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09"/>
  <workbookPr updateLinks="never" codeName="EstaPastaDeTrabalho" defaultThemeVersion="166925"/>
  <mc:AlternateContent xmlns:mc="http://schemas.openxmlformats.org/markup-compatibility/2006">
    <mc:Choice Requires="x15">
      <x15ac:absPath xmlns:x15ac="http://schemas.microsoft.com/office/spreadsheetml/2010/11/ac" url="C:\Users\pedro\Downloads\"/>
    </mc:Choice>
  </mc:AlternateContent>
  <xr:revisionPtr revIDLastSave="5" documentId="11_9080922A4A20E497C2D7DC74CC981B95E378762D" xr6:coauthVersionLast="47" xr6:coauthVersionMax="47" xr10:uidLastSave="{DEE9C172-2A10-4BB6-827D-DFA7EAFE10D5}"/>
  <bookViews>
    <workbookView xWindow="0" yWindow="0" windowWidth="20490" windowHeight="7350" tabRatio="727" firstSheet="2" activeTab="2" xr2:uid="{00000000-000D-0000-FFFF-FFFF00000000}"/>
  </bookViews>
  <sheets>
    <sheet name="Base Orçado" sheetId="48" state="hidden" r:id="rId1"/>
    <sheet name="Orçado" sheetId="50" state="hidden" r:id="rId2"/>
    <sheet name="Fluxo de Caixa" sheetId="40" r:id="rId3"/>
    <sheet name="BD Conta 555-5" sheetId="6" r:id="rId4"/>
    <sheet name="BD Conta 5295-0" sheetId="45" state="hidden" r:id="rId5"/>
    <sheet name="BD Conta 5294-1" sheetId="47" state="hidden" r:id="rId6"/>
    <sheet name="BD Conta 726-4" sheetId="51" state="hidden" r:id="rId7"/>
    <sheet name="Saldos Bancarios" sheetId="46" state="hidden" r:id="rId8"/>
    <sheet name="Balancete" sheetId="43" state="hidden" r:id="rId9"/>
    <sheet name="DE-PARA" sheetId="49" r:id="rId10"/>
    <sheet name="BDextratobancário" sheetId="14" state="hidden" r:id="rId11"/>
    <sheet name="BD Conciliação" sheetId="19" state="hidden" r:id="rId12"/>
  </sheets>
  <externalReferences>
    <externalReference r:id="rId13"/>
    <externalReference r:id="rId14"/>
    <externalReference r:id="rId15"/>
    <externalReference r:id="rId16"/>
  </externalReferences>
  <definedNames>
    <definedName name="_xlnm._FilterDatabase" localSheetId="5" hidden="1">'BD Conta 5294-1'!$B$3:$O$2062</definedName>
    <definedName name="_xlnm._FilterDatabase" localSheetId="4" hidden="1">'BD Conta 5295-0'!$B$3:$P$3129</definedName>
    <definedName name="_xlnm._FilterDatabase" localSheetId="3" hidden="1">'BD Conta 555-5'!$B$3:$L$264</definedName>
    <definedName name="_xlnm._FilterDatabase" localSheetId="6" hidden="1">'BD Conta 726-4'!$B$3:$O$222</definedName>
    <definedName name="_xlnm._FilterDatabase" localSheetId="10" hidden="1">BDextratobancário!$B$3:$L$1024</definedName>
    <definedName name="_xlnm._FilterDatabase" localSheetId="9" hidden="1">'DE-PARA'!$J$2:$L$141</definedName>
    <definedName name="_xlnm._FilterDatabase" localSheetId="2" hidden="1">'Fluxo de Caixa'!$B$3:$G$111</definedName>
    <definedName name="EXTRAS" localSheetId="0">'[1]BD FORECAST'!#REF!</definedName>
    <definedName name="EXTRAS">'[2]BD FORECAST'!#REF!</definedName>
    <definedName name="flDiasIgnorar">[3]Análise!$B$1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79" i="6" l="1"/>
  <c r="L179" i="6" s="1"/>
  <c r="I180" i="6"/>
  <c r="L180" i="6" s="1"/>
  <c r="I181" i="6"/>
  <c r="L181" i="6" s="1"/>
  <c r="I182" i="6"/>
  <c r="L182" i="6" s="1"/>
  <c r="I183" i="6"/>
  <c r="L183" i="6" s="1"/>
  <c r="I184" i="6"/>
  <c r="L184" i="6" s="1"/>
  <c r="I185" i="6"/>
  <c r="L185" i="6" s="1"/>
  <c r="I186" i="6"/>
  <c r="L186" i="6" s="1"/>
  <c r="I187" i="6"/>
  <c r="L187" i="6" s="1"/>
  <c r="I188" i="6"/>
  <c r="L188" i="6" s="1"/>
  <c r="I189" i="6"/>
  <c r="L189" i="6" s="1"/>
  <c r="I190" i="6"/>
  <c r="L190" i="6" s="1"/>
  <c r="I191" i="6"/>
  <c r="L191" i="6" s="1"/>
  <c r="I192" i="6"/>
  <c r="L192" i="6" s="1"/>
  <c r="I193" i="6"/>
  <c r="L193" i="6" s="1"/>
  <c r="I194" i="6"/>
  <c r="L194" i="6" s="1"/>
  <c r="I195" i="6"/>
  <c r="L195" i="6" s="1"/>
  <c r="I196" i="6"/>
  <c r="L196" i="6" s="1"/>
  <c r="I197" i="6"/>
  <c r="L197" i="6" s="1"/>
  <c r="I198" i="6"/>
  <c r="L198" i="6" s="1"/>
  <c r="I199" i="6"/>
  <c r="L199" i="6" s="1"/>
  <c r="I200" i="6"/>
  <c r="L200" i="6" s="1"/>
  <c r="I201" i="6"/>
  <c r="L201" i="6" s="1"/>
  <c r="I202" i="6"/>
  <c r="L202" i="6" s="1"/>
  <c r="I203" i="6"/>
  <c r="L203" i="6" s="1"/>
  <c r="I204" i="6"/>
  <c r="L204" i="6" s="1"/>
  <c r="I205" i="6"/>
  <c r="L205" i="6" s="1"/>
  <c r="I206" i="6"/>
  <c r="L206" i="6" s="1"/>
  <c r="I207" i="6"/>
  <c r="L207" i="6" s="1"/>
  <c r="I208" i="6"/>
  <c r="L208" i="6" s="1"/>
  <c r="I209" i="6"/>
  <c r="L209" i="6" s="1"/>
  <c r="I210" i="6"/>
  <c r="L210" i="6" s="1"/>
  <c r="I211" i="6"/>
  <c r="L211" i="6" s="1"/>
  <c r="I212" i="6"/>
  <c r="L212" i="6" s="1"/>
  <c r="I213" i="6"/>
  <c r="L213" i="6" s="1"/>
  <c r="I214" i="6"/>
  <c r="L214" i="6" s="1"/>
  <c r="I215" i="6"/>
  <c r="L215" i="6" s="1"/>
  <c r="I216" i="6"/>
  <c r="L216" i="6" s="1"/>
  <c r="I217" i="6"/>
  <c r="L217" i="6" s="1"/>
  <c r="I218" i="6"/>
  <c r="L218" i="6" s="1"/>
  <c r="I219" i="6"/>
  <c r="L219" i="6" s="1"/>
  <c r="I220" i="6"/>
  <c r="L220" i="6" s="1"/>
  <c r="I221" i="6"/>
  <c r="L221" i="6" s="1"/>
  <c r="I222" i="6"/>
  <c r="L222" i="6" s="1"/>
  <c r="I223" i="6"/>
  <c r="L223" i="6" s="1"/>
  <c r="I224" i="6"/>
  <c r="L224" i="6" s="1"/>
  <c r="I225" i="6"/>
  <c r="L225" i="6" s="1"/>
  <c r="I226" i="6"/>
  <c r="L226" i="6" s="1"/>
  <c r="I227" i="6"/>
  <c r="L227" i="6" s="1"/>
  <c r="I228" i="6"/>
  <c r="L228" i="6" s="1"/>
  <c r="I229" i="6"/>
  <c r="L229" i="6" s="1"/>
  <c r="I230" i="6"/>
  <c r="L230" i="6" s="1"/>
  <c r="I231" i="6"/>
  <c r="L231" i="6" s="1"/>
  <c r="I232" i="6"/>
  <c r="L232" i="6" s="1"/>
  <c r="I233" i="6"/>
  <c r="L233" i="6" s="1"/>
  <c r="I234" i="6"/>
  <c r="L234" i="6" s="1"/>
  <c r="I235" i="6"/>
  <c r="L235" i="6" s="1"/>
  <c r="I236" i="6"/>
  <c r="L236" i="6" s="1"/>
  <c r="I237" i="6"/>
  <c r="L237" i="6" s="1"/>
  <c r="I238" i="6"/>
  <c r="L238" i="6" s="1"/>
  <c r="I239" i="6"/>
  <c r="L239" i="6" s="1"/>
  <c r="I240" i="6"/>
  <c r="L240" i="6" s="1"/>
  <c r="I241" i="6"/>
  <c r="L241" i="6" s="1"/>
  <c r="I242" i="6"/>
  <c r="L242" i="6" s="1"/>
  <c r="I243" i="6"/>
  <c r="L243" i="6" s="1"/>
  <c r="I244" i="6"/>
  <c r="L244" i="6" s="1"/>
  <c r="I245" i="6"/>
  <c r="L245" i="6" s="1"/>
  <c r="I246" i="6"/>
  <c r="L246" i="6" s="1"/>
  <c r="I247" i="6"/>
  <c r="L247" i="6" s="1"/>
  <c r="I248" i="6"/>
  <c r="L248" i="6" s="1"/>
  <c r="I249" i="6"/>
  <c r="L249" i="6" s="1"/>
  <c r="I250" i="6"/>
  <c r="L250" i="6" s="1"/>
  <c r="I251" i="6"/>
  <c r="L251" i="6" s="1"/>
  <c r="I252" i="6"/>
  <c r="L252" i="6" s="1"/>
  <c r="I253" i="6"/>
  <c r="L253" i="6" s="1"/>
  <c r="I254" i="6"/>
  <c r="L254" i="6" s="1"/>
  <c r="I255" i="6"/>
  <c r="L255" i="6" s="1"/>
  <c r="I256" i="6"/>
  <c r="L256" i="6" s="1"/>
  <c r="I257" i="6"/>
  <c r="L257" i="6" s="1"/>
  <c r="I258" i="6"/>
  <c r="L258" i="6" s="1"/>
  <c r="I259" i="6"/>
  <c r="L259" i="6" s="1"/>
  <c r="I260" i="6"/>
  <c r="L260" i="6" s="1"/>
  <c r="I261" i="6"/>
  <c r="L261" i="6" s="1"/>
  <c r="I262" i="6"/>
  <c r="L262" i="6" s="1"/>
  <c r="I263" i="6"/>
  <c r="L263" i="6" s="1"/>
  <c r="I264" i="6"/>
  <c r="L264" i="6" s="1"/>
  <c r="I130" i="6"/>
  <c r="L130" i="6" s="1"/>
  <c r="I131" i="6"/>
  <c r="L131" i="6" s="1"/>
  <c r="I132" i="6"/>
  <c r="L132" i="6" s="1"/>
  <c r="I133" i="6"/>
  <c r="L133" i="6" s="1"/>
  <c r="I134" i="6"/>
  <c r="L134" i="6" s="1"/>
  <c r="I135" i="6"/>
  <c r="L135" i="6" s="1"/>
  <c r="I136" i="6"/>
  <c r="L136" i="6" s="1"/>
  <c r="I137" i="6"/>
  <c r="L137" i="6" s="1"/>
  <c r="I138" i="6"/>
  <c r="L138" i="6" s="1"/>
  <c r="I139" i="6"/>
  <c r="L139" i="6" s="1"/>
  <c r="I140" i="6"/>
  <c r="L140" i="6" s="1"/>
  <c r="I141" i="6"/>
  <c r="L141" i="6" s="1"/>
  <c r="I142" i="6"/>
  <c r="L142" i="6" s="1"/>
  <c r="I143" i="6"/>
  <c r="L143" i="6" s="1"/>
  <c r="I144" i="6"/>
  <c r="L144" i="6" s="1"/>
  <c r="I145" i="6"/>
  <c r="L145" i="6" s="1"/>
  <c r="I146" i="6"/>
  <c r="L146" i="6" s="1"/>
  <c r="I147" i="6"/>
  <c r="L147" i="6" s="1"/>
  <c r="I148" i="6"/>
  <c r="L148" i="6" s="1"/>
  <c r="I149" i="6"/>
  <c r="L149" i="6" s="1"/>
  <c r="I150" i="6"/>
  <c r="L150" i="6" s="1"/>
  <c r="I151" i="6"/>
  <c r="L151" i="6" s="1"/>
  <c r="I152" i="6"/>
  <c r="L152" i="6" s="1"/>
  <c r="I153" i="6"/>
  <c r="L153" i="6" s="1"/>
  <c r="I154" i="6"/>
  <c r="L154" i="6" s="1"/>
  <c r="I155" i="6"/>
  <c r="L155" i="6" s="1"/>
  <c r="I156" i="6"/>
  <c r="L156" i="6" s="1"/>
  <c r="I157" i="6"/>
  <c r="L157" i="6" s="1"/>
  <c r="I158" i="6"/>
  <c r="L158" i="6" s="1"/>
  <c r="I159" i="6"/>
  <c r="L159" i="6" s="1"/>
  <c r="I160" i="6"/>
  <c r="L160" i="6" s="1"/>
  <c r="I161" i="6"/>
  <c r="L161" i="6" s="1"/>
  <c r="I162" i="6"/>
  <c r="L162" i="6" s="1"/>
  <c r="I163" i="6"/>
  <c r="L163" i="6" s="1"/>
  <c r="I164" i="6"/>
  <c r="L164" i="6" s="1"/>
  <c r="I165" i="6"/>
  <c r="L165" i="6" s="1"/>
  <c r="I166" i="6"/>
  <c r="L166" i="6" s="1"/>
  <c r="I167" i="6"/>
  <c r="L167" i="6" s="1"/>
  <c r="I168" i="6"/>
  <c r="L168" i="6" s="1"/>
  <c r="I169" i="6"/>
  <c r="L169" i="6" s="1"/>
  <c r="I170" i="6"/>
  <c r="L170" i="6" s="1"/>
  <c r="I171" i="6"/>
  <c r="L171" i="6" s="1"/>
  <c r="I172" i="6"/>
  <c r="L172" i="6" s="1"/>
  <c r="I173" i="6"/>
  <c r="L173" i="6" s="1"/>
  <c r="I174" i="6"/>
  <c r="L174" i="6" s="1"/>
  <c r="I175" i="6"/>
  <c r="L175" i="6" s="1"/>
  <c r="I176" i="6"/>
  <c r="L176" i="6" s="1"/>
  <c r="I177" i="6"/>
  <c r="L177" i="6" s="1"/>
  <c r="I178" i="6"/>
  <c r="L178" i="6" s="1"/>
  <c r="E179" i="6"/>
  <c r="E180" i="6"/>
  <c r="E181" i="6"/>
  <c r="E182" i="6"/>
  <c r="E183" i="6"/>
  <c r="E184" i="6"/>
  <c r="E185" i="6"/>
  <c r="E186" i="6"/>
  <c r="E187" i="6"/>
  <c r="E188" i="6"/>
  <c r="E189" i="6"/>
  <c r="E190" i="6"/>
  <c r="E191" i="6"/>
  <c r="E192" i="6"/>
  <c r="E193" i="6"/>
  <c r="E194" i="6"/>
  <c r="E195" i="6"/>
  <c r="E196" i="6"/>
  <c r="E197" i="6"/>
  <c r="E198" i="6"/>
  <c r="E199" i="6"/>
  <c r="E200" i="6"/>
  <c r="E201" i="6"/>
  <c r="E202" i="6"/>
  <c r="E203" i="6"/>
  <c r="E204" i="6"/>
  <c r="E205" i="6"/>
  <c r="E206" i="6"/>
  <c r="E207" i="6"/>
  <c r="E208" i="6"/>
  <c r="E209" i="6"/>
  <c r="E210" i="6"/>
  <c r="E211" i="6"/>
  <c r="E212" i="6"/>
  <c r="E213" i="6"/>
  <c r="E214" i="6"/>
  <c r="E215" i="6"/>
  <c r="E216" i="6"/>
  <c r="E217" i="6"/>
  <c r="E218" i="6"/>
  <c r="E219" i="6"/>
  <c r="E220" i="6"/>
  <c r="E221" i="6"/>
  <c r="E222" i="6"/>
  <c r="E223" i="6"/>
  <c r="E224" i="6"/>
  <c r="E225" i="6"/>
  <c r="E226" i="6"/>
  <c r="E227" i="6"/>
  <c r="E228" i="6"/>
  <c r="E229" i="6"/>
  <c r="E230" i="6"/>
  <c r="E231" i="6"/>
  <c r="E232" i="6"/>
  <c r="E233" i="6"/>
  <c r="E234" i="6"/>
  <c r="E235" i="6"/>
  <c r="E236" i="6"/>
  <c r="E237" i="6"/>
  <c r="E238" i="6"/>
  <c r="E239" i="6"/>
  <c r="E240" i="6"/>
  <c r="E241" i="6"/>
  <c r="E242" i="6"/>
  <c r="E243" i="6"/>
  <c r="E244" i="6"/>
  <c r="E245" i="6"/>
  <c r="E246" i="6"/>
  <c r="E247" i="6"/>
  <c r="E248" i="6"/>
  <c r="E249" i="6"/>
  <c r="E250" i="6"/>
  <c r="E251" i="6"/>
  <c r="E252" i="6"/>
  <c r="E253" i="6"/>
  <c r="E254" i="6"/>
  <c r="E255" i="6"/>
  <c r="E256" i="6"/>
  <c r="E257" i="6"/>
  <c r="E258" i="6"/>
  <c r="E259" i="6"/>
  <c r="E260" i="6"/>
  <c r="E261" i="6"/>
  <c r="E262" i="6"/>
  <c r="E263" i="6"/>
  <c r="E264" i="6"/>
  <c r="AL72" i="40" l="1"/>
  <c r="AK72" i="40"/>
  <c r="AJ72" i="40"/>
  <c r="Y72" i="40"/>
  <c r="X72" i="40"/>
  <c r="W72" i="40"/>
  <c r="BG72" i="40" l="1"/>
  <c r="BA72" i="40"/>
  <c r="BH72" i="40"/>
  <c r="BB72" i="40"/>
  <c r="BC72" i="40"/>
  <c r="BD72" i="40"/>
  <c r="AW72" i="40"/>
  <c r="BE72" i="40"/>
  <c r="AX72" i="40"/>
  <c r="BF72" i="40"/>
  <c r="AY72" i="40"/>
  <c r="AZ72" i="40"/>
  <c r="K4" i="6" l="1"/>
  <c r="H110" i="40" l="1"/>
  <c r="I110" i="40"/>
  <c r="J110" i="40"/>
  <c r="K110" i="40"/>
  <c r="K222" i="51"/>
  <c r="O222" i="51" s="1"/>
  <c r="K221" i="51"/>
  <c r="O221" i="51" s="1"/>
  <c r="K220" i="51"/>
  <c r="O220" i="51" s="1"/>
  <c r="K219" i="51"/>
  <c r="O219" i="51" s="1"/>
  <c r="K218" i="51"/>
  <c r="O218" i="51" s="1"/>
  <c r="K217" i="51"/>
  <c r="O217" i="51" s="1"/>
  <c r="K216" i="51"/>
  <c r="O216" i="51" s="1"/>
  <c r="K215" i="51"/>
  <c r="O215" i="51" s="1"/>
  <c r="K214" i="51"/>
  <c r="O214" i="51" s="1"/>
  <c r="K213" i="51"/>
  <c r="O213" i="51" s="1"/>
  <c r="K212" i="51"/>
  <c r="O212" i="51" s="1"/>
  <c r="K211" i="51"/>
  <c r="O211" i="51" s="1"/>
  <c r="K210" i="51"/>
  <c r="O210" i="51" s="1"/>
  <c r="K209" i="51"/>
  <c r="O209" i="51" s="1"/>
  <c r="K208" i="51"/>
  <c r="O208" i="51" s="1"/>
  <c r="K207" i="51"/>
  <c r="O207" i="51" s="1"/>
  <c r="K206" i="51"/>
  <c r="O206" i="51" s="1"/>
  <c r="K205" i="51"/>
  <c r="O205" i="51" s="1"/>
  <c r="K204" i="51"/>
  <c r="O204" i="51" s="1"/>
  <c r="K203" i="51"/>
  <c r="O203" i="51" s="1"/>
  <c r="K202" i="51"/>
  <c r="O202" i="51" s="1"/>
  <c r="K201" i="51"/>
  <c r="O201" i="51" s="1"/>
  <c r="K200" i="51"/>
  <c r="O200" i="51" s="1"/>
  <c r="K199" i="51"/>
  <c r="O199" i="51" s="1"/>
  <c r="K198" i="51"/>
  <c r="O198" i="51" s="1"/>
  <c r="K197" i="51"/>
  <c r="O197" i="51" s="1"/>
  <c r="K196" i="51"/>
  <c r="O196" i="51" s="1"/>
  <c r="K195" i="51"/>
  <c r="O195" i="51" s="1"/>
  <c r="K194" i="51"/>
  <c r="O194" i="51" s="1"/>
  <c r="K193" i="51"/>
  <c r="O193" i="51" s="1"/>
  <c r="K192" i="51"/>
  <c r="O192" i="51" s="1"/>
  <c r="K191" i="51"/>
  <c r="O191" i="51" s="1"/>
  <c r="K190" i="51"/>
  <c r="O190" i="51" s="1"/>
  <c r="K189" i="51"/>
  <c r="O189" i="51" s="1"/>
  <c r="K188" i="51"/>
  <c r="O188" i="51" s="1"/>
  <c r="K187" i="51"/>
  <c r="O187" i="51" s="1"/>
  <c r="K186" i="51"/>
  <c r="O186" i="51" s="1"/>
  <c r="K185" i="51"/>
  <c r="O185" i="51" s="1"/>
  <c r="K184" i="51"/>
  <c r="O184" i="51" s="1"/>
  <c r="K183" i="51"/>
  <c r="O183" i="51" s="1"/>
  <c r="K182" i="51"/>
  <c r="O182" i="51" s="1"/>
  <c r="K181" i="51"/>
  <c r="O181" i="51" s="1"/>
  <c r="K180" i="51"/>
  <c r="O180" i="51" s="1"/>
  <c r="K179" i="51"/>
  <c r="O179" i="51" s="1"/>
  <c r="K178" i="51"/>
  <c r="O178" i="51" s="1"/>
  <c r="K177" i="51"/>
  <c r="O177" i="51" s="1"/>
  <c r="K176" i="51"/>
  <c r="O176" i="51" s="1"/>
  <c r="K175" i="51"/>
  <c r="O175" i="51" s="1"/>
  <c r="K174" i="51"/>
  <c r="O174" i="51" s="1"/>
  <c r="K173" i="51"/>
  <c r="O173" i="51" s="1"/>
  <c r="K172" i="51"/>
  <c r="O172" i="51" s="1"/>
  <c r="K171" i="51"/>
  <c r="O171" i="51" s="1"/>
  <c r="K170" i="51"/>
  <c r="O170" i="51" s="1"/>
  <c r="K169" i="51"/>
  <c r="O169" i="51" s="1"/>
  <c r="K168" i="51"/>
  <c r="O168" i="51" s="1"/>
  <c r="K167" i="51"/>
  <c r="O167" i="51" s="1"/>
  <c r="K166" i="51"/>
  <c r="O166" i="51" s="1"/>
  <c r="K165" i="51"/>
  <c r="O165" i="51" s="1"/>
  <c r="K164" i="51"/>
  <c r="O164" i="51" s="1"/>
  <c r="K163" i="51"/>
  <c r="O163" i="51" s="1"/>
  <c r="K162" i="51"/>
  <c r="O162" i="51" s="1"/>
  <c r="K161" i="51"/>
  <c r="O161" i="51" s="1"/>
  <c r="K160" i="51"/>
  <c r="O160" i="51" s="1"/>
  <c r="K159" i="51"/>
  <c r="O159" i="51" s="1"/>
  <c r="K158" i="51"/>
  <c r="O158" i="51" s="1"/>
  <c r="K157" i="51"/>
  <c r="O157" i="51" s="1"/>
  <c r="K156" i="51"/>
  <c r="O156" i="51" s="1"/>
  <c r="K155" i="51"/>
  <c r="O155" i="51" s="1"/>
  <c r="K154" i="51"/>
  <c r="O154" i="51" s="1"/>
  <c r="K153" i="51"/>
  <c r="O153" i="51" s="1"/>
  <c r="K152" i="51"/>
  <c r="O152" i="51" s="1"/>
  <c r="K151" i="51"/>
  <c r="O151" i="51" s="1"/>
  <c r="K150" i="51"/>
  <c r="O150" i="51" s="1"/>
  <c r="K149" i="51"/>
  <c r="O149" i="51" s="1"/>
  <c r="K148" i="51"/>
  <c r="O148" i="51" s="1"/>
  <c r="K147" i="51"/>
  <c r="O147" i="51" s="1"/>
  <c r="K146" i="51"/>
  <c r="O146" i="51" s="1"/>
  <c r="K145" i="51"/>
  <c r="O145" i="51" s="1"/>
  <c r="K144" i="51"/>
  <c r="O144" i="51" s="1"/>
  <c r="K143" i="51"/>
  <c r="O143" i="51" s="1"/>
  <c r="K142" i="51"/>
  <c r="O142" i="51" s="1"/>
  <c r="K141" i="51"/>
  <c r="O141" i="51" s="1"/>
  <c r="K140" i="51"/>
  <c r="O140" i="51" s="1"/>
  <c r="K139" i="51"/>
  <c r="O139" i="51" s="1"/>
  <c r="K138" i="51"/>
  <c r="O138" i="51" s="1"/>
  <c r="K137" i="51"/>
  <c r="O137" i="51" s="1"/>
  <c r="K136" i="51"/>
  <c r="O136" i="51" s="1"/>
  <c r="K135" i="51"/>
  <c r="O135" i="51" s="1"/>
  <c r="K134" i="51"/>
  <c r="O134" i="51" s="1"/>
  <c r="K133" i="51"/>
  <c r="O133" i="51" s="1"/>
  <c r="K132" i="51"/>
  <c r="O132" i="51" s="1"/>
  <c r="K131" i="51"/>
  <c r="O131" i="51" s="1"/>
  <c r="K130" i="51"/>
  <c r="O130" i="51" s="1"/>
  <c r="K129" i="51"/>
  <c r="O129" i="51" s="1"/>
  <c r="K128" i="51"/>
  <c r="O128" i="51" s="1"/>
  <c r="K127" i="51"/>
  <c r="O127" i="51" s="1"/>
  <c r="K126" i="51"/>
  <c r="O126" i="51" s="1"/>
  <c r="K125" i="51"/>
  <c r="O125" i="51" s="1"/>
  <c r="K124" i="51"/>
  <c r="O124" i="51" s="1"/>
  <c r="K123" i="51"/>
  <c r="O123" i="51" s="1"/>
  <c r="K122" i="51"/>
  <c r="O122" i="51" s="1"/>
  <c r="K121" i="51"/>
  <c r="O121" i="51" s="1"/>
  <c r="K120" i="51"/>
  <c r="O120" i="51" s="1"/>
  <c r="K119" i="51"/>
  <c r="O119" i="51" s="1"/>
  <c r="K118" i="51"/>
  <c r="O118" i="51" s="1"/>
  <c r="K117" i="51"/>
  <c r="O117" i="51" s="1"/>
  <c r="K116" i="51"/>
  <c r="O116" i="51" s="1"/>
  <c r="K115" i="51"/>
  <c r="O115" i="51" s="1"/>
  <c r="K114" i="51"/>
  <c r="O114" i="51" s="1"/>
  <c r="K113" i="51"/>
  <c r="O113" i="51" s="1"/>
  <c r="K112" i="51"/>
  <c r="O112" i="51" s="1"/>
  <c r="K111" i="51"/>
  <c r="O111" i="51" s="1"/>
  <c r="K110" i="51"/>
  <c r="O110" i="51" s="1"/>
  <c r="K109" i="51"/>
  <c r="O109" i="51" s="1"/>
  <c r="K108" i="51"/>
  <c r="O108" i="51" s="1"/>
  <c r="K107" i="51"/>
  <c r="O107" i="51" s="1"/>
  <c r="K106" i="51"/>
  <c r="O106" i="51" s="1"/>
  <c r="K105" i="51"/>
  <c r="O105" i="51" s="1"/>
  <c r="K104" i="51"/>
  <c r="O104" i="51" s="1"/>
  <c r="K103" i="51"/>
  <c r="O103" i="51" s="1"/>
  <c r="K102" i="51"/>
  <c r="O102" i="51" s="1"/>
  <c r="K101" i="51"/>
  <c r="O101" i="51" s="1"/>
  <c r="K100" i="51"/>
  <c r="O100" i="51" s="1"/>
  <c r="K99" i="51"/>
  <c r="O99" i="51" s="1"/>
  <c r="K98" i="51"/>
  <c r="O98" i="51" s="1"/>
  <c r="K97" i="51"/>
  <c r="O97" i="51" s="1"/>
  <c r="K96" i="51"/>
  <c r="O96" i="51" s="1"/>
  <c r="K95" i="51"/>
  <c r="O95" i="51" s="1"/>
  <c r="K94" i="51"/>
  <c r="O94" i="51" s="1"/>
  <c r="K93" i="51"/>
  <c r="O93" i="51" s="1"/>
  <c r="K92" i="51"/>
  <c r="O92" i="51" s="1"/>
  <c r="K91" i="51"/>
  <c r="O91" i="51" s="1"/>
  <c r="K90" i="51"/>
  <c r="O90" i="51" s="1"/>
  <c r="K89" i="51"/>
  <c r="O89" i="51" s="1"/>
  <c r="K88" i="51"/>
  <c r="O88" i="51" s="1"/>
  <c r="K87" i="51"/>
  <c r="O87" i="51" s="1"/>
  <c r="K86" i="51"/>
  <c r="O86" i="51" s="1"/>
  <c r="K85" i="51"/>
  <c r="O85" i="51" s="1"/>
  <c r="K84" i="51"/>
  <c r="O84" i="51" s="1"/>
  <c r="K83" i="51"/>
  <c r="O83" i="51" s="1"/>
  <c r="K82" i="51"/>
  <c r="O82" i="51" s="1"/>
  <c r="K81" i="51"/>
  <c r="O81" i="51" s="1"/>
  <c r="K80" i="51"/>
  <c r="O80" i="51" s="1"/>
  <c r="K79" i="51"/>
  <c r="O79" i="51" s="1"/>
  <c r="K78" i="51"/>
  <c r="O78" i="51" s="1"/>
  <c r="K77" i="51"/>
  <c r="O77" i="51" s="1"/>
  <c r="K76" i="51"/>
  <c r="O76" i="51" s="1"/>
  <c r="K75" i="51"/>
  <c r="O75" i="51" s="1"/>
  <c r="K74" i="51"/>
  <c r="O74" i="51" s="1"/>
  <c r="K73" i="51"/>
  <c r="O73" i="51" s="1"/>
  <c r="K72" i="51"/>
  <c r="O72" i="51" s="1"/>
  <c r="K71" i="51"/>
  <c r="O71" i="51" s="1"/>
  <c r="K70" i="51"/>
  <c r="O70" i="51" s="1"/>
  <c r="K69" i="51"/>
  <c r="O69" i="51" s="1"/>
  <c r="K68" i="51"/>
  <c r="O68" i="51" s="1"/>
  <c r="K67" i="51"/>
  <c r="O67" i="51" s="1"/>
  <c r="K66" i="51"/>
  <c r="O66" i="51" s="1"/>
  <c r="K65" i="51"/>
  <c r="O65" i="51" s="1"/>
  <c r="K64" i="51"/>
  <c r="O64" i="51" s="1"/>
  <c r="K63" i="51"/>
  <c r="O63" i="51" s="1"/>
  <c r="K62" i="51"/>
  <c r="O62" i="51" s="1"/>
  <c r="K61" i="51"/>
  <c r="O61" i="51" s="1"/>
  <c r="K60" i="51"/>
  <c r="O60" i="51" s="1"/>
  <c r="K59" i="51"/>
  <c r="O59" i="51" s="1"/>
  <c r="K58" i="51"/>
  <c r="O58" i="51" s="1"/>
  <c r="K57" i="51"/>
  <c r="O57" i="51" s="1"/>
  <c r="K56" i="51"/>
  <c r="O56" i="51" s="1"/>
  <c r="K55" i="51"/>
  <c r="O55" i="51" s="1"/>
  <c r="K54" i="51"/>
  <c r="O54" i="51" s="1"/>
  <c r="K53" i="51"/>
  <c r="O53" i="51" s="1"/>
  <c r="K52" i="51"/>
  <c r="O52" i="51" s="1"/>
  <c r="K51" i="51"/>
  <c r="O51" i="51" s="1"/>
  <c r="K50" i="51"/>
  <c r="O50" i="51" s="1"/>
  <c r="K49" i="51"/>
  <c r="O49" i="51" s="1"/>
  <c r="K48" i="51"/>
  <c r="O48" i="51" s="1"/>
  <c r="K47" i="51"/>
  <c r="O47" i="51" s="1"/>
  <c r="K46" i="51"/>
  <c r="O46" i="51" s="1"/>
  <c r="K45" i="51"/>
  <c r="O45" i="51" s="1"/>
  <c r="K44" i="51"/>
  <c r="O44" i="51" s="1"/>
  <c r="K43" i="51"/>
  <c r="O43" i="51" s="1"/>
  <c r="K42" i="51"/>
  <c r="O42" i="51" s="1"/>
  <c r="K41" i="51"/>
  <c r="O41" i="51" s="1"/>
  <c r="K40" i="51"/>
  <c r="O40" i="51" s="1"/>
  <c r="K39" i="51"/>
  <c r="O39" i="51" s="1"/>
  <c r="K38" i="51"/>
  <c r="O38" i="51" s="1"/>
  <c r="K37" i="51"/>
  <c r="O37" i="51" s="1"/>
  <c r="K36" i="51"/>
  <c r="O36" i="51" s="1"/>
  <c r="K35" i="51"/>
  <c r="O35" i="51" s="1"/>
  <c r="K34" i="51"/>
  <c r="O34" i="51" s="1"/>
  <c r="K33" i="51"/>
  <c r="O33" i="51" s="1"/>
  <c r="K32" i="51"/>
  <c r="O32" i="51" s="1"/>
  <c r="K31" i="51"/>
  <c r="O31" i="51" s="1"/>
  <c r="K30" i="51"/>
  <c r="O30" i="51" s="1"/>
  <c r="K29" i="51"/>
  <c r="O29" i="51" s="1"/>
  <c r="K28" i="51"/>
  <c r="O28" i="51" s="1"/>
  <c r="K27" i="51"/>
  <c r="O27" i="51" s="1"/>
  <c r="K26" i="51"/>
  <c r="O26" i="51" s="1"/>
  <c r="K25" i="51"/>
  <c r="O25" i="51" s="1"/>
  <c r="K24" i="51"/>
  <c r="O24" i="51" s="1"/>
  <c r="K23" i="51"/>
  <c r="O23" i="51" s="1"/>
  <c r="K22" i="51"/>
  <c r="O22" i="51" s="1"/>
  <c r="K21" i="51"/>
  <c r="O21" i="51" s="1"/>
  <c r="K20" i="51"/>
  <c r="O20" i="51" s="1"/>
  <c r="I129" i="6"/>
  <c r="L129" i="6" s="1"/>
  <c r="I128" i="6"/>
  <c r="L128" i="6" s="1"/>
  <c r="I127" i="6"/>
  <c r="L127" i="6" s="1"/>
  <c r="I126" i="6"/>
  <c r="L126" i="6" s="1"/>
  <c r="I125" i="6"/>
  <c r="L125" i="6" s="1"/>
  <c r="I124" i="6"/>
  <c r="L124" i="6" s="1"/>
  <c r="I123" i="6"/>
  <c r="L123" i="6" s="1"/>
  <c r="I122" i="6"/>
  <c r="L122" i="6" s="1"/>
  <c r="I121" i="6"/>
  <c r="L121" i="6" s="1"/>
  <c r="I120" i="6"/>
  <c r="L120" i="6" s="1"/>
  <c r="I119" i="6"/>
  <c r="L119" i="6" s="1"/>
  <c r="I118" i="6"/>
  <c r="L118" i="6" s="1"/>
  <c r="I117" i="6"/>
  <c r="L117" i="6" s="1"/>
  <c r="I116" i="6"/>
  <c r="L116" i="6" s="1"/>
  <c r="I115" i="6"/>
  <c r="L115" i="6" s="1"/>
  <c r="I114" i="6"/>
  <c r="L114" i="6" s="1"/>
  <c r="I113" i="6"/>
  <c r="L113" i="6" s="1"/>
  <c r="I112" i="6"/>
  <c r="L112" i="6" s="1"/>
  <c r="I111" i="6"/>
  <c r="L111" i="6" s="1"/>
  <c r="I110" i="6"/>
  <c r="L110" i="6" s="1"/>
  <c r="I109" i="6"/>
  <c r="L109" i="6" s="1"/>
  <c r="I108" i="6"/>
  <c r="L108" i="6" s="1"/>
  <c r="I107" i="6"/>
  <c r="L107" i="6" s="1"/>
  <c r="I106" i="6"/>
  <c r="L106" i="6" s="1"/>
  <c r="I105" i="6"/>
  <c r="L105" i="6" s="1"/>
  <c r="I104" i="6"/>
  <c r="L104" i="6" s="1"/>
  <c r="I103" i="6"/>
  <c r="L103" i="6" s="1"/>
  <c r="I102" i="6"/>
  <c r="L102" i="6" s="1"/>
  <c r="I101" i="6"/>
  <c r="L101" i="6" s="1"/>
  <c r="I100" i="6"/>
  <c r="L100" i="6" s="1"/>
  <c r="I99" i="6"/>
  <c r="L99" i="6" s="1"/>
  <c r="I98" i="6"/>
  <c r="L98" i="6" s="1"/>
  <c r="I97" i="6"/>
  <c r="L97" i="6" s="1"/>
  <c r="I96" i="6"/>
  <c r="L96" i="6" s="1"/>
  <c r="I95" i="6"/>
  <c r="L95" i="6" s="1"/>
  <c r="I94" i="6"/>
  <c r="L94" i="6" s="1"/>
  <c r="I93" i="6"/>
  <c r="L93" i="6" s="1"/>
  <c r="I92" i="6"/>
  <c r="L92" i="6" s="1"/>
  <c r="I91" i="6"/>
  <c r="L91" i="6" s="1"/>
  <c r="I90" i="6"/>
  <c r="L90" i="6" s="1"/>
  <c r="I89" i="6"/>
  <c r="L89" i="6" s="1"/>
  <c r="I88" i="6"/>
  <c r="L88" i="6" s="1"/>
  <c r="I87" i="6"/>
  <c r="L87" i="6" s="1"/>
  <c r="I86" i="6"/>
  <c r="L86" i="6" s="1"/>
  <c r="I85" i="6"/>
  <c r="L85" i="6" s="1"/>
  <c r="I84" i="6"/>
  <c r="L84" i="6" s="1"/>
  <c r="I83" i="6"/>
  <c r="L83" i="6" s="1"/>
  <c r="I82" i="6"/>
  <c r="L82" i="6" s="1"/>
  <c r="I81" i="6"/>
  <c r="L81" i="6" s="1"/>
  <c r="I80" i="6"/>
  <c r="L80" i="6" s="1"/>
  <c r="I79" i="6"/>
  <c r="L79" i="6" s="1"/>
  <c r="I78" i="6"/>
  <c r="L78" i="6" s="1"/>
  <c r="I77" i="6"/>
  <c r="L77" i="6" s="1"/>
  <c r="I76" i="6"/>
  <c r="L76" i="6" s="1"/>
  <c r="I75" i="6"/>
  <c r="L75" i="6" s="1"/>
  <c r="I74" i="6"/>
  <c r="L74" i="6" s="1"/>
  <c r="I73" i="6"/>
  <c r="L73" i="6" s="1"/>
  <c r="I72" i="6"/>
  <c r="L72" i="6" s="1"/>
  <c r="I71" i="6"/>
  <c r="L71" i="6" s="1"/>
  <c r="I70" i="6"/>
  <c r="L70" i="6" s="1"/>
  <c r="I69" i="6"/>
  <c r="L69" i="6" s="1"/>
  <c r="I68" i="6"/>
  <c r="L68" i="6" s="1"/>
  <c r="I67" i="6"/>
  <c r="L67" i="6" s="1"/>
  <c r="I66" i="6"/>
  <c r="L66" i="6" s="1"/>
  <c r="I65" i="6"/>
  <c r="L65" i="6" s="1"/>
  <c r="I64" i="6"/>
  <c r="L64" i="6" s="1"/>
  <c r="I63" i="6"/>
  <c r="L63" i="6" s="1"/>
  <c r="I62" i="6"/>
  <c r="L62" i="6" s="1"/>
  <c r="I61" i="6"/>
  <c r="L61" i="6" s="1"/>
  <c r="I60" i="6"/>
  <c r="L60" i="6" s="1"/>
  <c r="I59" i="6"/>
  <c r="L59" i="6" s="1"/>
  <c r="I58" i="6"/>
  <c r="L58" i="6" s="1"/>
  <c r="I57" i="6"/>
  <c r="L57" i="6" s="1"/>
  <c r="I56" i="6"/>
  <c r="L56" i="6" s="1"/>
  <c r="I55" i="6"/>
  <c r="L55" i="6" s="1"/>
  <c r="I54" i="6"/>
  <c r="L54" i="6" s="1"/>
  <c r="I53" i="6"/>
  <c r="L53" i="6" s="1"/>
  <c r="I52" i="6"/>
  <c r="L52" i="6" s="1"/>
  <c r="I51" i="6"/>
  <c r="L51" i="6" s="1"/>
  <c r="I50" i="6"/>
  <c r="L50" i="6" s="1"/>
  <c r="I49" i="6"/>
  <c r="L49" i="6" s="1"/>
  <c r="I48" i="6"/>
  <c r="L48" i="6" s="1"/>
  <c r="I47" i="6"/>
  <c r="L47" i="6" s="1"/>
  <c r="I46" i="6"/>
  <c r="L46" i="6" s="1"/>
  <c r="I45" i="6"/>
  <c r="L45" i="6" s="1"/>
  <c r="I44" i="6"/>
  <c r="L44" i="6" s="1"/>
  <c r="I43" i="6"/>
  <c r="L43" i="6" s="1"/>
  <c r="I42" i="6"/>
  <c r="L42" i="6" s="1"/>
  <c r="I41" i="6"/>
  <c r="L41" i="6" s="1"/>
  <c r="I40" i="6"/>
  <c r="L40" i="6" s="1"/>
  <c r="I39" i="6"/>
  <c r="L39" i="6" s="1"/>
  <c r="I38" i="6"/>
  <c r="L38" i="6" s="1"/>
  <c r="I37" i="6"/>
  <c r="L37" i="6" s="1"/>
  <c r="I36" i="6"/>
  <c r="L36" i="6" s="1"/>
  <c r="I35" i="6"/>
  <c r="L35" i="6" s="1"/>
  <c r="I34" i="6"/>
  <c r="L34" i="6" s="1"/>
  <c r="I33" i="6"/>
  <c r="L33" i="6" s="1"/>
  <c r="I32" i="6"/>
  <c r="L32" i="6" s="1"/>
  <c r="I31" i="6"/>
  <c r="L31" i="6" s="1"/>
  <c r="I30" i="6"/>
  <c r="L30" i="6" s="1"/>
  <c r="I29" i="6"/>
  <c r="L29" i="6" s="1"/>
  <c r="I28" i="6"/>
  <c r="L28" i="6" s="1"/>
  <c r="I27" i="6"/>
  <c r="L27" i="6" s="1"/>
  <c r="I26" i="6"/>
  <c r="L26" i="6" s="1"/>
  <c r="I25" i="6"/>
  <c r="L25" i="6" s="1"/>
  <c r="I24" i="6"/>
  <c r="L24" i="6" s="1"/>
  <c r="I23" i="6"/>
  <c r="L23" i="6" s="1"/>
  <c r="I22" i="6"/>
  <c r="L22" i="6" s="1"/>
  <c r="I21" i="6"/>
  <c r="L21" i="6" s="1"/>
  <c r="I20" i="6"/>
  <c r="L20" i="6" s="1"/>
  <c r="I19" i="6"/>
  <c r="L19" i="6" s="1"/>
  <c r="I18" i="6"/>
  <c r="L18" i="6" s="1"/>
  <c r="I17" i="6"/>
  <c r="L17" i="6" s="1"/>
  <c r="I16" i="6"/>
  <c r="L16" i="6" s="1"/>
  <c r="I15" i="6"/>
  <c r="L15" i="6" s="1"/>
  <c r="I14" i="6"/>
  <c r="L14" i="6" s="1"/>
  <c r="I13" i="6"/>
  <c r="L13" i="6" s="1"/>
  <c r="I12" i="6"/>
  <c r="L12" i="6" s="1"/>
  <c r="I11" i="6"/>
  <c r="L11" i="6" s="1"/>
  <c r="I10" i="6"/>
  <c r="L10" i="6" s="1"/>
  <c r="I9" i="6"/>
  <c r="L9" i="6" s="1"/>
  <c r="I8" i="6"/>
  <c r="L8" i="6" s="1"/>
  <c r="I7" i="6"/>
  <c r="L7" i="6" s="1"/>
  <c r="I6" i="6"/>
  <c r="L6" i="6" s="1"/>
  <c r="I5" i="6"/>
  <c r="L5" i="6" s="1"/>
  <c r="I4" i="6"/>
  <c r="I3" i="50"/>
  <c r="AL82" i="40"/>
  <c r="AK82" i="40"/>
  <c r="AJ82" i="40"/>
  <c r="AL80" i="40"/>
  <c r="AK80" i="40"/>
  <c r="AJ80" i="40"/>
  <c r="AJ104" i="40"/>
  <c r="AL85" i="40"/>
  <c r="AK85" i="40"/>
  <c r="AJ85" i="40"/>
  <c r="AL84" i="40"/>
  <c r="AK84" i="40"/>
  <c r="AJ84" i="40"/>
  <c r="AL83" i="40"/>
  <c r="AK83" i="40"/>
  <c r="AJ83" i="40"/>
  <c r="AL79" i="40"/>
  <c r="AK79" i="40"/>
  <c r="AJ79" i="40"/>
  <c r="AL73" i="40"/>
  <c r="AK73" i="40"/>
  <c r="AJ73" i="40"/>
  <c r="AL71" i="40"/>
  <c r="AK71" i="40"/>
  <c r="AJ71" i="40"/>
  <c r="AL66" i="40"/>
  <c r="AK66" i="40"/>
  <c r="AJ66" i="40"/>
  <c r="AL65" i="40"/>
  <c r="AK65" i="40"/>
  <c r="AJ65" i="40"/>
  <c r="AL55" i="40"/>
  <c r="AK55" i="40"/>
  <c r="AJ55" i="40"/>
  <c r="AL52" i="40"/>
  <c r="AK52" i="40"/>
  <c r="AJ52" i="40"/>
  <c r="AL48" i="40"/>
  <c r="AK48" i="40"/>
  <c r="AJ48" i="40"/>
  <c r="AL27" i="40"/>
  <c r="AK27" i="40"/>
  <c r="AJ27" i="40"/>
  <c r="AL26" i="40"/>
  <c r="AK26" i="40"/>
  <c r="AJ26" i="40"/>
  <c r="AL23" i="40"/>
  <c r="AK23" i="40"/>
  <c r="AJ23" i="40"/>
  <c r="AL22" i="40"/>
  <c r="AK22" i="40"/>
  <c r="AJ22" i="40"/>
  <c r="AL16" i="40"/>
  <c r="AK16" i="40"/>
  <c r="AJ16" i="40"/>
  <c r="AL8" i="40"/>
  <c r="AK8" i="40"/>
  <c r="AJ8" i="40"/>
  <c r="AL7" i="40"/>
  <c r="AK7" i="40"/>
  <c r="AJ7" i="40"/>
  <c r="AL6" i="40"/>
  <c r="AK6" i="40"/>
  <c r="AJ6" i="40"/>
  <c r="I8" i="50"/>
  <c r="AJ76" i="40" s="1"/>
  <c r="I9" i="50"/>
  <c r="I10" i="50"/>
  <c r="I11" i="50"/>
  <c r="AK18" i="40" s="1"/>
  <c r="I12" i="50"/>
  <c r="I13" i="50"/>
  <c r="I14" i="50"/>
  <c r="I15" i="50"/>
  <c r="AL13" i="40" s="1"/>
  <c r="I16" i="50"/>
  <c r="I17" i="50"/>
  <c r="I18" i="50"/>
  <c r="I19" i="50"/>
  <c r="AL58" i="40" s="1"/>
  <c r="I20" i="50"/>
  <c r="AK70" i="40" s="1"/>
  <c r="I21" i="50"/>
  <c r="I22" i="50"/>
  <c r="AL30" i="40" s="1"/>
  <c r="I23" i="50"/>
  <c r="AK39" i="40" s="1"/>
  <c r="I24" i="50"/>
  <c r="AL63" i="40" s="1"/>
  <c r="I25" i="50"/>
  <c r="I26" i="50"/>
  <c r="I27" i="50"/>
  <c r="AK60" i="40" s="1"/>
  <c r="I28" i="50"/>
  <c r="I29" i="50"/>
  <c r="I30" i="50"/>
  <c r="AL56" i="40" s="1"/>
  <c r="I31" i="50"/>
  <c r="AL43" i="40" s="1"/>
  <c r="I32" i="50"/>
  <c r="AL24" i="40" s="1"/>
  <c r="I33" i="50"/>
  <c r="I34" i="50"/>
  <c r="I35" i="50"/>
  <c r="AL68" i="40" s="1"/>
  <c r="I36" i="50"/>
  <c r="AL67" i="40" s="1"/>
  <c r="I37" i="50"/>
  <c r="AL69" i="40" s="1"/>
  <c r="I38" i="50"/>
  <c r="I39" i="50"/>
  <c r="AL50" i="40" s="1"/>
  <c r="I40" i="50"/>
  <c r="AL49" i="40" s="1"/>
  <c r="I41" i="50"/>
  <c r="AL53" i="40" s="1"/>
  <c r="I42" i="50"/>
  <c r="I43" i="50"/>
  <c r="AL57" i="40" s="1"/>
  <c r="I44" i="50"/>
  <c r="I45" i="50"/>
  <c r="I46" i="50"/>
  <c r="I47" i="50"/>
  <c r="AL54" i="40" s="1"/>
  <c r="I48" i="50"/>
  <c r="AJ45" i="40" s="1"/>
  <c r="I49" i="50"/>
  <c r="AL59" i="40" s="1"/>
  <c r="I50" i="50"/>
  <c r="I51" i="50"/>
  <c r="AL51" i="40" s="1"/>
  <c r="I52" i="50"/>
  <c r="AL64" i="40" s="1"/>
  <c r="I53" i="50"/>
  <c r="AK89" i="40" s="1"/>
  <c r="I54" i="50"/>
  <c r="AL90" i="40" s="1"/>
  <c r="I55" i="50"/>
  <c r="AL91" i="40" s="1"/>
  <c r="I56" i="50"/>
  <c r="AJ92" i="40" s="1"/>
  <c r="I57" i="50"/>
  <c r="I58" i="50"/>
  <c r="I59" i="50"/>
  <c r="AL99" i="40" s="1"/>
  <c r="I60" i="50"/>
  <c r="AL96" i="40" s="1"/>
  <c r="I61" i="50"/>
  <c r="AL97" i="40" s="1"/>
  <c r="I62" i="50"/>
  <c r="AL102" i="40" s="1"/>
  <c r="I63" i="50"/>
  <c r="AJ103" i="40" s="1"/>
  <c r="K3129" i="45"/>
  <c r="K3128" i="45"/>
  <c r="K3127" i="45"/>
  <c r="K3126" i="45"/>
  <c r="K3125" i="45"/>
  <c r="K3124" i="45"/>
  <c r="K3123" i="45"/>
  <c r="K3122" i="45"/>
  <c r="K3121" i="45"/>
  <c r="K3120" i="45"/>
  <c r="K3119" i="45"/>
  <c r="K3118" i="45"/>
  <c r="K3117" i="45"/>
  <c r="K3116" i="45"/>
  <c r="K3115" i="45"/>
  <c r="K3114" i="45"/>
  <c r="K3113" i="45"/>
  <c r="K3112" i="45"/>
  <c r="K3111" i="45"/>
  <c r="K3110" i="45"/>
  <c r="K3109" i="45"/>
  <c r="K3108" i="45"/>
  <c r="K3107" i="45"/>
  <c r="K3106" i="45"/>
  <c r="K3105" i="45"/>
  <c r="K3104" i="45"/>
  <c r="K3103" i="45"/>
  <c r="K3102" i="45"/>
  <c r="K3101" i="45"/>
  <c r="K3100" i="45"/>
  <c r="K3099" i="45"/>
  <c r="K3098" i="45"/>
  <c r="K3097" i="45"/>
  <c r="K3096" i="45"/>
  <c r="K3095" i="45"/>
  <c r="K3094" i="45"/>
  <c r="K3093" i="45"/>
  <c r="K3092" i="45"/>
  <c r="K3091" i="45"/>
  <c r="K3090" i="45"/>
  <c r="K3089" i="45"/>
  <c r="K3088" i="45"/>
  <c r="K3087" i="45"/>
  <c r="K3086" i="45"/>
  <c r="K3085" i="45"/>
  <c r="K3084" i="45"/>
  <c r="K3083" i="45"/>
  <c r="K3082" i="45"/>
  <c r="K3081" i="45"/>
  <c r="K3080" i="45"/>
  <c r="K3079" i="45"/>
  <c r="K3078" i="45"/>
  <c r="K3077" i="45"/>
  <c r="K3076" i="45"/>
  <c r="K3075" i="45"/>
  <c r="K3074" i="45"/>
  <c r="K3073" i="45"/>
  <c r="K3072" i="45"/>
  <c r="K3071" i="45"/>
  <c r="K3070" i="45"/>
  <c r="K3069" i="45"/>
  <c r="K3068" i="45"/>
  <c r="K3067" i="45"/>
  <c r="K3066" i="45"/>
  <c r="K3065" i="45"/>
  <c r="K3064" i="45"/>
  <c r="K3063" i="45"/>
  <c r="K3062" i="45"/>
  <c r="K3061" i="45"/>
  <c r="K3060" i="45"/>
  <c r="K3059" i="45"/>
  <c r="K3058" i="45"/>
  <c r="K3057" i="45"/>
  <c r="K3056" i="45"/>
  <c r="K3055" i="45"/>
  <c r="K3054" i="45"/>
  <c r="K3053" i="45"/>
  <c r="K3052" i="45"/>
  <c r="K3051" i="45"/>
  <c r="K3050" i="45"/>
  <c r="K3049" i="45"/>
  <c r="K3048" i="45"/>
  <c r="K3047" i="45"/>
  <c r="K3046" i="45"/>
  <c r="K3045" i="45"/>
  <c r="K3044" i="45"/>
  <c r="K3043" i="45"/>
  <c r="K3042" i="45"/>
  <c r="K3041" i="45"/>
  <c r="K3040" i="45"/>
  <c r="K3039" i="45"/>
  <c r="K3038" i="45"/>
  <c r="K3037" i="45"/>
  <c r="K3036" i="45"/>
  <c r="K3035" i="45"/>
  <c r="K3034" i="45"/>
  <c r="K3033" i="45"/>
  <c r="K3032" i="45"/>
  <c r="K3031" i="45"/>
  <c r="K3030" i="45"/>
  <c r="K3029" i="45"/>
  <c r="K3028" i="45"/>
  <c r="K3027" i="45"/>
  <c r="K3026" i="45"/>
  <c r="K3025" i="45"/>
  <c r="K3024" i="45"/>
  <c r="K3023" i="45"/>
  <c r="K3022" i="45"/>
  <c r="K3021" i="45"/>
  <c r="K3020" i="45"/>
  <c r="K3019" i="45"/>
  <c r="K3018" i="45"/>
  <c r="K3017" i="45"/>
  <c r="K3016" i="45"/>
  <c r="K3015" i="45"/>
  <c r="K3014" i="45"/>
  <c r="K3013" i="45"/>
  <c r="K3012" i="45"/>
  <c r="K3011" i="45"/>
  <c r="K3010" i="45"/>
  <c r="K3009" i="45"/>
  <c r="K3008" i="45"/>
  <c r="K3007" i="45"/>
  <c r="K3006" i="45"/>
  <c r="K3005" i="45"/>
  <c r="K3004" i="45"/>
  <c r="K3003" i="45"/>
  <c r="K3002" i="45"/>
  <c r="K3001" i="45"/>
  <c r="K3000" i="45"/>
  <c r="K2999" i="45"/>
  <c r="K2998" i="45"/>
  <c r="K2997" i="45"/>
  <c r="K2996" i="45"/>
  <c r="K2995" i="45"/>
  <c r="K2994" i="45"/>
  <c r="K2993" i="45"/>
  <c r="K2992" i="45"/>
  <c r="K2991" i="45"/>
  <c r="K2990" i="45"/>
  <c r="K2989" i="45"/>
  <c r="K2988" i="45"/>
  <c r="K2987" i="45"/>
  <c r="K2986" i="45"/>
  <c r="K2985" i="45"/>
  <c r="K2984" i="45"/>
  <c r="K2983" i="45"/>
  <c r="K2982" i="45"/>
  <c r="K2981" i="45"/>
  <c r="K2980" i="45"/>
  <c r="K2979" i="45"/>
  <c r="K2978" i="45"/>
  <c r="K2977" i="45"/>
  <c r="K2976" i="45"/>
  <c r="K2975" i="45"/>
  <c r="K2974" i="45"/>
  <c r="K2973" i="45"/>
  <c r="K2972" i="45"/>
  <c r="K2971" i="45"/>
  <c r="K2970" i="45"/>
  <c r="K2969" i="45"/>
  <c r="K2968" i="45"/>
  <c r="K2967" i="45"/>
  <c r="K2966" i="45"/>
  <c r="K2965" i="45"/>
  <c r="K2964" i="45"/>
  <c r="K2963" i="45"/>
  <c r="K2962" i="45"/>
  <c r="K2961" i="45"/>
  <c r="K2960" i="45"/>
  <c r="K2959" i="45"/>
  <c r="K2958" i="45"/>
  <c r="K2957" i="45"/>
  <c r="K2956" i="45"/>
  <c r="K2955" i="45"/>
  <c r="K2954" i="45"/>
  <c r="K2953" i="45"/>
  <c r="K2952" i="45"/>
  <c r="K2951" i="45"/>
  <c r="K2950" i="45"/>
  <c r="K2949" i="45"/>
  <c r="K2948" i="45"/>
  <c r="K2947" i="45"/>
  <c r="K2946" i="45"/>
  <c r="K2945" i="45"/>
  <c r="K2944" i="45"/>
  <c r="K2943" i="45"/>
  <c r="K2942" i="45"/>
  <c r="K2941" i="45"/>
  <c r="K2940" i="45"/>
  <c r="K2939" i="45"/>
  <c r="K2938" i="45"/>
  <c r="K2937" i="45"/>
  <c r="K2936" i="45"/>
  <c r="K2935" i="45"/>
  <c r="K2934" i="45"/>
  <c r="K2933" i="45"/>
  <c r="K2932" i="45"/>
  <c r="K2931" i="45"/>
  <c r="K2930" i="45"/>
  <c r="K2929" i="45"/>
  <c r="K2928" i="45"/>
  <c r="K2927" i="45"/>
  <c r="K2926" i="45"/>
  <c r="K2925" i="45"/>
  <c r="K2924" i="45"/>
  <c r="K2923" i="45"/>
  <c r="K2922" i="45"/>
  <c r="K2921" i="45"/>
  <c r="K2920" i="45"/>
  <c r="K2919" i="45"/>
  <c r="K2918" i="45"/>
  <c r="K2917" i="45"/>
  <c r="K2916" i="45"/>
  <c r="K2915" i="45"/>
  <c r="K2914" i="45"/>
  <c r="K2913" i="45"/>
  <c r="K2912" i="45"/>
  <c r="K2911" i="45"/>
  <c r="K2910" i="45"/>
  <c r="K2909" i="45"/>
  <c r="K2908" i="45"/>
  <c r="K2907" i="45"/>
  <c r="K2906" i="45"/>
  <c r="K2905" i="45"/>
  <c r="K2904" i="45"/>
  <c r="K2903" i="45"/>
  <c r="K2902" i="45"/>
  <c r="K2901" i="45"/>
  <c r="K2900" i="45"/>
  <c r="K2899" i="45"/>
  <c r="K2898" i="45"/>
  <c r="K2897" i="45"/>
  <c r="K2896" i="45"/>
  <c r="K2895" i="45"/>
  <c r="K2894" i="45"/>
  <c r="K2893" i="45"/>
  <c r="K2892" i="45"/>
  <c r="K2891" i="45"/>
  <c r="K2890" i="45"/>
  <c r="K2889" i="45"/>
  <c r="K2888" i="45"/>
  <c r="K2887" i="45"/>
  <c r="K2886" i="45"/>
  <c r="K2885" i="45"/>
  <c r="K2884" i="45"/>
  <c r="K2883" i="45"/>
  <c r="K2882" i="45"/>
  <c r="K2881" i="45"/>
  <c r="K2880" i="45"/>
  <c r="K2879" i="45"/>
  <c r="K2878" i="45"/>
  <c r="K2877" i="45"/>
  <c r="K2876" i="45"/>
  <c r="K2875" i="45"/>
  <c r="K2874" i="45"/>
  <c r="K2873" i="45"/>
  <c r="K2872" i="45"/>
  <c r="K2871" i="45"/>
  <c r="K2870" i="45"/>
  <c r="K2869" i="45"/>
  <c r="K2868" i="45"/>
  <c r="K2867" i="45"/>
  <c r="K2866" i="45"/>
  <c r="K2865" i="45"/>
  <c r="K2864" i="45"/>
  <c r="K2863" i="45"/>
  <c r="K2862" i="45"/>
  <c r="K2861" i="45"/>
  <c r="K2860" i="45"/>
  <c r="K2859" i="45"/>
  <c r="K2858" i="45"/>
  <c r="K2857" i="45"/>
  <c r="K2856" i="45"/>
  <c r="K2855" i="45"/>
  <c r="K2854" i="45"/>
  <c r="K2853" i="45"/>
  <c r="K2852" i="45"/>
  <c r="K2851" i="45"/>
  <c r="K2850" i="45"/>
  <c r="K2849" i="45"/>
  <c r="K2848" i="45"/>
  <c r="K2847" i="45"/>
  <c r="K2846" i="45"/>
  <c r="K2845" i="45"/>
  <c r="K2844" i="45"/>
  <c r="K2843" i="45"/>
  <c r="K2842" i="45"/>
  <c r="K2841" i="45"/>
  <c r="K2840" i="45"/>
  <c r="K2839" i="45"/>
  <c r="K2838" i="45"/>
  <c r="K2837" i="45"/>
  <c r="K2836" i="45"/>
  <c r="K2835" i="45"/>
  <c r="K2834" i="45"/>
  <c r="K2833" i="45"/>
  <c r="K2832" i="45"/>
  <c r="K2831" i="45"/>
  <c r="K2830" i="45"/>
  <c r="K2829" i="45"/>
  <c r="K2828" i="45"/>
  <c r="K2827" i="45"/>
  <c r="K2826" i="45"/>
  <c r="K2825" i="45"/>
  <c r="K2824" i="45"/>
  <c r="K2823" i="45"/>
  <c r="K2822" i="45"/>
  <c r="K2821" i="45"/>
  <c r="K2820" i="45"/>
  <c r="K2819" i="45"/>
  <c r="K2818" i="45"/>
  <c r="K2817" i="45"/>
  <c r="K2816" i="45"/>
  <c r="K2815" i="45"/>
  <c r="K2814" i="45"/>
  <c r="K2813" i="45"/>
  <c r="K2812" i="45"/>
  <c r="K2811" i="45"/>
  <c r="K2810" i="45"/>
  <c r="K2809" i="45"/>
  <c r="K2808" i="45"/>
  <c r="K2807" i="45"/>
  <c r="K2806" i="45"/>
  <c r="K2805" i="45"/>
  <c r="K2804" i="45"/>
  <c r="K2803" i="45"/>
  <c r="K2802" i="45"/>
  <c r="K2801" i="45"/>
  <c r="K2800" i="45"/>
  <c r="K2799" i="45"/>
  <c r="K2798" i="45"/>
  <c r="K2797" i="45"/>
  <c r="K2796" i="45"/>
  <c r="K2795" i="45"/>
  <c r="K2794" i="45"/>
  <c r="K2793" i="45"/>
  <c r="K2792" i="45"/>
  <c r="K2791" i="45"/>
  <c r="K2790" i="45"/>
  <c r="K2789" i="45"/>
  <c r="K2788" i="45"/>
  <c r="K2787" i="45"/>
  <c r="K2786" i="45"/>
  <c r="K2785" i="45"/>
  <c r="K2784" i="45"/>
  <c r="K2783" i="45"/>
  <c r="K2782" i="45"/>
  <c r="K2781" i="45"/>
  <c r="K2780" i="45"/>
  <c r="K2779" i="45"/>
  <c r="K2778" i="45"/>
  <c r="K2777" i="45"/>
  <c r="K2776" i="45"/>
  <c r="K2775" i="45"/>
  <c r="K2774" i="45"/>
  <c r="K2773" i="45"/>
  <c r="K2772" i="45"/>
  <c r="K2771" i="45"/>
  <c r="K2770" i="45"/>
  <c r="K2769" i="45"/>
  <c r="K2768" i="45"/>
  <c r="K2767" i="45"/>
  <c r="K2766" i="45"/>
  <c r="K2765" i="45"/>
  <c r="K2764" i="45"/>
  <c r="K2763" i="45"/>
  <c r="K2762" i="45"/>
  <c r="K2761" i="45"/>
  <c r="K2760" i="45"/>
  <c r="K2759" i="45"/>
  <c r="K2758" i="45"/>
  <c r="K2757" i="45"/>
  <c r="K2756" i="45"/>
  <c r="K2755" i="45"/>
  <c r="K2754" i="45"/>
  <c r="K2753" i="45"/>
  <c r="K2752" i="45"/>
  <c r="K2751" i="45"/>
  <c r="K2750" i="45"/>
  <c r="K2749" i="45"/>
  <c r="K2748" i="45"/>
  <c r="K2747" i="45"/>
  <c r="K2746" i="45"/>
  <c r="K2745" i="45"/>
  <c r="K2744" i="45"/>
  <c r="K2743" i="45"/>
  <c r="K2742" i="45"/>
  <c r="K2741" i="45"/>
  <c r="K2740" i="45"/>
  <c r="K2739" i="45"/>
  <c r="K2738" i="45"/>
  <c r="K2737" i="45"/>
  <c r="K2736" i="45"/>
  <c r="K2735" i="45"/>
  <c r="K2734" i="45"/>
  <c r="K2733" i="45"/>
  <c r="K2732" i="45"/>
  <c r="K2731" i="45"/>
  <c r="K2730" i="45"/>
  <c r="K2729" i="45"/>
  <c r="K2728" i="45"/>
  <c r="K2727" i="45"/>
  <c r="K2726" i="45"/>
  <c r="K2725" i="45"/>
  <c r="K2724" i="45"/>
  <c r="K2723" i="45"/>
  <c r="K2722" i="45"/>
  <c r="K2721" i="45"/>
  <c r="K2720" i="45"/>
  <c r="K2719" i="45"/>
  <c r="K2718" i="45"/>
  <c r="K2717" i="45"/>
  <c r="K2716" i="45"/>
  <c r="K2715" i="45"/>
  <c r="K2714" i="45"/>
  <c r="K2713" i="45"/>
  <c r="K2712" i="45"/>
  <c r="K2711" i="45"/>
  <c r="K2710" i="45"/>
  <c r="K2709" i="45"/>
  <c r="K2708" i="45"/>
  <c r="K2707" i="45"/>
  <c r="K2706" i="45"/>
  <c r="K2705" i="45"/>
  <c r="K2704" i="45"/>
  <c r="K2703" i="45"/>
  <c r="K2702" i="45"/>
  <c r="K2701" i="45"/>
  <c r="K2700" i="45"/>
  <c r="K2699" i="45"/>
  <c r="K2698" i="45"/>
  <c r="K2697" i="45"/>
  <c r="K2696" i="45"/>
  <c r="K2695" i="45"/>
  <c r="K2694" i="45"/>
  <c r="K2693" i="45"/>
  <c r="K2692" i="45"/>
  <c r="K2691" i="45"/>
  <c r="K2690" i="45"/>
  <c r="K2689" i="45"/>
  <c r="K2688" i="45"/>
  <c r="K2687" i="45"/>
  <c r="K2686" i="45"/>
  <c r="K2685" i="45"/>
  <c r="K2684" i="45"/>
  <c r="K2683" i="45"/>
  <c r="K2682" i="45"/>
  <c r="K2681" i="45"/>
  <c r="K2680" i="45"/>
  <c r="K2679" i="45"/>
  <c r="K2678" i="45"/>
  <c r="K2677" i="45"/>
  <c r="K2676" i="45"/>
  <c r="K2675" i="45"/>
  <c r="K2674" i="45"/>
  <c r="K2673" i="45"/>
  <c r="K2672" i="45"/>
  <c r="K2671" i="45"/>
  <c r="K2670" i="45"/>
  <c r="K2669" i="45"/>
  <c r="K2668" i="45"/>
  <c r="K2667" i="45"/>
  <c r="K2666" i="45"/>
  <c r="K2665" i="45"/>
  <c r="K2664" i="45"/>
  <c r="K2663" i="45"/>
  <c r="K2662" i="45"/>
  <c r="K2661" i="45"/>
  <c r="K2660" i="45"/>
  <c r="K2659" i="45"/>
  <c r="K2658" i="45"/>
  <c r="K2657" i="45"/>
  <c r="K2656" i="45"/>
  <c r="K2655" i="45"/>
  <c r="K2654" i="45"/>
  <c r="K2653" i="45"/>
  <c r="K2652" i="45"/>
  <c r="K2651" i="45"/>
  <c r="K2650" i="45"/>
  <c r="K2649" i="45"/>
  <c r="K2648" i="45"/>
  <c r="K2647" i="45"/>
  <c r="K2646" i="45"/>
  <c r="K2645" i="45"/>
  <c r="K2644" i="45"/>
  <c r="K2643" i="45"/>
  <c r="K2642" i="45"/>
  <c r="K2641" i="45"/>
  <c r="K2640" i="45"/>
  <c r="K2639" i="45"/>
  <c r="K2638" i="45"/>
  <c r="K2637" i="45"/>
  <c r="K2636" i="45"/>
  <c r="K2635" i="45"/>
  <c r="K2634" i="45"/>
  <c r="K2633" i="45"/>
  <c r="K2632" i="45"/>
  <c r="K2631" i="45"/>
  <c r="K2630" i="45"/>
  <c r="K2629" i="45"/>
  <c r="K2628" i="45"/>
  <c r="K2627" i="45"/>
  <c r="K2626" i="45"/>
  <c r="K2625" i="45"/>
  <c r="K2624" i="45"/>
  <c r="K2623" i="45"/>
  <c r="K2622" i="45"/>
  <c r="K2621" i="45"/>
  <c r="K2620" i="45"/>
  <c r="K2619" i="45"/>
  <c r="K2618" i="45"/>
  <c r="K2617" i="45"/>
  <c r="K2616" i="45"/>
  <c r="K2615" i="45"/>
  <c r="K2614" i="45"/>
  <c r="K2613" i="45"/>
  <c r="K2612" i="45"/>
  <c r="K2611" i="45"/>
  <c r="K2610" i="45"/>
  <c r="K2609" i="45"/>
  <c r="K2608" i="45"/>
  <c r="K2607" i="45"/>
  <c r="K2606" i="45"/>
  <c r="K2605" i="45"/>
  <c r="K2604" i="45"/>
  <c r="K2603" i="45"/>
  <c r="K2602" i="45"/>
  <c r="K2601" i="45"/>
  <c r="K2600" i="45"/>
  <c r="K2599" i="45"/>
  <c r="K2598" i="45"/>
  <c r="K2597" i="45"/>
  <c r="K2596" i="45"/>
  <c r="K2595" i="45"/>
  <c r="K2594" i="45"/>
  <c r="K2593" i="45"/>
  <c r="K2592" i="45"/>
  <c r="K2591" i="45"/>
  <c r="K2590" i="45"/>
  <c r="K2589" i="45"/>
  <c r="K2588" i="45"/>
  <c r="K2587" i="45"/>
  <c r="K2586" i="45"/>
  <c r="K2585" i="45"/>
  <c r="K2584" i="45"/>
  <c r="K2583" i="45"/>
  <c r="K2582" i="45"/>
  <c r="K2581" i="45"/>
  <c r="K2580" i="45"/>
  <c r="K2579" i="45"/>
  <c r="K2578" i="45"/>
  <c r="K2577" i="45"/>
  <c r="K2576" i="45"/>
  <c r="K2575" i="45"/>
  <c r="K2574" i="45"/>
  <c r="K2573" i="45"/>
  <c r="K2572" i="45"/>
  <c r="K2571" i="45"/>
  <c r="K2570" i="45"/>
  <c r="K2569" i="45"/>
  <c r="K2568" i="45"/>
  <c r="K2567" i="45"/>
  <c r="K2566" i="45"/>
  <c r="K2565" i="45"/>
  <c r="K2564" i="45"/>
  <c r="K2563" i="45"/>
  <c r="K2562" i="45"/>
  <c r="K2561" i="45"/>
  <c r="K2560" i="45"/>
  <c r="K2559" i="45"/>
  <c r="K2558" i="45"/>
  <c r="K2557" i="45"/>
  <c r="K2556" i="45"/>
  <c r="K2555" i="45"/>
  <c r="K2554" i="45"/>
  <c r="K2553" i="45"/>
  <c r="K2552" i="45"/>
  <c r="K2551" i="45"/>
  <c r="K2550" i="45"/>
  <c r="K2549" i="45"/>
  <c r="K2548" i="45"/>
  <c r="K2547" i="45"/>
  <c r="K2546" i="45"/>
  <c r="K2545" i="45"/>
  <c r="K2544" i="45"/>
  <c r="K2543" i="45"/>
  <c r="K2542" i="45"/>
  <c r="K2541" i="45"/>
  <c r="K2540" i="45"/>
  <c r="K2539" i="45"/>
  <c r="K2538" i="45"/>
  <c r="K2537" i="45"/>
  <c r="K2536" i="45"/>
  <c r="K2535" i="45"/>
  <c r="K2534" i="45"/>
  <c r="K2533" i="45"/>
  <c r="K2532" i="45"/>
  <c r="K2531" i="45"/>
  <c r="K2530" i="45"/>
  <c r="K2529" i="45"/>
  <c r="K2528" i="45"/>
  <c r="K2527" i="45"/>
  <c r="K2526" i="45"/>
  <c r="K2525" i="45"/>
  <c r="K2524" i="45"/>
  <c r="K2523" i="45"/>
  <c r="K2522" i="45"/>
  <c r="K2521" i="45"/>
  <c r="K2520" i="45"/>
  <c r="K2519" i="45"/>
  <c r="K2518" i="45"/>
  <c r="K2517" i="45"/>
  <c r="K2516" i="45"/>
  <c r="K2515" i="45"/>
  <c r="K2514" i="45"/>
  <c r="K2513" i="45"/>
  <c r="K2512" i="45"/>
  <c r="K2511" i="45"/>
  <c r="K2510" i="45"/>
  <c r="K2509" i="45"/>
  <c r="K2508" i="45"/>
  <c r="K2507" i="45"/>
  <c r="K2506" i="45"/>
  <c r="K2505" i="45"/>
  <c r="K2504" i="45"/>
  <c r="K2503" i="45"/>
  <c r="K2502" i="45"/>
  <c r="K2501" i="45"/>
  <c r="K2500" i="45"/>
  <c r="K2499" i="45"/>
  <c r="K2498" i="45"/>
  <c r="K2497" i="45"/>
  <c r="K2496" i="45"/>
  <c r="K2495" i="45"/>
  <c r="K2494" i="45"/>
  <c r="K2493" i="45"/>
  <c r="K2492" i="45"/>
  <c r="K2491" i="45"/>
  <c r="K2490" i="45"/>
  <c r="K2489" i="45"/>
  <c r="K2488" i="45"/>
  <c r="K2487" i="45"/>
  <c r="K2486" i="45"/>
  <c r="K2485" i="45"/>
  <c r="K2484" i="45"/>
  <c r="K2483" i="45"/>
  <c r="K2482" i="45"/>
  <c r="K2481" i="45"/>
  <c r="K2480" i="45"/>
  <c r="K2479" i="45"/>
  <c r="K2478" i="45"/>
  <c r="K2477" i="45"/>
  <c r="K2476" i="45"/>
  <c r="K2475" i="45"/>
  <c r="K2474" i="45"/>
  <c r="K2473" i="45"/>
  <c r="K2472" i="45"/>
  <c r="K2471" i="45"/>
  <c r="K2470" i="45"/>
  <c r="K2469" i="45"/>
  <c r="K2468" i="45"/>
  <c r="K2467" i="45"/>
  <c r="K2466" i="45"/>
  <c r="K2465" i="45"/>
  <c r="K2464" i="45"/>
  <c r="K2463" i="45"/>
  <c r="K2462" i="45"/>
  <c r="K2461" i="45"/>
  <c r="K2460" i="45"/>
  <c r="K2459" i="45"/>
  <c r="K2458" i="45"/>
  <c r="K2457" i="45"/>
  <c r="K2456" i="45"/>
  <c r="K2455" i="45"/>
  <c r="K2454" i="45"/>
  <c r="K2453" i="45"/>
  <c r="K2452" i="45"/>
  <c r="K2451" i="45"/>
  <c r="K2450" i="45"/>
  <c r="K2449" i="45"/>
  <c r="K2448" i="45"/>
  <c r="K2447" i="45"/>
  <c r="K2446" i="45"/>
  <c r="K2445" i="45"/>
  <c r="K2444" i="45"/>
  <c r="K2443" i="45"/>
  <c r="K2442" i="45"/>
  <c r="K2441" i="45"/>
  <c r="K2440" i="45"/>
  <c r="K2439" i="45"/>
  <c r="K2438" i="45"/>
  <c r="K2437" i="45"/>
  <c r="K2436" i="45"/>
  <c r="K2435" i="45"/>
  <c r="K2434" i="45"/>
  <c r="K2433" i="45"/>
  <c r="K2432" i="45"/>
  <c r="K2431" i="45"/>
  <c r="K2430" i="45"/>
  <c r="K2429" i="45"/>
  <c r="K2428" i="45"/>
  <c r="K2427" i="45"/>
  <c r="K2426" i="45"/>
  <c r="K2425" i="45"/>
  <c r="K2424" i="45"/>
  <c r="K2423" i="45"/>
  <c r="K2422" i="45"/>
  <c r="K2421" i="45"/>
  <c r="K2420" i="45"/>
  <c r="K2419" i="45"/>
  <c r="K2418" i="45"/>
  <c r="K2417" i="45"/>
  <c r="K2416" i="45"/>
  <c r="K2415" i="45"/>
  <c r="K2414" i="45"/>
  <c r="K2413" i="45"/>
  <c r="K2412" i="45"/>
  <c r="K2411" i="45"/>
  <c r="K2410" i="45"/>
  <c r="K2409" i="45"/>
  <c r="K2408" i="45"/>
  <c r="K2407" i="45"/>
  <c r="K2406" i="45"/>
  <c r="K2405" i="45"/>
  <c r="K2404" i="45"/>
  <c r="K2403" i="45"/>
  <c r="K2402" i="45"/>
  <c r="K2401" i="45"/>
  <c r="K2400" i="45"/>
  <c r="K2399" i="45"/>
  <c r="K2398" i="45"/>
  <c r="K2397" i="45"/>
  <c r="K2396" i="45"/>
  <c r="K2395" i="45"/>
  <c r="K2394" i="45"/>
  <c r="K2393" i="45"/>
  <c r="K2392" i="45"/>
  <c r="K2391" i="45"/>
  <c r="K2390" i="45"/>
  <c r="K2389" i="45"/>
  <c r="K2388" i="45"/>
  <c r="K2387" i="45"/>
  <c r="K2386" i="45"/>
  <c r="K2385" i="45"/>
  <c r="K2384" i="45"/>
  <c r="K2383" i="45"/>
  <c r="K2382" i="45"/>
  <c r="K2381" i="45"/>
  <c r="K2380" i="45"/>
  <c r="K2379" i="45"/>
  <c r="K2378" i="45"/>
  <c r="K2377" i="45"/>
  <c r="K2376" i="45"/>
  <c r="K2375" i="45"/>
  <c r="K2374" i="45"/>
  <c r="K2373" i="45"/>
  <c r="K2372" i="45"/>
  <c r="K2371" i="45"/>
  <c r="K2370" i="45"/>
  <c r="K2369" i="45"/>
  <c r="K2368" i="45"/>
  <c r="K2367" i="45"/>
  <c r="K2366" i="45"/>
  <c r="K2365" i="45"/>
  <c r="K2364" i="45"/>
  <c r="K2363" i="45"/>
  <c r="K2362" i="45"/>
  <c r="K2361" i="45"/>
  <c r="K2360" i="45"/>
  <c r="K2359" i="45"/>
  <c r="K2358" i="45"/>
  <c r="K2357" i="45"/>
  <c r="K2356" i="45"/>
  <c r="K2355" i="45"/>
  <c r="K2354" i="45"/>
  <c r="K2353" i="45"/>
  <c r="K2352" i="45"/>
  <c r="K2351" i="45"/>
  <c r="K2350" i="45"/>
  <c r="K2349" i="45"/>
  <c r="K2348" i="45"/>
  <c r="K2347" i="45"/>
  <c r="K2346" i="45"/>
  <c r="K2345" i="45"/>
  <c r="K2344" i="45"/>
  <c r="K2343" i="45"/>
  <c r="K2342" i="45"/>
  <c r="K2341" i="45"/>
  <c r="K2340" i="45"/>
  <c r="K2339" i="45"/>
  <c r="K2338" i="45"/>
  <c r="K2337" i="45"/>
  <c r="K2336" i="45"/>
  <c r="K2335" i="45"/>
  <c r="K2334" i="45"/>
  <c r="K2333" i="45"/>
  <c r="K2332" i="45"/>
  <c r="K2331" i="45"/>
  <c r="K2330" i="45"/>
  <c r="K2329" i="45"/>
  <c r="K2328" i="45"/>
  <c r="K2327" i="45"/>
  <c r="K2326" i="45"/>
  <c r="K2325" i="45"/>
  <c r="K2324" i="45"/>
  <c r="K2323" i="45"/>
  <c r="K2322" i="45"/>
  <c r="K2321" i="45"/>
  <c r="K2320" i="45"/>
  <c r="K2319" i="45"/>
  <c r="K2318" i="45"/>
  <c r="K2317" i="45"/>
  <c r="K2316" i="45"/>
  <c r="K2315" i="45"/>
  <c r="K2314" i="45"/>
  <c r="K2313" i="45"/>
  <c r="K2312" i="45"/>
  <c r="K2311" i="45"/>
  <c r="K2310" i="45"/>
  <c r="K2309" i="45"/>
  <c r="K2308" i="45"/>
  <c r="K2307" i="45"/>
  <c r="K2306" i="45"/>
  <c r="K2305" i="45"/>
  <c r="K2304" i="45"/>
  <c r="K2303" i="45"/>
  <c r="K2302" i="45"/>
  <c r="K2301" i="45"/>
  <c r="K2300" i="45"/>
  <c r="K2299" i="45"/>
  <c r="K2298" i="45"/>
  <c r="K2297" i="45"/>
  <c r="K2296" i="45"/>
  <c r="K2295" i="45"/>
  <c r="K2294" i="45"/>
  <c r="K2293" i="45"/>
  <c r="K2292" i="45"/>
  <c r="K2291" i="45"/>
  <c r="K2290" i="45"/>
  <c r="K2289" i="45"/>
  <c r="K2288" i="45"/>
  <c r="K2287" i="45"/>
  <c r="K2286" i="45"/>
  <c r="K2285" i="45"/>
  <c r="K2284" i="45"/>
  <c r="K2283" i="45"/>
  <c r="K2282" i="45"/>
  <c r="K2281" i="45"/>
  <c r="K2280" i="45"/>
  <c r="K2279" i="45"/>
  <c r="K2278" i="45"/>
  <c r="K2277" i="45"/>
  <c r="K2276" i="45"/>
  <c r="K2275" i="45"/>
  <c r="K2274" i="45"/>
  <c r="K2273" i="45"/>
  <c r="K2272" i="45"/>
  <c r="K2271" i="45"/>
  <c r="K2270" i="45"/>
  <c r="K2269" i="45"/>
  <c r="K2268" i="45"/>
  <c r="K2267" i="45"/>
  <c r="K2266" i="45"/>
  <c r="K2265" i="45"/>
  <c r="K2264" i="45"/>
  <c r="K2263" i="45"/>
  <c r="K2262" i="45"/>
  <c r="K2261" i="45"/>
  <c r="K2260" i="45"/>
  <c r="K2259" i="45"/>
  <c r="K2258" i="45"/>
  <c r="K2257" i="45"/>
  <c r="K2256" i="45"/>
  <c r="K2255" i="45"/>
  <c r="K2254" i="45"/>
  <c r="K2253" i="45"/>
  <c r="K2252" i="45"/>
  <c r="K2251" i="45"/>
  <c r="K2250" i="45"/>
  <c r="K2249" i="45"/>
  <c r="K2248" i="45"/>
  <c r="K2247" i="45"/>
  <c r="K2246" i="45"/>
  <c r="K2245" i="45"/>
  <c r="K2244" i="45"/>
  <c r="K2243" i="45"/>
  <c r="K2242" i="45"/>
  <c r="K2241" i="45"/>
  <c r="K2240" i="45"/>
  <c r="K2239" i="45"/>
  <c r="K2238" i="45"/>
  <c r="K2237" i="45"/>
  <c r="K2236" i="45"/>
  <c r="K2235" i="45"/>
  <c r="K2234" i="45"/>
  <c r="K2233" i="45"/>
  <c r="K2232" i="45"/>
  <c r="K2231" i="45"/>
  <c r="K2230" i="45"/>
  <c r="K2229" i="45"/>
  <c r="K2228" i="45"/>
  <c r="K2227" i="45"/>
  <c r="K2226" i="45"/>
  <c r="K2225" i="45"/>
  <c r="K2224" i="45"/>
  <c r="K2223" i="45"/>
  <c r="K2222" i="45"/>
  <c r="K2221" i="45"/>
  <c r="K2220" i="45"/>
  <c r="K2219" i="45"/>
  <c r="K2218" i="45"/>
  <c r="K2217" i="45"/>
  <c r="K2216" i="45"/>
  <c r="K2215" i="45"/>
  <c r="K2214" i="45"/>
  <c r="K2213" i="45"/>
  <c r="K2212" i="45"/>
  <c r="K2211" i="45"/>
  <c r="K2210" i="45"/>
  <c r="K2209" i="45"/>
  <c r="K2208" i="45"/>
  <c r="K2207" i="45"/>
  <c r="K2206" i="45"/>
  <c r="K2205" i="45"/>
  <c r="K2204" i="45"/>
  <c r="K2203" i="45"/>
  <c r="K2202" i="45"/>
  <c r="K2201" i="45"/>
  <c r="K2200" i="45"/>
  <c r="K2199" i="45"/>
  <c r="K2198" i="45"/>
  <c r="K2197" i="45"/>
  <c r="K2196" i="45"/>
  <c r="K2195" i="45"/>
  <c r="K2194" i="45"/>
  <c r="K2193" i="45"/>
  <c r="K2192" i="45"/>
  <c r="K2191" i="45"/>
  <c r="K2190" i="45"/>
  <c r="K2189" i="45"/>
  <c r="K2188" i="45"/>
  <c r="K2187" i="45"/>
  <c r="K2186" i="45"/>
  <c r="K2185" i="45"/>
  <c r="K2184" i="45"/>
  <c r="K2183" i="45"/>
  <c r="K2182" i="45"/>
  <c r="K2181" i="45"/>
  <c r="K2180" i="45"/>
  <c r="K2179" i="45"/>
  <c r="K2178" i="45"/>
  <c r="K2177" i="45"/>
  <c r="K2176" i="45"/>
  <c r="K2175" i="45"/>
  <c r="K2174" i="45"/>
  <c r="K2173" i="45"/>
  <c r="K2172" i="45"/>
  <c r="K2171" i="45"/>
  <c r="K2170" i="45"/>
  <c r="K2169" i="45"/>
  <c r="K2168" i="45"/>
  <c r="K2167" i="45"/>
  <c r="K2166" i="45"/>
  <c r="K2165" i="45"/>
  <c r="K2164" i="45"/>
  <c r="K2163" i="45"/>
  <c r="K2162" i="45"/>
  <c r="K2161" i="45"/>
  <c r="K2160" i="45"/>
  <c r="K2159" i="45"/>
  <c r="K2158" i="45"/>
  <c r="K2157" i="45"/>
  <c r="K2156" i="45"/>
  <c r="K2155" i="45"/>
  <c r="K2154" i="45"/>
  <c r="K2153" i="45"/>
  <c r="K2152" i="45"/>
  <c r="K2151" i="45"/>
  <c r="K2150" i="45"/>
  <c r="K2149" i="45"/>
  <c r="K2148" i="45"/>
  <c r="K2147" i="45"/>
  <c r="K2146" i="45"/>
  <c r="K2145" i="45"/>
  <c r="K2144" i="45"/>
  <c r="K2143" i="45"/>
  <c r="K2142" i="45"/>
  <c r="K2141" i="45"/>
  <c r="K2140" i="45"/>
  <c r="K2139" i="45"/>
  <c r="K2138" i="45"/>
  <c r="K2137" i="45"/>
  <c r="K2136" i="45"/>
  <c r="K2135" i="45"/>
  <c r="K2134" i="45"/>
  <c r="K2133" i="45"/>
  <c r="K2132" i="45"/>
  <c r="K2131" i="45"/>
  <c r="K2130" i="45"/>
  <c r="K2129" i="45"/>
  <c r="K2128" i="45"/>
  <c r="K2127" i="45"/>
  <c r="K2126" i="45"/>
  <c r="K2125" i="45"/>
  <c r="K2124" i="45"/>
  <c r="K2123" i="45"/>
  <c r="K2122" i="45"/>
  <c r="K2121" i="45"/>
  <c r="K2120" i="45"/>
  <c r="K2119" i="45"/>
  <c r="K2118" i="45"/>
  <c r="K2117" i="45"/>
  <c r="K2116" i="45"/>
  <c r="K2115" i="45"/>
  <c r="K2114" i="45"/>
  <c r="K2113" i="45"/>
  <c r="K2112" i="45"/>
  <c r="K2111" i="45"/>
  <c r="K2110" i="45"/>
  <c r="K2109" i="45"/>
  <c r="K2108" i="45"/>
  <c r="K2107" i="45"/>
  <c r="K2106" i="45"/>
  <c r="K2105" i="45"/>
  <c r="K2104" i="45"/>
  <c r="K2103" i="45"/>
  <c r="K2102" i="45"/>
  <c r="K2101" i="45"/>
  <c r="K2100" i="45"/>
  <c r="K2099" i="45"/>
  <c r="K2098" i="45"/>
  <c r="K2097" i="45"/>
  <c r="K2096" i="45"/>
  <c r="K2095" i="45"/>
  <c r="K2094" i="45"/>
  <c r="K2093" i="45"/>
  <c r="K2092" i="45"/>
  <c r="K2091" i="45"/>
  <c r="K2090" i="45"/>
  <c r="K2089" i="45"/>
  <c r="K2088" i="45"/>
  <c r="K2087" i="45"/>
  <c r="K2086" i="45"/>
  <c r="K2085" i="45"/>
  <c r="K2084" i="45"/>
  <c r="K2083" i="45"/>
  <c r="K2082" i="45"/>
  <c r="K2081" i="45"/>
  <c r="K2080" i="45"/>
  <c r="K2079" i="45"/>
  <c r="K2078" i="45"/>
  <c r="K2077" i="45"/>
  <c r="K2076" i="45"/>
  <c r="K2075" i="45"/>
  <c r="K2074" i="45"/>
  <c r="K2073" i="45"/>
  <c r="K2072" i="45"/>
  <c r="K2071" i="45"/>
  <c r="K2070" i="45"/>
  <c r="K2069" i="45"/>
  <c r="K2068" i="45"/>
  <c r="K2067" i="45"/>
  <c r="K2066" i="45"/>
  <c r="K2065" i="45"/>
  <c r="K2064" i="45"/>
  <c r="K2063" i="45"/>
  <c r="K2062" i="45"/>
  <c r="K2061" i="45"/>
  <c r="K2060" i="45"/>
  <c r="K2059" i="45"/>
  <c r="K2058" i="45"/>
  <c r="K2057" i="45"/>
  <c r="K2056" i="45"/>
  <c r="K2055" i="45"/>
  <c r="K2054" i="45"/>
  <c r="K2053" i="45"/>
  <c r="K2052" i="45"/>
  <c r="K2051" i="45"/>
  <c r="K2050" i="45"/>
  <c r="K2049" i="45"/>
  <c r="K2048" i="45"/>
  <c r="K2047" i="45"/>
  <c r="K2046" i="45"/>
  <c r="K2045" i="45"/>
  <c r="K2044" i="45"/>
  <c r="K2043" i="45"/>
  <c r="K2042" i="45"/>
  <c r="K2041" i="45"/>
  <c r="K2040" i="45"/>
  <c r="K2039" i="45"/>
  <c r="K2038" i="45"/>
  <c r="K2037" i="45"/>
  <c r="K2036" i="45"/>
  <c r="K2035" i="45"/>
  <c r="K2034" i="45"/>
  <c r="K2033" i="45"/>
  <c r="K2032" i="45"/>
  <c r="K2031" i="45"/>
  <c r="K2030" i="45"/>
  <c r="K2029" i="45"/>
  <c r="K2028" i="45"/>
  <c r="K2027" i="45"/>
  <c r="K2026" i="45"/>
  <c r="K2025" i="45"/>
  <c r="K2024" i="45"/>
  <c r="K2023" i="45"/>
  <c r="K2022" i="45"/>
  <c r="K2021" i="45"/>
  <c r="K2020" i="45"/>
  <c r="K2019" i="45"/>
  <c r="K2018" i="45"/>
  <c r="K2017" i="45"/>
  <c r="K2016" i="45"/>
  <c r="K2015" i="45"/>
  <c r="K2014" i="45"/>
  <c r="K2013" i="45"/>
  <c r="K2012" i="45"/>
  <c r="K2011" i="45"/>
  <c r="K2010" i="45"/>
  <c r="K2009" i="45"/>
  <c r="K2008" i="45"/>
  <c r="K2007" i="45"/>
  <c r="K2006" i="45"/>
  <c r="K2005" i="45"/>
  <c r="K2004" i="45"/>
  <c r="K2003" i="45"/>
  <c r="K2002" i="45"/>
  <c r="K2001" i="45"/>
  <c r="K2000" i="45"/>
  <c r="K1999" i="45"/>
  <c r="K1998" i="45"/>
  <c r="K1997" i="45"/>
  <c r="K1996" i="45"/>
  <c r="K1995" i="45"/>
  <c r="K1994" i="45"/>
  <c r="K1993" i="45"/>
  <c r="K1992" i="45"/>
  <c r="K1991" i="45"/>
  <c r="K1990" i="45"/>
  <c r="K1989" i="45"/>
  <c r="K1988" i="45"/>
  <c r="K1987" i="45"/>
  <c r="K1986" i="45"/>
  <c r="K1985" i="45"/>
  <c r="K1984" i="45"/>
  <c r="K1983" i="45"/>
  <c r="K1982" i="45"/>
  <c r="K1981" i="45"/>
  <c r="K1980" i="45"/>
  <c r="K1979" i="45"/>
  <c r="K1978" i="45"/>
  <c r="K1977" i="45"/>
  <c r="K1976" i="45"/>
  <c r="K1975" i="45"/>
  <c r="K1974" i="45"/>
  <c r="K1973" i="45"/>
  <c r="K1972" i="45"/>
  <c r="K1971" i="45"/>
  <c r="K1970" i="45"/>
  <c r="K1969" i="45"/>
  <c r="K1968" i="45"/>
  <c r="K1967" i="45"/>
  <c r="K1966" i="45"/>
  <c r="K1965" i="45"/>
  <c r="K1964" i="45"/>
  <c r="K1963" i="45"/>
  <c r="K1962" i="45"/>
  <c r="K1961" i="45"/>
  <c r="K1960" i="45"/>
  <c r="K1959" i="45"/>
  <c r="K1958" i="45"/>
  <c r="K1957" i="45"/>
  <c r="K1956" i="45"/>
  <c r="K1955" i="45"/>
  <c r="K1954" i="45"/>
  <c r="K1953" i="45"/>
  <c r="K1952" i="45"/>
  <c r="K1951" i="45"/>
  <c r="K1950" i="45"/>
  <c r="K1949" i="45"/>
  <c r="K1948" i="45"/>
  <c r="K1947" i="45"/>
  <c r="K1946" i="45"/>
  <c r="K1945" i="45"/>
  <c r="K1944" i="45"/>
  <c r="K1943" i="45"/>
  <c r="K1942" i="45"/>
  <c r="K1941" i="45"/>
  <c r="K1940" i="45"/>
  <c r="K1939" i="45"/>
  <c r="K1938" i="45"/>
  <c r="K1937" i="45"/>
  <c r="K1936" i="45"/>
  <c r="K1935" i="45"/>
  <c r="K1934" i="45"/>
  <c r="K1933" i="45"/>
  <c r="K1932" i="45"/>
  <c r="K1931" i="45"/>
  <c r="K1930" i="45"/>
  <c r="K1929" i="45"/>
  <c r="K1928" i="45"/>
  <c r="K1927" i="45"/>
  <c r="K1926" i="45"/>
  <c r="K1925" i="45"/>
  <c r="K1924" i="45"/>
  <c r="K1923" i="45"/>
  <c r="K1922" i="45"/>
  <c r="K1921" i="45"/>
  <c r="K1920" i="45"/>
  <c r="K1919" i="45"/>
  <c r="K1918" i="45"/>
  <c r="K1917" i="45"/>
  <c r="K1916" i="45"/>
  <c r="K1915" i="45"/>
  <c r="K1914" i="45"/>
  <c r="K1913" i="45"/>
  <c r="K1912" i="45"/>
  <c r="K1911" i="45"/>
  <c r="K1910" i="45"/>
  <c r="K1909" i="45"/>
  <c r="K1908" i="45"/>
  <c r="K1907" i="45"/>
  <c r="K1906" i="45"/>
  <c r="K1905" i="45"/>
  <c r="K1904" i="45"/>
  <c r="K1903" i="45"/>
  <c r="K1902" i="45"/>
  <c r="K1901" i="45"/>
  <c r="K1900" i="45"/>
  <c r="K1899" i="45"/>
  <c r="K1898" i="45"/>
  <c r="K1897" i="45"/>
  <c r="K1896" i="45"/>
  <c r="K1895" i="45"/>
  <c r="K1894" i="45"/>
  <c r="K1893" i="45"/>
  <c r="K1892" i="45"/>
  <c r="K1891" i="45"/>
  <c r="K1890" i="45"/>
  <c r="K1889" i="45"/>
  <c r="K1888" i="45"/>
  <c r="K1887" i="45"/>
  <c r="K1886" i="45"/>
  <c r="K1885" i="45"/>
  <c r="K1884" i="45"/>
  <c r="K1883" i="45"/>
  <c r="K1882" i="45"/>
  <c r="K1881" i="45"/>
  <c r="K1880" i="45"/>
  <c r="K1879" i="45"/>
  <c r="K1878" i="45"/>
  <c r="K1877" i="45"/>
  <c r="K1876" i="45"/>
  <c r="K1875" i="45"/>
  <c r="K1874" i="45"/>
  <c r="K1873" i="45"/>
  <c r="K1872" i="45"/>
  <c r="K1871" i="45"/>
  <c r="K1870" i="45"/>
  <c r="K1869" i="45"/>
  <c r="K1868" i="45"/>
  <c r="K1867" i="45"/>
  <c r="K1866" i="45"/>
  <c r="K1865" i="45"/>
  <c r="K1864" i="45"/>
  <c r="K1863" i="45"/>
  <c r="K1862" i="45"/>
  <c r="K1861" i="45"/>
  <c r="K1860" i="45"/>
  <c r="K1859" i="45"/>
  <c r="K1858" i="45"/>
  <c r="K1857" i="45"/>
  <c r="K1856" i="45"/>
  <c r="K1855" i="45"/>
  <c r="K1854" i="45"/>
  <c r="K1853" i="45"/>
  <c r="K1852" i="45"/>
  <c r="K1851" i="45"/>
  <c r="K1850" i="45"/>
  <c r="K1849" i="45"/>
  <c r="K1848" i="45"/>
  <c r="K1847" i="45"/>
  <c r="K1846" i="45"/>
  <c r="K1845" i="45"/>
  <c r="K1844" i="45"/>
  <c r="K1843" i="45"/>
  <c r="K1842" i="45"/>
  <c r="K1841" i="45"/>
  <c r="K1840" i="45"/>
  <c r="K1839" i="45"/>
  <c r="K1838" i="45"/>
  <c r="K1837" i="45"/>
  <c r="K1836" i="45"/>
  <c r="K1835" i="45"/>
  <c r="K1834" i="45"/>
  <c r="K1833" i="45"/>
  <c r="K1832" i="45"/>
  <c r="K1831" i="45"/>
  <c r="K1830" i="45"/>
  <c r="K1829" i="45"/>
  <c r="K1828" i="45"/>
  <c r="K1827" i="45"/>
  <c r="K1826" i="45"/>
  <c r="K1825" i="45"/>
  <c r="K1824" i="45"/>
  <c r="K1823" i="45"/>
  <c r="K1822" i="45"/>
  <c r="K1821" i="45"/>
  <c r="K1820" i="45"/>
  <c r="K1819" i="45"/>
  <c r="K1818" i="45"/>
  <c r="K1817" i="45"/>
  <c r="K1816" i="45"/>
  <c r="K1815" i="45"/>
  <c r="K1814" i="45"/>
  <c r="K1813" i="45"/>
  <c r="K1812" i="45"/>
  <c r="K1811" i="45"/>
  <c r="K1810" i="45"/>
  <c r="K1809" i="45"/>
  <c r="K1808" i="45"/>
  <c r="K1807" i="45"/>
  <c r="K1806" i="45"/>
  <c r="K1805" i="45"/>
  <c r="K1804" i="45"/>
  <c r="K1803" i="45"/>
  <c r="K1802" i="45"/>
  <c r="K1801" i="45"/>
  <c r="K1800" i="45"/>
  <c r="K1799" i="45"/>
  <c r="K1798" i="45"/>
  <c r="K1797" i="45"/>
  <c r="K1796" i="45"/>
  <c r="K1795" i="45"/>
  <c r="K1794" i="45"/>
  <c r="K1793" i="45"/>
  <c r="K1792" i="45"/>
  <c r="K1791" i="45"/>
  <c r="K1790" i="45"/>
  <c r="K1789" i="45"/>
  <c r="K1788" i="45"/>
  <c r="K1787" i="45"/>
  <c r="K1786" i="45"/>
  <c r="K1785" i="45"/>
  <c r="K1784" i="45"/>
  <c r="K1783" i="45"/>
  <c r="K1782" i="45"/>
  <c r="K1781" i="45"/>
  <c r="K1780" i="45"/>
  <c r="K1779" i="45"/>
  <c r="K1778" i="45"/>
  <c r="K1777" i="45"/>
  <c r="K1776" i="45"/>
  <c r="K1775" i="45"/>
  <c r="K1774" i="45"/>
  <c r="K1773" i="45"/>
  <c r="K1772" i="45"/>
  <c r="K1771" i="45"/>
  <c r="K1770" i="45"/>
  <c r="K1769" i="45"/>
  <c r="K1768" i="45"/>
  <c r="K1767" i="45"/>
  <c r="K1766" i="45"/>
  <c r="K1765" i="45"/>
  <c r="K1764" i="45"/>
  <c r="K1763" i="45"/>
  <c r="K1762" i="45"/>
  <c r="K1761" i="45"/>
  <c r="K1760" i="45"/>
  <c r="K1759" i="45"/>
  <c r="K1758" i="45"/>
  <c r="K1757" i="45"/>
  <c r="K1756" i="45"/>
  <c r="K1755" i="45"/>
  <c r="K1754" i="45"/>
  <c r="K1753" i="45"/>
  <c r="K1752" i="45"/>
  <c r="K1751" i="45"/>
  <c r="K1750" i="45"/>
  <c r="K1749" i="45"/>
  <c r="K1748" i="45"/>
  <c r="K1747" i="45"/>
  <c r="K1746" i="45"/>
  <c r="K1745" i="45"/>
  <c r="K1744" i="45"/>
  <c r="K1743" i="45"/>
  <c r="K1742" i="45"/>
  <c r="K1741" i="45"/>
  <c r="K1740" i="45"/>
  <c r="K1739" i="45"/>
  <c r="K1738" i="45"/>
  <c r="K1737" i="45"/>
  <c r="K1736" i="45"/>
  <c r="K1735" i="45"/>
  <c r="K1734" i="45"/>
  <c r="K1733" i="45"/>
  <c r="K1732" i="45"/>
  <c r="K1731" i="45"/>
  <c r="K1730" i="45"/>
  <c r="K1729" i="45"/>
  <c r="K1728" i="45"/>
  <c r="K1727" i="45"/>
  <c r="K1726" i="45"/>
  <c r="K1725" i="45"/>
  <c r="K1724" i="45"/>
  <c r="K1723" i="45"/>
  <c r="K1722" i="45"/>
  <c r="K1721" i="45"/>
  <c r="K1720" i="45"/>
  <c r="K1719" i="45"/>
  <c r="K1718" i="45"/>
  <c r="K1717" i="45"/>
  <c r="K1716" i="45"/>
  <c r="K1715" i="45"/>
  <c r="K1714" i="45"/>
  <c r="K1713" i="45"/>
  <c r="K1712" i="45"/>
  <c r="K1711" i="45"/>
  <c r="K1710" i="45"/>
  <c r="K1709" i="45"/>
  <c r="K1708" i="45"/>
  <c r="K1707" i="45"/>
  <c r="K1706" i="45"/>
  <c r="K1705" i="45"/>
  <c r="K1704" i="45"/>
  <c r="K1703" i="45"/>
  <c r="K1702" i="45"/>
  <c r="K1701" i="45"/>
  <c r="K1700" i="45"/>
  <c r="K1699" i="45"/>
  <c r="K1698" i="45"/>
  <c r="K1697" i="45"/>
  <c r="K1696" i="45"/>
  <c r="K1695" i="45"/>
  <c r="K1694" i="45"/>
  <c r="K1693" i="45"/>
  <c r="K1692" i="45"/>
  <c r="K1691" i="45"/>
  <c r="K1690" i="45"/>
  <c r="K1689" i="45"/>
  <c r="K1688" i="45"/>
  <c r="K1687" i="45"/>
  <c r="K1686" i="45"/>
  <c r="K1685" i="45"/>
  <c r="K1684" i="45"/>
  <c r="K1683" i="45"/>
  <c r="K1682" i="45"/>
  <c r="K1681" i="45"/>
  <c r="K1680" i="45"/>
  <c r="K1679" i="45"/>
  <c r="K1678" i="45"/>
  <c r="K1677" i="45"/>
  <c r="K1676" i="45"/>
  <c r="K1675" i="45"/>
  <c r="K1674" i="45"/>
  <c r="K1673" i="45"/>
  <c r="K1672" i="45"/>
  <c r="K1671" i="45"/>
  <c r="K1670" i="45"/>
  <c r="K1669" i="45"/>
  <c r="K1668" i="45"/>
  <c r="K1667" i="45"/>
  <c r="K1666" i="45"/>
  <c r="K1665" i="45"/>
  <c r="K1664" i="45"/>
  <c r="K1663" i="45"/>
  <c r="K1662" i="45"/>
  <c r="K1661" i="45"/>
  <c r="K1660" i="45"/>
  <c r="K1659" i="45"/>
  <c r="K1658" i="45"/>
  <c r="K1657" i="45"/>
  <c r="K1656" i="45"/>
  <c r="K1655" i="45"/>
  <c r="K1654" i="45"/>
  <c r="K1653" i="45"/>
  <c r="K1652" i="45"/>
  <c r="K1651" i="45"/>
  <c r="K1650" i="45"/>
  <c r="K1649" i="45"/>
  <c r="K1648" i="45"/>
  <c r="K1647" i="45"/>
  <c r="K1646" i="45"/>
  <c r="K1645" i="45"/>
  <c r="K1644" i="45"/>
  <c r="K1643" i="45"/>
  <c r="K1642" i="45"/>
  <c r="K1641" i="45"/>
  <c r="K1640" i="45"/>
  <c r="K1639" i="45"/>
  <c r="K1638" i="45"/>
  <c r="K1637" i="45"/>
  <c r="K1636" i="45"/>
  <c r="K1635" i="45"/>
  <c r="K1634" i="45"/>
  <c r="K1633" i="45"/>
  <c r="K1632" i="45"/>
  <c r="K1631" i="45"/>
  <c r="K1630" i="45"/>
  <c r="K1629" i="45"/>
  <c r="K1628" i="45"/>
  <c r="K1627" i="45"/>
  <c r="K1626" i="45"/>
  <c r="K1625" i="45"/>
  <c r="K1624" i="45"/>
  <c r="K1623" i="45"/>
  <c r="K1622" i="45"/>
  <c r="K1621" i="45"/>
  <c r="K1620" i="45"/>
  <c r="K1619" i="45"/>
  <c r="K1618" i="45"/>
  <c r="K1617" i="45"/>
  <c r="K1616" i="45"/>
  <c r="K1615" i="45"/>
  <c r="K1614" i="45"/>
  <c r="K1613" i="45"/>
  <c r="K1612" i="45"/>
  <c r="K1611" i="45"/>
  <c r="K1610" i="45"/>
  <c r="K1609" i="45"/>
  <c r="K1608" i="45"/>
  <c r="K1607" i="45"/>
  <c r="K1606" i="45"/>
  <c r="K1605" i="45"/>
  <c r="K1604" i="45"/>
  <c r="K1603" i="45"/>
  <c r="K1602" i="45"/>
  <c r="K1601" i="45"/>
  <c r="K1600" i="45"/>
  <c r="K1599" i="45"/>
  <c r="K1598" i="45"/>
  <c r="K1597" i="45"/>
  <c r="K1596" i="45"/>
  <c r="K1595" i="45"/>
  <c r="K1594" i="45"/>
  <c r="K1593" i="45"/>
  <c r="K1592" i="45"/>
  <c r="K1591" i="45"/>
  <c r="K1590" i="45"/>
  <c r="K1589" i="45"/>
  <c r="K1588" i="45"/>
  <c r="K1587" i="45"/>
  <c r="K1586" i="45"/>
  <c r="K1585" i="45"/>
  <c r="K1584" i="45"/>
  <c r="K1583" i="45"/>
  <c r="K1582" i="45"/>
  <c r="K1581" i="45"/>
  <c r="K1580" i="45"/>
  <c r="K1579" i="45"/>
  <c r="K1578" i="45"/>
  <c r="K1577" i="45"/>
  <c r="K1576" i="45"/>
  <c r="K1575" i="45"/>
  <c r="K1574" i="45"/>
  <c r="K1573" i="45"/>
  <c r="K1572" i="45"/>
  <c r="K1571" i="45"/>
  <c r="K1570" i="45"/>
  <c r="K1569" i="45"/>
  <c r="K1568" i="45"/>
  <c r="K1567" i="45"/>
  <c r="K1566" i="45"/>
  <c r="K1565" i="45"/>
  <c r="K1564" i="45"/>
  <c r="K1563" i="45"/>
  <c r="K1562" i="45"/>
  <c r="K1561" i="45"/>
  <c r="K1560" i="45"/>
  <c r="K1559" i="45"/>
  <c r="K1558" i="45"/>
  <c r="K1557" i="45"/>
  <c r="K1556" i="45"/>
  <c r="K1555" i="45"/>
  <c r="K1554" i="45"/>
  <c r="K1553" i="45"/>
  <c r="K1552" i="45"/>
  <c r="K1551" i="45"/>
  <c r="K1550" i="45"/>
  <c r="K1549" i="45"/>
  <c r="K1548" i="45"/>
  <c r="K1547" i="45"/>
  <c r="K1546" i="45"/>
  <c r="K1545" i="45"/>
  <c r="K1544" i="45"/>
  <c r="K1543" i="45"/>
  <c r="K1542" i="45"/>
  <c r="K1541" i="45"/>
  <c r="K1540" i="45"/>
  <c r="K1539" i="45"/>
  <c r="K1538" i="45"/>
  <c r="K1537" i="45"/>
  <c r="K1536" i="45"/>
  <c r="K1535" i="45"/>
  <c r="K1534" i="45"/>
  <c r="K1533" i="45"/>
  <c r="K1532" i="45"/>
  <c r="K1531" i="45"/>
  <c r="K1530" i="45"/>
  <c r="K1529" i="45"/>
  <c r="K1528" i="45"/>
  <c r="K1527" i="45"/>
  <c r="K1526" i="45"/>
  <c r="K1525" i="45"/>
  <c r="K1524" i="45"/>
  <c r="K1523" i="45"/>
  <c r="K1522" i="45"/>
  <c r="K1521" i="45"/>
  <c r="K1520" i="45"/>
  <c r="K1519" i="45"/>
  <c r="K1518" i="45"/>
  <c r="K1517" i="45"/>
  <c r="K1516" i="45"/>
  <c r="K1515" i="45"/>
  <c r="K1514" i="45"/>
  <c r="K1513" i="45"/>
  <c r="K1512" i="45"/>
  <c r="K1511" i="45"/>
  <c r="K1510" i="45"/>
  <c r="K1509" i="45"/>
  <c r="K1508" i="45"/>
  <c r="K1507" i="45"/>
  <c r="K1506" i="45"/>
  <c r="K1505" i="45"/>
  <c r="K1504" i="45"/>
  <c r="K1503" i="45"/>
  <c r="K1502" i="45"/>
  <c r="K1501" i="45"/>
  <c r="K1500" i="45"/>
  <c r="K1499" i="45"/>
  <c r="K1498" i="45"/>
  <c r="K1497" i="45"/>
  <c r="K1496" i="45"/>
  <c r="K1495" i="45"/>
  <c r="K1494" i="45"/>
  <c r="K1493" i="45"/>
  <c r="K1492" i="45"/>
  <c r="K1491" i="45"/>
  <c r="K1490" i="45"/>
  <c r="K1489" i="45"/>
  <c r="K1488" i="45"/>
  <c r="K1487" i="45"/>
  <c r="K1486" i="45"/>
  <c r="K1485" i="45"/>
  <c r="K1484" i="45"/>
  <c r="K1483" i="45"/>
  <c r="K1482" i="45"/>
  <c r="K1481" i="45"/>
  <c r="K1480" i="45"/>
  <c r="K1479" i="45"/>
  <c r="K1478" i="45"/>
  <c r="K1477" i="45"/>
  <c r="K1476" i="45"/>
  <c r="K1475" i="45"/>
  <c r="K1474" i="45"/>
  <c r="K1473" i="45"/>
  <c r="K1472" i="45"/>
  <c r="K1471" i="45"/>
  <c r="K1470" i="45"/>
  <c r="K1469" i="45"/>
  <c r="K1468" i="45"/>
  <c r="K1467" i="45"/>
  <c r="K1466" i="45"/>
  <c r="K1465" i="45"/>
  <c r="K1464" i="45"/>
  <c r="K1463" i="45"/>
  <c r="K1462" i="45"/>
  <c r="K1461" i="45"/>
  <c r="K1460" i="45"/>
  <c r="K1459" i="45"/>
  <c r="K1458" i="45"/>
  <c r="K1457" i="45"/>
  <c r="K1456" i="45"/>
  <c r="K1455" i="45"/>
  <c r="K1454" i="45"/>
  <c r="K1453" i="45"/>
  <c r="K1452" i="45"/>
  <c r="K1451" i="45"/>
  <c r="K1450" i="45"/>
  <c r="K1449" i="45"/>
  <c r="K1448" i="45"/>
  <c r="K1447" i="45"/>
  <c r="K1446" i="45"/>
  <c r="K1445" i="45"/>
  <c r="K1444" i="45"/>
  <c r="K1443" i="45"/>
  <c r="K1442" i="45"/>
  <c r="K1441" i="45"/>
  <c r="K1440" i="45"/>
  <c r="K1439" i="45"/>
  <c r="K1438" i="45"/>
  <c r="K1437" i="45"/>
  <c r="K1436" i="45"/>
  <c r="K1435" i="45"/>
  <c r="K1434" i="45"/>
  <c r="K1433" i="45"/>
  <c r="K1432" i="45"/>
  <c r="K1431" i="45"/>
  <c r="K1430" i="45"/>
  <c r="K1429" i="45"/>
  <c r="K1428" i="45"/>
  <c r="K1427" i="45"/>
  <c r="K1426" i="45"/>
  <c r="K1425" i="45"/>
  <c r="K1424" i="45"/>
  <c r="K1423" i="45"/>
  <c r="K1422" i="45"/>
  <c r="K1421" i="45"/>
  <c r="K1420" i="45"/>
  <c r="K1419" i="45"/>
  <c r="K1418" i="45"/>
  <c r="K1417" i="45"/>
  <c r="K1416" i="45"/>
  <c r="K1415" i="45"/>
  <c r="K1414" i="45"/>
  <c r="K1413" i="45"/>
  <c r="K1412" i="45"/>
  <c r="K1411" i="45"/>
  <c r="K1410" i="45"/>
  <c r="K1409" i="45"/>
  <c r="K1408" i="45"/>
  <c r="K1407" i="45"/>
  <c r="K1406" i="45"/>
  <c r="K1405" i="45"/>
  <c r="K1404" i="45"/>
  <c r="K1403" i="45"/>
  <c r="K1402" i="45"/>
  <c r="K1401" i="45"/>
  <c r="K1400" i="45"/>
  <c r="K1399" i="45"/>
  <c r="K1398" i="45"/>
  <c r="K1397" i="45"/>
  <c r="K1396" i="45"/>
  <c r="K1395" i="45"/>
  <c r="K1394" i="45"/>
  <c r="K1393" i="45"/>
  <c r="K1392" i="45"/>
  <c r="K1391" i="45"/>
  <c r="K1390" i="45"/>
  <c r="K1389" i="45"/>
  <c r="K1388" i="45"/>
  <c r="K1387" i="45"/>
  <c r="K1386" i="45"/>
  <c r="K1385" i="45"/>
  <c r="K1384" i="45"/>
  <c r="K1383" i="45"/>
  <c r="K1382" i="45"/>
  <c r="K1381" i="45"/>
  <c r="K1380" i="45"/>
  <c r="K1379" i="45"/>
  <c r="K1378" i="45"/>
  <c r="K1377" i="45"/>
  <c r="K1376" i="45"/>
  <c r="K1375" i="45"/>
  <c r="K1374" i="45"/>
  <c r="K1373" i="45"/>
  <c r="K1372" i="45"/>
  <c r="K1371" i="45"/>
  <c r="K1370" i="45"/>
  <c r="K1369" i="45"/>
  <c r="K1368" i="45"/>
  <c r="K1367" i="45"/>
  <c r="K1366" i="45"/>
  <c r="K1365" i="45"/>
  <c r="K1364" i="45"/>
  <c r="K1363" i="45"/>
  <c r="K1362" i="45"/>
  <c r="K1361" i="45"/>
  <c r="K1360" i="45"/>
  <c r="K1359" i="45"/>
  <c r="K1358" i="45"/>
  <c r="K1357" i="45"/>
  <c r="K1356" i="45"/>
  <c r="K1355" i="45"/>
  <c r="K1354" i="45"/>
  <c r="K1353" i="45"/>
  <c r="K1352" i="45"/>
  <c r="K1351" i="45"/>
  <c r="K1350" i="45"/>
  <c r="K1349" i="45"/>
  <c r="K1348" i="45"/>
  <c r="K1347" i="45"/>
  <c r="K1346" i="45"/>
  <c r="K1345" i="45"/>
  <c r="K1344" i="45"/>
  <c r="K1343" i="45"/>
  <c r="K1342" i="45"/>
  <c r="K1341" i="45"/>
  <c r="K1340" i="45"/>
  <c r="K1339" i="45"/>
  <c r="K1338" i="45"/>
  <c r="K1337" i="45"/>
  <c r="K1336" i="45"/>
  <c r="K1335" i="45"/>
  <c r="K1334" i="45"/>
  <c r="K1333" i="45"/>
  <c r="K1332" i="45"/>
  <c r="K1331" i="45"/>
  <c r="K1330" i="45"/>
  <c r="K1329" i="45"/>
  <c r="K1328" i="45"/>
  <c r="K1327" i="45"/>
  <c r="K1326" i="45"/>
  <c r="K1325" i="45"/>
  <c r="K1324" i="45"/>
  <c r="K1323" i="45"/>
  <c r="K1322" i="45"/>
  <c r="K1321" i="45"/>
  <c r="K1320" i="45"/>
  <c r="K1319" i="45"/>
  <c r="K1318" i="45"/>
  <c r="K1317" i="45"/>
  <c r="K1316" i="45"/>
  <c r="K1315" i="45"/>
  <c r="K1314" i="45"/>
  <c r="K1313" i="45"/>
  <c r="K1312" i="45"/>
  <c r="K1311" i="45"/>
  <c r="K1310" i="45"/>
  <c r="K1309" i="45"/>
  <c r="K1308" i="45"/>
  <c r="K1307" i="45"/>
  <c r="K1306" i="45"/>
  <c r="K1305" i="45"/>
  <c r="K1304" i="45"/>
  <c r="K1303" i="45"/>
  <c r="K1302" i="45"/>
  <c r="K1301" i="45"/>
  <c r="K1300" i="45"/>
  <c r="K1299" i="45"/>
  <c r="K1298" i="45"/>
  <c r="K1297" i="45"/>
  <c r="K1296" i="45"/>
  <c r="K1295" i="45"/>
  <c r="K1294" i="45"/>
  <c r="K1293" i="45"/>
  <c r="K1292" i="45"/>
  <c r="K1291" i="45"/>
  <c r="K1290" i="45"/>
  <c r="K1289" i="45"/>
  <c r="K1288" i="45"/>
  <c r="K1287" i="45"/>
  <c r="K1286" i="45"/>
  <c r="K1285" i="45"/>
  <c r="K1284" i="45"/>
  <c r="K1283" i="45"/>
  <c r="K1282" i="45"/>
  <c r="K1281" i="45"/>
  <c r="K1280" i="45"/>
  <c r="K1279" i="45"/>
  <c r="K1278" i="45"/>
  <c r="K1277" i="45"/>
  <c r="K1276" i="45"/>
  <c r="K1275" i="45"/>
  <c r="K1274" i="45"/>
  <c r="K1273" i="45"/>
  <c r="K1272" i="45"/>
  <c r="K1271" i="45"/>
  <c r="K1270" i="45"/>
  <c r="K1269" i="45"/>
  <c r="K1268" i="45"/>
  <c r="K1267" i="45"/>
  <c r="K1266" i="45"/>
  <c r="K1265" i="45"/>
  <c r="K1264" i="45"/>
  <c r="K1263" i="45"/>
  <c r="K1262" i="45"/>
  <c r="K1261" i="45"/>
  <c r="K1260" i="45"/>
  <c r="K1259" i="45"/>
  <c r="K1258" i="45"/>
  <c r="K1257" i="45"/>
  <c r="K1256" i="45"/>
  <c r="K1255" i="45"/>
  <c r="K1254" i="45"/>
  <c r="K1253" i="45"/>
  <c r="K1252" i="45"/>
  <c r="K1251" i="45"/>
  <c r="K1250" i="45"/>
  <c r="K1249" i="45"/>
  <c r="K1248" i="45"/>
  <c r="K1247" i="45"/>
  <c r="K1246" i="45"/>
  <c r="K1245" i="45"/>
  <c r="K1244" i="45"/>
  <c r="K1243" i="45"/>
  <c r="K1242" i="45"/>
  <c r="K1241" i="45"/>
  <c r="K1240" i="45"/>
  <c r="K1239" i="45"/>
  <c r="K1238" i="45"/>
  <c r="K1237" i="45"/>
  <c r="K1236" i="45"/>
  <c r="K1235" i="45"/>
  <c r="K1234" i="45"/>
  <c r="K1233" i="45"/>
  <c r="K1232" i="45"/>
  <c r="K1231" i="45"/>
  <c r="K1230" i="45"/>
  <c r="K1229" i="45"/>
  <c r="K1228" i="45"/>
  <c r="K1227" i="45"/>
  <c r="K1226" i="45"/>
  <c r="K1225" i="45"/>
  <c r="K1224" i="45"/>
  <c r="K1223" i="45"/>
  <c r="K1222" i="45"/>
  <c r="K1221" i="45"/>
  <c r="K1220" i="45"/>
  <c r="K1219" i="45"/>
  <c r="K1218" i="45"/>
  <c r="K1217" i="45"/>
  <c r="K1216" i="45"/>
  <c r="K1215" i="45"/>
  <c r="K1214" i="45"/>
  <c r="K1213" i="45"/>
  <c r="K1212" i="45"/>
  <c r="K1211" i="45"/>
  <c r="K1210" i="45"/>
  <c r="K1209" i="45"/>
  <c r="K1208" i="45"/>
  <c r="K1207" i="45"/>
  <c r="K1206" i="45"/>
  <c r="K1205" i="45"/>
  <c r="K1204" i="45"/>
  <c r="K1203" i="45"/>
  <c r="K1202" i="45"/>
  <c r="K1201" i="45"/>
  <c r="K1200" i="45"/>
  <c r="K1199" i="45"/>
  <c r="K1198" i="45"/>
  <c r="K1197" i="45"/>
  <c r="K1196" i="45"/>
  <c r="K1195" i="45"/>
  <c r="K1194" i="45"/>
  <c r="K1193" i="45"/>
  <c r="K1192" i="45"/>
  <c r="K1191" i="45"/>
  <c r="K1190" i="45"/>
  <c r="K1189" i="45"/>
  <c r="K1188" i="45"/>
  <c r="K1187" i="45"/>
  <c r="K1186" i="45"/>
  <c r="K1185" i="45"/>
  <c r="K1184" i="45"/>
  <c r="K1183" i="45"/>
  <c r="K1182" i="45"/>
  <c r="K1181" i="45"/>
  <c r="K1180" i="45"/>
  <c r="K1179" i="45"/>
  <c r="K1178" i="45"/>
  <c r="K1177" i="45"/>
  <c r="K1176" i="45"/>
  <c r="K1175" i="45"/>
  <c r="K1174" i="45"/>
  <c r="K1173" i="45"/>
  <c r="K1172" i="45"/>
  <c r="K1171" i="45"/>
  <c r="K1170" i="45"/>
  <c r="K1169" i="45"/>
  <c r="K1168" i="45"/>
  <c r="K1167" i="45"/>
  <c r="K1166" i="45"/>
  <c r="K1165" i="45"/>
  <c r="K1164" i="45"/>
  <c r="K1163" i="45"/>
  <c r="K1162" i="45"/>
  <c r="K1161" i="45"/>
  <c r="K1160" i="45"/>
  <c r="K1159" i="45"/>
  <c r="K1158" i="45"/>
  <c r="K1157" i="45"/>
  <c r="K1156" i="45"/>
  <c r="K1155" i="45"/>
  <c r="K1154" i="45"/>
  <c r="K1153" i="45"/>
  <c r="K1152" i="45"/>
  <c r="K1151" i="45"/>
  <c r="K1150" i="45"/>
  <c r="K1149" i="45"/>
  <c r="K1148" i="45"/>
  <c r="K1147" i="45"/>
  <c r="K1146" i="45"/>
  <c r="K1145" i="45"/>
  <c r="K1144" i="45"/>
  <c r="K1143" i="45"/>
  <c r="K1142" i="45"/>
  <c r="K1141" i="45"/>
  <c r="K1140" i="45"/>
  <c r="K1139" i="45"/>
  <c r="K1138" i="45"/>
  <c r="K1137" i="45"/>
  <c r="K1136" i="45"/>
  <c r="K1135" i="45"/>
  <c r="K1134" i="45"/>
  <c r="K1133" i="45"/>
  <c r="K1132" i="45"/>
  <c r="K1131" i="45"/>
  <c r="K1130" i="45"/>
  <c r="K1129" i="45"/>
  <c r="K1128" i="45"/>
  <c r="K1127" i="45"/>
  <c r="K1126" i="45"/>
  <c r="K1125" i="45"/>
  <c r="K1124" i="45"/>
  <c r="K1123" i="45"/>
  <c r="K1122" i="45"/>
  <c r="K1121" i="45"/>
  <c r="K1120" i="45"/>
  <c r="K1119" i="45"/>
  <c r="K1118" i="45"/>
  <c r="K1117" i="45"/>
  <c r="K1116" i="45"/>
  <c r="K1115" i="45"/>
  <c r="K1114" i="45"/>
  <c r="K1113" i="45"/>
  <c r="K1112" i="45"/>
  <c r="K1111" i="45"/>
  <c r="K1110" i="45"/>
  <c r="K1109" i="45"/>
  <c r="K1108" i="45"/>
  <c r="K1107" i="45"/>
  <c r="K1106" i="45"/>
  <c r="K1105" i="45"/>
  <c r="K1104" i="45"/>
  <c r="K1103" i="45"/>
  <c r="K1102" i="45"/>
  <c r="K1101" i="45"/>
  <c r="K1100" i="45"/>
  <c r="K1099" i="45"/>
  <c r="K1098" i="45"/>
  <c r="K1097" i="45"/>
  <c r="K1096" i="45"/>
  <c r="K1095" i="45"/>
  <c r="K1094" i="45"/>
  <c r="K1093" i="45"/>
  <c r="K1092" i="45"/>
  <c r="K1091" i="45"/>
  <c r="K1090" i="45"/>
  <c r="K1089" i="45"/>
  <c r="K1088" i="45"/>
  <c r="K1087" i="45"/>
  <c r="K1086" i="45"/>
  <c r="K1085" i="45"/>
  <c r="K1084" i="45"/>
  <c r="K1083" i="45"/>
  <c r="K1082" i="45"/>
  <c r="K1081" i="45"/>
  <c r="K1080" i="45"/>
  <c r="K1079" i="45"/>
  <c r="K1078" i="45"/>
  <c r="K1077" i="45"/>
  <c r="K1076" i="45"/>
  <c r="K1075" i="45"/>
  <c r="K1074" i="45"/>
  <c r="K1073" i="45"/>
  <c r="K1072" i="45"/>
  <c r="K1071" i="45"/>
  <c r="K1070" i="45"/>
  <c r="K1069" i="45"/>
  <c r="K1068" i="45"/>
  <c r="K1067" i="45"/>
  <c r="K1066" i="45"/>
  <c r="K1065" i="45"/>
  <c r="K1064" i="45"/>
  <c r="K1063" i="45"/>
  <c r="K1062" i="45"/>
  <c r="K1061" i="45"/>
  <c r="K1060" i="45"/>
  <c r="K1059" i="45"/>
  <c r="K1058" i="45"/>
  <c r="K1057" i="45"/>
  <c r="K1056" i="45"/>
  <c r="K1055" i="45"/>
  <c r="K1054" i="45"/>
  <c r="K1053" i="45"/>
  <c r="K1052" i="45"/>
  <c r="K1051" i="45"/>
  <c r="K1050" i="45"/>
  <c r="K1049" i="45"/>
  <c r="K1048" i="45"/>
  <c r="K1047" i="45"/>
  <c r="K1046" i="45"/>
  <c r="K1045" i="45"/>
  <c r="K1044" i="45"/>
  <c r="K1043" i="45"/>
  <c r="K1042" i="45"/>
  <c r="K1041" i="45"/>
  <c r="K1040" i="45"/>
  <c r="K1039" i="45"/>
  <c r="K1038" i="45"/>
  <c r="K1037" i="45"/>
  <c r="K1036" i="45"/>
  <c r="K1035" i="45"/>
  <c r="K1034" i="45"/>
  <c r="K1033" i="45"/>
  <c r="K1032" i="45"/>
  <c r="K1031" i="45"/>
  <c r="K1030" i="45"/>
  <c r="K1029" i="45"/>
  <c r="K1028" i="45"/>
  <c r="K1027" i="45"/>
  <c r="K1026" i="45"/>
  <c r="K1025" i="45"/>
  <c r="K1024" i="45"/>
  <c r="K1023" i="45"/>
  <c r="K1022" i="45"/>
  <c r="K1021" i="45"/>
  <c r="K1020" i="45"/>
  <c r="K1019" i="45"/>
  <c r="K1018" i="45"/>
  <c r="K1017" i="45"/>
  <c r="K1016" i="45"/>
  <c r="K1015" i="45"/>
  <c r="K1014" i="45"/>
  <c r="K1013" i="45"/>
  <c r="K1012" i="45"/>
  <c r="K1011" i="45"/>
  <c r="K1010" i="45"/>
  <c r="K1009" i="45"/>
  <c r="K1008" i="45"/>
  <c r="K1007" i="45"/>
  <c r="K1006" i="45"/>
  <c r="K1005" i="45"/>
  <c r="K1004" i="45"/>
  <c r="K1003" i="45"/>
  <c r="K1002" i="45"/>
  <c r="K1001" i="45"/>
  <c r="K1000" i="45"/>
  <c r="K999" i="45"/>
  <c r="K998" i="45"/>
  <c r="K997" i="45"/>
  <c r="K996" i="45"/>
  <c r="K995" i="45"/>
  <c r="K994" i="45"/>
  <c r="K993" i="45"/>
  <c r="K992" i="45"/>
  <c r="K991" i="45"/>
  <c r="K990" i="45"/>
  <c r="K989" i="45"/>
  <c r="K988" i="45"/>
  <c r="K987" i="45"/>
  <c r="K986" i="45"/>
  <c r="K985" i="45"/>
  <c r="K984" i="45"/>
  <c r="K983" i="45"/>
  <c r="K982" i="45"/>
  <c r="K981" i="45"/>
  <c r="K980" i="45"/>
  <c r="K979" i="45"/>
  <c r="K978" i="45"/>
  <c r="K977" i="45"/>
  <c r="K976" i="45"/>
  <c r="K975" i="45"/>
  <c r="K974" i="45"/>
  <c r="K973" i="45"/>
  <c r="K972" i="45"/>
  <c r="K971" i="45"/>
  <c r="K970" i="45"/>
  <c r="K969" i="45"/>
  <c r="K968" i="45"/>
  <c r="K967" i="45"/>
  <c r="K966" i="45"/>
  <c r="K965" i="45"/>
  <c r="K964" i="45"/>
  <c r="K963" i="45"/>
  <c r="K962" i="45"/>
  <c r="K961" i="45"/>
  <c r="K960" i="45"/>
  <c r="K959" i="45"/>
  <c r="K958" i="45"/>
  <c r="K957" i="45"/>
  <c r="K956" i="45"/>
  <c r="K955" i="45"/>
  <c r="K954" i="45"/>
  <c r="K953" i="45"/>
  <c r="K952" i="45"/>
  <c r="K951" i="45"/>
  <c r="K950" i="45"/>
  <c r="K949" i="45"/>
  <c r="K948" i="45"/>
  <c r="K947" i="45"/>
  <c r="K946" i="45"/>
  <c r="K945" i="45"/>
  <c r="K944" i="45"/>
  <c r="K943" i="45"/>
  <c r="K942" i="45"/>
  <c r="K941" i="45"/>
  <c r="K940" i="45"/>
  <c r="K939" i="45"/>
  <c r="K938" i="45"/>
  <c r="K937" i="45"/>
  <c r="K936" i="45"/>
  <c r="K935" i="45"/>
  <c r="K934" i="45"/>
  <c r="K933" i="45"/>
  <c r="K932" i="45"/>
  <c r="K931" i="45"/>
  <c r="K930" i="45"/>
  <c r="K929" i="45"/>
  <c r="K928" i="45"/>
  <c r="K927" i="45"/>
  <c r="K926" i="45"/>
  <c r="K925" i="45"/>
  <c r="K924" i="45"/>
  <c r="K923" i="45"/>
  <c r="K922" i="45"/>
  <c r="K921" i="45"/>
  <c r="K920" i="45"/>
  <c r="K919" i="45"/>
  <c r="K918" i="45"/>
  <c r="K917" i="45"/>
  <c r="K916" i="45"/>
  <c r="K915" i="45"/>
  <c r="K914" i="45"/>
  <c r="K913" i="45"/>
  <c r="K912" i="45"/>
  <c r="K911" i="45"/>
  <c r="K910" i="45"/>
  <c r="K909" i="45"/>
  <c r="K908" i="45"/>
  <c r="K907" i="45"/>
  <c r="K906" i="45"/>
  <c r="K905" i="45"/>
  <c r="K904" i="45"/>
  <c r="K903" i="45"/>
  <c r="K902" i="45"/>
  <c r="K901" i="45"/>
  <c r="K900" i="45"/>
  <c r="K899" i="45"/>
  <c r="K898" i="45"/>
  <c r="K897" i="45"/>
  <c r="K896" i="45"/>
  <c r="K895" i="45"/>
  <c r="K894" i="45"/>
  <c r="K893" i="45"/>
  <c r="K892" i="45"/>
  <c r="K891" i="45"/>
  <c r="K890" i="45"/>
  <c r="K889" i="45"/>
  <c r="K888" i="45"/>
  <c r="K887" i="45"/>
  <c r="K886" i="45"/>
  <c r="K885" i="45"/>
  <c r="K884" i="45"/>
  <c r="K883" i="45"/>
  <c r="K882" i="45"/>
  <c r="K881" i="45"/>
  <c r="K880" i="45"/>
  <c r="K879" i="45"/>
  <c r="K878" i="45"/>
  <c r="K877" i="45"/>
  <c r="K876" i="45"/>
  <c r="K875" i="45"/>
  <c r="K874" i="45"/>
  <c r="K873" i="45"/>
  <c r="K872" i="45"/>
  <c r="K871" i="45"/>
  <c r="K870" i="45"/>
  <c r="K869" i="45"/>
  <c r="K868" i="45"/>
  <c r="K867" i="45"/>
  <c r="K866" i="45"/>
  <c r="K865" i="45"/>
  <c r="K864" i="45"/>
  <c r="K863" i="45"/>
  <c r="K862" i="45"/>
  <c r="K861" i="45"/>
  <c r="K860" i="45"/>
  <c r="K859" i="45"/>
  <c r="K858" i="45"/>
  <c r="K857" i="45"/>
  <c r="K856" i="45"/>
  <c r="K855" i="45"/>
  <c r="K854" i="45"/>
  <c r="K853" i="45"/>
  <c r="K852" i="45"/>
  <c r="K851" i="45"/>
  <c r="K850" i="45"/>
  <c r="K849" i="45"/>
  <c r="K848" i="45"/>
  <c r="K847" i="45"/>
  <c r="K846" i="45"/>
  <c r="K845" i="45"/>
  <c r="K844" i="45"/>
  <c r="K843" i="45"/>
  <c r="K842" i="45"/>
  <c r="K841" i="45"/>
  <c r="K840" i="45"/>
  <c r="K839" i="45"/>
  <c r="K838" i="45"/>
  <c r="K837" i="45"/>
  <c r="K836" i="45"/>
  <c r="K835" i="45"/>
  <c r="K834" i="45"/>
  <c r="K833" i="45"/>
  <c r="K832" i="45"/>
  <c r="K831" i="45"/>
  <c r="K830" i="45"/>
  <c r="K829" i="45"/>
  <c r="K828" i="45"/>
  <c r="K827" i="45"/>
  <c r="K826" i="45"/>
  <c r="K825" i="45"/>
  <c r="K824" i="45"/>
  <c r="K823" i="45"/>
  <c r="K822" i="45"/>
  <c r="K821" i="45"/>
  <c r="K820" i="45"/>
  <c r="K819" i="45"/>
  <c r="K818" i="45"/>
  <c r="K817" i="45"/>
  <c r="K816" i="45"/>
  <c r="K815" i="45"/>
  <c r="K814" i="45"/>
  <c r="K813" i="45"/>
  <c r="K812" i="45"/>
  <c r="K811" i="45"/>
  <c r="K810" i="45"/>
  <c r="K809" i="45"/>
  <c r="K808" i="45"/>
  <c r="K807" i="45"/>
  <c r="K806" i="45"/>
  <c r="K805" i="45"/>
  <c r="K804" i="45"/>
  <c r="K803" i="45"/>
  <c r="K802" i="45"/>
  <c r="K801" i="45"/>
  <c r="K800" i="45"/>
  <c r="K799" i="45"/>
  <c r="K798" i="45"/>
  <c r="K797" i="45"/>
  <c r="K796" i="45"/>
  <c r="K795" i="45"/>
  <c r="K794" i="45"/>
  <c r="K793" i="45"/>
  <c r="K792" i="45"/>
  <c r="K791" i="45"/>
  <c r="K790" i="45"/>
  <c r="K789" i="45"/>
  <c r="K788" i="45"/>
  <c r="K787" i="45"/>
  <c r="K786" i="45"/>
  <c r="K785" i="45"/>
  <c r="K784" i="45"/>
  <c r="K783" i="45"/>
  <c r="K782" i="45"/>
  <c r="K781" i="45"/>
  <c r="K780" i="45"/>
  <c r="K779" i="45"/>
  <c r="K778" i="45"/>
  <c r="K777" i="45"/>
  <c r="K776" i="45"/>
  <c r="K775" i="45"/>
  <c r="K774" i="45"/>
  <c r="K773" i="45"/>
  <c r="K772" i="45"/>
  <c r="K771" i="45"/>
  <c r="K770" i="45"/>
  <c r="K769" i="45"/>
  <c r="K768" i="45"/>
  <c r="K767" i="45"/>
  <c r="K766" i="45"/>
  <c r="K765" i="45"/>
  <c r="K764" i="45"/>
  <c r="K763" i="45"/>
  <c r="K762" i="45"/>
  <c r="K761" i="45"/>
  <c r="K760" i="45"/>
  <c r="K759" i="45"/>
  <c r="K758" i="45"/>
  <c r="K757" i="45"/>
  <c r="K756" i="45"/>
  <c r="K755" i="45"/>
  <c r="K754" i="45"/>
  <c r="K753" i="45"/>
  <c r="K752" i="45"/>
  <c r="K751" i="45"/>
  <c r="K750" i="45"/>
  <c r="K749" i="45"/>
  <c r="K748" i="45"/>
  <c r="K747" i="45"/>
  <c r="K746" i="45"/>
  <c r="K745" i="45"/>
  <c r="K744" i="45"/>
  <c r="K743" i="45"/>
  <c r="K742" i="45"/>
  <c r="K741" i="45"/>
  <c r="K740" i="45"/>
  <c r="K739" i="45"/>
  <c r="K738" i="45"/>
  <c r="K737" i="45"/>
  <c r="K736" i="45"/>
  <c r="K735" i="45"/>
  <c r="K734" i="45"/>
  <c r="K733" i="45"/>
  <c r="K732" i="45"/>
  <c r="K731" i="45"/>
  <c r="K730" i="45"/>
  <c r="K729" i="45"/>
  <c r="K728" i="45"/>
  <c r="K727" i="45"/>
  <c r="K726" i="45"/>
  <c r="K725" i="45"/>
  <c r="K724" i="45"/>
  <c r="K723" i="45"/>
  <c r="K722" i="45"/>
  <c r="K721" i="45"/>
  <c r="K720" i="45"/>
  <c r="K719" i="45"/>
  <c r="K718" i="45"/>
  <c r="K717" i="45"/>
  <c r="K716" i="45"/>
  <c r="K715" i="45"/>
  <c r="K714" i="45"/>
  <c r="K713" i="45"/>
  <c r="K712" i="45"/>
  <c r="K711" i="45"/>
  <c r="K710" i="45"/>
  <c r="K709" i="45"/>
  <c r="K708" i="45"/>
  <c r="K707" i="45"/>
  <c r="K706" i="45"/>
  <c r="K705" i="45"/>
  <c r="K704" i="45"/>
  <c r="K703" i="45"/>
  <c r="K702" i="45"/>
  <c r="K701" i="45"/>
  <c r="K700" i="45"/>
  <c r="K699" i="45"/>
  <c r="K698" i="45"/>
  <c r="K697" i="45"/>
  <c r="K696" i="45"/>
  <c r="K695" i="45"/>
  <c r="K694" i="45"/>
  <c r="K693" i="45"/>
  <c r="K692" i="45"/>
  <c r="K691" i="45"/>
  <c r="K690" i="45"/>
  <c r="K689" i="45"/>
  <c r="K688" i="45"/>
  <c r="K687" i="45"/>
  <c r="K686" i="45"/>
  <c r="K685" i="45"/>
  <c r="K684" i="45"/>
  <c r="K683" i="45"/>
  <c r="K682" i="45"/>
  <c r="K681" i="45"/>
  <c r="K680" i="45"/>
  <c r="K679" i="45"/>
  <c r="K678" i="45"/>
  <c r="K677" i="45"/>
  <c r="K676" i="45"/>
  <c r="K675" i="45"/>
  <c r="K674" i="45"/>
  <c r="K673" i="45"/>
  <c r="K672" i="45"/>
  <c r="K671" i="45"/>
  <c r="K670" i="45"/>
  <c r="K669" i="45"/>
  <c r="K668" i="45"/>
  <c r="K667" i="45"/>
  <c r="K666" i="45"/>
  <c r="K665" i="45"/>
  <c r="K664" i="45"/>
  <c r="K663" i="45"/>
  <c r="K662" i="45"/>
  <c r="K661" i="45"/>
  <c r="K660" i="45"/>
  <c r="K659" i="45"/>
  <c r="K658" i="45"/>
  <c r="K657" i="45"/>
  <c r="K656" i="45"/>
  <c r="K655" i="45"/>
  <c r="K654" i="45"/>
  <c r="K653" i="45"/>
  <c r="K652" i="45"/>
  <c r="K651" i="45"/>
  <c r="K650" i="45"/>
  <c r="K649" i="45"/>
  <c r="K648" i="45"/>
  <c r="K647" i="45"/>
  <c r="K646" i="45"/>
  <c r="K645" i="45"/>
  <c r="K644" i="45"/>
  <c r="K643" i="45"/>
  <c r="K642" i="45"/>
  <c r="K641" i="45"/>
  <c r="K640" i="45"/>
  <c r="K639" i="45"/>
  <c r="K638" i="45"/>
  <c r="K637" i="45"/>
  <c r="K636" i="45"/>
  <c r="K635" i="45"/>
  <c r="K634" i="45"/>
  <c r="K633" i="45"/>
  <c r="K632" i="45"/>
  <c r="K631" i="45"/>
  <c r="K630" i="45"/>
  <c r="K629" i="45"/>
  <c r="K628" i="45"/>
  <c r="K627" i="45"/>
  <c r="K626" i="45"/>
  <c r="K625" i="45"/>
  <c r="K624" i="45"/>
  <c r="K623" i="45"/>
  <c r="K622" i="45"/>
  <c r="K621" i="45"/>
  <c r="K620" i="45"/>
  <c r="K619" i="45"/>
  <c r="K618" i="45"/>
  <c r="K617" i="45"/>
  <c r="K616" i="45"/>
  <c r="K615" i="45"/>
  <c r="K614" i="45"/>
  <c r="K613" i="45"/>
  <c r="K612" i="45"/>
  <c r="K611" i="45"/>
  <c r="K610" i="45"/>
  <c r="K609" i="45"/>
  <c r="K608" i="45"/>
  <c r="K607" i="45"/>
  <c r="K606" i="45"/>
  <c r="K605" i="45"/>
  <c r="K604" i="45"/>
  <c r="K603" i="45"/>
  <c r="K602" i="45"/>
  <c r="K601" i="45"/>
  <c r="K600" i="45"/>
  <c r="K599" i="45"/>
  <c r="K598" i="45"/>
  <c r="K597" i="45"/>
  <c r="K596" i="45"/>
  <c r="K595" i="45"/>
  <c r="K594" i="45"/>
  <c r="K593" i="45"/>
  <c r="K592" i="45"/>
  <c r="K591" i="45"/>
  <c r="K590" i="45"/>
  <c r="K589" i="45"/>
  <c r="K588" i="45"/>
  <c r="K587" i="45"/>
  <c r="K586" i="45"/>
  <c r="K585" i="45"/>
  <c r="K584" i="45"/>
  <c r="K583" i="45"/>
  <c r="K582" i="45"/>
  <c r="K581" i="45"/>
  <c r="K580" i="45"/>
  <c r="K579" i="45"/>
  <c r="K578" i="45"/>
  <c r="K577" i="45"/>
  <c r="K576" i="45"/>
  <c r="K575" i="45"/>
  <c r="K574" i="45"/>
  <c r="K573" i="45"/>
  <c r="K572" i="45"/>
  <c r="K571" i="45"/>
  <c r="K570" i="45"/>
  <c r="K569" i="45"/>
  <c r="K568" i="45"/>
  <c r="K567" i="45"/>
  <c r="K566" i="45"/>
  <c r="K565" i="45"/>
  <c r="K564" i="45"/>
  <c r="K563" i="45"/>
  <c r="K562" i="45"/>
  <c r="K561" i="45"/>
  <c r="K560" i="45"/>
  <c r="K559" i="45"/>
  <c r="K558" i="45"/>
  <c r="K557" i="45"/>
  <c r="K556" i="45"/>
  <c r="K555" i="45"/>
  <c r="K554" i="45"/>
  <c r="K553" i="45"/>
  <c r="K552" i="45"/>
  <c r="K551" i="45"/>
  <c r="K550" i="45"/>
  <c r="K549" i="45"/>
  <c r="K548" i="45"/>
  <c r="K547" i="45"/>
  <c r="K546" i="45"/>
  <c r="K545" i="45"/>
  <c r="K544" i="45"/>
  <c r="K543" i="45"/>
  <c r="K542" i="45"/>
  <c r="K541" i="45"/>
  <c r="K540" i="45"/>
  <c r="K539" i="45"/>
  <c r="K538" i="45"/>
  <c r="K537" i="45"/>
  <c r="K536" i="45"/>
  <c r="K535" i="45"/>
  <c r="K534" i="45"/>
  <c r="K533" i="45"/>
  <c r="K532" i="45"/>
  <c r="K531" i="45"/>
  <c r="K530" i="45"/>
  <c r="K529" i="45"/>
  <c r="K528" i="45"/>
  <c r="K527" i="45"/>
  <c r="K526" i="45"/>
  <c r="K525" i="45"/>
  <c r="K524" i="45"/>
  <c r="K523" i="45"/>
  <c r="K522" i="45"/>
  <c r="K521" i="45"/>
  <c r="K520" i="45"/>
  <c r="K519" i="45"/>
  <c r="K518" i="45"/>
  <c r="K517" i="45"/>
  <c r="K516" i="45"/>
  <c r="K515" i="45"/>
  <c r="K514" i="45"/>
  <c r="K513" i="45"/>
  <c r="K512" i="45"/>
  <c r="K511" i="45"/>
  <c r="K510" i="45"/>
  <c r="K509" i="45"/>
  <c r="K508" i="45"/>
  <c r="K507" i="45"/>
  <c r="K506" i="45"/>
  <c r="K505" i="45"/>
  <c r="K504" i="45"/>
  <c r="K503" i="45"/>
  <c r="K502" i="45"/>
  <c r="K501" i="45"/>
  <c r="K500" i="45"/>
  <c r="K499" i="45"/>
  <c r="K498" i="45"/>
  <c r="K497" i="45"/>
  <c r="K496" i="45"/>
  <c r="K495" i="45"/>
  <c r="K494" i="45"/>
  <c r="K493" i="45"/>
  <c r="K492" i="45"/>
  <c r="K491" i="45"/>
  <c r="K490" i="45"/>
  <c r="K489" i="45"/>
  <c r="K488" i="45"/>
  <c r="K487" i="45"/>
  <c r="K486" i="45"/>
  <c r="K485" i="45"/>
  <c r="K484" i="45"/>
  <c r="K483" i="45"/>
  <c r="K482" i="45"/>
  <c r="K481" i="45"/>
  <c r="K480" i="45"/>
  <c r="K479" i="45"/>
  <c r="K478" i="45"/>
  <c r="K477" i="45"/>
  <c r="K476" i="45"/>
  <c r="K475" i="45"/>
  <c r="K474" i="45"/>
  <c r="K473" i="45"/>
  <c r="K472" i="45"/>
  <c r="K471" i="45"/>
  <c r="K470" i="45"/>
  <c r="K469" i="45"/>
  <c r="K468" i="45"/>
  <c r="K467" i="45"/>
  <c r="K466" i="45"/>
  <c r="K465" i="45"/>
  <c r="K464" i="45"/>
  <c r="K463" i="45"/>
  <c r="K462" i="45"/>
  <c r="K461" i="45"/>
  <c r="K460" i="45"/>
  <c r="K459" i="45"/>
  <c r="K458" i="45"/>
  <c r="K457" i="45"/>
  <c r="K456" i="45"/>
  <c r="K455" i="45"/>
  <c r="K454" i="45"/>
  <c r="K453" i="45"/>
  <c r="K452" i="45"/>
  <c r="K451" i="45"/>
  <c r="K450" i="45"/>
  <c r="K449" i="45"/>
  <c r="K448" i="45"/>
  <c r="K447" i="45"/>
  <c r="K446" i="45"/>
  <c r="K445" i="45"/>
  <c r="K444" i="45"/>
  <c r="K443" i="45"/>
  <c r="K442" i="45"/>
  <c r="K441" i="45"/>
  <c r="K440" i="45"/>
  <c r="K439" i="45"/>
  <c r="K438" i="45"/>
  <c r="K437" i="45"/>
  <c r="K436" i="45"/>
  <c r="K435" i="45"/>
  <c r="K434" i="45"/>
  <c r="K433" i="45"/>
  <c r="K432" i="45"/>
  <c r="K431" i="45"/>
  <c r="K430" i="45"/>
  <c r="K429" i="45"/>
  <c r="K428" i="45"/>
  <c r="K427" i="45"/>
  <c r="K426" i="45"/>
  <c r="K425" i="45"/>
  <c r="K424" i="45"/>
  <c r="K423" i="45"/>
  <c r="K422" i="45"/>
  <c r="K421" i="45"/>
  <c r="K420" i="45"/>
  <c r="K419" i="45"/>
  <c r="K418" i="45"/>
  <c r="K417" i="45"/>
  <c r="K416" i="45"/>
  <c r="K415" i="45"/>
  <c r="K414" i="45"/>
  <c r="K413" i="45"/>
  <c r="K412" i="45"/>
  <c r="K411" i="45"/>
  <c r="K410" i="45"/>
  <c r="K409" i="45"/>
  <c r="K408" i="45"/>
  <c r="K407" i="45"/>
  <c r="K406" i="45"/>
  <c r="K405" i="45"/>
  <c r="K404" i="45"/>
  <c r="K403" i="45"/>
  <c r="K402" i="45"/>
  <c r="K401" i="45"/>
  <c r="K400" i="45"/>
  <c r="K399" i="45"/>
  <c r="K398" i="45"/>
  <c r="K397" i="45"/>
  <c r="K396" i="45"/>
  <c r="K395" i="45"/>
  <c r="K394" i="45"/>
  <c r="K393" i="45"/>
  <c r="K392" i="45"/>
  <c r="K391" i="45"/>
  <c r="K390" i="45"/>
  <c r="K389" i="45"/>
  <c r="K388" i="45"/>
  <c r="K387" i="45"/>
  <c r="K386" i="45"/>
  <c r="K385" i="45"/>
  <c r="K384" i="45"/>
  <c r="K383" i="45"/>
  <c r="K382" i="45"/>
  <c r="K381" i="45"/>
  <c r="K380" i="45"/>
  <c r="K379" i="45"/>
  <c r="K378" i="45"/>
  <c r="K377" i="45"/>
  <c r="K376" i="45"/>
  <c r="K375" i="45"/>
  <c r="K374" i="45"/>
  <c r="K373" i="45"/>
  <c r="K372" i="45"/>
  <c r="K371" i="45"/>
  <c r="K370" i="45"/>
  <c r="K369" i="45"/>
  <c r="K368" i="45"/>
  <c r="K367" i="45"/>
  <c r="K366" i="45"/>
  <c r="K365" i="45"/>
  <c r="K364" i="45"/>
  <c r="K363" i="45"/>
  <c r="K362" i="45"/>
  <c r="K361" i="45"/>
  <c r="K360" i="45"/>
  <c r="K359" i="45"/>
  <c r="K358" i="45"/>
  <c r="K357" i="45"/>
  <c r="K356" i="45"/>
  <c r="K355" i="45"/>
  <c r="K354" i="45"/>
  <c r="K353" i="45"/>
  <c r="K352" i="45"/>
  <c r="K351" i="45"/>
  <c r="K350" i="45"/>
  <c r="K349" i="45"/>
  <c r="K348" i="45"/>
  <c r="K347" i="45"/>
  <c r="K346" i="45"/>
  <c r="K345" i="45"/>
  <c r="K344" i="45"/>
  <c r="K343" i="45"/>
  <c r="K342" i="45"/>
  <c r="K341" i="45"/>
  <c r="K340" i="45"/>
  <c r="K339" i="45"/>
  <c r="K338" i="45"/>
  <c r="K337" i="45"/>
  <c r="K336" i="45"/>
  <c r="K335" i="45"/>
  <c r="K334" i="45"/>
  <c r="K333" i="45"/>
  <c r="K332" i="45"/>
  <c r="K331" i="45"/>
  <c r="K330" i="45"/>
  <c r="K329" i="45"/>
  <c r="K328" i="45"/>
  <c r="K327" i="45"/>
  <c r="K326" i="45"/>
  <c r="K325" i="45"/>
  <c r="K324" i="45"/>
  <c r="K323" i="45"/>
  <c r="K322" i="45"/>
  <c r="K321" i="45"/>
  <c r="K320" i="45"/>
  <c r="K319" i="45"/>
  <c r="K318" i="45"/>
  <c r="K317" i="45"/>
  <c r="K316" i="45"/>
  <c r="K315" i="45"/>
  <c r="K314" i="45"/>
  <c r="K313" i="45"/>
  <c r="K312" i="45"/>
  <c r="K311" i="45"/>
  <c r="K310" i="45"/>
  <c r="K309" i="45"/>
  <c r="K308" i="45"/>
  <c r="K307" i="45"/>
  <c r="K306" i="45"/>
  <c r="K305" i="45"/>
  <c r="K304" i="45"/>
  <c r="K303" i="45"/>
  <c r="K302" i="45"/>
  <c r="K301" i="45"/>
  <c r="K300" i="45"/>
  <c r="K299" i="45"/>
  <c r="K298" i="45"/>
  <c r="K297" i="45"/>
  <c r="K296" i="45"/>
  <c r="K295" i="45"/>
  <c r="K294" i="45"/>
  <c r="K293" i="45"/>
  <c r="K292" i="45"/>
  <c r="K291" i="45"/>
  <c r="K290" i="45"/>
  <c r="K289" i="45"/>
  <c r="K288" i="45"/>
  <c r="K287" i="45"/>
  <c r="K286" i="45"/>
  <c r="K285" i="45"/>
  <c r="K284" i="45"/>
  <c r="K283" i="45"/>
  <c r="K282" i="45"/>
  <c r="K281" i="45"/>
  <c r="K280" i="45"/>
  <c r="K279" i="45"/>
  <c r="K278" i="45"/>
  <c r="K277" i="45"/>
  <c r="K276" i="45"/>
  <c r="K275" i="45"/>
  <c r="K274" i="45"/>
  <c r="K273" i="45"/>
  <c r="K272" i="45"/>
  <c r="K271" i="45"/>
  <c r="K270" i="45"/>
  <c r="K269" i="45"/>
  <c r="K268" i="45"/>
  <c r="K267" i="45"/>
  <c r="K266" i="45"/>
  <c r="K265" i="45"/>
  <c r="K264" i="45"/>
  <c r="K263" i="45"/>
  <c r="K262" i="45"/>
  <c r="K261" i="45"/>
  <c r="K260" i="45"/>
  <c r="K259" i="45"/>
  <c r="K258" i="45"/>
  <c r="K257" i="45"/>
  <c r="K256" i="45"/>
  <c r="K255" i="45"/>
  <c r="K254" i="45"/>
  <c r="K253" i="45"/>
  <c r="K252" i="45"/>
  <c r="K251" i="45"/>
  <c r="K250" i="45"/>
  <c r="K249" i="45"/>
  <c r="K248" i="45"/>
  <c r="K247" i="45"/>
  <c r="K246" i="45"/>
  <c r="K245" i="45"/>
  <c r="K244" i="45"/>
  <c r="K243" i="45"/>
  <c r="K242" i="45"/>
  <c r="K241" i="45"/>
  <c r="K240" i="45"/>
  <c r="K239" i="45"/>
  <c r="K238" i="45"/>
  <c r="K237" i="45"/>
  <c r="K236" i="45"/>
  <c r="K235" i="45"/>
  <c r="K234" i="45"/>
  <c r="K233" i="45"/>
  <c r="K232" i="45"/>
  <c r="K231" i="45"/>
  <c r="K230" i="45"/>
  <c r="K229" i="45"/>
  <c r="K228" i="45"/>
  <c r="K227" i="45"/>
  <c r="K226" i="45"/>
  <c r="K225" i="45"/>
  <c r="K224" i="45"/>
  <c r="K223" i="45"/>
  <c r="K222" i="45"/>
  <c r="K221" i="45"/>
  <c r="K220" i="45"/>
  <c r="K219" i="45"/>
  <c r="K218" i="45"/>
  <c r="K217" i="45"/>
  <c r="K216" i="45"/>
  <c r="K215" i="45"/>
  <c r="K214" i="45"/>
  <c r="K213" i="45"/>
  <c r="K212" i="45"/>
  <c r="K211" i="45"/>
  <c r="K210" i="45"/>
  <c r="K209" i="45"/>
  <c r="K208" i="45"/>
  <c r="K207" i="45"/>
  <c r="K206" i="45"/>
  <c r="K205" i="45"/>
  <c r="K204" i="45"/>
  <c r="K203" i="45"/>
  <c r="K202" i="45"/>
  <c r="K201" i="45"/>
  <c r="K200" i="45"/>
  <c r="K199" i="45"/>
  <c r="K198" i="45"/>
  <c r="K197" i="45"/>
  <c r="K196" i="45"/>
  <c r="K195" i="45"/>
  <c r="K194" i="45"/>
  <c r="K193" i="45"/>
  <c r="K192" i="45"/>
  <c r="K191" i="45"/>
  <c r="K190" i="45"/>
  <c r="K189" i="45"/>
  <c r="K188" i="45"/>
  <c r="K187" i="45"/>
  <c r="K186" i="45"/>
  <c r="K185" i="45"/>
  <c r="K184" i="45"/>
  <c r="K183" i="45"/>
  <c r="K182" i="45"/>
  <c r="K181" i="45"/>
  <c r="K180" i="45"/>
  <c r="K179" i="45"/>
  <c r="K178" i="45"/>
  <c r="K177" i="45"/>
  <c r="K176" i="45"/>
  <c r="K175" i="45"/>
  <c r="K174" i="45"/>
  <c r="K173" i="45"/>
  <c r="K172" i="45"/>
  <c r="K171" i="45"/>
  <c r="K170" i="45"/>
  <c r="K169" i="45"/>
  <c r="K168" i="45"/>
  <c r="K167" i="45"/>
  <c r="K166" i="45"/>
  <c r="K165" i="45"/>
  <c r="K164" i="45"/>
  <c r="K163" i="45"/>
  <c r="K162" i="45"/>
  <c r="K161" i="45"/>
  <c r="K160" i="45"/>
  <c r="K159" i="45"/>
  <c r="K158" i="45"/>
  <c r="K157" i="45"/>
  <c r="K156" i="45"/>
  <c r="K155" i="45"/>
  <c r="K154" i="45"/>
  <c r="K153" i="45"/>
  <c r="K152" i="45"/>
  <c r="K151" i="45"/>
  <c r="K150" i="45"/>
  <c r="K149" i="45"/>
  <c r="K148" i="45"/>
  <c r="K147" i="45"/>
  <c r="K146" i="45"/>
  <c r="K145" i="45"/>
  <c r="K144" i="45"/>
  <c r="K143" i="45"/>
  <c r="K142" i="45"/>
  <c r="K141" i="45"/>
  <c r="K140" i="45"/>
  <c r="K139" i="45"/>
  <c r="K138" i="45"/>
  <c r="K137" i="45"/>
  <c r="K136" i="45"/>
  <c r="K135" i="45"/>
  <c r="K134" i="45"/>
  <c r="K133" i="45"/>
  <c r="K132" i="45"/>
  <c r="K131" i="45"/>
  <c r="K130" i="45"/>
  <c r="K129" i="45"/>
  <c r="K128" i="45"/>
  <c r="K127" i="45"/>
  <c r="K126" i="45"/>
  <c r="K125" i="45"/>
  <c r="K124" i="45"/>
  <c r="K123" i="45"/>
  <c r="K122" i="45"/>
  <c r="K121" i="45"/>
  <c r="K120" i="45"/>
  <c r="K119" i="45"/>
  <c r="K118" i="45"/>
  <c r="K117" i="45"/>
  <c r="K116" i="45"/>
  <c r="K115" i="45"/>
  <c r="K114" i="45"/>
  <c r="K113" i="45"/>
  <c r="K112" i="45"/>
  <c r="K111" i="45"/>
  <c r="K110" i="45"/>
  <c r="K109" i="45"/>
  <c r="K108" i="45"/>
  <c r="K107" i="45"/>
  <c r="K106" i="45"/>
  <c r="K105" i="45"/>
  <c r="K104" i="45"/>
  <c r="K103" i="45"/>
  <c r="K102" i="45"/>
  <c r="K101" i="45"/>
  <c r="K100" i="45"/>
  <c r="K99" i="45"/>
  <c r="K98" i="45"/>
  <c r="K97" i="45"/>
  <c r="K96" i="45"/>
  <c r="K95" i="45"/>
  <c r="K94" i="45"/>
  <c r="K93" i="45"/>
  <c r="K92" i="45"/>
  <c r="K91" i="45"/>
  <c r="K90" i="45"/>
  <c r="K89" i="45"/>
  <c r="K88" i="45"/>
  <c r="K87" i="45"/>
  <c r="K86" i="45"/>
  <c r="K85" i="45"/>
  <c r="K84" i="45"/>
  <c r="K83" i="45"/>
  <c r="K82" i="45"/>
  <c r="K81" i="45"/>
  <c r="K80" i="45"/>
  <c r="K79" i="45"/>
  <c r="K78" i="45"/>
  <c r="K77" i="45"/>
  <c r="K76" i="45"/>
  <c r="K75" i="45"/>
  <c r="K74" i="45"/>
  <c r="K73" i="45"/>
  <c r="K72" i="45"/>
  <c r="K71" i="45"/>
  <c r="K70" i="45"/>
  <c r="K69" i="45"/>
  <c r="K68" i="45"/>
  <c r="K67" i="45"/>
  <c r="K66" i="45"/>
  <c r="K65" i="45"/>
  <c r="K64" i="45"/>
  <c r="K63" i="45"/>
  <c r="K62" i="45"/>
  <c r="K61" i="45"/>
  <c r="K60" i="45"/>
  <c r="K59" i="45"/>
  <c r="K58" i="45"/>
  <c r="K57" i="45"/>
  <c r="K56" i="45"/>
  <c r="K55" i="45"/>
  <c r="K54" i="45"/>
  <c r="K53" i="45"/>
  <c r="K52" i="45"/>
  <c r="K51" i="45"/>
  <c r="K50" i="45"/>
  <c r="K49" i="45"/>
  <c r="K48" i="45"/>
  <c r="K47" i="45"/>
  <c r="K46" i="45"/>
  <c r="K45" i="45"/>
  <c r="K44" i="45"/>
  <c r="K43" i="45"/>
  <c r="K42" i="45"/>
  <c r="K41" i="45"/>
  <c r="K40" i="45"/>
  <c r="K39" i="45"/>
  <c r="K38" i="45"/>
  <c r="K37" i="45"/>
  <c r="K36" i="45"/>
  <c r="K35" i="45"/>
  <c r="K34" i="45"/>
  <c r="K33" i="45"/>
  <c r="K32" i="45"/>
  <c r="K31" i="45"/>
  <c r="K30" i="45"/>
  <c r="K29" i="45"/>
  <c r="K28" i="45"/>
  <c r="K27" i="45"/>
  <c r="K26" i="45"/>
  <c r="K25" i="45"/>
  <c r="K24" i="45"/>
  <c r="K23" i="45"/>
  <c r="K22" i="45"/>
  <c r="K21" i="45"/>
  <c r="K20" i="45"/>
  <c r="K19" i="45"/>
  <c r="K18" i="45"/>
  <c r="K17" i="45"/>
  <c r="K16" i="45"/>
  <c r="K15" i="45"/>
  <c r="K14" i="45"/>
  <c r="K13" i="45"/>
  <c r="K12" i="45"/>
  <c r="K11" i="45"/>
  <c r="K10" i="45"/>
  <c r="K9" i="45"/>
  <c r="K8" i="45"/>
  <c r="K7" i="45"/>
  <c r="K6" i="45"/>
  <c r="K5" i="45"/>
  <c r="AK40" i="40" l="1"/>
  <c r="AL40" i="40"/>
  <c r="AJ40" i="40"/>
  <c r="AJ44" i="40"/>
  <c r="AL44" i="40"/>
  <c r="AK44" i="40"/>
  <c r="AL37" i="40"/>
  <c r="AK37" i="40"/>
  <c r="AJ37" i="40"/>
  <c r="AL42" i="40"/>
  <c r="AK42" i="40"/>
  <c r="AJ42" i="40"/>
  <c r="AL41" i="40"/>
  <c r="AJ41" i="40"/>
  <c r="AL32" i="40"/>
  <c r="AK32" i="40"/>
  <c r="AJ32" i="40"/>
  <c r="AL31" i="40"/>
  <c r="AJ31" i="40"/>
  <c r="AL38" i="40"/>
  <c r="AK38" i="40"/>
  <c r="AJ38" i="40"/>
  <c r="AJ33" i="40"/>
  <c r="AL33" i="40"/>
  <c r="AK33" i="40"/>
  <c r="AK21" i="40"/>
  <c r="AL21" i="40"/>
  <c r="AJ21" i="40"/>
  <c r="AJ36" i="40"/>
  <c r="AL36" i="40"/>
  <c r="AK36" i="40"/>
  <c r="AJ15" i="40"/>
  <c r="AL15" i="40"/>
  <c r="AK15" i="40"/>
  <c r="AJ14" i="40"/>
  <c r="AK14" i="40"/>
  <c r="AL25" i="40"/>
  <c r="AJ25" i="40"/>
  <c r="AL17" i="40"/>
  <c r="AK17" i="40"/>
  <c r="AJ17" i="40"/>
  <c r="AL20" i="40"/>
  <c r="AJ20" i="40"/>
  <c r="AL19" i="40"/>
  <c r="AK19" i="40"/>
  <c r="AJ19" i="40"/>
  <c r="AK12" i="40"/>
  <c r="AL12" i="40"/>
  <c r="AJ12" i="40"/>
  <c r="L4" i="6"/>
  <c r="BD80" i="40"/>
  <c r="AK45" i="40"/>
  <c r="AJ50" i="40"/>
  <c r="AJ58" i="40"/>
  <c r="AL60" i="40"/>
  <c r="AJ68" i="40"/>
  <c r="AL70" i="40"/>
  <c r="AK76" i="40"/>
  <c r="AL89" i="40"/>
  <c r="AK92" i="40"/>
  <c r="AJ99" i="40"/>
  <c r="AK103" i="40"/>
  <c r="AL14" i="40"/>
  <c r="AK25" i="40"/>
  <c r="AJ30" i="40"/>
  <c r="AK20" i="40"/>
  <c r="AK30" i="40"/>
  <c r="AJ43" i="40"/>
  <c r="AL45" i="40"/>
  <c r="AK50" i="40"/>
  <c r="AJ53" i="40"/>
  <c r="AK58" i="40"/>
  <c r="AJ63" i="40"/>
  <c r="AK68" i="40"/>
  <c r="AL76" i="40"/>
  <c r="AJ90" i="40"/>
  <c r="AL92" i="40"/>
  <c r="AK99" i="40"/>
  <c r="AL103" i="40"/>
  <c r="AJ18" i="40"/>
  <c r="AK43" i="40"/>
  <c r="AK53" i="40"/>
  <c r="AJ56" i="40"/>
  <c r="AK63" i="40"/>
  <c r="AK90" i="40"/>
  <c r="AJ96" i="40"/>
  <c r="AJ51" i="40"/>
  <c r="AK56" i="40"/>
  <c r="AJ59" i="40"/>
  <c r="AJ69" i="40"/>
  <c r="AK96" i="40"/>
  <c r="AJ13" i="40"/>
  <c r="AK13" i="40"/>
  <c r="AL18" i="40"/>
  <c r="AJ24" i="40"/>
  <c r="AK31" i="40"/>
  <c r="AK41" i="40"/>
  <c r="AK51" i="40"/>
  <c r="AJ54" i="40"/>
  <c r="AK59" i="40"/>
  <c r="AJ64" i="40"/>
  <c r="AK69" i="40"/>
  <c r="AJ91" i="40"/>
  <c r="AJ102" i="40"/>
  <c r="AL39" i="40"/>
  <c r="AK24" i="40"/>
  <c r="AJ39" i="40"/>
  <c r="AJ49" i="40"/>
  <c r="AK54" i="40"/>
  <c r="AJ57" i="40"/>
  <c r="AK64" i="40"/>
  <c r="AJ67" i="40"/>
  <c r="AK91" i="40"/>
  <c r="AJ97" i="40"/>
  <c r="AK102" i="40"/>
  <c r="AK49" i="40"/>
  <c r="AK57" i="40"/>
  <c r="AJ60" i="40"/>
  <c r="AK67" i="40"/>
  <c r="AJ70" i="40"/>
  <c r="AJ89" i="40"/>
  <c r="AK97" i="40"/>
  <c r="BH82" i="40"/>
  <c r="AW80" i="40"/>
  <c r="BE80" i="40"/>
  <c r="BA82" i="40"/>
  <c r="AX80" i="40"/>
  <c r="BF80" i="40"/>
  <c r="BB82" i="40"/>
  <c r="AY80" i="40"/>
  <c r="BG80" i="40"/>
  <c r="BC82" i="40"/>
  <c r="AZ80" i="40"/>
  <c r="BH80" i="40"/>
  <c r="BD82" i="40"/>
  <c r="BA80" i="40"/>
  <c r="AW82" i="40"/>
  <c r="BE82" i="40"/>
  <c r="BB80" i="40"/>
  <c r="AX82" i="40"/>
  <c r="BF82" i="40"/>
  <c r="BC80" i="40"/>
  <c r="AY82" i="40"/>
  <c r="BG82" i="40"/>
  <c r="AZ82" i="40"/>
  <c r="G110" i="40"/>
  <c r="F110" i="40"/>
  <c r="E110" i="40"/>
  <c r="D110" i="40"/>
  <c r="C110" i="40"/>
  <c r="AX22" i="40" l="1"/>
  <c r="BD26" i="40"/>
  <c r="BC26" i="40"/>
  <c r="AW26" i="40"/>
  <c r="BE26" i="40"/>
  <c r="AX26" i="40"/>
  <c r="BF26" i="40"/>
  <c r="AY26" i="40"/>
  <c r="BG26" i="40"/>
  <c r="AZ26" i="40"/>
  <c r="BH26" i="40"/>
  <c r="BA26" i="40"/>
  <c r="AW22" i="40"/>
  <c r="BB26" i="40"/>
  <c r="BC22" i="40"/>
  <c r="BB22" i="40"/>
  <c r="BD22" i="40"/>
  <c r="BE22" i="40"/>
  <c r="BF22" i="40"/>
  <c r="AY22" i="40"/>
  <c r="BG22" i="40"/>
  <c r="AZ22" i="40"/>
  <c r="BH22" i="40"/>
  <c r="BA22" i="40"/>
  <c r="K19" i="51"/>
  <c r="O19" i="51" s="1"/>
  <c r="K18" i="51"/>
  <c r="O18" i="51" s="1"/>
  <c r="K17" i="51"/>
  <c r="O17" i="51" s="1"/>
  <c r="K16" i="51"/>
  <c r="O16" i="51" s="1"/>
  <c r="K15" i="51"/>
  <c r="O15" i="51" s="1"/>
  <c r="K14" i="51"/>
  <c r="O14" i="51" s="1"/>
  <c r="K13" i="51"/>
  <c r="O13" i="51" s="1"/>
  <c r="K12" i="51"/>
  <c r="O12" i="51" s="1"/>
  <c r="K11" i="51"/>
  <c r="O11" i="51" s="1"/>
  <c r="K10" i="51"/>
  <c r="O10" i="51" s="1"/>
  <c r="K9" i="51"/>
  <c r="O9" i="51" s="1"/>
  <c r="K8" i="51"/>
  <c r="O8" i="51" s="1"/>
  <c r="K7" i="51"/>
  <c r="O7" i="51" s="1"/>
  <c r="K6" i="51"/>
  <c r="O6" i="51" s="1"/>
  <c r="K5" i="51"/>
  <c r="O5" i="51" s="1"/>
  <c r="M4" i="51"/>
  <c r="M5" i="51" s="1"/>
  <c r="M6" i="51" s="1"/>
  <c r="M7" i="51" s="1"/>
  <c r="M8" i="51" s="1"/>
  <c r="M9" i="51" s="1"/>
  <c r="M10" i="51" s="1"/>
  <c r="M11" i="51" s="1"/>
  <c r="M12" i="51" s="1"/>
  <c r="M13" i="51" s="1"/>
  <c r="M14" i="51" s="1"/>
  <c r="M15" i="51" s="1"/>
  <c r="M16" i="51" s="1"/>
  <c r="M17" i="51" s="1"/>
  <c r="M18" i="51" s="1"/>
  <c r="M19" i="51" s="1"/>
  <c r="M20" i="51" s="1"/>
  <c r="M21" i="51" s="1"/>
  <c r="M22" i="51" s="1"/>
  <c r="M23" i="51" s="1"/>
  <c r="M24" i="51" s="1"/>
  <c r="M25" i="51" s="1"/>
  <c r="M26" i="51" s="1"/>
  <c r="M27" i="51" s="1"/>
  <c r="M28" i="51" s="1"/>
  <c r="M29" i="51" s="1"/>
  <c r="M30" i="51" s="1"/>
  <c r="M31" i="51" s="1"/>
  <c r="M32" i="51" s="1"/>
  <c r="M33" i="51" s="1"/>
  <c r="M34" i="51" s="1"/>
  <c r="M35" i="51" s="1"/>
  <c r="M36" i="51" s="1"/>
  <c r="M37" i="51" s="1"/>
  <c r="M38" i="51" s="1"/>
  <c r="M39" i="51" s="1"/>
  <c r="M40" i="51" s="1"/>
  <c r="M41" i="51" s="1"/>
  <c r="M42" i="51" s="1"/>
  <c r="M43" i="51" s="1"/>
  <c r="M44" i="51" s="1"/>
  <c r="M45" i="51" s="1"/>
  <c r="M46" i="51" s="1"/>
  <c r="M47" i="51" s="1"/>
  <c r="M48" i="51" s="1"/>
  <c r="M49" i="51" s="1"/>
  <c r="M50" i="51" s="1"/>
  <c r="M51" i="51" s="1"/>
  <c r="M52" i="51" s="1"/>
  <c r="M53" i="51" s="1"/>
  <c r="M54" i="51" s="1"/>
  <c r="M55" i="51" s="1"/>
  <c r="M56" i="51" s="1"/>
  <c r="M57" i="51" s="1"/>
  <c r="M58" i="51" s="1"/>
  <c r="M59" i="51" s="1"/>
  <c r="M60" i="51" s="1"/>
  <c r="M61" i="51" s="1"/>
  <c r="M62" i="51" s="1"/>
  <c r="M63" i="51" s="1"/>
  <c r="M64" i="51" s="1"/>
  <c r="M65" i="51" s="1"/>
  <c r="M66" i="51" s="1"/>
  <c r="M67" i="51" s="1"/>
  <c r="M68" i="51" s="1"/>
  <c r="M69" i="51" s="1"/>
  <c r="M70" i="51" s="1"/>
  <c r="M71" i="51" s="1"/>
  <c r="M72" i="51" s="1"/>
  <c r="M73" i="51" s="1"/>
  <c r="M74" i="51" s="1"/>
  <c r="M75" i="51" s="1"/>
  <c r="M76" i="51" s="1"/>
  <c r="M77" i="51" s="1"/>
  <c r="M78" i="51" s="1"/>
  <c r="M79" i="51" s="1"/>
  <c r="M80" i="51" s="1"/>
  <c r="M81" i="51" s="1"/>
  <c r="M82" i="51" s="1"/>
  <c r="M83" i="51" s="1"/>
  <c r="M84" i="51" s="1"/>
  <c r="M85" i="51" s="1"/>
  <c r="M86" i="51" s="1"/>
  <c r="M87" i="51" s="1"/>
  <c r="M88" i="51" s="1"/>
  <c r="M89" i="51" s="1"/>
  <c r="M90" i="51" s="1"/>
  <c r="M91" i="51" s="1"/>
  <c r="M92" i="51" s="1"/>
  <c r="M93" i="51" s="1"/>
  <c r="M94" i="51" s="1"/>
  <c r="M95" i="51" s="1"/>
  <c r="M96" i="51" s="1"/>
  <c r="M97" i="51" s="1"/>
  <c r="M98" i="51" s="1"/>
  <c r="M99" i="51" s="1"/>
  <c r="M100" i="51" s="1"/>
  <c r="M101" i="51" s="1"/>
  <c r="M102" i="51" s="1"/>
  <c r="M103" i="51" s="1"/>
  <c r="M104" i="51" s="1"/>
  <c r="M105" i="51" s="1"/>
  <c r="M106" i="51" s="1"/>
  <c r="M107" i="51" s="1"/>
  <c r="M108" i="51" s="1"/>
  <c r="M109" i="51" s="1"/>
  <c r="M110" i="51" s="1"/>
  <c r="M111" i="51" s="1"/>
  <c r="M112" i="51" s="1"/>
  <c r="M113" i="51" s="1"/>
  <c r="M114" i="51" s="1"/>
  <c r="M115" i="51" s="1"/>
  <c r="M116" i="51" s="1"/>
  <c r="M117" i="51" s="1"/>
  <c r="M118" i="51" s="1"/>
  <c r="M119" i="51" s="1"/>
  <c r="M120" i="51" s="1"/>
  <c r="M121" i="51" s="1"/>
  <c r="M122" i="51" s="1"/>
  <c r="M123" i="51" s="1"/>
  <c r="M124" i="51" s="1"/>
  <c r="M125" i="51" s="1"/>
  <c r="M126" i="51" s="1"/>
  <c r="M127" i="51" s="1"/>
  <c r="M128" i="51" s="1"/>
  <c r="M129" i="51" s="1"/>
  <c r="M130" i="51" s="1"/>
  <c r="M131" i="51" s="1"/>
  <c r="M132" i="51" s="1"/>
  <c r="M133" i="51" s="1"/>
  <c r="M134" i="51" s="1"/>
  <c r="M135" i="51" s="1"/>
  <c r="M136" i="51" s="1"/>
  <c r="M137" i="51" s="1"/>
  <c r="M138" i="51" s="1"/>
  <c r="M139" i="51" s="1"/>
  <c r="M140" i="51" s="1"/>
  <c r="M141" i="51" s="1"/>
  <c r="M142" i="51" s="1"/>
  <c r="M143" i="51" s="1"/>
  <c r="M144" i="51" s="1"/>
  <c r="M145" i="51" s="1"/>
  <c r="M146" i="51" s="1"/>
  <c r="M147" i="51" s="1"/>
  <c r="M148" i="51" s="1"/>
  <c r="M149" i="51" s="1"/>
  <c r="M150" i="51" s="1"/>
  <c r="M151" i="51" s="1"/>
  <c r="M152" i="51" s="1"/>
  <c r="M153" i="51" s="1"/>
  <c r="M154" i="51" s="1"/>
  <c r="M155" i="51" s="1"/>
  <c r="M156" i="51" s="1"/>
  <c r="M157" i="51" s="1"/>
  <c r="M158" i="51" s="1"/>
  <c r="M159" i="51" s="1"/>
  <c r="M160" i="51" s="1"/>
  <c r="M161" i="51" s="1"/>
  <c r="M162" i="51" s="1"/>
  <c r="M163" i="51" s="1"/>
  <c r="M164" i="51" s="1"/>
  <c r="M165" i="51" s="1"/>
  <c r="M166" i="51" s="1"/>
  <c r="M167" i="51" s="1"/>
  <c r="M168" i="51" s="1"/>
  <c r="M169" i="51" s="1"/>
  <c r="M170" i="51" s="1"/>
  <c r="M171" i="51" s="1"/>
  <c r="M172" i="51" s="1"/>
  <c r="M173" i="51" s="1"/>
  <c r="M174" i="51" s="1"/>
  <c r="M175" i="51" s="1"/>
  <c r="M176" i="51" s="1"/>
  <c r="M177" i="51" s="1"/>
  <c r="M178" i="51" s="1"/>
  <c r="M179" i="51" s="1"/>
  <c r="M180" i="51" s="1"/>
  <c r="M181" i="51" s="1"/>
  <c r="M182" i="51" s="1"/>
  <c r="M183" i="51" s="1"/>
  <c r="M184" i="51" s="1"/>
  <c r="M185" i="51" s="1"/>
  <c r="M186" i="51" s="1"/>
  <c r="M187" i="51" s="1"/>
  <c r="M188" i="51" s="1"/>
  <c r="M189" i="51" s="1"/>
  <c r="M190" i="51" s="1"/>
  <c r="M191" i="51" s="1"/>
  <c r="M192" i="51" s="1"/>
  <c r="M193" i="51" s="1"/>
  <c r="M194" i="51" s="1"/>
  <c r="M195" i="51" s="1"/>
  <c r="M196" i="51" s="1"/>
  <c r="M197" i="51" s="1"/>
  <c r="M198" i="51" s="1"/>
  <c r="M199" i="51" s="1"/>
  <c r="M200" i="51" s="1"/>
  <c r="M201" i="51" s="1"/>
  <c r="M202" i="51" s="1"/>
  <c r="M203" i="51" s="1"/>
  <c r="M204" i="51" s="1"/>
  <c r="M205" i="51" s="1"/>
  <c r="M206" i="51" s="1"/>
  <c r="M207" i="51" s="1"/>
  <c r="M208" i="51" s="1"/>
  <c r="M209" i="51" s="1"/>
  <c r="M210" i="51" s="1"/>
  <c r="M211" i="51" s="1"/>
  <c r="M212" i="51" s="1"/>
  <c r="M213" i="51" s="1"/>
  <c r="M214" i="51" s="1"/>
  <c r="M215" i="51" s="1"/>
  <c r="M216" i="51" s="1"/>
  <c r="M217" i="51" s="1"/>
  <c r="M218" i="51" s="1"/>
  <c r="M219" i="51" s="1"/>
  <c r="M220" i="51" s="1"/>
  <c r="M221" i="51" s="1"/>
  <c r="M222" i="51" s="1"/>
  <c r="K4" i="51"/>
  <c r="AU8" i="40"/>
  <c r="AT8" i="40"/>
  <c r="AS8" i="40"/>
  <c r="AU7" i="40"/>
  <c r="AT7" i="40"/>
  <c r="AS7" i="40"/>
  <c r="AS102" i="40"/>
  <c r="AR8" i="40"/>
  <c r="AQ8" i="40"/>
  <c r="AP8" i="40"/>
  <c r="AO8" i="40"/>
  <c r="AN8" i="40"/>
  <c r="AM8" i="40"/>
  <c r="AR7" i="40"/>
  <c r="AQ7" i="40"/>
  <c r="AP7" i="40"/>
  <c r="AO7" i="40"/>
  <c r="AN7" i="40"/>
  <c r="AM7" i="40"/>
  <c r="F63" i="50"/>
  <c r="F62" i="50"/>
  <c r="F61" i="50"/>
  <c r="F60" i="50"/>
  <c r="F59" i="50"/>
  <c r="F58" i="50"/>
  <c r="F57" i="50"/>
  <c r="F56" i="50"/>
  <c r="F55" i="50"/>
  <c r="F54" i="50"/>
  <c r="F53" i="50"/>
  <c r="F52" i="50"/>
  <c r="F51" i="50"/>
  <c r="F50" i="50"/>
  <c r="F49" i="50"/>
  <c r="F48" i="50"/>
  <c r="F47" i="50"/>
  <c r="F46" i="50"/>
  <c r="F45" i="50"/>
  <c r="F44" i="50"/>
  <c r="F43" i="50"/>
  <c r="F42" i="50"/>
  <c r="F41" i="50"/>
  <c r="F40" i="50"/>
  <c r="F39" i="50"/>
  <c r="F38" i="50"/>
  <c r="F37" i="50"/>
  <c r="F36" i="50"/>
  <c r="F35" i="50"/>
  <c r="F34" i="50"/>
  <c r="F33" i="50"/>
  <c r="F32" i="50"/>
  <c r="F31" i="50"/>
  <c r="F30" i="50"/>
  <c r="F29" i="50"/>
  <c r="F28" i="50"/>
  <c r="F27" i="50"/>
  <c r="F26" i="50"/>
  <c r="F25" i="50"/>
  <c r="F24" i="50"/>
  <c r="F23" i="50"/>
  <c r="F22" i="50"/>
  <c r="F21" i="50"/>
  <c r="F20" i="50"/>
  <c r="F19" i="50"/>
  <c r="F18" i="50"/>
  <c r="F17" i="50"/>
  <c r="F16" i="50"/>
  <c r="F15" i="50"/>
  <c r="F14" i="50"/>
  <c r="F13" i="50"/>
  <c r="F12" i="50"/>
  <c r="F11" i="50"/>
  <c r="F10" i="50"/>
  <c r="F9" i="50"/>
  <c r="F8" i="50"/>
  <c r="AN75" i="40" s="1"/>
  <c r="F5" i="50"/>
  <c r="B106" i="48"/>
  <c r="B12" i="48"/>
  <c r="B15" i="48"/>
  <c r="B16" i="48"/>
  <c r="B17" i="48"/>
  <c r="B18" i="48"/>
  <c r="B19" i="48"/>
  <c r="B20" i="48"/>
  <c r="B21" i="48"/>
  <c r="B22" i="48"/>
  <c r="B23" i="48"/>
  <c r="B24" i="48"/>
  <c r="B25" i="48"/>
  <c r="B26" i="48"/>
  <c r="B27" i="48"/>
  <c r="B30" i="48"/>
  <c r="B31" i="48"/>
  <c r="B32" i="48"/>
  <c r="B33" i="48"/>
  <c r="B34" i="48"/>
  <c r="B35" i="48"/>
  <c r="B36" i="48"/>
  <c r="B39" i="48"/>
  <c r="B40" i="48"/>
  <c r="B41" i="48"/>
  <c r="B42" i="48"/>
  <c r="B43" i="48"/>
  <c r="B44" i="48"/>
  <c r="B45" i="48"/>
  <c r="B46" i="48"/>
  <c r="B47" i="48"/>
  <c r="B50" i="48"/>
  <c r="B51" i="48"/>
  <c r="B52" i="48"/>
  <c r="B53" i="48"/>
  <c r="B54" i="48"/>
  <c r="B55" i="48"/>
  <c r="B56" i="48"/>
  <c r="B57" i="48"/>
  <c r="B58" i="48"/>
  <c r="B59" i="48"/>
  <c r="B60" i="48"/>
  <c r="B61" i="48"/>
  <c r="B64" i="48"/>
  <c r="B65" i="48"/>
  <c r="B66" i="48"/>
  <c r="B67" i="48"/>
  <c r="B68" i="48"/>
  <c r="B69" i="48"/>
  <c r="B70" i="48"/>
  <c r="B71" i="48"/>
  <c r="B72" i="48"/>
  <c r="B73" i="48"/>
  <c r="B74" i="48"/>
  <c r="B75" i="48"/>
  <c r="B76" i="48"/>
  <c r="B77" i="48"/>
  <c r="B78" i="48"/>
  <c r="B79" i="48"/>
  <c r="B80" i="48"/>
  <c r="B81" i="48"/>
  <c r="B82" i="48"/>
  <c r="B83" i="48"/>
  <c r="B84" i="48"/>
  <c r="B85" i="48"/>
  <c r="B86" i="48"/>
  <c r="B87" i="48"/>
  <c r="B88" i="48"/>
  <c r="B91" i="48"/>
  <c r="B92" i="48"/>
  <c r="B93" i="48"/>
  <c r="B97" i="48"/>
  <c r="B98" i="48"/>
  <c r="B99" i="48"/>
  <c r="B100" i="48"/>
  <c r="B102" i="48"/>
  <c r="B103" i="48"/>
  <c r="B105" i="48"/>
  <c r="B107" i="48"/>
  <c r="B108" i="48"/>
  <c r="B109" i="48"/>
  <c r="B110" i="48"/>
  <c r="B7" i="48"/>
  <c r="D75" i="48" s="1"/>
  <c r="G12" i="48"/>
  <c r="G13" i="48"/>
  <c r="G14" i="48"/>
  <c r="G15" i="48"/>
  <c r="G16" i="48"/>
  <c r="G17" i="48"/>
  <c r="G18" i="48"/>
  <c r="G19" i="48"/>
  <c r="G20" i="48"/>
  <c r="G21" i="48"/>
  <c r="G22" i="48"/>
  <c r="G23" i="48"/>
  <c r="G24" i="48"/>
  <c r="G25" i="48"/>
  <c r="G26" i="48"/>
  <c r="G27" i="48"/>
  <c r="G28" i="48"/>
  <c r="G29" i="48"/>
  <c r="G30" i="48"/>
  <c r="G31" i="48"/>
  <c r="G32" i="48"/>
  <c r="G33" i="48"/>
  <c r="G34" i="48"/>
  <c r="G35" i="48"/>
  <c r="G36" i="48"/>
  <c r="G37" i="48"/>
  <c r="G38" i="48"/>
  <c r="G39" i="48"/>
  <c r="G40" i="48"/>
  <c r="G41" i="48"/>
  <c r="G42" i="48"/>
  <c r="G43" i="48"/>
  <c r="G44" i="48"/>
  <c r="G45" i="48"/>
  <c r="G46" i="48"/>
  <c r="G47" i="48"/>
  <c r="G48" i="48"/>
  <c r="G49" i="48"/>
  <c r="G50" i="48"/>
  <c r="G51" i="48"/>
  <c r="G52" i="48"/>
  <c r="G53" i="48"/>
  <c r="G54" i="48"/>
  <c r="G55" i="48"/>
  <c r="G56" i="48"/>
  <c r="G57" i="48"/>
  <c r="G58" i="48"/>
  <c r="G59" i="48"/>
  <c r="G60" i="48"/>
  <c r="G61" i="48"/>
  <c r="G62" i="48"/>
  <c r="G63" i="48"/>
  <c r="G64" i="48"/>
  <c r="G65" i="48"/>
  <c r="G66" i="48"/>
  <c r="G67" i="48"/>
  <c r="G68" i="48"/>
  <c r="G69" i="48"/>
  <c r="G70" i="48"/>
  <c r="G71" i="48"/>
  <c r="G72" i="48"/>
  <c r="G73" i="48"/>
  <c r="G74" i="48"/>
  <c r="G75" i="48"/>
  <c r="G76" i="48"/>
  <c r="G77" i="48"/>
  <c r="G78" i="48"/>
  <c r="G79" i="48"/>
  <c r="G80" i="48"/>
  <c r="G81" i="48"/>
  <c r="G82" i="48"/>
  <c r="G83" i="48"/>
  <c r="G84" i="48"/>
  <c r="G85" i="48"/>
  <c r="G86" i="48"/>
  <c r="G87" i="48"/>
  <c r="G88" i="48"/>
  <c r="G89" i="48"/>
  <c r="G90" i="48"/>
  <c r="G91" i="48"/>
  <c r="G92" i="48"/>
  <c r="G93" i="48"/>
  <c r="G94" i="48"/>
  <c r="G95" i="48"/>
  <c r="G96" i="48"/>
  <c r="G97" i="48"/>
  <c r="G98" i="48"/>
  <c r="G99" i="48"/>
  <c r="G100" i="48"/>
  <c r="G101" i="48"/>
  <c r="G102" i="48"/>
  <c r="G103" i="48"/>
  <c r="G104" i="48"/>
  <c r="G105" i="48"/>
  <c r="G106" i="48"/>
  <c r="G107" i="48"/>
  <c r="G108" i="48"/>
  <c r="G109" i="48"/>
  <c r="G110" i="48"/>
  <c r="G111" i="48"/>
  <c r="G112" i="48"/>
  <c r="G113" i="48"/>
  <c r="G114" i="48"/>
  <c r="G115" i="48"/>
  <c r="G116" i="48"/>
  <c r="G117" i="48"/>
  <c r="G118" i="48"/>
  <c r="G119" i="48"/>
  <c r="G8" i="48"/>
  <c r="G9" i="48"/>
  <c r="G10" i="48"/>
  <c r="G11" i="48"/>
  <c r="G7" i="48"/>
  <c r="L2" i="40"/>
  <c r="P1075" i="45"/>
  <c r="P1073" i="45"/>
  <c r="P1072" i="45"/>
  <c r="P1071" i="45"/>
  <c r="P1002" i="45"/>
  <c r="P1001" i="45"/>
  <c r="K2062" i="47"/>
  <c r="O2062" i="47" s="1"/>
  <c r="K2061" i="47"/>
  <c r="O2061" i="47" s="1"/>
  <c r="K2060" i="47"/>
  <c r="O2060" i="47" s="1"/>
  <c r="K2059" i="47"/>
  <c r="O2059" i="47" s="1"/>
  <c r="K2058" i="47"/>
  <c r="O2058" i="47" s="1"/>
  <c r="K2057" i="47"/>
  <c r="O2057" i="47" s="1"/>
  <c r="K2056" i="47"/>
  <c r="O2056" i="47" s="1"/>
  <c r="K2055" i="47"/>
  <c r="O2055" i="47" s="1"/>
  <c r="K2054" i="47"/>
  <c r="O2054" i="47" s="1"/>
  <c r="K2053" i="47"/>
  <c r="O2053" i="47" s="1"/>
  <c r="K2052" i="47"/>
  <c r="O2052" i="47" s="1"/>
  <c r="K2051" i="47"/>
  <c r="O2051" i="47" s="1"/>
  <c r="K2050" i="47"/>
  <c r="O2050" i="47" s="1"/>
  <c r="K2049" i="47"/>
  <c r="O2049" i="47" s="1"/>
  <c r="K2048" i="47"/>
  <c r="O2048" i="47" s="1"/>
  <c r="K2047" i="47"/>
  <c r="O2047" i="47" s="1"/>
  <c r="K2046" i="47"/>
  <c r="O2046" i="47" s="1"/>
  <c r="K2045" i="47"/>
  <c r="O2045" i="47" s="1"/>
  <c r="K2044" i="47"/>
  <c r="O2044" i="47" s="1"/>
  <c r="K2043" i="47"/>
  <c r="O2043" i="47" s="1"/>
  <c r="K2042" i="47"/>
  <c r="O2042" i="47" s="1"/>
  <c r="K2041" i="47"/>
  <c r="O2041" i="47" s="1"/>
  <c r="K2040" i="47"/>
  <c r="O2040" i="47" s="1"/>
  <c r="K2039" i="47"/>
  <c r="O2039" i="47" s="1"/>
  <c r="K2038" i="47"/>
  <c r="O2038" i="47" s="1"/>
  <c r="K2037" i="47"/>
  <c r="O2037" i="47" s="1"/>
  <c r="K2036" i="47"/>
  <c r="O2036" i="47" s="1"/>
  <c r="K2035" i="47"/>
  <c r="O2035" i="47" s="1"/>
  <c r="K2034" i="47"/>
  <c r="O2034" i="47" s="1"/>
  <c r="K2033" i="47"/>
  <c r="O2033" i="47" s="1"/>
  <c r="K2032" i="47"/>
  <c r="O2032" i="47" s="1"/>
  <c r="K2031" i="47"/>
  <c r="O2031" i="47" s="1"/>
  <c r="K2030" i="47"/>
  <c r="O2030" i="47" s="1"/>
  <c r="K2029" i="47"/>
  <c r="O2029" i="47" s="1"/>
  <c r="K2028" i="47"/>
  <c r="O2028" i="47" s="1"/>
  <c r="K2027" i="47"/>
  <c r="O2027" i="47" s="1"/>
  <c r="K2026" i="47"/>
  <c r="O2026" i="47" s="1"/>
  <c r="K2025" i="47"/>
  <c r="O2025" i="47" s="1"/>
  <c r="K2024" i="47"/>
  <c r="O2024" i="47" s="1"/>
  <c r="K2023" i="47"/>
  <c r="O2023" i="47" s="1"/>
  <c r="K2022" i="47"/>
  <c r="O2022" i="47" s="1"/>
  <c r="K2021" i="47"/>
  <c r="O2021" i="47" s="1"/>
  <c r="K2020" i="47"/>
  <c r="O2020" i="47" s="1"/>
  <c r="K2019" i="47"/>
  <c r="O2019" i="47" s="1"/>
  <c r="K2018" i="47"/>
  <c r="O2018" i="47" s="1"/>
  <c r="K2017" i="47"/>
  <c r="O2017" i="47" s="1"/>
  <c r="K2016" i="47"/>
  <c r="O2016" i="47" s="1"/>
  <c r="K2015" i="47"/>
  <c r="O2015" i="47" s="1"/>
  <c r="K2014" i="47"/>
  <c r="O2014" i="47" s="1"/>
  <c r="K2013" i="47"/>
  <c r="O2013" i="47" s="1"/>
  <c r="K2012" i="47"/>
  <c r="O2012" i="47" s="1"/>
  <c r="K2011" i="47"/>
  <c r="O2011" i="47" s="1"/>
  <c r="K2010" i="47"/>
  <c r="O2010" i="47" s="1"/>
  <c r="K2009" i="47"/>
  <c r="O2009" i="47" s="1"/>
  <c r="K2008" i="47"/>
  <c r="O2008" i="47" s="1"/>
  <c r="K2007" i="47"/>
  <c r="O2007" i="47" s="1"/>
  <c r="K2006" i="47"/>
  <c r="O2006" i="47" s="1"/>
  <c r="K2005" i="47"/>
  <c r="O2005" i="47" s="1"/>
  <c r="K2004" i="47"/>
  <c r="O2004" i="47" s="1"/>
  <c r="K2003" i="47"/>
  <c r="O2003" i="47" s="1"/>
  <c r="K2002" i="47"/>
  <c r="O2002" i="47" s="1"/>
  <c r="K2001" i="47"/>
  <c r="O2001" i="47" s="1"/>
  <c r="K2000" i="47"/>
  <c r="O2000" i="47" s="1"/>
  <c r="K1999" i="47"/>
  <c r="O1999" i="47" s="1"/>
  <c r="K1998" i="47"/>
  <c r="O1998" i="47" s="1"/>
  <c r="K1997" i="47"/>
  <c r="O1997" i="47" s="1"/>
  <c r="K1996" i="47"/>
  <c r="O1996" i="47" s="1"/>
  <c r="K1995" i="47"/>
  <c r="O1995" i="47" s="1"/>
  <c r="K1994" i="47"/>
  <c r="O1994" i="47" s="1"/>
  <c r="K1993" i="47"/>
  <c r="O1993" i="47" s="1"/>
  <c r="K1992" i="47"/>
  <c r="O1992" i="47" s="1"/>
  <c r="K1991" i="47"/>
  <c r="O1991" i="47" s="1"/>
  <c r="K1990" i="47"/>
  <c r="O1990" i="47" s="1"/>
  <c r="K1989" i="47"/>
  <c r="O1989" i="47" s="1"/>
  <c r="K1988" i="47"/>
  <c r="O1988" i="47" s="1"/>
  <c r="K1987" i="47"/>
  <c r="O1987" i="47" s="1"/>
  <c r="K1986" i="47"/>
  <c r="O1986" i="47" s="1"/>
  <c r="K1985" i="47"/>
  <c r="O1985" i="47" s="1"/>
  <c r="K1984" i="47"/>
  <c r="O1984" i="47" s="1"/>
  <c r="K1983" i="47"/>
  <c r="O1983" i="47" s="1"/>
  <c r="K1982" i="47"/>
  <c r="O1982" i="47" s="1"/>
  <c r="K1981" i="47"/>
  <c r="O1981" i="47" s="1"/>
  <c r="K1980" i="47"/>
  <c r="O1980" i="47" s="1"/>
  <c r="K1979" i="47"/>
  <c r="O1979" i="47" s="1"/>
  <c r="K1978" i="47"/>
  <c r="O1978" i="47" s="1"/>
  <c r="K1977" i="47"/>
  <c r="O1977" i="47" s="1"/>
  <c r="K1976" i="47"/>
  <c r="O1976" i="47" s="1"/>
  <c r="K1975" i="47"/>
  <c r="O1975" i="47" s="1"/>
  <c r="K1974" i="47"/>
  <c r="O1974" i="47" s="1"/>
  <c r="K1973" i="47"/>
  <c r="O1973" i="47" s="1"/>
  <c r="K1972" i="47"/>
  <c r="O1972" i="47" s="1"/>
  <c r="K1971" i="47"/>
  <c r="O1971" i="47" s="1"/>
  <c r="K1970" i="47"/>
  <c r="O1970" i="47" s="1"/>
  <c r="K1969" i="47"/>
  <c r="O1969" i="47" s="1"/>
  <c r="K1968" i="47"/>
  <c r="O1968" i="47" s="1"/>
  <c r="K1967" i="47"/>
  <c r="O1967" i="47" s="1"/>
  <c r="K1966" i="47"/>
  <c r="O1966" i="47" s="1"/>
  <c r="K1965" i="47"/>
  <c r="O1965" i="47" s="1"/>
  <c r="K1964" i="47"/>
  <c r="O1964" i="47" s="1"/>
  <c r="K1963" i="47"/>
  <c r="O1963" i="47" s="1"/>
  <c r="K1962" i="47"/>
  <c r="O1962" i="47" s="1"/>
  <c r="K1961" i="47"/>
  <c r="O1961" i="47" s="1"/>
  <c r="K1960" i="47"/>
  <c r="O1960" i="47" s="1"/>
  <c r="K1959" i="47"/>
  <c r="O1959" i="47" s="1"/>
  <c r="K1958" i="47"/>
  <c r="O1958" i="47" s="1"/>
  <c r="K1957" i="47"/>
  <c r="O1957" i="47" s="1"/>
  <c r="K1956" i="47"/>
  <c r="O1956" i="47" s="1"/>
  <c r="K1955" i="47"/>
  <c r="O1955" i="47" s="1"/>
  <c r="K1954" i="47"/>
  <c r="O1954" i="47" s="1"/>
  <c r="K1953" i="47"/>
  <c r="O1953" i="47" s="1"/>
  <c r="K1952" i="47"/>
  <c r="O1952" i="47" s="1"/>
  <c r="K1951" i="47"/>
  <c r="O1951" i="47" s="1"/>
  <c r="K1950" i="47"/>
  <c r="O1950" i="47" s="1"/>
  <c r="K1949" i="47"/>
  <c r="O1949" i="47" s="1"/>
  <c r="K1948" i="47"/>
  <c r="O1948" i="47" s="1"/>
  <c r="K1947" i="47"/>
  <c r="O1947" i="47" s="1"/>
  <c r="K1946" i="47"/>
  <c r="O1946" i="47" s="1"/>
  <c r="K1945" i="47"/>
  <c r="O1945" i="47" s="1"/>
  <c r="K1944" i="47"/>
  <c r="O1944" i="47" s="1"/>
  <c r="K1943" i="47"/>
  <c r="O1943" i="47" s="1"/>
  <c r="K1942" i="47"/>
  <c r="O1942" i="47" s="1"/>
  <c r="K1941" i="47"/>
  <c r="O1941" i="47" s="1"/>
  <c r="K1940" i="47"/>
  <c r="O1940" i="47" s="1"/>
  <c r="K1939" i="47"/>
  <c r="O1939" i="47" s="1"/>
  <c r="K1938" i="47"/>
  <c r="O1938" i="47" s="1"/>
  <c r="K1937" i="47"/>
  <c r="O1937" i="47" s="1"/>
  <c r="K1936" i="47"/>
  <c r="O1936" i="47" s="1"/>
  <c r="K1935" i="47"/>
  <c r="O1935" i="47" s="1"/>
  <c r="K1934" i="47"/>
  <c r="O1934" i="47" s="1"/>
  <c r="K1933" i="47"/>
  <c r="O1933" i="47" s="1"/>
  <c r="K1932" i="47"/>
  <c r="O1932" i="47" s="1"/>
  <c r="K1931" i="47"/>
  <c r="O1931" i="47" s="1"/>
  <c r="K1930" i="47"/>
  <c r="O1930" i="47" s="1"/>
  <c r="K1929" i="47"/>
  <c r="O1929" i="47" s="1"/>
  <c r="K1928" i="47"/>
  <c r="O1928" i="47" s="1"/>
  <c r="K1927" i="47"/>
  <c r="O1927" i="47" s="1"/>
  <c r="K1926" i="47"/>
  <c r="O1926" i="47" s="1"/>
  <c r="K1925" i="47"/>
  <c r="O1925" i="47" s="1"/>
  <c r="K1924" i="47"/>
  <c r="O1924" i="47" s="1"/>
  <c r="K1923" i="47"/>
  <c r="O1923" i="47" s="1"/>
  <c r="K1922" i="47"/>
  <c r="O1922" i="47" s="1"/>
  <c r="K1921" i="47"/>
  <c r="O1921" i="47" s="1"/>
  <c r="K1920" i="47"/>
  <c r="O1920" i="47" s="1"/>
  <c r="K1919" i="47"/>
  <c r="O1919" i="47" s="1"/>
  <c r="K1918" i="47"/>
  <c r="O1918" i="47" s="1"/>
  <c r="K1917" i="47"/>
  <c r="O1917" i="47" s="1"/>
  <c r="K1916" i="47"/>
  <c r="O1916" i="47" s="1"/>
  <c r="K1915" i="47"/>
  <c r="O1915" i="47" s="1"/>
  <c r="K1914" i="47"/>
  <c r="O1914" i="47" s="1"/>
  <c r="K1913" i="47"/>
  <c r="O1913" i="47" s="1"/>
  <c r="K1912" i="47"/>
  <c r="O1912" i="47" s="1"/>
  <c r="K1911" i="47"/>
  <c r="O1911" i="47" s="1"/>
  <c r="K1910" i="47"/>
  <c r="O1910" i="47" s="1"/>
  <c r="K1909" i="47"/>
  <c r="O1909" i="47" s="1"/>
  <c r="K1908" i="47"/>
  <c r="O1908" i="47" s="1"/>
  <c r="K1907" i="47"/>
  <c r="O1907" i="47" s="1"/>
  <c r="K1906" i="47"/>
  <c r="O1906" i="47" s="1"/>
  <c r="K1905" i="47"/>
  <c r="O1905" i="47" s="1"/>
  <c r="K1904" i="47"/>
  <c r="O1904" i="47" s="1"/>
  <c r="K1903" i="47"/>
  <c r="O1903" i="47" s="1"/>
  <c r="K1902" i="47"/>
  <c r="O1902" i="47" s="1"/>
  <c r="K1901" i="47"/>
  <c r="O1901" i="47" s="1"/>
  <c r="K1900" i="47"/>
  <c r="O1900" i="47" s="1"/>
  <c r="K1899" i="47"/>
  <c r="O1899" i="47" s="1"/>
  <c r="K1898" i="47"/>
  <c r="O1898" i="47" s="1"/>
  <c r="K1897" i="47"/>
  <c r="O1897" i="47" s="1"/>
  <c r="K1896" i="47"/>
  <c r="O1896" i="47" s="1"/>
  <c r="K1895" i="47"/>
  <c r="O1895" i="47" s="1"/>
  <c r="K1894" i="47"/>
  <c r="O1894" i="47" s="1"/>
  <c r="K1893" i="47"/>
  <c r="O1893" i="47" s="1"/>
  <c r="K1892" i="47"/>
  <c r="O1892" i="47" s="1"/>
  <c r="K1891" i="47"/>
  <c r="O1891" i="47" s="1"/>
  <c r="K1890" i="47"/>
  <c r="O1890" i="47" s="1"/>
  <c r="K1889" i="47"/>
  <c r="O1889" i="47" s="1"/>
  <c r="K1888" i="47"/>
  <c r="O1888" i="47" s="1"/>
  <c r="K1887" i="47"/>
  <c r="O1887" i="47" s="1"/>
  <c r="K1886" i="47"/>
  <c r="O1886" i="47" s="1"/>
  <c r="K1885" i="47"/>
  <c r="O1885" i="47" s="1"/>
  <c r="K1884" i="47"/>
  <c r="O1884" i="47" s="1"/>
  <c r="K1883" i="47"/>
  <c r="O1883" i="47" s="1"/>
  <c r="K1882" i="47"/>
  <c r="O1882" i="47" s="1"/>
  <c r="K1881" i="47"/>
  <c r="O1881" i="47" s="1"/>
  <c r="K1880" i="47"/>
  <c r="O1880" i="47" s="1"/>
  <c r="K1879" i="47"/>
  <c r="O1879" i="47" s="1"/>
  <c r="K1878" i="47"/>
  <c r="O1878" i="47" s="1"/>
  <c r="K1877" i="47"/>
  <c r="O1877" i="47" s="1"/>
  <c r="K1876" i="47"/>
  <c r="O1876" i="47" s="1"/>
  <c r="K1875" i="47"/>
  <c r="O1875" i="47" s="1"/>
  <c r="K1874" i="47"/>
  <c r="O1874" i="47" s="1"/>
  <c r="K1873" i="47"/>
  <c r="O1873" i="47" s="1"/>
  <c r="K1872" i="47"/>
  <c r="O1872" i="47" s="1"/>
  <c r="K1871" i="47"/>
  <c r="O1871" i="47" s="1"/>
  <c r="K1870" i="47"/>
  <c r="O1870" i="47" s="1"/>
  <c r="K1869" i="47"/>
  <c r="O1869" i="47" s="1"/>
  <c r="K1868" i="47"/>
  <c r="O1868" i="47" s="1"/>
  <c r="K1867" i="47"/>
  <c r="O1867" i="47" s="1"/>
  <c r="K1866" i="47"/>
  <c r="O1866" i="47" s="1"/>
  <c r="K1865" i="47"/>
  <c r="O1865" i="47" s="1"/>
  <c r="K1864" i="47"/>
  <c r="O1864" i="47" s="1"/>
  <c r="K1863" i="47"/>
  <c r="O1863" i="47" s="1"/>
  <c r="K1862" i="47"/>
  <c r="O1862" i="47" s="1"/>
  <c r="K1861" i="47"/>
  <c r="O1861" i="47" s="1"/>
  <c r="K1860" i="47"/>
  <c r="O1860" i="47" s="1"/>
  <c r="K1859" i="47"/>
  <c r="O1859" i="47" s="1"/>
  <c r="K1858" i="47"/>
  <c r="O1858" i="47" s="1"/>
  <c r="K1857" i="47"/>
  <c r="O1857" i="47" s="1"/>
  <c r="K1856" i="47"/>
  <c r="O1856" i="47" s="1"/>
  <c r="K1855" i="47"/>
  <c r="O1855" i="47" s="1"/>
  <c r="K1854" i="47"/>
  <c r="O1854" i="47" s="1"/>
  <c r="K1853" i="47"/>
  <c r="O1853" i="47" s="1"/>
  <c r="K1852" i="47"/>
  <c r="O1852" i="47" s="1"/>
  <c r="K1851" i="47"/>
  <c r="O1851" i="47" s="1"/>
  <c r="K1850" i="47"/>
  <c r="O1850" i="47" s="1"/>
  <c r="K1849" i="47"/>
  <c r="O1849" i="47" s="1"/>
  <c r="K1848" i="47"/>
  <c r="O1848" i="47" s="1"/>
  <c r="K1847" i="47"/>
  <c r="O1847" i="47" s="1"/>
  <c r="K1846" i="47"/>
  <c r="O1846" i="47" s="1"/>
  <c r="K1845" i="47"/>
  <c r="O1845" i="47" s="1"/>
  <c r="K1844" i="47"/>
  <c r="O1844" i="47" s="1"/>
  <c r="K1843" i="47"/>
  <c r="O1843" i="47" s="1"/>
  <c r="K1842" i="47"/>
  <c r="O1842" i="47" s="1"/>
  <c r="K1841" i="47"/>
  <c r="O1841" i="47" s="1"/>
  <c r="K1840" i="47"/>
  <c r="O1840" i="47" s="1"/>
  <c r="K1839" i="47"/>
  <c r="O1839" i="47" s="1"/>
  <c r="K1838" i="47"/>
  <c r="O1838" i="47" s="1"/>
  <c r="K1837" i="47"/>
  <c r="O1837" i="47" s="1"/>
  <c r="K1836" i="47"/>
  <c r="O1836" i="47" s="1"/>
  <c r="K1835" i="47"/>
  <c r="O1835" i="47" s="1"/>
  <c r="K1834" i="47"/>
  <c r="O1834" i="47" s="1"/>
  <c r="K1833" i="47"/>
  <c r="O1833" i="47" s="1"/>
  <c r="K1832" i="47"/>
  <c r="O1832" i="47" s="1"/>
  <c r="K1831" i="47"/>
  <c r="O1831" i="47" s="1"/>
  <c r="K1830" i="47"/>
  <c r="O1830" i="47" s="1"/>
  <c r="K1829" i="47"/>
  <c r="O1829" i="47" s="1"/>
  <c r="K1828" i="47"/>
  <c r="O1828" i="47" s="1"/>
  <c r="K1827" i="47"/>
  <c r="O1827" i="47" s="1"/>
  <c r="K1826" i="47"/>
  <c r="O1826" i="47" s="1"/>
  <c r="K1825" i="47"/>
  <c r="O1825" i="47" s="1"/>
  <c r="K1824" i="47"/>
  <c r="O1824" i="47" s="1"/>
  <c r="K1823" i="47"/>
  <c r="O1823" i="47" s="1"/>
  <c r="K1822" i="47"/>
  <c r="O1822" i="47" s="1"/>
  <c r="K1821" i="47"/>
  <c r="O1821" i="47" s="1"/>
  <c r="K1820" i="47"/>
  <c r="O1820" i="47" s="1"/>
  <c r="K1819" i="47"/>
  <c r="O1819" i="47" s="1"/>
  <c r="K1818" i="47"/>
  <c r="O1818" i="47" s="1"/>
  <c r="K1817" i="47"/>
  <c r="O1817" i="47" s="1"/>
  <c r="K1816" i="47"/>
  <c r="O1816" i="47" s="1"/>
  <c r="K1815" i="47"/>
  <c r="O1815" i="47" s="1"/>
  <c r="K1814" i="47"/>
  <c r="O1814" i="47" s="1"/>
  <c r="K1813" i="47"/>
  <c r="O1813" i="47" s="1"/>
  <c r="K1812" i="47"/>
  <c r="O1812" i="47" s="1"/>
  <c r="K1811" i="47"/>
  <c r="O1811" i="47" s="1"/>
  <c r="K1810" i="47"/>
  <c r="O1810" i="47" s="1"/>
  <c r="K1809" i="47"/>
  <c r="O1809" i="47" s="1"/>
  <c r="K1808" i="47"/>
  <c r="O1808" i="47" s="1"/>
  <c r="K1807" i="47"/>
  <c r="O1807" i="47" s="1"/>
  <c r="K1806" i="47"/>
  <c r="O1806" i="47" s="1"/>
  <c r="K1805" i="47"/>
  <c r="O1805" i="47" s="1"/>
  <c r="K1804" i="47"/>
  <c r="O1804" i="47" s="1"/>
  <c r="K1803" i="47"/>
  <c r="O1803" i="47" s="1"/>
  <c r="K1802" i="47"/>
  <c r="O1802" i="47" s="1"/>
  <c r="K1801" i="47"/>
  <c r="O1801" i="47" s="1"/>
  <c r="K1800" i="47"/>
  <c r="O1800" i="47" s="1"/>
  <c r="K1799" i="47"/>
  <c r="O1799" i="47" s="1"/>
  <c r="K1798" i="47"/>
  <c r="O1798" i="47" s="1"/>
  <c r="K1797" i="47"/>
  <c r="O1797" i="47" s="1"/>
  <c r="K1796" i="47"/>
  <c r="O1796" i="47" s="1"/>
  <c r="K1795" i="47"/>
  <c r="O1795" i="47" s="1"/>
  <c r="K1794" i="47"/>
  <c r="O1794" i="47" s="1"/>
  <c r="K1793" i="47"/>
  <c r="O1793" i="47" s="1"/>
  <c r="K1792" i="47"/>
  <c r="O1792" i="47" s="1"/>
  <c r="K1791" i="47"/>
  <c r="O1791" i="47" s="1"/>
  <c r="K1790" i="47"/>
  <c r="O1790" i="47" s="1"/>
  <c r="K1789" i="47"/>
  <c r="O1789" i="47" s="1"/>
  <c r="K1788" i="47"/>
  <c r="O1788" i="47" s="1"/>
  <c r="K1787" i="47"/>
  <c r="O1787" i="47" s="1"/>
  <c r="K1786" i="47"/>
  <c r="O1786" i="47" s="1"/>
  <c r="K1785" i="47"/>
  <c r="O1785" i="47" s="1"/>
  <c r="K1784" i="47"/>
  <c r="O1784" i="47" s="1"/>
  <c r="K1783" i="47"/>
  <c r="O1783" i="47" s="1"/>
  <c r="K1782" i="47"/>
  <c r="O1782" i="47" s="1"/>
  <c r="K1781" i="47"/>
  <c r="O1781" i="47" s="1"/>
  <c r="K1780" i="47"/>
  <c r="O1780" i="47" s="1"/>
  <c r="K1779" i="47"/>
  <c r="O1779" i="47" s="1"/>
  <c r="K1778" i="47"/>
  <c r="O1778" i="47" s="1"/>
  <c r="K1777" i="47"/>
  <c r="O1777" i="47" s="1"/>
  <c r="K1776" i="47"/>
  <c r="O1776" i="47" s="1"/>
  <c r="K1775" i="47"/>
  <c r="O1775" i="47" s="1"/>
  <c r="K1774" i="47"/>
  <c r="O1774" i="47" s="1"/>
  <c r="K1773" i="47"/>
  <c r="O1773" i="47" s="1"/>
  <c r="K1772" i="47"/>
  <c r="O1772" i="47" s="1"/>
  <c r="K1771" i="47"/>
  <c r="O1771" i="47" s="1"/>
  <c r="K1770" i="47"/>
  <c r="O1770" i="47" s="1"/>
  <c r="K1769" i="47"/>
  <c r="O1769" i="47" s="1"/>
  <c r="K1768" i="47"/>
  <c r="O1768" i="47" s="1"/>
  <c r="K1767" i="47"/>
  <c r="O1767" i="47" s="1"/>
  <c r="K1766" i="47"/>
  <c r="O1766" i="47" s="1"/>
  <c r="K1765" i="47"/>
  <c r="O1765" i="47" s="1"/>
  <c r="K1764" i="47"/>
  <c r="O1764" i="47" s="1"/>
  <c r="K1763" i="47"/>
  <c r="O1763" i="47" s="1"/>
  <c r="K1762" i="47"/>
  <c r="O1762" i="47" s="1"/>
  <c r="K1761" i="47"/>
  <c r="O1761" i="47" s="1"/>
  <c r="K1760" i="47"/>
  <c r="O1760" i="47" s="1"/>
  <c r="K1759" i="47"/>
  <c r="O1759" i="47" s="1"/>
  <c r="K1758" i="47"/>
  <c r="O1758" i="47" s="1"/>
  <c r="K1757" i="47"/>
  <c r="O1757" i="47" s="1"/>
  <c r="K1756" i="47"/>
  <c r="O1756" i="47" s="1"/>
  <c r="K1755" i="47"/>
  <c r="O1755" i="47" s="1"/>
  <c r="K1754" i="47"/>
  <c r="O1754" i="47" s="1"/>
  <c r="K1753" i="47"/>
  <c r="O1753" i="47" s="1"/>
  <c r="K1752" i="47"/>
  <c r="O1752" i="47" s="1"/>
  <c r="K1751" i="47"/>
  <c r="O1751" i="47" s="1"/>
  <c r="K1750" i="47"/>
  <c r="O1750" i="47" s="1"/>
  <c r="K1749" i="47"/>
  <c r="O1749" i="47" s="1"/>
  <c r="K1748" i="47"/>
  <c r="O1748" i="47" s="1"/>
  <c r="K1747" i="47"/>
  <c r="O1747" i="47" s="1"/>
  <c r="K1746" i="47"/>
  <c r="O1746" i="47" s="1"/>
  <c r="K1745" i="47"/>
  <c r="O1745" i="47" s="1"/>
  <c r="K1744" i="47"/>
  <c r="O1744" i="47" s="1"/>
  <c r="K1743" i="47"/>
  <c r="O1743" i="47" s="1"/>
  <c r="K1742" i="47"/>
  <c r="O1742" i="47" s="1"/>
  <c r="K1741" i="47"/>
  <c r="O1741" i="47" s="1"/>
  <c r="K1740" i="47"/>
  <c r="O1740" i="47" s="1"/>
  <c r="K1739" i="47"/>
  <c r="O1739" i="47" s="1"/>
  <c r="K1738" i="47"/>
  <c r="O1738" i="47" s="1"/>
  <c r="K1737" i="47"/>
  <c r="O1737" i="47" s="1"/>
  <c r="K1736" i="47"/>
  <c r="O1736" i="47" s="1"/>
  <c r="K1735" i="47"/>
  <c r="O1735" i="47" s="1"/>
  <c r="K1734" i="47"/>
  <c r="O1734" i="47" s="1"/>
  <c r="K1733" i="47"/>
  <c r="O1733" i="47" s="1"/>
  <c r="K1732" i="47"/>
  <c r="O1732" i="47" s="1"/>
  <c r="K1731" i="47"/>
  <c r="O1731" i="47" s="1"/>
  <c r="K1730" i="47"/>
  <c r="O1730" i="47" s="1"/>
  <c r="K1729" i="47"/>
  <c r="O1729" i="47" s="1"/>
  <c r="K1728" i="47"/>
  <c r="O1728" i="47" s="1"/>
  <c r="K1727" i="47"/>
  <c r="O1727" i="47" s="1"/>
  <c r="K1726" i="47"/>
  <c r="O1726" i="47" s="1"/>
  <c r="K1725" i="47"/>
  <c r="O1725" i="47" s="1"/>
  <c r="K1724" i="47"/>
  <c r="O1724" i="47" s="1"/>
  <c r="K1723" i="47"/>
  <c r="O1723" i="47" s="1"/>
  <c r="K1722" i="47"/>
  <c r="O1722" i="47" s="1"/>
  <c r="K1721" i="47"/>
  <c r="O1721" i="47" s="1"/>
  <c r="K1720" i="47"/>
  <c r="O1720" i="47" s="1"/>
  <c r="K1719" i="47"/>
  <c r="O1719" i="47" s="1"/>
  <c r="K1718" i="47"/>
  <c r="O1718" i="47" s="1"/>
  <c r="K1717" i="47"/>
  <c r="O1717" i="47" s="1"/>
  <c r="K1716" i="47"/>
  <c r="O1716" i="47" s="1"/>
  <c r="K1715" i="47"/>
  <c r="O1715" i="47" s="1"/>
  <c r="K1714" i="47"/>
  <c r="O1714" i="47" s="1"/>
  <c r="K1713" i="47"/>
  <c r="O1713" i="47" s="1"/>
  <c r="K1712" i="47"/>
  <c r="O1712" i="47" s="1"/>
  <c r="K1711" i="47"/>
  <c r="O1711" i="47" s="1"/>
  <c r="K1710" i="47"/>
  <c r="O1710" i="47" s="1"/>
  <c r="K1709" i="47"/>
  <c r="O1709" i="47" s="1"/>
  <c r="K1708" i="47"/>
  <c r="O1708" i="47" s="1"/>
  <c r="K1707" i="47"/>
  <c r="O1707" i="47" s="1"/>
  <c r="K1706" i="47"/>
  <c r="O1706" i="47" s="1"/>
  <c r="K1705" i="47"/>
  <c r="O1705" i="47" s="1"/>
  <c r="K1704" i="47"/>
  <c r="O1704" i="47" s="1"/>
  <c r="K1703" i="47"/>
  <c r="O1703" i="47" s="1"/>
  <c r="K1702" i="47"/>
  <c r="O1702" i="47" s="1"/>
  <c r="K1701" i="47"/>
  <c r="O1701" i="47" s="1"/>
  <c r="K1700" i="47"/>
  <c r="O1700" i="47" s="1"/>
  <c r="K1699" i="47"/>
  <c r="O1699" i="47" s="1"/>
  <c r="K1698" i="47"/>
  <c r="O1698" i="47" s="1"/>
  <c r="K1697" i="47"/>
  <c r="O1697" i="47" s="1"/>
  <c r="K1696" i="47"/>
  <c r="O1696" i="47" s="1"/>
  <c r="K1695" i="47"/>
  <c r="O1695" i="47" s="1"/>
  <c r="K1694" i="47"/>
  <c r="O1694" i="47" s="1"/>
  <c r="K1693" i="47"/>
  <c r="O1693" i="47" s="1"/>
  <c r="K1692" i="47"/>
  <c r="O1692" i="47" s="1"/>
  <c r="K1691" i="47"/>
  <c r="O1691" i="47" s="1"/>
  <c r="K1690" i="47"/>
  <c r="O1690" i="47" s="1"/>
  <c r="K1689" i="47"/>
  <c r="O1689" i="47" s="1"/>
  <c r="K1688" i="47"/>
  <c r="O1688" i="47" s="1"/>
  <c r="K1687" i="47"/>
  <c r="O1687" i="47" s="1"/>
  <c r="K1686" i="47"/>
  <c r="O1686" i="47" s="1"/>
  <c r="K1685" i="47"/>
  <c r="O1685" i="47" s="1"/>
  <c r="K1684" i="47"/>
  <c r="O1684" i="47" s="1"/>
  <c r="K1683" i="47"/>
  <c r="O1683" i="47" s="1"/>
  <c r="K1682" i="47"/>
  <c r="O1682" i="47" s="1"/>
  <c r="K1681" i="47"/>
  <c r="O1681" i="47" s="1"/>
  <c r="K1680" i="47"/>
  <c r="O1680" i="47" s="1"/>
  <c r="K1679" i="47"/>
  <c r="O1679" i="47" s="1"/>
  <c r="K1678" i="47"/>
  <c r="O1678" i="47" s="1"/>
  <c r="K1677" i="47"/>
  <c r="O1677" i="47" s="1"/>
  <c r="K1676" i="47"/>
  <c r="O1676" i="47" s="1"/>
  <c r="K1675" i="47"/>
  <c r="O1675" i="47" s="1"/>
  <c r="K1674" i="47"/>
  <c r="O1674" i="47" s="1"/>
  <c r="K1673" i="47"/>
  <c r="O1673" i="47" s="1"/>
  <c r="K1672" i="47"/>
  <c r="O1672" i="47" s="1"/>
  <c r="K1671" i="47"/>
  <c r="O1671" i="47" s="1"/>
  <c r="K1670" i="47"/>
  <c r="O1670" i="47" s="1"/>
  <c r="K1669" i="47"/>
  <c r="O1669" i="47" s="1"/>
  <c r="K1668" i="47"/>
  <c r="O1668" i="47" s="1"/>
  <c r="K1667" i="47"/>
  <c r="O1667" i="47" s="1"/>
  <c r="K1666" i="47"/>
  <c r="O1666" i="47" s="1"/>
  <c r="K1665" i="47"/>
  <c r="O1665" i="47" s="1"/>
  <c r="K1664" i="47"/>
  <c r="O1664" i="47" s="1"/>
  <c r="K1663" i="47"/>
  <c r="O1663" i="47" s="1"/>
  <c r="K1662" i="47"/>
  <c r="O1662" i="47" s="1"/>
  <c r="K1661" i="47"/>
  <c r="O1661" i="47" s="1"/>
  <c r="K1660" i="47"/>
  <c r="O1660" i="47" s="1"/>
  <c r="K1659" i="47"/>
  <c r="O1659" i="47" s="1"/>
  <c r="K1658" i="47"/>
  <c r="O1658" i="47" s="1"/>
  <c r="K1657" i="47"/>
  <c r="O1657" i="47" s="1"/>
  <c r="K1656" i="47"/>
  <c r="O1656" i="47" s="1"/>
  <c r="K1655" i="47"/>
  <c r="O1655" i="47" s="1"/>
  <c r="K1654" i="47"/>
  <c r="O1654" i="47" s="1"/>
  <c r="K1653" i="47"/>
  <c r="O1653" i="47" s="1"/>
  <c r="K1652" i="47"/>
  <c r="O1652" i="47" s="1"/>
  <c r="K1651" i="47"/>
  <c r="O1651" i="47" s="1"/>
  <c r="K1650" i="47"/>
  <c r="O1650" i="47" s="1"/>
  <c r="K1649" i="47"/>
  <c r="O1649" i="47" s="1"/>
  <c r="K1648" i="47"/>
  <c r="O1648" i="47" s="1"/>
  <c r="K1647" i="47"/>
  <c r="O1647" i="47" s="1"/>
  <c r="K1646" i="47"/>
  <c r="O1646" i="47" s="1"/>
  <c r="K1645" i="47"/>
  <c r="O1645" i="47" s="1"/>
  <c r="K1644" i="47"/>
  <c r="O1644" i="47" s="1"/>
  <c r="K1643" i="47"/>
  <c r="O1643" i="47" s="1"/>
  <c r="K1642" i="47"/>
  <c r="O1642" i="47" s="1"/>
  <c r="K1641" i="47"/>
  <c r="O1641" i="47" s="1"/>
  <c r="K1640" i="47"/>
  <c r="O1640" i="47" s="1"/>
  <c r="K1639" i="47"/>
  <c r="O1639" i="47" s="1"/>
  <c r="K1638" i="47"/>
  <c r="O1638" i="47" s="1"/>
  <c r="K1637" i="47"/>
  <c r="O1637" i="47" s="1"/>
  <c r="K1636" i="47"/>
  <c r="O1636" i="47" s="1"/>
  <c r="K1635" i="47"/>
  <c r="O1635" i="47" s="1"/>
  <c r="K1634" i="47"/>
  <c r="O1634" i="47" s="1"/>
  <c r="K1633" i="47"/>
  <c r="O1633" i="47" s="1"/>
  <c r="K1632" i="47"/>
  <c r="O1632" i="47" s="1"/>
  <c r="K1631" i="47"/>
  <c r="O1631" i="47" s="1"/>
  <c r="K1630" i="47"/>
  <c r="O1630" i="47" s="1"/>
  <c r="K1629" i="47"/>
  <c r="O1629" i="47" s="1"/>
  <c r="K1628" i="47"/>
  <c r="O1628" i="47" s="1"/>
  <c r="K1627" i="47"/>
  <c r="O1627" i="47" s="1"/>
  <c r="K1626" i="47"/>
  <c r="O1626" i="47" s="1"/>
  <c r="K1625" i="47"/>
  <c r="O1625" i="47" s="1"/>
  <c r="K1624" i="47"/>
  <c r="O1624" i="47" s="1"/>
  <c r="K1623" i="47"/>
  <c r="O1623" i="47" s="1"/>
  <c r="K1622" i="47"/>
  <c r="O1622" i="47" s="1"/>
  <c r="K1621" i="47"/>
  <c r="O1621" i="47" s="1"/>
  <c r="K1620" i="47"/>
  <c r="O1620" i="47" s="1"/>
  <c r="K1619" i="47"/>
  <c r="O1619" i="47" s="1"/>
  <c r="K1618" i="47"/>
  <c r="O1618" i="47" s="1"/>
  <c r="K1617" i="47"/>
  <c r="O1617" i="47" s="1"/>
  <c r="K1616" i="47"/>
  <c r="O1616" i="47" s="1"/>
  <c r="K1615" i="47"/>
  <c r="O1615" i="47" s="1"/>
  <c r="K1614" i="47"/>
  <c r="O1614" i="47" s="1"/>
  <c r="K1613" i="47"/>
  <c r="O1613" i="47" s="1"/>
  <c r="K1612" i="47"/>
  <c r="O1612" i="47" s="1"/>
  <c r="K1611" i="47"/>
  <c r="O1611" i="47" s="1"/>
  <c r="K1610" i="47"/>
  <c r="O1610" i="47" s="1"/>
  <c r="K1609" i="47"/>
  <c r="O1609" i="47" s="1"/>
  <c r="K1608" i="47"/>
  <c r="O1608" i="47" s="1"/>
  <c r="K1607" i="47"/>
  <c r="O1607" i="47" s="1"/>
  <c r="K1606" i="47"/>
  <c r="O1606" i="47" s="1"/>
  <c r="K1605" i="47"/>
  <c r="O1605" i="47" s="1"/>
  <c r="K1604" i="47"/>
  <c r="O1604" i="47" s="1"/>
  <c r="K1603" i="47"/>
  <c r="O1603" i="47" s="1"/>
  <c r="K1602" i="47"/>
  <c r="O1602" i="47" s="1"/>
  <c r="K1601" i="47"/>
  <c r="O1601" i="47" s="1"/>
  <c r="K1600" i="47"/>
  <c r="O1600" i="47" s="1"/>
  <c r="K1599" i="47"/>
  <c r="O1599" i="47" s="1"/>
  <c r="K1598" i="47"/>
  <c r="O1598" i="47" s="1"/>
  <c r="K1597" i="47"/>
  <c r="O1597" i="47" s="1"/>
  <c r="K1596" i="47"/>
  <c r="O1596" i="47" s="1"/>
  <c r="K1595" i="47"/>
  <c r="O1595" i="47" s="1"/>
  <c r="K1594" i="47"/>
  <c r="O1594" i="47" s="1"/>
  <c r="K1593" i="47"/>
  <c r="O1593" i="47" s="1"/>
  <c r="K1592" i="47"/>
  <c r="O1592" i="47" s="1"/>
  <c r="K1591" i="47"/>
  <c r="O1591" i="47" s="1"/>
  <c r="K1590" i="47"/>
  <c r="O1590" i="47" s="1"/>
  <c r="K1589" i="47"/>
  <c r="O1589" i="47" s="1"/>
  <c r="K1588" i="47"/>
  <c r="O1588" i="47" s="1"/>
  <c r="K1587" i="47"/>
  <c r="O1587" i="47" s="1"/>
  <c r="K1586" i="47"/>
  <c r="O1586" i="47" s="1"/>
  <c r="K1585" i="47"/>
  <c r="O1585" i="47" s="1"/>
  <c r="K1584" i="47"/>
  <c r="O1584" i="47" s="1"/>
  <c r="K1583" i="47"/>
  <c r="O1583" i="47" s="1"/>
  <c r="K1582" i="47"/>
  <c r="O1582" i="47" s="1"/>
  <c r="K1581" i="47"/>
  <c r="O1581" i="47" s="1"/>
  <c r="K1580" i="47"/>
  <c r="O1580" i="47" s="1"/>
  <c r="K1579" i="47"/>
  <c r="O1579" i="47" s="1"/>
  <c r="K1578" i="47"/>
  <c r="O1578" i="47" s="1"/>
  <c r="K1577" i="47"/>
  <c r="O1577" i="47" s="1"/>
  <c r="K1576" i="47"/>
  <c r="O1576" i="47" s="1"/>
  <c r="K1575" i="47"/>
  <c r="O1575" i="47" s="1"/>
  <c r="K1574" i="47"/>
  <c r="O1574" i="47" s="1"/>
  <c r="K1573" i="47"/>
  <c r="O1573" i="47" s="1"/>
  <c r="K1572" i="47"/>
  <c r="O1572" i="47" s="1"/>
  <c r="K1571" i="47"/>
  <c r="O1571" i="47" s="1"/>
  <c r="K1570" i="47"/>
  <c r="O1570" i="47" s="1"/>
  <c r="K1569" i="47"/>
  <c r="O1569" i="47" s="1"/>
  <c r="K1568" i="47"/>
  <c r="O1568" i="47" s="1"/>
  <c r="K1567" i="47"/>
  <c r="O1567" i="47" s="1"/>
  <c r="K1566" i="47"/>
  <c r="O1566" i="47" s="1"/>
  <c r="K1565" i="47"/>
  <c r="O1565" i="47" s="1"/>
  <c r="K1564" i="47"/>
  <c r="O1564" i="47" s="1"/>
  <c r="K1563" i="47"/>
  <c r="O1563" i="47" s="1"/>
  <c r="K1562" i="47"/>
  <c r="O1562" i="47" s="1"/>
  <c r="K1561" i="47"/>
  <c r="O1561" i="47" s="1"/>
  <c r="K1560" i="47"/>
  <c r="O1560" i="47" s="1"/>
  <c r="K1559" i="47"/>
  <c r="O1559" i="47" s="1"/>
  <c r="K1558" i="47"/>
  <c r="O1558" i="47" s="1"/>
  <c r="K1557" i="47"/>
  <c r="O1557" i="47" s="1"/>
  <c r="K1556" i="47"/>
  <c r="O1556" i="47" s="1"/>
  <c r="K1555" i="47"/>
  <c r="O1555" i="47" s="1"/>
  <c r="K1554" i="47"/>
  <c r="O1554" i="47" s="1"/>
  <c r="K1553" i="47"/>
  <c r="O1553" i="47" s="1"/>
  <c r="K1552" i="47"/>
  <c r="O1552" i="47" s="1"/>
  <c r="K1551" i="47"/>
  <c r="O1551" i="47" s="1"/>
  <c r="K1550" i="47"/>
  <c r="O1550" i="47" s="1"/>
  <c r="K1549" i="47"/>
  <c r="O1549" i="47" s="1"/>
  <c r="K1548" i="47"/>
  <c r="O1548" i="47" s="1"/>
  <c r="K1547" i="47"/>
  <c r="O1547" i="47" s="1"/>
  <c r="K1546" i="47"/>
  <c r="O1546" i="47" s="1"/>
  <c r="K1545" i="47"/>
  <c r="O1545" i="47" s="1"/>
  <c r="K1544" i="47"/>
  <c r="O1544" i="47" s="1"/>
  <c r="K1543" i="47"/>
  <c r="O1543" i="47" s="1"/>
  <c r="K1542" i="47"/>
  <c r="O1542" i="47" s="1"/>
  <c r="K1541" i="47"/>
  <c r="O1541" i="47" s="1"/>
  <c r="K1540" i="47"/>
  <c r="O1540" i="47" s="1"/>
  <c r="K1539" i="47"/>
  <c r="O1539" i="47" s="1"/>
  <c r="K1538" i="47"/>
  <c r="O1538" i="47" s="1"/>
  <c r="K1537" i="47"/>
  <c r="O1537" i="47" s="1"/>
  <c r="K1536" i="47"/>
  <c r="O1536" i="47" s="1"/>
  <c r="K1535" i="47"/>
  <c r="O1535" i="47" s="1"/>
  <c r="K1534" i="47"/>
  <c r="O1534" i="47" s="1"/>
  <c r="K1533" i="47"/>
  <c r="O1533" i="47" s="1"/>
  <c r="K1532" i="47"/>
  <c r="O1532" i="47" s="1"/>
  <c r="K1531" i="47"/>
  <c r="O1531" i="47" s="1"/>
  <c r="K1530" i="47"/>
  <c r="O1530" i="47" s="1"/>
  <c r="K1529" i="47"/>
  <c r="O1529" i="47" s="1"/>
  <c r="K1528" i="47"/>
  <c r="O1528" i="47" s="1"/>
  <c r="K1527" i="47"/>
  <c r="O1527" i="47" s="1"/>
  <c r="K1526" i="47"/>
  <c r="O1526" i="47" s="1"/>
  <c r="K1525" i="47"/>
  <c r="O1525" i="47" s="1"/>
  <c r="K1524" i="47"/>
  <c r="O1524" i="47" s="1"/>
  <c r="K1523" i="47"/>
  <c r="O1523" i="47" s="1"/>
  <c r="K1522" i="47"/>
  <c r="O1522" i="47" s="1"/>
  <c r="K1521" i="47"/>
  <c r="O1521" i="47" s="1"/>
  <c r="K1520" i="47"/>
  <c r="O1520" i="47" s="1"/>
  <c r="K1519" i="47"/>
  <c r="O1519" i="47" s="1"/>
  <c r="K1518" i="47"/>
  <c r="O1518" i="47" s="1"/>
  <c r="K1517" i="47"/>
  <c r="O1517" i="47" s="1"/>
  <c r="K1516" i="47"/>
  <c r="O1516" i="47" s="1"/>
  <c r="K1515" i="47"/>
  <c r="O1515" i="47" s="1"/>
  <c r="K1514" i="47"/>
  <c r="O1514" i="47" s="1"/>
  <c r="K1513" i="47"/>
  <c r="O1513" i="47" s="1"/>
  <c r="K1512" i="47"/>
  <c r="O1512" i="47" s="1"/>
  <c r="K1511" i="47"/>
  <c r="O1511" i="47" s="1"/>
  <c r="K1510" i="47"/>
  <c r="O1510" i="47" s="1"/>
  <c r="K1509" i="47"/>
  <c r="O1509" i="47" s="1"/>
  <c r="K1508" i="47"/>
  <c r="O1508" i="47" s="1"/>
  <c r="K1507" i="47"/>
  <c r="O1507" i="47" s="1"/>
  <c r="K1506" i="47"/>
  <c r="O1506" i="47" s="1"/>
  <c r="K1505" i="47"/>
  <c r="O1505" i="47" s="1"/>
  <c r="K1504" i="47"/>
  <c r="O1504" i="47" s="1"/>
  <c r="K1503" i="47"/>
  <c r="O1503" i="47" s="1"/>
  <c r="K1502" i="47"/>
  <c r="O1502" i="47" s="1"/>
  <c r="K1501" i="47"/>
  <c r="O1501" i="47" s="1"/>
  <c r="K1500" i="47"/>
  <c r="O1500" i="47" s="1"/>
  <c r="K1499" i="47"/>
  <c r="O1499" i="47" s="1"/>
  <c r="K1498" i="47"/>
  <c r="O1498" i="47" s="1"/>
  <c r="K1497" i="47"/>
  <c r="O1497" i="47" s="1"/>
  <c r="K1496" i="47"/>
  <c r="O1496" i="47" s="1"/>
  <c r="K1495" i="47"/>
  <c r="O1495" i="47" s="1"/>
  <c r="K1494" i="47"/>
  <c r="O1494" i="47" s="1"/>
  <c r="K1493" i="47"/>
  <c r="O1493" i="47" s="1"/>
  <c r="K1492" i="47"/>
  <c r="O1492" i="47" s="1"/>
  <c r="K1491" i="47"/>
  <c r="O1491" i="47" s="1"/>
  <c r="K1490" i="47"/>
  <c r="O1490" i="47" s="1"/>
  <c r="K1489" i="47"/>
  <c r="O1489" i="47" s="1"/>
  <c r="K1488" i="47"/>
  <c r="O1488" i="47" s="1"/>
  <c r="K1487" i="47"/>
  <c r="O1487" i="47" s="1"/>
  <c r="K1486" i="47"/>
  <c r="O1486" i="47" s="1"/>
  <c r="K1485" i="47"/>
  <c r="O1485" i="47" s="1"/>
  <c r="K1484" i="47"/>
  <c r="O1484" i="47" s="1"/>
  <c r="K1483" i="47"/>
  <c r="O1483" i="47" s="1"/>
  <c r="K1482" i="47"/>
  <c r="O1482" i="47" s="1"/>
  <c r="K1481" i="47"/>
  <c r="O1481" i="47" s="1"/>
  <c r="K1480" i="47"/>
  <c r="O1480" i="47" s="1"/>
  <c r="K1479" i="47"/>
  <c r="O1479" i="47" s="1"/>
  <c r="K1478" i="47"/>
  <c r="O1478" i="47" s="1"/>
  <c r="K1477" i="47"/>
  <c r="O1477" i="47" s="1"/>
  <c r="K1476" i="47"/>
  <c r="O1476" i="47" s="1"/>
  <c r="K1475" i="47"/>
  <c r="O1475" i="47" s="1"/>
  <c r="K1474" i="47"/>
  <c r="O1474" i="47" s="1"/>
  <c r="K1473" i="47"/>
  <c r="O1473" i="47" s="1"/>
  <c r="K1472" i="47"/>
  <c r="O1472" i="47" s="1"/>
  <c r="K1471" i="47"/>
  <c r="O1471" i="47" s="1"/>
  <c r="K1470" i="47"/>
  <c r="O1470" i="47" s="1"/>
  <c r="K1469" i="47"/>
  <c r="O1469" i="47" s="1"/>
  <c r="K1468" i="47"/>
  <c r="O1468" i="47" s="1"/>
  <c r="K1467" i="47"/>
  <c r="O1467" i="47" s="1"/>
  <c r="K1466" i="47"/>
  <c r="O1466" i="47" s="1"/>
  <c r="K1465" i="47"/>
  <c r="O1465" i="47" s="1"/>
  <c r="K1464" i="47"/>
  <c r="O1464" i="47" s="1"/>
  <c r="K1463" i="47"/>
  <c r="O1463" i="47" s="1"/>
  <c r="K1462" i="47"/>
  <c r="O1462" i="47" s="1"/>
  <c r="K1461" i="47"/>
  <c r="O1461" i="47" s="1"/>
  <c r="K1460" i="47"/>
  <c r="O1460" i="47" s="1"/>
  <c r="K1459" i="47"/>
  <c r="O1459" i="47" s="1"/>
  <c r="K1458" i="47"/>
  <c r="O1458" i="47" s="1"/>
  <c r="K1457" i="47"/>
  <c r="O1457" i="47" s="1"/>
  <c r="K1456" i="47"/>
  <c r="O1456" i="47" s="1"/>
  <c r="K1455" i="47"/>
  <c r="O1455" i="47" s="1"/>
  <c r="K1454" i="47"/>
  <c r="O1454" i="47" s="1"/>
  <c r="K1453" i="47"/>
  <c r="O1453" i="47" s="1"/>
  <c r="K1452" i="47"/>
  <c r="O1452" i="47" s="1"/>
  <c r="K1451" i="47"/>
  <c r="O1451" i="47" s="1"/>
  <c r="K1450" i="47"/>
  <c r="O1450" i="47" s="1"/>
  <c r="K1449" i="47"/>
  <c r="O1449" i="47" s="1"/>
  <c r="K1448" i="47"/>
  <c r="O1448" i="47" s="1"/>
  <c r="K1447" i="47"/>
  <c r="O1447" i="47" s="1"/>
  <c r="K1446" i="47"/>
  <c r="O1446" i="47" s="1"/>
  <c r="K1445" i="47"/>
  <c r="O1445" i="47" s="1"/>
  <c r="K1444" i="47"/>
  <c r="O1444" i="47" s="1"/>
  <c r="K1443" i="47"/>
  <c r="O1443" i="47" s="1"/>
  <c r="K1442" i="47"/>
  <c r="O1442" i="47" s="1"/>
  <c r="K1441" i="47"/>
  <c r="O1441" i="47" s="1"/>
  <c r="K1440" i="47"/>
  <c r="O1440" i="47" s="1"/>
  <c r="K1439" i="47"/>
  <c r="O1439" i="47" s="1"/>
  <c r="K1438" i="47"/>
  <c r="O1438" i="47" s="1"/>
  <c r="K1437" i="47"/>
  <c r="O1437" i="47" s="1"/>
  <c r="K1436" i="47"/>
  <c r="O1436" i="47" s="1"/>
  <c r="K1435" i="47"/>
  <c r="O1435" i="47" s="1"/>
  <c r="K1434" i="47"/>
  <c r="O1434" i="47" s="1"/>
  <c r="K1433" i="47"/>
  <c r="O1433" i="47" s="1"/>
  <c r="K1432" i="47"/>
  <c r="O1432" i="47" s="1"/>
  <c r="K1431" i="47"/>
  <c r="O1431" i="47" s="1"/>
  <c r="K1430" i="47"/>
  <c r="O1430" i="47" s="1"/>
  <c r="K1429" i="47"/>
  <c r="O1429" i="47" s="1"/>
  <c r="K1428" i="47"/>
  <c r="O1428" i="47" s="1"/>
  <c r="K1427" i="47"/>
  <c r="O1427" i="47" s="1"/>
  <c r="K1426" i="47"/>
  <c r="O1426" i="47" s="1"/>
  <c r="K1425" i="47"/>
  <c r="O1425" i="47" s="1"/>
  <c r="K1424" i="47"/>
  <c r="O1424" i="47" s="1"/>
  <c r="K1423" i="47"/>
  <c r="O1423" i="47" s="1"/>
  <c r="K1422" i="47"/>
  <c r="O1422" i="47" s="1"/>
  <c r="K1421" i="47"/>
  <c r="O1421" i="47" s="1"/>
  <c r="K1420" i="47"/>
  <c r="O1420" i="47" s="1"/>
  <c r="K1419" i="47"/>
  <c r="O1419" i="47" s="1"/>
  <c r="K1418" i="47"/>
  <c r="O1418" i="47" s="1"/>
  <c r="K1417" i="47"/>
  <c r="O1417" i="47" s="1"/>
  <c r="K1416" i="47"/>
  <c r="O1416" i="47" s="1"/>
  <c r="K1415" i="47"/>
  <c r="O1415" i="47" s="1"/>
  <c r="K1414" i="47"/>
  <c r="O1414" i="47" s="1"/>
  <c r="K1413" i="47"/>
  <c r="O1413" i="47" s="1"/>
  <c r="K1412" i="47"/>
  <c r="O1412" i="47" s="1"/>
  <c r="K1411" i="47"/>
  <c r="O1411" i="47" s="1"/>
  <c r="K1410" i="47"/>
  <c r="O1410" i="47" s="1"/>
  <c r="K1409" i="47"/>
  <c r="O1409" i="47" s="1"/>
  <c r="K1408" i="47"/>
  <c r="O1408" i="47" s="1"/>
  <c r="K1407" i="47"/>
  <c r="O1407" i="47" s="1"/>
  <c r="K1406" i="47"/>
  <c r="O1406" i="47" s="1"/>
  <c r="K1405" i="47"/>
  <c r="O1405" i="47" s="1"/>
  <c r="K1404" i="47"/>
  <c r="O1404" i="47" s="1"/>
  <c r="K1403" i="47"/>
  <c r="O1403" i="47" s="1"/>
  <c r="K1402" i="47"/>
  <c r="O1402" i="47" s="1"/>
  <c r="K1401" i="47"/>
  <c r="O1401" i="47" s="1"/>
  <c r="K1400" i="47"/>
  <c r="O1400" i="47" s="1"/>
  <c r="K1399" i="47"/>
  <c r="O1399" i="47" s="1"/>
  <c r="K1398" i="47"/>
  <c r="O1398" i="47" s="1"/>
  <c r="K1397" i="47"/>
  <c r="O1397" i="47" s="1"/>
  <c r="K1396" i="47"/>
  <c r="O1396" i="47" s="1"/>
  <c r="K1395" i="47"/>
  <c r="O1395" i="47" s="1"/>
  <c r="K1394" i="47"/>
  <c r="O1394" i="47" s="1"/>
  <c r="K1393" i="47"/>
  <c r="O1393" i="47" s="1"/>
  <c r="K1392" i="47"/>
  <c r="O1392" i="47" s="1"/>
  <c r="K1391" i="47"/>
  <c r="O1391" i="47" s="1"/>
  <c r="K1390" i="47"/>
  <c r="O1390" i="47" s="1"/>
  <c r="K1389" i="47"/>
  <c r="O1389" i="47" s="1"/>
  <c r="K1388" i="47"/>
  <c r="O1388" i="47" s="1"/>
  <c r="K1387" i="47"/>
  <c r="O1387" i="47" s="1"/>
  <c r="K1386" i="47"/>
  <c r="O1386" i="47" s="1"/>
  <c r="K1385" i="47"/>
  <c r="O1385" i="47" s="1"/>
  <c r="K1384" i="47"/>
  <c r="O1384" i="47" s="1"/>
  <c r="K1383" i="47"/>
  <c r="O1383" i="47" s="1"/>
  <c r="K1382" i="47"/>
  <c r="O1382" i="47" s="1"/>
  <c r="K1381" i="47"/>
  <c r="O1381" i="47" s="1"/>
  <c r="K1380" i="47"/>
  <c r="O1380" i="47" s="1"/>
  <c r="K1379" i="47"/>
  <c r="O1379" i="47" s="1"/>
  <c r="K1378" i="47"/>
  <c r="O1378" i="47" s="1"/>
  <c r="K1377" i="47"/>
  <c r="O1377" i="47" s="1"/>
  <c r="K1376" i="47"/>
  <c r="O1376" i="47" s="1"/>
  <c r="K1375" i="47"/>
  <c r="O1375" i="47" s="1"/>
  <c r="K1374" i="47"/>
  <c r="O1374" i="47" s="1"/>
  <c r="K1373" i="47"/>
  <c r="O1373" i="47" s="1"/>
  <c r="K1372" i="47"/>
  <c r="O1372" i="47" s="1"/>
  <c r="K1371" i="47"/>
  <c r="O1371" i="47" s="1"/>
  <c r="K1370" i="47"/>
  <c r="O1370" i="47" s="1"/>
  <c r="K1369" i="47"/>
  <c r="O1369" i="47" s="1"/>
  <c r="K1368" i="47"/>
  <c r="O1368" i="47" s="1"/>
  <c r="K1367" i="47"/>
  <c r="O1367" i="47" s="1"/>
  <c r="K1366" i="47"/>
  <c r="O1366" i="47" s="1"/>
  <c r="K1365" i="47"/>
  <c r="O1365" i="47" s="1"/>
  <c r="K1364" i="47"/>
  <c r="O1364" i="47" s="1"/>
  <c r="K1363" i="47"/>
  <c r="O1363" i="47" s="1"/>
  <c r="K1362" i="47"/>
  <c r="O1362" i="47" s="1"/>
  <c r="K1361" i="47"/>
  <c r="O1361" i="47" s="1"/>
  <c r="K1360" i="47"/>
  <c r="O1360" i="47" s="1"/>
  <c r="K1359" i="47"/>
  <c r="O1359" i="47" s="1"/>
  <c r="K1358" i="47"/>
  <c r="O1358" i="47" s="1"/>
  <c r="K1357" i="47"/>
  <c r="O1357" i="47" s="1"/>
  <c r="K1356" i="47"/>
  <c r="O1356" i="47" s="1"/>
  <c r="K1355" i="47"/>
  <c r="O1355" i="47" s="1"/>
  <c r="K1354" i="47"/>
  <c r="O1354" i="47" s="1"/>
  <c r="K1353" i="47"/>
  <c r="O1353" i="47" s="1"/>
  <c r="K1352" i="47"/>
  <c r="O1352" i="47" s="1"/>
  <c r="K1351" i="47"/>
  <c r="O1351" i="47" s="1"/>
  <c r="K1350" i="47"/>
  <c r="O1350" i="47" s="1"/>
  <c r="K1349" i="47"/>
  <c r="O1349" i="47" s="1"/>
  <c r="K1348" i="47"/>
  <c r="O1348" i="47" s="1"/>
  <c r="K1347" i="47"/>
  <c r="O1347" i="47" s="1"/>
  <c r="K1346" i="47"/>
  <c r="O1346" i="47" s="1"/>
  <c r="K1345" i="47"/>
  <c r="O1345" i="47" s="1"/>
  <c r="K1344" i="47"/>
  <c r="O1344" i="47" s="1"/>
  <c r="K1343" i="47"/>
  <c r="O1343" i="47" s="1"/>
  <c r="K1342" i="47"/>
  <c r="O1342" i="47" s="1"/>
  <c r="K1341" i="47"/>
  <c r="O1341" i="47" s="1"/>
  <c r="K1340" i="47"/>
  <c r="O1340" i="47" s="1"/>
  <c r="K1339" i="47"/>
  <c r="O1339" i="47" s="1"/>
  <c r="K1338" i="47"/>
  <c r="O1338" i="47" s="1"/>
  <c r="K1337" i="47"/>
  <c r="O1337" i="47" s="1"/>
  <c r="K1336" i="47"/>
  <c r="O1336" i="47" s="1"/>
  <c r="K1335" i="47"/>
  <c r="O1335" i="47" s="1"/>
  <c r="K1334" i="47"/>
  <c r="O1334" i="47" s="1"/>
  <c r="K1333" i="47"/>
  <c r="O1333" i="47" s="1"/>
  <c r="K1332" i="47"/>
  <c r="O1332" i="47" s="1"/>
  <c r="K1331" i="47"/>
  <c r="O1331" i="47" s="1"/>
  <c r="K1330" i="47"/>
  <c r="O1330" i="47" s="1"/>
  <c r="K1329" i="47"/>
  <c r="O1329" i="47" s="1"/>
  <c r="K1328" i="47"/>
  <c r="O1328" i="47" s="1"/>
  <c r="K1327" i="47"/>
  <c r="O1327" i="47" s="1"/>
  <c r="K1326" i="47"/>
  <c r="O1326" i="47" s="1"/>
  <c r="K1325" i="47"/>
  <c r="O1325" i="47" s="1"/>
  <c r="K1324" i="47"/>
  <c r="O1324" i="47" s="1"/>
  <c r="K1323" i="47"/>
  <c r="O1323" i="47" s="1"/>
  <c r="K1322" i="47"/>
  <c r="O1322" i="47" s="1"/>
  <c r="K1321" i="47"/>
  <c r="O1321" i="47" s="1"/>
  <c r="K1320" i="47"/>
  <c r="O1320" i="47" s="1"/>
  <c r="K1319" i="47"/>
  <c r="O1319" i="47" s="1"/>
  <c r="K1318" i="47"/>
  <c r="O1318" i="47" s="1"/>
  <c r="K1317" i="47"/>
  <c r="O1317" i="47" s="1"/>
  <c r="K1316" i="47"/>
  <c r="O1316" i="47" s="1"/>
  <c r="K1315" i="47"/>
  <c r="O1315" i="47" s="1"/>
  <c r="K1314" i="47"/>
  <c r="O1314" i="47" s="1"/>
  <c r="K1313" i="47"/>
  <c r="O1313" i="47" s="1"/>
  <c r="K1312" i="47"/>
  <c r="O1312" i="47" s="1"/>
  <c r="K1311" i="47"/>
  <c r="O1311" i="47" s="1"/>
  <c r="K1310" i="47"/>
  <c r="O1310" i="47" s="1"/>
  <c r="K1309" i="47"/>
  <c r="O1309" i="47" s="1"/>
  <c r="K1308" i="47"/>
  <c r="O1308" i="47" s="1"/>
  <c r="K1307" i="47"/>
  <c r="O1307" i="47" s="1"/>
  <c r="K1306" i="47"/>
  <c r="O1306" i="47" s="1"/>
  <c r="K1305" i="47"/>
  <c r="O1305" i="47" s="1"/>
  <c r="K1304" i="47"/>
  <c r="O1304" i="47" s="1"/>
  <c r="K1303" i="47"/>
  <c r="O1303" i="47" s="1"/>
  <c r="K1302" i="47"/>
  <c r="O1302" i="47" s="1"/>
  <c r="K1301" i="47"/>
  <c r="O1301" i="47" s="1"/>
  <c r="K1300" i="47"/>
  <c r="O1300" i="47" s="1"/>
  <c r="K1299" i="47"/>
  <c r="O1299" i="47" s="1"/>
  <c r="K1298" i="47"/>
  <c r="O1298" i="47" s="1"/>
  <c r="K1297" i="47"/>
  <c r="O1297" i="47" s="1"/>
  <c r="K1296" i="47"/>
  <c r="O1296" i="47" s="1"/>
  <c r="K1295" i="47"/>
  <c r="O1295" i="47" s="1"/>
  <c r="K1294" i="47"/>
  <c r="O1294" i="47" s="1"/>
  <c r="K1293" i="47"/>
  <c r="O1293" i="47" s="1"/>
  <c r="K1292" i="47"/>
  <c r="O1292" i="47" s="1"/>
  <c r="K1291" i="47"/>
  <c r="O1291" i="47" s="1"/>
  <c r="K1290" i="47"/>
  <c r="O1290" i="47" s="1"/>
  <c r="K1289" i="47"/>
  <c r="O1289" i="47" s="1"/>
  <c r="K1288" i="47"/>
  <c r="O1288" i="47" s="1"/>
  <c r="K1287" i="47"/>
  <c r="O1287" i="47" s="1"/>
  <c r="K1286" i="47"/>
  <c r="O1286" i="47" s="1"/>
  <c r="K1285" i="47"/>
  <c r="O1285" i="47" s="1"/>
  <c r="K1284" i="47"/>
  <c r="O1284" i="47" s="1"/>
  <c r="K1283" i="47"/>
  <c r="O1283" i="47" s="1"/>
  <c r="K1282" i="47"/>
  <c r="O1282" i="47" s="1"/>
  <c r="K1281" i="47"/>
  <c r="O1281" i="47" s="1"/>
  <c r="K1280" i="47"/>
  <c r="O1280" i="47" s="1"/>
  <c r="K1279" i="47"/>
  <c r="O1279" i="47" s="1"/>
  <c r="K1278" i="47"/>
  <c r="O1278" i="47" s="1"/>
  <c r="K1277" i="47"/>
  <c r="O1277" i="47" s="1"/>
  <c r="K1276" i="47"/>
  <c r="O1276" i="47" s="1"/>
  <c r="K1275" i="47"/>
  <c r="O1275" i="47" s="1"/>
  <c r="K1274" i="47"/>
  <c r="O1274" i="47" s="1"/>
  <c r="K1273" i="47"/>
  <c r="O1273" i="47" s="1"/>
  <c r="K1272" i="47"/>
  <c r="O1272" i="47" s="1"/>
  <c r="K1271" i="47"/>
  <c r="O1271" i="47" s="1"/>
  <c r="K1270" i="47"/>
  <c r="O1270" i="47" s="1"/>
  <c r="K1269" i="47"/>
  <c r="O1269" i="47" s="1"/>
  <c r="K1268" i="47"/>
  <c r="O1268" i="47" s="1"/>
  <c r="K1267" i="47"/>
  <c r="O1267" i="47" s="1"/>
  <c r="K1266" i="47"/>
  <c r="O1266" i="47" s="1"/>
  <c r="K1265" i="47"/>
  <c r="O1265" i="47" s="1"/>
  <c r="K1264" i="47"/>
  <c r="O1264" i="47" s="1"/>
  <c r="K1263" i="47"/>
  <c r="O1263" i="47" s="1"/>
  <c r="K1262" i="47"/>
  <c r="O1262" i="47" s="1"/>
  <c r="K1261" i="47"/>
  <c r="O1261" i="47" s="1"/>
  <c r="K1260" i="47"/>
  <c r="O1260" i="47" s="1"/>
  <c r="K1259" i="47"/>
  <c r="O1259" i="47" s="1"/>
  <c r="K1258" i="47"/>
  <c r="O1258" i="47" s="1"/>
  <c r="K1257" i="47"/>
  <c r="O1257" i="47" s="1"/>
  <c r="K1256" i="47"/>
  <c r="O1256" i="47" s="1"/>
  <c r="K1255" i="47"/>
  <c r="O1255" i="47" s="1"/>
  <c r="K1254" i="47"/>
  <c r="O1254" i="47" s="1"/>
  <c r="K1253" i="47"/>
  <c r="O1253" i="47" s="1"/>
  <c r="K1252" i="47"/>
  <c r="O1252" i="47" s="1"/>
  <c r="K1251" i="47"/>
  <c r="O1251" i="47" s="1"/>
  <c r="K1250" i="47"/>
  <c r="O1250" i="47" s="1"/>
  <c r="K1249" i="47"/>
  <c r="O1249" i="47" s="1"/>
  <c r="K1248" i="47"/>
  <c r="O1248" i="47" s="1"/>
  <c r="K1247" i="47"/>
  <c r="O1247" i="47" s="1"/>
  <c r="K1246" i="47"/>
  <c r="O1246" i="47" s="1"/>
  <c r="K1245" i="47"/>
  <c r="O1245" i="47" s="1"/>
  <c r="K1244" i="47"/>
  <c r="O1244" i="47" s="1"/>
  <c r="K1243" i="47"/>
  <c r="O1243" i="47" s="1"/>
  <c r="K1242" i="47"/>
  <c r="O1242" i="47" s="1"/>
  <c r="K1241" i="47"/>
  <c r="O1241" i="47" s="1"/>
  <c r="K1240" i="47"/>
  <c r="O1240" i="47" s="1"/>
  <c r="K1239" i="47"/>
  <c r="O1239" i="47" s="1"/>
  <c r="K1238" i="47"/>
  <c r="O1238" i="47" s="1"/>
  <c r="K1237" i="47"/>
  <c r="O1237" i="47" s="1"/>
  <c r="K1236" i="47"/>
  <c r="O1236" i="47" s="1"/>
  <c r="K1235" i="47"/>
  <c r="O1235" i="47" s="1"/>
  <c r="K1234" i="47"/>
  <c r="O1234" i="47" s="1"/>
  <c r="K1233" i="47"/>
  <c r="O1233" i="47" s="1"/>
  <c r="K1232" i="47"/>
  <c r="O1232" i="47" s="1"/>
  <c r="K1231" i="47"/>
  <c r="O1231" i="47" s="1"/>
  <c r="K1230" i="47"/>
  <c r="O1230" i="47" s="1"/>
  <c r="K1229" i="47"/>
  <c r="O1229" i="47" s="1"/>
  <c r="K1228" i="47"/>
  <c r="O1228" i="47" s="1"/>
  <c r="K1227" i="47"/>
  <c r="O1227" i="47" s="1"/>
  <c r="K1226" i="47"/>
  <c r="O1226" i="47" s="1"/>
  <c r="K1225" i="47"/>
  <c r="O1225" i="47" s="1"/>
  <c r="K1224" i="47"/>
  <c r="O1224" i="47" s="1"/>
  <c r="K1223" i="47"/>
  <c r="O1223" i="47" s="1"/>
  <c r="K1222" i="47"/>
  <c r="O1222" i="47" s="1"/>
  <c r="K1221" i="47"/>
  <c r="O1221" i="47" s="1"/>
  <c r="K1220" i="47"/>
  <c r="O1220" i="47" s="1"/>
  <c r="K1219" i="47"/>
  <c r="O1219" i="47" s="1"/>
  <c r="K1218" i="47"/>
  <c r="O1218" i="47" s="1"/>
  <c r="K1217" i="47"/>
  <c r="O1217" i="47" s="1"/>
  <c r="K1216" i="47"/>
  <c r="O1216" i="47" s="1"/>
  <c r="K1215" i="47"/>
  <c r="O1215" i="47" s="1"/>
  <c r="K1214" i="47"/>
  <c r="O1214" i="47" s="1"/>
  <c r="K1213" i="47"/>
  <c r="O1213" i="47" s="1"/>
  <c r="K1212" i="47"/>
  <c r="O1212" i="47" s="1"/>
  <c r="K1211" i="47"/>
  <c r="O1211" i="47" s="1"/>
  <c r="K1210" i="47"/>
  <c r="O1210" i="47" s="1"/>
  <c r="K1209" i="47"/>
  <c r="O1209" i="47" s="1"/>
  <c r="K1208" i="47"/>
  <c r="O1208" i="47" s="1"/>
  <c r="K1207" i="47"/>
  <c r="O1207" i="47" s="1"/>
  <c r="K1206" i="47"/>
  <c r="O1206" i="47" s="1"/>
  <c r="K1205" i="47"/>
  <c r="O1205" i="47" s="1"/>
  <c r="K1204" i="47"/>
  <c r="O1204" i="47" s="1"/>
  <c r="K1203" i="47"/>
  <c r="O1203" i="47" s="1"/>
  <c r="K1202" i="47"/>
  <c r="O1202" i="47" s="1"/>
  <c r="K1201" i="47"/>
  <c r="O1201" i="47" s="1"/>
  <c r="K1200" i="47"/>
  <c r="O1200" i="47" s="1"/>
  <c r="K1199" i="47"/>
  <c r="O1199" i="47" s="1"/>
  <c r="K1198" i="47"/>
  <c r="O1198" i="47" s="1"/>
  <c r="K1197" i="47"/>
  <c r="O1197" i="47" s="1"/>
  <c r="K1196" i="47"/>
  <c r="O1196" i="47" s="1"/>
  <c r="K1195" i="47"/>
  <c r="O1195" i="47" s="1"/>
  <c r="K1194" i="47"/>
  <c r="O1194" i="47" s="1"/>
  <c r="K1193" i="47"/>
  <c r="O1193" i="47" s="1"/>
  <c r="K1192" i="47"/>
  <c r="O1192" i="47" s="1"/>
  <c r="K1191" i="47"/>
  <c r="O1191" i="47" s="1"/>
  <c r="K1190" i="47"/>
  <c r="O1190" i="47" s="1"/>
  <c r="K1189" i="47"/>
  <c r="O1189" i="47" s="1"/>
  <c r="K1188" i="47"/>
  <c r="O1188" i="47" s="1"/>
  <c r="K1187" i="47"/>
  <c r="O1187" i="47" s="1"/>
  <c r="K1186" i="47"/>
  <c r="O1186" i="47" s="1"/>
  <c r="K1185" i="47"/>
  <c r="O1185" i="47" s="1"/>
  <c r="K1184" i="47"/>
  <c r="O1184" i="47" s="1"/>
  <c r="K1183" i="47"/>
  <c r="O1183" i="47" s="1"/>
  <c r="K1182" i="47"/>
  <c r="O1182" i="47" s="1"/>
  <c r="K1181" i="47"/>
  <c r="O1181" i="47" s="1"/>
  <c r="K1180" i="47"/>
  <c r="O1180" i="47" s="1"/>
  <c r="K1179" i="47"/>
  <c r="O1179" i="47" s="1"/>
  <c r="K1178" i="47"/>
  <c r="O1178" i="47" s="1"/>
  <c r="K1177" i="47"/>
  <c r="O1177" i="47" s="1"/>
  <c r="K1176" i="47"/>
  <c r="O1176" i="47" s="1"/>
  <c r="K1175" i="47"/>
  <c r="O1175" i="47" s="1"/>
  <c r="K1174" i="47"/>
  <c r="O1174" i="47" s="1"/>
  <c r="K1173" i="47"/>
  <c r="O1173" i="47" s="1"/>
  <c r="K1172" i="47"/>
  <c r="O1172" i="47" s="1"/>
  <c r="K1171" i="47"/>
  <c r="O1171" i="47" s="1"/>
  <c r="K1170" i="47"/>
  <c r="O1170" i="47" s="1"/>
  <c r="K1169" i="47"/>
  <c r="O1169" i="47" s="1"/>
  <c r="K1168" i="47"/>
  <c r="O1168" i="47" s="1"/>
  <c r="K1167" i="47"/>
  <c r="O1167" i="47" s="1"/>
  <c r="K1166" i="47"/>
  <c r="O1166" i="47" s="1"/>
  <c r="K1165" i="47"/>
  <c r="O1165" i="47" s="1"/>
  <c r="K1164" i="47"/>
  <c r="O1164" i="47" s="1"/>
  <c r="K1163" i="47"/>
  <c r="O1163" i="47" s="1"/>
  <c r="K1162" i="47"/>
  <c r="O1162" i="47" s="1"/>
  <c r="K1161" i="47"/>
  <c r="O1161" i="47" s="1"/>
  <c r="K1160" i="47"/>
  <c r="O1160" i="47" s="1"/>
  <c r="K1159" i="47"/>
  <c r="O1159" i="47" s="1"/>
  <c r="K1158" i="47"/>
  <c r="O1158" i="47" s="1"/>
  <c r="K1157" i="47"/>
  <c r="O1157" i="47" s="1"/>
  <c r="K1156" i="47"/>
  <c r="O1156" i="47" s="1"/>
  <c r="K1155" i="47"/>
  <c r="O1155" i="47" s="1"/>
  <c r="K1154" i="47"/>
  <c r="O1154" i="47" s="1"/>
  <c r="K1153" i="47"/>
  <c r="O1153" i="47" s="1"/>
  <c r="K1152" i="47"/>
  <c r="O1152" i="47" s="1"/>
  <c r="K1151" i="47"/>
  <c r="O1151" i="47" s="1"/>
  <c r="K1150" i="47"/>
  <c r="O1150" i="47" s="1"/>
  <c r="K1149" i="47"/>
  <c r="O1149" i="47" s="1"/>
  <c r="K1148" i="47"/>
  <c r="O1148" i="47" s="1"/>
  <c r="K1147" i="47"/>
  <c r="O1147" i="47" s="1"/>
  <c r="K1146" i="47"/>
  <c r="O1146" i="47" s="1"/>
  <c r="K1145" i="47"/>
  <c r="O1145" i="47" s="1"/>
  <c r="K1144" i="47"/>
  <c r="O1144" i="47" s="1"/>
  <c r="K1143" i="47"/>
  <c r="O1143" i="47" s="1"/>
  <c r="K1142" i="47"/>
  <c r="O1142" i="47" s="1"/>
  <c r="K1141" i="47"/>
  <c r="O1141" i="47" s="1"/>
  <c r="K1140" i="47"/>
  <c r="O1140" i="47" s="1"/>
  <c r="K1139" i="47"/>
  <c r="O1139" i="47" s="1"/>
  <c r="K1138" i="47"/>
  <c r="O1138" i="47" s="1"/>
  <c r="K1137" i="47"/>
  <c r="O1137" i="47" s="1"/>
  <c r="K1136" i="47"/>
  <c r="O1136" i="47" s="1"/>
  <c r="K1135" i="47"/>
  <c r="O1135" i="47" s="1"/>
  <c r="K1134" i="47"/>
  <c r="O1134" i="47" s="1"/>
  <c r="K1133" i="47"/>
  <c r="O1133" i="47" s="1"/>
  <c r="K1132" i="47"/>
  <c r="O1132" i="47" s="1"/>
  <c r="K1131" i="47"/>
  <c r="O1131" i="47" s="1"/>
  <c r="K1130" i="47"/>
  <c r="O1130" i="47" s="1"/>
  <c r="K1129" i="47"/>
  <c r="O1129" i="47" s="1"/>
  <c r="K1128" i="47"/>
  <c r="O1128" i="47" s="1"/>
  <c r="K1127" i="47"/>
  <c r="O1127" i="47" s="1"/>
  <c r="K1126" i="47"/>
  <c r="O1126" i="47" s="1"/>
  <c r="K1125" i="47"/>
  <c r="O1125" i="47" s="1"/>
  <c r="K1124" i="47"/>
  <c r="O1124" i="47" s="1"/>
  <c r="K1123" i="47"/>
  <c r="O1123" i="47" s="1"/>
  <c r="K1122" i="47"/>
  <c r="O1122" i="47" s="1"/>
  <c r="K1121" i="47"/>
  <c r="O1121" i="47" s="1"/>
  <c r="K1120" i="47"/>
  <c r="O1120" i="47" s="1"/>
  <c r="K1119" i="47"/>
  <c r="O1119" i="47" s="1"/>
  <c r="K1118" i="47"/>
  <c r="O1118" i="47" s="1"/>
  <c r="K1117" i="47"/>
  <c r="O1117" i="47" s="1"/>
  <c r="K1116" i="47"/>
  <c r="O1116" i="47" s="1"/>
  <c r="K1115" i="47"/>
  <c r="O1115" i="47" s="1"/>
  <c r="K1114" i="47"/>
  <c r="O1114" i="47" s="1"/>
  <c r="K1113" i="47"/>
  <c r="O1113" i="47" s="1"/>
  <c r="K1112" i="47"/>
  <c r="O1112" i="47" s="1"/>
  <c r="K1111" i="47"/>
  <c r="O1111" i="47" s="1"/>
  <c r="K1110" i="47"/>
  <c r="O1110" i="47" s="1"/>
  <c r="K1109" i="47"/>
  <c r="O1109" i="47" s="1"/>
  <c r="K1108" i="47"/>
  <c r="O1108" i="47" s="1"/>
  <c r="K1107" i="47"/>
  <c r="O1107" i="47" s="1"/>
  <c r="K1106" i="47"/>
  <c r="O1106" i="47" s="1"/>
  <c r="K1105" i="47"/>
  <c r="O1105" i="47" s="1"/>
  <c r="K1104" i="47"/>
  <c r="O1104" i="47" s="1"/>
  <c r="K1103" i="47"/>
  <c r="O1103" i="47" s="1"/>
  <c r="K1102" i="47"/>
  <c r="O1102" i="47" s="1"/>
  <c r="K1101" i="47"/>
  <c r="O1101" i="47" s="1"/>
  <c r="K1100" i="47"/>
  <c r="O1100" i="47" s="1"/>
  <c r="K1099" i="47"/>
  <c r="O1099" i="47" s="1"/>
  <c r="K1098" i="47"/>
  <c r="O1098" i="47" s="1"/>
  <c r="K1097" i="47"/>
  <c r="O1097" i="47" s="1"/>
  <c r="K1096" i="47"/>
  <c r="O1096" i="47" s="1"/>
  <c r="K1095" i="47"/>
  <c r="O1095" i="47" s="1"/>
  <c r="K1094" i="47"/>
  <c r="O1094" i="47" s="1"/>
  <c r="K1093" i="47"/>
  <c r="O1093" i="47" s="1"/>
  <c r="K1092" i="47"/>
  <c r="O1092" i="47" s="1"/>
  <c r="K1091" i="47"/>
  <c r="O1091" i="47" s="1"/>
  <c r="K1090" i="47"/>
  <c r="O1090" i="47" s="1"/>
  <c r="K1089" i="47"/>
  <c r="O1089" i="47" s="1"/>
  <c r="K1088" i="47"/>
  <c r="O1088" i="47" s="1"/>
  <c r="K1087" i="47"/>
  <c r="O1087" i="47" s="1"/>
  <c r="K1086" i="47"/>
  <c r="O1086" i="47" s="1"/>
  <c r="K1085" i="47"/>
  <c r="O1085" i="47" s="1"/>
  <c r="K1084" i="47"/>
  <c r="O1084" i="47" s="1"/>
  <c r="K1083" i="47"/>
  <c r="O1083" i="47" s="1"/>
  <c r="K1082" i="47"/>
  <c r="O1082" i="47" s="1"/>
  <c r="K1081" i="47"/>
  <c r="O1081" i="47" s="1"/>
  <c r="K1080" i="47"/>
  <c r="O1080" i="47" s="1"/>
  <c r="K1079" i="47"/>
  <c r="O1079" i="47" s="1"/>
  <c r="K1078" i="47"/>
  <c r="O1078" i="47" s="1"/>
  <c r="K1077" i="47"/>
  <c r="O1077" i="47" s="1"/>
  <c r="K1076" i="47"/>
  <c r="O1076" i="47" s="1"/>
  <c r="K1075" i="47"/>
  <c r="O1075" i="47" s="1"/>
  <c r="K1074" i="47"/>
  <c r="O1074" i="47" s="1"/>
  <c r="K1073" i="47"/>
  <c r="O1073" i="47" s="1"/>
  <c r="K1072" i="47"/>
  <c r="O1072" i="47" s="1"/>
  <c r="K1071" i="47"/>
  <c r="O1071" i="47" s="1"/>
  <c r="K1070" i="47"/>
  <c r="O1070" i="47" s="1"/>
  <c r="K1069" i="47"/>
  <c r="O1069" i="47" s="1"/>
  <c r="K1068" i="47"/>
  <c r="O1068" i="47" s="1"/>
  <c r="K1067" i="47"/>
  <c r="O1067" i="47" s="1"/>
  <c r="K1066" i="47"/>
  <c r="O1066" i="47" s="1"/>
  <c r="K1065" i="47"/>
  <c r="O1065" i="47" s="1"/>
  <c r="K1064" i="47"/>
  <c r="O1064" i="47" s="1"/>
  <c r="K1063" i="47"/>
  <c r="O1063" i="47" s="1"/>
  <c r="K1062" i="47"/>
  <c r="O1062" i="47" s="1"/>
  <c r="K1061" i="47"/>
  <c r="O1061" i="47" s="1"/>
  <c r="K1060" i="47"/>
  <c r="O1060" i="47" s="1"/>
  <c r="K1059" i="47"/>
  <c r="O1059" i="47" s="1"/>
  <c r="K1058" i="47"/>
  <c r="O1058" i="47" s="1"/>
  <c r="K1057" i="47"/>
  <c r="O1057" i="47" s="1"/>
  <c r="K1056" i="47"/>
  <c r="O1056" i="47" s="1"/>
  <c r="K1055" i="47"/>
  <c r="O1055" i="47" s="1"/>
  <c r="K1054" i="47"/>
  <c r="O1054" i="47" s="1"/>
  <c r="K1053" i="47"/>
  <c r="O1053" i="47" s="1"/>
  <c r="K1052" i="47"/>
  <c r="O1052" i="47" s="1"/>
  <c r="K1051" i="47"/>
  <c r="O1051" i="47" s="1"/>
  <c r="K1050" i="47"/>
  <c r="O1050" i="47" s="1"/>
  <c r="K1049" i="47"/>
  <c r="O1049" i="47" s="1"/>
  <c r="K1048" i="47"/>
  <c r="O1048" i="47" s="1"/>
  <c r="K1047" i="47"/>
  <c r="O1047" i="47" s="1"/>
  <c r="K1046" i="47"/>
  <c r="O1046" i="47" s="1"/>
  <c r="K1045" i="47"/>
  <c r="O1045" i="47" s="1"/>
  <c r="K1044" i="47"/>
  <c r="O1044" i="47" s="1"/>
  <c r="K1043" i="47"/>
  <c r="O1043" i="47" s="1"/>
  <c r="K1042" i="47"/>
  <c r="O1042" i="47" s="1"/>
  <c r="K1041" i="47"/>
  <c r="O1041" i="47" s="1"/>
  <c r="K1040" i="47"/>
  <c r="O1040" i="47" s="1"/>
  <c r="K1039" i="47"/>
  <c r="O1039" i="47" s="1"/>
  <c r="K1038" i="47"/>
  <c r="O1038" i="47" s="1"/>
  <c r="K1037" i="47"/>
  <c r="O1037" i="47" s="1"/>
  <c r="K1036" i="47"/>
  <c r="O1036" i="47" s="1"/>
  <c r="K1035" i="47"/>
  <c r="O1035" i="47" s="1"/>
  <c r="K1034" i="47"/>
  <c r="O1034" i="47" s="1"/>
  <c r="K1033" i="47"/>
  <c r="O1033" i="47" s="1"/>
  <c r="K1032" i="47"/>
  <c r="O1032" i="47" s="1"/>
  <c r="K1031" i="47"/>
  <c r="O1031" i="47" s="1"/>
  <c r="K1030" i="47"/>
  <c r="O1030" i="47" s="1"/>
  <c r="K1029" i="47"/>
  <c r="O1029" i="47" s="1"/>
  <c r="K1028" i="47"/>
  <c r="O1028" i="47" s="1"/>
  <c r="K1027" i="47"/>
  <c r="O1027" i="47" s="1"/>
  <c r="K1026" i="47"/>
  <c r="O1026" i="47" s="1"/>
  <c r="K1025" i="47"/>
  <c r="O1025" i="47" s="1"/>
  <c r="K1024" i="47"/>
  <c r="O1024" i="47" s="1"/>
  <c r="K1023" i="47"/>
  <c r="O1023" i="47" s="1"/>
  <c r="K1022" i="47"/>
  <c r="O1022" i="47" s="1"/>
  <c r="K1021" i="47"/>
  <c r="O1021" i="47" s="1"/>
  <c r="K1020" i="47"/>
  <c r="O1020" i="47" s="1"/>
  <c r="K1019" i="47"/>
  <c r="O1019" i="47" s="1"/>
  <c r="K1018" i="47"/>
  <c r="O1018" i="47" s="1"/>
  <c r="K1017" i="47"/>
  <c r="O1017" i="47" s="1"/>
  <c r="K1016" i="47"/>
  <c r="O1016" i="47" s="1"/>
  <c r="K1015" i="47"/>
  <c r="O1015" i="47" s="1"/>
  <c r="K1014" i="47"/>
  <c r="O1014" i="47" s="1"/>
  <c r="K1013" i="47"/>
  <c r="O1013" i="47" s="1"/>
  <c r="K1012" i="47"/>
  <c r="O1012" i="47" s="1"/>
  <c r="K1011" i="47"/>
  <c r="O1011" i="47" s="1"/>
  <c r="K1010" i="47"/>
  <c r="O1010" i="47" s="1"/>
  <c r="K1009" i="47"/>
  <c r="O1009" i="47" s="1"/>
  <c r="K1008" i="47"/>
  <c r="O1008" i="47" s="1"/>
  <c r="K1007" i="47"/>
  <c r="O1007" i="47" s="1"/>
  <c r="K1006" i="47"/>
  <c r="O1006" i="47" s="1"/>
  <c r="K1005" i="47"/>
  <c r="O1005" i="47" s="1"/>
  <c r="K1004" i="47"/>
  <c r="O1004" i="47" s="1"/>
  <c r="K1003" i="47"/>
  <c r="O1003" i="47" s="1"/>
  <c r="K1002" i="47"/>
  <c r="O1002" i="47" s="1"/>
  <c r="K1001" i="47"/>
  <c r="O1001" i="47" s="1"/>
  <c r="K1000" i="47"/>
  <c r="O1000" i="47" s="1"/>
  <c r="K999" i="47"/>
  <c r="O999" i="47" s="1"/>
  <c r="K998" i="47"/>
  <c r="O998" i="47" s="1"/>
  <c r="K997" i="47"/>
  <c r="O997" i="47" s="1"/>
  <c r="K996" i="47"/>
  <c r="O996" i="47" s="1"/>
  <c r="K995" i="47"/>
  <c r="O995" i="47" s="1"/>
  <c r="K994" i="47"/>
  <c r="O994" i="47" s="1"/>
  <c r="K993" i="47"/>
  <c r="O993" i="47" s="1"/>
  <c r="K992" i="47"/>
  <c r="O992" i="47" s="1"/>
  <c r="K991" i="47"/>
  <c r="O991" i="47" s="1"/>
  <c r="K990" i="47"/>
  <c r="O990" i="47" s="1"/>
  <c r="K989" i="47"/>
  <c r="O989" i="47" s="1"/>
  <c r="K988" i="47"/>
  <c r="O988" i="47" s="1"/>
  <c r="K987" i="47"/>
  <c r="O987" i="47" s="1"/>
  <c r="K986" i="47"/>
  <c r="O986" i="47" s="1"/>
  <c r="K985" i="47"/>
  <c r="O985" i="47" s="1"/>
  <c r="K984" i="47"/>
  <c r="O984" i="47" s="1"/>
  <c r="K983" i="47"/>
  <c r="O983" i="47" s="1"/>
  <c r="K982" i="47"/>
  <c r="O982" i="47" s="1"/>
  <c r="K981" i="47"/>
  <c r="O981" i="47" s="1"/>
  <c r="K980" i="47"/>
  <c r="O980" i="47" s="1"/>
  <c r="K979" i="47"/>
  <c r="O979" i="47" s="1"/>
  <c r="K978" i="47"/>
  <c r="O978" i="47" s="1"/>
  <c r="K977" i="47"/>
  <c r="O977" i="47" s="1"/>
  <c r="K976" i="47"/>
  <c r="O976" i="47" s="1"/>
  <c r="K975" i="47"/>
  <c r="O975" i="47" s="1"/>
  <c r="K974" i="47"/>
  <c r="O974" i="47" s="1"/>
  <c r="K973" i="47"/>
  <c r="O973" i="47" s="1"/>
  <c r="K972" i="47"/>
  <c r="O972" i="47" s="1"/>
  <c r="K971" i="47"/>
  <c r="O971" i="47" s="1"/>
  <c r="K970" i="47"/>
  <c r="O970" i="47" s="1"/>
  <c r="K969" i="47"/>
  <c r="O969" i="47" s="1"/>
  <c r="K968" i="47"/>
  <c r="O968" i="47" s="1"/>
  <c r="K967" i="47"/>
  <c r="O967" i="47" s="1"/>
  <c r="K966" i="47"/>
  <c r="O966" i="47" s="1"/>
  <c r="K965" i="47"/>
  <c r="O965" i="47" s="1"/>
  <c r="K964" i="47"/>
  <c r="O964" i="47" s="1"/>
  <c r="K963" i="47"/>
  <c r="O963" i="47" s="1"/>
  <c r="K962" i="47"/>
  <c r="O962" i="47" s="1"/>
  <c r="K961" i="47"/>
  <c r="O961" i="47" s="1"/>
  <c r="K960" i="47"/>
  <c r="O960" i="47" s="1"/>
  <c r="K959" i="47"/>
  <c r="O959" i="47" s="1"/>
  <c r="K958" i="47"/>
  <c r="O958" i="47" s="1"/>
  <c r="K957" i="47"/>
  <c r="O957" i="47" s="1"/>
  <c r="K956" i="47"/>
  <c r="O956" i="47" s="1"/>
  <c r="K955" i="47"/>
  <c r="O955" i="47" s="1"/>
  <c r="K954" i="47"/>
  <c r="O954" i="47" s="1"/>
  <c r="K953" i="47"/>
  <c r="O953" i="47" s="1"/>
  <c r="K952" i="47"/>
  <c r="O952" i="47" s="1"/>
  <c r="K951" i="47"/>
  <c r="O951" i="47" s="1"/>
  <c r="K950" i="47"/>
  <c r="O950" i="47" s="1"/>
  <c r="K949" i="47"/>
  <c r="O949" i="47" s="1"/>
  <c r="K948" i="47"/>
  <c r="O948" i="47" s="1"/>
  <c r="K947" i="47"/>
  <c r="O947" i="47" s="1"/>
  <c r="K946" i="47"/>
  <c r="O946" i="47" s="1"/>
  <c r="K945" i="47"/>
  <c r="O945" i="47" s="1"/>
  <c r="K944" i="47"/>
  <c r="O944" i="47" s="1"/>
  <c r="K943" i="47"/>
  <c r="O943" i="47" s="1"/>
  <c r="K942" i="47"/>
  <c r="O942" i="47" s="1"/>
  <c r="K941" i="47"/>
  <c r="O941" i="47" s="1"/>
  <c r="K940" i="47"/>
  <c r="O940" i="47" s="1"/>
  <c r="K939" i="47"/>
  <c r="O939" i="47" s="1"/>
  <c r="K938" i="47"/>
  <c r="O938" i="47" s="1"/>
  <c r="K937" i="47"/>
  <c r="O937" i="47" s="1"/>
  <c r="K936" i="47"/>
  <c r="O936" i="47" s="1"/>
  <c r="K935" i="47"/>
  <c r="O935" i="47" s="1"/>
  <c r="K934" i="47"/>
  <c r="O934" i="47" s="1"/>
  <c r="K933" i="47"/>
  <c r="O933" i="47" s="1"/>
  <c r="K932" i="47"/>
  <c r="O932" i="47" s="1"/>
  <c r="K931" i="47"/>
  <c r="O931" i="47" s="1"/>
  <c r="K930" i="47"/>
  <c r="O930" i="47" s="1"/>
  <c r="K929" i="47"/>
  <c r="O929" i="47" s="1"/>
  <c r="K928" i="47"/>
  <c r="O928" i="47" s="1"/>
  <c r="K927" i="47"/>
  <c r="O927" i="47" s="1"/>
  <c r="K926" i="47"/>
  <c r="O926" i="47" s="1"/>
  <c r="K925" i="47"/>
  <c r="O925" i="47" s="1"/>
  <c r="K924" i="47"/>
  <c r="O924" i="47" s="1"/>
  <c r="K923" i="47"/>
  <c r="O923" i="47" s="1"/>
  <c r="K922" i="47"/>
  <c r="O922" i="47" s="1"/>
  <c r="K921" i="47"/>
  <c r="O921" i="47" s="1"/>
  <c r="K920" i="47"/>
  <c r="O920" i="47" s="1"/>
  <c r="K919" i="47"/>
  <c r="O919" i="47" s="1"/>
  <c r="K918" i="47"/>
  <c r="O918" i="47" s="1"/>
  <c r="K917" i="47"/>
  <c r="O917" i="47" s="1"/>
  <c r="K916" i="47"/>
  <c r="O916" i="47" s="1"/>
  <c r="K915" i="47"/>
  <c r="O915" i="47" s="1"/>
  <c r="K914" i="47"/>
  <c r="O914" i="47" s="1"/>
  <c r="K913" i="47"/>
  <c r="O913" i="47" s="1"/>
  <c r="K912" i="47"/>
  <c r="O912" i="47" s="1"/>
  <c r="K911" i="47"/>
  <c r="O911" i="47" s="1"/>
  <c r="K910" i="47"/>
  <c r="O910" i="47" s="1"/>
  <c r="K909" i="47"/>
  <c r="O909" i="47" s="1"/>
  <c r="K908" i="47"/>
  <c r="O908" i="47" s="1"/>
  <c r="K907" i="47"/>
  <c r="O907" i="47" s="1"/>
  <c r="K906" i="47"/>
  <c r="O906" i="47" s="1"/>
  <c r="K905" i="47"/>
  <c r="O905" i="47" s="1"/>
  <c r="K904" i="47"/>
  <c r="O904" i="47" s="1"/>
  <c r="K903" i="47"/>
  <c r="O903" i="47" s="1"/>
  <c r="K902" i="47"/>
  <c r="O902" i="47" s="1"/>
  <c r="K901" i="47"/>
  <c r="O901" i="47" s="1"/>
  <c r="K900" i="47"/>
  <c r="O900" i="47" s="1"/>
  <c r="K899" i="47"/>
  <c r="O899" i="47" s="1"/>
  <c r="K898" i="47"/>
  <c r="O898" i="47" s="1"/>
  <c r="K897" i="47"/>
  <c r="O897" i="47" s="1"/>
  <c r="K896" i="47"/>
  <c r="O896" i="47" s="1"/>
  <c r="K895" i="47"/>
  <c r="O895" i="47" s="1"/>
  <c r="K894" i="47"/>
  <c r="O894" i="47" s="1"/>
  <c r="K893" i="47"/>
  <c r="O893" i="47" s="1"/>
  <c r="K892" i="47"/>
  <c r="O892" i="47" s="1"/>
  <c r="K891" i="47"/>
  <c r="O891" i="47" s="1"/>
  <c r="K890" i="47"/>
  <c r="O890" i="47" s="1"/>
  <c r="K889" i="47"/>
  <c r="O889" i="47" s="1"/>
  <c r="K888" i="47"/>
  <c r="O888" i="47" s="1"/>
  <c r="K887" i="47"/>
  <c r="O887" i="47" s="1"/>
  <c r="K886" i="47"/>
  <c r="O886" i="47" s="1"/>
  <c r="K885" i="47"/>
  <c r="O885" i="47" s="1"/>
  <c r="K884" i="47"/>
  <c r="O884" i="47" s="1"/>
  <c r="K883" i="47"/>
  <c r="O883" i="47" s="1"/>
  <c r="K882" i="47"/>
  <c r="O882" i="47" s="1"/>
  <c r="K881" i="47"/>
  <c r="O881" i="47" s="1"/>
  <c r="K880" i="47"/>
  <c r="O880" i="47" s="1"/>
  <c r="K879" i="47"/>
  <c r="O879" i="47" s="1"/>
  <c r="K878" i="47"/>
  <c r="O878" i="47" s="1"/>
  <c r="K877" i="47"/>
  <c r="O877" i="47" s="1"/>
  <c r="K876" i="47"/>
  <c r="O876" i="47" s="1"/>
  <c r="K875" i="47"/>
  <c r="O875" i="47" s="1"/>
  <c r="K874" i="47"/>
  <c r="O874" i="47" s="1"/>
  <c r="K873" i="47"/>
  <c r="O873" i="47" s="1"/>
  <c r="K872" i="47"/>
  <c r="O872" i="47" s="1"/>
  <c r="K871" i="47"/>
  <c r="O871" i="47" s="1"/>
  <c r="K870" i="47"/>
  <c r="O870" i="47" s="1"/>
  <c r="K869" i="47"/>
  <c r="O869" i="47" s="1"/>
  <c r="K868" i="47"/>
  <c r="O868" i="47" s="1"/>
  <c r="K867" i="47"/>
  <c r="O867" i="47" s="1"/>
  <c r="K866" i="47"/>
  <c r="O866" i="47" s="1"/>
  <c r="K865" i="47"/>
  <c r="O865" i="47" s="1"/>
  <c r="K864" i="47"/>
  <c r="O864" i="47" s="1"/>
  <c r="K863" i="47"/>
  <c r="O863" i="47" s="1"/>
  <c r="K862" i="47"/>
  <c r="O862" i="47" s="1"/>
  <c r="K861" i="47"/>
  <c r="O861" i="47" s="1"/>
  <c r="K860" i="47"/>
  <c r="O860" i="47" s="1"/>
  <c r="K859" i="47"/>
  <c r="O859" i="47" s="1"/>
  <c r="K858" i="47"/>
  <c r="O858" i="47" s="1"/>
  <c r="K857" i="47"/>
  <c r="O857" i="47" s="1"/>
  <c r="K856" i="47"/>
  <c r="O856" i="47" s="1"/>
  <c r="K855" i="47"/>
  <c r="O855" i="47" s="1"/>
  <c r="K854" i="47"/>
  <c r="O854" i="47" s="1"/>
  <c r="K853" i="47"/>
  <c r="O853" i="47" s="1"/>
  <c r="K852" i="47"/>
  <c r="O852" i="47" s="1"/>
  <c r="K851" i="47"/>
  <c r="O851" i="47" s="1"/>
  <c r="K850" i="47"/>
  <c r="O850" i="47" s="1"/>
  <c r="K849" i="47"/>
  <c r="O849" i="47" s="1"/>
  <c r="K848" i="47"/>
  <c r="O848" i="47" s="1"/>
  <c r="K847" i="47"/>
  <c r="O847" i="47" s="1"/>
  <c r="K846" i="47"/>
  <c r="O846" i="47" s="1"/>
  <c r="K845" i="47"/>
  <c r="O845" i="47" s="1"/>
  <c r="K844" i="47"/>
  <c r="O844" i="47" s="1"/>
  <c r="K843" i="47"/>
  <c r="O843" i="47" s="1"/>
  <c r="K842" i="47"/>
  <c r="O842" i="47" s="1"/>
  <c r="K841" i="47"/>
  <c r="O841" i="47" s="1"/>
  <c r="K840" i="47"/>
  <c r="O840" i="47" s="1"/>
  <c r="K839" i="47"/>
  <c r="O839" i="47" s="1"/>
  <c r="K838" i="47"/>
  <c r="O838" i="47" s="1"/>
  <c r="K837" i="47"/>
  <c r="O837" i="47" s="1"/>
  <c r="K836" i="47"/>
  <c r="O836" i="47" s="1"/>
  <c r="K835" i="47"/>
  <c r="O835" i="47" s="1"/>
  <c r="K834" i="47"/>
  <c r="O834" i="47" s="1"/>
  <c r="K833" i="47"/>
  <c r="O833" i="47" s="1"/>
  <c r="K832" i="47"/>
  <c r="O832" i="47" s="1"/>
  <c r="K831" i="47"/>
  <c r="O831" i="47" s="1"/>
  <c r="K830" i="47"/>
  <c r="O830" i="47" s="1"/>
  <c r="K829" i="47"/>
  <c r="O829" i="47" s="1"/>
  <c r="K828" i="47"/>
  <c r="O828" i="47" s="1"/>
  <c r="K827" i="47"/>
  <c r="O827" i="47" s="1"/>
  <c r="K826" i="47"/>
  <c r="O826" i="47" s="1"/>
  <c r="K825" i="47"/>
  <c r="O825" i="47" s="1"/>
  <c r="K824" i="47"/>
  <c r="O824" i="47" s="1"/>
  <c r="K823" i="47"/>
  <c r="O823" i="47" s="1"/>
  <c r="K822" i="47"/>
  <c r="O822" i="47" s="1"/>
  <c r="K821" i="47"/>
  <c r="O821" i="47" s="1"/>
  <c r="K820" i="47"/>
  <c r="O820" i="47" s="1"/>
  <c r="K819" i="47"/>
  <c r="O819" i="47" s="1"/>
  <c r="K818" i="47"/>
  <c r="O818" i="47" s="1"/>
  <c r="K817" i="47"/>
  <c r="O817" i="47" s="1"/>
  <c r="K816" i="47"/>
  <c r="O816" i="47" s="1"/>
  <c r="K815" i="47"/>
  <c r="O815" i="47" s="1"/>
  <c r="K814" i="47"/>
  <c r="O814" i="47" s="1"/>
  <c r="K813" i="47"/>
  <c r="O813" i="47" s="1"/>
  <c r="K812" i="47"/>
  <c r="O812" i="47" s="1"/>
  <c r="K811" i="47"/>
  <c r="O811" i="47" s="1"/>
  <c r="K810" i="47"/>
  <c r="O810" i="47" s="1"/>
  <c r="K809" i="47"/>
  <c r="O809" i="47" s="1"/>
  <c r="K808" i="47"/>
  <c r="O808" i="47" s="1"/>
  <c r="K807" i="47"/>
  <c r="O807" i="47" s="1"/>
  <c r="K806" i="47"/>
  <c r="O806" i="47" s="1"/>
  <c r="K805" i="47"/>
  <c r="O805" i="47" s="1"/>
  <c r="K804" i="47"/>
  <c r="O804" i="47" s="1"/>
  <c r="K803" i="47"/>
  <c r="O803" i="47" s="1"/>
  <c r="K802" i="47"/>
  <c r="O802" i="47" s="1"/>
  <c r="K801" i="47"/>
  <c r="O801" i="47" s="1"/>
  <c r="K800" i="47"/>
  <c r="O800" i="47" s="1"/>
  <c r="K799" i="47"/>
  <c r="O799" i="47" s="1"/>
  <c r="K798" i="47"/>
  <c r="O798" i="47" s="1"/>
  <c r="K797" i="47"/>
  <c r="O797" i="47" s="1"/>
  <c r="K796" i="47"/>
  <c r="O796" i="47" s="1"/>
  <c r="K795" i="47"/>
  <c r="O795" i="47" s="1"/>
  <c r="K794" i="47"/>
  <c r="O794" i="47" s="1"/>
  <c r="K793" i="47"/>
  <c r="O793" i="47" s="1"/>
  <c r="K792" i="47"/>
  <c r="O792" i="47" s="1"/>
  <c r="K791" i="47"/>
  <c r="O791" i="47" s="1"/>
  <c r="K790" i="47"/>
  <c r="O790" i="47" s="1"/>
  <c r="K789" i="47"/>
  <c r="O789" i="47" s="1"/>
  <c r="K788" i="47"/>
  <c r="O788" i="47" s="1"/>
  <c r="K787" i="47"/>
  <c r="O787" i="47" s="1"/>
  <c r="K786" i="47"/>
  <c r="O786" i="47" s="1"/>
  <c r="K785" i="47"/>
  <c r="O785" i="47" s="1"/>
  <c r="K784" i="47"/>
  <c r="O784" i="47" s="1"/>
  <c r="K783" i="47"/>
  <c r="O783" i="47" s="1"/>
  <c r="K782" i="47"/>
  <c r="O782" i="47" s="1"/>
  <c r="K781" i="47"/>
  <c r="O781" i="47" s="1"/>
  <c r="K780" i="47"/>
  <c r="O780" i="47" s="1"/>
  <c r="K779" i="47"/>
  <c r="O779" i="47" s="1"/>
  <c r="K778" i="47"/>
  <c r="O778" i="47" s="1"/>
  <c r="K777" i="47"/>
  <c r="O777" i="47" s="1"/>
  <c r="K776" i="47"/>
  <c r="O776" i="47" s="1"/>
  <c r="K775" i="47"/>
  <c r="O775" i="47" s="1"/>
  <c r="K774" i="47"/>
  <c r="O774" i="47" s="1"/>
  <c r="K773" i="47"/>
  <c r="O773" i="47" s="1"/>
  <c r="K772" i="47"/>
  <c r="O772" i="47" s="1"/>
  <c r="K771" i="47"/>
  <c r="O771" i="47" s="1"/>
  <c r="K770" i="47"/>
  <c r="O770" i="47" s="1"/>
  <c r="K769" i="47"/>
  <c r="O769" i="47" s="1"/>
  <c r="K768" i="47"/>
  <c r="O768" i="47" s="1"/>
  <c r="K767" i="47"/>
  <c r="O767" i="47" s="1"/>
  <c r="K766" i="47"/>
  <c r="O766" i="47" s="1"/>
  <c r="K765" i="47"/>
  <c r="O765" i="47" s="1"/>
  <c r="K764" i="47"/>
  <c r="O764" i="47" s="1"/>
  <c r="K763" i="47"/>
  <c r="O763" i="47" s="1"/>
  <c r="K762" i="47"/>
  <c r="O762" i="47" s="1"/>
  <c r="K761" i="47"/>
  <c r="O761" i="47" s="1"/>
  <c r="K760" i="47"/>
  <c r="O760" i="47" s="1"/>
  <c r="K759" i="47"/>
  <c r="O759" i="47" s="1"/>
  <c r="K758" i="47"/>
  <c r="O758" i="47" s="1"/>
  <c r="K757" i="47"/>
  <c r="O757" i="47" s="1"/>
  <c r="K756" i="47"/>
  <c r="O756" i="47" s="1"/>
  <c r="K755" i="47"/>
  <c r="O755" i="47" s="1"/>
  <c r="K754" i="47"/>
  <c r="O754" i="47" s="1"/>
  <c r="K753" i="47"/>
  <c r="O753" i="47" s="1"/>
  <c r="K752" i="47"/>
  <c r="O752" i="47" s="1"/>
  <c r="K751" i="47"/>
  <c r="O751" i="47" s="1"/>
  <c r="K750" i="47"/>
  <c r="O750" i="47" s="1"/>
  <c r="K749" i="47"/>
  <c r="O749" i="47" s="1"/>
  <c r="K748" i="47"/>
  <c r="O748" i="47" s="1"/>
  <c r="K747" i="47"/>
  <c r="O747" i="47" s="1"/>
  <c r="K746" i="47"/>
  <c r="O746" i="47" s="1"/>
  <c r="K745" i="47"/>
  <c r="O745" i="47" s="1"/>
  <c r="K744" i="47"/>
  <c r="O744" i="47" s="1"/>
  <c r="K743" i="47"/>
  <c r="O743" i="47" s="1"/>
  <c r="K742" i="47"/>
  <c r="O742" i="47" s="1"/>
  <c r="K741" i="47"/>
  <c r="O741" i="47" s="1"/>
  <c r="K740" i="47"/>
  <c r="O740" i="47" s="1"/>
  <c r="K739" i="47"/>
  <c r="O739" i="47" s="1"/>
  <c r="K738" i="47"/>
  <c r="O738" i="47" s="1"/>
  <c r="K737" i="47"/>
  <c r="O737" i="47" s="1"/>
  <c r="K736" i="47"/>
  <c r="O736" i="47" s="1"/>
  <c r="K735" i="47"/>
  <c r="O735" i="47" s="1"/>
  <c r="K734" i="47"/>
  <c r="O734" i="47" s="1"/>
  <c r="K733" i="47"/>
  <c r="O733" i="47" s="1"/>
  <c r="K732" i="47"/>
  <c r="O732" i="47" s="1"/>
  <c r="K731" i="47"/>
  <c r="O731" i="47" s="1"/>
  <c r="K730" i="47"/>
  <c r="O730" i="47" s="1"/>
  <c r="K729" i="47"/>
  <c r="O729" i="47" s="1"/>
  <c r="K728" i="47"/>
  <c r="O728" i="47" s="1"/>
  <c r="K727" i="47"/>
  <c r="O727" i="47" s="1"/>
  <c r="K726" i="47"/>
  <c r="O726" i="47" s="1"/>
  <c r="K725" i="47"/>
  <c r="O725" i="47" s="1"/>
  <c r="K724" i="47"/>
  <c r="O724" i="47" s="1"/>
  <c r="K723" i="47"/>
  <c r="O723" i="47" s="1"/>
  <c r="K722" i="47"/>
  <c r="O722" i="47" s="1"/>
  <c r="K721" i="47"/>
  <c r="O721" i="47" s="1"/>
  <c r="K720" i="47"/>
  <c r="O720" i="47" s="1"/>
  <c r="K719" i="47"/>
  <c r="O719" i="47" s="1"/>
  <c r="K718" i="47"/>
  <c r="O718" i="47" s="1"/>
  <c r="K717" i="47"/>
  <c r="O717" i="47" s="1"/>
  <c r="K716" i="47"/>
  <c r="O716" i="47" s="1"/>
  <c r="K715" i="47"/>
  <c r="O715" i="47" s="1"/>
  <c r="K714" i="47"/>
  <c r="O714" i="47" s="1"/>
  <c r="K713" i="47"/>
  <c r="O713" i="47" s="1"/>
  <c r="K712" i="47"/>
  <c r="O712" i="47" s="1"/>
  <c r="K711" i="47"/>
  <c r="O711" i="47" s="1"/>
  <c r="K710" i="47"/>
  <c r="O710" i="47" s="1"/>
  <c r="K709" i="47"/>
  <c r="O709" i="47" s="1"/>
  <c r="K708" i="47"/>
  <c r="O708" i="47" s="1"/>
  <c r="K707" i="47"/>
  <c r="O707" i="47" s="1"/>
  <c r="K706" i="47"/>
  <c r="O706" i="47" s="1"/>
  <c r="K705" i="47"/>
  <c r="O705" i="47" s="1"/>
  <c r="K704" i="47"/>
  <c r="O704" i="47" s="1"/>
  <c r="K703" i="47"/>
  <c r="O703" i="47" s="1"/>
  <c r="K702" i="47"/>
  <c r="O702" i="47" s="1"/>
  <c r="K701" i="47"/>
  <c r="O701" i="47" s="1"/>
  <c r="K700" i="47"/>
  <c r="O700" i="47" s="1"/>
  <c r="K699" i="47"/>
  <c r="O699" i="47" s="1"/>
  <c r="K698" i="47"/>
  <c r="O698" i="47" s="1"/>
  <c r="K697" i="47"/>
  <c r="O697" i="47" s="1"/>
  <c r="K696" i="47"/>
  <c r="O696" i="47" s="1"/>
  <c r="K695" i="47"/>
  <c r="O695" i="47" s="1"/>
  <c r="K694" i="47"/>
  <c r="O694" i="47" s="1"/>
  <c r="K693" i="47"/>
  <c r="O693" i="47" s="1"/>
  <c r="K692" i="47"/>
  <c r="O692" i="47" s="1"/>
  <c r="K691" i="47"/>
  <c r="O691" i="47" s="1"/>
  <c r="K690" i="47"/>
  <c r="O690" i="47" s="1"/>
  <c r="K689" i="47"/>
  <c r="O689" i="47" s="1"/>
  <c r="K688" i="47"/>
  <c r="O688" i="47" s="1"/>
  <c r="K687" i="47"/>
  <c r="O687" i="47" s="1"/>
  <c r="K686" i="47"/>
  <c r="O686" i="47" s="1"/>
  <c r="K685" i="47"/>
  <c r="O685" i="47" s="1"/>
  <c r="K684" i="47"/>
  <c r="O684" i="47" s="1"/>
  <c r="K683" i="47"/>
  <c r="O683" i="47" s="1"/>
  <c r="K682" i="47"/>
  <c r="O682" i="47" s="1"/>
  <c r="K681" i="47"/>
  <c r="O681" i="47" s="1"/>
  <c r="K680" i="47"/>
  <c r="O680" i="47" s="1"/>
  <c r="K679" i="47"/>
  <c r="O679" i="47" s="1"/>
  <c r="K678" i="47"/>
  <c r="O678" i="47" s="1"/>
  <c r="K677" i="47"/>
  <c r="O677" i="47" s="1"/>
  <c r="K676" i="47"/>
  <c r="O676" i="47" s="1"/>
  <c r="K675" i="47"/>
  <c r="O675" i="47" s="1"/>
  <c r="K674" i="47"/>
  <c r="O674" i="47" s="1"/>
  <c r="K673" i="47"/>
  <c r="O673" i="47" s="1"/>
  <c r="K672" i="47"/>
  <c r="O672" i="47" s="1"/>
  <c r="K671" i="47"/>
  <c r="O671" i="47" s="1"/>
  <c r="K670" i="47"/>
  <c r="O670" i="47" s="1"/>
  <c r="K669" i="47"/>
  <c r="O669" i="47" s="1"/>
  <c r="K668" i="47"/>
  <c r="O668" i="47" s="1"/>
  <c r="K667" i="47"/>
  <c r="O667" i="47" s="1"/>
  <c r="K666" i="47"/>
  <c r="O666" i="47" s="1"/>
  <c r="K665" i="47"/>
  <c r="O665" i="47" s="1"/>
  <c r="K664" i="47"/>
  <c r="O664" i="47" s="1"/>
  <c r="K663" i="47"/>
  <c r="O663" i="47" s="1"/>
  <c r="K662" i="47"/>
  <c r="O662" i="47" s="1"/>
  <c r="K661" i="47"/>
  <c r="O661" i="47" s="1"/>
  <c r="K660" i="47"/>
  <c r="O660" i="47" s="1"/>
  <c r="K659" i="47"/>
  <c r="O659" i="47" s="1"/>
  <c r="K658" i="47"/>
  <c r="O658" i="47" s="1"/>
  <c r="K657" i="47"/>
  <c r="O657" i="47" s="1"/>
  <c r="K656" i="47"/>
  <c r="O656" i="47" s="1"/>
  <c r="K655" i="47"/>
  <c r="O655" i="47" s="1"/>
  <c r="K654" i="47"/>
  <c r="O654" i="47" s="1"/>
  <c r="K653" i="47"/>
  <c r="O653" i="47" s="1"/>
  <c r="K652" i="47"/>
  <c r="O652" i="47" s="1"/>
  <c r="K651" i="47"/>
  <c r="O651" i="47" s="1"/>
  <c r="K650" i="47"/>
  <c r="O650" i="47" s="1"/>
  <c r="K649" i="47"/>
  <c r="O649" i="47" s="1"/>
  <c r="K648" i="47"/>
  <c r="O648" i="47" s="1"/>
  <c r="K647" i="47"/>
  <c r="O647" i="47" s="1"/>
  <c r="K646" i="47"/>
  <c r="O646" i="47" s="1"/>
  <c r="K645" i="47"/>
  <c r="O645" i="47" s="1"/>
  <c r="K644" i="47"/>
  <c r="O644" i="47" s="1"/>
  <c r="K643" i="47"/>
  <c r="O643" i="47" s="1"/>
  <c r="K642" i="47"/>
  <c r="O642" i="47" s="1"/>
  <c r="K641" i="47"/>
  <c r="O641" i="47" s="1"/>
  <c r="K640" i="47"/>
  <c r="O640" i="47" s="1"/>
  <c r="K639" i="47"/>
  <c r="O639" i="47" s="1"/>
  <c r="K638" i="47"/>
  <c r="O638" i="47" s="1"/>
  <c r="K637" i="47"/>
  <c r="O637" i="47" s="1"/>
  <c r="K636" i="47"/>
  <c r="O636" i="47" s="1"/>
  <c r="K635" i="47"/>
  <c r="O635" i="47" s="1"/>
  <c r="K634" i="47"/>
  <c r="O634" i="47" s="1"/>
  <c r="K633" i="47"/>
  <c r="O633" i="47" s="1"/>
  <c r="K632" i="47"/>
  <c r="O632" i="47" s="1"/>
  <c r="K631" i="47"/>
  <c r="O631" i="47" s="1"/>
  <c r="K630" i="47"/>
  <c r="O630" i="47" s="1"/>
  <c r="K629" i="47"/>
  <c r="O629" i="47" s="1"/>
  <c r="K628" i="47"/>
  <c r="O628" i="47" s="1"/>
  <c r="K627" i="47"/>
  <c r="O627" i="47" s="1"/>
  <c r="K626" i="47"/>
  <c r="O626" i="47" s="1"/>
  <c r="K625" i="47"/>
  <c r="O625" i="47" s="1"/>
  <c r="K624" i="47"/>
  <c r="O624" i="47" s="1"/>
  <c r="K623" i="47"/>
  <c r="O623" i="47" s="1"/>
  <c r="K622" i="47"/>
  <c r="O622" i="47" s="1"/>
  <c r="K621" i="47"/>
  <c r="O621" i="47" s="1"/>
  <c r="K620" i="47"/>
  <c r="O620" i="47" s="1"/>
  <c r="K619" i="47"/>
  <c r="O619" i="47" s="1"/>
  <c r="K618" i="47"/>
  <c r="O618" i="47" s="1"/>
  <c r="K617" i="47"/>
  <c r="O617" i="47" s="1"/>
  <c r="K616" i="47"/>
  <c r="O616" i="47" s="1"/>
  <c r="K615" i="47"/>
  <c r="O615" i="47" s="1"/>
  <c r="K614" i="47"/>
  <c r="O614" i="47" s="1"/>
  <c r="K613" i="47"/>
  <c r="O613" i="47" s="1"/>
  <c r="K612" i="47"/>
  <c r="O612" i="47" s="1"/>
  <c r="K611" i="47"/>
  <c r="O611" i="47" s="1"/>
  <c r="K610" i="47"/>
  <c r="O610" i="47" s="1"/>
  <c r="K609" i="47"/>
  <c r="O609" i="47" s="1"/>
  <c r="K608" i="47"/>
  <c r="O608" i="47" s="1"/>
  <c r="K607" i="47"/>
  <c r="O607" i="47" s="1"/>
  <c r="K606" i="47"/>
  <c r="O606" i="47" s="1"/>
  <c r="K605" i="47"/>
  <c r="O605" i="47" s="1"/>
  <c r="K604" i="47"/>
  <c r="O604" i="47" s="1"/>
  <c r="K603" i="47"/>
  <c r="O603" i="47" s="1"/>
  <c r="K602" i="47"/>
  <c r="O602" i="47" s="1"/>
  <c r="K601" i="47"/>
  <c r="O601" i="47" s="1"/>
  <c r="K600" i="47"/>
  <c r="O600" i="47" s="1"/>
  <c r="K599" i="47"/>
  <c r="O599" i="47" s="1"/>
  <c r="K598" i="47"/>
  <c r="O598" i="47" s="1"/>
  <c r="K597" i="47"/>
  <c r="O597" i="47" s="1"/>
  <c r="K596" i="47"/>
  <c r="O596" i="47" s="1"/>
  <c r="K595" i="47"/>
  <c r="O595" i="47" s="1"/>
  <c r="K594" i="47"/>
  <c r="O594" i="47" s="1"/>
  <c r="K593" i="47"/>
  <c r="O593" i="47" s="1"/>
  <c r="K592" i="47"/>
  <c r="O592" i="47" s="1"/>
  <c r="K591" i="47"/>
  <c r="O591" i="47" s="1"/>
  <c r="K590" i="47"/>
  <c r="O590" i="47" s="1"/>
  <c r="K589" i="47"/>
  <c r="O589" i="47" s="1"/>
  <c r="K588" i="47"/>
  <c r="O588" i="47" s="1"/>
  <c r="K587" i="47"/>
  <c r="O587" i="47" s="1"/>
  <c r="K586" i="47"/>
  <c r="O586" i="47" s="1"/>
  <c r="K585" i="47"/>
  <c r="O585" i="47" s="1"/>
  <c r="K584" i="47"/>
  <c r="O584" i="47" s="1"/>
  <c r="K583" i="47"/>
  <c r="O583" i="47" s="1"/>
  <c r="K582" i="47"/>
  <c r="O582" i="47" s="1"/>
  <c r="K581" i="47"/>
  <c r="O581" i="47" s="1"/>
  <c r="K580" i="47"/>
  <c r="O580" i="47" s="1"/>
  <c r="K579" i="47"/>
  <c r="O579" i="47" s="1"/>
  <c r="K578" i="47"/>
  <c r="O578" i="47" s="1"/>
  <c r="K577" i="47"/>
  <c r="O577" i="47" s="1"/>
  <c r="K576" i="47"/>
  <c r="O576" i="47" s="1"/>
  <c r="K575" i="47"/>
  <c r="O575" i="47" s="1"/>
  <c r="K574" i="47"/>
  <c r="O574" i="47" s="1"/>
  <c r="K573" i="47"/>
  <c r="O573" i="47" s="1"/>
  <c r="K572" i="47"/>
  <c r="O572" i="47" s="1"/>
  <c r="K571" i="47"/>
  <c r="O571" i="47" s="1"/>
  <c r="K570" i="47"/>
  <c r="O570" i="47" s="1"/>
  <c r="K569" i="47"/>
  <c r="O569" i="47" s="1"/>
  <c r="K568" i="47"/>
  <c r="O568" i="47" s="1"/>
  <c r="K567" i="47"/>
  <c r="O567" i="47" s="1"/>
  <c r="K566" i="47"/>
  <c r="O566" i="47" s="1"/>
  <c r="K565" i="47"/>
  <c r="O565" i="47" s="1"/>
  <c r="K564" i="47"/>
  <c r="O564" i="47" s="1"/>
  <c r="K563" i="47"/>
  <c r="O563" i="47" s="1"/>
  <c r="K562" i="47"/>
  <c r="O562" i="47" s="1"/>
  <c r="K561" i="47"/>
  <c r="O561" i="47" s="1"/>
  <c r="K560" i="47"/>
  <c r="O560" i="47" s="1"/>
  <c r="K559" i="47"/>
  <c r="O559" i="47" s="1"/>
  <c r="K558" i="47"/>
  <c r="O558" i="47" s="1"/>
  <c r="K557" i="47"/>
  <c r="O557" i="47" s="1"/>
  <c r="K556" i="47"/>
  <c r="O556" i="47" s="1"/>
  <c r="K555" i="47"/>
  <c r="O555" i="47" s="1"/>
  <c r="K554" i="47"/>
  <c r="O554" i="47" s="1"/>
  <c r="K553" i="47"/>
  <c r="O553" i="47" s="1"/>
  <c r="K552" i="47"/>
  <c r="O552" i="47" s="1"/>
  <c r="K551" i="47"/>
  <c r="O551" i="47" s="1"/>
  <c r="K550" i="47"/>
  <c r="O550" i="47" s="1"/>
  <c r="K549" i="47"/>
  <c r="O549" i="47" s="1"/>
  <c r="K548" i="47"/>
  <c r="O548" i="47" s="1"/>
  <c r="K547" i="47"/>
  <c r="O547" i="47" s="1"/>
  <c r="K546" i="47"/>
  <c r="O546" i="47" s="1"/>
  <c r="K545" i="47"/>
  <c r="O545" i="47" s="1"/>
  <c r="K544" i="47"/>
  <c r="O544" i="47" s="1"/>
  <c r="K543" i="47"/>
  <c r="O543" i="47" s="1"/>
  <c r="K542" i="47"/>
  <c r="O542" i="47" s="1"/>
  <c r="K541" i="47"/>
  <c r="O541" i="47" s="1"/>
  <c r="K540" i="47"/>
  <c r="O540" i="47" s="1"/>
  <c r="K539" i="47"/>
  <c r="O539" i="47" s="1"/>
  <c r="K538" i="47"/>
  <c r="O538" i="47" s="1"/>
  <c r="K537" i="47"/>
  <c r="O537" i="47" s="1"/>
  <c r="K536" i="47"/>
  <c r="O536" i="47" s="1"/>
  <c r="K535" i="47"/>
  <c r="O535" i="47" s="1"/>
  <c r="K534" i="47"/>
  <c r="O534" i="47" s="1"/>
  <c r="K533" i="47"/>
  <c r="O533" i="47" s="1"/>
  <c r="K532" i="47"/>
  <c r="O532" i="47" s="1"/>
  <c r="K531" i="47"/>
  <c r="O531" i="47" s="1"/>
  <c r="K530" i="47"/>
  <c r="O530" i="47" s="1"/>
  <c r="K529" i="47"/>
  <c r="O529" i="47" s="1"/>
  <c r="K528" i="47"/>
  <c r="O528" i="47" s="1"/>
  <c r="K527" i="47"/>
  <c r="O527" i="47" s="1"/>
  <c r="K526" i="47"/>
  <c r="O526" i="47" s="1"/>
  <c r="K525" i="47"/>
  <c r="O525" i="47" s="1"/>
  <c r="K524" i="47"/>
  <c r="O524" i="47" s="1"/>
  <c r="K523" i="47"/>
  <c r="O523" i="47" s="1"/>
  <c r="K522" i="47"/>
  <c r="O522" i="47" s="1"/>
  <c r="K521" i="47"/>
  <c r="O521" i="47" s="1"/>
  <c r="K520" i="47"/>
  <c r="O520" i="47" s="1"/>
  <c r="K519" i="47"/>
  <c r="O519" i="47" s="1"/>
  <c r="K518" i="47"/>
  <c r="O518" i="47" s="1"/>
  <c r="K517" i="47"/>
  <c r="O517" i="47" s="1"/>
  <c r="K516" i="47"/>
  <c r="O516" i="47" s="1"/>
  <c r="K515" i="47"/>
  <c r="O515" i="47" s="1"/>
  <c r="K514" i="47"/>
  <c r="O514" i="47" s="1"/>
  <c r="K513" i="47"/>
  <c r="O513" i="47" s="1"/>
  <c r="K512" i="47"/>
  <c r="O512" i="47" s="1"/>
  <c r="K511" i="47"/>
  <c r="O511" i="47" s="1"/>
  <c r="K510" i="47"/>
  <c r="O510" i="47" s="1"/>
  <c r="K509" i="47"/>
  <c r="O509" i="47" s="1"/>
  <c r="K508" i="47"/>
  <c r="O508" i="47" s="1"/>
  <c r="K507" i="47"/>
  <c r="O507" i="47" s="1"/>
  <c r="K506" i="47"/>
  <c r="O506" i="47" s="1"/>
  <c r="K505" i="47"/>
  <c r="O505" i="47" s="1"/>
  <c r="K504" i="47"/>
  <c r="O504" i="47" s="1"/>
  <c r="K503" i="47"/>
  <c r="O503" i="47" s="1"/>
  <c r="K502" i="47"/>
  <c r="O502" i="47" s="1"/>
  <c r="K501" i="47"/>
  <c r="O501" i="47" s="1"/>
  <c r="K500" i="47"/>
  <c r="O500" i="47" s="1"/>
  <c r="K499" i="47"/>
  <c r="O499" i="47" s="1"/>
  <c r="K498" i="47"/>
  <c r="O498" i="47" s="1"/>
  <c r="K497" i="47"/>
  <c r="O497" i="47" s="1"/>
  <c r="K496" i="47"/>
  <c r="O496" i="47" s="1"/>
  <c r="K495" i="47"/>
  <c r="O495" i="47" s="1"/>
  <c r="K494" i="47"/>
  <c r="O494" i="47" s="1"/>
  <c r="K493" i="47"/>
  <c r="O493" i="47" s="1"/>
  <c r="K492" i="47"/>
  <c r="O492" i="47" s="1"/>
  <c r="K491" i="47"/>
  <c r="O491" i="47" s="1"/>
  <c r="K490" i="47"/>
  <c r="O490" i="47" s="1"/>
  <c r="K489" i="47"/>
  <c r="O489" i="47" s="1"/>
  <c r="K488" i="47"/>
  <c r="O488" i="47" s="1"/>
  <c r="K487" i="47"/>
  <c r="O487" i="47" s="1"/>
  <c r="K486" i="47"/>
  <c r="O486" i="47" s="1"/>
  <c r="K485" i="47"/>
  <c r="O485" i="47" s="1"/>
  <c r="K484" i="47"/>
  <c r="O484" i="47" s="1"/>
  <c r="K483" i="47"/>
  <c r="O483" i="47" s="1"/>
  <c r="K482" i="47"/>
  <c r="O482" i="47" s="1"/>
  <c r="K481" i="47"/>
  <c r="O481" i="47" s="1"/>
  <c r="K480" i="47"/>
  <c r="O480" i="47" s="1"/>
  <c r="K479" i="47"/>
  <c r="O479" i="47" s="1"/>
  <c r="K478" i="47"/>
  <c r="O478" i="47" s="1"/>
  <c r="K477" i="47"/>
  <c r="O477" i="47" s="1"/>
  <c r="K476" i="47"/>
  <c r="O476" i="47" s="1"/>
  <c r="K475" i="47"/>
  <c r="O475" i="47" s="1"/>
  <c r="K474" i="47"/>
  <c r="O474" i="47" s="1"/>
  <c r="K473" i="47"/>
  <c r="O473" i="47" s="1"/>
  <c r="K472" i="47"/>
  <c r="O472" i="47" s="1"/>
  <c r="K471" i="47"/>
  <c r="O471" i="47" s="1"/>
  <c r="K470" i="47"/>
  <c r="O470" i="47" s="1"/>
  <c r="K469" i="47"/>
  <c r="O469" i="47" s="1"/>
  <c r="K468" i="47"/>
  <c r="O468" i="47" s="1"/>
  <c r="K467" i="47"/>
  <c r="O467" i="47" s="1"/>
  <c r="K466" i="47"/>
  <c r="O466" i="47" s="1"/>
  <c r="K465" i="47"/>
  <c r="O465" i="47" s="1"/>
  <c r="K464" i="47"/>
  <c r="O464" i="47" s="1"/>
  <c r="K463" i="47"/>
  <c r="O463" i="47" s="1"/>
  <c r="K462" i="47"/>
  <c r="O462" i="47" s="1"/>
  <c r="K461" i="47"/>
  <c r="O461" i="47" s="1"/>
  <c r="K460" i="47"/>
  <c r="O460" i="47" s="1"/>
  <c r="K459" i="47"/>
  <c r="O459" i="47" s="1"/>
  <c r="K458" i="47"/>
  <c r="O458" i="47" s="1"/>
  <c r="K457" i="47"/>
  <c r="O457" i="47" s="1"/>
  <c r="K456" i="47"/>
  <c r="O456" i="47" s="1"/>
  <c r="K455" i="47"/>
  <c r="O455" i="47" s="1"/>
  <c r="K454" i="47"/>
  <c r="O454" i="47" s="1"/>
  <c r="K453" i="47"/>
  <c r="O453" i="47" s="1"/>
  <c r="K452" i="47"/>
  <c r="O452" i="47" s="1"/>
  <c r="K451" i="47"/>
  <c r="O451" i="47" s="1"/>
  <c r="K450" i="47"/>
  <c r="O450" i="47" s="1"/>
  <c r="K449" i="47"/>
  <c r="O449" i="47" s="1"/>
  <c r="K448" i="47"/>
  <c r="O448" i="47" s="1"/>
  <c r="K447" i="47"/>
  <c r="O447" i="47" s="1"/>
  <c r="K446" i="47"/>
  <c r="O446" i="47" s="1"/>
  <c r="K445" i="47"/>
  <c r="O445" i="47" s="1"/>
  <c r="K444" i="47"/>
  <c r="O444" i="47" s="1"/>
  <c r="K443" i="47"/>
  <c r="O443" i="47" s="1"/>
  <c r="K442" i="47"/>
  <c r="O442" i="47" s="1"/>
  <c r="K441" i="47"/>
  <c r="O441" i="47" s="1"/>
  <c r="K440" i="47"/>
  <c r="O440" i="47" s="1"/>
  <c r="K439" i="47"/>
  <c r="O439" i="47" s="1"/>
  <c r="K438" i="47"/>
  <c r="O438" i="47" s="1"/>
  <c r="K437" i="47"/>
  <c r="O437" i="47" s="1"/>
  <c r="K436" i="47"/>
  <c r="O436" i="47" s="1"/>
  <c r="K435" i="47"/>
  <c r="O435" i="47" s="1"/>
  <c r="K434" i="47"/>
  <c r="O434" i="47" s="1"/>
  <c r="K433" i="47"/>
  <c r="O433" i="47" s="1"/>
  <c r="K432" i="47"/>
  <c r="O432" i="47" s="1"/>
  <c r="K431" i="47"/>
  <c r="O431" i="47" s="1"/>
  <c r="K430" i="47"/>
  <c r="O430" i="47" s="1"/>
  <c r="K429" i="47"/>
  <c r="O429" i="47" s="1"/>
  <c r="K428" i="47"/>
  <c r="O428" i="47" s="1"/>
  <c r="K427" i="47"/>
  <c r="O427" i="47" s="1"/>
  <c r="K426" i="47"/>
  <c r="O426" i="47" s="1"/>
  <c r="K425" i="47"/>
  <c r="O425" i="47" s="1"/>
  <c r="K424" i="47"/>
  <c r="O424" i="47" s="1"/>
  <c r="K423" i="47"/>
  <c r="O423" i="47" s="1"/>
  <c r="K422" i="47"/>
  <c r="O422" i="47" s="1"/>
  <c r="K421" i="47"/>
  <c r="O421" i="47" s="1"/>
  <c r="K420" i="47"/>
  <c r="O420" i="47" s="1"/>
  <c r="K419" i="47"/>
  <c r="O419" i="47" s="1"/>
  <c r="K418" i="47"/>
  <c r="O418" i="47" s="1"/>
  <c r="K417" i="47"/>
  <c r="O417" i="47" s="1"/>
  <c r="K416" i="47"/>
  <c r="O416" i="47" s="1"/>
  <c r="K415" i="47"/>
  <c r="O415" i="47" s="1"/>
  <c r="K414" i="47"/>
  <c r="O414" i="47" s="1"/>
  <c r="K413" i="47"/>
  <c r="O413" i="47" s="1"/>
  <c r="K412" i="47"/>
  <c r="O412" i="47" s="1"/>
  <c r="K411" i="47"/>
  <c r="O411" i="47" s="1"/>
  <c r="K410" i="47"/>
  <c r="O410" i="47" s="1"/>
  <c r="K409" i="47"/>
  <c r="O409" i="47" s="1"/>
  <c r="K408" i="47"/>
  <c r="O408" i="47" s="1"/>
  <c r="K407" i="47"/>
  <c r="O407" i="47" s="1"/>
  <c r="K406" i="47"/>
  <c r="O406" i="47" s="1"/>
  <c r="K405" i="47"/>
  <c r="O405" i="47" s="1"/>
  <c r="K404" i="47"/>
  <c r="O404" i="47" s="1"/>
  <c r="K403" i="47"/>
  <c r="O403" i="47" s="1"/>
  <c r="K402" i="47"/>
  <c r="O402" i="47" s="1"/>
  <c r="K401" i="47"/>
  <c r="O401" i="47" s="1"/>
  <c r="K400" i="47"/>
  <c r="O400" i="47" s="1"/>
  <c r="K399" i="47"/>
  <c r="O399" i="47" s="1"/>
  <c r="K398" i="47"/>
  <c r="O398" i="47" s="1"/>
  <c r="K397" i="47"/>
  <c r="O397" i="47" s="1"/>
  <c r="K396" i="47"/>
  <c r="O396" i="47" s="1"/>
  <c r="K395" i="47"/>
  <c r="O395" i="47" s="1"/>
  <c r="K394" i="47"/>
  <c r="O394" i="47" s="1"/>
  <c r="K393" i="47"/>
  <c r="O393" i="47" s="1"/>
  <c r="K392" i="47"/>
  <c r="O392" i="47" s="1"/>
  <c r="K391" i="47"/>
  <c r="O391" i="47" s="1"/>
  <c r="K390" i="47"/>
  <c r="O390" i="47" s="1"/>
  <c r="K389" i="47"/>
  <c r="O389" i="47" s="1"/>
  <c r="K388" i="47"/>
  <c r="O388" i="47" s="1"/>
  <c r="K387" i="47"/>
  <c r="O387" i="47" s="1"/>
  <c r="K386" i="47"/>
  <c r="O386" i="47" s="1"/>
  <c r="K385" i="47"/>
  <c r="O385" i="47" s="1"/>
  <c r="K384" i="47"/>
  <c r="O384" i="47" s="1"/>
  <c r="K383" i="47"/>
  <c r="O383" i="47" s="1"/>
  <c r="K382" i="47"/>
  <c r="O382" i="47" s="1"/>
  <c r="K381" i="47"/>
  <c r="O381" i="47" s="1"/>
  <c r="K380" i="47"/>
  <c r="O380" i="47" s="1"/>
  <c r="K379" i="47"/>
  <c r="O379" i="47" s="1"/>
  <c r="K378" i="47"/>
  <c r="O378" i="47" s="1"/>
  <c r="K377" i="47"/>
  <c r="O377" i="47" s="1"/>
  <c r="K376" i="47"/>
  <c r="O376" i="47" s="1"/>
  <c r="K375" i="47"/>
  <c r="O375" i="47" s="1"/>
  <c r="K374" i="47"/>
  <c r="O374" i="47" s="1"/>
  <c r="K373" i="47"/>
  <c r="O373" i="47" s="1"/>
  <c r="K372" i="47"/>
  <c r="O372" i="47" s="1"/>
  <c r="K371" i="47"/>
  <c r="O371" i="47" s="1"/>
  <c r="K370" i="47"/>
  <c r="O370" i="47" s="1"/>
  <c r="K369" i="47"/>
  <c r="O369" i="47" s="1"/>
  <c r="K368" i="47"/>
  <c r="O368" i="47" s="1"/>
  <c r="K367" i="47"/>
  <c r="O367" i="47" s="1"/>
  <c r="K366" i="47"/>
  <c r="O366" i="47" s="1"/>
  <c r="K365" i="47"/>
  <c r="O365" i="47" s="1"/>
  <c r="K364" i="47"/>
  <c r="O364" i="47" s="1"/>
  <c r="K363" i="47"/>
  <c r="O363" i="47" s="1"/>
  <c r="K362" i="47"/>
  <c r="O362" i="47" s="1"/>
  <c r="K361" i="47"/>
  <c r="O361" i="47" s="1"/>
  <c r="K360" i="47"/>
  <c r="O360" i="47" s="1"/>
  <c r="K359" i="47"/>
  <c r="O359" i="47" s="1"/>
  <c r="K358" i="47"/>
  <c r="O358" i="47" s="1"/>
  <c r="K357" i="47"/>
  <c r="O357" i="47" s="1"/>
  <c r="K356" i="47"/>
  <c r="O356" i="47" s="1"/>
  <c r="K355" i="47"/>
  <c r="O355" i="47" s="1"/>
  <c r="K354" i="47"/>
  <c r="O354" i="47" s="1"/>
  <c r="K353" i="47"/>
  <c r="O353" i="47" s="1"/>
  <c r="K352" i="47"/>
  <c r="O352" i="47" s="1"/>
  <c r="K351" i="47"/>
  <c r="O351" i="47" s="1"/>
  <c r="K350" i="47"/>
  <c r="O350" i="47" s="1"/>
  <c r="K349" i="47"/>
  <c r="O349" i="47" s="1"/>
  <c r="K348" i="47"/>
  <c r="O348" i="47" s="1"/>
  <c r="K347" i="47"/>
  <c r="O347" i="47" s="1"/>
  <c r="K346" i="47"/>
  <c r="O346" i="47" s="1"/>
  <c r="K345" i="47"/>
  <c r="O345" i="47" s="1"/>
  <c r="K344" i="47"/>
  <c r="O344" i="47" s="1"/>
  <c r="K343" i="47"/>
  <c r="O343" i="47" s="1"/>
  <c r="K342" i="47"/>
  <c r="O342" i="47" s="1"/>
  <c r="K341" i="47"/>
  <c r="O341" i="47" s="1"/>
  <c r="K340" i="47"/>
  <c r="O340" i="47" s="1"/>
  <c r="K339" i="47"/>
  <c r="O339" i="47" s="1"/>
  <c r="K338" i="47"/>
  <c r="O338" i="47" s="1"/>
  <c r="K337" i="47"/>
  <c r="O337" i="47" s="1"/>
  <c r="K336" i="47"/>
  <c r="O336" i="47" s="1"/>
  <c r="K335" i="47"/>
  <c r="O335" i="47" s="1"/>
  <c r="K334" i="47"/>
  <c r="O334" i="47" s="1"/>
  <c r="K333" i="47"/>
  <c r="O333" i="47" s="1"/>
  <c r="K332" i="47"/>
  <c r="O332" i="47" s="1"/>
  <c r="K331" i="47"/>
  <c r="O331" i="47" s="1"/>
  <c r="K330" i="47"/>
  <c r="O330" i="47" s="1"/>
  <c r="K329" i="47"/>
  <c r="O329" i="47" s="1"/>
  <c r="K328" i="47"/>
  <c r="O328" i="47" s="1"/>
  <c r="K327" i="47"/>
  <c r="O327" i="47" s="1"/>
  <c r="K326" i="47"/>
  <c r="O326" i="47" s="1"/>
  <c r="K325" i="47"/>
  <c r="O325" i="47" s="1"/>
  <c r="K324" i="47"/>
  <c r="O324" i="47" s="1"/>
  <c r="K323" i="47"/>
  <c r="O323" i="47" s="1"/>
  <c r="K322" i="47"/>
  <c r="O322" i="47" s="1"/>
  <c r="K321" i="47"/>
  <c r="O321" i="47" s="1"/>
  <c r="K320" i="47"/>
  <c r="O320" i="47" s="1"/>
  <c r="K319" i="47"/>
  <c r="O319" i="47" s="1"/>
  <c r="K318" i="47"/>
  <c r="O318" i="47" s="1"/>
  <c r="K317" i="47"/>
  <c r="O317" i="47" s="1"/>
  <c r="K316" i="47"/>
  <c r="O316" i="47" s="1"/>
  <c r="K315" i="47"/>
  <c r="O315" i="47" s="1"/>
  <c r="K314" i="47"/>
  <c r="O314" i="47" s="1"/>
  <c r="K313" i="47"/>
  <c r="O313" i="47" s="1"/>
  <c r="K312" i="47"/>
  <c r="O312" i="47" s="1"/>
  <c r="K311" i="47"/>
  <c r="O311" i="47" s="1"/>
  <c r="K310" i="47"/>
  <c r="O310" i="47" s="1"/>
  <c r="K309" i="47"/>
  <c r="O309" i="47" s="1"/>
  <c r="K308" i="47"/>
  <c r="O308" i="47" s="1"/>
  <c r="K307" i="47"/>
  <c r="O307" i="47" s="1"/>
  <c r="K306" i="47"/>
  <c r="O306" i="47" s="1"/>
  <c r="K305" i="47"/>
  <c r="O305" i="47" s="1"/>
  <c r="K304" i="47"/>
  <c r="O304" i="47" s="1"/>
  <c r="K303" i="47"/>
  <c r="O303" i="47" s="1"/>
  <c r="K302" i="47"/>
  <c r="O302" i="47" s="1"/>
  <c r="K301" i="47"/>
  <c r="O301" i="47" s="1"/>
  <c r="K300" i="47"/>
  <c r="O300" i="47" s="1"/>
  <c r="K299" i="47"/>
  <c r="O299" i="47" s="1"/>
  <c r="K298" i="47"/>
  <c r="O298" i="47" s="1"/>
  <c r="K297" i="47"/>
  <c r="O297" i="47" s="1"/>
  <c r="K296" i="47"/>
  <c r="O296" i="47" s="1"/>
  <c r="K295" i="47"/>
  <c r="O295" i="47" s="1"/>
  <c r="K294" i="47"/>
  <c r="O294" i="47" s="1"/>
  <c r="K293" i="47"/>
  <c r="O293" i="47" s="1"/>
  <c r="K292" i="47"/>
  <c r="O292" i="47" s="1"/>
  <c r="K291" i="47"/>
  <c r="O291" i="47" s="1"/>
  <c r="K290" i="47"/>
  <c r="O290" i="47" s="1"/>
  <c r="K289" i="47"/>
  <c r="O289" i="47" s="1"/>
  <c r="K288" i="47"/>
  <c r="O288" i="47" s="1"/>
  <c r="K287" i="47"/>
  <c r="O287" i="47" s="1"/>
  <c r="K286" i="47"/>
  <c r="O286" i="47" s="1"/>
  <c r="K285" i="47"/>
  <c r="O285" i="47" s="1"/>
  <c r="K284" i="47"/>
  <c r="O284" i="47" s="1"/>
  <c r="K283" i="47"/>
  <c r="O283" i="47" s="1"/>
  <c r="K282" i="47"/>
  <c r="O282" i="47" s="1"/>
  <c r="K281" i="47"/>
  <c r="O281" i="47" s="1"/>
  <c r="K280" i="47"/>
  <c r="O280" i="47" s="1"/>
  <c r="K279" i="47"/>
  <c r="O279" i="47" s="1"/>
  <c r="K278" i="47"/>
  <c r="O278" i="47" s="1"/>
  <c r="K277" i="47"/>
  <c r="O277" i="47" s="1"/>
  <c r="K276" i="47"/>
  <c r="O276" i="47" s="1"/>
  <c r="K275" i="47"/>
  <c r="O275" i="47" s="1"/>
  <c r="K274" i="47"/>
  <c r="O274" i="47" s="1"/>
  <c r="K273" i="47"/>
  <c r="O273" i="47" s="1"/>
  <c r="K272" i="47"/>
  <c r="O272" i="47" s="1"/>
  <c r="K271" i="47"/>
  <c r="O271" i="47" s="1"/>
  <c r="K270" i="47"/>
  <c r="O270" i="47" s="1"/>
  <c r="K269" i="47"/>
  <c r="O269" i="47" s="1"/>
  <c r="K268" i="47"/>
  <c r="O268" i="47" s="1"/>
  <c r="K267" i="47"/>
  <c r="O267" i="47" s="1"/>
  <c r="K266" i="47"/>
  <c r="O266" i="47" s="1"/>
  <c r="K265" i="47"/>
  <c r="O265" i="47" s="1"/>
  <c r="K264" i="47"/>
  <c r="O264" i="47" s="1"/>
  <c r="K263" i="47"/>
  <c r="O263" i="47" s="1"/>
  <c r="K262" i="47"/>
  <c r="O262" i="47" s="1"/>
  <c r="K261" i="47"/>
  <c r="O261" i="47" s="1"/>
  <c r="K260" i="47"/>
  <c r="O260" i="47" s="1"/>
  <c r="K259" i="47"/>
  <c r="O259" i="47" s="1"/>
  <c r="K258" i="47"/>
  <c r="O258" i="47" s="1"/>
  <c r="K257" i="47"/>
  <c r="O257" i="47" s="1"/>
  <c r="K256" i="47"/>
  <c r="O256" i="47" s="1"/>
  <c r="K255" i="47"/>
  <c r="O255" i="47" s="1"/>
  <c r="K254" i="47"/>
  <c r="O254" i="47" s="1"/>
  <c r="K253" i="47"/>
  <c r="O253" i="47" s="1"/>
  <c r="K252" i="47"/>
  <c r="O252" i="47" s="1"/>
  <c r="K251" i="47"/>
  <c r="O251" i="47" s="1"/>
  <c r="K250" i="47"/>
  <c r="O250" i="47" s="1"/>
  <c r="K249" i="47"/>
  <c r="O249" i="47" s="1"/>
  <c r="K248" i="47"/>
  <c r="O248" i="47" s="1"/>
  <c r="K247" i="47"/>
  <c r="O247" i="47" s="1"/>
  <c r="K246" i="47"/>
  <c r="O246" i="47" s="1"/>
  <c r="K245" i="47"/>
  <c r="O245" i="47" s="1"/>
  <c r="K244" i="47"/>
  <c r="O244" i="47" s="1"/>
  <c r="K243" i="47"/>
  <c r="O243" i="47" s="1"/>
  <c r="K242" i="47"/>
  <c r="O242" i="47" s="1"/>
  <c r="K241" i="47"/>
  <c r="O241" i="47" s="1"/>
  <c r="K240" i="47"/>
  <c r="O240" i="47" s="1"/>
  <c r="K239" i="47"/>
  <c r="O239" i="47" s="1"/>
  <c r="K238" i="47"/>
  <c r="O238" i="47" s="1"/>
  <c r="K237" i="47"/>
  <c r="O237" i="47" s="1"/>
  <c r="K236" i="47"/>
  <c r="O236" i="47" s="1"/>
  <c r="K235" i="47"/>
  <c r="O235" i="47" s="1"/>
  <c r="K234" i="47"/>
  <c r="O234" i="47" s="1"/>
  <c r="K233" i="47"/>
  <c r="O233" i="47" s="1"/>
  <c r="K232" i="47"/>
  <c r="O232" i="47" s="1"/>
  <c r="K231" i="47"/>
  <c r="O231" i="47" s="1"/>
  <c r="K230" i="47"/>
  <c r="O230" i="47" s="1"/>
  <c r="K229" i="47"/>
  <c r="O229" i="47" s="1"/>
  <c r="K228" i="47"/>
  <c r="O228" i="47" s="1"/>
  <c r="K227" i="47"/>
  <c r="O227" i="47" s="1"/>
  <c r="K226" i="47"/>
  <c r="O226" i="47" s="1"/>
  <c r="K225" i="47"/>
  <c r="O225" i="47" s="1"/>
  <c r="K224" i="47"/>
  <c r="O224" i="47" s="1"/>
  <c r="K223" i="47"/>
  <c r="O223" i="47" s="1"/>
  <c r="K222" i="47"/>
  <c r="O222" i="47" s="1"/>
  <c r="K221" i="47"/>
  <c r="O221" i="47" s="1"/>
  <c r="K220" i="47"/>
  <c r="O220" i="47" s="1"/>
  <c r="K219" i="47"/>
  <c r="O219" i="47" s="1"/>
  <c r="K218" i="47"/>
  <c r="O218" i="47" s="1"/>
  <c r="K217" i="47"/>
  <c r="O217" i="47" s="1"/>
  <c r="K216" i="47"/>
  <c r="O216" i="47" s="1"/>
  <c r="K215" i="47"/>
  <c r="O215" i="47" s="1"/>
  <c r="K214" i="47"/>
  <c r="O214" i="47" s="1"/>
  <c r="K213" i="47"/>
  <c r="O213" i="47" s="1"/>
  <c r="K212" i="47"/>
  <c r="O212" i="47" s="1"/>
  <c r="K211" i="47"/>
  <c r="O211" i="47" s="1"/>
  <c r="K210" i="47"/>
  <c r="O210" i="47" s="1"/>
  <c r="K209" i="47"/>
  <c r="O209" i="47" s="1"/>
  <c r="K208" i="47"/>
  <c r="O208" i="47" s="1"/>
  <c r="K207" i="47"/>
  <c r="O207" i="47" s="1"/>
  <c r="K206" i="47"/>
  <c r="O206" i="47" s="1"/>
  <c r="K205" i="47"/>
  <c r="O205" i="47" s="1"/>
  <c r="K204" i="47"/>
  <c r="O204" i="47" s="1"/>
  <c r="K203" i="47"/>
  <c r="O203" i="47" s="1"/>
  <c r="K202" i="47"/>
  <c r="O202" i="47" s="1"/>
  <c r="K201" i="47"/>
  <c r="O201" i="47" s="1"/>
  <c r="K200" i="47"/>
  <c r="O200" i="47" s="1"/>
  <c r="K199" i="47"/>
  <c r="O199" i="47" s="1"/>
  <c r="K198" i="47"/>
  <c r="O198" i="47" s="1"/>
  <c r="K197" i="47"/>
  <c r="O197" i="47" s="1"/>
  <c r="K196" i="47"/>
  <c r="O196" i="47" s="1"/>
  <c r="K195" i="47"/>
  <c r="O195" i="47" s="1"/>
  <c r="K194" i="47"/>
  <c r="O194" i="47" s="1"/>
  <c r="K193" i="47"/>
  <c r="O193" i="47" s="1"/>
  <c r="K192" i="47"/>
  <c r="O192" i="47" s="1"/>
  <c r="K191" i="47"/>
  <c r="O191" i="47" s="1"/>
  <c r="K190" i="47"/>
  <c r="O190" i="47" s="1"/>
  <c r="K189" i="47"/>
  <c r="O189" i="47" s="1"/>
  <c r="K188" i="47"/>
  <c r="O188" i="47" s="1"/>
  <c r="K187" i="47"/>
  <c r="O187" i="47" s="1"/>
  <c r="K186" i="47"/>
  <c r="O186" i="47" s="1"/>
  <c r="K185" i="47"/>
  <c r="O185" i="47" s="1"/>
  <c r="K184" i="47"/>
  <c r="O184" i="47" s="1"/>
  <c r="K183" i="47"/>
  <c r="O183" i="47" s="1"/>
  <c r="K182" i="47"/>
  <c r="O182" i="47" s="1"/>
  <c r="K181" i="47"/>
  <c r="O181" i="47" s="1"/>
  <c r="K180" i="47"/>
  <c r="O180" i="47" s="1"/>
  <c r="K179" i="47"/>
  <c r="O179" i="47" s="1"/>
  <c r="K178" i="47"/>
  <c r="O178" i="47" s="1"/>
  <c r="K177" i="47"/>
  <c r="O177" i="47" s="1"/>
  <c r="K176" i="47"/>
  <c r="O176" i="47" s="1"/>
  <c r="K175" i="47"/>
  <c r="O175" i="47" s="1"/>
  <c r="K174" i="47"/>
  <c r="O174" i="47" s="1"/>
  <c r="K173" i="47"/>
  <c r="O173" i="47" s="1"/>
  <c r="K172" i="47"/>
  <c r="O172" i="47" s="1"/>
  <c r="K171" i="47"/>
  <c r="O171" i="47" s="1"/>
  <c r="K170" i="47"/>
  <c r="O170" i="47" s="1"/>
  <c r="K169" i="47"/>
  <c r="O169" i="47" s="1"/>
  <c r="K168" i="47"/>
  <c r="O168" i="47" s="1"/>
  <c r="K167" i="47"/>
  <c r="O167" i="47" s="1"/>
  <c r="K166" i="47"/>
  <c r="O166" i="47" s="1"/>
  <c r="K165" i="47"/>
  <c r="O165" i="47" s="1"/>
  <c r="K164" i="47"/>
  <c r="O164" i="47" s="1"/>
  <c r="K163" i="47"/>
  <c r="O163" i="47" s="1"/>
  <c r="K162" i="47"/>
  <c r="O162" i="47" s="1"/>
  <c r="K161" i="47"/>
  <c r="O161" i="47" s="1"/>
  <c r="K160" i="47"/>
  <c r="O160" i="47" s="1"/>
  <c r="K159" i="47"/>
  <c r="O159" i="47" s="1"/>
  <c r="K158" i="47"/>
  <c r="O158" i="47" s="1"/>
  <c r="K157" i="47"/>
  <c r="O157" i="47" s="1"/>
  <c r="K156" i="47"/>
  <c r="O156" i="47" s="1"/>
  <c r="K155" i="47"/>
  <c r="O155" i="47" s="1"/>
  <c r="K154" i="47"/>
  <c r="O154" i="47" s="1"/>
  <c r="K153" i="47"/>
  <c r="O153" i="47" s="1"/>
  <c r="K152" i="47"/>
  <c r="O152" i="47" s="1"/>
  <c r="K151" i="47"/>
  <c r="O151" i="47" s="1"/>
  <c r="K150" i="47"/>
  <c r="O150" i="47" s="1"/>
  <c r="K149" i="47"/>
  <c r="O149" i="47" s="1"/>
  <c r="K148" i="47"/>
  <c r="O148" i="47" s="1"/>
  <c r="K147" i="47"/>
  <c r="O147" i="47" s="1"/>
  <c r="K146" i="47"/>
  <c r="O146" i="47" s="1"/>
  <c r="K145" i="47"/>
  <c r="O145" i="47" s="1"/>
  <c r="K144" i="47"/>
  <c r="O144" i="47" s="1"/>
  <c r="K143" i="47"/>
  <c r="O143" i="47" s="1"/>
  <c r="K142" i="47"/>
  <c r="O142" i="47" s="1"/>
  <c r="K141" i="47"/>
  <c r="O141" i="47" s="1"/>
  <c r="K140" i="47"/>
  <c r="O140" i="47" s="1"/>
  <c r="K139" i="47"/>
  <c r="O139" i="47" s="1"/>
  <c r="K138" i="47"/>
  <c r="O138" i="47" s="1"/>
  <c r="K137" i="47"/>
  <c r="O137" i="47" s="1"/>
  <c r="K136" i="47"/>
  <c r="O136" i="47" s="1"/>
  <c r="K135" i="47"/>
  <c r="O135" i="47" s="1"/>
  <c r="K134" i="47"/>
  <c r="O134" i="47" s="1"/>
  <c r="K133" i="47"/>
  <c r="O133" i="47" s="1"/>
  <c r="K132" i="47"/>
  <c r="O132" i="47" s="1"/>
  <c r="K131" i="47"/>
  <c r="O131" i="47" s="1"/>
  <c r="K130" i="47"/>
  <c r="O130" i="47" s="1"/>
  <c r="K129" i="47"/>
  <c r="O129" i="47" s="1"/>
  <c r="K128" i="47"/>
  <c r="O128" i="47" s="1"/>
  <c r="K127" i="47"/>
  <c r="O127" i="47" s="1"/>
  <c r="K126" i="47"/>
  <c r="O126" i="47" s="1"/>
  <c r="K125" i="47"/>
  <c r="O125" i="47" s="1"/>
  <c r="K124" i="47"/>
  <c r="O124" i="47" s="1"/>
  <c r="K123" i="47"/>
  <c r="O123" i="47" s="1"/>
  <c r="K122" i="47"/>
  <c r="O122" i="47" s="1"/>
  <c r="K121" i="47"/>
  <c r="O121" i="47" s="1"/>
  <c r="K120" i="47"/>
  <c r="O120" i="47" s="1"/>
  <c r="K119" i="47"/>
  <c r="O119" i="47" s="1"/>
  <c r="K118" i="47"/>
  <c r="O118" i="47" s="1"/>
  <c r="K117" i="47"/>
  <c r="O117" i="47" s="1"/>
  <c r="K116" i="47"/>
  <c r="O116" i="47" s="1"/>
  <c r="K115" i="47"/>
  <c r="O115" i="47" s="1"/>
  <c r="K114" i="47"/>
  <c r="O114" i="47" s="1"/>
  <c r="K113" i="47"/>
  <c r="O113" i="47" s="1"/>
  <c r="K112" i="47"/>
  <c r="O112" i="47" s="1"/>
  <c r="K111" i="47"/>
  <c r="O111" i="47" s="1"/>
  <c r="K110" i="47"/>
  <c r="O110" i="47" s="1"/>
  <c r="K109" i="47"/>
  <c r="O109" i="47" s="1"/>
  <c r="K108" i="47"/>
  <c r="O108" i="47" s="1"/>
  <c r="K107" i="47"/>
  <c r="O107" i="47" s="1"/>
  <c r="K106" i="47"/>
  <c r="O106" i="47" s="1"/>
  <c r="K105" i="47"/>
  <c r="O105" i="47" s="1"/>
  <c r="K104" i="47"/>
  <c r="O104" i="47" s="1"/>
  <c r="K103" i="47"/>
  <c r="O103" i="47" s="1"/>
  <c r="K102" i="47"/>
  <c r="O102" i="47" s="1"/>
  <c r="K101" i="47"/>
  <c r="O101" i="47" s="1"/>
  <c r="K100" i="47"/>
  <c r="O100" i="47" s="1"/>
  <c r="K99" i="47"/>
  <c r="O99" i="47" s="1"/>
  <c r="K98" i="47"/>
  <c r="O98" i="47" s="1"/>
  <c r="K97" i="47"/>
  <c r="O97" i="47" s="1"/>
  <c r="K96" i="47"/>
  <c r="O96" i="47" s="1"/>
  <c r="K95" i="47"/>
  <c r="O95" i="47" s="1"/>
  <c r="K94" i="47"/>
  <c r="O94" i="47" s="1"/>
  <c r="K93" i="47"/>
  <c r="O93" i="47" s="1"/>
  <c r="K92" i="47"/>
  <c r="O92" i="47" s="1"/>
  <c r="K91" i="47"/>
  <c r="O91" i="47" s="1"/>
  <c r="K90" i="47"/>
  <c r="O90" i="47" s="1"/>
  <c r="K89" i="47"/>
  <c r="O89" i="47" s="1"/>
  <c r="K88" i="47"/>
  <c r="O88" i="47" s="1"/>
  <c r="K87" i="47"/>
  <c r="O87" i="47" s="1"/>
  <c r="K86" i="47"/>
  <c r="O86" i="47" s="1"/>
  <c r="K85" i="47"/>
  <c r="O85" i="47" s="1"/>
  <c r="K84" i="47"/>
  <c r="O84" i="47" s="1"/>
  <c r="K83" i="47"/>
  <c r="O83" i="47" s="1"/>
  <c r="K82" i="47"/>
  <c r="O82" i="47" s="1"/>
  <c r="K81" i="47"/>
  <c r="O81" i="47" s="1"/>
  <c r="K80" i="47"/>
  <c r="O80" i="47" s="1"/>
  <c r="K79" i="47"/>
  <c r="O79" i="47" s="1"/>
  <c r="K78" i="47"/>
  <c r="O78" i="47" s="1"/>
  <c r="K77" i="47"/>
  <c r="O77" i="47" s="1"/>
  <c r="K76" i="47"/>
  <c r="O76" i="47" s="1"/>
  <c r="K75" i="47"/>
  <c r="O75" i="47" s="1"/>
  <c r="K74" i="47"/>
  <c r="O74" i="47" s="1"/>
  <c r="K73" i="47"/>
  <c r="O73" i="47" s="1"/>
  <c r="K72" i="47"/>
  <c r="O72" i="47" s="1"/>
  <c r="K71" i="47"/>
  <c r="O71" i="47" s="1"/>
  <c r="K70" i="47"/>
  <c r="O70" i="47" s="1"/>
  <c r="K69" i="47"/>
  <c r="O69" i="47" s="1"/>
  <c r="K68" i="47"/>
  <c r="O68" i="47" s="1"/>
  <c r="K67" i="47"/>
  <c r="O67" i="47" s="1"/>
  <c r="K66" i="47"/>
  <c r="O66" i="47" s="1"/>
  <c r="K65" i="47"/>
  <c r="O65" i="47" s="1"/>
  <c r="K64" i="47"/>
  <c r="O64" i="47" s="1"/>
  <c r="K63" i="47"/>
  <c r="O63" i="47" s="1"/>
  <c r="K62" i="47"/>
  <c r="O62" i="47" s="1"/>
  <c r="K61" i="47"/>
  <c r="O61" i="47" s="1"/>
  <c r="K60" i="47"/>
  <c r="O60" i="47" s="1"/>
  <c r="K59" i="47"/>
  <c r="O59" i="47" s="1"/>
  <c r="K58" i="47"/>
  <c r="O58" i="47" s="1"/>
  <c r="K57" i="47"/>
  <c r="O57" i="47" s="1"/>
  <c r="K56" i="47"/>
  <c r="O56" i="47" s="1"/>
  <c r="K55" i="47"/>
  <c r="O55" i="47" s="1"/>
  <c r="K54" i="47"/>
  <c r="O54" i="47" s="1"/>
  <c r="K53" i="47"/>
  <c r="O53" i="47" s="1"/>
  <c r="K52" i="47"/>
  <c r="O52" i="47" s="1"/>
  <c r="K51" i="47"/>
  <c r="O51" i="47" s="1"/>
  <c r="K50" i="47"/>
  <c r="O50" i="47" s="1"/>
  <c r="K49" i="47"/>
  <c r="O49" i="47" s="1"/>
  <c r="K48" i="47"/>
  <c r="O48" i="47" s="1"/>
  <c r="K47" i="47"/>
  <c r="O47" i="47" s="1"/>
  <c r="K46" i="47"/>
  <c r="O46" i="47" s="1"/>
  <c r="K45" i="47"/>
  <c r="O45" i="47" s="1"/>
  <c r="K44" i="47"/>
  <c r="O44" i="47" s="1"/>
  <c r="K43" i="47"/>
  <c r="O43" i="47" s="1"/>
  <c r="K42" i="47"/>
  <c r="O42" i="47" s="1"/>
  <c r="K41" i="47"/>
  <c r="O41" i="47" s="1"/>
  <c r="K40" i="47"/>
  <c r="O40" i="47" s="1"/>
  <c r="K39" i="47"/>
  <c r="O39" i="47" s="1"/>
  <c r="K38" i="47"/>
  <c r="O38" i="47" s="1"/>
  <c r="K37" i="47"/>
  <c r="O37" i="47" s="1"/>
  <c r="K36" i="47"/>
  <c r="O36" i="47" s="1"/>
  <c r="K35" i="47"/>
  <c r="O35" i="47" s="1"/>
  <c r="K34" i="47"/>
  <c r="O34" i="47" s="1"/>
  <c r="K33" i="47"/>
  <c r="O33" i="47" s="1"/>
  <c r="K32" i="47"/>
  <c r="O32" i="47" s="1"/>
  <c r="K31" i="47"/>
  <c r="O31" i="47" s="1"/>
  <c r="K30" i="47"/>
  <c r="O30" i="47" s="1"/>
  <c r="K29" i="47"/>
  <c r="O29" i="47" s="1"/>
  <c r="K28" i="47"/>
  <c r="O28" i="47" s="1"/>
  <c r="K27" i="47"/>
  <c r="O27" i="47" s="1"/>
  <c r="K26" i="47"/>
  <c r="O26" i="47" s="1"/>
  <c r="K25" i="47"/>
  <c r="O25" i="47" s="1"/>
  <c r="K24" i="47"/>
  <c r="O24" i="47" s="1"/>
  <c r="K23" i="47"/>
  <c r="O23" i="47" s="1"/>
  <c r="K22" i="47"/>
  <c r="O22" i="47" s="1"/>
  <c r="K21" i="47"/>
  <c r="O21" i="47" s="1"/>
  <c r="K20" i="47"/>
  <c r="O20" i="47" s="1"/>
  <c r="K19" i="47"/>
  <c r="O19" i="47" s="1"/>
  <c r="K18" i="47"/>
  <c r="O18" i="47" s="1"/>
  <c r="K17" i="47"/>
  <c r="O17" i="47" s="1"/>
  <c r="K16" i="47"/>
  <c r="O16" i="47" s="1"/>
  <c r="K15" i="47"/>
  <c r="O15" i="47" s="1"/>
  <c r="K14" i="47"/>
  <c r="O14" i="47" s="1"/>
  <c r="K13" i="47"/>
  <c r="O13" i="47" s="1"/>
  <c r="K12" i="47"/>
  <c r="O12" i="47" s="1"/>
  <c r="K11" i="47"/>
  <c r="O11" i="47" s="1"/>
  <c r="K10" i="47"/>
  <c r="O10" i="47" s="1"/>
  <c r="K9" i="47"/>
  <c r="O9" i="47" s="1"/>
  <c r="K8" i="47"/>
  <c r="O8" i="47" s="1"/>
  <c r="K7" i="47"/>
  <c r="O7" i="47" s="1"/>
  <c r="K6" i="47"/>
  <c r="O6" i="47" s="1"/>
  <c r="K5" i="47"/>
  <c r="O5" i="47" s="1"/>
  <c r="K4" i="47"/>
  <c r="O4" i="47" s="1"/>
  <c r="P1076" i="45"/>
  <c r="P1074" i="45"/>
  <c r="P1070" i="45"/>
  <c r="P1069" i="45"/>
  <c r="P1068" i="45"/>
  <c r="P1067" i="45"/>
  <c r="P1066" i="45"/>
  <c r="P1065" i="45"/>
  <c r="P1064" i="45"/>
  <c r="P1063" i="45"/>
  <c r="P1062" i="45"/>
  <c r="P1061" i="45"/>
  <c r="P1060" i="45"/>
  <c r="P1059" i="45"/>
  <c r="P1058" i="45"/>
  <c r="P1057" i="45"/>
  <c r="P1056" i="45"/>
  <c r="P1055" i="45"/>
  <c r="P1054" i="45"/>
  <c r="P1053" i="45"/>
  <c r="P1052" i="45"/>
  <c r="P1051" i="45"/>
  <c r="P1050" i="45"/>
  <c r="P1049" i="45"/>
  <c r="P1048" i="45"/>
  <c r="P1047" i="45"/>
  <c r="P1046" i="45"/>
  <c r="P1045" i="45"/>
  <c r="P1044" i="45"/>
  <c r="P1043" i="45"/>
  <c r="P1042" i="45"/>
  <c r="P1041" i="45"/>
  <c r="P1040" i="45"/>
  <c r="P1039" i="45"/>
  <c r="P1038" i="45"/>
  <c r="P1037" i="45"/>
  <c r="P1036" i="45"/>
  <c r="P1035" i="45"/>
  <c r="P1034" i="45"/>
  <c r="P1033" i="45"/>
  <c r="P1032" i="45"/>
  <c r="P1031" i="45"/>
  <c r="P1030" i="45"/>
  <c r="P1029" i="45"/>
  <c r="P1028" i="45"/>
  <c r="P1027" i="45"/>
  <c r="P1026" i="45"/>
  <c r="P1025" i="45"/>
  <c r="P1024" i="45"/>
  <c r="P1023" i="45"/>
  <c r="P1022" i="45"/>
  <c r="P1021" i="45"/>
  <c r="P1020" i="45"/>
  <c r="P1019" i="45"/>
  <c r="P1018" i="45"/>
  <c r="P1017" i="45"/>
  <c r="P1016" i="45"/>
  <c r="P1015" i="45"/>
  <c r="P1014" i="45"/>
  <c r="P1013" i="45"/>
  <c r="P1012" i="45"/>
  <c r="P1011" i="45"/>
  <c r="P1010" i="45"/>
  <c r="P1009" i="45"/>
  <c r="P1008" i="45"/>
  <c r="P1007" i="45"/>
  <c r="P1006" i="45"/>
  <c r="P1005" i="45"/>
  <c r="P1004" i="45"/>
  <c r="P1003" i="45"/>
  <c r="P1000" i="45"/>
  <c r="P999" i="45"/>
  <c r="P998" i="45"/>
  <c r="P997" i="45"/>
  <c r="P996" i="45"/>
  <c r="P995" i="45"/>
  <c r="P994" i="45"/>
  <c r="P993" i="45"/>
  <c r="P992" i="45"/>
  <c r="P991" i="45"/>
  <c r="P990" i="45"/>
  <c r="P989" i="45"/>
  <c r="P988" i="45"/>
  <c r="P987" i="45"/>
  <c r="P986" i="45"/>
  <c r="P985" i="45"/>
  <c r="P984" i="45"/>
  <c r="P983" i="45"/>
  <c r="P982" i="45"/>
  <c r="P981" i="45"/>
  <c r="P980" i="45"/>
  <c r="P979" i="45"/>
  <c r="P978" i="45"/>
  <c r="P977" i="45"/>
  <c r="P976" i="45"/>
  <c r="P975" i="45"/>
  <c r="P974" i="45"/>
  <c r="P973" i="45"/>
  <c r="P972" i="45"/>
  <c r="P971" i="45"/>
  <c r="P970" i="45"/>
  <c r="P969" i="45"/>
  <c r="P968" i="45"/>
  <c r="P967" i="45"/>
  <c r="P966" i="45"/>
  <c r="P965" i="45"/>
  <c r="P964" i="45"/>
  <c r="P963" i="45"/>
  <c r="P962" i="45"/>
  <c r="P961" i="45"/>
  <c r="P960" i="45"/>
  <c r="P959" i="45"/>
  <c r="P958" i="45"/>
  <c r="P957" i="45"/>
  <c r="P956" i="45"/>
  <c r="P955" i="45"/>
  <c r="P954" i="45"/>
  <c r="P953" i="45"/>
  <c r="P952" i="45"/>
  <c r="P951" i="45"/>
  <c r="P950" i="45"/>
  <c r="P949" i="45"/>
  <c r="P948" i="45"/>
  <c r="P947" i="45"/>
  <c r="P946" i="45"/>
  <c r="P945" i="45"/>
  <c r="P944" i="45"/>
  <c r="P943" i="45"/>
  <c r="P942" i="45"/>
  <c r="P941" i="45"/>
  <c r="P940" i="45"/>
  <c r="P939" i="45"/>
  <c r="P938" i="45"/>
  <c r="P937" i="45"/>
  <c r="P936" i="45"/>
  <c r="P935" i="45"/>
  <c r="P934" i="45"/>
  <c r="P933" i="45"/>
  <c r="P932" i="45"/>
  <c r="P931" i="45"/>
  <c r="P930" i="45"/>
  <c r="P929" i="45"/>
  <c r="P928" i="45"/>
  <c r="P927" i="45"/>
  <c r="P926" i="45"/>
  <c r="P925" i="45"/>
  <c r="P924" i="45"/>
  <c r="P923" i="45"/>
  <c r="P922" i="45"/>
  <c r="P921" i="45"/>
  <c r="P920" i="45"/>
  <c r="P919" i="45"/>
  <c r="P918" i="45"/>
  <c r="P917" i="45"/>
  <c r="P916" i="45"/>
  <c r="P915" i="45"/>
  <c r="P914" i="45"/>
  <c r="P913" i="45"/>
  <c r="P912" i="45"/>
  <c r="P911" i="45"/>
  <c r="P910" i="45"/>
  <c r="P909" i="45"/>
  <c r="P908" i="45"/>
  <c r="P907" i="45"/>
  <c r="P906" i="45"/>
  <c r="P905" i="45"/>
  <c r="P904" i="45"/>
  <c r="P903" i="45"/>
  <c r="P902" i="45"/>
  <c r="P901" i="45"/>
  <c r="P900" i="45"/>
  <c r="P899" i="45"/>
  <c r="P898" i="45"/>
  <c r="P897" i="45"/>
  <c r="P896" i="45"/>
  <c r="P895" i="45"/>
  <c r="P894" i="45"/>
  <c r="P893" i="45"/>
  <c r="P892" i="45"/>
  <c r="P891" i="45"/>
  <c r="P890" i="45"/>
  <c r="P889" i="45"/>
  <c r="P888" i="45"/>
  <c r="P887" i="45"/>
  <c r="P886" i="45"/>
  <c r="P885" i="45"/>
  <c r="P884" i="45"/>
  <c r="P883" i="45"/>
  <c r="P882" i="45"/>
  <c r="P881" i="45"/>
  <c r="P880" i="45"/>
  <c r="P879" i="45"/>
  <c r="P878" i="45"/>
  <c r="P877" i="45"/>
  <c r="P876" i="45"/>
  <c r="P875" i="45"/>
  <c r="P874" i="45"/>
  <c r="P873" i="45"/>
  <c r="P872" i="45"/>
  <c r="P871" i="45"/>
  <c r="P870" i="45"/>
  <c r="P869" i="45"/>
  <c r="P868" i="45"/>
  <c r="P867" i="45"/>
  <c r="P866" i="45"/>
  <c r="P865" i="45"/>
  <c r="P864" i="45"/>
  <c r="P863" i="45"/>
  <c r="P862" i="45"/>
  <c r="P861" i="45"/>
  <c r="P860" i="45"/>
  <c r="P859" i="45"/>
  <c r="P858" i="45"/>
  <c r="P857" i="45"/>
  <c r="P856" i="45"/>
  <c r="P855" i="45"/>
  <c r="P854" i="45"/>
  <c r="P853" i="45"/>
  <c r="P852" i="45"/>
  <c r="P851" i="45"/>
  <c r="P850" i="45"/>
  <c r="P849" i="45"/>
  <c r="P848" i="45"/>
  <c r="P847" i="45"/>
  <c r="P846" i="45"/>
  <c r="P845" i="45"/>
  <c r="P844" i="45"/>
  <c r="P843" i="45"/>
  <c r="P842" i="45"/>
  <c r="P841" i="45"/>
  <c r="P840" i="45"/>
  <c r="P839" i="45"/>
  <c r="P838" i="45"/>
  <c r="P837" i="45"/>
  <c r="P836" i="45"/>
  <c r="P835" i="45"/>
  <c r="P834" i="45"/>
  <c r="P833" i="45"/>
  <c r="P832" i="45"/>
  <c r="P831" i="45"/>
  <c r="P830" i="45"/>
  <c r="P829" i="45"/>
  <c r="P828" i="45"/>
  <c r="P827" i="45"/>
  <c r="P826" i="45"/>
  <c r="P825" i="45"/>
  <c r="P824" i="45"/>
  <c r="P823" i="45"/>
  <c r="P822" i="45"/>
  <c r="P821" i="45"/>
  <c r="P820" i="45"/>
  <c r="P819" i="45"/>
  <c r="P818" i="45"/>
  <c r="P817" i="45"/>
  <c r="P816" i="45"/>
  <c r="P815" i="45"/>
  <c r="P814" i="45"/>
  <c r="P813" i="45"/>
  <c r="P812" i="45"/>
  <c r="P811" i="45"/>
  <c r="P810" i="45"/>
  <c r="P809" i="45"/>
  <c r="P808" i="45"/>
  <c r="P807" i="45"/>
  <c r="P806" i="45"/>
  <c r="P805" i="45"/>
  <c r="P804" i="45"/>
  <c r="P803" i="45"/>
  <c r="P802" i="45"/>
  <c r="P801" i="45"/>
  <c r="P800" i="45"/>
  <c r="P799" i="45"/>
  <c r="P798" i="45"/>
  <c r="P797" i="45"/>
  <c r="P796" i="45"/>
  <c r="P795" i="45"/>
  <c r="P794" i="45"/>
  <c r="P793" i="45"/>
  <c r="P792" i="45"/>
  <c r="P791" i="45"/>
  <c r="P790" i="45"/>
  <c r="P789" i="45"/>
  <c r="P788" i="45"/>
  <c r="P787" i="45"/>
  <c r="P786" i="45"/>
  <c r="P785" i="45"/>
  <c r="P784" i="45"/>
  <c r="P783" i="45"/>
  <c r="P782" i="45"/>
  <c r="P781" i="45"/>
  <c r="P780" i="45"/>
  <c r="P779" i="45"/>
  <c r="P778" i="45"/>
  <c r="P777" i="45"/>
  <c r="P776" i="45"/>
  <c r="P775" i="45"/>
  <c r="P774" i="45"/>
  <c r="P773" i="45"/>
  <c r="P772" i="45"/>
  <c r="P771" i="45"/>
  <c r="P770" i="45"/>
  <c r="P769" i="45"/>
  <c r="P768" i="45"/>
  <c r="P767" i="45"/>
  <c r="P766" i="45"/>
  <c r="P765" i="45"/>
  <c r="P764" i="45"/>
  <c r="P763" i="45"/>
  <c r="P762" i="45"/>
  <c r="P761" i="45"/>
  <c r="P760" i="45"/>
  <c r="P759" i="45"/>
  <c r="P758" i="45"/>
  <c r="P757" i="45"/>
  <c r="P756" i="45"/>
  <c r="P755" i="45"/>
  <c r="P754" i="45"/>
  <c r="P753" i="45"/>
  <c r="P752" i="45"/>
  <c r="P751" i="45"/>
  <c r="P750" i="45"/>
  <c r="P749" i="45"/>
  <c r="P748" i="45"/>
  <c r="P747" i="45"/>
  <c r="P746" i="45"/>
  <c r="P745" i="45"/>
  <c r="P744" i="45"/>
  <c r="P743" i="45"/>
  <c r="P742" i="45"/>
  <c r="P741" i="45"/>
  <c r="P740" i="45"/>
  <c r="P739" i="45"/>
  <c r="P738" i="45"/>
  <c r="P737" i="45"/>
  <c r="P736" i="45"/>
  <c r="P735" i="45"/>
  <c r="P734" i="45"/>
  <c r="P733" i="45"/>
  <c r="P732" i="45"/>
  <c r="P731" i="45"/>
  <c r="P730" i="45"/>
  <c r="P729" i="45"/>
  <c r="P728" i="45"/>
  <c r="P727" i="45"/>
  <c r="P726" i="45"/>
  <c r="P725" i="45"/>
  <c r="P724" i="45"/>
  <c r="P723" i="45"/>
  <c r="P722" i="45"/>
  <c r="P721" i="45"/>
  <c r="P719" i="45"/>
  <c r="P718" i="45"/>
  <c r="P717" i="45"/>
  <c r="P716" i="45"/>
  <c r="P715" i="45"/>
  <c r="P714" i="45"/>
  <c r="P713" i="45"/>
  <c r="P712" i="45"/>
  <c r="P711" i="45"/>
  <c r="P710" i="45"/>
  <c r="P709" i="45"/>
  <c r="P708" i="45"/>
  <c r="P707" i="45"/>
  <c r="P706" i="45"/>
  <c r="P705" i="45"/>
  <c r="P704" i="45"/>
  <c r="P703" i="45"/>
  <c r="P702" i="45"/>
  <c r="P701" i="45"/>
  <c r="P700" i="45"/>
  <c r="P699" i="45"/>
  <c r="P698" i="45"/>
  <c r="P697" i="45"/>
  <c r="P696" i="45"/>
  <c r="P695" i="45"/>
  <c r="P694" i="45"/>
  <c r="P693" i="45"/>
  <c r="P692" i="45"/>
  <c r="P691" i="45"/>
  <c r="P690" i="45"/>
  <c r="P689" i="45"/>
  <c r="P688" i="45"/>
  <c r="P687" i="45"/>
  <c r="P686" i="45"/>
  <c r="P685" i="45"/>
  <c r="P684" i="45"/>
  <c r="P683" i="45"/>
  <c r="P682" i="45"/>
  <c r="P681" i="45"/>
  <c r="P680" i="45"/>
  <c r="P679" i="45"/>
  <c r="P678" i="45"/>
  <c r="P677" i="45"/>
  <c r="P676" i="45"/>
  <c r="P675" i="45"/>
  <c r="P674" i="45"/>
  <c r="P673" i="45"/>
  <c r="P672" i="45"/>
  <c r="P671" i="45"/>
  <c r="P670" i="45"/>
  <c r="P669" i="45"/>
  <c r="P668" i="45"/>
  <c r="P667" i="45"/>
  <c r="P666" i="45"/>
  <c r="P665" i="45"/>
  <c r="P664" i="45"/>
  <c r="P663" i="45"/>
  <c r="P662" i="45"/>
  <c r="P661" i="45"/>
  <c r="P660" i="45"/>
  <c r="P659" i="45"/>
  <c r="P658" i="45"/>
  <c r="P657" i="45"/>
  <c r="P656" i="45"/>
  <c r="P655" i="45"/>
  <c r="P654" i="45"/>
  <c r="P653" i="45"/>
  <c r="P652" i="45"/>
  <c r="P651" i="45"/>
  <c r="P650" i="45"/>
  <c r="P649" i="45"/>
  <c r="P648" i="45"/>
  <c r="P647" i="45"/>
  <c r="P646" i="45"/>
  <c r="P645" i="45"/>
  <c r="P644" i="45"/>
  <c r="P643" i="45"/>
  <c r="P642" i="45"/>
  <c r="P641" i="45"/>
  <c r="P640" i="45"/>
  <c r="P639" i="45"/>
  <c r="P638" i="45"/>
  <c r="P637" i="45"/>
  <c r="P636" i="45"/>
  <c r="P635" i="45"/>
  <c r="P634" i="45"/>
  <c r="P633" i="45"/>
  <c r="P632" i="45"/>
  <c r="P631" i="45"/>
  <c r="P630" i="45"/>
  <c r="P629" i="45"/>
  <c r="P628" i="45"/>
  <c r="P627" i="45"/>
  <c r="P626" i="45"/>
  <c r="P625" i="45"/>
  <c r="P624" i="45"/>
  <c r="P623" i="45"/>
  <c r="P622" i="45"/>
  <c r="P621" i="45"/>
  <c r="P620" i="45"/>
  <c r="P619" i="45"/>
  <c r="P618" i="45"/>
  <c r="P617" i="45"/>
  <c r="P616" i="45"/>
  <c r="P615" i="45"/>
  <c r="P614" i="45"/>
  <c r="P613" i="45"/>
  <c r="P612" i="45"/>
  <c r="P611" i="45"/>
  <c r="P610" i="45"/>
  <c r="P609" i="45"/>
  <c r="P608" i="45"/>
  <c r="P607" i="45"/>
  <c r="P606" i="45"/>
  <c r="P605" i="45"/>
  <c r="P604" i="45"/>
  <c r="P603" i="45"/>
  <c r="P602" i="45"/>
  <c r="P601" i="45"/>
  <c r="P600" i="45"/>
  <c r="P599" i="45"/>
  <c r="P598" i="45"/>
  <c r="P597" i="45"/>
  <c r="P596" i="45"/>
  <c r="P595" i="45"/>
  <c r="P594" i="45"/>
  <c r="P593" i="45"/>
  <c r="P592" i="45"/>
  <c r="P591" i="45"/>
  <c r="P590" i="45"/>
  <c r="P589" i="45"/>
  <c r="P588" i="45"/>
  <c r="P587" i="45"/>
  <c r="P586" i="45"/>
  <c r="P585" i="45"/>
  <c r="P584" i="45"/>
  <c r="P583" i="45"/>
  <c r="P582" i="45"/>
  <c r="P581" i="45"/>
  <c r="P580" i="45"/>
  <c r="P579" i="45"/>
  <c r="P578" i="45"/>
  <c r="P577" i="45"/>
  <c r="P576" i="45"/>
  <c r="P575" i="45"/>
  <c r="P574" i="45"/>
  <c r="P573" i="45"/>
  <c r="P572" i="45"/>
  <c r="P571" i="45"/>
  <c r="P570" i="45"/>
  <c r="P569" i="45"/>
  <c r="P568" i="45"/>
  <c r="P567" i="45"/>
  <c r="P566" i="45"/>
  <c r="P565" i="45"/>
  <c r="P564" i="45"/>
  <c r="P563" i="45"/>
  <c r="P562" i="45"/>
  <c r="P561" i="45"/>
  <c r="P560" i="45"/>
  <c r="P559" i="45"/>
  <c r="P558" i="45"/>
  <c r="P557" i="45"/>
  <c r="P556" i="45"/>
  <c r="P555" i="45"/>
  <c r="P554" i="45"/>
  <c r="P553" i="45"/>
  <c r="P552" i="45"/>
  <c r="P551" i="45"/>
  <c r="P550" i="45"/>
  <c r="P549" i="45"/>
  <c r="P548" i="45"/>
  <c r="P547" i="45"/>
  <c r="P546" i="45"/>
  <c r="P545" i="45"/>
  <c r="P544" i="45"/>
  <c r="P543" i="45"/>
  <c r="P542" i="45"/>
  <c r="P541" i="45"/>
  <c r="P540" i="45"/>
  <c r="P539" i="45"/>
  <c r="P538" i="45"/>
  <c r="P537" i="45"/>
  <c r="P536" i="45"/>
  <c r="P535" i="45"/>
  <c r="P534" i="45"/>
  <c r="P532" i="45"/>
  <c r="P531" i="45"/>
  <c r="P530" i="45"/>
  <c r="P529" i="45"/>
  <c r="P528" i="45"/>
  <c r="P527" i="45"/>
  <c r="P526" i="45"/>
  <c r="P525" i="45"/>
  <c r="P524" i="45"/>
  <c r="P523" i="45"/>
  <c r="P522" i="45"/>
  <c r="P521" i="45"/>
  <c r="P520" i="45"/>
  <c r="P519" i="45"/>
  <c r="P518" i="45"/>
  <c r="P517" i="45"/>
  <c r="P516" i="45"/>
  <c r="P515" i="45"/>
  <c r="P514" i="45"/>
  <c r="P513" i="45"/>
  <c r="P512" i="45"/>
  <c r="P511" i="45"/>
  <c r="P510" i="45"/>
  <c r="P509" i="45"/>
  <c r="P508" i="45"/>
  <c r="P507" i="45"/>
  <c r="P506" i="45"/>
  <c r="P505" i="45"/>
  <c r="P504" i="45"/>
  <c r="P503" i="45"/>
  <c r="P502" i="45"/>
  <c r="P501" i="45"/>
  <c r="P500" i="45"/>
  <c r="P499" i="45"/>
  <c r="P498" i="45"/>
  <c r="P497" i="45"/>
  <c r="P496" i="45"/>
  <c r="P495" i="45"/>
  <c r="P494" i="45"/>
  <c r="P493" i="45"/>
  <c r="P492" i="45"/>
  <c r="P491" i="45"/>
  <c r="P490" i="45"/>
  <c r="P489" i="45"/>
  <c r="P488" i="45"/>
  <c r="P487" i="45"/>
  <c r="P486" i="45"/>
  <c r="P485" i="45"/>
  <c r="P484" i="45"/>
  <c r="P483" i="45"/>
  <c r="P482" i="45"/>
  <c r="P481" i="45"/>
  <c r="P480" i="45"/>
  <c r="P479" i="45"/>
  <c r="P478" i="45"/>
  <c r="P477" i="45"/>
  <c r="P476" i="45"/>
  <c r="P475" i="45"/>
  <c r="P474" i="45"/>
  <c r="P473" i="45"/>
  <c r="P472" i="45"/>
  <c r="P471" i="45"/>
  <c r="P470" i="45"/>
  <c r="P469" i="45"/>
  <c r="P468" i="45"/>
  <c r="P467" i="45"/>
  <c r="P466" i="45"/>
  <c r="P465" i="45"/>
  <c r="P464" i="45"/>
  <c r="P463" i="45"/>
  <c r="P462" i="45"/>
  <c r="P461" i="45"/>
  <c r="P460" i="45"/>
  <c r="P459" i="45"/>
  <c r="P458" i="45"/>
  <c r="P457" i="45"/>
  <c r="P456" i="45"/>
  <c r="P455" i="45"/>
  <c r="P454" i="45"/>
  <c r="P453" i="45"/>
  <c r="P452" i="45"/>
  <c r="P451" i="45"/>
  <c r="P450" i="45"/>
  <c r="P449" i="45"/>
  <c r="P448" i="45"/>
  <c r="P447" i="45"/>
  <c r="P446" i="45"/>
  <c r="P445" i="45"/>
  <c r="P444" i="45"/>
  <c r="P443" i="45"/>
  <c r="P442" i="45"/>
  <c r="P441" i="45"/>
  <c r="P440" i="45"/>
  <c r="P439" i="45"/>
  <c r="P438" i="45"/>
  <c r="P437" i="45"/>
  <c r="P436" i="45"/>
  <c r="P435" i="45"/>
  <c r="P434" i="45"/>
  <c r="P433" i="45"/>
  <c r="P432" i="45"/>
  <c r="P431" i="45"/>
  <c r="P430" i="45"/>
  <c r="P429" i="45"/>
  <c r="P428" i="45"/>
  <c r="P427" i="45"/>
  <c r="P426" i="45"/>
  <c r="P425" i="45"/>
  <c r="P424" i="45"/>
  <c r="P423" i="45"/>
  <c r="P422" i="45"/>
  <c r="P421" i="45"/>
  <c r="P420" i="45"/>
  <c r="P419" i="45"/>
  <c r="P418" i="45"/>
  <c r="P417" i="45"/>
  <c r="P416" i="45"/>
  <c r="P415" i="45"/>
  <c r="P414" i="45"/>
  <c r="P413" i="45"/>
  <c r="P412" i="45"/>
  <c r="P411" i="45"/>
  <c r="P410" i="45"/>
  <c r="P409" i="45"/>
  <c r="P408" i="45"/>
  <c r="P407" i="45"/>
  <c r="P406" i="45"/>
  <c r="P405" i="45"/>
  <c r="P404" i="45"/>
  <c r="P403" i="45"/>
  <c r="P402" i="45"/>
  <c r="P401" i="45"/>
  <c r="P400" i="45"/>
  <c r="P399" i="45"/>
  <c r="P398" i="45"/>
  <c r="P397" i="45"/>
  <c r="P396" i="45"/>
  <c r="P395" i="45"/>
  <c r="P394" i="45"/>
  <c r="P393" i="45"/>
  <c r="P392" i="45"/>
  <c r="P391" i="45"/>
  <c r="P390" i="45"/>
  <c r="P389" i="45"/>
  <c r="P388" i="45"/>
  <c r="P387" i="45"/>
  <c r="P386" i="45"/>
  <c r="P385" i="45"/>
  <c r="P384" i="45"/>
  <c r="P383" i="45"/>
  <c r="P382" i="45"/>
  <c r="P381" i="45"/>
  <c r="P380" i="45"/>
  <c r="P379" i="45"/>
  <c r="P378" i="45"/>
  <c r="P377" i="45"/>
  <c r="P376" i="45"/>
  <c r="P375" i="45"/>
  <c r="P374" i="45"/>
  <c r="P373" i="45"/>
  <c r="P372" i="45"/>
  <c r="P371" i="45"/>
  <c r="P370" i="45"/>
  <c r="P369" i="45"/>
  <c r="P368" i="45"/>
  <c r="P367" i="45"/>
  <c r="P366" i="45"/>
  <c r="P365" i="45"/>
  <c r="P364" i="45"/>
  <c r="P363" i="45"/>
  <c r="P362" i="45"/>
  <c r="P361" i="45"/>
  <c r="P360" i="45"/>
  <c r="P359" i="45"/>
  <c r="P358" i="45"/>
  <c r="P357" i="45"/>
  <c r="P356" i="45"/>
  <c r="P355" i="45"/>
  <c r="P354" i="45"/>
  <c r="P353" i="45"/>
  <c r="P352" i="45"/>
  <c r="P351" i="45"/>
  <c r="P350" i="45"/>
  <c r="P349" i="45"/>
  <c r="P348" i="45"/>
  <c r="P347" i="45"/>
  <c r="P346" i="45"/>
  <c r="P345" i="45"/>
  <c r="P344" i="45"/>
  <c r="P343" i="45"/>
  <c r="P342" i="45"/>
  <c r="P341" i="45"/>
  <c r="P340" i="45"/>
  <c r="P339" i="45"/>
  <c r="P338" i="45"/>
  <c r="P337" i="45"/>
  <c r="P336" i="45"/>
  <c r="P335" i="45"/>
  <c r="P334" i="45"/>
  <c r="P333" i="45"/>
  <c r="P332" i="45"/>
  <c r="P331" i="45"/>
  <c r="P330" i="45"/>
  <c r="P329" i="45"/>
  <c r="P328" i="45"/>
  <c r="P327" i="45"/>
  <c r="P326" i="45"/>
  <c r="P325" i="45"/>
  <c r="P324" i="45"/>
  <c r="P323" i="45"/>
  <c r="P322" i="45"/>
  <c r="P321" i="45"/>
  <c r="P320" i="45"/>
  <c r="P319" i="45"/>
  <c r="P318" i="45"/>
  <c r="P317" i="45"/>
  <c r="P316" i="45"/>
  <c r="P315" i="45"/>
  <c r="P314" i="45"/>
  <c r="P313" i="45"/>
  <c r="P312" i="45"/>
  <c r="P311" i="45"/>
  <c r="P310" i="45"/>
  <c r="P309" i="45"/>
  <c r="P308" i="45"/>
  <c r="P307" i="45"/>
  <c r="P306" i="45"/>
  <c r="P305" i="45"/>
  <c r="P304" i="45"/>
  <c r="P303" i="45"/>
  <c r="P302" i="45"/>
  <c r="P301" i="45"/>
  <c r="P300" i="45"/>
  <c r="P299" i="45"/>
  <c r="P298" i="45"/>
  <c r="P297" i="45"/>
  <c r="P296" i="45"/>
  <c r="P295" i="45"/>
  <c r="P294" i="45"/>
  <c r="P293" i="45"/>
  <c r="P292" i="45"/>
  <c r="P291" i="45"/>
  <c r="P290" i="45"/>
  <c r="P289" i="45"/>
  <c r="P288" i="45"/>
  <c r="P287" i="45"/>
  <c r="P286" i="45"/>
  <c r="P285" i="45"/>
  <c r="P284" i="45"/>
  <c r="P283" i="45"/>
  <c r="P282" i="45"/>
  <c r="P281" i="45"/>
  <c r="P280" i="45"/>
  <c r="P279" i="45"/>
  <c r="P278" i="45"/>
  <c r="P277" i="45"/>
  <c r="P276" i="45"/>
  <c r="P275" i="45"/>
  <c r="P274" i="45"/>
  <c r="P273" i="45"/>
  <c r="P272" i="45"/>
  <c r="P271" i="45"/>
  <c r="P270" i="45"/>
  <c r="P269" i="45"/>
  <c r="P268" i="45"/>
  <c r="P267" i="45"/>
  <c r="P266" i="45"/>
  <c r="P265" i="45"/>
  <c r="P264" i="45"/>
  <c r="P263" i="45"/>
  <c r="P261" i="45"/>
  <c r="P260" i="45"/>
  <c r="P259" i="45"/>
  <c r="P258" i="45"/>
  <c r="P257" i="45"/>
  <c r="P256" i="45"/>
  <c r="P255" i="45"/>
  <c r="P254" i="45"/>
  <c r="P253" i="45"/>
  <c r="P252" i="45"/>
  <c r="P251" i="45"/>
  <c r="P250" i="45"/>
  <c r="P249" i="45"/>
  <c r="P248" i="45"/>
  <c r="P247" i="45"/>
  <c r="P246" i="45"/>
  <c r="P245" i="45"/>
  <c r="P244" i="45"/>
  <c r="P243" i="45"/>
  <c r="P242" i="45"/>
  <c r="P241" i="45"/>
  <c r="P240" i="45"/>
  <c r="P239" i="45"/>
  <c r="P238" i="45"/>
  <c r="P237" i="45"/>
  <c r="P236" i="45"/>
  <c r="P235" i="45"/>
  <c r="P234" i="45"/>
  <c r="P233" i="45"/>
  <c r="P232" i="45"/>
  <c r="P231" i="45"/>
  <c r="P230" i="45"/>
  <c r="P229" i="45"/>
  <c r="P228" i="45"/>
  <c r="P227" i="45"/>
  <c r="P226" i="45"/>
  <c r="P225" i="45"/>
  <c r="P224" i="45"/>
  <c r="P223" i="45"/>
  <c r="P222" i="45"/>
  <c r="P221" i="45"/>
  <c r="P220" i="45"/>
  <c r="P219" i="45"/>
  <c r="P218" i="45"/>
  <c r="P217" i="45"/>
  <c r="P216" i="45"/>
  <c r="P215" i="45"/>
  <c r="P214" i="45"/>
  <c r="P213" i="45"/>
  <c r="P212" i="45"/>
  <c r="P211" i="45"/>
  <c r="P210" i="45"/>
  <c r="P209" i="45"/>
  <c r="P208" i="45"/>
  <c r="P207" i="45"/>
  <c r="P206" i="45"/>
  <c r="P205" i="45"/>
  <c r="P204" i="45"/>
  <c r="P203" i="45"/>
  <c r="P202" i="45"/>
  <c r="P201" i="45"/>
  <c r="P200" i="45"/>
  <c r="P199" i="45"/>
  <c r="P198" i="45"/>
  <c r="P197" i="45"/>
  <c r="P196" i="45"/>
  <c r="P195" i="45"/>
  <c r="P194" i="45"/>
  <c r="P193" i="45"/>
  <c r="P192" i="45"/>
  <c r="P191" i="45"/>
  <c r="P190" i="45"/>
  <c r="P189" i="45"/>
  <c r="P188" i="45"/>
  <c r="P187" i="45"/>
  <c r="P186" i="45"/>
  <c r="P185" i="45"/>
  <c r="P184" i="45"/>
  <c r="P183" i="45"/>
  <c r="P182" i="45"/>
  <c r="P181" i="45"/>
  <c r="P180" i="45"/>
  <c r="P179" i="45"/>
  <c r="P178" i="45"/>
  <c r="P177" i="45"/>
  <c r="P176" i="45"/>
  <c r="P175" i="45"/>
  <c r="P174" i="45"/>
  <c r="P173" i="45"/>
  <c r="P172" i="45"/>
  <c r="P171" i="45"/>
  <c r="P170" i="45"/>
  <c r="P169" i="45"/>
  <c r="P168" i="45"/>
  <c r="P167" i="45"/>
  <c r="P166" i="45"/>
  <c r="P165" i="45"/>
  <c r="P164" i="45"/>
  <c r="P163" i="45"/>
  <c r="P162" i="45"/>
  <c r="P161" i="45"/>
  <c r="P160" i="45"/>
  <c r="P159" i="45"/>
  <c r="P158" i="45"/>
  <c r="P157" i="45"/>
  <c r="P156" i="45"/>
  <c r="P155" i="45"/>
  <c r="P154" i="45"/>
  <c r="P153" i="45"/>
  <c r="P152" i="45"/>
  <c r="P151" i="45"/>
  <c r="P150" i="45"/>
  <c r="P149" i="45"/>
  <c r="P148" i="45"/>
  <c r="P147" i="45"/>
  <c r="P146" i="45"/>
  <c r="P145" i="45"/>
  <c r="P144" i="45"/>
  <c r="P143" i="45"/>
  <c r="P142" i="45"/>
  <c r="P141" i="45"/>
  <c r="P140" i="45"/>
  <c r="P139" i="45"/>
  <c r="P138" i="45"/>
  <c r="P137" i="45"/>
  <c r="P136" i="45"/>
  <c r="P135" i="45"/>
  <c r="P134" i="45"/>
  <c r="P133" i="45"/>
  <c r="P132" i="45"/>
  <c r="P131" i="45"/>
  <c r="P130" i="45"/>
  <c r="P129" i="45"/>
  <c r="P128" i="45"/>
  <c r="P127" i="45"/>
  <c r="P126" i="45"/>
  <c r="P125" i="45"/>
  <c r="P124" i="45"/>
  <c r="P123" i="45"/>
  <c r="P122" i="45"/>
  <c r="P121" i="45"/>
  <c r="P120" i="45"/>
  <c r="P119" i="45"/>
  <c r="P118" i="45"/>
  <c r="P117" i="45"/>
  <c r="P116" i="45"/>
  <c r="P115" i="45"/>
  <c r="P114" i="45"/>
  <c r="P113" i="45"/>
  <c r="P112" i="45"/>
  <c r="P111" i="45"/>
  <c r="P110" i="45"/>
  <c r="P109" i="45"/>
  <c r="P108" i="45"/>
  <c r="P107" i="45"/>
  <c r="P106" i="45"/>
  <c r="P105" i="45"/>
  <c r="P104" i="45"/>
  <c r="P103" i="45"/>
  <c r="P102" i="45"/>
  <c r="P101" i="45"/>
  <c r="P100" i="45"/>
  <c r="P99" i="45"/>
  <c r="P98" i="45"/>
  <c r="P97" i="45"/>
  <c r="P96" i="45"/>
  <c r="P95" i="45"/>
  <c r="P94" i="45"/>
  <c r="P93" i="45"/>
  <c r="P92" i="45"/>
  <c r="P91" i="45"/>
  <c r="P90" i="45"/>
  <c r="P89" i="45"/>
  <c r="P88" i="45"/>
  <c r="P87" i="45"/>
  <c r="P86" i="45"/>
  <c r="P85" i="45"/>
  <c r="P84" i="45"/>
  <c r="P83" i="45"/>
  <c r="P82" i="45"/>
  <c r="P81" i="45"/>
  <c r="P80" i="45"/>
  <c r="P79" i="45"/>
  <c r="P78" i="45"/>
  <c r="P77" i="45"/>
  <c r="P76" i="45"/>
  <c r="P75" i="45"/>
  <c r="P74" i="45"/>
  <c r="P73" i="45"/>
  <c r="P72" i="45"/>
  <c r="P71" i="45"/>
  <c r="P70" i="45"/>
  <c r="P69" i="45"/>
  <c r="P68" i="45"/>
  <c r="P67" i="45"/>
  <c r="P66" i="45"/>
  <c r="P65" i="45"/>
  <c r="P64" i="45"/>
  <c r="P63" i="45"/>
  <c r="P62" i="45"/>
  <c r="P61" i="45"/>
  <c r="P60" i="45"/>
  <c r="P59" i="45"/>
  <c r="P58" i="45"/>
  <c r="P57" i="45"/>
  <c r="P56" i="45"/>
  <c r="P55" i="45"/>
  <c r="P54" i="45"/>
  <c r="P53" i="45"/>
  <c r="P52" i="45"/>
  <c r="P51" i="45"/>
  <c r="P50" i="45"/>
  <c r="P49" i="45"/>
  <c r="P48" i="45"/>
  <c r="P47" i="45"/>
  <c r="P46" i="45"/>
  <c r="P45" i="45"/>
  <c r="P44" i="45"/>
  <c r="P43" i="45"/>
  <c r="P42" i="45"/>
  <c r="P41" i="45"/>
  <c r="P40" i="45"/>
  <c r="P39" i="45"/>
  <c r="P38" i="45"/>
  <c r="P37" i="45"/>
  <c r="P36" i="45"/>
  <c r="P35" i="45"/>
  <c r="P34" i="45"/>
  <c r="P33" i="45"/>
  <c r="P32" i="45"/>
  <c r="P31" i="45"/>
  <c r="P30" i="45"/>
  <c r="P29" i="45"/>
  <c r="P28" i="45"/>
  <c r="P27" i="45"/>
  <c r="P26" i="45"/>
  <c r="P25" i="45"/>
  <c r="P24" i="45"/>
  <c r="P23" i="45"/>
  <c r="P22" i="45"/>
  <c r="P21" i="45"/>
  <c r="P20" i="45"/>
  <c r="P19" i="45"/>
  <c r="P18" i="45"/>
  <c r="P17" i="45"/>
  <c r="P16" i="45"/>
  <c r="P15" i="45"/>
  <c r="P14" i="45"/>
  <c r="P13" i="45"/>
  <c r="P12" i="45"/>
  <c r="P11" i="45"/>
  <c r="P10" i="45"/>
  <c r="P9" i="45"/>
  <c r="P8" i="45"/>
  <c r="P7" i="45"/>
  <c r="P6" i="45"/>
  <c r="P5" i="45"/>
  <c r="K4" i="45"/>
  <c r="O4" i="51" l="1"/>
  <c r="P4" i="45"/>
  <c r="P533" i="45"/>
  <c r="P262" i="45"/>
  <c r="P720" i="45"/>
  <c r="D22" i="48"/>
  <c r="D110" i="48"/>
  <c r="D78" i="48"/>
  <c r="D54" i="48"/>
  <c r="D105" i="48"/>
  <c r="D82" i="48"/>
  <c r="D66" i="48"/>
  <c r="D26" i="48"/>
  <c r="AT75" i="40"/>
  <c r="D99" i="48"/>
  <c r="D60" i="48"/>
  <c r="D32" i="48"/>
  <c r="AT102" i="40"/>
  <c r="H109" i="48"/>
  <c r="D109" i="48"/>
  <c r="H103" i="48"/>
  <c r="D103" i="48"/>
  <c r="H98" i="48"/>
  <c r="D98" i="48"/>
  <c r="H91" i="48"/>
  <c r="D91" i="48"/>
  <c r="H85" i="48"/>
  <c r="D85" i="48"/>
  <c r="H81" i="48"/>
  <c r="D81" i="48"/>
  <c r="H77" i="48"/>
  <c r="D77" i="48"/>
  <c r="H73" i="48"/>
  <c r="D73" i="48"/>
  <c r="H69" i="48"/>
  <c r="D69" i="48"/>
  <c r="H65" i="48"/>
  <c r="H59" i="48"/>
  <c r="D59" i="48"/>
  <c r="D55" i="48"/>
  <c r="H51" i="48"/>
  <c r="D51" i="48"/>
  <c r="H45" i="48"/>
  <c r="D45" i="48"/>
  <c r="H41" i="48"/>
  <c r="D41" i="48"/>
  <c r="H35" i="48"/>
  <c r="D35" i="48"/>
  <c r="D31" i="48"/>
  <c r="H25" i="48"/>
  <c r="D25" i="48"/>
  <c r="H21" i="48"/>
  <c r="D21" i="48"/>
  <c r="H17" i="48"/>
  <c r="D17" i="48"/>
  <c r="D63" i="48"/>
  <c r="D58" i="48"/>
  <c r="D52" i="48"/>
  <c r="D47" i="48"/>
  <c r="D42" i="48"/>
  <c r="D36" i="48"/>
  <c r="D30" i="48"/>
  <c r="D19" i="48"/>
  <c r="D14" i="48"/>
  <c r="D9" i="48"/>
  <c r="D107" i="48"/>
  <c r="D102" i="48"/>
  <c r="D97" i="48"/>
  <c r="D86" i="48"/>
  <c r="H106" i="48"/>
  <c r="D106" i="48"/>
  <c r="D65" i="48"/>
  <c r="D70" i="48"/>
  <c r="H111" i="48"/>
  <c r="D71" i="48"/>
  <c r="D87" i="48"/>
  <c r="D93" i="48"/>
  <c r="D10" i="48"/>
  <c r="D15" i="48"/>
  <c r="D38" i="48"/>
  <c r="D43" i="48"/>
  <c r="D48" i="48"/>
  <c r="H15" i="48"/>
  <c r="H8" i="48"/>
  <c r="D49" i="48"/>
  <c r="D37" i="48"/>
  <c r="D28" i="48"/>
  <c r="D8" i="48"/>
  <c r="D104" i="48"/>
  <c r="D96" i="48"/>
  <c r="D7" i="48"/>
  <c r="H119" i="48"/>
  <c r="H107" i="48"/>
  <c r="H100" i="48"/>
  <c r="D100" i="48"/>
  <c r="H93" i="48"/>
  <c r="H83" i="48"/>
  <c r="H75" i="48"/>
  <c r="H67" i="48"/>
  <c r="H61" i="48"/>
  <c r="D61" i="48"/>
  <c r="H57" i="48"/>
  <c r="D57" i="48"/>
  <c r="H53" i="48"/>
  <c r="D53" i="48"/>
  <c r="H47" i="48"/>
  <c r="H43" i="48"/>
  <c r="H39" i="48"/>
  <c r="H33" i="48"/>
  <c r="D33" i="48"/>
  <c r="H27" i="48"/>
  <c r="H63" i="48"/>
  <c r="D67" i="48"/>
  <c r="D83" i="48"/>
  <c r="D89" i="48"/>
  <c r="D94" i="48"/>
  <c r="D11" i="48"/>
  <c r="D27" i="48"/>
  <c r="D34" i="48"/>
  <c r="D39" i="48"/>
  <c r="D44" i="48"/>
  <c r="D50" i="48"/>
  <c r="H110" i="48"/>
  <c r="H105" i="48"/>
  <c r="H99" i="48"/>
  <c r="H92" i="48"/>
  <c r="D92" i="48"/>
  <c r="H86" i="48"/>
  <c r="H82" i="48"/>
  <c r="H78" i="48"/>
  <c r="H74" i="48"/>
  <c r="H70" i="48"/>
  <c r="H66" i="48"/>
  <c r="H60" i="48"/>
  <c r="H56" i="48"/>
  <c r="H52" i="48"/>
  <c r="H46" i="48"/>
  <c r="H42" i="48"/>
  <c r="H36" i="48"/>
  <c r="H32" i="48"/>
  <c r="H26" i="48"/>
  <c r="H22" i="48"/>
  <c r="H18" i="48"/>
  <c r="H12" i="48"/>
  <c r="D12" i="48"/>
  <c r="H95" i="48"/>
  <c r="D74" i="48"/>
  <c r="D79" i="48"/>
  <c r="D90" i="48"/>
  <c r="D95" i="48"/>
  <c r="D101" i="48"/>
  <c r="D64" i="48"/>
  <c r="D13" i="48"/>
  <c r="D18" i="48"/>
  <c r="D23" i="48"/>
  <c r="D29" i="48"/>
  <c r="D40" i="48"/>
  <c r="D46" i="48"/>
  <c r="D56" i="48"/>
  <c r="D62" i="48"/>
  <c r="AU103" i="40"/>
  <c r="AT103" i="40"/>
  <c r="AS103" i="40"/>
  <c r="AU75" i="40"/>
  <c r="AU102" i="40"/>
  <c r="H108" i="48"/>
  <c r="H102" i="48"/>
  <c r="H97" i="48"/>
  <c r="H88" i="48"/>
  <c r="H84" i="48"/>
  <c r="H80" i="48"/>
  <c r="H76" i="48"/>
  <c r="H72" i="48"/>
  <c r="H68" i="48"/>
  <c r="H64" i="48"/>
  <c r="H58" i="48"/>
  <c r="H54" i="48"/>
  <c r="H50" i="48"/>
  <c r="H44" i="48"/>
  <c r="H40" i="48"/>
  <c r="H34" i="48"/>
  <c r="H30" i="48"/>
  <c r="H24" i="48"/>
  <c r="H20" i="48"/>
  <c r="H16" i="48"/>
  <c r="D68" i="48"/>
  <c r="D72" i="48"/>
  <c r="D76" i="48"/>
  <c r="D80" i="48"/>
  <c r="D84" i="48"/>
  <c r="D88" i="48"/>
  <c r="D108" i="48"/>
  <c r="D16" i="48"/>
  <c r="D20" i="48"/>
  <c r="D24" i="48"/>
  <c r="AO75" i="40"/>
  <c r="AP75" i="40"/>
  <c r="AQ75" i="40"/>
  <c r="AR75" i="40"/>
  <c r="AS75" i="40"/>
  <c r="AM75" i="40"/>
  <c r="AJ11" i="40"/>
  <c r="AL11" i="40"/>
  <c r="AK11" i="40"/>
  <c r="AK5" i="40"/>
  <c r="H118" i="48"/>
  <c r="H94" i="48"/>
  <c r="H62" i="48"/>
  <c r="H38" i="48"/>
  <c r="H14" i="48"/>
  <c r="H31" i="48"/>
  <c r="H117" i="48"/>
  <c r="H101" i="48"/>
  <c r="H37" i="48"/>
  <c r="H29" i="48"/>
  <c r="H13" i="48"/>
  <c r="H79" i="48"/>
  <c r="H116" i="48"/>
  <c r="H28" i="48"/>
  <c r="H23" i="48"/>
  <c r="H115" i="48"/>
  <c r="H19" i="48"/>
  <c r="H11" i="48"/>
  <c r="H87" i="48"/>
  <c r="H71" i="48"/>
  <c r="H114" i="48"/>
  <c r="H90" i="48"/>
  <c r="H10" i="48"/>
  <c r="H55" i="48"/>
  <c r="H113" i="48"/>
  <c r="H89" i="48"/>
  <c r="H49" i="48"/>
  <c r="H9" i="48"/>
  <c r="H7" i="48"/>
  <c r="H112" i="48"/>
  <c r="H104" i="48"/>
  <c r="H96" i="48"/>
  <c r="H48" i="48"/>
  <c r="E8" i="6"/>
  <c r="E7" i="6"/>
  <c r="E6" i="6"/>
  <c r="E5" i="6"/>
  <c r="E4" i="6"/>
  <c r="E10" i="6"/>
  <c r="E9" i="6"/>
  <c r="E12" i="6"/>
  <c r="E11" i="6"/>
  <c r="E14" i="6"/>
  <c r="E13" i="6"/>
  <c r="E33" i="6"/>
  <c r="E32" i="6"/>
  <c r="E31" i="6"/>
  <c r="E30" i="6"/>
  <c r="E29" i="6"/>
  <c r="E28" i="6"/>
  <c r="E27" i="6"/>
  <c r="E26" i="6"/>
  <c r="E25" i="6"/>
  <c r="E24" i="6"/>
  <c r="E23" i="6"/>
  <c r="E22" i="6"/>
  <c r="E21" i="6"/>
  <c r="E20" i="6"/>
  <c r="E19" i="6"/>
  <c r="E18" i="6"/>
  <c r="E17" i="6"/>
  <c r="E16" i="6"/>
  <c r="E15" i="6"/>
  <c r="E50" i="6"/>
  <c r="E49" i="6"/>
  <c r="E48" i="6"/>
  <c r="E47" i="6"/>
  <c r="E46" i="6"/>
  <c r="E45" i="6"/>
  <c r="E44" i="6"/>
  <c r="E43" i="6"/>
  <c r="E42" i="6"/>
  <c r="E41" i="6"/>
  <c r="E40" i="6"/>
  <c r="E39" i="6"/>
  <c r="E38" i="6"/>
  <c r="E37" i="6"/>
  <c r="E36" i="6"/>
  <c r="E35" i="6"/>
  <c r="E34" i="6"/>
  <c r="E51" i="6"/>
  <c r="E69" i="6"/>
  <c r="E68" i="6"/>
  <c r="E67" i="6"/>
  <c r="E66" i="6"/>
  <c r="E65" i="6"/>
  <c r="E64" i="6"/>
  <c r="E63" i="6"/>
  <c r="E62" i="6"/>
  <c r="E61" i="6"/>
  <c r="E60" i="6"/>
  <c r="E59" i="6"/>
  <c r="E58" i="6"/>
  <c r="E57" i="6"/>
  <c r="E56" i="6"/>
  <c r="E55" i="6"/>
  <c r="E54" i="6"/>
  <c r="E53" i="6"/>
  <c r="E52" i="6"/>
  <c r="E78" i="6"/>
  <c r="E77" i="6"/>
  <c r="E76" i="6"/>
  <c r="E75" i="6"/>
  <c r="E74" i="6"/>
  <c r="E73" i="6"/>
  <c r="E72" i="6"/>
  <c r="E71" i="6"/>
  <c r="E70" i="6"/>
  <c r="E96" i="6"/>
  <c r="E95" i="6"/>
  <c r="E94" i="6"/>
  <c r="E93" i="6"/>
  <c r="E92" i="6"/>
  <c r="E91" i="6"/>
  <c r="E90" i="6"/>
  <c r="E89" i="6"/>
  <c r="E88" i="6"/>
  <c r="E87" i="6"/>
  <c r="E86" i="6"/>
  <c r="E85" i="6"/>
  <c r="E84" i="6"/>
  <c r="E83" i="6"/>
  <c r="E82" i="6"/>
  <c r="E81" i="6"/>
  <c r="E80" i="6"/>
  <c r="E79" i="6"/>
  <c r="E102" i="6"/>
  <c r="E101" i="6"/>
  <c r="E100" i="6"/>
  <c r="E99" i="6"/>
  <c r="E98" i="6"/>
  <c r="E97" i="6"/>
  <c r="E103" i="6"/>
  <c r="E114" i="6"/>
  <c r="E113" i="6"/>
  <c r="E112" i="6"/>
  <c r="E111" i="6"/>
  <c r="E110" i="6"/>
  <c r="E109" i="6"/>
  <c r="E108" i="6"/>
  <c r="E107" i="6"/>
  <c r="E106" i="6"/>
  <c r="E105" i="6"/>
  <c r="E104" i="6"/>
  <c r="E117" i="6"/>
  <c r="E116" i="6"/>
  <c r="E115" i="6"/>
  <c r="E121" i="6"/>
  <c r="E120" i="6"/>
  <c r="E119" i="6"/>
  <c r="E118" i="6"/>
  <c r="E127" i="6"/>
  <c r="E126" i="6"/>
  <c r="E125" i="6"/>
  <c r="E124" i="6"/>
  <c r="E123" i="6"/>
  <c r="E122" i="6"/>
  <c r="E140" i="6"/>
  <c r="E139" i="6"/>
  <c r="E138" i="6"/>
  <c r="E137" i="6"/>
  <c r="E136" i="6"/>
  <c r="E135" i="6"/>
  <c r="E134" i="6"/>
  <c r="E133" i="6"/>
  <c r="E132" i="6"/>
  <c r="E131" i="6"/>
  <c r="E130" i="6"/>
  <c r="E129" i="6"/>
  <c r="E128" i="6"/>
  <c r="E2062" i="47"/>
  <c r="E2061" i="47"/>
  <c r="E2060" i="47"/>
  <c r="E2059" i="47"/>
  <c r="E2058" i="47"/>
  <c r="E2057" i="47"/>
  <c r="E2056" i="47"/>
  <c r="E2055" i="47"/>
  <c r="E2054" i="47"/>
  <c r="E2053" i="47"/>
  <c r="E2052" i="47"/>
  <c r="E2051" i="47"/>
  <c r="E2050" i="47"/>
  <c r="E2049" i="47"/>
  <c r="E2048" i="47"/>
  <c r="E2047" i="47"/>
  <c r="E2046" i="47"/>
  <c r="E2045" i="47"/>
  <c r="E2044" i="47"/>
  <c r="E2043" i="47"/>
  <c r="E2042" i="47"/>
  <c r="E2041" i="47"/>
  <c r="E2040" i="47"/>
  <c r="E2039" i="47"/>
  <c r="E2038" i="47"/>
  <c r="E2037" i="47"/>
  <c r="E2036" i="47"/>
  <c r="E2035" i="47"/>
  <c r="E2034" i="47"/>
  <c r="E2033" i="47"/>
  <c r="E2032" i="47"/>
  <c r="E2031" i="47"/>
  <c r="E2030" i="47"/>
  <c r="E2029" i="47"/>
  <c r="E2028" i="47"/>
  <c r="E2027" i="47"/>
  <c r="E2026" i="47"/>
  <c r="E2025" i="47"/>
  <c r="E2024" i="47"/>
  <c r="E2023" i="47"/>
  <c r="E2022" i="47"/>
  <c r="E2021" i="47"/>
  <c r="E2020" i="47"/>
  <c r="E2019" i="47"/>
  <c r="E2018" i="47"/>
  <c r="E2017" i="47"/>
  <c r="E2016" i="47"/>
  <c r="E2015" i="47"/>
  <c r="E2014" i="47"/>
  <c r="E2013" i="47"/>
  <c r="E2012" i="47"/>
  <c r="E2011" i="47"/>
  <c r="E2010" i="47"/>
  <c r="E2009" i="47"/>
  <c r="E2008" i="47"/>
  <c r="E2007" i="47"/>
  <c r="E2006" i="47"/>
  <c r="E2005" i="47"/>
  <c r="E2004" i="47"/>
  <c r="E2003" i="47"/>
  <c r="E2002" i="47"/>
  <c r="E2001" i="47"/>
  <c r="E2000" i="47"/>
  <c r="E1999" i="47"/>
  <c r="E1998" i="47"/>
  <c r="E1997" i="47"/>
  <c r="E1996" i="47"/>
  <c r="E1995" i="47"/>
  <c r="E1994" i="47"/>
  <c r="E1993" i="47"/>
  <c r="E1992" i="47"/>
  <c r="E1991" i="47"/>
  <c r="E1990" i="47"/>
  <c r="E1989" i="47"/>
  <c r="E1988" i="47"/>
  <c r="E1987" i="47"/>
  <c r="E1986" i="47"/>
  <c r="E1985" i="47"/>
  <c r="E1984" i="47"/>
  <c r="E1983" i="47"/>
  <c r="E1982" i="47"/>
  <c r="E1981" i="47"/>
  <c r="E1980" i="47"/>
  <c r="E1979" i="47"/>
  <c r="E1978" i="47"/>
  <c r="E1977" i="47"/>
  <c r="E1976" i="47"/>
  <c r="E1975" i="47"/>
  <c r="E1974" i="47"/>
  <c r="E1973" i="47"/>
  <c r="E1972" i="47"/>
  <c r="E1971" i="47"/>
  <c r="E1970" i="47"/>
  <c r="E1969" i="47"/>
  <c r="E1968" i="47"/>
  <c r="E1967" i="47"/>
  <c r="E1966" i="47"/>
  <c r="E1965" i="47"/>
  <c r="E1964" i="47"/>
  <c r="E1963" i="47"/>
  <c r="E1962" i="47"/>
  <c r="E1961" i="47"/>
  <c r="E1960" i="47"/>
  <c r="E1959" i="47"/>
  <c r="E1958" i="47"/>
  <c r="E1957" i="47"/>
  <c r="E1956" i="47"/>
  <c r="E1955" i="47"/>
  <c r="E1954" i="47"/>
  <c r="E1953" i="47"/>
  <c r="E1952" i="47"/>
  <c r="E1951" i="47"/>
  <c r="E1950" i="47"/>
  <c r="E1949" i="47"/>
  <c r="E1948" i="47"/>
  <c r="E1947" i="47"/>
  <c r="E1946" i="47"/>
  <c r="E1945" i="47"/>
  <c r="E1944" i="47"/>
  <c r="E1943" i="47"/>
  <c r="E1942" i="47"/>
  <c r="E1941" i="47"/>
  <c r="E1940" i="47"/>
  <c r="E1939" i="47"/>
  <c r="E1938" i="47"/>
  <c r="E1937" i="47"/>
  <c r="E1936" i="47"/>
  <c r="E1935" i="47"/>
  <c r="E1934" i="47"/>
  <c r="E1933" i="47"/>
  <c r="E1932" i="47"/>
  <c r="E1931" i="47"/>
  <c r="E1930" i="47"/>
  <c r="E1929" i="47"/>
  <c r="E1928" i="47"/>
  <c r="E1927" i="47"/>
  <c r="E1926" i="47"/>
  <c r="E1925" i="47"/>
  <c r="E1924" i="47"/>
  <c r="E1923" i="47"/>
  <c r="E1922" i="47"/>
  <c r="E1921" i="47"/>
  <c r="E1920" i="47"/>
  <c r="E1919" i="47"/>
  <c r="E1918" i="47"/>
  <c r="E1917" i="47"/>
  <c r="E1916" i="47"/>
  <c r="E1915" i="47"/>
  <c r="E1914" i="47"/>
  <c r="E1913" i="47"/>
  <c r="E1912" i="47"/>
  <c r="E1911" i="47"/>
  <c r="E1910" i="47"/>
  <c r="E1909" i="47"/>
  <c r="E1908" i="47"/>
  <c r="E1907" i="47"/>
  <c r="E1906" i="47"/>
  <c r="E1905" i="47"/>
  <c r="E1904" i="47"/>
  <c r="E1903" i="47"/>
  <c r="E1902" i="47"/>
  <c r="E1901" i="47"/>
  <c r="E1900" i="47"/>
  <c r="E1899" i="47"/>
  <c r="E1898" i="47"/>
  <c r="E1897" i="47"/>
  <c r="E1896" i="47"/>
  <c r="E1895" i="47"/>
  <c r="E1894" i="47"/>
  <c r="E1893" i="47"/>
  <c r="E1892" i="47"/>
  <c r="E1891" i="47"/>
  <c r="E1890" i="47"/>
  <c r="E1889" i="47"/>
  <c r="E1888" i="47"/>
  <c r="E1887" i="47"/>
  <c r="E1886" i="47"/>
  <c r="E1885" i="47"/>
  <c r="E1884" i="47"/>
  <c r="E1883" i="47"/>
  <c r="E1882" i="47"/>
  <c r="E1881" i="47"/>
  <c r="E1880" i="47"/>
  <c r="E1879" i="47"/>
  <c r="E1878" i="47"/>
  <c r="E1877" i="47"/>
  <c r="E1876" i="47"/>
  <c r="E1875" i="47"/>
  <c r="E1874" i="47"/>
  <c r="E1873" i="47"/>
  <c r="E1872" i="47"/>
  <c r="E1871" i="47"/>
  <c r="E1870" i="47"/>
  <c r="E1869" i="47"/>
  <c r="E1868" i="47"/>
  <c r="E1867" i="47"/>
  <c r="E1866" i="47"/>
  <c r="E1865" i="47"/>
  <c r="E1864" i="47"/>
  <c r="E1863" i="47"/>
  <c r="E1862" i="47"/>
  <c r="E1861" i="47"/>
  <c r="E1860" i="47"/>
  <c r="E1859" i="47"/>
  <c r="E1858" i="47"/>
  <c r="E1857" i="47"/>
  <c r="E1856" i="47"/>
  <c r="E1855" i="47"/>
  <c r="E1854" i="47"/>
  <c r="E1853" i="47"/>
  <c r="E1852" i="47"/>
  <c r="E1851" i="47"/>
  <c r="E1850" i="47"/>
  <c r="E1849" i="47"/>
  <c r="E1848" i="47"/>
  <c r="E1847" i="47"/>
  <c r="E1846" i="47"/>
  <c r="E1845" i="47"/>
  <c r="E1844" i="47"/>
  <c r="E1843" i="47"/>
  <c r="E1842" i="47"/>
  <c r="E1841" i="47"/>
  <c r="E1840" i="47"/>
  <c r="E1839" i="47"/>
  <c r="E1838" i="47"/>
  <c r="E1837" i="47"/>
  <c r="E1836" i="47"/>
  <c r="E1835" i="47"/>
  <c r="E1834" i="47"/>
  <c r="E1833" i="47"/>
  <c r="E1832" i="47"/>
  <c r="E1831" i="47"/>
  <c r="E1830" i="47"/>
  <c r="E1829" i="47"/>
  <c r="E1828" i="47"/>
  <c r="E1827" i="47"/>
  <c r="E1826" i="47"/>
  <c r="E1825" i="47"/>
  <c r="E1824" i="47"/>
  <c r="E1823" i="47"/>
  <c r="E1822" i="47"/>
  <c r="E1821" i="47"/>
  <c r="E1820" i="47"/>
  <c r="E1819" i="47"/>
  <c r="E1818" i="47"/>
  <c r="E1817" i="47"/>
  <c r="E1816" i="47"/>
  <c r="E1815" i="47"/>
  <c r="E1814" i="47"/>
  <c r="E1813" i="47"/>
  <c r="E1812" i="47"/>
  <c r="E1811" i="47"/>
  <c r="E1810" i="47"/>
  <c r="E1809" i="47"/>
  <c r="E1808" i="47"/>
  <c r="E1807" i="47"/>
  <c r="E1806" i="47"/>
  <c r="E1805" i="47"/>
  <c r="E1804" i="47"/>
  <c r="E1803" i="47"/>
  <c r="E1802" i="47"/>
  <c r="E1801" i="47"/>
  <c r="E1800" i="47"/>
  <c r="E1799" i="47"/>
  <c r="E1798" i="47"/>
  <c r="E1797" i="47"/>
  <c r="E1796" i="47"/>
  <c r="E1795" i="47"/>
  <c r="E1794" i="47"/>
  <c r="E1793" i="47"/>
  <c r="E1792" i="47"/>
  <c r="E1791" i="47"/>
  <c r="E1790" i="47"/>
  <c r="E1789" i="47"/>
  <c r="E1788" i="47"/>
  <c r="E1787" i="47"/>
  <c r="E1786" i="47"/>
  <c r="E1785" i="47"/>
  <c r="E1784" i="47"/>
  <c r="E1783" i="47"/>
  <c r="E1782" i="47"/>
  <c r="E1781" i="47"/>
  <c r="E1780" i="47"/>
  <c r="E1779" i="47"/>
  <c r="E1778" i="47"/>
  <c r="E1777" i="47"/>
  <c r="E1776" i="47"/>
  <c r="E1775" i="47"/>
  <c r="E1774" i="47"/>
  <c r="E1773" i="47"/>
  <c r="E1772" i="47"/>
  <c r="E1771" i="47"/>
  <c r="E1770" i="47"/>
  <c r="E1769" i="47"/>
  <c r="E1768" i="47"/>
  <c r="E1767" i="47"/>
  <c r="E1766" i="47"/>
  <c r="E1765" i="47"/>
  <c r="E1764" i="47"/>
  <c r="E1763" i="47"/>
  <c r="E1762" i="47"/>
  <c r="E1761" i="47"/>
  <c r="E1760" i="47"/>
  <c r="E1759" i="47"/>
  <c r="E1758" i="47"/>
  <c r="E1757" i="47"/>
  <c r="E1756" i="47"/>
  <c r="E1755" i="47"/>
  <c r="E1754" i="47"/>
  <c r="E1753" i="47"/>
  <c r="E1752" i="47"/>
  <c r="E1751" i="47"/>
  <c r="E1750" i="47"/>
  <c r="E1749" i="47"/>
  <c r="E1748" i="47"/>
  <c r="E1747" i="47"/>
  <c r="E1746" i="47"/>
  <c r="E1745" i="47"/>
  <c r="E1744" i="47"/>
  <c r="E1743" i="47"/>
  <c r="E1742" i="47"/>
  <c r="E1741" i="47"/>
  <c r="E1740" i="47"/>
  <c r="E1739" i="47"/>
  <c r="E1738" i="47"/>
  <c r="E1737" i="47"/>
  <c r="E1736" i="47"/>
  <c r="E1735" i="47"/>
  <c r="E1734" i="47"/>
  <c r="E1733" i="47"/>
  <c r="E1732" i="47"/>
  <c r="E1731" i="47"/>
  <c r="E1730" i="47"/>
  <c r="E1729" i="47"/>
  <c r="E1728" i="47"/>
  <c r="E1727" i="47"/>
  <c r="E1726" i="47"/>
  <c r="E1725" i="47"/>
  <c r="E1724" i="47"/>
  <c r="E1723" i="47"/>
  <c r="E1722" i="47"/>
  <c r="E1721" i="47"/>
  <c r="E1720" i="47"/>
  <c r="E1719" i="47"/>
  <c r="E1718" i="47"/>
  <c r="E1717" i="47"/>
  <c r="E1716" i="47"/>
  <c r="E1715" i="47"/>
  <c r="E1714" i="47"/>
  <c r="E1713" i="47"/>
  <c r="E1712" i="47"/>
  <c r="E1711" i="47"/>
  <c r="E1710" i="47"/>
  <c r="E1709" i="47"/>
  <c r="E1708" i="47"/>
  <c r="E1707" i="47"/>
  <c r="E1706" i="47"/>
  <c r="E1705" i="47"/>
  <c r="E1704" i="47"/>
  <c r="E1703" i="47"/>
  <c r="E1702" i="47"/>
  <c r="E1701" i="47"/>
  <c r="E1700" i="47"/>
  <c r="E1699" i="47"/>
  <c r="E1698" i="47"/>
  <c r="E1697" i="47"/>
  <c r="E1696" i="47"/>
  <c r="E1695" i="47"/>
  <c r="E1694" i="47"/>
  <c r="E1693" i="47"/>
  <c r="E1692" i="47"/>
  <c r="E1691" i="47"/>
  <c r="E1690" i="47"/>
  <c r="E1689" i="47"/>
  <c r="E1688" i="47"/>
  <c r="E1687" i="47"/>
  <c r="E1686" i="47"/>
  <c r="E1685" i="47"/>
  <c r="E1684" i="47"/>
  <c r="E1683" i="47"/>
  <c r="E1682" i="47"/>
  <c r="E1681" i="47"/>
  <c r="E1680" i="47"/>
  <c r="E1679" i="47"/>
  <c r="E1678" i="47"/>
  <c r="E1677" i="47"/>
  <c r="E1676" i="47"/>
  <c r="E1675" i="47"/>
  <c r="E1674" i="47"/>
  <c r="E1673" i="47"/>
  <c r="E1672" i="47"/>
  <c r="E1671" i="47"/>
  <c r="E1670" i="47"/>
  <c r="E1669" i="47"/>
  <c r="E1668" i="47"/>
  <c r="E1667" i="47"/>
  <c r="E1666" i="47"/>
  <c r="E1665" i="47"/>
  <c r="E1664" i="47"/>
  <c r="E1663" i="47"/>
  <c r="E1662" i="47"/>
  <c r="E1661" i="47"/>
  <c r="E1660" i="47"/>
  <c r="E1659" i="47"/>
  <c r="E1658" i="47"/>
  <c r="E1657" i="47"/>
  <c r="E1656" i="47"/>
  <c r="E1655" i="47"/>
  <c r="E1654" i="47"/>
  <c r="E1653" i="47"/>
  <c r="E1652" i="47"/>
  <c r="E1651" i="47"/>
  <c r="E1650" i="47"/>
  <c r="E1649" i="47"/>
  <c r="E1648" i="47"/>
  <c r="E1647" i="47"/>
  <c r="E1646" i="47"/>
  <c r="E1645" i="47"/>
  <c r="E1644" i="47"/>
  <c r="E1643" i="47"/>
  <c r="E1642" i="47"/>
  <c r="E1641" i="47"/>
  <c r="E1640" i="47"/>
  <c r="E1639" i="47"/>
  <c r="E1638" i="47"/>
  <c r="E1637" i="47"/>
  <c r="E1636" i="47"/>
  <c r="E1635" i="47"/>
  <c r="E1634" i="47"/>
  <c r="E1633" i="47"/>
  <c r="E1632" i="47"/>
  <c r="E1631" i="47"/>
  <c r="E1630" i="47"/>
  <c r="E1629" i="47"/>
  <c r="E1628" i="47"/>
  <c r="E1627" i="47"/>
  <c r="E1626" i="47"/>
  <c r="E1625" i="47"/>
  <c r="E1624" i="47"/>
  <c r="E1623" i="47"/>
  <c r="E1622" i="47"/>
  <c r="E1621" i="47"/>
  <c r="E1620" i="47"/>
  <c r="E1619" i="47"/>
  <c r="E1618" i="47"/>
  <c r="E1617" i="47"/>
  <c r="E1616" i="47"/>
  <c r="E1615" i="47"/>
  <c r="E1614" i="47"/>
  <c r="E1613" i="47"/>
  <c r="E1612" i="47"/>
  <c r="E1611" i="47"/>
  <c r="E1610" i="47"/>
  <c r="E1609" i="47"/>
  <c r="E1608" i="47"/>
  <c r="E1607" i="47"/>
  <c r="E1606" i="47"/>
  <c r="E1605" i="47"/>
  <c r="E1604" i="47"/>
  <c r="E1603" i="47"/>
  <c r="E1602" i="47"/>
  <c r="E1601" i="47"/>
  <c r="E1600" i="47"/>
  <c r="E1599" i="47"/>
  <c r="E1598" i="47"/>
  <c r="E1597" i="47"/>
  <c r="E1596" i="47"/>
  <c r="E1595" i="47"/>
  <c r="E1594" i="47"/>
  <c r="E1593" i="47"/>
  <c r="E1592" i="47"/>
  <c r="E1591" i="47"/>
  <c r="E1590" i="47"/>
  <c r="E1589" i="47"/>
  <c r="E1588" i="47"/>
  <c r="E1587" i="47"/>
  <c r="E1586" i="47"/>
  <c r="E1585" i="47"/>
  <c r="E1584" i="47"/>
  <c r="E1583" i="47"/>
  <c r="E1582" i="47"/>
  <c r="E1581" i="47"/>
  <c r="E1580" i="47"/>
  <c r="E1579" i="47"/>
  <c r="E1578" i="47"/>
  <c r="E1577" i="47"/>
  <c r="E1576" i="47"/>
  <c r="E1575" i="47"/>
  <c r="E1574" i="47"/>
  <c r="E1573" i="47"/>
  <c r="E1572" i="47"/>
  <c r="E1571" i="47"/>
  <c r="E1570" i="47"/>
  <c r="E1569" i="47"/>
  <c r="E1568" i="47"/>
  <c r="E1567" i="47"/>
  <c r="E1566" i="47"/>
  <c r="E1565" i="47"/>
  <c r="E1564" i="47"/>
  <c r="E1563" i="47"/>
  <c r="E1562" i="47"/>
  <c r="E1561" i="47"/>
  <c r="E1560" i="47"/>
  <c r="E1559" i="47"/>
  <c r="E1558" i="47"/>
  <c r="E1557" i="47"/>
  <c r="E1556" i="47"/>
  <c r="E1555" i="47"/>
  <c r="E1554" i="47"/>
  <c r="E1553" i="47"/>
  <c r="E1552" i="47"/>
  <c r="E1551" i="47"/>
  <c r="E1550" i="47"/>
  <c r="E1549" i="47"/>
  <c r="E1548" i="47"/>
  <c r="E1547" i="47"/>
  <c r="E1546" i="47"/>
  <c r="E1545" i="47"/>
  <c r="E1544" i="47"/>
  <c r="E1543" i="47"/>
  <c r="E1542" i="47"/>
  <c r="E1541" i="47"/>
  <c r="E1540" i="47"/>
  <c r="E1539" i="47"/>
  <c r="E1538" i="47"/>
  <c r="E1537" i="47"/>
  <c r="E1536" i="47"/>
  <c r="E1535" i="47"/>
  <c r="E1534" i="47"/>
  <c r="E1533" i="47"/>
  <c r="E1532" i="47"/>
  <c r="E1531" i="47"/>
  <c r="E1530" i="47"/>
  <c r="E1529" i="47"/>
  <c r="E1528" i="47"/>
  <c r="E1527" i="47"/>
  <c r="E1526" i="47"/>
  <c r="E1525" i="47"/>
  <c r="E1524" i="47"/>
  <c r="E1523" i="47"/>
  <c r="E1522" i="47"/>
  <c r="E1521" i="47"/>
  <c r="E1520" i="47"/>
  <c r="E1519" i="47"/>
  <c r="E1518" i="47"/>
  <c r="E1517" i="47"/>
  <c r="E1516" i="47"/>
  <c r="E1515" i="47"/>
  <c r="E1514" i="47"/>
  <c r="E1513" i="47"/>
  <c r="E1512" i="47"/>
  <c r="E1511" i="47"/>
  <c r="E1510" i="47"/>
  <c r="E1509" i="47"/>
  <c r="E1508" i="47"/>
  <c r="E1507" i="47"/>
  <c r="E1506" i="47"/>
  <c r="E1505" i="47"/>
  <c r="E1504" i="47"/>
  <c r="E1503" i="47"/>
  <c r="E1502" i="47"/>
  <c r="E1501" i="47"/>
  <c r="E1500" i="47"/>
  <c r="E1499" i="47"/>
  <c r="E1498" i="47"/>
  <c r="E1497" i="47"/>
  <c r="E1496" i="47"/>
  <c r="E1495" i="47"/>
  <c r="E1494" i="47"/>
  <c r="E1493" i="47"/>
  <c r="E1492" i="47"/>
  <c r="E1491" i="47"/>
  <c r="E1490" i="47"/>
  <c r="E1489" i="47"/>
  <c r="E1488" i="47"/>
  <c r="E1487" i="47"/>
  <c r="E1486" i="47"/>
  <c r="E1485" i="47"/>
  <c r="E1484" i="47"/>
  <c r="E1483" i="47"/>
  <c r="E1482" i="47"/>
  <c r="E1481" i="47"/>
  <c r="E1480" i="47"/>
  <c r="E1479" i="47"/>
  <c r="E1478" i="47"/>
  <c r="E1477" i="47"/>
  <c r="E1476" i="47"/>
  <c r="E1475" i="47"/>
  <c r="E1474" i="47"/>
  <c r="E1473" i="47"/>
  <c r="E1472" i="47"/>
  <c r="E1471" i="47"/>
  <c r="E1470" i="47"/>
  <c r="E1469" i="47"/>
  <c r="E1468" i="47"/>
  <c r="E1467" i="47"/>
  <c r="E1466" i="47"/>
  <c r="E1465" i="47"/>
  <c r="E1464" i="47"/>
  <c r="E1463" i="47"/>
  <c r="E1462" i="47"/>
  <c r="E1461" i="47"/>
  <c r="E1460" i="47"/>
  <c r="E1459" i="47"/>
  <c r="E1458" i="47"/>
  <c r="E1457" i="47"/>
  <c r="E1456" i="47"/>
  <c r="E1455" i="47"/>
  <c r="E1454" i="47"/>
  <c r="E1453" i="47"/>
  <c r="E1452" i="47"/>
  <c r="E1451" i="47"/>
  <c r="E1450" i="47"/>
  <c r="E1449" i="47"/>
  <c r="E1448" i="47"/>
  <c r="E1447" i="47"/>
  <c r="E1446" i="47"/>
  <c r="E1445" i="47"/>
  <c r="E1444" i="47"/>
  <c r="E1443" i="47"/>
  <c r="E1442" i="47"/>
  <c r="E1441" i="47"/>
  <c r="E1440" i="47"/>
  <c r="E1439" i="47"/>
  <c r="E1438" i="47"/>
  <c r="E1437" i="47"/>
  <c r="E1436" i="47"/>
  <c r="E1435" i="47"/>
  <c r="E1434" i="47"/>
  <c r="E1433" i="47"/>
  <c r="E1432" i="47"/>
  <c r="E1431" i="47"/>
  <c r="E1430" i="47"/>
  <c r="E1429" i="47"/>
  <c r="E1428" i="47"/>
  <c r="E1427" i="47"/>
  <c r="E1426" i="47"/>
  <c r="E1425" i="47"/>
  <c r="E1424" i="47"/>
  <c r="E1423" i="47"/>
  <c r="E1422" i="47"/>
  <c r="E1421" i="47"/>
  <c r="E1420" i="47"/>
  <c r="E1419" i="47"/>
  <c r="E1418" i="47"/>
  <c r="E1417" i="47"/>
  <c r="E1416" i="47"/>
  <c r="E1415" i="47"/>
  <c r="E1414" i="47"/>
  <c r="E1413" i="47"/>
  <c r="E1412" i="47"/>
  <c r="E1411" i="47"/>
  <c r="E1410" i="47"/>
  <c r="E1409" i="47"/>
  <c r="E1408" i="47"/>
  <c r="E1407" i="47"/>
  <c r="E1406" i="47"/>
  <c r="E1405" i="47"/>
  <c r="E1404" i="47"/>
  <c r="E1403" i="47"/>
  <c r="E1402" i="47"/>
  <c r="E1401" i="47"/>
  <c r="E1400" i="47"/>
  <c r="E1399" i="47"/>
  <c r="E1398" i="47"/>
  <c r="E1397" i="47"/>
  <c r="E1396" i="47"/>
  <c r="E1395" i="47"/>
  <c r="E1394" i="47"/>
  <c r="E1393" i="47"/>
  <c r="E1392" i="47"/>
  <c r="E1391" i="47"/>
  <c r="E1390" i="47"/>
  <c r="E1389" i="47"/>
  <c r="E1388" i="47"/>
  <c r="E1387" i="47"/>
  <c r="E1386" i="47"/>
  <c r="E1385" i="47"/>
  <c r="E1384" i="47"/>
  <c r="E1383" i="47"/>
  <c r="E1382" i="47"/>
  <c r="E1381" i="47"/>
  <c r="E1380" i="47"/>
  <c r="E1379" i="47"/>
  <c r="E1378" i="47"/>
  <c r="E1377" i="47"/>
  <c r="E1376" i="47"/>
  <c r="E1375" i="47"/>
  <c r="E1374" i="47"/>
  <c r="E1373" i="47"/>
  <c r="E1372" i="47"/>
  <c r="E1371" i="47"/>
  <c r="E1370" i="47"/>
  <c r="E1369" i="47"/>
  <c r="E1368" i="47"/>
  <c r="E1367" i="47"/>
  <c r="E1366" i="47"/>
  <c r="E1365" i="47"/>
  <c r="E1364" i="47"/>
  <c r="E1363" i="47"/>
  <c r="E1362" i="47"/>
  <c r="E1361" i="47"/>
  <c r="E1360" i="47"/>
  <c r="E1359" i="47"/>
  <c r="E1358" i="47"/>
  <c r="E1357" i="47"/>
  <c r="E1356" i="47"/>
  <c r="E1355" i="47"/>
  <c r="E1354" i="47"/>
  <c r="E1353" i="47"/>
  <c r="E1352" i="47"/>
  <c r="E1351" i="47"/>
  <c r="E1350" i="47"/>
  <c r="E1349" i="47"/>
  <c r="E1348" i="47"/>
  <c r="E1347" i="47"/>
  <c r="E1346" i="47"/>
  <c r="E1345" i="47"/>
  <c r="E1344" i="47"/>
  <c r="E1343" i="47"/>
  <c r="E1342" i="47"/>
  <c r="E1341" i="47"/>
  <c r="E1340" i="47"/>
  <c r="E1339" i="47"/>
  <c r="E1338" i="47"/>
  <c r="E1337" i="47"/>
  <c r="E1336" i="47"/>
  <c r="E1335" i="47"/>
  <c r="E1334" i="47"/>
  <c r="E1333" i="47"/>
  <c r="E1332" i="47"/>
  <c r="E1331" i="47"/>
  <c r="E1330" i="47"/>
  <c r="E1329" i="47"/>
  <c r="E1328" i="47"/>
  <c r="E1327" i="47"/>
  <c r="E1326" i="47"/>
  <c r="E1325" i="47"/>
  <c r="E1324" i="47"/>
  <c r="E1323" i="47"/>
  <c r="E1322" i="47"/>
  <c r="E1321" i="47"/>
  <c r="E1320" i="47"/>
  <c r="E1319" i="47"/>
  <c r="E1318" i="47"/>
  <c r="E1317" i="47"/>
  <c r="E1316" i="47"/>
  <c r="E1315" i="47"/>
  <c r="E1314" i="47"/>
  <c r="E1313" i="47"/>
  <c r="E1312" i="47"/>
  <c r="E1311" i="47"/>
  <c r="E1310" i="47"/>
  <c r="E1309" i="47"/>
  <c r="E1308" i="47"/>
  <c r="E1307" i="47"/>
  <c r="E1306" i="47"/>
  <c r="E1305" i="47"/>
  <c r="E1304" i="47"/>
  <c r="E1303" i="47"/>
  <c r="E1302" i="47"/>
  <c r="E1301" i="47"/>
  <c r="E1300" i="47"/>
  <c r="E1299" i="47"/>
  <c r="E1298" i="47"/>
  <c r="E1297" i="47"/>
  <c r="E1296" i="47"/>
  <c r="E1295" i="47"/>
  <c r="E1294" i="47"/>
  <c r="E1293" i="47"/>
  <c r="E1292" i="47"/>
  <c r="E1291" i="47"/>
  <c r="E1290" i="47"/>
  <c r="E1289" i="47"/>
  <c r="E1288" i="47"/>
  <c r="E1287" i="47"/>
  <c r="E1286" i="47"/>
  <c r="E1285" i="47"/>
  <c r="E1284" i="47"/>
  <c r="E1283" i="47"/>
  <c r="E1282" i="47"/>
  <c r="E1281" i="47"/>
  <c r="E1280" i="47"/>
  <c r="E1279" i="47"/>
  <c r="E1278" i="47"/>
  <c r="E1277" i="47"/>
  <c r="E1276" i="47"/>
  <c r="E1275" i="47"/>
  <c r="E1274" i="47"/>
  <c r="E1273" i="47"/>
  <c r="E1272" i="47"/>
  <c r="E1271" i="47"/>
  <c r="E1270" i="47"/>
  <c r="E1269" i="47"/>
  <c r="E1268" i="47"/>
  <c r="E1267" i="47"/>
  <c r="E1266" i="47"/>
  <c r="E1265" i="47"/>
  <c r="E1264" i="47"/>
  <c r="E1263" i="47"/>
  <c r="E1262" i="47"/>
  <c r="E1261" i="47"/>
  <c r="E1260" i="47"/>
  <c r="E1259" i="47"/>
  <c r="E1258" i="47"/>
  <c r="E1257" i="47"/>
  <c r="E1256" i="47"/>
  <c r="E1255" i="47"/>
  <c r="E1254" i="47"/>
  <c r="E1253" i="47"/>
  <c r="E1252" i="47"/>
  <c r="E1251" i="47"/>
  <c r="E1250" i="47"/>
  <c r="E1249" i="47"/>
  <c r="E1248" i="47"/>
  <c r="E1247" i="47"/>
  <c r="E1246" i="47"/>
  <c r="E1245" i="47"/>
  <c r="E1244" i="47"/>
  <c r="E1243" i="47"/>
  <c r="E1242" i="47"/>
  <c r="E1241" i="47"/>
  <c r="E1240" i="47"/>
  <c r="E1239" i="47"/>
  <c r="E1238" i="47"/>
  <c r="E1237" i="47"/>
  <c r="E1236" i="47"/>
  <c r="E1235" i="47"/>
  <c r="E1234" i="47"/>
  <c r="E1233" i="47"/>
  <c r="E1232" i="47"/>
  <c r="E1231" i="47"/>
  <c r="E1230" i="47"/>
  <c r="E1229" i="47"/>
  <c r="E1228" i="47"/>
  <c r="E1227" i="47"/>
  <c r="E1226" i="47"/>
  <c r="E1225" i="47"/>
  <c r="E1224" i="47"/>
  <c r="E1223" i="47"/>
  <c r="E1222" i="47"/>
  <c r="E1221" i="47"/>
  <c r="E1220" i="47"/>
  <c r="E1219" i="47"/>
  <c r="E1218" i="47"/>
  <c r="E1217" i="47"/>
  <c r="E1216" i="47"/>
  <c r="E1215" i="47"/>
  <c r="E1214" i="47"/>
  <c r="E1213" i="47"/>
  <c r="E1212" i="47"/>
  <c r="E1211" i="47"/>
  <c r="E1210" i="47"/>
  <c r="E1209" i="47"/>
  <c r="E1208" i="47"/>
  <c r="E1207" i="47"/>
  <c r="E1206" i="47"/>
  <c r="E1205" i="47"/>
  <c r="E1204" i="47"/>
  <c r="E1203" i="47"/>
  <c r="E1202" i="47"/>
  <c r="E1201" i="47"/>
  <c r="E1200" i="47"/>
  <c r="E1199" i="47"/>
  <c r="E1198" i="47"/>
  <c r="E1197" i="47"/>
  <c r="E1196" i="47"/>
  <c r="E1195" i="47"/>
  <c r="E1194" i="47"/>
  <c r="E1193" i="47"/>
  <c r="E1192" i="47"/>
  <c r="E1191" i="47"/>
  <c r="E1190" i="47"/>
  <c r="E1189" i="47"/>
  <c r="E1188" i="47"/>
  <c r="E1187" i="47"/>
  <c r="E1186" i="47"/>
  <c r="E1185" i="47"/>
  <c r="E1184" i="47"/>
  <c r="E1183" i="47"/>
  <c r="E1182" i="47"/>
  <c r="E1181" i="47"/>
  <c r="E1180" i="47"/>
  <c r="E1179" i="47"/>
  <c r="E1178" i="47"/>
  <c r="E1177" i="47"/>
  <c r="E1176" i="47"/>
  <c r="E1175" i="47"/>
  <c r="E1174" i="47"/>
  <c r="E1173" i="47"/>
  <c r="E1172" i="47"/>
  <c r="E1171" i="47"/>
  <c r="E1170" i="47"/>
  <c r="E1169" i="47"/>
  <c r="E1168" i="47"/>
  <c r="E1167" i="47"/>
  <c r="E1166" i="47"/>
  <c r="E1165" i="47"/>
  <c r="E1164" i="47"/>
  <c r="E1163" i="47"/>
  <c r="E1162" i="47"/>
  <c r="E1161" i="47"/>
  <c r="E1160" i="47"/>
  <c r="E1159" i="47"/>
  <c r="E1158" i="47"/>
  <c r="E1157" i="47"/>
  <c r="E1156" i="47"/>
  <c r="E1155" i="47"/>
  <c r="E1154" i="47"/>
  <c r="E1153" i="47"/>
  <c r="E1152" i="47"/>
  <c r="E1151" i="47"/>
  <c r="E1150" i="47"/>
  <c r="E1149" i="47"/>
  <c r="E1148" i="47"/>
  <c r="E1147" i="47"/>
  <c r="E1146" i="47"/>
  <c r="E1145" i="47"/>
  <c r="E1144" i="47"/>
  <c r="E1143" i="47"/>
  <c r="E1142" i="47"/>
  <c r="E1141" i="47"/>
  <c r="E1140" i="47"/>
  <c r="E1139" i="47"/>
  <c r="E1138" i="47"/>
  <c r="E1137" i="47"/>
  <c r="E1136" i="47"/>
  <c r="E1135" i="47"/>
  <c r="E1134" i="47"/>
  <c r="E1133" i="47"/>
  <c r="E1132" i="47"/>
  <c r="E1131" i="47"/>
  <c r="E1130" i="47"/>
  <c r="E1129" i="47"/>
  <c r="E1128" i="47"/>
  <c r="E1127" i="47"/>
  <c r="E1126" i="47"/>
  <c r="E1125" i="47"/>
  <c r="E1124" i="47"/>
  <c r="E1123" i="47"/>
  <c r="E1122" i="47"/>
  <c r="E1121" i="47"/>
  <c r="E1120" i="47"/>
  <c r="E1119" i="47"/>
  <c r="E1118" i="47"/>
  <c r="E1117" i="47"/>
  <c r="E1116" i="47"/>
  <c r="E1115" i="47"/>
  <c r="E1114" i="47"/>
  <c r="E1113" i="47"/>
  <c r="E1112" i="47"/>
  <c r="E1111" i="47"/>
  <c r="E1110" i="47"/>
  <c r="E1109" i="47"/>
  <c r="E1108" i="47"/>
  <c r="E1107" i="47"/>
  <c r="E1106" i="47"/>
  <c r="E1105" i="47"/>
  <c r="E1104" i="47"/>
  <c r="E1103" i="47"/>
  <c r="E1102" i="47"/>
  <c r="E1101" i="47"/>
  <c r="E1100" i="47"/>
  <c r="E1099" i="47"/>
  <c r="E1098" i="47"/>
  <c r="E1097" i="47"/>
  <c r="E1096" i="47"/>
  <c r="E1095" i="47"/>
  <c r="E1094" i="47"/>
  <c r="E1093" i="47"/>
  <c r="E1092" i="47"/>
  <c r="E1091" i="47"/>
  <c r="E1090" i="47"/>
  <c r="E1089" i="47"/>
  <c r="E1088" i="47"/>
  <c r="E1087" i="47"/>
  <c r="E1086" i="47"/>
  <c r="E1085" i="47"/>
  <c r="E1084" i="47"/>
  <c r="E1083" i="47"/>
  <c r="E1082" i="47"/>
  <c r="E1081" i="47"/>
  <c r="E1080" i="47"/>
  <c r="E1079" i="47"/>
  <c r="E1078" i="47"/>
  <c r="E1077" i="47"/>
  <c r="E1076" i="47"/>
  <c r="E1075" i="47"/>
  <c r="E1074" i="47"/>
  <c r="E1073" i="47"/>
  <c r="E1072" i="47"/>
  <c r="E1071" i="47"/>
  <c r="E1070" i="47"/>
  <c r="E1069" i="47"/>
  <c r="E1068" i="47"/>
  <c r="E1067" i="47"/>
  <c r="E1066" i="47"/>
  <c r="E1065" i="47"/>
  <c r="E1064" i="47"/>
  <c r="E1063" i="47"/>
  <c r="E1062" i="47"/>
  <c r="E1061" i="47"/>
  <c r="E1060" i="47"/>
  <c r="E1059" i="47"/>
  <c r="E1058" i="47"/>
  <c r="E1057" i="47"/>
  <c r="E1056" i="47"/>
  <c r="E1055" i="47"/>
  <c r="E1054" i="47"/>
  <c r="E1053" i="47"/>
  <c r="E1052" i="47"/>
  <c r="E1051" i="47"/>
  <c r="E1050" i="47"/>
  <c r="E1049" i="47"/>
  <c r="E1048" i="47"/>
  <c r="E1047" i="47"/>
  <c r="E1046" i="47"/>
  <c r="E1045" i="47"/>
  <c r="E1044" i="47"/>
  <c r="E1043" i="47"/>
  <c r="E1042" i="47"/>
  <c r="E1041" i="47"/>
  <c r="E1040" i="47"/>
  <c r="E1039" i="47"/>
  <c r="E1038" i="47"/>
  <c r="E1037" i="47"/>
  <c r="E1036" i="47"/>
  <c r="E1035" i="47"/>
  <c r="E1034" i="47"/>
  <c r="E1033" i="47"/>
  <c r="E1032" i="47"/>
  <c r="E1031" i="47"/>
  <c r="E1030" i="47"/>
  <c r="E1029" i="47"/>
  <c r="E1028" i="47"/>
  <c r="E1027" i="47"/>
  <c r="E1026" i="47"/>
  <c r="E1025" i="47"/>
  <c r="E1024" i="47"/>
  <c r="E1023" i="47"/>
  <c r="E1022" i="47"/>
  <c r="E1021" i="47"/>
  <c r="E1020" i="47"/>
  <c r="E1019" i="47"/>
  <c r="E1018" i="47"/>
  <c r="E1017" i="47"/>
  <c r="E1016" i="47"/>
  <c r="E1015" i="47"/>
  <c r="E1014" i="47"/>
  <c r="E1013" i="47"/>
  <c r="E1012" i="47"/>
  <c r="E1011" i="47"/>
  <c r="E1010" i="47"/>
  <c r="E1009" i="47"/>
  <c r="E1008" i="47"/>
  <c r="E1007" i="47"/>
  <c r="E1006" i="47"/>
  <c r="E1005" i="47"/>
  <c r="E1004" i="47"/>
  <c r="E1003" i="47"/>
  <c r="E1002" i="47"/>
  <c r="E1001" i="47"/>
  <c r="E1000" i="47"/>
  <c r="E999" i="47"/>
  <c r="E998" i="47"/>
  <c r="E997" i="47"/>
  <c r="E996" i="47"/>
  <c r="E995" i="47"/>
  <c r="E994" i="47"/>
  <c r="E993" i="47"/>
  <c r="E992" i="47"/>
  <c r="E991" i="47"/>
  <c r="E990" i="47"/>
  <c r="E989" i="47"/>
  <c r="E988" i="47"/>
  <c r="E987" i="47"/>
  <c r="E986" i="47"/>
  <c r="E985" i="47"/>
  <c r="E984" i="47"/>
  <c r="E983" i="47"/>
  <c r="E982" i="47"/>
  <c r="E981" i="47"/>
  <c r="E980" i="47"/>
  <c r="E979" i="47"/>
  <c r="E978" i="47"/>
  <c r="E977" i="47"/>
  <c r="E976" i="47"/>
  <c r="E975" i="47"/>
  <c r="E974" i="47"/>
  <c r="E973" i="47"/>
  <c r="E972" i="47"/>
  <c r="E971" i="47"/>
  <c r="E970" i="47"/>
  <c r="E969" i="47"/>
  <c r="E968" i="47"/>
  <c r="E967" i="47"/>
  <c r="E966" i="47"/>
  <c r="E965" i="47"/>
  <c r="E964" i="47"/>
  <c r="E963" i="47"/>
  <c r="E962" i="47"/>
  <c r="E961" i="47"/>
  <c r="E960" i="47"/>
  <c r="E959" i="47"/>
  <c r="E958" i="47"/>
  <c r="E957" i="47"/>
  <c r="E956" i="47"/>
  <c r="E955" i="47"/>
  <c r="E954" i="47"/>
  <c r="E953" i="47"/>
  <c r="E952" i="47"/>
  <c r="E951" i="47"/>
  <c r="E950" i="47"/>
  <c r="E949" i="47"/>
  <c r="E948" i="47"/>
  <c r="E947" i="47"/>
  <c r="E946" i="47"/>
  <c r="E945" i="47"/>
  <c r="E944" i="47"/>
  <c r="E943" i="47"/>
  <c r="E942" i="47"/>
  <c r="E941" i="47"/>
  <c r="E940" i="47"/>
  <c r="E939" i="47"/>
  <c r="E938" i="47"/>
  <c r="E937" i="47"/>
  <c r="E936" i="47"/>
  <c r="E935" i="47"/>
  <c r="E934" i="47"/>
  <c r="E933" i="47"/>
  <c r="E932" i="47"/>
  <c r="E931" i="47"/>
  <c r="E930" i="47"/>
  <c r="E929" i="47"/>
  <c r="E928" i="47"/>
  <c r="E927" i="47"/>
  <c r="E926" i="47"/>
  <c r="E925" i="47"/>
  <c r="E924" i="47"/>
  <c r="E923" i="47"/>
  <c r="E922" i="47"/>
  <c r="E921" i="47"/>
  <c r="E920" i="47"/>
  <c r="E919" i="47"/>
  <c r="E918" i="47"/>
  <c r="E917" i="47"/>
  <c r="E916" i="47"/>
  <c r="E915" i="47"/>
  <c r="E914" i="47"/>
  <c r="E913" i="47"/>
  <c r="E912" i="47"/>
  <c r="E911" i="47"/>
  <c r="E910" i="47"/>
  <c r="E909" i="47"/>
  <c r="E908" i="47"/>
  <c r="E907" i="47"/>
  <c r="E906" i="47"/>
  <c r="E905" i="47"/>
  <c r="E904" i="47"/>
  <c r="E903" i="47"/>
  <c r="E902" i="47"/>
  <c r="E901" i="47"/>
  <c r="E900" i="47"/>
  <c r="E899" i="47"/>
  <c r="E898" i="47"/>
  <c r="E897" i="47"/>
  <c r="E896" i="47"/>
  <c r="E895" i="47"/>
  <c r="E894" i="47"/>
  <c r="E893" i="47"/>
  <c r="E892" i="47"/>
  <c r="E891" i="47"/>
  <c r="E890" i="47"/>
  <c r="E889" i="47"/>
  <c r="E888" i="47"/>
  <c r="E887" i="47"/>
  <c r="E886" i="47"/>
  <c r="E885" i="47"/>
  <c r="E884" i="47"/>
  <c r="E883" i="47"/>
  <c r="E882" i="47"/>
  <c r="E881" i="47"/>
  <c r="E880" i="47"/>
  <c r="E879" i="47"/>
  <c r="E878" i="47"/>
  <c r="E877" i="47"/>
  <c r="E876" i="47"/>
  <c r="E875" i="47"/>
  <c r="E874" i="47"/>
  <c r="E873" i="47"/>
  <c r="E872" i="47"/>
  <c r="E871" i="47"/>
  <c r="E870" i="47"/>
  <c r="E869" i="47"/>
  <c r="E868" i="47"/>
  <c r="E867" i="47"/>
  <c r="E866" i="47"/>
  <c r="E865" i="47"/>
  <c r="E864" i="47"/>
  <c r="E863" i="47"/>
  <c r="E862" i="47"/>
  <c r="E861" i="47"/>
  <c r="E860" i="47"/>
  <c r="E859" i="47"/>
  <c r="E858" i="47"/>
  <c r="E857" i="47"/>
  <c r="E856" i="47"/>
  <c r="E855" i="47"/>
  <c r="E854" i="47"/>
  <c r="E853" i="47"/>
  <c r="E852" i="47"/>
  <c r="E851" i="47"/>
  <c r="E850" i="47"/>
  <c r="E849" i="47"/>
  <c r="E848" i="47"/>
  <c r="E847" i="47"/>
  <c r="E846" i="47"/>
  <c r="E845" i="47"/>
  <c r="E844" i="47"/>
  <c r="E843" i="47"/>
  <c r="E842" i="47"/>
  <c r="E841" i="47"/>
  <c r="E840" i="47"/>
  <c r="E839" i="47"/>
  <c r="E838" i="47"/>
  <c r="E837" i="47"/>
  <c r="E836" i="47"/>
  <c r="E835" i="47"/>
  <c r="E834" i="47"/>
  <c r="E833" i="47"/>
  <c r="E832" i="47"/>
  <c r="E831" i="47"/>
  <c r="E830" i="47"/>
  <c r="E829" i="47"/>
  <c r="E828" i="47"/>
  <c r="E827" i="47"/>
  <c r="E826" i="47"/>
  <c r="E825" i="47"/>
  <c r="E824" i="47"/>
  <c r="E823" i="47"/>
  <c r="E822" i="47"/>
  <c r="E821" i="47"/>
  <c r="E820" i="47"/>
  <c r="E819" i="47"/>
  <c r="E818" i="47"/>
  <c r="E817" i="47"/>
  <c r="E816" i="47"/>
  <c r="E815" i="47"/>
  <c r="E814" i="47"/>
  <c r="E813" i="47"/>
  <c r="E812" i="47"/>
  <c r="E811" i="47"/>
  <c r="E810" i="47"/>
  <c r="E809" i="47"/>
  <c r="E808" i="47"/>
  <c r="E807" i="47"/>
  <c r="E806" i="47"/>
  <c r="E805" i="47"/>
  <c r="E804" i="47"/>
  <c r="E803" i="47"/>
  <c r="E802" i="47"/>
  <c r="E801" i="47"/>
  <c r="E800" i="47"/>
  <c r="E799" i="47"/>
  <c r="E798" i="47"/>
  <c r="E797" i="47"/>
  <c r="E796" i="47"/>
  <c r="E795" i="47"/>
  <c r="E794" i="47"/>
  <c r="E793" i="47"/>
  <c r="E792" i="47"/>
  <c r="E791" i="47"/>
  <c r="E790" i="47"/>
  <c r="E789" i="47"/>
  <c r="E788" i="47"/>
  <c r="E787" i="47"/>
  <c r="E786" i="47"/>
  <c r="E785" i="47"/>
  <c r="E784" i="47"/>
  <c r="E783" i="47"/>
  <c r="E782" i="47"/>
  <c r="E781" i="47"/>
  <c r="E780" i="47"/>
  <c r="E779" i="47"/>
  <c r="E778" i="47"/>
  <c r="E777" i="47"/>
  <c r="E776" i="47"/>
  <c r="E775" i="47"/>
  <c r="E774" i="47"/>
  <c r="E773" i="47"/>
  <c r="E772" i="47"/>
  <c r="E771" i="47"/>
  <c r="E770" i="47"/>
  <c r="E769" i="47"/>
  <c r="E768" i="47"/>
  <c r="E767" i="47"/>
  <c r="E766" i="47"/>
  <c r="E765" i="47"/>
  <c r="E764" i="47"/>
  <c r="E763" i="47"/>
  <c r="E762" i="47"/>
  <c r="E761" i="47"/>
  <c r="E760" i="47"/>
  <c r="E759" i="47"/>
  <c r="E758" i="47"/>
  <c r="E757" i="47"/>
  <c r="E756" i="47"/>
  <c r="E755" i="47"/>
  <c r="E754" i="47"/>
  <c r="E753" i="47"/>
  <c r="E752" i="47"/>
  <c r="E751" i="47"/>
  <c r="E750" i="47"/>
  <c r="E749" i="47"/>
  <c r="E748" i="47"/>
  <c r="E747" i="47"/>
  <c r="E746" i="47"/>
  <c r="E745" i="47"/>
  <c r="E744" i="47"/>
  <c r="E743" i="47"/>
  <c r="E742" i="47"/>
  <c r="E741" i="47"/>
  <c r="E740" i="47"/>
  <c r="E739" i="47"/>
  <c r="E738" i="47"/>
  <c r="E737" i="47"/>
  <c r="E736" i="47"/>
  <c r="E735" i="47"/>
  <c r="E734" i="47"/>
  <c r="E733" i="47"/>
  <c r="E732" i="47"/>
  <c r="E731" i="47"/>
  <c r="E730" i="47"/>
  <c r="E729" i="47"/>
  <c r="E728" i="47"/>
  <c r="E727" i="47"/>
  <c r="E726" i="47"/>
  <c r="E725" i="47"/>
  <c r="E724" i="47"/>
  <c r="E723" i="47"/>
  <c r="E722" i="47"/>
  <c r="E721" i="47"/>
  <c r="E720" i="47"/>
  <c r="E719" i="47"/>
  <c r="E718" i="47"/>
  <c r="E717" i="47"/>
  <c r="E716" i="47"/>
  <c r="E715" i="47"/>
  <c r="E714" i="47"/>
  <c r="E713" i="47"/>
  <c r="E712" i="47"/>
  <c r="E711" i="47"/>
  <c r="E710" i="47"/>
  <c r="E709" i="47"/>
  <c r="E708" i="47"/>
  <c r="E707" i="47"/>
  <c r="E706" i="47"/>
  <c r="E705" i="47"/>
  <c r="E704" i="47"/>
  <c r="E703" i="47"/>
  <c r="E702" i="47"/>
  <c r="E701" i="47"/>
  <c r="E700" i="47"/>
  <c r="E699" i="47"/>
  <c r="E698" i="47"/>
  <c r="E697" i="47"/>
  <c r="E696" i="47"/>
  <c r="E695" i="47"/>
  <c r="E694" i="47"/>
  <c r="E693" i="47"/>
  <c r="E692" i="47"/>
  <c r="E691" i="47"/>
  <c r="E690" i="47"/>
  <c r="E689" i="47"/>
  <c r="E688" i="47"/>
  <c r="E687" i="47"/>
  <c r="E686" i="47"/>
  <c r="E685" i="47"/>
  <c r="E684" i="47"/>
  <c r="E683" i="47"/>
  <c r="E682" i="47"/>
  <c r="E681" i="47"/>
  <c r="E680" i="47"/>
  <c r="E679" i="47"/>
  <c r="E678" i="47"/>
  <c r="E677" i="47"/>
  <c r="E676" i="47"/>
  <c r="E675" i="47"/>
  <c r="E674" i="47"/>
  <c r="E673" i="47"/>
  <c r="E672" i="47"/>
  <c r="E671" i="47"/>
  <c r="E670" i="47"/>
  <c r="E669" i="47"/>
  <c r="E668" i="47"/>
  <c r="E667" i="47"/>
  <c r="E666" i="47"/>
  <c r="E665" i="47"/>
  <c r="E664" i="47"/>
  <c r="E663" i="47"/>
  <c r="E662" i="47"/>
  <c r="E661" i="47"/>
  <c r="E660" i="47"/>
  <c r="E659" i="47"/>
  <c r="E658" i="47"/>
  <c r="E657" i="47"/>
  <c r="E656" i="47"/>
  <c r="E655" i="47"/>
  <c r="E654" i="47"/>
  <c r="E653" i="47"/>
  <c r="E652" i="47"/>
  <c r="E651" i="47"/>
  <c r="E650" i="47"/>
  <c r="E649" i="47"/>
  <c r="E648" i="47"/>
  <c r="E647" i="47"/>
  <c r="E646" i="47"/>
  <c r="E645" i="47"/>
  <c r="E644" i="47"/>
  <c r="E643" i="47"/>
  <c r="E642" i="47"/>
  <c r="E641" i="47"/>
  <c r="E640" i="47"/>
  <c r="E639" i="47"/>
  <c r="E638" i="47"/>
  <c r="E637" i="47"/>
  <c r="E636" i="47"/>
  <c r="E635" i="47"/>
  <c r="E634" i="47"/>
  <c r="E633" i="47"/>
  <c r="E632" i="47"/>
  <c r="E631" i="47"/>
  <c r="E630" i="47"/>
  <c r="E629" i="47"/>
  <c r="E628" i="47"/>
  <c r="E627" i="47"/>
  <c r="E626" i="47"/>
  <c r="E625" i="47"/>
  <c r="E624" i="47"/>
  <c r="E623" i="47"/>
  <c r="E622" i="47"/>
  <c r="E621" i="47"/>
  <c r="E620" i="47"/>
  <c r="E619" i="47"/>
  <c r="E618" i="47"/>
  <c r="E617" i="47"/>
  <c r="E616" i="47"/>
  <c r="E615" i="47"/>
  <c r="E614" i="47"/>
  <c r="E613" i="47"/>
  <c r="E612" i="47"/>
  <c r="E611" i="47"/>
  <c r="E610" i="47"/>
  <c r="E609" i="47"/>
  <c r="E608" i="47"/>
  <c r="E607" i="47"/>
  <c r="E606" i="47"/>
  <c r="E605" i="47"/>
  <c r="E604" i="47"/>
  <c r="E603" i="47"/>
  <c r="E602" i="47"/>
  <c r="E601" i="47"/>
  <c r="E600" i="47"/>
  <c r="E599" i="47"/>
  <c r="E598" i="47"/>
  <c r="E597" i="47"/>
  <c r="E596" i="47"/>
  <c r="E595" i="47"/>
  <c r="E594" i="47"/>
  <c r="E593" i="47"/>
  <c r="E592" i="47"/>
  <c r="E591" i="47"/>
  <c r="E590" i="47"/>
  <c r="E589" i="47"/>
  <c r="E588" i="47"/>
  <c r="E587" i="47"/>
  <c r="E586" i="47"/>
  <c r="E585" i="47"/>
  <c r="E584" i="47"/>
  <c r="E583" i="47"/>
  <c r="E582" i="47"/>
  <c r="E581" i="47"/>
  <c r="E580" i="47"/>
  <c r="E579" i="47"/>
  <c r="E578" i="47"/>
  <c r="E577" i="47"/>
  <c r="E576" i="47"/>
  <c r="E575" i="47"/>
  <c r="E574" i="47"/>
  <c r="E573" i="47"/>
  <c r="E572" i="47"/>
  <c r="E571" i="47"/>
  <c r="E570" i="47"/>
  <c r="E569" i="47"/>
  <c r="E568" i="47"/>
  <c r="E567" i="47"/>
  <c r="E566" i="47"/>
  <c r="E565" i="47"/>
  <c r="E564" i="47"/>
  <c r="E563" i="47"/>
  <c r="E562" i="47"/>
  <c r="E561" i="47"/>
  <c r="E560" i="47"/>
  <c r="E559" i="47"/>
  <c r="E558" i="47"/>
  <c r="E557" i="47"/>
  <c r="E556" i="47"/>
  <c r="E555" i="47"/>
  <c r="E554" i="47"/>
  <c r="E553" i="47"/>
  <c r="E552" i="47"/>
  <c r="E551" i="47"/>
  <c r="E550" i="47"/>
  <c r="E549" i="47"/>
  <c r="E548" i="47"/>
  <c r="E547" i="47"/>
  <c r="E546" i="47"/>
  <c r="E545" i="47"/>
  <c r="E544" i="47"/>
  <c r="E543" i="47"/>
  <c r="E542" i="47"/>
  <c r="E541" i="47"/>
  <c r="E540" i="47"/>
  <c r="E539" i="47"/>
  <c r="E538" i="47"/>
  <c r="E537" i="47"/>
  <c r="E536" i="47"/>
  <c r="E535" i="47"/>
  <c r="E534" i="47"/>
  <c r="E533" i="47"/>
  <c r="E532" i="47"/>
  <c r="E531" i="47"/>
  <c r="E530" i="47"/>
  <c r="E529" i="47"/>
  <c r="E528" i="47"/>
  <c r="E527" i="47"/>
  <c r="E526" i="47"/>
  <c r="E525" i="47"/>
  <c r="E524" i="47"/>
  <c r="E523" i="47"/>
  <c r="E522" i="47"/>
  <c r="E521" i="47"/>
  <c r="E520" i="47"/>
  <c r="E519" i="47"/>
  <c r="E518" i="47"/>
  <c r="E517" i="47"/>
  <c r="E516" i="47"/>
  <c r="E515" i="47"/>
  <c r="E514" i="47"/>
  <c r="E513" i="47"/>
  <c r="E512" i="47"/>
  <c r="E511" i="47"/>
  <c r="E510" i="47"/>
  <c r="E509" i="47"/>
  <c r="E508" i="47"/>
  <c r="E507" i="47"/>
  <c r="E506" i="47"/>
  <c r="E505" i="47"/>
  <c r="E504" i="47"/>
  <c r="E503" i="47"/>
  <c r="E502" i="47"/>
  <c r="E501" i="47"/>
  <c r="E500" i="47"/>
  <c r="E499" i="47"/>
  <c r="E498" i="47"/>
  <c r="E497" i="47"/>
  <c r="E496" i="47"/>
  <c r="E495" i="47"/>
  <c r="E494" i="47"/>
  <c r="E493" i="47"/>
  <c r="E492" i="47"/>
  <c r="E491" i="47"/>
  <c r="E490" i="47"/>
  <c r="E489" i="47"/>
  <c r="E488" i="47"/>
  <c r="E487" i="47"/>
  <c r="E486" i="47"/>
  <c r="E485" i="47"/>
  <c r="E484" i="47"/>
  <c r="E483" i="47"/>
  <c r="E482" i="47"/>
  <c r="E481" i="47"/>
  <c r="E480" i="47"/>
  <c r="E479" i="47"/>
  <c r="E478" i="47"/>
  <c r="E477" i="47"/>
  <c r="E476" i="47"/>
  <c r="E475" i="47"/>
  <c r="E474" i="47"/>
  <c r="E473" i="47"/>
  <c r="E472" i="47"/>
  <c r="E471" i="47"/>
  <c r="E470" i="47"/>
  <c r="E469" i="47"/>
  <c r="E468" i="47"/>
  <c r="E467" i="47"/>
  <c r="E466" i="47"/>
  <c r="E465" i="47"/>
  <c r="E464" i="47"/>
  <c r="E463" i="47"/>
  <c r="E462" i="47"/>
  <c r="E461" i="47"/>
  <c r="E460" i="47"/>
  <c r="E459" i="47"/>
  <c r="E458" i="47"/>
  <c r="E457" i="47"/>
  <c r="E456" i="47"/>
  <c r="E455" i="47"/>
  <c r="E454" i="47"/>
  <c r="E453" i="47"/>
  <c r="E452" i="47"/>
  <c r="E451" i="47"/>
  <c r="E450" i="47"/>
  <c r="E449" i="47"/>
  <c r="E448" i="47"/>
  <c r="E447" i="47"/>
  <c r="E446" i="47"/>
  <c r="E445" i="47"/>
  <c r="E444" i="47"/>
  <c r="E443" i="47"/>
  <c r="E442" i="47"/>
  <c r="E441" i="47"/>
  <c r="E440" i="47"/>
  <c r="E439" i="47"/>
  <c r="E438" i="47"/>
  <c r="E437" i="47"/>
  <c r="E436" i="47"/>
  <c r="E435" i="47"/>
  <c r="E434" i="47"/>
  <c r="E433" i="47"/>
  <c r="E432" i="47"/>
  <c r="E431" i="47"/>
  <c r="E430" i="47"/>
  <c r="E429" i="47"/>
  <c r="E428" i="47"/>
  <c r="E427" i="47"/>
  <c r="E426" i="47"/>
  <c r="E425" i="47"/>
  <c r="E424" i="47"/>
  <c r="E423" i="47"/>
  <c r="E422" i="47"/>
  <c r="E421" i="47"/>
  <c r="E420" i="47"/>
  <c r="E419" i="47"/>
  <c r="E418" i="47"/>
  <c r="E417" i="47"/>
  <c r="E416" i="47"/>
  <c r="E415" i="47"/>
  <c r="E414" i="47"/>
  <c r="E413" i="47"/>
  <c r="E412" i="47"/>
  <c r="E411" i="47"/>
  <c r="E410" i="47"/>
  <c r="E409" i="47"/>
  <c r="E408" i="47"/>
  <c r="E407" i="47"/>
  <c r="E406" i="47"/>
  <c r="E405" i="47"/>
  <c r="E404" i="47"/>
  <c r="E403" i="47"/>
  <c r="E402" i="47"/>
  <c r="E401" i="47"/>
  <c r="E400" i="47"/>
  <c r="E399" i="47"/>
  <c r="E398" i="47"/>
  <c r="E397" i="47"/>
  <c r="E396" i="47"/>
  <c r="E395" i="47"/>
  <c r="E394" i="47"/>
  <c r="E393" i="47"/>
  <c r="E392" i="47"/>
  <c r="E391" i="47"/>
  <c r="E390" i="47"/>
  <c r="E389" i="47"/>
  <c r="E388" i="47"/>
  <c r="E387" i="47"/>
  <c r="E386" i="47"/>
  <c r="E385" i="47"/>
  <c r="E384" i="47"/>
  <c r="E383" i="47"/>
  <c r="E382" i="47"/>
  <c r="E381" i="47"/>
  <c r="E380" i="47"/>
  <c r="E379" i="47"/>
  <c r="E378" i="47"/>
  <c r="E377" i="47"/>
  <c r="E376" i="47"/>
  <c r="E375" i="47"/>
  <c r="E374" i="47"/>
  <c r="E373" i="47"/>
  <c r="E372" i="47"/>
  <c r="E371" i="47"/>
  <c r="E370" i="47"/>
  <c r="E369" i="47"/>
  <c r="E368" i="47"/>
  <c r="E367" i="47"/>
  <c r="E366" i="47"/>
  <c r="E365" i="47"/>
  <c r="E364" i="47"/>
  <c r="E363" i="47"/>
  <c r="E362" i="47"/>
  <c r="E361" i="47"/>
  <c r="E360" i="47"/>
  <c r="E359" i="47"/>
  <c r="E358" i="47"/>
  <c r="E357" i="47"/>
  <c r="E356" i="47"/>
  <c r="E355" i="47"/>
  <c r="E354" i="47"/>
  <c r="E353" i="47"/>
  <c r="E352" i="47"/>
  <c r="E351" i="47"/>
  <c r="E350" i="47"/>
  <c r="E349" i="47"/>
  <c r="E348" i="47"/>
  <c r="E347" i="47"/>
  <c r="E346" i="47"/>
  <c r="E345" i="47"/>
  <c r="E344" i="47"/>
  <c r="E343" i="47"/>
  <c r="E342" i="47"/>
  <c r="E341" i="47"/>
  <c r="E340" i="47"/>
  <c r="E339" i="47"/>
  <c r="E338" i="47"/>
  <c r="E337" i="47"/>
  <c r="E336" i="47"/>
  <c r="E335" i="47"/>
  <c r="E334" i="47"/>
  <c r="E333" i="47"/>
  <c r="E332" i="47"/>
  <c r="E331" i="47"/>
  <c r="E330" i="47"/>
  <c r="E329" i="47"/>
  <c r="E328" i="47"/>
  <c r="E327" i="47"/>
  <c r="E326" i="47"/>
  <c r="E325" i="47"/>
  <c r="E324" i="47"/>
  <c r="E323" i="47"/>
  <c r="E322" i="47"/>
  <c r="E321" i="47"/>
  <c r="E320" i="47"/>
  <c r="E319" i="47"/>
  <c r="E318" i="47"/>
  <c r="E317" i="47"/>
  <c r="E316" i="47"/>
  <c r="E315" i="47"/>
  <c r="E314" i="47"/>
  <c r="E313" i="47"/>
  <c r="E312" i="47"/>
  <c r="E311" i="47"/>
  <c r="E310" i="47"/>
  <c r="E309" i="47"/>
  <c r="E308" i="47"/>
  <c r="E307" i="47"/>
  <c r="E306" i="47"/>
  <c r="E305" i="47"/>
  <c r="E304" i="47"/>
  <c r="E303" i="47"/>
  <c r="E302" i="47"/>
  <c r="E301" i="47"/>
  <c r="E300" i="47"/>
  <c r="E299" i="47"/>
  <c r="E298" i="47"/>
  <c r="E297" i="47"/>
  <c r="E296" i="47"/>
  <c r="E295" i="47"/>
  <c r="E294" i="47"/>
  <c r="E293" i="47"/>
  <c r="E292" i="47"/>
  <c r="E291" i="47"/>
  <c r="E290" i="47"/>
  <c r="E289" i="47"/>
  <c r="E288" i="47"/>
  <c r="E287" i="47"/>
  <c r="E286" i="47"/>
  <c r="E285" i="47"/>
  <c r="E284" i="47"/>
  <c r="E283" i="47"/>
  <c r="E282" i="47"/>
  <c r="E281" i="47"/>
  <c r="E280" i="47"/>
  <c r="E279" i="47"/>
  <c r="E278" i="47"/>
  <c r="E277" i="47"/>
  <c r="E276" i="47"/>
  <c r="E275" i="47"/>
  <c r="E274" i="47"/>
  <c r="E273" i="47"/>
  <c r="E272" i="47"/>
  <c r="E271" i="47"/>
  <c r="E270" i="47"/>
  <c r="E269" i="47"/>
  <c r="E268" i="47"/>
  <c r="E267" i="47"/>
  <c r="E266" i="47"/>
  <c r="E265" i="47"/>
  <c r="E264" i="47"/>
  <c r="E263" i="47"/>
  <c r="E262" i="47"/>
  <c r="E261" i="47"/>
  <c r="E260" i="47"/>
  <c r="E259" i="47"/>
  <c r="E258" i="47"/>
  <c r="E257" i="47"/>
  <c r="E256" i="47"/>
  <c r="E255" i="47"/>
  <c r="E254" i="47"/>
  <c r="E253" i="47"/>
  <c r="E252" i="47"/>
  <c r="E251" i="47"/>
  <c r="E250" i="47"/>
  <c r="E249" i="47"/>
  <c r="E248" i="47"/>
  <c r="E247" i="47"/>
  <c r="E246" i="47"/>
  <c r="E245" i="47"/>
  <c r="E244" i="47"/>
  <c r="E243" i="47"/>
  <c r="E242" i="47"/>
  <c r="E241" i="47"/>
  <c r="E240" i="47"/>
  <c r="E239" i="47"/>
  <c r="E238" i="47"/>
  <c r="E237" i="47"/>
  <c r="E236" i="47"/>
  <c r="E235" i="47"/>
  <c r="E234" i="47"/>
  <c r="E233" i="47"/>
  <c r="E232" i="47"/>
  <c r="E231" i="47"/>
  <c r="E230" i="47"/>
  <c r="E229" i="47"/>
  <c r="E228" i="47"/>
  <c r="E227" i="47"/>
  <c r="E226" i="47"/>
  <c r="E225" i="47"/>
  <c r="E224" i="47"/>
  <c r="E223" i="47"/>
  <c r="E222" i="47"/>
  <c r="E221" i="47"/>
  <c r="E220" i="47"/>
  <c r="E219" i="47"/>
  <c r="E218" i="47"/>
  <c r="E217" i="47"/>
  <c r="E216" i="47"/>
  <c r="E215" i="47"/>
  <c r="E214" i="47"/>
  <c r="E213" i="47"/>
  <c r="E212" i="47"/>
  <c r="E211" i="47"/>
  <c r="E210" i="47"/>
  <c r="E209" i="47"/>
  <c r="E208" i="47"/>
  <c r="E207" i="47"/>
  <c r="E206" i="47"/>
  <c r="E205" i="47"/>
  <c r="E204" i="47"/>
  <c r="E203" i="47"/>
  <c r="E202" i="47"/>
  <c r="E201" i="47"/>
  <c r="E200" i="47"/>
  <c r="E199" i="47"/>
  <c r="E198" i="47"/>
  <c r="E197" i="47"/>
  <c r="E196" i="47"/>
  <c r="E195" i="47"/>
  <c r="E194" i="47"/>
  <c r="E193" i="47"/>
  <c r="E192" i="47"/>
  <c r="E191" i="47"/>
  <c r="E190" i="47"/>
  <c r="E189" i="47"/>
  <c r="E188" i="47"/>
  <c r="E187" i="47"/>
  <c r="E186" i="47"/>
  <c r="E185" i="47"/>
  <c r="E184" i="47"/>
  <c r="E183" i="47"/>
  <c r="E182" i="47"/>
  <c r="E181" i="47"/>
  <c r="E180" i="47"/>
  <c r="E179" i="47"/>
  <c r="E178" i="47"/>
  <c r="E177" i="47"/>
  <c r="E176" i="47"/>
  <c r="E175" i="47"/>
  <c r="E174" i="47"/>
  <c r="E173" i="47"/>
  <c r="E172" i="47"/>
  <c r="E171" i="47"/>
  <c r="E170" i="47"/>
  <c r="E169" i="47"/>
  <c r="E168" i="47"/>
  <c r="E167" i="47"/>
  <c r="E166" i="47"/>
  <c r="E165" i="47"/>
  <c r="E164" i="47"/>
  <c r="E163" i="47"/>
  <c r="E162" i="47"/>
  <c r="E161" i="47"/>
  <c r="E160" i="47"/>
  <c r="E159" i="47"/>
  <c r="E158" i="47"/>
  <c r="E157" i="47"/>
  <c r="E156" i="47"/>
  <c r="E155" i="47"/>
  <c r="E154" i="47"/>
  <c r="E153" i="47"/>
  <c r="E152" i="47"/>
  <c r="E151" i="47"/>
  <c r="E150" i="47"/>
  <c r="E149" i="47"/>
  <c r="E148" i="47"/>
  <c r="E147" i="47"/>
  <c r="E146" i="47"/>
  <c r="E145" i="47"/>
  <c r="E144" i="47"/>
  <c r="E143" i="47"/>
  <c r="E142" i="47"/>
  <c r="E141" i="47"/>
  <c r="E140" i="47"/>
  <c r="E139" i="47"/>
  <c r="E138" i="47"/>
  <c r="E137" i="47"/>
  <c r="E136" i="47"/>
  <c r="E135" i="47"/>
  <c r="E134" i="47"/>
  <c r="E133" i="47"/>
  <c r="E132" i="47"/>
  <c r="E131" i="47"/>
  <c r="E130" i="47"/>
  <c r="E129" i="47"/>
  <c r="E128" i="47"/>
  <c r="E127" i="47"/>
  <c r="E126" i="47"/>
  <c r="E125" i="47"/>
  <c r="E124" i="47"/>
  <c r="E123" i="47"/>
  <c r="E122" i="47"/>
  <c r="E121" i="47"/>
  <c r="E120" i="47"/>
  <c r="E119" i="47"/>
  <c r="E118" i="47"/>
  <c r="E117" i="47"/>
  <c r="E116" i="47"/>
  <c r="E115" i="47"/>
  <c r="E114" i="47"/>
  <c r="E113" i="47"/>
  <c r="E112" i="47"/>
  <c r="E111" i="47"/>
  <c r="E110" i="47"/>
  <c r="E109" i="47"/>
  <c r="E108" i="47"/>
  <c r="E107" i="47"/>
  <c r="E106" i="47"/>
  <c r="E105" i="47"/>
  <c r="E104" i="47"/>
  <c r="E103" i="47"/>
  <c r="E102" i="47"/>
  <c r="E101" i="47"/>
  <c r="E100" i="47"/>
  <c r="E99" i="47"/>
  <c r="E98" i="47"/>
  <c r="E97" i="47"/>
  <c r="E96" i="47"/>
  <c r="E95" i="47"/>
  <c r="E94" i="47"/>
  <c r="E93" i="47"/>
  <c r="E92" i="47"/>
  <c r="E91" i="47"/>
  <c r="E90" i="47"/>
  <c r="E89" i="47"/>
  <c r="E88" i="47"/>
  <c r="E87" i="47"/>
  <c r="E86" i="47"/>
  <c r="E85" i="47"/>
  <c r="E84" i="47"/>
  <c r="E83" i="47"/>
  <c r="E82" i="47"/>
  <c r="E81" i="47"/>
  <c r="E80" i="47"/>
  <c r="E79" i="47"/>
  <c r="E78" i="47"/>
  <c r="E77" i="47"/>
  <c r="E76" i="47"/>
  <c r="E75" i="47"/>
  <c r="E74" i="47"/>
  <c r="E73" i="47"/>
  <c r="E72" i="47"/>
  <c r="E71" i="47"/>
  <c r="E70" i="47"/>
  <c r="E69" i="47"/>
  <c r="E68" i="47"/>
  <c r="E67" i="47"/>
  <c r="E66" i="47"/>
  <c r="E65" i="47"/>
  <c r="E64" i="47"/>
  <c r="E63" i="47"/>
  <c r="E62" i="47"/>
  <c r="E61" i="47"/>
  <c r="E60" i="47"/>
  <c r="E59" i="47"/>
  <c r="E58" i="47"/>
  <c r="E57" i="47"/>
  <c r="E56" i="47"/>
  <c r="E55" i="47"/>
  <c r="E54" i="47"/>
  <c r="E53" i="47"/>
  <c r="E52" i="47"/>
  <c r="E51" i="47"/>
  <c r="E50" i="47"/>
  <c r="E49" i="47"/>
  <c r="E48" i="47"/>
  <c r="E47" i="47"/>
  <c r="E46" i="47"/>
  <c r="E45" i="47"/>
  <c r="E44" i="47"/>
  <c r="E43" i="47"/>
  <c r="E42" i="47"/>
  <c r="E41" i="47"/>
  <c r="E40" i="47"/>
  <c r="E39" i="47"/>
  <c r="E38" i="47"/>
  <c r="E37" i="47"/>
  <c r="E36" i="47"/>
  <c r="E35" i="47"/>
  <c r="E34" i="47"/>
  <c r="E33" i="47"/>
  <c r="E32" i="47"/>
  <c r="E31" i="47"/>
  <c r="E30" i="47"/>
  <c r="E29" i="47"/>
  <c r="E28" i="47"/>
  <c r="E27" i="47"/>
  <c r="E26" i="47"/>
  <c r="E25" i="47"/>
  <c r="E24" i="47"/>
  <c r="E23" i="47"/>
  <c r="E22" i="47"/>
  <c r="E21" i="47"/>
  <c r="E20" i="47"/>
  <c r="E19" i="47"/>
  <c r="E18" i="47"/>
  <c r="E17" i="47"/>
  <c r="E16" i="47"/>
  <c r="E15" i="47"/>
  <c r="E14" i="47"/>
  <c r="E13" i="47"/>
  <c r="E12" i="47"/>
  <c r="E11" i="47"/>
  <c r="E10" i="47"/>
  <c r="E9" i="47"/>
  <c r="E8" i="47"/>
  <c r="E7" i="47"/>
  <c r="E6" i="47"/>
  <c r="E5" i="47"/>
  <c r="M4" i="47"/>
  <c r="E4" i="47"/>
  <c r="M5" i="47" l="1"/>
  <c r="M6" i="47" s="1"/>
  <c r="M7" i="47" s="1"/>
  <c r="M8" i="47" s="1"/>
  <c r="M9" i="47" s="1"/>
  <c r="M10" i="47" s="1"/>
  <c r="M11" i="47" s="1"/>
  <c r="M12" i="47" s="1"/>
  <c r="M13" i="47" s="1"/>
  <c r="M14" i="47" s="1"/>
  <c r="M15" i="47" s="1"/>
  <c r="M16" i="47" s="1"/>
  <c r="M17" i="47" s="1"/>
  <c r="M18" i="47" s="1"/>
  <c r="M19" i="47" s="1"/>
  <c r="M20" i="47" s="1"/>
  <c r="M21" i="47" s="1"/>
  <c r="M22" i="47" s="1"/>
  <c r="M23" i="47" s="1"/>
  <c r="M24" i="47" s="1"/>
  <c r="M25" i="47" s="1"/>
  <c r="M26" i="47" s="1"/>
  <c r="M27" i="47" s="1"/>
  <c r="M28" i="47" s="1"/>
  <c r="M29" i="47" s="1"/>
  <c r="M30" i="47" s="1"/>
  <c r="M31" i="47" s="1"/>
  <c r="M32" i="47" s="1"/>
  <c r="M33" i="47" s="1"/>
  <c r="M34" i="47" s="1"/>
  <c r="M35" i="47" s="1"/>
  <c r="M36" i="47" s="1"/>
  <c r="M37" i="47" s="1"/>
  <c r="M38" i="47" s="1"/>
  <c r="M39" i="47" s="1"/>
  <c r="M40" i="47" s="1"/>
  <c r="M41" i="47" s="1"/>
  <c r="M42" i="47" s="1"/>
  <c r="M43" i="47" s="1"/>
  <c r="M44" i="47" s="1"/>
  <c r="M45" i="47" s="1"/>
  <c r="M46" i="47" s="1"/>
  <c r="M47" i="47" s="1"/>
  <c r="M48" i="47" s="1"/>
  <c r="M49" i="47" s="1"/>
  <c r="M50" i="47" s="1"/>
  <c r="M51" i="47" s="1"/>
  <c r="M52" i="47" s="1"/>
  <c r="M53" i="47" s="1"/>
  <c r="M54" i="47" s="1"/>
  <c r="M55" i="47" s="1"/>
  <c r="M56" i="47" s="1"/>
  <c r="M57" i="47" s="1"/>
  <c r="M58" i="47" s="1"/>
  <c r="M59" i="47" s="1"/>
  <c r="M60" i="47" s="1"/>
  <c r="M61" i="47" s="1"/>
  <c r="M62" i="47" s="1"/>
  <c r="M63" i="47" s="1"/>
  <c r="M64" i="47" s="1"/>
  <c r="M65" i="47" s="1"/>
  <c r="M66" i="47" s="1"/>
  <c r="M67" i="47" s="1"/>
  <c r="M68" i="47" s="1"/>
  <c r="M69" i="47" s="1"/>
  <c r="M70" i="47" s="1"/>
  <c r="M71" i="47" s="1"/>
  <c r="M72" i="47" s="1"/>
  <c r="M73" i="47" s="1"/>
  <c r="M74" i="47" s="1"/>
  <c r="M75" i="47" s="1"/>
  <c r="M76" i="47" s="1"/>
  <c r="M77" i="47" s="1"/>
  <c r="M78" i="47" s="1"/>
  <c r="M79" i="47" s="1"/>
  <c r="M80" i="47" s="1"/>
  <c r="M81" i="47" s="1"/>
  <c r="M82" i="47" s="1"/>
  <c r="M83" i="47" s="1"/>
  <c r="M84" i="47" s="1"/>
  <c r="M85" i="47" s="1"/>
  <c r="M86" i="47" s="1"/>
  <c r="M87" i="47" s="1"/>
  <c r="M88" i="47" s="1"/>
  <c r="M89" i="47" s="1"/>
  <c r="M90" i="47" s="1"/>
  <c r="M91" i="47" s="1"/>
  <c r="M92" i="47" s="1"/>
  <c r="M93" i="47" s="1"/>
  <c r="M94" i="47" s="1"/>
  <c r="M95" i="47" s="1"/>
  <c r="M96" i="47" s="1"/>
  <c r="M97" i="47" s="1"/>
  <c r="M98" i="47" s="1"/>
  <c r="M99" i="47" s="1"/>
  <c r="M100" i="47" s="1"/>
  <c r="M101" i="47" s="1"/>
  <c r="M102" i="47" s="1"/>
  <c r="M103" i="47" s="1"/>
  <c r="M104" i="47" s="1"/>
  <c r="M105" i="47" s="1"/>
  <c r="M106" i="47" s="1"/>
  <c r="M107" i="47" s="1"/>
  <c r="M108" i="47" s="1"/>
  <c r="M109" i="47" s="1"/>
  <c r="M110" i="47" s="1"/>
  <c r="M111" i="47" s="1"/>
  <c r="M112" i="47" s="1"/>
  <c r="M113" i="47" s="1"/>
  <c r="M114" i="47" s="1"/>
  <c r="M115" i="47" s="1"/>
  <c r="M116" i="47" s="1"/>
  <c r="M117" i="47" s="1"/>
  <c r="M118" i="47" s="1"/>
  <c r="M119" i="47" s="1"/>
  <c r="M120" i="47" s="1"/>
  <c r="M121" i="47" s="1"/>
  <c r="M122" i="47" s="1"/>
  <c r="M123" i="47" s="1"/>
  <c r="M124" i="47" s="1"/>
  <c r="M125" i="47" s="1"/>
  <c r="M126" i="47" s="1"/>
  <c r="M127" i="47" s="1"/>
  <c r="M128" i="47" s="1"/>
  <c r="M129" i="47" s="1"/>
  <c r="M130" i="47" s="1"/>
  <c r="M131" i="47" s="1"/>
  <c r="M132" i="47" s="1"/>
  <c r="M133" i="47" s="1"/>
  <c r="M134" i="47" s="1"/>
  <c r="M135" i="47" s="1"/>
  <c r="M136" i="47" s="1"/>
  <c r="M137" i="47" s="1"/>
  <c r="M138" i="47" s="1"/>
  <c r="M139" i="47" s="1"/>
  <c r="M140" i="47" s="1"/>
  <c r="M141" i="47" s="1"/>
  <c r="M142" i="47" s="1"/>
  <c r="M143" i="47" s="1"/>
  <c r="M144" i="47" s="1"/>
  <c r="M145" i="47" s="1"/>
  <c r="M146" i="47" s="1"/>
  <c r="M147" i="47" s="1"/>
  <c r="M148" i="47" s="1"/>
  <c r="M149" i="47" s="1"/>
  <c r="M150" i="47" s="1"/>
  <c r="M151" i="47" s="1"/>
  <c r="M152" i="47" s="1"/>
  <c r="M153" i="47" s="1"/>
  <c r="M154" i="47" s="1"/>
  <c r="M155" i="47" s="1"/>
  <c r="M156" i="47" s="1"/>
  <c r="M157" i="47" s="1"/>
  <c r="M158" i="47" s="1"/>
  <c r="M159" i="47" s="1"/>
  <c r="M160" i="47" s="1"/>
  <c r="M161" i="47" s="1"/>
  <c r="M162" i="47" s="1"/>
  <c r="M163" i="47" s="1"/>
  <c r="M164" i="47" s="1"/>
  <c r="M165" i="47" s="1"/>
  <c r="M166" i="47" s="1"/>
  <c r="M167" i="47" s="1"/>
  <c r="M168" i="47" s="1"/>
  <c r="M169" i="47" s="1"/>
  <c r="M170" i="47" s="1"/>
  <c r="M171" i="47" s="1"/>
  <c r="M172" i="47" s="1"/>
  <c r="M173" i="47" s="1"/>
  <c r="M174" i="47" s="1"/>
  <c r="M175" i="47" s="1"/>
  <c r="M176" i="47" s="1"/>
  <c r="M177" i="47" s="1"/>
  <c r="M178" i="47" s="1"/>
  <c r="M179" i="47" s="1"/>
  <c r="M180" i="47" s="1"/>
  <c r="M181" i="47" s="1"/>
  <c r="M182" i="47" s="1"/>
  <c r="M183" i="47" s="1"/>
  <c r="M184" i="47" s="1"/>
  <c r="M185" i="47" s="1"/>
  <c r="M186" i="47" s="1"/>
  <c r="M187" i="47" s="1"/>
  <c r="M188" i="47" s="1"/>
  <c r="M189" i="47" s="1"/>
  <c r="M190" i="47" s="1"/>
  <c r="M191" i="47" s="1"/>
  <c r="M192" i="47" s="1"/>
  <c r="M193" i="47" s="1"/>
  <c r="M194" i="47" s="1"/>
  <c r="M195" i="47" s="1"/>
  <c r="M196" i="47" s="1"/>
  <c r="M197" i="47" s="1"/>
  <c r="M198" i="47" s="1"/>
  <c r="M199" i="47" s="1"/>
  <c r="M200" i="47" s="1"/>
  <c r="M201" i="47" s="1"/>
  <c r="M202" i="47" s="1"/>
  <c r="M203" i="47" s="1"/>
  <c r="M204" i="47" s="1"/>
  <c r="M205" i="47" s="1"/>
  <c r="M206" i="47" s="1"/>
  <c r="M207" i="47" s="1"/>
  <c r="M208" i="47" s="1"/>
  <c r="M209" i="47" s="1"/>
  <c r="M210" i="47" s="1"/>
  <c r="M211" i="47" s="1"/>
  <c r="M212" i="47" s="1"/>
  <c r="M213" i="47" s="1"/>
  <c r="M214" i="47" s="1"/>
  <c r="M215" i="47" s="1"/>
  <c r="M216" i="47" s="1"/>
  <c r="M217" i="47" s="1"/>
  <c r="M218" i="47" s="1"/>
  <c r="M219" i="47" s="1"/>
  <c r="M220" i="47" s="1"/>
  <c r="M221" i="47" s="1"/>
  <c r="M222" i="47" s="1"/>
  <c r="M223" i="47" s="1"/>
  <c r="M224" i="47" s="1"/>
  <c r="M225" i="47" s="1"/>
  <c r="M226" i="47" s="1"/>
  <c r="M227" i="47" s="1"/>
  <c r="M228" i="47" s="1"/>
  <c r="M229" i="47" s="1"/>
  <c r="M230" i="47" s="1"/>
  <c r="M231" i="47" s="1"/>
  <c r="M232" i="47" s="1"/>
  <c r="M233" i="47" s="1"/>
  <c r="M234" i="47" s="1"/>
  <c r="M235" i="47" s="1"/>
  <c r="M236" i="47" s="1"/>
  <c r="M237" i="47" s="1"/>
  <c r="M238" i="47" s="1"/>
  <c r="M239" i="47" s="1"/>
  <c r="M240" i="47" s="1"/>
  <c r="M241" i="47" s="1"/>
  <c r="M242" i="47" s="1"/>
  <c r="M243" i="47" s="1"/>
  <c r="M244" i="47" s="1"/>
  <c r="M245" i="47" s="1"/>
  <c r="M246" i="47" s="1"/>
  <c r="M247" i="47" s="1"/>
  <c r="M248" i="47" s="1"/>
  <c r="M249" i="47" s="1"/>
  <c r="M250" i="47" s="1"/>
  <c r="M251" i="47" s="1"/>
  <c r="M252" i="47" s="1"/>
  <c r="M253" i="47" s="1"/>
  <c r="M254" i="47" s="1"/>
  <c r="M255" i="47" s="1"/>
  <c r="M256" i="47" s="1"/>
  <c r="M257" i="47" s="1"/>
  <c r="M258" i="47" s="1"/>
  <c r="M259" i="47" s="1"/>
  <c r="M260" i="47" s="1"/>
  <c r="M261" i="47" s="1"/>
  <c r="M262" i="47" s="1"/>
  <c r="M263" i="47" s="1"/>
  <c r="M264" i="47" s="1"/>
  <c r="M265" i="47" s="1"/>
  <c r="M266" i="47" s="1"/>
  <c r="M267" i="47" s="1"/>
  <c r="M268" i="47" s="1"/>
  <c r="M269" i="47" s="1"/>
  <c r="M270" i="47" s="1"/>
  <c r="M271" i="47" s="1"/>
  <c r="M272" i="47" s="1"/>
  <c r="M273" i="47" s="1"/>
  <c r="M274" i="47" s="1"/>
  <c r="M275" i="47" s="1"/>
  <c r="M276" i="47" s="1"/>
  <c r="M277" i="47" s="1"/>
  <c r="M278" i="47" s="1"/>
  <c r="M279" i="47" s="1"/>
  <c r="M280" i="47" s="1"/>
  <c r="M281" i="47" s="1"/>
  <c r="M282" i="47" s="1"/>
  <c r="M283" i="47" s="1"/>
  <c r="M284" i="47" s="1"/>
  <c r="M285" i="47" s="1"/>
  <c r="M286" i="47" s="1"/>
  <c r="M287" i="47" s="1"/>
  <c r="M288" i="47" s="1"/>
  <c r="M289" i="47" s="1"/>
  <c r="M290" i="47" s="1"/>
  <c r="M291" i="47" s="1"/>
  <c r="M292" i="47" s="1"/>
  <c r="M293" i="47" s="1"/>
  <c r="M294" i="47" s="1"/>
  <c r="M295" i="47" s="1"/>
  <c r="M296" i="47" s="1"/>
  <c r="M297" i="47" s="1"/>
  <c r="M298" i="47" s="1"/>
  <c r="M299" i="47" s="1"/>
  <c r="M300" i="47" s="1"/>
  <c r="M301" i="47" s="1"/>
  <c r="M302" i="47" s="1"/>
  <c r="M303" i="47" s="1"/>
  <c r="M304" i="47" s="1"/>
  <c r="M305" i="47" s="1"/>
  <c r="M306" i="47" s="1"/>
  <c r="M307" i="47" s="1"/>
  <c r="M308" i="47" s="1"/>
  <c r="M309" i="47" s="1"/>
  <c r="M310" i="47" s="1"/>
  <c r="M311" i="47" s="1"/>
  <c r="M312" i="47" s="1"/>
  <c r="M313" i="47" s="1"/>
  <c r="M314" i="47" s="1"/>
  <c r="M315" i="47" s="1"/>
  <c r="M316" i="47" s="1"/>
  <c r="M317" i="47" s="1"/>
  <c r="M318" i="47" s="1"/>
  <c r="M319" i="47" s="1"/>
  <c r="M320" i="47" s="1"/>
  <c r="M321" i="47" s="1"/>
  <c r="M322" i="47" s="1"/>
  <c r="M323" i="47" s="1"/>
  <c r="M324" i="47" s="1"/>
  <c r="M325" i="47" s="1"/>
  <c r="M326" i="47" s="1"/>
  <c r="M327" i="47" s="1"/>
  <c r="M328" i="47" s="1"/>
  <c r="M329" i="47" s="1"/>
  <c r="M330" i="47" s="1"/>
  <c r="M331" i="47" s="1"/>
  <c r="M332" i="47" s="1"/>
  <c r="M333" i="47" s="1"/>
  <c r="M334" i="47" s="1"/>
  <c r="M335" i="47" s="1"/>
  <c r="M336" i="47" s="1"/>
  <c r="M337" i="47" s="1"/>
  <c r="M338" i="47" s="1"/>
  <c r="M339" i="47" s="1"/>
  <c r="M340" i="47" s="1"/>
  <c r="M341" i="47" s="1"/>
  <c r="M342" i="47" s="1"/>
  <c r="M343" i="47" s="1"/>
  <c r="M344" i="47" s="1"/>
  <c r="M345" i="47" s="1"/>
  <c r="M346" i="47" s="1"/>
  <c r="M347" i="47" s="1"/>
  <c r="M348" i="47" s="1"/>
  <c r="M349" i="47" s="1"/>
  <c r="M350" i="47" s="1"/>
  <c r="M351" i="47" s="1"/>
  <c r="M352" i="47" s="1"/>
  <c r="M353" i="47" s="1"/>
  <c r="M354" i="47" s="1"/>
  <c r="M355" i="47" s="1"/>
  <c r="M356" i="47" s="1"/>
  <c r="M357" i="47" s="1"/>
  <c r="M358" i="47" s="1"/>
  <c r="M359" i="47" s="1"/>
  <c r="M360" i="47" s="1"/>
  <c r="M361" i="47" s="1"/>
  <c r="M362" i="47" s="1"/>
  <c r="M363" i="47" s="1"/>
  <c r="M364" i="47" s="1"/>
  <c r="M365" i="47" s="1"/>
  <c r="M366" i="47" s="1"/>
  <c r="M367" i="47" s="1"/>
  <c r="M368" i="47" s="1"/>
  <c r="M369" i="47" s="1"/>
  <c r="M370" i="47" s="1"/>
  <c r="M371" i="47" s="1"/>
  <c r="M372" i="47" s="1"/>
  <c r="M373" i="47" s="1"/>
  <c r="M374" i="47" s="1"/>
  <c r="M375" i="47" s="1"/>
  <c r="M376" i="47" s="1"/>
  <c r="M377" i="47" s="1"/>
  <c r="M378" i="47" s="1"/>
  <c r="M379" i="47" s="1"/>
  <c r="M380" i="47" s="1"/>
  <c r="M381" i="47" s="1"/>
  <c r="M382" i="47" s="1"/>
  <c r="M383" i="47" s="1"/>
  <c r="M384" i="47" s="1"/>
  <c r="M385" i="47" s="1"/>
  <c r="M386" i="47" s="1"/>
  <c r="M387" i="47" s="1"/>
  <c r="M388" i="47" s="1"/>
  <c r="M389" i="47" s="1"/>
  <c r="M390" i="47" s="1"/>
  <c r="M391" i="47" s="1"/>
  <c r="M392" i="47" s="1"/>
  <c r="M393" i="47" s="1"/>
  <c r="M394" i="47" s="1"/>
  <c r="M395" i="47" s="1"/>
  <c r="M396" i="47" s="1"/>
  <c r="M397" i="47" s="1"/>
  <c r="M398" i="47" s="1"/>
  <c r="M399" i="47" s="1"/>
  <c r="M400" i="47" s="1"/>
  <c r="M401" i="47" s="1"/>
  <c r="M402" i="47" s="1"/>
  <c r="M403" i="47" s="1"/>
  <c r="M404" i="47" s="1"/>
  <c r="M405" i="47" s="1"/>
  <c r="M406" i="47" s="1"/>
  <c r="M407" i="47" s="1"/>
  <c r="M408" i="47" s="1"/>
  <c r="M409" i="47" s="1"/>
  <c r="M410" i="47" s="1"/>
  <c r="M411" i="47" s="1"/>
  <c r="M412" i="47" s="1"/>
  <c r="M413" i="47" s="1"/>
  <c r="M414" i="47" s="1"/>
  <c r="M415" i="47" s="1"/>
  <c r="M416" i="47" s="1"/>
  <c r="M417" i="47" s="1"/>
  <c r="M418" i="47" s="1"/>
  <c r="M419" i="47" s="1"/>
  <c r="M420" i="47" s="1"/>
  <c r="M421" i="47" s="1"/>
  <c r="M422" i="47" s="1"/>
  <c r="M423" i="47" s="1"/>
  <c r="M424" i="47" s="1"/>
  <c r="M425" i="47" s="1"/>
  <c r="M426" i="47" s="1"/>
  <c r="M427" i="47" s="1"/>
  <c r="M428" i="47" s="1"/>
  <c r="M429" i="47" s="1"/>
  <c r="M430" i="47" s="1"/>
  <c r="M431" i="47" s="1"/>
  <c r="M432" i="47" s="1"/>
  <c r="M433" i="47" s="1"/>
  <c r="M434" i="47" s="1"/>
  <c r="M435" i="47" s="1"/>
  <c r="M436" i="47" s="1"/>
  <c r="M437" i="47" s="1"/>
  <c r="M438" i="47" s="1"/>
  <c r="M439" i="47" s="1"/>
  <c r="M440" i="47" s="1"/>
  <c r="M441" i="47" s="1"/>
  <c r="M442" i="47" s="1"/>
  <c r="M443" i="47" s="1"/>
  <c r="M444" i="47" s="1"/>
  <c r="M445" i="47" s="1"/>
  <c r="M446" i="47" s="1"/>
  <c r="M447" i="47" s="1"/>
  <c r="M448" i="47" s="1"/>
  <c r="M449" i="47" s="1"/>
  <c r="M450" i="47" s="1"/>
  <c r="M451" i="47" s="1"/>
  <c r="M452" i="47" s="1"/>
  <c r="M453" i="47" s="1"/>
  <c r="M454" i="47" s="1"/>
  <c r="M455" i="47" s="1"/>
  <c r="M456" i="47" s="1"/>
  <c r="M457" i="47" s="1"/>
  <c r="M458" i="47" s="1"/>
  <c r="M459" i="47" s="1"/>
  <c r="M460" i="47" s="1"/>
  <c r="M461" i="47" s="1"/>
  <c r="M462" i="47" s="1"/>
  <c r="M463" i="47" s="1"/>
  <c r="M464" i="47" s="1"/>
  <c r="M465" i="47" s="1"/>
  <c r="M466" i="47" s="1"/>
  <c r="M467" i="47" s="1"/>
  <c r="M468" i="47" s="1"/>
  <c r="M469" i="47" s="1"/>
  <c r="M470" i="47" s="1"/>
  <c r="M471" i="47" s="1"/>
  <c r="M472" i="47" s="1"/>
  <c r="M473" i="47" s="1"/>
  <c r="M474" i="47" s="1"/>
  <c r="M475" i="47" s="1"/>
  <c r="M476" i="47" s="1"/>
  <c r="M477" i="47" s="1"/>
  <c r="M478" i="47" s="1"/>
  <c r="M479" i="47" s="1"/>
  <c r="M480" i="47" s="1"/>
  <c r="M481" i="47" s="1"/>
  <c r="M482" i="47" s="1"/>
  <c r="M483" i="47" s="1"/>
  <c r="M484" i="47" s="1"/>
  <c r="M485" i="47" s="1"/>
  <c r="M486" i="47" s="1"/>
  <c r="M487" i="47" s="1"/>
  <c r="M488" i="47" s="1"/>
  <c r="M489" i="47" s="1"/>
  <c r="M490" i="47" s="1"/>
  <c r="M491" i="47" s="1"/>
  <c r="M492" i="47" s="1"/>
  <c r="M493" i="47" s="1"/>
  <c r="M494" i="47" s="1"/>
  <c r="M495" i="47" s="1"/>
  <c r="M496" i="47" s="1"/>
  <c r="M497" i="47" s="1"/>
  <c r="M498" i="47" s="1"/>
  <c r="M499" i="47" s="1"/>
  <c r="M500" i="47" s="1"/>
  <c r="M501" i="47" s="1"/>
  <c r="M502" i="47" s="1"/>
  <c r="M503" i="47" s="1"/>
  <c r="M504" i="47" s="1"/>
  <c r="M505" i="47" s="1"/>
  <c r="M506" i="47" s="1"/>
  <c r="M507" i="47" s="1"/>
  <c r="M508" i="47" s="1"/>
  <c r="M509" i="47" s="1"/>
  <c r="M510" i="47" s="1"/>
  <c r="M511" i="47" s="1"/>
  <c r="M512" i="47" s="1"/>
  <c r="M513" i="47" s="1"/>
  <c r="M514" i="47" s="1"/>
  <c r="M515" i="47" s="1"/>
  <c r="M516" i="47" s="1"/>
  <c r="M517" i="47" s="1"/>
  <c r="M518" i="47" s="1"/>
  <c r="M519" i="47" s="1"/>
  <c r="M520" i="47" s="1"/>
  <c r="M521" i="47" s="1"/>
  <c r="M522" i="47" s="1"/>
  <c r="M523" i="47" s="1"/>
  <c r="M524" i="47" s="1"/>
  <c r="M525" i="47" s="1"/>
  <c r="M526" i="47" s="1"/>
  <c r="M527" i="47" s="1"/>
  <c r="M528" i="47" s="1"/>
  <c r="M529" i="47" s="1"/>
  <c r="M530" i="47" s="1"/>
  <c r="M531" i="47" s="1"/>
  <c r="M532" i="47" s="1"/>
  <c r="M533" i="47" s="1"/>
  <c r="M534" i="47" s="1"/>
  <c r="M535" i="47" s="1"/>
  <c r="M536" i="47" s="1"/>
  <c r="M537" i="47" s="1"/>
  <c r="M538" i="47" s="1"/>
  <c r="M539" i="47" s="1"/>
  <c r="M540" i="47" s="1"/>
  <c r="M541" i="47" s="1"/>
  <c r="M542" i="47" s="1"/>
  <c r="M543" i="47" s="1"/>
  <c r="M544" i="47" s="1"/>
  <c r="M545" i="47" s="1"/>
  <c r="M546" i="47" s="1"/>
  <c r="M547" i="47" s="1"/>
  <c r="M548" i="47" s="1"/>
  <c r="M549" i="47" s="1"/>
  <c r="M550" i="47" s="1"/>
  <c r="M551" i="47" s="1"/>
  <c r="M552" i="47" s="1"/>
  <c r="M553" i="47" s="1"/>
  <c r="M554" i="47" s="1"/>
  <c r="M555" i="47" s="1"/>
  <c r="M556" i="47" s="1"/>
  <c r="M557" i="47" s="1"/>
  <c r="M558" i="47" s="1"/>
  <c r="M559" i="47" s="1"/>
  <c r="M560" i="47" s="1"/>
  <c r="M561" i="47" s="1"/>
  <c r="M562" i="47" s="1"/>
  <c r="M563" i="47" s="1"/>
  <c r="M564" i="47" s="1"/>
  <c r="M565" i="47" s="1"/>
  <c r="M566" i="47" s="1"/>
  <c r="M567" i="47" s="1"/>
  <c r="M568" i="47" s="1"/>
  <c r="M569" i="47" s="1"/>
  <c r="M570" i="47" s="1"/>
  <c r="M571" i="47" s="1"/>
  <c r="M572" i="47" s="1"/>
  <c r="M573" i="47" s="1"/>
  <c r="M574" i="47" s="1"/>
  <c r="M575" i="47" s="1"/>
  <c r="M576" i="47" s="1"/>
  <c r="M577" i="47" s="1"/>
  <c r="M578" i="47" s="1"/>
  <c r="M579" i="47" s="1"/>
  <c r="M580" i="47" s="1"/>
  <c r="M581" i="47" s="1"/>
  <c r="M582" i="47" s="1"/>
  <c r="M583" i="47" s="1"/>
  <c r="M584" i="47" s="1"/>
  <c r="M585" i="47" s="1"/>
  <c r="M586" i="47" s="1"/>
  <c r="M587" i="47" s="1"/>
  <c r="M588" i="47" s="1"/>
  <c r="M589" i="47" s="1"/>
  <c r="M590" i="47" s="1"/>
  <c r="M591" i="47" s="1"/>
  <c r="M592" i="47" s="1"/>
  <c r="M593" i="47" s="1"/>
  <c r="M594" i="47" s="1"/>
  <c r="M595" i="47" s="1"/>
  <c r="M596" i="47" s="1"/>
  <c r="M597" i="47" s="1"/>
  <c r="M598" i="47" s="1"/>
  <c r="M599" i="47" s="1"/>
  <c r="M600" i="47" s="1"/>
  <c r="M601" i="47" s="1"/>
  <c r="M602" i="47" s="1"/>
  <c r="M603" i="47" s="1"/>
  <c r="M604" i="47" s="1"/>
  <c r="M605" i="47" s="1"/>
  <c r="M606" i="47" s="1"/>
  <c r="M607" i="47" s="1"/>
  <c r="M608" i="47" s="1"/>
  <c r="M609" i="47" s="1"/>
  <c r="M610" i="47" s="1"/>
  <c r="M611" i="47" s="1"/>
  <c r="M612" i="47" s="1"/>
  <c r="M613" i="47" s="1"/>
  <c r="M614" i="47" s="1"/>
  <c r="M615" i="47" s="1"/>
  <c r="M616" i="47" s="1"/>
  <c r="M617" i="47" s="1"/>
  <c r="M618" i="47" s="1"/>
  <c r="M619" i="47" s="1"/>
  <c r="M620" i="47" s="1"/>
  <c r="M621" i="47" s="1"/>
  <c r="M622" i="47" s="1"/>
  <c r="M623" i="47" s="1"/>
  <c r="M624" i="47" s="1"/>
  <c r="M625" i="47" s="1"/>
  <c r="M626" i="47" s="1"/>
  <c r="M627" i="47" s="1"/>
  <c r="M628" i="47" s="1"/>
  <c r="M629" i="47" s="1"/>
  <c r="M630" i="47" s="1"/>
  <c r="M631" i="47" s="1"/>
  <c r="M632" i="47" s="1"/>
  <c r="M633" i="47" s="1"/>
  <c r="M634" i="47" s="1"/>
  <c r="M635" i="47" s="1"/>
  <c r="M636" i="47" s="1"/>
  <c r="M637" i="47" s="1"/>
  <c r="M638" i="47" s="1"/>
  <c r="M639" i="47" s="1"/>
  <c r="M640" i="47" s="1"/>
  <c r="M641" i="47" s="1"/>
  <c r="M642" i="47" s="1"/>
  <c r="M643" i="47" s="1"/>
  <c r="M644" i="47" s="1"/>
  <c r="M645" i="47" s="1"/>
  <c r="M646" i="47" s="1"/>
  <c r="M647" i="47" s="1"/>
  <c r="M648" i="47" s="1"/>
  <c r="M649" i="47" s="1"/>
  <c r="M650" i="47" s="1"/>
  <c r="M651" i="47" s="1"/>
  <c r="M652" i="47" s="1"/>
  <c r="M653" i="47" s="1"/>
  <c r="M654" i="47" s="1"/>
  <c r="M655" i="47" s="1"/>
  <c r="M656" i="47" s="1"/>
  <c r="M657" i="47" s="1"/>
  <c r="M658" i="47" s="1"/>
  <c r="M659" i="47" s="1"/>
  <c r="M660" i="47" s="1"/>
  <c r="M661" i="47" s="1"/>
  <c r="M662" i="47" s="1"/>
  <c r="M663" i="47" s="1"/>
  <c r="M664" i="47" s="1"/>
  <c r="M665" i="47" s="1"/>
  <c r="M666" i="47" s="1"/>
  <c r="M667" i="47" s="1"/>
  <c r="M668" i="47" s="1"/>
  <c r="M669" i="47" s="1"/>
  <c r="M670" i="47" s="1"/>
  <c r="M671" i="47" s="1"/>
  <c r="M672" i="47" s="1"/>
  <c r="M673" i="47" s="1"/>
  <c r="M674" i="47" s="1"/>
  <c r="M675" i="47" s="1"/>
  <c r="M676" i="47" s="1"/>
  <c r="M677" i="47" s="1"/>
  <c r="M678" i="47" s="1"/>
  <c r="M679" i="47" s="1"/>
  <c r="M680" i="47" s="1"/>
  <c r="M681" i="47" s="1"/>
  <c r="M682" i="47" s="1"/>
  <c r="M683" i="47" s="1"/>
  <c r="M684" i="47" s="1"/>
  <c r="M685" i="47" s="1"/>
  <c r="M686" i="47" s="1"/>
  <c r="M687" i="47" s="1"/>
  <c r="M688" i="47" s="1"/>
  <c r="M689" i="47" s="1"/>
  <c r="M690" i="47" s="1"/>
  <c r="M691" i="47" s="1"/>
  <c r="M692" i="47" s="1"/>
  <c r="M693" i="47" s="1"/>
  <c r="M694" i="47" s="1"/>
  <c r="M695" i="47" s="1"/>
  <c r="M696" i="47" s="1"/>
  <c r="M697" i="47" s="1"/>
  <c r="M698" i="47" s="1"/>
  <c r="M699" i="47" s="1"/>
  <c r="M700" i="47" s="1"/>
  <c r="M701" i="47" s="1"/>
  <c r="M702" i="47" s="1"/>
  <c r="M703" i="47" s="1"/>
  <c r="M704" i="47" s="1"/>
  <c r="M705" i="47" s="1"/>
  <c r="M706" i="47" s="1"/>
  <c r="M707" i="47" s="1"/>
  <c r="M708" i="47" s="1"/>
  <c r="M709" i="47" s="1"/>
  <c r="M710" i="47" s="1"/>
  <c r="M711" i="47" s="1"/>
  <c r="M712" i="47" s="1"/>
  <c r="M713" i="47" s="1"/>
  <c r="M714" i="47" s="1"/>
  <c r="M715" i="47" s="1"/>
  <c r="M716" i="47" s="1"/>
  <c r="M717" i="47" s="1"/>
  <c r="M718" i="47" s="1"/>
  <c r="M719" i="47" s="1"/>
  <c r="M720" i="47" s="1"/>
  <c r="M721" i="47" s="1"/>
  <c r="M722" i="47" s="1"/>
  <c r="M723" i="47" s="1"/>
  <c r="M724" i="47" s="1"/>
  <c r="M725" i="47" s="1"/>
  <c r="M726" i="47" s="1"/>
  <c r="M727" i="47" s="1"/>
  <c r="M728" i="47" s="1"/>
  <c r="M729" i="47" s="1"/>
  <c r="M730" i="47" s="1"/>
  <c r="M731" i="47" s="1"/>
  <c r="M732" i="47" s="1"/>
  <c r="M733" i="47" s="1"/>
  <c r="M734" i="47" s="1"/>
  <c r="M735" i="47" s="1"/>
  <c r="M736" i="47" s="1"/>
  <c r="M737" i="47" s="1"/>
  <c r="M738" i="47" s="1"/>
  <c r="M739" i="47" s="1"/>
  <c r="M740" i="47" s="1"/>
  <c r="M741" i="47" s="1"/>
  <c r="M742" i="47" s="1"/>
  <c r="M743" i="47" s="1"/>
  <c r="M744" i="47" s="1"/>
  <c r="M745" i="47" s="1"/>
  <c r="M746" i="47" s="1"/>
  <c r="M747" i="47" s="1"/>
  <c r="M748" i="47" s="1"/>
  <c r="M749" i="47" s="1"/>
  <c r="M750" i="47" s="1"/>
  <c r="M751" i="47" s="1"/>
  <c r="M752" i="47" s="1"/>
  <c r="M753" i="47" s="1"/>
  <c r="M754" i="47" s="1"/>
  <c r="M755" i="47" s="1"/>
  <c r="M756" i="47" s="1"/>
  <c r="M757" i="47" s="1"/>
  <c r="M758" i="47" s="1"/>
  <c r="M759" i="47" s="1"/>
  <c r="M760" i="47" s="1"/>
  <c r="M761" i="47" s="1"/>
  <c r="M762" i="47" s="1"/>
  <c r="M763" i="47" s="1"/>
  <c r="M764" i="47" s="1"/>
  <c r="M765" i="47" s="1"/>
  <c r="M766" i="47" s="1"/>
  <c r="M767" i="47" s="1"/>
  <c r="M768" i="47" s="1"/>
  <c r="M769" i="47" s="1"/>
  <c r="M770" i="47" s="1"/>
  <c r="M771" i="47" s="1"/>
  <c r="M772" i="47" s="1"/>
  <c r="M773" i="47" s="1"/>
  <c r="M774" i="47" s="1"/>
  <c r="M775" i="47" s="1"/>
  <c r="M776" i="47" s="1"/>
  <c r="M777" i="47" s="1"/>
  <c r="M778" i="47" s="1"/>
  <c r="M779" i="47" s="1"/>
  <c r="M780" i="47" s="1"/>
  <c r="M781" i="47" s="1"/>
  <c r="M782" i="47" s="1"/>
  <c r="M783" i="47" s="1"/>
  <c r="M784" i="47" s="1"/>
  <c r="M785" i="47" s="1"/>
  <c r="M786" i="47" s="1"/>
  <c r="M787" i="47" s="1"/>
  <c r="M788" i="47" s="1"/>
  <c r="M789" i="47" s="1"/>
  <c r="M790" i="47" s="1"/>
  <c r="M791" i="47" s="1"/>
  <c r="M792" i="47" s="1"/>
  <c r="M793" i="47" s="1"/>
  <c r="M794" i="47" s="1"/>
  <c r="M795" i="47" s="1"/>
  <c r="M796" i="47" s="1"/>
  <c r="M797" i="47" s="1"/>
  <c r="M798" i="47" s="1"/>
  <c r="M799" i="47" s="1"/>
  <c r="M800" i="47" s="1"/>
  <c r="M801" i="47" s="1"/>
  <c r="M802" i="47" s="1"/>
  <c r="M803" i="47" s="1"/>
  <c r="M804" i="47" s="1"/>
  <c r="M805" i="47" s="1"/>
  <c r="M806" i="47" s="1"/>
  <c r="M807" i="47" s="1"/>
  <c r="M808" i="47" s="1"/>
  <c r="M809" i="47" s="1"/>
  <c r="M810" i="47" s="1"/>
  <c r="M811" i="47" s="1"/>
  <c r="M812" i="47" s="1"/>
  <c r="M813" i="47" s="1"/>
  <c r="M814" i="47" s="1"/>
  <c r="M815" i="47" s="1"/>
  <c r="M816" i="47" s="1"/>
  <c r="M817" i="47" s="1"/>
  <c r="M818" i="47" s="1"/>
  <c r="M819" i="47" s="1"/>
  <c r="M820" i="47" s="1"/>
  <c r="M821" i="47" s="1"/>
  <c r="M822" i="47" s="1"/>
  <c r="M823" i="47" s="1"/>
  <c r="M824" i="47" s="1"/>
  <c r="M825" i="47" s="1"/>
  <c r="M826" i="47" s="1"/>
  <c r="M827" i="47" s="1"/>
  <c r="M828" i="47" s="1"/>
  <c r="M829" i="47" s="1"/>
  <c r="M830" i="47" s="1"/>
  <c r="M831" i="47" s="1"/>
  <c r="M832" i="47" s="1"/>
  <c r="M833" i="47" s="1"/>
  <c r="M834" i="47" s="1"/>
  <c r="M835" i="47" s="1"/>
  <c r="M836" i="47" s="1"/>
  <c r="M837" i="47" s="1"/>
  <c r="M838" i="47" s="1"/>
  <c r="M839" i="47" s="1"/>
  <c r="M840" i="47" s="1"/>
  <c r="M841" i="47" s="1"/>
  <c r="M842" i="47" s="1"/>
  <c r="M843" i="47" s="1"/>
  <c r="M844" i="47" s="1"/>
  <c r="M845" i="47" s="1"/>
  <c r="M846" i="47" s="1"/>
  <c r="M847" i="47" s="1"/>
  <c r="M848" i="47" s="1"/>
  <c r="M849" i="47" s="1"/>
  <c r="M850" i="47" s="1"/>
  <c r="M851" i="47" s="1"/>
  <c r="M852" i="47" s="1"/>
  <c r="M853" i="47" s="1"/>
  <c r="M854" i="47" s="1"/>
  <c r="M855" i="47" s="1"/>
  <c r="M856" i="47" s="1"/>
  <c r="M857" i="47" s="1"/>
  <c r="M858" i="47" s="1"/>
  <c r="M859" i="47" s="1"/>
  <c r="M860" i="47" s="1"/>
  <c r="M861" i="47" s="1"/>
  <c r="M862" i="47" s="1"/>
  <c r="M863" i="47" s="1"/>
  <c r="M864" i="47" s="1"/>
  <c r="M865" i="47" s="1"/>
  <c r="M866" i="47" s="1"/>
  <c r="M867" i="47" s="1"/>
  <c r="M868" i="47" s="1"/>
  <c r="M869" i="47" s="1"/>
  <c r="M870" i="47" s="1"/>
  <c r="M871" i="47" s="1"/>
  <c r="M872" i="47" s="1"/>
  <c r="M873" i="47" s="1"/>
  <c r="M874" i="47" s="1"/>
  <c r="M875" i="47" s="1"/>
  <c r="M876" i="47" s="1"/>
  <c r="M877" i="47" s="1"/>
  <c r="M878" i="47" s="1"/>
  <c r="M879" i="47" s="1"/>
  <c r="M880" i="47" s="1"/>
  <c r="M881" i="47" s="1"/>
  <c r="M882" i="47" s="1"/>
  <c r="M883" i="47" s="1"/>
  <c r="M884" i="47" s="1"/>
  <c r="M885" i="47" s="1"/>
  <c r="M886" i="47" s="1"/>
  <c r="M887" i="47" s="1"/>
  <c r="M888" i="47" s="1"/>
  <c r="M889" i="47" s="1"/>
  <c r="M890" i="47" s="1"/>
  <c r="M891" i="47" s="1"/>
  <c r="M892" i="47" s="1"/>
  <c r="M893" i="47" s="1"/>
  <c r="M894" i="47" s="1"/>
  <c r="M895" i="47" s="1"/>
  <c r="M896" i="47" s="1"/>
  <c r="M897" i="47" s="1"/>
  <c r="M898" i="47" s="1"/>
  <c r="M899" i="47" s="1"/>
  <c r="M900" i="47" s="1"/>
  <c r="M901" i="47" s="1"/>
  <c r="M902" i="47" s="1"/>
  <c r="M903" i="47" s="1"/>
  <c r="M904" i="47" s="1"/>
  <c r="M905" i="47" s="1"/>
  <c r="M906" i="47" s="1"/>
  <c r="M907" i="47" s="1"/>
  <c r="M908" i="47" s="1"/>
  <c r="M909" i="47" s="1"/>
  <c r="M910" i="47" s="1"/>
  <c r="M911" i="47" s="1"/>
  <c r="M912" i="47" s="1"/>
  <c r="M913" i="47" s="1"/>
  <c r="M914" i="47" s="1"/>
  <c r="M915" i="47" s="1"/>
  <c r="M916" i="47" s="1"/>
  <c r="M917" i="47" s="1"/>
  <c r="M918" i="47" s="1"/>
  <c r="M919" i="47" s="1"/>
  <c r="M920" i="47" s="1"/>
  <c r="M921" i="47" s="1"/>
  <c r="M922" i="47" s="1"/>
  <c r="M923" i="47" s="1"/>
  <c r="M924" i="47" s="1"/>
  <c r="M925" i="47" s="1"/>
  <c r="M926" i="47" s="1"/>
  <c r="M927" i="47" s="1"/>
  <c r="M928" i="47" s="1"/>
  <c r="M929" i="47" s="1"/>
  <c r="M930" i="47" s="1"/>
  <c r="M931" i="47" s="1"/>
  <c r="M932" i="47" s="1"/>
  <c r="M933" i="47" s="1"/>
  <c r="M934" i="47" s="1"/>
  <c r="M935" i="47" s="1"/>
  <c r="M936" i="47" s="1"/>
  <c r="M937" i="47" s="1"/>
  <c r="M938" i="47" s="1"/>
  <c r="M939" i="47" s="1"/>
  <c r="M940" i="47" s="1"/>
  <c r="M941" i="47" s="1"/>
  <c r="M942" i="47" s="1"/>
  <c r="M943" i="47" s="1"/>
  <c r="M944" i="47" s="1"/>
  <c r="M945" i="47" s="1"/>
  <c r="M946" i="47" s="1"/>
  <c r="M947" i="47" s="1"/>
  <c r="M948" i="47" s="1"/>
  <c r="M949" i="47" s="1"/>
  <c r="M950" i="47" s="1"/>
  <c r="M951" i="47" s="1"/>
  <c r="M952" i="47" s="1"/>
  <c r="M953" i="47" s="1"/>
  <c r="M954" i="47" s="1"/>
  <c r="M955" i="47" s="1"/>
  <c r="M956" i="47" s="1"/>
  <c r="M957" i="47" s="1"/>
  <c r="M958" i="47" s="1"/>
  <c r="M959" i="47" s="1"/>
  <c r="M960" i="47" s="1"/>
  <c r="M961" i="47" s="1"/>
  <c r="M962" i="47" s="1"/>
  <c r="M963" i="47" s="1"/>
  <c r="M964" i="47" s="1"/>
  <c r="M965" i="47" s="1"/>
  <c r="M966" i="47" s="1"/>
  <c r="M967" i="47" s="1"/>
  <c r="M968" i="47" s="1"/>
  <c r="M969" i="47" s="1"/>
  <c r="M970" i="47" s="1"/>
  <c r="M971" i="47" s="1"/>
  <c r="M972" i="47" s="1"/>
  <c r="M973" i="47" s="1"/>
  <c r="M974" i="47" s="1"/>
  <c r="M975" i="47" s="1"/>
  <c r="M976" i="47" s="1"/>
  <c r="M977" i="47" s="1"/>
  <c r="M978" i="47" s="1"/>
  <c r="M979" i="47" s="1"/>
  <c r="M980" i="47" s="1"/>
  <c r="M981" i="47" s="1"/>
  <c r="M982" i="47" s="1"/>
  <c r="M983" i="47" s="1"/>
  <c r="M984" i="47" s="1"/>
  <c r="M985" i="47" s="1"/>
  <c r="M986" i="47" s="1"/>
  <c r="M987" i="47" s="1"/>
  <c r="M988" i="47" s="1"/>
  <c r="M989" i="47" s="1"/>
  <c r="M990" i="47" s="1"/>
  <c r="M991" i="47" s="1"/>
  <c r="M992" i="47" s="1"/>
  <c r="M993" i="47" s="1"/>
  <c r="M994" i="47" s="1"/>
  <c r="M995" i="47" s="1"/>
  <c r="M996" i="47" s="1"/>
  <c r="M997" i="47" s="1"/>
  <c r="M998" i="47" s="1"/>
  <c r="M999" i="47" s="1"/>
  <c r="M1000" i="47" s="1"/>
  <c r="M1001" i="47" s="1"/>
  <c r="M1002" i="47" s="1"/>
  <c r="M1003" i="47" s="1"/>
  <c r="M1004" i="47" s="1"/>
  <c r="M1005" i="47" s="1"/>
  <c r="M1006" i="47" s="1"/>
  <c r="M1007" i="47" s="1"/>
  <c r="M1008" i="47" s="1"/>
  <c r="M1009" i="47" s="1"/>
  <c r="M1010" i="47" s="1"/>
  <c r="M1011" i="47" s="1"/>
  <c r="M1012" i="47" s="1"/>
  <c r="M1013" i="47" s="1"/>
  <c r="M1014" i="47" s="1"/>
  <c r="M1015" i="47" s="1"/>
  <c r="M1016" i="47" s="1"/>
  <c r="M1017" i="47" s="1"/>
  <c r="M1018" i="47" s="1"/>
  <c r="M1019" i="47" s="1"/>
  <c r="M1020" i="47" s="1"/>
  <c r="M1021" i="47" s="1"/>
  <c r="M1022" i="47" s="1"/>
  <c r="M1023" i="47" s="1"/>
  <c r="M1024" i="47" s="1"/>
  <c r="M1025" i="47" s="1"/>
  <c r="M1026" i="47" s="1"/>
  <c r="M1027" i="47" s="1"/>
  <c r="M1028" i="47" s="1"/>
  <c r="M1029" i="47" s="1"/>
  <c r="M1030" i="47" s="1"/>
  <c r="M1031" i="47" s="1"/>
  <c r="M1032" i="47" s="1"/>
  <c r="M1033" i="47" s="1"/>
  <c r="M1034" i="47" s="1"/>
  <c r="M1035" i="47" s="1"/>
  <c r="M1036" i="47" s="1"/>
  <c r="M1037" i="47" s="1"/>
  <c r="M1038" i="47" s="1"/>
  <c r="M1039" i="47" s="1"/>
  <c r="M1040" i="47" s="1"/>
  <c r="M1041" i="47" s="1"/>
  <c r="M1042" i="47" s="1"/>
  <c r="M1043" i="47" s="1"/>
  <c r="M1044" i="47" s="1"/>
  <c r="M1045" i="47" s="1"/>
  <c r="M1046" i="47" s="1"/>
  <c r="M1047" i="47" s="1"/>
  <c r="M1048" i="47" s="1"/>
  <c r="M1049" i="47" s="1"/>
  <c r="M1050" i="47" s="1"/>
  <c r="M1051" i="47" s="1"/>
  <c r="M1052" i="47" s="1"/>
  <c r="M1053" i="47" s="1"/>
  <c r="M1054" i="47" s="1"/>
  <c r="M1055" i="47" s="1"/>
  <c r="M1056" i="47" s="1"/>
  <c r="M1057" i="47" s="1"/>
  <c r="M1058" i="47" s="1"/>
  <c r="M1059" i="47" s="1"/>
  <c r="M1060" i="47" s="1"/>
  <c r="M1061" i="47" s="1"/>
  <c r="M1062" i="47" s="1"/>
  <c r="M1063" i="47" s="1"/>
  <c r="M1064" i="47" s="1"/>
  <c r="M1065" i="47" s="1"/>
  <c r="M1066" i="47" s="1"/>
  <c r="M1067" i="47" s="1"/>
  <c r="M1068" i="47" s="1"/>
  <c r="M1069" i="47" s="1"/>
  <c r="M1070" i="47" s="1"/>
  <c r="M1071" i="47" s="1"/>
  <c r="M1072" i="47" s="1"/>
  <c r="M1073" i="47" s="1"/>
  <c r="M1074" i="47" s="1"/>
  <c r="M1075" i="47" s="1"/>
  <c r="M1076" i="47" s="1"/>
  <c r="M1077" i="47" s="1"/>
  <c r="M1078" i="47" s="1"/>
  <c r="M1079" i="47" s="1"/>
  <c r="M1080" i="47" s="1"/>
  <c r="M1081" i="47" s="1"/>
  <c r="M1082" i="47" s="1"/>
  <c r="M1083" i="47" s="1"/>
  <c r="M1084" i="47" s="1"/>
  <c r="M1085" i="47" s="1"/>
  <c r="M1086" i="47" s="1"/>
  <c r="M1087" i="47" s="1"/>
  <c r="M1088" i="47" s="1"/>
  <c r="M1089" i="47" s="1"/>
  <c r="M1090" i="47" s="1"/>
  <c r="M1091" i="47" s="1"/>
  <c r="M1092" i="47" s="1"/>
  <c r="M1093" i="47" s="1"/>
  <c r="M1094" i="47" s="1"/>
  <c r="M1095" i="47" s="1"/>
  <c r="M1096" i="47" s="1"/>
  <c r="M1097" i="47" s="1"/>
  <c r="M1098" i="47" s="1"/>
  <c r="M1099" i="47" s="1"/>
  <c r="M1100" i="47" s="1"/>
  <c r="M1101" i="47" s="1"/>
  <c r="M1102" i="47" s="1"/>
  <c r="M1103" i="47" s="1"/>
  <c r="M1104" i="47" s="1"/>
  <c r="M1105" i="47" s="1"/>
  <c r="M1106" i="47" s="1"/>
  <c r="M1107" i="47" s="1"/>
  <c r="M1108" i="47" s="1"/>
  <c r="M1109" i="47" s="1"/>
  <c r="M1110" i="47" s="1"/>
  <c r="M1111" i="47" s="1"/>
  <c r="M1112" i="47" s="1"/>
  <c r="M1113" i="47" s="1"/>
  <c r="M1114" i="47" s="1"/>
  <c r="M1115" i="47" s="1"/>
  <c r="M1116" i="47" s="1"/>
  <c r="M1117" i="47" s="1"/>
  <c r="M1118" i="47" s="1"/>
  <c r="M1119" i="47" s="1"/>
  <c r="M1120" i="47" s="1"/>
  <c r="M1121" i="47" s="1"/>
  <c r="M1122" i="47" s="1"/>
  <c r="M1123" i="47" s="1"/>
  <c r="M1124" i="47" s="1"/>
  <c r="M1125" i="47" s="1"/>
  <c r="M1126" i="47" s="1"/>
  <c r="M1127" i="47" s="1"/>
  <c r="M1128" i="47" s="1"/>
  <c r="M1129" i="47" s="1"/>
  <c r="M1130" i="47" s="1"/>
  <c r="M1131" i="47" s="1"/>
  <c r="M1132" i="47" s="1"/>
  <c r="M1133" i="47" s="1"/>
  <c r="M1134" i="47" s="1"/>
  <c r="M1135" i="47" s="1"/>
  <c r="M1136" i="47" s="1"/>
  <c r="M1137" i="47" s="1"/>
  <c r="M1138" i="47" s="1"/>
  <c r="M1139" i="47" s="1"/>
  <c r="M1140" i="47" s="1"/>
  <c r="M1141" i="47" s="1"/>
  <c r="M1142" i="47" s="1"/>
  <c r="M1143" i="47" s="1"/>
  <c r="M1144" i="47" s="1"/>
  <c r="M1145" i="47" s="1"/>
  <c r="M1146" i="47" s="1"/>
  <c r="M1147" i="47" s="1"/>
  <c r="M1148" i="47" s="1"/>
  <c r="M1149" i="47" s="1"/>
  <c r="M1150" i="47" s="1"/>
  <c r="M1151" i="47" s="1"/>
  <c r="M1152" i="47" s="1"/>
  <c r="M1153" i="47" s="1"/>
  <c r="M1154" i="47" s="1"/>
  <c r="M1155" i="47" s="1"/>
  <c r="M1156" i="47" s="1"/>
  <c r="M1157" i="47" s="1"/>
  <c r="M1158" i="47" s="1"/>
  <c r="M1159" i="47" s="1"/>
  <c r="M1160" i="47" s="1"/>
  <c r="M1161" i="47" s="1"/>
  <c r="M1162" i="47" s="1"/>
  <c r="M1163" i="47" s="1"/>
  <c r="M1164" i="47" s="1"/>
  <c r="M1165" i="47" s="1"/>
  <c r="M1166" i="47" s="1"/>
  <c r="M1167" i="47" s="1"/>
  <c r="M1168" i="47" s="1"/>
  <c r="M1169" i="47" s="1"/>
  <c r="M1170" i="47" s="1"/>
  <c r="M1171" i="47" s="1"/>
  <c r="M1172" i="47" s="1"/>
  <c r="M1173" i="47" s="1"/>
  <c r="M1174" i="47" s="1"/>
  <c r="M1175" i="47" s="1"/>
  <c r="M1176" i="47" s="1"/>
  <c r="M1177" i="47" s="1"/>
  <c r="M1178" i="47" s="1"/>
  <c r="M1179" i="47" s="1"/>
  <c r="M1180" i="47" s="1"/>
  <c r="M1181" i="47" s="1"/>
  <c r="M1182" i="47" s="1"/>
  <c r="M1183" i="47" s="1"/>
  <c r="M1184" i="47" s="1"/>
  <c r="M1185" i="47" s="1"/>
  <c r="M1186" i="47" s="1"/>
  <c r="M1187" i="47" s="1"/>
  <c r="M1188" i="47" s="1"/>
  <c r="M1189" i="47" s="1"/>
  <c r="M1190" i="47" s="1"/>
  <c r="M1191" i="47" s="1"/>
  <c r="M1192" i="47" s="1"/>
  <c r="M1193" i="47" s="1"/>
  <c r="M1194" i="47" s="1"/>
  <c r="M1195" i="47" s="1"/>
  <c r="M1196" i="47" s="1"/>
  <c r="M1197" i="47" s="1"/>
  <c r="M1198" i="47" s="1"/>
  <c r="M1199" i="47" s="1"/>
  <c r="M1200" i="47" s="1"/>
  <c r="M1201" i="47" s="1"/>
  <c r="M1202" i="47" s="1"/>
  <c r="M1203" i="47" s="1"/>
  <c r="M1204" i="47" s="1"/>
  <c r="M1205" i="47" s="1"/>
  <c r="M1206" i="47" s="1"/>
  <c r="M1207" i="47" s="1"/>
  <c r="M1208" i="47" s="1"/>
  <c r="M1209" i="47" s="1"/>
  <c r="M1210" i="47" s="1"/>
  <c r="M1211" i="47" s="1"/>
  <c r="M1212" i="47" s="1"/>
  <c r="M1213" i="47" s="1"/>
  <c r="M1214" i="47" s="1"/>
  <c r="M1215" i="47" s="1"/>
  <c r="M1216" i="47" s="1"/>
  <c r="M1217" i="47" s="1"/>
  <c r="M1218" i="47" s="1"/>
  <c r="M1219" i="47" s="1"/>
  <c r="M1220" i="47" s="1"/>
  <c r="M1221" i="47" s="1"/>
  <c r="M1222" i="47" s="1"/>
  <c r="M1223" i="47" s="1"/>
  <c r="M1224" i="47" s="1"/>
  <c r="M1225" i="47" s="1"/>
  <c r="M1226" i="47" s="1"/>
  <c r="M1227" i="47" s="1"/>
  <c r="M1228" i="47" s="1"/>
  <c r="M1229" i="47" s="1"/>
  <c r="M1230" i="47" s="1"/>
  <c r="M1231" i="47" s="1"/>
  <c r="M1232" i="47" s="1"/>
  <c r="M1233" i="47" s="1"/>
  <c r="M1234" i="47" s="1"/>
  <c r="M1235" i="47" s="1"/>
  <c r="M1236" i="47" s="1"/>
  <c r="M1237" i="47" s="1"/>
  <c r="M1238" i="47" s="1"/>
  <c r="M1239" i="47" s="1"/>
  <c r="M1240" i="47" s="1"/>
  <c r="M1241" i="47" s="1"/>
  <c r="M1242" i="47" s="1"/>
  <c r="M1243" i="47" s="1"/>
  <c r="M1244" i="47" s="1"/>
  <c r="M1245" i="47" s="1"/>
  <c r="M1246" i="47" s="1"/>
  <c r="M1247" i="47" s="1"/>
  <c r="M1248" i="47" s="1"/>
  <c r="M1249" i="47" s="1"/>
  <c r="M1250" i="47" s="1"/>
  <c r="M1251" i="47" s="1"/>
  <c r="M1252" i="47" s="1"/>
  <c r="M1253" i="47" s="1"/>
  <c r="M1254" i="47" s="1"/>
  <c r="M1255" i="47" s="1"/>
  <c r="M1256" i="47" s="1"/>
  <c r="M1257" i="47" s="1"/>
  <c r="M1258" i="47" s="1"/>
  <c r="M1259" i="47" s="1"/>
  <c r="M1260" i="47" s="1"/>
  <c r="M1261" i="47" s="1"/>
  <c r="M1262" i="47" s="1"/>
  <c r="M1263" i="47" s="1"/>
  <c r="M1264" i="47" s="1"/>
  <c r="M1265" i="47" s="1"/>
  <c r="M1266" i="47" s="1"/>
  <c r="M1267" i="47" s="1"/>
  <c r="M1268" i="47" s="1"/>
  <c r="M1269" i="47" s="1"/>
  <c r="M1270" i="47" s="1"/>
  <c r="M1271" i="47" s="1"/>
  <c r="M1272" i="47" s="1"/>
  <c r="M1273" i="47" s="1"/>
  <c r="M1274" i="47" s="1"/>
  <c r="M1275" i="47" s="1"/>
  <c r="M1276" i="47" s="1"/>
  <c r="M1277" i="47" s="1"/>
  <c r="M1278" i="47" s="1"/>
  <c r="M1279" i="47" s="1"/>
  <c r="M1280" i="47" s="1"/>
  <c r="M1281" i="47" s="1"/>
  <c r="M1282" i="47" s="1"/>
  <c r="M1283" i="47" s="1"/>
  <c r="M1284" i="47" s="1"/>
  <c r="M1285" i="47" s="1"/>
  <c r="M1286" i="47" s="1"/>
  <c r="M1287" i="47" s="1"/>
  <c r="M1288" i="47" s="1"/>
  <c r="M1289" i="47" s="1"/>
  <c r="M1290" i="47" s="1"/>
  <c r="M1291" i="47" s="1"/>
  <c r="M1292" i="47" s="1"/>
  <c r="M1293" i="47" s="1"/>
  <c r="M1294" i="47" s="1"/>
  <c r="M1295" i="47" s="1"/>
  <c r="M1296" i="47" s="1"/>
  <c r="M1297" i="47" s="1"/>
  <c r="M1298" i="47" s="1"/>
  <c r="M1299" i="47" s="1"/>
  <c r="M1300" i="47" s="1"/>
  <c r="M1301" i="47" s="1"/>
  <c r="M1302" i="47" s="1"/>
  <c r="M1303" i="47" s="1"/>
  <c r="M1304" i="47" s="1"/>
  <c r="M1305" i="47" s="1"/>
  <c r="M1306" i="47" s="1"/>
  <c r="M1307" i="47" s="1"/>
  <c r="M1308" i="47" s="1"/>
  <c r="M1309" i="47" s="1"/>
  <c r="M1310" i="47" s="1"/>
  <c r="M1311" i="47" s="1"/>
  <c r="M1312" i="47" s="1"/>
  <c r="M1313" i="47" s="1"/>
  <c r="M1314" i="47" s="1"/>
  <c r="M1315" i="47" s="1"/>
  <c r="M1316" i="47" s="1"/>
  <c r="M1317" i="47" s="1"/>
  <c r="M1318" i="47" s="1"/>
  <c r="M1319" i="47" s="1"/>
  <c r="M1320" i="47" s="1"/>
  <c r="M1321" i="47" s="1"/>
  <c r="M1322" i="47" s="1"/>
  <c r="M1323" i="47" s="1"/>
  <c r="M1324" i="47" s="1"/>
  <c r="M1325" i="47" s="1"/>
  <c r="M1326" i="47" s="1"/>
  <c r="M1327" i="47" s="1"/>
  <c r="M1328" i="47" s="1"/>
  <c r="M1329" i="47" s="1"/>
  <c r="M1330" i="47" s="1"/>
  <c r="M1331" i="47" s="1"/>
  <c r="M1332" i="47" s="1"/>
  <c r="M1333" i="47" s="1"/>
  <c r="M1334" i="47" s="1"/>
  <c r="M1335" i="47" s="1"/>
  <c r="M1336" i="47" s="1"/>
  <c r="M1337" i="47" s="1"/>
  <c r="M1338" i="47" s="1"/>
  <c r="M1339" i="47" s="1"/>
  <c r="M1340" i="47" s="1"/>
  <c r="M1341" i="47" s="1"/>
  <c r="M1342" i="47" s="1"/>
  <c r="M1343" i="47" s="1"/>
  <c r="M1344" i="47" s="1"/>
  <c r="M1345" i="47" s="1"/>
  <c r="M1346" i="47" s="1"/>
  <c r="M1347" i="47" s="1"/>
  <c r="M1348" i="47" s="1"/>
  <c r="M1349" i="47" s="1"/>
  <c r="M1350" i="47" s="1"/>
  <c r="M1351" i="47" s="1"/>
  <c r="M1352" i="47" s="1"/>
  <c r="M1353" i="47" s="1"/>
  <c r="M1354" i="47" s="1"/>
  <c r="M1355" i="47" s="1"/>
  <c r="M1356" i="47" s="1"/>
  <c r="M1357" i="47" s="1"/>
  <c r="M1358" i="47" s="1"/>
  <c r="M1359" i="47" s="1"/>
  <c r="M1360" i="47" s="1"/>
  <c r="M1361" i="47" s="1"/>
  <c r="M1362" i="47" s="1"/>
  <c r="M1363" i="47" s="1"/>
  <c r="M1364" i="47" s="1"/>
  <c r="M1365" i="47" s="1"/>
  <c r="M1366" i="47" s="1"/>
  <c r="M1367" i="47" s="1"/>
  <c r="M1368" i="47" s="1"/>
  <c r="M1369" i="47" s="1"/>
  <c r="M1370" i="47" s="1"/>
  <c r="M1371" i="47" s="1"/>
  <c r="M1372" i="47" s="1"/>
  <c r="M1373" i="47" s="1"/>
  <c r="M1374" i="47" s="1"/>
  <c r="M1375" i="47" s="1"/>
  <c r="M1376" i="47" s="1"/>
  <c r="M1377" i="47" s="1"/>
  <c r="M1378" i="47" s="1"/>
  <c r="M1379" i="47" s="1"/>
  <c r="M1380" i="47" s="1"/>
  <c r="M1381" i="47" s="1"/>
  <c r="M1382" i="47" s="1"/>
  <c r="M1383" i="47" s="1"/>
  <c r="M1384" i="47" s="1"/>
  <c r="M1385" i="47" s="1"/>
  <c r="M1386" i="47" s="1"/>
  <c r="M1387" i="47" s="1"/>
  <c r="M1388" i="47" s="1"/>
  <c r="M1389" i="47" s="1"/>
  <c r="M1390" i="47" s="1"/>
  <c r="M1391" i="47" s="1"/>
  <c r="M1392" i="47" s="1"/>
  <c r="M1393" i="47" s="1"/>
  <c r="M1394" i="47" s="1"/>
  <c r="M1395" i="47" s="1"/>
  <c r="M1396" i="47" s="1"/>
  <c r="M1397" i="47" s="1"/>
  <c r="M1398" i="47" s="1"/>
  <c r="M1399" i="47" s="1"/>
  <c r="M1400" i="47" s="1"/>
  <c r="M1401" i="47" s="1"/>
  <c r="M1402" i="47" s="1"/>
  <c r="M1403" i="47" s="1"/>
  <c r="M1404" i="47" s="1"/>
  <c r="M1405" i="47" s="1"/>
  <c r="M1406" i="47" s="1"/>
  <c r="M1407" i="47" s="1"/>
  <c r="M1408" i="47" s="1"/>
  <c r="M1409" i="47" s="1"/>
  <c r="M1410" i="47" s="1"/>
  <c r="M1411" i="47" s="1"/>
  <c r="M1412" i="47" s="1"/>
  <c r="M1413" i="47" s="1"/>
  <c r="M1414" i="47" s="1"/>
  <c r="M1415" i="47" s="1"/>
  <c r="M1416" i="47" s="1"/>
  <c r="M1417" i="47" s="1"/>
  <c r="M1418" i="47" s="1"/>
  <c r="M1419" i="47" s="1"/>
  <c r="M1420" i="47" s="1"/>
  <c r="M1421" i="47" s="1"/>
  <c r="M1422" i="47" s="1"/>
  <c r="M1423" i="47" s="1"/>
  <c r="M1424" i="47" s="1"/>
  <c r="M1425" i="47" s="1"/>
  <c r="M1426" i="47" s="1"/>
  <c r="M1427" i="47" s="1"/>
  <c r="M1428" i="47" s="1"/>
  <c r="M1429" i="47" s="1"/>
  <c r="M1430" i="47" s="1"/>
  <c r="M1431" i="47" s="1"/>
  <c r="M1432" i="47" s="1"/>
  <c r="M1433" i="47" s="1"/>
  <c r="M1434" i="47" s="1"/>
  <c r="M1435" i="47" s="1"/>
  <c r="M1436" i="47" s="1"/>
  <c r="M1437" i="47" s="1"/>
  <c r="M1438" i="47" s="1"/>
  <c r="M1439" i="47" s="1"/>
  <c r="M1440" i="47" s="1"/>
  <c r="M1441" i="47" s="1"/>
  <c r="M1442" i="47" s="1"/>
  <c r="M1443" i="47" s="1"/>
  <c r="M1444" i="47" s="1"/>
  <c r="M1445" i="47" s="1"/>
  <c r="M1446" i="47" s="1"/>
  <c r="M1447" i="47" s="1"/>
  <c r="M1448" i="47" s="1"/>
  <c r="M1449" i="47" s="1"/>
  <c r="M1450" i="47" s="1"/>
  <c r="M1451" i="47" s="1"/>
  <c r="M1452" i="47" s="1"/>
  <c r="M1453" i="47" s="1"/>
  <c r="M1454" i="47" s="1"/>
  <c r="M1455" i="47" s="1"/>
  <c r="M1456" i="47" s="1"/>
  <c r="M1457" i="47" s="1"/>
  <c r="M1458" i="47" s="1"/>
  <c r="M1459" i="47" s="1"/>
  <c r="M1460" i="47" s="1"/>
  <c r="M1461" i="47" s="1"/>
  <c r="M1462" i="47" s="1"/>
  <c r="M1463" i="47" s="1"/>
  <c r="M1464" i="47" s="1"/>
  <c r="M1465" i="47" s="1"/>
  <c r="M1466" i="47" s="1"/>
  <c r="M1467" i="47" s="1"/>
  <c r="M1468" i="47" s="1"/>
  <c r="M1469" i="47" s="1"/>
  <c r="M1470" i="47" s="1"/>
  <c r="M1471" i="47" s="1"/>
  <c r="M1472" i="47" s="1"/>
  <c r="M1473" i="47" s="1"/>
  <c r="M1474" i="47" s="1"/>
  <c r="M1475" i="47" s="1"/>
  <c r="M1476" i="47" s="1"/>
  <c r="M1477" i="47" s="1"/>
  <c r="M1478" i="47" s="1"/>
  <c r="M1479" i="47" s="1"/>
  <c r="M1480" i="47" s="1"/>
  <c r="M1481" i="47" s="1"/>
  <c r="M1482" i="47" s="1"/>
  <c r="M1483" i="47" s="1"/>
  <c r="M1484" i="47" s="1"/>
  <c r="M1485" i="47" s="1"/>
  <c r="M1486" i="47" s="1"/>
  <c r="M1487" i="47" s="1"/>
  <c r="M1488" i="47" s="1"/>
  <c r="M1489" i="47" s="1"/>
  <c r="M1490" i="47" s="1"/>
  <c r="M1491" i="47" s="1"/>
  <c r="M1492" i="47" s="1"/>
  <c r="M1493" i="47" s="1"/>
  <c r="M1494" i="47" s="1"/>
  <c r="M1495" i="47" s="1"/>
  <c r="M1496" i="47" s="1"/>
  <c r="M1497" i="47" s="1"/>
  <c r="M1498" i="47" s="1"/>
  <c r="M1499" i="47" s="1"/>
  <c r="M1500" i="47" s="1"/>
  <c r="M1501" i="47" s="1"/>
  <c r="M1502" i="47" s="1"/>
  <c r="M1503" i="47" s="1"/>
  <c r="M1504" i="47" s="1"/>
  <c r="M1505" i="47" s="1"/>
  <c r="M1506" i="47" s="1"/>
  <c r="M1507" i="47" s="1"/>
  <c r="M1508" i="47" s="1"/>
  <c r="M1509" i="47" s="1"/>
  <c r="M1510" i="47" s="1"/>
  <c r="M1511" i="47" s="1"/>
  <c r="M1512" i="47" s="1"/>
  <c r="M1513" i="47" s="1"/>
  <c r="M1514" i="47" s="1"/>
  <c r="M1515" i="47" s="1"/>
  <c r="M1516" i="47" s="1"/>
  <c r="M1517" i="47" s="1"/>
  <c r="M1518" i="47" s="1"/>
  <c r="M1519" i="47" s="1"/>
  <c r="M1520" i="47" s="1"/>
  <c r="M1521" i="47" s="1"/>
  <c r="M1522" i="47" s="1"/>
  <c r="M1523" i="47" s="1"/>
  <c r="M1524" i="47" s="1"/>
  <c r="M1525" i="47" s="1"/>
  <c r="M1526" i="47" s="1"/>
  <c r="M1527" i="47" s="1"/>
  <c r="M1528" i="47" s="1"/>
  <c r="M1529" i="47" s="1"/>
  <c r="M1530" i="47" s="1"/>
  <c r="M1531" i="47" s="1"/>
  <c r="M1532" i="47" s="1"/>
  <c r="M1533" i="47" s="1"/>
  <c r="M1534" i="47" s="1"/>
  <c r="M1535" i="47" s="1"/>
  <c r="M1536" i="47" s="1"/>
  <c r="M1537" i="47" s="1"/>
  <c r="M1538" i="47" s="1"/>
  <c r="M1539" i="47" s="1"/>
  <c r="M1540" i="47" s="1"/>
  <c r="M1541" i="47" s="1"/>
  <c r="M1542" i="47" s="1"/>
  <c r="M1543" i="47" s="1"/>
  <c r="M1544" i="47" s="1"/>
  <c r="M1545" i="47" s="1"/>
  <c r="M1546" i="47" s="1"/>
  <c r="M1547" i="47" s="1"/>
  <c r="M1548" i="47" s="1"/>
  <c r="M1549" i="47" s="1"/>
  <c r="M1550" i="47" s="1"/>
  <c r="M1551" i="47" s="1"/>
  <c r="M1552" i="47" s="1"/>
  <c r="M1553" i="47" s="1"/>
  <c r="M1554" i="47" s="1"/>
  <c r="M1555" i="47" s="1"/>
  <c r="M1556" i="47" s="1"/>
  <c r="M1557" i="47" s="1"/>
  <c r="M1558" i="47" s="1"/>
  <c r="M1559" i="47" s="1"/>
  <c r="M1560" i="47" s="1"/>
  <c r="M1561" i="47" s="1"/>
  <c r="M1562" i="47" s="1"/>
  <c r="M1563" i="47" s="1"/>
  <c r="M1564" i="47" s="1"/>
  <c r="M1565" i="47" s="1"/>
  <c r="M1566" i="47" s="1"/>
  <c r="M1567" i="47" s="1"/>
  <c r="M1568" i="47" s="1"/>
  <c r="M1569" i="47" s="1"/>
  <c r="M1570" i="47" s="1"/>
  <c r="M1571" i="47" s="1"/>
  <c r="M1572" i="47" s="1"/>
  <c r="M1573" i="47" s="1"/>
  <c r="M1574" i="47" s="1"/>
  <c r="M1575" i="47" s="1"/>
  <c r="M1576" i="47" s="1"/>
  <c r="M1577" i="47" s="1"/>
  <c r="M1578" i="47" s="1"/>
  <c r="M1579" i="47" s="1"/>
  <c r="M1580" i="47" s="1"/>
  <c r="M1581" i="47" s="1"/>
  <c r="M1582" i="47" s="1"/>
  <c r="M1583" i="47" s="1"/>
  <c r="M1584" i="47" s="1"/>
  <c r="M1585" i="47" s="1"/>
  <c r="M1586" i="47" s="1"/>
  <c r="M1587" i="47" s="1"/>
  <c r="M1588" i="47" s="1"/>
  <c r="M1589" i="47" s="1"/>
  <c r="M1590" i="47" s="1"/>
  <c r="M1591" i="47" s="1"/>
  <c r="M1592" i="47" s="1"/>
  <c r="M1593" i="47" s="1"/>
  <c r="M1594" i="47" s="1"/>
  <c r="M1595" i="47" s="1"/>
  <c r="M1596" i="47" s="1"/>
  <c r="M1597" i="47" s="1"/>
  <c r="M1598" i="47" s="1"/>
  <c r="M1599" i="47" s="1"/>
  <c r="M1600" i="47" s="1"/>
  <c r="M1601" i="47" s="1"/>
  <c r="M1602" i="47" s="1"/>
  <c r="M1603" i="47" s="1"/>
  <c r="M1604" i="47" s="1"/>
  <c r="M1605" i="47" s="1"/>
  <c r="M1606" i="47" s="1"/>
  <c r="M1607" i="47" s="1"/>
  <c r="M1608" i="47" s="1"/>
  <c r="M1609" i="47" s="1"/>
  <c r="M1610" i="47" s="1"/>
  <c r="M1611" i="47" s="1"/>
  <c r="M1612" i="47" s="1"/>
  <c r="M1613" i="47" s="1"/>
  <c r="M1614" i="47" s="1"/>
  <c r="M1615" i="47" s="1"/>
  <c r="M1616" i="47" s="1"/>
  <c r="M1617" i="47" s="1"/>
  <c r="M1618" i="47" s="1"/>
  <c r="M1619" i="47" s="1"/>
  <c r="M1620" i="47" s="1"/>
  <c r="M1621" i="47" s="1"/>
  <c r="M1622" i="47" s="1"/>
  <c r="M1623" i="47" s="1"/>
  <c r="M1624" i="47" s="1"/>
  <c r="M1625" i="47" s="1"/>
  <c r="M1626" i="47" s="1"/>
  <c r="M1627" i="47" s="1"/>
  <c r="M1628" i="47" s="1"/>
  <c r="M1629" i="47" s="1"/>
  <c r="M1630" i="47" s="1"/>
  <c r="M1631" i="47" s="1"/>
  <c r="M1632" i="47" s="1"/>
  <c r="M1633" i="47" s="1"/>
  <c r="M1634" i="47" s="1"/>
  <c r="M1635" i="47" s="1"/>
  <c r="M1636" i="47" s="1"/>
  <c r="M1637" i="47" s="1"/>
  <c r="M1638" i="47" s="1"/>
  <c r="M1639" i="47" s="1"/>
  <c r="M1640" i="47" s="1"/>
  <c r="M1641" i="47" s="1"/>
  <c r="M1642" i="47" s="1"/>
  <c r="M1643" i="47" s="1"/>
  <c r="M1644" i="47" s="1"/>
  <c r="M1645" i="47" s="1"/>
  <c r="M1646" i="47" s="1"/>
  <c r="M1647" i="47" s="1"/>
  <c r="M1648" i="47" s="1"/>
  <c r="M1649" i="47" s="1"/>
  <c r="M1650" i="47" s="1"/>
  <c r="M1651" i="47" s="1"/>
  <c r="M1652" i="47" s="1"/>
  <c r="M1653" i="47" s="1"/>
  <c r="M1654" i="47" s="1"/>
  <c r="M1655" i="47" s="1"/>
  <c r="M1656" i="47" s="1"/>
  <c r="M1657" i="47" s="1"/>
  <c r="M1658" i="47" s="1"/>
  <c r="M1659" i="47" s="1"/>
  <c r="M1660" i="47" s="1"/>
  <c r="M1661" i="47" s="1"/>
  <c r="M1662" i="47" s="1"/>
  <c r="M1663" i="47" s="1"/>
  <c r="M1664" i="47" s="1"/>
  <c r="M1665" i="47" s="1"/>
  <c r="M1666" i="47" s="1"/>
  <c r="M1667" i="47" s="1"/>
  <c r="M1668" i="47" s="1"/>
  <c r="M1669" i="47" s="1"/>
  <c r="M1670" i="47" s="1"/>
  <c r="M1671" i="47" s="1"/>
  <c r="M1672" i="47" s="1"/>
  <c r="M1673" i="47" s="1"/>
  <c r="M1674" i="47" s="1"/>
  <c r="M1675" i="47" s="1"/>
  <c r="M1676" i="47" s="1"/>
  <c r="M1677" i="47" s="1"/>
  <c r="M1678" i="47" s="1"/>
  <c r="M1679" i="47" s="1"/>
  <c r="M1680" i="47" s="1"/>
  <c r="M1681" i="47" s="1"/>
  <c r="M1682" i="47" s="1"/>
  <c r="M1683" i="47" s="1"/>
  <c r="M1684" i="47" s="1"/>
  <c r="M1685" i="47" s="1"/>
  <c r="M1686" i="47" s="1"/>
  <c r="M1687" i="47" s="1"/>
  <c r="M1688" i="47" s="1"/>
  <c r="M1689" i="47" s="1"/>
  <c r="M1690" i="47" s="1"/>
  <c r="M1691" i="47" s="1"/>
  <c r="M1692" i="47" s="1"/>
  <c r="M1693" i="47" s="1"/>
  <c r="M1694" i="47" s="1"/>
  <c r="M1695" i="47" s="1"/>
  <c r="M1696" i="47" s="1"/>
  <c r="M1697" i="47" s="1"/>
  <c r="M1698" i="47" s="1"/>
  <c r="M1699" i="47" s="1"/>
  <c r="M1700" i="47" s="1"/>
  <c r="M1701" i="47" s="1"/>
  <c r="M1702" i="47" s="1"/>
  <c r="M1703" i="47" s="1"/>
  <c r="M1704" i="47" s="1"/>
  <c r="M1705" i="47" s="1"/>
  <c r="M1706" i="47" s="1"/>
  <c r="M1707" i="47" s="1"/>
  <c r="M1708" i="47" s="1"/>
  <c r="M1709" i="47" s="1"/>
  <c r="M1710" i="47" s="1"/>
  <c r="M1711" i="47" s="1"/>
  <c r="M1712" i="47" s="1"/>
  <c r="M1713" i="47" s="1"/>
  <c r="M1714" i="47" s="1"/>
  <c r="M1715" i="47" s="1"/>
  <c r="M1716" i="47" s="1"/>
  <c r="M1717" i="47" s="1"/>
  <c r="M1718" i="47" s="1"/>
  <c r="M1719" i="47" s="1"/>
  <c r="M1720" i="47" s="1"/>
  <c r="M1721" i="47" s="1"/>
  <c r="M1722" i="47" s="1"/>
  <c r="M1723" i="47" s="1"/>
  <c r="M1724" i="47" s="1"/>
  <c r="M1725" i="47" s="1"/>
  <c r="M1726" i="47" s="1"/>
  <c r="M1727" i="47" s="1"/>
  <c r="M1728" i="47" s="1"/>
  <c r="M1729" i="47" s="1"/>
  <c r="M1730" i="47" s="1"/>
  <c r="M1731" i="47" s="1"/>
  <c r="M1732" i="47" s="1"/>
  <c r="M1733" i="47" s="1"/>
  <c r="M1734" i="47" s="1"/>
  <c r="M1735" i="47" s="1"/>
  <c r="M1736" i="47" s="1"/>
  <c r="M1737" i="47" s="1"/>
  <c r="M1738" i="47" s="1"/>
  <c r="M1739" i="47" s="1"/>
  <c r="M1740" i="47" s="1"/>
  <c r="M1741" i="47" s="1"/>
  <c r="M1742" i="47" s="1"/>
  <c r="M1743" i="47" s="1"/>
  <c r="M1744" i="47" s="1"/>
  <c r="M1745" i="47" s="1"/>
  <c r="M1746" i="47" s="1"/>
  <c r="M1747" i="47" s="1"/>
  <c r="M1748" i="47" s="1"/>
  <c r="M1749" i="47" s="1"/>
  <c r="M1750" i="47" s="1"/>
  <c r="M1751" i="47" s="1"/>
  <c r="M1752" i="47" s="1"/>
  <c r="M1753" i="47" s="1"/>
  <c r="M1754" i="47" s="1"/>
  <c r="M1755" i="47" s="1"/>
  <c r="M1756" i="47" s="1"/>
  <c r="M1757" i="47" s="1"/>
  <c r="M1758" i="47" s="1"/>
  <c r="M1759" i="47" s="1"/>
  <c r="M1760" i="47" s="1"/>
  <c r="M1761" i="47" s="1"/>
  <c r="M1762" i="47" s="1"/>
  <c r="M1763" i="47" s="1"/>
  <c r="M1764" i="47" s="1"/>
  <c r="M1765" i="47" s="1"/>
  <c r="M1766" i="47" s="1"/>
  <c r="M1767" i="47" s="1"/>
  <c r="M1768" i="47" s="1"/>
  <c r="M1769" i="47" s="1"/>
  <c r="M1770" i="47" s="1"/>
  <c r="M1771" i="47" s="1"/>
  <c r="M1772" i="47" s="1"/>
  <c r="M1773" i="47" s="1"/>
  <c r="M1774" i="47" s="1"/>
  <c r="M1775" i="47" s="1"/>
  <c r="M1776" i="47" s="1"/>
  <c r="M1777" i="47" s="1"/>
  <c r="M1778" i="47" s="1"/>
  <c r="M1779" i="47" s="1"/>
  <c r="M1780" i="47" s="1"/>
  <c r="M1781" i="47" s="1"/>
  <c r="M1782" i="47" s="1"/>
  <c r="M1783" i="47" s="1"/>
  <c r="M1784" i="47" s="1"/>
  <c r="M1785" i="47" s="1"/>
  <c r="M1786" i="47" s="1"/>
  <c r="M1787" i="47" s="1"/>
  <c r="M1788" i="47" s="1"/>
  <c r="M1789" i="47" s="1"/>
  <c r="M1790" i="47" s="1"/>
  <c r="M1791" i="47" s="1"/>
  <c r="M1792" i="47" s="1"/>
  <c r="M1793" i="47" s="1"/>
  <c r="M1794" i="47" s="1"/>
  <c r="M1795" i="47" s="1"/>
  <c r="M1796" i="47" s="1"/>
  <c r="M1797" i="47" s="1"/>
  <c r="M1798" i="47" s="1"/>
  <c r="M1799" i="47" s="1"/>
  <c r="M1800" i="47" s="1"/>
  <c r="M1801" i="47" s="1"/>
  <c r="M1802" i="47" s="1"/>
  <c r="M1803" i="47" s="1"/>
  <c r="M1804" i="47" s="1"/>
  <c r="M1805" i="47" s="1"/>
  <c r="M1806" i="47" s="1"/>
  <c r="M1807" i="47" s="1"/>
  <c r="M1808" i="47" s="1"/>
  <c r="M1809" i="47" s="1"/>
  <c r="M1810" i="47" s="1"/>
  <c r="M1811" i="47" s="1"/>
  <c r="M1812" i="47" s="1"/>
  <c r="M1813" i="47" s="1"/>
  <c r="M1814" i="47" s="1"/>
  <c r="M1815" i="47" s="1"/>
  <c r="M1816" i="47" s="1"/>
  <c r="M1817" i="47" s="1"/>
  <c r="M1818" i="47" s="1"/>
  <c r="M1819" i="47" s="1"/>
  <c r="M1820" i="47" s="1"/>
  <c r="M1821" i="47" s="1"/>
  <c r="M1822" i="47" s="1"/>
  <c r="M1823" i="47" s="1"/>
  <c r="M1824" i="47" s="1"/>
  <c r="M1825" i="47" s="1"/>
  <c r="M1826" i="47" s="1"/>
  <c r="M1827" i="47" s="1"/>
  <c r="M1828" i="47" s="1"/>
  <c r="M1829" i="47" s="1"/>
  <c r="M1830" i="47" s="1"/>
  <c r="M1831" i="47" s="1"/>
  <c r="M1832" i="47" s="1"/>
  <c r="M1833" i="47" s="1"/>
  <c r="M1834" i="47" s="1"/>
  <c r="M1835" i="47" s="1"/>
  <c r="M1836" i="47" s="1"/>
  <c r="M1837" i="47" s="1"/>
  <c r="M1838" i="47" s="1"/>
  <c r="M1839" i="47" s="1"/>
  <c r="M1840" i="47" s="1"/>
  <c r="M1841" i="47" s="1"/>
  <c r="M1842" i="47" s="1"/>
  <c r="M1843" i="47" s="1"/>
  <c r="M1844" i="47" s="1"/>
  <c r="M1845" i="47" s="1"/>
  <c r="M1846" i="47" s="1"/>
  <c r="M1847" i="47" s="1"/>
  <c r="M1848" i="47" s="1"/>
  <c r="M1849" i="47" s="1"/>
  <c r="M1850" i="47" s="1"/>
  <c r="M1851" i="47" s="1"/>
  <c r="M1852" i="47" s="1"/>
  <c r="M1853" i="47" s="1"/>
  <c r="M1854" i="47" s="1"/>
  <c r="M1855" i="47" s="1"/>
  <c r="M1856" i="47" s="1"/>
  <c r="M1857" i="47" s="1"/>
  <c r="M1858" i="47" s="1"/>
  <c r="M1859" i="47" s="1"/>
  <c r="M1860" i="47" s="1"/>
  <c r="M1861" i="47" s="1"/>
  <c r="M1862" i="47" s="1"/>
  <c r="M1863" i="47" s="1"/>
  <c r="M1864" i="47" s="1"/>
  <c r="M1865" i="47" s="1"/>
  <c r="M1866" i="47" s="1"/>
  <c r="M1867" i="47" s="1"/>
  <c r="M1868" i="47" s="1"/>
  <c r="M1869" i="47" s="1"/>
  <c r="M1870" i="47" s="1"/>
  <c r="M1871" i="47" s="1"/>
  <c r="M1872" i="47" s="1"/>
  <c r="M1873" i="47" s="1"/>
  <c r="M1874" i="47" s="1"/>
  <c r="M1875" i="47" s="1"/>
  <c r="M1876" i="47" s="1"/>
  <c r="M1877" i="47" s="1"/>
  <c r="M1878" i="47" s="1"/>
  <c r="M1879" i="47" s="1"/>
  <c r="M1880" i="47" s="1"/>
  <c r="M1881" i="47" s="1"/>
  <c r="M1882" i="47" s="1"/>
  <c r="M1883" i="47" s="1"/>
  <c r="M1884" i="47" s="1"/>
  <c r="M1885" i="47" s="1"/>
  <c r="M1886" i="47" s="1"/>
  <c r="M1887" i="47" s="1"/>
  <c r="M1888" i="47" s="1"/>
  <c r="M1889" i="47" s="1"/>
  <c r="M1890" i="47" s="1"/>
  <c r="M1891" i="47" s="1"/>
  <c r="M1892" i="47" s="1"/>
  <c r="M1893" i="47" s="1"/>
  <c r="M1894" i="47" s="1"/>
  <c r="M1895" i="47" s="1"/>
  <c r="M1896" i="47" s="1"/>
  <c r="M1897" i="47" s="1"/>
  <c r="M1898" i="47" s="1"/>
  <c r="M1899" i="47" s="1"/>
  <c r="M1900" i="47" s="1"/>
  <c r="M1901" i="47" s="1"/>
  <c r="M1902" i="47" s="1"/>
  <c r="M1903" i="47" s="1"/>
  <c r="M1904" i="47" s="1"/>
  <c r="M1905" i="47" s="1"/>
  <c r="M1906" i="47" s="1"/>
  <c r="M1907" i="47" s="1"/>
  <c r="M1908" i="47" s="1"/>
  <c r="M1909" i="47" s="1"/>
  <c r="M1910" i="47" s="1"/>
  <c r="M1911" i="47" s="1"/>
  <c r="M1912" i="47" s="1"/>
  <c r="M1913" i="47" s="1"/>
  <c r="M1914" i="47" s="1"/>
  <c r="M1915" i="47" s="1"/>
  <c r="M1916" i="47" s="1"/>
  <c r="M1917" i="47" s="1"/>
  <c r="M1918" i="47" s="1"/>
  <c r="M1919" i="47" s="1"/>
  <c r="M1920" i="47" s="1"/>
  <c r="M1921" i="47" s="1"/>
  <c r="M1922" i="47" s="1"/>
  <c r="M1923" i="47" s="1"/>
  <c r="M1924" i="47" s="1"/>
  <c r="M1925" i="47" s="1"/>
  <c r="M1926" i="47" s="1"/>
  <c r="M1927" i="47" s="1"/>
  <c r="M1928" i="47" s="1"/>
  <c r="M1929" i="47" s="1"/>
  <c r="M1930" i="47" s="1"/>
  <c r="M1931" i="47" s="1"/>
  <c r="M1932" i="47" s="1"/>
  <c r="M1933" i="47" s="1"/>
  <c r="M1934" i="47" s="1"/>
  <c r="M1935" i="47" s="1"/>
  <c r="M1936" i="47" s="1"/>
  <c r="M1937" i="47" s="1"/>
  <c r="M1938" i="47" s="1"/>
  <c r="M1939" i="47" s="1"/>
  <c r="M1940" i="47" s="1"/>
  <c r="M1941" i="47" s="1"/>
  <c r="M1942" i="47" s="1"/>
  <c r="M1943" i="47" s="1"/>
  <c r="M1944" i="47" s="1"/>
  <c r="M1945" i="47" s="1"/>
  <c r="M1946" i="47" s="1"/>
  <c r="M1947" i="47" s="1"/>
  <c r="M1948" i="47" s="1"/>
  <c r="M1949" i="47" s="1"/>
  <c r="M1950" i="47" s="1"/>
  <c r="M1951" i="47" s="1"/>
  <c r="M1952" i="47" s="1"/>
  <c r="M1953" i="47" s="1"/>
  <c r="M1954" i="47" s="1"/>
  <c r="M1955" i="47" s="1"/>
  <c r="M1956" i="47" s="1"/>
  <c r="M1957" i="47" s="1"/>
  <c r="M1958" i="47" s="1"/>
  <c r="M1959" i="47" s="1"/>
  <c r="M1960" i="47" s="1"/>
  <c r="M1961" i="47" s="1"/>
  <c r="M1962" i="47" s="1"/>
  <c r="M1963" i="47" s="1"/>
  <c r="M1964" i="47" s="1"/>
  <c r="M1965" i="47" s="1"/>
  <c r="M1966" i="47" s="1"/>
  <c r="M1967" i="47" s="1"/>
  <c r="M1968" i="47" s="1"/>
  <c r="M1969" i="47" s="1"/>
  <c r="M1970" i="47" s="1"/>
  <c r="M1971" i="47" s="1"/>
  <c r="M1972" i="47" s="1"/>
  <c r="M1973" i="47" s="1"/>
  <c r="M1974" i="47" s="1"/>
  <c r="M1975" i="47" s="1"/>
  <c r="M1976" i="47" s="1"/>
  <c r="M1977" i="47" s="1"/>
  <c r="M1978" i="47" s="1"/>
  <c r="M1979" i="47" s="1"/>
  <c r="M1980" i="47" s="1"/>
  <c r="M1981" i="47" s="1"/>
  <c r="M1982" i="47" s="1"/>
  <c r="M1983" i="47" s="1"/>
  <c r="M1984" i="47" s="1"/>
  <c r="M1985" i="47" s="1"/>
  <c r="M1986" i="47" s="1"/>
  <c r="M1987" i="47" s="1"/>
  <c r="M1988" i="47" s="1"/>
  <c r="M1989" i="47" s="1"/>
  <c r="M1990" i="47" s="1"/>
  <c r="M1991" i="47" s="1"/>
  <c r="M1992" i="47" s="1"/>
  <c r="M1993" i="47" s="1"/>
  <c r="M1994" i="47" s="1"/>
  <c r="M1995" i="47" s="1"/>
  <c r="M1996" i="47" s="1"/>
  <c r="M1997" i="47" s="1"/>
  <c r="M1998" i="47" s="1"/>
  <c r="M1999" i="47" s="1"/>
  <c r="M2000" i="47" s="1"/>
  <c r="M2001" i="47" s="1"/>
  <c r="M2002" i="47" s="1"/>
  <c r="M2003" i="47" s="1"/>
  <c r="M2004" i="47" s="1"/>
  <c r="M2005" i="47" s="1"/>
  <c r="M2006" i="47" s="1"/>
  <c r="M2007" i="47" s="1"/>
  <c r="M2008" i="47" s="1"/>
  <c r="M2009" i="47" s="1"/>
  <c r="M2010" i="47" s="1"/>
  <c r="M2011" i="47" s="1"/>
  <c r="M2012" i="47" s="1"/>
  <c r="M2013" i="47" s="1"/>
  <c r="M2014" i="47" s="1"/>
  <c r="M2015" i="47" s="1"/>
  <c r="M2016" i="47" s="1"/>
  <c r="M2017" i="47" s="1"/>
  <c r="M2018" i="47" s="1"/>
  <c r="M2019" i="47" s="1"/>
  <c r="M2020" i="47" s="1"/>
  <c r="M2021" i="47" s="1"/>
  <c r="M2022" i="47" s="1"/>
  <c r="M2023" i="47" s="1"/>
  <c r="M2024" i="47" s="1"/>
  <c r="M2025" i="47" s="1"/>
  <c r="M2026" i="47" s="1"/>
  <c r="M2027" i="47" s="1"/>
  <c r="M2028" i="47" s="1"/>
  <c r="M2029" i="47" s="1"/>
  <c r="M2030" i="47" s="1"/>
  <c r="M2031" i="47" s="1"/>
  <c r="M2032" i="47" s="1"/>
  <c r="M2033" i="47" s="1"/>
  <c r="M2034" i="47" s="1"/>
  <c r="M2035" i="47" s="1"/>
  <c r="M2036" i="47" s="1"/>
  <c r="M2037" i="47" s="1"/>
  <c r="M2038" i="47" s="1"/>
  <c r="M2039" i="47" s="1"/>
  <c r="M2040" i="47" s="1"/>
  <c r="M2041" i="47" s="1"/>
  <c r="M2042" i="47" s="1"/>
  <c r="M2043" i="47" s="1"/>
  <c r="M2044" i="47" s="1"/>
  <c r="M2045" i="47" s="1"/>
  <c r="M2046" i="47" s="1"/>
  <c r="M2047" i="47" s="1"/>
  <c r="M2048" i="47" s="1"/>
  <c r="M2049" i="47" s="1"/>
  <c r="M2050" i="47" s="1"/>
  <c r="M2051" i="47" s="1"/>
  <c r="M2052" i="47" s="1"/>
  <c r="M2053" i="47" s="1"/>
  <c r="M2054" i="47" s="1"/>
  <c r="M2055" i="47" s="1"/>
  <c r="M2056" i="47" s="1"/>
  <c r="M2057" i="47" s="1"/>
  <c r="M2058" i="47" s="1"/>
  <c r="M2059" i="47" s="1"/>
  <c r="M2060" i="47" s="1"/>
  <c r="M2061" i="47" s="1"/>
  <c r="M2062" i="47" s="1"/>
  <c r="M13" i="46"/>
  <c r="L13" i="46"/>
  <c r="K13" i="46"/>
  <c r="J13" i="46"/>
  <c r="I13" i="46"/>
  <c r="H13" i="46"/>
  <c r="T12" i="46"/>
  <c r="T11" i="46"/>
  <c r="T10" i="46"/>
  <c r="T9" i="46"/>
  <c r="T8" i="46"/>
  <c r="T7" i="46"/>
  <c r="T6" i="46"/>
  <c r="T5" i="46"/>
  <c r="T4" i="46"/>
  <c r="S3" i="46"/>
  <c r="R3" i="46"/>
  <c r="Q3" i="46"/>
  <c r="P3" i="46"/>
  <c r="O3" i="46"/>
  <c r="N3" i="46"/>
  <c r="M3" i="46"/>
  <c r="L3" i="46"/>
  <c r="K3" i="46"/>
  <c r="J3" i="46"/>
  <c r="I3" i="46"/>
  <c r="H3" i="46"/>
  <c r="G3" i="46"/>
  <c r="E3129" i="45"/>
  <c r="E3128" i="45"/>
  <c r="E3127" i="45"/>
  <c r="E3126" i="45"/>
  <c r="E3125" i="45"/>
  <c r="E3124" i="45"/>
  <c r="E3123" i="45"/>
  <c r="E3122" i="45"/>
  <c r="E3121" i="45"/>
  <c r="E3120" i="45"/>
  <c r="E3119" i="45"/>
  <c r="E3118" i="45"/>
  <c r="E3117" i="45"/>
  <c r="E3116" i="45"/>
  <c r="E3115" i="45"/>
  <c r="E3114" i="45"/>
  <c r="E3113" i="45"/>
  <c r="E3112" i="45"/>
  <c r="E3111" i="45"/>
  <c r="E3110" i="45"/>
  <c r="E3109" i="45"/>
  <c r="E3108" i="45"/>
  <c r="E3107" i="45"/>
  <c r="E3106" i="45"/>
  <c r="E3105" i="45"/>
  <c r="E3104" i="45"/>
  <c r="E3103" i="45"/>
  <c r="E3102" i="45"/>
  <c r="E3101" i="45"/>
  <c r="E3100" i="45"/>
  <c r="E3099" i="45"/>
  <c r="E3098" i="45"/>
  <c r="E3097" i="45"/>
  <c r="E3096" i="45"/>
  <c r="E3095" i="45"/>
  <c r="E3094" i="45"/>
  <c r="E3093" i="45"/>
  <c r="E3092" i="45"/>
  <c r="E3091" i="45"/>
  <c r="E3090" i="45"/>
  <c r="E3089" i="45"/>
  <c r="E3088" i="45"/>
  <c r="E3087" i="45"/>
  <c r="E3086" i="45"/>
  <c r="E3085" i="45"/>
  <c r="E3084" i="45"/>
  <c r="E3083" i="45"/>
  <c r="E3082" i="45"/>
  <c r="E3081" i="45"/>
  <c r="E3080" i="45"/>
  <c r="E3079" i="45"/>
  <c r="E3078" i="45"/>
  <c r="E3077" i="45"/>
  <c r="E3076" i="45"/>
  <c r="E3075" i="45"/>
  <c r="E3074" i="45"/>
  <c r="E3073" i="45"/>
  <c r="E3072" i="45"/>
  <c r="E3071" i="45"/>
  <c r="E3070" i="45"/>
  <c r="E3069" i="45"/>
  <c r="E3068" i="45"/>
  <c r="E3067" i="45"/>
  <c r="E3066" i="45"/>
  <c r="E3065" i="45"/>
  <c r="E3064" i="45"/>
  <c r="E3063" i="45"/>
  <c r="E3062" i="45"/>
  <c r="E3061" i="45"/>
  <c r="E3060" i="45"/>
  <c r="E3059" i="45"/>
  <c r="E3058" i="45"/>
  <c r="E3057" i="45"/>
  <c r="E3056" i="45"/>
  <c r="E3055" i="45"/>
  <c r="E3054" i="45"/>
  <c r="E3053" i="45"/>
  <c r="E3052" i="45"/>
  <c r="E3051" i="45"/>
  <c r="E3050" i="45"/>
  <c r="E3049" i="45"/>
  <c r="E3048" i="45"/>
  <c r="E3047" i="45"/>
  <c r="E3046" i="45"/>
  <c r="E3045" i="45"/>
  <c r="E3044" i="45"/>
  <c r="E3043" i="45"/>
  <c r="E3042" i="45"/>
  <c r="E3041" i="45"/>
  <c r="E3040" i="45"/>
  <c r="E3039" i="45"/>
  <c r="E3038" i="45"/>
  <c r="E3037" i="45"/>
  <c r="E3036" i="45"/>
  <c r="E3035" i="45"/>
  <c r="E3034" i="45"/>
  <c r="E3033" i="45"/>
  <c r="E3032" i="45"/>
  <c r="E3031" i="45"/>
  <c r="E3030" i="45"/>
  <c r="E3029" i="45"/>
  <c r="E3028" i="45"/>
  <c r="E3027" i="45"/>
  <c r="E3026" i="45"/>
  <c r="E3025" i="45"/>
  <c r="E3024" i="45"/>
  <c r="E3023" i="45"/>
  <c r="E3022" i="45"/>
  <c r="E3021" i="45"/>
  <c r="E3020" i="45"/>
  <c r="E3019" i="45"/>
  <c r="E3018" i="45"/>
  <c r="E3017" i="45"/>
  <c r="E3016" i="45"/>
  <c r="E3015" i="45"/>
  <c r="E3014" i="45"/>
  <c r="E3013" i="45"/>
  <c r="E3012" i="45"/>
  <c r="E3011" i="45"/>
  <c r="E3010" i="45"/>
  <c r="E3009" i="45"/>
  <c r="E3008" i="45"/>
  <c r="E3007" i="45"/>
  <c r="E3006" i="45"/>
  <c r="E3005" i="45"/>
  <c r="E3004" i="45"/>
  <c r="E3003" i="45"/>
  <c r="E3002" i="45"/>
  <c r="E3001" i="45"/>
  <c r="E3000" i="45"/>
  <c r="E2999" i="45"/>
  <c r="E2998" i="45"/>
  <c r="E2997" i="45"/>
  <c r="E2996" i="45"/>
  <c r="E2995" i="45"/>
  <c r="E2994" i="45"/>
  <c r="E2993" i="45"/>
  <c r="E2992" i="45"/>
  <c r="E2991" i="45"/>
  <c r="E2990" i="45"/>
  <c r="E2989" i="45"/>
  <c r="E2988" i="45"/>
  <c r="E2987" i="45"/>
  <c r="E2986" i="45"/>
  <c r="E2985" i="45"/>
  <c r="E2984" i="45"/>
  <c r="E2983" i="45"/>
  <c r="E2982" i="45"/>
  <c r="E2981" i="45"/>
  <c r="E2980" i="45"/>
  <c r="E2979" i="45"/>
  <c r="E2978" i="45"/>
  <c r="E2977" i="45"/>
  <c r="E2976" i="45"/>
  <c r="E2975" i="45"/>
  <c r="E2974" i="45"/>
  <c r="E2973" i="45"/>
  <c r="E2972" i="45"/>
  <c r="E2971" i="45"/>
  <c r="E2970" i="45"/>
  <c r="E2969" i="45"/>
  <c r="E2968" i="45"/>
  <c r="E2967" i="45"/>
  <c r="E2966" i="45"/>
  <c r="E2965" i="45"/>
  <c r="E2964" i="45"/>
  <c r="E2963" i="45"/>
  <c r="E2962" i="45"/>
  <c r="E2961" i="45"/>
  <c r="E2960" i="45"/>
  <c r="E2959" i="45"/>
  <c r="E2958" i="45"/>
  <c r="E2957" i="45"/>
  <c r="E2956" i="45"/>
  <c r="E2955" i="45"/>
  <c r="E2954" i="45"/>
  <c r="E2953" i="45"/>
  <c r="E2952" i="45"/>
  <c r="E2951" i="45"/>
  <c r="E2950" i="45"/>
  <c r="E2949" i="45"/>
  <c r="E2948" i="45"/>
  <c r="E2947" i="45"/>
  <c r="E2946" i="45"/>
  <c r="E2945" i="45"/>
  <c r="E2944" i="45"/>
  <c r="E2943" i="45"/>
  <c r="E2942" i="45"/>
  <c r="E2941" i="45"/>
  <c r="E2940" i="45"/>
  <c r="E2939" i="45"/>
  <c r="E2938" i="45"/>
  <c r="E2937" i="45"/>
  <c r="E2936" i="45"/>
  <c r="E2935" i="45"/>
  <c r="E2934" i="45"/>
  <c r="E2933" i="45"/>
  <c r="E2932" i="45"/>
  <c r="E2931" i="45"/>
  <c r="E2930" i="45"/>
  <c r="E2929" i="45"/>
  <c r="E2928" i="45"/>
  <c r="E2927" i="45"/>
  <c r="E2926" i="45"/>
  <c r="E2925" i="45"/>
  <c r="E2924" i="45"/>
  <c r="E2923" i="45"/>
  <c r="E2922" i="45"/>
  <c r="E2921" i="45"/>
  <c r="E2920" i="45"/>
  <c r="E2919" i="45"/>
  <c r="E2918" i="45"/>
  <c r="E2917" i="45"/>
  <c r="E2916" i="45"/>
  <c r="E2915" i="45"/>
  <c r="E2914" i="45"/>
  <c r="E2913" i="45"/>
  <c r="E2912" i="45"/>
  <c r="E2911" i="45"/>
  <c r="E2910" i="45"/>
  <c r="E2909" i="45"/>
  <c r="E2908" i="45"/>
  <c r="E2907" i="45"/>
  <c r="E2906" i="45"/>
  <c r="E2905" i="45"/>
  <c r="E2904" i="45"/>
  <c r="E2903" i="45"/>
  <c r="E2902" i="45"/>
  <c r="E2901" i="45"/>
  <c r="E2900" i="45"/>
  <c r="E2899" i="45"/>
  <c r="E2898" i="45"/>
  <c r="E2897" i="45"/>
  <c r="E2896" i="45"/>
  <c r="E2895" i="45"/>
  <c r="E2894" i="45"/>
  <c r="E2893" i="45"/>
  <c r="E2892" i="45"/>
  <c r="E2891" i="45"/>
  <c r="E2890" i="45"/>
  <c r="E2889" i="45"/>
  <c r="E2888" i="45"/>
  <c r="E2887" i="45"/>
  <c r="E2886" i="45"/>
  <c r="E2885" i="45"/>
  <c r="E2884" i="45"/>
  <c r="E2883" i="45"/>
  <c r="E2882" i="45"/>
  <c r="E2881" i="45"/>
  <c r="E2880" i="45"/>
  <c r="E2879" i="45"/>
  <c r="E2878" i="45"/>
  <c r="E2877" i="45"/>
  <c r="E2876" i="45"/>
  <c r="E2875" i="45"/>
  <c r="E2874" i="45"/>
  <c r="E2873" i="45"/>
  <c r="E2872" i="45"/>
  <c r="E2871" i="45"/>
  <c r="E2870" i="45"/>
  <c r="E2869" i="45"/>
  <c r="E2868" i="45"/>
  <c r="E2867" i="45"/>
  <c r="E2866" i="45"/>
  <c r="E2865" i="45"/>
  <c r="E2864" i="45"/>
  <c r="E2863" i="45"/>
  <c r="E2862" i="45"/>
  <c r="E2861" i="45"/>
  <c r="E2860" i="45"/>
  <c r="E2859" i="45"/>
  <c r="E2858" i="45"/>
  <c r="E2857" i="45"/>
  <c r="E2856" i="45"/>
  <c r="E2855" i="45"/>
  <c r="E2854" i="45"/>
  <c r="E2853" i="45"/>
  <c r="E2852" i="45"/>
  <c r="E2851" i="45"/>
  <c r="E2850" i="45"/>
  <c r="E2849" i="45"/>
  <c r="E2848" i="45"/>
  <c r="E2847" i="45"/>
  <c r="E2846" i="45"/>
  <c r="E2845" i="45"/>
  <c r="E2844" i="45"/>
  <c r="E2843" i="45"/>
  <c r="E2842" i="45"/>
  <c r="E2841" i="45"/>
  <c r="E2840" i="45"/>
  <c r="E2839" i="45"/>
  <c r="E2838" i="45"/>
  <c r="E2837" i="45"/>
  <c r="E2836" i="45"/>
  <c r="E2835" i="45"/>
  <c r="E2834" i="45"/>
  <c r="E2833" i="45"/>
  <c r="E2832" i="45"/>
  <c r="E2831" i="45"/>
  <c r="E2830" i="45"/>
  <c r="E2829" i="45"/>
  <c r="E2828" i="45"/>
  <c r="E2827" i="45"/>
  <c r="E2826" i="45"/>
  <c r="E2825" i="45"/>
  <c r="E2824" i="45"/>
  <c r="E2823" i="45"/>
  <c r="E2822" i="45"/>
  <c r="E2821" i="45"/>
  <c r="E2820" i="45"/>
  <c r="E2819" i="45"/>
  <c r="E2818" i="45"/>
  <c r="E2817" i="45"/>
  <c r="E2816" i="45"/>
  <c r="E2815" i="45"/>
  <c r="E2814" i="45"/>
  <c r="E2813" i="45"/>
  <c r="E2812" i="45"/>
  <c r="E2811" i="45"/>
  <c r="E2810" i="45"/>
  <c r="E2809" i="45"/>
  <c r="E2808" i="45"/>
  <c r="E2807" i="45"/>
  <c r="E2806" i="45"/>
  <c r="E2805" i="45"/>
  <c r="E2804" i="45"/>
  <c r="E2803" i="45"/>
  <c r="E2802" i="45"/>
  <c r="E2801" i="45"/>
  <c r="E2800" i="45"/>
  <c r="E2799" i="45"/>
  <c r="E2798" i="45"/>
  <c r="E2797" i="45"/>
  <c r="E2796" i="45"/>
  <c r="E2795" i="45"/>
  <c r="E2794" i="45"/>
  <c r="E2793" i="45"/>
  <c r="E2792" i="45"/>
  <c r="E2791" i="45"/>
  <c r="E2790" i="45"/>
  <c r="E2789" i="45"/>
  <c r="E2788" i="45"/>
  <c r="E2787" i="45"/>
  <c r="E2786" i="45"/>
  <c r="E2785" i="45"/>
  <c r="E2784" i="45"/>
  <c r="E2783" i="45"/>
  <c r="E2782" i="45"/>
  <c r="E2781" i="45"/>
  <c r="E2780" i="45"/>
  <c r="E2779" i="45"/>
  <c r="E2778" i="45"/>
  <c r="E2777" i="45"/>
  <c r="E2776" i="45"/>
  <c r="E2775" i="45"/>
  <c r="E2774" i="45"/>
  <c r="E2773" i="45"/>
  <c r="E2772" i="45"/>
  <c r="E2771" i="45"/>
  <c r="E2770" i="45"/>
  <c r="E2769" i="45"/>
  <c r="E2768" i="45"/>
  <c r="E2767" i="45"/>
  <c r="E2766" i="45"/>
  <c r="E2765" i="45"/>
  <c r="E2764" i="45"/>
  <c r="E2763" i="45"/>
  <c r="E2762" i="45"/>
  <c r="E2761" i="45"/>
  <c r="E2760" i="45"/>
  <c r="E2759" i="45"/>
  <c r="E2758" i="45"/>
  <c r="E2757" i="45"/>
  <c r="E2756" i="45"/>
  <c r="E2755" i="45"/>
  <c r="E2754" i="45"/>
  <c r="E2753" i="45"/>
  <c r="E2752" i="45"/>
  <c r="E2751" i="45"/>
  <c r="E2750" i="45"/>
  <c r="E2749" i="45"/>
  <c r="E2748" i="45"/>
  <c r="E2747" i="45"/>
  <c r="E2746" i="45"/>
  <c r="E2745" i="45"/>
  <c r="E2744" i="45"/>
  <c r="E2743" i="45"/>
  <c r="E2742" i="45"/>
  <c r="E2741" i="45"/>
  <c r="E2740" i="45"/>
  <c r="E2739" i="45"/>
  <c r="E2738" i="45"/>
  <c r="E2737" i="45"/>
  <c r="E2736" i="45"/>
  <c r="E2735" i="45"/>
  <c r="E2734" i="45"/>
  <c r="E2733" i="45"/>
  <c r="E2732" i="45"/>
  <c r="E2731" i="45"/>
  <c r="E2730" i="45"/>
  <c r="E2729" i="45"/>
  <c r="E2728" i="45"/>
  <c r="E2727" i="45"/>
  <c r="E2726" i="45"/>
  <c r="E2725" i="45"/>
  <c r="E2724" i="45"/>
  <c r="E2723" i="45"/>
  <c r="E2722" i="45"/>
  <c r="E2721" i="45"/>
  <c r="E2720" i="45"/>
  <c r="E2719" i="45"/>
  <c r="E2718" i="45"/>
  <c r="E2717" i="45"/>
  <c r="E2716" i="45"/>
  <c r="E2715" i="45"/>
  <c r="E2714" i="45"/>
  <c r="E2713" i="45"/>
  <c r="E2712" i="45"/>
  <c r="E2711" i="45"/>
  <c r="E2710" i="45"/>
  <c r="E2709" i="45"/>
  <c r="E2708" i="45"/>
  <c r="E2707" i="45"/>
  <c r="E2706" i="45"/>
  <c r="E2705" i="45"/>
  <c r="E2704" i="45"/>
  <c r="E2703" i="45"/>
  <c r="E2702" i="45"/>
  <c r="E2701" i="45"/>
  <c r="E2700" i="45"/>
  <c r="E2699" i="45"/>
  <c r="E2698" i="45"/>
  <c r="E2697" i="45"/>
  <c r="E2696" i="45"/>
  <c r="E2695" i="45"/>
  <c r="E2694" i="45"/>
  <c r="E2693" i="45"/>
  <c r="E2692" i="45"/>
  <c r="E2691" i="45"/>
  <c r="E2690" i="45"/>
  <c r="E2689" i="45"/>
  <c r="E2688" i="45"/>
  <c r="E2687" i="45"/>
  <c r="E2686" i="45"/>
  <c r="E2685" i="45"/>
  <c r="E2684" i="45"/>
  <c r="E2683" i="45"/>
  <c r="E2682" i="45"/>
  <c r="E2681" i="45"/>
  <c r="E2680" i="45"/>
  <c r="E2679" i="45"/>
  <c r="E2678" i="45"/>
  <c r="E2677" i="45"/>
  <c r="E2676" i="45"/>
  <c r="E2675" i="45"/>
  <c r="E2674" i="45"/>
  <c r="E2673" i="45"/>
  <c r="E2672" i="45"/>
  <c r="E2671" i="45"/>
  <c r="E2670" i="45"/>
  <c r="E2669" i="45"/>
  <c r="E2668" i="45"/>
  <c r="E2667" i="45"/>
  <c r="E2666" i="45"/>
  <c r="E2665" i="45"/>
  <c r="E2664" i="45"/>
  <c r="E2663" i="45"/>
  <c r="E2662" i="45"/>
  <c r="E2661" i="45"/>
  <c r="E2660" i="45"/>
  <c r="E2659" i="45"/>
  <c r="E2658" i="45"/>
  <c r="E2657" i="45"/>
  <c r="E2656" i="45"/>
  <c r="E2655" i="45"/>
  <c r="E2654" i="45"/>
  <c r="E2653" i="45"/>
  <c r="E2652" i="45"/>
  <c r="E2651" i="45"/>
  <c r="E2650" i="45"/>
  <c r="E2649" i="45"/>
  <c r="E2648" i="45"/>
  <c r="E2647" i="45"/>
  <c r="E2646" i="45"/>
  <c r="E2645" i="45"/>
  <c r="E2644" i="45"/>
  <c r="E2643" i="45"/>
  <c r="E2642" i="45"/>
  <c r="E2641" i="45"/>
  <c r="E2640" i="45"/>
  <c r="E2639" i="45"/>
  <c r="E2638" i="45"/>
  <c r="E2637" i="45"/>
  <c r="E2636" i="45"/>
  <c r="E2635" i="45"/>
  <c r="E2634" i="45"/>
  <c r="E2633" i="45"/>
  <c r="E2632" i="45"/>
  <c r="E2631" i="45"/>
  <c r="E2630" i="45"/>
  <c r="E2629" i="45"/>
  <c r="E2628" i="45"/>
  <c r="E2627" i="45"/>
  <c r="E2626" i="45"/>
  <c r="E2625" i="45"/>
  <c r="E2624" i="45"/>
  <c r="E2623" i="45"/>
  <c r="E2622" i="45"/>
  <c r="E2621" i="45"/>
  <c r="E2620" i="45"/>
  <c r="E2619" i="45"/>
  <c r="E2618" i="45"/>
  <c r="E2617" i="45"/>
  <c r="E2616" i="45"/>
  <c r="E2615" i="45"/>
  <c r="E2614" i="45"/>
  <c r="E2613" i="45"/>
  <c r="E2612" i="45"/>
  <c r="E2611" i="45"/>
  <c r="E2610" i="45"/>
  <c r="E2609" i="45"/>
  <c r="E2608" i="45"/>
  <c r="E2607" i="45"/>
  <c r="E2606" i="45"/>
  <c r="E2605" i="45"/>
  <c r="E2604" i="45"/>
  <c r="E2603" i="45"/>
  <c r="E2602" i="45"/>
  <c r="E2601" i="45"/>
  <c r="E2600" i="45"/>
  <c r="E2599" i="45"/>
  <c r="E2598" i="45"/>
  <c r="E2597" i="45"/>
  <c r="E2596" i="45"/>
  <c r="E2595" i="45"/>
  <c r="E2594" i="45"/>
  <c r="E2593" i="45"/>
  <c r="E2592" i="45"/>
  <c r="E2591" i="45"/>
  <c r="E2590" i="45"/>
  <c r="E2589" i="45"/>
  <c r="E2588" i="45"/>
  <c r="E2587" i="45"/>
  <c r="E2586" i="45"/>
  <c r="E2585" i="45"/>
  <c r="E2584" i="45"/>
  <c r="E2583" i="45"/>
  <c r="E2582" i="45"/>
  <c r="E2581" i="45"/>
  <c r="E2580" i="45"/>
  <c r="E2579" i="45"/>
  <c r="E2578" i="45"/>
  <c r="E2577" i="45"/>
  <c r="E2576" i="45"/>
  <c r="E2575" i="45"/>
  <c r="E2574" i="45"/>
  <c r="E2573" i="45"/>
  <c r="E2572" i="45"/>
  <c r="E2571" i="45"/>
  <c r="E2570" i="45"/>
  <c r="E2569" i="45"/>
  <c r="E2568" i="45"/>
  <c r="E2567" i="45"/>
  <c r="E2566" i="45"/>
  <c r="E2565" i="45"/>
  <c r="E2564" i="45"/>
  <c r="E2563" i="45"/>
  <c r="E2562" i="45"/>
  <c r="E2561" i="45"/>
  <c r="E2560" i="45"/>
  <c r="E2559" i="45"/>
  <c r="E2558" i="45"/>
  <c r="E2557" i="45"/>
  <c r="E2556" i="45"/>
  <c r="E2555" i="45"/>
  <c r="E2554" i="45"/>
  <c r="E2553" i="45"/>
  <c r="E2552" i="45"/>
  <c r="E2551" i="45"/>
  <c r="E2550" i="45"/>
  <c r="E2549" i="45"/>
  <c r="E2548" i="45"/>
  <c r="E2547" i="45"/>
  <c r="E2546" i="45"/>
  <c r="E2545" i="45"/>
  <c r="E2544" i="45"/>
  <c r="E2543" i="45"/>
  <c r="E2542" i="45"/>
  <c r="E2541" i="45"/>
  <c r="E2540" i="45"/>
  <c r="E2539" i="45"/>
  <c r="E2538" i="45"/>
  <c r="E2537" i="45"/>
  <c r="E2536" i="45"/>
  <c r="E2535" i="45"/>
  <c r="E2534" i="45"/>
  <c r="E2533" i="45"/>
  <c r="E2532" i="45"/>
  <c r="E2531" i="45"/>
  <c r="E2530" i="45"/>
  <c r="E2529" i="45"/>
  <c r="E2528" i="45"/>
  <c r="E2527" i="45"/>
  <c r="E2526" i="45"/>
  <c r="E2525" i="45"/>
  <c r="E2524" i="45"/>
  <c r="E2523" i="45"/>
  <c r="E2522" i="45"/>
  <c r="E2521" i="45"/>
  <c r="E2520" i="45"/>
  <c r="E2519" i="45"/>
  <c r="E2518" i="45"/>
  <c r="E2517" i="45"/>
  <c r="E2516" i="45"/>
  <c r="E2515" i="45"/>
  <c r="E2514" i="45"/>
  <c r="E2513" i="45"/>
  <c r="E2512" i="45"/>
  <c r="E2511" i="45"/>
  <c r="E2510" i="45"/>
  <c r="E2509" i="45"/>
  <c r="E2508" i="45"/>
  <c r="E2507" i="45"/>
  <c r="E2506" i="45"/>
  <c r="E2505" i="45"/>
  <c r="E2504" i="45"/>
  <c r="E2503" i="45"/>
  <c r="E2502" i="45"/>
  <c r="E2501" i="45"/>
  <c r="E2500" i="45"/>
  <c r="E2499" i="45"/>
  <c r="E2498" i="45"/>
  <c r="E2497" i="45"/>
  <c r="E2496" i="45"/>
  <c r="E2495" i="45"/>
  <c r="E2494" i="45"/>
  <c r="E2493" i="45"/>
  <c r="E2492" i="45"/>
  <c r="E2491" i="45"/>
  <c r="E2490" i="45"/>
  <c r="E2489" i="45"/>
  <c r="E2488" i="45"/>
  <c r="E2487" i="45"/>
  <c r="E2486" i="45"/>
  <c r="E2485" i="45"/>
  <c r="E2484" i="45"/>
  <c r="E2483" i="45"/>
  <c r="E2482" i="45"/>
  <c r="E2481" i="45"/>
  <c r="E2480" i="45"/>
  <c r="E2479" i="45"/>
  <c r="E2478" i="45"/>
  <c r="E2477" i="45"/>
  <c r="E2476" i="45"/>
  <c r="E2475" i="45"/>
  <c r="E2474" i="45"/>
  <c r="E2473" i="45"/>
  <c r="E2472" i="45"/>
  <c r="E2471" i="45"/>
  <c r="E2470" i="45"/>
  <c r="E2469" i="45"/>
  <c r="E2468" i="45"/>
  <c r="E2467" i="45"/>
  <c r="E2466" i="45"/>
  <c r="E2465" i="45"/>
  <c r="E2464" i="45"/>
  <c r="E2463" i="45"/>
  <c r="E2462" i="45"/>
  <c r="E2461" i="45"/>
  <c r="E2460" i="45"/>
  <c r="E2459" i="45"/>
  <c r="E2458" i="45"/>
  <c r="E2457" i="45"/>
  <c r="E2456" i="45"/>
  <c r="E2455" i="45"/>
  <c r="E2454" i="45"/>
  <c r="E2453" i="45"/>
  <c r="E2452" i="45"/>
  <c r="E2451" i="45"/>
  <c r="E2450" i="45"/>
  <c r="E2449" i="45"/>
  <c r="E2448" i="45"/>
  <c r="E2447" i="45"/>
  <c r="E2446" i="45"/>
  <c r="E2445" i="45"/>
  <c r="E2444" i="45"/>
  <c r="E2443" i="45"/>
  <c r="E2442" i="45"/>
  <c r="E2441" i="45"/>
  <c r="E2440" i="45"/>
  <c r="E2439" i="45"/>
  <c r="E2438" i="45"/>
  <c r="E2437" i="45"/>
  <c r="E2436" i="45"/>
  <c r="E2435" i="45"/>
  <c r="E2434" i="45"/>
  <c r="E2433" i="45"/>
  <c r="E2432" i="45"/>
  <c r="E2431" i="45"/>
  <c r="E2430" i="45"/>
  <c r="E2429" i="45"/>
  <c r="E2428" i="45"/>
  <c r="E2427" i="45"/>
  <c r="E2426" i="45"/>
  <c r="E2425" i="45"/>
  <c r="E2424" i="45"/>
  <c r="E2423" i="45"/>
  <c r="E2422" i="45"/>
  <c r="E2421" i="45"/>
  <c r="E2420" i="45"/>
  <c r="E2419" i="45"/>
  <c r="E2418" i="45"/>
  <c r="E2417" i="45"/>
  <c r="E2416" i="45"/>
  <c r="E2415" i="45"/>
  <c r="E2414" i="45"/>
  <c r="E2413" i="45"/>
  <c r="E2412" i="45"/>
  <c r="E2411" i="45"/>
  <c r="E2410" i="45"/>
  <c r="E2409" i="45"/>
  <c r="E2408" i="45"/>
  <c r="E2407" i="45"/>
  <c r="E2406" i="45"/>
  <c r="E2405" i="45"/>
  <c r="E2404" i="45"/>
  <c r="E2403" i="45"/>
  <c r="E2402" i="45"/>
  <c r="E2401" i="45"/>
  <c r="E2400" i="45"/>
  <c r="E2399" i="45"/>
  <c r="E2398" i="45"/>
  <c r="E2397" i="45"/>
  <c r="E2396" i="45"/>
  <c r="E2395" i="45"/>
  <c r="E2394" i="45"/>
  <c r="E2393" i="45"/>
  <c r="E2392" i="45"/>
  <c r="E2391" i="45"/>
  <c r="E2390" i="45"/>
  <c r="E2389" i="45"/>
  <c r="E2388" i="45"/>
  <c r="E2387" i="45"/>
  <c r="E2386" i="45"/>
  <c r="E2385" i="45"/>
  <c r="E2384" i="45"/>
  <c r="E2383" i="45"/>
  <c r="E2382" i="45"/>
  <c r="E2381" i="45"/>
  <c r="E2380" i="45"/>
  <c r="E2379" i="45"/>
  <c r="E2378" i="45"/>
  <c r="E2377" i="45"/>
  <c r="E2376" i="45"/>
  <c r="E2375" i="45"/>
  <c r="E2374" i="45"/>
  <c r="E2373" i="45"/>
  <c r="E2372" i="45"/>
  <c r="E2371" i="45"/>
  <c r="E2370" i="45"/>
  <c r="E2369" i="45"/>
  <c r="E2368" i="45"/>
  <c r="E2367" i="45"/>
  <c r="E2366" i="45"/>
  <c r="E2365" i="45"/>
  <c r="E2364" i="45"/>
  <c r="E2363" i="45"/>
  <c r="E2362" i="45"/>
  <c r="E2361" i="45"/>
  <c r="E2360" i="45"/>
  <c r="E2359" i="45"/>
  <c r="E2358" i="45"/>
  <c r="E2357" i="45"/>
  <c r="E2356" i="45"/>
  <c r="E2355" i="45"/>
  <c r="E2354" i="45"/>
  <c r="E2353" i="45"/>
  <c r="E2352" i="45"/>
  <c r="E2351" i="45"/>
  <c r="E2350" i="45"/>
  <c r="E2349" i="45"/>
  <c r="E2348" i="45"/>
  <c r="E2347" i="45"/>
  <c r="E2346" i="45"/>
  <c r="E2345" i="45"/>
  <c r="E2344" i="45"/>
  <c r="E2343" i="45"/>
  <c r="E2342" i="45"/>
  <c r="E2341" i="45"/>
  <c r="E2340" i="45"/>
  <c r="E2339" i="45"/>
  <c r="E2338" i="45"/>
  <c r="E2337" i="45"/>
  <c r="E2336" i="45"/>
  <c r="E2335" i="45"/>
  <c r="E2334" i="45"/>
  <c r="E2333" i="45"/>
  <c r="E2332" i="45"/>
  <c r="E2331" i="45"/>
  <c r="E2330" i="45"/>
  <c r="E2329" i="45"/>
  <c r="E2328" i="45"/>
  <c r="E2327" i="45"/>
  <c r="E2326" i="45"/>
  <c r="E2325" i="45"/>
  <c r="E2324" i="45"/>
  <c r="E2323" i="45"/>
  <c r="E2322" i="45"/>
  <c r="E2321" i="45"/>
  <c r="E2320" i="45"/>
  <c r="E2319" i="45"/>
  <c r="E2318" i="45"/>
  <c r="E2317" i="45"/>
  <c r="E2316" i="45"/>
  <c r="E2315" i="45"/>
  <c r="E2314" i="45"/>
  <c r="E2313" i="45"/>
  <c r="E2312" i="45"/>
  <c r="E2311" i="45"/>
  <c r="E2310" i="45"/>
  <c r="E2309" i="45"/>
  <c r="E2308" i="45"/>
  <c r="E2307" i="45"/>
  <c r="E2306" i="45"/>
  <c r="E2305" i="45"/>
  <c r="E2304" i="45"/>
  <c r="E2303" i="45"/>
  <c r="E2302" i="45"/>
  <c r="E2301" i="45"/>
  <c r="E2300" i="45"/>
  <c r="E2299" i="45"/>
  <c r="E2298" i="45"/>
  <c r="E2297" i="45"/>
  <c r="E2296" i="45"/>
  <c r="E2295" i="45"/>
  <c r="E2294" i="45"/>
  <c r="E2293" i="45"/>
  <c r="E2292" i="45"/>
  <c r="E2291" i="45"/>
  <c r="E2290" i="45"/>
  <c r="E2289" i="45"/>
  <c r="E2288" i="45"/>
  <c r="E2287" i="45"/>
  <c r="E2286" i="45"/>
  <c r="E2285" i="45"/>
  <c r="E2284" i="45"/>
  <c r="E2283" i="45"/>
  <c r="E2282" i="45"/>
  <c r="E2281" i="45"/>
  <c r="E2280" i="45"/>
  <c r="E2279" i="45"/>
  <c r="E2278" i="45"/>
  <c r="E2277" i="45"/>
  <c r="E2276" i="45"/>
  <c r="E2275" i="45"/>
  <c r="E2274" i="45"/>
  <c r="E2273" i="45"/>
  <c r="E2272" i="45"/>
  <c r="E2271" i="45"/>
  <c r="E2270" i="45"/>
  <c r="E2269" i="45"/>
  <c r="E2268" i="45"/>
  <c r="E2267" i="45"/>
  <c r="E2266" i="45"/>
  <c r="E2265" i="45"/>
  <c r="E2264" i="45"/>
  <c r="E2263" i="45"/>
  <c r="E2262" i="45"/>
  <c r="E2261" i="45"/>
  <c r="E2260" i="45"/>
  <c r="E2259" i="45"/>
  <c r="E2258" i="45"/>
  <c r="E2257" i="45"/>
  <c r="E2256" i="45"/>
  <c r="E2255" i="45"/>
  <c r="E2254" i="45"/>
  <c r="E2253" i="45"/>
  <c r="E2252" i="45"/>
  <c r="E2251" i="45"/>
  <c r="E2250" i="45"/>
  <c r="E2249" i="45"/>
  <c r="E2248" i="45"/>
  <c r="E2247" i="45"/>
  <c r="E2246" i="45"/>
  <c r="E2245" i="45"/>
  <c r="E2244" i="45"/>
  <c r="E2243" i="45"/>
  <c r="E2242" i="45"/>
  <c r="E2241" i="45"/>
  <c r="E2240" i="45"/>
  <c r="E2239" i="45"/>
  <c r="E2238" i="45"/>
  <c r="E2237" i="45"/>
  <c r="E2236" i="45"/>
  <c r="E2235" i="45"/>
  <c r="E2234" i="45"/>
  <c r="E2233" i="45"/>
  <c r="E2232" i="45"/>
  <c r="E2231" i="45"/>
  <c r="E2230" i="45"/>
  <c r="E2229" i="45"/>
  <c r="E2228" i="45"/>
  <c r="E2227" i="45"/>
  <c r="E2226" i="45"/>
  <c r="E2225" i="45"/>
  <c r="E2224" i="45"/>
  <c r="E2223" i="45"/>
  <c r="E2222" i="45"/>
  <c r="E2221" i="45"/>
  <c r="E2220" i="45"/>
  <c r="E2219" i="45"/>
  <c r="E2218" i="45"/>
  <c r="E2217" i="45"/>
  <c r="E2216" i="45"/>
  <c r="E2215" i="45"/>
  <c r="E2214" i="45"/>
  <c r="E2213" i="45"/>
  <c r="E2212" i="45"/>
  <c r="E2211" i="45"/>
  <c r="E2210" i="45"/>
  <c r="E2209" i="45"/>
  <c r="E2208" i="45"/>
  <c r="E2207" i="45"/>
  <c r="E2206" i="45"/>
  <c r="E2205" i="45"/>
  <c r="E2204" i="45"/>
  <c r="E2203" i="45"/>
  <c r="E2202" i="45"/>
  <c r="E2201" i="45"/>
  <c r="E2200" i="45"/>
  <c r="E2199" i="45"/>
  <c r="E2198" i="45"/>
  <c r="E2197" i="45"/>
  <c r="E2196" i="45"/>
  <c r="E2195" i="45"/>
  <c r="E2194" i="45"/>
  <c r="E2193" i="45"/>
  <c r="E2192" i="45"/>
  <c r="E2191" i="45"/>
  <c r="E2190" i="45"/>
  <c r="E2189" i="45"/>
  <c r="E2188" i="45"/>
  <c r="E2187" i="45"/>
  <c r="E2186" i="45"/>
  <c r="E2185" i="45"/>
  <c r="E2184" i="45"/>
  <c r="E2183" i="45"/>
  <c r="E2182" i="45"/>
  <c r="E2181" i="45"/>
  <c r="E2180" i="45"/>
  <c r="E2179" i="45"/>
  <c r="E2178" i="45"/>
  <c r="E2177" i="45"/>
  <c r="E2176" i="45"/>
  <c r="E2175" i="45"/>
  <c r="E2174" i="45"/>
  <c r="E2173" i="45"/>
  <c r="E2172" i="45"/>
  <c r="E2171" i="45"/>
  <c r="E2170" i="45"/>
  <c r="E2169" i="45"/>
  <c r="E2168" i="45"/>
  <c r="E2167" i="45"/>
  <c r="E2166" i="45"/>
  <c r="E2165" i="45"/>
  <c r="E2164" i="45"/>
  <c r="E2163" i="45"/>
  <c r="E2162" i="45"/>
  <c r="E2161" i="45"/>
  <c r="E2160" i="45"/>
  <c r="E2159" i="45"/>
  <c r="E2158" i="45"/>
  <c r="E2157" i="45"/>
  <c r="E2156" i="45"/>
  <c r="E2155" i="45"/>
  <c r="E2154" i="45"/>
  <c r="E2153" i="45"/>
  <c r="E2152" i="45"/>
  <c r="E2151" i="45"/>
  <c r="E2150" i="45"/>
  <c r="E2149" i="45"/>
  <c r="E2148" i="45"/>
  <c r="E2147" i="45"/>
  <c r="E2146" i="45"/>
  <c r="E2145" i="45"/>
  <c r="E2144" i="45"/>
  <c r="E2143" i="45"/>
  <c r="E2142" i="45"/>
  <c r="E2141" i="45"/>
  <c r="E2140" i="45"/>
  <c r="E2139" i="45"/>
  <c r="E2138" i="45"/>
  <c r="E2137" i="45"/>
  <c r="E2136" i="45"/>
  <c r="E2135" i="45"/>
  <c r="E2134" i="45"/>
  <c r="E2133" i="45"/>
  <c r="E2132" i="45"/>
  <c r="E2131" i="45"/>
  <c r="E2130" i="45"/>
  <c r="E2129" i="45"/>
  <c r="E2128" i="45"/>
  <c r="E2127" i="45"/>
  <c r="E2126" i="45"/>
  <c r="E2125" i="45"/>
  <c r="E2124" i="45"/>
  <c r="E2123" i="45"/>
  <c r="E2122" i="45"/>
  <c r="E2121" i="45"/>
  <c r="E2120" i="45"/>
  <c r="E2119" i="45"/>
  <c r="E2118" i="45"/>
  <c r="E2117" i="45"/>
  <c r="E2116" i="45"/>
  <c r="E2115" i="45"/>
  <c r="E2114" i="45"/>
  <c r="E2113" i="45"/>
  <c r="E2112" i="45"/>
  <c r="E2111" i="45"/>
  <c r="E2110" i="45"/>
  <c r="E2109" i="45"/>
  <c r="E2108" i="45"/>
  <c r="E2107" i="45"/>
  <c r="E2106" i="45"/>
  <c r="E2105" i="45"/>
  <c r="E2104" i="45"/>
  <c r="E2103" i="45"/>
  <c r="E2102" i="45"/>
  <c r="E2101" i="45"/>
  <c r="E2100" i="45"/>
  <c r="E2099" i="45"/>
  <c r="E2098" i="45"/>
  <c r="E2097" i="45"/>
  <c r="E2096" i="45"/>
  <c r="E2095" i="45"/>
  <c r="E2094" i="45"/>
  <c r="E2093" i="45"/>
  <c r="E2092" i="45"/>
  <c r="E2091" i="45"/>
  <c r="E2090" i="45"/>
  <c r="E2089" i="45"/>
  <c r="E2088" i="45"/>
  <c r="E2087" i="45"/>
  <c r="E2086" i="45"/>
  <c r="E2085" i="45"/>
  <c r="E2084" i="45"/>
  <c r="E2083" i="45"/>
  <c r="E2082" i="45"/>
  <c r="E2081" i="45"/>
  <c r="E2080" i="45"/>
  <c r="E2079" i="45"/>
  <c r="E2078" i="45"/>
  <c r="E2077" i="45"/>
  <c r="E2076" i="45"/>
  <c r="E2075" i="45"/>
  <c r="E2074" i="45"/>
  <c r="E2073" i="45"/>
  <c r="E2072" i="45"/>
  <c r="E2071" i="45"/>
  <c r="E2070" i="45"/>
  <c r="E2069" i="45"/>
  <c r="E2068" i="45"/>
  <c r="E2067" i="45"/>
  <c r="E2066" i="45"/>
  <c r="E2065" i="45"/>
  <c r="E2064" i="45"/>
  <c r="E2063" i="45"/>
  <c r="E2062" i="45"/>
  <c r="E2061" i="45"/>
  <c r="E2060" i="45"/>
  <c r="E2059" i="45"/>
  <c r="E2058" i="45"/>
  <c r="E2057" i="45"/>
  <c r="E2056" i="45"/>
  <c r="E2055" i="45"/>
  <c r="E2054" i="45"/>
  <c r="E2053" i="45"/>
  <c r="E2052" i="45"/>
  <c r="E2051" i="45"/>
  <c r="E2050" i="45"/>
  <c r="E2049" i="45"/>
  <c r="E2048" i="45"/>
  <c r="E2047" i="45"/>
  <c r="E2046" i="45"/>
  <c r="E2045" i="45"/>
  <c r="E2044" i="45"/>
  <c r="E2043" i="45"/>
  <c r="E2042" i="45"/>
  <c r="E2041" i="45"/>
  <c r="E2040" i="45"/>
  <c r="E2039" i="45"/>
  <c r="E2038" i="45"/>
  <c r="E2037" i="45"/>
  <c r="E2036" i="45"/>
  <c r="E2035" i="45"/>
  <c r="E2034" i="45"/>
  <c r="E2033" i="45"/>
  <c r="E2032" i="45"/>
  <c r="E2031" i="45"/>
  <c r="E2030" i="45"/>
  <c r="E2029" i="45"/>
  <c r="E2028" i="45"/>
  <c r="E2027" i="45"/>
  <c r="E2026" i="45"/>
  <c r="E2025" i="45"/>
  <c r="E2024" i="45"/>
  <c r="E2023" i="45"/>
  <c r="E2022" i="45"/>
  <c r="E2021" i="45"/>
  <c r="E2020" i="45"/>
  <c r="E2019" i="45"/>
  <c r="E2018" i="45"/>
  <c r="E2017" i="45"/>
  <c r="E2016" i="45"/>
  <c r="E2015" i="45"/>
  <c r="E2014" i="45"/>
  <c r="E2013" i="45"/>
  <c r="E2012" i="45"/>
  <c r="E2011" i="45"/>
  <c r="E2010" i="45"/>
  <c r="E2009" i="45"/>
  <c r="E2008" i="45"/>
  <c r="E2007" i="45"/>
  <c r="E2006" i="45"/>
  <c r="E2005" i="45"/>
  <c r="E2004" i="45"/>
  <c r="E2003" i="45"/>
  <c r="E2002" i="45"/>
  <c r="E2001" i="45"/>
  <c r="E2000" i="45"/>
  <c r="E1999" i="45"/>
  <c r="E1998" i="45"/>
  <c r="E1997" i="45"/>
  <c r="E1996" i="45"/>
  <c r="E1995" i="45"/>
  <c r="E1994" i="45"/>
  <c r="E1993" i="45"/>
  <c r="E1992" i="45"/>
  <c r="E1991" i="45"/>
  <c r="E1990" i="45"/>
  <c r="E1989" i="45"/>
  <c r="E1988" i="45"/>
  <c r="E1987" i="45"/>
  <c r="E1986" i="45"/>
  <c r="E1985" i="45"/>
  <c r="E1984" i="45"/>
  <c r="E1983" i="45"/>
  <c r="E1982" i="45"/>
  <c r="E1981" i="45"/>
  <c r="E1980" i="45"/>
  <c r="E1979" i="45"/>
  <c r="E1978" i="45"/>
  <c r="E1977" i="45"/>
  <c r="E1976" i="45"/>
  <c r="E1975" i="45"/>
  <c r="E1974" i="45"/>
  <c r="E1973" i="45"/>
  <c r="E1972" i="45"/>
  <c r="E1971" i="45"/>
  <c r="E1970" i="45"/>
  <c r="E1969" i="45"/>
  <c r="E1968" i="45"/>
  <c r="E1967" i="45"/>
  <c r="E1966" i="45"/>
  <c r="E1965" i="45"/>
  <c r="E1964" i="45"/>
  <c r="E1963" i="45"/>
  <c r="E1962" i="45"/>
  <c r="E1961" i="45"/>
  <c r="E1960" i="45"/>
  <c r="E1959" i="45"/>
  <c r="E1958" i="45"/>
  <c r="E1957" i="45"/>
  <c r="E1956" i="45"/>
  <c r="E1955" i="45"/>
  <c r="E1954" i="45"/>
  <c r="E1953" i="45"/>
  <c r="E1952" i="45"/>
  <c r="E1951" i="45"/>
  <c r="E1950" i="45"/>
  <c r="E1949" i="45"/>
  <c r="E1948" i="45"/>
  <c r="E1947" i="45"/>
  <c r="E1946" i="45"/>
  <c r="E1945" i="45"/>
  <c r="E1944" i="45"/>
  <c r="E1943" i="45"/>
  <c r="E1942" i="45"/>
  <c r="E1941" i="45"/>
  <c r="E1940" i="45"/>
  <c r="E1939" i="45"/>
  <c r="E1938" i="45"/>
  <c r="E1937" i="45"/>
  <c r="E1936" i="45"/>
  <c r="E1935" i="45"/>
  <c r="E1934" i="45"/>
  <c r="E1933" i="45"/>
  <c r="E1932" i="45"/>
  <c r="E1931" i="45"/>
  <c r="E1930" i="45"/>
  <c r="E1929" i="45"/>
  <c r="E1928" i="45"/>
  <c r="E1927" i="45"/>
  <c r="E1926" i="45"/>
  <c r="E1925" i="45"/>
  <c r="E1924" i="45"/>
  <c r="E1923" i="45"/>
  <c r="E1922" i="45"/>
  <c r="E1921" i="45"/>
  <c r="E1920" i="45"/>
  <c r="E1919" i="45"/>
  <c r="E1918" i="45"/>
  <c r="E1917" i="45"/>
  <c r="E1916" i="45"/>
  <c r="E1915" i="45"/>
  <c r="E1914" i="45"/>
  <c r="E1913" i="45"/>
  <c r="E1912" i="45"/>
  <c r="E1911" i="45"/>
  <c r="E1910" i="45"/>
  <c r="E1909" i="45"/>
  <c r="E1908" i="45"/>
  <c r="E1907" i="45"/>
  <c r="E1906" i="45"/>
  <c r="E1905" i="45"/>
  <c r="E1904" i="45"/>
  <c r="E1903" i="45"/>
  <c r="E1902" i="45"/>
  <c r="E1901" i="45"/>
  <c r="E1900" i="45"/>
  <c r="E1899" i="45"/>
  <c r="E1898" i="45"/>
  <c r="E1897" i="45"/>
  <c r="E1896" i="45"/>
  <c r="E1895" i="45"/>
  <c r="E1894" i="45"/>
  <c r="E1893" i="45"/>
  <c r="E1892" i="45"/>
  <c r="E1891" i="45"/>
  <c r="E1890" i="45"/>
  <c r="E1889" i="45"/>
  <c r="E1888" i="45"/>
  <c r="E1887" i="45"/>
  <c r="E1886" i="45"/>
  <c r="E1885" i="45"/>
  <c r="E1884" i="45"/>
  <c r="E1883" i="45"/>
  <c r="E1882" i="45"/>
  <c r="E1881" i="45"/>
  <c r="E1880" i="45"/>
  <c r="E1879" i="45"/>
  <c r="E1878" i="45"/>
  <c r="E1877" i="45"/>
  <c r="E1876" i="45"/>
  <c r="E1875" i="45"/>
  <c r="E1874" i="45"/>
  <c r="E1873" i="45"/>
  <c r="E1872" i="45"/>
  <c r="E1871" i="45"/>
  <c r="E1870" i="45"/>
  <c r="E1869" i="45"/>
  <c r="E1868" i="45"/>
  <c r="E1867" i="45"/>
  <c r="E1866" i="45"/>
  <c r="E1865" i="45"/>
  <c r="E1864" i="45"/>
  <c r="E1863" i="45"/>
  <c r="E1862" i="45"/>
  <c r="E1861" i="45"/>
  <c r="E1860" i="45"/>
  <c r="E1859" i="45"/>
  <c r="E1858" i="45"/>
  <c r="E1857" i="45"/>
  <c r="E1856" i="45"/>
  <c r="E1855" i="45"/>
  <c r="E1854" i="45"/>
  <c r="E1853" i="45"/>
  <c r="E1852" i="45"/>
  <c r="E1851" i="45"/>
  <c r="E1850" i="45"/>
  <c r="E1849" i="45"/>
  <c r="E1848" i="45"/>
  <c r="E1847" i="45"/>
  <c r="E1846" i="45"/>
  <c r="E1845" i="45"/>
  <c r="E1844" i="45"/>
  <c r="E1843" i="45"/>
  <c r="E1842" i="45"/>
  <c r="E1841" i="45"/>
  <c r="E1840" i="45"/>
  <c r="E1839" i="45"/>
  <c r="E1838" i="45"/>
  <c r="E1837" i="45"/>
  <c r="E1836" i="45"/>
  <c r="E1835" i="45"/>
  <c r="E1834" i="45"/>
  <c r="E1833" i="45"/>
  <c r="E1832" i="45"/>
  <c r="E1831" i="45"/>
  <c r="E1830" i="45"/>
  <c r="E1829" i="45"/>
  <c r="E1828" i="45"/>
  <c r="E1827" i="45"/>
  <c r="E1826" i="45"/>
  <c r="E1825" i="45"/>
  <c r="E1824" i="45"/>
  <c r="E1823" i="45"/>
  <c r="E1822" i="45"/>
  <c r="E1821" i="45"/>
  <c r="E1820" i="45"/>
  <c r="E1819" i="45"/>
  <c r="E1818" i="45"/>
  <c r="E1817" i="45"/>
  <c r="E1816" i="45"/>
  <c r="E1815" i="45"/>
  <c r="E1814" i="45"/>
  <c r="E1813" i="45"/>
  <c r="E1812" i="45"/>
  <c r="E1811" i="45"/>
  <c r="E1810" i="45"/>
  <c r="E1809" i="45"/>
  <c r="E1808" i="45"/>
  <c r="E1807" i="45"/>
  <c r="E1806" i="45"/>
  <c r="E1805" i="45"/>
  <c r="E1804" i="45"/>
  <c r="E1803" i="45"/>
  <c r="E1802" i="45"/>
  <c r="E1801" i="45"/>
  <c r="E1800" i="45"/>
  <c r="E1799" i="45"/>
  <c r="E1798" i="45"/>
  <c r="E1797" i="45"/>
  <c r="E1796" i="45"/>
  <c r="E1795" i="45"/>
  <c r="E1794" i="45"/>
  <c r="E1793" i="45"/>
  <c r="E1792" i="45"/>
  <c r="E1791" i="45"/>
  <c r="E1790" i="45"/>
  <c r="E1789" i="45"/>
  <c r="E1788" i="45"/>
  <c r="E1787" i="45"/>
  <c r="E1786" i="45"/>
  <c r="E1785" i="45"/>
  <c r="E1784" i="45"/>
  <c r="E1783" i="45"/>
  <c r="E1782" i="45"/>
  <c r="E1781" i="45"/>
  <c r="E1780" i="45"/>
  <c r="E1779" i="45"/>
  <c r="E1778" i="45"/>
  <c r="E1777" i="45"/>
  <c r="E1776" i="45"/>
  <c r="E1775" i="45"/>
  <c r="E1774" i="45"/>
  <c r="E1773" i="45"/>
  <c r="E1772" i="45"/>
  <c r="E1771" i="45"/>
  <c r="E1770" i="45"/>
  <c r="E1769" i="45"/>
  <c r="E1768" i="45"/>
  <c r="E1767" i="45"/>
  <c r="E1766" i="45"/>
  <c r="E1765" i="45"/>
  <c r="E1764" i="45"/>
  <c r="E1763" i="45"/>
  <c r="E1762" i="45"/>
  <c r="E1761" i="45"/>
  <c r="E1760" i="45"/>
  <c r="E1759" i="45"/>
  <c r="E1758" i="45"/>
  <c r="E1757" i="45"/>
  <c r="E1756" i="45"/>
  <c r="E1755" i="45"/>
  <c r="E1754" i="45"/>
  <c r="E1753" i="45"/>
  <c r="E1752" i="45"/>
  <c r="E1751" i="45"/>
  <c r="E1750" i="45"/>
  <c r="E1749" i="45"/>
  <c r="E1748" i="45"/>
  <c r="E1747" i="45"/>
  <c r="E1746" i="45"/>
  <c r="E1745" i="45"/>
  <c r="E1744" i="45"/>
  <c r="E1743" i="45"/>
  <c r="E1742" i="45"/>
  <c r="E1741" i="45"/>
  <c r="E1740" i="45"/>
  <c r="E1739" i="45"/>
  <c r="E1738" i="45"/>
  <c r="E1737" i="45"/>
  <c r="E1736" i="45"/>
  <c r="E1735" i="45"/>
  <c r="E1734" i="45"/>
  <c r="E1733" i="45"/>
  <c r="E1732" i="45"/>
  <c r="E1731" i="45"/>
  <c r="E1730" i="45"/>
  <c r="E1729" i="45"/>
  <c r="E1728" i="45"/>
  <c r="E1727" i="45"/>
  <c r="E1726" i="45"/>
  <c r="E1725" i="45"/>
  <c r="E1724" i="45"/>
  <c r="E1723" i="45"/>
  <c r="E1722" i="45"/>
  <c r="E1721" i="45"/>
  <c r="E1720" i="45"/>
  <c r="E1719" i="45"/>
  <c r="E1718" i="45"/>
  <c r="E1717" i="45"/>
  <c r="E1716" i="45"/>
  <c r="E1715" i="45"/>
  <c r="E1714" i="45"/>
  <c r="E1713" i="45"/>
  <c r="E1712" i="45"/>
  <c r="E1711" i="45"/>
  <c r="E1710" i="45"/>
  <c r="E1709" i="45"/>
  <c r="E1708" i="45"/>
  <c r="E1707" i="45"/>
  <c r="E1706" i="45"/>
  <c r="E1705" i="45"/>
  <c r="E1704" i="45"/>
  <c r="E1703" i="45"/>
  <c r="E1702" i="45"/>
  <c r="E1701" i="45"/>
  <c r="E1700" i="45"/>
  <c r="E1699" i="45"/>
  <c r="E1698" i="45"/>
  <c r="E1697" i="45"/>
  <c r="E1696" i="45"/>
  <c r="E1695" i="45"/>
  <c r="E1694" i="45"/>
  <c r="E1693" i="45"/>
  <c r="E1692" i="45"/>
  <c r="E1691" i="45"/>
  <c r="E1690" i="45"/>
  <c r="E1689" i="45"/>
  <c r="E1688" i="45"/>
  <c r="E1687" i="45"/>
  <c r="E1686" i="45"/>
  <c r="E1685" i="45"/>
  <c r="E1684" i="45"/>
  <c r="E1683" i="45"/>
  <c r="E1682" i="45"/>
  <c r="E1681" i="45"/>
  <c r="E1680" i="45"/>
  <c r="E1679" i="45"/>
  <c r="E1678" i="45"/>
  <c r="E1677" i="45"/>
  <c r="E1676" i="45"/>
  <c r="E1675" i="45"/>
  <c r="E1674" i="45"/>
  <c r="E1673" i="45"/>
  <c r="E1672" i="45"/>
  <c r="E1671" i="45"/>
  <c r="E1670" i="45"/>
  <c r="E1669" i="45"/>
  <c r="E1668" i="45"/>
  <c r="E1667" i="45"/>
  <c r="E1666" i="45"/>
  <c r="E1665" i="45"/>
  <c r="E1664" i="45"/>
  <c r="E1663" i="45"/>
  <c r="E1662" i="45"/>
  <c r="E1661" i="45"/>
  <c r="E1660" i="45"/>
  <c r="E1659" i="45"/>
  <c r="E1658" i="45"/>
  <c r="E1657" i="45"/>
  <c r="E1656" i="45"/>
  <c r="E1655" i="45"/>
  <c r="E1654" i="45"/>
  <c r="E1653" i="45"/>
  <c r="E1652" i="45"/>
  <c r="E1651" i="45"/>
  <c r="E1650" i="45"/>
  <c r="E1649" i="45"/>
  <c r="E1648" i="45"/>
  <c r="E1647" i="45"/>
  <c r="E1646" i="45"/>
  <c r="E1645" i="45"/>
  <c r="E1644" i="45"/>
  <c r="E1643" i="45"/>
  <c r="E1642" i="45"/>
  <c r="E1641" i="45"/>
  <c r="E1640" i="45"/>
  <c r="E1639" i="45"/>
  <c r="E1638" i="45"/>
  <c r="E1637" i="45"/>
  <c r="E1636" i="45"/>
  <c r="E1635" i="45"/>
  <c r="E1634" i="45"/>
  <c r="E1633" i="45"/>
  <c r="E1632" i="45"/>
  <c r="E1631" i="45"/>
  <c r="E1630" i="45"/>
  <c r="E1629" i="45"/>
  <c r="E1628" i="45"/>
  <c r="E1627" i="45"/>
  <c r="E1626" i="45"/>
  <c r="E1625" i="45"/>
  <c r="E1624" i="45"/>
  <c r="E1623" i="45"/>
  <c r="E1622" i="45"/>
  <c r="E1621" i="45"/>
  <c r="E1620" i="45"/>
  <c r="E1619" i="45"/>
  <c r="E1618" i="45"/>
  <c r="E1617" i="45"/>
  <c r="E1616" i="45"/>
  <c r="E1615" i="45"/>
  <c r="E1614" i="45"/>
  <c r="E1613" i="45"/>
  <c r="E1612" i="45"/>
  <c r="E1611" i="45"/>
  <c r="E1610" i="45"/>
  <c r="E1609" i="45"/>
  <c r="E1608" i="45"/>
  <c r="E1607" i="45"/>
  <c r="E1606" i="45"/>
  <c r="E1605" i="45"/>
  <c r="E1604" i="45"/>
  <c r="E1603" i="45"/>
  <c r="E1602" i="45"/>
  <c r="E1601" i="45"/>
  <c r="E1600" i="45"/>
  <c r="E1599" i="45"/>
  <c r="E1598" i="45"/>
  <c r="E1597" i="45"/>
  <c r="E1596" i="45"/>
  <c r="E1595" i="45"/>
  <c r="E1594" i="45"/>
  <c r="E1593" i="45"/>
  <c r="E1592" i="45"/>
  <c r="E1591" i="45"/>
  <c r="E1590" i="45"/>
  <c r="E1589" i="45"/>
  <c r="E1588" i="45"/>
  <c r="E1587" i="45"/>
  <c r="E1586" i="45"/>
  <c r="E1585" i="45"/>
  <c r="E1584" i="45"/>
  <c r="E1583" i="45"/>
  <c r="E1582" i="45"/>
  <c r="E1581" i="45"/>
  <c r="E1580" i="45"/>
  <c r="E1579" i="45"/>
  <c r="E1578" i="45"/>
  <c r="E1577" i="45"/>
  <c r="E1576" i="45"/>
  <c r="E1575" i="45"/>
  <c r="E1574" i="45"/>
  <c r="E1573" i="45"/>
  <c r="E1572" i="45"/>
  <c r="E1571" i="45"/>
  <c r="E1570" i="45"/>
  <c r="E1569" i="45"/>
  <c r="E1568" i="45"/>
  <c r="E1567" i="45"/>
  <c r="E1566" i="45"/>
  <c r="E1565" i="45"/>
  <c r="E1564" i="45"/>
  <c r="E1563" i="45"/>
  <c r="E1562" i="45"/>
  <c r="E1561" i="45"/>
  <c r="E1560" i="45"/>
  <c r="E1559" i="45"/>
  <c r="E1558" i="45"/>
  <c r="E1557" i="45"/>
  <c r="E1556" i="45"/>
  <c r="E1555" i="45"/>
  <c r="E1554" i="45"/>
  <c r="E1553" i="45"/>
  <c r="E1552" i="45"/>
  <c r="E1551" i="45"/>
  <c r="E1550" i="45"/>
  <c r="E1549" i="45"/>
  <c r="E1548" i="45"/>
  <c r="E1547" i="45"/>
  <c r="E1546" i="45"/>
  <c r="E1545" i="45"/>
  <c r="E1544" i="45"/>
  <c r="E1543" i="45"/>
  <c r="E1542" i="45"/>
  <c r="E1541" i="45"/>
  <c r="E1540" i="45"/>
  <c r="E1539" i="45"/>
  <c r="E1538" i="45"/>
  <c r="E1537" i="45"/>
  <c r="E1536" i="45"/>
  <c r="E1535" i="45"/>
  <c r="E1534" i="45"/>
  <c r="E1533" i="45"/>
  <c r="E1532" i="45"/>
  <c r="E1531" i="45"/>
  <c r="E1530" i="45"/>
  <c r="E1529" i="45"/>
  <c r="E1528" i="45"/>
  <c r="E1527" i="45"/>
  <c r="E1526" i="45"/>
  <c r="E1525" i="45"/>
  <c r="E1524" i="45"/>
  <c r="E1523" i="45"/>
  <c r="E1522" i="45"/>
  <c r="E1521" i="45"/>
  <c r="E1520" i="45"/>
  <c r="E1519" i="45"/>
  <c r="E1518" i="45"/>
  <c r="E1517" i="45"/>
  <c r="E1516" i="45"/>
  <c r="E1515" i="45"/>
  <c r="E1514" i="45"/>
  <c r="E1513" i="45"/>
  <c r="E1512" i="45"/>
  <c r="E1511" i="45"/>
  <c r="E1510" i="45"/>
  <c r="E1509" i="45"/>
  <c r="E1508" i="45"/>
  <c r="E1507" i="45"/>
  <c r="E1506" i="45"/>
  <c r="E1505" i="45"/>
  <c r="E1504" i="45"/>
  <c r="E1503" i="45"/>
  <c r="E1502" i="45"/>
  <c r="E1501" i="45"/>
  <c r="E1500" i="45"/>
  <c r="E1499" i="45"/>
  <c r="E1498" i="45"/>
  <c r="E1497" i="45"/>
  <c r="E1496" i="45"/>
  <c r="E1495" i="45"/>
  <c r="E1494" i="45"/>
  <c r="E1493" i="45"/>
  <c r="E1492" i="45"/>
  <c r="E1491" i="45"/>
  <c r="E1490" i="45"/>
  <c r="E1489" i="45"/>
  <c r="E1488" i="45"/>
  <c r="E1487" i="45"/>
  <c r="E1486" i="45"/>
  <c r="E1485" i="45"/>
  <c r="E1484" i="45"/>
  <c r="E1483" i="45"/>
  <c r="E1482" i="45"/>
  <c r="E1481" i="45"/>
  <c r="E1480" i="45"/>
  <c r="E1479" i="45"/>
  <c r="E1478" i="45"/>
  <c r="E1477" i="45"/>
  <c r="E1476" i="45"/>
  <c r="E1475" i="45"/>
  <c r="E1474" i="45"/>
  <c r="E1473" i="45"/>
  <c r="E1472" i="45"/>
  <c r="E1471" i="45"/>
  <c r="E1470" i="45"/>
  <c r="E1469" i="45"/>
  <c r="E1468" i="45"/>
  <c r="E1467" i="45"/>
  <c r="E1466" i="45"/>
  <c r="E1465" i="45"/>
  <c r="E1464" i="45"/>
  <c r="E1463" i="45"/>
  <c r="E1462" i="45"/>
  <c r="E1461" i="45"/>
  <c r="E1460" i="45"/>
  <c r="E1459" i="45"/>
  <c r="E1458" i="45"/>
  <c r="E1457" i="45"/>
  <c r="E1456" i="45"/>
  <c r="E1455" i="45"/>
  <c r="E1454" i="45"/>
  <c r="E1453" i="45"/>
  <c r="E1452" i="45"/>
  <c r="E1451" i="45"/>
  <c r="E1450" i="45"/>
  <c r="E1449" i="45"/>
  <c r="E1448" i="45"/>
  <c r="E1447" i="45"/>
  <c r="E1446" i="45"/>
  <c r="E1445" i="45"/>
  <c r="E1444" i="45"/>
  <c r="E1443" i="45"/>
  <c r="E1442" i="45"/>
  <c r="E1441" i="45"/>
  <c r="E1440" i="45"/>
  <c r="E1439" i="45"/>
  <c r="E1438" i="45"/>
  <c r="E1437" i="45"/>
  <c r="E1436" i="45"/>
  <c r="E1435" i="45"/>
  <c r="E1434" i="45"/>
  <c r="E1433" i="45"/>
  <c r="E1432" i="45"/>
  <c r="E1431" i="45"/>
  <c r="E1430" i="45"/>
  <c r="E1429" i="45"/>
  <c r="E1428" i="45"/>
  <c r="E1427" i="45"/>
  <c r="E1426" i="45"/>
  <c r="E1425" i="45"/>
  <c r="E1424" i="45"/>
  <c r="E1423" i="45"/>
  <c r="E1422" i="45"/>
  <c r="E1421" i="45"/>
  <c r="E1420" i="45"/>
  <c r="E1419" i="45"/>
  <c r="E1418" i="45"/>
  <c r="E1417" i="45"/>
  <c r="E1416" i="45"/>
  <c r="E1415" i="45"/>
  <c r="E1414" i="45"/>
  <c r="E1413" i="45"/>
  <c r="E1412" i="45"/>
  <c r="E1411" i="45"/>
  <c r="E1410" i="45"/>
  <c r="E1409" i="45"/>
  <c r="E1408" i="45"/>
  <c r="E1407" i="45"/>
  <c r="E1406" i="45"/>
  <c r="E1405" i="45"/>
  <c r="E1404" i="45"/>
  <c r="E1403" i="45"/>
  <c r="E1402" i="45"/>
  <c r="E1401" i="45"/>
  <c r="E1400" i="45"/>
  <c r="E1399" i="45"/>
  <c r="E1398" i="45"/>
  <c r="E1397" i="45"/>
  <c r="E1396" i="45"/>
  <c r="E1395" i="45"/>
  <c r="E1394" i="45"/>
  <c r="E1393" i="45"/>
  <c r="E1392" i="45"/>
  <c r="E1391" i="45"/>
  <c r="E1390" i="45"/>
  <c r="E1389" i="45"/>
  <c r="E1388" i="45"/>
  <c r="E1387" i="45"/>
  <c r="E1386" i="45"/>
  <c r="E1385" i="45"/>
  <c r="E1384" i="45"/>
  <c r="E1383" i="45"/>
  <c r="E1382" i="45"/>
  <c r="E1381" i="45"/>
  <c r="E1380" i="45"/>
  <c r="E1379" i="45"/>
  <c r="E1378" i="45"/>
  <c r="E1377" i="45"/>
  <c r="E1376" i="45"/>
  <c r="E1375" i="45"/>
  <c r="E1374" i="45"/>
  <c r="E1373" i="45"/>
  <c r="E1372" i="45"/>
  <c r="E1371" i="45"/>
  <c r="E1370" i="45"/>
  <c r="E1369" i="45"/>
  <c r="E1368" i="45"/>
  <c r="E1367" i="45"/>
  <c r="E1366" i="45"/>
  <c r="E1365" i="45"/>
  <c r="E1364" i="45"/>
  <c r="E1363" i="45"/>
  <c r="E1362" i="45"/>
  <c r="E1361" i="45"/>
  <c r="E1360" i="45"/>
  <c r="E1359" i="45"/>
  <c r="E1358" i="45"/>
  <c r="E1357" i="45"/>
  <c r="E1356" i="45"/>
  <c r="E1355" i="45"/>
  <c r="E1354" i="45"/>
  <c r="E1353" i="45"/>
  <c r="E1352" i="45"/>
  <c r="E1351" i="45"/>
  <c r="E1350" i="45"/>
  <c r="E1349" i="45"/>
  <c r="E1348" i="45"/>
  <c r="E1347" i="45"/>
  <c r="E1346" i="45"/>
  <c r="E1345" i="45"/>
  <c r="E1344" i="45"/>
  <c r="E1343" i="45"/>
  <c r="E1342" i="45"/>
  <c r="E1341" i="45"/>
  <c r="E1340" i="45"/>
  <c r="E1339" i="45"/>
  <c r="E1338" i="45"/>
  <c r="E1337" i="45"/>
  <c r="E1336" i="45"/>
  <c r="E1335" i="45"/>
  <c r="E1334" i="45"/>
  <c r="E1333" i="45"/>
  <c r="E1332" i="45"/>
  <c r="E1331" i="45"/>
  <c r="E1330" i="45"/>
  <c r="E1329" i="45"/>
  <c r="E1328" i="45"/>
  <c r="E1327" i="45"/>
  <c r="E1326" i="45"/>
  <c r="E1325" i="45"/>
  <c r="E1324" i="45"/>
  <c r="E1323" i="45"/>
  <c r="E1322" i="45"/>
  <c r="E1321" i="45"/>
  <c r="E1320" i="45"/>
  <c r="E1319" i="45"/>
  <c r="E1318" i="45"/>
  <c r="E1317" i="45"/>
  <c r="E1316" i="45"/>
  <c r="E1315" i="45"/>
  <c r="E1314" i="45"/>
  <c r="E1313" i="45"/>
  <c r="E1312" i="45"/>
  <c r="E1311" i="45"/>
  <c r="E1310" i="45"/>
  <c r="E1309" i="45"/>
  <c r="E1308" i="45"/>
  <c r="E1307" i="45"/>
  <c r="E1306" i="45"/>
  <c r="E1305" i="45"/>
  <c r="E1304" i="45"/>
  <c r="E1303" i="45"/>
  <c r="E1302" i="45"/>
  <c r="E1301" i="45"/>
  <c r="E1300" i="45"/>
  <c r="E1299" i="45"/>
  <c r="E1298" i="45"/>
  <c r="E1297" i="45"/>
  <c r="E1296" i="45"/>
  <c r="E1295" i="45"/>
  <c r="E1294" i="45"/>
  <c r="E1293" i="45"/>
  <c r="E1292" i="45"/>
  <c r="E1291" i="45"/>
  <c r="E1290" i="45"/>
  <c r="E1289" i="45"/>
  <c r="E1288" i="45"/>
  <c r="E1287" i="45"/>
  <c r="E1286" i="45"/>
  <c r="E1285" i="45"/>
  <c r="E1284" i="45"/>
  <c r="E1283" i="45"/>
  <c r="E1282" i="45"/>
  <c r="E1281" i="45"/>
  <c r="E1280" i="45"/>
  <c r="E1279" i="45"/>
  <c r="E1278" i="45"/>
  <c r="E1277" i="45"/>
  <c r="E1276" i="45"/>
  <c r="E1275" i="45"/>
  <c r="E1274" i="45"/>
  <c r="E1273" i="45"/>
  <c r="E1272" i="45"/>
  <c r="E1271" i="45"/>
  <c r="E1270" i="45"/>
  <c r="E1269" i="45"/>
  <c r="E1268" i="45"/>
  <c r="E1267" i="45"/>
  <c r="E1266" i="45"/>
  <c r="E1265" i="45"/>
  <c r="E1264" i="45"/>
  <c r="E1263" i="45"/>
  <c r="E1262" i="45"/>
  <c r="E1261" i="45"/>
  <c r="E1260" i="45"/>
  <c r="E1259" i="45"/>
  <c r="E1258" i="45"/>
  <c r="E1257" i="45"/>
  <c r="E1256" i="45"/>
  <c r="E1255" i="45"/>
  <c r="E1254" i="45"/>
  <c r="E1253" i="45"/>
  <c r="E1252" i="45"/>
  <c r="E1251" i="45"/>
  <c r="E1250" i="45"/>
  <c r="E1249" i="45"/>
  <c r="E1248" i="45"/>
  <c r="E1247" i="45"/>
  <c r="E1246" i="45"/>
  <c r="E1245" i="45"/>
  <c r="E1244" i="45"/>
  <c r="E1243" i="45"/>
  <c r="E1242" i="45"/>
  <c r="E1241" i="45"/>
  <c r="E1240" i="45"/>
  <c r="E1239" i="45"/>
  <c r="E1238" i="45"/>
  <c r="E1237" i="45"/>
  <c r="E1236" i="45"/>
  <c r="E1235" i="45"/>
  <c r="E1234" i="45"/>
  <c r="E1233" i="45"/>
  <c r="E1232" i="45"/>
  <c r="E1231" i="45"/>
  <c r="E1230" i="45"/>
  <c r="E1229" i="45"/>
  <c r="E1228" i="45"/>
  <c r="E1227" i="45"/>
  <c r="E1226" i="45"/>
  <c r="E1225" i="45"/>
  <c r="E1224" i="45"/>
  <c r="E1223" i="45"/>
  <c r="E1222" i="45"/>
  <c r="E1221" i="45"/>
  <c r="E1220" i="45"/>
  <c r="E1219" i="45"/>
  <c r="E1218" i="45"/>
  <c r="E1217" i="45"/>
  <c r="E1216" i="45"/>
  <c r="E1215" i="45"/>
  <c r="E1214" i="45"/>
  <c r="E1213" i="45"/>
  <c r="E1212" i="45"/>
  <c r="E1211" i="45"/>
  <c r="E1210" i="45"/>
  <c r="E1209" i="45"/>
  <c r="E1208" i="45"/>
  <c r="E1207" i="45"/>
  <c r="E1206" i="45"/>
  <c r="E1205" i="45"/>
  <c r="E1204" i="45"/>
  <c r="E1203" i="45"/>
  <c r="E1202" i="45"/>
  <c r="E1201" i="45"/>
  <c r="E1200" i="45"/>
  <c r="E1199" i="45"/>
  <c r="E1198" i="45"/>
  <c r="E1197" i="45"/>
  <c r="E1196" i="45"/>
  <c r="E1195" i="45"/>
  <c r="E1194" i="45"/>
  <c r="E1193" i="45"/>
  <c r="E1192" i="45"/>
  <c r="E1191" i="45"/>
  <c r="E1190" i="45"/>
  <c r="E1189" i="45"/>
  <c r="E1188" i="45"/>
  <c r="E1187" i="45"/>
  <c r="E1186" i="45"/>
  <c r="E1185" i="45"/>
  <c r="E1184" i="45"/>
  <c r="E1183" i="45"/>
  <c r="E1182" i="45"/>
  <c r="E1181" i="45"/>
  <c r="E1180" i="45"/>
  <c r="E1179" i="45"/>
  <c r="E1178" i="45"/>
  <c r="E1177" i="45"/>
  <c r="E1176" i="45"/>
  <c r="E1175" i="45"/>
  <c r="E1174" i="45"/>
  <c r="E1173" i="45"/>
  <c r="E1172" i="45"/>
  <c r="E1171" i="45"/>
  <c r="E1170" i="45"/>
  <c r="E1169" i="45"/>
  <c r="E1168" i="45"/>
  <c r="E1167" i="45"/>
  <c r="E1166" i="45"/>
  <c r="E1165" i="45"/>
  <c r="E1164" i="45"/>
  <c r="E1163" i="45"/>
  <c r="E1162" i="45"/>
  <c r="E1161" i="45"/>
  <c r="E1160" i="45"/>
  <c r="E1159" i="45"/>
  <c r="E1158" i="45"/>
  <c r="E1157" i="45"/>
  <c r="E1156" i="45"/>
  <c r="E1155" i="45"/>
  <c r="E1154" i="45"/>
  <c r="E1153" i="45"/>
  <c r="E1152" i="45"/>
  <c r="E1151" i="45"/>
  <c r="E1150" i="45"/>
  <c r="E1149" i="45"/>
  <c r="E1148" i="45"/>
  <c r="E1147" i="45"/>
  <c r="E1146" i="45"/>
  <c r="E1145" i="45"/>
  <c r="E1144" i="45"/>
  <c r="E1143" i="45"/>
  <c r="E1142" i="45"/>
  <c r="E1141" i="45"/>
  <c r="E1140" i="45"/>
  <c r="E1139" i="45"/>
  <c r="E1138" i="45"/>
  <c r="E1137" i="45"/>
  <c r="E1136" i="45"/>
  <c r="E1135" i="45"/>
  <c r="E1134" i="45"/>
  <c r="E1133" i="45"/>
  <c r="E1132" i="45"/>
  <c r="E1131" i="45"/>
  <c r="E1130" i="45"/>
  <c r="E1129" i="45"/>
  <c r="E1128" i="45"/>
  <c r="E1127" i="45"/>
  <c r="E1126" i="45"/>
  <c r="E1125" i="45"/>
  <c r="E1124" i="45"/>
  <c r="E1123" i="45"/>
  <c r="E1122" i="45"/>
  <c r="E1121" i="45"/>
  <c r="E1120" i="45"/>
  <c r="E1119" i="45"/>
  <c r="E1118" i="45"/>
  <c r="E1117" i="45"/>
  <c r="E1116" i="45"/>
  <c r="E1115" i="45"/>
  <c r="E1114" i="45"/>
  <c r="E1113" i="45"/>
  <c r="E1112" i="45"/>
  <c r="E1111" i="45"/>
  <c r="E1110" i="45"/>
  <c r="E1109" i="45"/>
  <c r="E1108" i="45"/>
  <c r="E1107" i="45"/>
  <c r="E1106" i="45"/>
  <c r="E1105" i="45"/>
  <c r="E1104" i="45"/>
  <c r="E1103" i="45"/>
  <c r="E1102" i="45"/>
  <c r="E1101" i="45"/>
  <c r="E1100" i="45"/>
  <c r="E1099" i="45"/>
  <c r="E1098" i="45"/>
  <c r="E1097" i="45"/>
  <c r="E1096" i="45"/>
  <c r="E1095" i="45"/>
  <c r="E1094" i="45"/>
  <c r="E1093" i="45"/>
  <c r="E1092" i="45"/>
  <c r="E1091" i="45"/>
  <c r="E1090" i="45"/>
  <c r="E1089" i="45"/>
  <c r="E1088" i="45"/>
  <c r="E1087" i="45"/>
  <c r="E1086" i="45"/>
  <c r="E1085" i="45"/>
  <c r="E1084" i="45"/>
  <c r="E1083" i="45"/>
  <c r="E1082" i="45"/>
  <c r="E1081" i="45"/>
  <c r="E1080" i="45"/>
  <c r="E1079" i="45"/>
  <c r="E1078" i="45"/>
  <c r="E1077" i="45"/>
  <c r="E1076" i="45"/>
  <c r="E1075" i="45"/>
  <c r="E1074" i="45"/>
  <c r="E1073" i="45"/>
  <c r="E1072" i="45"/>
  <c r="E1071" i="45"/>
  <c r="E1070" i="45"/>
  <c r="E1069" i="45"/>
  <c r="E1068" i="45"/>
  <c r="E1067" i="45"/>
  <c r="E1066" i="45"/>
  <c r="E1065" i="45"/>
  <c r="E1064" i="45"/>
  <c r="E1063" i="45"/>
  <c r="E1062" i="45"/>
  <c r="E1061" i="45"/>
  <c r="E1060" i="45"/>
  <c r="E1059" i="45"/>
  <c r="E1058" i="45"/>
  <c r="E1057" i="45"/>
  <c r="E1056" i="45"/>
  <c r="E1055" i="45"/>
  <c r="E1054" i="45"/>
  <c r="E1053" i="45"/>
  <c r="E1052" i="45"/>
  <c r="E1051" i="45"/>
  <c r="E1050" i="45"/>
  <c r="E1049" i="45"/>
  <c r="E1048" i="45"/>
  <c r="E1047" i="45"/>
  <c r="E1046" i="45"/>
  <c r="E1045" i="45"/>
  <c r="E1044" i="45"/>
  <c r="E1043" i="45"/>
  <c r="E1042" i="45"/>
  <c r="E1041" i="45"/>
  <c r="E1040" i="45"/>
  <c r="E1039" i="45"/>
  <c r="E1038" i="45"/>
  <c r="E1037" i="45"/>
  <c r="E1036" i="45"/>
  <c r="E1035" i="45"/>
  <c r="E1034" i="45"/>
  <c r="E1033" i="45"/>
  <c r="E1032" i="45"/>
  <c r="E1031" i="45"/>
  <c r="E1030" i="45"/>
  <c r="E1029" i="45"/>
  <c r="E1028" i="45"/>
  <c r="E1027" i="45"/>
  <c r="E1026" i="45"/>
  <c r="E1025" i="45"/>
  <c r="E1024" i="45"/>
  <c r="E1023" i="45"/>
  <c r="E1022" i="45"/>
  <c r="E1021" i="45"/>
  <c r="E1020" i="45"/>
  <c r="E1019" i="45"/>
  <c r="E1018" i="45"/>
  <c r="E1017" i="45"/>
  <c r="E1016" i="45"/>
  <c r="E1015" i="45"/>
  <c r="E1014" i="45"/>
  <c r="E1013" i="45"/>
  <c r="E1012" i="45"/>
  <c r="E1011" i="45"/>
  <c r="E1010" i="45"/>
  <c r="E1009" i="45"/>
  <c r="E1008" i="45"/>
  <c r="E1007" i="45"/>
  <c r="E1006" i="45"/>
  <c r="E1005" i="45"/>
  <c r="E1004" i="45"/>
  <c r="E1003" i="45"/>
  <c r="E1002" i="45"/>
  <c r="E1001" i="45"/>
  <c r="E1000" i="45"/>
  <c r="E999" i="45"/>
  <c r="E998" i="45"/>
  <c r="E997" i="45"/>
  <c r="E996" i="45"/>
  <c r="E995" i="45"/>
  <c r="E994" i="45"/>
  <c r="E993" i="45"/>
  <c r="E992" i="45"/>
  <c r="E991" i="45"/>
  <c r="E990" i="45"/>
  <c r="E989" i="45"/>
  <c r="E988" i="45"/>
  <c r="E987" i="45"/>
  <c r="E986" i="45"/>
  <c r="E985" i="45"/>
  <c r="E984" i="45"/>
  <c r="E983" i="45"/>
  <c r="E982" i="45"/>
  <c r="E981" i="45"/>
  <c r="E980" i="45"/>
  <c r="E979" i="45"/>
  <c r="E978" i="45"/>
  <c r="E977" i="45"/>
  <c r="E976" i="45"/>
  <c r="E975" i="45"/>
  <c r="E974" i="45"/>
  <c r="E973" i="45"/>
  <c r="E972" i="45"/>
  <c r="E971" i="45"/>
  <c r="E970" i="45"/>
  <c r="E969" i="45"/>
  <c r="E968" i="45"/>
  <c r="E967" i="45"/>
  <c r="E966" i="45"/>
  <c r="E965" i="45"/>
  <c r="E964" i="45"/>
  <c r="E963" i="45"/>
  <c r="E962" i="45"/>
  <c r="E961" i="45"/>
  <c r="E960" i="45"/>
  <c r="E959" i="45"/>
  <c r="E958" i="45"/>
  <c r="E957" i="45"/>
  <c r="E956" i="45"/>
  <c r="E955" i="45"/>
  <c r="E954" i="45"/>
  <c r="E953" i="45"/>
  <c r="E952" i="45"/>
  <c r="E951" i="45"/>
  <c r="E950" i="45"/>
  <c r="E949" i="45"/>
  <c r="E948" i="45"/>
  <c r="E947" i="45"/>
  <c r="E946" i="45"/>
  <c r="E945" i="45"/>
  <c r="E944" i="45"/>
  <c r="E943" i="45"/>
  <c r="E942" i="45"/>
  <c r="E941" i="45"/>
  <c r="E940" i="45"/>
  <c r="E939" i="45"/>
  <c r="E938" i="45"/>
  <c r="E937" i="45"/>
  <c r="E936" i="45"/>
  <c r="E935" i="45"/>
  <c r="E934" i="45"/>
  <c r="E933" i="45"/>
  <c r="E932" i="45"/>
  <c r="E931" i="45"/>
  <c r="E930" i="45"/>
  <c r="E929" i="45"/>
  <c r="E928" i="45"/>
  <c r="E927" i="45"/>
  <c r="E926" i="45"/>
  <c r="E925" i="45"/>
  <c r="E924" i="45"/>
  <c r="E923" i="45"/>
  <c r="E922" i="45"/>
  <c r="E921" i="45"/>
  <c r="E920" i="45"/>
  <c r="E919" i="45"/>
  <c r="E918" i="45"/>
  <c r="E917" i="45"/>
  <c r="E916" i="45"/>
  <c r="E915" i="45"/>
  <c r="E914" i="45"/>
  <c r="E913" i="45"/>
  <c r="E912" i="45"/>
  <c r="E911" i="45"/>
  <c r="E910" i="45"/>
  <c r="E909" i="45"/>
  <c r="E908" i="45"/>
  <c r="E907" i="45"/>
  <c r="E906" i="45"/>
  <c r="E905" i="45"/>
  <c r="E904" i="45"/>
  <c r="E903" i="45"/>
  <c r="E902" i="45"/>
  <c r="E901" i="45"/>
  <c r="E900" i="45"/>
  <c r="E899" i="45"/>
  <c r="E898" i="45"/>
  <c r="E897" i="45"/>
  <c r="E896" i="45"/>
  <c r="E895" i="45"/>
  <c r="E894" i="45"/>
  <c r="E893" i="45"/>
  <c r="E892" i="45"/>
  <c r="E891" i="45"/>
  <c r="E890" i="45"/>
  <c r="E889" i="45"/>
  <c r="E888" i="45"/>
  <c r="E887" i="45"/>
  <c r="E886" i="45"/>
  <c r="E885" i="45"/>
  <c r="E884" i="45"/>
  <c r="E883" i="45"/>
  <c r="E882" i="45"/>
  <c r="E881" i="45"/>
  <c r="E880" i="45"/>
  <c r="E879" i="45"/>
  <c r="E878" i="45"/>
  <c r="E877" i="45"/>
  <c r="E876" i="45"/>
  <c r="E875" i="45"/>
  <c r="E874" i="45"/>
  <c r="E873" i="45"/>
  <c r="E872" i="45"/>
  <c r="E871" i="45"/>
  <c r="E870" i="45"/>
  <c r="E869" i="45"/>
  <c r="E868" i="45"/>
  <c r="E867" i="45"/>
  <c r="E866" i="45"/>
  <c r="E865" i="45"/>
  <c r="E864" i="45"/>
  <c r="E863" i="45"/>
  <c r="E862" i="45"/>
  <c r="E861" i="45"/>
  <c r="E860" i="45"/>
  <c r="E859" i="45"/>
  <c r="E858" i="45"/>
  <c r="E857" i="45"/>
  <c r="E856" i="45"/>
  <c r="E855" i="45"/>
  <c r="E854" i="45"/>
  <c r="E853" i="45"/>
  <c r="E852" i="45"/>
  <c r="E851" i="45"/>
  <c r="E850" i="45"/>
  <c r="E849" i="45"/>
  <c r="E848" i="45"/>
  <c r="E847" i="45"/>
  <c r="E846" i="45"/>
  <c r="E845" i="45"/>
  <c r="E844" i="45"/>
  <c r="E843" i="45"/>
  <c r="E842" i="45"/>
  <c r="E841" i="45"/>
  <c r="E840" i="45"/>
  <c r="E839" i="45"/>
  <c r="E838" i="45"/>
  <c r="E837" i="45"/>
  <c r="E836" i="45"/>
  <c r="E835" i="45"/>
  <c r="E834" i="45"/>
  <c r="E833" i="45"/>
  <c r="E832" i="45"/>
  <c r="E831" i="45"/>
  <c r="E830" i="45"/>
  <c r="E829" i="45"/>
  <c r="E828" i="45"/>
  <c r="E827" i="45"/>
  <c r="E826" i="45"/>
  <c r="E825" i="45"/>
  <c r="E824" i="45"/>
  <c r="E823" i="45"/>
  <c r="E822" i="45"/>
  <c r="E821" i="45"/>
  <c r="E820" i="45"/>
  <c r="E819" i="45"/>
  <c r="E818" i="45"/>
  <c r="E817" i="45"/>
  <c r="E816" i="45"/>
  <c r="E815" i="45"/>
  <c r="E814" i="45"/>
  <c r="E813" i="45"/>
  <c r="E812" i="45"/>
  <c r="E811" i="45"/>
  <c r="E810" i="45"/>
  <c r="E809" i="45"/>
  <c r="E808" i="45"/>
  <c r="E807" i="45"/>
  <c r="E806" i="45"/>
  <c r="E805" i="45"/>
  <c r="E804" i="45"/>
  <c r="E803" i="45"/>
  <c r="E802" i="45"/>
  <c r="E801" i="45"/>
  <c r="E800" i="45"/>
  <c r="E799" i="45"/>
  <c r="E798" i="45"/>
  <c r="E797" i="45"/>
  <c r="E796" i="45"/>
  <c r="E795" i="45"/>
  <c r="E794" i="45"/>
  <c r="E793" i="45"/>
  <c r="E792" i="45"/>
  <c r="E791" i="45"/>
  <c r="E790" i="45"/>
  <c r="E789" i="45"/>
  <c r="E788" i="45"/>
  <c r="E787" i="45"/>
  <c r="E786" i="45"/>
  <c r="E785" i="45"/>
  <c r="E784" i="45"/>
  <c r="E783" i="45"/>
  <c r="E782" i="45"/>
  <c r="E781" i="45"/>
  <c r="E780" i="45"/>
  <c r="E779" i="45"/>
  <c r="E778" i="45"/>
  <c r="E777" i="45"/>
  <c r="E776" i="45"/>
  <c r="E775" i="45"/>
  <c r="E774" i="45"/>
  <c r="E773" i="45"/>
  <c r="E772" i="45"/>
  <c r="E771" i="45"/>
  <c r="E770" i="45"/>
  <c r="E769" i="45"/>
  <c r="E768" i="45"/>
  <c r="E767" i="45"/>
  <c r="E766" i="45"/>
  <c r="E765" i="45"/>
  <c r="E764" i="45"/>
  <c r="E763" i="45"/>
  <c r="E762" i="45"/>
  <c r="E761" i="45"/>
  <c r="E760" i="45"/>
  <c r="E759" i="45"/>
  <c r="E758" i="45"/>
  <c r="E757" i="45"/>
  <c r="E756" i="45"/>
  <c r="E755" i="45"/>
  <c r="E754" i="45"/>
  <c r="E753" i="45"/>
  <c r="E752" i="45"/>
  <c r="E751" i="45"/>
  <c r="E750" i="45"/>
  <c r="E749" i="45"/>
  <c r="E748" i="45"/>
  <c r="E747" i="45"/>
  <c r="E746" i="45"/>
  <c r="E745" i="45"/>
  <c r="E744" i="45"/>
  <c r="E743" i="45"/>
  <c r="E742" i="45"/>
  <c r="E741" i="45"/>
  <c r="E740" i="45"/>
  <c r="E739" i="45"/>
  <c r="E738" i="45"/>
  <c r="E737" i="45"/>
  <c r="E736" i="45"/>
  <c r="E735" i="45"/>
  <c r="E734" i="45"/>
  <c r="E733" i="45"/>
  <c r="E732" i="45"/>
  <c r="E731" i="45"/>
  <c r="E730" i="45"/>
  <c r="E729" i="45"/>
  <c r="E728" i="45"/>
  <c r="E727" i="45"/>
  <c r="E726" i="45"/>
  <c r="E725" i="45"/>
  <c r="E724" i="45"/>
  <c r="E723" i="45"/>
  <c r="E722" i="45"/>
  <c r="E721" i="45"/>
  <c r="E720" i="45"/>
  <c r="E719" i="45"/>
  <c r="E718" i="45"/>
  <c r="E717" i="45"/>
  <c r="E716" i="45"/>
  <c r="E715" i="45"/>
  <c r="E714" i="45"/>
  <c r="E713" i="45"/>
  <c r="E712" i="45"/>
  <c r="E711" i="45"/>
  <c r="E710" i="45"/>
  <c r="E709" i="45"/>
  <c r="E708" i="45"/>
  <c r="E707" i="45"/>
  <c r="E706" i="45"/>
  <c r="E705" i="45"/>
  <c r="E704" i="45"/>
  <c r="E703" i="45"/>
  <c r="E702" i="45"/>
  <c r="E701" i="45"/>
  <c r="E700" i="45"/>
  <c r="E699" i="45"/>
  <c r="E698" i="45"/>
  <c r="E697" i="45"/>
  <c r="E696" i="45"/>
  <c r="E695" i="45"/>
  <c r="E694" i="45"/>
  <c r="E693" i="45"/>
  <c r="E692" i="45"/>
  <c r="E691" i="45"/>
  <c r="E690" i="45"/>
  <c r="E689" i="45"/>
  <c r="E688" i="45"/>
  <c r="E687" i="45"/>
  <c r="E686" i="45"/>
  <c r="E685" i="45"/>
  <c r="E684" i="45"/>
  <c r="E683" i="45"/>
  <c r="E682" i="45"/>
  <c r="E681" i="45"/>
  <c r="E680" i="45"/>
  <c r="E679" i="45"/>
  <c r="E678" i="45"/>
  <c r="E677" i="45"/>
  <c r="E676" i="45"/>
  <c r="E675" i="45"/>
  <c r="E674" i="45"/>
  <c r="E673" i="45"/>
  <c r="E672" i="45"/>
  <c r="E671" i="45"/>
  <c r="E670" i="45"/>
  <c r="E669" i="45"/>
  <c r="E668" i="45"/>
  <c r="E667" i="45"/>
  <c r="E666" i="45"/>
  <c r="E665" i="45"/>
  <c r="E664" i="45"/>
  <c r="E663" i="45"/>
  <c r="E662" i="45"/>
  <c r="E661" i="45"/>
  <c r="E660" i="45"/>
  <c r="E659" i="45"/>
  <c r="E658" i="45"/>
  <c r="E657" i="45"/>
  <c r="E656" i="45"/>
  <c r="E655" i="45"/>
  <c r="E654" i="45"/>
  <c r="E653" i="45"/>
  <c r="E652" i="45"/>
  <c r="E651" i="45"/>
  <c r="E650" i="45"/>
  <c r="E649" i="45"/>
  <c r="E648" i="45"/>
  <c r="E647" i="45"/>
  <c r="E646" i="45"/>
  <c r="E645" i="45"/>
  <c r="E644" i="45"/>
  <c r="E643" i="45"/>
  <c r="E642" i="45"/>
  <c r="E641" i="45"/>
  <c r="E640" i="45"/>
  <c r="E639" i="45"/>
  <c r="E638" i="45"/>
  <c r="E637" i="45"/>
  <c r="E636" i="45"/>
  <c r="E635" i="45"/>
  <c r="E634" i="45"/>
  <c r="E633" i="45"/>
  <c r="E632" i="45"/>
  <c r="E631" i="45"/>
  <c r="E630" i="45"/>
  <c r="E629" i="45"/>
  <c r="E628" i="45"/>
  <c r="E627" i="45"/>
  <c r="E626" i="45"/>
  <c r="E625" i="45"/>
  <c r="E624" i="45"/>
  <c r="E623" i="45"/>
  <c r="E622" i="45"/>
  <c r="E621" i="45"/>
  <c r="E620" i="45"/>
  <c r="E619" i="45"/>
  <c r="E618" i="45"/>
  <c r="E617" i="45"/>
  <c r="E616" i="45"/>
  <c r="E615" i="45"/>
  <c r="E614" i="45"/>
  <c r="E613" i="45"/>
  <c r="E612" i="45"/>
  <c r="E611" i="45"/>
  <c r="E610" i="45"/>
  <c r="E609" i="45"/>
  <c r="E608" i="45"/>
  <c r="E607" i="45"/>
  <c r="E606" i="45"/>
  <c r="E605" i="45"/>
  <c r="E604" i="45"/>
  <c r="E603" i="45"/>
  <c r="E602" i="45"/>
  <c r="E601" i="45"/>
  <c r="E600" i="45"/>
  <c r="E599" i="45"/>
  <c r="E598" i="45"/>
  <c r="E597" i="45"/>
  <c r="E596" i="45"/>
  <c r="E595" i="45"/>
  <c r="E594" i="45"/>
  <c r="E593" i="45"/>
  <c r="E592" i="45"/>
  <c r="E591" i="45"/>
  <c r="E590" i="45"/>
  <c r="E589" i="45"/>
  <c r="E588" i="45"/>
  <c r="E587" i="45"/>
  <c r="E586" i="45"/>
  <c r="E585" i="45"/>
  <c r="E584" i="45"/>
  <c r="E583" i="45"/>
  <c r="E582" i="45"/>
  <c r="E581" i="45"/>
  <c r="E580" i="45"/>
  <c r="E579" i="45"/>
  <c r="E578" i="45"/>
  <c r="E577" i="45"/>
  <c r="E576" i="45"/>
  <c r="E575" i="45"/>
  <c r="E574" i="45"/>
  <c r="E573" i="45"/>
  <c r="E572" i="45"/>
  <c r="E571" i="45"/>
  <c r="E570" i="45"/>
  <c r="E569" i="45"/>
  <c r="E568" i="45"/>
  <c r="E567" i="45"/>
  <c r="E566" i="45"/>
  <c r="E565" i="45"/>
  <c r="E564" i="45"/>
  <c r="E563" i="45"/>
  <c r="E562" i="45"/>
  <c r="E561" i="45"/>
  <c r="E560" i="45"/>
  <c r="E559" i="45"/>
  <c r="E558" i="45"/>
  <c r="E557" i="45"/>
  <c r="E556" i="45"/>
  <c r="E555" i="45"/>
  <c r="E554" i="45"/>
  <c r="E553" i="45"/>
  <c r="E552" i="45"/>
  <c r="E551" i="45"/>
  <c r="E550" i="45"/>
  <c r="E549" i="45"/>
  <c r="E548" i="45"/>
  <c r="E547" i="45"/>
  <c r="E546" i="45"/>
  <c r="E545" i="45"/>
  <c r="E544" i="45"/>
  <c r="E543" i="45"/>
  <c r="E542" i="45"/>
  <c r="E541" i="45"/>
  <c r="E540" i="45"/>
  <c r="E539" i="45"/>
  <c r="E538" i="45"/>
  <c r="E537" i="45"/>
  <c r="E536" i="45"/>
  <c r="E535" i="45"/>
  <c r="E534" i="45"/>
  <c r="E533" i="45"/>
  <c r="E532" i="45"/>
  <c r="E531" i="45"/>
  <c r="E530" i="45"/>
  <c r="E529" i="45"/>
  <c r="E528" i="45"/>
  <c r="E527" i="45"/>
  <c r="E526" i="45"/>
  <c r="E525" i="45"/>
  <c r="E524" i="45"/>
  <c r="E523" i="45"/>
  <c r="E522" i="45"/>
  <c r="E521" i="45"/>
  <c r="E520" i="45"/>
  <c r="E519" i="45"/>
  <c r="E518" i="45"/>
  <c r="E517" i="45"/>
  <c r="E516" i="45"/>
  <c r="E515" i="45"/>
  <c r="E514" i="45"/>
  <c r="E513" i="45"/>
  <c r="E512" i="45"/>
  <c r="E511" i="45"/>
  <c r="E510" i="45"/>
  <c r="E509" i="45"/>
  <c r="E508" i="45"/>
  <c r="E507" i="45"/>
  <c r="E506" i="45"/>
  <c r="E505" i="45"/>
  <c r="E504" i="45"/>
  <c r="E503" i="45"/>
  <c r="E502" i="45"/>
  <c r="E501" i="45"/>
  <c r="E500" i="45"/>
  <c r="E499" i="45"/>
  <c r="E498" i="45"/>
  <c r="E497" i="45"/>
  <c r="E496" i="45"/>
  <c r="E495" i="45"/>
  <c r="E494" i="45"/>
  <c r="E493" i="45"/>
  <c r="E492" i="45"/>
  <c r="E491" i="45"/>
  <c r="E490" i="45"/>
  <c r="E489" i="45"/>
  <c r="E488" i="45"/>
  <c r="E487" i="45"/>
  <c r="E486" i="45"/>
  <c r="E485" i="45"/>
  <c r="E484" i="45"/>
  <c r="E483" i="45"/>
  <c r="E482" i="45"/>
  <c r="E481" i="45"/>
  <c r="E480" i="45"/>
  <c r="E479" i="45"/>
  <c r="E478" i="45"/>
  <c r="E477" i="45"/>
  <c r="E476" i="45"/>
  <c r="E475" i="45"/>
  <c r="E474" i="45"/>
  <c r="E473" i="45"/>
  <c r="E472" i="45"/>
  <c r="E471" i="45"/>
  <c r="E470" i="45"/>
  <c r="E469" i="45"/>
  <c r="E468" i="45"/>
  <c r="E467" i="45"/>
  <c r="E466" i="45"/>
  <c r="E465" i="45"/>
  <c r="E464" i="45"/>
  <c r="E463" i="45"/>
  <c r="E462" i="45"/>
  <c r="E461" i="45"/>
  <c r="E460" i="45"/>
  <c r="E459" i="45"/>
  <c r="E458" i="45"/>
  <c r="E457" i="45"/>
  <c r="E456" i="45"/>
  <c r="E455" i="45"/>
  <c r="E454" i="45"/>
  <c r="E453" i="45"/>
  <c r="E452" i="45"/>
  <c r="E451" i="45"/>
  <c r="E450" i="45"/>
  <c r="E449" i="45"/>
  <c r="E448" i="45"/>
  <c r="E447" i="45"/>
  <c r="E446" i="45"/>
  <c r="E445" i="45"/>
  <c r="E444" i="45"/>
  <c r="E443" i="45"/>
  <c r="E442" i="45"/>
  <c r="E441" i="45"/>
  <c r="E440" i="45"/>
  <c r="E439" i="45"/>
  <c r="E438" i="45"/>
  <c r="E437" i="45"/>
  <c r="E436" i="45"/>
  <c r="E435" i="45"/>
  <c r="E434" i="45"/>
  <c r="E433" i="45"/>
  <c r="E432" i="45"/>
  <c r="E431" i="45"/>
  <c r="E430" i="45"/>
  <c r="E429" i="45"/>
  <c r="E428" i="45"/>
  <c r="E427" i="45"/>
  <c r="E426" i="45"/>
  <c r="E425" i="45"/>
  <c r="E424" i="45"/>
  <c r="E423" i="45"/>
  <c r="E422" i="45"/>
  <c r="E421" i="45"/>
  <c r="E420" i="45"/>
  <c r="E419" i="45"/>
  <c r="E418" i="45"/>
  <c r="E417" i="45"/>
  <c r="E416" i="45"/>
  <c r="E415" i="45"/>
  <c r="E414" i="45"/>
  <c r="E413" i="45"/>
  <c r="E412" i="45"/>
  <c r="E411" i="45"/>
  <c r="E410" i="45"/>
  <c r="E409" i="45"/>
  <c r="E408" i="45"/>
  <c r="E407" i="45"/>
  <c r="E406" i="45"/>
  <c r="E405" i="45"/>
  <c r="E404" i="45"/>
  <c r="E403" i="45"/>
  <c r="E402" i="45"/>
  <c r="E401" i="45"/>
  <c r="E400" i="45"/>
  <c r="E399" i="45"/>
  <c r="E398" i="45"/>
  <c r="E397" i="45"/>
  <c r="E396" i="45"/>
  <c r="E395" i="45"/>
  <c r="E394" i="45"/>
  <c r="E393" i="45"/>
  <c r="E392" i="45"/>
  <c r="E391" i="45"/>
  <c r="E390" i="45"/>
  <c r="E389" i="45"/>
  <c r="E388" i="45"/>
  <c r="E387" i="45"/>
  <c r="E386" i="45"/>
  <c r="E385" i="45"/>
  <c r="E384" i="45"/>
  <c r="E383" i="45"/>
  <c r="E382" i="45"/>
  <c r="E381" i="45"/>
  <c r="E380" i="45"/>
  <c r="E379" i="45"/>
  <c r="E378" i="45"/>
  <c r="E377" i="45"/>
  <c r="E376" i="45"/>
  <c r="E375" i="45"/>
  <c r="E374" i="45"/>
  <c r="E373" i="45"/>
  <c r="E372" i="45"/>
  <c r="E371" i="45"/>
  <c r="E370" i="45"/>
  <c r="E369" i="45"/>
  <c r="E368" i="45"/>
  <c r="E367" i="45"/>
  <c r="E366" i="45"/>
  <c r="E365" i="45"/>
  <c r="E364" i="45"/>
  <c r="E363" i="45"/>
  <c r="E362" i="45"/>
  <c r="E361" i="45"/>
  <c r="E360" i="45"/>
  <c r="E359" i="45"/>
  <c r="E358" i="45"/>
  <c r="E357" i="45"/>
  <c r="E356" i="45"/>
  <c r="E355" i="45"/>
  <c r="E354" i="45"/>
  <c r="E353" i="45"/>
  <c r="E352" i="45"/>
  <c r="E351" i="45"/>
  <c r="E350" i="45"/>
  <c r="E349" i="45"/>
  <c r="E348" i="45"/>
  <c r="E347" i="45"/>
  <c r="E346" i="45"/>
  <c r="E345" i="45"/>
  <c r="E344" i="45"/>
  <c r="E343" i="45"/>
  <c r="E342" i="45"/>
  <c r="E341" i="45"/>
  <c r="E340" i="45"/>
  <c r="E339" i="45"/>
  <c r="E338" i="45"/>
  <c r="E337" i="45"/>
  <c r="E336" i="45"/>
  <c r="E335" i="45"/>
  <c r="E334" i="45"/>
  <c r="E333" i="45"/>
  <c r="E332" i="45"/>
  <c r="E331" i="45"/>
  <c r="E330" i="45"/>
  <c r="E329" i="45"/>
  <c r="E328" i="45"/>
  <c r="E327" i="45"/>
  <c r="E326" i="45"/>
  <c r="E325" i="45"/>
  <c r="E324" i="45"/>
  <c r="E323" i="45"/>
  <c r="E322" i="45"/>
  <c r="E321" i="45"/>
  <c r="E320" i="45"/>
  <c r="E319" i="45"/>
  <c r="E318" i="45"/>
  <c r="E317" i="45"/>
  <c r="E316" i="45"/>
  <c r="E315" i="45"/>
  <c r="E314" i="45"/>
  <c r="E313" i="45"/>
  <c r="E312" i="45"/>
  <c r="E311" i="45"/>
  <c r="E310" i="45"/>
  <c r="E309" i="45"/>
  <c r="E308" i="45"/>
  <c r="E307" i="45"/>
  <c r="E306" i="45"/>
  <c r="E305" i="45"/>
  <c r="E304" i="45"/>
  <c r="E303" i="45"/>
  <c r="E302" i="45"/>
  <c r="E301" i="45"/>
  <c r="E300" i="45"/>
  <c r="E299" i="45"/>
  <c r="E298" i="45"/>
  <c r="E297" i="45"/>
  <c r="E296" i="45"/>
  <c r="E295" i="45"/>
  <c r="E294" i="45"/>
  <c r="E293" i="45"/>
  <c r="E292" i="45"/>
  <c r="E291" i="45"/>
  <c r="E290" i="45"/>
  <c r="E289" i="45"/>
  <c r="E288" i="45"/>
  <c r="E287" i="45"/>
  <c r="E286" i="45"/>
  <c r="E285" i="45"/>
  <c r="E284" i="45"/>
  <c r="E283" i="45"/>
  <c r="E282" i="45"/>
  <c r="E281" i="45"/>
  <c r="E280" i="45"/>
  <c r="E279" i="45"/>
  <c r="E278" i="45"/>
  <c r="E277" i="45"/>
  <c r="E276" i="45"/>
  <c r="E275" i="45"/>
  <c r="E274" i="45"/>
  <c r="E273" i="45"/>
  <c r="E272" i="45"/>
  <c r="E271" i="45"/>
  <c r="E270" i="45"/>
  <c r="E269" i="45"/>
  <c r="E268" i="45"/>
  <c r="E267" i="45"/>
  <c r="E266" i="45"/>
  <c r="E265" i="45"/>
  <c r="E264" i="45"/>
  <c r="E263" i="45"/>
  <c r="E262" i="45"/>
  <c r="E261" i="45"/>
  <c r="E260" i="45"/>
  <c r="E259" i="45"/>
  <c r="E258" i="45"/>
  <c r="E257" i="45"/>
  <c r="E256" i="45"/>
  <c r="E255" i="45"/>
  <c r="E254" i="45"/>
  <c r="E253" i="45"/>
  <c r="E252" i="45"/>
  <c r="E251" i="45"/>
  <c r="E250" i="45"/>
  <c r="E249" i="45"/>
  <c r="E248" i="45"/>
  <c r="E247" i="45"/>
  <c r="E246" i="45"/>
  <c r="E245" i="45"/>
  <c r="E244" i="45"/>
  <c r="E243" i="45"/>
  <c r="E242" i="45"/>
  <c r="E241" i="45"/>
  <c r="E240" i="45"/>
  <c r="E239" i="45"/>
  <c r="E238" i="45"/>
  <c r="E237" i="45"/>
  <c r="E236" i="45"/>
  <c r="E235" i="45"/>
  <c r="E234" i="45"/>
  <c r="E233" i="45"/>
  <c r="E232" i="45"/>
  <c r="E231" i="45"/>
  <c r="E230" i="45"/>
  <c r="E229" i="45"/>
  <c r="E228" i="45"/>
  <c r="E227" i="45"/>
  <c r="E226" i="45"/>
  <c r="E225" i="45"/>
  <c r="E224" i="45"/>
  <c r="E223" i="45"/>
  <c r="E222" i="45"/>
  <c r="E221" i="45"/>
  <c r="E220" i="45"/>
  <c r="E219" i="45"/>
  <c r="E218" i="45"/>
  <c r="E217" i="45"/>
  <c r="E216" i="45"/>
  <c r="E215" i="45"/>
  <c r="E214" i="45"/>
  <c r="E213" i="45"/>
  <c r="E212" i="45"/>
  <c r="E211" i="45"/>
  <c r="E210" i="45"/>
  <c r="E209" i="45"/>
  <c r="E208" i="45"/>
  <c r="E207" i="45"/>
  <c r="E206" i="45"/>
  <c r="E205" i="45"/>
  <c r="E204" i="45"/>
  <c r="E203" i="45"/>
  <c r="E202" i="45"/>
  <c r="E201" i="45"/>
  <c r="E200" i="45"/>
  <c r="E199" i="45"/>
  <c r="E198" i="45"/>
  <c r="E197" i="45"/>
  <c r="E196" i="45"/>
  <c r="E195" i="45"/>
  <c r="E194" i="45"/>
  <c r="E193" i="45"/>
  <c r="E192" i="45"/>
  <c r="E191" i="45"/>
  <c r="E190" i="45"/>
  <c r="E189" i="45"/>
  <c r="E188" i="45"/>
  <c r="E187" i="45"/>
  <c r="E186" i="45"/>
  <c r="E185" i="45"/>
  <c r="E184" i="45"/>
  <c r="E183" i="45"/>
  <c r="E182" i="45"/>
  <c r="E181" i="45"/>
  <c r="E180" i="45"/>
  <c r="E179" i="45"/>
  <c r="E178" i="45"/>
  <c r="E177" i="45"/>
  <c r="E176" i="45"/>
  <c r="E175" i="45"/>
  <c r="E174" i="45"/>
  <c r="E173" i="45"/>
  <c r="E172" i="45"/>
  <c r="E171" i="45"/>
  <c r="E170" i="45"/>
  <c r="E169" i="45"/>
  <c r="E168" i="45"/>
  <c r="E167" i="45"/>
  <c r="E166" i="45"/>
  <c r="E165" i="45"/>
  <c r="E164" i="45"/>
  <c r="E163" i="45"/>
  <c r="E162" i="45"/>
  <c r="E161" i="45"/>
  <c r="E160" i="45"/>
  <c r="E159" i="45"/>
  <c r="E158" i="45"/>
  <c r="E157" i="45"/>
  <c r="E156" i="45"/>
  <c r="E155" i="45"/>
  <c r="E154" i="45"/>
  <c r="E153" i="45"/>
  <c r="E152" i="45"/>
  <c r="E151" i="45"/>
  <c r="E150" i="45"/>
  <c r="E149" i="45"/>
  <c r="E148" i="45"/>
  <c r="E147" i="45"/>
  <c r="E146" i="45"/>
  <c r="E145" i="45"/>
  <c r="E144" i="45"/>
  <c r="E143" i="45"/>
  <c r="E142" i="45"/>
  <c r="E141" i="45"/>
  <c r="E140" i="45"/>
  <c r="E139" i="45"/>
  <c r="E138" i="45"/>
  <c r="E137" i="45"/>
  <c r="E136" i="45"/>
  <c r="E135" i="45"/>
  <c r="E134" i="45"/>
  <c r="E133" i="45"/>
  <c r="E132" i="45"/>
  <c r="E131" i="45"/>
  <c r="E130" i="45"/>
  <c r="E129" i="45"/>
  <c r="E128" i="45"/>
  <c r="E127" i="45"/>
  <c r="E126" i="45"/>
  <c r="E125" i="45"/>
  <c r="E124" i="45"/>
  <c r="E123" i="45"/>
  <c r="E122" i="45"/>
  <c r="E121" i="45"/>
  <c r="E120" i="45"/>
  <c r="E119" i="45"/>
  <c r="E118" i="45"/>
  <c r="E117" i="45"/>
  <c r="E116" i="45"/>
  <c r="E115" i="45"/>
  <c r="E114" i="45"/>
  <c r="E113" i="45"/>
  <c r="E112" i="45"/>
  <c r="E111" i="45"/>
  <c r="E110" i="45"/>
  <c r="E109" i="45"/>
  <c r="E108" i="45"/>
  <c r="E107" i="45"/>
  <c r="E106" i="45"/>
  <c r="E105" i="45"/>
  <c r="E104" i="45"/>
  <c r="E103" i="45"/>
  <c r="E102" i="45"/>
  <c r="E101" i="45"/>
  <c r="E100" i="45"/>
  <c r="E99" i="45"/>
  <c r="E98" i="45"/>
  <c r="E97" i="45"/>
  <c r="E96" i="45"/>
  <c r="E95" i="45"/>
  <c r="E94" i="45"/>
  <c r="E93" i="45"/>
  <c r="E92" i="45"/>
  <c r="E91" i="45"/>
  <c r="E90" i="45"/>
  <c r="E89" i="45"/>
  <c r="E88" i="45"/>
  <c r="E87" i="45"/>
  <c r="E86" i="45"/>
  <c r="E85" i="45"/>
  <c r="E84" i="45"/>
  <c r="E83" i="45"/>
  <c r="E82" i="45"/>
  <c r="E81" i="45"/>
  <c r="E80" i="45"/>
  <c r="E79" i="45"/>
  <c r="E78" i="45"/>
  <c r="E77" i="45"/>
  <c r="E76" i="45"/>
  <c r="E75" i="45"/>
  <c r="E74" i="45"/>
  <c r="E73" i="45"/>
  <c r="E72" i="45"/>
  <c r="E71" i="45"/>
  <c r="E70" i="45"/>
  <c r="E69" i="45"/>
  <c r="E68" i="45"/>
  <c r="E67" i="45"/>
  <c r="E66" i="45"/>
  <c r="E65" i="45"/>
  <c r="E64" i="45"/>
  <c r="E63" i="45"/>
  <c r="E62" i="45"/>
  <c r="E61" i="45"/>
  <c r="E60" i="45"/>
  <c r="E59" i="45"/>
  <c r="E58" i="45"/>
  <c r="E57" i="45"/>
  <c r="E56" i="45"/>
  <c r="E55" i="45"/>
  <c r="E54" i="45"/>
  <c r="E53" i="45"/>
  <c r="E52" i="45"/>
  <c r="E51" i="45"/>
  <c r="E50" i="45"/>
  <c r="E49" i="45"/>
  <c r="E48" i="45"/>
  <c r="E47" i="45"/>
  <c r="E46" i="45"/>
  <c r="E45" i="45"/>
  <c r="E44" i="45"/>
  <c r="E43" i="45"/>
  <c r="E42" i="45"/>
  <c r="E41" i="45"/>
  <c r="E40" i="45"/>
  <c r="E39" i="45"/>
  <c r="E38" i="45"/>
  <c r="E37" i="45"/>
  <c r="E36" i="45"/>
  <c r="E35" i="45"/>
  <c r="E34" i="45"/>
  <c r="E33" i="45"/>
  <c r="E32" i="45"/>
  <c r="E31" i="45"/>
  <c r="E30" i="45"/>
  <c r="E29" i="45"/>
  <c r="E28" i="45"/>
  <c r="E27" i="45"/>
  <c r="E26" i="45"/>
  <c r="E25" i="45"/>
  <c r="E24" i="45"/>
  <c r="E23" i="45"/>
  <c r="E22" i="45"/>
  <c r="E21" i="45"/>
  <c r="E20" i="45"/>
  <c r="E19" i="45"/>
  <c r="E18" i="45"/>
  <c r="E17" i="45"/>
  <c r="E16" i="45"/>
  <c r="E15" i="45"/>
  <c r="E14" i="45"/>
  <c r="E13" i="45"/>
  <c r="E12" i="45"/>
  <c r="E11" i="45"/>
  <c r="E10" i="45"/>
  <c r="E9" i="45"/>
  <c r="E8" i="45"/>
  <c r="E7" i="45"/>
  <c r="E6" i="45"/>
  <c r="E5" i="45"/>
  <c r="M4" i="45"/>
  <c r="M5" i="45" s="1"/>
  <c r="M6" i="45" s="1"/>
  <c r="M7" i="45" s="1"/>
  <c r="M8" i="45" s="1"/>
  <c r="M9" i="45" s="1"/>
  <c r="M10" i="45" s="1"/>
  <c r="M11" i="45" s="1"/>
  <c r="M12" i="45" s="1"/>
  <c r="M13" i="45" s="1"/>
  <c r="M14" i="45" s="1"/>
  <c r="M15" i="45" s="1"/>
  <c r="M16" i="45" s="1"/>
  <c r="M17" i="45" s="1"/>
  <c r="M18" i="45" s="1"/>
  <c r="M19" i="45" s="1"/>
  <c r="M20" i="45" s="1"/>
  <c r="M21" i="45" s="1"/>
  <c r="M22" i="45" s="1"/>
  <c r="M23" i="45" s="1"/>
  <c r="M24" i="45" s="1"/>
  <c r="M25" i="45" s="1"/>
  <c r="M26" i="45" s="1"/>
  <c r="M27" i="45" s="1"/>
  <c r="M28" i="45" s="1"/>
  <c r="M29" i="45" s="1"/>
  <c r="M30" i="45" s="1"/>
  <c r="M31" i="45" s="1"/>
  <c r="M32" i="45" s="1"/>
  <c r="M33" i="45" s="1"/>
  <c r="M34" i="45" s="1"/>
  <c r="M35" i="45" s="1"/>
  <c r="M36" i="45" s="1"/>
  <c r="M37" i="45" s="1"/>
  <c r="M38" i="45" s="1"/>
  <c r="M39" i="45" s="1"/>
  <c r="M40" i="45" s="1"/>
  <c r="M41" i="45" s="1"/>
  <c r="M42" i="45" s="1"/>
  <c r="M43" i="45" s="1"/>
  <c r="M44" i="45" s="1"/>
  <c r="M45" i="45" s="1"/>
  <c r="M46" i="45" s="1"/>
  <c r="M47" i="45" s="1"/>
  <c r="M48" i="45" s="1"/>
  <c r="M49" i="45" s="1"/>
  <c r="M50" i="45" s="1"/>
  <c r="M51" i="45" s="1"/>
  <c r="M52" i="45" s="1"/>
  <c r="M53" i="45" s="1"/>
  <c r="M54" i="45" s="1"/>
  <c r="M55" i="45" s="1"/>
  <c r="M56" i="45" s="1"/>
  <c r="M57" i="45" s="1"/>
  <c r="M58" i="45" s="1"/>
  <c r="M59" i="45" s="1"/>
  <c r="M60" i="45" s="1"/>
  <c r="M61" i="45" s="1"/>
  <c r="M62" i="45" s="1"/>
  <c r="M63" i="45" s="1"/>
  <c r="M64" i="45" s="1"/>
  <c r="M65" i="45" s="1"/>
  <c r="M66" i="45" s="1"/>
  <c r="M67" i="45" s="1"/>
  <c r="M68" i="45" s="1"/>
  <c r="M69" i="45" s="1"/>
  <c r="M70" i="45" s="1"/>
  <c r="M71" i="45" s="1"/>
  <c r="M72" i="45" s="1"/>
  <c r="M73" i="45" s="1"/>
  <c r="M74" i="45" s="1"/>
  <c r="M75" i="45" s="1"/>
  <c r="M76" i="45" s="1"/>
  <c r="M77" i="45" s="1"/>
  <c r="M78" i="45" s="1"/>
  <c r="M79" i="45" s="1"/>
  <c r="M80" i="45" s="1"/>
  <c r="M81" i="45" s="1"/>
  <c r="M82" i="45" s="1"/>
  <c r="M83" i="45" s="1"/>
  <c r="M84" i="45" s="1"/>
  <c r="M85" i="45" s="1"/>
  <c r="M86" i="45" s="1"/>
  <c r="M87" i="45" s="1"/>
  <c r="M88" i="45" s="1"/>
  <c r="M89" i="45" s="1"/>
  <c r="M90" i="45" s="1"/>
  <c r="M91" i="45" s="1"/>
  <c r="M92" i="45" s="1"/>
  <c r="M93" i="45" s="1"/>
  <c r="M94" i="45" s="1"/>
  <c r="M95" i="45" s="1"/>
  <c r="M96" i="45" s="1"/>
  <c r="M97" i="45" s="1"/>
  <c r="M98" i="45" s="1"/>
  <c r="M99" i="45" s="1"/>
  <c r="M100" i="45" s="1"/>
  <c r="M101" i="45" s="1"/>
  <c r="M102" i="45" s="1"/>
  <c r="M103" i="45" s="1"/>
  <c r="M104" i="45" s="1"/>
  <c r="M105" i="45" s="1"/>
  <c r="M106" i="45" s="1"/>
  <c r="M107" i="45" s="1"/>
  <c r="M108" i="45" s="1"/>
  <c r="M109" i="45" s="1"/>
  <c r="M110" i="45" s="1"/>
  <c r="M111" i="45" s="1"/>
  <c r="M112" i="45" s="1"/>
  <c r="M113" i="45" s="1"/>
  <c r="M114" i="45" s="1"/>
  <c r="M115" i="45" s="1"/>
  <c r="M116" i="45" s="1"/>
  <c r="M117" i="45" s="1"/>
  <c r="M118" i="45" s="1"/>
  <c r="M119" i="45" s="1"/>
  <c r="M120" i="45" s="1"/>
  <c r="M121" i="45" s="1"/>
  <c r="M122" i="45" s="1"/>
  <c r="M123" i="45" s="1"/>
  <c r="M124" i="45" s="1"/>
  <c r="M125" i="45" s="1"/>
  <c r="M126" i="45" s="1"/>
  <c r="M127" i="45" s="1"/>
  <c r="M128" i="45" s="1"/>
  <c r="M129" i="45" s="1"/>
  <c r="M130" i="45" s="1"/>
  <c r="M131" i="45" s="1"/>
  <c r="M132" i="45" s="1"/>
  <c r="M133" i="45" s="1"/>
  <c r="M134" i="45" s="1"/>
  <c r="M135" i="45" s="1"/>
  <c r="M136" i="45" s="1"/>
  <c r="M137" i="45" s="1"/>
  <c r="M138" i="45" s="1"/>
  <c r="M139" i="45" s="1"/>
  <c r="M140" i="45" s="1"/>
  <c r="M141" i="45" s="1"/>
  <c r="M142" i="45" s="1"/>
  <c r="M143" i="45" s="1"/>
  <c r="M144" i="45" s="1"/>
  <c r="M145" i="45" s="1"/>
  <c r="M146" i="45" s="1"/>
  <c r="M147" i="45" s="1"/>
  <c r="M148" i="45" s="1"/>
  <c r="M149" i="45" s="1"/>
  <c r="M150" i="45" s="1"/>
  <c r="M151" i="45" s="1"/>
  <c r="M152" i="45" s="1"/>
  <c r="M153" i="45" s="1"/>
  <c r="M154" i="45" s="1"/>
  <c r="M155" i="45" s="1"/>
  <c r="M156" i="45" s="1"/>
  <c r="M157" i="45" s="1"/>
  <c r="M158" i="45" s="1"/>
  <c r="M159" i="45" s="1"/>
  <c r="M160" i="45" s="1"/>
  <c r="M161" i="45" s="1"/>
  <c r="M162" i="45" s="1"/>
  <c r="M163" i="45" s="1"/>
  <c r="M164" i="45" s="1"/>
  <c r="M165" i="45" s="1"/>
  <c r="M166" i="45" s="1"/>
  <c r="M167" i="45" s="1"/>
  <c r="M168" i="45" s="1"/>
  <c r="M169" i="45" s="1"/>
  <c r="M170" i="45" s="1"/>
  <c r="M171" i="45" s="1"/>
  <c r="M172" i="45" s="1"/>
  <c r="M173" i="45" s="1"/>
  <c r="M174" i="45" s="1"/>
  <c r="M175" i="45" s="1"/>
  <c r="M176" i="45" s="1"/>
  <c r="M177" i="45" s="1"/>
  <c r="M178" i="45" s="1"/>
  <c r="M179" i="45" s="1"/>
  <c r="M180" i="45" s="1"/>
  <c r="M181" i="45" s="1"/>
  <c r="M182" i="45" s="1"/>
  <c r="M183" i="45" s="1"/>
  <c r="M184" i="45" s="1"/>
  <c r="M185" i="45" s="1"/>
  <c r="M186" i="45" s="1"/>
  <c r="M187" i="45" s="1"/>
  <c r="M188" i="45" s="1"/>
  <c r="M189" i="45" s="1"/>
  <c r="M190" i="45" s="1"/>
  <c r="M191" i="45" s="1"/>
  <c r="M192" i="45" s="1"/>
  <c r="M193" i="45" s="1"/>
  <c r="M194" i="45" s="1"/>
  <c r="M195" i="45" s="1"/>
  <c r="M196" i="45" s="1"/>
  <c r="M197" i="45" s="1"/>
  <c r="M198" i="45" s="1"/>
  <c r="M199" i="45" s="1"/>
  <c r="M200" i="45" s="1"/>
  <c r="M201" i="45" s="1"/>
  <c r="M202" i="45" s="1"/>
  <c r="M203" i="45" s="1"/>
  <c r="M204" i="45" s="1"/>
  <c r="M205" i="45" s="1"/>
  <c r="M206" i="45" s="1"/>
  <c r="M207" i="45" s="1"/>
  <c r="M208" i="45" s="1"/>
  <c r="M209" i="45" s="1"/>
  <c r="M210" i="45" s="1"/>
  <c r="M211" i="45" s="1"/>
  <c r="M212" i="45" s="1"/>
  <c r="M213" i="45" s="1"/>
  <c r="M214" i="45" s="1"/>
  <c r="M215" i="45" s="1"/>
  <c r="M216" i="45" s="1"/>
  <c r="M217" i="45" s="1"/>
  <c r="M218" i="45" s="1"/>
  <c r="M219" i="45" s="1"/>
  <c r="M220" i="45" s="1"/>
  <c r="M221" i="45" s="1"/>
  <c r="M222" i="45" s="1"/>
  <c r="M223" i="45" s="1"/>
  <c r="M224" i="45" s="1"/>
  <c r="M225" i="45" s="1"/>
  <c r="M226" i="45" s="1"/>
  <c r="M227" i="45" s="1"/>
  <c r="M228" i="45" s="1"/>
  <c r="M229" i="45" s="1"/>
  <c r="M230" i="45" s="1"/>
  <c r="M231" i="45" s="1"/>
  <c r="M232" i="45" s="1"/>
  <c r="M233" i="45" s="1"/>
  <c r="M234" i="45" s="1"/>
  <c r="M235" i="45" s="1"/>
  <c r="M236" i="45" s="1"/>
  <c r="M237" i="45" s="1"/>
  <c r="M238" i="45" s="1"/>
  <c r="M239" i="45" s="1"/>
  <c r="M240" i="45" s="1"/>
  <c r="M241" i="45" s="1"/>
  <c r="M242" i="45" s="1"/>
  <c r="M243" i="45" s="1"/>
  <c r="M244" i="45" s="1"/>
  <c r="M245" i="45" s="1"/>
  <c r="M246" i="45" s="1"/>
  <c r="M247" i="45" s="1"/>
  <c r="M248" i="45" s="1"/>
  <c r="M249" i="45" s="1"/>
  <c r="M250" i="45" s="1"/>
  <c r="M251" i="45" s="1"/>
  <c r="M252" i="45" s="1"/>
  <c r="M253" i="45" s="1"/>
  <c r="M254" i="45" s="1"/>
  <c r="M255" i="45" s="1"/>
  <c r="M256" i="45" s="1"/>
  <c r="M257" i="45" s="1"/>
  <c r="M258" i="45" s="1"/>
  <c r="M259" i="45" s="1"/>
  <c r="M260" i="45" s="1"/>
  <c r="M261" i="45" s="1"/>
  <c r="M262" i="45" s="1"/>
  <c r="M263" i="45" s="1"/>
  <c r="M264" i="45" s="1"/>
  <c r="M265" i="45" s="1"/>
  <c r="M266" i="45" s="1"/>
  <c r="M267" i="45" s="1"/>
  <c r="M268" i="45" s="1"/>
  <c r="M269" i="45" s="1"/>
  <c r="M270" i="45" s="1"/>
  <c r="M271" i="45" s="1"/>
  <c r="M272" i="45" s="1"/>
  <c r="M273" i="45" s="1"/>
  <c r="M274" i="45" s="1"/>
  <c r="M275" i="45" s="1"/>
  <c r="M276" i="45" s="1"/>
  <c r="M277" i="45" s="1"/>
  <c r="M278" i="45" s="1"/>
  <c r="M279" i="45" s="1"/>
  <c r="M280" i="45" s="1"/>
  <c r="M281" i="45" s="1"/>
  <c r="M282" i="45" s="1"/>
  <c r="M283" i="45" s="1"/>
  <c r="M284" i="45" s="1"/>
  <c r="M285" i="45" s="1"/>
  <c r="M286" i="45" s="1"/>
  <c r="M287" i="45" s="1"/>
  <c r="M288" i="45" s="1"/>
  <c r="M289" i="45" s="1"/>
  <c r="M290" i="45" s="1"/>
  <c r="M291" i="45" s="1"/>
  <c r="M292" i="45" s="1"/>
  <c r="M293" i="45" s="1"/>
  <c r="M294" i="45" s="1"/>
  <c r="M295" i="45" s="1"/>
  <c r="M296" i="45" s="1"/>
  <c r="M297" i="45" s="1"/>
  <c r="M298" i="45" s="1"/>
  <c r="M299" i="45" s="1"/>
  <c r="M300" i="45" s="1"/>
  <c r="M301" i="45" s="1"/>
  <c r="M302" i="45" s="1"/>
  <c r="M303" i="45" s="1"/>
  <c r="M304" i="45" s="1"/>
  <c r="M305" i="45" s="1"/>
  <c r="M306" i="45" s="1"/>
  <c r="M307" i="45" s="1"/>
  <c r="M308" i="45" s="1"/>
  <c r="M309" i="45" s="1"/>
  <c r="M310" i="45" s="1"/>
  <c r="M311" i="45" s="1"/>
  <c r="M312" i="45" s="1"/>
  <c r="M313" i="45" s="1"/>
  <c r="M314" i="45" s="1"/>
  <c r="M315" i="45" s="1"/>
  <c r="M316" i="45" s="1"/>
  <c r="M317" i="45" s="1"/>
  <c r="M318" i="45" s="1"/>
  <c r="M319" i="45" s="1"/>
  <c r="M320" i="45" s="1"/>
  <c r="M321" i="45" s="1"/>
  <c r="M322" i="45" s="1"/>
  <c r="M323" i="45" s="1"/>
  <c r="M324" i="45" s="1"/>
  <c r="M325" i="45" s="1"/>
  <c r="M326" i="45" s="1"/>
  <c r="M327" i="45" s="1"/>
  <c r="M328" i="45" s="1"/>
  <c r="M329" i="45" s="1"/>
  <c r="M330" i="45" s="1"/>
  <c r="M331" i="45" s="1"/>
  <c r="M332" i="45" s="1"/>
  <c r="M333" i="45" s="1"/>
  <c r="M334" i="45" s="1"/>
  <c r="M335" i="45" s="1"/>
  <c r="M336" i="45" s="1"/>
  <c r="M337" i="45" s="1"/>
  <c r="M338" i="45" s="1"/>
  <c r="M339" i="45" s="1"/>
  <c r="M340" i="45" s="1"/>
  <c r="M341" i="45" s="1"/>
  <c r="M342" i="45" s="1"/>
  <c r="M343" i="45" s="1"/>
  <c r="M344" i="45" s="1"/>
  <c r="M345" i="45" s="1"/>
  <c r="M346" i="45" s="1"/>
  <c r="M347" i="45" s="1"/>
  <c r="M348" i="45" s="1"/>
  <c r="M349" i="45" s="1"/>
  <c r="M350" i="45" s="1"/>
  <c r="M351" i="45" s="1"/>
  <c r="M352" i="45" s="1"/>
  <c r="M353" i="45" s="1"/>
  <c r="M354" i="45" s="1"/>
  <c r="M355" i="45" s="1"/>
  <c r="M356" i="45" s="1"/>
  <c r="M357" i="45" s="1"/>
  <c r="M358" i="45" s="1"/>
  <c r="M359" i="45" s="1"/>
  <c r="M360" i="45" s="1"/>
  <c r="M361" i="45" s="1"/>
  <c r="M362" i="45" s="1"/>
  <c r="M363" i="45" s="1"/>
  <c r="M364" i="45" s="1"/>
  <c r="M365" i="45" s="1"/>
  <c r="M366" i="45" s="1"/>
  <c r="M367" i="45" s="1"/>
  <c r="M368" i="45" s="1"/>
  <c r="M369" i="45" s="1"/>
  <c r="M370" i="45" s="1"/>
  <c r="M371" i="45" s="1"/>
  <c r="M372" i="45" s="1"/>
  <c r="M373" i="45" s="1"/>
  <c r="M374" i="45" s="1"/>
  <c r="M375" i="45" s="1"/>
  <c r="M376" i="45" s="1"/>
  <c r="M377" i="45" s="1"/>
  <c r="M378" i="45" s="1"/>
  <c r="M379" i="45" s="1"/>
  <c r="M380" i="45" s="1"/>
  <c r="M381" i="45" s="1"/>
  <c r="M382" i="45" s="1"/>
  <c r="M383" i="45" s="1"/>
  <c r="M384" i="45" s="1"/>
  <c r="M385" i="45" s="1"/>
  <c r="M386" i="45" s="1"/>
  <c r="M387" i="45" s="1"/>
  <c r="M388" i="45" s="1"/>
  <c r="M389" i="45" s="1"/>
  <c r="M390" i="45" s="1"/>
  <c r="M391" i="45" s="1"/>
  <c r="M392" i="45" s="1"/>
  <c r="M393" i="45" s="1"/>
  <c r="M394" i="45" s="1"/>
  <c r="M395" i="45" s="1"/>
  <c r="M396" i="45" s="1"/>
  <c r="M397" i="45" s="1"/>
  <c r="M398" i="45" s="1"/>
  <c r="M399" i="45" s="1"/>
  <c r="M400" i="45" s="1"/>
  <c r="M401" i="45" s="1"/>
  <c r="M402" i="45" s="1"/>
  <c r="M403" i="45" s="1"/>
  <c r="M404" i="45" s="1"/>
  <c r="M405" i="45" s="1"/>
  <c r="M406" i="45" s="1"/>
  <c r="M407" i="45" s="1"/>
  <c r="M408" i="45" s="1"/>
  <c r="M409" i="45" s="1"/>
  <c r="M410" i="45" s="1"/>
  <c r="M411" i="45" s="1"/>
  <c r="M412" i="45" s="1"/>
  <c r="M413" i="45" s="1"/>
  <c r="M414" i="45" s="1"/>
  <c r="M415" i="45" s="1"/>
  <c r="M416" i="45" s="1"/>
  <c r="M417" i="45" s="1"/>
  <c r="M418" i="45" s="1"/>
  <c r="M419" i="45" s="1"/>
  <c r="M420" i="45" s="1"/>
  <c r="M421" i="45" s="1"/>
  <c r="M422" i="45" s="1"/>
  <c r="M423" i="45" s="1"/>
  <c r="M424" i="45" s="1"/>
  <c r="M425" i="45" s="1"/>
  <c r="M426" i="45" s="1"/>
  <c r="M427" i="45" s="1"/>
  <c r="M428" i="45" s="1"/>
  <c r="M429" i="45" s="1"/>
  <c r="M430" i="45" s="1"/>
  <c r="M431" i="45" s="1"/>
  <c r="M432" i="45" s="1"/>
  <c r="M433" i="45" s="1"/>
  <c r="M434" i="45" s="1"/>
  <c r="M435" i="45" s="1"/>
  <c r="M436" i="45" s="1"/>
  <c r="M437" i="45" s="1"/>
  <c r="M438" i="45" s="1"/>
  <c r="M439" i="45" s="1"/>
  <c r="M440" i="45" s="1"/>
  <c r="M441" i="45" s="1"/>
  <c r="M442" i="45" s="1"/>
  <c r="M443" i="45" s="1"/>
  <c r="M444" i="45" s="1"/>
  <c r="M445" i="45" s="1"/>
  <c r="M446" i="45" s="1"/>
  <c r="M447" i="45" s="1"/>
  <c r="M448" i="45" s="1"/>
  <c r="M449" i="45" s="1"/>
  <c r="M450" i="45" s="1"/>
  <c r="M451" i="45" s="1"/>
  <c r="M452" i="45" s="1"/>
  <c r="M453" i="45" s="1"/>
  <c r="M454" i="45" s="1"/>
  <c r="M455" i="45" s="1"/>
  <c r="M456" i="45" s="1"/>
  <c r="M457" i="45" s="1"/>
  <c r="M458" i="45" s="1"/>
  <c r="M459" i="45" s="1"/>
  <c r="M460" i="45" s="1"/>
  <c r="M461" i="45" s="1"/>
  <c r="M462" i="45" s="1"/>
  <c r="M463" i="45" s="1"/>
  <c r="M464" i="45" s="1"/>
  <c r="M465" i="45" s="1"/>
  <c r="M466" i="45" s="1"/>
  <c r="M467" i="45" s="1"/>
  <c r="M468" i="45" s="1"/>
  <c r="M469" i="45" s="1"/>
  <c r="M470" i="45" s="1"/>
  <c r="M471" i="45" s="1"/>
  <c r="M472" i="45" s="1"/>
  <c r="M473" i="45" s="1"/>
  <c r="M474" i="45" s="1"/>
  <c r="M475" i="45" s="1"/>
  <c r="M476" i="45" s="1"/>
  <c r="M477" i="45" s="1"/>
  <c r="M478" i="45" s="1"/>
  <c r="M479" i="45" s="1"/>
  <c r="M480" i="45" s="1"/>
  <c r="M481" i="45" s="1"/>
  <c r="M482" i="45" s="1"/>
  <c r="M483" i="45" s="1"/>
  <c r="M484" i="45" s="1"/>
  <c r="M485" i="45" s="1"/>
  <c r="M486" i="45" s="1"/>
  <c r="M487" i="45" s="1"/>
  <c r="M488" i="45" s="1"/>
  <c r="M489" i="45" s="1"/>
  <c r="M490" i="45" s="1"/>
  <c r="M491" i="45" s="1"/>
  <c r="M492" i="45" s="1"/>
  <c r="M493" i="45" s="1"/>
  <c r="M494" i="45" s="1"/>
  <c r="M495" i="45" s="1"/>
  <c r="M496" i="45" s="1"/>
  <c r="M497" i="45" s="1"/>
  <c r="M498" i="45" s="1"/>
  <c r="M499" i="45" s="1"/>
  <c r="M500" i="45" s="1"/>
  <c r="M501" i="45" s="1"/>
  <c r="M502" i="45" s="1"/>
  <c r="M503" i="45" s="1"/>
  <c r="M504" i="45" s="1"/>
  <c r="M505" i="45" s="1"/>
  <c r="M506" i="45" s="1"/>
  <c r="M507" i="45" s="1"/>
  <c r="M508" i="45" s="1"/>
  <c r="M509" i="45" s="1"/>
  <c r="M510" i="45" s="1"/>
  <c r="M511" i="45" s="1"/>
  <c r="M512" i="45" s="1"/>
  <c r="M513" i="45" s="1"/>
  <c r="M514" i="45" s="1"/>
  <c r="M515" i="45" s="1"/>
  <c r="M516" i="45" s="1"/>
  <c r="M517" i="45" s="1"/>
  <c r="M518" i="45" s="1"/>
  <c r="M519" i="45" s="1"/>
  <c r="M520" i="45" s="1"/>
  <c r="M521" i="45" s="1"/>
  <c r="M522" i="45" s="1"/>
  <c r="M523" i="45" s="1"/>
  <c r="M524" i="45" s="1"/>
  <c r="M525" i="45" s="1"/>
  <c r="M526" i="45" s="1"/>
  <c r="M527" i="45" s="1"/>
  <c r="M528" i="45" s="1"/>
  <c r="M529" i="45" s="1"/>
  <c r="M530" i="45" s="1"/>
  <c r="M531" i="45" s="1"/>
  <c r="M532" i="45" s="1"/>
  <c r="M533" i="45" s="1"/>
  <c r="M534" i="45" s="1"/>
  <c r="M535" i="45" s="1"/>
  <c r="M536" i="45" s="1"/>
  <c r="M537" i="45" s="1"/>
  <c r="M538" i="45" s="1"/>
  <c r="M539" i="45" s="1"/>
  <c r="M540" i="45" s="1"/>
  <c r="M541" i="45" s="1"/>
  <c r="M542" i="45" s="1"/>
  <c r="M543" i="45" s="1"/>
  <c r="M544" i="45" s="1"/>
  <c r="M545" i="45" s="1"/>
  <c r="M546" i="45" s="1"/>
  <c r="M547" i="45" s="1"/>
  <c r="M548" i="45" s="1"/>
  <c r="M549" i="45" s="1"/>
  <c r="M550" i="45" s="1"/>
  <c r="M551" i="45" s="1"/>
  <c r="M552" i="45" s="1"/>
  <c r="M553" i="45" s="1"/>
  <c r="M554" i="45" s="1"/>
  <c r="M555" i="45" s="1"/>
  <c r="M556" i="45" s="1"/>
  <c r="M557" i="45" s="1"/>
  <c r="M558" i="45" s="1"/>
  <c r="M559" i="45" s="1"/>
  <c r="M560" i="45" s="1"/>
  <c r="M561" i="45" s="1"/>
  <c r="M562" i="45" s="1"/>
  <c r="M563" i="45" s="1"/>
  <c r="M564" i="45" s="1"/>
  <c r="M565" i="45" s="1"/>
  <c r="M566" i="45" s="1"/>
  <c r="M567" i="45" s="1"/>
  <c r="M568" i="45" s="1"/>
  <c r="M569" i="45" s="1"/>
  <c r="M570" i="45" s="1"/>
  <c r="M571" i="45" s="1"/>
  <c r="M572" i="45" s="1"/>
  <c r="M573" i="45" s="1"/>
  <c r="M574" i="45" s="1"/>
  <c r="M575" i="45" s="1"/>
  <c r="M576" i="45" s="1"/>
  <c r="M577" i="45" s="1"/>
  <c r="M578" i="45" s="1"/>
  <c r="M579" i="45" s="1"/>
  <c r="M580" i="45" s="1"/>
  <c r="M581" i="45" s="1"/>
  <c r="M582" i="45" s="1"/>
  <c r="M583" i="45" s="1"/>
  <c r="M584" i="45" s="1"/>
  <c r="M585" i="45" s="1"/>
  <c r="M586" i="45" s="1"/>
  <c r="M587" i="45" s="1"/>
  <c r="M588" i="45" s="1"/>
  <c r="M589" i="45" s="1"/>
  <c r="M590" i="45" s="1"/>
  <c r="M591" i="45" s="1"/>
  <c r="M592" i="45" s="1"/>
  <c r="M593" i="45" s="1"/>
  <c r="M594" i="45" s="1"/>
  <c r="M595" i="45" s="1"/>
  <c r="M596" i="45" s="1"/>
  <c r="M597" i="45" s="1"/>
  <c r="M598" i="45" s="1"/>
  <c r="M599" i="45" s="1"/>
  <c r="M600" i="45" s="1"/>
  <c r="M601" i="45" s="1"/>
  <c r="M602" i="45" s="1"/>
  <c r="M603" i="45" s="1"/>
  <c r="M604" i="45" s="1"/>
  <c r="M605" i="45" s="1"/>
  <c r="M606" i="45" s="1"/>
  <c r="M607" i="45" s="1"/>
  <c r="M608" i="45" s="1"/>
  <c r="M609" i="45" s="1"/>
  <c r="M610" i="45" s="1"/>
  <c r="M611" i="45" s="1"/>
  <c r="M612" i="45" s="1"/>
  <c r="M613" i="45" s="1"/>
  <c r="M614" i="45" s="1"/>
  <c r="M615" i="45" s="1"/>
  <c r="M616" i="45" s="1"/>
  <c r="M617" i="45" s="1"/>
  <c r="M618" i="45" s="1"/>
  <c r="M619" i="45" s="1"/>
  <c r="M620" i="45" s="1"/>
  <c r="M621" i="45" s="1"/>
  <c r="M622" i="45" s="1"/>
  <c r="M623" i="45" s="1"/>
  <c r="M624" i="45" s="1"/>
  <c r="M625" i="45" s="1"/>
  <c r="M626" i="45" s="1"/>
  <c r="M627" i="45" s="1"/>
  <c r="M628" i="45" s="1"/>
  <c r="M629" i="45" s="1"/>
  <c r="M630" i="45" s="1"/>
  <c r="M631" i="45" s="1"/>
  <c r="M632" i="45" s="1"/>
  <c r="M633" i="45" s="1"/>
  <c r="M634" i="45" s="1"/>
  <c r="M635" i="45" s="1"/>
  <c r="M636" i="45" s="1"/>
  <c r="M637" i="45" s="1"/>
  <c r="M638" i="45" s="1"/>
  <c r="M639" i="45" s="1"/>
  <c r="M640" i="45" s="1"/>
  <c r="M641" i="45" s="1"/>
  <c r="M642" i="45" s="1"/>
  <c r="M643" i="45" s="1"/>
  <c r="M644" i="45" s="1"/>
  <c r="M645" i="45" s="1"/>
  <c r="M646" i="45" s="1"/>
  <c r="M647" i="45" s="1"/>
  <c r="M648" i="45" s="1"/>
  <c r="M649" i="45" s="1"/>
  <c r="M650" i="45" s="1"/>
  <c r="M651" i="45" s="1"/>
  <c r="M652" i="45" s="1"/>
  <c r="M653" i="45" s="1"/>
  <c r="M654" i="45" s="1"/>
  <c r="M655" i="45" s="1"/>
  <c r="M656" i="45" s="1"/>
  <c r="M657" i="45" s="1"/>
  <c r="M658" i="45" s="1"/>
  <c r="M659" i="45" s="1"/>
  <c r="M660" i="45" s="1"/>
  <c r="M661" i="45" s="1"/>
  <c r="M662" i="45" s="1"/>
  <c r="M663" i="45" s="1"/>
  <c r="M664" i="45" s="1"/>
  <c r="M665" i="45" s="1"/>
  <c r="M666" i="45" s="1"/>
  <c r="M667" i="45" s="1"/>
  <c r="M668" i="45" s="1"/>
  <c r="M669" i="45" s="1"/>
  <c r="M670" i="45" s="1"/>
  <c r="M671" i="45" s="1"/>
  <c r="M672" i="45" s="1"/>
  <c r="M673" i="45" s="1"/>
  <c r="M674" i="45" s="1"/>
  <c r="M675" i="45" s="1"/>
  <c r="M676" i="45" s="1"/>
  <c r="M677" i="45" s="1"/>
  <c r="M678" i="45" s="1"/>
  <c r="M679" i="45" s="1"/>
  <c r="M680" i="45" s="1"/>
  <c r="M681" i="45" s="1"/>
  <c r="M682" i="45" s="1"/>
  <c r="M683" i="45" s="1"/>
  <c r="M684" i="45" s="1"/>
  <c r="M685" i="45" s="1"/>
  <c r="M686" i="45" s="1"/>
  <c r="M687" i="45" s="1"/>
  <c r="M688" i="45" s="1"/>
  <c r="M689" i="45" s="1"/>
  <c r="M690" i="45" s="1"/>
  <c r="M691" i="45" s="1"/>
  <c r="M692" i="45" s="1"/>
  <c r="M693" i="45" s="1"/>
  <c r="M694" i="45" s="1"/>
  <c r="M695" i="45" s="1"/>
  <c r="M696" i="45" s="1"/>
  <c r="M697" i="45" s="1"/>
  <c r="M698" i="45" s="1"/>
  <c r="M699" i="45" s="1"/>
  <c r="M700" i="45" s="1"/>
  <c r="M701" i="45" s="1"/>
  <c r="M702" i="45" s="1"/>
  <c r="M703" i="45" s="1"/>
  <c r="M704" i="45" s="1"/>
  <c r="M705" i="45" s="1"/>
  <c r="M706" i="45" s="1"/>
  <c r="M707" i="45" s="1"/>
  <c r="M708" i="45" s="1"/>
  <c r="M709" i="45" s="1"/>
  <c r="M710" i="45" s="1"/>
  <c r="M711" i="45" s="1"/>
  <c r="M712" i="45" s="1"/>
  <c r="M713" i="45" s="1"/>
  <c r="M714" i="45" s="1"/>
  <c r="M715" i="45" s="1"/>
  <c r="M716" i="45" s="1"/>
  <c r="M717" i="45" s="1"/>
  <c r="M718" i="45" s="1"/>
  <c r="M719" i="45" s="1"/>
  <c r="M720" i="45" s="1"/>
  <c r="M721" i="45" s="1"/>
  <c r="M722" i="45" s="1"/>
  <c r="M723" i="45" s="1"/>
  <c r="M724" i="45" s="1"/>
  <c r="M725" i="45" s="1"/>
  <c r="M726" i="45" s="1"/>
  <c r="M727" i="45" s="1"/>
  <c r="M728" i="45" s="1"/>
  <c r="M729" i="45" s="1"/>
  <c r="M730" i="45" s="1"/>
  <c r="M731" i="45" s="1"/>
  <c r="M732" i="45" s="1"/>
  <c r="M733" i="45" s="1"/>
  <c r="M734" i="45" s="1"/>
  <c r="M735" i="45" s="1"/>
  <c r="M736" i="45" s="1"/>
  <c r="M737" i="45" s="1"/>
  <c r="M738" i="45" s="1"/>
  <c r="M739" i="45" s="1"/>
  <c r="M740" i="45" s="1"/>
  <c r="M741" i="45" s="1"/>
  <c r="M742" i="45" s="1"/>
  <c r="M743" i="45" s="1"/>
  <c r="M744" i="45" s="1"/>
  <c r="M745" i="45" s="1"/>
  <c r="M746" i="45" s="1"/>
  <c r="M747" i="45" s="1"/>
  <c r="M748" i="45" s="1"/>
  <c r="M749" i="45" s="1"/>
  <c r="M750" i="45" s="1"/>
  <c r="M751" i="45" s="1"/>
  <c r="M752" i="45" s="1"/>
  <c r="M753" i="45" s="1"/>
  <c r="M754" i="45" s="1"/>
  <c r="M755" i="45" s="1"/>
  <c r="M756" i="45" s="1"/>
  <c r="M757" i="45" s="1"/>
  <c r="M758" i="45" s="1"/>
  <c r="M759" i="45" s="1"/>
  <c r="M760" i="45" s="1"/>
  <c r="M761" i="45" s="1"/>
  <c r="M762" i="45" s="1"/>
  <c r="M763" i="45" s="1"/>
  <c r="M764" i="45" s="1"/>
  <c r="M765" i="45" s="1"/>
  <c r="M766" i="45" s="1"/>
  <c r="M767" i="45" s="1"/>
  <c r="M768" i="45" s="1"/>
  <c r="M769" i="45" s="1"/>
  <c r="M770" i="45" s="1"/>
  <c r="M771" i="45" s="1"/>
  <c r="M772" i="45" s="1"/>
  <c r="M773" i="45" s="1"/>
  <c r="M774" i="45" s="1"/>
  <c r="M775" i="45" s="1"/>
  <c r="M776" i="45" s="1"/>
  <c r="M777" i="45" s="1"/>
  <c r="M778" i="45" s="1"/>
  <c r="M779" i="45" s="1"/>
  <c r="M780" i="45" s="1"/>
  <c r="M781" i="45" s="1"/>
  <c r="M782" i="45" s="1"/>
  <c r="M783" i="45" s="1"/>
  <c r="M784" i="45" s="1"/>
  <c r="M785" i="45" s="1"/>
  <c r="M786" i="45" s="1"/>
  <c r="M787" i="45" s="1"/>
  <c r="M788" i="45" s="1"/>
  <c r="M789" i="45" s="1"/>
  <c r="M790" i="45" s="1"/>
  <c r="M791" i="45" s="1"/>
  <c r="M792" i="45" s="1"/>
  <c r="M793" i="45" s="1"/>
  <c r="M794" i="45" s="1"/>
  <c r="M795" i="45" s="1"/>
  <c r="M796" i="45" s="1"/>
  <c r="M797" i="45" s="1"/>
  <c r="M798" i="45" s="1"/>
  <c r="M799" i="45" s="1"/>
  <c r="M800" i="45" s="1"/>
  <c r="M801" i="45" s="1"/>
  <c r="M802" i="45" s="1"/>
  <c r="M803" i="45" s="1"/>
  <c r="M804" i="45" s="1"/>
  <c r="M805" i="45" s="1"/>
  <c r="M806" i="45" s="1"/>
  <c r="M807" i="45" s="1"/>
  <c r="M808" i="45" s="1"/>
  <c r="M809" i="45" s="1"/>
  <c r="M810" i="45" s="1"/>
  <c r="M811" i="45" s="1"/>
  <c r="M812" i="45" s="1"/>
  <c r="M813" i="45" s="1"/>
  <c r="M814" i="45" s="1"/>
  <c r="M815" i="45" s="1"/>
  <c r="M816" i="45" s="1"/>
  <c r="M817" i="45" s="1"/>
  <c r="M818" i="45" s="1"/>
  <c r="M819" i="45" s="1"/>
  <c r="M820" i="45" s="1"/>
  <c r="M821" i="45" s="1"/>
  <c r="M822" i="45" s="1"/>
  <c r="M823" i="45" s="1"/>
  <c r="M824" i="45" s="1"/>
  <c r="M825" i="45" s="1"/>
  <c r="M826" i="45" s="1"/>
  <c r="M827" i="45" s="1"/>
  <c r="M828" i="45" s="1"/>
  <c r="M829" i="45" s="1"/>
  <c r="M830" i="45" s="1"/>
  <c r="M831" i="45" s="1"/>
  <c r="M832" i="45" s="1"/>
  <c r="M833" i="45" s="1"/>
  <c r="M834" i="45" s="1"/>
  <c r="M835" i="45" s="1"/>
  <c r="M836" i="45" s="1"/>
  <c r="M837" i="45" s="1"/>
  <c r="M838" i="45" s="1"/>
  <c r="M839" i="45" s="1"/>
  <c r="M840" i="45" s="1"/>
  <c r="M841" i="45" s="1"/>
  <c r="M842" i="45" s="1"/>
  <c r="M843" i="45" s="1"/>
  <c r="M844" i="45" s="1"/>
  <c r="M845" i="45" s="1"/>
  <c r="M846" i="45" s="1"/>
  <c r="M847" i="45" s="1"/>
  <c r="M848" i="45" s="1"/>
  <c r="M849" i="45" s="1"/>
  <c r="M850" i="45" s="1"/>
  <c r="M851" i="45" s="1"/>
  <c r="M852" i="45" s="1"/>
  <c r="M853" i="45" s="1"/>
  <c r="M854" i="45" s="1"/>
  <c r="M855" i="45" s="1"/>
  <c r="M856" i="45" s="1"/>
  <c r="M857" i="45" s="1"/>
  <c r="M858" i="45" s="1"/>
  <c r="M859" i="45" s="1"/>
  <c r="M860" i="45" s="1"/>
  <c r="M861" i="45" s="1"/>
  <c r="M862" i="45" s="1"/>
  <c r="M863" i="45" s="1"/>
  <c r="M864" i="45" s="1"/>
  <c r="M865" i="45" s="1"/>
  <c r="M866" i="45" s="1"/>
  <c r="M867" i="45" s="1"/>
  <c r="M868" i="45" s="1"/>
  <c r="M869" i="45" s="1"/>
  <c r="M870" i="45" s="1"/>
  <c r="M871" i="45" s="1"/>
  <c r="M872" i="45" s="1"/>
  <c r="M873" i="45" s="1"/>
  <c r="M874" i="45" s="1"/>
  <c r="M875" i="45" s="1"/>
  <c r="M876" i="45" s="1"/>
  <c r="M877" i="45" s="1"/>
  <c r="M878" i="45" s="1"/>
  <c r="M879" i="45" s="1"/>
  <c r="M880" i="45" s="1"/>
  <c r="M881" i="45" s="1"/>
  <c r="M882" i="45" s="1"/>
  <c r="M883" i="45" s="1"/>
  <c r="M884" i="45" s="1"/>
  <c r="M885" i="45" s="1"/>
  <c r="M886" i="45" s="1"/>
  <c r="M887" i="45" s="1"/>
  <c r="M888" i="45" s="1"/>
  <c r="M889" i="45" s="1"/>
  <c r="M890" i="45" s="1"/>
  <c r="M891" i="45" s="1"/>
  <c r="M892" i="45" s="1"/>
  <c r="M893" i="45" s="1"/>
  <c r="M894" i="45" s="1"/>
  <c r="M895" i="45" s="1"/>
  <c r="M896" i="45" s="1"/>
  <c r="M897" i="45" s="1"/>
  <c r="M898" i="45" s="1"/>
  <c r="M899" i="45" s="1"/>
  <c r="M900" i="45" s="1"/>
  <c r="M901" i="45" s="1"/>
  <c r="M902" i="45" s="1"/>
  <c r="M903" i="45" s="1"/>
  <c r="M904" i="45" s="1"/>
  <c r="M905" i="45" s="1"/>
  <c r="M906" i="45" s="1"/>
  <c r="M907" i="45" s="1"/>
  <c r="M908" i="45" s="1"/>
  <c r="M909" i="45" s="1"/>
  <c r="M910" i="45" s="1"/>
  <c r="M911" i="45" s="1"/>
  <c r="M912" i="45" s="1"/>
  <c r="M913" i="45" s="1"/>
  <c r="M914" i="45" s="1"/>
  <c r="M915" i="45" s="1"/>
  <c r="M916" i="45" s="1"/>
  <c r="M917" i="45" s="1"/>
  <c r="M918" i="45" s="1"/>
  <c r="M919" i="45" s="1"/>
  <c r="M920" i="45" s="1"/>
  <c r="M921" i="45" s="1"/>
  <c r="M922" i="45" s="1"/>
  <c r="M923" i="45" s="1"/>
  <c r="M924" i="45" s="1"/>
  <c r="M925" i="45" s="1"/>
  <c r="M926" i="45" s="1"/>
  <c r="M927" i="45" s="1"/>
  <c r="M928" i="45" s="1"/>
  <c r="M929" i="45" s="1"/>
  <c r="M930" i="45" s="1"/>
  <c r="M931" i="45" s="1"/>
  <c r="M932" i="45" s="1"/>
  <c r="M933" i="45" s="1"/>
  <c r="M934" i="45" s="1"/>
  <c r="M935" i="45" s="1"/>
  <c r="M936" i="45" s="1"/>
  <c r="M937" i="45" s="1"/>
  <c r="M938" i="45" s="1"/>
  <c r="M939" i="45" s="1"/>
  <c r="M940" i="45" s="1"/>
  <c r="M941" i="45" s="1"/>
  <c r="M942" i="45" s="1"/>
  <c r="M943" i="45" s="1"/>
  <c r="M944" i="45" s="1"/>
  <c r="M945" i="45" s="1"/>
  <c r="M946" i="45" s="1"/>
  <c r="M947" i="45" s="1"/>
  <c r="M948" i="45" s="1"/>
  <c r="M949" i="45" s="1"/>
  <c r="M950" i="45" s="1"/>
  <c r="M951" i="45" s="1"/>
  <c r="M952" i="45" s="1"/>
  <c r="M953" i="45" s="1"/>
  <c r="M954" i="45" s="1"/>
  <c r="M955" i="45" s="1"/>
  <c r="M956" i="45" s="1"/>
  <c r="M957" i="45" s="1"/>
  <c r="M958" i="45" s="1"/>
  <c r="M959" i="45" s="1"/>
  <c r="M960" i="45" s="1"/>
  <c r="M961" i="45" s="1"/>
  <c r="M962" i="45" s="1"/>
  <c r="M963" i="45" s="1"/>
  <c r="M964" i="45" s="1"/>
  <c r="M965" i="45" s="1"/>
  <c r="M966" i="45" s="1"/>
  <c r="M967" i="45" s="1"/>
  <c r="M968" i="45" s="1"/>
  <c r="M969" i="45" s="1"/>
  <c r="M970" i="45" s="1"/>
  <c r="M971" i="45" s="1"/>
  <c r="M972" i="45" s="1"/>
  <c r="M973" i="45" s="1"/>
  <c r="M974" i="45" s="1"/>
  <c r="M975" i="45" s="1"/>
  <c r="M976" i="45" s="1"/>
  <c r="M977" i="45" s="1"/>
  <c r="M978" i="45" s="1"/>
  <c r="M979" i="45" s="1"/>
  <c r="M980" i="45" s="1"/>
  <c r="M981" i="45" s="1"/>
  <c r="M982" i="45" s="1"/>
  <c r="M983" i="45" s="1"/>
  <c r="M984" i="45" s="1"/>
  <c r="M985" i="45" s="1"/>
  <c r="M986" i="45" s="1"/>
  <c r="M987" i="45" s="1"/>
  <c r="M988" i="45" s="1"/>
  <c r="M989" i="45" s="1"/>
  <c r="M990" i="45" s="1"/>
  <c r="M991" i="45" s="1"/>
  <c r="M992" i="45" s="1"/>
  <c r="M993" i="45" s="1"/>
  <c r="M994" i="45" s="1"/>
  <c r="M995" i="45" s="1"/>
  <c r="M996" i="45" s="1"/>
  <c r="M997" i="45" s="1"/>
  <c r="M998" i="45" s="1"/>
  <c r="M999" i="45" s="1"/>
  <c r="M1000" i="45" s="1"/>
  <c r="M1001" i="45" s="1"/>
  <c r="M1002" i="45" s="1"/>
  <c r="M1003" i="45" s="1"/>
  <c r="M1004" i="45" s="1"/>
  <c r="M1005" i="45" s="1"/>
  <c r="M1006" i="45" s="1"/>
  <c r="M1007" i="45" s="1"/>
  <c r="M1008" i="45" s="1"/>
  <c r="M1009" i="45" s="1"/>
  <c r="M1010" i="45" s="1"/>
  <c r="M1011" i="45" s="1"/>
  <c r="M1012" i="45" s="1"/>
  <c r="M1013" i="45" s="1"/>
  <c r="M1014" i="45" s="1"/>
  <c r="M1015" i="45" s="1"/>
  <c r="M1016" i="45" s="1"/>
  <c r="M1017" i="45" s="1"/>
  <c r="M1018" i="45" s="1"/>
  <c r="M1019" i="45" s="1"/>
  <c r="M1020" i="45" s="1"/>
  <c r="M1021" i="45" s="1"/>
  <c r="M1022" i="45" s="1"/>
  <c r="M1023" i="45" s="1"/>
  <c r="M1024" i="45" s="1"/>
  <c r="M1025" i="45" s="1"/>
  <c r="M1026" i="45" s="1"/>
  <c r="M1027" i="45" s="1"/>
  <c r="M1028" i="45" s="1"/>
  <c r="M1029" i="45" s="1"/>
  <c r="M1030" i="45" s="1"/>
  <c r="M1031" i="45" s="1"/>
  <c r="M1032" i="45" s="1"/>
  <c r="M1033" i="45" s="1"/>
  <c r="M1034" i="45" s="1"/>
  <c r="M1035" i="45" s="1"/>
  <c r="M1036" i="45" s="1"/>
  <c r="M1037" i="45" s="1"/>
  <c r="M1038" i="45" s="1"/>
  <c r="M1039" i="45" s="1"/>
  <c r="M1040" i="45" s="1"/>
  <c r="M1041" i="45" s="1"/>
  <c r="M1042" i="45" s="1"/>
  <c r="M1043" i="45" s="1"/>
  <c r="M1044" i="45" s="1"/>
  <c r="M1045" i="45" s="1"/>
  <c r="M1046" i="45" s="1"/>
  <c r="M1047" i="45" s="1"/>
  <c r="M1048" i="45" s="1"/>
  <c r="M1049" i="45" s="1"/>
  <c r="M1050" i="45" s="1"/>
  <c r="M1051" i="45" s="1"/>
  <c r="M1052" i="45" s="1"/>
  <c r="M1053" i="45" s="1"/>
  <c r="M1054" i="45" s="1"/>
  <c r="M1055" i="45" s="1"/>
  <c r="M1056" i="45" s="1"/>
  <c r="M1057" i="45" s="1"/>
  <c r="M1058" i="45" s="1"/>
  <c r="M1059" i="45" s="1"/>
  <c r="M1060" i="45" s="1"/>
  <c r="M1061" i="45" s="1"/>
  <c r="M1062" i="45" s="1"/>
  <c r="M1063" i="45" s="1"/>
  <c r="M1064" i="45" s="1"/>
  <c r="M1065" i="45" s="1"/>
  <c r="M1066" i="45" s="1"/>
  <c r="M1067" i="45" s="1"/>
  <c r="M1068" i="45" s="1"/>
  <c r="M1069" i="45" s="1"/>
  <c r="M1070" i="45" s="1"/>
  <c r="M1071" i="45" s="1"/>
  <c r="M1072" i="45" s="1"/>
  <c r="M1073" i="45" s="1"/>
  <c r="M1074" i="45" s="1"/>
  <c r="M1075" i="45" s="1"/>
  <c r="M1076" i="45" s="1"/>
  <c r="M1077" i="45" s="1"/>
  <c r="M1078" i="45" s="1"/>
  <c r="M1079" i="45" s="1"/>
  <c r="M1080" i="45" s="1"/>
  <c r="M1081" i="45" s="1"/>
  <c r="M1082" i="45" s="1"/>
  <c r="M1083" i="45" s="1"/>
  <c r="M1084" i="45" s="1"/>
  <c r="M1085" i="45" s="1"/>
  <c r="M1086" i="45" s="1"/>
  <c r="M1087" i="45" s="1"/>
  <c r="M1088" i="45" s="1"/>
  <c r="M1089" i="45" s="1"/>
  <c r="M1090" i="45" s="1"/>
  <c r="M1091" i="45" s="1"/>
  <c r="M1092" i="45" s="1"/>
  <c r="M1093" i="45" s="1"/>
  <c r="M1094" i="45" s="1"/>
  <c r="M1095" i="45" s="1"/>
  <c r="M1096" i="45" s="1"/>
  <c r="M1097" i="45" s="1"/>
  <c r="M1098" i="45" s="1"/>
  <c r="M1099" i="45" s="1"/>
  <c r="M1100" i="45" s="1"/>
  <c r="M1101" i="45" s="1"/>
  <c r="M1102" i="45" s="1"/>
  <c r="M1103" i="45" s="1"/>
  <c r="M1104" i="45" s="1"/>
  <c r="M1105" i="45" s="1"/>
  <c r="M1106" i="45" s="1"/>
  <c r="M1107" i="45" s="1"/>
  <c r="M1108" i="45" s="1"/>
  <c r="M1109" i="45" s="1"/>
  <c r="M1110" i="45" s="1"/>
  <c r="M1111" i="45" s="1"/>
  <c r="M1112" i="45" s="1"/>
  <c r="M1113" i="45" s="1"/>
  <c r="M1114" i="45" s="1"/>
  <c r="M1115" i="45" s="1"/>
  <c r="M1116" i="45" s="1"/>
  <c r="M1117" i="45" s="1"/>
  <c r="M1118" i="45" s="1"/>
  <c r="M1119" i="45" s="1"/>
  <c r="M1120" i="45" s="1"/>
  <c r="M1121" i="45" s="1"/>
  <c r="M1122" i="45" s="1"/>
  <c r="M1123" i="45" s="1"/>
  <c r="M1124" i="45" s="1"/>
  <c r="M1125" i="45" s="1"/>
  <c r="M1126" i="45" s="1"/>
  <c r="M1127" i="45" s="1"/>
  <c r="M1128" i="45" s="1"/>
  <c r="M1129" i="45" s="1"/>
  <c r="M1130" i="45" s="1"/>
  <c r="M1131" i="45" s="1"/>
  <c r="M1132" i="45" s="1"/>
  <c r="M1133" i="45" s="1"/>
  <c r="M1134" i="45" s="1"/>
  <c r="M1135" i="45" s="1"/>
  <c r="M1136" i="45" s="1"/>
  <c r="M1137" i="45" s="1"/>
  <c r="M1138" i="45" s="1"/>
  <c r="M1139" i="45" s="1"/>
  <c r="M1140" i="45" s="1"/>
  <c r="M1141" i="45" s="1"/>
  <c r="M1142" i="45" s="1"/>
  <c r="M1143" i="45" s="1"/>
  <c r="M1144" i="45" s="1"/>
  <c r="M1145" i="45" s="1"/>
  <c r="M1146" i="45" s="1"/>
  <c r="M1147" i="45" s="1"/>
  <c r="M1148" i="45" s="1"/>
  <c r="M1149" i="45" s="1"/>
  <c r="M1150" i="45" s="1"/>
  <c r="M1151" i="45" s="1"/>
  <c r="M1152" i="45" s="1"/>
  <c r="M1153" i="45" s="1"/>
  <c r="M1154" i="45" s="1"/>
  <c r="M1155" i="45" s="1"/>
  <c r="M1156" i="45" s="1"/>
  <c r="M1157" i="45" s="1"/>
  <c r="M1158" i="45" s="1"/>
  <c r="M1159" i="45" s="1"/>
  <c r="M1160" i="45" s="1"/>
  <c r="M1161" i="45" s="1"/>
  <c r="M1162" i="45" s="1"/>
  <c r="M1163" i="45" s="1"/>
  <c r="M1164" i="45" s="1"/>
  <c r="M1165" i="45" s="1"/>
  <c r="M1166" i="45" s="1"/>
  <c r="M1167" i="45" s="1"/>
  <c r="M1168" i="45" s="1"/>
  <c r="M1169" i="45" s="1"/>
  <c r="M1170" i="45" s="1"/>
  <c r="M1171" i="45" s="1"/>
  <c r="M1172" i="45" s="1"/>
  <c r="M1173" i="45" s="1"/>
  <c r="M1174" i="45" s="1"/>
  <c r="M1175" i="45" s="1"/>
  <c r="M1176" i="45" s="1"/>
  <c r="M1177" i="45" s="1"/>
  <c r="M1178" i="45" s="1"/>
  <c r="M1179" i="45" s="1"/>
  <c r="M1180" i="45" s="1"/>
  <c r="M1181" i="45" s="1"/>
  <c r="M1182" i="45" s="1"/>
  <c r="M1183" i="45" s="1"/>
  <c r="M1184" i="45" s="1"/>
  <c r="M1185" i="45" s="1"/>
  <c r="M1186" i="45" s="1"/>
  <c r="M1187" i="45" s="1"/>
  <c r="M1188" i="45" s="1"/>
  <c r="M1189" i="45" s="1"/>
  <c r="M1190" i="45" s="1"/>
  <c r="M1191" i="45" s="1"/>
  <c r="M1192" i="45" s="1"/>
  <c r="M1193" i="45" s="1"/>
  <c r="M1194" i="45" s="1"/>
  <c r="M1195" i="45" s="1"/>
  <c r="M1196" i="45" s="1"/>
  <c r="M1197" i="45" s="1"/>
  <c r="M1198" i="45" s="1"/>
  <c r="M1199" i="45" s="1"/>
  <c r="M1200" i="45" s="1"/>
  <c r="M1201" i="45" s="1"/>
  <c r="M1202" i="45" s="1"/>
  <c r="M1203" i="45" s="1"/>
  <c r="M1204" i="45" s="1"/>
  <c r="M1205" i="45" s="1"/>
  <c r="M1206" i="45" s="1"/>
  <c r="M1207" i="45" s="1"/>
  <c r="M1208" i="45" s="1"/>
  <c r="M1209" i="45" s="1"/>
  <c r="M1210" i="45" s="1"/>
  <c r="M1211" i="45" s="1"/>
  <c r="M1212" i="45" s="1"/>
  <c r="M1213" i="45" s="1"/>
  <c r="M1214" i="45" s="1"/>
  <c r="M1215" i="45" s="1"/>
  <c r="M1216" i="45" s="1"/>
  <c r="M1217" i="45" s="1"/>
  <c r="M1218" i="45" s="1"/>
  <c r="M1219" i="45" s="1"/>
  <c r="M1220" i="45" s="1"/>
  <c r="M1221" i="45" s="1"/>
  <c r="M1222" i="45" s="1"/>
  <c r="M1223" i="45" s="1"/>
  <c r="M1224" i="45" s="1"/>
  <c r="M1225" i="45" s="1"/>
  <c r="M1226" i="45" s="1"/>
  <c r="M1227" i="45" s="1"/>
  <c r="M1228" i="45" s="1"/>
  <c r="M1229" i="45" s="1"/>
  <c r="M1230" i="45" s="1"/>
  <c r="M1231" i="45" s="1"/>
  <c r="M1232" i="45" s="1"/>
  <c r="M1233" i="45" s="1"/>
  <c r="M1234" i="45" s="1"/>
  <c r="M1235" i="45" s="1"/>
  <c r="M1236" i="45" s="1"/>
  <c r="M1237" i="45" s="1"/>
  <c r="M1238" i="45" s="1"/>
  <c r="M1239" i="45" s="1"/>
  <c r="M1240" i="45" s="1"/>
  <c r="M1241" i="45" s="1"/>
  <c r="M1242" i="45" s="1"/>
  <c r="M1243" i="45" s="1"/>
  <c r="M1244" i="45" s="1"/>
  <c r="M1245" i="45" s="1"/>
  <c r="M1246" i="45" s="1"/>
  <c r="M1247" i="45" s="1"/>
  <c r="M1248" i="45" s="1"/>
  <c r="M1249" i="45" s="1"/>
  <c r="M1250" i="45" s="1"/>
  <c r="M1251" i="45" s="1"/>
  <c r="M1252" i="45" s="1"/>
  <c r="M1253" i="45" s="1"/>
  <c r="M1254" i="45" s="1"/>
  <c r="M1255" i="45" s="1"/>
  <c r="M1256" i="45" s="1"/>
  <c r="M1257" i="45" s="1"/>
  <c r="M1258" i="45" s="1"/>
  <c r="M1259" i="45" s="1"/>
  <c r="M1260" i="45" s="1"/>
  <c r="M1261" i="45" s="1"/>
  <c r="M1262" i="45" s="1"/>
  <c r="M1263" i="45" s="1"/>
  <c r="M1264" i="45" s="1"/>
  <c r="M1265" i="45" s="1"/>
  <c r="M1266" i="45" s="1"/>
  <c r="M1267" i="45" s="1"/>
  <c r="M1268" i="45" s="1"/>
  <c r="M1269" i="45" s="1"/>
  <c r="M1270" i="45" s="1"/>
  <c r="M1271" i="45" s="1"/>
  <c r="M1272" i="45" s="1"/>
  <c r="M1273" i="45" s="1"/>
  <c r="M1274" i="45" s="1"/>
  <c r="M1275" i="45" s="1"/>
  <c r="M1276" i="45" s="1"/>
  <c r="M1277" i="45" s="1"/>
  <c r="M1278" i="45" s="1"/>
  <c r="M1279" i="45" s="1"/>
  <c r="M1280" i="45" s="1"/>
  <c r="M1281" i="45" s="1"/>
  <c r="M1282" i="45" s="1"/>
  <c r="M1283" i="45" s="1"/>
  <c r="M1284" i="45" s="1"/>
  <c r="M1285" i="45" s="1"/>
  <c r="M1286" i="45" s="1"/>
  <c r="M1287" i="45" s="1"/>
  <c r="M1288" i="45" s="1"/>
  <c r="M1289" i="45" s="1"/>
  <c r="M1290" i="45" s="1"/>
  <c r="M1291" i="45" s="1"/>
  <c r="M1292" i="45" s="1"/>
  <c r="M1293" i="45" s="1"/>
  <c r="M1294" i="45" s="1"/>
  <c r="M1295" i="45" s="1"/>
  <c r="M1296" i="45" s="1"/>
  <c r="M1297" i="45" s="1"/>
  <c r="M1298" i="45" s="1"/>
  <c r="M1299" i="45" s="1"/>
  <c r="M1300" i="45" s="1"/>
  <c r="M1301" i="45" s="1"/>
  <c r="M1302" i="45" s="1"/>
  <c r="M1303" i="45" s="1"/>
  <c r="M1304" i="45" s="1"/>
  <c r="M1305" i="45" s="1"/>
  <c r="M1306" i="45" s="1"/>
  <c r="M1307" i="45" s="1"/>
  <c r="M1308" i="45" s="1"/>
  <c r="M1309" i="45" s="1"/>
  <c r="M1310" i="45" s="1"/>
  <c r="M1311" i="45" s="1"/>
  <c r="M1312" i="45" s="1"/>
  <c r="M1313" i="45" s="1"/>
  <c r="M1314" i="45" s="1"/>
  <c r="M1315" i="45" s="1"/>
  <c r="M1316" i="45" s="1"/>
  <c r="M1317" i="45" s="1"/>
  <c r="M1318" i="45" s="1"/>
  <c r="M1319" i="45" s="1"/>
  <c r="M1320" i="45" s="1"/>
  <c r="M1321" i="45" s="1"/>
  <c r="M1322" i="45" s="1"/>
  <c r="M1323" i="45" s="1"/>
  <c r="M1324" i="45" s="1"/>
  <c r="M1325" i="45" s="1"/>
  <c r="M1326" i="45" s="1"/>
  <c r="M1327" i="45" s="1"/>
  <c r="M1328" i="45" s="1"/>
  <c r="M1329" i="45" s="1"/>
  <c r="M1330" i="45" s="1"/>
  <c r="M1331" i="45" s="1"/>
  <c r="M1332" i="45" s="1"/>
  <c r="M1333" i="45" s="1"/>
  <c r="M1334" i="45" s="1"/>
  <c r="M1335" i="45" s="1"/>
  <c r="M1336" i="45" s="1"/>
  <c r="M1337" i="45" s="1"/>
  <c r="M1338" i="45" s="1"/>
  <c r="M1339" i="45" s="1"/>
  <c r="M1340" i="45" s="1"/>
  <c r="M1341" i="45" s="1"/>
  <c r="M1342" i="45" s="1"/>
  <c r="M1343" i="45" s="1"/>
  <c r="M1344" i="45" s="1"/>
  <c r="M1345" i="45" s="1"/>
  <c r="M1346" i="45" s="1"/>
  <c r="M1347" i="45" s="1"/>
  <c r="M1348" i="45" s="1"/>
  <c r="M1349" i="45" s="1"/>
  <c r="M1350" i="45" s="1"/>
  <c r="M1351" i="45" s="1"/>
  <c r="M1352" i="45" s="1"/>
  <c r="M1353" i="45" s="1"/>
  <c r="M1354" i="45" s="1"/>
  <c r="M1355" i="45" s="1"/>
  <c r="M1356" i="45" s="1"/>
  <c r="M1357" i="45" s="1"/>
  <c r="M1358" i="45" s="1"/>
  <c r="M1359" i="45" s="1"/>
  <c r="M1360" i="45" s="1"/>
  <c r="M1361" i="45" s="1"/>
  <c r="M1362" i="45" s="1"/>
  <c r="M1363" i="45" s="1"/>
  <c r="M1364" i="45" s="1"/>
  <c r="M1365" i="45" s="1"/>
  <c r="M1366" i="45" s="1"/>
  <c r="M1367" i="45" s="1"/>
  <c r="M1368" i="45" s="1"/>
  <c r="M1369" i="45" s="1"/>
  <c r="M1370" i="45" s="1"/>
  <c r="M1371" i="45" s="1"/>
  <c r="M1372" i="45" s="1"/>
  <c r="M1373" i="45" s="1"/>
  <c r="M1374" i="45" s="1"/>
  <c r="M1375" i="45" s="1"/>
  <c r="M1376" i="45" s="1"/>
  <c r="M1377" i="45" s="1"/>
  <c r="M1378" i="45" s="1"/>
  <c r="M1379" i="45" s="1"/>
  <c r="M1380" i="45" s="1"/>
  <c r="M1381" i="45" s="1"/>
  <c r="M1382" i="45" s="1"/>
  <c r="M1383" i="45" s="1"/>
  <c r="M1384" i="45" s="1"/>
  <c r="M1385" i="45" s="1"/>
  <c r="M1386" i="45" s="1"/>
  <c r="M1387" i="45" s="1"/>
  <c r="M1388" i="45" s="1"/>
  <c r="M1389" i="45" s="1"/>
  <c r="M1390" i="45" s="1"/>
  <c r="M1391" i="45" s="1"/>
  <c r="M1392" i="45" s="1"/>
  <c r="M1393" i="45" s="1"/>
  <c r="M1394" i="45" s="1"/>
  <c r="M1395" i="45" s="1"/>
  <c r="M1396" i="45" s="1"/>
  <c r="M1397" i="45" s="1"/>
  <c r="M1398" i="45" s="1"/>
  <c r="M1399" i="45" s="1"/>
  <c r="M1400" i="45" s="1"/>
  <c r="M1401" i="45" s="1"/>
  <c r="M1402" i="45" s="1"/>
  <c r="M1403" i="45" s="1"/>
  <c r="M1404" i="45" s="1"/>
  <c r="M1405" i="45" s="1"/>
  <c r="M1406" i="45" s="1"/>
  <c r="M1407" i="45" s="1"/>
  <c r="M1408" i="45" s="1"/>
  <c r="M1409" i="45" s="1"/>
  <c r="M1410" i="45" s="1"/>
  <c r="M1411" i="45" s="1"/>
  <c r="M1412" i="45" s="1"/>
  <c r="M1413" i="45" s="1"/>
  <c r="M1414" i="45" s="1"/>
  <c r="M1415" i="45" s="1"/>
  <c r="M1416" i="45" s="1"/>
  <c r="M1417" i="45" s="1"/>
  <c r="M1418" i="45" s="1"/>
  <c r="M1419" i="45" s="1"/>
  <c r="M1420" i="45" s="1"/>
  <c r="M1421" i="45" s="1"/>
  <c r="M1422" i="45" s="1"/>
  <c r="M1423" i="45" s="1"/>
  <c r="M1424" i="45" s="1"/>
  <c r="M1425" i="45" s="1"/>
  <c r="M1426" i="45" s="1"/>
  <c r="M1427" i="45" s="1"/>
  <c r="M1428" i="45" s="1"/>
  <c r="M1429" i="45" s="1"/>
  <c r="M1430" i="45" s="1"/>
  <c r="M1431" i="45" s="1"/>
  <c r="M1432" i="45" s="1"/>
  <c r="M1433" i="45" s="1"/>
  <c r="M1434" i="45" s="1"/>
  <c r="M1435" i="45" s="1"/>
  <c r="M1436" i="45" s="1"/>
  <c r="M1437" i="45" s="1"/>
  <c r="M1438" i="45" s="1"/>
  <c r="M1439" i="45" s="1"/>
  <c r="M1440" i="45" s="1"/>
  <c r="M1441" i="45" s="1"/>
  <c r="M1442" i="45" s="1"/>
  <c r="M1443" i="45" s="1"/>
  <c r="M1444" i="45" s="1"/>
  <c r="M1445" i="45" s="1"/>
  <c r="M1446" i="45" s="1"/>
  <c r="M1447" i="45" s="1"/>
  <c r="M1448" i="45" s="1"/>
  <c r="M1449" i="45" s="1"/>
  <c r="M1450" i="45" s="1"/>
  <c r="M1451" i="45" s="1"/>
  <c r="M1452" i="45" s="1"/>
  <c r="M1453" i="45" s="1"/>
  <c r="M1454" i="45" s="1"/>
  <c r="M1455" i="45" s="1"/>
  <c r="M1456" i="45" s="1"/>
  <c r="M1457" i="45" s="1"/>
  <c r="M1458" i="45" s="1"/>
  <c r="M1459" i="45" s="1"/>
  <c r="M1460" i="45" s="1"/>
  <c r="M1461" i="45" s="1"/>
  <c r="M1462" i="45" s="1"/>
  <c r="M1463" i="45" s="1"/>
  <c r="M1464" i="45" s="1"/>
  <c r="M1465" i="45" s="1"/>
  <c r="M1466" i="45" s="1"/>
  <c r="M1467" i="45" s="1"/>
  <c r="M1468" i="45" s="1"/>
  <c r="M1469" i="45" s="1"/>
  <c r="M1470" i="45" s="1"/>
  <c r="M1471" i="45" s="1"/>
  <c r="M1472" i="45" s="1"/>
  <c r="M1473" i="45" s="1"/>
  <c r="M1474" i="45" s="1"/>
  <c r="M1475" i="45" s="1"/>
  <c r="M1476" i="45" s="1"/>
  <c r="M1477" i="45" s="1"/>
  <c r="M1478" i="45" s="1"/>
  <c r="M1479" i="45" s="1"/>
  <c r="M1480" i="45" s="1"/>
  <c r="M1481" i="45" s="1"/>
  <c r="M1482" i="45" s="1"/>
  <c r="M1483" i="45" s="1"/>
  <c r="M1484" i="45" s="1"/>
  <c r="M1485" i="45" s="1"/>
  <c r="M1486" i="45" s="1"/>
  <c r="M1487" i="45" s="1"/>
  <c r="M1488" i="45" s="1"/>
  <c r="M1489" i="45" s="1"/>
  <c r="M1490" i="45" s="1"/>
  <c r="M1491" i="45" s="1"/>
  <c r="M1492" i="45" s="1"/>
  <c r="M1493" i="45" s="1"/>
  <c r="M1494" i="45" s="1"/>
  <c r="M1495" i="45" s="1"/>
  <c r="M1496" i="45" s="1"/>
  <c r="M1497" i="45" s="1"/>
  <c r="M1498" i="45" s="1"/>
  <c r="M1499" i="45" s="1"/>
  <c r="M1500" i="45" s="1"/>
  <c r="M1501" i="45" s="1"/>
  <c r="M1502" i="45" s="1"/>
  <c r="M1503" i="45" s="1"/>
  <c r="M1504" i="45" s="1"/>
  <c r="M1505" i="45" s="1"/>
  <c r="M1506" i="45" s="1"/>
  <c r="M1507" i="45" s="1"/>
  <c r="M1508" i="45" s="1"/>
  <c r="M1509" i="45" s="1"/>
  <c r="M1510" i="45" s="1"/>
  <c r="M1511" i="45" s="1"/>
  <c r="M1512" i="45" s="1"/>
  <c r="M1513" i="45" s="1"/>
  <c r="M1514" i="45" s="1"/>
  <c r="M1515" i="45" s="1"/>
  <c r="M1516" i="45" s="1"/>
  <c r="M1517" i="45" s="1"/>
  <c r="M1518" i="45" s="1"/>
  <c r="M1519" i="45" s="1"/>
  <c r="M1520" i="45" s="1"/>
  <c r="M1521" i="45" s="1"/>
  <c r="M1522" i="45" s="1"/>
  <c r="M1523" i="45" s="1"/>
  <c r="M1524" i="45" s="1"/>
  <c r="M1525" i="45" s="1"/>
  <c r="M1526" i="45" s="1"/>
  <c r="M1527" i="45" s="1"/>
  <c r="M1528" i="45" s="1"/>
  <c r="M1529" i="45" s="1"/>
  <c r="M1530" i="45" s="1"/>
  <c r="M1531" i="45" s="1"/>
  <c r="M1532" i="45" s="1"/>
  <c r="M1533" i="45" s="1"/>
  <c r="M1534" i="45" s="1"/>
  <c r="M1535" i="45" s="1"/>
  <c r="M1536" i="45" s="1"/>
  <c r="M1537" i="45" s="1"/>
  <c r="M1538" i="45" s="1"/>
  <c r="M1539" i="45" s="1"/>
  <c r="M1540" i="45" s="1"/>
  <c r="M1541" i="45" s="1"/>
  <c r="M1542" i="45" s="1"/>
  <c r="M1543" i="45" s="1"/>
  <c r="M1544" i="45" s="1"/>
  <c r="M1545" i="45" s="1"/>
  <c r="M1546" i="45" s="1"/>
  <c r="M1547" i="45" s="1"/>
  <c r="M1548" i="45" s="1"/>
  <c r="M1549" i="45" s="1"/>
  <c r="M1550" i="45" s="1"/>
  <c r="M1551" i="45" s="1"/>
  <c r="M1552" i="45" s="1"/>
  <c r="M1553" i="45" s="1"/>
  <c r="M1554" i="45" s="1"/>
  <c r="M1555" i="45" s="1"/>
  <c r="M1556" i="45" s="1"/>
  <c r="M1557" i="45" s="1"/>
  <c r="M1558" i="45" s="1"/>
  <c r="M1559" i="45" s="1"/>
  <c r="M1560" i="45" s="1"/>
  <c r="M1561" i="45" s="1"/>
  <c r="M1562" i="45" s="1"/>
  <c r="M1563" i="45" s="1"/>
  <c r="M1564" i="45" s="1"/>
  <c r="M1565" i="45" s="1"/>
  <c r="M1566" i="45" s="1"/>
  <c r="M1567" i="45" s="1"/>
  <c r="M1568" i="45" s="1"/>
  <c r="M1569" i="45" s="1"/>
  <c r="M1570" i="45" s="1"/>
  <c r="M1571" i="45" s="1"/>
  <c r="M1572" i="45" s="1"/>
  <c r="M1573" i="45" s="1"/>
  <c r="M1574" i="45" s="1"/>
  <c r="M1575" i="45" s="1"/>
  <c r="M1576" i="45" s="1"/>
  <c r="M1577" i="45" s="1"/>
  <c r="M1578" i="45" s="1"/>
  <c r="M1579" i="45" s="1"/>
  <c r="M1580" i="45" s="1"/>
  <c r="M1581" i="45" s="1"/>
  <c r="M1582" i="45" s="1"/>
  <c r="M1583" i="45" s="1"/>
  <c r="M1584" i="45" s="1"/>
  <c r="M1585" i="45" s="1"/>
  <c r="M1586" i="45" s="1"/>
  <c r="M1587" i="45" s="1"/>
  <c r="M1588" i="45" s="1"/>
  <c r="M1589" i="45" s="1"/>
  <c r="M1590" i="45" s="1"/>
  <c r="M1591" i="45" s="1"/>
  <c r="M1592" i="45" s="1"/>
  <c r="M1593" i="45" s="1"/>
  <c r="M1594" i="45" s="1"/>
  <c r="M1595" i="45" s="1"/>
  <c r="M1596" i="45" s="1"/>
  <c r="M1597" i="45" s="1"/>
  <c r="M1598" i="45" s="1"/>
  <c r="M1599" i="45" s="1"/>
  <c r="M1600" i="45" s="1"/>
  <c r="M1601" i="45" s="1"/>
  <c r="M1602" i="45" s="1"/>
  <c r="M1603" i="45" s="1"/>
  <c r="M1604" i="45" s="1"/>
  <c r="M1605" i="45" s="1"/>
  <c r="M1606" i="45" s="1"/>
  <c r="M1607" i="45" s="1"/>
  <c r="M1608" i="45" s="1"/>
  <c r="M1609" i="45" s="1"/>
  <c r="M1610" i="45" s="1"/>
  <c r="M1611" i="45" s="1"/>
  <c r="M1612" i="45" s="1"/>
  <c r="M1613" i="45" s="1"/>
  <c r="M1614" i="45" s="1"/>
  <c r="M1615" i="45" s="1"/>
  <c r="M1616" i="45" s="1"/>
  <c r="M1617" i="45" s="1"/>
  <c r="M1618" i="45" s="1"/>
  <c r="M1619" i="45" s="1"/>
  <c r="M1620" i="45" s="1"/>
  <c r="M1621" i="45" s="1"/>
  <c r="M1622" i="45" s="1"/>
  <c r="M1623" i="45" s="1"/>
  <c r="M1624" i="45" s="1"/>
  <c r="M1625" i="45" s="1"/>
  <c r="M1626" i="45" s="1"/>
  <c r="M1627" i="45" s="1"/>
  <c r="M1628" i="45" s="1"/>
  <c r="M1629" i="45" s="1"/>
  <c r="M1630" i="45" s="1"/>
  <c r="M1631" i="45" s="1"/>
  <c r="M1632" i="45" s="1"/>
  <c r="M1633" i="45" s="1"/>
  <c r="M1634" i="45" s="1"/>
  <c r="M1635" i="45" s="1"/>
  <c r="M1636" i="45" s="1"/>
  <c r="M1637" i="45" s="1"/>
  <c r="M1638" i="45" s="1"/>
  <c r="M1639" i="45" s="1"/>
  <c r="M1640" i="45" s="1"/>
  <c r="M1641" i="45" s="1"/>
  <c r="M1642" i="45" s="1"/>
  <c r="M1643" i="45" s="1"/>
  <c r="M1644" i="45" s="1"/>
  <c r="M1645" i="45" s="1"/>
  <c r="M1646" i="45" s="1"/>
  <c r="M1647" i="45" s="1"/>
  <c r="M1648" i="45" s="1"/>
  <c r="M1649" i="45" s="1"/>
  <c r="M1650" i="45" s="1"/>
  <c r="M1651" i="45" s="1"/>
  <c r="M1652" i="45" s="1"/>
  <c r="M1653" i="45" s="1"/>
  <c r="M1654" i="45" s="1"/>
  <c r="M1655" i="45" s="1"/>
  <c r="M1656" i="45" s="1"/>
  <c r="M1657" i="45" s="1"/>
  <c r="M1658" i="45" s="1"/>
  <c r="M1659" i="45" s="1"/>
  <c r="M1660" i="45" s="1"/>
  <c r="M1661" i="45" s="1"/>
  <c r="M1662" i="45" s="1"/>
  <c r="M1663" i="45" s="1"/>
  <c r="M1664" i="45" s="1"/>
  <c r="M1665" i="45" s="1"/>
  <c r="M1666" i="45" s="1"/>
  <c r="M1667" i="45" s="1"/>
  <c r="M1668" i="45" s="1"/>
  <c r="M1669" i="45" s="1"/>
  <c r="M1670" i="45" s="1"/>
  <c r="M1671" i="45" s="1"/>
  <c r="M1672" i="45" s="1"/>
  <c r="M1673" i="45" s="1"/>
  <c r="M1674" i="45" s="1"/>
  <c r="M1675" i="45" s="1"/>
  <c r="M1676" i="45" s="1"/>
  <c r="M1677" i="45" s="1"/>
  <c r="M1678" i="45" s="1"/>
  <c r="M1679" i="45" s="1"/>
  <c r="M1680" i="45" s="1"/>
  <c r="M1681" i="45" s="1"/>
  <c r="M1682" i="45" s="1"/>
  <c r="M1683" i="45" s="1"/>
  <c r="M1684" i="45" s="1"/>
  <c r="M1685" i="45" s="1"/>
  <c r="M1686" i="45" s="1"/>
  <c r="M1687" i="45" s="1"/>
  <c r="M1688" i="45" s="1"/>
  <c r="M1689" i="45" s="1"/>
  <c r="M1690" i="45" s="1"/>
  <c r="M1691" i="45" s="1"/>
  <c r="M1692" i="45" s="1"/>
  <c r="M1693" i="45" s="1"/>
  <c r="M1694" i="45" s="1"/>
  <c r="M1695" i="45" s="1"/>
  <c r="M1696" i="45" s="1"/>
  <c r="M1697" i="45" s="1"/>
  <c r="M1698" i="45" s="1"/>
  <c r="M1699" i="45" s="1"/>
  <c r="M1700" i="45" s="1"/>
  <c r="M1701" i="45" s="1"/>
  <c r="M1702" i="45" s="1"/>
  <c r="M1703" i="45" s="1"/>
  <c r="M1704" i="45" s="1"/>
  <c r="M1705" i="45" s="1"/>
  <c r="M1706" i="45" s="1"/>
  <c r="M1707" i="45" s="1"/>
  <c r="M1708" i="45" s="1"/>
  <c r="M1709" i="45" s="1"/>
  <c r="M1710" i="45" s="1"/>
  <c r="M1711" i="45" s="1"/>
  <c r="M1712" i="45" s="1"/>
  <c r="M1713" i="45" s="1"/>
  <c r="M1714" i="45" s="1"/>
  <c r="M1715" i="45" s="1"/>
  <c r="M1716" i="45" s="1"/>
  <c r="M1717" i="45" s="1"/>
  <c r="M1718" i="45" s="1"/>
  <c r="M1719" i="45" s="1"/>
  <c r="M1720" i="45" s="1"/>
  <c r="M1721" i="45" s="1"/>
  <c r="M1722" i="45" s="1"/>
  <c r="M1723" i="45" s="1"/>
  <c r="M1724" i="45" s="1"/>
  <c r="M1725" i="45" s="1"/>
  <c r="M1726" i="45" s="1"/>
  <c r="M1727" i="45" s="1"/>
  <c r="M1728" i="45" s="1"/>
  <c r="M1729" i="45" s="1"/>
  <c r="M1730" i="45" s="1"/>
  <c r="M1731" i="45" s="1"/>
  <c r="M1732" i="45" s="1"/>
  <c r="M1733" i="45" s="1"/>
  <c r="M1734" i="45" s="1"/>
  <c r="M1735" i="45" s="1"/>
  <c r="M1736" i="45" s="1"/>
  <c r="M1737" i="45" s="1"/>
  <c r="M1738" i="45" s="1"/>
  <c r="M1739" i="45" s="1"/>
  <c r="M1740" i="45" s="1"/>
  <c r="M1741" i="45" s="1"/>
  <c r="M1742" i="45" s="1"/>
  <c r="M1743" i="45" s="1"/>
  <c r="M1744" i="45" s="1"/>
  <c r="M1745" i="45" s="1"/>
  <c r="M1746" i="45" s="1"/>
  <c r="M1747" i="45" s="1"/>
  <c r="M1748" i="45" s="1"/>
  <c r="M1749" i="45" s="1"/>
  <c r="M1750" i="45" s="1"/>
  <c r="M1751" i="45" s="1"/>
  <c r="M1752" i="45" s="1"/>
  <c r="M1753" i="45" s="1"/>
  <c r="M1754" i="45" s="1"/>
  <c r="M1755" i="45" s="1"/>
  <c r="M1756" i="45" s="1"/>
  <c r="M1757" i="45" s="1"/>
  <c r="M1758" i="45" s="1"/>
  <c r="M1759" i="45" s="1"/>
  <c r="M1760" i="45" s="1"/>
  <c r="M1761" i="45" s="1"/>
  <c r="M1762" i="45" s="1"/>
  <c r="M1763" i="45" s="1"/>
  <c r="M1764" i="45" s="1"/>
  <c r="M1765" i="45" s="1"/>
  <c r="M1766" i="45" s="1"/>
  <c r="M1767" i="45" s="1"/>
  <c r="M1768" i="45" s="1"/>
  <c r="M1769" i="45" s="1"/>
  <c r="M1770" i="45" s="1"/>
  <c r="M1771" i="45" s="1"/>
  <c r="M1772" i="45" s="1"/>
  <c r="M1773" i="45" s="1"/>
  <c r="M1774" i="45" s="1"/>
  <c r="M1775" i="45" s="1"/>
  <c r="M1776" i="45" s="1"/>
  <c r="M1777" i="45" s="1"/>
  <c r="M1778" i="45" s="1"/>
  <c r="M1779" i="45" s="1"/>
  <c r="M1780" i="45" s="1"/>
  <c r="M1781" i="45" s="1"/>
  <c r="M1782" i="45" s="1"/>
  <c r="M1783" i="45" s="1"/>
  <c r="M1784" i="45" s="1"/>
  <c r="M1785" i="45" s="1"/>
  <c r="M1786" i="45" s="1"/>
  <c r="M1787" i="45" s="1"/>
  <c r="M1788" i="45" s="1"/>
  <c r="M1789" i="45" s="1"/>
  <c r="M1790" i="45" s="1"/>
  <c r="M1791" i="45" s="1"/>
  <c r="M1792" i="45" s="1"/>
  <c r="M1793" i="45" s="1"/>
  <c r="M1794" i="45" s="1"/>
  <c r="M1795" i="45" s="1"/>
  <c r="M1796" i="45" s="1"/>
  <c r="M1797" i="45" s="1"/>
  <c r="M1798" i="45" s="1"/>
  <c r="M1799" i="45" s="1"/>
  <c r="M1800" i="45" s="1"/>
  <c r="M1801" i="45" s="1"/>
  <c r="M1802" i="45" s="1"/>
  <c r="M1803" i="45" s="1"/>
  <c r="M1804" i="45" s="1"/>
  <c r="M1805" i="45" s="1"/>
  <c r="M1806" i="45" s="1"/>
  <c r="M1807" i="45" s="1"/>
  <c r="M1808" i="45" s="1"/>
  <c r="M1809" i="45" s="1"/>
  <c r="M1810" i="45" s="1"/>
  <c r="M1811" i="45" s="1"/>
  <c r="M1812" i="45" s="1"/>
  <c r="M1813" i="45" s="1"/>
  <c r="M1814" i="45" s="1"/>
  <c r="M1815" i="45" s="1"/>
  <c r="M1816" i="45" s="1"/>
  <c r="M1817" i="45" s="1"/>
  <c r="M1818" i="45" s="1"/>
  <c r="M1819" i="45" s="1"/>
  <c r="M1820" i="45" s="1"/>
  <c r="M1821" i="45" s="1"/>
  <c r="M1822" i="45" s="1"/>
  <c r="M1823" i="45" s="1"/>
  <c r="M1824" i="45" s="1"/>
  <c r="M1825" i="45" s="1"/>
  <c r="M1826" i="45" s="1"/>
  <c r="M1827" i="45" s="1"/>
  <c r="M1828" i="45" s="1"/>
  <c r="M1829" i="45" s="1"/>
  <c r="M1830" i="45" s="1"/>
  <c r="M1831" i="45" s="1"/>
  <c r="M1832" i="45" s="1"/>
  <c r="M1833" i="45" s="1"/>
  <c r="M1834" i="45" s="1"/>
  <c r="M1835" i="45" s="1"/>
  <c r="M1836" i="45" s="1"/>
  <c r="M1837" i="45" s="1"/>
  <c r="M1838" i="45" s="1"/>
  <c r="M1839" i="45" s="1"/>
  <c r="M1840" i="45" s="1"/>
  <c r="M1841" i="45" s="1"/>
  <c r="M1842" i="45" s="1"/>
  <c r="M1843" i="45" s="1"/>
  <c r="M1844" i="45" s="1"/>
  <c r="M1845" i="45" s="1"/>
  <c r="M1846" i="45" s="1"/>
  <c r="M1847" i="45" s="1"/>
  <c r="M1848" i="45" s="1"/>
  <c r="M1849" i="45" s="1"/>
  <c r="M1850" i="45" s="1"/>
  <c r="M1851" i="45" s="1"/>
  <c r="M1852" i="45" s="1"/>
  <c r="M1853" i="45" s="1"/>
  <c r="M1854" i="45" s="1"/>
  <c r="M1855" i="45" s="1"/>
  <c r="M1856" i="45" s="1"/>
  <c r="M1857" i="45" s="1"/>
  <c r="M1858" i="45" s="1"/>
  <c r="M1859" i="45" s="1"/>
  <c r="M1860" i="45" s="1"/>
  <c r="M1861" i="45" s="1"/>
  <c r="M1862" i="45" s="1"/>
  <c r="M1863" i="45" s="1"/>
  <c r="M1864" i="45" s="1"/>
  <c r="M1865" i="45" s="1"/>
  <c r="M1866" i="45" s="1"/>
  <c r="M1867" i="45" s="1"/>
  <c r="M1868" i="45" s="1"/>
  <c r="M1869" i="45" s="1"/>
  <c r="M1870" i="45" s="1"/>
  <c r="M1871" i="45" s="1"/>
  <c r="M1872" i="45" s="1"/>
  <c r="M1873" i="45" s="1"/>
  <c r="M1874" i="45" s="1"/>
  <c r="M1875" i="45" s="1"/>
  <c r="M1876" i="45" s="1"/>
  <c r="M1877" i="45" s="1"/>
  <c r="M1878" i="45" s="1"/>
  <c r="M1879" i="45" s="1"/>
  <c r="M1880" i="45" s="1"/>
  <c r="M1881" i="45" s="1"/>
  <c r="M1882" i="45" s="1"/>
  <c r="M1883" i="45" s="1"/>
  <c r="M1884" i="45" s="1"/>
  <c r="M1885" i="45" s="1"/>
  <c r="M1886" i="45" s="1"/>
  <c r="M1887" i="45" s="1"/>
  <c r="M1888" i="45" s="1"/>
  <c r="M1889" i="45" s="1"/>
  <c r="M1890" i="45" s="1"/>
  <c r="M1891" i="45" s="1"/>
  <c r="M1892" i="45" s="1"/>
  <c r="M1893" i="45" s="1"/>
  <c r="M1894" i="45" s="1"/>
  <c r="M1895" i="45" s="1"/>
  <c r="M1896" i="45" s="1"/>
  <c r="M1897" i="45" s="1"/>
  <c r="M1898" i="45" s="1"/>
  <c r="M1899" i="45" s="1"/>
  <c r="M1900" i="45" s="1"/>
  <c r="M1901" i="45" s="1"/>
  <c r="M1902" i="45" s="1"/>
  <c r="M1903" i="45" s="1"/>
  <c r="M1904" i="45" s="1"/>
  <c r="M1905" i="45" s="1"/>
  <c r="M1906" i="45" s="1"/>
  <c r="M1907" i="45" s="1"/>
  <c r="M1908" i="45" s="1"/>
  <c r="M1909" i="45" s="1"/>
  <c r="M1910" i="45" s="1"/>
  <c r="M1911" i="45" s="1"/>
  <c r="M1912" i="45" s="1"/>
  <c r="M1913" i="45" s="1"/>
  <c r="M1914" i="45" s="1"/>
  <c r="M1915" i="45" s="1"/>
  <c r="M1916" i="45" s="1"/>
  <c r="M1917" i="45" s="1"/>
  <c r="M1918" i="45" s="1"/>
  <c r="M1919" i="45" s="1"/>
  <c r="M1920" i="45" s="1"/>
  <c r="M1921" i="45" s="1"/>
  <c r="M1922" i="45" s="1"/>
  <c r="M1923" i="45" s="1"/>
  <c r="M1924" i="45" s="1"/>
  <c r="M1925" i="45" s="1"/>
  <c r="M1926" i="45" s="1"/>
  <c r="M1927" i="45" s="1"/>
  <c r="M1928" i="45" s="1"/>
  <c r="M1929" i="45" s="1"/>
  <c r="M1930" i="45" s="1"/>
  <c r="M1931" i="45" s="1"/>
  <c r="M1932" i="45" s="1"/>
  <c r="M1933" i="45" s="1"/>
  <c r="M1934" i="45" s="1"/>
  <c r="M1935" i="45" s="1"/>
  <c r="M1936" i="45" s="1"/>
  <c r="M1937" i="45" s="1"/>
  <c r="M1938" i="45" s="1"/>
  <c r="M1939" i="45" s="1"/>
  <c r="M1940" i="45" s="1"/>
  <c r="M1941" i="45" s="1"/>
  <c r="M1942" i="45" s="1"/>
  <c r="M1943" i="45" s="1"/>
  <c r="M1944" i="45" s="1"/>
  <c r="M1945" i="45" s="1"/>
  <c r="M1946" i="45" s="1"/>
  <c r="M1947" i="45" s="1"/>
  <c r="M1948" i="45" s="1"/>
  <c r="M1949" i="45" s="1"/>
  <c r="M1950" i="45" s="1"/>
  <c r="M1951" i="45" s="1"/>
  <c r="M1952" i="45" s="1"/>
  <c r="M1953" i="45" s="1"/>
  <c r="M1954" i="45" s="1"/>
  <c r="M1955" i="45" s="1"/>
  <c r="M1956" i="45" s="1"/>
  <c r="M1957" i="45" s="1"/>
  <c r="M1958" i="45" s="1"/>
  <c r="M1959" i="45" s="1"/>
  <c r="M1960" i="45" s="1"/>
  <c r="M1961" i="45" s="1"/>
  <c r="M1962" i="45" s="1"/>
  <c r="M1963" i="45" s="1"/>
  <c r="M1964" i="45" s="1"/>
  <c r="M1965" i="45" s="1"/>
  <c r="M1966" i="45" s="1"/>
  <c r="M1967" i="45" s="1"/>
  <c r="M1968" i="45" s="1"/>
  <c r="M1969" i="45" s="1"/>
  <c r="M1970" i="45" s="1"/>
  <c r="M1971" i="45" s="1"/>
  <c r="M1972" i="45" s="1"/>
  <c r="M1973" i="45" s="1"/>
  <c r="M1974" i="45" s="1"/>
  <c r="M1975" i="45" s="1"/>
  <c r="M1976" i="45" s="1"/>
  <c r="M1977" i="45" s="1"/>
  <c r="M1978" i="45" s="1"/>
  <c r="M1979" i="45" s="1"/>
  <c r="M1980" i="45" s="1"/>
  <c r="M1981" i="45" s="1"/>
  <c r="M1982" i="45" s="1"/>
  <c r="M1983" i="45" s="1"/>
  <c r="M1984" i="45" s="1"/>
  <c r="M1985" i="45" s="1"/>
  <c r="M1986" i="45" s="1"/>
  <c r="M1987" i="45" s="1"/>
  <c r="M1988" i="45" s="1"/>
  <c r="M1989" i="45" s="1"/>
  <c r="M1990" i="45" s="1"/>
  <c r="M1991" i="45" s="1"/>
  <c r="M1992" i="45" s="1"/>
  <c r="M1993" i="45" s="1"/>
  <c r="M1994" i="45" s="1"/>
  <c r="M1995" i="45" s="1"/>
  <c r="M1996" i="45" s="1"/>
  <c r="M1997" i="45" s="1"/>
  <c r="M1998" i="45" s="1"/>
  <c r="M1999" i="45" s="1"/>
  <c r="M2000" i="45" s="1"/>
  <c r="M2001" i="45" s="1"/>
  <c r="M2002" i="45" s="1"/>
  <c r="M2003" i="45" s="1"/>
  <c r="M2004" i="45" s="1"/>
  <c r="M2005" i="45" s="1"/>
  <c r="M2006" i="45" s="1"/>
  <c r="M2007" i="45" s="1"/>
  <c r="M2008" i="45" s="1"/>
  <c r="M2009" i="45" s="1"/>
  <c r="M2010" i="45" s="1"/>
  <c r="M2011" i="45" s="1"/>
  <c r="M2012" i="45" s="1"/>
  <c r="M2013" i="45" s="1"/>
  <c r="M2014" i="45" s="1"/>
  <c r="M2015" i="45" s="1"/>
  <c r="M2016" i="45" s="1"/>
  <c r="M2017" i="45" s="1"/>
  <c r="M2018" i="45" s="1"/>
  <c r="M2019" i="45" s="1"/>
  <c r="M2020" i="45" s="1"/>
  <c r="M2021" i="45" s="1"/>
  <c r="M2022" i="45" s="1"/>
  <c r="M2023" i="45" s="1"/>
  <c r="M2024" i="45" s="1"/>
  <c r="M2025" i="45" s="1"/>
  <c r="M2026" i="45" s="1"/>
  <c r="M2027" i="45" s="1"/>
  <c r="M2028" i="45" s="1"/>
  <c r="M2029" i="45" s="1"/>
  <c r="M2030" i="45" s="1"/>
  <c r="M2031" i="45" s="1"/>
  <c r="M2032" i="45" s="1"/>
  <c r="M2033" i="45" s="1"/>
  <c r="M2034" i="45" s="1"/>
  <c r="M2035" i="45" s="1"/>
  <c r="M2036" i="45" s="1"/>
  <c r="M2037" i="45" s="1"/>
  <c r="M2038" i="45" s="1"/>
  <c r="M2039" i="45" s="1"/>
  <c r="M2040" i="45" s="1"/>
  <c r="M2041" i="45" s="1"/>
  <c r="M2042" i="45" s="1"/>
  <c r="M2043" i="45" s="1"/>
  <c r="M2044" i="45" s="1"/>
  <c r="M2045" i="45" s="1"/>
  <c r="M2046" i="45" s="1"/>
  <c r="M2047" i="45" s="1"/>
  <c r="M2048" i="45" s="1"/>
  <c r="M2049" i="45" s="1"/>
  <c r="M2050" i="45" s="1"/>
  <c r="M2051" i="45" s="1"/>
  <c r="M2052" i="45" s="1"/>
  <c r="M2053" i="45" s="1"/>
  <c r="M2054" i="45" s="1"/>
  <c r="M2055" i="45" s="1"/>
  <c r="M2056" i="45" s="1"/>
  <c r="M2057" i="45" s="1"/>
  <c r="M2058" i="45" s="1"/>
  <c r="M2059" i="45" s="1"/>
  <c r="M2060" i="45" s="1"/>
  <c r="M2061" i="45" s="1"/>
  <c r="M2062" i="45" s="1"/>
  <c r="M2063" i="45" s="1"/>
  <c r="M2064" i="45" s="1"/>
  <c r="M2065" i="45" s="1"/>
  <c r="M2066" i="45" s="1"/>
  <c r="M2067" i="45" s="1"/>
  <c r="M2068" i="45" s="1"/>
  <c r="M2069" i="45" s="1"/>
  <c r="M2070" i="45" s="1"/>
  <c r="M2071" i="45" s="1"/>
  <c r="M2072" i="45" s="1"/>
  <c r="M2073" i="45" s="1"/>
  <c r="M2074" i="45" s="1"/>
  <c r="M2075" i="45" s="1"/>
  <c r="M2076" i="45" s="1"/>
  <c r="M2077" i="45" s="1"/>
  <c r="M2078" i="45" s="1"/>
  <c r="M2079" i="45" s="1"/>
  <c r="M2080" i="45" s="1"/>
  <c r="M2081" i="45" s="1"/>
  <c r="M2082" i="45" s="1"/>
  <c r="M2083" i="45" s="1"/>
  <c r="M2084" i="45" s="1"/>
  <c r="M2085" i="45" s="1"/>
  <c r="M2086" i="45" s="1"/>
  <c r="M2087" i="45" s="1"/>
  <c r="M2088" i="45" s="1"/>
  <c r="M2089" i="45" s="1"/>
  <c r="M2090" i="45" s="1"/>
  <c r="M2091" i="45" s="1"/>
  <c r="M2092" i="45" s="1"/>
  <c r="M2093" i="45" s="1"/>
  <c r="M2094" i="45" s="1"/>
  <c r="M2095" i="45" s="1"/>
  <c r="M2096" i="45" s="1"/>
  <c r="M2097" i="45" s="1"/>
  <c r="M2098" i="45" s="1"/>
  <c r="M2099" i="45" s="1"/>
  <c r="M2100" i="45" s="1"/>
  <c r="M2101" i="45" s="1"/>
  <c r="M2102" i="45" s="1"/>
  <c r="M2103" i="45" s="1"/>
  <c r="M2104" i="45" s="1"/>
  <c r="M2105" i="45" s="1"/>
  <c r="M2106" i="45" s="1"/>
  <c r="M2107" i="45" s="1"/>
  <c r="M2108" i="45" s="1"/>
  <c r="M2109" i="45" s="1"/>
  <c r="M2110" i="45" s="1"/>
  <c r="M2111" i="45" s="1"/>
  <c r="M2112" i="45" s="1"/>
  <c r="M2113" i="45" s="1"/>
  <c r="M2114" i="45" s="1"/>
  <c r="M2115" i="45" s="1"/>
  <c r="M2116" i="45" s="1"/>
  <c r="M2117" i="45" s="1"/>
  <c r="M2118" i="45" s="1"/>
  <c r="M2119" i="45" s="1"/>
  <c r="M2120" i="45" s="1"/>
  <c r="M2121" i="45" s="1"/>
  <c r="M2122" i="45" s="1"/>
  <c r="M2123" i="45" s="1"/>
  <c r="M2124" i="45" s="1"/>
  <c r="M2125" i="45" s="1"/>
  <c r="M2126" i="45" s="1"/>
  <c r="M2127" i="45" s="1"/>
  <c r="M2128" i="45" s="1"/>
  <c r="M2129" i="45" s="1"/>
  <c r="M2130" i="45" s="1"/>
  <c r="M2131" i="45" s="1"/>
  <c r="M2132" i="45" s="1"/>
  <c r="M2133" i="45" s="1"/>
  <c r="M2134" i="45" s="1"/>
  <c r="M2135" i="45" s="1"/>
  <c r="M2136" i="45" s="1"/>
  <c r="M2137" i="45" s="1"/>
  <c r="M2138" i="45" s="1"/>
  <c r="M2139" i="45" s="1"/>
  <c r="M2140" i="45" s="1"/>
  <c r="M2141" i="45" s="1"/>
  <c r="M2142" i="45" s="1"/>
  <c r="M2143" i="45" s="1"/>
  <c r="M2144" i="45" s="1"/>
  <c r="M2145" i="45" s="1"/>
  <c r="M2146" i="45" s="1"/>
  <c r="M2147" i="45" s="1"/>
  <c r="M2148" i="45" s="1"/>
  <c r="M2149" i="45" s="1"/>
  <c r="M2150" i="45" s="1"/>
  <c r="M2151" i="45" s="1"/>
  <c r="M2152" i="45" s="1"/>
  <c r="M2153" i="45" s="1"/>
  <c r="M2154" i="45" s="1"/>
  <c r="M2155" i="45" s="1"/>
  <c r="M2156" i="45" s="1"/>
  <c r="M2157" i="45" s="1"/>
  <c r="M2158" i="45" s="1"/>
  <c r="M2159" i="45" s="1"/>
  <c r="M2160" i="45" s="1"/>
  <c r="M2161" i="45" s="1"/>
  <c r="M2162" i="45" s="1"/>
  <c r="M2163" i="45" s="1"/>
  <c r="M2164" i="45" s="1"/>
  <c r="M2165" i="45" s="1"/>
  <c r="M2166" i="45" s="1"/>
  <c r="M2167" i="45" s="1"/>
  <c r="M2168" i="45" s="1"/>
  <c r="M2169" i="45" s="1"/>
  <c r="M2170" i="45" s="1"/>
  <c r="M2171" i="45" s="1"/>
  <c r="M2172" i="45" s="1"/>
  <c r="M2173" i="45" s="1"/>
  <c r="M2174" i="45" s="1"/>
  <c r="M2175" i="45" s="1"/>
  <c r="M2176" i="45" s="1"/>
  <c r="M2177" i="45" s="1"/>
  <c r="M2178" i="45" s="1"/>
  <c r="M2179" i="45" s="1"/>
  <c r="M2180" i="45" s="1"/>
  <c r="M2181" i="45" s="1"/>
  <c r="M2182" i="45" s="1"/>
  <c r="M2183" i="45" s="1"/>
  <c r="M2184" i="45" s="1"/>
  <c r="M2185" i="45" s="1"/>
  <c r="M2186" i="45" s="1"/>
  <c r="M2187" i="45" s="1"/>
  <c r="M2188" i="45" s="1"/>
  <c r="M2189" i="45" s="1"/>
  <c r="M2190" i="45" s="1"/>
  <c r="M2191" i="45" s="1"/>
  <c r="M2192" i="45" s="1"/>
  <c r="M2193" i="45" s="1"/>
  <c r="M2194" i="45" s="1"/>
  <c r="M2195" i="45" s="1"/>
  <c r="M2196" i="45" s="1"/>
  <c r="M2197" i="45" s="1"/>
  <c r="M2198" i="45" s="1"/>
  <c r="M2199" i="45" s="1"/>
  <c r="M2200" i="45" s="1"/>
  <c r="M2201" i="45" s="1"/>
  <c r="M2202" i="45" s="1"/>
  <c r="M2203" i="45" s="1"/>
  <c r="M2204" i="45" s="1"/>
  <c r="M2205" i="45" s="1"/>
  <c r="M2206" i="45" s="1"/>
  <c r="M2207" i="45" s="1"/>
  <c r="M2208" i="45" s="1"/>
  <c r="M2209" i="45" s="1"/>
  <c r="M2210" i="45" s="1"/>
  <c r="M2211" i="45" s="1"/>
  <c r="M2212" i="45" s="1"/>
  <c r="M2213" i="45" s="1"/>
  <c r="M2214" i="45" s="1"/>
  <c r="M2215" i="45" s="1"/>
  <c r="M2216" i="45" s="1"/>
  <c r="M2217" i="45" s="1"/>
  <c r="M2218" i="45" s="1"/>
  <c r="M2219" i="45" s="1"/>
  <c r="M2220" i="45" s="1"/>
  <c r="M2221" i="45" s="1"/>
  <c r="M2222" i="45" s="1"/>
  <c r="M2223" i="45" s="1"/>
  <c r="M2224" i="45" s="1"/>
  <c r="M2225" i="45" s="1"/>
  <c r="M2226" i="45" s="1"/>
  <c r="M2227" i="45" s="1"/>
  <c r="M2228" i="45" s="1"/>
  <c r="M2229" i="45" s="1"/>
  <c r="M2230" i="45" s="1"/>
  <c r="M2231" i="45" s="1"/>
  <c r="M2232" i="45" s="1"/>
  <c r="M2233" i="45" s="1"/>
  <c r="M2234" i="45" s="1"/>
  <c r="M2235" i="45" s="1"/>
  <c r="M2236" i="45" s="1"/>
  <c r="M2237" i="45" s="1"/>
  <c r="M2238" i="45" s="1"/>
  <c r="M2239" i="45" s="1"/>
  <c r="M2240" i="45" s="1"/>
  <c r="M2241" i="45" s="1"/>
  <c r="M2242" i="45" s="1"/>
  <c r="M2243" i="45" s="1"/>
  <c r="M2244" i="45" s="1"/>
  <c r="M2245" i="45" s="1"/>
  <c r="M2246" i="45" s="1"/>
  <c r="M2247" i="45" s="1"/>
  <c r="M2248" i="45" s="1"/>
  <c r="M2249" i="45" s="1"/>
  <c r="M2250" i="45" s="1"/>
  <c r="M2251" i="45" s="1"/>
  <c r="M2252" i="45" s="1"/>
  <c r="M2253" i="45" s="1"/>
  <c r="M2254" i="45" s="1"/>
  <c r="M2255" i="45" s="1"/>
  <c r="M2256" i="45" s="1"/>
  <c r="M2257" i="45" s="1"/>
  <c r="M2258" i="45" s="1"/>
  <c r="M2259" i="45" s="1"/>
  <c r="M2260" i="45" s="1"/>
  <c r="M2261" i="45" s="1"/>
  <c r="M2262" i="45" s="1"/>
  <c r="M2263" i="45" s="1"/>
  <c r="M2264" i="45" s="1"/>
  <c r="M2265" i="45" s="1"/>
  <c r="M2266" i="45" s="1"/>
  <c r="M2267" i="45" s="1"/>
  <c r="M2268" i="45" s="1"/>
  <c r="M2269" i="45" s="1"/>
  <c r="M2270" i="45" s="1"/>
  <c r="M2271" i="45" s="1"/>
  <c r="M2272" i="45" s="1"/>
  <c r="M2273" i="45" s="1"/>
  <c r="M2274" i="45" s="1"/>
  <c r="M2275" i="45" s="1"/>
  <c r="M2276" i="45" s="1"/>
  <c r="M2277" i="45" s="1"/>
  <c r="M2278" i="45" s="1"/>
  <c r="M2279" i="45" s="1"/>
  <c r="M2280" i="45" s="1"/>
  <c r="M2281" i="45" s="1"/>
  <c r="M2282" i="45" s="1"/>
  <c r="M2283" i="45" s="1"/>
  <c r="M2284" i="45" s="1"/>
  <c r="M2285" i="45" s="1"/>
  <c r="M2286" i="45" s="1"/>
  <c r="M2287" i="45" s="1"/>
  <c r="M2288" i="45" s="1"/>
  <c r="M2289" i="45" s="1"/>
  <c r="M2290" i="45" s="1"/>
  <c r="M2291" i="45" s="1"/>
  <c r="M2292" i="45" s="1"/>
  <c r="M2293" i="45" s="1"/>
  <c r="M2294" i="45" s="1"/>
  <c r="M2295" i="45" s="1"/>
  <c r="M2296" i="45" s="1"/>
  <c r="M2297" i="45" s="1"/>
  <c r="M2298" i="45" s="1"/>
  <c r="M2299" i="45" s="1"/>
  <c r="M2300" i="45" s="1"/>
  <c r="M2301" i="45" s="1"/>
  <c r="M2302" i="45" s="1"/>
  <c r="M2303" i="45" s="1"/>
  <c r="M2304" i="45" s="1"/>
  <c r="M2305" i="45" s="1"/>
  <c r="M2306" i="45" s="1"/>
  <c r="M2307" i="45" s="1"/>
  <c r="M2308" i="45" s="1"/>
  <c r="M2309" i="45" s="1"/>
  <c r="M2310" i="45" s="1"/>
  <c r="M2311" i="45" s="1"/>
  <c r="M2312" i="45" s="1"/>
  <c r="M2313" i="45" s="1"/>
  <c r="M2314" i="45" s="1"/>
  <c r="M2315" i="45" s="1"/>
  <c r="M2316" i="45" s="1"/>
  <c r="M2317" i="45" s="1"/>
  <c r="M2318" i="45" s="1"/>
  <c r="M2319" i="45" s="1"/>
  <c r="M2320" i="45" s="1"/>
  <c r="M2321" i="45" s="1"/>
  <c r="M2322" i="45" s="1"/>
  <c r="M2323" i="45" s="1"/>
  <c r="M2324" i="45" s="1"/>
  <c r="M2325" i="45" s="1"/>
  <c r="M2326" i="45" s="1"/>
  <c r="M2327" i="45" s="1"/>
  <c r="M2328" i="45" s="1"/>
  <c r="M2329" i="45" s="1"/>
  <c r="M2330" i="45" s="1"/>
  <c r="M2331" i="45" s="1"/>
  <c r="M2332" i="45" s="1"/>
  <c r="M2333" i="45" s="1"/>
  <c r="M2334" i="45" s="1"/>
  <c r="M2335" i="45" s="1"/>
  <c r="M2336" i="45" s="1"/>
  <c r="M2337" i="45" s="1"/>
  <c r="M2338" i="45" s="1"/>
  <c r="M2339" i="45" s="1"/>
  <c r="M2340" i="45" s="1"/>
  <c r="M2341" i="45" s="1"/>
  <c r="M2342" i="45" s="1"/>
  <c r="M2343" i="45" s="1"/>
  <c r="M2344" i="45" s="1"/>
  <c r="M2345" i="45" s="1"/>
  <c r="M2346" i="45" s="1"/>
  <c r="M2347" i="45" s="1"/>
  <c r="M2348" i="45" s="1"/>
  <c r="M2349" i="45" s="1"/>
  <c r="M2350" i="45" s="1"/>
  <c r="M2351" i="45" s="1"/>
  <c r="M2352" i="45" s="1"/>
  <c r="M2353" i="45" s="1"/>
  <c r="M2354" i="45" s="1"/>
  <c r="M2355" i="45" s="1"/>
  <c r="M2356" i="45" s="1"/>
  <c r="M2357" i="45" s="1"/>
  <c r="M2358" i="45" s="1"/>
  <c r="M2359" i="45" s="1"/>
  <c r="M2360" i="45" s="1"/>
  <c r="M2361" i="45" s="1"/>
  <c r="M2362" i="45" s="1"/>
  <c r="M2363" i="45" s="1"/>
  <c r="M2364" i="45" s="1"/>
  <c r="M2365" i="45" s="1"/>
  <c r="M2366" i="45" s="1"/>
  <c r="M2367" i="45" s="1"/>
  <c r="M2368" i="45" s="1"/>
  <c r="M2369" i="45" s="1"/>
  <c r="M2370" i="45" s="1"/>
  <c r="M2371" i="45" s="1"/>
  <c r="M2372" i="45" s="1"/>
  <c r="M2373" i="45" s="1"/>
  <c r="M2374" i="45" s="1"/>
  <c r="M2375" i="45" s="1"/>
  <c r="M2376" i="45" s="1"/>
  <c r="M2377" i="45" s="1"/>
  <c r="M2378" i="45" s="1"/>
  <c r="M2379" i="45" s="1"/>
  <c r="M2380" i="45" s="1"/>
  <c r="M2381" i="45" s="1"/>
  <c r="M2382" i="45" s="1"/>
  <c r="M2383" i="45" s="1"/>
  <c r="M2384" i="45" s="1"/>
  <c r="M2385" i="45" s="1"/>
  <c r="M2386" i="45" s="1"/>
  <c r="M2387" i="45" s="1"/>
  <c r="M2388" i="45" s="1"/>
  <c r="M2389" i="45" s="1"/>
  <c r="M2390" i="45" s="1"/>
  <c r="M2391" i="45" s="1"/>
  <c r="M2392" i="45" s="1"/>
  <c r="M2393" i="45" s="1"/>
  <c r="M2394" i="45" s="1"/>
  <c r="M2395" i="45" s="1"/>
  <c r="M2396" i="45" s="1"/>
  <c r="M2397" i="45" s="1"/>
  <c r="M2398" i="45" s="1"/>
  <c r="M2399" i="45" s="1"/>
  <c r="M2400" i="45" s="1"/>
  <c r="M2401" i="45" s="1"/>
  <c r="M2402" i="45" s="1"/>
  <c r="M2403" i="45" s="1"/>
  <c r="M2404" i="45" s="1"/>
  <c r="M2405" i="45" s="1"/>
  <c r="M2406" i="45" s="1"/>
  <c r="M2407" i="45" s="1"/>
  <c r="M2408" i="45" s="1"/>
  <c r="M2409" i="45" s="1"/>
  <c r="M2410" i="45" s="1"/>
  <c r="M2411" i="45" s="1"/>
  <c r="M2412" i="45" s="1"/>
  <c r="M2413" i="45" s="1"/>
  <c r="M2414" i="45" s="1"/>
  <c r="M2415" i="45" s="1"/>
  <c r="M2416" i="45" s="1"/>
  <c r="M2417" i="45" s="1"/>
  <c r="M2418" i="45" s="1"/>
  <c r="M2419" i="45" s="1"/>
  <c r="M2420" i="45" s="1"/>
  <c r="M2421" i="45" s="1"/>
  <c r="M2422" i="45" s="1"/>
  <c r="M2423" i="45" s="1"/>
  <c r="M2424" i="45" s="1"/>
  <c r="M2425" i="45" s="1"/>
  <c r="M2426" i="45" s="1"/>
  <c r="M2427" i="45" s="1"/>
  <c r="M2428" i="45" s="1"/>
  <c r="M2429" i="45" s="1"/>
  <c r="M2430" i="45" s="1"/>
  <c r="M2431" i="45" s="1"/>
  <c r="M2432" i="45" s="1"/>
  <c r="M2433" i="45" s="1"/>
  <c r="M2434" i="45" s="1"/>
  <c r="M2435" i="45" s="1"/>
  <c r="M2436" i="45" s="1"/>
  <c r="M2437" i="45" s="1"/>
  <c r="M2438" i="45" s="1"/>
  <c r="M2439" i="45" s="1"/>
  <c r="M2440" i="45" s="1"/>
  <c r="M2441" i="45" s="1"/>
  <c r="M2442" i="45" s="1"/>
  <c r="M2443" i="45" s="1"/>
  <c r="M2444" i="45" s="1"/>
  <c r="M2445" i="45" s="1"/>
  <c r="M2446" i="45" s="1"/>
  <c r="M2447" i="45" s="1"/>
  <c r="M2448" i="45" s="1"/>
  <c r="M2449" i="45" s="1"/>
  <c r="M2450" i="45" s="1"/>
  <c r="M2451" i="45" s="1"/>
  <c r="M2452" i="45" s="1"/>
  <c r="M2453" i="45" s="1"/>
  <c r="M2454" i="45" s="1"/>
  <c r="M2455" i="45" s="1"/>
  <c r="M2456" i="45" s="1"/>
  <c r="M2457" i="45" s="1"/>
  <c r="M2458" i="45" s="1"/>
  <c r="M2459" i="45" s="1"/>
  <c r="M2460" i="45" s="1"/>
  <c r="M2461" i="45" s="1"/>
  <c r="M2462" i="45" s="1"/>
  <c r="M2463" i="45" s="1"/>
  <c r="M2464" i="45" s="1"/>
  <c r="M2465" i="45" s="1"/>
  <c r="M2466" i="45" s="1"/>
  <c r="M2467" i="45" s="1"/>
  <c r="M2468" i="45" s="1"/>
  <c r="M2469" i="45" s="1"/>
  <c r="M2470" i="45" s="1"/>
  <c r="M2471" i="45" s="1"/>
  <c r="M2472" i="45" s="1"/>
  <c r="M2473" i="45" s="1"/>
  <c r="M2474" i="45" s="1"/>
  <c r="M2475" i="45" s="1"/>
  <c r="M2476" i="45" s="1"/>
  <c r="M2477" i="45" s="1"/>
  <c r="M2478" i="45" s="1"/>
  <c r="M2479" i="45" s="1"/>
  <c r="M2480" i="45" s="1"/>
  <c r="M2481" i="45" s="1"/>
  <c r="M2482" i="45" s="1"/>
  <c r="M2483" i="45" s="1"/>
  <c r="M2484" i="45" s="1"/>
  <c r="M2485" i="45" s="1"/>
  <c r="M2486" i="45" s="1"/>
  <c r="M2487" i="45" s="1"/>
  <c r="M2488" i="45" s="1"/>
  <c r="M2489" i="45" s="1"/>
  <c r="M2490" i="45" s="1"/>
  <c r="M2491" i="45" s="1"/>
  <c r="M2492" i="45" s="1"/>
  <c r="M2493" i="45" s="1"/>
  <c r="M2494" i="45" s="1"/>
  <c r="M2495" i="45" s="1"/>
  <c r="M2496" i="45" s="1"/>
  <c r="M2497" i="45" s="1"/>
  <c r="M2498" i="45" s="1"/>
  <c r="M2499" i="45" s="1"/>
  <c r="M2500" i="45" s="1"/>
  <c r="M2501" i="45" s="1"/>
  <c r="M2502" i="45" s="1"/>
  <c r="M2503" i="45" s="1"/>
  <c r="M2504" i="45" s="1"/>
  <c r="M2505" i="45" s="1"/>
  <c r="M2506" i="45" s="1"/>
  <c r="M2507" i="45" s="1"/>
  <c r="M2508" i="45" s="1"/>
  <c r="M2509" i="45" s="1"/>
  <c r="M2510" i="45" s="1"/>
  <c r="M2511" i="45" s="1"/>
  <c r="M2512" i="45" s="1"/>
  <c r="M2513" i="45" s="1"/>
  <c r="M2514" i="45" s="1"/>
  <c r="M2515" i="45" s="1"/>
  <c r="M2516" i="45" s="1"/>
  <c r="M2517" i="45" s="1"/>
  <c r="M2518" i="45" s="1"/>
  <c r="M2519" i="45" s="1"/>
  <c r="M2520" i="45" s="1"/>
  <c r="M2521" i="45" s="1"/>
  <c r="M2522" i="45" s="1"/>
  <c r="M2523" i="45" s="1"/>
  <c r="M2524" i="45" s="1"/>
  <c r="M2525" i="45" s="1"/>
  <c r="M2526" i="45" s="1"/>
  <c r="M2527" i="45" s="1"/>
  <c r="M2528" i="45" s="1"/>
  <c r="M2529" i="45" s="1"/>
  <c r="M2530" i="45" s="1"/>
  <c r="M2531" i="45" s="1"/>
  <c r="M2532" i="45" s="1"/>
  <c r="M2533" i="45" s="1"/>
  <c r="M2534" i="45" s="1"/>
  <c r="M2535" i="45" s="1"/>
  <c r="M2536" i="45" s="1"/>
  <c r="M2537" i="45" s="1"/>
  <c r="M2538" i="45" s="1"/>
  <c r="M2539" i="45" s="1"/>
  <c r="M2540" i="45" s="1"/>
  <c r="M2541" i="45" s="1"/>
  <c r="M2542" i="45" s="1"/>
  <c r="M2543" i="45" s="1"/>
  <c r="M2544" i="45" s="1"/>
  <c r="M2545" i="45" s="1"/>
  <c r="M2546" i="45" s="1"/>
  <c r="M2547" i="45" s="1"/>
  <c r="M2548" i="45" s="1"/>
  <c r="M2549" i="45" s="1"/>
  <c r="M2550" i="45" s="1"/>
  <c r="M2551" i="45" s="1"/>
  <c r="M2552" i="45" s="1"/>
  <c r="M2553" i="45" s="1"/>
  <c r="M2554" i="45" s="1"/>
  <c r="M2555" i="45" s="1"/>
  <c r="M2556" i="45" s="1"/>
  <c r="M2557" i="45" s="1"/>
  <c r="M2558" i="45" s="1"/>
  <c r="M2559" i="45" s="1"/>
  <c r="M2560" i="45" s="1"/>
  <c r="M2561" i="45" s="1"/>
  <c r="M2562" i="45" s="1"/>
  <c r="M2563" i="45" s="1"/>
  <c r="M2564" i="45" s="1"/>
  <c r="M2565" i="45" s="1"/>
  <c r="M2566" i="45" s="1"/>
  <c r="M2567" i="45" s="1"/>
  <c r="M2568" i="45" s="1"/>
  <c r="M2569" i="45" s="1"/>
  <c r="M2570" i="45" s="1"/>
  <c r="M2571" i="45" s="1"/>
  <c r="M2572" i="45" s="1"/>
  <c r="M2573" i="45" s="1"/>
  <c r="M2574" i="45" s="1"/>
  <c r="M2575" i="45" s="1"/>
  <c r="M2576" i="45" s="1"/>
  <c r="M2577" i="45" s="1"/>
  <c r="M2578" i="45" s="1"/>
  <c r="M2579" i="45" s="1"/>
  <c r="M2580" i="45" s="1"/>
  <c r="M2581" i="45" s="1"/>
  <c r="M2582" i="45" s="1"/>
  <c r="M2583" i="45" s="1"/>
  <c r="M2584" i="45" s="1"/>
  <c r="M2585" i="45" s="1"/>
  <c r="M2586" i="45" s="1"/>
  <c r="M2587" i="45" s="1"/>
  <c r="M2588" i="45" s="1"/>
  <c r="M2589" i="45" s="1"/>
  <c r="M2590" i="45" s="1"/>
  <c r="M2591" i="45" s="1"/>
  <c r="M2592" i="45" s="1"/>
  <c r="M2593" i="45" s="1"/>
  <c r="M2594" i="45" s="1"/>
  <c r="M2595" i="45" s="1"/>
  <c r="M2596" i="45" s="1"/>
  <c r="M2597" i="45" s="1"/>
  <c r="M2598" i="45" s="1"/>
  <c r="M2599" i="45" s="1"/>
  <c r="M2600" i="45" s="1"/>
  <c r="M2601" i="45" s="1"/>
  <c r="M2602" i="45" s="1"/>
  <c r="M2603" i="45" s="1"/>
  <c r="M2604" i="45" s="1"/>
  <c r="M2605" i="45" s="1"/>
  <c r="M2606" i="45" s="1"/>
  <c r="M2607" i="45" s="1"/>
  <c r="M2608" i="45" s="1"/>
  <c r="M2609" i="45" s="1"/>
  <c r="M2610" i="45" s="1"/>
  <c r="M2611" i="45" s="1"/>
  <c r="M2612" i="45" s="1"/>
  <c r="M2613" i="45" s="1"/>
  <c r="M2614" i="45" s="1"/>
  <c r="M2615" i="45" s="1"/>
  <c r="M2616" i="45" s="1"/>
  <c r="M2617" i="45" s="1"/>
  <c r="M2618" i="45" s="1"/>
  <c r="M2619" i="45" s="1"/>
  <c r="M2620" i="45" s="1"/>
  <c r="M2621" i="45" s="1"/>
  <c r="M2622" i="45" s="1"/>
  <c r="M2623" i="45" s="1"/>
  <c r="M2624" i="45" s="1"/>
  <c r="M2625" i="45" s="1"/>
  <c r="M2626" i="45" s="1"/>
  <c r="M2627" i="45" s="1"/>
  <c r="M2628" i="45" s="1"/>
  <c r="M2629" i="45" s="1"/>
  <c r="M2630" i="45" s="1"/>
  <c r="M2631" i="45" s="1"/>
  <c r="M2632" i="45" s="1"/>
  <c r="M2633" i="45" s="1"/>
  <c r="M2634" i="45" s="1"/>
  <c r="M2635" i="45" s="1"/>
  <c r="M2636" i="45" s="1"/>
  <c r="M2637" i="45" s="1"/>
  <c r="M2638" i="45" s="1"/>
  <c r="M2639" i="45" s="1"/>
  <c r="M2640" i="45" s="1"/>
  <c r="M2641" i="45" s="1"/>
  <c r="M2642" i="45" s="1"/>
  <c r="M2643" i="45" s="1"/>
  <c r="M2644" i="45" s="1"/>
  <c r="M2645" i="45" s="1"/>
  <c r="M2646" i="45" s="1"/>
  <c r="M2647" i="45" s="1"/>
  <c r="M2648" i="45" s="1"/>
  <c r="M2649" i="45" s="1"/>
  <c r="M2650" i="45" s="1"/>
  <c r="M2651" i="45" s="1"/>
  <c r="M2652" i="45" s="1"/>
  <c r="M2653" i="45" s="1"/>
  <c r="M2654" i="45" s="1"/>
  <c r="M2655" i="45" s="1"/>
  <c r="M2656" i="45" s="1"/>
  <c r="M2657" i="45" s="1"/>
  <c r="M2658" i="45" s="1"/>
  <c r="M2659" i="45" s="1"/>
  <c r="M2660" i="45" s="1"/>
  <c r="M2661" i="45" s="1"/>
  <c r="M2662" i="45" s="1"/>
  <c r="M2663" i="45" s="1"/>
  <c r="M2664" i="45" s="1"/>
  <c r="M2665" i="45" s="1"/>
  <c r="M2666" i="45" s="1"/>
  <c r="M2667" i="45" s="1"/>
  <c r="M2668" i="45" s="1"/>
  <c r="M2669" i="45" s="1"/>
  <c r="M2670" i="45" s="1"/>
  <c r="M2671" i="45" s="1"/>
  <c r="M2672" i="45" s="1"/>
  <c r="M2673" i="45" s="1"/>
  <c r="M2674" i="45" s="1"/>
  <c r="M2675" i="45" s="1"/>
  <c r="M2676" i="45" s="1"/>
  <c r="M2677" i="45" s="1"/>
  <c r="M2678" i="45" s="1"/>
  <c r="M2679" i="45" s="1"/>
  <c r="M2680" i="45" s="1"/>
  <c r="M2681" i="45" s="1"/>
  <c r="M2682" i="45" s="1"/>
  <c r="M2683" i="45" s="1"/>
  <c r="M2684" i="45" s="1"/>
  <c r="M2685" i="45" s="1"/>
  <c r="M2686" i="45" s="1"/>
  <c r="M2687" i="45" s="1"/>
  <c r="M2688" i="45" s="1"/>
  <c r="M2689" i="45" s="1"/>
  <c r="M2690" i="45" s="1"/>
  <c r="M2691" i="45" s="1"/>
  <c r="M2692" i="45" s="1"/>
  <c r="M2693" i="45" s="1"/>
  <c r="M2694" i="45" s="1"/>
  <c r="M2695" i="45" s="1"/>
  <c r="M2696" i="45" s="1"/>
  <c r="M2697" i="45" s="1"/>
  <c r="M2698" i="45" s="1"/>
  <c r="M2699" i="45" s="1"/>
  <c r="M2700" i="45" s="1"/>
  <c r="M2701" i="45" s="1"/>
  <c r="M2702" i="45" s="1"/>
  <c r="M2703" i="45" s="1"/>
  <c r="M2704" i="45" s="1"/>
  <c r="M2705" i="45" s="1"/>
  <c r="M2706" i="45" s="1"/>
  <c r="M2707" i="45" s="1"/>
  <c r="M2708" i="45" s="1"/>
  <c r="M2709" i="45" s="1"/>
  <c r="M2710" i="45" s="1"/>
  <c r="M2711" i="45" s="1"/>
  <c r="M2712" i="45" s="1"/>
  <c r="M2713" i="45" s="1"/>
  <c r="M2714" i="45" s="1"/>
  <c r="M2715" i="45" s="1"/>
  <c r="M2716" i="45" s="1"/>
  <c r="M2717" i="45" s="1"/>
  <c r="M2718" i="45" s="1"/>
  <c r="M2719" i="45" s="1"/>
  <c r="M2720" i="45" s="1"/>
  <c r="M2721" i="45" s="1"/>
  <c r="M2722" i="45" s="1"/>
  <c r="M2723" i="45" s="1"/>
  <c r="M2724" i="45" s="1"/>
  <c r="M2725" i="45" s="1"/>
  <c r="M2726" i="45" s="1"/>
  <c r="M2727" i="45" s="1"/>
  <c r="M2728" i="45" s="1"/>
  <c r="M2729" i="45" s="1"/>
  <c r="M2730" i="45" s="1"/>
  <c r="M2731" i="45" s="1"/>
  <c r="M2732" i="45" s="1"/>
  <c r="M2733" i="45" s="1"/>
  <c r="M2734" i="45" s="1"/>
  <c r="M2735" i="45" s="1"/>
  <c r="M2736" i="45" s="1"/>
  <c r="M2737" i="45" s="1"/>
  <c r="M2738" i="45" s="1"/>
  <c r="M2739" i="45" s="1"/>
  <c r="M2740" i="45" s="1"/>
  <c r="M2741" i="45" s="1"/>
  <c r="M2742" i="45" s="1"/>
  <c r="M2743" i="45" s="1"/>
  <c r="M2744" i="45" s="1"/>
  <c r="M2745" i="45" s="1"/>
  <c r="M2746" i="45" s="1"/>
  <c r="M2747" i="45" s="1"/>
  <c r="M2748" i="45" s="1"/>
  <c r="M2749" i="45" s="1"/>
  <c r="M2750" i="45" s="1"/>
  <c r="M2751" i="45" s="1"/>
  <c r="M2752" i="45" s="1"/>
  <c r="M2753" i="45" s="1"/>
  <c r="M2754" i="45" s="1"/>
  <c r="M2755" i="45" s="1"/>
  <c r="M2756" i="45" s="1"/>
  <c r="M2757" i="45" s="1"/>
  <c r="M2758" i="45" s="1"/>
  <c r="M2759" i="45" s="1"/>
  <c r="M2760" i="45" s="1"/>
  <c r="M2761" i="45" s="1"/>
  <c r="M2762" i="45" s="1"/>
  <c r="M2763" i="45" s="1"/>
  <c r="M2764" i="45" s="1"/>
  <c r="M2765" i="45" s="1"/>
  <c r="M2766" i="45" s="1"/>
  <c r="M2767" i="45" s="1"/>
  <c r="M2768" i="45" s="1"/>
  <c r="M2769" i="45" s="1"/>
  <c r="M2770" i="45" s="1"/>
  <c r="M2771" i="45" s="1"/>
  <c r="M2772" i="45" s="1"/>
  <c r="M2773" i="45" s="1"/>
  <c r="M2774" i="45" s="1"/>
  <c r="M2775" i="45" s="1"/>
  <c r="M2776" i="45" s="1"/>
  <c r="M2777" i="45" s="1"/>
  <c r="M2778" i="45" s="1"/>
  <c r="M2779" i="45" s="1"/>
  <c r="M2780" i="45" s="1"/>
  <c r="M2781" i="45" s="1"/>
  <c r="M2782" i="45" s="1"/>
  <c r="M2783" i="45" s="1"/>
  <c r="M2784" i="45" s="1"/>
  <c r="M2785" i="45" s="1"/>
  <c r="M2786" i="45" s="1"/>
  <c r="M2787" i="45" s="1"/>
  <c r="M2788" i="45" s="1"/>
  <c r="M2789" i="45" s="1"/>
  <c r="M2790" i="45" s="1"/>
  <c r="M2791" i="45" s="1"/>
  <c r="M2792" i="45" s="1"/>
  <c r="M2793" i="45" s="1"/>
  <c r="M2794" i="45" s="1"/>
  <c r="M2795" i="45" s="1"/>
  <c r="M2796" i="45" s="1"/>
  <c r="M2797" i="45" s="1"/>
  <c r="M2798" i="45" s="1"/>
  <c r="M2799" i="45" s="1"/>
  <c r="M2800" i="45" s="1"/>
  <c r="M2801" i="45" s="1"/>
  <c r="M2802" i="45" s="1"/>
  <c r="M2803" i="45" s="1"/>
  <c r="M2804" i="45" s="1"/>
  <c r="M2805" i="45" s="1"/>
  <c r="M2806" i="45" s="1"/>
  <c r="M2807" i="45" s="1"/>
  <c r="M2808" i="45" s="1"/>
  <c r="M2809" i="45" s="1"/>
  <c r="M2810" i="45" s="1"/>
  <c r="M2811" i="45" s="1"/>
  <c r="M2812" i="45" s="1"/>
  <c r="M2813" i="45" s="1"/>
  <c r="M2814" i="45" s="1"/>
  <c r="M2815" i="45" s="1"/>
  <c r="M2816" i="45" s="1"/>
  <c r="M2817" i="45" s="1"/>
  <c r="M2818" i="45" s="1"/>
  <c r="M2819" i="45" s="1"/>
  <c r="M2820" i="45" s="1"/>
  <c r="M2821" i="45" s="1"/>
  <c r="M2822" i="45" s="1"/>
  <c r="M2823" i="45" s="1"/>
  <c r="M2824" i="45" s="1"/>
  <c r="M2825" i="45" s="1"/>
  <c r="M2826" i="45" s="1"/>
  <c r="M2827" i="45" s="1"/>
  <c r="M2828" i="45" s="1"/>
  <c r="M2829" i="45" s="1"/>
  <c r="M2830" i="45" s="1"/>
  <c r="M2831" i="45" s="1"/>
  <c r="M2832" i="45" s="1"/>
  <c r="M2833" i="45" s="1"/>
  <c r="M2834" i="45" s="1"/>
  <c r="M2835" i="45" s="1"/>
  <c r="M2836" i="45" s="1"/>
  <c r="M2837" i="45" s="1"/>
  <c r="M2838" i="45" s="1"/>
  <c r="M2839" i="45" s="1"/>
  <c r="M2840" i="45" s="1"/>
  <c r="M2841" i="45" s="1"/>
  <c r="M2842" i="45" s="1"/>
  <c r="M2843" i="45" s="1"/>
  <c r="M2844" i="45" s="1"/>
  <c r="M2845" i="45" s="1"/>
  <c r="M2846" i="45" s="1"/>
  <c r="M2847" i="45" s="1"/>
  <c r="M2848" i="45" s="1"/>
  <c r="M2849" i="45" s="1"/>
  <c r="M2850" i="45" s="1"/>
  <c r="M2851" i="45" s="1"/>
  <c r="M2852" i="45" s="1"/>
  <c r="M2853" i="45" s="1"/>
  <c r="M2854" i="45" s="1"/>
  <c r="M2855" i="45" s="1"/>
  <c r="M2856" i="45" s="1"/>
  <c r="M2857" i="45" s="1"/>
  <c r="M2858" i="45" s="1"/>
  <c r="M2859" i="45" s="1"/>
  <c r="M2860" i="45" s="1"/>
  <c r="M2861" i="45" s="1"/>
  <c r="M2862" i="45" s="1"/>
  <c r="M2863" i="45" s="1"/>
  <c r="M2864" i="45" s="1"/>
  <c r="M2865" i="45" s="1"/>
  <c r="M2866" i="45" s="1"/>
  <c r="M2867" i="45" s="1"/>
  <c r="M2868" i="45" s="1"/>
  <c r="M2869" i="45" s="1"/>
  <c r="M2870" i="45" s="1"/>
  <c r="M2871" i="45" s="1"/>
  <c r="M2872" i="45" s="1"/>
  <c r="M2873" i="45" s="1"/>
  <c r="M2874" i="45" s="1"/>
  <c r="M2875" i="45" s="1"/>
  <c r="M2876" i="45" s="1"/>
  <c r="M2877" i="45" s="1"/>
  <c r="M2878" i="45" s="1"/>
  <c r="M2879" i="45" s="1"/>
  <c r="M2880" i="45" s="1"/>
  <c r="M2881" i="45" s="1"/>
  <c r="M2882" i="45" s="1"/>
  <c r="M2883" i="45" s="1"/>
  <c r="M2884" i="45" s="1"/>
  <c r="M2885" i="45" s="1"/>
  <c r="M2886" i="45" s="1"/>
  <c r="M2887" i="45" s="1"/>
  <c r="M2888" i="45" s="1"/>
  <c r="M2889" i="45" s="1"/>
  <c r="M2890" i="45" s="1"/>
  <c r="M2891" i="45" s="1"/>
  <c r="M2892" i="45" s="1"/>
  <c r="M2893" i="45" s="1"/>
  <c r="M2894" i="45" s="1"/>
  <c r="M2895" i="45" s="1"/>
  <c r="M2896" i="45" s="1"/>
  <c r="M2897" i="45" s="1"/>
  <c r="M2898" i="45" s="1"/>
  <c r="M2899" i="45" s="1"/>
  <c r="M2900" i="45" s="1"/>
  <c r="M2901" i="45" s="1"/>
  <c r="M2902" i="45" s="1"/>
  <c r="M2903" i="45" s="1"/>
  <c r="M2904" i="45" s="1"/>
  <c r="M2905" i="45" s="1"/>
  <c r="M2906" i="45" s="1"/>
  <c r="M2907" i="45" s="1"/>
  <c r="M2908" i="45" s="1"/>
  <c r="M2909" i="45" s="1"/>
  <c r="M2910" i="45" s="1"/>
  <c r="M2911" i="45" s="1"/>
  <c r="M2912" i="45" s="1"/>
  <c r="M2913" i="45" s="1"/>
  <c r="M2914" i="45" s="1"/>
  <c r="M2915" i="45" s="1"/>
  <c r="M2916" i="45" s="1"/>
  <c r="M2917" i="45" s="1"/>
  <c r="M2918" i="45" s="1"/>
  <c r="M2919" i="45" s="1"/>
  <c r="M2920" i="45" s="1"/>
  <c r="M2921" i="45" s="1"/>
  <c r="M2922" i="45" s="1"/>
  <c r="M2923" i="45" s="1"/>
  <c r="M2924" i="45" s="1"/>
  <c r="M2925" i="45" s="1"/>
  <c r="M2926" i="45" s="1"/>
  <c r="M2927" i="45" s="1"/>
  <c r="M2928" i="45" s="1"/>
  <c r="M2929" i="45" s="1"/>
  <c r="M2930" i="45" s="1"/>
  <c r="M2931" i="45" s="1"/>
  <c r="M2932" i="45" s="1"/>
  <c r="M2933" i="45" s="1"/>
  <c r="M2934" i="45" s="1"/>
  <c r="M2935" i="45" s="1"/>
  <c r="M2936" i="45" s="1"/>
  <c r="M2937" i="45" s="1"/>
  <c r="M2938" i="45" s="1"/>
  <c r="M2939" i="45" s="1"/>
  <c r="M2940" i="45" s="1"/>
  <c r="M2941" i="45" s="1"/>
  <c r="M2942" i="45" s="1"/>
  <c r="M2943" i="45" s="1"/>
  <c r="M2944" i="45" s="1"/>
  <c r="M2945" i="45" s="1"/>
  <c r="M2946" i="45" s="1"/>
  <c r="M2947" i="45" s="1"/>
  <c r="M2948" i="45" s="1"/>
  <c r="M2949" i="45" s="1"/>
  <c r="M2950" i="45" s="1"/>
  <c r="M2951" i="45" s="1"/>
  <c r="M2952" i="45" s="1"/>
  <c r="M2953" i="45" s="1"/>
  <c r="M2954" i="45" s="1"/>
  <c r="M2955" i="45" s="1"/>
  <c r="M2956" i="45" s="1"/>
  <c r="M2957" i="45" s="1"/>
  <c r="M2958" i="45" s="1"/>
  <c r="M2959" i="45" s="1"/>
  <c r="M2960" i="45" s="1"/>
  <c r="M2961" i="45" s="1"/>
  <c r="M2962" i="45" s="1"/>
  <c r="M2963" i="45" s="1"/>
  <c r="M2964" i="45" s="1"/>
  <c r="M2965" i="45" s="1"/>
  <c r="M2966" i="45" s="1"/>
  <c r="M2967" i="45" s="1"/>
  <c r="M2968" i="45" s="1"/>
  <c r="M2969" i="45" s="1"/>
  <c r="M2970" i="45" s="1"/>
  <c r="M2971" i="45" s="1"/>
  <c r="M2972" i="45" s="1"/>
  <c r="M2973" i="45" s="1"/>
  <c r="M2974" i="45" s="1"/>
  <c r="M2975" i="45" s="1"/>
  <c r="M2976" i="45" s="1"/>
  <c r="M2977" i="45" s="1"/>
  <c r="M2978" i="45" s="1"/>
  <c r="M2979" i="45" s="1"/>
  <c r="M2980" i="45" s="1"/>
  <c r="M2981" i="45" s="1"/>
  <c r="M2982" i="45" s="1"/>
  <c r="M2983" i="45" s="1"/>
  <c r="M2984" i="45" s="1"/>
  <c r="M2985" i="45" s="1"/>
  <c r="M2986" i="45" s="1"/>
  <c r="M2987" i="45" s="1"/>
  <c r="M2988" i="45" s="1"/>
  <c r="M2989" i="45" s="1"/>
  <c r="M2990" i="45" s="1"/>
  <c r="M2991" i="45" s="1"/>
  <c r="M2992" i="45" s="1"/>
  <c r="M2993" i="45" s="1"/>
  <c r="M2994" i="45" s="1"/>
  <c r="M2995" i="45" s="1"/>
  <c r="M2996" i="45" s="1"/>
  <c r="M2997" i="45" s="1"/>
  <c r="M2998" i="45" s="1"/>
  <c r="M2999" i="45" s="1"/>
  <c r="M3000" i="45" s="1"/>
  <c r="M3001" i="45" s="1"/>
  <c r="M3002" i="45" s="1"/>
  <c r="M3003" i="45" s="1"/>
  <c r="M3004" i="45" s="1"/>
  <c r="M3005" i="45" s="1"/>
  <c r="M3006" i="45" s="1"/>
  <c r="M3007" i="45" s="1"/>
  <c r="M3008" i="45" s="1"/>
  <c r="M3009" i="45" s="1"/>
  <c r="M3010" i="45" s="1"/>
  <c r="M3011" i="45" s="1"/>
  <c r="M3012" i="45" s="1"/>
  <c r="M3013" i="45" s="1"/>
  <c r="M3014" i="45" s="1"/>
  <c r="M3015" i="45" s="1"/>
  <c r="M3016" i="45" s="1"/>
  <c r="M3017" i="45" s="1"/>
  <c r="M3018" i="45" s="1"/>
  <c r="M3019" i="45" s="1"/>
  <c r="M3020" i="45" s="1"/>
  <c r="M3021" i="45" s="1"/>
  <c r="M3022" i="45" s="1"/>
  <c r="M3023" i="45" s="1"/>
  <c r="M3024" i="45" s="1"/>
  <c r="M3025" i="45" s="1"/>
  <c r="M3026" i="45" s="1"/>
  <c r="M3027" i="45" s="1"/>
  <c r="M3028" i="45" s="1"/>
  <c r="M3029" i="45" s="1"/>
  <c r="M3030" i="45" s="1"/>
  <c r="M3031" i="45" s="1"/>
  <c r="M3032" i="45" s="1"/>
  <c r="M3033" i="45" s="1"/>
  <c r="M3034" i="45" s="1"/>
  <c r="M3035" i="45" s="1"/>
  <c r="M3036" i="45" s="1"/>
  <c r="M3037" i="45" s="1"/>
  <c r="M3038" i="45" s="1"/>
  <c r="M3039" i="45" s="1"/>
  <c r="M3040" i="45" s="1"/>
  <c r="M3041" i="45" s="1"/>
  <c r="M3042" i="45" s="1"/>
  <c r="M3043" i="45" s="1"/>
  <c r="M3044" i="45" s="1"/>
  <c r="M3045" i="45" s="1"/>
  <c r="M3046" i="45" s="1"/>
  <c r="M3047" i="45" s="1"/>
  <c r="M3048" i="45" s="1"/>
  <c r="M3049" i="45" s="1"/>
  <c r="M3050" i="45" s="1"/>
  <c r="M3051" i="45" s="1"/>
  <c r="M3052" i="45" s="1"/>
  <c r="M3053" i="45" s="1"/>
  <c r="M3054" i="45" s="1"/>
  <c r="M3055" i="45" s="1"/>
  <c r="M3056" i="45" s="1"/>
  <c r="M3057" i="45" s="1"/>
  <c r="M3058" i="45" s="1"/>
  <c r="M3059" i="45" s="1"/>
  <c r="M3060" i="45" s="1"/>
  <c r="M3061" i="45" s="1"/>
  <c r="M3062" i="45" s="1"/>
  <c r="M3063" i="45" s="1"/>
  <c r="M3064" i="45" s="1"/>
  <c r="M3065" i="45" s="1"/>
  <c r="M3066" i="45" s="1"/>
  <c r="M3067" i="45" s="1"/>
  <c r="M3068" i="45" s="1"/>
  <c r="M3069" i="45" s="1"/>
  <c r="M3070" i="45" s="1"/>
  <c r="M3071" i="45" s="1"/>
  <c r="M3072" i="45" s="1"/>
  <c r="M3073" i="45" s="1"/>
  <c r="M3074" i="45" s="1"/>
  <c r="M3075" i="45" s="1"/>
  <c r="M3076" i="45" s="1"/>
  <c r="M3077" i="45" s="1"/>
  <c r="M3078" i="45" s="1"/>
  <c r="M3079" i="45" s="1"/>
  <c r="M3080" i="45" s="1"/>
  <c r="M3081" i="45" s="1"/>
  <c r="M3082" i="45" s="1"/>
  <c r="M3083" i="45" s="1"/>
  <c r="M3084" i="45" s="1"/>
  <c r="M3085" i="45" s="1"/>
  <c r="M3086" i="45" s="1"/>
  <c r="M3087" i="45" s="1"/>
  <c r="M3088" i="45" s="1"/>
  <c r="M3089" i="45" s="1"/>
  <c r="M3090" i="45" s="1"/>
  <c r="M3091" i="45" s="1"/>
  <c r="M3092" i="45" s="1"/>
  <c r="M3093" i="45" s="1"/>
  <c r="M3094" i="45" s="1"/>
  <c r="M3095" i="45" s="1"/>
  <c r="M3096" i="45" s="1"/>
  <c r="M3097" i="45" s="1"/>
  <c r="M3098" i="45" s="1"/>
  <c r="M3099" i="45" s="1"/>
  <c r="M3100" i="45" s="1"/>
  <c r="M3101" i="45" s="1"/>
  <c r="M3102" i="45" s="1"/>
  <c r="M3103" i="45" s="1"/>
  <c r="M3104" i="45" s="1"/>
  <c r="M3105" i="45" s="1"/>
  <c r="M3106" i="45" s="1"/>
  <c r="M3107" i="45" s="1"/>
  <c r="M3108" i="45" s="1"/>
  <c r="M3109" i="45" s="1"/>
  <c r="M3110" i="45" s="1"/>
  <c r="M3111" i="45" s="1"/>
  <c r="M3112" i="45" s="1"/>
  <c r="M3113" i="45" s="1"/>
  <c r="M3114" i="45" s="1"/>
  <c r="M3115" i="45" s="1"/>
  <c r="M3116" i="45" s="1"/>
  <c r="M3117" i="45" s="1"/>
  <c r="M3118" i="45" s="1"/>
  <c r="M3119" i="45" s="1"/>
  <c r="M3120" i="45" s="1"/>
  <c r="M3121" i="45" s="1"/>
  <c r="M3122" i="45" s="1"/>
  <c r="M3123" i="45" s="1"/>
  <c r="M3124" i="45" s="1"/>
  <c r="M3125" i="45" s="1"/>
  <c r="M3126" i="45" s="1"/>
  <c r="M3127" i="45" s="1"/>
  <c r="M3128" i="45" s="1"/>
  <c r="M3129" i="45" s="1"/>
  <c r="E4" i="45"/>
  <c r="AU88" i="40"/>
  <c r="AT88" i="40"/>
  <c r="AS88" i="40"/>
  <c r="AR88" i="40"/>
  <c r="AQ88" i="40"/>
  <c r="AP88" i="40"/>
  <c r="AO88" i="40"/>
  <c r="AN88" i="40"/>
  <c r="AO95" i="40" l="1"/>
  <c r="AU95" i="40"/>
  <c r="AT95" i="40"/>
  <c r="AS95" i="40"/>
  <c r="AR95" i="40"/>
  <c r="AQ95" i="40"/>
  <c r="AP95" i="40"/>
  <c r="AN95" i="40"/>
  <c r="AM88" i="40"/>
  <c r="AL88" i="40" l="1"/>
  <c r="AK88" i="40"/>
  <c r="AJ88" i="40"/>
  <c r="BC14" i="40" l="1"/>
  <c r="AU101" i="40"/>
  <c r="AT101" i="40"/>
  <c r="AS101" i="40"/>
  <c r="AR101" i="40"/>
  <c r="AQ101" i="40"/>
  <c r="AP101" i="40"/>
  <c r="AO101" i="40"/>
  <c r="AN101" i="40"/>
  <c r="AM101" i="40"/>
  <c r="AL101" i="40"/>
  <c r="AK101" i="40"/>
  <c r="AJ101" i="40"/>
  <c r="AM95" i="40"/>
  <c r="AL95" i="40"/>
  <c r="AK95" i="40"/>
  <c r="AJ95" i="40"/>
  <c r="AU78" i="40"/>
  <c r="AT78" i="40"/>
  <c r="AS78" i="40"/>
  <c r="AR78" i="40"/>
  <c r="AQ78" i="40"/>
  <c r="AP78" i="40"/>
  <c r="AO78" i="40"/>
  <c r="AN78" i="40"/>
  <c r="AM78" i="40"/>
  <c r="AL78" i="40"/>
  <c r="AK78" i="40"/>
  <c r="AJ78" i="40"/>
  <c r="AL75" i="40"/>
  <c r="AK75" i="40"/>
  <c r="AJ75" i="40"/>
  <c r="AU62" i="40"/>
  <c r="AT62" i="40"/>
  <c r="AS62" i="40"/>
  <c r="AR62" i="40"/>
  <c r="AQ62" i="40"/>
  <c r="AP62" i="40"/>
  <c r="AO62" i="40"/>
  <c r="AN62" i="40"/>
  <c r="AM62" i="40"/>
  <c r="AL62" i="40"/>
  <c r="AK62" i="40"/>
  <c r="AJ62" i="40"/>
  <c r="AU35" i="40"/>
  <c r="AT35" i="40"/>
  <c r="AS35" i="40"/>
  <c r="AR35" i="40"/>
  <c r="AQ35" i="40"/>
  <c r="AP35" i="40"/>
  <c r="AO35" i="40"/>
  <c r="AN35" i="40"/>
  <c r="AM35" i="40"/>
  <c r="AL35" i="40"/>
  <c r="AK35" i="40"/>
  <c r="AJ35" i="40"/>
  <c r="AU29" i="40"/>
  <c r="AT29" i="40"/>
  <c r="AS29" i="40"/>
  <c r="AR29" i="40"/>
  <c r="AQ29" i="40"/>
  <c r="AP29" i="40"/>
  <c r="AO29" i="40"/>
  <c r="AN29" i="40"/>
  <c r="AM29" i="40"/>
  <c r="AL29" i="40"/>
  <c r="AK29" i="40"/>
  <c r="AJ29" i="40"/>
  <c r="AU11" i="40"/>
  <c r="AT11" i="40"/>
  <c r="AS11" i="40"/>
  <c r="AR11" i="40"/>
  <c r="AQ11" i="40"/>
  <c r="AP11" i="40"/>
  <c r="AO11" i="40"/>
  <c r="AN11" i="40"/>
  <c r="AM11" i="40"/>
  <c r="AU5" i="40"/>
  <c r="AT5" i="40"/>
  <c r="AS5" i="40"/>
  <c r="AR5" i="40"/>
  <c r="AQ5" i="40"/>
  <c r="AP5" i="40"/>
  <c r="AO5" i="40"/>
  <c r="AN5" i="40"/>
  <c r="AM5" i="40"/>
  <c r="AL5" i="40"/>
  <c r="AJ5" i="40"/>
  <c r="BB5" i="40" l="1"/>
  <c r="BH5" i="40"/>
  <c r="BA5" i="40"/>
  <c r="AZ5" i="40"/>
  <c r="BG5" i="40"/>
  <c r="AY5" i="40"/>
  <c r="BF5" i="40"/>
  <c r="AX5" i="40"/>
  <c r="BE5" i="40"/>
  <c r="AW5" i="40"/>
  <c r="BD5" i="40"/>
  <c r="BC5" i="40"/>
  <c r="E142" i="6" l="1"/>
  <c r="E141" i="6"/>
  <c r="E172" i="6"/>
  <c r="E171" i="6"/>
  <c r="E170" i="6"/>
  <c r="E169" i="6"/>
  <c r="E168" i="6"/>
  <c r="E167" i="6"/>
  <c r="E166" i="6"/>
  <c r="E165" i="6"/>
  <c r="E164" i="6"/>
  <c r="E163" i="6"/>
  <c r="E162" i="6"/>
  <c r="E161" i="6"/>
  <c r="E160" i="6"/>
  <c r="E159" i="6"/>
  <c r="E158" i="6"/>
  <c r="E157" i="6"/>
  <c r="E156" i="6"/>
  <c r="E155" i="6"/>
  <c r="E154" i="6"/>
  <c r="E153" i="6"/>
  <c r="E152" i="6"/>
  <c r="E151" i="6"/>
  <c r="E150" i="6"/>
  <c r="E149" i="6"/>
  <c r="E148" i="6"/>
  <c r="E147" i="6"/>
  <c r="E146" i="6"/>
  <c r="E145" i="6"/>
  <c r="E144" i="6"/>
  <c r="E143" i="6"/>
  <c r="AW79" i="40"/>
  <c r="BD78" i="40"/>
  <c r="AW68" i="40"/>
  <c r="BA62" i="40"/>
  <c r="D1" i="40"/>
  <c r="E1" i="40" s="1"/>
  <c r="F1" i="40" s="1"/>
  <c r="G1" i="40" s="1"/>
  <c r="H1" i="40" s="1"/>
  <c r="X1" i="40"/>
  <c r="Y1" i="40" s="1"/>
  <c r="Z1" i="40" s="1"/>
  <c r="AA1" i="40" s="1"/>
  <c r="AB1" i="40" s="1"/>
  <c r="AC1" i="40" s="1"/>
  <c r="AD1" i="40" s="1"/>
  <c r="AE1" i="40" s="1"/>
  <c r="AF1" i="40" s="1"/>
  <c r="AG1" i="40" s="1"/>
  <c r="AH1" i="40" s="1"/>
  <c r="AK1" i="40"/>
  <c r="AL1" i="40" s="1"/>
  <c r="AM1" i="40" s="1"/>
  <c r="AN1" i="40" s="1"/>
  <c r="AO1" i="40" s="1"/>
  <c r="AP1" i="40" s="1"/>
  <c r="AQ1" i="40" s="1"/>
  <c r="AR1" i="40" s="1"/>
  <c r="AS1" i="40" s="1"/>
  <c r="AT1" i="40" s="1"/>
  <c r="AU1" i="40" s="1"/>
  <c r="AX1" i="40"/>
  <c r="AY1" i="40" s="1"/>
  <c r="AZ1" i="40" s="1"/>
  <c r="BA1" i="40" s="1"/>
  <c r="BB1" i="40" s="1"/>
  <c r="BC1" i="40" s="1"/>
  <c r="BD1" i="40" s="1"/>
  <c r="BE1" i="40" s="1"/>
  <c r="BF1" i="40" s="1"/>
  <c r="BG1" i="40" s="1"/>
  <c r="BH1" i="40" s="1"/>
  <c r="AW59" i="40"/>
  <c r="AW57" i="40"/>
  <c r="AW55" i="40"/>
  <c r="AW50" i="40"/>
  <c r="AW101" i="40"/>
  <c r="AW60" i="40"/>
  <c r="AW43" i="40"/>
  <c r="AW42" i="40"/>
  <c r="AW41" i="40"/>
  <c r="AW40" i="40"/>
  <c r="AW38" i="40"/>
  <c r="AW36" i="40"/>
  <c r="AW31" i="40"/>
  <c r="AW30" i="40"/>
  <c r="AW24" i="40"/>
  <c r="AW21" i="40"/>
  <c r="AW17" i="40"/>
  <c r="A4" i="40"/>
  <c r="A5" i="40" s="1"/>
  <c r="A6" i="40" s="1"/>
  <c r="A7" i="40" s="1"/>
  <c r="A8" i="40" s="1"/>
  <c r="A9" i="40" s="1"/>
  <c r="A10" i="40" s="1"/>
  <c r="A11" i="40" s="1"/>
  <c r="A12" i="40" s="1"/>
  <c r="A13" i="40" s="1"/>
  <c r="A14" i="40" s="1"/>
  <c r="A15" i="40" s="1"/>
  <c r="A16" i="40" s="1"/>
  <c r="A17" i="40" s="1"/>
  <c r="A18" i="40" s="1"/>
  <c r="A19" i="40" s="1"/>
  <c r="A20" i="40" s="1"/>
  <c r="A21" i="40" s="1"/>
  <c r="A22" i="40" s="1"/>
  <c r="A23" i="40" s="1"/>
  <c r="A24" i="40" s="1"/>
  <c r="A25" i="40" s="1"/>
  <c r="A26" i="40" s="1"/>
  <c r="A27" i="40" s="1"/>
  <c r="A28" i="40" s="1"/>
  <c r="A29" i="40" s="1"/>
  <c r="A30" i="40" s="1"/>
  <c r="A31" i="40" s="1"/>
  <c r="A32" i="40" s="1"/>
  <c r="A33" i="40" s="1"/>
  <c r="A34" i="40" s="1"/>
  <c r="A35" i="40" s="1"/>
  <c r="A36" i="40" s="1"/>
  <c r="A37" i="40" s="1"/>
  <c r="A38" i="40" s="1"/>
  <c r="A39" i="40" s="1"/>
  <c r="A40" i="40" s="1"/>
  <c r="A41" i="40" s="1"/>
  <c r="A42" i="40" s="1"/>
  <c r="A43" i="40" s="1"/>
  <c r="A44" i="40" s="1"/>
  <c r="A45" i="40" s="1"/>
  <c r="A46" i="40" s="1"/>
  <c r="A47" i="40" s="1"/>
  <c r="A48" i="40" s="1"/>
  <c r="A49" i="40" s="1"/>
  <c r="A50" i="40" s="1"/>
  <c r="A51" i="40" s="1"/>
  <c r="A52" i="40" s="1"/>
  <c r="A53" i="40" s="1"/>
  <c r="A54" i="40" s="1"/>
  <c r="A55" i="40" s="1"/>
  <c r="A56" i="40" s="1"/>
  <c r="A57" i="40" s="1"/>
  <c r="A58" i="40" s="1"/>
  <c r="A59" i="40" s="1"/>
  <c r="A60" i="40" s="1"/>
  <c r="A61" i="40" s="1"/>
  <c r="A62" i="40" s="1"/>
  <c r="A63" i="40" s="1"/>
  <c r="A64" i="40" s="1"/>
  <c r="A65" i="40" s="1"/>
  <c r="A66" i="40" s="1"/>
  <c r="A67" i="40" s="1"/>
  <c r="A68" i="40" s="1"/>
  <c r="A69" i="40" s="1"/>
  <c r="A70" i="40" s="1"/>
  <c r="AW3" i="40"/>
  <c r="AJ3" i="40"/>
  <c r="W3" i="40"/>
  <c r="R2" i="40"/>
  <c r="A71" i="40" l="1"/>
  <c r="A73" i="40" s="1"/>
  <c r="A74" i="40" s="1"/>
  <c r="A75" i="40" s="1"/>
  <c r="A76" i="40" s="1"/>
  <c r="A77" i="40" s="1"/>
  <c r="A78" i="40" s="1"/>
  <c r="A79" i="40" s="1"/>
  <c r="A80" i="40" s="1"/>
  <c r="A81" i="40" s="1"/>
  <c r="A82" i="40" s="1"/>
  <c r="A83" i="40" s="1"/>
  <c r="A84" i="40" s="1"/>
  <c r="A85" i="40" s="1"/>
  <c r="A86" i="40" s="1"/>
  <c r="A87" i="40" s="1"/>
  <c r="A88" i="40" s="1"/>
  <c r="A89" i="40" s="1"/>
  <c r="A90" i="40" s="1"/>
  <c r="A91" i="40" s="1"/>
  <c r="A92" i="40" s="1"/>
  <c r="A93" i="40" s="1"/>
  <c r="A94" i="40" s="1"/>
  <c r="A95" i="40" s="1"/>
  <c r="A96" i="40" s="1"/>
  <c r="A97" i="40" s="1"/>
  <c r="A98" i="40" s="1"/>
  <c r="A99" i="40" s="1"/>
  <c r="A100" i="40" s="1"/>
  <c r="A101" i="40" s="1"/>
  <c r="A102" i="40" s="1"/>
  <c r="A103" i="40" s="1"/>
  <c r="A104" i="40" s="1"/>
  <c r="A105" i="40" s="1"/>
  <c r="A106" i="40" s="1"/>
  <c r="A107" i="40" s="1"/>
  <c r="A108" i="40" s="1"/>
  <c r="A109" i="40" s="1"/>
  <c r="A110" i="40" s="1"/>
  <c r="A111" i="40" s="1"/>
  <c r="A112" i="40" s="1"/>
  <c r="A113" i="40" s="1"/>
  <c r="A114" i="40" s="1"/>
  <c r="A115" i="40" s="1"/>
  <c r="A116" i="40" s="1"/>
  <c r="A117" i="40" s="1"/>
  <c r="A118" i="40" s="1"/>
  <c r="A119" i="40" s="1"/>
  <c r="A120" i="40" s="1"/>
  <c r="A121" i="40" s="1"/>
  <c r="A72" i="40"/>
  <c r="I1" i="40"/>
  <c r="H3" i="40"/>
  <c r="H72" i="40" s="1"/>
  <c r="BH58" i="40"/>
  <c r="BA58" i="40"/>
  <c r="BB58" i="40"/>
  <c r="BC58" i="40"/>
  <c r="BD58" i="40"/>
  <c r="AW58" i="40"/>
  <c r="BE58" i="40"/>
  <c r="AX58" i="40"/>
  <c r="BF58" i="40"/>
  <c r="AY58" i="40"/>
  <c r="BG58" i="40"/>
  <c r="AZ58" i="40"/>
  <c r="BA84" i="40"/>
  <c r="BH27" i="40"/>
  <c r="BA27" i="40"/>
  <c r="BB27" i="40"/>
  <c r="BC27" i="40"/>
  <c r="BD27" i="40"/>
  <c r="AW27" i="40"/>
  <c r="BE27" i="40"/>
  <c r="AX27" i="40"/>
  <c r="BF27" i="40"/>
  <c r="AY27" i="40"/>
  <c r="BG27" i="40"/>
  <c r="AZ27" i="40"/>
  <c r="BE78" i="40"/>
  <c r="BB79" i="40"/>
  <c r="BF84" i="40"/>
  <c r="BH79" i="40"/>
  <c r="BB83" i="40"/>
  <c r="BH85" i="40"/>
  <c r="AW78" i="40"/>
  <c r="BG83" i="40"/>
  <c r="BC79" i="40"/>
  <c r="BD79" i="40"/>
  <c r="BC83" i="40"/>
  <c r="BB84" i="40"/>
  <c r="BA85" i="40"/>
  <c r="AX78" i="40"/>
  <c r="BF78" i="40"/>
  <c r="BE79" i="40"/>
  <c r="BD83" i="40"/>
  <c r="BC84" i="40"/>
  <c r="BB85" i="40"/>
  <c r="AY78" i="40"/>
  <c r="BG78" i="40"/>
  <c r="AX79" i="40"/>
  <c r="BF79" i="40"/>
  <c r="AW83" i="40"/>
  <c r="BE83" i="40"/>
  <c r="BD84" i="40"/>
  <c r="BC85" i="40"/>
  <c r="AZ78" i="40"/>
  <c r="BH78" i="40"/>
  <c r="AY79" i="40"/>
  <c r="BG79" i="40"/>
  <c r="AX83" i="40"/>
  <c r="BF83" i="40"/>
  <c r="AW84" i="40"/>
  <c r="BE84" i="40"/>
  <c r="BD85" i="40"/>
  <c r="BA78" i="40"/>
  <c r="AZ79" i="40"/>
  <c r="AY83" i="40"/>
  <c r="AX84" i="40"/>
  <c r="AW85" i="40"/>
  <c r="BE85" i="40"/>
  <c r="BB78" i="40"/>
  <c r="BA79" i="40"/>
  <c r="AZ83" i="40"/>
  <c r="BH83" i="40"/>
  <c r="AY84" i="40"/>
  <c r="BG84" i="40"/>
  <c r="AX85" i="40"/>
  <c r="BF85" i="40"/>
  <c r="BC78" i="40"/>
  <c r="BA83" i="40"/>
  <c r="AZ84" i="40"/>
  <c r="BH84" i="40"/>
  <c r="AY85" i="40"/>
  <c r="BG85" i="40"/>
  <c r="AZ85" i="40"/>
  <c r="BC62" i="40"/>
  <c r="BH70" i="40"/>
  <c r="BA70" i="40"/>
  <c r="BB70" i="40"/>
  <c r="BC70" i="40"/>
  <c r="BD70" i="40"/>
  <c r="AW70" i="40"/>
  <c r="BE70" i="40"/>
  <c r="AX70" i="40"/>
  <c r="BF70" i="40"/>
  <c r="AY70" i="40"/>
  <c r="BG70" i="40"/>
  <c r="AZ70" i="40"/>
  <c r="BB62" i="40"/>
  <c r="BD68" i="40"/>
  <c r="AZ65" i="40"/>
  <c r="BA63" i="40"/>
  <c r="BC67" i="40"/>
  <c r="BA69" i="40"/>
  <c r="BA73" i="40"/>
  <c r="BD66" i="40"/>
  <c r="BC71" i="40"/>
  <c r="BE62" i="40"/>
  <c r="BH65" i="40"/>
  <c r="BE68" i="40"/>
  <c r="BE65" i="40"/>
  <c r="BE67" i="40"/>
  <c r="BB63" i="40"/>
  <c r="BC65" i="40"/>
  <c r="AW67" i="40"/>
  <c r="BC69" i="40"/>
  <c r="BB73" i="40"/>
  <c r="BG65" i="40"/>
  <c r="BF66" i="40"/>
  <c r="AW66" i="40"/>
  <c r="BF67" i="40"/>
  <c r="AX67" i="40"/>
  <c r="AX66" i="40"/>
  <c r="BB68" i="40"/>
  <c r="BD69" i="40"/>
  <c r="AW62" i="40"/>
  <c r="BH64" i="40"/>
  <c r="AX65" i="40"/>
  <c r="BG66" i="40"/>
  <c r="AY66" i="40"/>
  <c r="BB71" i="40"/>
  <c r="BA64" i="40"/>
  <c r="BD62" i="40"/>
  <c r="BC63" i="40"/>
  <c r="BB64" i="40"/>
  <c r="BA65" i="40"/>
  <c r="AZ66" i="40"/>
  <c r="BH66" i="40"/>
  <c r="AY67" i="40"/>
  <c r="BG67" i="40"/>
  <c r="AX68" i="40"/>
  <c r="BF68" i="40"/>
  <c r="AW69" i="40"/>
  <c r="BE69" i="40"/>
  <c r="BD71" i="40"/>
  <c r="BC73" i="40"/>
  <c r="AK3" i="40"/>
  <c r="BD63" i="40"/>
  <c r="BC64" i="40"/>
  <c r="BB65" i="40"/>
  <c r="BA66" i="40"/>
  <c r="AZ67" i="40"/>
  <c r="BH67" i="40"/>
  <c r="AY68" i="40"/>
  <c r="BG68" i="40"/>
  <c r="AX69" i="40"/>
  <c r="BF69" i="40"/>
  <c r="AW71" i="40"/>
  <c r="BE71" i="40"/>
  <c r="BD73" i="40"/>
  <c r="AX62" i="40"/>
  <c r="BF62" i="40"/>
  <c r="AW63" i="40"/>
  <c r="BE63" i="40"/>
  <c r="BD64" i="40"/>
  <c r="BB66" i="40"/>
  <c r="BA67" i="40"/>
  <c r="AZ68" i="40"/>
  <c r="BH68" i="40"/>
  <c r="AY69" i="40"/>
  <c r="BG69" i="40"/>
  <c r="AX71" i="40"/>
  <c r="BF71" i="40"/>
  <c r="AW73" i="40"/>
  <c r="BE73" i="40"/>
  <c r="AY62" i="40"/>
  <c r="BG62" i="40"/>
  <c r="AX63" i="40"/>
  <c r="BF63" i="40"/>
  <c r="AW64" i="40"/>
  <c r="BE64" i="40"/>
  <c r="BD65" i="40"/>
  <c r="BC66" i="40"/>
  <c r="BB67" i="40"/>
  <c r="BA68" i="40"/>
  <c r="AZ69" i="40"/>
  <c r="BH69" i="40"/>
  <c r="AY71" i="40"/>
  <c r="BG71" i="40"/>
  <c r="AX73" i="40"/>
  <c r="BF73" i="40"/>
  <c r="AZ62" i="40"/>
  <c r="BH62" i="40"/>
  <c r="AY63" i="40"/>
  <c r="BG63" i="40"/>
  <c r="AX64" i="40"/>
  <c r="BF64" i="40"/>
  <c r="AW65" i="40"/>
  <c r="AZ71" i="40"/>
  <c r="BH71" i="40"/>
  <c r="AY73" i="40"/>
  <c r="BG73" i="40"/>
  <c r="AZ63" i="40"/>
  <c r="BH63" i="40"/>
  <c r="AY64" i="40"/>
  <c r="BG64" i="40"/>
  <c r="BF65" i="40"/>
  <c r="BE66" i="40"/>
  <c r="BD67" i="40"/>
  <c r="BC68" i="40"/>
  <c r="BB69" i="40"/>
  <c r="BA71" i="40"/>
  <c r="AZ73" i="40"/>
  <c r="BH73" i="40"/>
  <c r="AZ64" i="40"/>
  <c r="AY65" i="40"/>
  <c r="X3" i="40"/>
  <c r="BA97" i="40"/>
  <c r="BH97" i="40"/>
  <c r="AW97" i="40"/>
  <c r="BH99" i="40"/>
  <c r="BA99" i="40"/>
  <c r="BB97" i="40"/>
  <c r="BB99" i="40"/>
  <c r="BD97" i="40"/>
  <c r="BC99" i="40"/>
  <c r="BE97" i="40"/>
  <c r="BD99" i="40"/>
  <c r="AX97" i="40"/>
  <c r="BF97" i="40"/>
  <c r="AW99" i="40"/>
  <c r="BE99" i="40"/>
  <c r="AY97" i="40"/>
  <c r="BG97" i="40"/>
  <c r="AX99" i="40"/>
  <c r="BF99" i="40"/>
  <c r="BC97" i="40"/>
  <c r="AZ97" i="40"/>
  <c r="AY99" i="40"/>
  <c r="BG99" i="40"/>
  <c r="AZ99" i="40"/>
  <c r="AY76" i="40"/>
  <c r="AW76" i="40"/>
  <c r="BF76" i="40"/>
  <c r="AX76" i="40"/>
  <c r="BA76" i="40"/>
  <c r="BH76" i="40"/>
  <c r="AX52" i="40"/>
  <c r="BC76" i="40"/>
  <c r="BG76" i="40"/>
  <c r="BB76" i="40"/>
  <c r="BD76" i="40"/>
  <c r="BE76" i="40"/>
  <c r="AZ76" i="40"/>
  <c r="AY51" i="40"/>
  <c r="BH51" i="40"/>
  <c r="AZ53" i="40"/>
  <c r="AZ50" i="40"/>
  <c r="AZ55" i="40"/>
  <c r="AX55" i="40"/>
  <c r="AY55" i="40"/>
  <c r="BG55" i="40"/>
  <c r="AX53" i="40"/>
  <c r="BB59" i="40"/>
  <c r="BF52" i="40"/>
  <c r="BH53" i="40"/>
  <c r="BD57" i="40"/>
  <c r="BB50" i="40"/>
  <c r="BG52" i="40"/>
  <c r="BB53" i="40"/>
  <c r="BB55" i="40"/>
  <c r="BC55" i="40"/>
  <c r="BC57" i="40"/>
  <c r="AZ51" i="40"/>
  <c r="BH52" i="40"/>
  <c r="BE53" i="40"/>
  <c r="BD55" i="40"/>
  <c r="BA51" i="40"/>
  <c r="AY52" i="40"/>
  <c r="BF53" i="40"/>
  <c r="BE55" i="40"/>
  <c r="BA57" i="40"/>
  <c r="AZ52" i="40"/>
  <c r="AW53" i="40"/>
  <c r="BG53" i="40"/>
  <c r="BF55" i="40"/>
  <c r="BH57" i="40"/>
  <c r="AZ57" i="40"/>
  <c r="BG57" i="40"/>
  <c r="AY57" i="40"/>
  <c r="BF57" i="40"/>
  <c r="AX57" i="40"/>
  <c r="BE57" i="40"/>
  <c r="BG50" i="40"/>
  <c r="AY50" i="40"/>
  <c r="BF50" i="40"/>
  <c r="AX50" i="40"/>
  <c r="BC50" i="40"/>
  <c r="BA50" i="40"/>
  <c r="BB51" i="40"/>
  <c r="BF51" i="40"/>
  <c r="AX51" i="40"/>
  <c r="BE51" i="40"/>
  <c r="AW51" i="40"/>
  <c r="BA52" i="40"/>
  <c r="BE50" i="40"/>
  <c r="BD51" i="40"/>
  <c r="BE52" i="40"/>
  <c r="AW52" i="40"/>
  <c r="BD52" i="40"/>
  <c r="BB52" i="40"/>
  <c r="AY53" i="40"/>
  <c r="BH55" i="40"/>
  <c r="BD50" i="40"/>
  <c r="BC51" i="40"/>
  <c r="BH50" i="40"/>
  <c r="BG51" i="40"/>
  <c r="BC52" i="40"/>
  <c r="BA59" i="40"/>
  <c r="BD53" i="40"/>
  <c r="BC53" i="40"/>
  <c r="BA53" i="40"/>
  <c r="BB57" i="40"/>
  <c r="BH59" i="40"/>
  <c r="AZ59" i="40"/>
  <c r="BF59" i="40"/>
  <c r="AX59" i="40"/>
  <c r="BE59" i="40"/>
  <c r="BD59" i="40"/>
  <c r="BC59" i="40"/>
  <c r="BA55" i="40"/>
  <c r="AY59" i="40"/>
  <c r="BG59" i="40"/>
  <c r="BH44" i="40"/>
  <c r="BA44" i="40"/>
  <c r="BB44" i="40"/>
  <c r="BC44" i="40"/>
  <c r="BD44" i="40"/>
  <c r="AW44" i="40"/>
  <c r="BE44" i="40"/>
  <c r="AX44" i="40"/>
  <c r="BF44" i="40"/>
  <c r="AY44" i="40"/>
  <c r="BG44" i="40"/>
  <c r="AZ44" i="40"/>
  <c r="BB7" i="40"/>
  <c r="BH7" i="40"/>
  <c r="AX13" i="40"/>
  <c r="BH8" i="40"/>
  <c r="BA7" i="40"/>
  <c r="BA8" i="40"/>
  <c r="BB8" i="40"/>
  <c r="BC7" i="40"/>
  <c r="BC8" i="40"/>
  <c r="BD7" i="40"/>
  <c r="BD8" i="40"/>
  <c r="AW7" i="40"/>
  <c r="BE7" i="40"/>
  <c r="AW8" i="40"/>
  <c r="BE8" i="40"/>
  <c r="AX8" i="40"/>
  <c r="BF8" i="40"/>
  <c r="AY7" i="40"/>
  <c r="BG7" i="40"/>
  <c r="AY8" i="40"/>
  <c r="BG8" i="40"/>
  <c r="AX7" i="40"/>
  <c r="BF7" i="40"/>
  <c r="AZ7" i="40"/>
  <c r="AZ8" i="40"/>
  <c r="BA49" i="40"/>
  <c r="BE41" i="40"/>
  <c r="AX12" i="40"/>
  <c r="AW13" i="40"/>
  <c r="AY39" i="40"/>
  <c r="BA20" i="40"/>
  <c r="AX23" i="40"/>
  <c r="BE23" i="40"/>
  <c r="BG39" i="40"/>
  <c r="AQ47" i="40"/>
  <c r="AQ10" i="40" s="1"/>
  <c r="AQ87" i="40" s="1"/>
  <c r="BB14" i="40"/>
  <c r="BC30" i="40"/>
  <c r="BB45" i="40"/>
  <c r="BG12" i="40"/>
  <c r="BB36" i="40"/>
  <c r="BD43" i="40"/>
  <c r="AZ48" i="40"/>
  <c r="AY20" i="40"/>
  <c r="BF40" i="40"/>
  <c r="BF13" i="40"/>
  <c r="BA60" i="40"/>
  <c r="AZ60" i="40"/>
  <c r="AU47" i="40"/>
  <c r="AU10" i="40" s="1"/>
  <c r="AU87" i="40" s="1"/>
  <c r="AR47" i="40"/>
  <c r="AR10" i="40" s="1"/>
  <c r="AR87" i="40" s="1"/>
  <c r="BB6" i="40"/>
  <c r="AY12" i="40"/>
  <c r="AY21" i="40"/>
  <c r="AX40" i="40"/>
  <c r="AY48" i="40"/>
  <c r="BE13" i="40"/>
  <c r="BD14" i="40"/>
  <c r="AW20" i="40"/>
  <c r="BG21" i="40"/>
  <c r="AX21" i="40"/>
  <c r="AX41" i="40"/>
  <c r="BF43" i="40"/>
  <c r="BH20" i="40"/>
  <c r="AZ20" i="40"/>
  <c r="BH33" i="40"/>
  <c r="BE38" i="40"/>
  <c r="BC42" i="40"/>
  <c r="BD30" i="40"/>
  <c r="BD31" i="40"/>
  <c r="BF33" i="40"/>
  <c r="BG24" i="40"/>
  <c r="BE30" i="40"/>
  <c r="BE31" i="40"/>
  <c r="BC33" i="40"/>
  <c r="BE40" i="40"/>
  <c r="BD49" i="40"/>
  <c r="AS47" i="40"/>
  <c r="AS10" i="40" s="1"/>
  <c r="AS87" i="40" s="1"/>
  <c r="BG14" i="40"/>
  <c r="C3" i="40"/>
  <c r="C72" i="40" s="1"/>
  <c r="BF30" i="40"/>
  <c r="BE42" i="40"/>
  <c r="BC45" i="40"/>
  <c r="BF48" i="40"/>
  <c r="BE14" i="40"/>
  <c r="BF23" i="40"/>
  <c r="AW23" i="40"/>
  <c r="BB31" i="40"/>
  <c r="BF39" i="40"/>
  <c r="BG40" i="40"/>
  <c r="Y3" i="40"/>
  <c r="AW14" i="40"/>
  <c r="BE17" i="40"/>
  <c r="AX30" i="40"/>
  <c r="AZ33" i="40"/>
  <c r="BF41" i="40"/>
  <c r="BB43" i="40"/>
  <c r="AY3" i="40"/>
  <c r="AX3" i="40"/>
  <c r="BC6" i="40"/>
  <c r="BD6" i="40"/>
  <c r="BD12" i="40"/>
  <c r="BC13" i="40"/>
  <c r="BG20" i="40"/>
  <c r="M6" i="40"/>
  <c r="AW6" i="40"/>
  <c r="BE6" i="40"/>
  <c r="BH13" i="40"/>
  <c r="BE21" i="40"/>
  <c r="BC23" i="40"/>
  <c r="BE24" i="40"/>
  <c r="AX6" i="40"/>
  <c r="BF6" i="40"/>
  <c r="BE20" i="40"/>
  <c r="AY6" i="40"/>
  <c r="BG6" i="40"/>
  <c r="BB17" i="40"/>
  <c r="AZ6" i="40"/>
  <c r="BH6" i="40"/>
  <c r="BC17" i="40"/>
  <c r="BF21" i="40"/>
  <c r="BD23" i="40"/>
  <c r="BA24" i="40"/>
  <c r="BA6" i="40"/>
  <c r="BD21" i="40"/>
  <c r="BF12" i="40"/>
  <c r="BH17" i="40"/>
  <c r="BD24" i="40"/>
  <c r="AW12" i="40"/>
  <c r="BE12" i="40"/>
  <c r="BD13" i="40"/>
  <c r="BA17" i="40"/>
  <c r="AX20" i="40"/>
  <c r="BF20" i="40"/>
  <c r="BG37" i="40"/>
  <c r="AY37" i="40"/>
  <c r="BF37" i="40"/>
  <c r="AX37" i="40"/>
  <c r="BE37" i="40"/>
  <c r="AW37" i="40"/>
  <c r="BD37" i="40"/>
  <c r="BC37" i="40"/>
  <c r="BB37" i="40"/>
  <c r="BH37" i="40"/>
  <c r="AZ37" i="40"/>
  <c r="BG32" i="40"/>
  <c r="AY32" i="40"/>
  <c r="BF32" i="40"/>
  <c r="AX32" i="40"/>
  <c r="BE32" i="40"/>
  <c r="AW32" i="40"/>
  <c r="BC32" i="40"/>
  <c r="BB32" i="40"/>
  <c r="BH32" i="40"/>
  <c r="AZ32" i="40"/>
  <c r="AZ12" i="40"/>
  <c r="BH12" i="40"/>
  <c r="AY13" i="40"/>
  <c r="BG13" i="40"/>
  <c r="AX14" i="40"/>
  <c r="BF14" i="40"/>
  <c r="BD17" i="40"/>
  <c r="AZ21" i="40"/>
  <c r="BH21" i="40"/>
  <c r="AY23" i="40"/>
  <c r="BG23" i="40"/>
  <c r="AY24" i="40"/>
  <c r="BH24" i="40"/>
  <c r="BA30" i="40"/>
  <c r="BA12" i="40"/>
  <c r="AZ13" i="40"/>
  <c r="AY14" i="40"/>
  <c r="BB20" i="40"/>
  <c r="BA21" i="40"/>
  <c r="AZ23" i="40"/>
  <c r="BH23" i="40"/>
  <c r="AZ24" i="40"/>
  <c r="BA37" i="40"/>
  <c r="BB12" i="40"/>
  <c r="BA13" i="40"/>
  <c r="AZ14" i="40"/>
  <c r="BH14" i="40"/>
  <c r="AX17" i="40"/>
  <c r="BF17" i="40"/>
  <c r="BC20" i="40"/>
  <c r="BB21" i="40"/>
  <c r="BA23" i="40"/>
  <c r="BH30" i="40"/>
  <c r="AZ30" i="40"/>
  <c r="BH31" i="40"/>
  <c r="BA32" i="40"/>
  <c r="BC12" i="40"/>
  <c r="BB13" i="40"/>
  <c r="BA14" i="40"/>
  <c r="AY17" i="40"/>
  <c r="BG17" i="40"/>
  <c r="BD20" i="40"/>
  <c r="BC21" i="40"/>
  <c r="BB23" i="40"/>
  <c r="BF24" i="40"/>
  <c r="AX24" i="40"/>
  <c r="BB24" i="40"/>
  <c r="BG31" i="40"/>
  <c r="AY31" i="40"/>
  <c r="BC31" i="40"/>
  <c r="BD32" i="40"/>
  <c r="BH36" i="40"/>
  <c r="AZ17" i="40"/>
  <c r="BC24" i="40"/>
  <c r="BE36" i="40"/>
  <c r="BB30" i="40"/>
  <c r="BA31" i="40"/>
  <c r="AY33" i="40"/>
  <c r="BG33" i="40"/>
  <c r="BA36" i="40"/>
  <c r="BF38" i="40"/>
  <c r="AX38" i="40"/>
  <c r="BD38" i="40"/>
  <c r="BC38" i="40"/>
  <c r="BB38" i="40"/>
  <c r="BC43" i="40"/>
  <c r="BA33" i="40"/>
  <c r="BC36" i="40"/>
  <c r="BG38" i="40"/>
  <c r="AK47" i="40"/>
  <c r="AK10" i="40" s="1"/>
  <c r="AK87" i="40" s="1"/>
  <c r="AK94" i="40" s="1"/>
  <c r="AK105" i="40" s="1"/>
  <c r="BB33" i="40"/>
  <c r="BD36" i="40"/>
  <c r="BH38" i="40"/>
  <c r="AY30" i="40"/>
  <c r="BG30" i="40"/>
  <c r="AX31" i="40"/>
  <c r="BF31" i="40"/>
  <c r="BD33" i="40"/>
  <c r="AX36" i="40"/>
  <c r="BF36" i="40"/>
  <c r="AY38" i="40"/>
  <c r="BA45" i="40"/>
  <c r="AT47" i="40"/>
  <c r="AT10" i="40" s="1"/>
  <c r="AT87" i="40" s="1"/>
  <c r="BG60" i="40"/>
  <c r="AW33" i="40"/>
  <c r="BE33" i="40"/>
  <c r="AY36" i="40"/>
  <c r="BG36" i="40"/>
  <c r="AZ38" i="40"/>
  <c r="BC41" i="40"/>
  <c r="BD42" i="40"/>
  <c r="AZ31" i="40"/>
  <c r="AX33" i="40"/>
  <c r="AZ36" i="40"/>
  <c r="BA38" i="40"/>
  <c r="BD41" i="40"/>
  <c r="AP47" i="40"/>
  <c r="BH48" i="40"/>
  <c r="BG48" i="40"/>
  <c r="BC49" i="40"/>
  <c r="AZ39" i="40"/>
  <c r="BH39" i="40"/>
  <c r="AY40" i="40"/>
  <c r="BA39" i="40"/>
  <c r="AZ40" i="40"/>
  <c r="BH40" i="40"/>
  <c r="AY41" i="40"/>
  <c r="BG41" i="40"/>
  <c r="AX42" i="40"/>
  <c r="BF42" i="40"/>
  <c r="BE43" i="40"/>
  <c r="BD45" i="40"/>
  <c r="BA48" i="40"/>
  <c r="BE49" i="40"/>
  <c r="BF60" i="40"/>
  <c r="AX60" i="40"/>
  <c r="BB60" i="40"/>
  <c r="BB39" i="40"/>
  <c r="BA40" i="40"/>
  <c r="AZ41" i="40"/>
  <c r="BH41" i="40"/>
  <c r="AY42" i="40"/>
  <c r="BG42" i="40"/>
  <c r="AX43" i="40"/>
  <c r="AW45" i="40"/>
  <c r="BE45" i="40"/>
  <c r="BB48" i="40"/>
  <c r="AW49" i="40"/>
  <c r="BF49" i="40"/>
  <c r="BC60" i="40"/>
  <c r="BC39" i="40"/>
  <c r="BB40" i="40"/>
  <c r="BA41" i="40"/>
  <c r="AZ42" i="40"/>
  <c r="BH42" i="40"/>
  <c r="AY43" i="40"/>
  <c r="BG43" i="40"/>
  <c r="AX45" i="40"/>
  <c r="BF45" i="40"/>
  <c r="BC48" i="40"/>
  <c r="AX49" i="40"/>
  <c r="BH49" i="40"/>
  <c r="BD60" i="40"/>
  <c r="BD39" i="40"/>
  <c r="BC40" i="40"/>
  <c r="BB41" i="40"/>
  <c r="BA42" i="40"/>
  <c r="AZ43" i="40"/>
  <c r="BH43" i="40"/>
  <c r="AY45" i="40"/>
  <c r="BG45" i="40"/>
  <c r="BD48" i="40"/>
  <c r="AZ49" i="40"/>
  <c r="BE60" i="40"/>
  <c r="AW39" i="40"/>
  <c r="BE39" i="40"/>
  <c r="BD40" i="40"/>
  <c r="BB42" i="40"/>
  <c r="BA43" i="40"/>
  <c r="AZ45" i="40"/>
  <c r="BH45" i="40"/>
  <c r="AW48" i="40"/>
  <c r="BE48" i="40"/>
  <c r="AX39" i="40"/>
  <c r="AX48" i="40"/>
  <c r="BG49" i="40"/>
  <c r="AY49" i="40"/>
  <c r="BB49" i="40"/>
  <c r="AY60" i="40"/>
  <c r="BH60" i="40"/>
  <c r="BE101" i="40"/>
  <c r="BC101" i="40"/>
  <c r="BF101" i="40"/>
  <c r="BD101" i="40"/>
  <c r="AY101" i="40"/>
  <c r="BG101" i="40"/>
  <c r="AZ101" i="40"/>
  <c r="BH101" i="40"/>
  <c r="BA101" i="40"/>
  <c r="BB101" i="40"/>
  <c r="AX101" i="40"/>
  <c r="Z72" i="40" l="1"/>
  <c r="M72" i="40"/>
  <c r="R72" i="40"/>
  <c r="H7" i="40"/>
  <c r="H12" i="40"/>
  <c r="H14" i="40"/>
  <c r="H16" i="40"/>
  <c r="H18" i="40"/>
  <c r="H20" i="40"/>
  <c r="H22" i="40"/>
  <c r="H24" i="40"/>
  <c r="H26" i="40"/>
  <c r="H31" i="40"/>
  <c r="H33" i="40"/>
  <c r="H36" i="40"/>
  <c r="H38" i="40"/>
  <c r="H40" i="40"/>
  <c r="H42" i="40"/>
  <c r="H44" i="40"/>
  <c r="H49" i="40"/>
  <c r="H53" i="40"/>
  <c r="H55" i="40"/>
  <c r="H57" i="40"/>
  <c r="H59" i="40"/>
  <c r="H64" i="40"/>
  <c r="H66" i="40"/>
  <c r="H68" i="40"/>
  <c r="H70" i="40"/>
  <c r="H73" i="40"/>
  <c r="H79" i="40"/>
  <c r="H81" i="40"/>
  <c r="H83" i="40"/>
  <c r="H85" i="40"/>
  <c r="H90" i="40"/>
  <c r="H92" i="40"/>
  <c r="H99" i="40"/>
  <c r="H6" i="40"/>
  <c r="H8" i="40"/>
  <c r="H13" i="40"/>
  <c r="H17" i="40"/>
  <c r="H19" i="40"/>
  <c r="H21" i="40"/>
  <c r="H23" i="40"/>
  <c r="H25" i="40"/>
  <c r="H27" i="40"/>
  <c r="H30" i="40"/>
  <c r="H32" i="40"/>
  <c r="H37" i="40"/>
  <c r="H39" i="40"/>
  <c r="H41" i="40"/>
  <c r="H43" i="40"/>
  <c r="H45" i="40"/>
  <c r="H48" i="40"/>
  <c r="H50" i="40"/>
  <c r="H52" i="40"/>
  <c r="H54" i="40"/>
  <c r="H56" i="40"/>
  <c r="H60" i="40"/>
  <c r="H63" i="40"/>
  <c r="H65" i="40"/>
  <c r="H67" i="40"/>
  <c r="H69" i="40"/>
  <c r="H71" i="40"/>
  <c r="H80" i="40"/>
  <c r="H82" i="40"/>
  <c r="H84" i="40"/>
  <c r="H89" i="40"/>
  <c r="H91" i="40"/>
  <c r="H98" i="40"/>
  <c r="H103" i="40"/>
  <c r="J1" i="40"/>
  <c r="I3" i="40"/>
  <c r="I72" i="40" s="1"/>
  <c r="C98" i="40"/>
  <c r="C81" i="40"/>
  <c r="W80" i="40"/>
  <c r="W82" i="40"/>
  <c r="C82" i="40"/>
  <c r="C80" i="40"/>
  <c r="R21" i="40"/>
  <c r="C84" i="40"/>
  <c r="C40" i="40"/>
  <c r="C92" i="40"/>
  <c r="C65" i="40"/>
  <c r="C45" i="40"/>
  <c r="C25" i="40"/>
  <c r="C70" i="40"/>
  <c r="C52" i="40"/>
  <c r="C83" i="40"/>
  <c r="C57" i="40"/>
  <c r="C39" i="40"/>
  <c r="C91" i="40"/>
  <c r="C44" i="40"/>
  <c r="C24" i="40"/>
  <c r="C69" i="40"/>
  <c r="C79" i="40"/>
  <c r="C38" i="40"/>
  <c r="C90" i="40"/>
  <c r="C43" i="40"/>
  <c r="C99" i="40"/>
  <c r="C68" i="40"/>
  <c r="C50" i="40"/>
  <c r="C55" i="40"/>
  <c r="C37" i="40"/>
  <c r="C89" i="40"/>
  <c r="C60" i="40"/>
  <c r="C42" i="40"/>
  <c r="C67" i="40"/>
  <c r="C49" i="40"/>
  <c r="C27" i="40"/>
  <c r="C73" i="40"/>
  <c r="C54" i="40"/>
  <c r="C36" i="40"/>
  <c r="C85" i="40"/>
  <c r="C59" i="40"/>
  <c r="C66" i="40"/>
  <c r="C48" i="40"/>
  <c r="C26" i="40"/>
  <c r="C71" i="40"/>
  <c r="C53" i="40"/>
  <c r="C33" i="40"/>
  <c r="C21" i="40"/>
  <c r="C16" i="40"/>
  <c r="C7" i="40"/>
  <c r="C20" i="40"/>
  <c r="C19" i="40"/>
  <c r="C14" i="40"/>
  <c r="C13" i="40"/>
  <c r="C23" i="40"/>
  <c r="C18" i="40"/>
  <c r="C8" i="40"/>
  <c r="C22" i="40"/>
  <c r="R26" i="40"/>
  <c r="M26" i="40"/>
  <c r="M8" i="40"/>
  <c r="R22" i="40"/>
  <c r="M22" i="40"/>
  <c r="M18" i="40"/>
  <c r="M7" i="40"/>
  <c r="M15" i="40"/>
  <c r="M11" i="40"/>
  <c r="R16" i="40"/>
  <c r="M19" i="40"/>
  <c r="M13" i="40"/>
  <c r="M21" i="40"/>
  <c r="M12" i="40"/>
  <c r="M16" i="40"/>
  <c r="R17" i="40"/>
  <c r="M20" i="40"/>
  <c r="M14" i="40"/>
  <c r="M17" i="40"/>
  <c r="S16" i="40"/>
  <c r="R13" i="40"/>
  <c r="R20" i="40"/>
  <c r="R14" i="40"/>
  <c r="R12" i="40"/>
  <c r="R6" i="40"/>
  <c r="R8" i="40"/>
  <c r="R7" i="40"/>
  <c r="AU94" i="40"/>
  <c r="AU105" i="40" s="1"/>
  <c r="AS94" i="40"/>
  <c r="AS105" i="40" s="1"/>
  <c r="AR94" i="40"/>
  <c r="AR105" i="40" s="1"/>
  <c r="AT94" i="40"/>
  <c r="AT105" i="40" s="1"/>
  <c r="AQ94" i="40"/>
  <c r="AQ105" i="40" s="1"/>
  <c r="AP10" i="40"/>
  <c r="AP87" i="40" s="1"/>
  <c r="BF75" i="40"/>
  <c r="AX75" i="40"/>
  <c r="BE75" i="40"/>
  <c r="AW75" i="40"/>
  <c r="BC75" i="40"/>
  <c r="BB75" i="40"/>
  <c r="BA75" i="40"/>
  <c r="BG75" i="40"/>
  <c r="AY75" i="40"/>
  <c r="AZ75" i="40"/>
  <c r="BH75" i="40"/>
  <c r="BD75" i="40"/>
  <c r="BB29" i="40"/>
  <c r="BH29" i="40"/>
  <c r="AZ29" i="40"/>
  <c r="BC29" i="40"/>
  <c r="AX29" i="40"/>
  <c r="AW29" i="40"/>
  <c r="BG29" i="40"/>
  <c r="BF29" i="40"/>
  <c r="BE29" i="40"/>
  <c r="BD29" i="40"/>
  <c r="BA29" i="40"/>
  <c r="AY29" i="40"/>
  <c r="BA35" i="40"/>
  <c r="BH35" i="40"/>
  <c r="AZ35" i="40"/>
  <c r="BG35" i="40"/>
  <c r="AY35" i="40"/>
  <c r="BF35" i="40"/>
  <c r="AX35" i="40"/>
  <c r="BE35" i="40"/>
  <c r="AW35" i="40"/>
  <c r="BD35" i="40"/>
  <c r="BB35" i="40"/>
  <c r="BC35" i="40"/>
  <c r="AZ3" i="40"/>
  <c r="AL3" i="40"/>
  <c r="H88" i="40" l="1"/>
  <c r="H29" i="40"/>
  <c r="H62" i="40"/>
  <c r="H5" i="40"/>
  <c r="H78" i="40"/>
  <c r="I7" i="40"/>
  <c r="I12" i="40"/>
  <c r="I14" i="40"/>
  <c r="I16" i="40"/>
  <c r="I18" i="40"/>
  <c r="I20" i="40"/>
  <c r="I22" i="40"/>
  <c r="I24" i="40"/>
  <c r="I26" i="40"/>
  <c r="I31" i="40"/>
  <c r="I33" i="40"/>
  <c r="I36" i="40"/>
  <c r="I38" i="40"/>
  <c r="I40" i="40"/>
  <c r="I42" i="40"/>
  <c r="I44" i="40"/>
  <c r="I49" i="40"/>
  <c r="I53" i="40"/>
  <c r="I55" i="40"/>
  <c r="I57" i="40"/>
  <c r="I59" i="40"/>
  <c r="I64" i="40"/>
  <c r="I66" i="40"/>
  <c r="I68" i="40"/>
  <c r="I70" i="40"/>
  <c r="I73" i="40"/>
  <c r="I79" i="40"/>
  <c r="I81" i="40"/>
  <c r="I83" i="40"/>
  <c r="I85" i="40"/>
  <c r="I90" i="40"/>
  <c r="I92" i="40"/>
  <c r="I99" i="40"/>
  <c r="I6" i="40"/>
  <c r="I8" i="40"/>
  <c r="I13" i="40"/>
  <c r="I17" i="40"/>
  <c r="I19" i="40"/>
  <c r="I21" i="40"/>
  <c r="I23" i="40"/>
  <c r="I25" i="40"/>
  <c r="I27" i="40"/>
  <c r="I30" i="40"/>
  <c r="I32" i="40"/>
  <c r="I37" i="40"/>
  <c r="I39" i="40"/>
  <c r="I41" i="40"/>
  <c r="I43" i="40"/>
  <c r="I45" i="40"/>
  <c r="I48" i="40"/>
  <c r="I50" i="40"/>
  <c r="I52" i="40"/>
  <c r="I54" i="40"/>
  <c r="I56" i="40"/>
  <c r="I60" i="40"/>
  <c r="I63" i="40"/>
  <c r="I65" i="40"/>
  <c r="I67" i="40"/>
  <c r="I69" i="40"/>
  <c r="I71" i="40"/>
  <c r="I80" i="40"/>
  <c r="I82" i="40"/>
  <c r="I84" i="40"/>
  <c r="I89" i="40"/>
  <c r="I91" i="40"/>
  <c r="I98" i="40"/>
  <c r="I103" i="40"/>
  <c r="H35" i="40"/>
  <c r="K1" i="40"/>
  <c r="K3" i="40" s="1"/>
  <c r="K72" i="40" s="1"/>
  <c r="J3" i="40"/>
  <c r="J72" i="40" s="1"/>
  <c r="M80" i="40"/>
  <c r="R80" i="40"/>
  <c r="X82" i="40"/>
  <c r="X80" i="40"/>
  <c r="M5" i="40"/>
  <c r="R23" i="40"/>
  <c r="M37" i="40"/>
  <c r="R67" i="40"/>
  <c r="M45" i="40"/>
  <c r="M51" i="40"/>
  <c r="R79" i="40"/>
  <c r="R52" i="40"/>
  <c r="R39" i="40"/>
  <c r="M65" i="40"/>
  <c r="M49" i="40"/>
  <c r="M52" i="40"/>
  <c r="M50" i="40"/>
  <c r="R58" i="40"/>
  <c r="M73" i="40"/>
  <c r="M36" i="40"/>
  <c r="R49" i="40"/>
  <c r="R60" i="40"/>
  <c r="R64" i="40"/>
  <c r="R43" i="40"/>
  <c r="M23" i="40"/>
  <c r="R69" i="40"/>
  <c r="M48" i="40"/>
  <c r="R66" i="40"/>
  <c r="M57" i="40"/>
  <c r="M33" i="40"/>
  <c r="R41" i="40"/>
  <c r="R45" i="40"/>
  <c r="M66" i="40"/>
  <c r="M67" i="40"/>
  <c r="R65" i="40"/>
  <c r="R37" i="40"/>
  <c r="M25" i="40"/>
  <c r="M59" i="40"/>
  <c r="M53" i="40"/>
  <c r="R63" i="40"/>
  <c r="M63" i="40"/>
  <c r="R71" i="40"/>
  <c r="M71" i="40"/>
  <c r="M30" i="40"/>
  <c r="M40" i="40"/>
  <c r="R40" i="40"/>
  <c r="R38" i="40"/>
  <c r="R33" i="40"/>
  <c r="R53" i="40"/>
  <c r="R44" i="40"/>
  <c r="M70" i="40"/>
  <c r="R31" i="40"/>
  <c r="R42" i="40"/>
  <c r="M38" i="40"/>
  <c r="M58" i="40"/>
  <c r="M43" i="40"/>
  <c r="M69" i="40"/>
  <c r="R36" i="40"/>
  <c r="R51" i="40"/>
  <c r="R50" i="40"/>
  <c r="R76" i="40"/>
  <c r="R75" i="40" s="1"/>
  <c r="R59" i="40"/>
  <c r="M54" i="40"/>
  <c r="M56" i="40"/>
  <c r="M68" i="40"/>
  <c r="M32" i="40"/>
  <c r="M31" i="40"/>
  <c r="M44" i="40"/>
  <c r="M64" i="40"/>
  <c r="M39" i="40"/>
  <c r="R70" i="40"/>
  <c r="M55" i="40"/>
  <c r="M27" i="40"/>
  <c r="R30" i="40"/>
  <c r="R32" i="40"/>
  <c r="R73" i="40"/>
  <c r="R24" i="40"/>
  <c r="M79" i="40"/>
  <c r="M76" i="40"/>
  <c r="M75" i="40" s="1"/>
  <c r="M42" i="40"/>
  <c r="M41" i="40"/>
  <c r="M24" i="40"/>
  <c r="M60" i="40"/>
  <c r="R68" i="40"/>
  <c r="T16" i="40"/>
  <c r="R5" i="40"/>
  <c r="AP94" i="40"/>
  <c r="AP105" i="40" s="1"/>
  <c r="Z3" i="40"/>
  <c r="D3" i="40"/>
  <c r="D72" i="40" s="1"/>
  <c r="E3" i="40"/>
  <c r="E72" i="40" s="1"/>
  <c r="AM3" i="40"/>
  <c r="AA3" i="40"/>
  <c r="BA3" i="40"/>
  <c r="AB72" i="40" l="1"/>
  <c r="AA72" i="40"/>
  <c r="I88" i="40"/>
  <c r="I29" i="40"/>
  <c r="I62" i="40"/>
  <c r="I5" i="40"/>
  <c r="K7" i="40"/>
  <c r="K12" i="40"/>
  <c r="K14" i="40"/>
  <c r="K16" i="40"/>
  <c r="K18" i="40"/>
  <c r="K20" i="40"/>
  <c r="K22" i="40"/>
  <c r="K24" i="40"/>
  <c r="K26" i="40"/>
  <c r="K31" i="40"/>
  <c r="K33" i="40"/>
  <c r="K36" i="40"/>
  <c r="K38" i="40"/>
  <c r="K40" i="40"/>
  <c r="K42" i="40"/>
  <c r="K44" i="40"/>
  <c r="K49" i="40"/>
  <c r="K53" i="40"/>
  <c r="K55" i="40"/>
  <c r="K57" i="40"/>
  <c r="K59" i="40"/>
  <c r="K64" i="40"/>
  <c r="K66" i="40"/>
  <c r="K68" i="40"/>
  <c r="K70" i="40"/>
  <c r="K73" i="40"/>
  <c r="K79" i="40"/>
  <c r="K81" i="40"/>
  <c r="K83" i="40"/>
  <c r="K85" i="40"/>
  <c r="K90" i="40"/>
  <c r="K92" i="40"/>
  <c r="K99" i="40"/>
  <c r="K6" i="40"/>
  <c r="K8" i="40"/>
  <c r="K13" i="40"/>
  <c r="K17" i="40"/>
  <c r="K19" i="40"/>
  <c r="K21" i="40"/>
  <c r="K23" i="40"/>
  <c r="K25" i="40"/>
  <c r="K27" i="40"/>
  <c r="K30" i="40"/>
  <c r="K32" i="40"/>
  <c r="K37" i="40"/>
  <c r="K39" i="40"/>
  <c r="K41" i="40"/>
  <c r="K43" i="40"/>
  <c r="K45" i="40"/>
  <c r="K48" i="40"/>
  <c r="K50" i="40"/>
  <c r="K52" i="40"/>
  <c r="K54" i="40"/>
  <c r="K56" i="40"/>
  <c r="K60" i="40"/>
  <c r="K63" i="40"/>
  <c r="K65" i="40"/>
  <c r="K67" i="40"/>
  <c r="K69" i="40"/>
  <c r="K71" i="40"/>
  <c r="N72" i="40" s="1"/>
  <c r="K80" i="40"/>
  <c r="K82" i="40"/>
  <c r="K84" i="40"/>
  <c r="K89" i="40"/>
  <c r="K91" i="40"/>
  <c r="K98" i="40"/>
  <c r="K103" i="40"/>
  <c r="J7" i="40"/>
  <c r="J12" i="40"/>
  <c r="J14" i="40"/>
  <c r="J16" i="40"/>
  <c r="J18" i="40"/>
  <c r="J20" i="40"/>
  <c r="J22" i="40"/>
  <c r="J24" i="40"/>
  <c r="J26" i="40"/>
  <c r="J31" i="40"/>
  <c r="J33" i="40"/>
  <c r="J36" i="40"/>
  <c r="J38" i="40"/>
  <c r="J40" i="40"/>
  <c r="J42" i="40"/>
  <c r="J44" i="40"/>
  <c r="J49" i="40"/>
  <c r="J53" i="40"/>
  <c r="J55" i="40"/>
  <c r="J57" i="40"/>
  <c r="J59" i="40"/>
  <c r="J64" i="40"/>
  <c r="J66" i="40"/>
  <c r="J68" i="40"/>
  <c r="J70" i="40"/>
  <c r="J73" i="40"/>
  <c r="J79" i="40"/>
  <c r="J81" i="40"/>
  <c r="J83" i="40"/>
  <c r="J85" i="40"/>
  <c r="J90" i="40"/>
  <c r="J92" i="40"/>
  <c r="J99" i="40"/>
  <c r="J6" i="40"/>
  <c r="J8" i="40"/>
  <c r="J13" i="40"/>
  <c r="J17" i="40"/>
  <c r="J19" i="40"/>
  <c r="J21" i="40"/>
  <c r="J23" i="40"/>
  <c r="J25" i="40"/>
  <c r="J27" i="40"/>
  <c r="J30" i="40"/>
  <c r="J32" i="40"/>
  <c r="J37" i="40"/>
  <c r="J39" i="40"/>
  <c r="J41" i="40"/>
  <c r="J43" i="40"/>
  <c r="J45" i="40"/>
  <c r="J48" i="40"/>
  <c r="J50" i="40"/>
  <c r="J52" i="40"/>
  <c r="J54" i="40"/>
  <c r="J56" i="40"/>
  <c r="J60" i="40"/>
  <c r="J63" i="40"/>
  <c r="J65" i="40"/>
  <c r="J67" i="40"/>
  <c r="J69" i="40"/>
  <c r="J71" i="40"/>
  <c r="J80" i="40"/>
  <c r="J82" i="40"/>
  <c r="J84" i="40"/>
  <c r="J89" i="40"/>
  <c r="J91" i="40"/>
  <c r="J98" i="40"/>
  <c r="J103" i="40"/>
  <c r="I78" i="40"/>
  <c r="I35" i="40"/>
  <c r="E98" i="40"/>
  <c r="E81" i="40"/>
  <c r="D98" i="40"/>
  <c r="D81" i="40"/>
  <c r="Z82" i="40"/>
  <c r="Y82" i="40"/>
  <c r="Y80" i="40"/>
  <c r="Z80" i="40"/>
  <c r="M82" i="40"/>
  <c r="R82" i="40"/>
  <c r="E80" i="40"/>
  <c r="E82" i="40"/>
  <c r="D80" i="40"/>
  <c r="D82" i="40"/>
  <c r="D55" i="40"/>
  <c r="D37" i="40"/>
  <c r="D84" i="40"/>
  <c r="D40" i="40"/>
  <c r="D21" i="40"/>
  <c r="D67" i="40"/>
  <c r="D49" i="40"/>
  <c r="D27" i="40"/>
  <c r="D85" i="40"/>
  <c r="D59" i="40"/>
  <c r="D91" i="40"/>
  <c r="D44" i="40"/>
  <c r="D24" i="40"/>
  <c r="D71" i="40"/>
  <c r="D53" i="40"/>
  <c r="D33" i="40"/>
  <c r="D79" i="40"/>
  <c r="D38" i="40"/>
  <c r="D19" i="40"/>
  <c r="D92" i="40"/>
  <c r="D65" i="40"/>
  <c r="D45" i="40"/>
  <c r="D25" i="40"/>
  <c r="D99" i="40"/>
  <c r="D68" i="40"/>
  <c r="D50" i="40"/>
  <c r="D83" i="40"/>
  <c r="D57" i="40"/>
  <c r="D39" i="40"/>
  <c r="D69" i="40"/>
  <c r="D73" i="40"/>
  <c r="D54" i="40"/>
  <c r="D36" i="40"/>
  <c r="D90" i="40"/>
  <c r="D43" i="40"/>
  <c r="D23" i="40"/>
  <c r="D66" i="40"/>
  <c r="D48" i="40"/>
  <c r="D26" i="40"/>
  <c r="D8" i="40"/>
  <c r="D42" i="40"/>
  <c r="D22" i="40"/>
  <c r="D16" i="40"/>
  <c r="D60" i="40"/>
  <c r="D7" i="40"/>
  <c r="D13" i="40"/>
  <c r="D20" i="40"/>
  <c r="D89" i="40"/>
  <c r="D14" i="40"/>
  <c r="D52" i="40"/>
  <c r="D18" i="40"/>
  <c r="D70" i="40"/>
  <c r="E71" i="40"/>
  <c r="E53" i="40"/>
  <c r="E33" i="40"/>
  <c r="E89" i="40"/>
  <c r="E60" i="40"/>
  <c r="E42" i="40"/>
  <c r="E22" i="40"/>
  <c r="E92" i="40"/>
  <c r="E65" i="40"/>
  <c r="E45" i="40"/>
  <c r="E83" i="40"/>
  <c r="E57" i="40"/>
  <c r="E39" i="40"/>
  <c r="E66" i="40"/>
  <c r="E48" i="40"/>
  <c r="E26" i="40"/>
  <c r="E69" i="40"/>
  <c r="E84" i="40"/>
  <c r="E40" i="40"/>
  <c r="E25" i="40"/>
  <c r="E90" i="40"/>
  <c r="E43" i="40"/>
  <c r="E70" i="40"/>
  <c r="E52" i="40"/>
  <c r="E55" i="40"/>
  <c r="E37" i="40"/>
  <c r="E67" i="40"/>
  <c r="E49" i="40"/>
  <c r="E79" i="40"/>
  <c r="E38" i="40"/>
  <c r="E85" i="40"/>
  <c r="E59" i="40"/>
  <c r="E99" i="40"/>
  <c r="E68" i="40"/>
  <c r="E50" i="40"/>
  <c r="E24" i="40"/>
  <c r="E7" i="40"/>
  <c r="E73" i="40"/>
  <c r="E20" i="40"/>
  <c r="E19" i="40"/>
  <c r="E44" i="40"/>
  <c r="E14" i="40"/>
  <c r="E13" i="40"/>
  <c r="E27" i="40"/>
  <c r="E18" i="40"/>
  <c r="E36" i="40"/>
  <c r="E8" i="40"/>
  <c r="E91" i="40"/>
  <c r="E23" i="40"/>
  <c r="E21" i="40"/>
  <c r="E54" i="40"/>
  <c r="E16" i="40"/>
  <c r="M29" i="40"/>
  <c r="R62" i="40"/>
  <c r="R29" i="40"/>
  <c r="M62" i="40"/>
  <c r="M35" i="40"/>
  <c r="R35" i="40"/>
  <c r="M47" i="40"/>
  <c r="AN3" i="40"/>
  <c r="F3" i="40"/>
  <c r="F72" i="40" s="1"/>
  <c r="AB3" i="40"/>
  <c r="BB3" i="40"/>
  <c r="AC72" i="40" l="1"/>
  <c r="N80" i="40"/>
  <c r="P80" i="40" s="1"/>
  <c r="N82" i="40"/>
  <c r="O82" i="40" s="1"/>
  <c r="P72" i="40"/>
  <c r="O72" i="40"/>
  <c r="J88" i="40"/>
  <c r="J5" i="40"/>
  <c r="J62" i="40"/>
  <c r="J78" i="40"/>
  <c r="K29" i="40"/>
  <c r="J35" i="40"/>
  <c r="K88" i="40"/>
  <c r="K62" i="40"/>
  <c r="K5" i="40"/>
  <c r="K78" i="40"/>
  <c r="K35" i="40"/>
  <c r="J29" i="40"/>
  <c r="F98" i="40"/>
  <c r="F81" i="40"/>
  <c r="AB80" i="40"/>
  <c r="AB82" i="40"/>
  <c r="AA80" i="40"/>
  <c r="M83" i="40"/>
  <c r="R83" i="40"/>
  <c r="AA82" i="40"/>
  <c r="F80" i="40"/>
  <c r="F82" i="40"/>
  <c r="F55" i="40"/>
  <c r="F37" i="40"/>
  <c r="F66" i="40"/>
  <c r="F48" i="40"/>
  <c r="F26" i="40"/>
  <c r="F67" i="40"/>
  <c r="F49" i="40"/>
  <c r="F85" i="40"/>
  <c r="F59" i="40"/>
  <c r="F70" i="40"/>
  <c r="F52" i="40"/>
  <c r="F71" i="40"/>
  <c r="F53" i="40"/>
  <c r="F33" i="40"/>
  <c r="F91" i="40"/>
  <c r="F44" i="40"/>
  <c r="F24" i="40"/>
  <c r="F92" i="40"/>
  <c r="F65" i="40"/>
  <c r="F45" i="40"/>
  <c r="F79" i="40"/>
  <c r="F38" i="40"/>
  <c r="F25" i="40"/>
  <c r="F83" i="40"/>
  <c r="F57" i="40"/>
  <c r="F39" i="40"/>
  <c r="F69" i="40"/>
  <c r="F89" i="40"/>
  <c r="F60" i="40"/>
  <c r="F42" i="40"/>
  <c r="F90" i="40"/>
  <c r="F43" i="40"/>
  <c r="F73" i="40"/>
  <c r="F54" i="40"/>
  <c r="F36" i="40"/>
  <c r="F99" i="40"/>
  <c r="F16" i="40"/>
  <c r="F7" i="40"/>
  <c r="F20" i="40"/>
  <c r="F19" i="40"/>
  <c r="F84" i="40"/>
  <c r="F14" i="40"/>
  <c r="F13" i="40"/>
  <c r="F50" i="40"/>
  <c r="F27" i="40"/>
  <c r="F18" i="40"/>
  <c r="F68" i="40"/>
  <c r="F22" i="40"/>
  <c r="F8" i="40"/>
  <c r="F40" i="40"/>
  <c r="F23" i="40"/>
  <c r="F21" i="40"/>
  <c r="AO3" i="40"/>
  <c r="AC3" i="40"/>
  <c r="G3" i="40"/>
  <c r="G72" i="40" s="1"/>
  <c r="AG72" i="40" s="1"/>
  <c r="BC3" i="40"/>
  <c r="AD72" i="40" l="1"/>
  <c r="AF72" i="40"/>
  <c r="AH72" i="40"/>
  <c r="AE72" i="40"/>
  <c r="O80" i="40"/>
  <c r="P82" i="40"/>
  <c r="G98" i="40"/>
  <c r="G81" i="40"/>
  <c r="R84" i="40"/>
  <c r="M84" i="40"/>
  <c r="AC80" i="40"/>
  <c r="AC82" i="40"/>
  <c r="G80" i="40"/>
  <c r="AE80" i="40" s="1"/>
  <c r="G82" i="40"/>
  <c r="G92" i="40"/>
  <c r="G65" i="40"/>
  <c r="G45" i="40"/>
  <c r="G25" i="40"/>
  <c r="G70" i="40"/>
  <c r="G52" i="40"/>
  <c r="G83" i="40"/>
  <c r="G57" i="40"/>
  <c r="G39" i="40"/>
  <c r="G91" i="40"/>
  <c r="G44" i="40"/>
  <c r="G24" i="40"/>
  <c r="G69" i="40"/>
  <c r="G79" i="40"/>
  <c r="G38" i="40"/>
  <c r="G90" i="40"/>
  <c r="G43" i="40"/>
  <c r="G23" i="40"/>
  <c r="G99" i="40"/>
  <c r="G68" i="40"/>
  <c r="G50" i="40"/>
  <c r="G55" i="40"/>
  <c r="G37" i="40"/>
  <c r="G89" i="40"/>
  <c r="G60" i="40"/>
  <c r="G42" i="40"/>
  <c r="G67" i="40"/>
  <c r="G49" i="40"/>
  <c r="G27" i="40"/>
  <c r="G73" i="40"/>
  <c r="G54" i="40"/>
  <c r="G36" i="40"/>
  <c r="G85" i="40"/>
  <c r="G59" i="40"/>
  <c r="G66" i="40"/>
  <c r="G48" i="40"/>
  <c r="G26" i="40"/>
  <c r="G71" i="40"/>
  <c r="G53" i="40"/>
  <c r="G33" i="40"/>
  <c r="G84" i="40"/>
  <c r="G40" i="40"/>
  <c r="G7" i="40"/>
  <c r="G21" i="40"/>
  <c r="G20" i="40"/>
  <c r="G14" i="40"/>
  <c r="G19" i="40"/>
  <c r="G18" i="40"/>
  <c r="G13" i="40"/>
  <c r="G16" i="40"/>
  <c r="G22" i="40"/>
  <c r="G8" i="40"/>
  <c r="BD3" i="40"/>
  <c r="AD3" i="40"/>
  <c r="AP3" i="40"/>
  <c r="AE82" i="40" l="1"/>
  <c r="AH82" i="40"/>
  <c r="S82" i="40" s="1"/>
  <c r="AD82" i="40"/>
  <c r="AG80" i="40"/>
  <c r="AF80" i="40"/>
  <c r="M85" i="40"/>
  <c r="R85" i="40"/>
  <c r="R78" i="40" s="1"/>
  <c r="AF82" i="40"/>
  <c r="AG82" i="40"/>
  <c r="AH80" i="40"/>
  <c r="AD80" i="40"/>
  <c r="AQ3" i="40"/>
  <c r="AE3" i="40"/>
  <c r="BE3" i="40"/>
  <c r="T82" i="40" l="1"/>
  <c r="U82" i="40"/>
  <c r="M89" i="40"/>
  <c r="AR3" i="40"/>
  <c r="BF3" i="40"/>
  <c r="AF3" i="40"/>
  <c r="M90" i="40" l="1"/>
  <c r="BG3" i="40"/>
  <c r="BH3" i="40"/>
  <c r="AS3" i="40"/>
  <c r="AG3" i="40"/>
  <c r="AH3" i="40"/>
  <c r="M91" i="40" l="1"/>
  <c r="AT3" i="40"/>
  <c r="AU3" i="40"/>
  <c r="M92" i="40" l="1"/>
  <c r="M88" i="40" s="1"/>
  <c r="E178" i="6"/>
  <c r="E177" i="6"/>
  <c r="E176" i="6"/>
  <c r="E175" i="6"/>
  <c r="E174" i="6"/>
  <c r="E173" i="6"/>
  <c r="H97" i="40" l="1"/>
  <c r="C97" i="40"/>
  <c r="I97" i="40"/>
  <c r="E97" i="40"/>
  <c r="J97" i="40"/>
  <c r="K97" i="40"/>
  <c r="D97" i="40"/>
  <c r="F97" i="40"/>
  <c r="G97" i="40"/>
  <c r="H58" i="40"/>
  <c r="C58" i="40"/>
  <c r="I58" i="40"/>
  <c r="E58" i="40"/>
  <c r="J58" i="40"/>
  <c r="D58" i="40"/>
  <c r="K58" i="40"/>
  <c r="F58" i="40"/>
  <c r="G58" i="40"/>
  <c r="H76" i="40"/>
  <c r="H75" i="40" s="1"/>
  <c r="I76" i="40"/>
  <c r="I75" i="40" s="1"/>
  <c r="J76" i="40"/>
  <c r="J75" i="40" s="1"/>
  <c r="K76" i="40"/>
  <c r="K75" i="40" s="1"/>
  <c r="C102" i="40"/>
  <c r="H102" i="40"/>
  <c r="H101" i="40" s="1"/>
  <c r="I102" i="40"/>
  <c r="I101" i="40" s="1"/>
  <c r="K102" i="40"/>
  <c r="K101" i="40" s="1"/>
  <c r="J102" i="40"/>
  <c r="J101" i="40" s="1"/>
  <c r="D102" i="40"/>
  <c r="E102" i="40"/>
  <c r="F102" i="40"/>
  <c r="G102" i="40"/>
  <c r="H96" i="40"/>
  <c r="H95" i="40" s="1"/>
  <c r="I96" i="40"/>
  <c r="I95" i="40" s="1"/>
  <c r="K96" i="40"/>
  <c r="J96" i="40"/>
  <c r="J95" i="40" s="1"/>
  <c r="H15" i="40"/>
  <c r="H11" i="40" s="1"/>
  <c r="C15" i="40"/>
  <c r="I15" i="40"/>
  <c r="I11" i="40" s="1"/>
  <c r="J15" i="40"/>
  <c r="J11" i="40" s="1"/>
  <c r="D15" i="40"/>
  <c r="K15" i="40"/>
  <c r="K11" i="40" s="1"/>
  <c r="E15" i="40"/>
  <c r="F15" i="40"/>
  <c r="G15" i="40"/>
  <c r="H51" i="40"/>
  <c r="H47" i="40" s="1"/>
  <c r="C51" i="40"/>
  <c r="I51" i="40"/>
  <c r="I47" i="40" s="1"/>
  <c r="E51" i="40"/>
  <c r="J51" i="40"/>
  <c r="D51" i="40"/>
  <c r="K51" i="40"/>
  <c r="F51" i="40"/>
  <c r="G51" i="40"/>
  <c r="C17" i="40"/>
  <c r="E17" i="40"/>
  <c r="D17" i="40"/>
  <c r="F17" i="40"/>
  <c r="G17" i="40"/>
  <c r="C31" i="40"/>
  <c r="E31" i="40"/>
  <c r="D31" i="40"/>
  <c r="F31" i="40"/>
  <c r="G31" i="40"/>
  <c r="M95" i="40"/>
  <c r="C56" i="40"/>
  <c r="E56" i="40"/>
  <c r="D56" i="40"/>
  <c r="F56" i="40"/>
  <c r="G56" i="40"/>
  <c r="C76" i="40"/>
  <c r="D76" i="40"/>
  <c r="E76" i="40"/>
  <c r="F76" i="40"/>
  <c r="G76" i="40"/>
  <c r="C64" i="40"/>
  <c r="E64" i="40"/>
  <c r="D64" i="40"/>
  <c r="F64" i="40"/>
  <c r="G64" i="40"/>
  <c r="C30" i="40"/>
  <c r="E30" i="40"/>
  <c r="D30" i="40"/>
  <c r="F30" i="40"/>
  <c r="G30" i="40"/>
  <c r="C32" i="40"/>
  <c r="D32" i="40"/>
  <c r="E32" i="40"/>
  <c r="F32" i="40"/>
  <c r="G32" i="40"/>
  <c r="C63" i="40"/>
  <c r="E63" i="40"/>
  <c r="D63" i="40"/>
  <c r="F63" i="40"/>
  <c r="G63" i="40"/>
  <c r="C41" i="40"/>
  <c r="E41" i="40"/>
  <c r="D41" i="40"/>
  <c r="F41" i="40"/>
  <c r="G41" i="40"/>
  <c r="C12" i="40"/>
  <c r="D12" i="40"/>
  <c r="E12" i="40"/>
  <c r="F12" i="40"/>
  <c r="G12" i="40"/>
  <c r="C103" i="40"/>
  <c r="E103" i="40"/>
  <c r="D103" i="40"/>
  <c r="F103" i="40"/>
  <c r="G103" i="40"/>
  <c r="C96" i="40"/>
  <c r="D96" i="40"/>
  <c r="E96" i="40"/>
  <c r="F96" i="40"/>
  <c r="G96" i="40"/>
  <c r="C6" i="40"/>
  <c r="N6" i="40"/>
  <c r="D6" i="40"/>
  <c r="E6" i="40"/>
  <c r="F6" i="40"/>
  <c r="G6" i="40"/>
  <c r="N26" i="40"/>
  <c r="N22" i="40"/>
  <c r="N43" i="40"/>
  <c r="N59" i="40"/>
  <c r="N19" i="40"/>
  <c r="O19" i="40" s="1"/>
  <c r="N17" i="40"/>
  <c r="O17" i="40" s="1"/>
  <c r="N13" i="40"/>
  <c r="O13" i="40" s="1"/>
  <c r="N37" i="40"/>
  <c r="N39" i="40"/>
  <c r="N92" i="40"/>
  <c r="N49" i="40"/>
  <c r="N50" i="40"/>
  <c r="N23" i="40"/>
  <c r="O23" i="40" s="1"/>
  <c r="N14" i="40"/>
  <c r="O14" i="40" s="1"/>
  <c r="N7" i="40"/>
  <c r="N44" i="40"/>
  <c r="N52" i="40"/>
  <c r="N42" i="40"/>
  <c r="N20" i="40"/>
  <c r="O20" i="40" s="1"/>
  <c r="N70" i="40"/>
  <c r="N60" i="40"/>
  <c r="N85" i="40"/>
  <c r="N69" i="40"/>
  <c r="N31" i="40"/>
  <c r="N84" i="40"/>
  <c r="N68" i="40"/>
  <c r="N40" i="40"/>
  <c r="N18" i="40"/>
  <c r="O18" i="40" s="1"/>
  <c r="N67" i="40"/>
  <c r="N57" i="40"/>
  <c r="N27" i="40"/>
  <c r="N66" i="40"/>
  <c r="N38" i="40"/>
  <c r="N25" i="40"/>
  <c r="N55" i="40"/>
  <c r="N45" i="40"/>
  <c r="N24" i="40"/>
  <c r="N91" i="40"/>
  <c r="N73" i="40"/>
  <c r="N64" i="40"/>
  <c r="N71" i="40"/>
  <c r="N33" i="40"/>
  <c r="N21" i="40"/>
  <c r="O21" i="40" s="1"/>
  <c r="K95" i="40" l="1"/>
  <c r="J47" i="40"/>
  <c r="J10" i="40" s="1"/>
  <c r="J87" i="40" s="1"/>
  <c r="J94" i="40" s="1"/>
  <c r="J105" i="40" s="1"/>
  <c r="K47" i="40"/>
  <c r="K10" i="40" s="1"/>
  <c r="K87" i="40" s="1"/>
  <c r="K94" i="40" s="1"/>
  <c r="K105" i="40" s="1"/>
  <c r="N15" i="40"/>
  <c r="O15" i="40" s="1"/>
  <c r="N51" i="40"/>
  <c r="O51" i="40" s="1"/>
  <c r="I10" i="40"/>
  <c r="I87" i="40" s="1"/>
  <c r="I94" i="40" s="1"/>
  <c r="I105" i="40" s="1"/>
  <c r="H10" i="40"/>
  <c r="H87" i="40" s="1"/>
  <c r="H94" i="40" s="1"/>
  <c r="H105" i="40" s="1"/>
  <c r="N76" i="40"/>
  <c r="O76" i="40" s="1"/>
  <c r="O75" i="40" s="1"/>
  <c r="M96" i="40"/>
  <c r="N16" i="40"/>
  <c r="O16" i="40" s="1"/>
  <c r="N32" i="40"/>
  <c r="O32" i="40" s="1"/>
  <c r="N41" i="40"/>
  <c r="P41" i="40" s="1"/>
  <c r="N12" i="40"/>
  <c r="O12" i="40" s="1"/>
  <c r="N54" i="40"/>
  <c r="O54" i="40" s="1"/>
  <c r="N56" i="40"/>
  <c r="O56" i="40" s="1"/>
  <c r="N83" i="40"/>
  <c r="N58" i="40"/>
  <c r="O58" i="40" s="1"/>
  <c r="P26" i="40"/>
  <c r="O26" i="40"/>
  <c r="AG26" i="40"/>
  <c r="W26" i="40"/>
  <c r="AE26" i="40"/>
  <c r="X26" i="40"/>
  <c r="AB26" i="40"/>
  <c r="AF26" i="40"/>
  <c r="AC26" i="40"/>
  <c r="Y26" i="40"/>
  <c r="Z26" i="40"/>
  <c r="AD26" i="40"/>
  <c r="AA26" i="40"/>
  <c r="N53" i="40"/>
  <c r="P53" i="40" s="1"/>
  <c r="N65" i="40"/>
  <c r="Z22" i="40"/>
  <c r="AG22" i="40"/>
  <c r="Y22" i="40"/>
  <c r="AF22" i="40"/>
  <c r="X22" i="40"/>
  <c r="AE22" i="40"/>
  <c r="W22" i="40"/>
  <c r="AD22" i="40"/>
  <c r="AC22" i="40"/>
  <c r="AB22" i="40"/>
  <c r="AA22" i="40"/>
  <c r="P22" i="40"/>
  <c r="O22" i="40"/>
  <c r="D11" i="40"/>
  <c r="E11" i="40"/>
  <c r="C11" i="40"/>
  <c r="G11" i="40"/>
  <c r="F11" i="40"/>
  <c r="X7" i="40"/>
  <c r="O7" i="40"/>
  <c r="P7" i="40"/>
  <c r="AE6" i="40"/>
  <c r="AC6" i="40"/>
  <c r="W7" i="40"/>
  <c r="Y7" i="40"/>
  <c r="Z7" i="40"/>
  <c r="AB7" i="40"/>
  <c r="AA7" i="40"/>
  <c r="AC7" i="40"/>
  <c r="AH7" i="40"/>
  <c r="AF7" i="40"/>
  <c r="AE7" i="40"/>
  <c r="AG7" i="40"/>
  <c r="AD7" i="40"/>
  <c r="W6" i="40"/>
  <c r="X6" i="40"/>
  <c r="Z6" i="40"/>
  <c r="Y6" i="40"/>
  <c r="AB6" i="40"/>
  <c r="AA6" i="40"/>
  <c r="AH6" i="40"/>
  <c r="AF6" i="40"/>
  <c r="AD6" i="40"/>
  <c r="AG6" i="40"/>
  <c r="O27" i="40"/>
  <c r="P27" i="40"/>
  <c r="P50" i="40"/>
  <c r="O50" i="40"/>
  <c r="P52" i="40"/>
  <c r="O52" i="40"/>
  <c r="O24" i="40"/>
  <c r="P24" i="40"/>
  <c r="O33" i="40"/>
  <c r="P33" i="40"/>
  <c r="P55" i="40"/>
  <c r="O55" i="40"/>
  <c r="P57" i="40"/>
  <c r="O57" i="40"/>
  <c r="P59" i="40"/>
  <c r="O59" i="40"/>
  <c r="O60" i="40"/>
  <c r="P60" i="40"/>
  <c r="P67" i="40"/>
  <c r="O67" i="40"/>
  <c r="P68" i="40"/>
  <c r="O68" i="40"/>
  <c r="P69" i="40"/>
  <c r="O69" i="40"/>
  <c r="P25" i="40"/>
  <c r="O25" i="40"/>
  <c r="P73" i="40"/>
  <c r="O73" i="40"/>
  <c r="AB43" i="40"/>
  <c r="AA43" i="40"/>
  <c r="AH43" i="40"/>
  <c r="Z43" i="40"/>
  <c r="AG43" i="40"/>
  <c r="Y43" i="40"/>
  <c r="AF43" i="40"/>
  <c r="X43" i="40"/>
  <c r="AD43" i="40"/>
  <c r="AC43" i="40"/>
  <c r="AE43" i="40"/>
  <c r="W43" i="40"/>
  <c r="AG17" i="40"/>
  <c r="Y17" i="40"/>
  <c r="AF17" i="40"/>
  <c r="X17" i="40"/>
  <c r="AE17" i="40"/>
  <c r="W17" i="40"/>
  <c r="AD17" i="40"/>
  <c r="Z17" i="40"/>
  <c r="AC17" i="40"/>
  <c r="AB17" i="40"/>
  <c r="AA17" i="40"/>
  <c r="AF66" i="40"/>
  <c r="X66" i="40"/>
  <c r="AE66" i="40"/>
  <c r="W66" i="40"/>
  <c r="AD66" i="40"/>
  <c r="AC66" i="40"/>
  <c r="AB66" i="40"/>
  <c r="AH66" i="40"/>
  <c r="Z66" i="40"/>
  <c r="AG66" i="40"/>
  <c r="Y66" i="40"/>
  <c r="AA66" i="40"/>
  <c r="AB45" i="40"/>
  <c r="AA45" i="40"/>
  <c r="AH45" i="40"/>
  <c r="Z45" i="40"/>
  <c r="AG45" i="40"/>
  <c r="Y45" i="40"/>
  <c r="AF45" i="40"/>
  <c r="X45" i="40"/>
  <c r="AD45" i="40"/>
  <c r="AC45" i="40"/>
  <c r="AE45" i="40"/>
  <c r="W45" i="40"/>
  <c r="AB37" i="40"/>
  <c r="AA37" i="40"/>
  <c r="AH37" i="40"/>
  <c r="Z37" i="40"/>
  <c r="AG37" i="40"/>
  <c r="Y37" i="40"/>
  <c r="AF37" i="40"/>
  <c r="X37" i="40"/>
  <c r="AD37" i="40"/>
  <c r="AC37" i="40"/>
  <c r="AE37" i="40"/>
  <c r="W37" i="40"/>
  <c r="AF38" i="40"/>
  <c r="X38" i="40"/>
  <c r="AE38" i="40"/>
  <c r="W38" i="40"/>
  <c r="AD38" i="40"/>
  <c r="AC38" i="40"/>
  <c r="AB38" i="40"/>
  <c r="Z38" i="40"/>
  <c r="AG38" i="40"/>
  <c r="Y38" i="40"/>
  <c r="AA38" i="40"/>
  <c r="AC25" i="40"/>
  <c r="AB25" i="40"/>
  <c r="AD25" i="40"/>
  <c r="AA25" i="40"/>
  <c r="Z25" i="40"/>
  <c r="AG25" i="40"/>
  <c r="Y25" i="40"/>
  <c r="AF25" i="40"/>
  <c r="X25" i="40"/>
  <c r="AE25" i="40"/>
  <c r="W25" i="40"/>
  <c r="AB39" i="40"/>
  <c r="AA39" i="40"/>
  <c r="AH39" i="40"/>
  <c r="Z39" i="40"/>
  <c r="AG39" i="40"/>
  <c r="Y39" i="40"/>
  <c r="AF39" i="40"/>
  <c r="X39" i="40"/>
  <c r="AD39" i="40"/>
  <c r="AC39" i="40"/>
  <c r="AE39" i="40"/>
  <c r="W39" i="40"/>
  <c r="O37" i="40"/>
  <c r="P37" i="40"/>
  <c r="O45" i="40"/>
  <c r="P45" i="40"/>
  <c r="P38" i="40"/>
  <c r="O38" i="40"/>
  <c r="O39" i="40"/>
  <c r="P39" i="40"/>
  <c r="P40" i="40"/>
  <c r="O40" i="40"/>
  <c r="P42" i="40"/>
  <c r="O42" i="40"/>
  <c r="AF33" i="40"/>
  <c r="X33" i="40"/>
  <c r="AE33" i="40"/>
  <c r="W33" i="40"/>
  <c r="AD33" i="40"/>
  <c r="AC33" i="40"/>
  <c r="AB33" i="40"/>
  <c r="AH33" i="40"/>
  <c r="Z33" i="40"/>
  <c r="AG33" i="40"/>
  <c r="Y33" i="40"/>
  <c r="AA33" i="40"/>
  <c r="AB65" i="40"/>
  <c r="AA65" i="40"/>
  <c r="Z65" i="40"/>
  <c r="AG65" i="40"/>
  <c r="Y65" i="40"/>
  <c r="AF65" i="40"/>
  <c r="X65" i="40"/>
  <c r="AD65" i="40"/>
  <c r="AC65" i="40"/>
  <c r="W65" i="40"/>
  <c r="AE65" i="40"/>
  <c r="AF55" i="40"/>
  <c r="X55" i="40"/>
  <c r="AE55" i="40"/>
  <c r="W55" i="40"/>
  <c r="AD55" i="40"/>
  <c r="AC55" i="40"/>
  <c r="AB55" i="40"/>
  <c r="AH55" i="40"/>
  <c r="Z55" i="40"/>
  <c r="AG55" i="40"/>
  <c r="Y55" i="40"/>
  <c r="AA55" i="40"/>
  <c r="AB54" i="40"/>
  <c r="AA54" i="40"/>
  <c r="AH54" i="40"/>
  <c r="Z54" i="40"/>
  <c r="AG54" i="40"/>
  <c r="Y54" i="40"/>
  <c r="AF54" i="40"/>
  <c r="X54" i="40"/>
  <c r="AD54" i="40"/>
  <c r="AC54" i="40"/>
  <c r="AE54" i="40"/>
  <c r="W54" i="40"/>
  <c r="AF44" i="40"/>
  <c r="X44" i="40"/>
  <c r="AE44" i="40"/>
  <c r="W44" i="40"/>
  <c r="AD44" i="40"/>
  <c r="AC44" i="40"/>
  <c r="AB44" i="40"/>
  <c r="Z44" i="40"/>
  <c r="AG44" i="40"/>
  <c r="Y44" i="40"/>
  <c r="AA44" i="40"/>
  <c r="AG24" i="40"/>
  <c r="Y24" i="40"/>
  <c r="AF24" i="40"/>
  <c r="X24" i="40"/>
  <c r="AE24" i="40"/>
  <c r="W24" i="40"/>
  <c r="Z24" i="40"/>
  <c r="AD24" i="40"/>
  <c r="AC24" i="40"/>
  <c r="AB24" i="40"/>
  <c r="AA24" i="40"/>
  <c r="AH24" i="40"/>
  <c r="AG14" i="40"/>
  <c r="Y14" i="40"/>
  <c r="Z14" i="40"/>
  <c r="AF14" i="40"/>
  <c r="X14" i="40"/>
  <c r="AE14" i="40"/>
  <c r="W14" i="40"/>
  <c r="AD14" i="40"/>
  <c r="AC14" i="40"/>
  <c r="AB14" i="40"/>
  <c r="AA14" i="40"/>
  <c r="AC15" i="40"/>
  <c r="AB15" i="40"/>
  <c r="AA15" i="40"/>
  <c r="AD15" i="40"/>
  <c r="AH15" i="40"/>
  <c r="Z15" i="40"/>
  <c r="AG15" i="40"/>
  <c r="Y15" i="40"/>
  <c r="AF15" i="40"/>
  <c r="X15" i="40"/>
  <c r="AE15" i="40"/>
  <c r="W15" i="40"/>
  <c r="P17" i="40"/>
  <c r="P31" i="40"/>
  <c r="O31" i="40"/>
  <c r="AB63" i="40"/>
  <c r="AA63" i="40"/>
  <c r="AH63" i="40"/>
  <c r="Z63" i="40"/>
  <c r="AG63" i="40"/>
  <c r="Y63" i="40"/>
  <c r="AF63" i="40"/>
  <c r="X63" i="40"/>
  <c r="AD63" i="40"/>
  <c r="AC63" i="40"/>
  <c r="AE63" i="40"/>
  <c r="W63" i="40"/>
  <c r="AG12" i="40"/>
  <c r="Y12" i="40"/>
  <c r="AF12" i="40"/>
  <c r="X12" i="40"/>
  <c r="AH12" i="40"/>
  <c r="AE12" i="40"/>
  <c r="W12" i="40"/>
  <c r="AD12" i="40"/>
  <c r="Z12" i="40"/>
  <c r="AC12" i="40"/>
  <c r="AB12" i="40"/>
  <c r="AA12" i="40"/>
  <c r="AF64" i="40"/>
  <c r="X64" i="40"/>
  <c r="AE64" i="40"/>
  <c r="W64" i="40"/>
  <c r="AD64" i="40"/>
  <c r="AC64" i="40"/>
  <c r="AB64" i="40"/>
  <c r="AH64" i="40"/>
  <c r="Z64" i="40"/>
  <c r="AG64" i="40"/>
  <c r="Y64" i="40"/>
  <c r="AA64" i="40"/>
  <c r="AB52" i="40"/>
  <c r="AA52" i="40"/>
  <c r="AH52" i="40"/>
  <c r="Z52" i="40"/>
  <c r="AG52" i="40"/>
  <c r="Y52" i="40"/>
  <c r="AF52" i="40"/>
  <c r="X52" i="40"/>
  <c r="AD52" i="40"/>
  <c r="AC52" i="40"/>
  <c r="AE52" i="40"/>
  <c r="W52" i="40"/>
  <c r="AF42" i="40"/>
  <c r="X42" i="40"/>
  <c r="AE42" i="40"/>
  <c r="W42" i="40"/>
  <c r="AD42" i="40"/>
  <c r="AC42" i="40"/>
  <c r="AB42" i="40"/>
  <c r="AH42" i="40"/>
  <c r="Z42" i="40"/>
  <c r="AG42" i="40"/>
  <c r="Y42" i="40"/>
  <c r="AA42" i="40"/>
  <c r="AF36" i="40"/>
  <c r="X36" i="40"/>
  <c r="AE36" i="40"/>
  <c r="W36" i="40"/>
  <c r="AD36" i="40"/>
  <c r="AC36" i="40"/>
  <c r="AB36" i="40"/>
  <c r="AH36" i="40"/>
  <c r="Z36" i="40"/>
  <c r="AG36" i="40"/>
  <c r="Y36" i="40"/>
  <c r="AA36" i="40"/>
  <c r="AC23" i="40"/>
  <c r="AB23" i="40"/>
  <c r="AA23" i="40"/>
  <c r="Z23" i="40"/>
  <c r="AG23" i="40"/>
  <c r="Y23" i="40"/>
  <c r="AF23" i="40"/>
  <c r="X23" i="40"/>
  <c r="AD23" i="40"/>
  <c r="AE23" i="40"/>
  <c r="W23" i="40"/>
  <c r="AF53" i="40"/>
  <c r="X53" i="40"/>
  <c r="AE53" i="40"/>
  <c r="W53" i="40"/>
  <c r="AD53" i="40"/>
  <c r="AC53" i="40"/>
  <c r="AB53" i="40"/>
  <c r="Z53" i="40"/>
  <c r="AG53" i="40"/>
  <c r="Y53" i="40"/>
  <c r="AA53" i="40"/>
  <c r="P23" i="40"/>
  <c r="AF59" i="40"/>
  <c r="X59" i="40"/>
  <c r="AE59" i="40"/>
  <c r="W59" i="40"/>
  <c r="AD59" i="40"/>
  <c r="AC59" i="40"/>
  <c r="AB59" i="40"/>
  <c r="Z59" i="40"/>
  <c r="AG59" i="40"/>
  <c r="Y59" i="40"/>
  <c r="AA59" i="40"/>
  <c r="AG21" i="40"/>
  <c r="Y21" i="40"/>
  <c r="AH21" i="40"/>
  <c r="AF21" i="40"/>
  <c r="X21" i="40"/>
  <c r="AE21" i="40"/>
  <c r="W21" i="40"/>
  <c r="AD21" i="40"/>
  <c r="Z21" i="40"/>
  <c r="AC21" i="40"/>
  <c r="AB21" i="40"/>
  <c r="AA21" i="40"/>
  <c r="AB60" i="40"/>
  <c r="AA60" i="40"/>
  <c r="AH60" i="40"/>
  <c r="Z60" i="40"/>
  <c r="AG60" i="40"/>
  <c r="Y60" i="40"/>
  <c r="AF60" i="40"/>
  <c r="X60" i="40"/>
  <c r="AD60" i="40"/>
  <c r="AC60" i="40"/>
  <c r="AE60" i="40"/>
  <c r="W60" i="40"/>
  <c r="AF31" i="40"/>
  <c r="X31" i="40"/>
  <c r="AE31" i="40"/>
  <c r="W31" i="40"/>
  <c r="AD31" i="40"/>
  <c r="AC31" i="40"/>
  <c r="AB31" i="40"/>
  <c r="AH31" i="40"/>
  <c r="Z31" i="40"/>
  <c r="AG31" i="40"/>
  <c r="Y31" i="40"/>
  <c r="AA31" i="40"/>
  <c r="AG19" i="40"/>
  <c r="Y19" i="40"/>
  <c r="AF19" i="40"/>
  <c r="X19" i="40"/>
  <c r="AE19" i="40"/>
  <c r="W19" i="40"/>
  <c r="AD19" i="40"/>
  <c r="AC19" i="40"/>
  <c r="AB19" i="40"/>
  <c r="AA19" i="40"/>
  <c r="Z19" i="40"/>
  <c r="AB32" i="40"/>
  <c r="AA32" i="40"/>
  <c r="Z32" i="40"/>
  <c r="AG32" i="40"/>
  <c r="Y32" i="40"/>
  <c r="AF32" i="40"/>
  <c r="X32" i="40"/>
  <c r="AD32" i="40"/>
  <c r="AC32" i="40"/>
  <c r="AE32" i="40"/>
  <c r="W32" i="40"/>
  <c r="AC20" i="40"/>
  <c r="AB20" i="40"/>
  <c r="AA20" i="40"/>
  <c r="Z20" i="40"/>
  <c r="AG20" i="40"/>
  <c r="Y20" i="40"/>
  <c r="AF20" i="40"/>
  <c r="X20" i="40"/>
  <c r="AD20" i="40"/>
  <c r="AE20" i="40"/>
  <c r="W20" i="40"/>
  <c r="AC13" i="40"/>
  <c r="AB13" i="40"/>
  <c r="AA13" i="40"/>
  <c r="Z13" i="40"/>
  <c r="AG13" i="40"/>
  <c r="Y13" i="40"/>
  <c r="AF13" i="40"/>
  <c r="X13" i="40"/>
  <c r="AD13" i="40"/>
  <c r="AE13" i="40"/>
  <c r="W13" i="40"/>
  <c r="P21" i="40"/>
  <c r="O64" i="40"/>
  <c r="P64" i="40"/>
  <c r="AB71" i="40"/>
  <c r="AA71" i="40"/>
  <c r="Z71" i="40"/>
  <c r="AG71" i="40"/>
  <c r="Y71" i="40"/>
  <c r="AF71" i="40"/>
  <c r="X71" i="40"/>
  <c r="AD71" i="40"/>
  <c r="AC71" i="40"/>
  <c r="AE71" i="40"/>
  <c r="W71" i="40"/>
  <c r="AF51" i="40"/>
  <c r="X51" i="40"/>
  <c r="AE51" i="40"/>
  <c r="W51" i="40"/>
  <c r="AD51" i="40"/>
  <c r="AC51" i="40"/>
  <c r="AB51" i="40"/>
  <c r="AH51" i="40"/>
  <c r="Z51" i="40"/>
  <c r="AG51" i="40"/>
  <c r="Y51" i="40"/>
  <c r="AA51" i="40"/>
  <c r="AB41" i="40"/>
  <c r="AA41" i="40"/>
  <c r="Z41" i="40"/>
  <c r="AG41" i="40"/>
  <c r="Y41" i="40"/>
  <c r="AF41" i="40"/>
  <c r="X41" i="40"/>
  <c r="AD41" i="40"/>
  <c r="AC41" i="40"/>
  <c r="W41" i="40"/>
  <c r="AE41" i="40"/>
  <c r="AF79" i="40"/>
  <c r="X79" i="40"/>
  <c r="AE79" i="40"/>
  <c r="W79" i="40"/>
  <c r="AD79" i="40"/>
  <c r="AC79" i="40"/>
  <c r="AB79" i="40"/>
  <c r="AH79" i="40"/>
  <c r="S80" i="40" s="1"/>
  <c r="Z79" i="40"/>
  <c r="AG79" i="40"/>
  <c r="Y79" i="40"/>
  <c r="AA79" i="40"/>
  <c r="AB83" i="40"/>
  <c r="AA83" i="40"/>
  <c r="AH83" i="40"/>
  <c r="Z83" i="40"/>
  <c r="AG83" i="40"/>
  <c r="Y83" i="40"/>
  <c r="AF83" i="40"/>
  <c r="X83" i="40"/>
  <c r="AD83" i="40"/>
  <c r="AC83" i="40"/>
  <c r="AE83" i="40"/>
  <c r="W83" i="40"/>
  <c r="AF84" i="40"/>
  <c r="X84" i="40"/>
  <c r="AE84" i="40"/>
  <c r="W84" i="40"/>
  <c r="AD84" i="40"/>
  <c r="AC84" i="40"/>
  <c r="AB84" i="40"/>
  <c r="Z84" i="40"/>
  <c r="AG84" i="40"/>
  <c r="Y84" i="40"/>
  <c r="AA84" i="40"/>
  <c r="AB69" i="40"/>
  <c r="AA69" i="40"/>
  <c r="AH69" i="40"/>
  <c r="Z69" i="40"/>
  <c r="AG69" i="40"/>
  <c r="Y69" i="40"/>
  <c r="AF69" i="40"/>
  <c r="X69" i="40"/>
  <c r="AD69" i="40"/>
  <c r="AC69" i="40"/>
  <c r="AE69" i="40"/>
  <c r="W69" i="40"/>
  <c r="AF70" i="40"/>
  <c r="X70" i="40"/>
  <c r="AE70" i="40"/>
  <c r="W70" i="40"/>
  <c r="AD70" i="40"/>
  <c r="AC70" i="40"/>
  <c r="AB70" i="40"/>
  <c r="AH70" i="40"/>
  <c r="Z70" i="40"/>
  <c r="AG70" i="40"/>
  <c r="Y70" i="40"/>
  <c r="AA70" i="40"/>
  <c r="P14" i="40"/>
  <c r="P91" i="40"/>
  <c r="O91" i="40"/>
  <c r="P92" i="40"/>
  <c r="O92" i="40"/>
  <c r="AF90" i="40"/>
  <c r="X90" i="40"/>
  <c r="AE90" i="40"/>
  <c r="W90" i="40"/>
  <c r="AD90" i="40"/>
  <c r="AC90" i="40"/>
  <c r="AB90" i="40"/>
  <c r="Z90" i="40"/>
  <c r="AG90" i="40"/>
  <c r="Y90" i="40"/>
  <c r="AA90" i="40"/>
  <c r="AF73" i="40"/>
  <c r="X73" i="40"/>
  <c r="AE73" i="40"/>
  <c r="W73" i="40"/>
  <c r="AD73" i="40"/>
  <c r="AC73" i="40"/>
  <c r="AB73" i="40"/>
  <c r="AH73" i="40"/>
  <c r="Z73" i="40"/>
  <c r="AG73" i="40"/>
  <c r="Y73" i="40"/>
  <c r="AA73" i="40"/>
  <c r="AF76" i="40"/>
  <c r="X76" i="40"/>
  <c r="AE76" i="40"/>
  <c r="W76" i="40"/>
  <c r="AD76" i="40"/>
  <c r="AC76" i="40"/>
  <c r="AB76" i="40"/>
  <c r="AH76" i="40"/>
  <c r="Z76" i="40"/>
  <c r="AG76" i="40"/>
  <c r="Y76" i="40"/>
  <c r="AA76" i="40"/>
  <c r="AF96" i="40"/>
  <c r="X96" i="40"/>
  <c r="AE96" i="40"/>
  <c r="W96" i="40"/>
  <c r="AD96" i="40"/>
  <c r="AC96" i="40"/>
  <c r="AB96" i="40"/>
  <c r="AH96" i="40"/>
  <c r="Z96" i="40"/>
  <c r="AG96" i="40"/>
  <c r="Y96" i="40"/>
  <c r="AA96" i="40"/>
  <c r="AB97" i="40"/>
  <c r="AA97" i="40"/>
  <c r="Z97" i="40"/>
  <c r="AG97" i="40"/>
  <c r="Y97" i="40"/>
  <c r="AF97" i="40"/>
  <c r="X97" i="40"/>
  <c r="AD97" i="40"/>
  <c r="AC97" i="40"/>
  <c r="AE97" i="40"/>
  <c r="W97" i="40"/>
  <c r="AF99" i="40"/>
  <c r="X99" i="40"/>
  <c r="AE99" i="40"/>
  <c r="W99" i="40"/>
  <c r="AD99" i="40"/>
  <c r="AC99" i="40"/>
  <c r="AB99" i="40"/>
  <c r="Z99" i="40"/>
  <c r="AG99" i="40"/>
  <c r="Y99" i="40"/>
  <c r="AA99" i="40"/>
  <c r="AB85" i="40"/>
  <c r="AA85" i="40"/>
  <c r="AH85" i="40"/>
  <c r="Z85" i="40"/>
  <c r="AG85" i="40"/>
  <c r="Y85" i="40"/>
  <c r="AF85" i="40"/>
  <c r="X85" i="40"/>
  <c r="AD85" i="40"/>
  <c r="AC85" i="40"/>
  <c r="AE85" i="40"/>
  <c r="W85" i="40"/>
  <c r="AB89" i="40"/>
  <c r="AA89" i="40"/>
  <c r="AH89" i="40"/>
  <c r="Z89" i="40"/>
  <c r="AG89" i="40"/>
  <c r="Y89" i="40"/>
  <c r="AF89" i="40"/>
  <c r="X89" i="40"/>
  <c r="AD89" i="40"/>
  <c r="AC89" i="40"/>
  <c r="W89" i="40"/>
  <c r="AE89" i="40"/>
  <c r="AF40" i="40"/>
  <c r="X40" i="40"/>
  <c r="AE40" i="40"/>
  <c r="W40" i="40"/>
  <c r="AD40" i="40"/>
  <c r="AC40" i="40"/>
  <c r="AB40" i="40"/>
  <c r="AH40" i="40"/>
  <c r="Z40" i="40"/>
  <c r="AG40" i="40"/>
  <c r="Y40" i="40"/>
  <c r="AA40" i="40"/>
  <c r="AB91" i="40"/>
  <c r="AA91" i="40"/>
  <c r="Z91" i="40"/>
  <c r="AG91" i="40"/>
  <c r="Y91" i="40"/>
  <c r="AF91" i="40"/>
  <c r="X91" i="40"/>
  <c r="AD91" i="40"/>
  <c r="AC91" i="40"/>
  <c r="AE91" i="40"/>
  <c r="W91" i="40"/>
  <c r="AF92" i="40"/>
  <c r="X92" i="40"/>
  <c r="AE92" i="40"/>
  <c r="W92" i="40"/>
  <c r="AD92" i="40"/>
  <c r="AC92" i="40"/>
  <c r="AB92" i="40"/>
  <c r="AH92" i="40"/>
  <c r="Z92" i="40"/>
  <c r="AG92" i="40"/>
  <c r="Y92" i="40"/>
  <c r="AA92" i="40"/>
  <c r="AB67" i="40"/>
  <c r="AA67" i="40"/>
  <c r="AH67" i="40"/>
  <c r="Z67" i="40"/>
  <c r="AG67" i="40"/>
  <c r="Y67" i="40"/>
  <c r="AF67" i="40"/>
  <c r="X67" i="40"/>
  <c r="AD67" i="40"/>
  <c r="AC67" i="40"/>
  <c r="AE67" i="40"/>
  <c r="W67" i="40"/>
  <c r="AF68" i="40"/>
  <c r="X68" i="40"/>
  <c r="AE68" i="40"/>
  <c r="W68" i="40"/>
  <c r="AD68" i="40"/>
  <c r="AC68" i="40"/>
  <c r="AB68" i="40"/>
  <c r="Z68" i="40"/>
  <c r="AG68" i="40"/>
  <c r="Y68" i="40"/>
  <c r="AA68" i="40"/>
  <c r="AB58" i="40"/>
  <c r="AA58" i="40"/>
  <c r="AH58" i="40"/>
  <c r="Z58" i="40"/>
  <c r="AG58" i="40"/>
  <c r="Y58" i="40"/>
  <c r="AF58" i="40"/>
  <c r="X58" i="40"/>
  <c r="AD58" i="40"/>
  <c r="AC58" i="40"/>
  <c r="W58" i="40"/>
  <c r="AE58" i="40"/>
  <c r="AB102" i="40"/>
  <c r="AA102" i="40"/>
  <c r="Z102" i="40"/>
  <c r="AG102" i="40"/>
  <c r="Y102" i="40"/>
  <c r="AF102" i="40"/>
  <c r="X102" i="40"/>
  <c r="AD102" i="40"/>
  <c r="AC102" i="40"/>
  <c r="AE102" i="40"/>
  <c r="W102" i="40"/>
  <c r="P13" i="40"/>
  <c r="P18" i="40"/>
  <c r="P19" i="40"/>
  <c r="P20" i="40"/>
  <c r="AG27" i="40"/>
  <c r="Y27" i="40"/>
  <c r="AF27" i="40"/>
  <c r="X27" i="40"/>
  <c r="AE27" i="40"/>
  <c r="W27" i="40"/>
  <c r="AD27" i="40"/>
  <c r="Z27" i="40"/>
  <c r="AC27" i="40"/>
  <c r="AB27" i="40"/>
  <c r="AH27" i="40"/>
  <c r="AA27" i="40"/>
  <c r="AB30" i="40"/>
  <c r="AA30" i="40"/>
  <c r="AH30" i="40"/>
  <c r="AG30" i="40"/>
  <c r="AF30" i="40"/>
  <c r="AD30" i="40"/>
  <c r="AC30" i="40"/>
  <c r="Y30" i="40"/>
  <c r="X30" i="40"/>
  <c r="Z30" i="40"/>
  <c r="W30" i="40"/>
  <c r="AE30" i="40"/>
  <c r="AC18" i="40"/>
  <c r="AB18" i="40"/>
  <c r="AA18" i="40"/>
  <c r="AH18" i="40"/>
  <c r="Z18" i="40"/>
  <c r="AG18" i="40"/>
  <c r="Y18" i="40"/>
  <c r="AF18" i="40"/>
  <c r="X18" i="40"/>
  <c r="AD18" i="40"/>
  <c r="AE18" i="40"/>
  <c r="W18" i="40"/>
  <c r="AB56" i="40"/>
  <c r="AA56" i="40"/>
  <c r="Z56" i="40"/>
  <c r="AG56" i="40"/>
  <c r="Y56" i="40"/>
  <c r="AF56" i="40"/>
  <c r="X56" i="40"/>
  <c r="AD56" i="40"/>
  <c r="AC56" i="40"/>
  <c r="AE56" i="40"/>
  <c r="W56" i="40"/>
  <c r="AB48" i="40"/>
  <c r="AA48" i="40"/>
  <c r="AH48" i="40"/>
  <c r="Z48" i="40"/>
  <c r="AG48" i="40"/>
  <c r="Y48" i="40"/>
  <c r="AF48" i="40"/>
  <c r="X48" i="40"/>
  <c r="AD48" i="40"/>
  <c r="AC48" i="40"/>
  <c r="W48" i="40"/>
  <c r="AE48" i="40"/>
  <c r="AF57" i="40"/>
  <c r="X57" i="40"/>
  <c r="AE57" i="40"/>
  <c r="W57" i="40"/>
  <c r="AD57" i="40"/>
  <c r="AC57" i="40"/>
  <c r="AB57" i="40"/>
  <c r="AH57" i="40"/>
  <c r="Z57" i="40"/>
  <c r="AG57" i="40"/>
  <c r="Y57" i="40"/>
  <c r="AA57" i="40"/>
  <c r="AF49" i="40"/>
  <c r="X49" i="40"/>
  <c r="AE49" i="40"/>
  <c r="W49" i="40"/>
  <c r="AD49" i="40"/>
  <c r="AC49" i="40"/>
  <c r="AB49" i="40"/>
  <c r="AH49" i="40"/>
  <c r="Z49" i="40"/>
  <c r="AG49" i="40"/>
  <c r="Y49" i="40"/>
  <c r="AA49" i="40"/>
  <c r="AB50" i="40"/>
  <c r="AA50" i="40"/>
  <c r="Z50" i="40"/>
  <c r="AG50" i="40"/>
  <c r="Y50" i="40"/>
  <c r="AF50" i="40"/>
  <c r="X50" i="40"/>
  <c r="AD50" i="40"/>
  <c r="AC50" i="40"/>
  <c r="AE50" i="40"/>
  <c r="W50" i="40"/>
  <c r="AB103" i="40"/>
  <c r="AA103" i="40"/>
  <c r="AH103" i="40"/>
  <c r="Z103" i="40"/>
  <c r="AG103" i="40"/>
  <c r="Y103" i="40"/>
  <c r="AF103" i="40"/>
  <c r="X103" i="40"/>
  <c r="AC103" i="40"/>
  <c r="AE103" i="40"/>
  <c r="W103" i="40"/>
  <c r="AD103" i="40"/>
  <c r="N30" i="40"/>
  <c r="N48" i="40"/>
  <c r="O48" i="40" s="1"/>
  <c r="N79" i="40"/>
  <c r="P79" i="40" s="1"/>
  <c r="N36" i="40"/>
  <c r="N63" i="40"/>
  <c r="P63" i="40" s="1"/>
  <c r="C78" i="40"/>
  <c r="D78" i="40"/>
  <c r="E78" i="40"/>
  <c r="G78" i="40"/>
  <c r="F78" i="40"/>
  <c r="C101" i="40"/>
  <c r="D62" i="40"/>
  <c r="E62" i="40"/>
  <c r="C62" i="40"/>
  <c r="G62" i="40"/>
  <c r="F62" i="40"/>
  <c r="E88" i="40"/>
  <c r="G101" i="40"/>
  <c r="D95" i="40"/>
  <c r="G95" i="40"/>
  <c r="G75" i="40"/>
  <c r="G29" i="40"/>
  <c r="G35" i="40"/>
  <c r="G88" i="40"/>
  <c r="F29" i="40"/>
  <c r="E35" i="40"/>
  <c r="F35" i="40"/>
  <c r="F95" i="40"/>
  <c r="F75" i="40"/>
  <c r="F101" i="40"/>
  <c r="O6" i="40"/>
  <c r="D47" i="40"/>
  <c r="E75" i="40"/>
  <c r="D75" i="40"/>
  <c r="C95" i="40"/>
  <c r="D35" i="40"/>
  <c r="D29" i="40"/>
  <c r="E95" i="40"/>
  <c r="D101" i="40"/>
  <c r="C88" i="40"/>
  <c r="E29" i="40"/>
  <c r="C75" i="40"/>
  <c r="C29" i="40"/>
  <c r="G47" i="40"/>
  <c r="C47" i="40"/>
  <c r="C35" i="40"/>
  <c r="E47" i="40"/>
  <c r="E101" i="40"/>
  <c r="F88" i="40"/>
  <c r="F47" i="40"/>
  <c r="D88" i="40"/>
  <c r="T80" i="40" l="1"/>
  <c r="U80" i="40"/>
  <c r="P15" i="40"/>
  <c r="P51" i="40"/>
  <c r="N75" i="40"/>
  <c r="P75" i="40" s="1"/>
  <c r="P76" i="40"/>
  <c r="M97" i="40"/>
  <c r="P12" i="40"/>
  <c r="O41" i="40"/>
  <c r="P58" i="40"/>
  <c r="N11" i="40"/>
  <c r="P11" i="40" s="1"/>
  <c r="P54" i="40"/>
  <c r="P32" i="40"/>
  <c r="P16" i="40"/>
  <c r="P56" i="40"/>
  <c r="O53" i="40"/>
  <c r="N47" i="40"/>
  <c r="P47" i="40" s="1"/>
  <c r="N29" i="40"/>
  <c r="P29" i="40" s="1"/>
  <c r="O79" i="40"/>
  <c r="O63" i="40"/>
  <c r="P48" i="40"/>
  <c r="S70" i="40"/>
  <c r="T70" i="40" s="1"/>
  <c r="S69" i="40"/>
  <c r="U69" i="40" s="1"/>
  <c r="S33" i="40"/>
  <c r="U33" i="40" s="1"/>
  <c r="S37" i="40"/>
  <c r="T37" i="40" s="1"/>
  <c r="S66" i="40"/>
  <c r="T66" i="40" s="1"/>
  <c r="S43" i="40"/>
  <c r="T43" i="40" s="1"/>
  <c r="S83" i="40"/>
  <c r="T83" i="40" s="1"/>
  <c r="S51" i="40"/>
  <c r="T51" i="40" s="1"/>
  <c r="S58" i="40"/>
  <c r="T58" i="40" s="1"/>
  <c r="S55" i="40"/>
  <c r="S49" i="40"/>
  <c r="T49" i="40" s="1"/>
  <c r="S40" i="40"/>
  <c r="T40" i="40" s="1"/>
  <c r="S18" i="40"/>
  <c r="S67" i="40"/>
  <c r="U67" i="40" s="1"/>
  <c r="S24" i="40"/>
  <c r="T24" i="40" s="1"/>
  <c r="S57" i="40"/>
  <c r="S73" i="40"/>
  <c r="U73" i="40" s="1"/>
  <c r="S42" i="40"/>
  <c r="T42" i="40" s="1"/>
  <c r="S64" i="40"/>
  <c r="T64" i="40" s="1"/>
  <c r="S27" i="40"/>
  <c r="S12" i="40"/>
  <c r="T12" i="40" s="1"/>
  <c r="S15" i="40"/>
  <c r="S21" i="40"/>
  <c r="T21" i="40" s="1"/>
  <c r="S7" i="40"/>
  <c r="U7" i="40" s="1"/>
  <c r="S54" i="40"/>
  <c r="S39" i="40"/>
  <c r="T39" i="40" s="1"/>
  <c r="S45" i="40"/>
  <c r="T45" i="40" s="1"/>
  <c r="S31" i="40"/>
  <c r="T31" i="40" s="1"/>
  <c r="S60" i="40"/>
  <c r="T60" i="40" s="1"/>
  <c r="S52" i="40"/>
  <c r="T52" i="40" s="1"/>
  <c r="N62" i="40"/>
  <c r="P62" i="40" s="1"/>
  <c r="AC29" i="40"/>
  <c r="AB29" i="40"/>
  <c r="AA29" i="40"/>
  <c r="Z29" i="40"/>
  <c r="AG29" i="40"/>
  <c r="Y29" i="40"/>
  <c r="AF29" i="40"/>
  <c r="X29" i="40"/>
  <c r="AE29" i="40"/>
  <c r="S30" i="40" s="1"/>
  <c r="T30" i="40" s="1"/>
  <c r="W29" i="40"/>
  <c r="AD29" i="40"/>
  <c r="AC11" i="40"/>
  <c r="AB11" i="40"/>
  <c r="AA11" i="40"/>
  <c r="AD11" i="40"/>
  <c r="Z11" i="40"/>
  <c r="AG11" i="40"/>
  <c r="Y11" i="40"/>
  <c r="AF11" i="40"/>
  <c r="X11" i="40"/>
  <c r="AE11" i="40"/>
  <c r="W11" i="40"/>
  <c r="P44" i="40"/>
  <c r="O44" i="40"/>
  <c r="AB75" i="40"/>
  <c r="AA75" i="40"/>
  <c r="AH75" i="40"/>
  <c r="Z75" i="40"/>
  <c r="AG75" i="40"/>
  <c r="Y75" i="40"/>
  <c r="AF75" i="40"/>
  <c r="X75" i="40"/>
  <c r="AD75" i="40"/>
  <c r="AC75" i="40"/>
  <c r="AE75" i="40"/>
  <c r="S76" i="40" s="1"/>
  <c r="S75" i="40" s="1"/>
  <c r="U75" i="40" s="1"/>
  <c r="W75" i="40"/>
  <c r="AF62" i="40"/>
  <c r="X62" i="40"/>
  <c r="AE62" i="40"/>
  <c r="S63" i="40" s="1"/>
  <c r="T63" i="40" s="1"/>
  <c r="W62" i="40"/>
  <c r="AD62" i="40"/>
  <c r="AC62" i="40"/>
  <c r="AB62" i="40"/>
  <c r="Z62" i="40"/>
  <c r="AG62" i="40"/>
  <c r="Y62" i="40"/>
  <c r="AA62" i="40"/>
  <c r="P66" i="40"/>
  <c r="O66" i="40"/>
  <c r="P65" i="40"/>
  <c r="O65" i="40"/>
  <c r="P84" i="40"/>
  <c r="O84" i="40"/>
  <c r="AB78" i="40"/>
  <c r="AA78" i="40"/>
  <c r="Z78" i="40"/>
  <c r="AG78" i="40"/>
  <c r="Y78" i="40"/>
  <c r="AF78" i="40"/>
  <c r="X78" i="40"/>
  <c r="AD78" i="40"/>
  <c r="AC78" i="40"/>
  <c r="W78" i="40"/>
  <c r="AE78" i="40"/>
  <c r="AF47" i="40"/>
  <c r="X47" i="40"/>
  <c r="AE47" i="40"/>
  <c r="S48" i="40" s="1"/>
  <c r="W47" i="40"/>
  <c r="AD47" i="40"/>
  <c r="AC47" i="40"/>
  <c r="AB47" i="40"/>
  <c r="Z47" i="40"/>
  <c r="AG47" i="40"/>
  <c r="Y47" i="40"/>
  <c r="AA47" i="40"/>
  <c r="P85" i="40"/>
  <c r="O85" i="40"/>
  <c r="P71" i="40"/>
  <c r="O71" i="40"/>
  <c r="P70" i="40"/>
  <c r="O70" i="40"/>
  <c r="AF88" i="40"/>
  <c r="X88" i="40"/>
  <c r="AE88" i="40"/>
  <c r="W88" i="40"/>
  <c r="AD88" i="40"/>
  <c r="AC88" i="40"/>
  <c r="AB88" i="40"/>
  <c r="Z88" i="40"/>
  <c r="AG88" i="40"/>
  <c r="Y88" i="40"/>
  <c r="AA88" i="40"/>
  <c r="AB95" i="40"/>
  <c r="AA95" i="40"/>
  <c r="Z95" i="40"/>
  <c r="AG95" i="40"/>
  <c r="Y95" i="40"/>
  <c r="AF95" i="40"/>
  <c r="X95" i="40"/>
  <c r="AD95" i="40"/>
  <c r="AC95" i="40"/>
  <c r="AE95" i="40"/>
  <c r="W95" i="40"/>
  <c r="AB35" i="40"/>
  <c r="AA35" i="40"/>
  <c r="Z35" i="40"/>
  <c r="AG35" i="40"/>
  <c r="Y35" i="40"/>
  <c r="AF35" i="40"/>
  <c r="X35" i="40"/>
  <c r="AD35" i="40"/>
  <c r="AC35" i="40"/>
  <c r="AE35" i="40"/>
  <c r="S36" i="40" s="1"/>
  <c r="T36" i="40" s="1"/>
  <c r="W35" i="40"/>
  <c r="O43" i="40"/>
  <c r="P43" i="40"/>
  <c r="AB101" i="40"/>
  <c r="AA101" i="40"/>
  <c r="Z101" i="40"/>
  <c r="AG101" i="40"/>
  <c r="Y101" i="40"/>
  <c r="AD101" i="40"/>
  <c r="AC101" i="40"/>
  <c r="AF101" i="40"/>
  <c r="X101" i="40"/>
  <c r="AE101" i="40"/>
  <c r="W101" i="40"/>
  <c r="E10" i="40"/>
  <c r="D10" i="40"/>
  <c r="C10" i="40"/>
  <c r="G10" i="40"/>
  <c r="F10" i="40"/>
  <c r="O30" i="40"/>
  <c r="O29" i="40" s="1"/>
  <c r="P30" i="40"/>
  <c r="P6" i="40"/>
  <c r="P36" i="40"/>
  <c r="N35" i="40"/>
  <c r="P35" i="40" s="1"/>
  <c r="O36" i="40"/>
  <c r="S6" i="40"/>
  <c r="T6" i="40" s="1"/>
  <c r="O49" i="40"/>
  <c r="P49" i="40"/>
  <c r="M99" i="40" l="1"/>
  <c r="N99" i="40"/>
  <c r="O11" i="40"/>
  <c r="O47" i="40"/>
  <c r="U30" i="40"/>
  <c r="T69" i="40"/>
  <c r="U58" i="40"/>
  <c r="U64" i="40"/>
  <c r="U51" i="40"/>
  <c r="T33" i="40"/>
  <c r="U27" i="40"/>
  <c r="U76" i="40"/>
  <c r="T76" i="40"/>
  <c r="T75" i="40" s="1"/>
  <c r="U60" i="40"/>
  <c r="U24" i="40"/>
  <c r="U45" i="40"/>
  <c r="U42" i="40"/>
  <c r="U40" i="40"/>
  <c r="U63" i="40"/>
  <c r="U36" i="40"/>
  <c r="T7" i="40"/>
  <c r="U39" i="40"/>
  <c r="U52" i="40"/>
  <c r="T67" i="40"/>
  <c r="T73" i="40"/>
  <c r="U21" i="40"/>
  <c r="O62" i="40"/>
  <c r="U66" i="40"/>
  <c r="O35" i="40"/>
  <c r="U43" i="40"/>
  <c r="U70" i="40"/>
  <c r="AG10" i="40"/>
  <c r="Y10" i="40"/>
  <c r="Z10" i="40"/>
  <c r="AF10" i="40"/>
  <c r="X10" i="40"/>
  <c r="AE10" i="40"/>
  <c r="W10" i="40"/>
  <c r="AD10" i="40"/>
  <c r="AC10" i="40"/>
  <c r="AB10" i="40"/>
  <c r="AA10" i="40"/>
  <c r="U31" i="40"/>
  <c r="U37" i="40"/>
  <c r="U6" i="40"/>
  <c r="M102" i="40" l="1"/>
  <c r="P99" i="40"/>
  <c r="O99" i="40"/>
  <c r="P83" i="40"/>
  <c r="O83" i="40"/>
  <c r="M103" i="40" l="1"/>
  <c r="M101" i="40" s="1"/>
  <c r="K1605" i="14"/>
  <c r="J1605" i="14"/>
  <c r="I1605" i="14"/>
  <c r="H1605" i="14"/>
  <c r="M1605" i="14" s="1"/>
  <c r="K1604" i="14"/>
  <c r="J1604" i="14"/>
  <c r="I1604" i="14"/>
  <c r="H1604" i="14"/>
  <c r="M1604" i="14" s="1"/>
  <c r="K1603" i="14"/>
  <c r="J1603" i="14"/>
  <c r="I1603" i="14"/>
  <c r="H1603" i="14"/>
  <c r="M1603" i="14" s="1"/>
  <c r="K1602" i="14"/>
  <c r="J1602" i="14"/>
  <c r="I1602" i="14"/>
  <c r="H1602" i="14"/>
  <c r="M1602" i="14" s="1"/>
  <c r="K1601" i="14"/>
  <c r="J1601" i="14"/>
  <c r="I1601" i="14"/>
  <c r="H1601" i="14"/>
  <c r="M1601" i="14" s="1"/>
  <c r="K1600" i="14"/>
  <c r="J1600" i="14"/>
  <c r="I1600" i="14"/>
  <c r="H1600" i="14"/>
  <c r="M1600" i="14" s="1"/>
  <c r="K1599" i="14"/>
  <c r="J1599" i="14"/>
  <c r="I1599" i="14"/>
  <c r="H1599" i="14"/>
  <c r="M1599" i="14" s="1"/>
  <c r="K1598" i="14"/>
  <c r="J1598" i="14"/>
  <c r="I1598" i="14"/>
  <c r="H1598" i="14"/>
  <c r="M1598" i="14" s="1"/>
  <c r="K1597" i="14"/>
  <c r="J1597" i="14"/>
  <c r="I1597" i="14"/>
  <c r="H1597" i="14"/>
  <c r="M1597" i="14" s="1"/>
  <c r="K1596" i="14"/>
  <c r="J1596" i="14"/>
  <c r="I1596" i="14"/>
  <c r="H1596" i="14"/>
  <c r="M1596" i="14" s="1"/>
  <c r="K1595" i="14"/>
  <c r="J1595" i="14"/>
  <c r="I1595" i="14"/>
  <c r="H1595" i="14"/>
  <c r="M1595" i="14" s="1"/>
  <c r="K1594" i="14"/>
  <c r="J1594" i="14"/>
  <c r="I1594" i="14"/>
  <c r="H1594" i="14"/>
  <c r="M1594" i="14" s="1"/>
  <c r="K1593" i="14"/>
  <c r="J1593" i="14"/>
  <c r="I1593" i="14"/>
  <c r="H1593" i="14"/>
  <c r="M1593" i="14" s="1"/>
  <c r="K1592" i="14"/>
  <c r="J1592" i="14"/>
  <c r="I1592" i="14"/>
  <c r="H1592" i="14"/>
  <c r="M1592" i="14" s="1"/>
  <c r="K1591" i="14"/>
  <c r="J1591" i="14"/>
  <c r="I1591" i="14"/>
  <c r="H1591" i="14"/>
  <c r="M1591" i="14" s="1"/>
  <c r="K1590" i="14"/>
  <c r="J1590" i="14"/>
  <c r="I1590" i="14"/>
  <c r="H1590" i="14"/>
  <c r="M1590" i="14" s="1"/>
  <c r="K1589" i="14"/>
  <c r="J1589" i="14"/>
  <c r="I1589" i="14"/>
  <c r="H1589" i="14"/>
  <c r="M1589" i="14" s="1"/>
  <c r="K1588" i="14"/>
  <c r="J1588" i="14"/>
  <c r="I1588" i="14"/>
  <c r="H1588" i="14"/>
  <c r="M1588" i="14" s="1"/>
  <c r="K1587" i="14"/>
  <c r="J1587" i="14"/>
  <c r="I1587" i="14"/>
  <c r="H1587" i="14"/>
  <c r="M1587" i="14" s="1"/>
  <c r="K1586" i="14"/>
  <c r="J1586" i="14"/>
  <c r="I1586" i="14"/>
  <c r="H1586" i="14"/>
  <c r="M1586" i="14" s="1"/>
  <c r="K1585" i="14"/>
  <c r="J1585" i="14"/>
  <c r="I1585" i="14"/>
  <c r="H1585" i="14"/>
  <c r="M1585" i="14" s="1"/>
  <c r="K1584" i="14"/>
  <c r="J1584" i="14"/>
  <c r="I1584" i="14"/>
  <c r="H1584" i="14"/>
  <c r="M1584" i="14" s="1"/>
  <c r="K1583" i="14"/>
  <c r="J1583" i="14"/>
  <c r="I1583" i="14"/>
  <c r="H1583" i="14"/>
  <c r="M1583" i="14" s="1"/>
  <c r="K1582" i="14"/>
  <c r="J1582" i="14"/>
  <c r="I1582" i="14"/>
  <c r="H1582" i="14"/>
  <c r="M1582" i="14" s="1"/>
  <c r="K1581" i="14"/>
  <c r="J1581" i="14"/>
  <c r="I1581" i="14"/>
  <c r="H1581" i="14"/>
  <c r="M1581" i="14" s="1"/>
  <c r="K1580" i="14"/>
  <c r="J1580" i="14"/>
  <c r="I1580" i="14"/>
  <c r="H1580" i="14"/>
  <c r="M1580" i="14" s="1"/>
  <c r="K1579" i="14"/>
  <c r="J1579" i="14"/>
  <c r="I1579" i="14"/>
  <c r="H1579" i="14"/>
  <c r="M1579" i="14" s="1"/>
  <c r="K1578" i="14"/>
  <c r="J1578" i="14"/>
  <c r="I1578" i="14"/>
  <c r="H1578" i="14"/>
  <c r="M1578" i="14" s="1"/>
  <c r="K1577" i="14"/>
  <c r="J1577" i="14"/>
  <c r="I1577" i="14"/>
  <c r="H1577" i="14"/>
  <c r="M1577" i="14" s="1"/>
  <c r="K1576" i="14"/>
  <c r="J1576" i="14"/>
  <c r="I1576" i="14"/>
  <c r="H1576" i="14"/>
  <c r="M1576" i="14" s="1"/>
  <c r="K1575" i="14"/>
  <c r="J1575" i="14"/>
  <c r="I1575" i="14"/>
  <c r="H1575" i="14"/>
  <c r="M1575" i="14" s="1"/>
  <c r="K1574" i="14"/>
  <c r="J1574" i="14"/>
  <c r="I1574" i="14"/>
  <c r="H1574" i="14"/>
  <c r="M1574" i="14" s="1"/>
  <c r="K1573" i="14"/>
  <c r="J1573" i="14"/>
  <c r="I1573" i="14"/>
  <c r="M1573" i="14" s="1"/>
  <c r="H1573" i="14"/>
  <c r="K1572" i="14"/>
  <c r="J1572" i="14"/>
  <c r="I1572" i="14"/>
  <c r="M1572" i="14" s="1"/>
  <c r="H1572" i="14"/>
  <c r="K1571" i="14"/>
  <c r="J1571" i="14"/>
  <c r="I1571" i="14"/>
  <c r="H1571" i="14"/>
  <c r="M1571" i="14" s="1"/>
  <c r="K1570" i="14"/>
  <c r="J1570" i="14"/>
  <c r="I1570" i="14"/>
  <c r="H1570" i="14"/>
  <c r="M1570" i="14" s="1"/>
  <c r="K1569" i="14"/>
  <c r="J1569" i="14"/>
  <c r="I1569" i="14"/>
  <c r="H1569" i="14"/>
  <c r="M1569" i="14" s="1"/>
  <c r="K1568" i="14"/>
  <c r="J1568" i="14"/>
  <c r="I1568" i="14"/>
  <c r="H1568" i="14"/>
  <c r="M1568" i="14" s="1"/>
  <c r="K1567" i="14"/>
  <c r="J1567" i="14"/>
  <c r="I1567" i="14"/>
  <c r="H1567" i="14"/>
  <c r="M1567" i="14" s="1"/>
  <c r="K1566" i="14"/>
  <c r="J1566" i="14"/>
  <c r="I1566" i="14"/>
  <c r="H1566" i="14"/>
  <c r="M1566" i="14" s="1"/>
  <c r="K1565" i="14"/>
  <c r="J1565" i="14"/>
  <c r="I1565" i="14"/>
  <c r="H1565" i="14"/>
  <c r="M1565" i="14" s="1"/>
  <c r="K1564" i="14"/>
  <c r="J1564" i="14"/>
  <c r="I1564" i="14"/>
  <c r="H1564" i="14"/>
  <c r="M1564" i="14" s="1"/>
  <c r="K1563" i="14"/>
  <c r="J1563" i="14"/>
  <c r="I1563" i="14"/>
  <c r="H1563" i="14"/>
  <c r="M1563" i="14" s="1"/>
  <c r="K1562" i="14"/>
  <c r="J1562" i="14"/>
  <c r="I1562" i="14"/>
  <c r="H1562" i="14"/>
  <c r="M1562" i="14" s="1"/>
  <c r="K1561" i="14"/>
  <c r="J1561" i="14"/>
  <c r="I1561" i="14"/>
  <c r="H1561" i="14"/>
  <c r="M1561" i="14" s="1"/>
  <c r="K1560" i="14"/>
  <c r="J1560" i="14"/>
  <c r="I1560" i="14"/>
  <c r="H1560" i="14"/>
  <c r="M1560" i="14" s="1"/>
  <c r="K1559" i="14"/>
  <c r="J1559" i="14"/>
  <c r="I1559" i="14"/>
  <c r="H1559" i="14"/>
  <c r="M1559" i="14" s="1"/>
  <c r="K1558" i="14"/>
  <c r="J1558" i="14"/>
  <c r="I1558" i="14"/>
  <c r="H1558" i="14"/>
  <c r="M1558" i="14" s="1"/>
  <c r="K1557" i="14"/>
  <c r="J1557" i="14"/>
  <c r="I1557" i="14"/>
  <c r="H1557" i="14"/>
  <c r="M1557" i="14" s="1"/>
  <c r="K1556" i="14"/>
  <c r="J1556" i="14"/>
  <c r="I1556" i="14"/>
  <c r="H1556" i="14"/>
  <c r="M1556" i="14" s="1"/>
  <c r="K1555" i="14"/>
  <c r="J1555" i="14"/>
  <c r="I1555" i="14"/>
  <c r="H1555" i="14"/>
  <c r="M1555" i="14" s="1"/>
  <c r="K1554" i="14"/>
  <c r="J1554" i="14"/>
  <c r="I1554" i="14"/>
  <c r="H1554" i="14"/>
  <c r="M1554" i="14" s="1"/>
  <c r="K1553" i="14"/>
  <c r="J1553" i="14"/>
  <c r="I1553" i="14"/>
  <c r="H1553" i="14"/>
  <c r="M1553" i="14" s="1"/>
  <c r="K1552" i="14"/>
  <c r="J1552" i="14"/>
  <c r="I1552" i="14"/>
  <c r="H1552" i="14"/>
  <c r="M1552" i="14" s="1"/>
  <c r="K1551" i="14"/>
  <c r="J1551" i="14"/>
  <c r="I1551" i="14"/>
  <c r="M1551" i="14" s="1"/>
  <c r="H1551" i="14"/>
  <c r="K1550" i="14"/>
  <c r="J1550" i="14"/>
  <c r="I1550" i="14"/>
  <c r="H1550" i="14"/>
  <c r="M1550" i="14" s="1"/>
  <c r="K1549" i="14"/>
  <c r="J1549" i="14"/>
  <c r="I1549" i="14"/>
  <c r="H1549" i="14"/>
  <c r="M1549" i="14" s="1"/>
  <c r="K1548" i="14"/>
  <c r="J1548" i="14"/>
  <c r="I1548" i="14"/>
  <c r="H1548" i="14"/>
  <c r="M1548" i="14" s="1"/>
  <c r="K1547" i="14"/>
  <c r="J1547" i="14"/>
  <c r="I1547" i="14"/>
  <c r="H1547" i="14"/>
  <c r="M1547" i="14" s="1"/>
  <c r="K1546" i="14"/>
  <c r="J1546" i="14"/>
  <c r="I1546" i="14"/>
  <c r="H1546" i="14"/>
  <c r="M1546" i="14" s="1"/>
  <c r="K1545" i="14"/>
  <c r="J1545" i="14"/>
  <c r="I1545" i="14"/>
  <c r="H1545" i="14"/>
  <c r="M1545" i="14" s="1"/>
  <c r="K1544" i="14"/>
  <c r="J1544" i="14"/>
  <c r="I1544" i="14"/>
  <c r="H1544" i="14"/>
  <c r="M1544" i="14" s="1"/>
  <c r="K1543" i="14"/>
  <c r="J1543" i="14"/>
  <c r="I1543" i="14"/>
  <c r="H1543" i="14"/>
  <c r="M1543" i="14" s="1"/>
  <c r="K1542" i="14"/>
  <c r="J1542" i="14"/>
  <c r="I1542" i="14"/>
  <c r="H1542" i="14"/>
  <c r="M1542" i="14" s="1"/>
  <c r="K1541" i="14"/>
  <c r="J1541" i="14"/>
  <c r="I1541" i="14"/>
  <c r="H1541" i="14"/>
  <c r="M1541" i="14" s="1"/>
  <c r="K1540" i="14"/>
  <c r="J1540" i="14"/>
  <c r="I1540" i="14"/>
  <c r="H1540" i="14"/>
  <c r="M1540" i="14" s="1"/>
  <c r="K1539" i="14"/>
  <c r="J1539" i="14"/>
  <c r="I1539" i="14"/>
  <c r="H1539" i="14"/>
  <c r="M1539" i="14" s="1"/>
  <c r="K1538" i="14"/>
  <c r="J1538" i="14"/>
  <c r="I1538" i="14"/>
  <c r="H1538" i="14"/>
  <c r="M1538" i="14" s="1"/>
  <c r="K1537" i="14"/>
  <c r="J1537" i="14"/>
  <c r="I1537" i="14"/>
  <c r="H1537" i="14"/>
  <c r="M1537" i="14" s="1"/>
  <c r="K1536" i="14"/>
  <c r="J1536" i="14"/>
  <c r="I1536" i="14"/>
  <c r="H1536" i="14"/>
  <c r="M1536" i="14" s="1"/>
  <c r="K1535" i="14"/>
  <c r="J1535" i="14"/>
  <c r="I1535" i="14"/>
  <c r="H1535" i="14"/>
  <c r="M1535" i="14" s="1"/>
  <c r="K1534" i="14"/>
  <c r="J1534" i="14"/>
  <c r="I1534" i="14"/>
  <c r="H1534" i="14"/>
  <c r="M1534" i="14" s="1"/>
  <c r="K1533" i="14"/>
  <c r="J1533" i="14"/>
  <c r="I1533" i="14"/>
  <c r="H1533" i="14"/>
  <c r="M1533" i="14" s="1"/>
  <c r="K1532" i="14"/>
  <c r="J1532" i="14"/>
  <c r="I1532" i="14"/>
  <c r="H1532" i="14"/>
  <c r="M1532" i="14" s="1"/>
  <c r="K1531" i="14"/>
  <c r="J1531" i="14"/>
  <c r="I1531" i="14"/>
  <c r="H1531" i="14"/>
  <c r="M1531" i="14" s="1"/>
  <c r="K1530" i="14"/>
  <c r="J1530" i="14"/>
  <c r="I1530" i="14"/>
  <c r="M1530" i="14" s="1"/>
  <c r="H1530" i="14"/>
  <c r="K1529" i="14"/>
  <c r="J1529" i="14"/>
  <c r="I1529" i="14"/>
  <c r="M1529" i="14" s="1"/>
  <c r="H1529" i="14"/>
  <c r="K1528" i="14"/>
  <c r="J1528" i="14"/>
  <c r="I1528" i="14"/>
  <c r="H1528" i="14"/>
  <c r="M1528" i="14" s="1"/>
  <c r="K1527" i="14"/>
  <c r="J1527" i="14"/>
  <c r="I1527" i="14"/>
  <c r="H1527" i="14"/>
  <c r="M1527" i="14" s="1"/>
  <c r="K1526" i="14"/>
  <c r="J1526" i="14"/>
  <c r="I1526" i="14"/>
  <c r="H1526" i="14"/>
  <c r="M1526" i="14" s="1"/>
  <c r="K1525" i="14"/>
  <c r="J1525" i="14"/>
  <c r="I1525" i="14"/>
  <c r="H1525" i="14"/>
  <c r="M1525" i="14" s="1"/>
  <c r="K1524" i="14"/>
  <c r="J1524" i="14"/>
  <c r="I1524" i="14"/>
  <c r="H1524" i="14"/>
  <c r="M1524" i="14" s="1"/>
  <c r="K1523" i="14"/>
  <c r="J1523" i="14"/>
  <c r="I1523" i="14"/>
  <c r="H1523" i="14"/>
  <c r="M1523" i="14" s="1"/>
  <c r="K1522" i="14"/>
  <c r="J1522" i="14"/>
  <c r="I1522" i="14"/>
  <c r="H1522" i="14"/>
  <c r="M1522" i="14" s="1"/>
  <c r="K1521" i="14"/>
  <c r="J1521" i="14"/>
  <c r="I1521" i="14"/>
  <c r="H1521" i="14"/>
  <c r="M1521" i="14" s="1"/>
  <c r="K1520" i="14"/>
  <c r="J1520" i="14"/>
  <c r="I1520" i="14"/>
  <c r="H1520" i="14"/>
  <c r="M1520" i="14" s="1"/>
  <c r="K1519" i="14"/>
  <c r="J1519" i="14"/>
  <c r="I1519" i="14"/>
  <c r="H1519" i="14"/>
  <c r="M1519" i="14" s="1"/>
  <c r="K1518" i="14"/>
  <c r="J1518" i="14"/>
  <c r="I1518" i="14"/>
  <c r="H1518" i="14"/>
  <c r="M1518" i="14" s="1"/>
  <c r="K1517" i="14"/>
  <c r="J1517" i="14"/>
  <c r="I1517" i="14"/>
  <c r="H1517" i="14"/>
  <c r="M1517" i="14" s="1"/>
  <c r="K1516" i="14"/>
  <c r="J1516" i="14"/>
  <c r="I1516" i="14"/>
  <c r="H1516" i="14"/>
  <c r="M1516" i="14" s="1"/>
  <c r="K1515" i="14"/>
  <c r="J1515" i="14"/>
  <c r="I1515" i="14"/>
  <c r="H1515" i="14"/>
  <c r="M1515" i="14" s="1"/>
  <c r="K1514" i="14"/>
  <c r="J1514" i="14"/>
  <c r="I1514" i="14"/>
  <c r="H1514" i="14"/>
  <c r="M1514" i="14" s="1"/>
  <c r="K1513" i="14"/>
  <c r="J1513" i="14"/>
  <c r="I1513" i="14"/>
  <c r="H1513" i="14"/>
  <c r="M1513" i="14" s="1"/>
  <c r="K1512" i="14"/>
  <c r="J1512" i="14"/>
  <c r="I1512" i="14"/>
  <c r="H1512" i="14"/>
  <c r="M1512" i="14" s="1"/>
  <c r="K1511" i="14"/>
  <c r="J1511" i="14"/>
  <c r="I1511" i="14"/>
  <c r="H1511" i="14"/>
  <c r="M1511" i="14" s="1"/>
  <c r="K1510" i="14"/>
  <c r="J1510" i="14"/>
  <c r="I1510" i="14"/>
  <c r="H1510" i="14"/>
  <c r="M1510" i="14" s="1"/>
  <c r="K1509" i="14"/>
  <c r="J1509" i="14"/>
  <c r="I1509" i="14"/>
  <c r="H1509" i="14"/>
  <c r="M1509" i="14" s="1"/>
  <c r="K1508" i="14"/>
  <c r="J1508" i="14"/>
  <c r="I1508" i="14"/>
  <c r="H1508" i="14"/>
  <c r="M1508" i="14" s="1"/>
  <c r="K1507" i="14"/>
  <c r="J1507" i="14"/>
  <c r="I1507" i="14"/>
  <c r="H1507" i="14"/>
  <c r="M1507" i="14" s="1"/>
  <c r="K1506" i="14"/>
  <c r="J1506" i="14"/>
  <c r="I1506" i="14"/>
  <c r="H1506" i="14"/>
  <c r="M1506" i="14" s="1"/>
  <c r="K1505" i="14"/>
  <c r="J1505" i="14"/>
  <c r="I1505" i="14"/>
  <c r="H1505" i="14"/>
  <c r="M1505" i="14" s="1"/>
  <c r="K1504" i="14"/>
  <c r="J1504" i="14"/>
  <c r="I1504" i="14"/>
  <c r="H1504" i="14"/>
  <c r="M1504" i="14" s="1"/>
  <c r="K1503" i="14"/>
  <c r="J1503" i="14"/>
  <c r="I1503" i="14"/>
  <c r="H1503" i="14"/>
  <c r="M1503" i="14" s="1"/>
  <c r="K1502" i="14"/>
  <c r="J1502" i="14"/>
  <c r="I1502" i="14"/>
  <c r="H1502" i="14"/>
  <c r="M1502" i="14" s="1"/>
  <c r="K1501" i="14"/>
  <c r="J1501" i="14"/>
  <c r="I1501" i="14"/>
  <c r="H1501" i="14"/>
  <c r="M1501" i="14" s="1"/>
  <c r="K1500" i="14"/>
  <c r="J1500" i="14"/>
  <c r="I1500" i="14"/>
  <c r="H1500" i="14"/>
  <c r="M1500" i="14" s="1"/>
  <c r="K1499" i="14"/>
  <c r="J1499" i="14"/>
  <c r="I1499" i="14"/>
  <c r="H1499" i="14"/>
  <c r="M1499" i="14" s="1"/>
  <c r="K1498" i="14"/>
  <c r="J1498" i="14"/>
  <c r="I1498" i="14"/>
  <c r="H1498" i="14"/>
  <c r="M1498" i="14" s="1"/>
  <c r="K1497" i="14"/>
  <c r="J1497" i="14"/>
  <c r="I1497" i="14"/>
  <c r="H1497" i="14"/>
  <c r="M1497" i="14" s="1"/>
  <c r="K1496" i="14"/>
  <c r="J1496" i="14"/>
  <c r="I1496" i="14"/>
  <c r="H1496" i="14"/>
  <c r="M1496" i="14" s="1"/>
  <c r="K1495" i="14"/>
  <c r="J1495" i="14"/>
  <c r="I1495" i="14"/>
  <c r="H1495" i="14"/>
  <c r="M1495" i="14" s="1"/>
  <c r="K1494" i="14"/>
  <c r="J1494" i="14"/>
  <c r="I1494" i="14"/>
  <c r="H1494" i="14"/>
  <c r="M1494" i="14" s="1"/>
  <c r="K1493" i="14"/>
  <c r="J1493" i="14"/>
  <c r="I1493" i="14"/>
  <c r="H1493" i="14"/>
  <c r="M1493" i="14" s="1"/>
  <c r="K1492" i="14"/>
  <c r="J1492" i="14"/>
  <c r="I1492" i="14"/>
  <c r="H1492" i="14"/>
  <c r="M1492" i="14" s="1"/>
  <c r="K1491" i="14"/>
  <c r="J1491" i="14"/>
  <c r="I1491" i="14"/>
  <c r="H1491" i="14"/>
  <c r="M1491" i="14" s="1"/>
  <c r="K1490" i="14"/>
  <c r="J1490" i="14"/>
  <c r="I1490" i="14"/>
  <c r="H1490" i="14"/>
  <c r="M1490" i="14" s="1"/>
  <c r="K1489" i="14"/>
  <c r="J1489" i="14"/>
  <c r="I1489" i="14"/>
  <c r="H1489" i="14"/>
  <c r="M1489" i="14" s="1"/>
  <c r="K1488" i="14"/>
  <c r="J1488" i="14"/>
  <c r="I1488" i="14"/>
  <c r="H1488" i="14"/>
  <c r="M1488" i="14" s="1"/>
  <c r="K1487" i="14"/>
  <c r="J1487" i="14"/>
  <c r="I1487" i="14"/>
  <c r="H1487" i="14"/>
  <c r="M1487" i="14" s="1"/>
  <c r="K1486" i="14"/>
  <c r="J1486" i="14"/>
  <c r="I1486" i="14"/>
  <c r="H1486" i="14"/>
  <c r="M1486" i="14" s="1"/>
  <c r="K1485" i="14"/>
  <c r="J1485" i="14"/>
  <c r="I1485" i="14"/>
  <c r="H1485" i="14"/>
  <c r="M1485" i="14" s="1"/>
  <c r="K1484" i="14"/>
  <c r="J1484" i="14"/>
  <c r="I1484" i="14"/>
  <c r="H1484" i="14"/>
  <c r="M1484" i="14" s="1"/>
  <c r="K1483" i="14"/>
  <c r="J1483" i="14"/>
  <c r="I1483" i="14"/>
  <c r="H1483" i="14"/>
  <c r="M1483" i="14" s="1"/>
  <c r="K1482" i="14"/>
  <c r="J1482" i="14"/>
  <c r="I1482" i="14"/>
  <c r="H1482" i="14"/>
  <c r="M1482" i="14" s="1"/>
  <c r="K1481" i="14"/>
  <c r="J1481" i="14"/>
  <c r="I1481" i="14"/>
  <c r="H1481" i="14"/>
  <c r="M1481" i="14" s="1"/>
  <c r="K1480" i="14"/>
  <c r="J1480" i="14"/>
  <c r="I1480" i="14"/>
  <c r="H1480" i="14"/>
  <c r="M1480" i="14" s="1"/>
  <c r="K1479" i="14"/>
  <c r="J1479" i="14"/>
  <c r="I1479" i="14"/>
  <c r="H1479" i="14"/>
  <c r="M1479" i="14" s="1"/>
  <c r="K1478" i="14"/>
  <c r="J1478" i="14"/>
  <c r="I1478" i="14"/>
  <c r="H1478" i="14"/>
  <c r="M1478" i="14" s="1"/>
  <c r="K1477" i="14"/>
  <c r="J1477" i="14"/>
  <c r="I1477" i="14"/>
  <c r="H1477" i="14"/>
  <c r="M1477" i="14" s="1"/>
  <c r="K1476" i="14"/>
  <c r="J1476" i="14"/>
  <c r="I1476" i="14"/>
  <c r="H1476" i="14"/>
  <c r="M1476" i="14" s="1"/>
  <c r="K1475" i="14"/>
  <c r="J1475" i="14"/>
  <c r="I1475" i="14"/>
  <c r="H1475" i="14"/>
  <c r="M1475" i="14" s="1"/>
  <c r="K1474" i="14"/>
  <c r="J1474" i="14"/>
  <c r="I1474" i="14"/>
  <c r="H1474" i="14"/>
  <c r="M1474" i="14" s="1"/>
  <c r="K1473" i="14"/>
  <c r="J1473" i="14"/>
  <c r="I1473" i="14"/>
  <c r="H1473" i="14"/>
  <c r="M1473" i="14" s="1"/>
  <c r="K1472" i="14"/>
  <c r="J1472" i="14"/>
  <c r="I1472" i="14"/>
  <c r="H1472" i="14"/>
  <c r="M1472" i="14" s="1"/>
  <c r="K1471" i="14"/>
  <c r="J1471" i="14"/>
  <c r="I1471" i="14"/>
  <c r="H1471" i="14"/>
  <c r="M1471" i="14" s="1"/>
  <c r="K1470" i="14"/>
  <c r="J1470" i="14"/>
  <c r="I1470" i="14"/>
  <c r="H1470" i="14"/>
  <c r="M1470" i="14" s="1"/>
  <c r="K1469" i="14"/>
  <c r="J1469" i="14"/>
  <c r="I1469" i="14"/>
  <c r="H1469" i="14"/>
  <c r="M1469" i="14" s="1"/>
  <c r="K1468" i="14"/>
  <c r="J1468" i="14"/>
  <c r="I1468" i="14"/>
  <c r="H1468" i="14"/>
  <c r="M1468" i="14" s="1"/>
  <c r="K1467" i="14"/>
  <c r="J1467" i="14"/>
  <c r="I1467" i="14"/>
  <c r="H1467" i="14"/>
  <c r="M1467" i="14" s="1"/>
  <c r="K1466" i="14"/>
  <c r="J1466" i="14"/>
  <c r="I1466" i="14"/>
  <c r="H1466" i="14"/>
  <c r="M1466" i="14" s="1"/>
  <c r="K1465" i="14"/>
  <c r="J1465" i="14"/>
  <c r="I1465" i="14"/>
  <c r="H1465" i="14"/>
  <c r="M1465" i="14" s="1"/>
  <c r="K1464" i="14"/>
  <c r="J1464" i="14"/>
  <c r="I1464" i="14"/>
  <c r="H1464" i="14"/>
  <c r="M1464" i="14" s="1"/>
  <c r="K1463" i="14"/>
  <c r="J1463" i="14"/>
  <c r="I1463" i="14"/>
  <c r="H1463" i="14"/>
  <c r="M1463" i="14" s="1"/>
  <c r="K1462" i="14"/>
  <c r="J1462" i="14"/>
  <c r="I1462" i="14"/>
  <c r="M1462" i="14" s="1"/>
  <c r="H1462" i="14"/>
  <c r="K1461" i="14"/>
  <c r="J1461" i="14"/>
  <c r="I1461" i="14"/>
  <c r="M1461" i="14" s="1"/>
  <c r="H1461" i="14"/>
  <c r="K1460" i="14"/>
  <c r="J1460" i="14"/>
  <c r="I1460" i="14"/>
  <c r="H1460" i="14"/>
  <c r="M1460" i="14" s="1"/>
  <c r="K1459" i="14"/>
  <c r="J1459" i="14"/>
  <c r="I1459" i="14"/>
  <c r="H1459" i="14"/>
  <c r="M1459" i="14" s="1"/>
  <c r="K1458" i="14"/>
  <c r="J1458" i="14"/>
  <c r="I1458" i="14"/>
  <c r="H1458" i="14"/>
  <c r="M1458" i="14" s="1"/>
  <c r="K1457" i="14"/>
  <c r="J1457" i="14"/>
  <c r="I1457" i="14"/>
  <c r="H1457" i="14"/>
  <c r="M1457" i="14" s="1"/>
  <c r="K1456" i="14"/>
  <c r="J1456" i="14"/>
  <c r="I1456" i="14"/>
  <c r="H1456" i="14"/>
  <c r="M1456" i="14" s="1"/>
  <c r="K1455" i="14"/>
  <c r="J1455" i="14"/>
  <c r="I1455" i="14"/>
  <c r="H1455" i="14"/>
  <c r="M1455" i="14" s="1"/>
  <c r="K1454" i="14"/>
  <c r="J1454" i="14"/>
  <c r="I1454" i="14"/>
  <c r="H1454" i="14"/>
  <c r="M1454" i="14" s="1"/>
  <c r="K1453" i="14"/>
  <c r="J1453" i="14"/>
  <c r="I1453" i="14"/>
  <c r="H1453" i="14"/>
  <c r="M1453" i="14" s="1"/>
  <c r="K1452" i="14"/>
  <c r="J1452" i="14"/>
  <c r="I1452" i="14"/>
  <c r="H1452" i="14"/>
  <c r="M1452" i="14" s="1"/>
  <c r="K1451" i="14"/>
  <c r="J1451" i="14"/>
  <c r="I1451" i="14"/>
  <c r="H1451" i="14"/>
  <c r="M1451" i="14" s="1"/>
  <c r="K1450" i="14"/>
  <c r="J1450" i="14"/>
  <c r="I1450" i="14"/>
  <c r="H1450" i="14"/>
  <c r="M1450" i="14" s="1"/>
  <c r="K1449" i="14"/>
  <c r="J1449" i="14"/>
  <c r="I1449" i="14"/>
  <c r="H1449" i="14"/>
  <c r="M1449" i="14" s="1"/>
  <c r="K1448" i="14"/>
  <c r="J1448" i="14"/>
  <c r="I1448" i="14"/>
  <c r="H1448" i="14"/>
  <c r="M1448" i="14" s="1"/>
  <c r="K1447" i="14"/>
  <c r="J1447" i="14"/>
  <c r="I1447" i="14"/>
  <c r="H1447" i="14"/>
  <c r="M1447" i="14" s="1"/>
  <c r="K1446" i="14"/>
  <c r="J1446" i="14"/>
  <c r="I1446" i="14"/>
  <c r="H1446" i="14"/>
  <c r="M1446" i="14" s="1"/>
  <c r="K1445" i="14"/>
  <c r="J1445" i="14"/>
  <c r="I1445" i="14"/>
  <c r="H1445" i="14"/>
  <c r="M1445" i="14" s="1"/>
  <c r="K1444" i="14"/>
  <c r="J1444" i="14"/>
  <c r="I1444" i="14"/>
  <c r="H1444" i="14"/>
  <c r="M1444" i="14" s="1"/>
  <c r="K1443" i="14"/>
  <c r="J1443" i="14"/>
  <c r="I1443" i="14"/>
  <c r="H1443" i="14"/>
  <c r="M1443" i="14" s="1"/>
  <c r="K1442" i="14"/>
  <c r="J1442" i="14"/>
  <c r="I1442" i="14"/>
  <c r="H1442" i="14"/>
  <c r="M1442" i="14" s="1"/>
  <c r="K1441" i="14"/>
  <c r="J1441" i="14"/>
  <c r="I1441" i="14"/>
  <c r="H1441" i="14"/>
  <c r="M1441" i="14" s="1"/>
  <c r="K1440" i="14"/>
  <c r="J1440" i="14"/>
  <c r="I1440" i="14"/>
  <c r="H1440" i="14"/>
  <c r="M1440" i="14" s="1"/>
  <c r="K1439" i="14"/>
  <c r="J1439" i="14"/>
  <c r="I1439" i="14"/>
  <c r="H1439" i="14"/>
  <c r="M1439" i="14" s="1"/>
  <c r="K1438" i="14"/>
  <c r="J1438" i="14"/>
  <c r="I1438" i="14"/>
  <c r="H1438" i="14"/>
  <c r="M1438" i="14" s="1"/>
  <c r="K1437" i="14"/>
  <c r="J1437" i="14"/>
  <c r="I1437" i="14"/>
  <c r="H1437" i="14"/>
  <c r="M1437" i="14" s="1"/>
  <c r="K1436" i="14"/>
  <c r="J1436" i="14"/>
  <c r="I1436" i="14"/>
  <c r="H1436" i="14"/>
  <c r="M1436" i="14" s="1"/>
  <c r="K1435" i="14"/>
  <c r="J1435" i="14"/>
  <c r="I1435" i="14"/>
  <c r="H1435" i="14"/>
  <c r="M1435" i="14" s="1"/>
  <c r="K1434" i="14"/>
  <c r="J1434" i="14"/>
  <c r="I1434" i="14"/>
  <c r="H1434" i="14"/>
  <c r="M1434" i="14" s="1"/>
  <c r="K1433" i="14"/>
  <c r="J1433" i="14"/>
  <c r="I1433" i="14"/>
  <c r="H1433" i="14"/>
  <c r="M1433" i="14" s="1"/>
  <c r="K1432" i="14"/>
  <c r="J1432" i="14"/>
  <c r="I1432" i="14"/>
  <c r="H1432" i="14"/>
  <c r="M1432" i="14" s="1"/>
  <c r="K1431" i="14"/>
  <c r="J1431" i="14"/>
  <c r="I1431" i="14"/>
  <c r="H1431" i="14"/>
  <c r="M1431" i="14" s="1"/>
  <c r="K1430" i="14"/>
  <c r="J1430" i="14"/>
  <c r="I1430" i="14"/>
  <c r="H1430" i="14"/>
  <c r="M1430" i="14" s="1"/>
  <c r="K1429" i="14"/>
  <c r="J1429" i="14"/>
  <c r="I1429" i="14"/>
  <c r="H1429" i="14"/>
  <c r="M1429" i="14" s="1"/>
  <c r="K1428" i="14"/>
  <c r="J1428" i="14"/>
  <c r="I1428" i="14"/>
  <c r="H1428" i="14"/>
  <c r="M1428" i="14" s="1"/>
  <c r="K1427" i="14"/>
  <c r="J1427" i="14"/>
  <c r="I1427" i="14"/>
  <c r="H1427" i="14"/>
  <c r="M1427" i="14" s="1"/>
  <c r="K1426" i="14"/>
  <c r="J1426" i="14"/>
  <c r="I1426" i="14"/>
  <c r="H1426" i="14"/>
  <c r="M1426" i="14" s="1"/>
  <c r="K1425" i="14"/>
  <c r="J1425" i="14"/>
  <c r="I1425" i="14"/>
  <c r="H1425" i="14"/>
  <c r="M1425" i="14" s="1"/>
  <c r="K1424" i="14"/>
  <c r="J1424" i="14"/>
  <c r="I1424" i="14"/>
  <c r="H1424" i="14"/>
  <c r="M1424" i="14" s="1"/>
  <c r="K1423" i="14"/>
  <c r="J1423" i="14"/>
  <c r="I1423" i="14"/>
  <c r="H1423" i="14"/>
  <c r="M1423" i="14" s="1"/>
  <c r="K1422" i="14"/>
  <c r="J1422" i="14"/>
  <c r="I1422" i="14"/>
  <c r="H1422" i="14"/>
  <c r="M1422" i="14" s="1"/>
  <c r="K1421" i="14"/>
  <c r="J1421" i="14"/>
  <c r="I1421" i="14"/>
  <c r="H1421" i="14"/>
  <c r="M1421" i="14" s="1"/>
  <c r="K1420" i="14"/>
  <c r="J1420" i="14"/>
  <c r="I1420" i="14"/>
  <c r="H1420" i="14"/>
  <c r="M1420" i="14" s="1"/>
  <c r="K1419" i="14"/>
  <c r="J1419" i="14"/>
  <c r="I1419" i="14"/>
  <c r="H1419" i="14"/>
  <c r="M1419" i="14" s="1"/>
  <c r="K1418" i="14"/>
  <c r="J1418" i="14"/>
  <c r="I1418" i="14"/>
  <c r="H1418" i="14"/>
  <c r="M1418" i="14" s="1"/>
  <c r="K1417" i="14"/>
  <c r="J1417" i="14"/>
  <c r="I1417" i="14"/>
  <c r="H1417" i="14"/>
  <c r="M1417" i="14" s="1"/>
  <c r="K1416" i="14"/>
  <c r="J1416" i="14"/>
  <c r="I1416" i="14"/>
  <c r="H1416" i="14"/>
  <c r="M1416" i="14" s="1"/>
  <c r="K1415" i="14"/>
  <c r="J1415" i="14"/>
  <c r="I1415" i="14"/>
  <c r="H1415" i="14"/>
  <c r="M1415" i="14" s="1"/>
  <c r="K1414" i="14"/>
  <c r="J1414" i="14"/>
  <c r="I1414" i="14"/>
  <c r="H1414" i="14"/>
  <c r="M1414" i="14" s="1"/>
  <c r="K1413" i="14"/>
  <c r="J1413" i="14"/>
  <c r="I1413" i="14"/>
  <c r="H1413" i="14"/>
  <c r="M1413" i="14" s="1"/>
  <c r="K1412" i="14"/>
  <c r="J1412" i="14"/>
  <c r="I1412" i="14"/>
  <c r="H1412" i="14"/>
  <c r="M1412" i="14" s="1"/>
  <c r="K1411" i="14"/>
  <c r="J1411" i="14"/>
  <c r="I1411" i="14"/>
  <c r="H1411" i="14"/>
  <c r="M1411" i="14" s="1"/>
  <c r="K1410" i="14"/>
  <c r="J1410" i="14"/>
  <c r="I1410" i="14"/>
  <c r="H1410" i="14"/>
  <c r="M1410" i="14" s="1"/>
  <c r="K1409" i="14"/>
  <c r="J1409" i="14"/>
  <c r="I1409" i="14"/>
  <c r="H1409" i="14"/>
  <c r="M1409" i="14" s="1"/>
  <c r="K1408" i="14"/>
  <c r="J1408" i="14"/>
  <c r="I1408" i="14"/>
  <c r="H1408" i="14"/>
  <c r="M1408" i="14" s="1"/>
  <c r="K1407" i="14"/>
  <c r="J1407" i="14"/>
  <c r="I1407" i="14"/>
  <c r="H1407" i="14"/>
  <c r="M1407" i="14" s="1"/>
  <c r="K1406" i="14"/>
  <c r="J1406" i="14"/>
  <c r="I1406" i="14"/>
  <c r="H1406" i="14"/>
  <c r="M1406" i="14" s="1"/>
  <c r="K1405" i="14"/>
  <c r="J1405" i="14"/>
  <c r="I1405" i="14"/>
  <c r="H1405" i="14"/>
  <c r="M1405" i="14" s="1"/>
  <c r="K1404" i="14"/>
  <c r="J1404" i="14"/>
  <c r="I1404" i="14"/>
  <c r="H1404" i="14"/>
  <c r="M1404" i="14" s="1"/>
  <c r="K1403" i="14"/>
  <c r="J1403" i="14"/>
  <c r="I1403" i="14"/>
  <c r="H1403" i="14"/>
  <c r="M1403" i="14" s="1"/>
  <c r="K1402" i="14"/>
  <c r="J1402" i="14"/>
  <c r="I1402" i="14"/>
  <c r="H1402" i="14"/>
  <c r="M1402" i="14" s="1"/>
  <c r="K1401" i="14"/>
  <c r="J1401" i="14"/>
  <c r="I1401" i="14"/>
  <c r="H1401" i="14"/>
  <c r="M1401" i="14" s="1"/>
  <c r="K1400" i="14"/>
  <c r="J1400" i="14"/>
  <c r="I1400" i="14"/>
  <c r="H1400" i="14"/>
  <c r="M1400" i="14" s="1"/>
  <c r="K1399" i="14"/>
  <c r="J1399" i="14"/>
  <c r="I1399" i="14"/>
  <c r="H1399" i="14"/>
  <c r="M1399" i="14" s="1"/>
  <c r="K1398" i="14"/>
  <c r="J1398" i="14"/>
  <c r="I1398" i="14"/>
  <c r="H1398" i="14"/>
  <c r="M1398" i="14" s="1"/>
  <c r="K1397" i="14"/>
  <c r="J1397" i="14"/>
  <c r="I1397" i="14"/>
  <c r="H1397" i="14"/>
  <c r="M1397" i="14" s="1"/>
  <c r="K1396" i="14"/>
  <c r="J1396" i="14"/>
  <c r="I1396" i="14"/>
  <c r="H1396" i="14"/>
  <c r="M1396" i="14" s="1"/>
  <c r="K1395" i="14"/>
  <c r="J1395" i="14"/>
  <c r="I1395" i="14"/>
  <c r="H1395" i="14"/>
  <c r="M1395" i="14" s="1"/>
  <c r="K1394" i="14"/>
  <c r="J1394" i="14"/>
  <c r="I1394" i="14"/>
  <c r="H1394" i="14"/>
  <c r="M1394" i="14" s="1"/>
  <c r="K1393" i="14"/>
  <c r="J1393" i="14"/>
  <c r="I1393" i="14"/>
  <c r="H1393" i="14"/>
  <c r="M1393" i="14" s="1"/>
  <c r="K1392" i="14"/>
  <c r="J1392" i="14"/>
  <c r="I1392" i="14"/>
  <c r="H1392" i="14"/>
  <c r="M1392" i="14" s="1"/>
  <c r="K1391" i="14"/>
  <c r="J1391" i="14"/>
  <c r="I1391" i="14"/>
  <c r="H1391" i="14"/>
  <c r="M1391" i="14" s="1"/>
  <c r="K1390" i="14"/>
  <c r="J1390" i="14"/>
  <c r="I1390" i="14"/>
  <c r="H1390" i="14"/>
  <c r="M1390" i="14" s="1"/>
  <c r="K1389" i="14"/>
  <c r="J1389" i="14"/>
  <c r="I1389" i="14"/>
  <c r="H1389" i="14"/>
  <c r="M1389" i="14" s="1"/>
  <c r="K1388" i="14"/>
  <c r="J1388" i="14"/>
  <c r="I1388" i="14"/>
  <c r="H1388" i="14"/>
  <c r="M1388" i="14" s="1"/>
  <c r="K1387" i="14"/>
  <c r="J1387" i="14"/>
  <c r="I1387" i="14"/>
  <c r="H1387" i="14"/>
  <c r="M1387" i="14" s="1"/>
  <c r="K1386" i="14"/>
  <c r="J1386" i="14"/>
  <c r="I1386" i="14"/>
  <c r="H1386" i="14"/>
  <c r="M1386" i="14" s="1"/>
  <c r="K1385" i="14"/>
  <c r="J1385" i="14"/>
  <c r="I1385" i="14"/>
  <c r="H1385" i="14"/>
  <c r="M1385" i="14" s="1"/>
  <c r="K1384" i="14"/>
  <c r="J1384" i="14"/>
  <c r="I1384" i="14"/>
  <c r="H1384" i="14"/>
  <c r="M1384" i="14" s="1"/>
  <c r="K1383" i="14"/>
  <c r="J1383" i="14"/>
  <c r="I1383" i="14"/>
  <c r="H1383" i="14"/>
  <c r="M1383" i="14" s="1"/>
  <c r="K1382" i="14"/>
  <c r="J1382" i="14"/>
  <c r="I1382" i="14"/>
  <c r="H1382" i="14"/>
  <c r="M1382" i="14" s="1"/>
  <c r="K1381" i="14"/>
  <c r="J1381" i="14"/>
  <c r="I1381" i="14"/>
  <c r="H1381" i="14"/>
  <c r="M1381" i="14" s="1"/>
  <c r="K1380" i="14"/>
  <c r="J1380" i="14"/>
  <c r="I1380" i="14"/>
  <c r="H1380" i="14"/>
  <c r="M1380" i="14" s="1"/>
  <c r="K1379" i="14"/>
  <c r="J1379" i="14"/>
  <c r="I1379" i="14"/>
  <c r="H1379" i="14"/>
  <c r="M1379" i="14" s="1"/>
  <c r="K1378" i="14"/>
  <c r="J1378" i="14"/>
  <c r="I1378" i="14"/>
  <c r="H1378" i="14"/>
  <c r="M1378" i="14" s="1"/>
  <c r="K1377" i="14"/>
  <c r="J1377" i="14"/>
  <c r="I1377" i="14"/>
  <c r="H1377" i="14"/>
  <c r="M1377" i="14" s="1"/>
  <c r="K1376" i="14"/>
  <c r="J1376" i="14"/>
  <c r="I1376" i="14"/>
  <c r="H1376" i="14"/>
  <c r="M1376" i="14" s="1"/>
  <c r="K1375" i="14"/>
  <c r="J1375" i="14"/>
  <c r="I1375" i="14"/>
  <c r="H1375" i="14"/>
  <c r="M1375" i="14" s="1"/>
  <c r="K1374" i="14"/>
  <c r="J1374" i="14"/>
  <c r="I1374" i="14"/>
  <c r="H1374" i="14"/>
  <c r="M1374" i="14" s="1"/>
  <c r="K1373" i="14"/>
  <c r="J1373" i="14"/>
  <c r="I1373" i="14"/>
  <c r="H1373" i="14"/>
  <c r="M1373" i="14" s="1"/>
  <c r="K1372" i="14"/>
  <c r="J1372" i="14"/>
  <c r="I1372" i="14"/>
  <c r="H1372" i="14"/>
  <c r="M1372" i="14" s="1"/>
  <c r="K1371" i="14"/>
  <c r="J1371" i="14"/>
  <c r="I1371" i="14"/>
  <c r="H1371" i="14"/>
  <c r="M1371" i="14" s="1"/>
  <c r="K1370" i="14"/>
  <c r="J1370" i="14"/>
  <c r="I1370" i="14"/>
  <c r="H1370" i="14"/>
  <c r="M1370" i="14" s="1"/>
  <c r="K1369" i="14"/>
  <c r="J1369" i="14"/>
  <c r="I1369" i="14"/>
  <c r="H1369" i="14"/>
  <c r="M1369" i="14" s="1"/>
  <c r="K1368" i="14"/>
  <c r="J1368" i="14"/>
  <c r="I1368" i="14"/>
  <c r="H1368" i="14"/>
  <c r="M1368" i="14" s="1"/>
  <c r="K1367" i="14"/>
  <c r="J1367" i="14"/>
  <c r="I1367" i="14"/>
  <c r="H1367" i="14"/>
  <c r="M1367" i="14" s="1"/>
  <c r="K1366" i="14"/>
  <c r="J1366" i="14"/>
  <c r="I1366" i="14"/>
  <c r="H1366" i="14"/>
  <c r="M1366" i="14" s="1"/>
  <c r="K1365" i="14"/>
  <c r="J1365" i="14"/>
  <c r="I1365" i="14"/>
  <c r="H1365" i="14"/>
  <c r="M1365" i="14" s="1"/>
  <c r="K1364" i="14"/>
  <c r="J1364" i="14"/>
  <c r="I1364" i="14"/>
  <c r="H1364" i="14"/>
  <c r="M1364" i="14" s="1"/>
  <c r="K1363" i="14"/>
  <c r="J1363" i="14"/>
  <c r="I1363" i="14"/>
  <c r="H1363" i="14"/>
  <c r="M1363" i="14" s="1"/>
  <c r="K1362" i="14"/>
  <c r="J1362" i="14"/>
  <c r="I1362" i="14"/>
  <c r="H1362" i="14"/>
  <c r="M1362" i="14" s="1"/>
  <c r="K1361" i="14"/>
  <c r="J1361" i="14"/>
  <c r="I1361" i="14"/>
  <c r="H1361" i="14"/>
  <c r="M1361" i="14" s="1"/>
  <c r="K1360" i="14"/>
  <c r="J1360" i="14"/>
  <c r="I1360" i="14"/>
  <c r="H1360" i="14"/>
  <c r="M1360" i="14" s="1"/>
  <c r="K1359" i="14"/>
  <c r="J1359" i="14"/>
  <c r="I1359" i="14"/>
  <c r="H1359" i="14"/>
  <c r="M1359" i="14" s="1"/>
  <c r="K1358" i="14"/>
  <c r="J1358" i="14"/>
  <c r="I1358" i="14"/>
  <c r="H1358" i="14"/>
  <c r="M1358" i="14" s="1"/>
  <c r="K1357" i="14"/>
  <c r="J1357" i="14"/>
  <c r="I1357" i="14"/>
  <c r="H1357" i="14"/>
  <c r="M1357" i="14" s="1"/>
  <c r="K1356" i="14"/>
  <c r="J1356" i="14"/>
  <c r="I1356" i="14"/>
  <c r="H1356" i="14"/>
  <c r="M1356" i="14" s="1"/>
  <c r="K1355" i="14"/>
  <c r="J1355" i="14"/>
  <c r="I1355" i="14"/>
  <c r="H1355" i="14"/>
  <c r="M1355" i="14" s="1"/>
  <c r="K1354" i="14"/>
  <c r="J1354" i="14"/>
  <c r="I1354" i="14"/>
  <c r="H1354" i="14"/>
  <c r="M1354" i="14" s="1"/>
  <c r="K1353" i="14"/>
  <c r="J1353" i="14"/>
  <c r="I1353" i="14"/>
  <c r="H1353" i="14"/>
  <c r="M1353" i="14" s="1"/>
  <c r="K1352" i="14"/>
  <c r="J1352" i="14"/>
  <c r="I1352" i="14"/>
  <c r="H1352" i="14"/>
  <c r="M1352" i="14" s="1"/>
  <c r="K1351" i="14"/>
  <c r="J1351" i="14"/>
  <c r="I1351" i="14"/>
  <c r="H1351" i="14"/>
  <c r="M1351" i="14" s="1"/>
  <c r="K1350" i="14"/>
  <c r="J1350" i="14"/>
  <c r="I1350" i="14"/>
  <c r="H1350" i="14"/>
  <c r="M1350" i="14" s="1"/>
  <c r="K1349" i="14"/>
  <c r="J1349" i="14"/>
  <c r="I1349" i="14"/>
  <c r="H1349" i="14"/>
  <c r="M1349" i="14" s="1"/>
  <c r="K1348" i="14"/>
  <c r="J1348" i="14"/>
  <c r="I1348" i="14"/>
  <c r="H1348" i="14"/>
  <c r="M1348" i="14" s="1"/>
  <c r="K1347" i="14"/>
  <c r="J1347" i="14"/>
  <c r="I1347" i="14"/>
  <c r="H1347" i="14"/>
  <c r="M1347" i="14" s="1"/>
  <c r="K1346" i="14"/>
  <c r="J1346" i="14"/>
  <c r="I1346" i="14"/>
  <c r="H1346" i="14"/>
  <c r="M1346" i="14" s="1"/>
  <c r="K1345" i="14"/>
  <c r="J1345" i="14"/>
  <c r="I1345" i="14"/>
  <c r="H1345" i="14"/>
  <c r="M1345" i="14" s="1"/>
  <c r="K1344" i="14"/>
  <c r="J1344" i="14"/>
  <c r="I1344" i="14"/>
  <c r="H1344" i="14"/>
  <c r="M1344" i="14" s="1"/>
  <c r="K1343" i="14"/>
  <c r="J1343" i="14"/>
  <c r="I1343" i="14"/>
  <c r="H1343" i="14"/>
  <c r="M1343" i="14" s="1"/>
  <c r="K1342" i="14"/>
  <c r="J1342" i="14"/>
  <c r="I1342" i="14"/>
  <c r="H1342" i="14"/>
  <c r="M1342" i="14" s="1"/>
  <c r="K1341" i="14"/>
  <c r="J1341" i="14"/>
  <c r="I1341" i="14"/>
  <c r="H1341" i="14"/>
  <c r="M1341" i="14" s="1"/>
  <c r="K1340" i="14"/>
  <c r="J1340" i="14"/>
  <c r="I1340" i="14"/>
  <c r="H1340" i="14"/>
  <c r="M1340" i="14" s="1"/>
  <c r="K1339" i="14"/>
  <c r="J1339" i="14"/>
  <c r="I1339" i="14"/>
  <c r="H1339" i="14"/>
  <c r="M1339" i="14" s="1"/>
  <c r="K1338" i="14"/>
  <c r="J1338" i="14"/>
  <c r="I1338" i="14"/>
  <c r="H1338" i="14"/>
  <c r="M1338" i="14" s="1"/>
  <c r="K1337" i="14"/>
  <c r="J1337" i="14"/>
  <c r="I1337" i="14"/>
  <c r="H1337" i="14"/>
  <c r="M1337" i="14" s="1"/>
  <c r="K1336" i="14"/>
  <c r="J1336" i="14"/>
  <c r="I1336" i="14"/>
  <c r="M1336" i="14" s="1"/>
  <c r="H1336" i="14"/>
  <c r="K1335" i="14"/>
  <c r="J1335" i="14"/>
  <c r="I1335" i="14"/>
  <c r="H1335" i="14"/>
  <c r="M1335" i="14" s="1"/>
  <c r="K1334" i="14"/>
  <c r="J1334" i="14"/>
  <c r="I1334" i="14"/>
  <c r="H1334" i="14"/>
  <c r="M1334" i="14" s="1"/>
  <c r="K1333" i="14"/>
  <c r="J1333" i="14"/>
  <c r="I1333" i="14"/>
  <c r="H1333" i="14"/>
  <c r="M1333" i="14" s="1"/>
  <c r="K1332" i="14"/>
  <c r="J1332" i="14"/>
  <c r="I1332" i="14"/>
  <c r="H1332" i="14"/>
  <c r="M1332" i="14" s="1"/>
  <c r="K1331" i="14"/>
  <c r="J1331" i="14"/>
  <c r="I1331" i="14"/>
  <c r="H1331" i="14"/>
  <c r="M1331" i="14" s="1"/>
  <c r="K1330" i="14"/>
  <c r="J1330" i="14"/>
  <c r="I1330" i="14"/>
  <c r="H1330" i="14"/>
  <c r="M1330" i="14" s="1"/>
  <c r="K1329" i="14"/>
  <c r="J1329" i="14"/>
  <c r="I1329" i="14"/>
  <c r="H1329" i="14"/>
  <c r="M1329" i="14" s="1"/>
  <c r="K1328" i="14"/>
  <c r="J1328" i="14"/>
  <c r="I1328" i="14"/>
  <c r="H1328" i="14"/>
  <c r="M1328" i="14" s="1"/>
  <c r="K1327" i="14"/>
  <c r="J1327" i="14"/>
  <c r="I1327" i="14"/>
  <c r="H1327" i="14"/>
  <c r="M1327" i="14" s="1"/>
  <c r="K1326" i="14"/>
  <c r="J1326" i="14"/>
  <c r="I1326" i="14"/>
  <c r="H1326" i="14"/>
  <c r="M1326" i="14" s="1"/>
  <c r="K1325" i="14"/>
  <c r="J1325" i="14"/>
  <c r="I1325" i="14"/>
  <c r="H1325" i="14"/>
  <c r="M1325" i="14" s="1"/>
  <c r="K1324" i="14"/>
  <c r="J1324" i="14"/>
  <c r="I1324" i="14"/>
  <c r="H1324" i="14"/>
  <c r="M1324" i="14" s="1"/>
  <c r="K1323" i="14"/>
  <c r="J1323" i="14"/>
  <c r="I1323" i="14"/>
  <c r="H1323" i="14"/>
  <c r="M1323" i="14" s="1"/>
  <c r="K1322" i="14"/>
  <c r="J1322" i="14"/>
  <c r="I1322" i="14"/>
  <c r="H1322" i="14"/>
  <c r="M1322" i="14" s="1"/>
  <c r="K1321" i="14"/>
  <c r="J1321" i="14"/>
  <c r="I1321" i="14"/>
  <c r="H1321" i="14"/>
  <c r="M1321" i="14" s="1"/>
  <c r="K1320" i="14"/>
  <c r="J1320" i="14"/>
  <c r="I1320" i="14"/>
  <c r="H1320" i="14"/>
  <c r="M1320" i="14" s="1"/>
  <c r="K1319" i="14"/>
  <c r="J1319" i="14"/>
  <c r="I1319" i="14"/>
  <c r="H1319" i="14"/>
  <c r="M1319" i="14" s="1"/>
  <c r="K1318" i="14"/>
  <c r="J1318" i="14"/>
  <c r="I1318" i="14"/>
  <c r="H1318" i="14"/>
  <c r="M1318" i="14" s="1"/>
  <c r="K1317" i="14"/>
  <c r="J1317" i="14"/>
  <c r="I1317" i="14"/>
  <c r="H1317" i="14"/>
  <c r="M1317" i="14" s="1"/>
  <c r="K1316" i="14"/>
  <c r="J1316" i="14"/>
  <c r="I1316" i="14"/>
  <c r="H1316" i="14"/>
  <c r="M1316" i="14" s="1"/>
  <c r="K1315" i="14"/>
  <c r="J1315" i="14"/>
  <c r="I1315" i="14"/>
  <c r="H1315" i="14"/>
  <c r="M1315" i="14" s="1"/>
  <c r="K1314" i="14"/>
  <c r="J1314" i="14"/>
  <c r="I1314" i="14"/>
  <c r="H1314" i="14"/>
  <c r="M1314" i="14" s="1"/>
  <c r="K1313" i="14"/>
  <c r="J1313" i="14"/>
  <c r="I1313" i="14"/>
  <c r="H1313" i="14"/>
  <c r="M1313" i="14" s="1"/>
  <c r="K1312" i="14"/>
  <c r="J1312" i="14"/>
  <c r="I1312" i="14"/>
  <c r="H1312" i="14"/>
  <c r="M1312" i="14" s="1"/>
  <c r="K1311" i="14"/>
  <c r="J1311" i="14"/>
  <c r="I1311" i="14"/>
  <c r="H1311" i="14"/>
  <c r="M1311" i="14" s="1"/>
  <c r="K1310" i="14"/>
  <c r="J1310" i="14"/>
  <c r="I1310" i="14"/>
  <c r="H1310" i="14"/>
  <c r="M1310" i="14" s="1"/>
  <c r="K1309" i="14"/>
  <c r="J1309" i="14"/>
  <c r="I1309" i="14"/>
  <c r="H1309" i="14"/>
  <c r="M1309" i="14" s="1"/>
  <c r="K1308" i="14"/>
  <c r="J1308" i="14"/>
  <c r="I1308" i="14"/>
  <c r="H1308" i="14"/>
  <c r="M1308" i="14" s="1"/>
  <c r="K1307" i="14"/>
  <c r="J1307" i="14"/>
  <c r="I1307" i="14"/>
  <c r="H1307" i="14"/>
  <c r="M1307" i="14" s="1"/>
  <c r="K1306" i="14"/>
  <c r="J1306" i="14"/>
  <c r="I1306" i="14"/>
  <c r="H1306" i="14"/>
  <c r="M1306" i="14" s="1"/>
  <c r="K1305" i="14"/>
  <c r="J1305" i="14"/>
  <c r="I1305" i="14"/>
  <c r="H1305" i="14"/>
  <c r="M1305" i="14" s="1"/>
  <c r="K1304" i="14"/>
  <c r="J1304" i="14"/>
  <c r="I1304" i="14"/>
  <c r="H1304" i="14"/>
  <c r="M1304" i="14" s="1"/>
  <c r="K1303" i="14"/>
  <c r="J1303" i="14"/>
  <c r="I1303" i="14"/>
  <c r="H1303" i="14"/>
  <c r="M1303" i="14" s="1"/>
  <c r="K1302" i="14"/>
  <c r="J1302" i="14"/>
  <c r="I1302" i="14"/>
  <c r="H1302" i="14"/>
  <c r="M1302" i="14" s="1"/>
  <c r="K1301" i="14"/>
  <c r="J1301" i="14"/>
  <c r="I1301" i="14"/>
  <c r="H1301" i="14"/>
  <c r="M1301" i="14" s="1"/>
  <c r="K1300" i="14"/>
  <c r="J1300" i="14"/>
  <c r="I1300" i="14"/>
  <c r="H1300" i="14"/>
  <c r="M1300" i="14" s="1"/>
  <c r="K1299" i="14"/>
  <c r="J1299" i="14"/>
  <c r="I1299" i="14"/>
  <c r="H1299" i="14"/>
  <c r="M1299" i="14" s="1"/>
  <c r="K1298" i="14"/>
  <c r="J1298" i="14"/>
  <c r="I1298" i="14"/>
  <c r="H1298" i="14"/>
  <c r="M1298" i="14" s="1"/>
  <c r="K1297" i="14"/>
  <c r="J1297" i="14"/>
  <c r="I1297" i="14"/>
  <c r="H1297" i="14"/>
  <c r="M1297" i="14" s="1"/>
  <c r="K1296" i="14"/>
  <c r="J1296" i="14"/>
  <c r="I1296" i="14"/>
  <c r="H1296" i="14"/>
  <c r="M1296" i="14" s="1"/>
  <c r="K1295" i="14"/>
  <c r="J1295" i="14"/>
  <c r="I1295" i="14"/>
  <c r="H1295" i="14"/>
  <c r="M1295" i="14" s="1"/>
  <c r="K1294" i="14"/>
  <c r="J1294" i="14"/>
  <c r="I1294" i="14"/>
  <c r="H1294" i="14"/>
  <c r="M1294" i="14" s="1"/>
  <c r="K1293" i="14"/>
  <c r="J1293" i="14"/>
  <c r="I1293" i="14"/>
  <c r="H1293" i="14"/>
  <c r="M1293" i="14" s="1"/>
  <c r="K1292" i="14"/>
  <c r="J1292" i="14"/>
  <c r="I1292" i="14"/>
  <c r="H1292" i="14"/>
  <c r="M1292" i="14" s="1"/>
  <c r="K1291" i="14"/>
  <c r="J1291" i="14"/>
  <c r="I1291" i="14"/>
  <c r="H1291" i="14"/>
  <c r="M1291" i="14" s="1"/>
  <c r="K1290" i="14"/>
  <c r="J1290" i="14"/>
  <c r="I1290" i="14"/>
  <c r="H1290" i="14"/>
  <c r="M1290" i="14" s="1"/>
  <c r="K1289" i="14"/>
  <c r="J1289" i="14"/>
  <c r="I1289" i="14"/>
  <c r="H1289" i="14"/>
  <c r="M1289" i="14" s="1"/>
  <c r="K1288" i="14"/>
  <c r="J1288" i="14"/>
  <c r="I1288" i="14"/>
  <c r="H1288" i="14"/>
  <c r="M1288" i="14" s="1"/>
  <c r="K1287" i="14"/>
  <c r="J1287" i="14"/>
  <c r="I1287" i="14"/>
  <c r="H1287" i="14"/>
  <c r="M1287" i="14" s="1"/>
  <c r="K1286" i="14"/>
  <c r="J1286" i="14"/>
  <c r="I1286" i="14"/>
  <c r="H1286" i="14"/>
  <c r="M1286" i="14" s="1"/>
  <c r="K1285" i="14"/>
  <c r="J1285" i="14"/>
  <c r="I1285" i="14"/>
  <c r="H1285" i="14"/>
  <c r="M1285" i="14" s="1"/>
  <c r="K1284" i="14"/>
  <c r="J1284" i="14"/>
  <c r="I1284" i="14"/>
  <c r="H1284" i="14"/>
  <c r="M1284" i="14" s="1"/>
  <c r="K1283" i="14"/>
  <c r="J1283" i="14"/>
  <c r="I1283" i="14"/>
  <c r="H1283" i="14"/>
  <c r="M1283" i="14" s="1"/>
  <c r="K1282" i="14"/>
  <c r="J1282" i="14"/>
  <c r="I1282" i="14"/>
  <c r="H1282" i="14"/>
  <c r="M1282" i="14" s="1"/>
  <c r="K1281" i="14"/>
  <c r="J1281" i="14"/>
  <c r="I1281" i="14"/>
  <c r="H1281" i="14"/>
  <c r="M1281" i="14" s="1"/>
  <c r="K1280" i="14"/>
  <c r="J1280" i="14"/>
  <c r="I1280" i="14"/>
  <c r="H1280" i="14"/>
  <c r="M1280" i="14" s="1"/>
  <c r="K1279" i="14"/>
  <c r="J1279" i="14"/>
  <c r="I1279" i="14"/>
  <c r="H1279" i="14"/>
  <c r="M1279" i="14" s="1"/>
  <c r="K1278" i="14"/>
  <c r="J1278" i="14"/>
  <c r="I1278" i="14"/>
  <c r="H1278" i="14"/>
  <c r="M1278" i="14" s="1"/>
  <c r="K1277" i="14"/>
  <c r="J1277" i="14"/>
  <c r="I1277" i="14"/>
  <c r="H1277" i="14"/>
  <c r="M1277" i="14" s="1"/>
  <c r="K1276" i="14"/>
  <c r="J1276" i="14"/>
  <c r="I1276" i="14"/>
  <c r="M1276" i="14" s="1"/>
  <c r="H1276" i="14"/>
  <c r="K1275" i="14"/>
  <c r="J1275" i="14"/>
  <c r="I1275" i="14"/>
  <c r="H1275" i="14"/>
  <c r="M1275" i="14" s="1"/>
  <c r="K1274" i="14"/>
  <c r="J1274" i="14"/>
  <c r="I1274" i="14"/>
  <c r="H1274" i="14"/>
  <c r="M1274" i="14" s="1"/>
  <c r="K1273" i="14"/>
  <c r="J1273" i="14"/>
  <c r="I1273" i="14"/>
  <c r="H1273" i="14"/>
  <c r="M1273" i="14" s="1"/>
  <c r="K1272" i="14"/>
  <c r="J1272" i="14"/>
  <c r="I1272" i="14"/>
  <c r="H1272" i="14"/>
  <c r="M1272" i="14" s="1"/>
  <c r="K1271" i="14"/>
  <c r="J1271" i="14"/>
  <c r="I1271" i="14"/>
  <c r="H1271" i="14"/>
  <c r="M1271" i="14" s="1"/>
  <c r="K1270" i="14"/>
  <c r="J1270" i="14"/>
  <c r="I1270" i="14"/>
  <c r="H1270" i="14"/>
  <c r="M1270" i="14" s="1"/>
  <c r="K1269" i="14"/>
  <c r="J1269" i="14"/>
  <c r="I1269" i="14"/>
  <c r="H1269" i="14"/>
  <c r="M1269" i="14" s="1"/>
  <c r="K1268" i="14"/>
  <c r="J1268" i="14"/>
  <c r="I1268" i="14"/>
  <c r="H1268" i="14"/>
  <c r="M1268" i="14" s="1"/>
  <c r="K1267" i="14"/>
  <c r="J1267" i="14"/>
  <c r="I1267" i="14"/>
  <c r="H1267" i="14"/>
  <c r="M1267" i="14" s="1"/>
  <c r="K1266" i="14"/>
  <c r="J1266" i="14"/>
  <c r="I1266" i="14"/>
  <c r="H1266" i="14"/>
  <c r="M1266" i="14" s="1"/>
  <c r="K1265" i="14"/>
  <c r="J1265" i="14"/>
  <c r="I1265" i="14"/>
  <c r="H1265" i="14"/>
  <c r="M1265" i="14" s="1"/>
  <c r="K1264" i="14"/>
  <c r="J1264" i="14"/>
  <c r="I1264" i="14"/>
  <c r="H1264" i="14"/>
  <c r="M1264" i="14" s="1"/>
  <c r="K1263" i="14"/>
  <c r="J1263" i="14"/>
  <c r="I1263" i="14"/>
  <c r="H1263" i="14"/>
  <c r="M1263" i="14" s="1"/>
  <c r="K1262" i="14"/>
  <c r="J1262" i="14"/>
  <c r="I1262" i="14"/>
  <c r="H1262" i="14"/>
  <c r="M1262" i="14" s="1"/>
  <c r="K1261" i="14"/>
  <c r="J1261" i="14"/>
  <c r="I1261" i="14"/>
  <c r="H1261" i="14"/>
  <c r="M1261" i="14" s="1"/>
  <c r="K1260" i="14"/>
  <c r="J1260" i="14"/>
  <c r="I1260" i="14"/>
  <c r="H1260" i="14"/>
  <c r="M1260" i="14" s="1"/>
  <c r="K1259" i="14"/>
  <c r="J1259" i="14"/>
  <c r="I1259" i="14"/>
  <c r="H1259" i="14"/>
  <c r="M1259" i="14" s="1"/>
  <c r="K1258" i="14"/>
  <c r="J1258" i="14"/>
  <c r="I1258" i="14"/>
  <c r="H1258" i="14"/>
  <c r="M1258" i="14" s="1"/>
  <c r="K1257" i="14"/>
  <c r="J1257" i="14"/>
  <c r="I1257" i="14"/>
  <c r="H1257" i="14"/>
  <c r="M1257" i="14" s="1"/>
  <c r="K1256" i="14"/>
  <c r="J1256" i="14"/>
  <c r="I1256" i="14"/>
  <c r="H1256" i="14"/>
  <c r="M1256" i="14" s="1"/>
  <c r="K1255" i="14"/>
  <c r="J1255" i="14"/>
  <c r="I1255" i="14"/>
  <c r="H1255" i="14"/>
  <c r="M1255" i="14" s="1"/>
  <c r="K1254" i="14"/>
  <c r="J1254" i="14"/>
  <c r="I1254" i="14"/>
  <c r="H1254" i="14"/>
  <c r="M1254" i="14" s="1"/>
  <c r="K1253" i="14"/>
  <c r="J1253" i="14"/>
  <c r="I1253" i="14"/>
  <c r="H1253" i="14"/>
  <c r="M1253" i="14" s="1"/>
  <c r="K1252" i="14"/>
  <c r="J1252" i="14"/>
  <c r="I1252" i="14"/>
  <c r="H1252" i="14"/>
  <c r="M1252" i="14" s="1"/>
  <c r="K1251" i="14"/>
  <c r="J1251" i="14"/>
  <c r="I1251" i="14"/>
  <c r="H1251" i="14"/>
  <c r="M1251" i="14" s="1"/>
  <c r="K1250" i="14"/>
  <c r="J1250" i="14"/>
  <c r="I1250" i="14"/>
  <c r="H1250" i="14"/>
  <c r="M1250" i="14" s="1"/>
  <c r="K1249" i="14"/>
  <c r="J1249" i="14"/>
  <c r="I1249" i="14"/>
  <c r="H1249" i="14"/>
  <c r="M1249" i="14" s="1"/>
  <c r="K1248" i="14"/>
  <c r="J1248" i="14"/>
  <c r="I1248" i="14"/>
  <c r="H1248" i="14"/>
  <c r="M1248" i="14" s="1"/>
  <c r="K1247" i="14"/>
  <c r="J1247" i="14"/>
  <c r="I1247" i="14"/>
  <c r="H1247" i="14"/>
  <c r="M1247" i="14" s="1"/>
  <c r="K1246" i="14"/>
  <c r="J1246" i="14"/>
  <c r="I1246" i="14"/>
  <c r="H1246" i="14"/>
  <c r="M1246" i="14" s="1"/>
  <c r="K1245" i="14"/>
  <c r="J1245" i="14"/>
  <c r="I1245" i="14"/>
  <c r="H1245" i="14"/>
  <c r="M1245" i="14" s="1"/>
  <c r="K1244" i="14"/>
  <c r="J1244" i="14"/>
  <c r="I1244" i="14"/>
  <c r="H1244" i="14"/>
  <c r="M1244" i="14" s="1"/>
  <c r="K1243" i="14"/>
  <c r="J1243" i="14"/>
  <c r="I1243" i="14"/>
  <c r="H1243" i="14"/>
  <c r="M1243" i="14" s="1"/>
  <c r="K1242" i="14"/>
  <c r="J1242" i="14"/>
  <c r="I1242" i="14"/>
  <c r="H1242" i="14"/>
  <c r="M1242" i="14" s="1"/>
  <c r="K1241" i="14"/>
  <c r="J1241" i="14"/>
  <c r="I1241" i="14"/>
  <c r="H1241" i="14"/>
  <c r="M1241" i="14" s="1"/>
  <c r="K1240" i="14"/>
  <c r="J1240" i="14"/>
  <c r="I1240" i="14"/>
  <c r="H1240" i="14"/>
  <c r="M1240" i="14" s="1"/>
  <c r="K1239" i="14"/>
  <c r="J1239" i="14"/>
  <c r="I1239" i="14"/>
  <c r="H1239" i="14"/>
  <c r="M1239" i="14" s="1"/>
  <c r="K1238" i="14"/>
  <c r="J1238" i="14"/>
  <c r="I1238" i="14"/>
  <c r="H1238" i="14"/>
  <c r="M1238" i="14" s="1"/>
  <c r="K1237" i="14"/>
  <c r="J1237" i="14"/>
  <c r="I1237" i="14"/>
  <c r="H1237" i="14"/>
  <c r="M1237" i="14" s="1"/>
  <c r="K1236" i="14"/>
  <c r="J1236" i="14"/>
  <c r="I1236" i="14"/>
  <c r="H1236" i="14"/>
  <c r="M1236" i="14" s="1"/>
  <c r="K1235" i="14"/>
  <c r="J1235" i="14"/>
  <c r="I1235" i="14"/>
  <c r="H1235" i="14"/>
  <c r="M1235" i="14" s="1"/>
  <c r="K1234" i="14"/>
  <c r="J1234" i="14"/>
  <c r="I1234" i="14"/>
  <c r="H1234" i="14"/>
  <c r="M1234" i="14" s="1"/>
  <c r="K1233" i="14"/>
  <c r="J1233" i="14"/>
  <c r="I1233" i="14"/>
  <c r="H1233" i="14"/>
  <c r="M1233" i="14" s="1"/>
  <c r="K1232" i="14"/>
  <c r="J1232" i="14"/>
  <c r="I1232" i="14"/>
  <c r="H1232" i="14"/>
  <c r="M1232" i="14" s="1"/>
  <c r="K1231" i="14"/>
  <c r="J1231" i="14"/>
  <c r="I1231" i="14"/>
  <c r="H1231" i="14"/>
  <c r="M1231" i="14" s="1"/>
  <c r="K1230" i="14"/>
  <c r="J1230" i="14"/>
  <c r="I1230" i="14"/>
  <c r="H1230" i="14"/>
  <c r="M1230" i="14" s="1"/>
  <c r="K1229" i="14"/>
  <c r="J1229" i="14"/>
  <c r="I1229" i="14"/>
  <c r="M1229" i="14" s="1"/>
  <c r="H1229" i="14"/>
  <c r="K1228" i="14"/>
  <c r="J1228" i="14"/>
  <c r="I1228" i="14"/>
  <c r="H1228" i="14"/>
  <c r="M1228" i="14" s="1"/>
  <c r="K1227" i="14"/>
  <c r="J1227" i="14"/>
  <c r="I1227" i="14"/>
  <c r="H1227" i="14"/>
  <c r="M1227" i="14" s="1"/>
  <c r="K1226" i="14"/>
  <c r="J1226" i="14"/>
  <c r="I1226" i="14"/>
  <c r="H1226" i="14"/>
  <c r="M1226" i="14" s="1"/>
  <c r="K1225" i="14"/>
  <c r="J1225" i="14"/>
  <c r="I1225" i="14"/>
  <c r="H1225" i="14"/>
  <c r="M1225" i="14" s="1"/>
  <c r="K1224" i="14"/>
  <c r="J1224" i="14"/>
  <c r="I1224" i="14"/>
  <c r="H1224" i="14"/>
  <c r="M1224" i="14" s="1"/>
  <c r="K1223" i="14"/>
  <c r="J1223" i="14"/>
  <c r="I1223" i="14"/>
  <c r="H1223" i="14"/>
  <c r="M1223" i="14" s="1"/>
  <c r="K1222" i="14"/>
  <c r="J1222" i="14"/>
  <c r="I1222" i="14"/>
  <c r="H1222" i="14"/>
  <c r="M1222" i="14" s="1"/>
  <c r="K1221" i="14"/>
  <c r="J1221" i="14"/>
  <c r="I1221" i="14"/>
  <c r="H1221" i="14"/>
  <c r="M1221" i="14" s="1"/>
  <c r="K1220" i="14"/>
  <c r="J1220" i="14"/>
  <c r="I1220" i="14"/>
  <c r="H1220" i="14"/>
  <c r="M1220" i="14" s="1"/>
  <c r="K1219" i="14"/>
  <c r="J1219" i="14"/>
  <c r="I1219" i="14"/>
  <c r="M1219" i="14" s="1"/>
  <c r="H1219" i="14"/>
  <c r="K1218" i="14"/>
  <c r="J1218" i="14"/>
  <c r="I1218" i="14"/>
  <c r="M1218" i="14" s="1"/>
  <c r="H1218" i="14"/>
  <c r="K1217" i="14"/>
  <c r="J1217" i="14"/>
  <c r="I1217" i="14"/>
  <c r="H1217" i="14"/>
  <c r="M1217" i="14" s="1"/>
  <c r="K1216" i="14"/>
  <c r="J1216" i="14"/>
  <c r="I1216" i="14"/>
  <c r="H1216" i="14"/>
  <c r="M1216" i="14" s="1"/>
  <c r="K1215" i="14"/>
  <c r="J1215" i="14"/>
  <c r="I1215" i="14"/>
  <c r="H1215" i="14"/>
  <c r="M1215" i="14" s="1"/>
  <c r="K1214" i="14"/>
  <c r="J1214" i="14"/>
  <c r="I1214" i="14"/>
  <c r="H1214" i="14"/>
  <c r="M1214" i="14" s="1"/>
  <c r="K1213" i="14"/>
  <c r="J1213" i="14"/>
  <c r="I1213" i="14"/>
  <c r="H1213" i="14"/>
  <c r="M1213" i="14" s="1"/>
  <c r="K1212" i="14"/>
  <c r="J1212" i="14"/>
  <c r="I1212" i="14"/>
  <c r="H1212" i="14"/>
  <c r="M1212" i="14" s="1"/>
  <c r="K1211" i="14"/>
  <c r="J1211" i="14"/>
  <c r="I1211" i="14"/>
  <c r="H1211" i="14"/>
  <c r="M1211" i="14" s="1"/>
  <c r="K1210" i="14"/>
  <c r="J1210" i="14"/>
  <c r="I1210" i="14"/>
  <c r="H1210" i="14"/>
  <c r="M1210" i="14" s="1"/>
  <c r="K1209" i="14"/>
  <c r="J1209" i="14"/>
  <c r="I1209" i="14"/>
  <c r="H1209" i="14"/>
  <c r="M1209" i="14" s="1"/>
  <c r="K1208" i="14"/>
  <c r="J1208" i="14"/>
  <c r="I1208" i="14"/>
  <c r="H1208" i="14"/>
  <c r="M1208" i="14" s="1"/>
  <c r="K1207" i="14"/>
  <c r="J1207" i="14"/>
  <c r="I1207" i="14"/>
  <c r="H1207" i="14"/>
  <c r="M1207" i="14" s="1"/>
  <c r="K1206" i="14"/>
  <c r="J1206" i="14"/>
  <c r="I1206" i="14"/>
  <c r="H1206" i="14"/>
  <c r="M1206" i="14" s="1"/>
  <c r="K1205" i="14"/>
  <c r="J1205" i="14"/>
  <c r="I1205" i="14"/>
  <c r="H1205" i="14"/>
  <c r="M1205" i="14" s="1"/>
  <c r="K1204" i="14"/>
  <c r="J1204" i="14"/>
  <c r="I1204" i="14"/>
  <c r="H1204" i="14"/>
  <c r="M1204" i="14" s="1"/>
  <c r="K1203" i="14"/>
  <c r="J1203" i="14"/>
  <c r="I1203" i="14"/>
  <c r="H1203" i="14"/>
  <c r="M1203" i="14" s="1"/>
  <c r="K1202" i="14"/>
  <c r="J1202" i="14"/>
  <c r="I1202" i="14"/>
  <c r="H1202" i="14"/>
  <c r="M1202" i="14" s="1"/>
  <c r="K1201" i="14"/>
  <c r="J1201" i="14"/>
  <c r="I1201" i="14"/>
  <c r="H1201" i="14"/>
  <c r="M1201" i="14" s="1"/>
  <c r="K1200" i="14"/>
  <c r="J1200" i="14"/>
  <c r="I1200" i="14"/>
  <c r="H1200" i="14"/>
  <c r="M1200" i="14" s="1"/>
  <c r="K1199" i="14"/>
  <c r="J1199" i="14"/>
  <c r="I1199" i="14"/>
  <c r="H1199" i="14"/>
  <c r="M1199" i="14" s="1"/>
  <c r="K1198" i="14"/>
  <c r="J1198" i="14"/>
  <c r="I1198" i="14"/>
  <c r="H1198" i="14"/>
  <c r="M1198" i="14" s="1"/>
  <c r="K1197" i="14"/>
  <c r="J1197" i="14"/>
  <c r="I1197" i="14"/>
  <c r="H1197" i="14"/>
  <c r="M1197" i="14" s="1"/>
  <c r="K1196" i="14"/>
  <c r="J1196" i="14"/>
  <c r="I1196" i="14"/>
  <c r="M1196" i="14" s="1"/>
  <c r="H1196" i="14"/>
  <c r="K1195" i="14"/>
  <c r="J1195" i="14"/>
  <c r="I1195" i="14"/>
  <c r="M1195" i="14" s="1"/>
  <c r="H1195" i="14"/>
  <c r="K1194" i="14"/>
  <c r="J1194" i="14"/>
  <c r="I1194" i="14"/>
  <c r="H1194" i="14"/>
  <c r="M1194" i="14" s="1"/>
  <c r="K1193" i="14"/>
  <c r="J1193" i="14"/>
  <c r="I1193" i="14"/>
  <c r="H1193" i="14"/>
  <c r="M1193" i="14" s="1"/>
  <c r="K1192" i="14"/>
  <c r="J1192" i="14"/>
  <c r="I1192" i="14"/>
  <c r="H1192" i="14"/>
  <c r="M1192" i="14" s="1"/>
  <c r="K1191" i="14"/>
  <c r="J1191" i="14"/>
  <c r="I1191" i="14"/>
  <c r="H1191" i="14"/>
  <c r="M1191" i="14" s="1"/>
  <c r="K1190" i="14"/>
  <c r="J1190" i="14"/>
  <c r="I1190" i="14"/>
  <c r="H1190" i="14"/>
  <c r="M1190" i="14" s="1"/>
  <c r="K1189" i="14"/>
  <c r="J1189" i="14"/>
  <c r="I1189" i="14"/>
  <c r="H1189" i="14"/>
  <c r="M1189" i="14" s="1"/>
  <c r="K1188" i="14"/>
  <c r="J1188" i="14"/>
  <c r="I1188" i="14"/>
  <c r="H1188" i="14"/>
  <c r="M1188" i="14" s="1"/>
  <c r="K1187" i="14"/>
  <c r="J1187" i="14"/>
  <c r="I1187" i="14"/>
  <c r="H1187" i="14"/>
  <c r="M1187" i="14" s="1"/>
  <c r="K1186" i="14"/>
  <c r="J1186" i="14"/>
  <c r="I1186" i="14"/>
  <c r="H1186" i="14"/>
  <c r="M1186" i="14" s="1"/>
  <c r="K1185" i="14"/>
  <c r="J1185" i="14"/>
  <c r="I1185" i="14"/>
  <c r="H1185" i="14"/>
  <c r="M1185" i="14" s="1"/>
  <c r="K1184" i="14"/>
  <c r="J1184" i="14"/>
  <c r="I1184" i="14"/>
  <c r="H1184" i="14"/>
  <c r="M1184" i="14" s="1"/>
  <c r="K1183" i="14"/>
  <c r="J1183" i="14"/>
  <c r="I1183" i="14"/>
  <c r="H1183" i="14"/>
  <c r="M1183" i="14" s="1"/>
  <c r="K1182" i="14"/>
  <c r="J1182" i="14"/>
  <c r="I1182" i="14"/>
  <c r="H1182" i="14"/>
  <c r="M1182" i="14" s="1"/>
  <c r="K1181" i="14"/>
  <c r="J1181" i="14"/>
  <c r="I1181" i="14"/>
  <c r="H1181" i="14"/>
  <c r="M1181" i="14" s="1"/>
  <c r="K1180" i="14"/>
  <c r="J1180" i="14"/>
  <c r="I1180" i="14"/>
  <c r="H1180" i="14"/>
  <c r="M1180" i="14" s="1"/>
  <c r="K1179" i="14"/>
  <c r="J1179" i="14"/>
  <c r="I1179" i="14"/>
  <c r="H1179" i="14"/>
  <c r="M1179" i="14" s="1"/>
  <c r="K1178" i="14"/>
  <c r="J1178" i="14"/>
  <c r="I1178" i="14"/>
  <c r="H1178" i="14"/>
  <c r="M1178" i="14" s="1"/>
  <c r="K1177" i="14"/>
  <c r="J1177" i="14"/>
  <c r="I1177" i="14"/>
  <c r="H1177" i="14"/>
  <c r="M1177" i="14" s="1"/>
  <c r="K1176" i="14"/>
  <c r="J1176" i="14"/>
  <c r="I1176" i="14"/>
  <c r="H1176" i="14"/>
  <c r="M1176" i="14" s="1"/>
  <c r="K1175" i="14"/>
  <c r="J1175" i="14"/>
  <c r="I1175" i="14"/>
  <c r="H1175" i="14"/>
  <c r="M1175" i="14" s="1"/>
  <c r="K1174" i="14"/>
  <c r="J1174" i="14"/>
  <c r="I1174" i="14"/>
  <c r="H1174" i="14"/>
  <c r="M1174" i="14" s="1"/>
  <c r="K1173" i="14"/>
  <c r="J1173" i="14"/>
  <c r="I1173" i="14"/>
  <c r="H1173" i="14"/>
  <c r="M1173" i="14" s="1"/>
  <c r="K1172" i="14"/>
  <c r="J1172" i="14"/>
  <c r="I1172" i="14"/>
  <c r="H1172" i="14"/>
  <c r="M1172" i="14" s="1"/>
  <c r="K1171" i="14"/>
  <c r="J1171" i="14"/>
  <c r="I1171" i="14"/>
  <c r="H1171" i="14"/>
  <c r="M1171" i="14" s="1"/>
  <c r="K1170" i="14"/>
  <c r="J1170" i="14"/>
  <c r="I1170" i="14"/>
  <c r="H1170" i="14"/>
  <c r="M1170" i="14" s="1"/>
  <c r="K1169" i="14"/>
  <c r="J1169" i="14"/>
  <c r="I1169" i="14"/>
  <c r="H1169" i="14"/>
  <c r="M1169" i="14" s="1"/>
  <c r="K1168" i="14"/>
  <c r="J1168" i="14"/>
  <c r="I1168" i="14"/>
  <c r="H1168" i="14"/>
  <c r="M1168" i="14" s="1"/>
  <c r="K1167" i="14"/>
  <c r="J1167" i="14"/>
  <c r="I1167" i="14"/>
  <c r="H1167" i="14"/>
  <c r="M1167" i="14" s="1"/>
  <c r="K1166" i="14"/>
  <c r="J1166" i="14"/>
  <c r="I1166" i="14"/>
  <c r="H1166" i="14"/>
  <c r="M1166" i="14" s="1"/>
  <c r="K1165" i="14"/>
  <c r="J1165" i="14"/>
  <c r="I1165" i="14"/>
  <c r="H1165" i="14"/>
  <c r="M1165" i="14" s="1"/>
  <c r="K1164" i="14"/>
  <c r="J1164" i="14"/>
  <c r="I1164" i="14"/>
  <c r="H1164" i="14"/>
  <c r="M1164" i="14" s="1"/>
  <c r="K1163" i="14"/>
  <c r="J1163" i="14"/>
  <c r="I1163" i="14"/>
  <c r="H1163" i="14"/>
  <c r="M1163" i="14" s="1"/>
  <c r="K1162" i="14"/>
  <c r="J1162" i="14"/>
  <c r="I1162" i="14"/>
  <c r="H1162" i="14"/>
  <c r="M1162" i="14" s="1"/>
  <c r="K1161" i="14"/>
  <c r="J1161" i="14"/>
  <c r="I1161" i="14"/>
  <c r="H1161" i="14"/>
  <c r="M1161" i="14" s="1"/>
  <c r="K1160" i="14"/>
  <c r="J1160" i="14"/>
  <c r="I1160" i="14"/>
  <c r="H1160" i="14"/>
  <c r="M1160" i="14" s="1"/>
  <c r="K1159" i="14"/>
  <c r="J1159" i="14"/>
  <c r="I1159" i="14"/>
  <c r="H1159" i="14"/>
  <c r="M1159" i="14" s="1"/>
  <c r="K1158" i="14"/>
  <c r="J1158" i="14"/>
  <c r="I1158" i="14"/>
  <c r="H1158" i="14"/>
  <c r="M1158" i="14" s="1"/>
  <c r="K1157" i="14"/>
  <c r="J1157" i="14"/>
  <c r="I1157" i="14"/>
  <c r="H1157" i="14"/>
  <c r="M1157" i="14" s="1"/>
  <c r="K1156" i="14"/>
  <c r="J1156" i="14"/>
  <c r="I1156" i="14"/>
  <c r="H1156" i="14"/>
  <c r="M1156" i="14" s="1"/>
  <c r="K1155" i="14"/>
  <c r="J1155" i="14"/>
  <c r="I1155" i="14"/>
  <c r="H1155" i="14"/>
  <c r="M1155" i="14" s="1"/>
  <c r="K1154" i="14"/>
  <c r="J1154" i="14"/>
  <c r="I1154" i="14"/>
  <c r="H1154" i="14"/>
  <c r="M1154" i="14" s="1"/>
  <c r="K1153" i="14"/>
  <c r="J1153" i="14"/>
  <c r="I1153" i="14"/>
  <c r="H1153" i="14"/>
  <c r="M1153" i="14" s="1"/>
  <c r="K1152" i="14"/>
  <c r="J1152" i="14"/>
  <c r="I1152" i="14"/>
  <c r="H1152" i="14"/>
  <c r="M1152" i="14" s="1"/>
  <c r="K1151" i="14"/>
  <c r="J1151" i="14"/>
  <c r="I1151" i="14"/>
  <c r="H1151" i="14"/>
  <c r="M1151" i="14" s="1"/>
  <c r="K1150" i="14"/>
  <c r="J1150" i="14"/>
  <c r="I1150" i="14"/>
  <c r="H1150" i="14"/>
  <c r="M1150" i="14" s="1"/>
  <c r="K1149" i="14"/>
  <c r="J1149" i="14"/>
  <c r="I1149" i="14"/>
  <c r="H1149" i="14"/>
  <c r="M1149" i="14" s="1"/>
  <c r="K1148" i="14"/>
  <c r="J1148" i="14"/>
  <c r="I1148" i="14"/>
  <c r="H1148" i="14"/>
  <c r="M1148" i="14" s="1"/>
  <c r="K1147" i="14"/>
  <c r="J1147" i="14"/>
  <c r="I1147" i="14"/>
  <c r="H1147" i="14"/>
  <c r="M1147" i="14" s="1"/>
  <c r="K1146" i="14"/>
  <c r="J1146" i="14"/>
  <c r="I1146" i="14"/>
  <c r="H1146" i="14"/>
  <c r="M1146" i="14" s="1"/>
  <c r="K1145" i="14"/>
  <c r="J1145" i="14"/>
  <c r="I1145" i="14"/>
  <c r="H1145" i="14"/>
  <c r="M1145" i="14" s="1"/>
  <c r="K1144" i="14"/>
  <c r="J1144" i="14"/>
  <c r="I1144" i="14"/>
  <c r="H1144" i="14"/>
  <c r="M1144" i="14" s="1"/>
  <c r="K1143" i="14"/>
  <c r="J1143" i="14"/>
  <c r="I1143" i="14"/>
  <c r="H1143" i="14"/>
  <c r="M1143" i="14" s="1"/>
  <c r="K1142" i="14"/>
  <c r="J1142" i="14"/>
  <c r="I1142" i="14"/>
  <c r="M1142" i="14" s="1"/>
  <c r="H1142" i="14"/>
  <c r="K1141" i="14"/>
  <c r="J1141" i="14"/>
  <c r="I1141" i="14"/>
  <c r="M1141" i="14" s="1"/>
  <c r="H1141" i="14"/>
  <c r="K1140" i="14"/>
  <c r="J1140" i="14"/>
  <c r="I1140" i="14"/>
  <c r="H1140" i="14"/>
  <c r="M1140" i="14" s="1"/>
  <c r="K1139" i="14"/>
  <c r="J1139" i="14"/>
  <c r="I1139" i="14"/>
  <c r="H1139" i="14"/>
  <c r="M1139" i="14" s="1"/>
  <c r="K1138" i="14"/>
  <c r="J1138" i="14"/>
  <c r="I1138" i="14"/>
  <c r="H1138" i="14"/>
  <c r="M1138" i="14" s="1"/>
  <c r="K1137" i="14"/>
  <c r="J1137" i="14"/>
  <c r="I1137" i="14"/>
  <c r="H1137" i="14"/>
  <c r="M1137" i="14" s="1"/>
  <c r="K1136" i="14"/>
  <c r="J1136" i="14"/>
  <c r="I1136" i="14"/>
  <c r="H1136" i="14"/>
  <c r="M1136" i="14" s="1"/>
  <c r="K1135" i="14"/>
  <c r="J1135" i="14"/>
  <c r="I1135" i="14"/>
  <c r="H1135" i="14"/>
  <c r="M1135" i="14" s="1"/>
  <c r="K1134" i="14"/>
  <c r="J1134" i="14"/>
  <c r="I1134" i="14"/>
  <c r="H1134" i="14"/>
  <c r="M1134" i="14" s="1"/>
  <c r="K1133" i="14"/>
  <c r="J1133" i="14"/>
  <c r="I1133" i="14"/>
  <c r="H1133" i="14"/>
  <c r="M1133" i="14" s="1"/>
  <c r="K1132" i="14"/>
  <c r="J1132" i="14"/>
  <c r="I1132" i="14"/>
  <c r="H1132" i="14"/>
  <c r="M1132" i="14" s="1"/>
  <c r="K1131" i="14"/>
  <c r="J1131" i="14"/>
  <c r="I1131" i="14"/>
  <c r="H1131" i="14"/>
  <c r="M1131" i="14" s="1"/>
  <c r="K1130" i="14"/>
  <c r="J1130" i="14"/>
  <c r="I1130" i="14"/>
  <c r="H1130" i="14"/>
  <c r="M1130" i="14" s="1"/>
  <c r="K1129" i="14"/>
  <c r="J1129" i="14"/>
  <c r="I1129" i="14"/>
  <c r="H1129" i="14"/>
  <c r="M1129" i="14" s="1"/>
  <c r="K1128" i="14"/>
  <c r="J1128" i="14"/>
  <c r="I1128" i="14"/>
  <c r="H1128" i="14"/>
  <c r="M1128" i="14" s="1"/>
  <c r="K1127" i="14"/>
  <c r="J1127" i="14"/>
  <c r="I1127" i="14"/>
  <c r="H1127" i="14"/>
  <c r="M1127" i="14" s="1"/>
  <c r="K1126" i="14"/>
  <c r="J1126" i="14"/>
  <c r="I1126" i="14"/>
  <c r="H1126" i="14"/>
  <c r="M1126" i="14" s="1"/>
  <c r="K1125" i="14"/>
  <c r="J1125" i="14"/>
  <c r="I1125" i="14"/>
  <c r="H1125" i="14"/>
  <c r="M1125" i="14" s="1"/>
  <c r="K1124" i="14"/>
  <c r="J1124" i="14"/>
  <c r="I1124" i="14"/>
  <c r="H1124" i="14"/>
  <c r="M1124" i="14" s="1"/>
  <c r="K1123" i="14"/>
  <c r="J1123" i="14"/>
  <c r="I1123" i="14"/>
  <c r="H1123" i="14"/>
  <c r="M1123" i="14" s="1"/>
  <c r="K1122" i="14"/>
  <c r="J1122" i="14"/>
  <c r="I1122" i="14"/>
  <c r="H1122" i="14"/>
  <c r="M1122" i="14" s="1"/>
  <c r="K1121" i="14"/>
  <c r="J1121" i="14"/>
  <c r="I1121" i="14"/>
  <c r="H1121" i="14"/>
  <c r="M1121" i="14" s="1"/>
  <c r="K1120" i="14"/>
  <c r="J1120" i="14"/>
  <c r="I1120" i="14"/>
  <c r="H1120" i="14"/>
  <c r="M1120" i="14" s="1"/>
  <c r="K1119" i="14"/>
  <c r="J1119" i="14"/>
  <c r="I1119" i="14"/>
  <c r="H1119" i="14"/>
  <c r="M1119" i="14" s="1"/>
  <c r="K1118" i="14"/>
  <c r="J1118" i="14"/>
  <c r="I1118" i="14"/>
  <c r="H1118" i="14"/>
  <c r="M1118" i="14" s="1"/>
  <c r="K1117" i="14"/>
  <c r="J1117" i="14"/>
  <c r="I1117" i="14"/>
  <c r="H1117" i="14"/>
  <c r="M1117" i="14" s="1"/>
  <c r="K1116" i="14"/>
  <c r="J1116" i="14"/>
  <c r="I1116" i="14"/>
  <c r="H1116" i="14"/>
  <c r="M1116" i="14" s="1"/>
  <c r="K1115" i="14"/>
  <c r="J1115" i="14"/>
  <c r="I1115" i="14"/>
  <c r="H1115" i="14"/>
  <c r="M1115" i="14" s="1"/>
  <c r="K1114" i="14"/>
  <c r="J1114" i="14"/>
  <c r="I1114" i="14"/>
  <c r="H1114" i="14"/>
  <c r="M1114" i="14" s="1"/>
  <c r="K1113" i="14"/>
  <c r="J1113" i="14"/>
  <c r="I1113" i="14"/>
  <c r="H1113" i="14"/>
  <c r="M1113" i="14" s="1"/>
  <c r="K1112" i="14"/>
  <c r="J1112" i="14"/>
  <c r="I1112" i="14"/>
  <c r="H1112" i="14"/>
  <c r="M1112" i="14" s="1"/>
  <c r="K1111" i="14"/>
  <c r="J1111" i="14"/>
  <c r="I1111" i="14"/>
  <c r="H1111" i="14"/>
  <c r="M1111" i="14" s="1"/>
  <c r="K1110" i="14"/>
  <c r="J1110" i="14"/>
  <c r="I1110" i="14"/>
  <c r="H1110" i="14"/>
  <c r="M1110" i="14" s="1"/>
  <c r="K1109" i="14"/>
  <c r="J1109" i="14"/>
  <c r="I1109" i="14"/>
  <c r="H1109" i="14"/>
  <c r="M1109" i="14" s="1"/>
  <c r="K1108" i="14"/>
  <c r="J1108" i="14"/>
  <c r="I1108" i="14"/>
  <c r="H1108" i="14"/>
  <c r="M1108" i="14" s="1"/>
  <c r="K1107" i="14"/>
  <c r="J1107" i="14"/>
  <c r="I1107" i="14"/>
  <c r="H1107" i="14"/>
  <c r="M1107" i="14" s="1"/>
  <c r="K1106" i="14"/>
  <c r="J1106" i="14"/>
  <c r="I1106" i="14"/>
  <c r="H1106" i="14"/>
  <c r="M1106" i="14" s="1"/>
  <c r="K1105" i="14"/>
  <c r="J1105" i="14"/>
  <c r="I1105" i="14"/>
  <c r="H1105" i="14"/>
  <c r="M1105" i="14" s="1"/>
  <c r="K1104" i="14"/>
  <c r="J1104" i="14"/>
  <c r="I1104" i="14"/>
  <c r="H1104" i="14"/>
  <c r="M1104" i="14" s="1"/>
  <c r="K1103" i="14"/>
  <c r="J1103" i="14"/>
  <c r="I1103" i="14"/>
  <c r="H1103" i="14"/>
  <c r="M1103" i="14" s="1"/>
  <c r="K1102" i="14"/>
  <c r="J1102" i="14"/>
  <c r="I1102" i="14"/>
  <c r="H1102" i="14"/>
  <c r="M1102" i="14" s="1"/>
  <c r="K1101" i="14"/>
  <c r="J1101" i="14"/>
  <c r="I1101" i="14"/>
  <c r="H1101" i="14"/>
  <c r="M1101" i="14" s="1"/>
  <c r="K1100" i="14"/>
  <c r="J1100" i="14"/>
  <c r="I1100" i="14"/>
  <c r="H1100" i="14"/>
  <c r="M1100" i="14" s="1"/>
  <c r="K1099" i="14"/>
  <c r="J1099" i="14"/>
  <c r="I1099" i="14"/>
  <c r="H1099" i="14"/>
  <c r="M1099" i="14" s="1"/>
  <c r="K1098" i="14"/>
  <c r="J1098" i="14"/>
  <c r="I1098" i="14"/>
  <c r="H1098" i="14"/>
  <c r="M1098" i="14" s="1"/>
  <c r="K1097" i="14"/>
  <c r="J1097" i="14"/>
  <c r="I1097" i="14"/>
  <c r="H1097" i="14"/>
  <c r="M1097" i="14" s="1"/>
  <c r="K1096" i="14"/>
  <c r="J1096" i="14"/>
  <c r="I1096" i="14"/>
  <c r="H1096" i="14"/>
  <c r="M1096" i="14" s="1"/>
  <c r="K1095" i="14"/>
  <c r="J1095" i="14"/>
  <c r="I1095" i="14"/>
  <c r="H1095" i="14"/>
  <c r="M1095" i="14" s="1"/>
  <c r="K1094" i="14"/>
  <c r="J1094" i="14"/>
  <c r="I1094" i="14"/>
  <c r="H1094" i="14"/>
  <c r="M1094" i="14" s="1"/>
  <c r="K1093" i="14"/>
  <c r="J1093" i="14"/>
  <c r="I1093" i="14"/>
  <c r="H1093" i="14"/>
  <c r="M1093" i="14" s="1"/>
  <c r="K1092" i="14"/>
  <c r="J1092" i="14"/>
  <c r="I1092" i="14"/>
  <c r="H1092" i="14"/>
  <c r="M1092" i="14" s="1"/>
  <c r="K1091" i="14"/>
  <c r="J1091" i="14"/>
  <c r="I1091" i="14"/>
  <c r="H1091" i="14"/>
  <c r="M1091" i="14" s="1"/>
  <c r="K1090" i="14"/>
  <c r="J1090" i="14"/>
  <c r="I1090" i="14"/>
  <c r="H1090" i="14"/>
  <c r="M1090" i="14" s="1"/>
  <c r="K1089" i="14"/>
  <c r="J1089" i="14"/>
  <c r="I1089" i="14"/>
  <c r="H1089" i="14"/>
  <c r="M1089" i="14" s="1"/>
  <c r="K1088" i="14"/>
  <c r="J1088" i="14"/>
  <c r="I1088" i="14"/>
  <c r="H1088" i="14"/>
  <c r="M1088" i="14" s="1"/>
  <c r="K1087" i="14"/>
  <c r="J1087" i="14"/>
  <c r="I1087" i="14"/>
  <c r="H1087" i="14"/>
  <c r="M1087" i="14" s="1"/>
  <c r="K1086" i="14"/>
  <c r="J1086" i="14"/>
  <c r="I1086" i="14"/>
  <c r="H1086" i="14"/>
  <c r="M1086" i="14" s="1"/>
  <c r="K1085" i="14"/>
  <c r="J1085" i="14"/>
  <c r="I1085" i="14"/>
  <c r="H1085" i="14"/>
  <c r="M1085" i="14" s="1"/>
  <c r="K1084" i="14"/>
  <c r="J1084" i="14"/>
  <c r="I1084" i="14"/>
  <c r="H1084" i="14"/>
  <c r="M1084" i="14" s="1"/>
  <c r="K1083" i="14"/>
  <c r="J1083" i="14"/>
  <c r="I1083" i="14"/>
  <c r="H1083" i="14"/>
  <c r="M1083" i="14" s="1"/>
  <c r="K1082" i="14"/>
  <c r="J1082" i="14"/>
  <c r="I1082" i="14"/>
  <c r="H1082" i="14"/>
  <c r="M1082" i="14" s="1"/>
  <c r="K1081" i="14"/>
  <c r="J1081" i="14"/>
  <c r="I1081" i="14"/>
  <c r="H1081" i="14"/>
  <c r="M1081" i="14" s="1"/>
  <c r="K1080" i="14"/>
  <c r="J1080" i="14"/>
  <c r="I1080" i="14"/>
  <c r="H1080" i="14"/>
  <c r="M1080" i="14" s="1"/>
  <c r="K1079" i="14"/>
  <c r="J1079" i="14"/>
  <c r="I1079" i="14"/>
  <c r="H1079" i="14"/>
  <c r="M1079" i="14" s="1"/>
  <c r="K1078" i="14"/>
  <c r="J1078" i="14"/>
  <c r="I1078" i="14"/>
  <c r="H1078" i="14"/>
  <c r="M1078" i="14" s="1"/>
  <c r="K1077" i="14"/>
  <c r="J1077" i="14"/>
  <c r="I1077" i="14"/>
  <c r="H1077" i="14"/>
  <c r="M1077" i="14" s="1"/>
  <c r="K1076" i="14"/>
  <c r="J1076" i="14"/>
  <c r="I1076" i="14"/>
  <c r="H1076" i="14"/>
  <c r="M1076" i="14" s="1"/>
  <c r="K1075" i="14"/>
  <c r="J1075" i="14"/>
  <c r="I1075" i="14"/>
  <c r="H1075" i="14"/>
  <c r="M1075" i="14" s="1"/>
  <c r="K1074" i="14"/>
  <c r="J1074" i="14"/>
  <c r="I1074" i="14"/>
  <c r="M1074" i="14" s="1"/>
  <c r="H1074" i="14"/>
  <c r="K1073" i="14"/>
  <c r="J1073" i="14"/>
  <c r="I1073" i="14"/>
  <c r="M1073" i="14" s="1"/>
  <c r="H1073" i="14"/>
  <c r="K1072" i="14"/>
  <c r="J1072" i="14"/>
  <c r="I1072" i="14"/>
  <c r="H1072" i="14"/>
  <c r="M1072" i="14" s="1"/>
  <c r="K1071" i="14"/>
  <c r="J1071" i="14"/>
  <c r="I1071" i="14"/>
  <c r="H1071" i="14"/>
  <c r="M1071" i="14" s="1"/>
  <c r="K1070" i="14"/>
  <c r="J1070" i="14"/>
  <c r="I1070" i="14"/>
  <c r="H1070" i="14"/>
  <c r="M1070" i="14" s="1"/>
  <c r="K1069" i="14"/>
  <c r="J1069" i="14"/>
  <c r="I1069" i="14"/>
  <c r="H1069" i="14"/>
  <c r="M1069" i="14" s="1"/>
  <c r="K1068" i="14"/>
  <c r="J1068" i="14"/>
  <c r="I1068" i="14"/>
  <c r="H1068" i="14"/>
  <c r="M1068" i="14" s="1"/>
  <c r="K1067" i="14"/>
  <c r="J1067" i="14"/>
  <c r="I1067" i="14"/>
  <c r="H1067" i="14"/>
  <c r="M1067" i="14" s="1"/>
  <c r="K1066" i="14"/>
  <c r="J1066" i="14"/>
  <c r="I1066" i="14"/>
  <c r="H1066" i="14"/>
  <c r="M1066" i="14" s="1"/>
  <c r="K1065" i="14"/>
  <c r="J1065" i="14"/>
  <c r="I1065" i="14"/>
  <c r="H1065" i="14"/>
  <c r="M1065" i="14" s="1"/>
  <c r="K1064" i="14"/>
  <c r="J1064" i="14"/>
  <c r="I1064" i="14"/>
  <c r="H1064" i="14"/>
  <c r="M1064" i="14" s="1"/>
  <c r="K1063" i="14"/>
  <c r="J1063" i="14"/>
  <c r="I1063" i="14"/>
  <c r="H1063" i="14"/>
  <c r="M1063" i="14" s="1"/>
  <c r="K1062" i="14"/>
  <c r="J1062" i="14"/>
  <c r="I1062" i="14"/>
  <c r="H1062" i="14"/>
  <c r="M1062" i="14" s="1"/>
  <c r="K1061" i="14"/>
  <c r="J1061" i="14"/>
  <c r="I1061" i="14"/>
  <c r="H1061" i="14"/>
  <c r="M1061" i="14" s="1"/>
  <c r="K1060" i="14"/>
  <c r="J1060" i="14"/>
  <c r="I1060" i="14"/>
  <c r="H1060" i="14"/>
  <c r="M1060" i="14" s="1"/>
  <c r="K1059" i="14"/>
  <c r="J1059" i="14"/>
  <c r="I1059" i="14"/>
  <c r="H1059" i="14"/>
  <c r="M1059" i="14" s="1"/>
  <c r="K1058" i="14"/>
  <c r="J1058" i="14"/>
  <c r="I1058" i="14"/>
  <c r="H1058" i="14"/>
  <c r="M1058" i="14" s="1"/>
  <c r="K1057" i="14"/>
  <c r="J1057" i="14"/>
  <c r="I1057" i="14"/>
  <c r="H1057" i="14"/>
  <c r="M1057" i="14" s="1"/>
  <c r="K1056" i="14"/>
  <c r="J1056" i="14"/>
  <c r="I1056" i="14"/>
  <c r="H1056" i="14"/>
  <c r="M1056" i="14" s="1"/>
  <c r="K1055" i="14"/>
  <c r="J1055" i="14"/>
  <c r="I1055" i="14"/>
  <c r="M1055" i="14" s="1"/>
  <c r="H1055" i="14"/>
  <c r="K1054" i="14"/>
  <c r="J1054" i="14"/>
  <c r="I1054" i="14"/>
  <c r="H1054" i="14"/>
  <c r="M1054" i="14" s="1"/>
  <c r="K1053" i="14"/>
  <c r="J1053" i="14"/>
  <c r="I1053" i="14"/>
  <c r="H1053" i="14"/>
  <c r="M1053" i="14" s="1"/>
  <c r="K1052" i="14"/>
  <c r="J1052" i="14"/>
  <c r="I1052" i="14"/>
  <c r="H1052" i="14"/>
  <c r="M1052" i="14" s="1"/>
  <c r="K1051" i="14"/>
  <c r="J1051" i="14"/>
  <c r="I1051" i="14"/>
  <c r="H1051" i="14"/>
  <c r="M1051" i="14" s="1"/>
  <c r="K1050" i="14"/>
  <c r="J1050" i="14"/>
  <c r="I1050" i="14"/>
  <c r="H1050" i="14"/>
  <c r="M1050" i="14" s="1"/>
  <c r="K1049" i="14"/>
  <c r="J1049" i="14"/>
  <c r="I1049" i="14"/>
  <c r="H1049" i="14"/>
  <c r="M1049" i="14" s="1"/>
  <c r="K1048" i="14"/>
  <c r="J1048" i="14"/>
  <c r="I1048" i="14"/>
  <c r="H1048" i="14"/>
  <c r="M1048" i="14" s="1"/>
  <c r="K1047" i="14"/>
  <c r="J1047" i="14"/>
  <c r="I1047" i="14"/>
  <c r="H1047" i="14"/>
  <c r="M1047" i="14" s="1"/>
  <c r="K1046" i="14"/>
  <c r="J1046" i="14"/>
  <c r="I1046" i="14"/>
  <c r="M1046" i="14" s="1"/>
  <c r="H1046" i="14"/>
  <c r="K1045" i="14"/>
  <c r="J1045" i="14"/>
  <c r="I1045" i="14"/>
  <c r="M1045" i="14" s="1"/>
  <c r="H1045" i="14"/>
  <c r="K1044" i="14"/>
  <c r="J1044" i="14"/>
  <c r="I1044" i="14"/>
  <c r="M1044" i="14" s="1"/>
  <c r="H1044" i="14"/>
  <c r="K1043" i="14"/>
  <c r="J1043" i="14"/>
  <c r="I1043" i="14"/>
  <c r="M1043" i="14" s="1"/>
  <c r="H1043" i="14"/>
  <c r="K1042" i="14"/>
  <c r="J1042" i="14"/>
  <c r="I1042" i="14"/>
  <c r="H1042" i="14"/>
  <c r="M1042" i="14" s="1"/>
  <c r="K1041" i="14"/>
  <c r="J1041" i="14"/>
  <c r="I1041" i="14"/>
  <c r="H1041" i="14"/>
  <c r="M1041" i="14" s="1"/>
  <c r="K1040" i="14"/>
  <c r="J1040" i="14"/>
  <c r="I1040" i="14"/>
  <c r="H1040" i="14"/>
  <c r="M1040" i="14" s="1"/>
  <c r="K1039" i="14"/>
  <c r="J1039" i="14"/>
  <c r="I1039" i="14"/>
  <c r="H1039" i="14"/>
  <c r="M1039" i="14" s="1"/>
  <c r="K1038" i="14"/>
  <c r="J1038" i="14"/>
  <c r="I1038" i="14"/>
  <c r="H1038" i="14"/>
  <c r="M1038" i="14" s="1"/>
  <c r="K1037" i="14"/>
  <c r="J1037" i="14"/>
  <c r="I1037" i="14"/>
  <c r="H1037" i="14"/>
  <c r="M1037" i="14" s="1"/>
  <c r="K1036" i="14"/>
  <c r="J1036" i="14"/>
  <c r="I1036" i="14"/>
  <c r="H1036" i="14"/>
  <c r="M1036" i="14" s="1"/>
  <c r="K1035" i="14"/>
  <c r="J1035" i="14"/>
  <c r="I1035" i="14"/>
  <c r="H1035" i="14"/>
  <c r="M1035" i="14" s="1"/>
  <c r="K1034" i="14"/>
  <c r="J1034" i="14"/>
  <c r="I1034" i="14"/>
  <c r="H1034" i="14"/>
  <c r="M1034" i="14" s="1"/>
  <c r="K1033" i="14"/>
  <c r="J1033" i="14"/>
  <c r="I1033" i="14"/>
  <c r="H1033" i="14"/>
  <c r="M1033" i="14" s="1"/>
  <c r="K1032" i="14"/>
  <c r="J1032" i="14"/>
  <c r="I1032" i="14"/>
  <c r="H1032" i="14"/>
  <c r="M1032" i="14" s="1"/>
  <c r="K1031" i="14"/>
  <c r="J1031" i="14"/>
  <c r="I1031" i="14"/>
  <c r="H1031" i="14"/>
  <c r="M1031" i="14" s="1"/>
  <c r="K1030" i="14"/>
  <c r="J1030" i="14"/>
  <c r="I1030" i="14"/>
  <c r="H1030" i="14"/>
  <c r="M1030" i="14" s="1"/>
  <c r="K1029" i="14"/>
  <c r="J1029" i="14"/>
  <c r="I1029" i="14"/>
  <c r="H1029" i="14"/>
  <c r="M1029" i="14" s="1"/>
  <c r="K1028" i="14"/>
  <c r="J1028" i="14"/>
  <c r="I1028" i="14"/>
  <c r="H1028" i="14"/>
  <c r="M1028" i="14" s="1"/>
  <c r="K1027" i="14"/>
  <c r="J1027" i="14"/>
  <c r="I1027" i="14"/>
  <c r="H1027" i="14"/>
  <c r="M1027" i="14" s="1"/>
  <c r="K1026" i="14"/>
  <c r="J1026" i="14"/>
  <c r="I1026" i="14"/>
  <c r="M1026" i="14" s="1"/>
  <c r="H1026" i="14"/>
  <c r="K1025" i="14"/>
  <c r="J1025" i="14"/>
  <c r="I1025" i="14"/>
  <c r="M1025" i="14" s="1"/>
  <c r="H1025" i="14"/>
  <c r="L1200" i="14" l="1"/>
  <c r="L1349" i="14"/>
  <c r="L1351" i="14"/>
  <c r="L1355" i="14"/>
  <c r="L1361" i="14"/>
  <c r="L1443" i="14"/>
  <c r="L1157" i="14"/>
  <c r="L1159" i="14"/>
  <c r="L1189" i="14"/>
  <c r="L1191" i="14"/>
  <c r="L1328" i="14"/>
  <c r="L1334" i="14"/>
  <c r="L1350" i="14"/>
  <c r="L1208" i="14"/>
  <c r="L1246" i="14"/>
  <c r="L1320" i="14"/>
  <c r="L1356" i="14"/>
  <c r="L1410" i="14"/>
  <c r="L1420" i="14"/>
  <c r="L1202" i="14"/>
  <c r="L1210" i="14"/>
  <c r="L1451" i="14"/>
  <c r="L1479" i="14"/>
  <c r="L1146" i="14"/>
  <c r="L1446" i="14"/>
  <c r="L1478" i="14"/>
  <c r="L1486" i="14"/>
  <c r="L1522" i="14"/>
  <c r="L1526" i="14"/>
  <c r="L1584" i="14"/>
  <c r="L1586" i="14"/>
  <c r="L1590" i="14"/>
  <c r="L1281" i="14"/>
  <c r="L1289" i="14"/>
  <c r="L1297" i="14"/>
  <c r="L1301" i="14"/>
  <c r="L1044" i="14"/>
  <c r="L1052" i="14"/>
  <c r="L1060" i="14"/>
  <c r="L1130" i="14"/>
  <c r="L1483" i="14"/>
  <c r="L1028" i="14"/>
  <c r="L1148" i="14"/>
  <c r="L1150" i="14"/>
  <c r="L1152" i="14"/>
  <c r="L1164" i="14"/>
  <c r="L1166" i="14"/>
  <c r="L1168" i="14"/>
  <c r="L1178" i="14"/>
  <c r="L1282" i="14"/>
  <c r="L1284" i="14"/>
  <c r="L1286" i="14"/>
  <c r="L1290" i="14"/>
  <c r="L1292" i="14"/>
  <c r="L1294" i="14"/>
  <c r="L1298" i="14"/>
  <c r="L1300" i="14"/>
  <c r="L1108" i="14"/>
  <c r="L1116" i="14"/>
  <c r="L1120" i="14"/>
  <c r="L1592" i="14"/>
  <c r="L1594" i="14"/>
  <c r="L1598" i="14"/>
  <c r="L1194" i="14"/>
  <c r="L1377" i="14"/>
  <c r="L1379" i="14"/>
  <c r="L1397" i="14"/>
  <c r="L1399" i="14"/>
  <c r="L1403" i="14"/>
  <c r="L1226" i="14"/>
  <c r="L1248" i="14"/>
  <c r="L1254" i="14"/>
  <c r="L1304" i="14"/>
  <c r="L1370" i="14"/>
  <c r="L1376" i="14"/>
  <c r="L1388" i="14"/>
  <c r="L1426" i="14"/>
  <c r="L1430" i="14"/>
  <c r="L1566" i="14"/>
  <c r="L1582" i="14"/>
  <c r="L1068" i="14"/>
  <c r="L1072" i="14"/>
  <c r="L1080" i="14"/>
  <c r="L1088" i="14"/>
  <c r="L1096" i="14"/>
  <c r="L1128" i="14"/>
  <c r="L1256" i="14"/>
  <c r="L1264" i="14"/>
  <c r="L1268" i="14"/>
  <c r="L1302" i="14"/>
  <c r="L1528" i="14"/>
  <c r="L1530" i="14"/>
  <c r="L1534" i="14"/>
  <c r="L1542" i="14"/>
  <c r="L1552" i="14"/>
  <c r="L1554" i="14"/>
  <c r="L1558" i="14"/>
  <c r="L1568" i="14"/>
  <c r="L1570" i="14"/>
  <c r="L1574" i="14"/>
  <c r="L1132" i="14"/>
  <c r="L1136" i="14"/>
  <c r="L1138" i="14"/>
  <c r="L1144" i="14"/>
  <c r="L1162" i="14"/>
  <c r="L1221" i="14"/>
  <c r="L1223" i="14"/>
  <c r="L1310" i="14"/>
  <c r="L1312" i="14"/>
  <c r="L1318" i="14"/>
  <c r="L1340" i="14"/>
  <c r="L1425" i="14"/>
  <c r="L1465" i="14"/>
  <c r="L1473" i="14"/>
  <c r="L1475" i="14"/>
  <c r="L1170" i="14"/>
  <c r="L1176" i="14"/>
  <c r="L1362" i="14"/>
  <c r="L1384" i="14"/>
  <c r="L1394" i="14"/>
  <c r="L1398" i="14"/>
  <c r="L1404" i="14"/>
  <c r="L1487" i="14"/>
  <c r="L1491" i="14"/>
  <c r="L1499" i="14"/>
  <c r="L1519" i="14"/>
  <c r="L1063" i="14"/>
  <c r="L1067" i="14"/>
  <c r="L1071" i="14"/>
  <c r="L1091" i="14"/>
  <c r="L1095" i="14"/>
  <c r="L1123" i="14"/>
  <c r="L1180" i="14"/>
  <c r="L1182" i="14"/>
  <c r="L1184" i="14"/>
  <c r="L1196" i="14"/>
  <c r="L1198" i="14"/>
  <c r="L1464" i="14"/>
  <c r="L1466" i="14"/>
  <c r="L1472" i="14"/>
  <c r="L1474" i="14"/>
  <c r="L1036" i="14"/>
  <c r="L1212" i="14"/>
  <c r="L1214" i="14"/>
  <c r="L1216" i="14"/>
  <c r="L1228" i="14"/>
  <c r="L1230" i="14"/>
  <c r="L1232" i="14"/>
  <c r="L1234" i="14"/>
  <c r="L1236" i="14"/>
  <c r="L1244" i="14"/>
  <c r="L1031" i="14"/>
  <c r="L1035" i="14"/>
  <c r="L1104" i="14"/>
  <c r="L1112" i="14"/>
  <c r="L1186" i="14"/>
  <c r="L1192" i="14"/>
  <c r="L1239" i="14"/>
  <c r="L1241" i="14"/>
  <c r="L1243" i="14"/>
  <c r="L1270" i="14"/>
  <c r="L1272" i="14"/>
  <c r="L1276" i="14"/>
  <c r="L1278" i="14"/>
  <c r="L1339" i="14"/>
  <c r="L1413" i="14"/>
  <c r="L1454" i="14"/>
  <c r="L1569" i="14"/>
  <c r="L1571" i="14"/>
  <c r="L1577" i="14"/>
  <c r="L1579" i="14"/>
  <c r="L1600" i="14"/>
  <c r="L1602" i="14"/>
  <c r="L1604" i="14"/>
  <c r="L1173" i="14"/>
  <c r="L1175" i="14"/>
  <c r="L1316" i="14"/>
  <c r="L1402" i="14"/>
  <c r="L1408" i="14"/>
  <c r="L1441" i="14"/>
  <c r="L1496" i="14"/>
  <c r="L1498" i="14"/>
  <c r="L1504" i="14"/>
  <c r="L1506" i="14"/>
  <c r="L1508" i="14"/>
  <c r="L1510" i="14"/>
  <c r="L1259" i="14"/>
  <c r="L1263" i="14"/>
  <c r="L1267" i="14"/>
  <c r="L1332" i="14"/>
  <c r="L1540" i="14"/>
  <c r="L1548" i="14"/>
  <c r="L1550" i="14"/>
  <c r="L1048" i="14"/>
  <c r="L1056" i="14"/>
  <c r="L1154" i="14"/>
  <c r="L1160" i="14"/>
  <c r="L1218" i="14"/>
  <c r="L1224" i="14"/>
  <c r="L1344" i="14"/>
  <c r="L1354" i="14"/>
  <c r="L1360" i="14"/>
  <c r="L1387" i="14"/>
  <c r="L1414" i="14"/>
  <c r="L1459" i="14"/>
  <c r="L1467" i="14"/>
  <c r="L1560" i="14"/>
  <c r="L1562" i="14"/>
  <c r="L1580" i="14"/>
  <c r="L1076" i="14"/>
  <c r="L1084" i="14"/>
  <c r="L1141" i="14"/>
  <c r="L1143" i="14"/>
  <c r="L1205" i="14"/>
  <c r="L1207" i="14"/>
  <c r="L1438" i="14"/>
  <c r="L1440" i="14"/>
  <c r="L1442" i="14"/>
  <c r="L1497" i="14"/>
  <c r="L1505" i="14"/>
  <c r="L1509" i="14"/>
  <c r="L1511" i="14"/>
  <c r="L1515" i="14"/>
  <c r="L1260" i="14"/>
  <c r="L1545" i="14"/>
  <c r="L1547" i="14"/>
  <c r="L1319" i="14"/>
  <c r="L1323" i="14"/>
  <c r="L1366" i="14"/>
  <c r="L1372" i="14"/>
  <c r="L1378" i="14"/>
  <c r="L1382" i="14"/>
  <c r="L1103" i="14"/>
  <c r="L1307" i="14"/>
  <c r="L1309" i="14"/>
  <c r="L1324" i="14"/>
  <c r="L1352" i="14"/>
  <c r="L1365" i="14"/>
  <c r="L1380" i="14"/>
  <c r="L1400" i="14"/>
  <c r="L1537" i="14"/>
  <c r="L1539" i="14"/>
  <c r="L1572" i="14"/>
  <c r="L1601" i="14"/>
  <c r="L1603" i="14"/>
  <c r="L1039" i="14"/>
  <c r="L1099" i="14"/>
  <c r="L1140" i="14"/>
  <c r="L1172" i="14"/>
  <c r="L1204" i="14"/>
  <c r="L1240" i="14"/>
  <c r="L1280" i="14"/>
  <c r="L1341" i="14"/>
  <c r="L1367" i="14"/>
  <c r="L1393" i="14"/>
  <c r="L1043" i="14"/>
  <c r="L1047" i="14"/>
  <c r="L1051" i="14"/>
  <c r="L1107" i="14"/>
  <c r="L1111" i="14"/>
  <c r="L1142" i="14"/>
  <c r="L1174" i="14"/>
  <c r="L1206" i="14"/>
  <c r="L1238" i="14"/>
  <c r="L1313" i="14"/>
  <c r="L1317" i="14"/>
  <c r="L1371" i="14"/>
  <c r="L1415" i="14"/>
  <c r="L1463" i="14"/>
  <c r="L1494" i="14"/>
  <c r="L1032" i="14"/>
  <c r="L1055" i="14"/>
  <c r="L1059" i="14"/>
  <c r="L1092" i="14"/>
  <c r="L1115" i="14"/>
  <c r="L1119" i="14"/>
  <c r="L1129" i="14"/>
  <c r="L1165" i="14"/>
  <c r="L1167" i="14"/>
  <c r="L1197" i="14"/>
  <c r="L1199" i="14"/>
  <c r="L1229" i="14"/>
  <c r="L1231" i="14"/>
  <c r="L1252" i="14"/>
  <c r="L1271" i="14"/>
  <c r="L1273" i="14"/>
  <c r="L1275" i="14"/>
  <c r="L1288" i="14"/>
  <c r="L1296" i="14"/>
  <c r="L1330" i="14"/>
  <c r="L1338" i="14"/>
  <c r="L1345" i="14"/>
  <c r="L1358" i="14"/>
  <c r="L1386" i="14"/>
  <c r="L1395" i="14"/>
  <c r="L1406" i="14"/>
  <c r="L1419" i="14"/>
  <c r="L1432" i="14"/>
  <c r="L1448" i="14"/>
  <c r="L1450" i="14"/>
  <c r="L1471" i="14"/>
  <c r="L1481" i="14"/>
  <c r="L1520" i="14"/>
  <c r="L1524" i="14"/>
  <c r="L1553" i="14"/>
  <c r="L1555" i="14"/>
  <c r="L1576" i="14"/>
  <c r="L1578" i="14"/>
  <c r="L1588" i="14"/>
  <c r="L1040" i="14"/>
  <c r="L1100" i="14"/>
  <c r="L1133" i="14"/>
  <c r="L1137" i="14"/>
  <c r="L1235" i="14"/>
  <c r="L1392" i="14"/>
  <c r="L1456" i="14"/>
  <c r="L1458" i="14"/>
  <c r="L1489" i="14"/>
  <c r="L1532" i="14"/>
  <c r="L1561" i="14"/>
  <c r="L1563" i="14"/>
  <c r="L1596" i="14"/>
  <c r="L1075" i="14"/>
  <c r="L1156" i="14"/>
  <c r="L1190" i="14"/>
  <c r="L1222" i="14"/>
  <c r="L1258" i="14"/>
  <c r="L1262" i="14"/>
  <c r="L1368" i="14"/>
  <c r="L1381" i="14"/>
  <c r="L1429" i="14"/>
  <c r="L1462" i="14"/>
  <c r="L1495" i="14"/>
  <c r="L1538" i="14"/>
  <c r="L1079" i="14"/>
  <c r="L1158" i="14"/>
  <c r="L1188" i="14"/>
  <c r="L1220" i="14"/>
  <c r="L1314" i="14"/>
  <c r="L1327" i="14"/>
  <c r="L1342" i="14"/>
  <c r="L1416" i="14"/>
  <c r="L1536" i="14"/>
  <c r="L1027" i="14"/>
  <c r="L1064" i="14"/>
  <c r="L1083" i="14"/>
  <c r="L1087" i="14"/>
  <c r="L1124" i="14"/>
  <c r="L1149" i="14"/>
  <c r="L1151" i="14"/>
  <c r="L1181" i="14"/>
  <c r="L1183" i="14"/>
  <c r="L1213" i="14"/>
  <c r="L1215" i="14"/>
  <c r="L1249" i="14"/>
  <c r="L1251" i="14"/>
  <c r="L1266" i="14"/>
  <c r="L1287" i="14"/>
  <c r="L1295" i="14"/>
  <c r="L1322" i="14"/>
  <c r="L1329" i="14"/>
  <c r="L1333" i="14"/>
  <c r="L1346" i="14"/>
  <c r="L1357" i="14"/>
  <c r="L1383" i="14"/>
  <c r="L1396" i="14"/>
  <c r="L1405" i="14"/>
  <c r="L1409" i="14"/>
  <c r="L1424" i="14"/>
  <c r="L1431" i="14"/>
  <c r="L1439" i="14"/>
  <c r="L1449" i="14"/>
  <c r="L1470" i="14"/>
  <c r="L1480" i="14"/>
  <c r="L1482" i="14"/>
  <c r="L1503" i="14"/>
  <c r="L1507" i="14"/>
  <c r="L1521" i="14"/>
  <c r="L1523" i="14"/>
  <c r="L1544" i="14"/>
  <c r="L1546" i="14"/>
  <c r="L1556" i="14"/>
  <c r="L1585" i="14"/>
  <c r="L1587" i="14"/>
  <c r="L1134" i="14"/>
  <c r="L1457" i="14"/>
  <c r="L1488" i="14"/>
  <c r="L1490" i="14"/>
  <c r="L1529" i="14"/>
  <c r="L1531" i="14"/>
  <c r="L1564" i="14"/>
  <c r="L1593" i="14"/>
  <c r="L1595" i="14"/>
  <c r="L1025" i="14"/>
  <c r="L1026" i="14"/>
  <c r="L1033" i="14"/>
  <c r="L1034" i="14"/>
  <c r="L1041" i="14"/>
  <c r="L1042" i="14"/>
  <c r="L1049" i="14"/>
  <c r="L1050" i="14"/>
  <c r="L1057" i="14"/>
  <c r="L1058" i="14"/>
  <c r="L1065" i="14"/>
  <c r="L1066" i="14"/>
  <c r="L1073" i="14"/>
  <c r="L1074" i="14"/>
  <c r="L1081" i="14"/>
  <c r="L1082" i="14"/>
  <c r="L1089" i="14"/>
  <c r="L1090" i="14"/>
  <c r="L1097" i="14"/>
  <c r="L1098" i="14"/>
  <c r="L1105" i="14"/>
  <c r="L1106" i="14"/>
  <c r="L1113" i="14"/>
  <c r="L1114" i="14"/>
  <c r="L1121" i="14"/>
  <c r="L1122" i="14"/>
  <c r="L1131" i="14"/>
  <c r="L1139" i="14"/>
  <c r="L1147" i="14"/>
  <c r="L1155" i="14"/>
  <c r="L1163" i="14"/>
  <c r="L1171" i="14"/>
  <c r="L1179" i="14"/>
  <c r="L1187" i="14"/>
  <c r="L1195" i="14"/>
  <c r="L1203" i="14"/>
  <c r="L1211" i="14"/>
  <c r="L1219" i="14"/>
  <c r="L1227" i="14"/>
  <c r="L1247" i="14"/>
  <c r="L1257" i="14"/>
  <c r="L1279" i="14"/>
  <c r="L1291" i="14"/>
  <c r="L1293" i="14"/>
  <c r="L1421" i="14"/>
  <c r="L1422" i="14"/>
  <c r="L1447" i="14"/>
  <c r="L1029" i="14"/>
  <c r="L1030" i="14"/>
  <c r="L1037" i="14"/>
  <c r="L1038" i="14"/>
  <c r="L1045" i="14"/>
  <c r="L1046" i="14"/>
  <c r="L1053" i="14"/>
  <c r="L1054" i="14"/>
  <c r="L1061" i="14"/>
  <c r="L1062" i="14"/>
  <c r="L1069" i="14"/>
  <c r="L1070" i="14"/>
  <c r="L1077" i="14"/>
  <c r="L1078" i="14"/>
  <c r="L1085" i="14"/>
  <c r="L1086" i="14"/>
  <c r="L1093" i="14"/>
  <c r="L1094" i="14"/>
  <c r="L1101" i="14"/>
  <c r="L1102" i="14"/>
  <c r="L1109" i="14"/>
  <c r="L1110" i="14"/>
  <c r="L1117" i="14"/>
  <c r="L1118" i="14"/>
  <c r="L1125" i="14"/>
  <c r="L1126" i="14"/>
  <c r="L1127" i="14"/>
  <c r="L1135" i="14"/>
  <c r="L1250" i="14"/>
  <c r="L1283" i="14"/>
  <c r="L1285" i="14"/>
  <c r="L1315" i="14"/>
  <c r="L1325" i="14"/>
  <c r="L1326" i="14"/>
  <c r="L1363" i="14"/>
  <c r="L1364" i="14"/>
  <c r="L1389" i="14"/>
  <c r="L1390" i="14"/>
  <c r="L1417" i="14"/>
  <c r="L1418" i="14"/>
  <c r="L1428" i="14"/>
  <c r="L1455" i="14"/>
  <c r="L1145" i="14"/>
  <c r="L1153" i="14"/>
  <c r="L1161" i="14"/>
  <c r="L1169" i="14"/>
  <c r="L1177" i="14"/>
  <c r="L1185" i="14"/>
  <c r="L1193" i="14"/>
  <c r="L1201" i="14"/>
  <c r="L1209" i="14"/>
  <c r="L1217" i="14"/>
  <c r="L1225" i="14"/>
  <c r="L1233" i="14"/>
  <c r="L1242" i="14"/>
  <c r="L1255" i="14"/>
  <c r="L1265" i="14"/>
  <c r="L1274" i="14"/>
  <c r="L1299" i="14"/>
  <c r="L1335" i="14"/>
  <c r="L1336" i="14"/>
  <c r="L1347" i="14"/>
  <c r="L1348" i="14"/>
  <c r="L1373" i="14"/>
  <c r="L1374" i="14"/>
  <c r="L1411" i="14"/>
  <c r="L1412" i="14"/>
  <c r="L1427" i="14"/>
  <c r="L1433" i="14"/>
  <c r="L1434" i="14"/>
  <c r="L1435" i="14"/>
  <c r="L1436" i="14"/>
  <c r="L1437" i="14"/>
  <c r="L1321" i="14"/>
  <c r="L1331" i="14"/>
  <c r="L1337" i="14"/>
  <c r="L1343" i="14"/>
  <c r="L1353" i="14"/>
  <c r="L1359" i="14"/>
  <c r="L1369" i="14"/>
  <c r="L1375" i="14"/>
  <c r="L1385" i="14"/>
  <c r="L1391" i="14"/>
  <c r="L1401" i="14"/>
  <c r="L1407" i="14"/>
  <c r="L1423" i="14"/>
  <c r="L1512" i="14"/>
  <c r="L1513" i="14"/>
  <c r="L1514" i="14"/>
  <c r="L1525" i="14"/>
  <c r="L1533" i="14"/>
  <c r="L1541" i="14"/>
  <c r="L1549" i="14"/>
  <c r="L1557" i="14"/>
  <c r="L1565" i="14"/>
  <c r="L1573" i="14"/>
  <c r="L1581" i="14"/>
  <c r="L1589" i="14"/>
  <c r="L1597" i="14"/>
  <c r="L1237" i="14"/>
  <c r="L1245" i="14"/>
  <c r="L1253" i="14"/>
  <c r="L1261" i="14"/>
  <c r="L1269" i="14"/>
  <c r="L1277" i="14"/>
  <c r="L1303" i="14"/>
  <c r="L1305" i="14"/>
  <c r="L1306" i="14"/>
  <c r="L1308" i="14"/>
  <c r="L1311" i="14"/>
  <c r="L1444" i="14"/>
  <c r="L1445" i="14"/>
  <c r="L1452" i="14"/>
  <c r="L1453" i="14"/>
  <c r="L1460" i="14"/>
  <c r="L1461" i="14"/>
  <c r="L1468" i="14"/>
  <c r="L1469" i="14"/>
  <c r="L1476" i="14"/>
  <c r="L1477" i="14"/>
  <c r="L1484" i="14"/>
  <c r="L1485" i="14"/>
  <c r="L1492" i="14"/>
  <c r="L1493" i="14"/>
  <c r="L1500" i="14"/>
  <c r="L1501" i="14"/>
  <c r="L1502" i="14"/>
  <c r="L1516" i="14"/>
  <c r="L1517" i="14"/>
  <c r="L1518" i="14"/>
  <c r="L1527" i="14"/>
  <c r="L1535" i="14"/>
  <c r="L1543" i="14"/>
  <c r="L1551" i="14"/>
  <c r="L1559" i="14"/>
  <c r="L1567" i="14"/>
  <c r="L1575" i="14"/>
  <c r="L1583" i="14"/>
  <c r="L1591" i="14"/>
  <c r="L1599" i="14"/>
  <c r="L1605" i="14"/>
  <c r="H1024" i="14" l="1"/>
  <c r="M1024" i="14" s="1"/>
  <c r="H1023" i="14"/>
  <c r="M1023" i="14" s="1"/>
  <c r="H1022" i="14"/>
  <c r="M1022" i="14" s="1"/>
  <c r="H1021" i="14"/>
  <c r="M1021" i="14" s="1"/>
  <c r="H1020" i="14"/>
  <c r="M1020" i="14" s="1"/>
  <c r="H1019" i="14"/>
  <c r="M1019" i="14" s="1"/>
  <c r="H1018" i="14"/>
  <c r="M1018" i="14" s="1"/>
  <c r="H1017" i="14"/>
  <c r="M1017" i="14" s="1"/>
  <c r="H1016" i="14"/>
  <c r="M1016" i="14" s="1"/>
  <c r="H1015" i="14"/>
  <c r="M1015" i="14" s="1"/>
  <c r="H1014" i="14"/>
  <c r="M1014" i="14" s="1"/>
  <c r="H1013" i="14"/>
  <c r="M1013" i="14" s="1"/>
  <c r="H1012" i="14"/>
  <c r="M1012" i="14" s="1"/>
  <c r="H1011" i="14"/>
  <c r="M1011" i="14" s="1"/>
  <c r="H1010" i="14"/>
  <c r="M1010" i="14" s="1"/>
  <c r="H1009" i="14"/>
  <c r="M1009" i="14" s="1"/>
  <c r="H1008" i="14"/>
  <c r="M1008" i="14" s="1"/>
  <c r="H1007" i="14"/>
  <c r="M1007" i="14" s="1"/>
  <c r="H1006" i="14"/>
  <c r="M1006" i="14" s="1"/>
  <c r="H1005" i="14"/>
  <c r="M1005" i="14" s="1"/>
  <c r="H1004" i="14"/>
  <c r="H1003" i="14"/>
  <c r="H1002" i="14"/>
  <c r="M1002" i="14" s="1"/>
  <c r="H1001" i="14"/>
  <c r="M1001" i="14" s="1"/>
  <c r="H1000" i="14"/>
  <c r="M1000" i="14" s="1"/>
  <c r="H999" i="14"/>
  <c r="M999" i="14" s="1"/>
  <c r="H998" i="14"/>
  <c r="M998" i="14" s="1"/>
  <c r="H997" i="14"/>
  <c r="M997" i="14" s="1"/>
  <c r="H996" i="14"/>
  <c r="M996" i="14" s="1"/>
  <c r="H995" i="14"/>
  <c r="M995" i="14" s="1"/>
  <c r="H994" i="14"/>
  <c r="M994" i="14" s="1"/>
  <c r="H993" i="14"/>
  <c r="M993" i="14" s="1"/>
  <c r="H992" i="14"/>
  <c r="M992" i="14" s="1"/>
  <c r="H991" i="14"/>
  <c r="M991" i="14" s="1"/>
  <c r="H990" i="14"/>
  <c r="M990" i="14" s="1"/>
  <c r="H989" i="14"/>
  <c r="M989" i="14" s="1"/>
  <c r="H988" i="14"/>
  <c r="M988" i="14" s="1"/>
  <c r="H987" i="14"/>
  <c r="M987" i="14" s="1"/>
  <c r="H986" i="14"/>
  <c r="M986" i="14" s="1"/>
  <c r="H985" i="14"/>
  <c r="M985" i="14" s="1"/>
  <c r="H984" i="14"/>
  <c r="M984" i="14" s="1"/>
  <c r="H983" i="14"/>
  <c r="M983" i="14" s="1"/>
  <c r="H982" i="14"/>
  <c r="M982" i="14" s="1"/>
  <c r="H981" i="14"/>
  <c r="M981" i="14" s="1"/>
  <c r="H980" i="14"/>
  <c r="M980" i="14" s="1"/>
  <c r="H979" i="14"/>
  <c r="M979" i="14" s="1"/>
  <c r="H978" i="14"/>
  <c r="M978" i="14" s="1"/>
  <c r="H977" i="14"/>
  <c r="M977" i="14" s="1"/>
  <c r="H976" i="14"/>
  <c r="M976" i="14" s="1"/>
  <c r="H975" i="14"/>
  <c r="M975" i="14" s="1"/>
  <c r="H974" i="14"/>
  <c r="M974" i="14" s="1"/>
  <c r="H973" i="14"/>
  <c r="M973" i="14" s="1"/>
  <c r="H972" i="14"/>
  <c r="M972" i="14" s="1"/>
  <c r="H971" i="14"/>
  <c r="M971" i="14" s="1"/>
  <c r="H970" i="14"/>
  <c r="M970" i="14" s="1"/>
  <c r="H969" i="14"/>
  <c r="M969" i="14" s="1"/>
  <c r="H968" i="14"/>
  <c r="M968" i="14" s="1"/>
  <c r="H967" i="14"/>
  <c r="M967" i="14" s="1"/>
  <c r="H966" i="14"/>
  <c r="M966" i="14" s="1"/>
  <c r="H965" i="14"/>
  <c r="M965" i="14" s="1"/>
  <c r="H964" i="14"/>
  <c r="M964" i="14" s="1"/>
  <c r="H963" i="14"/>
  <c r="M963" i="14" s="1"/>
  <c r="H962" i="14"/>
  <c r="M962" i="14" s="1"/>
  <c r="H961" i="14"/>
  <c r="M961" i="14" s="1"/>
  <c r="H960" i="14"/>
  <c r="M960" i="14" s="1"/>
  <c r="H959" i="14"/>
  <c r="M959" i="14" s="1"/>
  <c r="H958" i="14"/>
  <c r="M958" i="14" s="1"/>
  <c r="H957" i="14"/>
  <c r="M957" i="14" s="1"/>
  <c r="H956" i="14"/>
  <c r="M956" i="14" s="1"/>
  <c r="H955" i="14"/>
  <c r="M955" i="14" s="1"/>
  <c r="H954" i="14"/>
  <c r="M954" i="14" s="1"/>
  <c r="H953" i="14"/>
  <c r="M953" i="14" s="1"/>
  <c r="H952" i="14"/>
  <c r="M952" i="14" s="1"/>
  <c r="H951" i="14"/>
  <c r="M951" i="14" s="1"/>
  <c r="H950" i="14"/>
  <c r="M950" i="14" s="1"/>
  <c r="H949" i="14"/>
  <c r="M949" i="14" s="1"/>
  <c r="H948" i="14"/>
  <c r="M948" i="14" s="1"/>
  <c r="H947" i="14"/>
  <c r="M947" i="14" s="1"/>
  <c r="H946" i="14"/>
  <c r="M946" i="14" s="1"/>
  <c r="H945" i="14"/>
  <c r="M945" i="14" s="1"/>
  <c r="H944" i="14"/>
  <c r="M944" i="14" s="1"/>
  <c r="H943" i="14"/>
  <c r="M943" i="14" s="1"/>
  <c r="H942" i="14"/>
  <c r="M942" i="14" s="1"/>
  <c r="H941" i="14"/>
  <c r="M941" i="14" s="1"/>
  <c r="H940" i="14"/>
  <c r="M940" i="14" s="1"/>
  <c r="H939" i="14"/>
  <c r="M939" i="14" s="1"/>
  <c r="H938" i="14"/>
  <c r="M938" i="14" s="1"/>
  <c r="H937" i="14"/>
  <c r="M937" i="14" s="1"/>
  <c r="H936" i="14"/>
  <c r="H935" i="14"/>
  <c r="H934" i="14"/>
  <c r="M934" i="14" s="1"/>
  <c r="H933" i="14"/>
  <c r="M933" i="14" s="1"/>
  <c r="H932" i="14"/>
  <c r="M932" i="14" s="1"/>
  <c r="H931" i="14"/>
  <c r="M931" i="14" s="1"/>
  <c r="H930" i="14"/>
  <c r="M930" i="14" s="1"/>
  <c r="H929" i="14"/>
  <c r="M929" i="14" s="1"/>
  <c r="H928" i="14"/>
  <c r="M928" i="14" s="1"/>
  <c r="H927" i="14"/>
  <c r="M927" i="14" s="1"/>
  <c r="H926" i="14"/>
  <c r="M926" i="14" s="1"/>
  <c r="H925" i="14"/>
  <c r="M925" i="14" s="1"/>
  <c r="H924" i="14"/>
  <c r="M924" i="14" s="1"/>
  <c r="H923" i="14"/>
  <c r="M923" i="14" s="1"/>
  <c r="H922" i="14"/>
  <c r="M922" i="14" s="1"/>
  <c r="H921" i="14"/>
  <c r="M921" i="14" s="1"/>
  <c r="H920" i="14"/>
  <c r="M920" i="14" s="1"/>
  <c r="H919" i="14"/>
  <c r="M919" i="14" s="1"/>
  <c r="H918" i="14"/>
  <c r="M918" i="14" s="1"/>
  <c r="H917" i="14"/>
  <c r="M917" i="14" s="1"/>
  <c r="H916" i="14"/>
  <c r="M916" i="14" s="1"/>
  <c r="H915" i="14"/>
  <c r="M915" i="14" s="1"/>
  <c r="H914" i="14"/>
  <c r="M914" i="14" s="1"/>
  <c r="H913" i="14"/>
  <c r="M913" i="14" s="1"/>
  <c r="H912" i="14"/>
  <c r="M912" i="14" s="1"/>
  <c r="H911" i="14"/>
  <c r="M911" i="14" s="1"/>
  <c r="H910" i="14"/>
  <c r="M910" i="14" s="1"/>
  <c r="H909" i="14"/>
  <c r="M909" i="14" s="1"/>
  <c r="H908" i="14"/>
  <c r="M908" i="14" s="1"/>
  <c r="H907" i="14"/>
  <c r="M907" i="14" s="1"/>
  <c r="H906" i="14"/>
  <c r="M906" i="14" s="1"/>
  <c r="H905" i="14"/>
  <c r="M905" i="14" s="1"/>
  <c r="H904" i="14"/>
  <c r="M904" i="14" s="1"/>
  <c r="H903" i="14"/>
  <c r="M903" i="14" s="1"/>
  <c r="H902" i="14"/>
  <c r="M902" i="14" s="1"/>
  <c r="H901" i="14"/>
  <c r="M901" i="14" s="1"/>
  <c r="H900" i="14"/>
  <c r="M900" i="14" s="1"/>
  <c r="H899" i="14"/>
  <c r="M899" i="14" s="1"/>
  <c r="H898" i="14"/>
  <c r="M898" i="14" s="1"/>
  <c r="H897" i="14"/>
  <c r="M897" i="14" s="1"/>
  <c r="H896" i="14"/>
  <c r="M896" i="14" s="1"/>
  <c r="H895" i="14"/>
  <c r="M895" i="14" s="1"/>
  <c r="H894" i="14"/>
  <c r="M894" i="14" s="1"/>
  <c r="H893" i="14"/>
  <c r="M893" i="14" s="1"/>
  <c r="H892" i="14"/>
  <c r="M892" i="14" s="1"/>
  <c r="H891" i="14"/>
  <c r="M891" i="14" s="1"/>
  <c r="H890" i="14"/>
  <c r="M890" i="14" s="1"/>
  <c r="H889" i="14"/>
  <c r="M889" i="14" s="1"/>
  <c r="H888" i="14"/>
  <c r="M888" i="14" s="1"/>
  <c r="H887" i="14"/>
  <c r="M887" i="14" s="1"/>
  <c r="H886" i="14"/>
  <c r="M886" i="14" s="1"/>
  <c r="H885" i="14"/>
  <c r="M885" i="14" s="1"/>
  <c r="H884" i="14"/>
  <c r="M884" i="14" s="1"/>
  <c r="H883" i="14"/>
  <c r="M883" i="14" s="1"/>
  <c r="H882" i="14"/>
  <c r="M882" i="14" s="1"/>
  <c r="H881" i="14"/>
  <c r="M881" i="14" s="1"/>
  <c r="H880" i="14"/>
  <c r="M880" i="14" s="1"/>
  <c r="H879" i="14"/>
  <c r="M879" i="14" s="1"/>
  <c r="H878" i="14"/>
  <c r="M878" i="14" s="1"/>
  <c r="H877" i="14"/>
  <c r="M877" i="14" s="1"/>
  <c r="H876" i="14"/>
  <c r="M876" i="14" s="1"/>
  <c r="H875" i="14"/>
  <c r="M875" i="14" s="1"/>
  <c r="H874" i="14"/>
  <c r="M874" i="14" s="1"/>
  <c r="H873" i="14"/>
  <c r="M873" i="14" s="1"/>
  <c r="H872" i="14"/>
  <c r="M872" i="14" s="1"/>
  <c r="H871" i="14"/>
  <c r="M871" i="14" s="1"/>
  <c r="H870" i="14"/>
  <c r="M870" i="14" s="1"/>
  <c r="H869" i="14"/>
  <c r="M869" i="14" s="1"/>
  <c r="H868" i="14"/>
  <c r="M868" i="14" s="1"/>
  <c r="H867" i="14"/>
  <c r="M867" i="14" s="1"/>
  <c r="H866" i="14"/>
  <c r="M866" i="14" s="1"/>
  <c r="H865" i="14"/>
  <c r="M865" i="14" s="1"/>
  <c r="H864" i="14"/>
  <c r="M864" i="14" s="1"/>
  <c r="H863" i="14"/>
  <c r="M863" i="14" s="1"/>
  <c r="H862" i="14"/>
  <c r="M862" i="14" s="1"/>
  <c r="H861" i="14"/>
  <c r="M861" i="14" s="1"/>
  <c r="H860" i="14"/>
  <c r="M860" i="14" s="1"/>
  <c r="H859" i="14"/>
  <c r="M859" i="14" s="1"/>
  <c r="H858" i="14"/>
  <c r="M858" i="14" s="1"/>
  <c r="H857" i="14"/>
  <c r="M857" i="14" s="1"/>
  <c r="H856" i="14"/>
  <c r="M856" i="14" s="1"/>
  <c r="H855" i="14"/>
  <c r="M855" i="14" s="1"/>
  <c r="H854" i="14"/>
  <c r="M854" i="14" s="1"/>
  <c r="H853" i="14"/>
  <c r="M853" i="14" s="1"/>
  <c r="H852" i="14"/>
  <c r="M852" i="14" s="1"/>
  <c r="H851" i="14"/>
  <c r="M851" i="14" s="1"/>
  <c r="H850" i="14"/>
  <c r="M850" i="14" s="1"/>
  <c r="H849" i="14"/>
  <c r="M849" i="14" s="1"/>
  <c r="H848" i="14"/>
  <c r="M848" i="14" s="1"/>
  <c r="H847" i="14"/>
  <c r="M847" i="14" s="1"/>
  <c r="H846" i="14"/>
  <c r="M846" i="14" s="1"/>
  <c r="H845" i="14"/>
  <c r="M845" i="14" s="1"/>
  <c r="H844" i="14"/>
  <c r="M844" i="14" s="1"/>
  <c r="H843" i="14"/>
  <c r="M843" i="14" s="1"/>
  <c r="H842" i="14"/>
  <c r="M842" i="14" s="1"/>
  <c r="H841" i="14"/>
  <c r="M841" i="14" s="1"/>
  <c r="H840" i="14"/>
  <c r="M840" i="14" s="1"/>
  <c r="H839" i="14"/>
  <c r="M839" i="14" s="1"/>
  <c r="H838" i="14"/>
  <c r="M838" i="14" s="1"/>
  <c r="H837" i="14"/>
  <c r="M837" i="14" s="1"/>
  <c r="H836" i="14"/>
  <c r="M836" i="14" s="1"/>
  <c r="H835" i="14"/>
  <c r="M835" i="14" s="1"/>
  <c r="H834" i="14"/>
  <c r="M834" i="14" s="1"/>
  <c r="H833" i="14"/>
  <c r="M833" i="14" s="1"/>
  <c r="H832" i="14"/>
  <c r="M832" i="14" s="1"/>
  <c r="H831" i="14"/>
  <c r="M831" i="14" s="1"/>
  <c r="H830" i="14"/>
  <c r="M830" i="14" s="1"/>
  <c r="H829" i="14"/>
  <c r="M829" i="14" s="1"/>
  <c r="H828" i="14"/>
  <c r="M828" i="14" s="1"/>
  <c r="H827" i="14"/>
  <c r="M827" i="14" s="1"/>
  <c r="H826" i="14"/>
  <c r="M826" i="14" s="1"/>
  <c r="H825" i="14"/>
  <c r="M825" i="14" s="1"/>
  <c r="H824" i="14"/>
  <c r="M824" i="14" s="1"/>
  <c r="H823" i="14"/>
  <c r="M823" i="14" s="1"/>
  <c r="H822" i="14"/>
  <c r="M822" i="14" s="1"/>
  <c r="H821" i="14"/>
  <c r="M821" i="14" s="1"/>
  <c r="H820" i="14"/>
  <c r="M820" i="14" s="1"/>
  <c r="H819" i="14"/>
  <c r="M819" i="14" s="1"/>
  <c r="H818" i="14"/>
  <c r="M818" i="14" s="1"/>
  <c r="H817" i="14"/>
  <c r="M817" i="14" s="1"/>
  <c r="H816" i="14"/>
  <c r="M816" i="14" s="1"/>
  <c r="H815" i="14"/>
  <c r="M815" i="14" s="1"/>
  <c r="H814" i="14"/>
  <c r="M814" i="14" s="1"/>
  <c r="H813" i="14"/>
  <c r="M813" i="14" s="1"/>
  <c r="H812" i="14"/>
  <c r="M812" i="14" s="1"/>
  <c r="H811" i="14"/>
  <c r="M811" i="14" s="1"/>
  <c r="H810" i="14"/>
  <c r="H809" i="14"/>
  <c r="M809" i="14" s="1"/>
  <c r="H808" i="14"/>
  <c r="M808" i="14" s="1"/>
  <c r="H807" i="14"/>
  <c r="M807" i="14" s="1"/>
  <c r="H806" i="14"/>
  <c r="M806" i="14" s="1"/>
  <c r="H805" i="14"/>
  <c r="M805" i="14" s="1"/>
  <c r="H804" i="14"/>
  <c r="M804" i="14" s="1"/>
  <c r="H803" i="14"/>
  <c r="M803" i="14" s="1"/>
  <c r="H802" i="14"/>
  <c r="M802" i="14" s="1"/>
  <c r="H801" i="14"/>
  <c r="M801" i="14" s="1"/>
  <c r="H800" i="14"/>
  <c r="M800" i="14" s="1"/>
  <c r="H799" i="14"/>
  <c r="M799" i="14" s="1"/>
  <c r="H798" i="14"/>
  <c r="M798" i="14" s="1"/>
  <c r="H797" i="14"/>
  <c r="M797" i="14" s="1"/>
  <c r="H796" i="14"/>
  <c r="M796" i="14" s="1"/>
  <c r="H795" i="14"/>
  <c r="M795" i="14" s="1"/>
  <c r="H794" i="14"/>
  <c r="M794" i="14" s="1"/>
  <c r="H793" i="14"/>
  <c r="M793" i="14" s="1"/>
  <c r="H792" i="14"/>
  <c r="M792" i="14" s="1"/>
  <c r="H791" i="14"/>
  <c r="M791" i="14" s="1"/>
  <c r="H790" i="14"/>
  <c r="M790" i="14" s="1"/>
  <c r="H789" i="14"/>
  <c r="M789" i="14" s="1"/>
  <c r="H788" i="14"/>
  <c r="M788" i="14" s="1"/>
  <c r="H787" i="14"/>
  <c r="M787" i="14" s="1"/>
  <c r="H786" i="14"/>
  <c r="M786" i="14" s="1"/>
  <c r="H785" i="14"/>
  <c r="M785" i="14" s="1"/>
  <c r="H784" i="14"/>
  <c r="M784" i="14" s="1"/>
  <c r="H783" i="14"/>
  <c r="M783" i="14" s="1"/>
  <c r="H782" i="14"/>
  <c r="M782" i="14" s="1"/>
  <c r="H781" i="14"/>
  <c r="M781" i="14" s="1"/>
  <c r="H780" i="14"/>
  <c r="M780" i="14" s="1"/>
  <c r="H779" i="14"/>
  <c r="M779" i="14" s="1"/>
  <c r="H778" i="14"/>
  <c r="M778" i="14" s="1"/>
  <c r="H777" i="14"/>
  <c r="M777" i="14" s="1"/>
  <c r="H776" i="14"/>
  <c r="M776" i="14" s="1"/>
  <c r="H775" i="14"/>
  <c r="M775" i="14" s="1"/>
  <c r="H774" i="14"/>
  <c r="M774" i="14" s="1"/>
  <c r="H773" i="14"/>
  <c r="M773" i="14" s="1"/>
  <c r="H772" i="14"/>
  <c r="M772" i="14" s="1"/>
  <c r="H771" i="14"/>
  <c r="M771" i="14" s="1"/>
  <c r="H770" i="14"/>
  <c r="M770" i="14" s="1"/>
  <c r="H769" i="14"/>
  <c r="M769" i="14" s="1"/>
  <c r="H768" i="14"/>
  <c r="M768" i="14" s="1"/>
  <c r="H767" i="14"/>
  <c r="M767" i="14" s="1"/>
  <c r="H766" i="14"/>
  <c r="M766" i="14" s="1"/>
  <c r="H765" i="14"/>
  <c r="M765" i="14" s="1"/>
  <c r="H764" i="14"/>
  <c r="M764" i="14" s="1"/>
  <c r="H763" i="14"/>
  <c r="M763" i="14" s="1"/>
  <c r="H762" i="14"/>
  <c r="M762" i="14" s="1"/>
  <c r="H761" i="14"/>
  <c r="M761" i="14" s="1"/>
  <c r="H760" i="14"/>
  <c r="M760" i="14" s="1"/>
  <c r="H759" i="14"/>
  <c r="M759" i="14" s="1"/>
  <c r="H758" i="14"/>
  <c r="M758" i="14" s="1"/>
  <c r="H757" i="14"/>
  <c r="M757" i="14" s="1"/>
  <c r="H756" i="14"/>
  <c r="M756" i="14" s="1"/>
  <c r="H755" i="14"/>
  <c r="M755" i="14" s="1"/>
  <c r="H754" i="14"/>
  <c r="M754" i="14" s="1"/>
  <c r="H753" i="14"/>
  <c r="M753" i="14" s="1"/>
  <c r="H752" i="14"/>
  <c r="M752" i="14" s="1"/>
  <c r="H751" i="14"/>
  <c r="M751" i="14" s="1"/>
  <c r="H750" i="14"/>
  <c r="H749" i="14"/>
  <c r="M749" i="14" s="1"/>
  <c r="H748" i="14"/>
  <c r="M748" i="14" s="1"/>
  <c r="H747" i="14"/>
  <c r="M747" i="14" s="1"/>
  <c r="H746" i="14"/>
  <c r="M746" i="14" s="1"/>
  <c r="H745" i="14"/>
  <c r="M745" i="14" s="1"/>
  <c r="H744" i="14"/>
  <c r="M744" i="14" s="1"/>
  <c r="H743" i="14"/>
  <c r="M743" i="14" s="1"/>
  <c r="H742" i="14"/>
  <c r="M742" i="14" s="1"/>
  <c r="H741" i="14"/>
  <c r="M741" i="14" s="1"/>
  <c r="H740" i="14"/>
  <c r="M740" i="14" s="1"/>
  <c r="H739" i="14"/>
  <c r="M739" i="14" s="1"/>
  <c r="H738" i="14"/>
  <c r="M738" i="14" s="1"/>
  <c r="H737" i="14"/>
  <c r="M737" i="14" s="1"/>
  <c r="H736" i="14"/>
  <c r="M736" i="14" s="1"/>
  <c r="H735" i="14"/>
  <c r="M735" i="14" s="1"/>
  <c r="H734" i="14"/>
  <c r="M734" i="14" s="1"/>
  <c r="H733" i="14"/>
  <c r="M733" i="14" s="1"/>
  <c r="H732" i="14"/>
  <c r="M732" i="14" s="1"/>
  <c r="H731" i="14"/>
  <c r="M731" i="14" s="1"/>
  <c r="H730" i="14"/>
  <c r="M730" i="14" s="1"/>
  <c r="H729" i="14"/>
  <c r="M729" i="14" s="1"/>
  <c r="H728" i="14"/>
  <c r="M728" i="14" s="1"/>
  <c r="H727" i="14"/>
  <c r="M727" i="14" s="1"/>
  <c r="H726" i="14"/>
  <c r="M726" i="14" s="1"/>
  <c r="H725" i="14"/>
  <c r="M725" i="14" s="1"/>
  <c r="H724" i="14"/>
  <c r="M724" i="14" s="1"/>
  <c r="H723" i="14"/>
  <c r="M723" i="14" s="1"/>
  <c r="H722" i="14"/>
  <c r="M722" i="14" s="1"/>
  <c r="H721" i="14"/>
  <c r="M721" i="14" s="1"/>
  <c r="H720" i="14"/>
  <c r="M720" i="14" s="1"/>
  <c r="H719" i="14"/>
  <c r="M719" i="14" s="1"/>
  <c r="H718" i="14"/>
  <c r="M718" i="14" s="1"/>
  <c r="H717" i="14"/>
  <c r="M717" i="14" s="1"/>
  <c r="H716" i="14"/>
  <c r="M716" i="14" s="1"/>
  <c r="H715" i="14"/>
  <c r="M715" i="14" s="1"/>
  <c r="H714" i="14"/>
  <c r="M714" i="14" s="1"/>
  <c r="H713" i="14"/>
  <c r="M713" i="14" s="1"/>
  <c r="H712" i="14"/>
  <c r="M712" i="14" s="1"/>
  <c r="H711" i="14"/>
  <c r="M711" i="14" s="1"/>
  <c r="H710" i="14"/>
  <c r="M710" i="14" s="1"/>
  <c r="H709" i="14"/>
  <c r="M709" i="14" s="1"/>
  <c r="H708" i="14"/>
  <c r="M708" i="14" s="1"/>
  <c r="H707" i="14"/>
  <c r="M707" i="14" s="1"/>
  <c r="H706" i="14"/>
  <c r="M706" i="14" s="1"/>
  <c r="H705" i="14"/>
  <c r="M705" i="14" s="1"/>
  <c r="H704" i="14"/>
  <c r="M704" i="14" s="1"/>
  <c r="H703" i="14"/>
  <c r="H702" i="14"/>
  <c r="M702" i="14" s="1"/>
  <c r="H701" i="14"/>
  <c r="M701" i="14" s="1"/>
  <c r="H700" i="14"/>
  <c r="M700" i="14" s="1"/>
  <c r="H699" i="14"/>
  <c r="M699" i="14" s="1"/>
  <c r="H698" i="14"/>
  <c r="M698" i="14" s="1"/>
  <c r="H697" i="14"/>
  <c r="M697" i="14" s="1"/>
  <c r="H696" i="14"/>
  <c r="M696" i="14" s="1"/>
  <c r="H695" i="14"/>
  <c r="M695" i="14" s="1"/>
  <c r="H694" i="14"/>
  <c r="M694" i="14" s="1"/>
  <c r="H693" i="14"/>
  <c r="H692" i="14"/>
  <c r="H691" i="14"/>
  <c r="M691" i="14" s="1"/>
  <c r="H690" i="14"/>
  <c r="M690" i="14" s="1"/>
  <c r="H689" i="14"/>
  <c r="M689" i="14" s="1"/>
  <c r="H688" i="14"/>
  <c r="M688" i="14" s="1"/>
  <c r="H687" i="14"/>
  <c r="M687" i="14" s="1"/>
  <c r="H686" i="14"/>
  <c r="M686" i="14" s="1"/>
  <c r="H685" i="14"/>
  <c r="M685" i="14" s="1"/>
  <c r="H684" i="14"/>
  <c r="M684" i="14" s="1"/>
  <c r="H683" i="14"/>
  <c r="M683" i="14" s="1"/>
  <c r="H682" i="14"/>
  <c r="M682" i="14" s="1"/>
  <c r="H681" i="14"/>
  <c r="M681" i="14" s="1"/>
  <c r="H680" i="14"/>
  <c r="M680" i="14" s="1"/>
  <c r="H679" i="14"/>
  <c r="M679" i="14" s="1"/>
  <c r="H678" i="14"/>
  <c r="M678" i="14" s="1"/>
  <c r="H677" i="14"/>
  <c r="M677" i="14" s="1"/>
  <c r="H676" i="14"/>
  <c r="M676" i="14" s="1"/>
  <c r="H675" i="14"/>
  <c r="M675" i="14" s="1"/>
  <c r="H674" i="14"/>
  <c r="M674" i="14" s="1"/>
  <c r="H673" i="14"/>
  <c r="M673" i="14" s="1"/>
  <c r="H672" i="14"/>
  <c r="M672" i="14" s="1"/>
  <c r="H671" i="14"/>
  <c r="M671" i="14" s="1"/>
  <c r="H670" i="14"/>
  <c r="H669" i="14"/>
  <c r="H668" i="14"/>
  <c r="M668" i="14" s="1"/>
  <c r="H667" i="14"/>
  <c r="M667" i="14" s="1"/>
  <c r="H666" i="14"/>
  <c r="M666" i="14" s="1"/>
  <c r="H665" i="14"/>
  <c r="M665" i="14" s="1"/>
  <c r="H664" i="14"/>
  <c r="M664" i="14" s="1"/>
  <c r="H663" i="14"/>
  <c r="M663" i="14" s="1"/>
  <c r="H662" i="14"/>
  <c r="M662" i="14" s="1"/>
  <c r="H661" i="14"/>
  <c r="M661" i="14" s="1"/>
  <c r="H660" i="14"/>
  <c r="M660" i="14" s="1"/>
  <c r="H659" i="14"/>
  <c r="M659" i="14" s="1"/>
  <c r="H658" i="14"/>
  <c r="M658" i="14" s="1"/>
  <c r="H657" i="14"/>
  <c r="M657" i="14" s="1"/>
  <c r="H656" i="14"/>
  <c r="M656" i="14" s="1"/>
  <c r="H655" i="14"/>
  <c r="M655" i="14" s="1"/>
  <c r="H654" i="14"/>
  <c r="M654" i="14" s="1"/>
  <c r="H653" i="14"/>
  <c r="M653" i="14" s="1"/>
  <c r="H652" i="14"/>
  <c r="M652" i="14" s="1"/>
  <c r="H651" i="14"/>
  <c r="M651" i="14" s="1"/>
  <c r="H650" i="14"/>
  <c r="M650" i="14" s="1"/>
  <c r="H649" i="14"/>
  <c r="M649" i="14" s="1"/>
  <c r="H648" i="14"/>
  <c r="M648" i="14" s="1"/>
  <c r="H647" i="14"/>
  <c r="M647" i="14" s="1"/>
  <c r="H646" i="14"/>
  <c r="M646" i="14" s="1"/>
  <c r="H645" i="14"/>
  <c r="M645" i="14" s="1"/>
  <c r="H644" i="14"/>
  <c r="M644" i="14" s="1"/>
  <c r="H643" i="14"/>
  <c r="M643" i="14" s="1"/>
  <c r="H642" i="14"/>
  <c r="M642" i="14" s="1"/>
  <c r="H641" i="14"/>
  <c r="M641" i="14" s="1"/>
  <c r="H640" i="14"/>
  <c r="M640" i="14" s="1"/>
  <c r="H639" i="14"/>
  <c r="M639" i="14" s="1"/>
  <c r="H638" i="14"/>
  <c r="M638" i="14" s="1"/>
  <c r="H637" i="14"/>
  <c r="M637" i="14" s="1"/>
  <c r="H636" i="14"/>
  <c r="M636" i="14" s="1"/>
  <c r="H635" i="14"/>
  <c r="M635" i="14" s="1"/>
  <c r="H634" i="14"/>
  <c r="M634" i="14" s="1"/>
  <c r="H633" i="14"/>
  <c r="M633" i="14" s="1"/>
  <c r="H632" i="14"/>
  <c r="M632" i="14" s="1"/>
  <c r="H631" i="14"/>
  <c r="M631" i="14" s="1"/>
  <c r="H630" i="14"/>
  <c r="M630" i="14" s="1"/>
  <c r="H629" i="14"/>
  <c r="M629" i="14" s="1"/>
  <c r="H628" i="14"/>
  <c r="M628" i="14" s="1"/>
  <c r="H627" i="14"/>
  <c r="M627" i="14" s="1"/>
  <c r="H626" i="14"/>
  <c r="M626" i="14" s="1"/>
  <c r="H625" i="14"/>
  <c r="M625" i="14" s="1"/>
  <c r="H624" i="14"/>
  <c r="M624" i="14" s="1"/>
  <c r="H623" i="14"/>
  <c r="M623" i="14" s="1"/>
  <c r="H622" i="14"/>
  <c r="M622" i="14" s="1"/>
  <c r="H621" i="14"/>
  <c r="M621" i="14" s="1"/>
  <c r="H620" i="14"/>
  <c r="M620" i="14" s="1"/>
  <c r="H619" i="14"/>
  <c r="M619" i="14" s="1"/>
  <c r="H618" i="14"/>
  <c r="M618" i="14" s="1"/>
  <c r="H617" i="14"/>
  <c r="M617" i="14" s="1"/>
  <c r="H616" i="14"/>
  <c r="H615" i="14"/>
  <c r="H614" i="14"/>
  <c r="M614" i="14" s="1"/>
  <c r="H613" i="14"/>
  <c r="M613" i="14" s="1"/>
  <c r="H612" i="14"/>
  <c r="M612" i="14" s="1"/>
  <c r="H611" i="14"/>
  <c r="M611" i="14" s="1"/>
  <c r="H610" i="14"/>
  <c r="M610" i="14" s="1"/>
  <c r="H609" i="14"/>
  <c r="M609" i="14" s="1"/>
  <c r="H608" i="14"/>
  <c r="M608" i="14" s="1"/>
  <c r="H607" i="14"/>
  <c r="M607" i="14" s="1"/>
  <c r="H606" i="14"/>
  <c r="M606" i="14" s="1"/>
  <c r="H605" i="14"/>
  <c r="M605" i="14" s="1"/>
  <c r="H604" i="14"/>
  <c r="M604" i="14" s="1"/>
  <c r="H603" i="14"/>
  <c r="M603" i="14" s="1"/>
  <c r="H602" i="14"/>
  <c r="M602" i="14" s="1"/>
  <c r="H601" i="14"/>
  <c r="M601" i="14" s="1"/>
  <c r="H600" i="14"/>
  <c r="M600" i="14" s="1"/>
  <c r="H599" i="14"/>
  <c r="M599" i="14" s="1"/>
  <c r="H598" i="14"/>
  <c r="M598" i="14" s="1"/>
  <c r="H597" i="14"/>
  <c r="M597" i="14" s="1"/>
  <c r="H596" i="14"/>
  <c r="M596" i="14" s="1"/>
  <c r="H595" i="14"/>
  <c r="M595" i="14" s="1"/>
  <c r="H594" i="14"/>
  <c r="M594" i="14" s="1"/>
  <c r="H593" i="14"/>
  <c r="M593" i="14" s="1"/>
  <c r="H592" i="14"/>
  <c r="M592" i="14" s="1"/>
  <c r="H591" i="14"/>
  <c r="M591" i="14" s="1"/>
  <c r="H590" i="14"/>
  <c r="M590" i="14" s="1"/>
  <c r="H589" i="14"/>
  <c r="M589" i="14" s="1"/>
  <c r="H588" i="14"/>
  <c r="M588" i="14" s="1"/>
  <c r="H587" i="14"/>
  <c r="M587" i="14" s="1"/>
  <c r="H586" i="14"/>
  <c r="M586" i="14" s="1"/>
  <c r="H585" i="14"/>
  <c r="M585" i="14" s="1"/>
  <c r="H584" i="14"/>
  <c r="M584" i="14" s="1"/>
  <c r="H583" i="14"/>
  <c r="M583" i="14" s="1"/>
  <c r="H582" i="14"/>
  <c r="M582" i="14" s="1"/>
  <c r="H581" i="14"/>
  <c r="M581" i="14" s="1"/>
  <c r="H580" i="14"/>
  <c r="M580" i="14" s="1"/>
  <c r="H579" i="14"/>
  <c r="M579" i="14" s="1"/>
  <c r="H578" i="14"/>
  <c r="M578" i="14" s="1"/>
  <c r="H577" i="14"/>
  <c r="M577" i="14" s="1"/>
  <c r="H576" i="14"/>
  <c r="M576" i="14" s="1"/>
  <c r="H575" i="14"/>
  <c r="M575" i="14" s="1"/>
  <c r="H574" i="14"/>
  <c r="M574" i="14" s="1"/>
  <c r="H573" i="14"/>
  <c r="M573" i="14" s="1"/>
  <c r="H572" i="14"/>
  <c r="M572" i="14" s="1"/>
  <c r="H571" i="14"/>
  <c r="M571" i="14" s="1"/>
  <c r="H570" i="14"/>
  <c r="M570" i="14" s="1"/>
  <c r="H569" i="14"/>
  <c r="M569" i="14" s="1"/>
  <c r="H568" i="14"/>
  <c r="M568" i="14" s="1"/>
  <c r="H567" i="14"/>
  <c r="M567" i="14" s="1"/>
  <c r="H566" i="14"/>
  <c r="M566" i="14" s="1"/>
  <c r="H565" i="14"/>
  <c r="M565" i="14" s="1"/>
  <c r="H564" i="14"/>
  <c r="M564" i="14" s="1"/>
  <c r="H563" i="14"/>
  <c r="M563" i="14" s="1"/>
  <c r="H562" i="14"/>
  <c r="M562" i="14" s="1"/>
  <c r="H561" i="14"/>
  <c r="M561" i="14" s="1"/>
  <c r="H560" i="14"/>
  <c r="M560" i="14" s="1"/>
  <c r="H559" i="14"/>
  <c r="M559" i="14" s="1"/>
  <c r="H558" i="14"/>
  <c r="M558" i="14" s="1"/>
  <c r="H557" i="14"/>
  <c r="M557" i="14" s="1"/>
  <c r="H556" i="14"/>
  <c r="M556" i="14" s="1"/>
  <c r="H555" i="14"/>
  <c r="M555" i="14" s="1"/>
  <c r="H554" i="14"/>
  <c r="M554" i="14" s="1"/>
  <c r="H553" i="14"/>
  <c r="M553" i="14" s="1"/>
  <c r="H552" i="14"/>
  <c r="M552" i="14" s="1"/>
  <c r="H551" i="14"/>
  <c r="M551" i="14" s="1"/>
  <c r="H550" i="14"/>
  <c r="M550" i="14" s="1"/>
  <c r="H549" i="14"/>
  <c r="M549" i="14" s="1"/>
  <c r="H548" i="14"/>
  <c r="H547" i="14"/>
  <c r="H546" i="14"/>
  <c r="M546" i="14" s="1"/>
  <c r="H545" i="14"/>
  <c r="M545" i="14" s="1"/>
  <c r="H544" i="14"/>
  <c r="M544" i="14" s="1"/>
  <c r="H543" i="14"/>
  <c r="M543" i="14" s="1"/>
  <c r="H542" i="14"/>
  <c r="M542" i="14" s="1"/>
  <c r="H541" i="14"/>
  <c r="M541" i="14" s="1"/>
  <c r="H540" i="14"/>
  <c r="M540" i="14" s="1"/>
  <c r="H539" i="14"/>
  <c r="M539" i="14" s="1"/>
  <c r="H538" i="14"/>
  <c r="M538" i="14" s="1"/>
  <c r="H537" i="14"/>
  <c r="M537" i="14" s="1"/>
  <c r="H536" i="14"/>
  <c r="M536" i="14" s="1"/>
  <c r="H535" i="14"/>
  <c r="M535" i="14" s="1"/>
  <c r="H534" i="14"/>
  <c r="M534" i="14" s="1"/>
  <c r="H533" i="14"/>
  <c r="M533" i="14" s="1"/>
  <c r="H532" i="14"/>
  <c r="M532" i="14" s="1"/>
  <c r="H531" i="14"/>
  <c r="M531" i="14" s="1"/>
  <c r="H530" i="14"/>
  <c r="M530" i="14" s="1"/>
  <c r="H529" i="14"/>
  <c r="H528" i="14"/>
  <c r="M528" i="14" s="1"/>
  <c r="H527" i="14"/>
  <c r="M527" i="14" s="1"/>
  <c r="H526" i="14"/>
  <c r="M526" i="14" s="1"/>
  <c r="H525" i="14"/>
  <c r="M525" i="14" s="1"/>
  <c r="H524" i="14"/>
  <c r="M524" i="14" s="1"/>
  <c r="H523" i="14"/>
  <c r="M523" i="14" s="1"/>
  <c r="H522" i="14"/>
  <c r="M522" i="14" s="1"/>
  <c r="H521" i="14"/>
  <c r="M521" i="14" s="1"/>
  <c r="H520" i="14"/>
  <c r="H519" i="14"/>
  <c r="H518" i="14"/>
  <c r="H517" i="14"/>
  <c r="H516" i="14"/>
  <c r="M516" i="14" s="1"/>
  <c r="H515" i="14"/>
  <c r="M515" i="14" s="1"/>
  <c r="H514" i="14"/>
  <c r="M514" i="14" s="1"/>
  <c r="H513" i="14"/>
  <c r="M513" i="14" s="1"/>
  <c r="H512" i="14"/>
  <c r="M512" i="14" s="1"/>
  <c r="H511" i="14"/>
  <c r="M511" i="14" s="1"/>
  <c r="H510" i="14"/>
  <c r="M510" i="14" s="1"/>
  <c r="H509" i="14"/>
  <c r="M509" i="14" s="1"/>
  <c r="H508" i="14"/>
  <c r="M508" i="14" s="1"/>
  <c r="H507" i="14"/>
  <c r="M507" i="14" s="1"/>
  <c r="H506" i="14"/>
  <c r="M506" i="14" s="1"/>
  <c r="H505" i="14"/>
  <c r="M505" i="14" s="1"/>
  <c r="H504" i="14"/>
  <c r="M504" i="14" s="1"/>
  <c r="H503" i="14"/>
  <c r="M503" i="14" s="1"/>
  <c r="H502" i="14"/>
  <c r="M502" i="14" s="1"/>
  <c r="H501" i="14"/>
  <c r="M501" i="14" s="1"/>
  <c r="H500" i="14"/>
  <c r="H499" i="14"/>
  <c r="H498" i="14"/>
  <c r="M498" i="14" s="1"/>
  <c r="H497" i="14"/>
  <c r="M497" i="14" s="1"/>
  <c r="H496" i="14"/>
  <c r="M496" i="14" s="1"/>
  <c r="H495" i="14"/>
  <c r="M495" i="14" s="1"/>
  <c r="H494" i="14"/>
  <c r="M494" i="14" s="1"/>
  <c r="H493" i="14"/>
  <c r="M493" i="14" s="1"/>
  <c r="H492" i="14"/>
  <c r="M492" i="14" s="1"/>
  <c r="H491" i="14"/>
  <c r="M491" i="14" s="1"/>
  <c r="H490" i="14"/>
  <c r="M490" i="14" s="1"/>
  <c r="H489" i="14"/>
  <c r="M489" i="14" s="1"/>
  <c r="H488" i="14"/>
  <c r="M488" i="14" s="1"/>
  <c r="H487" i="14"/>
  <c r="M487" i="14" s="1"/>
  <c r="H486" i="14"/>
  <c r="M486" i="14" s="1"/>
  <c r="H485" i="14"/>
  <c r="M485" i="14" s="1"/>
  <c r="H484" i="14"/>
  <c r="M484" i="14" s="1"/>
  <c r="H483" i="14"/>
  <c r="M483" i="14" s="1"/>
  <c r="H482" i="14"/>
  <c r="M482" i="14" s="1"/>
  <c r="H481" i="14"/>
  <c r="M481" i="14" s="1"/>
  <c r="H480" i="14"/>
  <c r="M480" i="14" s="1"/>
  <c r="H479" i="14"/>
  <c r="M479" i="14" s="1"/>
  <c r="H478" i="14"/>
  <c r="M478" i="14" s="1"/>
  <c r="H477" i="14"/>
  <c r="M477" i="14" s="1"/>
  <c r="H476" i="14"/>
  <c r="M476" i="14" s="1"/>
  <c r="H475" i="14"/>
  <c r="M475" i="14" s="1"/>
  <c r="H474" i="14"/>
  <c r="M474" i="14" s="1"/>
  <c r="H473" i="14"/>
  <c r="M473" i="14" s="1"/>
  <c r="H472" i="14"/>
  <c r="M472" i="14" s="1"/>
  <c r="H471" i="14"/>
  <c r="M471" i="14" s="1"/>
  <c r="H470" i="14"/>
  <c r="M470" i="14" s="1"/>
  <c r="H469" i="14"/>
  <c r="M469" i="14" s="1"/>
  <c r="H468" i="14"/>
  <c r="M468" i="14" s="1"/>
  <c r="H467" i="14"/>
  <c r="M467" i="14" s="1"/>
  <c r="H466" i="14"/>
  <c r="M466" i="14" s="1"/>
  <c r="H465" i="14"/>
  <c r="M465" i="14" s="1"/>
  <c r="H464" i="14"/>
  <c r="M464" i="14" s="1"/>
  <c r="H463" i="14"/>
  <c r="M463" i="14" s="1"/>
  <c r="H462" i="14"/>
  <c r="M462" i="14" s="1"/>
  <c r="H461" i="14"/>
  <c r="M461" i="14" s="1"/>
  <c r="H460" i="14"/>
  <c r="M460" i="14" s="1"/>
  <c r="H459" i="14"/>
  <c r="M459" i="14" s="1"/>
  <c r="H458" i="14"/>
  <c r="M458" i="14" s="1"/>
  <c r="H457" i="14"/>
  <c r="M457" i="14" s="1"/>
  <c r="H456" i="14"/>
  <c r="M456" i="14" s="1"/>
  <c r="H455" i="14"/>
  <c r="M455" i="14" s="1"/>
  <c r="H454" i="14"/>
  <c r="M454" i="14" s="1"/>
  <c r="H453" i="14"/>
  <c r="M453" i="14" s="1"/>
  <c r="H452" i="14"/>
  <c r="M452" i="14" s="1"/>
  <c r="H451" i="14"/>
  <c r="M451" i="14" s="1"/>
  <c r="H450" i="14"/>
  <c r="M450" i="14" s="1"/>
  <c r="H449" i="14"/>
  <c r="M449" i="14" s="1"/>
  <c r="H448" i="14"/>
  <c r="M448" i="14" s="1"/>
  <c r="H447" i="14"/>
  <c r="M447" i="14" s="1"/>
  <c r="H446" i="14"/>
  <c r="M446" i="14" s="1"/>
  <c r="H445" i="14"/>
  <c r="M445" i="14" s="1"/>
  <c r="H444" i="14"/>
  <c r="M444" i="14" s="1"/>
  <c r="H443" i="14"/>
  <c r="M443" i="14" s="1"/>
  <c r="H442" i="14"/>
  <c r="M442" i="14" s="1"/>
  <c r="H441" i="14"/>
  <c r="M441" i="14" s="1"/>
  <c r="H440" i="14"/>
  <c r="M440" i="14" s="1"/>
  <c r="H439" i="14"/>
  <c r="M439" i="14" s="1"/>
  <c r="H438" i="14"/>
  <c r="M438" i="14" s="1"/>
  <c r="H437" i="14"/>
  <c r="M437" i="14" s="1"/>
  <c r="H436" i="14"/>
  <c r="M436" i="14" s="1"/>
  <c r="H435" i="14"/>
  <c r="M435" i="14" s="1"/>
  <c r="H434" i="14"/>
  <c r="M434" i="14" s="1"/>
  <c r="H433" i="14"/>
  <c r="M433" i="14" s="1"/>
  <c r="H432" i="14"/>
  <c r="M432" i="14" s="1"/>
  <c r="H431" i="14"/>
  <c r="M431" i="14" s="1"/>
  <c r="H430" i="14"/>
  <c r="M430" i="14" s="1"/>
  <c r="H429" i="14"/>
  <c r="M429" i="14" s="1"/>
  <c r="H428" i="14"/>
  <c r="M428" i="14" s="1"/>
  <c r="H427" i="14"/>
  <c r="M427" i="14" s="1"/>
  <c r="H426" i="14"/>
  <c r="M426" i="14" s="1"/>
  <c r="H425" i="14"/>
  <c r="H424" i="14"/>
  <c r="H423" i="14"/>
  <c r="H422" i="14"/>
  <c r="H421" i="14"/>
  <c r="M421" i="14" s="1"/>
  <c r="H420" i="14"/>
  <c r="M420" i="14" s="1"/>
  <c r="H419" i="14"/>
  <c r="M419" i="14" s="1"/>
  <c r="H418" i="14"/>
  <c r="M418" i="14" s="1"/>
  <c r="H417" i="14"/>
  <c r="M417" i="14" s="1"/>
  <c r="H416" i="14"/>
  <c r="M416" i="14" s="1"/>
  <c r="H415" i="14"/>
  <c r="M415" i="14" s="1"/>
  <c r="H414" i="14"/>
  <c r="M414" i="14" s="1"/>
  <c r="H413" i="14"/>
  <c r="M413" i="14" s="1"/>
  <c r="H412" i="14"/>
  <c r="M412" i="14" s="1"/>
  <c r="H411" i="14"/>
  <c r="M411" i="14" s="1"/>
  <c r="H410" i="14"/>
  <c r="M410" i="14" s="1"/>
  <c r="H409" i="14"/>
  <c r="M409" i="14" s="1"/>
  <c r="H408" i="14"/>
  <c r="M408" i="14" s="1"/>
  <c r="H407" i="14"/>
  <c r="M407" i="14" s="1"/>
  <c r="H406" i="14"/>
  <c r="M406" i="14" s="1"/>
  <c r="H405" i="14"/>
  <c r="M405" i="14" s="1"/>
  <c r="H404" i="14"/>
  <c r="M404" i="14" s="1"/>
  <c r="H403" i="14"/>
  <c r="M403" i="14" s="1"/>
  <c r="H402" i="14"/>
  <c r="M402" i="14" s="1"/>
  <c r="H401" i="14"/>
  <c r="M401" i="14" s="1"/>
  <c r="H400" i="14"/>
  <c r="M400" i="14" s="1"/>
  <c r="H399" i="14"/>
  <c r="M399" i="14" s="1"/>
  <c r="H398" i="14"/>
  <c r="M398" i="14" s="1"/>
  <c r="H397" i="14"/>
  <c r="M397" i="14" s="1"/>
  <c r="H396" i="14"/>
  <c r="M396" i="14" s="1"/>
  <c r="H395" i="14"/>
  <c r="M395" i="14" s="1"/>
  <c r="H394" i="14"/>
  <c r="M394" i="14" s="1"/>
  <c r="H393" i="14"/>
  <c r="M393" i="14" s="1"/>
  <c r="H392" i="14"/>
  <c r="M392" i="14" s="1"/>
  <c r="H391" i="14"/>
  <c r="M391" i="14" s="1"/>
  <c r="H390" i="14"/>
  <c r="H389" i="14"/>
  <c r="M389" i="14" s="1"/>
  <c r="H388" i="14"/>
  <c r="M388" i="14" s="1"/>
  <c r="H387" i="14"/>
  <c r="M387" i="14" s="1"/>
  <c r="H386" i="14"/>
  <c r="M386" i="14" s="1"/>
  <c r="H385" i="14"/>
  <c r="M385" i="14" s="1"/>
  <c r="H384" i="14"/>
  <c r="M384" i="14" s="1"/>
  <c r="H383" i="14"/>
  <c r="M383" i="14" s="1"/>
  <c r="H382" i="14"/>
  <c r="M382" i="14" s="1"/>
  <c r="H381" i="14"/>
  <c r="M381" i="14" s="1"/>
  <c r="H380" i="14"/>
  <c r="M380" i="14" s="1"/>
  <c r="H379" i="14"/>
  <c r="M379" i="14" s="1"/>
  <c r="H378" i="14"/>
  <c r="M378" i="14" s="1"/>
  <c r="H377" i="14"/>
  <c r="M377" i="14" s="1"/>
  <c r="H376" i="14"/>
  <c r="M376" i="14" s="1"/>
  <c r="H375" i="14"/>
  <c r="M375" i="14" s="1"/>
  <c r="H374" i="14"/>
  <c r="M374" i="14" s="1"/>
  <c r="H373" i="14"/>
  <c r="H372" i="14"/>
  <c r="M372" i="14" s="1"/>
  <c r="H371" i="14"/>
  <c r="M371" i="14" s="1"/>
  <c r="H370" i="14"/>
  <c r="M370" i="14" s="1"/>
  <c r="H369" i="14"/>
  <c r="M369" i="14" s="1"/>
  <c r="H368" i="14"/>
  <c r="M368" i="14" s="1"/>
  <c r="H367" i="14"/>
  <c r="M367" i="14" s="1"/>
  <c r="H366" i="14"/>
  <c r="M366" i="14" s="1"/>
  <c r="H365" i="14"/>
  <c r="M365" i="14" s="1"/>
  <c r="H364" i="14"/>
  <c r="M364" i="14" s="1"/>
  <c r="H363" i="14"/>
  <c r="M363" i="14" s="1"/>
  <c r="H362" i="14"/>
  <c r="M362" i="14" s="1"/>
  <c r="H361" i="14"/>
  <c r="M361" i="14" s="1"/>
  <c r="H360" i="14"/>
  <c r="M360" i="14" s="1"/>
  <c r="H359" i="14"/>
  <c r="M359" i="14" s="1"/>
  <c r="H358" i="14"/>
  <c r="M358" i="14" s="1"/>
  <c r="H357" i="14"/>
  <c r="M357" i="14" s="1"/>
  <c r="H356" i="14"/>
  <c r="M356" i="14" s="1"/>
  <c r="H355" i="14"/>
  <c r="M355" i="14" s="1"/>
  <c r="H354" i="14"/>
  <c r="M354" i="14" s="1"/>
  <c r="H353" i="14"/>
  <c r="M353" i="14" s="1"/>
  <c r="H352" i="14"/>
  <c r="M352" i="14" s="1"/>
  <c r="H351" i="14"/>
  <c r="M351" i="14" s="1"/>
  <c r="H350" i="14"/>
  <c r="M350" i="14" s="1"/>
  <c r="H349" i="14"/>
  <c r="M349" i="14" s="1"/>
  <c r="H348" i="14"/>
  <c r="M348" i="14" s="1"/>
  <c r="H347" i="14"/>
  <c r="M347" i="14" s="1"/>
  <c r="H346" i="14"/>
  <c r="M346" i="14" s="1"/>
  <c r="H345" i="14"/>
  <c r="M345" i="14" s="1"/>
  <c r="H344" i="14"/>
  <c r="M344" i="14" s="1"/>
  <c r="H343" i="14"/>
  <c r="M343" i="14" s="1"/>
  <c r="H342" i="14"/>
  <c r="M342" i="14" s="1"/>
  <c r="H341" i="14"/>
  <c r="M341" i="14" s="1"/>
  <c r="H340" i="14"/>
  <c r="M340" i="14" s="1"/>
  <c r="H339" i="14"/>
  <c r="M339" i="14" s="1"/>
  <c r="H338" i="14"/>
  <c r="M338" i="14" s="1"/>
  <c r="H337" i="14"/>
  <c r="M337" i="14" s="1"/>
  <c r="H336" i="14"/>
  <c r="M336" i="14" s="1"/>
  <c r="H335" i="14"/>
  <c r="M335" i="14" s="1"/>
  <c r="H334" i="14"/>
  <c r="M334" i="14" s="1"/>
  <c r="H333" i="14"/>
  <c r="M333" i="14" s="1"/>
  <c r="H332" i="14"/>
  <c r="M332" i="14" s="1"/>
  <c r="H331" i="14"/>
  <c r="M331" i="14" s="1"/>
  <c r="H330" i="14"/>
  <c r="M330" i="14" s="1"/>
  <c r="H329" i="14"/>
  <c r="M329" i="14" s="1"/>
  <c r="H328" i="14"/>
  <c r="M328" i="14" s="1"/>
  <c r="H327" i="14"/>
  <c r="H326" i="14"/>
  <c r="H325" i="14"/>
  <c r="H324" i="14"/>
  <c r="M324" i="14" s="1"/>
  <c r="H323" i="14"/>
  <c r="M323" i="14" s="1"/>
  <c r="H322" i="14"/>
  <c r="M322" i="14" s="1"/>
  <c r="H321" i="14"/>
  <c r="M321" i="14" s="1"/>
  <c r="H320" i="14"/>
  <c r="M320" i="14" s="1"/>
  <c r="H319" i="14"/>
  <c r="M319" i="14" s="1"/>
  <c r="H318" i="14"/>
  <c r="M318" i="14" s="1"/>
  <c r="H317" i="14"/>
  <c r="M317" i="14" s="1"/>
  <c r="H316" i="14"/>
  <c r="M316" i="14" s="1"/>
  <c r="H315" i="14"/>
  <c r="M315" i="14" s="1"/>
  <c r="H314" i="14"/>
  <c r="M314" i="14" s="1"/>
  <c r="H313" i="14"/>
  <c r="M313" i="14" s="1"/>
  <c r="H312" i="14"/>
  <c r="M312" i="14" s="1"/>
  <c r="H311" i="14"/>
  <c r="M311" i="14" s="1"/>
  <c r="H310" i="14"/>
  <c r="M310" i="14" s="1"/>
  <c r="H309" i="14"/>
  <c r="M309" i="14" s="1"/>
  <c r="H308" i="14"/>
  <c r="M308" i="14" s="1"/>
  <c r="H307" i="14"/>
  <c r="M307" i="14" s="1"/>
  <c r="H306" i="14"/>
  <c r="M306" i="14" s="1"/>
  <c r="H305" i="14"/>
  <c r="M305" i="14" s="1"/>
  <c r="H304" i="14"/>
  <c r="M304" i="14" s="1"/>
  <c r="H303" i="14"/>
  <c r="M303" i="14" s="1"/>
  <c r="H302" i="14"/>
  <c r="M302" i="14" s="1"/>
  <c r="H301" i="14"/>
  <c r="M301" i="14" s="1"/>
  <c r="H300" i="14"/>
  <c r="M300" i="14" s="1"/>
  <c r="H299" i="14"/>
  <c r="M299" i="14" s="1"/>
  <c r="H298" i="14"/>
  <c r="M298" i="14" s="1"/>
  <c r="H297" i="14"/>
  <c r="M297" i="14" s="1"/>
  <c r="H296" i="14"/>
  <c r="M296" i="14" s="1"/>
  <c r="H295" i="14"/>
  <c r="M295" i="14" s="1"/>
  <c r="H294" i="14"/>
  <c r="M294" i="14" s="1"/>
  <c r="H293" i="14"/>
  <c r="M293" i="14" s="1"/>
  <c r="H292" i="14"/>
  <c r="M292" i="14" s="1"/>
  <c r="H291" i="14"/>
  <c r="M291" i="14" s="1"/>
  <c r="H290" i="14"/>
  <c r="M290" i="14" s="1"/>
  <c r="H289" i="14"/>
  <c r="M289" i="14" s="1"/>
  <c r="H288" i="14"/>
  <c r="M288" i="14" s="1"/>
  <c r="H287" i="14"/>
  <c r="M287" i="14" s="1"/>
  <c r="H286" i="14"/>
  <c r="M286" i="14" s="1"/>
  <c r="H285" i="14"/>
  <c r="M285" i="14" s="1"/>
  <c r="H284" i="14"/>
  <c r="M284" i="14" s="1"/>
  <c r="H283" i="14"/>
  <c r="M283" i="14" s="1"/>
  <c r="H282" i="14"/>
  <c r="M282" i="14" s="1"/>
  <c r="H281" i="14"/>
  <c r="M281" i="14" s="1"/>
  <c r="H280" i="14"/>
  <c r="M280" i="14" s="1"/>
  <c r="H279" i="14"/>
  <c r="M279" i="14" s="1"/>
  <c r="H278" i="14"/>
  <c r="M278" i="14" s="1"/>
  <c r="H277" i="14"/>
  <c r="M277" i="14" s="1"/>
  <c r="H276" i="14"/>
  <c r="M276" i="14" s="1"/>
  <c r="H275" i="14"/>
  <c r="M275" i="14" s="1"/>
  <c r="H274" i="14"/>
  <c r="M274" i="14" s="1"/>
  <c r="H273" i="14"/>
  <c r="M273" i="14" s="1"/>
  <c r="H272" i="14"/>
  <c r="M272" i="14" s="1"/>
  <c r="H271" i="14"/>
  <c r="H270" i="14"/>
  <c r="M270" i="14" s="1"/>
  <c r="H269" i="14"/>
  <c r="M269" i="14" s="1"/>
  <c r="H268" i="14"/>
  <c r="M268" i="14" s="1"/>
  <c r="H267" i="14"/>
  <c r="M267" i="14" s="1"/>
  <c r="H266" i="14"/>
  <c r="M266" i="14" s="1"/>
  <c r="H265" i="14"/>
  <c r="M265" i="14" s="1"/>
  <c r="H264" i="14"/>
  <c r="M264" i="14" s="1"/>
  <c r="H263" i="14"/>
  <c r="M263" i="14" s="1"/>
  <c r="H262" i="14"/>
  <c r="M262" i="14" s="1"/>
  <c r="H261" i="14"/>
  <c r="M261" i="14" s="1"/>
  <c r="H260" i="14"/>
  <c r="M260" i="14" s="1"/>
  <c r="H259" i="14"/>
  <c r="M259" i="14" s="1"/>
  <c r="H258" i="14"/>
  <c r="M258" i="14" s="1"/>
  <c r="H257" i="14"/>
  <c r="M257" i="14" s="1"/>
  <c r="H256" i="14"/>
  <c r="M256" i="14" s="1"/>
  <c r="H255" i="14"/>
  <c r="M255" i="14" s="1"/>
  <c r="H254" i="14"/>
  <c r="M254" i="14" s="1"/>
  <c r="H253" i="14"/>
  <c r="M253" i="14" s="1"/>
  <c r="H252" i="14"/>
  <c r="M252" i="14" s="1"/>
  <c r="H251" i="14"/>
  <c r="M251" i="14" s="1"/>
  <c r="H250" i="14"/>
  <c r="M250" i="14" s="1"/>
  <c r="H249" i="14"/>
  <c r="M249" i="14" s="1"/>
  <c r="H248" i="14"/>
  <c r="M248" i="14" s="1"/>
  <c r="H247" i="14"/>
  <c r="M247" i="14" s="1"/>
  <c r="H246" i="14"/>
  <c r="M246" i="14" s="1"/>
  <c r="H245" i="14"/>
  <c r="M245" i="14" s="1"/>
  <c r="H244" i="14"/>
  <c r="M244" i="14" s="1"/>
  <c r="H243" i="14"/>
  <c r="M243" i="14" s="1"/>
  <c r="H242" i="14"/>
  <c r="M242" i="14" s="1"/>
  <c r="H241" i="14"/>
  <c r="M241" i="14" s="1"/>
  <c r="H240" i="14"/>
  <c r="M240" i="14" s="1"/>
  <c r="H239" i="14"/>
  <c r="M239" i="14" s="1"/>
  <c r="H238" i="14"/>
  <c r="M238" i="14" s="1"/>
  <c r="H237" i="14"/>
  <c r="M237" i="14" s="1"/>
  <c r="H236" i="14"/>
  <c r="M236" i="14" s="1"/>
  <c r="H235" i="14"/>
  <c r="M235" i="14" s="1"/>
  <c r="H234" i="14"/>
  <c r="M234" i="14" s="1"/>
  <c r="H233" i="14"/>
  <c r="M233" i="14" s="1"/>
  <c r="H232" i="14"/>
  <c r="M232" i="14" s="1"/>
  <c r="H231" i="14"/>
  <c r="M231" i="14" s="1"/>
  <c r="H230" i="14"/>
  <c r="M230" i="14" s="1"/>
  <c r="H229" i="14"/>
  <c r="M229" i="14" s="1"/>
  <c r="H228" i="14"/>
  <c r="H227" i="14"/>
  <c r="M227" i="14" s="1"/>
  <c r="H226" i="14"/>
  <c r="M226" i="14" s="1"/>
  <c r="H225" i="14"/>
  <c r="M225" i="14" s="1"/>
  <c r="H224" i="14"/>
  <c r="M224" i="14" s="1"/>
  <c r="H223" i="14"/>
  <c r="M223" i="14" s="1"/>
  <c r="H222" i="14"/>
  <c r="M222" i="14" s="1"/>
  <c r="H221" i="14"/>
  <c r="M221" i="14" s="1"/>
  <c r="H220" i="14"/>
  <c r="M220" i="14" s="1"/>
  <c r="H219" i="14"/>
  <c r="M219" i="14" s="1"/>
  <c r="H218" i="14"/>
  <c r="M218" i="14" s="1"/>
  <c r="H217" i="14"/>
  <c r="M217" i="14" s="1"/>
  <c r="H216" i="14"/>
  <c r="M216" i="14" s="1"/>
  <c r="H215" i="14"/>
  <c r="M215" i="14" s="1"/>
  <c r="H214" i="14"/>
  <c r="M214" i="14" s="1"/>
  <c r="H213" i="14"/>
  <c r="M213" i="14" s="1"/>
  <c r="H212" i="14"/>
  <c r="M212" i="14" s="1"/>
  <c r="H211" i="14"/>
  <c r="M211" i="14" s="1"/>
  <c r="H210" i="14"/>
  <c r="M210" i="14" s="1"/>
  <c r="H209" i="14"/>
  <c r="M209" i="14" s="1"/>
  <c r="H208" i="14"/>
  <c r="M208" i="14" s="1"/>
  <c r="H207" i="14"/>
  <c r="M207" i="14" s="1"/>
  <c r="H206" i="14"/>
  <c r="M206" i="14" s="1"/>
  <c r="H205" i="14"/>
  <c r="M205" i="14" s="1"/>
  <c r="H204" i="14"/>
  <c r="M204" i="14" s="1"/>
  <c r="H203" i="14"/>
  <c r="M203" i="14" s="1"/>
  <c r="H202" i="14"/>
  <c r="M202" i="14" s="1"/>
  <c r="H201" i="14"/>
  <c r="M201" i="14" s="1"/>
  <c r="H200" i="14"/>
  <c r="M200" i="14" s="1"/>
  <c r="H199" i="14"/>
  <c r="M199" i="14" s="1"/>
  <c r="H198" i="14"/>
  <c r="M198" i="14" s="1"/>
  <c r="H197" i="14"/>
  <c r="M197" i="14" s="1"/>
  <c r="H196" i="14"/>
  <c r="M196" i="14" s="1"/>
  <c r="H195" i="14"/>
  <c r="M195" i="14" s="1"/>
  <c r="H194" i="14"/>
  <c r="M194" i="14" s="1"/>
  <c r="H193" i="14"/>
  <c r="M193" i="14" s="1"/>
  <c r="H192" i="14"/>
  <c r="M192" i="14" s="1"/>
  <c r="H191" i="14"/>
  <c r="M191" i="14" s="1"/>
  <c r="H190" i="14"/>
  <c r="M190" i="14" s="1"/>
  <c r="H189" i="14"/>
  <c r="M189" i="14" s="1"/>
  <c r="H188" i="14"/>
  <c r="M188" i="14" s="1"/>
  <c r="H187" i="14"/>
  <c r="M187" i="14" s="1"/>
  <c r="H186" i="14"/>
  <c r="M186" i="14" s="1"/>
  <c r="H185" i="14"/>
  <c r="M185" i="14" s="1"/>
  <c r="H184" i="14"/>
  <c r="M184" i="14" s="1"/>
  <c r="H183" i="14"/>
  <c r="M183" i="14" s="1"/>
  <c r="H182" i="14"/>
  <c r="M182" i="14" s="1"/>
  <c r="H181" i="14"/>
  <c r="M181" i="14" s="1"/>
  <c r="H180" i="14"/>
  <c r="M180" i="14" s="1"/>
  <c r="H179" i="14"/>
  <c r="M179" i="14" s="1"/>
  <c r="H178" i="14"/>
  <c r="M178" i="14" s="1"/>
  <c r="H177" i="14"/>
  <c r="M177" i="14" s="1"/>
  <c r="H176" i="14"/>
  <c r="M176" i="14" s="1"/>
  <c r="H175" i="14"/>
  <c r="M175" i="14" s="1"/>
  <c r="H174" i="14"/>
  <c r="M174" i="14" s="1"/>
  <c r="H173" i="14"/>
  <c r="M173" i="14" s="1"/>
  <c r="H172" i="14"/>
  <c r="M172" i="14" s="1"/>
  <c r="H171" i="14"/>
  <c r="M171" i="14" s="1"/>
  <c r="H170" i="14"/>
  <c r="M170" i="14" s="1"/>
  <c r="H169" i="14"/>
  <c r="M169" i="14" s="1"/>
  <c r="H168" i="14"/>
  <c r="M168" i="14" s="1"/>
  <c r="H167" i="14"/>
  <c r="M167" i="14" s="1"/>
  <c r="H166" i="14"/>
  <c r="M166" i="14" s="1"/>
  <c r="H165" i="14"/>
  <c r="M165" i="14" s="1"/>
  <c r="H164" i="14"/>
  <c r="M164" i="14" s="1"/>
  <c r="H163" i="14"/>
  <c r="M163" i="14" s="1"/>
  <c r="H162" i="14"/>
  <c r="M162" i="14" s="1"/>
  <c r="H161" i="14"/>
  <c r="M161" i="14" s="1"/>
  <c r="H160" i="14"/>
  <c r="M160" i="14" s="1"/>
  <c r="H159" i="14"/>
  <c r="M159" i="14" s="1"/>
  <c r="H158" i="14"/>
  <c r="M158" i="14" s="1"/>
  <c r="H157" i="14"/>
  <c r="M157" i="14" s="1"/>
  <c r="H156" i="14"/>
  <c r="M156" i="14" s="1"/>
  <c r="H155" i="14"/>
  <c r="M155" i="14" s="1"/>
  <c r="H154" i="14"/>
  <c r="M154" i="14" s="1"/>
  <c r="H153" i="14"/>
  <c r="M153" i="14" s="1"/>
  <c r="H152" i="14"/>
  <c r="M152" i="14" s="1"/>
  <c r="H151" i="14"/>
  <c r="M151" i="14" s="1"/>
  <c r="H150" i="14"/>
  <c r="M150" i="14" s="1"/>
  <c r="H149" i="14"/>
  <c r="M149" i="14" s="1"/>
  <c r="H148" i="14"/>
  <c r="M148" i="14" s="1"/>
  <c r="H147" i="14"/>
  <c r="M147" i="14" s="1"/>
  <c r="H146" i="14"/>
  <c r="M146" i="14" s="1"/>
  <c r="H145" i="14"/>
  <c r="M145" i="14" s="1"/>
  <c r="H144" i="14"/>
  <c r="M144" i="14" s="1"/>
  <c r="H143" i="14"/>
  <c r="M143" i="14" s="1"/>
  <c r="H142" i="14"/>
  <c r="M142" i="14" s="1"/>
  <c r="H141" i="14"/>
  <c r="M141" i="14" s="1"/>
  <c r="H140" i="14"/>
  <c r="M140" i="14" s="1"/>
  <c r="H139" i="14"/>
  <c r="M139" i="14" s="1"/>
  <c r="H138" i="14"/>
  <c r="M138" i="14" s="1"/>
  <c r="H137" i="14"/>
  <c r="M137" i="14" s="1"/>
  <c r="H136" i="14"/>
  <c r="M136" i="14" s="1"/>
  <c r="H135" i="14"/>
  <c r="M135" i="14" s="1"/>
  <c r="H134" i="14"/>
  <c r="M134" i="14" s="1"/>
  <c r="H133" i="14"/>
  <c r="M133" i="14" s="1"/>
  <c r="H132" i="14"/>
  <c r="M132" i="14" s="1"/>
  <c r="H131" i="14"/>
  <c r="M131" i="14" s="1"/>
  <c r="H130" i="14"/>
  <c r="M130" i="14" s="1"/>
  <c r="H129" i="14"/>
  <c r="M129" i="14" s="1"/>
  <c r="H128" i="14"/>
  <c r="M128" i="14" s="1"/>
  <c r="H127" i="14"/>
  <c r="M127" i="14" s="1"/>
  <c r="H126" i="14"/>
  <c r="M126" i="14" s="1"/>
  <c r="H125" i="14"/>
  <c r="M125" i="14" s="1"/>
  <c r="H124" i="14"/>
  <c r="M124" i="14" s="1"/>
  <c r="H123" i="14"/>
  <c r="M123" i="14" s="1"/>
  <c r="H122" i="14"/>
  <c r="M122" i="14" s="1"/>
  <c r="H121" i="14"/>
  <c r="M121" i="14" s="1"/>
  <c r="H120" i="14"/>
  <c r="M120" i="14" s="1"/>
  <c r="H119" i="14"/>
  <c r="M119" i="14" s="1"/>
  <c r="H118" i="14"/>
  <c r="M118" i="14" s="1"/>
  <c r="H117" i="14"/>
  <c r="M117" i="14" s="1"/>
  <c r="H116" i="14"/>
  <c r="M116" i="14" s="1"/>
  <c r="H115" i="14"/>
  <c r="M115" i="14" s="1"/>
  <c r="H114" i="14"/>
  <c r="H113" i="14"/>
  <c r="H112" i="14"/>
  <c r="H111" i="14"/>
  <c r="H110" i="14"/>
  <c r="H109" i="14"/>
  <c r="H108" i="14"/>
  <c r="M108" i="14" s="1"/>
  <c r="H107" i="14"/>
  <c r="M107" i="14" s="1"/>
  <c r="H106" i="14"/>
  <c r="M106" i="14" s="1"/>
  <c r="H105" i="14"/>
  <c r="M105" i="14" s="1"/>
  <c r="H104" i="14"/>
  <c r="M104" i="14" s="1"/>
  <c r="H103" i="14"/>
  <c r="H102" i="14"/>
  <c r="H101" i="14"/>
  <c r="M101" i="14" s="1"/>
  <c r="H100" i="14"/>
  <c r="M100" i="14" s="1"/>
  <c r="H99" i="14"/>
  <c r="M99" i="14" s="1"/>
  <c r="H98" i="14"/>
  <c r="M98" i="14" s="1"/>
  <c r="H97" i="14"/>
  <c r="M97" i="14" s="1"/>
  <c r="H96" i="14"/>
  <c r="M96" i="14" s="1"/>
  <c r="H95" i="14"/>
  <c r="M95" i="14" s="1"/>
  <c r="H94" i="14"/>
  <c r="M94" i="14" s="1"/>
  <c r="H93" i="14"/>
  <c r="M93" i="14" s="1"/>
  <c r="H92" i="14"/>
  <c r="M92" i="14" s="1"/>
  <c r="H91" i="14"/>
  <c r="M91" i="14" s="1"/>
  <c r="H90" i="14"/>
  <c r="M90" i="14" s="1"/>
  <c r="H89" i="14"/>
  <c r="M89" i="14" s="1"/>
  <c r="H88" i="14"/>
  <c r="M88" i="14" s="1"/>
  <c r="H87" i="14"/>
  <c r="M87" i="14" s="1"/>
  <c r="H86" i="14"/>
  <c r="M86" i="14" s="1"/>
  <c r="H85" i="14"/>
  <c r="M85" i="14" s="1"/>
  <c r="H84" i="14"/>
  <c r="M84" i="14" s="1"/>
  <c r="H83" i="14"/>
  <c r="M83" i="14" s="1"/>
  <c r="H82" i="14"/>
  <c r="M82" i="14" s="1"/>
  <c r="H81" i="14"/>
  <c r="M81" i="14" s="1"/>
  <c r="H80" i="14"/>
  <c r="M80" i="14" s="1"/>
  <c r="H79" i="14"/>
  <c r="M79" i="14" s="1"/>
  <c r="H78" i="14"/>
  <c r="M78" i="14" s="1"/>
  <c r="H77" i="14"/>
  <c r="M77" i="14" s="1"/>
  <c r="H76" i="14"/>
  <c r="M76" i="14" s="1"/>
  <c r="H75" i="14"/>
  <c r="M75" i="14" s="1"/>
  <c r="H74" i="14"/>
  <c r="M74" i="14" s="1"/>
  <c r="H73" i="14"/>
  <c r="M73" i="14" s="1"/>
  <c r="H72" i="14"/>
  <c r="M72" i="14" s="1"/>
  <c r="H71" i="14"/>
  <c r="M71" i="14" s="1"/>
  <c r="H70" i="14"/>
  <c r="M70" i="14" s="1"/>
  <c r="H69" i="14"/>
  <c r="M69" i="14" s="1"/>
  <c r="H68" i="14"/>
  <c r="M68" i="14" s="1"/>
  <c r="H67" i="14"/>
  <c r="M67" i="14" s="1"/>
  <c r="H66" i="14"/>
  <c r="M66" i="14" s="1"/>
  <c r="H65" i="14"/>
  <c r="M65" i="14" s="1"/>
  <c r="H64" i="14"/>
  <c r="M64" i="14" s="1"/>
  <c r="H63" i="14"/>
  <c r="M63" i="14" s="1"/>
  <c r="H62" i="14"/>
  <c r="M62" i="14" s="1"/>
  <c r="H61" i="14"/>
  <c r="M61" i="14" s="1"/>
  <c r="H60" i="14"/>
  <c r="M60" i="14" s="1"/>
  <c r="H59" i="14"/>
  <c r="M59" i="14" s="1"/>
  <c r="H58" i="14"/>
  <c r="M58" i="14" s="1"/>
  <c r="H57" i="14"/>
  <c r="M57" i="14" s="1"/>
  <c r="H56" i="14"/>
  <c r="M56" i="14" s="1"/>
  <c r="H55" i="14"/>
  <c r="M55" i="14" s="1"/>
  <c r="H54" i="14"/>
  <c r="M54" i="14" s="1"/>
  <c r="H53" i="14"/>
  <c r="M53" i="14" s="1"/>
  <c r="H52" i="14"/>
  <c r="M52" i="14" s="1"/>
  <c r="H51" i="14"/>
  <c r="M51" i="14" s="1"/>
  <c r="H50" i="14"/>
  <c r="M50" i="14" s="1"/>
  <c r="H49" i="14"/>
  <c r="M49" i="14" s="1"/>
  <c r="H48" i="14"/>
  <c r="M48" i="14" s="1"/>
  <c r="H47" i="14"/>
  <c r="M47" i="14" s="1"/>
  <c r="H46" i="14"/>
  <c r="M46" i="14" s="1"/>
  <c r="H45" i="14"/>
  <c r="M45" i="14" s="1"/>
  <c r="H44" i="14"/>
  <c r="M44" i="14" s="1"/>
  <c r="H43" i="14"/>
  <c r="M43" i="14" s="1"/>
  <c r="H42" i="14"/>
  <c r="M42" i="14" s="1"/>
  <c r="H41" i="14"/>
  <c r="M41" i="14" s="1"/>
  <c r="H40" i="14"/>
  <c r="M40" i="14" s="1"/>
  <c r="H39" i="14"/>
  <c r="M39" i="14" s="1"/>
  <c r="H38" i="14"/>
  <c r="M38" i="14" s="1"/>
  <c r="H37" i="14"/>
  <c r="M37" i="14" s="1"/>
  <c r="H36" i="14"/>
  <c r="M36" i="14" s="1"/>
  <c r="H35" i="14"/>
  <c r="H34" i="14"/>
  <c r="M34" i="14" s="1"/>
  <c r="H33" i="14"/>
  <c r="M33" i="14" s="1"/>
  <c r="H32" i="14"/>
  <c r="M32" i="14" s="1"/>
  <c r="H31" i="14"/>
  <c r="M31" i="14" s="1"/>
  <c r="H30" i="14"/>
  <c r="M30" i="14" s="1"/>
  <c r="H29" i="14"/>
  <c r="M29" i="14" s="1"/>
  <c r="H28" i="14"/>
  <c r="M28" i="14" s="1"/>
  <c r="H27" i="14"/>
  <c r="M27" i="14" s="1"/>
  <c r="H26" i="14"/>
  <c r="M26" i="14" s="1"/>
  <c r="H25" i="14"/>
  <c r="M25" i="14" s="1"/>
  <c r="H24" i="14"/>
  <c r="M24" i="14" s="1"/>
  <c r="H23" i="14"/>
  <c r="M23" i="14" s="1"/>
  <c r="H22" i="14"/>
  <c r="M22" i="14" s="1"/>
  <c r="H21" i="14"/>
  <c r="M21" i="14" s="1"/>
  <c r="H20" i="14"/>
  <c r="M20" i="14" s="1"/>
  <c r="H19" i="14"/>
  <c r="M19" i="14" s="1"/>
  <c r="H18" i="14"/>
  <c r="M18" i="14" s="1"/>
  <c r="H17" i="14"/>
  <c r="M17" i="14" s="1"/>
  <c r="H16" i="14"/>
  <c r="M16" i="14" s="1"/>
  <c r="H15" i="14"/>
  <c r="M15" i="14" s="1"/>
  <c r="H14" i="14"/>
  <c r="M14" i="14" s="1"/>
  <c r="H13" i="14"/>
  <c r="M13" i="14" s="1"/>
  <c r="H12" i="14"/>
  <c r="M12" i="14" s="1"/>
  <c r="H11" i="14"/>
  <c r="M11" i="14" s="1"/>
  <c r="H10" i="14"/>
  <c r="M10" i="14" s="1"/>
  <c r="H9" i="14"/>
  <c r="M9" i="14" s="1"/>
  <c r="H8" i="14"/>
  <c r="M8" i="14" s="1"/>
  <c r="H7" i="14"/>
  <c r="M7" i="14" s="1"/>
  <c r="H6" i="14"/>
  <c r="M6" i="14" s="1"/>
  <c r="H5" i="14"/>
  <c r="M5" i="14" s="1"/>
  <c r="H4" i="14"/>
  <c r="M4" i="14" s="1"/>
  <c r="K1024" i="14"/>
  <c r="J1024" i="14"/>
  <c r="I1024" i="14"/>
  <c r="K1023" i="14"/>
  <c r="J1023" i="14"/>
  <c r="I1023" i="14"/>
  <c r="K1022" i="14"/>
  <c r="J1022" i="14"/>
  <c r="I1022" i="14"/>
  <c r="K1021" i="14"/>
  <c r="J1021" i="14"/>
  <c r="I1021" i="14"/>
  <c r="K1020" i="14"/>
  <c r="J1020" i="14"/>
  <c r="I1020" i="14"/>
  <c r="K1019" i="14"/>
  <c r="J1019" i="14"/>
  <c r="I1019" i="14"/>
  <c r="K1018" i="14"/>
  <c r="J1018" i="14"/>
  <c r="I1018" i="14"/>
  <c r="K1017" i="14"/>
  <c r="J1017" i="14"/>
  <c r="I1017" i="14"/>
  <c r="K1016" i="14"/>
  <c r="J1016" i="14"/>
  <c r="I1016" i="14"/>
  <c r="K1015" i="14"/>
  <c r="J1015" i="14"/>
  <c r="I1015" i="14"/>
  <c r="K1014" i="14"/>
  <c r="J1014" i="14"/>
  <c r="I1014" i="14"/>
  <c r="K1013" i="14"/>
  <c r="J1013" i="14"/>
  <c r="I1013" i="14"/>
  <c r="K1012" i="14"/>
  <c r="J1012" i="14"/>
  <c r="I1012" i="14"/>
  <c r="K1011" i="14"/>
  <c r="J1011" i="14"/>
  <c r="I1011" i="14"/>
  <c r="K1010" i="14"/>
  <c r="J1010" i="14"/>
  <c r="I1010" i="14"/>
  <c r="K1009" i="14"/>
  <c r="J1009" i="14"/>
  <c r="I1009" i="14"/>
  <c r="K1008" i="14"/>
  <c r="J1008" i="14"/>
  <c r="I1008" i="14"/>
  <c r="K1007" i="14"/>
  <c r="J1007" i="14"/>
  <c r="I1007" i="14"/>
  <c r="K1006" i="14"/>
  <c r="J1006" i="14"/>
  <c r="I1006" i="14"/>
  <c r="K1005" i="14"/>
  <c r="J1005" i="14"/>
  <c r="I1005" i="14"/>
  <c r="K1004" i="14"/>
  <c r="J1004" i="14"/>
  <c r="I1004" i="14"/>
  <c r="M1004" i="14" s="1"/>
  <c r="K1003" i="14"/>
  <c r="J1003" i="14"/>
  <c r="I1003" i="14"/>
  <c r="M1003" i="14" s="1"/>
  <c r="K1002" i="14"/>
  <c r="J1002" i="14"/>
  <c r="I1002" i="14"/>
  <c r="K1001" i="14"/>
  <c r="J1001" i="14"/>
  <c r="I1001" i="14"/>
  <c r="K1000" i="14"/>
  <c r="J1000" i="14"/>
  <c r="I1000" i="14"/>
  <c r="K999" i="14"/>
  <c r="J999" i="14"/>
  <c r="I999" i="14"/>
  <c r="K998" i="14"/>
  <c r="J998" i="14"/>
  <c r="I998" i="14"/>
  <c r="K997" i="14"/>
  <c r="J997" i="14"/>
  <c r="I997" i="14"/>
  <c r="K996" i="14"/>
  <c r="J996" i="14"/>
  <c r="I996" i="14"/>
  <c r="K995" i="14"/>
  <c r="J995" i="14"/>
  <c r="I995" i="14"/>
  <c r="K994" i="14"/>
  <c r="J994" i="14"/>
  <c r="I994" i="14"/>
  <c r="K993" i="14"/>
  <c r="J993" i="14"/>
  <c r="I993" i="14"/>
  <c r="K992" i="14"/>
  <c r="J992" i="14"/>
  <c r="I992" i="14"/>
  <c r="K991" i="14"/>
  <c r="J991" i="14"/>
  <c r="I991" i="14"/>
  <c r="K990" i="14"/>
  <c r="J990" i="14"/>
  <c r="I990" i="14"/>
  <c r="K989" i="14"/>
  <c r="J989" i="14"/>
  <c r="I989" i="14"/>
  <c r="K988" i="14"/>
  <c r="J988" i="14"/>
  <c r="I988" i="14"/>
  <c r="K987" i="14"/>
  <c r="J987" i="14"/>
  <c r="I987" i="14"/>
  <c r="K986" i="14"/>
  <c r="J986" i="14"/>
  <c r="I986" i="14"/>
  <c r="K985" i="14"/>
  <c r="J985" i="14"/>
  <c r="I985" i="14"/>
  <c r="K984" i="14"/>
  <c r="J984" i="14"/>
  <c r="I984" i="14"/>
  <c r="K983" i="14"/>
  <c r="J983" i="14"/>
  <c r="I983" i="14"/>
  <c r="K982" i="14"/>
  <c r="J982" i="14"/>
  <c r="I982" i="14"/>
  <c r="K981" i="14"/>
  <c r="J981" i="14"/>
  <c r="I981" i="14"/>
  <c r="K980" i="14"/>
  <c r="J980" i="14"/>
  <c r="I980" i="14"/>
  <c r="K979" i="14"/>
  <c r="J979" i="14"/>
  <c r="I979" i="14"/>
  <c r="K978" i="14"/>
  <c r="J978" i="14"/>
  <c r="I978" i="14"/>
  <c r="K977" i="14"/>
  <c r="J977" i="14"/>
  <c r="I977" i="14"/>
  <c r="K976" i="14"/>
  <c r="J976" i="14"/>
  <c r="I976" i="14"/>
  <c r="K975" i="14"/>
  <c r="J975" i="14"/>
  <c r="I975" i="14"/>
  <c r="K974" i="14"/>
  <c r="J974" i="14"/>
  <c r="I974" i="14"/>
  <c r="K973" i="14"/>
  <c r="J973" i="14"/>
  <c r="I973" i="14"/>
  <c r="K972" i="14"/>
  <c r="J972" i="14"/>
  <c r="I972" i="14"/>
  <c r="K971" i="14"/>
  <c r="J971" i="14"/>
  <c r="I971" i="14"/>
  <c r="K970" i="14"/>
  <c r="J970" i="14"/>
  <c r="I970" i="14"/>
  <c r="K969" i="14"/>
  <c r="J969" i="14"/>
  <c r="I969" i="14"/>
  <c r="K968" i="14"/>
  <c r="J968" i="14"/>
  <c r="I968" i="14"/>
  <c r="K967" i="14"/>
  <c r="J967" i="14"/>
  <c r="I967" i="14"/>
  <c r="K966" i="14"/>
  <c r="J966" i="14"/>
  <c r="I966" i="14"/>
  <c r="K965" i="14"/>
  <c r="J965" i="14"/>
  <c r="I965" i="14"/>
  <c r="K964" i="14"/>
  <c r="J964" i="14"/>
  <c r="I964" i="14"/>
  <c r="K963" i="14"/>
  <c r="J963" i="14"/>
  <c r="I963" i="14"/>
  <c r="K962" i="14"/>
  <c r="J962" i="14"/>
  <c r="I962" i="14"/>
  <c r="K961" i="14"/>
  <c r="J961" i="14"/>
  <c r="I961" i="14"/>
  <c r="K960" i="14"/>
  <c r="J960" i="14"/>
  <c r="I960" i="14"/>
  <c r="K959" i="14"/>
  <c r="J959" i="14"/>
  <c r="I959" i="14"/>
  <c r="K958" i="14"/>
  <c r="J958" i="14"/>
  <c r="I958" i="14"/>
  <c r="K957" i="14"/>
  <c r="J957" i="14"/>
  <c r="I957" i="14"/>
  <c r="K956" i="14"/>
  <c r="J956" i="14"/>
  <c r="I956" i="14"/>
  <c r="K955" i="14"/>
  <c r="J955" i="14"/>
  <c r="I955" i="14"/>
  <c r="K954" i="14"/>
  <c r="J954" i="14"/>
  <c r="I954" i="14"/>
  <c r="K953" i="14"/>
  <c r="J953" i="14"/>
  <c r="I953" i="14"/>
  <c r="K952" i="14"/>
  <c r="J952" i="14"/>
  <c r="I952" i="14"/>
  <c r="K951" i="14"/>
  <c r="J951" i="14"/>
  <c r="I951" i="14"/>
  <c r="K950" i="14"/>
  <c r="J950" i="14"/>
  <c r="I950" i="14"/>
  <c r="K949" i="14"/>
  <c r="J949" i="14"/>
  <c r="I949" i="14"/>
  <c r="K948" i="14"/>
  <c r="J948" i="14"/>
  <c r="I948" i="14"/>
  <c r="K947" i="14"/>
  <c r="J947" i="14"/>
  <c r="I947" i="14"/>
  <c r="K946" i="14"/>
  <c r="J946" i="14"/>
  <c r="I946" i="14"/>
  <c r="K945" i="14"/>
  <c r="J945" i="14"/>
  <c r="I945" i="14"/>
  <c r="K944" i="14"/>
  <c r="J944" i="14"/>
  <c r="I944" i="14"/>
  <c r="K943" i="14"/>
  <c r="J943" i="14"/>
  <c r="I943" i="14"/>
  <c r="K942" i="14"/>
  <c r="J942" i="14"/>
  <c r="I942" i="14"/>
  <c r="K941" i="14"/>
  <c r="J941" i="14"/>
  <c r="I941" i="14"/>
  <c r="K940" i="14"/>
  <c r="J940" i="14"/>
  <c r="I940" i="14"/>
  <c r="K939" i="14"/>
  <c r="J939" i="14"/>
  <c r="I939" i="14"/>
  <c r="K938" i="14"/>
  <c r="J938" i="14"/>
  <c r="I938" i="14"/>
  <c r="K937" i="14"/>
  <c r="J937" i="14"/>
  <c r="I937" i="14"/>
  <c r="K936" i="14"/>
  <c r="J936" i="14"/>
  <c r="I936" i="14"/>
  <c r="M936" i="14" s="1"/>
  <c r="K935" i="14"/>
  <c r="J935" i="14"/>
  <c r="I935" i="14"/>
  <c r="M935" i="14" s="1"/>
  <c r="K934" i="14"/>
  <c r="J934" i="14"/>
  <c r="I934" i="14"/>
  <c r="K933" i="14"/>
  <c r="J933" i="14"/>
  <c r="I933" i="14"/>
  <c r="K932" i="14"/>
  <c r="J932" i="14"/>
  <c r="I932" i="14"/>
  <c r="K931" i="14"/>
  <c r="J931" i="14"/>
  <c r="I931" i="14"/>
  <c r="K930" i="14"/>
  <c r="J930" i="14"/>
  <c r="I930" i="14"/>
  <c r="K929" i="14"/>
  <c r="J929" i="14"/>
  <c r="I929" i="14"/>
  <c r="K928" i="14"/>
  <c r="J928" i="14"/>
  <c r="I928" i="14"/>
  <c r="K927" i="14"/>
  <c r="J927" i="14"/>
  <c r="I927" i="14"/>
  <c r="K926" i="14"/>
  <c r="J926" i="14"/>
  <c r="I926" i="14"/>
  <c r="K925" i="14"/>
  <c r="J925" i="14"/>
  <c r="I925" i="14"/>
  <c r="K924" i="14"/>
  <c r="J924" i="14"/>
  <c r="I924" i="14"/>
  <c r="K923" i="14"/>
  <c r="J923" i="14"/>
  <c r="I923" i="14"/>
  <c r="K922" i="14"/>
  <c r="J922" i="14"/>
  <c r="I922" i="14"/>
  <c r="K921" i="14"/>
  <c r="J921" i="14"/>
  <c r="I921" i="14"/>
  <c r="K920" i="14"/>
  <c r="J920" i="14"/>
  <c r="I920" i="14"/>
  <c r="K919" i="14"/>
  <c r="J919" i="14"/>
  <c r="I919" i="14"/>
  <c r="K918" i="14"/>
  <c r="J918" i="14"/>
  <c r="I918" i="14"/>
  <c r="K917" i="14"/>
  <c r="J917" i="14"/>
  <c r="I917" i="14"/>
  <c r="K916" i="14"/>
  <c r="J916" i="14"/>
  <c r="I916" i="14"/>
  <c r="K915" i="14"/>
  <c r="J915" i="14"/>
  <c r="I915" i="14"/>
  <c r="K914" i="14"/>
  <c r="J914" i="14"/>
  <c r="I914" i="14"/>
  <c r="K913" i="14"/>
  <c r="J913" i="14"/>
  <c r="I913" i="14"/>
  <c r="K912" i="14"/>
  <c r="J912" i="14"/>
  <c r="I912" i="14"/>
  <c r="K911" i="14"/>
  <c r="J911" i="14"/>
  <c r="I911" i="14"/>
  <c r="K910" i="14"/>
  <c r="J910" i="14"/>
  <c r="I910" i="14"/>
  <c r="K909" i="14"/>
  <c r="J909" i="14"/>
  <c r="I909" i="14"/>
  <c r="K908" i="14"/>
  <c r="J908" i="14"/>
  <c r="I908" i="14"/>
  <c r="K907" i="14"/>
  <c r="J907" i="14"/>
  <c r="I907" i="14"/>
  <c r="K906" i="14"/>
  <c r="J906" i="14"/>
  <c r="I906" i="14"/>
  <c r="K905" i="14"/>
  <c r="J905" i="14"/>
  <c r="I905" i="14"/>
  <c r="K904" i="14"/>
  <c r="J904" i="14"/>
  <c r="I904" i="14"/>
  <c r="K903" i="14"/>
  <c r="J903" i="14"/>
  <c r="I903" i="14"/>
  <c r="K902" i="14"/>
  <c r="J902" i="14"/>
  <c r="I902" i="14"/>
  <c r="K901" i="14"/>
  <c r="J901" i="14"/>
  <c r="I901" i="14"/>
  <c r="K900" i="14"/>
  <c r="J900" i="14"/>
  <c r="I900" i="14"/>
  <c r="K899" i="14"/>
  <c r="J899" i="14"/>
  <c r="I899" i="14"/>
  <c r="K898" i="14"/>
  <c r="J898" i="14"/>
  <c r="I898" i="14"/>
  <c r="K897" i="14"/>
  <c r="J897" i="14"/>
  <c r="I897" i="14"/>
  <c r="K896" i="14"/>
  <c r="J896" i="14"/>
  <c r="I896" i="14"/>
  <c r="K895" i="14"/>
  <c r="J895" i="14"/>
  <c r="I895" i="14"/>
  <c r="K894" i="14"/>
  <c r="J894" i="14"/>
  <c r="I894" i="14"/>
  <c r="K893" i="14"/>
  <c r="J893" i="14"/>
  <c r="I893" i="14"/>
  <c r="K892" i="14"/>
  <c r="J892" i="14"/>
  <c r="I892" i="14"/>
  <c r="K891" i="14"/>
  <c r="J891" i="14"/>
  <c r="I891" i="14"/>
  <c r="K890" i="14"/>
  <c r="J890" i="14"/>
  <c r="I890" i="14"/>
  <c r="K889" i="14"/>
  <c r="J889" i="14"/>
  <c r="I889" i="14"/>
  <c r="K888" i="14"/>
  <c r="J888" i="14"/>
  <c r="I888" i="14"/>
  <c r="K887" i="14"/>
  <c r="J887" i="14"/>
  <c r="I887" i="14"/>
  <c r="K886" i="14"/>
  <c r="J886" i="14"/>
  <c r="I886" i="14"/>
  <c r="K885" i="14"/>
  <c r="J885" i="14"/>
  <c r="I885" i="14"/>
  <c r="K884" i="14"/>
  <c r="J884" i="14"/>
  <c r="I884" i="14"/>
  <c r="K883" i="14"/>
  <c r="J883" i="14"/>
  <c r="I883" i="14"/>
  <c r="K882" i="14"/>
  <c r="J882" i="14"/>
  <c r="I882" i="14"/>
  <c r="K881" i="14"/>
  <c r="J881" i="14"/>
  <c r="I881" i="14"/>
  <c r="K880" i="14"/>
  <c r="J880" i="14"/>
  <c r="I880" i="14"/>
  <c r="K879" i="14"/>
  <c r="J879" i="14"/>
  <c r="I879" i="14"/>
  <c r="K878" i="14"/>
  <c r="J878" i="14"/>
  <c r="I878" i="14"/>
  <c r="K877" i="14"/>
  <c r="J877" i="14"/>
  <c r="I877" i="14"/>
  <c r="K876" i="14"/>
  <c r="J876" i="14"/>
  <c r="I876" i="14"/>
  <c r="K875" i="14"/>
  <c r="J875" i="14"/>
  <c r="I875" i="14"/>
  <c r="K874" i="14"/>
  <c r="J874" i="14"/>
  <c r="I874" i="14"/>
  <c r="K873" i="14"/>
  <c r="J873" i="14"/>
  <c r="I873" i="14"/>
  <c r="K872" i="14"/>
  <c r="J872" i="14"/>
  <c r="I872" i="14"/>
  <c r="K871" i="14"/>
  <c r="J871" i="14"/>
  <c r="I871" i="14"/>
  <c r="K870" i="14"/>
  <c r="J870" i="14"/>
  <c r="I870" i="14"/>
  <c r="K869" i="14"/>
  <c r="J869" i="14"/>
  <c r="I869" i="14"/>
  <c r="K868" i="14"/>
  <c r="J868" i="14"/>
  <c r="I868" i="14"/>
  <c r="K867" i="14"/>
  <c r="J867" i="14"/>
  <c r="I867" i="14"/>
  <c r="K866" i="14"/>
  <c r="J866" i="14"/>
  <c r="I866" i="14"/>
  <c r="K865" i="14"/>
  <c r="J865" i="14"/>
  <c r="I865" i="14"/>
  <c r="K864" i="14"/>
  <c r="J864" i="14"/>
  <c r="I864" i="14"/>
  <c r="K863" i="14"/>
  <c r="J863" i="14"/>
  <c r="I863" i="14"/>
  <c r="K862" i="14"/>
  <c r="J862" i="14"/>
  <c r="I862" i="14"/>
  <c r="K861" i="14"/>
  <c r="J861" i="14"/>
  <c r="I861" i="14"/>
  <c r="K860" i="14"/>
  <c r="J860" i="14"/>
  <c r="I860" i="14"/>
  <c r="K859" i="14"/>
  <c r="J859" i="14"/>
  <c r="I859" i="14"/>
  <c r="K858" i="14"/>
  <c r="J858" i="14"/>
  <c r="I858" i="14"/>
  <c r="K857" i="14"/>
  <c r="J857" i="14"/>
  <c r="I857" i="14"/>
  <c r="K856" i="14"/>
  <c r="J856" i="14"/>
  <c r="I856" i="14"/>
  <c r="K855" i="14"/>
  <c r="J855" i="14"/>
  <c r="I855" i="14"/>
  <c r="K854" i="14"/>
  <c r="J854" i="14"/>
  <c r="I854" i="14"/>
  <c r="K853" i="14"/>
  <c r="J853" i="14"/>
  <c r="I853" i="14"/>
  <c r="K852" i="14"/>
  <c r="J852" i="14"/>
  <c r="I852" i="14"/>
  <c r="K851" i="14"/>
  <c r="J851" i="14"/>
  <c r="I851" i="14"/>
  <c r="K850" i="14"/>
  <c r="J850" i="14"/>
  <c r="I850" i="14"/>
  <c r="K849" i="14"/>
  <c r="J849" i="14"/>
  <c r="I849" i="14"/>
  <c r="K848" i="14"/>
  <c r="J848" i="14"/>
  <c r="I848" i="14"/>
  <c r="K847" i="14"/>
  <c r="J847" i="14"/>
  <c r="I847" i="14"/>
  <c r="K846" i="14"/>
  <c r="J846" i="14"/>
  <c r="I846" i="14"/>
  <c r="K845" i="14"/>
  <c r="J845" i="14"/>
  <c r="I845" i="14"/>
  <c r="K844" i="14"/>
  <c r="J844" i="14"/>
  <c r="I844" i="14"/>
  <c r="K843" i="14"/>
  <c r="J843" i="14"/>
  <c r="I843" i="14"/>
  <c r="K842" i="14"/>
  <c r="J842" i="14"/>
  <c r="I842" i="14"/>
  <c r="K841" i="14"/>
  <c r="J841" i="14"/>
  <c r="I841" i="14"/>
  <c r="K840" i="14"/>
  <c r="J840" i="14"/>
  <c r="I840" i="14"/>
  <c r="K839" i="14"/>
  <c r="J839" i="14"/>
  <c r="I839" i="14"/>
  <c r="K838" i="14"/>
  <c r="J838" i="14"/>
  <c r="I838" i="14"/>
  <c r="K837" i="14"/>
  <c r="J837" i="14"/>
  <c r="I837" i="14"/>
  <c r="K836" i="14"/>
  <c r="J836" i="14"/>
  <c r="I836" i="14"/>
  <c r="K835" i="14"/>
  <c r="J835" i="14"/>
  <c r="I835" i="14"/>
  <c r="K834" i="14"/>
  <c r="J834" i="14"/>
  <c r="I834" i="14"/>
  <c r="K833" i="14"/>
  <c r="J833" i="14"/>
  <c r="I833" i="14"/>
  <c r="K832" i="14"/>
  <c r="J832" i="14"/>
  <c r="I832" i="14"/>
  <c r="K831" i="14"/>
  <c r="J831" i="14"/>
  <c r="I831" i="14"/>
  <c r="K830" i="14"/>
  <c r="J830" i="14"/>
  <c r="I830" i="14"/>
  <c r="K829" i="14"/>
  <c r="J829" i="14"/>
  <c r="I829" i="14"/>
  <c r="K828" i="14"/>
  <c r="J828" i="14"/>
  <c r="I828" i="14"/>
  <c r="K827" i="14"/>
  <c r="J827" i="14"/>
  <c r="I827" i="14"/>
  <c r="K826" i="14"/>
  <c r="J826" i="14"/>
  <c r="I826" i="14"/>
  <c r="K825" i="14"/>
  <c r="J825" i="14"/>
  <c r="I825" i="14"/>
  <c r="K824" i="14"/>
  <c r="J824" i="14"/>
  <c r="I824" i="14"/>
  <c r="K823" i="14"/>
  <c r="J823" i="14"/>
  <c r="I823" i="14"/>
  <c r="K822" i="14"/>
  <c r="J822" i="14"/>
  <c r="I822" i="14"/>
  <c r="K821" i="14"/>
  <c r="J821" i="14"/>
  <c r="I821" i="14"/>
  <c r="K820" i="14"/>
  <c r="J820" i="14"/>
  <c r="I820" i="14"/>
  <c r="K819" i="14"/>
  <c r="J819" i="14"/>
  <c r="I819" i="14"/>
  <c r="K818" i="14"/>
  <c r="J818" i="14"/>
  <c r="I818" i="14"/>
  <c r="K817" i="14"/>
  <c r="J817" i="14"/>
  <c r="I817" i="14"/>
  <c r="K816" i="14"/>
  <c r="J816" i="14"/>
  <c r="I816" i="14"/>
  <c r="K815" i="14"/>
  <c r="J815" i="14"/>
  <c r="I815" i="14"/>
  <c r="K814" i="14"/>
  <c r="J814" i="14"/>
  <c r="I814" i="14"/>
  <c r="K813" i="14"/>
  <c r="J813" i="14"/>
  <c r="I813" i="14"/>
  <c r="K812" i="14"/>
  <c r="J812" i="14"/>
  <c r="I812" i="14"/>
  <c r="K811" i="14"/>
  <c r="J811" i="14"/>
  <c r="I811" i="14"/>
  <c r="K810" i="14"/>
  <c r="J810" i="14"/>
  <c r="I810" i="14"/>
  <c r="M810" i="14" s="1"/>
  <c r="K809" i="14"/>
  <c r="J809" i="14"/>
  <c r="I809" i="14"/>
  <c r="K808" i="14"/>
  <c r="J808" i="14"/>
  <c r="I808" i="14"/>
  <c r="K807" i="14"/>
  <c r="J807" i="14"/>
  <c r="I807" i="14"/>
  <c r="K806" i="14"/>
  <c r="J806" i="14"/>
  <c r="I806" i="14"/>
  <c r="K805" i="14"/>
  <c r="J805" i="14"/>
  <c r="I805" i="14"/>
  <c r="K804" i="14"/>
  <c r="J804" i="14"/>
  <c r="I804" i="14"/>
  <c r="K803" i="14"/>
  <c r="J803" i="14"/>
  <c r="I803" i="14"/>
  <c r="K802" i="14"/>
  <c r="J802" i="14"/>
  <c r="I802" i="14"/>
  <c r="K801" i="14"/>
  <c r="J801" i="14"/>
  <c r="I801" i="14"/>
  <c r="K800" i="14"/>
  <c r="J800" i="14"/>
  <c r="I800" i="14"/>
  <c r="K799" i="14"/>
  <c r="J799" i="14"/>
  <c r="I799" i="14"/>
  <c r="K798" i="14"/>
  <c r="J798" i="14"/>
  <c r="I798" i="14"/>
  <c r="K797" i="14"/>
  <c r="J797" i="14"/>
  <c r="I797" i="14"/>
  <c r="K796" i="14"/>
  <c r="J796" i="14"/>
  <c r="I796" i="14"/>
  <c r="K795" i="14"/>
  <c r="J795" i="14"/>
  <c r="I795" i="14"/>
  <c r="K794" i="14"/>
  <c r="J794" i="14"/>
  <c r="I794" i="14"/>
  <c r="K793" i="14"/>
  <c r="J793" i="14"/>
  <c r="I793" i="14"/>
  <c r="K792" i="14"/>
  <c r="J792" i="14"/>
  <c r="I792" i="14"/>
  <c r="K791" i="14"/>
  <c r="J791" i="14"/>
  <c r="I791" i="14"/>
  <c r="K790" i="14"/>
  <c r="J790" i="14"/>
  <c r="I790" i="14"/>
  <c r="K789" i="14"/>
  <c r="J789" i="14"/>
  <c r="I789" i="14"/>
  <c r="K788" i="14"/>
  <c r="J788" i="14"/>
  <c r="I788" i="14"/>
  <c r="K787" i="14"/>
  <c r="J787" i="14"/>
  <c r="I787" i="14"/>
  <c r="K786" i="14"/>
  <c r="J786" i="14"/>
  <c r="I786" i="14"/>
  <c r="K785" i="14"/>
  <c r="J785" i="14"/>
  <c r="I785" i="14"/>
  <c r="K784" i="14"/>
  <c r="J784" i="14"/>
  <c r="I784" i="14"/>
  <c r="K783" i="14"/>
  <c r="J783" i="14"/>
  <c r="I783" i="14"/>
  <c r="K782" i="14"/>
  <c r="J782" i="14"/>
  <c r="I782" i="14"/>
  <c r="K781" i="14"/>
  <c r="J781" i="14"/>
  <c r="I781" i="14"/>
  <c r="K780" i="14"/>
  <c r="J780" i="14"/>
  <c r="I780" i="14"/>
  <c r="K779" i="14"/>
  <c r="J779" i="14"/>
  <c r="I779" i="14"/>
  <c r="K778" i="14"/>
  <c r="J778" i="14"/>
  <c r="I778" i="14"/>
  <c r="K777" i="14"/>
  <c r="J777" i="14"/>
  <c r="I777" i="14"/>
  <c r="K776" i="14"/>
  <c r="J776" i="14"/>
  <c r="I776" i="14"/>
  <c r="K775" i="14"/>
  <c r="J775" i="14"/>
  <c r="I775" i="14"/>
  <c r="K774" i="14"/>
  <c r="J774" i="14"/>
  <c r="I774" i="14"/>
  <c r="K773" i="14"/>
  <c r="J773" i="14"/>
  <c r="I773" i="14"/>
  <c r="K772" i="14"/>
  <c r="J772" i="14"/>
  <c r="I772" i="14"/>
  <c r="K771" i="14"/>
  <c r="J771" i="14"/>
  <c r="I771" i="14"/>
  <c r="K770" i="14"/>
  <c r="J770" i="14"/>
  <c r="I770" i="14"/>
  <c r="K769" i="14"/>
  <c r="J769" i="14"/>
  <c r="I769" i="14"/>
  <c r="K768" i="14"/>
  <c r="J768" i="14"/>
  <c r="I768" i="14"/>
  <c r="K767" i="14"/>
  <c r="J767" i="14"/>
  <c r="I767" i="14"/>
  <c r="K766" i="14"/>
  <c r="J766" i="14"/>
  <c r="I766" i="14"/>
  <c r="K765" i="14"/>
  <c r="J765" i="14"/>
  <c r="I765" i="14"/>
  <c r="K764" i="14"/>
  <c r="J764" i="14"/>
  <c r="I764" i="14"/>
  <c r="K763" i="14"/>
  <c r="J763" i="14"/>
  <c r="I763" i="14"/>
  <c r="K762" i="14"/>
  <c r="J762" i="14"/>
  <c r="I762" i="14"/>
  <c r="K761" i="14"/>
  <c r="J761" i="14"/>
  <c r="I761" i="14"/>
  <c r="K760" i="14"/>
  <c r="J760" i="14"/>
  <c r="I760" i="14"/>
  <c r="K759" i="14"/>
  <c r="J759" i="14"/>
  <c r="I759" i="14"/>
  <c r="K758" i="14"/>
  <c r="J758" i="14"/>
  <c r="I758" i="14"/>
  <c r="K757" i="14"/>
  <c r="J757" i="14"/>
  <c r="I757" i="14"/>
  <c r="K756" i="14"/>
  <c r="J756" i="14"/>
  <c r="I756" i="14"/>
  <c r="K755" i="14"/>
  <c r="J755" i="14"/>
  <c r="I755" i="14"/>
  <c r="K754" i="14"/>
  <c r="J754" i="14"/>
  <c r="I754" i="14"/>
  <c r="K753" i="14"/>
  <c r="J753" i="14"/>
  <c r="I753" i="14"/>
  <c r="K752" i="14"/>
  <c r="J752" i="14"/>
  <c r="I752" i="14"/>
  <c r="K751" i="14"/>
  <c r="J751" i="14"/>
  <c r="I751" i="14"/>
  <c r="K750" i="14"/>
  <c r="J750" i="14"/>
  <c r="I750" i="14"/>
  <c r="M750" i="14" s="1"/>
  <c r="K749" i="14"/>
  <c r="J749" i="14"/>
  <c r="I749" i="14"/>
  <c r="K748" i="14"/>
  <c r="J748" i="14"/>
  <c r="I748" i="14"/>
  <c r="K747" i="14"/>
  <c r="J747" i="14"/>
  <c r="I747" i="14"/>
  <c r="K746" i="14"/>
  <c r="J746" i="14"/>
  <c r="I746" i="14"/>
  <c r="K745" i="14"/>
  <c r="J745" i="14"/>
  <c r="I745" i="14"/>
  <c r="K744" i="14"/>
  <c r="J744" i="14"/>
  <c r="I744" i="14"/>
  <c r="K743" i="14"/>
  <c r="J743" i="14"/>
  <c r="I743" i="14"/>
  <c r="K742" i="14"/>
  <c r="J742" i="14"/>
  <c r="I742" i="14"/>
  <c r="K741" i="14"/>
  <c r="J741" i="14"/>
  <c r="I741" i="14"/>
  <c r="K740" i="14"/>
  <c r="J740" i="14"/>
  <c r="I740" i="14"/>
  <c r="K739" i="14"/>
  <c r="J739" i="14"/>
  <c r="I739" i="14"/>
  <c r="K738" i="14"/>
  <c r="J738" i="14"/>
  <c r="I738" i="14"/>
  <c r="K737" i="14"/>
  <c r="J737" i="14"/>
  <c r="I737" i="14"/>
  <c r="K736" i="14"/>
  <c r="J736" i="14"/>
  <c r="I736" i="14"/>
  <c r="K735" i="14"/>
  <c r="J735" i="14"/>
  <c r="I735" i="14"/>
  <c r="K734" i="14"/>
  <c r="J734" i="14"/>
  <c r="I734" i="14"/>
  <c r="K733" i="14"/>
  <c r="J733" i="14"/>
  <c r="I733" i="14"/>
  <c r="K732" i="14"/>
  <c r="J732" i="14"/>
  <c r="I732" i="14"/>
  <c r="K731" i="14"/>
  <c r="J731" i="14"/>
  <c r="I731" i="14"/>
  <c r="K730" i="14"/>
  <c r="J730" i="14"/>
  <c r="I730" i="14"/>
  <c r="K729" i="14"/>
  <c r="J729" i="14"/>
  <c r="I729" i="14"/>
  <c r="K728" i="14"/>
  <c r="J728" i="14"/>
  <c r="I728" i="14"/>
  <c r="K727" i="14"/>
  <c r="J727" i="14"/>
  <c r="I727" i="14"/>
  <c r="K726" i="14"/>
  <c r="J726" i="14"/>
  <c r="I726" i="14"/>
  <c r="K725" i="14"/>
  <c r="J725" i="14"/>
  <c r="I725" i="14"/>
  <c r="K724" i="14"/>
  <c r="J724" i="14"/>
  <c r="I724" i="14"/>
  <c r="K723" i="14"/>
  <c r="J723" i="14"/>
  <c r="I723" i="14"/>
  <c r="K722" i="14"/>
  <c r="J722" i="14"/>
  <c r="I722" i="14"/>
  <c r="K721" i="14"/>
  <c r="J721" i="14"/>
  <c r="I721" i="14"/>
  <c r="K720" i="14"/>
  <c r="J720" i="14"/>
  <c r="I720" i="14"/>
  <c r="K719" i="14"/>
  <c r="J719" i="14"/>
  <c r="I719" i="14"/>
  <c r="K718" i="14"/>
  <c r="J718" i="14"/>
  <c r="I718" i="14"/>
  <c r="K717" i="14"/>
  <c r="J717" i="14"/>
  <c r="I717" i="14"/>
  <c r="K716" i="14"/>
  <c r="J716" i="14"/>
  <c r="I716" i="14"/>
  <c r="K715" i="14"/>
  <c r="J715" i="14"/>
  <c r="I715" i="14"/>
  <c r="K714" i="14"/>
  <c r="J714" i="14"/>
  <c r="I714" i="14"/>
  <c r="K713" i="14"/>
  <c r="J713" i="14"/>
  <c r="I713" i="14"/>
  <c r="K712" i="14"/>
  <c r="J712" i="14"/>
  <c r="I712" i="14"/>
  <c r="K711" i="14"/>
  <c r="J711" i="14"/>
  <c r="I711" i="14"/>
  <c r="K710" i="14"/>
  <c r="J710" i="14"/>
  <c r="I710" i="14"/>
  <c r="K709" i="14"/>
  <c r="J709" i="14"/>
  <c r="I709" i="14"/>
  <c r="K708" i="14"/>
  <c r="J708" i="14"/>
  <c r="I708" i="14"/>
  <c r="K707" i="14"/>
  <c r="J707" i="14"/>
  <c r="I707" i="14"/>
  <c r="K706" i="14"/>
  <c r="J706" i="14"/>
  <c r="I706" i="14"/>
  <c r="K705" i="14"/>
  <c r="J705" i="14"/>
  <c r="I705" i="14"/>
  <c r="K704" i="14"/>
  <c r="J704" i="14"/>
  <c r="I704" i="14"/>
  <c r="K703" i="14"/>
  <c r="J703" i="14"/>
  <c r="I703" i="14"/>
  <c r="M703" i="14" s="1"/>
  <c r="K702" i="14"/>
  <c r="J702" i="14"/>
  <c r="I702" i="14"/>
  <c r="K701" i="14"/>
  <c r="J701" i="14"/>
  <c r="I701" i="14"/>
  <c r="K700" i="14"/>
  <c r="J700" i="14"/>
  <c r="I700" i="14"/>
  <c r="K699" i="14"/>
  <c r="J699" i="14"/>
  <c r="I699" i="14"/>
  <c r="K698" i="14"/>
  <c r="J698" i="14"/>
  <c r="I698" i="14"/>
  <c r="K697" i="14"/>
  <c r="J697" i="14"/>
  <c r="I697" i="14"/>
  <c r="K696" i="14"/>
  <c r="J696" i="14"/>
  <c r="I696" i="14"/>
  <c r="K695" i="14"/>
  <c r="J695" i="14"/>
  <c r="I695" i="14"/>
  <c r="K694" i="14"/>
  <c r="J694" i="14"/>
  <c r="I694" i="14"/>
  <c r="K693" i="14"/>
  <c r="J693" i="14"/>
  <c r="I693" i="14"/>
  <c r="M693" i="14" s="1"/>
  <c r="K692" i="14"/>
  <c r="J692" i="14"/>
  <c r="I692" i="14"/>
  <c r="M692" i="14" s="1"/>
  <c r="K691" i="14"/>
  <c r="J691" i="14"/>
  <c r="I691" i="14"/>
  <c r="K690" i="14"/>
  <c r="J690" i="14"/>
  <c r="I690" i="14"/>
  <c r="K689" i="14"/>
  <c r="J689" i="14"/>
  <c r="I689" i="14"/>
  <c r="K688" i="14"/>
  <c r="J688" i="14"/>
  <c r="I688" i="14"/>
  <c r="K687" i="14"/>
  <c r="J687" i="14"/>
  <c r="I687" i="14"/>
  <c r="K686" i="14"/>
  <c r="J686" i="14"/>
  <c r="I686" i="14"/>
  <c r="K685" i="14"/>
  <c r="J685" i="14"/>
  <c r="I685" i="14"/>
  <c r="K684" i="14"/>
  <c r="J684" i="14"/>
  <c r="I684" i="14"/>
  <c r="K683" i="14"/>
  <c r="J683" i="14"/>
  <c r="I683" i="14"/>
  <c r="K682" i="14"/>
  <c r="J682" i="14"/>
  <c r="I682" i="14"/>
  <c r="K681" i="14"/>
  <c r="J681" i="14"/>
  <c r="I681" i="14"/>
  <c r="K680" i="14"/>
  <c r="J680" i="14"/>
  <c r="I680" i="14"/>
  <c r="K679" i="14"/>
  <c r="J679" i="14"/>
  <c r="I679" i="14"/>
  <c r="K678" i="14"/>
  <c r="J678" i="14"/>
  <c r="I678" i="14"/>
  <c r="K677" i="14"/>
  <c r="J677" i="14"/>
  <c r="I677" i="14"/>
  <c r="K676" i="14"/>
  <c r="J676" i="14"/>
  <c r="I676" i="14"/>
  <c r="K675" i="14"/>
  <c r="J675" i="14"/>
  <c r="I675" i="14"/>
  <c r="K674" i="14"/>
  <c r="J674" i="14"/>
  <c r="I674" i="14"/>
  <c r="K673" i="14"/>
  <c r="J673" i="14"/>
  <c r="I673" i="14"/>
  <c r="K672" i="14"/>
  <c r="J672" i="14"/>
  <c r="I672" i="14"/>
  <c r="K671" i="14"/>
  <c r="J671" i="14"/>
  <c r="I671" i="14"/>
  <c r="K670" i="14"/>
  <c r="J670" i="14"/>
  <c r="I670" i="14"/>
  <c r="M670" i="14" s="1"/>
  <c r="K669" i="14"/>
  <c r="J669" i="14"/>
  <c r="I669" i="14"/>
  <c r="M669" i="14" s="1"/>
  <c r="K668" i="14"/>
  <c r="J668" i="14"/>
  <c r="I668" i="14"/>
  <c r="K667" i="14"/>
  <c r="J667" i="14"/>
  <c r="I667" i="14"/>
  <c r="K666" i="14"/>
  <c r="J666" i="14"/>
  <c r="I666" i="14"/>
  <c r="K665" i="14"/>
  <c r="J665" i="14"/>
  <c r="I665" i="14"/>
  <c r="K664" i="14"/>
  <c r="J664" i="14"/>
  <c r="I664" i="14"/>
  <c r="K663" i="14"/>
  <c r="J663" i="14"/>
  <c r="I663" i="14"/>
  <c r="K662" i="14"/>
  <c r="J662" i="14"/>
  <c r="I662" i="14"/>
  <c r="K661" i="14"/>
  <c r="J661" i="14"/>
  <c r="I661" i="14"/>
  <c r="K660" i="14"/>
  <c r="J660" i="14"/>
  <c r="I660" i="14"/>
  <c r="K659" i="14"/>
  <c r="J659" i="14"/>
  <c r="I659" i="14"/>
  <c r="K658" i="14"/>
  <c r="J658" i="14"/>
  <c r="I658" i="14"/>
  <c r="K657" i="14"/>
  <c r="J657" i="14"/>
  <c r="I657" i="14"/>
  <c r="K656" i="14"/>
  <c r="J656" i="14"/>
  <c r="I656" i="14"/>
  <c r="K655" i="14"/>
  <c r="J655" i="14"/>
  <c r="I655" i="14"/>
  <c r="K654" i="14"/>
  <c r="J654" i="14"/>
  <c r="I654" i="14"/>
  <c r="K653" i="14"/>
  <c r="J653" i="14"/>
  <c r="I653" i="14"/>
  <c r="K652" i="14"/>
  <c r="J652" i="14"/>
  <c r="I652" i="14"/>
  <c r="K651" i="14"/>
  <c r="J651" i="14"/>
  <c r="I651" i="14"/>
  <c r="K650" i="14"/>
  <c r="J650" i="14"/>
  <c r="I650" i="14"/>
  <c r="K649" i="14"/>
  <c r="J649" i="14"/>
  <c r="I649" i="14"/>
  <c r="K648" i="14"/>
  <c r="J648" i="14"/>
  <c r="I648" i="14"/>
  <c r="K647" i="14"/>
  <c r="J647" i="14"/>
  <c r="I647" i="14"/>
  <c r="K646" i="14"/>
  <c r="J646" i="14"/>
  <c r="I646" i="14"/>
  <c r="K645" i="14"/>
  <c r="J645" i="14"/>
  <c r="I645" i="14"/>
  <c r="K644" i="14"/>
  <c r="J644" i="14"/>
  <c r="I644" i="14"/>
  <c r="K643" i="14"/>
  <c r="J643" i="14"/>
  <c r="I643" i="14"/>
  <c r="K642" i="14"/>
  <c r="J642" i="14"/>
  <c r="I642" i="14"/>
  <c r="K641" i="14"/>
  <c r="J641" i="14"/>
  <c r="I641" i="14"/>
  <c r="K640" i="14"/>
  <c r="J640" i="14"/>
  <c r="I640" i="14"/>
  <c r="K639" i="14"/>
  <c r="J639" i="14"/>
  <c r="I639" i="14"/>
  <c r="K638" i="14"/>
  <c r="J638" i="14"/>
  <c r="I638" i="14"/>
  <c r="K637" i="14"/>
  <c r="J637" i="14"/>
  <c r="I637" i="14"/>
  <c r="K636" i="14"/>
  <c r="J636" i="14"/>
  <c r="I636" i="14"/>
  <c r="K635" i="14"/>
  <c r="J635" i="14"/>
  <c r="I635" i="14"/>
  <c r="K634" i="14"/>
  <c r="J634" i="14"/>
  <c r="I634" i="14"/>
  <c r="K633" i="14"/>
  <c r="J633" i="14"/>
  <c r="I633" i="14"/>
  <c r="K632" i="14"/>
  <c r="J632" i="14"/>
  <c r="I632" i="14"/>
  <c r="K631" i="14"/>
  <c r="J631" i="14"/>
  <c r="I631" i="14"/>
  <c r="K630" i="14"/>
  <c r="J630" i="14"/>
  <c r="I630" i="14"/>
  <c r="K629" i="14"/>
  <c r="J629" i="14"/>
  <c r="I629" i="14"/>
  <c r="K628" i="14"/>
  <c r="J628" i="14"/>
  <c r="I628" i="14"/>
  <c r="K627" i="14"/>
  <c r="J627" i="14"/>
  <c r="I627" i="14"/>
  <c r="K626" i="14"/>
  <c r="J626" i="14"/>
  <c r="I626" i="14"/>
  <c r="K625" i="14"/>
  <c r="J625" i="14"/>
  <c r="I625" i="14"/>
  <c r="K624" i="14"/>
  <c r="J624" i="14"/>
  <c r="I624" i="14"/>
  <c r="K623" i="14"/>
  <c r="J623" i="14"/>
  <c r="I623" i="14"/>
  <c r="K622" i="14"/>
  <c r="J622" i="14"/>
  <c r="I622" i="14"/>
  <c r="K621" i="14"/>
  <c r="J621" i="14"/>
  <c r="I621" i="14"/>
  <c r="K620" i="14"/>
  <c r="J620" i="14"/>
  <c r="I620" i="14"/>
  <c r="K619" i="14"/>
  <c r="J619" i="14"/>
  <c r="I619" i="14"/>
  <c r="K618" i="14"/>
  <c r="J618" i="14"/>
  <c r="I618" i="14"/>
  <c r="K617" i="14"/>
  <c r="J617" i="14"/>
  <c r="I617" i="14"/>
  <c r="K616" i="14"/>
  <c r="J616" i="14"/>
  <c r="I616" i="14"/>
  <c r="M616" i="14" s="1"/>
  <c r="K615" i="14"/>
  <c r="J615" i="14"/>
  <c r="I615" i="14"/>
  <c r="M615" i="14" s="1"/>
  <c r="K614" i="14"/>
  <c r="J614" i="14"/>
  <c r="I614" i="14"/>
  <c r="K613" i="14"/>
  <c r="J613" i="14"/>
  <c r="I613" i="14"/>
  <c r="K612" i="14"/>
  <c r="J612" i="14"/>
  <c r="I612" i="14"/>
  <c r="K611" i="14"/>
  <c r="J611" i="14"/>
  <c r="I611" i="14"/>
  <c r="K610" i="14"/>
  <c r="J610" i="14"/>
  <c r="I610" i="14"/>
  <c r="K609" i="14"/>
  <c r="J609" i="14"/>
  <c r="I609" i="14"/>
  <c r="K608" i="14"/>
  <c r="J608" i="14"/>
  <c r="I608" i="14"/>
  <c r="K607" i="14"/>
  <c r="J607" i="14"/>
  <c r="I607" i="14"/>
  <c r="K606" i="14"/>
  <c r="J606" i="14"/>
  <c r="I606" i="14"/>
  <c r="K605" i="14"/>
  <c r="J605" i="14"/>
  <c r="I605" i="14"/>
  <c r="K604" i="14"/>
  <c r="J604" i="14"/>
  <c r="I604" i="14"/>
  <c r="K603" i="14"/>
  <c r="J603" i="14"/>
  <c r="I603" i="14"/>
  <c r="K602" i="14"/>
  <c r="J602" i="14"/>
  <c r="I602" i="14"/>
  <c r="K601" i="14"/>
  <c r="J601" i="14"/>
  <c r="I601" i="14"/>
  <c r="K600" i="14"/>
  <c r="J600" i="14"/>
  <c r="I600" i="14"/>
  <c r="K599" i="14"/>
  <c r="J599" i="14"/>
  <c r="I599" i="14"/>
  <c r="K598" i="14"/>
  <c r="J598" i="14"/>
  <c r="I598" i="14"/>
  <c r="K597" i="14"/>
  <c r="J597" i="14"/>
  <c r="I597" i="14"/>
  <c r="K596" i="14"/>
  <c r="J596" i="14"/>
  <c r="I596" i="14"/>
  <c r="K595" i="14"/>
  <c r="J595" i="14"/>
  <c r="I595" i="14"/>
  <c r="K594" i="14"/>
  <c r="J594" i="14"/>
  <c r="I594" i="14"/>
  <c r="K593" i="14"/>
  <c r="J593" i="14"/>
  <c r="I593" i="14"/>
  <c r="K592" i="14"/>
  <c r="J592" i="14"/>
  <c r="I592" i="14"/>
  <c r="K591" i="14"/>
  <c r="J591" i="14"/>
  <c r="I591" i="14"/>
  <c r="K590" i="14"/>
  <c r="J590" i="14"/>
  <c r="I590" i="14"/>
  <c r="K589" i="14"/>
  <c r="J589" i="14"/>
  <c r="I589" i="14"/>
  <c r="K588" i="14"/>
  <c r="J588" i="14"/>
  <c r="I588" i="14"/>
  <c r="K587" i="14"/>
  <c r="J587" i="14"/>
  <c r="I587" i="14"/>
  <c r="K586" i="14"/>
  <c r="J586" i="14"/>
  <c r="I586" i="14"/>
  <c r="K585" i="14"/>
  <c r="J585" i="14"/>
  <c r="I585" i="14"/>
  <c r="K584" i="14"/>
  <c r="J584" i="14"/>
  <c r="I584" i="14"/>
  <c r="K583" i="14"/>
  <c r="J583" i="14"/>
  <c r="I583" i="14"/>
  <c r="K582" i="14"/>
  <c r="J582" i="14"/>
  <c r="I582" i="14"/>
  <c r="K581" i="14"/>
  <c r="J581" i="14"/>
  <c r="I581" i="14"/>
  <c r="K580" i="14"/>
  <c r="J580" i="14"/>
  <c r="I580" i="14"/>
  <c r="K579" i="14"/>
  <c r="J579" i="14"/>
  <c r="I579" i="14"/>
  <c r="K578" i="14"/>
  <c r="J578" i="14"/>
  <c r="I578" i="14"/>
  <c r="K577" i="14"/>
  <c r="J577" i="14"/>
  <c r="I577" i="14"/>
  <c r="K576" i="14"/>
  <c r="J576" i="14"/>
  <c r="I576" i="14"/>
  <c r="K575" i="14"/>
  <c r="J575" i="14"/>
  <c r="I575" i="14"/>
  <c r="K574" i="14"/>
  <c r="J574" i="14"/>
  <c r="I574" i="14"/>
  <c r="K573" i="14"/>
  <c r="J573" i="14"/>
  <c r="I573" i="14"/>
  <c r="K572" i="14"/>
  <c r="J572" i="14"/>
  <c r="I572" i="14"/>
  <c r="K571" i="14"/>
  <c r="J571" i="14"/>
  <c r="I571" i="14"/>
  <c r="K570" i="14"/>
  <c r="J570" i="14"/>
  <c r="I570" i="14"/>
  <c r="K569" i="14"/>
  <c r="J569" i="14"/>
  <c r="I569" i="14"/>
  <c r="K568" i="14"/>
  <c r="J568" i="14"/>
  <c r="I568" i="14"/>
  <c r="K567" i="14"/>
  <c r="J567" i="14"/>
  <c r="I567" i="14"/>
  <c r="K566" i="14"/>
  <c r="J566" i="14"/>
  <c r="I566" i="14"/>
  <c r="K565" i="14"/>
  <c r="J565" i="14"/>
  <c r="I565" i="14"/>
  <c r="K564" i="14"/>
  <c r="J564" i="14"/>
  <c r="I564" i="14"/>
  <c r="K563" i="14"/>
  <c r="J563" i="14"/>
  <c r="I563" i="14"/>
  <c r="K562" i="14"/>
  <c r="J562" i="14"/>
  <c r="I562" i="14"/>
  <c r="K561" i="14"/>
  <c r="J561" i="14"/>
  <c r="I561" i="14"/>
  <c r="K560" i="14"/>
  <c r="J560" i="14"/>
  <c r="I560" i="14"/>
  <c r="K559" i="14"/>
  <c r="J559" i="14"/>
  <c r="I559" i="14"/>
  <c r="K558" i="14"/>
  <c r="J558" i="14"/>
  <c r="I558" i="14"/>
  <c r="K557" i="14"/>
  <c r="J557" i="14"/>
  <c r="I557" i="14"/>
  <c r="K556" i="14"/>
  <c r="J556" i="14"/>
  <c r="I556" i="14"/>
  <c r="K555" i="14"/>
  <c r="J555" i="14"/>
  <c r="I555" i="14"/>
  <c r="K554" i="14"/>
  <c r="J554" i="14"/>
  <c r="I554" i="14"/>
  <c r="K553" i="14"/>
  <c r="J553" i="14"/>
  <c r="I553" i="14"/>
  <c r="K552" i="14"/>
  <c r="J552" i="14"/>
  <c r="I552" i="14"/>
  <c r="K551" i="14"/>
  <c r="J551" i="14"/>
  <c r="I551" i="14"/>
  <c r="K550" i="14"/>
  <c r="J550" i="14"/>
  <c r="I550" i="14"/>
  <c r="K549" i="14"/>
  <c r="J549" i="14"/>
  <c r="I549" i="14"/>
  <c r="K548" i="14"/>
  <c r="J548" i="14"/>
  <c r="I548" i="14"/>
  <c r="M548" i="14" s="1"/>
  <c r="K547" i="14"/>
  <c r="J547" i="14"/>
  <c r="I547" i="14"/>
  <c r="M547" i="14" s="1"/>
  <c r="K546" i="14"/>
  <c r="J546" i="14"/>
  <c r="I546" i="14"/>
  <c r="K545" i="14"/>
  <c r="J545" i="14"/>
  <c r="I545" i="14"/>
  <c r="K544" i="14"/>
  <c r="J544" i="14"/>
  <c r="I544" i="14"/>
  <c r="K543" i="14"/>
  <c r="J543" i="14"/>
  <c r="I543" i="14"/>
  <c r="K542" i="14"/>
  <c r="J542" i="14"/>
  <c r="I542" i="14"/>
  <c r="K541" i="14"/>
  <c r="J541" i="14"/>
  <c r="I541" i="14"/>
  <c r="K540" i="14"/>
  <c r="J540" i="14"/>
  <c r="I540" i="14"/>
  <c r="K539" i="14"/>
  <c r="J539" i="14"/>
  <c r="I539" i="14"/>
  <c r="K538" i="14"/>
  <c r="J538" i="14"/>
  <c r="I538" i="14"/>
  <c r="K537" i="14"/>
  <c r="J537" i="14"/>
  <c r="I537" i="14"/>
  <c r="K536" i="14"/>
  <c r="J536" i="14"/>
  <c r="I536" i="14"/>
  <c r="K535" i="14"/>
  <c r="J535" i="14"/>
  <c r="I535" i="14"/>
  <c r="K534" i="14"/>
  <c r="J534" i="14"/>
  <c r="I534" i="14"/>
  <c r="K533" i="14"/>
  <c r="J533" i="14"/>
  <c r="I533" i="14"/>
  <c r="K532" i="14"/>
  <c r="J532" i="14"/>
  <c r="I532" i="14"/>
  <c r="K531" i="14"/>
  <c r="J531" i="14"/>
  <c r="I531" i="14"/>
  <c r="K530" i="14"/>
  <c r="J530" i="14"/>
  <c r="I530" i="14"/>
  <c r="K529" i="14"/>
  <c r="J529" i="14"/>
  <c r="I529" i="14"/>
  <c r="M529" i="14" s="1"/>
  <c r="K528" i="14"/>
  <c r="J528" i="14"/>
  <c r="I528" i="14"/>
  <c r="K527" i="14"/>
  <c r="J527" i="14"/>
  <c r="I527" i="14"/>
  <c r="K526" i="14"/>
  <c r="J526" i="14"/>
  <c r="I526" i="14"/>
  <c r="K525" i="14"/>
  <c r="J525" i="14"/>
  <c r="I525" i="14"/>
  <c r="K524" i="14"/>
  <c r="J524" i="14"/>
  <c r="I524" i="14"/>
  <c r="K523" i="14"/>
  <c r="J523" i="14"/>
  <c r="I523" i="14"/>
  <c r="K522" i="14"/>
  <c r="J522" i="14"/>
  <c r="I522" i="14"/>
  <c r="K521" i="14"/>
  <c r="J521" i="14"/>
  <c r="I521" i="14"/>
  <c r="K520" i="14"/>
  <c r="J520" i="14"/>
  <c r="I520" i="14"/>
  <c r="M520" i="14" s="1"/>
  <c r="K519" i="14"/>
  <c r="J519" i="14"/>
  <c r="I519" i="14"/>
  <c r="M519" i="14" s="1"/>
  <c r="K518" i="14"/>
  <c r="J518" i="14"/>
  <c r="I518" i="14"/>
  <c r="M518" i="14" s="1"/>
  <c r="K517" i="14"/>
  <c r="J517" i="14"/>
  <c r="I517" i="14"/>
  <c r="M517" i="14" s="1"/>
  <c r="L621" i="14" l="1"/>
  <c r="L685" i="14"/>
  <c r="L728" i="14"/>
  <c r="L524" i="14"/>
  <c r="L564" i="14"/>
  <c r="L588" i="14"/>
  <c r="L596" i="14"/>
  <c r="L660" i="14"/>
  <c r="L700" i="14"/>
  <c r="L724" i="14"/>
  <c r="L740" i="14"/>
  <c r="L756" i="14"/>
  <c r="L972" i="14"/>
  <c r="L813" i="14"/>
  <c r="L936" i="14"/>
  <c r="L643" i="14"/>
  <c r="L735" i="14"/>
  <c r="L743" i="14"/>
  <c r="L771" i="14"/>
  <c r="L775" i="14"/>
  <c r="L791" i="14"/>
  <c r="L835" i="14"/>
  <c r="L839" i="14"/>
  <c r="L863" i="14"/>
  <c r="L871" i="14"/>
  <c r="L899" i="14"/>
  <c r="L903" i="14"/>
  <c r="L919" i="14"/>
  <c r="L967" i="14"/>
  <c r="L980" i="14"/>
  <c r="L984" i="14"/>
  <c r="L637" i="14"/>
  <c r="L1021" i="14"/>
  <c r="L833" i="14"/>
  <c r="L849" i="14"/>
  <c r="L929" i="14"/>
  <c r="L961" i="14"/>
  <c r="L977" i="14"/>
  <c r="L527" i="14"/>
  <c r="L535" i="14"/>
  <c r="L551" i="14"/>
  <c r="L599" i="14"/>
  <c r="L631" i="14"/>
  <c r="L644" i="14"/>
  <c r="L692" i="14"/>
  <c r="L820" i="14"/>
  <c r="L948" i="14"/>
  <c r="L557" i="14"/>
  <c r="L733" i="14"/>
  <c r="L810" i="14"/>
  <c r="L842" i="14"/>
  <c r="L874" i="14"/>
  <c r="L877" i="14"/>
  <c r="L890" i="14"/>
  <c r="L893" i="14"/>
  <c r="L938" i="14"/>
  <c r="L941" i="14"/>
  <c r="L970" i="14"/>
  <c r="L989" i="14"/>
  <c r="L616" i="14"/>
  <c r="L632" i="14"/>
  <c r="L653" i="14"/>
  <c r="L765" i="14"/>
  <c r="L529" i="14"/>
  <c r="L537" i="14"/>
  <c r="L545" i="14"/>
  <c r="L580" i="14"/>
  <c r="L646" i="14"/>
  <c r="L774" i="14"/>
  <c r="L806" i="14"/>
  <c r="L854" i="14"/>
  <c r="L870" i="14"/>
  <c r="L902" i="14"/>
  <c r="L934" i="14"/>
  <c r="L998" i="14"/>
  <c r="L582" i="14"/>
  <c r="L614" i="14"/>
  <c r="L669" i="14"/>
  <c r="L714" i="14"/>
  <c r="L788" i="14"/>
  <c r="L916" i="14"/>
  <c r="L606" i="14"/>
  <c r="L780" i="14"/>
  <c r="L828" i="14"/>
  <c r="L844" i="14"/>
  <c r="L852" i="14"/>
  <c r="L868" i="14"/>
  <c r="L884" i="14"/>
  <c r="L908" i="14"/>
  <c r="L956" i="14"/>
  <c r="L554" i="14"/>
  <c r="L567" i="14"/>
  <c r="L572" i="14"/>
  <c r="L601" i="14"/>
  <c r="L680" i="14"/>
  <c r="L688" i="14"/>
  <c r="L693" i="14"/>
  <c r="L701" i="14"/>
  <c r="L991" i="14"/>
  <c r="L996" i="14"/>
  <c r="L999" i="14"/>
  <c r="L1012" i="14"/>
  <c r="L536" i="14"/>
  <c r="L570" i="14"/>
  <c r="L760" i="14"/>
  <c r="L781" i="14"/>
  <c r="L797" i="14"/>
  <c r="L829" i="14"/>
  <c r="L861" i="14"/>
  <c r="L577" i="14"/>
  <c r="L808" i="14"/>
  <c r="L888" i="14"/>
  <c r="L552" i="14"/>
  <c r="L726" i="14"/>
  <c r="L579" i="14"/>
  <c r="L589" i="14"/>
  <c r="L605" i="14"/>
  <c r="L634" i="14"/>
  <c r="L663" i="14"/>
  <c r="L668" i="14"/>
  <c r="L705" i="14"/>
  <c r="L708" i="14"/>
  <c r="L721" i="14"/>
  <c r="L628" i="14"/>
  <c r="L573" i="14"/>
  <c r="L673" i="14"/>
  <c r="L695" i="14"/>
  <c r="L909" i="14"/>
  <c r="L925" i="14"/>
  <c r="L957" i="14"/>
  <c r="L1002" i="14"/>
  <c r="L1018" i="14"/>
  <c r="L1016" i="14"/>
  <c r="L982" i="14"/>
  <c r="L716" i="14"/>
  <c r="L521" i="14"/>
  <c r="L550" i="14"/>
  <c r="L568" i="14"/>
  <c r="L586" i="14"/>
  <c r="L607" i="14"/>
  <c r="L612" i="14"/>
  <c r="L615" i="14"/>
  <c r="L664" i="14"/>
  <c r="L698" i="14"/>
  <c r="L727" i="14"/>
  <c r="L732" i="14"/>
  <c r="L737" i="14"/>
  <c r="L560" i="14"/>
  <c r="L734" i="14"/>
  <c r="L856" i="14"/>
  <c r="L618" i="14"/>
  <c r="L636" i="14"/>
  <c r="L657" i="14"/>
  <c r="L662" i="14"/>
  <c r="L696" i="14"/>
  <c r="L717" i="14"/>
  <c r="L801" i="14"/>
  <c r="L609" i="14"/>
  <c r="L682" i="14"/>
  <c r="L729" i="14"/>
  <c r="L641" i="14"/>
  <c r="L600" i="14"/>
  <c r="L652" i="14"/>
  <c r="L665" i="14"/>
  <c r="L670" i="14"/>
  <c r="L678" i="14"/>
  <c r="L707" i="14"/>
  <c r="L746" i="14"/>
  <c r="L749" i="14"/>
  <c r="L762" i="14"/>
  <c r="L796" i="14"/>
  <c r="L604" i="14"/>
  <c r="L742" i="14"/>
  <c r="L565" i="14"/>
  <c r="L544" i="14"/>
  <c r="L593" i="14"/>
  <c r="L598" i="14"/>
  <c r="L624" i="14"/>
  <c r="L629" i="14"/>
  <c r="L650" i="14"/>
  <c r="L671" i="14"/>
  <c r="L676" i="14"/>
  <c r="L679" i="14"/>
  <c r="L710" i="14"/>
  <c r="L744" i="14"/>
  <c r="L924" i="14"/>
  <c r="L759" i="14"/>
  <c r="L764" i="14"/>
  <c r="L769" i="14"/>
  <c r="L772" i="14"/>
  <c r="L785" i="14"/>
  <c r="L790" i="14"/>
  <c r="L824" i="14"/>
  <c r="L845" i="14"/>
  <c r="L887" i="14"/>
  <c r="L892" i="14"/>
  <c r="L897" i="14"/>
  <c r="L900" i="14"/>
  <c r="L913" i="14"/>
  <c r="L918" i="14"/>
  <c r="L952" i="14"/>
  <c r="L973" i="14"/>
  <c r="L1020" i="14"/>
  <c r="L963" i="14"/>
  <c r="L1005" i="14"/>
  <c r="L778" i="14"/>
  <c r="L799" i="14"/>
  <c r="L804" i="14"/>
  <c r="L807" i="14"/>
  <c r="L838" i="14"/>
  <c r="L872" i="14"/>
  <c r="L906" i="14"/>
  <c r="L927" i="14"/>
  <c r="L932" i="14"/>
  <c r="L935" i="14"/>
  <c r="L966" i="14"/>
  <c r="L1000" i="14"/>
  <c r="L823" i="14"/>
  <c r="L836" i="14"/>
  <c r="L951" i="14"/>
  <c r="L964" i="14"/>
  <c r="L792" i="14"/>
  <c r="L826" i="14"/>
  <c r="L855" i="14"/>
  <c r="L860" i="14"/>
  <c r="L865" i="14"/>
  <c r="L920" i="14"/>
  <c r="L954" i="14"/>
  <c r="L983" i="14"/>
  <c r="L988" i="14"/>
  <c r="L993" i="14"/>
  <c r="L519" i="14"/>
  <c r="L532" i="14"/>
  <c r="L563" i="14"/>
  <c r="L591" i="14"/>
  <c r="L627" i="14"/>
  <c r="L655" i="14"/>
  <c r="L691" i="14"/>
  <c r="L719" i="14"/>
  <c r="L752" i="14"/>
  <c r="L755" i="14"/>
  <c r="L757" i="14"/>
  <c r="L783" i="14"/>
  <c r="L793" i="14"/>
  <c r="L798" i="14"/>
  <c r="L816" i="14"/>
  <c r="L819" i="14"/>
  <c r="L821" i="14"/>
  <c r="L847" i="14"/>
  <c r="L857" i="14"/>
  <c r="L862" i="14"/>
  <c r="L880" i="14"/>
  <c r="L883" i="14"/>
  <c r="L885" i="14"/>
  <c r="L911" i="14"/>
  <c r="L921" i="14"/>
  <c r="L926" i="14"/>
  <c r="L944" i="14"/>
  <c r="L947" i="14"/>
  <c r="L949" i="14"/>
  <c r="L975" i="14"/>
  <c r="L985" i="14"/>
  <c r="L990" i="14"/>
  <c r="L1008" i="14"/>
  <c r="L1013" i="14"/>
  <c r="L558" i="14"/>
  <c r="L576" i="14"/>
  <c r="L581" i="14"/>
  <c r="L617" i="14"/>
  <c r="L622" i="14"/>
  <c r="L640" i="14"/>
  <c r="L645" i="14"/>
  <c r="L681" i="14"/>
  <c r="L686" i="14"/>
  <c r="L704" i="14"/>
  <c r="L709" i="14"/>
  <c r="L745" i="14"/>
  <c r="L750" i="14"/>
  <c r="L768" i="14"/>
  <c r="L773" i="14"/>
  <c r="L809" i="14"/>
  <c r="L814" i="14"/>
  <c r="L832" i="14"/>
  <c r="L837" i="14"/>
  <c r="L873" i="14"/>
  <c r="L878" i="14"/>
  <c r="L896" i="14"/>
  <c r="L901" i="14"/>
  <c r="L937" i="14"/>
  <c r="L942" i="14"/>
  <c r="L960" i="14"/>
  <c r="L965" i="14"/>
  <c r="L1001" i="14"/>
  <c r="L1006" i="14"/>
  <c r="L1024" i="14"/>
  <c r="L540" i="14"/>
  <c r="L548" i="14"/>
  <c r="L556" i="14"/>
  <c r="L561" i="14"/>
  <c r="L566" i="14"/>
  <c r="L584" i="14"/>
  <c r="L602" i="14"/>
  <c r="L620" i="14"/>
  <c r="L625" i="14"/>
  <c r="L630" i="14"/>
  <c r="L648" i="14"/>
  <c r="L666" i="14"/>
  <c r="L684" i="14"/>
  <c r="L689" i="14"/>
  <c r="L694" i="14"/>
  <c r="L712" i="14"/>
  <c r="L730" i="14"/>
  <c r="L748" i="14"/>
  <c r="L753" i="14"/>
  <c r="L758" i="14"/>
  <c r="L776" i="14"/>
  <c r="L794" i="14"/>
  <c r="L812" i="14"/>
  <c r="L817" i="14"/>
  <c r="L822" i="14"/>
  <c r="L840" i="14"/>
  <c r="L858" i="14"/>
  <c r="L876" i="14"/>
  <c r="L881" i="14"/>
  <c r="L886" i="14"/>
  <c r="L904" i="14"/>
  <c r="L922" i="14"/>
  <c r="L940" i="14"/>
  <c r="L945" i="14"/>
  <c r="L950" i="14"/>
  <c r="L968" i="14"/>
  <c r="L986" i="14"/>
  <c r="L1004" i="14"/>
  <c r="L1009" i="14"/>
  <c r="L1014" i="14"/>
  <c r="L553" i="14"/>
  <c r="L517" i="14"/>
  <c r="L520" i="14"/>
  <c r="L523" i="14"/>
  <c r="L525" i="14"/>
  <c r="L528" i="14"/>
  <c r="L538" i="14"/>
  <c r="L559" i="14"/>
  <c r="L569" i="14"/>
  <c r="L574" i="14"/>
  <c r="L592" i="14"/>
  <c r="L595" i="14"/>
  <c r="L597" i="14"/>
  <c r="L623" i="14"/>
  <c r="L633" i="14"/>
  <c r="L638" i="14"/>
  <c r="L656" i="14"/>
  <c r="L659" i="14"/>
  <c r="L661" i="14"/>
  <c r="L687" i="14"/>
  <c r="L697" i="14"/>
  <c r="L702" i="14"/>
  <c r="L720" i="14"/>
  <c r="L723" i="14"/>
  <c r="L725" i="14"/>
  <c r="L751" i="14"/>
  <c r="L761" i="14"/>
  <c r="L766" i="14"/>
  <c r="L784" i="14"/>
  <c r="L787" i="14"/>
  <c r="L789" i="14"/>
  <c r="L815" i="14"/>
  <c r="L825" i="14"/>
  <c r="L830" i="14"/>
  <c r="L848" i="14"/>
  <c r="L851" i="14"/>
  <c r="L853" i="14"/>
  <c r="L879" i="14"/>
  <c r="L889" i="14"/>
  <c r="L894" i="14"/>
  <c r="L912" i="14"/>
  <c r="L915" i="14"/>
  <c r="L917" i="14"/>
  <c r="L943" i="14"/>
  <c r="L953" i="14"/>
  <c r="L958" i="14"/>
  <c r="L976" i="14"/>
  <c r="L979" i="14"/>
  <c r="L981" i="14"/>
  <c r="L1007" i="14"/>
  <c r="L1017" i="14"/>
  <c r="L1022" i="14"/>
  <c r="L518" i="14"/>
  <c r="L539" i="14"/>
  <c r="L575" i="14"/>
  <c r="L585" i="14"/>
  <c r="L590" i="14"/>
  <c r="L608" i="14"/>
  <c r="L611" i="14"/>
  <c r="L613" i="14"/>
  <c r="L639" i="14"/>
  <c r="L649" i="14"/>
  <c r="L654" i="14"/>
  <c r="L672" i="14"/>
  <c r="L675" i="14"/>
  <c r="L677" i="14"/>
  <c r="L703" i="14"/>
  <c r="L713" i="14"/>
  <c r="L718" i="14"/>
  <c r="L736" i="14"/>
  <c r="L739" i="14"/>
  <c r="L741" i="14"/>
  <c r="L767" i="14"/>
  <c r="L777" i="14"/>
  <c r="L782" i="14"/>
  <c r="L800" i="14"/>
  <c r="L803" i="14"/>
  <c r="L805" i="14"/>
  <c r="L831" i="14"/>
  <c r="L841" i="14"/>
  <c r="L846" i="14"/>
  <c r="L864" i="14"/>
  <c r="L867" i="14"/>
  <c r="L869" i="14"/>
  <c r="L895" i="14"/>
  <c r="L905" i="14"/>
  <c r="L910" i="14"/>
  <c r="L928" i="14"/>
  <c r="L931" i="14"/>
  <c r="L933" i="14"/>
  <c r="L959" i="14"/>
  <c r="L969" i="14"/>
  <c r="L974" i="14"/>
  <c r="L992" i="14"/>
  <c r="L995" i="14"/>
  <c r="L997" i="14"/>
  <c r="L583" i="14"/>
  <c r="L647" i="14"/>
  <c r="L711" i="14"/>
  <c r="L610" i="14"/>
  <c r="L722" i="14"/>
  <c r="L786" i="14"/>
  <c r="L962" i="14"/>
  <c r="L994" i="14"/>
  <c r="L1010" i="14"/>
  <c r="L546" i="14"/>
  <c r="L1015" i="14"/>
  <c r="L578" i="14"/>
  <c r="L658" i="14"/>
  <c r="L706" i="14"/>
  <c r="L1011" i="14"/>
  <c r="L802" i="14"/>
  <c r="L834" i="14"/>
  <c r="L882" i="14"/>
  <c r="L898" i="14"/>
  <c r="L530" i="14"/>
  <c r="L542" i="14"/>
  <c r="L547" i="14"/>
  <c r="L549" i="14"/>
  <c r="L522" i="14"/>
  <c r="L642" i="14"/>
  <c r="L850" i="14"/>
  <c r="L914" i="14"/>
  <c r="L946" i="14"/>
  <c r="L534" i="14"/>
  <c r="L626" i="14"/>
  <c r="L674" i="14"/>
  <c r="L690" i="14"/>
  <c r="L866" i="14"/>
  <c r="L930" i="14"/>
  <c r="L978" i="14"/>
  <c r="L526" i="14"/>
  <c r="L531" i="14"/>
  <c r="L533" i="14"/>
  <c r="L543" i="14"/>
  <c r="L1023" i="14"/>
  <c r="L541" i="14"/>
  <c r="L562" i="14"/>
  <c r="L594" i="14"/>
  <c r="L738" i="14"/>
  <c r="L754" i="14"/>
  <c r="L770" i="14"/>
  <c r="L818" i="14"/>
  <c r="L555" i="14"/>
  <c r="L571" i="14"/>
  <c r="L587" i="14"/>
  <c r="L603" i="14"/>
  <c r="L619" i="14"/>
  <c r="L635" i="14"/>
  <c r="L651" i="14"/>
  <c r="L667" i="14"/>
  <c r="L683" i="14"/>
  <c r="L699" i="14"/>
  <c r="L715" i="14"/>
  <c r="L731" i="14"/>
  <c r="L747" i="14"/>
  <c r="L763" i="14"/>
  <c r="L779" i="14"/>
  <c r="L795" i="14"/>
  <c r="L811" i="14"/>
  <c r="L827" i="14"/>
  <c r="L843" i="14"/>
  <c r="L859" i="14"/>
  <c r="L875" i="14"/>
  <c r="L891" i="14"/>
  <c r="L907" i="14"/>
  <c r="L923" i="14"/>
  <c r="L939" i="14"/>
  <c r="L955" i="14"/>
  <c r="L971" i="14"/>
  <c r="L987" i="14"/>
  <c r="L1003" i="14"/>
  <c r="L1019" i="14"/>
  <c r="K516" i="14" l="1"/>
  <c r="J516" i="14"/>
  <c r="I516" i="14"/>
  <c r="K515" i="14"/>
  <c r="J515" i="14"/>
  <c r="I515" i="14"/>
  <c r="K514" i="14"/>
  <c r="J514" i="14"/>
  <c r="I514" i="14"/>
  <c r="K513" i="14"/>
  <c r="J513" i="14"/>
  <c r="I513" i="14"/>
  <c r="K512" i="14"/>
  <c r="J512" i="14"/>
  <c r="I512" i="14"/>
  <c r="K511" i="14"/>
  <c r="J511" i="14"/>
  <c r="I511" i="14"/>
  <c r="K510" i="14"/>
  <c r="J510" i="14"/>
  <c r="I510" i="14"/>
  <c r="K509" i="14"/>
  <c r="J509" i="14"/>
  <c r="I509" i="14"/>
  <c r="K508" i="14"/>
  <c r="J508" i="14"/>
  <c r="I508" i="14"/>
  <c r="K507" i="14"/>
  <c r="J507" i="14"/>
  <c r="I507" i="14"/>
  <c r="K506" i="14"/>
  <c r="J506" i="14"/>
  <c r="I506" i="14"/>
  <c r="K505" i="14"/>
  <c r="J505" i="14"/>
  <c r="I505" i="14"/>
  <c r="K504" i="14"/>
  <c r="J504" i="14"/>
  <c r="I504" i="14"/>
  <c r="K503" i="14"/>
  <c r="J503" i="14"/>
  <c r="I503" i="14"/>
  <c r="K502" i="14"/>
  <c r="J502" i="14"/>
  <c r="I502" i="14"/>
  <c r="K501" i="14"/>
  <c r="J501" i="14"/>
  <c r="I501" i="14"/>
  <c r="K500" i="14"/>
  <c r="J500" i="14"/>
  <c r="I500" i="14"/>
  <c r="M500" i="14" s="1"/>
  <c r="K499" i="14"/>
  <c r="J499" i="14"/>
  <c r="I499" i="14"/>
  <c r="M499" i="14" s="1"/>
  <c r="K498" i="14"/>
  <c r="J498" i="14"/>
  <c r="I498" i="14"/>
  <c r="K497" i="14"/>
  <c r="J497" i="14"/>
  <c r="I497" i="14"/>
  <c r="K496" i="14"/>
  <c r="J496" i="14"/>
  <c r="I496" i="14"/>
  <c r="K495" i="14"/>
  <c r="J495" i="14"/>
  <c r="I495" i="14"/>
  <c r="K494" i="14"/>
  <c r="J494" i="14"/>
  <c r="I494" i="14"/>
  <c r="K493" i="14"/>
  <c r="J493" i="14"/>
  <c r="I493" i="14"/>
  <c r="K492" i="14"/>
  <c r="J492" i="14"/>
  <c r="I492" i="14"/>
  <c r="K491" i="14"/>
  <c r="J491" i="14"/>
  <c r="I491" i="14"/>
  <c r="K490" i="14"/>
  <c r="J490" i="14"/>
  <c r="I490" i="14"/>
  <c r="K489" i="14"/>
  <c r="J489" i="14"/>
  <c r="I489" i="14"/>
  <c r="K488" i="14"/>
  <c r="J488" i="14"/>
  <c r="I488" i="14"/>
  <c r="K487" i="14"/>
  <c r="J487" i="14"/>
  <c r="I487" i="14"/>
  <c r="K486" i="14"/>
  <c r="J486" i="14"/>
  <c r="I486" i="14"/>
  <c r="K485" i="14"/>
  <c r="J485" i="14"/>
  <c r="I485" i="14"/>
  <c r="K484" i="14"/>
  <c r="J484" i="14"/>
  <c r="I484" i="14"/>
  <c r="K483" i="14"/>
  <c r="J483" i="14"/>
  <c r="I483" i="14"/>
  <c r="K482" i="14"/>
  <c r="J482" i="14"/>
  <c r="I482" i="14"/>
  <c r="K481" i="14"/>
  <c r="J481" i="14"/>
  <c r="I481" i="14"/>
  <c r="B5" i="19"/>
  <c r="B6" i="19" s="1"/>
  <c r="L503" i="14" l="1"/>
  <c r="L511" i="14"/>
  <c r="L502" i="14"/>
  <c r="L505" i="14"/>
  <c r="L498" i="14"/>
  <c r="L500" i="14"/>
  <c r="L506" i="14"/>
  <c r="L508" i="14"/>
  <c r="L510" i="14"/>
  <c r="L512" i="14"/>
  <c r="L514" i="14"/>
  <c r="L516" i="14"/>
  <c r="L497" i="14"/>
  <c r="L489" i="14"/>
  <c r="L495" i="14"/>
  <c r="L487" i="14"/>
  <c r="L513" i="14"/>
  <c r="L484" i="14"/>
  <c r="L486" i="14"/>
  <c r="L488" i="14"/>
  <c r="L490" i="14"/>
  <c r="L492" i="14"/>
  <c r="L494" i="14"/>
  <c r="L482" i="14"/>
  <c r="L507" i="14"/>
  <c r="L509" i="14"/>
  <c r="L481" i="14"/>
  <c r="L483" i="14"/>
  <c r="L485" i="14"/>
  <c r="L496" i="14"/>
  <c r="L515" i="14"/>
  <c r="L491" i="14"/>
  <c r="L493" i="14"/>
  <c r="L504" i="14"/>
  <c r="L499" i="14"/>
  <c r="L501" i="14"/>
  <c r="B7" i="19"/>
  <c r="B8" i="19" l="1"/>
  <c r="B9" i="19" l="1"/>
  <c r="B10" i="19" l="1"/>
  <c r="B11" i="19" l="1"/>
  <c r="B12" i="19" l="1"/>
  <c r="B13" i="19" l="1"/>
  <c r="B14" i="19" l="1"/>
  <c r="B15" i="19" l="1"/>
  <c r="F4" i="19" l="1"/>
  <c r="E4" i="19"/>
  <c r="F6" i="19"/>
  <c r="E5" i="19"/>
  <c r="F5" i="19"/>
  <c r="E6" i="19"/>
  <c r="F7" i="19"/>
  <c r="E7" i="19"/>
  <c r="F8" i="19"/>
  <c r="E8" i="19"/>
  <c r="F9" i="19"/>
  <c r="E9" i="19"/>
  <c r="F10" i="19"/>
  <c r="E10" i="19"/>
  <c r="F11" i="19"/>
  <c r="E11" i="19"/>
  <c r="F12" i="19"/>
  <c r="E12" i="19"/>
  <c r="F13" i="19"/>
  <c r="E13" i="19"/>
  <c r="E14" i="19"/>
  <c r="F14" i="19"/>
  <c r="F15" i="19"/>
  <c r="E15" i="19"/>
  <c r="B16" i="19"/>
  <c r="K480" i="14"/>
  <c r="J480" i="14"/>
  <c r="I480" i="14"/>
  <c r="K479" i="14"/>
  <c r="J479" i="14"/>
  <c r="I479" i="14"/>
  <c r="K478" i="14"/>
  <c r="J478" i="14"/>
  <c r="I478" i="14"/>
  <c r="K477" i="14"/>
  <c r="J477" i="14"/>
  <c r="I477" i="14"/>
  <c r="K476" i="14"/>
  <c r="J476" i="14"/>
  <c r="I476" i="14"/>
  <c r="K475" i="14"/>
  <c r="J475" i="14"/>
  <c r="I475" i="14"/>
  <c r="K474" i="14"/>
  <c r="J474" i="14"/>
  <c r="I474" i="14"/>
  <c r="K473" i="14"/>
  <c r="J473" i="14"/>
  <c r="I473" i="14"/>
  <c r="K472" i="14"/>
  <c r="J472" i="14"/>
  <c r="I472" i="14"/>
  <c r="K471" i="14"/>
  <c r="J471" i="14"/>
  <c r="I471" i="14"/>
  <c r="K470" i="14"/>
  <c r="J470" i="14"/>
  <c r="I470" i="14"/>
  <c r="K469" i="14"/>
  <c r="J469" i="14"/>
  <c r="I469" i="14"/>
  <c r="K468" i="14"/>
  <c r="J468" i="14"/>
  <c r="I468" i="14"/>
  <c r="K467" i="14"/>
  <c r="J467" i="14"/>
  <c r="I467" i="14"/>
  <c r="K466" i="14"/>
  <c r="J466" i="14"/>
  <c r="I466" i="14"/>
  <c r="K465" i="14"/>
  <c r="J465" i="14"/>
  <c r="I465" i="14"/>
  <c r="K464" i="14"/>
  <c r="J464" i="14"/>
  <c r="I464" i="14"/>
  <c r="K463" i="14"/>
  <c r="J463" i="14"/>
  <c r="I463" i="14"/>
  <c r="K462" i="14"/>
  <c r="J462" i="14"/>
  <c r="I462" i="14"/>
  <c r="K461" i="14"/>
  <c r="J461" i="14"/>
  <c r="I461" i="14"/>
  <c r="K460" i="14"/>
  <c r="J460" i="14"/>
  <c r="I460" i="14"/>
  <c r="K459" i="14"/>
  <c r="J459" i="14"/>
  <c r="I459" i="14"/>
  <c r="K458" i="14"/>
  <c r="J458" i="14"/>
  <c r="I458" i="14"/>
  <c r="K457" i="14"/>
  <c r="J457" i="14"/>
  <c r="I457" i="14"/>
  <c r="K456" i="14"/>
  <c r="J456" i="14"/>
  <c r="I456" i="14"/>
  <c r="K455" i="14"/>
  <c r="J455" i="14"/>
  <c r="I455" i="14"/>
  <c r="K454" i="14"/>
  <c r="J454" i="14"/>
  <c r="I454" i="14"/>
  <c r="K453" i="14"/>
  <c r="J453" i="14"/>
  <c r="I453" i="14"/>
  <c r="K452" i="14"/>
  <c r="J452" i="14"/>
  <c r="I452" i="14"/>
  <c r="K451" i="14"/>
  <c r="J451" i="14"/>
  <c r="I451" i="14"/>
  <c r="K450" i="14"/>
  <c r="J450" i="14"/>
  <c r="I450" i="14"/>
  <c r="K449" i="14"/>
  <c r="J449" i="14"/>
  <c r="I449" i="14"/>
  <c r="K448" i="14"/>
  <c r="J448" i="14"/>
  <c r="I448" i="14"/>
  <c r="K447" i="14"/>
  <c r="J447" i="14"/>
  <c r="I447" i="14"/>
  <c r="K446" i="14"/>
  <c r="J446" i="14"/>
  <c r="I446" i="14"/>
  <c r="K445" i="14"/>
  <c r="J445" i="14"/>
  <c r="I445" i="14"/>
  <c r="K444" i="14"/>
  <c r="J444" i="14"/>
  <c r="I444" i="14"/>
  <c r="K443" i="14"/>
  <c r="J443" i="14"/>
  <c r="I443" i="14"/>
  <c r="K442" i="14"/>
  <c r="J442" i="14"/>
  <c r="I442" i="14"/>
  <c r="K441" i="14"/>
  <c r="J441" i="14"/>
  <c r="I441" i="14"/>
  <c r="K440" i="14"/>
  <c r="J440" i="14"/>
  <c r="I440" i="14"/>
  <c r="K439" i="14"/>
  <c r="J439" i="14"/>
  <c r="I439" i="14"/>
  <c r="K438" i="14"/>
  <c r="J438" i="14"/>
  <c r="I438" i="14"/>
  <c r="K437" i="14"/>
  <c r="J437" i="14"/>
  <c r="I437" i="14"/>
  <c r="K436" i="14"/>
  <c r="J436" i="14"/>
  <c r="I436" i="14"/>
  <c r="K435" i="14"/>
  <c r="J435" i="14"/>
  <c r="I435" i="14"/>
  <c r="K434" i="14"/>
  <c r="J434" i="14"/>
  <c r="I434" i="14"/>
  <c r="K433" i="14"/>
  <c r="J433" i="14"/>
  <c r="I433" i="14"/>
  <c r="K432" i="14"/>
  <c r="J432" i="14"/>
  <c r="I432" i="14"/>
  <c r="K431" i="14"/>
  <c r="J431" i="14"/>
  <c r="I431" i="14"/>
  <c r="K430" i="14"/>
  <c r="J430" i="14"/>
  <c r="I430" i="14"/>
  <c r="K429" i="14"/>
  <c r="J429" i="14"/>
  <c r="I429" i="14"/>
  <c r="K428" i="14"/>
  <c r="J428" i="14"/>
  <c r="I428" i="14"/>
  <c r="K427" i="14"/>
  <c r="J427" i="14"/>
  <c r="I427" i="14"/>
  <c r="K426" i="14"/>
  <c r="J426" i="14"/>
  <c r="I426" i="14"/>
  <c r="K425" i="14"/>
  <c r="J425" i="14"/>
  <c r="I425" i="14"/>
  <c r="M425" i="14" s="1"/>
  <c r="K424" i="14"/>
  <c r="J424" i="14"/>
  <c r="I424" i="14"/>
  <c r="M424" i="14" s="1"/>
  <c r="K423" i="14"/>
  <c r="J423" i="14"/>
  <c r="I423" i="14"/>
  <c r="M423" i="14" s="1"/>
  <c r="K422" i="14"/>
  <c r="J422" i="14"/>
  <c r="I422" i="14"/>
  <c r="M422" i="14" s="1"/>
  <c r="K421" i="14"/>
  <c r="J421" i="14"/>
  <c r="I421" i="14"/>
  <c r="K420" i="14"/>
  <c r="J420" i="14"/>
  <c r="I420" i="14"/>
  <c r="K419" i="14"/>
  <c r="J419" i="14"/>
  <c r="I419" i="14"/>
  <c r="K418" i="14"/>
  <c r="J418" i="14"/>
  <c r="I418" i="14"/>
  <c r="K417" i="14"/>
  <c r="J417" i="14"/>
  <c r="I417" i="14"/>
  <c r="K416" i="14"/>
  <c r="J416" i="14"/>
  <c r="I416" i="14"/>
  <c r="K415" i="14"/>
  <c r="J415" i="14"/>
  <c r="I415" i="14"/>
  <c r="K414" i="14"/>
  <c r="J414" i="14"/>
  <c r="I414" i="14"/>
  <c r="K413" i="14"/>
  <c r="J413" i="14"/>
  <c r="I413" i="14"/>
  <c r="K412" i="14"/>
  <c r="J412" i="14"/>
  <c r="I412" i="14"/>
  <c r="K411" i="14"/>
  <c r="J411" i="14"/>
  <c r="I411" i="14"/>
  <c r="K410" i="14"/>
  <c r="J410" i="14"/>
  <c r="I410" i="14"/>
  <c r="K409" i="14"/>
  <c r="J409" i="14"/>
  <c r="I409" i="14"/>
  <c r="K408" i="14"/>
  <c r="J408" i="14"/>
  <c r="I408" i="14"/>
  <c r="K407" i="14"/>
  <c r="J407" i="14"/>
  <c r="I407" i="14"/>
  <c r="K406" i="14"/>
  <c r="J406" i="14"/>
  <c r="I406" i="14"/>
  <c r="K405" i="14"/>
  <c r="J405" i="14"/>
  <c r="I405" i="14"/>
  <c r="K404" i="14"/>
  <c r="J404" i="14"/>
  <c r="I404" i="14"/>
  <c r="K403" i="14"/>
  <c r="J403" i="14"/>
  <c r="I403" i="14"/>
  <c r="K402" i="14"/>
  <c r="J402" i="14"/>
  <c r="I402" i="14"/>
  <c r="K401" i="14"/>
  <c r="J401" i="14"/>
  <c r="I401" i="14"/>
  <c r="K400" i="14"/>
  <c r="J400" i="14"/>
  <c r="I400" i="14"/>
  <c r="K399" i="14"/>
  <c r="J399" i="14"/>
  <c r="I399" i="14"/>
  <c r="K398" i="14"/>
  <c r="J398" i="14"/>
  <c r="I398" i="14"/>
  <c r="K397" i="14"/>
  <c r="J397" i="14"/>
  <c r="I397" i="14"/>
  <c r="K396" i="14"/>
  <c r="J396" i="14"/>
  <c r="I396" i="14"/>
  <c r="K395" i="14"/>
  <c r="J395" i="14"/>
  <c r="I395" i="14"/>
  <c r="K394" i="14"/>
  <c r="J394" i="14"/>
  <c r="I394" i="14"/>
  <c r="K393" i="14"/>
  <c r="J393" i="14"/>
  <c r="I393" i="14"/>
  <c r="K392" i="14"/>
  <c r="J392" i="14"/>
  <c r="I392" i="14"/>
  <c r="K391" i="14"/>
  <c r="J391" i="14"/>
  <c r="I391" i="14"/>
  <c r="K390" i="14"/>
  <c r="J390" i="14"/>
  <c r="I390" i="14"/>
  <c r="M390" i="14" s="1"/>
  <c r="K389" i="14"/>
  <c r="J389" i="14"/>
  <c r="I389" i="14"/>
  <c r="K388" i="14"/>
  <c r="J388" i="14"/>
  <c r="I388" i="14"/>
  <c r="K387" i="14"/>
  <c r="J387" i="14"/>
  <c r="I387" i="14"/>
  <c r="K386" i="14"/>
  <c r="J386" i="14"/>
  <c r="I386" i="14"/>
  <c r="K385" i="14"/>
  <c r="J385" i="14"/>
  <c r="I385" i="14"/>
  <c r="K384" i="14"/>
  <c r="J384" i="14"/>
  <c r="I384" i="14"/>
  <c r="K383" i="14"/>
  <c r="J383" i="14"/>
  <c r="I383" i="14"/>
  <c r="K382" i="14"/>
  <c r="J382" i="14"/>
  <c r="I382" i="14"/>
  <c r="K381" i="14"/>
  <c r="J381" i="14"/>
  <c r="I381" i="14"/>
  <c r="K380" i="14"/>
  <c r="J380" i="14"/>
  <c r="I380" i="14"/>
  <c r="K379" i="14"/>
  <c r="J379" i="14"/>
  <c r="I379" i="14"/>
  <c r="K378" i="14"/>
  <c r="J378" i="14"/>
  <c r="I378" i="14"/>
  <c r="K377" i="14"/>
  <c r="J377" i="14"/>
  <c r="I377" i="14"/>
  <c r="K376" i="14"/>
  <c r="J376" i="14"/>
  <c r="I376" i="14"/>
  <c r="K375" i="14"/>
  <c r="J375" i="14"/>
  <c r="I375" i="14"/>
  <c r="K374" i="14"/>
  <c r="J374" i="14"/>
  <c r="I374" i="14"/>
  <c r="K373" i="14"/>
  <c r="J373" i="14"/>
  <c r="I373" i="14"/>
  <c r="M373" i="14" s="1"/>
  <c r="K372" i="14"/>
  <c r="J372" i="14"/>
  <c r="I372" i="14"/>
  <c r="K371" i="14"/>
  <c r="J371" i="14"/>
  <c r="I371" i="14"/>
  <c r="K370" i="14"/>
  <c r="J370" i="14"/>
  <c r="I370" i="14"/>
  <c r="K369" i="14"/>
  <c r="J369" i="14"/>
  <c r="I369" i="14"/>
  <c r="K368" i="14"/>
  <c r="J368" i="14"/>
  <c r="I368" i="14"/>
  <c r="K367" i="14"/>
  <c r="J367" i="14"/>
  <c r="I367" i="14"/>
  <c r="K366" i="14"/>
  <c r="J366" i="14"/>
  <c r="I366" i="14"/>
  <c r="K365" i="14"/>
  <c r="J365" i="14"/>
  <c r="I365" i="14"/>
  <c r="K364" i="14"/>
  <c r="J364" i="14"/>
  <c r="I364" i="14"/>
  <c r="K363" i="14"/>
  <c r="J363" i="14"/>
  <c r="I363" i="14"/>
  <c r="K362" i="14"/>
  <c r="J362" i="14"/>
  <c r="I362" i="14"/>
  <c r="K361" i="14"/>
  <c r="J361" i="14"/>
  <c r="I361" i="14"/>
  <c r="K360" i="14"/>
  <c r="J360" i="14"/>
  <c r="I360" i="14"/>
  <c r="K359" i="14"/>
  <c r="J359" i="14"/>
  <c r="I359" i="14"/>
  <c r="K358" i="14"/>
  <c r="J358" i="14"/>
  <c r="I358" i="14"/>
  <c r="K357" i="14"/>
  <c r="J357" i="14"/>
  <c r="I357" i="14"/>
  <c r="K356" i="14"/>
  <c r="J356" i="14"/>
  <c r="I356" i="14"/>
  <c r="K355" i="14"/>
  <c r="J355" i="14"/>
  <c r="I355" i="14"/>
  <c r="K354" i="14"/>
  <c r="J354" i="14"/>
  <c r="I354" i="14"/>
  <c r="K353" i="14"/>
  <c r="J353" i="14"/>
  <c r="I353" i="14"/>
  <c r="K352" i="14"/>
  <c r="J352" i="14"/>
  <c r="I352" i="14"/>
  <c r="K351" i="14"/>
  <c r="J351" i="14"/>
  <c r="I351" i="14"/>
  <c r="K350" i="14"/>
  <c r="J350" i="14"/>
  <c r="I350" i="14"/>
  <c r="K349" i="14"/>
  <c r="J349" i="14"/>
  <c r="I349" i="14"/>
  <c r="K348" i="14"/>
  <c r="J348" i="14"/>
  <c r="I348" i="14"/>
  <c r="K347" i="14"/>
  <c r="J347" i="14"/>
  <c r="I347" i="14"/>
  <c r="K346" i="14"/>
  <c r="J346" i="14"/>
  <c r="I346" i="14"/>
  <c r="K345" i="14"/>
  <c r="J345" i="14"/>
  <c r="I345" i="14"/>
  <c r="K344" i="14"/>
  <c r="J344" i="14"/>
  <c r="I344" i="14"/>
  <c r="K343" i="14"/>
  <c r="J343" i="14"/>
  <c r="I343" i="14"/>
  <c r="K342" i="14"/>
  <c r="J342" i="14"/>
  <c r="I342" i="14"/>
  <c r="K341" i="14"/>
  <c r="J341" i="14"/>
  <c r="I341" i="14"/>
  <c r="K340" i="14"/>
  <c r="J340" i="14"/>
  <c r="I340" i="14"/>
  <c r="K339" i="14"/>
  <c r="J339" i="14"/>
  <c r="I339" i="14"/>
  <c r="K338" i="14"/>
  <c r="J338" i="14"/>
  <c r="I338" i="14"/>
  <c r="K337" i="14"/>
  <c r="J337" i="14"/>
  <c r="I337" i="14"/>
  <c r="K336" i="14"/>
  <c r="J336" i="14"/>
  <c r="I336" i="14"/>
  <c r="K335" i="14"/>
  <c r="J335" i="14"/>
  <c r="I335" i="14"/>
  <c r="K334" i="14"/>
  <c r="J334" i="14"/>
  <c r="I334" i="14"/>
  <c r="K333" i="14"/>
  <c r="J333" i="14"/>
  <c r="I333" i="14"/>
  <c r="K332" i="14"/>
  <c r="J332" i="14"/>
  <c r="I332" i="14"/>
  <c r="K331" i="14"/>
  <c r="J331" i="14"/>
  <c r="I331" i="14"/>
  <c r="K330" i="14"/>
  <c r="J330" i="14"/>
  <c r="I330" i="14"/>
  <c r="K329" i="14"/>
  <c r="J329" i="14"/>
  <c r="I329" i="14"/>
  <c r="K328" i="14"/>
  <c r="J328" i="14"/>
  <c r="I328" i="14"/>
  <c r="K327" i="14"/>
  <c r="J327" i="14"/>
  <c r="I327" i="14"/>
  <c r="M327" i="14" s="1"/>
  <c r="K326" i="14"/>
  <c r="J326" i="14"/>
  <c r="I326" i="14"/>
  <c r="M326" i="14" s="1"/>
  <c r="K325" i="14"/>
  <c r="J325" i="14"/>
  <c r="I325" i="14"/>
  <c r="M325" i="14" s="1"/>
  <c r="K324" i="14"/>
  <c r="J324" i="14"/>
  <c r="I324" i="14"/>
  <c r="K323" i="14"/>
  <c r="J323" i="14"/>
  <c r="I323" i="14"/>
  <c r="K322" i="14"/>
  <c r="J322" i="14"/>
  <c r="I322" i="14"/>
  <c r="K321" i="14"/>
  <c r="J321" i="14"/>
  <c r="I321" i="14"/>
  <c r="K320" i="14"/>
  <c r="J320" i="14"/>
  <c r="I320" i="14"/>
  <c r="K319" i="14"/>
  <c r="J319" i="14"/>
  <c r="I319" i="14"/>
  <c r="K318" i="14"/>
  <c r="J318" i="14"/>
  <c r="I318" i="14"/>
  <c r="K317" i="14"/>
  <c r="J317" i="14"/>
  <c r="I317" i="14"/>
  <c r="K316" i="14"/>
  <c r="J316" i="14"/>
  <c r="I316" i="14"/>
  <c r="K315" i="14"/>
  <c r="J315" i="14"/>
  <c r="I315" i="14"/>
  <c r="K314" i="14"/>
  <c r="J314" i="14"/>
  <c r="I314" i="14"/>
  <c r="K313" i="14"/>
  <c r="J313" i="14"/>
  <c r="I313" i="14"/>
  <c r="K312" i="14"/>
  <c r="J312" i="14"/>
  <c r="I312" i="14"/>
  <c r="K311" i="14"/>
  <c r="J311" i="14"/>
  <c r="I311" i="14"/>
  <c r="K310" i="14"/>
  <c r="J310" i="14"/>
  <c r="I310" i="14"/>
  <c r="K309" i="14"/>
  <c r="J309" i="14"/>
  <c r="I309" i="14"/>
  <c r="K308" i="14"/>
  <c r="J308" i="14"/>
  <c r="I308" i="14"/>
  <c r="K307" i="14"/>
  <c r="J307" i="14"/>
  <c r="I307" i="14"/>
  <c r="K306" i="14"/>
  <c r="J306" i="14"/>
  <c r="I306" i="14"/>
  <c r="K305" i="14"/>
  <c r="J305" i="14"/>
  <c r="I305" i="14"/>
  <c r="K304" i="14"/>
  <c r="J304" i="14"/>
  <c r="I304" i="14"/>
  <c r="K303" i="14"/>
  <c r="J303" i="14"/>
  <c r="I303" i="14"/>
  <c r="K302" i="14"/>
  <c r="J302" i="14"/>
  <c r="I302" i="14"/>
  <c r="K301" i="14"/>
  <c r="J301" i="14"/>
  <c r="I301" i="14"/>
  <c r="K300" i="14"/>
  <c r="J300" i="14"/>
  <c r="I300" i="14"/>
  <c r="K299" i="14"/>
  <c r="J299" i="14"/>
  <c r="I299" i="14"/>
  <c r="K298" i="14"/>
  <c r="J298" i="14"/>
  <c r="I298" i="14"/>
  <c r="K297" i="14"/>
  <c r="J297" i="14"/>
  <c r="I297" i="14"/>
  <c r="K296" i="14"/>
  <c r="J296" i="14"/>
  <c r="I296" i="14"/>
  <c r="K295" i="14"/>
  <c r="J295" i="14"/>
  <c r="I295" i="14"/>
  <c r="K294" i="14"/>
  <c r="J294" i="14"/>
  <c r="I294" i="14"/>
  <c r="K293" i="14"/>
  <c r="J293" i="14"/>
  <c r="I293" i="14"/>
  <c r="K292" i="14"/>
  <c r="J292" i="14"/>
  <c r="I292" i="14"/>
  <c r="K291" i="14"/>
  <c r="J291" i="14"/>
  <c r="I291" i="14"/>
  <c r="K290" i="14"/>
  <c r="J290" i="14"/>
  <c r="I290" i="14"/>
  <c r="K289" i="14"/>
  <c r="J289" i="14"/>
  <c r="I289" i="14"/>
  <c r="K288" i="14"/>
  <c r="J288" i="14"/>
  <c r="I288" i="14"/>
  <c r="K287" i="14"/>
  <c r="J287" i="14"/>
  <c r="I287" i="14"/>
  <c r="K286" i="14"/>
  <c r="J286" i="14"/>
  <c r="I286" i="14"/>
  <c r="K285" i="14"/>
  <c r="J285" i="14"/>
  <c r="I285" i="14"/>
  <c r="K284" i="14"/>
  <c r="J284" i="14"/>
  <c r="I284" i="14"/>
  <c r="K283" i="14"/>
  <c r="J283" i="14"/>
  <c r="I283" i="14"/>
  <c r="K282" i="14"/>
  <c r="J282" i="14"/>
  <c r="I282" i="14"/>
  <c r="K281" i="14"/>
  <c r="J281" i="14"/>
  <c r="I281" i="14"/>
  <c r="K280" i="14"/>
  <c r="J280" i="14"/>
  <c r="I280" i="14"/>
  <c r="K279" i="14"/>
  <c r="J279" i="14"/>
  <c r="I279" i="14"/>
  <c r="K278" i="14"/>
  <c r="J278" i="14"/>
  <c r="I278" i="14"/>
  <c r="K277" i="14"/>
  <c r="J277" i="14"/>
  <c r="I277" i="14"/>
  <c r="K276" i="14"/>
  <c r="J276" i="14"/>
  <c r="I276" i="14"/>
  <c r="K275" i="14"/>
  <c r="J275" i="14"/>
  <c r="I275" i="14"/>
  <c r="K274" i="14"/>
  <c r="J274" i="14"/>
  <c r="I274" i="14"/>
  <c r="K273" i="14"/>
  <c r="J273" i="14"/>
  <c r="I273" i="14"/>
  <c r="K272" i="14"/>
  <c r="J272" i="14"/>
  <c r="I272" i="14"/>
  <c r="K271" i="14"/>
  <c r="J271" i="14"/>
  <c r="I271" i="14"/>
  <c r="M271" i="14" s="1"/>
  <c r="K270" i="14"/>
  <c r="J270" i="14"/>
  <c r="I270" i="14"/>
  <c r="K269" i="14"/>
  <c r="J269" i="14"/>
  <c r="I269" i="14"/>
  <c r="K268" i="14"/>
  <c r="J268" i="14"/>
  <c r="I268" i="14"/>
  <c r="K267" i="14"/>
  <c r="J267" i="14"/>
  <c r="I267" i="14"/>
  <c r="K266" i="14"/>
  <c r="J266" i="14"/>
  <c r="I266" i="14"/>
  <c r="K265" i="14"/>
  <c r="J265" i="14"/>
  <c r="I265" i="14"/>
  <c r="K264" i="14"/>
  <c r="J264" i="14"/>
  <c r="I264" i="14"/>
  <c r="K263" i="14"/>
  <c r="J263" i="14"/>
  <c r="I263" i="14"/>
  <c r="K262" i="14"/>
  <c r="J262" i="14"/>
  <c r="I262" i="14"/>
  <c r="K261" i="14"/>
  <c r="J261" i="14"/>
  <c r="I261" i="14"/>
  <c r="K260" i="14"/>
  <c r="J260" i="14"/>
  <c r="I260" i="14"/>
  <c r="K259" i="14"/>
  <c r="J259" i="14"/>
  <c r="I259" i="14"/>
  <c r="K258" i="14"/>
  <c r="J258" i="14"/>
  <c r="I258" i="14"/>
  <c r="K257" i="14"/>
  <c r="J257" i="14"/>
  <c r="I257" i="14"/>
  <c r="K256" i="14"/>
  <c r="J256" i="14"/>
  <c r="I256" i="14"/>
  <c r="K255" i="14"/>
  <c r="J255" i="14"/>
  <c r="I255" i="14"/>
  <c r="K254" i="14"/>
  <c r="J254" i="14"/>
  <c r="I254" i="14"/>
  <c r="K253" i="14"/>
  <c r="J253" i="14"/>
  <c r="I253" i="14"/>
  <c r="K252" i="14"/>
  <c r="J252" i="14"/>
  <c r="I252" i="14"/>
  <c r="K251" i="14"/>
  <c r="J251" i="14"/>
  <c r="I251" i="14"/>
  <c r="K250" i="14"/>
  <c r="J250" i="14"/>
  <c r="I250" i="14"/>
  <c r="K249" i="14"/>
  <c r="J249" i="14"/>
  <c r="I249" i="14"/>
  <c r="K248" i="14"/>
  <c r="J248" i="14"/>
  <c r="I248" i="14"/>
  <c r="K247" i="14"/>
  <c r="J247" i="14"/>
  <c r="I247" i="14"/>
  <c r="K246" i="14"/>
  <c r="J246" i="14"/>
  <c r="I246" i="14"/>
  <c r="K245" i="14"/>
  <c r="J245" i="14"/>
  <c r="I245" i="14"/>
  <c r="K244" i="14"/>
  <c r="J244" i="14"/>
  <c r="I244" i="14"/>
  <c r="K243" i="14"/>
  <c r="J243" i="14"/>
  <c r="I243" i="14"/>
  <c r="K242" i="14"/>
  <c r="J242" i="14"/>
  <c r="I242" i="14"/>
  <c r="K241" i="14"/>
  <c r="J241" i="14"/>
  <c r="I241" i="14"/>
  <c r="K240" i="14"/>
  <c r="J240" i="14"/>
  <c r="I240" i="14"/>
  <c r="K239" i="14"/>
  <c r="J239" i="14"/>
  <c r="I239" i="14"/>
  <c r="K238" i="14"/>
  <c r="J238" i="14"/>
  <c r="I238" i="14"/>
  <c r="K237" i="14"/>
  <c r="J237" i="14"/>
  <c r="I237" i="14"/>
  <c r="K236" i="14"/>
  <c r="J236" i="14"/>
  <c r="I236" i="14"/>
  <c r="K235" i="14"/>
  <c r="J235" i="14"/>
  <c r="I235" i="14"/>
  <c r="K234" i="14"/>
  <c r="J234" i="14"/>
  <c r="I234" i="14"/>
  <c r="K233" i="14"/>
  <c r="J233" i="14"/>
  <c r="I233" i="14"/>
  <c r="K232" i="14"/>
  <c r="J232" i="14"/>
  <c r="I232" i="14"/>
  <c r="K231" i="14"/>
  <c r="J231" i="14"/>
  <c r="I231" i="14"/>
  <c r="K230" i="14"/>
  <c r="J230" i="14"/>
  <c r="I230" i="14"/>
  <c r="K229" i="14"/>
  <c r="J229" i="14"/>
  <c r="I229" i="14"/>
  <c r="K228" i="14"/>
  <c r="J228" i="14"/>
  <c r="I228" i="14"/>
  <c r="M228" i="14" s="1"/>
  <c r="K227" i="14"/>
  <c r="J227" i="14"/>
  <c r="I227" i="14"/>
  <c r="K226" i="14"/>
  <c r="J226" i="14"/>
  <c r="I226" i="14"/>
  <c r="K225" i="14"/>
  <c r="J225" i="14"/>
  <c r="I225" i="14"/>
  <c r="K224" i="14"/>
  <c r="J224" i="14"/>
  <c r="I224" i="14"/>
  <c r="K223" i="14"/>
  <c r="J223" i="14"/>
  <c r="I223" i="14"/>
  <c r="K222" i="14"/>
  <c r="J222" i="14"/>
  <c r="I222" i="14"/>
  <c r="K221" i="14"/>
  <c r="J221" i="14"/>
  <c r="I221" i="14"/>
  <c r="K220" i="14"/>
  <c r="J220" i="14"/>
  <c r="I220" i="14"/>
  <c r="K219" i="14"/>
  <c r="J219" i="14"/>
  <c r="I219" i="14"/>
  <c r="K218" i="14"/>
  <c r="J218" i="14"/>
  <c r="I218" i="14"/>
  <c r="K217" i="14"/>
  <c r="J217" i="14"/>
  <c r="I217" i="14"/>
  <c r="K216" i="14"/>
  <c r="J216" i="14"/>
  <c r="I216" i="14"/>
  <c r="K215" i="14"/>
  <c r="J215" i="14"/>
  <c r="I215" i="14"/>
  <c r="K214" i="14"/>
  <c r="J214" i="14"/>
  <c r="I214" i="14"/>
  <c r="K213" i="14"/>
  <c r="J213" i="14"/>
  <c r="I213" i="14"/>
  <c r="K212" i="14"/>
  <c r="J212" i="14"/>
  <c r="I212" i="14"/>
  <c r="K211" i="14"/>
  <c r="J211" i="14"/>
  <c r="I211" i="14"/>
  <c r="K210" i="14"/>
  <c r="J210" i="14"/>
  <c r="I210" i="14"/>
  <c r="K209" i="14"/>
  <c r="J209" i="14"/>
  <c r="I209" i="14"/>
  <c r="K208" i="14"/>
  <c r="J208" i="14"/>
  <c r="I208" i="14"/>
  <c r="K207" i="14"/>
  <c r="J207" i="14"/>
  <c r="I207" i="14"/>
  <c r="K206" i="14"/>
  <c r="J206" i="14"/>
  <c r="I206" i="14"/>
  <c r="K205" i="14"/>
  <c r="J205" i="14"/>
  <c r="I205" i="14"/>
  <c r="K204" i="14"/>
  <c r="J204" i="14"/>
  <c r="I204" i="14"/>
  <c r="K203" i="14"/>
  <c r="J203" i="14"/>
  <c r="I203" i="14"/>
  <c r="K202" i="14"/>
  <c r="J202" i="14"/>
  <c r="I202" i="14"/>
  <c r="K201" i="14"/>
  <c r="J201" i="14"/>
  <c r="I201" i="14"/>
  <c r="K200" i="14"/>
  <c r="J200" i="14"/>
  <c r="I200" i="14"/>
  <c r="K199" i="14"/>
  <c r="J199" i="14"/>
  <c r="I199" i="14"/>
  <c r="K198" i="14"/>
  <c r="J198" i="14"/>
  <c r="I198" i="14"/>
  <c r="K197" i="14"/>
  <c r="J197" i="14"/>
  <c r="I197" i="14"/>
  <c r="K196" i="14"/>
  <c r="J196" i="14"/>
  <c r="I196" i="14"/>
  <c r="K195" i="14"/>
  <c r="J195" i="14"/>
  <c r="I195" i="14"/>
  <c r="K194" i="14"/>
  <c r="J194" i="14"/>
  <c r="I194" i="14"/>
  <c r="K193" i="14"/>
  <c r="J193" i="14"/>
  <c r="I193" i="14"/>
  <c r="K192" i="14"/>
  <c r="J192" i="14"/>
  <c r="I192" i="14"/>
  <c r="K191" i="14"/>
  <c r="J191" i="14"/>
  <c r="I191" i="14"/>
  <c r="K190" i="14"/>
  <c r="J190" i="14"/>
  <c r="I190" i="14"/>
  <c r="K189" i="14"/>
  <c r="J189" i="14"/>
  <c r="I189" i="14"/>
  <c r="K188" i="14"/>
  <c r="J188" i="14"/>
  <c r="I188" i="14"/>
  <c r="K187" i="14"/>
  <c r="J187" i="14"/>
  <c r="I187" i="14"/>
  <c r="K186" i="14"/>
  <c r="J186" i="14"/>
  <c r="I186" i="14"/>
  <c r="K185" i="14"/>
  <c r="J185" i="14"/>
  <c r="I185" i="14"/>
  <c r="K184" i="14"/>
  <c r="J184" i="14"/>
  <c r="I184" i="14"/>
  <c r="K183" i="14"/>
  <c r="J183" i="14"/>
  <c r="I183" i="14"/>
  <c r="K182" i="14"/>
  <c r="J182" i="14"/>
  <c r="I182" i="14"/>
  <c r="K181" i="14"/>
  <c r="J181" i="14"/>
  <c r="I181" i="14"/>
  <c r="K180" i="14"/>
  <c r="J180" i="14"/>
  <c r="I180" i="14"/>
  <c r="K179" i="14"/>
  <c r="J179" i="14"/>
  <c r="I179" i="14"/>
  <c r="K178" i="14"/>
  <c r="J178" i="14"/>
  <c r="I178" i="14"/>
  <c r="K177" i="14"/>
  <c r="J177" i="14"/>
  <c r="I177" i="14"/>
  <c r="K176" i="14"/>
  <c r="J176" i="14"/>
  <c r="I176" i="14"/>
  <c r="K175" i="14"/>
  <c r="J175" i="14"/>
  <c r="I175" i="14"/>
  <c r="K174" i="14"/>
  <c r="J174" i="14"/>
  <c r="I174" i="14"/>
  <c r="K173" i="14"/>
  <c r="J173" i="14"/>
  <c r="I173" i="14"/>
  <c r="K172" i="14"/>
  <c r="J172" i="14"/>
  <c r="I172" i="14"/>
  <c r="K171" i="14"/>
  <c r="J171" i="14"/>
  <c r="I171" i="14"/>
  <c r="K170" i="14"/>
  <c r="J170" i="14"/>
  <c r="I170" i="14"/>
  <c r="K169" i="14"/>
  <c r="J169" i="14"/>
  <c r="I169" i="14"/>
  <c r="K168" i="14"/>
  <c r="J168" i="14"/>
  <c r="I168" i="14"/>
  <c r="K167" i="14"/>
  <c r="J167" i="14"/>
  <c r="I167" i="14"/>
  <c r="K166" i="14"/>
  <c r="J166" i="14"/>
  <c r="I166" i="14"/>
  <c r="K165" i="14"/>
  <c r="J165" i="14"/>
  <c r="I165" i="14"/>
  <c r="K164" i="14"/>
  <c r="J164" i="14"/>
  <c r="I164" i="14"/>
  <c r="K163" i="14"/>
  <c r="J163" i="14"/>
  <c r="I163" i="14"/>
  <c r="K162" i="14"/>
  <c r="J162" i="14"/>
  <c r="I162" i="14"/>
  <c r="K161" i="14"/>
  <c r="J161" i="14"/>
  <c r="I161" i="14"/>
  <c r="K160" i="14"/>
  <c r="J160" i="14"/>
  <c r="I160" i="14"/>
  <c r="K159" i="14"/>
  <c r="J159" i="14"/>
  <c r="I159" i="14"/>
  <c r="K158" i="14"/>
  <c r="J158" i="14"/>
  <c r="I158" i="14"/>
  <c r="K157" i="14"/>
  <c r="J157" i="14"/>
  <c r="I157" i="14"/>
  <c r="K156" i="14"/>
  <c r="J156" i="14"/>
  <c r="I156" i="14"/>
  <c r="K155" i="14"/>
  <c r="J155" i="14"/>
  <c r="I155" i="14"/>
  <c r="K154" i="14"/>
  <c r="J154" i="14"/>
  <c r="I154" i="14"/>
  <c r="K153" i="14"/>
  <c r="J153" i="14"/>
  <c r="I153" i="14"/>
  <c r="K152" i="14"/>
  <c r="J152" i="14"/>
  <c r="I152" i="14"/>
  <c r="K151" i="14"/>
  <c r="J151" i="14"/>
  <c r="I151" i="14"/>
  <c r="K150" i="14"/>
  <c r="J150" i="14"/>
  <c r="I150" i="14"/>
  <c r="K149" i="14"/>
  <c r="J149" i="14"/>
  <c r="I149" i="14"/>
  <c r="K148" i="14"/>
  <c r="J148" i="14"/>
  <c r="I148" i="14"/>
  <c r="K147" i="14"/>
  <c r="J147" i="14"/>
  <c r="I147" i="14"/>
  <c r="K146" i="14"/>
  <c r="J146" i="14"/>
  <c r="I146" i="14"/>
  <c r="K145" i="14"/>
  <c r="J145" i="14"/>
  <c r="I145" i="14"/>
  <c r="K144" i="14"/>
  <c r="J144" i="14"/>
  <c r="I144" i="14"/>
  <c r="K143" i="14"/>
  <c r="J143" i="14"/>
  <c r="I143" i="14"/>
  <c r="K142" i="14"/>
  <c r="J142" i="14"/>
  <c r="I142" i="14"/>
  <c r="K141" i="14"/>
  <c r="J141" i="14"/>
  <c r="I141" i="14"/>
  <c r="K140" i="14"/>
  <c r="J140" i="14"/>
  <c r="I140" i="14"/>
  <c r="K139" i="14"/>
  <c r="J139" i="14"/>
  <c r="I139" i="14"/>
  <c r="K138" i="14"/>
  <c r="J138" i="14"/>
  <c r="I138" i="14"/>
  <c r="K137" i="14"/>
  <c r="J137" i="14"/>
  <c r="I137" i="14"/>
  <c r="K136" i="14"/>
  <c r="J136" i="14"/>
  <c r="I136" i="14"/>
  <c r="K135" i="14"/>
  <c r="J135" i="14"/>
  <c r="I135" i="14"/>
  <c r="K134" i="14"/>
  <c r="J134" i="14"/>
  <c r="I134" i="14"/>
  <c r="K133" i="14"/>
  <c r="J133" i="14"/>
  <c r="I133" i="14"/>
  <c r="K132" i="14"/>
  <c r="J132" i="14"/>
  <c r="I132" i="14"/>
  <c r="K131" i="14"/>
  <c r="J131" i="14"/>
  <c r="I131" i="14"/>
  <c r="K130" i="14"/>
  <c r="J130" i="14"/>
  <c r="I130" i="14"/>
  <c r="K129" i="14"/>
  <c r="J129" i="14"/>
  <c r="I129" i="14"/>
  <c r="K128" i="14"/>
  <c r="J128" i="14"/>
  <c r="I128" i="14"/>
  <c r="K127" i="14"/>
  <c r="J127" i="14"/>
  <c r="I127" i="14"/>
  <c r="K126" i="14"/>
  <c r="J126" i="14"/>
  <c r="I126" i="14"/>
  <c r="K125" i="14"/>
  <c r="J125" i="14"/>
  <c r="I125" i="14"/>
  <c r="K124" i="14"/>
  <c r="J124" i="14"/>
  <c r="I124" i="14"/>
  <c r="K123" i="14"/>
  <c r="J123" i="14"/>
  <c r="I123" i="14"/>
  <c r="K122" i="14"/>
  <c r="J122" i="14"/>
  <c r="I122" i="14"/>
  <c r="K121" i="14"/>
  <c r="J121" i="14"/>
  <c r="I121" i="14"/>
  <c r="K120" i="14"/>
  <c r="J120" i="14"/>
  <c r="I120" i="14"/>
  <c r="K119" i="14"/>
  <c r="J119" i="14"/>
  <c r="I119" i="14"/>
  <c r="K118" i="14"/>
  <c r="J118" i="14"/>
  <c r="I118" i="14"/>
  <c r="K117" i="14"/>
  <c r="J117" i="14"/>
  <c r="I117" i="14"/>
  <c r="K116" i="14"/>
  <c r="J116" i="14"/>
  <c r="I116" i="14"/>
  <c r="K115" i="14"/>
  <c r="J115" i="14"/>
  <c r="I115" i="14"/>
  <c r="K114" i="14"/>
  <c r="J114" i="14"/>
  <c r="I114" i="14"/>
  <c r="M114" i="14" s="1"/>
  <c r="K113" i="14"/>
  <c r="J113" i="14"/>
  <c r="I113" i="14"/>
  <c r="M113" i="14" s="1"/>
  <c r="K112" i="14"/>
  <c r="J112" i="14"/>
  <c r="I112" i="14"/>
  <c r="M112" i="14" s="1"/>
  <c r="K111" i="14"/>
  <c r="J111" i="14"/>
  <c r="I111" i="14"/>
  <c r="M111" i="14" s="1"/>
  <c r="K110" i="14"/>
  <c r="J110" i="14"/>
  <c r="I110" i="14"/>
  <c r="M110" i="14" s="1"/>
  <c r="K109" i="14"/>
  <c r="J109" i="14"/>
  <c r="I109" i="14"/>
  <c r="M109" i="14" s="1"/>
  <c r="K108" i="14"/>
  <c r="J108" i="14"/>
  <c r="I108" i="14"/>
  <c r="K107" i="14"/>
  <c r="J107" i="14"/>
  <c r="I107" i="14"/>
  <c r="K106" i="14"/>
  <c r="J106" i="14"/>
  <c r="I106" i="14"/>
  <c r="K105" i="14"/>
  <c r="J105" i="14"/>
  <c r="I105" i="14"/>
  <c r="K104" i="14"/>
  <c r="J104" i="14"/>
  <c r="I104" i="14"/>
  <c r="K103" i="14"/>
  <c r="J103" i="14"/>
  <c r="I103" i="14"/>
  <c r="M103" i="14" s="1"/>
  <c r="K102" i="14"/>
  <c r="J102" i="14"/>
  <c r="I102" i="14"/>
  <c r="M102" i="14" s="1"/>
  <c r="K101" i="14"/>
  <c r="J101" i="14"/>
  <c r="I101" i="14"/>
  <c r="K100" i="14"/>
  <c r="J100" i="14"/>
  <c r="I100" i="14"/>
  <c r="K99" i="14"/>
  <c r="J99" i="14"/>
  <c r="I99" i="14"/>
  <c r="K98" i="14"/>
  <c r="J98" i="14"/>
  <c r="I98" i="14"/>
  <c r="K97" i="14"/>
  <c r="J97" i="14"/>
  <c r="I97" i="14"/>
  <c r="K96" i="14"/>
  <c r="J96" i="14"/>
  <c r="I96" i="14"/>
  <c r="K95" i="14"/>
  <c r="J95" i="14"/>
  <c r="I95" i="14"/>
  <c r="K94" i="14"/>
  <c r="J94" i="14"/>
  <c r="I94" i="14"/>
  <c r="K93" i="14"/>
  <c r="J93" i="14"/>
  <c r="I93" i="14"/>
  <c r="K92" i="14"/>
  <c r="J92" i="14"/>
  <c r="I92" i="14"/>
  <c r="K91" i="14"/>
  <c r="J91" i="14"/>
  <c r="I91" i="14"/>
  <c r="K90" i="14"/>
  <c r="J90" i="14"/>
  <c r="I90" i="14"/>
  <c r="K89" i="14"/>
  <c r="J89" i="14"/>
  <c r="I89" i="14"/>
  <c r="K88" i="14"/>
  <c r="J88" i="14"/>
  <c r="I88" i="14"/>
  <c r="K87" i="14"/>
  <c r="J87" i="14"/>
  <c r="I87" i="14"/>
  <c r="K86" i="14"/>
  <c r="J86" i="14"/>
  <c r="I86" i="14"/>
  <c r="K85" i="14"/>
  <c r="J85" i="14"/>
  <c r="I85" i="14"/>
  <c r="K84" i="14"/>
  <c r="J84" i="14"/>
  <c r="I84" i="14"/>
  <c r="K83" i="14"/>
  <c r="J83" i="14"/>
  <c r="I83" i="14"/>
  <c r="K82" i="14"/>
  <c r="J82" i="14"/>
  <c r="I82" i="14"/>
  <c r="K81" i="14"/>
  <c r="J81" i="14"/>
  <c r="I81" i="14"/>
  <c r="K80" i="14"/>
  <c r="J80" i="14"/>
  <c r="I80" i="14"/>
  <c r="K79" i="14"/>
  <c r="J79" i="14"/>
  <c r="I79" i="14"/>
  <c r="K78" i="14"/>
  <c r="J78" i="14"/>
  <c r="I78" i="14"/>
  <c r="K77" i="14"/>
  <c r="J77" i="14"/>
  <c r="I77" i="14"/>
  <c r="K76" i="14"/>
  <c r="J76" i="14"/>
  <c r="I76" i="14"/>
  <c r="K75" i="14"/>
  <c r="J75" i="14"/>
  <c r="I75" i="14"/>
  <c r="K74" i="14"/>
  <c r="J74" i="14"/>
  <c r="I74" i="14"/>
  <c r="K73" i="14"/>
  <c r="J73" i="14"/>
  <c r="I73" i="14"/>
  <c r="K72" i="14"/>
  <c r="J72" i="14"/>
  <c r="I72" i="14"/>
  <c r="K71" i="14"/>
  <c r="J71" i="14"/>
  <c r="I71" i="14"/>
  <c r="K70" i="14"/>
  <c r="J70" i="14"/>
  <c r="I70" i="14"/>
  <c r="K69" i="14"/>
  <c r="J69" i="14"/>
  <c r="I69" i="14"/>
  <c r="K68" i="14"/>
  <c r="J68" i="14"/>
  <c r="I68" i="14"/>
  <c r="K67" i="14"/>
  <c r="J67" i="14"/>
  <c r="I67" i="14"/>
  <c r="K66" i="14"/>
  <c r="J66" i="14"/>
  <c r="I66" i="14"/>
  <c r="K65" i="14"/>
  <c r="J65" i="14"/>
  <c r="I65" i="14"/>
  <c r="K64" i="14"/>
  <c r="J64" i="14"/>
  <c r="I64" i="14"/>
  <c r="K63" i="14"/>
  <c r="J63" i="14"/>
  <c r="I63" i="14"/>
  <c r="K62" i="14"/>
  <c r="J62" i="14"/>
  <c r="I62" i="14"/>
  <c r="K61" i="14"/>
  <c r="J61" i="14"/>
  <c r="I61" i="14"/>
  <c r="K60" i="14"/>
  <c r="J60" i="14"/>
  <c r="I60" i="14"/>
  <c r="K59" i="14"/>
  <c r="J59" i="14"/>
  <c r="I59" i="14"/>
  <c r="K58" i="14"/>
  <c r="J58" i="14"/>
  <c r="I58" i="14"/>
  <c r="K57" i="14"/>
  <c r="J57" i="14"/>
  <c r="I57" i="14"/>
  <c r="K56" i="14"/>
  <c r="J56" i="14"/>
  <c r="I56" i="14"/>
  <c r="K55" i="14"/>
  <c r="J55" i="14"/>
  <c r="I55" i="14"/>
  <c r="K54" i="14"/>
  <c r="J54" i="14"/>
  <c r="I54" i="14"/>
  <c r="K53" i="14"/>
  <c r="J53" i="14"/>
  <c r="I53" i="14"/>
  <c r="K52" i="14"/>
  <c r="J52" i="14"/>
  <c r="I52" i="14"/>
  <c r="K51" i="14"/>
  <c r="J51" i="14"/>
  <c r="I51" i="14"/>
  <c r="K50" i="14"/>
  <c r="J50" i="14"/>
  <c r="I50" i="14"/>
  <c r="K49" i="14"/>
  <c r="J49" i="14"/>
  <c r="I49" i="14"/>
  <c r="K48" i="14"/>
  <c r="J48" i="14"/>
  <c r="I48" i="14"/>
  <c r="K47" i="14"/>
  <c r="J47" i="14"/>
  <c r="I47" i="14"/>
  <c r="K46" i="14"/>
  <c r="J46" i="14"/>
  <c r="I46" i="14"/>
  <c r="K45" i="14"/>
  <c r="J45" i="14"/>
  <c r="I45" i="14"/>
  <c r="K44" i="14"/>
  <c r="J44" i="14"/>
  <c r="I44" i="14"/>
  <c r="K43" i="14"/>
  <c r="J43" i="14"/>
  <c r="I43" i="14"/>
  <c r="K42" i="14"/>
  <c r="J42" i="14"/>
  <c r="I42" i="14"/>
  <c r="K41" i="14"/>
  <c r="J41" i="14"/>
  <c r="I41" i="14"/>
  <c r="K40" i="14"/>
  <c r="J40" i="14"/>
  <c r="I40" i="14"/>
  <c r="K39" i="14"/>
  <c r="J39" i="14"/>
  <c r="I39" i="14"/>
  <c r="K38" i="14"/>
  <c r="J38" i="14"/>
  <c r="I38" i="14"/>
  <c r="K37" i="14"/>
  <c r="J37" i="14"/>
  <c r="I37" i="14"/>
  <c r="K36" i="14"/>
  <c r="J36" i="14"/>
  <c r="I36" i="14"/>
  <c r="K35" i="14"/>
  <c r="J35" i="14"/>
  <c r="I35" i="14"/>
  <c r="M35" i="14" s="1"/>
  <c r="K34" i="14"/>
  <c r="J34" i="14"/>
  <c r="I34" i="14"/>
  <c r="K33" i="14"/>
  <c r="J33" i="14"/>
  <c r="I33" i="14"/>
  <c r="K32" i="14"/>
  <c r="J32" i="14"/>
  <c r="I32" i="14"/>
  <c r="K31" i="14"/>
  <c r="J31" i="14"/>
  <c r="I31" i="14"/>
  <c r="K30" i="14"/>
  <c r="J30" i="14"/>
  <c r="I30" i="14"/>
  <c r="K29" i="14"/>
  <c r="J29" i="14"/>
  <c r="I29" i="14"/>
  <c r="K28" i="14"/>
  <c r="J28" i="14"/>
  <c r="I28" i="14"/>
  <c r="K27" i="14"/>
  <c r="J27" i="14"/>
  <c r="I27" i="14"/>
  <c r="K26" i="14"/>
  <c r="J26" i="14"/>
  <c r="I26" i="14"/>
  <c r="K25" i="14"/>
  <c r="J25" i="14"/>
  <c r="I25" i="14"/>
  <c r="K24" i="14"/>
  <c r="J24" i="14"/>
  <c r="I24" i="14"/>
  <c r="K23" i="14"/>
  <c r="J23" i="14"/>
  <c r="I23" i="14"/>
  <c r="K22" i="14"/>
  <c r="J22" i="14"/>
  <c r="I22" i="14"/>
  <c r="K21" i="14"/>
  <c r="J21" i="14"/>
  <c r="I21" i="14"/>
  <c r="K20" i="14"/>
  <c r="J20" i="14"/>
  <c r="I20" i="14"/>
  <c r="K19" i="14"/>
  <c r="J19" i="14"/>
  <c r="I19" i="14"/>
  <c r="K18" i="14"/>
  <c r="J18" i="14"/>
  <c r="I18" i="14"/>
  <c r="K17" i="14"/>
  <c r="J17" i="14"/>
  <c r="I17" i="14"/>
  <c r="K16" i="14"/>
  <c r="J16" i="14"/>
  <c r="I16" i="14"/>
  <c r="K15" i="14"/>
  <c r="J15" i="14"/>
  <c r="I15" i="14"/>
  <c r="K14" i="14"/>
  <c r="J14" i="14"/>
  <c r="I14" i="14"/>
  <c r="K13" i="14"/>
  <c r="J13" i="14"/>
  <c r="I13" i="14"/>
  <c r="K12" i="14"/>
  <c r="J12" i="14"/>
  <c r="I12" i="14"/>
  <c r="K11" i="14"/>
  <c r="J11" i="14"/>
  <c r="I11" i="14"/>
  <c r="K10" i="14"/>
  <c r="J10" i="14"/>
  <c r="I10" i="14"/>
  <c r="K9" i="14"/>
  <c r="J9" i="14"/>
  <c r="I9" i="14"/>
  <c r="K8" i="14"/>
  <c r="J8" i="14"/>
  <c r="I8" i="14"/>
  <c r="K7" i="14"/>
  <c r="J7" i="14"/>
  <c r="I7" i="14"/>
  <c r="K6" i="14"/>
  <c r="J6" i="14"/>
  <c r="I6" i="14"/>
  <c r="K5" i="14"/>
  <c r="J5" i="14"/>
  <c r="I5" i="14"/>
  <c r="K4" i="14"/>
  <c r="J4" i="14"/>
  <c r="I4" i="14"/>
  <c r="L288" i="14" l="1"/>
  <c r="L308" i="14"/>
  <c r="L310" i="14"/>
  <c r="L386" i="14"/>
  <c r="L388" i="14"/>
  <c r="L400" i="14"/>
  <c r="L402" i="14"/>
  <c r="L408" i="14"/>
  <c r="L410" i="14"/>
  <c r="L412" i="14"/>
  <c r="L371" i="14"/>
  <c r="L393" i="14"/>
  <c r="L395" i="14"/>
  <c r="L419" i="14"/>
  <c r="L280" i="14"/>
  <c r="F16" i="19"/>
  <c r="E16" i="19"/>
  <c r="B17" i="19"/>
  <c r="L35" i="14"/>
  <c r="L315" i="14"/>
  <c r="L36" i="14"/>
  <c r="L58" i="14"/>
  <c r="L74" i="14"/>
  <c r="L81" i="14"/>
  <c r="L100" i="14"/>
  <c r="L105" i="14"/>
  <c r="L137" i="14"/>
  <c r="L26" i="14"/>
  <c r="L44" i="14"/>
  <c r="L60" i="14"/>
  <c r="L111" i="14"/>
  <c r="L22" i="14"/>
  <c r="L56" i="14"/>
  <c r="L70" i="14"/>
  <c r="L76" i="14"/>
  <c r="L143" i="14"/>
  <c r="L250" i="14"/>
  <c r="L422" i="14"/>
  <c r="L424" i="14"/>
  <c r="L426" i="14"/>
  <c r="L434" i="14"/>
  <c r="L446" i="14"/>
  <c r="L448" i="14"/>
  <c r="L450" i="14"/>
  <c r="L462" i="14"/>
  <c r="L464" i="14"/>
  <c r="L466" i="14"/>
  <c r="L468" i="14"/>
  <c r="L474" i="14"/>
  <c r="L476" i="14"/>
  <c r="L478" i="14"/>
  <c r="L480" i="14"/>
  <c r="L24" i="14"/>
  <c r="L54" i="14"/>
  <c r="L72" i="14"/>
  <c r="L103" i="14"/>
  <c r="L133" i="14"/>
  <c r="L135" i="14"/>
  <c r="L317" i="14"/>
  <c r="L319" i="14"/>
  <c r="L321" i="14"/>
  <c r="L323" i="14"/>
  <c r="L330" i="14"/>
  <c r="L340" i="14"/>
  <c r="L342" i="14"/>
  <c r="L344" i="14"/>
  <c r="L346" i="14"/>
  <c r="L356" i="14"/>
  <c r="L358" i="14"/>
  <c r="L360" i="14"/>
  <c r="L362" i="14"/>
  <c r="L377" i="14"/>
  <c r="L43" i="14"/>
  <c r="L45" i="14"/>
  <c r="L59" i="14"/>
  <c r="L61" i="14"/>
  <c r="L75" i="14"/>
  <c r="L77" i="14"/>
  <c r="L89" i="14"/>
  <c r="L104" i="14"/>
  <c r="L106" i="14"/>
  <c r="L122" i="14"/>
  <c r="L136" i="14"/>
  <c r="L138" i="14"/>
  <c r="L154" i="14"/>
  <c r="L427" i="14"/>
  <c r="L431" i="14"/>
  <c r="L433" i="14"/>
  <c r="L435" i="14"/>
  <c r="L439" i="14"/>
  <c r="L441" i="14"/>
  <c r="L443" i="14"/>
  <c r="L447" i="14"/>
  <c r="L449" i="14"/>
  <c r="L451" i="14"/>
  <c r="L455" i="14"/>
  <c r="L457" i="14"/>
  <c r="L467" i="14"/>
  <c r="L479" i="14"/>
  <c r="L38" i="14"/>
  <c r="L42" i="14"/>
  <c r="L153" i="14"/>
  <c r="L161" i="14"/>
  <c r="L175" i="14"/>
  <c r="L185" i="14"/>
  <c r="L193" i="14"/>
  <c r="L207" i="14"/>
  <c r="L217" i="14"/>
  <c r="L225" i="14"/>
  <c r="L239" i="14"/>
  <c r="L40" i="14"/>
  <c r="L168" i="14"/>
  <c r="L170" i="14"/>
  <c r="L186" i="14"/>
  <c r="L218" i="14"/>
  <c r="L245" i="14"/>
  <c r="L247" i="14"/>
  <c r="L257" i="14"/>
  <c r="L277" i="14"/>
  <c r="L279" i="14"/>
  <c r="L283" i="14"/>
  <c r="L287" i="14"/>
  <c r="L299" i="14"/>
  <c r="L392" i="14"/>
  <c r="L407" i="14"/>
  <c r="L320" i="14"/>
  <c r="L322" i="14"/>
  <c r="L327" i="14"/>
  <c r="L329" i="14"/>
  <c r="L343" i="14"/>
  <c r="L359" i="14"/>
  <c r="L11" i="14"/>
  <c r="L13" i="14"/>
  <c r="L27" i="14"/>
  <c r="L289" i="14"/>
  <c r="L301" i="14"/>
  <c r="L303" i="14"/>
  <c r="L305" i="14"/>
  <c r="L307" i="14"/>
  <c r="L338" i="14"/>
  <c r="L354" i="14"/>
  <c r="L97" i="14"/>
  <c r="L112" i="14"/>
  <c r="L116" i="14"/>
  <c r="L118" i="14"/>
  <c r="L120" i="14"/>
  <c r="L144" i="14"/>
  <c r="L148" i="14"/>
  <c r="L150" i="14"/>
  <c r="L152" i="14"/>
  <c r="L176" i="14"/>
  <c r="L180" i="14"/>
  <c r="L182" i="14"/>
  <c r="L184" i="14"/>
  <c r="L196" i="14"/>
  <c r="L198" i="14"/>
  <c r="L216" i="14"/>
  <c r="L228" i="14"/>
  <c r="L230" i="14"/>
  <c r="L364" i="14"/>
  <c r="L366" i="14"/>
  <c r="L368" i="14"/>
  <c r="L370" i="14"/>
  <c r="L248" i="14"/>
  <c r="L260" i="14"/>
  <c r="L262" i="14"/>
  <c r="L296" i="14"/>
  <c r="L298" i="14"/>
  <c r="L304" i="14"/>
  <c r="L306" i="14"/>
  <c r="L379" i="14"/>
  <c r="L381" i="14"/>
  <c r="L383" i="14"/>
  <c r="L385" i="14"/>
  <c r="L399" i="14"/>
  <c r="L413" i="14"/>
  <c r="L416" i="14"/>
  <c r="L418" i="14"/>
  <c r="L461" i="14"/>
  <c r="L473" i="14"/>
  <c r="L477" i="14"/>
  <c r="L4" i="14"/>
  <c r="L18" i="14"/>
  <c r="L34" i="14"/>
  <c r="L96" i="14"/>
  <c r="L98" i="14"/>
  <c r="L113" i="14"/>
  <c r="L123" i="14"/>
  <c r="L127" i="14"/>
  <c r="L129" i="14"/>
  <c r="L145" i="14"/>
  <c r="L171" i="14"/>
  <c r="L177" i="14"/>
  <c r="L203" i="14"/>
  <c r="L209" i="14"/>
  <c r="L235" i="14"/>
  <c r="L331" i="14"/>
  <c r="L333" i="14"/>
  <c r="L347" i="14"/>
  <c r="L349" i="14"/>
  <c r="L367" i="14"/>
  <c r="L251" i="14"/>
  <c r="L255" i="14"/>
  <c r="L267" i="14"/>
  <c r="L271" i="14"/>
  <c r="L382" i="14"/>
  <c r="L442" i="14"/>
  <c r="L458" i="14"/>
  <c r="L10" i="14"/>
  <c r="L28" i="14"/>
  <c r="L50" i="14"/>
  <c r="L52" i="14"/>
  <c r="L66" i="14"/>
  <c r="L68" i="14"/>
  <c r="L101" i="14"/>
  <c r="L102" i="14"/>
  <c r="L149" i="14"/>
  <c r="L151" i="14"/>
  <c r="L155" i="14"/>
  <c r="L159" i="14"/>
  <c r="L192" i="14"/>
  <c r="L200" i="14"/>
  <c r="L202" i="14"/>
  <c r="L229" i="14"/>
  <c r="L231" i="14"/>
  <c r="L233" i="14"/>
  <c r="L241" i="14"/>
  <c r="L272" i="14"/>
  <c r="L276" i="14"/>
  <c r="L278" i="14"/>
  <c r="L282" i="14"/>
  <c r="L309" i="14"/>
  <c r="L311" i="14"/>
  <c r="L313" i="14"/>
  <c r="L339" i="14"/>
  <c r="L341" i="14"/>
  <c r="L351" i="14"/>
  <c r="L372" i="14"/>
  <c r="L373" i="14"/>
  <c r="L375" i="14"/>
  <c r="L417" i="14"/>
  <c r="L453" i="14"/>
  <c r="L165" i="14"/>
  <c r="L328" i="14"/>
  <c r="L357" i="14"/>
  <c r="L389" i="14"/>
  <c r="L396" i="14"/>
  <c r="L430" i="14"/>
  <c r="L9" i="14"/>
  <c r="L84" i="14"/>
  <c r="L167" i="14"/>
  <c r="L214" i="14"/>
  <c r="L292" i="14"/>
  <c r="L326" i="14"/>
  <c r="L355" i="14"/>
  <c r="L387" i="14"/>
  <c r="L390" i="14"/>
  <c r="L394" i="14"/>
  <c r="L432" i="14"/>
  <c r="L459" i="14"/>
  <c r="L463" i="14"/>
  <c r="L19" i="14"/>
  <c r="L23" i="14"/>
  <c r="L25" i="14"/>
  <c r="L29" i="14"/>
  <c r="L90" i="14"/>
  <c r="L107" i="14"/>
  <c r="L132" i="14"/>
  <c r="L134" i="14"/>
  <c r="L181" i="14"/>
  <c r="L183" i="14"/>
  <c r="L187" i="14"/>
  <c r="L191" i="14"/>
  <c r="L224" i="14"/>
  <c r="L232" i="14"/>
  <c r="L234" i="14"/>
  <c r="L261" i="14"/>
  <c r="L263" i="14"/>
  <c r="L265" i="14"/>
  <c r="L273" i="14"/>
  <c r="L300" i="14"/>
  <c r="L302" i="14"/>
  <c r="L312" i="14"/>
  <c r="L314" i="14"/>
  <c r="L332" i="14"/>
  <c r="L334" i="14"/>
  <c r="L336" i="14"/>
  <c r="L363" i="14"/>
  <c r="L365" i="14"/>
  <c r="L374" i="14"/>
  <c r="L401" i="14"/>
  <c r="L403" i="14"/>
  <c r="L405" i="14"/>
  <c r="L409" i="14"/>
  <c r="L411" i="14"/>
  <c r="L415" i="14"/>
  <c r="L438" i="14"/>
  <c r="L440" i="14"/>
  <c r="L469" i="14"/>
  <c r="L475" i="14"/>
  <c r="L208" i="14"/>
  <c r="L294" i="14"/>
  <c r="L7" i="14"/>
  <c r="L88" i="14"/>
  <c r="L169" i="14"/>
  <c r="L39" i="14"/>
  <c r="L67" i="14"/>
  <c r="L71" i="14"/>
  <c r="L117" i="14"/>
  <c r="L119" i="14"/>
  <c r="L160" i="14"/>
  <c r="L197" i="14"/>
  <c r="L199" i="14"/>
  <c r="L201" i="14"/>
  <c r="L240" i="14"/>
  <c r="L244" i="14"/>
  <c r="L246" i="14"/>
  <c r="L281" i="14"/>
  <c r="L316" i="14"/>
  <c r="L318" i="14"/>
  <c r="L348" i="14"/>
  <c r="L350" i="14"/>
  <c r="L352" i="14"/>
  <c r="L378" i="14"/>
  <c r="L380" i="14"/>
  <c r="L397" i="14"/>
  <c r="L420" i="14"/>
  <c r="L423" i="14"/>
  <c r="L425" i="14"/>
  <c r="L429" i="14"/>
  <c r="L454" i="14"/>
  <c r="L456" i="14"/>
  <c r="L86" i="14"/>
  <c r="L128" i="14"/>
  <c r="L212" i="14"/>
  <c r="L249" i="14"/>
  <c r="L55" i="14"/>
  <c r="L6" i="14"/>
  <c r="L12" i="14"/>
  <c r="L20" i="14"/>
  <c r="L82" i="14"/>
  <c r="L85" i="14"/>
  <c r="L87" i="14"/>
  <c r="L91" i="14"/>
  <c r="L121" i="14"/>
  <c r="L139" i="14"/>
  <c r="L164" i="14"/>
  <c r="L166" i="14"/>
  <c r="L213" i="14"/>
  <c r="L215" i="14"/>
  <c r="L219" i="14"/>
  <c r="L223" i="14"/>
  <c r="L256" i="14"/>
  <c r="L264" i="14"/>
  <c r="L266" i="14"/>
  <c r="L293" i="14"/>
  <c r="L295" i="14"/>
  <c r="L297" i="14"/>
  <c r="L324" i="14"/>
  <c r="L325" i="14"/>
  <c r="L335" i="14"/>
  <c r="L337" i="14"/>
  <c r="L404" i="14"/>
  <c r="L437" i="14"/>
  <c r="L41" i="14"/>
  <c r="L51" i="14"/>
  <c r="L57" i="14"/>
  <c r="L73" i="14"/>
  <c r="L8" i="14"/>
  <c r="L445" i="14"/>
  <c r="L15" i="14"/>
  <c r="L17" i="14"/>
  <c r="L37" i="14"/>
  <c r="L46" i="14"/>
  <c r="L48" i="14"/>
  <c r="L78" i="14"/>
  <c r="L80" i="14"/>
  <c r="L99" i="14"/>
  <c r="L109" i="14"/>
  <c r="L131" i="14"/>
  <c r="L140" i="14"/>
  <c r="L142" i="14"/>
  <c r="L162" i="14"/>
  <c r="L173" i="14"/>
  <c r="L195" i="14"/>
  <c r="L204" i="14"/>
  <c r="L206" i="14"/>
  <c r="L226" i="14"/>
  <c r="L237" i="14"/>
  <c r="L259" i="14"/>
  <c r="L268" i="14"/>
  <c r="L270" i="14"/>
  <c r="L290" i="14"/>
  <c r="L353" i="14"/>
  <c r="L369" i="14"/>
  <c r="L384" i="14"/>
  <c r="L398" i="14"/>
  <c r="L414" i="14"/>
  <c r="L428" i="14"/>
  <c r="L444" i="14"/>
  <c r="L460" i="14"/>
  <c r="L471" i="14"/>
  <c r="L21" i="14"/>
  <c r="L30" i="14"/>
  <c r="L32" i="14"/>
  <c r="L63" i="14"/>
  <c r="L65" i="14"/>
  <c r="L83" i="14"/>
  <c r="L92" i="14"/>
  <c r="L94" i="14"/>
  <c r="L115" i="14"/>
  <c r="L124" i="14"/>
  <c r="L126" i="14"/>
  <c r="L146" i="14"/>
  <c r="L157" i="14"/>
  <c r="L179" i="14"/>
  <c r="L188" i="14"/>
  <c r="L190" i="14"/>
  <c r="L210" i="14"/>
  <c r="L221" i="14"/>
  <c r="L243" i="14"/>
  <c r="L252" i="14"/>
  <c r="L254" i="14"/>
  <c r="L274" i="14"/>
  <c r="L285" i="14"/>
  <c r="L5" i="14"/>
  <c r="L14" i="14"/>
  <c r="L16" i="14"/>
  <c r="L47" i="14"/>
  <c r="L49" i="14"/>
  <c r="L69" i="14"/>
  <c r="L79" i="14"/>
  <c r="L108" i="14"/>
  <c r="L110" i="14"/>
  <c r="L130" i="14"/>
  <c r="L141" i="14"/>
  <c r="L163" i="14"/>
  <c r="L172" i="14"/>
  <c r="L174" i="14"/>
  <c r="L194" i="14"/>
  <c r="L205" i="14"/>
  <c r="L227" i="14"/>
  <c r="L236" i="14"/>
  <c r="L238" i="14"/>
  <c r="L258" i="14"/>
  <c r="L269" i="14"/>
  <c r="L291" i="14"/>
  <c r="L345" i="14"/>
  <c r="L361" i="14"/>
  <c r="L376" i="14"/>
  <c r="L391" i="14"/>
  <c r="L406" i="14"/>
  <c r="L421" i="14"/>
  <c r="L436" i="14"/>
  <c r="L452" i="14"/>
  <c r="L465" i="14"/>
  <c r="L470" i="14"/>
  <c r="L472" i="14"/>
  <c r="L31" i="14"/>
  <c r="L33" i="14"/>
  <c r="L53" i="14"/>
  <c r="L62" i="14"/>
  <c r="L64" i="14"/>
  <c r="L93" i="14"/>
  <c r="L95" i="14"/>
  <c r="L114" i="14"/>
  <c r="L125" i="14"/>
  <c r="L147" i="14"/>
  <c r="L156" i="14"/>
  <c r="L158" i="14"/>
  <c r="L178" i="14"/>
  <c r="L189" i="14"/>
  <c r="L211" i="14"/>
  <c r="L220" i="14"/>
  <c r="L222" i="14"/>
  <c r="L242" i="14"/>
  <c r="L253" i="14"/>
  <c r="L275" i="14"/>
  <c r="L284" i="14"/>
  <c r="L286" i="14"/>
  <c r="F17" i="19" l="1"/>
  <c r="E17" i="19"/>
  <c r="B18" i="19"/>
  <c r="F18" i="19" l="1"/>
  <c r="E18" i="19"/>
  <c r="B19" i="19"/>
  <c r="F19" i="19" l="1"/>
  <c r="E19" i="19"/>
  <c r="B20" i="19"/>
  <c r="F20" i="19" l="1"/>
  <c r="E20" i="19"/>
  <c r="B21" i="19"/>
  <c r="F21" i="19" l="1"/>
  <c r="E21" i="19"/>
  <c r="B22" i="19"/>
  <c r="F22" i="19" l="1"/>
  <c r="E22" i="19"/>
  <c r="B23" i="19"/>
  <c r="F23" i="19" l="1"/>
  <c r="E23" i="19"/>
  <c r="B24" i="19"/>
  <c r="D23" i="19"/>
  <c r="C23" i="19"/>
  <c r="G23" i="19" l="1"/>
  <c r="H23" i="19"/>
  <c r="C16" i="19"/>
  <c r="G16" i="19" s="1"/>
  <c r="C7" i="19"/>
  <c r="G7" i="19" s="1"/>
  <c r="C11" i="19"/>
  <c r="G11" i="19" s="1"/>
  <c r="D15" i="19"/>
  <c r="H15" i="19" s="1"/>
  <c r="D17" i="19"/>
  <c r="H17" i="19" s="1"/>
  <c r="D7" i="19"/>
  <c r="H7" i="19" s="1"/>
  <c r="D11" i="19"/>
  <c r="H11" i="19" s="1"/>
  <c r="C15" i="19"/>
  <c r="G15" i="19" s="1"/>
  <c r="C4" i="19"/>
  <c r="G4" i="19" s="1"/>
  <c r="C8" i="19"/>
  <c r="G8" i="19" s="1"/>
  <c r="C12" i="19"/>
  <c r="G12" i="19" s="1"/>
  <c r="D16" i="19"/>
  <c r="H16" i="19" s="1"/>
  <c r="C5" i="19"/>
  <c r="G5" i="19" s="1"/>
  <c r="D8" i="19"/>
  <c r="H8" i="19" s="1"/>
  <c r="D12" i="19"/>
  <c r="H12" i="19" s="1"/>
  <c r="D5" i="19"/>
  <c r="H5" i="19" s="1"/>
  <c r="D9" i="19"/>
  <c r="H9" i="19" s="1"/>
  <c r="D13" i="19"/>
  <c r="H13" i="19" s="1"/>
  <c r="C6" i="19"/>
  <c r="G6" i="19" s="1"/>
  <c r="C9" i="19"/>
  <c r="G9" i="19" s="1"/>
  <c r="C13" i="19"/>
  <c r="G13" i="19" s="1"/>
  <c r="D4" i="19"/>
  <c r="H4" i="19" s="1"/>
  <c r="D10" i="19"/>
  <c r="H10" i="19" s="1"/>
  <c r="D14" i="19"/>
  <c r="H14" i="19" s="1"/>
  <c r="D6" i="19"/>
  <c r="H6" i="19" s="1"/>
  <c r="C10" i="19"/>
  <c r="G10" i="19" s="1"/>
  <c r="C14" i="19"/>
  <c r="G14" i="19" s="1"/>
  <c r="C17" i="19"/>
  <c r="G17" i="19" s="1"/>
  <c r="D18" i="19"/>
  <c r="H18" i="19" s="1"/>
  <c r="C18" i="19"/>
  <c r="G18" i="19" s="1"/>
  <c r="C19" i="19"/>
  <c r="G19" i="19" s="1"/>
  <c r="D19" i="19"/>
  <c r="H19" i="19" s="1"/>
  <c r="D20" i="19"/>
  <c r="H20" i="19" s="1"/>
  <c r="C20" i="19"/>
  <c r="G20" i="19" s="1"/>
  <c r="D21" i="19"/>
  <c r="H21" i="19" s="1"/>
  <c r="C21" i="19"/>
  <c r="G21" i="19" s="1"/>
  <c r="D22" i="19"/>
  <c r="H22" i="19" s="1"/>
  <c r="C22" i="19"/>
  <c r="G22" i="19" s="1"/>
  <c r="F24" i="19"/>
  <c r="E24" i="19"/>
  <c r="B25" i="19"/>
  <c r="C24" i="19"/>
  <c r="D24" i="19"/>
  <c r="I13" i="19" l="1"/>
  <c r="G24" i="19"/>
  <c r="H24" i="19"/>
  <c r="I22" i="19"/>
  <c r="I18" i="19"/>
  <c r="I20" i="19"/>
  <c r="I14" i="19"/>
  <c r="I12" i="19"/>
  <c r="I11" i="19"/>
  <c r="I19" i="19"/>
  <c r="I17" i="19"/>
  <c r="I5" i="19"/>
  <c r="I9" i="19"/>
  <c r="I10" i="19"/>
  <c r="I8" i="19"/>
  <c r="I7" i="19"/>
  <c r="I15" i="19"/>
  <c r="I21" i="19"/>
  <c r="I6" i="19"/>
  <c r="I4" i="19"/>
  <c r="I16" i="19"/>
  <c r="I23" i="19"/>
  <c r="F25" i="19"/>
  <c r="E25" i="19"/>
  <c r="B26" i="19"/>
  <c r="C25" i="19"/>
  <c r="D25" i="19"/>
  <c r="G25" i="19" l="1"/>
  <c r="H25" i="19"/>
  <c r="I24" i="19"/>
  <c r="F26" i="19"/>
  <c r="E26" i="19"/>
  <c r="B27" i="19"/>
  <c r="D26" i="19"/>
  <c r="C26" i="19"/>
  <c r="H26" i="19" l="1"/>
  <c r="G26" i="19"/>
  <c r="I25" i="19"/>
  <c r="F27" i="19"/>
  <c r="E27" i="19"/>
  <c r="B28" i="19"/>
  <c r="C27" i="19"/>
  <c r="D27" i="19"/>
  <c r="H27" i="19" l="1"/>
  <c r="G27" i="19"/>
  <c r="I26" i="19"/>
  <c r="F28" i="19"/>
  <c r="E28" i="19"/>
  <c r="B29" i="19"/>
  <c r="D28" i="19"/>
  <c r="C28" i="19"/>
  <c r="H28" i="19" l="1"/>
  <c r="G28" i="19"/>
  <c r="I27" i="19"/>
  <c r="F29" i="19"/>
  <c r="E29" i="19"/>
  <c r="B30" i="19"/>
  <c r="D29" i="19"/>
  <c r="C29" i="19"/>
  <c r="H29" i="19" l="1"/>
  <c r="G29" i="19"/>
  <c r="I28" i="19"/>
  <c r="F30" i="19"/>
  <c r="E30" i="19"/>
  <c r="B31" i="19"/>
  <c r="D30" i="19"/>
  <c r="C30" i="19"/>
  <c r="H30" i="19" l="1"/>
  <c r="G30" i="19"/>
  <c r="I29" i="19"/>
  <c r="F31" i="19"/>
  <c r="E31" i="19"/>
  <c r="B32" i="19"/>
  <c r="D31" i="19"/>
  <c r="C31" i="19"/>
  <c r="H31" i="19" l="1"/>
  <c r="G31" i="19"/>
  <c r="I30" i="19"/>
  <c r="F32" i="19"/>
  <c r="E32" i="19"/>
  <c r="B33" i="19"/>
  <c r="B34" i="19" s="1"/>
  <c r="C32" i="19"/>
  <c r="D32" i="19"/>
  <c r="H32" i="19" l="1"/>
  <c r="G32" i="19"/>
  <c r="D34" i="19"/>
  <c r="C34" i="19"/>
  <c r="B35" i="19"/>
  <c r="E34" i="19"/>
  <c r="F34" i="19"/>
  <c r="I31" i="19"/>
  <c r="F33" i="19"/>
  <c r="E33" i="19"/>
  <c r="C33" i="19"/>
  <c r="D33" i="19"/>
  <c r="H34" i="19" l="1"/>
  <c r="G34" i="19"/>
  <c r="H33" i="19"/>
  <c r="B36" i="19"/>
  <c r="D35" i="19"/>
  <c r="C35" i="19"/>
  <c r="E35" i="19"/>
  <c r="F35" i="19"/>
  <c r="G33" i="19"/>
  <c r="I32" i="19"/>
  <c r="I34" i="19" l="1"/>
  <c r="H35" i="19"/>
  <c r="G35" i="19"/>
  <c r="B37" i="19"/>
  <c r="C36" i="19"/>
  <c r="D36" i="19"/>
  <c r="E36" i="19"/>
  <c r="F36" i="19"/>
  <c r="I33" i="19"/>
  <c r="I35" i="19" l="1"/>
  <c r="H36" i="19"/>
  <c r="G36" i="19"/>
  <c r="B38" i="19"/>
  <c r="D37" i="19"/>
  <c r="C37" i="19"/>
  <c r="E37" i="19"/>
  <c r="F37" i="19"/>
  <c r="I36" i="19" l="1"/>
  <c r="H37" i="19"/>
  <c r="G37" i="19"/>
  <c r="B39" i="19"/>
  <c r="J38" i="19"/>
  <c r="D38" i="19"/>
  <c r="C38" i="19"/>
  <c r="F38" i="19"/>
  <c r="E38" i="19"/>
  <c r="I37" i="19" l="1"/>
  <c r="H38" i="19"/>
  <c r="K38" i="19"/>
  <c r="G38" i="19"/>
  <c r="B40" i="19"/>
  <c r="C39" i="19"/>
  <c r="J39" i="19"/>
  <c r="D39" i="19"/>
  <c r="F39" i="19"/>
  <c r="E39" i="19"/>
  <c r="H39" i="19" l="1"/>
  <c r="I38" i="19"/>
  <c r="K39" i="19"/>
  <c r="G39" i="19"/>
  <c r="B41" i="19"/>
  <c r="J40" i="19"/>
  <c r="D40" i="19"/>
  <c r="C40" i="19"/>
  <c r="E40" i="19"/>
  <c r="F40" i="19"/>
  <c r="I39" i="19" l="1"/>
  <c r="H40" i="19"/>
  <c r="G40" i="19"/>
  <c r="K40" i="19"/>
  <c r="B42" i="19"/>
  <c r="J41" i="19"/>
  <c r="D41" i="19"/>
  <c r="C41" i="19"/>
  <c r="F41" i="19"/>
  <c r="E41" i="19"/>
  <c r="I40" i="19" l="1"/>
  <c r="G41" i="19"/>
  <c r="K41" i="19"/>
  <c r="H41" i="19"/>
  <c r="B43" i="19"/>
  <c r="D42" i="19"/>
  <c r="C42" i="19"/>
  <c r="J42" i="19"/>
  <c r="F42" i="19"/>
  <c r="E42" i="19"/>
  <c r="I41" i="19" l="1"/>
  <c r="H42" i="19"/>
  <c r="K42" i="19"/>
  <c r="G42" i="19"/>
  <c r="B44" i="19"/>
  <c r="C43" i="19"/>
  <c r="D43" i="19"/>
  <c r="J43" i="19"/>
  <c r="E43" i="19"/>
  <c r="F43" i="19"/>
  <c r="AW25" i="40" l="1"/>
  <c r="AX25" i="40"/>
  <c r="AW96" i="40"/>
  <c r="AX96" i="40"/>
  <c r="AX91" i="40"/>
  <c r="AW91" i="40"/>
  <c r="AX56" i="40"/>
  <c r="AW56" i="40"/>
  <c r="AW102" i="40"/>
  <c r="AX102" i="40"/>
  <c r="AW90" i="40"/>
  <c r="AX90" i="40"/>
  <c r="AX103" i="40"/>
  <c r="AW103" i="40"/>
  <c r="AW92" i="40"/>
  <c r="AX92" i="40"/>
  <c r="AW15" i="40"/>
  <c r="AX15" i="40"/>
  <c r="AW89" i="40"/>
  <c r="AX89" i="40"/>
  <c r="AW18" i="40"/>
  <c r="AX18" i="40"/>
  <c r="AW54" i="40"/>
  <c r="AX54" i="40"/>
  <c r="AJ47" i="40"/>
  <c r="AJ10" i="40" s="1"/>
  <c r="AW19" i="40"/>
  <c r="AX19" i="40"/>
  <c r="I42" i="19"/>
  <c r="H43" i="19"/>
  <c r="G43" i="19"/>
  <c r="K43" i="19"/>
  <c r="B45" i="19"/>
  <c r="C44" i="19"/>
  <c r="J44" i="19"/>
  <c r="D44" i="19"/>
  <c r="E44" i="19"/>
  <c r="F44" i="19"/>
  <c r="AW10" i="40" l="1"/>
  <c r="AJ87" i="40"/>
  <c r="AJ94" i="40" s="1"/>
  <c r="AJ105" i="40" s="1"/>
  <c r="AX10" i="40"/>
  <c r="AW47" i="40"/>
  <c r="AX47" i="40"/>
  <c r="AX88" i="40"/>
  <c r="AW88" i="40"/>
  <c r="AX11" i="40"/>
  <c r="AW11" i="40"/>
  <c r="AX95" i="40"/>
  <c r="AW95" i="40"/>
  <c r="I43" i="19"/>
  <c r="G44" i="19"/>
  <c r="K44" i="19"/>
  <c r="H44" i="19"/>
  <c r="B46" i="19"/>
  <c r="D45" i="19"/>
  <c r="J45" i="19"/>
  <c r="C45" i="19"/>
  <c r="E45" i="19"/>
  <c r="F45" i="19"/>
  <c r="AW87" i="40" l="1"/>
  <c r="AX87" i="40"/>
  <c r="I44" i="19"/>
  <c r="K45" i="19"/>
  <c r="H45" i="19"/>
  <c r="G45" i="19"/>
  <c r="B47" i="19"/>
  <c r="D46" i="19"/>
  <c r="C46" i="19"/>
  <c r="J46" i="19"/>
  <c r="F46" i="19"/>
  <c r="E46" i="19"/>
  <c r="AX94" i="40" l="1"/>
  <c r="AW94" i="40"/>
  <c r="I45" i="19"/>
  <c r="H46" i="19"/>
  <c r="G46" i="19"/>
  <c r="K46" i="19"/>
  <c r="B48" i="19"/>
  <c r="C47" i="19"/>
  <c r="D47" i="19"/>
  <c r="J47" i="19"/>
  <c r="F47" i="19"/>
  <c r="E47" i="19"/>
  <c r="AX105" i="40" l="1"/>
  <c r="AW105" i="40"/>
  <c r="I46" i="19"/>
  <c r="G47" i="19"/>
  <c r="H47" i="19"/>
  <c r="K47" i="19"/>
  <c r="B49" i="19"/>
  <c r="C48" i="19"/>
  <c r="D48" i="19"/>
  <c r="J48" i="19"/>
  <c r="F48" i="19"/>
  <c r="E48" i="19"/>
  <c r="I47" i="19" l="1"/>
  <c r="K48" i="19"/>
  <c r="G48" i="19"/>
  <c r="H48" i="19"/>
  <c r="B50" i="19"/>
  <c r="J49" i="19"/>
  <c r="D49" i="19"/>
  <c r="C49" i="19"/>
  <c r="E49" i="19"/>
  <c r="F49" i="19"/>
  <c r="I48" i="19" l="1"/>
  <c r="H49" i="19"/>
  <c r="G49" i="19"/>
  <c r="K49" i="19"/>
  <c r="D50" i="19"/>
  <c r="J50" i="19"/>
  <c r="C50" i="19"/>
  <c r="B51" i="19"/>
  <c r="E50" i="19"/>
  <c r="F50" i="19"/>
  <c r="I49" i="19" l="1"/>
  <c r="H50" i="19"/>
  <c r="K50" i="19"/>
  <c r="G50" i="19"/>
  <c r="J51" i="19"/>
  <c r="C51" i="19"/>
  <c r="B52" i="19"/>
  <c r="D51" i="19"/>
  <c r="F51" i="19"/>
  <c r="E51" i="19"/>
  <c r="I50" i="19" l="1"/>
  <c r="H51" i="19"/>
  <c r="G51" i="19"/>
  <c r="K51" i="19"/>
  <c r="B53" i="19"/>
  <c r="D52" i="19"/>
  <c r="J52" i="19"/>
  <c r="C52" i="19"/>
  <c r="E52" i="19"/>
  <c r="F52" i="19"/>
  <c r="I51" i="19" l="1"/>
  <c r="K52" i="19"/>
  <c r="H52" i="19"/>
  <c r="G52" i="19"/>
  <c r="B54" i="19"/>
  <c r="D53" i="19"/>
  <c r="C53" i="19"/>
  <c r="J53" i="19"/>
  <c r="F53" i="19"/>
  <c r="E53" i="19"/>
  <c r="I52" i="19" l="1"/>
  <c r="K53" i="19"/>
  <c r="G53" i="19"/>
  <c r="H53" i="19"/>
  <c r="B55" i="19"/>
  <c r="D54" i="19"/>
  <c r="C54" i="19"/>
  <c r="J54" i="19"/>
  <c r="F54" i="19"/>
  <c r="E54" i="19"/>
  <c r="I53" i="19" l="1"/>
  <c r="G54" i="19"/>
  <c r="H54" i="19"/>
  <c r="B56" i="19"/>
  <c r="C55" i="19"/>
  <c r="J55" i="19"/>
  <c r="D55" i="19"/>
  <c r="E55" i="19"/>
  <c r="F55" i="19"/>
  <c r="K54" i="19"/>
  <c r="I54" i="19" l="1"/>
  <c r="H55" i="19"/>
  <c r="G55" i="19"/>
  <c r="K55" i="19"/>
  <c r="B57" i="19"/>
  <c r="C56" i="19"/>
  <c r="J56" i="19"/>
  <c r="D56" i="19"/>
  <c r="E56" i="19"/>
  <c r="F56" i="19"/>
  <c r="I55" i="19" l="1"/>
  <c r="H56" i="19"/>
  <c r="G56" i="19"/>
  <c r="B58" i="19"/>
  <c r="D57" i="19"/>
  <c r="C57" i="19"/>
  <c r="E57" i="19"/>
  <c r="F57" i="19"/>
  <c r="K56" i="19"/>
  <c r="K65" i="19" s="1"/>
  <c r="J65" i="19"/>
  <c r="I56" i="19" l="1"/>
  <c r="H57" i="19"/>
  <c r="G57" i="19"/>
  <c r="B59" i="19"/>
  <c r="D58" i="19"/>
  <c r="C58" i="19"/>
  <c r="F58" i="19"/>
  <c r="E58" i="19"/>
  <c r="I57" i="19" l="1"/>
  <c r="H58" i="19"/>
  <c r="G58" i="19"/>
  <c r="B60" i="19"/>
  <c r="C59" i="19"/>
  <c r="D59" i="19"/>
  <c r="E59" i="19"/>
  <c r="F59" i="19"/>
  <c r="I58" i="19" l="1"/>
  <c r="H59" i="19"/>
  <c r="G59" i="19"/>
  <c r="B61" i="19"/>
  <c r="C60" i="19"/>
  <c r="D60" i="19"/>
  <c r="F60" i="19"/>
  <c r="E60" i="19"/>
  <c r="I59" i="19" l="1"/>
  <c r="G60" i="19"/>
  <c r="H60" i="19"/>
  <c r="B62" i="19"/>
  <c r="D61" i="19"/>
  <c r="C61" i="19"/>
  <c r="E61" i="19"/>
  <c r="F61" i="19"/>
  <c r="I60" i="19" l="1"/>
  <c r="H61" i="19"/>
  <c r="G61" i="19"/>
  <c r="B63" i="19"/>
  <c r="D62" i="19"/>
  <c r="C62" i="19"/>
  <c r="F62" i="19"/>
  <c r="E62" i="19"/>
  <c r="I61" i="19" l="1"/>
  <c r="G62" i="19"/>
  <c r="H62" i="19"/>
  <c r="C63" i="19"/>
  <c r="D63" i="19"/>
  <c r="B64" i="19"/>
  <c r="F63" i="19"/>
  <c r="E63" i="19"/>
  <c r="I62" i="19" l="1"/>
  <c r="G63" i="19"/>
  <c r="H63" i="19"/>
  <c r="C64" i="19"/>
  <c r="C65" i="19" s="1"/>
  <c r="D64" i="19"/>
  <c r="D65" i="19" s="1"/>
  <c r="F64" i="19"/>
  <c r="F65" i="19" s="1"/>
  <c r="E64" i="19"/>
  <c r="I63" i="19" l="1"/>
  <c r="H64" i="19"/>
  <c r="G64" i="19"/>
  <c r="E65" i="19"/>
  <c r="I64" i="19" l="1"/>
  <c r="BG25" i="40" l="1"/>
  <c r="BB25" i="40"/>
  <c r="AY25" i="40"/>
  <c r="BD25" i="40"/>
  <c r="BA25" i="40"/>
  <c r="BF25" i="40"/>
  <c r="AZ25" i="40"/>
  <c r="BC25" i="40"/>
  <c r="BH25" i="40"/>
  <c r="BE25" i="40"/>
  <c r="R27" i="40" s="1"/>
  <c r="T27" i="40" s="1"/>
  <c r="AO47" i="40"/>
  <c r="AO10" i="40" s="1"/>
  <c r="AO87" i="40" s="1"/>
  <c r="BD96" i="40"/>
  <c r="AY96" i="40"/>
  <c r="BE96" i="40"/>
  <c r="BG96" i="40"/>
  <c r="BC96" i="40"/>
  <c r="BB96" i="40"/>
  <c r="AZ96" i="40"/>
  <c r="BF96" i="40"/>
  <c r="BH96" i="40"/>
  <c r="R99" i="40" s="1"/>
  <c r="BA96" i="40"/>
  <c r="AN47" i="40"/>
  <c r="AN10" i="40" s="1"/>
  <c r="AN87" i="40" s="1"/>
  <c r="BG56" i="40"/>
  <c r="AY56" i="40"/>
  <c r="BF56" i="40"/>
  <c r="BA56" i="40"/>
  <c r="BE56" i="40"/>
  <c r="R57" i="40" s="1"/>
  <c r="BH56" i="40"/>
  <c r="BC56" i="40"/>
  <c r="AZ56" i="40"/>
  <c r="BD56" i="40"/>
  <c r="BB56" i="40"/>
  <c r="AL47" i="40"/>
  <c r="AL10" i="40" s="1"/>
  <c r="BG54" i="40"/>
  <c r="AY54" i="40"/>
  <c r="BA54" i="40"/>
  <c r="BC54" i="40"/>
  <c r="BE54" i="40"/>
  <c r="R55" i="40" s="1"/>
  <c r="BB54" i="40"/>
  <c r="AZ54" i="40"/>
  <c r="BF54" i="40"/>
  <c r="BD54" i="40"/>
  <c r="BH54" i="40"/>
  <c r="AZ19" i="40"/>
  <c r="AY19" i="40"/>
  <c r="BC19" i="40"/>
  <c r="BE19" i="40"/>
  <c r="BF19" i="40"/>
  <c r="BB19" i="40"/>
  <c r="BH19" i="40"/>
  <c r="BG19" i="40"/>
  <c r="BD19" i="40"/>
  <c r="BA19" i="40"/>
  <c r="BE90" i="40"/>
  <c r="BC90" i="40"/>
  <c r="BB90" i="40"/>
  <c r="AZ90" i="40"/>
  <c r="BH90" i="40"/>
  <c r="BA90" i="40"/>
  <c r="BF90" i="40"/>
  <c r="AY90" i="40"/>
  <c r="BD90" i="40"/>
  <c r="BG90" i="40"/>
  <c r="BG103" i="40"/>
  <c r="AY103" i="40"/>
  <c r="BA103" i="40"/>
  <c r="BC103" i="40"/>
  <c r="BD103" i="40"/>
  <c r="BH103" i="40"/>
  <c r="AZ103" i="40"/>
  <c r="BB103" i="40"/>
  <c r="BF103" i="40"/>
  <c r="BE103" i="40"/>
  <c r="AZ102" i="40"/>
  <c r="BA102" i="40"/>
  <c r="BC102" i="40"/>
  <c r="BD102" i="40"/>
  <c r="AY102" i="40"/>
  <c r="BH102" i="40"/>
  <c r="BG102" i="40"/>
  <c r="BE102" i="40"/>
  <c r="BF102" i="40"/>
  <c r="BB102" i="40"/>
  <c r="BH15" i="40"/>
  <c r="AY15" i="40"/>
  <c r="BD15" i="40"/>
  <c r="BG15" i="40"/>
  <c r="BF15" i="40"/>
  <c r="BE15" i="40"/>
  <c r="BC15" i="40"/>
  <c r="BA15" i="40"/>
  <c r="BB15" i="40"/>
  <c r="AZ15" i="40"/>
  <c r="BG18" i="40"/>
  <c r="BA18" i="40"/>
  <c r="BB18" i="40"/>
  <c r="AY18" i="40"/>
  <c r="BE18" i="40"/>
  <c r="BH18" i="40"/>
  <c r="BC18" i="40"/>
  <c r="BF18" i="40"/>
  <c r="AZ18" i="40"/>
  <c r="BD18" i="40"/>
  <c r="BB92" i="40"/>
  <c r="AY92" i="40"/>
  <c r="BH92" i="40"/>
  <c r="AZ92" i="40"/>
  <c r="BE92" i="40"/>
  <c r="BG92" i="40"/>
  <c r="BA92" i="40"/>
  <c r="BC92" i="40"/>
  <c r="BF92" i="40"/>
  <c r="BD92" i="40"/>
  <c r="AM47" i="40"/>
  <c r="AM10" i="40" s="1"/>
  <c r="AM87" i="40" s="1"/>
  <c r="AM94" i="40" s="1"/>
  <c r="BE89" i="40"/>
  <c r="BH89" i="40"/>
  <c r="BD89" i="40"/>
  <c r="AZ89" i="40"/>
  <c r="BG89" i="40"/>
  <c r="BA89" i="40"/>
  <c r="BC89" i="40"/>
  <c r="BB89" i="40"/>
  <c r="AY89" i="40"/>
  <c r="BF89" i="40"/>
  <c r="BE91" i="40"/>
  <c r="BF91" i="40"/>
  <c r="BB91" i="40"/>
  <c r="BH91" i="40"/>
  <c r="BA91" i="40"/>
  <c r="BC91" i="40"/>
  <c r="BD91" i="40"/>
  <c r="AZ91" i="40"/>
  <c r="AY91" i="40"/>
  <c r="BG91" i="40"/>
  <c r="R25" i="40" l="1"/>
  <c r="R19" i="40"/>
  <c r="R103" i="40"/>
  <c r="T55" i="40"/>
  <c r="U55" i="40"/>
  <c r="T57" i="40"/>
  <c r="U57" i="40"/>
  <c r="R15" i="40"/>
  <c r="T15" i="40" s="1"/>
  <c r="R102" i="40"/>
  <c r="R91" i="40"/>
  <c r="R18" i="40"/>
  <c r="T18" i="40" s="1"/>
  <c r="R56" i="40"/>
  <c r="R54" i="40"/>
  <c r="T54" i="40" s="1"/>
  <c r="R92" i="40"/>
  <c r="AO94" i="40"/>
  <c r="AO105" i="40" s="1"/>
  <c r="AN94" i="40"/>
  <c r="AN105" i="40" s="1"/>
  <c r="AM105" i="40"/>
  <c r="AL87" i="40"/>
  <c r="AL94" i="40" s="1"/>
  <c r="AL105" i="40" s="1"/>
  <c r="BB10" i="40"/>
  <c r="BA10" i="40"/>
  <c r="BG10" i="40"/>
  <c r="BC10" i="40"/>
  <c r="AY10" i="40"/>
  <c r="BF10" i="40"/>
  <c r="BH10" i="40"/>
  <c r="BE10" i="40"/>
  <c r="BD10" i="40"/>
  <c r="AZ10" i="40"/>
  <c r="BE47" i="40"/>
  <c r="R48" i="40" s="1"/>
  <c r="BC47" i="40"/>
  <c r="BG47" i="40"/>
  <c r="BH47" i="40"/>
  <c r="AZ47" i="40"/>
  <c r="BD47" i="40"/>
  <c r="BF47" i="40"/>
  <c r="BA47" i="40"/>
  <c r="AY47" i="40"/>
  <c r="BB47" i="40"/>
  <c r="BD11" i="40"/>
  <c r="BF11" i="40"/>
  <c r="AY11" i="40"/>
  <c r="BB11" i="40"/>
  <c r="BC11" i="40"/>
  <c r="U12" i="40" s="1"/>
  <c r="BA11" i="40"/>
  <c r="BE11" i="40"/>
  <c r="BH11" i="40"/>
  <c r="AZ11" i="40"/>
  <c r="BG11" i="40"/>
  <c r="BD95" i="40"/>
  <c r="BA95" i="40"/>
  <c r="AY95" i="40"/>
  <c r="BC95" i="40"/>
  <c r="BE95" i="40"/>
  <c r="BH95" i="40"/>
  <c r="R97" i="40" s="1"/>
  <c r="BF95" i="40"/>
  <c r="BB95" i="40"/>
  <c r="AZ95" i="40"/>
  <c r="BG95" i="40"/>
  <c r="BG88" i="40"/>
  <c r="BH88" i="40"/>
  <c r="R90" i="40" s="1"/>
  <c r="AY88" i="40"/>
  <c r="BC88" i="40"/>
  <c r="BF88" i="40"/>
  <c r="AZ88" i="40"/>
  <c r="BD88" i="40"/>
  <c r="BB88" i="40"/>
  <c r="BE88" i="40"/>
  <c r="BA88" i="40"/>
  <c r="T48" i="40" l="1"/>
  <c r="U48" i="40"/>
  <c r="U15" i="40"/>
  <c r="U54" i="40"/>
  <c r="R11" i="40"/>
  <c r="BF87" i="40"/>
  <c r="BE87" i="40"/>
  <c r="BB87" i="40"/>
  <c r="BA87" i="40"/>
  <c r="BC87" i="40"/>
  <c r="U83" i="40" s="1"/>
  <c r="BH87" i="40"/>
  <c r="R89" i="40" s="1"/>
  <c r="R88" i="40" s="1"/>
  <c r="BG87" i="40"/>
  <c r="BD87" i="40"/>
  <c r="BG94" i="40"/>
  <c r="AZ87" i="40"/>
  <c r="AY87" i="40"/>
  <c r="U18" i="40"/>
  <c r="R101" i="40"/>
  <c r="R47" i="40"/>
  <c r="U49" i="40"/>
  <c r="R10" i="40" l="1"/>
  <c r="BC94" i="40"/>
  <c r="BD94" i="40"/>
  <c r="BH94" i="40"/>
  <c r="R96" i="40" s="1"/>
  <c r="BB94" i="40"/>
  <c r="BF94" i="40"/>
  <c r="BE94" i="40"/>
  <c r="BF105" i="40"/>
  <c r="AZ94" i="40"/>
  <c r="AY94" i="40"/>
  <c r="BA94" i="40"/>
  <c r="R95" i="40" l="1"/>
  <c r="BD105" i="40"/>
  <c r="BA105" i="40"/>
  <c r="BG105" i="40"/>
  <c r="BH105" i="40"/>
  <c r="BC105" i="40"/>
  <c r="BB105" i="40"/>
  <c r="BE105" i="40"/>
  <c r="AZ105" i="40"/>
  <c r="AY105" i="40"/>
  <c r="R87" i="40" l="1"/>
  <c r="R94" i="40" s="1"/>
  <c r="R105" i="40" s="1"/>
  <c r="N103" i="40" l="1"/>
  <c r="AH102" i="40"/>
  <c r="AH97" i="40"/>
  <c r="AH99" i="40"/>
  <c r="S99" i="40" s="1"/>
  <c r="AH90" i="40"/>
  <c r="N90" i="40"/>
  <c r="AH91" i="40"/>
  <c r="AH78" i="40"/>
  <c r="S79" i="40" s="1"/>
  <c r="AH84" i="40"/>
  <c r="AH68" i="40"/>
  <c r="S68" i="40" s="1"/>
  <c r="AH65" i="40"/>
  <c r="S65" i="40" s="1"/>
  <c r="AH62" i="40"/>
  <c r="AH71" i="40"/>
  <c r="AH50" i="40"/>
  <c r="S50" i="40" s="1"/>
  <c r="AH44" i="40"/>
  <c r="S44" i="40" s="1"/>
  <c r="AH41" i="40"/>
  <c r="S41" i="40" s="1"/>
  <c r="AH35" i="40"/>
  <c r="AH38" i="40"/>
  <c r="S38" i="40" s="1"/>
  <c r="AH59" i="40"/>
  <c r="S59" i="40" s="1"/>
  <c r="AH53" i="40"/>
  <c r="S53" i="40" s="1"/>
  <c r="AH56" i="40"/>
  <c r="S56" i="40" s="1"/>
  <c r="AH47" i="40"/>
  <c r="AH32" i="40"/>
  <c r="S32" i="40" s="1"/>
  <c r="AH29" i="40"/>
  <c r="AH17" i="40"/>
  <c r="S17" i="40" s="1"/>
  <c r="AH25" i="40"/>
  <c r="S25" i="40" s="1"/>
  <c r="AH13" i="40"/>
  <c r="S13" i="40" s="1"/>
  <c r="AH26" i="40"/>
  <c r="S26" i="40" s="1"/>
  <c r="AH14" i="40"/>
  <c r="S14" i="40" s="1"/>
  <c r="AH20" i="40"/>
  <c r="S20" i="40" s="1"/>
  <c r="AH22" i="40"/>
  <c r="S22" i="40" s="1"/>
  <c r="AH23" i="40"/>
  <c r="S23" i="40" s="1"/>
  <c r="AH11" i="40"/>
  <c r="S11" i="40" s="1"/>
  <c r="AH19" i="40"/>
  <c r="S19" i="40" s="1"/>
  <c r="F5" i="40"/>
  <c r="F87" i="40" s="1"/>
  <c r="F94" i="40" s="1"/>
  <c r="F105" i="40" s="1"/>
  <c r="E5" i="40"/>
  <c r="E87" i="40" s="1"/>
  <c r="E94" i="40" s="1"/>
  <c r="E105" i="40" s="1"/>
  <c r="D5" i="40"/>
  <c r="D87" i="40" s="1"/>
  <c r="D94" i="40" s="1"/>
  <c r="D105" i="40" s="1"/>
  <c r="C5" i="40"/>
  <c r="C87" i="40" s="1"/>
  <c r="C94" i="40" s="1"/>
  <c r="C105" i="40" s="1"/>
  <c r="G5" i="40"/>
  <c r="G87" i="40" s="1"/>
  <c r="G94" i="40" s="1"/>
  <c r="G105" i="40" s="1"/>
  <c r="N8" i="40"/>
  <c r="O8" i="40" s="1"/>
  <c r="O5" i="40" s="1"/>
  <c r="S71" i="40" l="1"/>
  <c r="T71" i="40" s="1"/>
  <c r="S72" i="40"/>
  <c r="T79" i="40"/>
  <c r="U79" i="40"/>
  <c r="O90" i="40"/>
  <c r="P90" i="40"/>
  <c r="N97" i="40"/>
  <c r="O103" i="40"/>
  <c r="P103" i="40"/>
  <c r="S91" i="40"/>
  <c r="U91" i="40" s="1"/>
  <c r="S92" i="40"/>
  <c r="AH88" i="40"/>
  <c r="S84" i="40"/>
  <c r="U84" i="40" s="1"/>
  <c r="S85" i="40"/>
  <c r="S103" i="40"/>
  <c r="AH101" i="40"/>
  <c r="S102" i="40" s="1"/>
  <c r="N102" i="40"/>
  <c r="T20" i="40"/>
  <c r="U20" i="40"/>
  <c r="U50" i="40"/>
  <c r="T50" i="40"/>
  <c r="S47" i="40"/>
  <c r="U47" i="40" s="1"/>
  <c r="T14" i="40"/>
  <c r="U14" i="40"/>
  <c r="T56" i="40"/>
  <c r="U56" i="40"/>
  <c r="U26" i="40"/>
  <c r="T26" i="40"/>
  <c r="T53" i="40"/>
  <c r="U53" i="40"/>
  <c r="T99" i="40"/>
  <c r="U99" i="40"/>
  <c r="T13" i="40"/>
  <c r="U13" i="40"/>
  <c r="T59" i="40"/>
  <c r="U59" i="40"/>
  <c r="T65" i="40"/>
  <c r="U65" i="40"/>
  <c r="AH95" i="40"/>
  <c r="T19" i="40"/>
  <c r="U19" i="40"/>
  <c r="T25" i="40"/>
  <c r="U25" i="40"/>
  <c r="T38" i="40"/>
  <c r="S35" i="40"/>
  <c r="U35" i="40" s="1"/>
  <c r="U38" i="40"/>
  <c r="U68" i="40"/>
  <c r="T68" i="40"/>
  <c r="T11" i="40"/>
  <c r="U11" i="40"/>
  <c r="T17" i="40"/>
  <c r="U17" i="40"/>
  <c r="T23" i="40"/>
  <c r="U23" i="40"/>
  <c r="T41" i="40"/>
  <c r="U41" i="40"/>
  <c r="T22" i="40"/>
  <c r="U22" i="40"/>
  <c r="T32" i="40"/>
  <c r="T29" i="40" s="1"/>
  <c r="S29" i="40"/>
  <c r="U29" i="40" s="1"/>
  <c r="U32" i="40"/>
  <c r="T44" i="40"/>
  <c r="U44" i="40"/>
  <c r="AH10" i="40"/>
  <c r="N5" i="40"/>
  <c r="P8" i="40"/>
  <c r="U71" i="40" l="1"/>
  <c r="S62" i="40"/>
  <c r="U62" i="40" s="1"/>
  <c r="U72" i="40"/>
  <c r="T72" i="40"/>
  <c r="T62" i="40" s="1"/>
  <c r="T84" i="40"/>
  <c r="S97" i="40"/>
  <c r="P97" i="40"/>
  <c r="O97" i="40"/>
  <c r="S90" i="40"/>
  <c r="S101" i="40"/>
  <c r="U101" i="40" s="1"/>
  <c r="T102" i="40"/>
  <c r="U102" i="40"/>
  <c r="T85" i="40"/>
  <c r="U85" i="40"/>
  <c r="T91" i="40"/>
  <c r="S78" i="40"/>
  <c r="S10" i="40" s="1"/>
  <c r="P102" i="40"/>
  <c r="N101" i="40"/>
  <c r="P101" i="40" s="1"/>
  <c r="O102" i="40"/>
  <c r="O101" i="40" s="1"/>
  <c r="T103" i="40"/>
  <c r="U103" i="40"/>
  <c r="U92" i="40"/>
  <c r="T92" i="40"/>
  <c r="T47" i="40"/>
  <c r="T35" i="40"/>
  <c r="P5" i="40"/>
  <c r="U78" i="40" l="1"/>
  <c r="U90" i="40"/>
  <c r="T90" i="40"/>
  <c r="U97" i="40"/>
  <c r="T97" i="40"/>
  <c r="T78" i="40"/>
  <c r="T101" i="40"/>
  <c r="T10" i="40"/>
  <c r="U10" i="40"/>
  <c r="Z8" i="40" l="1"/>
  <c r="N96" i="40" l="1"/>
  <c r="N89" i="40"/>
  <c r="N95" i="40"/>
  <c r="Y8" i="40"/>
  <c r="AC8" i="40"/>
  <c r="AA8" i="40"/>
  <c r="AE8" i="40"/>
  <c r="AD8" i="40"/>
  <c r="AB8" i="40"/>
  <c r="AG8" i="40"/>
  <c r="AH8" i="40"/>
  <c r="X8" i="40"/>
  <c r="AF8" i="40"/>
  <c r="W8" i="40"/>
  <c r="S8" i="40" l="1"/>
  <c r="U8" i="40" s="1"/>
  <c r="O89" i="40"/>
  <c r="O88" i="40" s="1"/>
  <c r="N88" i="40"/>
  <c r="P89" i="40"/>
  <c r="O96" i="40"/>
  <c r="O95" i="40" s="1"/>
  <c r="P96" i="40"/>
  <c r="P95" i="40"/>
  <c r="AD5" i="40"/>
  <c r="AB5" i="40"/>
  <c r="AG5" i="40"/>
  <c r="Z5" i="40"/>
  <c r="AE5" i="40"/>
  <c r="AH5" i="40"/>
  <c r="X5" i="40"/>
  <c r="AC5" i="40"/>
  <c r="AF5" i="40"/>
  <c r="Y5" i="40"/>
  <c r="AA5" i="40"/>
  <c r="W5" i="40"/>
  <c r="S5" i="40" l="1"/>
  <c r="S87" i="40" s="1"/>
  <c r="T8" i="40"/>
  <c r="T5" i="40" s="1"/>
  <c r="T87" i="40" s="1"/>
  <c r="P88" i="40"/>
  <c r="AH87" i="40"/>
  <c r="S89" i="40" s="1"/>
  <c r="AE87" i="40"/>
  <c r="Z87" i="40"/>
  <c r="W87" i="40"/>
  <c r="AD87" i="40"/>
  <c r="X87" i="40"/>
  <c r="AF87" i="40"/>
  <c r="AG87" i="40"/>
  <c r="AA87" i="40"/>
  <c r="AC87" i="40"/>
  <c r="Y87" i="40"/>
  <c r="AB87" i="40"/>
  <c r="U5" i="40" l="1"/>
  <c r="S88" i="40"/>
  <c r="U88" i="40" s="1"/>
  <c r="U89" i="40"/>
  <c r="T89" i="40"/>
  <c r="T88" i="40" s="1"/>
  <c r="T94" i="40" s="1"/>
  <c r="AE94" i="40"/>
  <c r="AB94" i="40"/>
  <c r="AH94" i="40"/>
  <c r="S96" i="40" s="1"/>
  <c r="AA94" i="40"/>
  <c r="Y94" i="40"/>
  <c r="X94" i="40"/>
  <c r="AC94" i="40"/>
  <c r="AF94" i="40"/>
  <c r="Z94" i="40"/>
  <c r="AD94" i="40"/>
  <c r="W94" i="40"/>
  <c r="AG94" i="40"/>
  <c r="U87" i="40"/>
  <c r="S94" i="40" l="1"/>
  <c r="U94" i="40" s="1"/>
  <c r="S95" i="40"/>
  <c r="U95" i="40" s="1"/>
  <c r="T96" i="40"/>
  <c r="T95" i="40" s="1"/>
  <c r="T105" i="40" s="1"/>
  <c r="U96" i="40"/>
  <c r="AF105" i="40"/>
  <c r="W105" i="40"/>
  <c r="Z105" i="40"/>
  <c r="AA105" i="40"/>
  <c r="AB105" i="40"/>
  <c r="AD105" i="40"/>
  <c r="AE105" i="40"/>
  <c r="AH105" i="40"/>
  <c r="AG105" i="40"/>
  <c r="X105" i="40"/>
  <c r="Y105" i="40"/>
  <c r="AC105" i="40"/>
  <c r="S105" i="40" l="1"/>
  <c r="M78" i="40"/>
  <c r="M10" i="40" s="1"/>
  <c r="M87" i="40" s="1"/>
  <c r="M94" i="40" s="1"/>
  <c r="M105" i="40" s="1"/>
  <c r="N78" i="40"/>
  <c r="N10" i="40" s="1"/>
  <c r="N87" i="40" l="1"/>
  <c r="P10" i="40"/>
  <c r="O10" i="40"/>
  <c r="O87" i="40" s="1"/>
  <c r="O94" i="40" s="1"/>
  <c r="O105" i="40" s="1"/>
  <c r="P78" i="40"/>
  <c r="O78" i="40"/>
  <c r="C108" i="40" l="1"/>
  <c r="P87" i="40"/>
  <c r="N94" i="40"/>
  <c r="D107" i="40" l="1"/>
  <c r="D108" i="40" s="1"/>
  <c r="E107" i="40" s="1"/>
  <c r="E108" i="40" s="1"/>
  <c r="F107" i="40" s="1"/>
  <c r="F108" i="40" s="1"/>
  <c r="G107" i="40" s="1"/>
  <c r="G108" i="40" s="1"/>
  <c r="H107" i="40" s="1"/>
  <c r="H108" i="40" s="1"/>
  <c r="I107" i="40" s="1"/>
  <c r="I108" i="40" s="1"/>
  <c r="J107" i="40" s="1"/>
  <c r="J108" i="40" s="1"/>
  <c r="K107" i="40" s="1"/>
  <c r="K108" i="40" s="1"/>
  <c r="N105" i="40"/>
  <c r="P94" i="40"/>
  <c r="K5" i="6"/>
  <c r="K6" i="6" s="1"/>
  <c r="K7" i="6" s="1"/>
  <c r="K8" i="6" s="1"/>
  <c r="K9" i="6" s="1"/>
  <c r="K10" i="6" s="1"/>
  <c r="K11" i="6" s="1"/>
  <c r="K12" i="6" s="1"/>
  <c r="K13" i="6" s="1"/>
  <c r="K14" i="6" s="1"/>
  <c r="K15" i="6" s="1"/>
  <c r="K16" i="6" s="1"/>
  <c r="K17" i="6" s="1"/>
  <c r="K18" i="6" s="1"/>
  <c r="K19" i="6" s="1"/>
  <c r="K20" i="6" s="1"/>
  <c r="K21" i="6" s="1"/>
  <c r="K22" i="6" s="1"/>
  <c r="K23" i="6" s="1"/>
  <c r="K24" i="6" s="1"/>
  <c r="K25" i="6" s="1"/>
  <c r="K26" i="6" s="1"/>
  <c r="K27" i="6" s="1"/>
  <c r="K28" i="6" s="1"/>
  <c r="K29" i="6" s="1"/>
  <c r="K30" i="6" s="1"/>
  <c r="K31" i="6" s="1"/>
  <c r="K32" i="6" s="1"/>
  <c r="K33" i="6" s="1"/>
  <c r="K34" i="6" s="1"/>
  <c r="K35" i="6" s="1"/>
  <c r="K36" i="6" s="1"/>
  <c r="K37" i="6" s="1"/>
  <c r="K38" i="6" s="1"/>
  <c r="K39" i="6" s="1"/>
  <c r="K40" i="6" s="1"/>
  <c r="K41" i="6" s="1"/>
  <c r="K42" i="6" s="1"/>
  <c r="K43" i="6" s="1"/>
  <c r="K44" i="6" s="1"/>
  <c r="K45" i="6" s="1"/>
  <c r="K46" i="6" s="1"/>
  <c r="K47" i="6" s="1"/>
  <c r="K48" i="6" s="1"/>
  <c r="K49" i="6" s="1"/>
  <c r="K50" i="6" s="1"/>
  <c r="K51" i="6" s="1"/>
  <c r="K52" i="6" s="1"/>
  <c r="K53" i="6" s="1"/>
  <c r="K54" i="6" s="1"/>
  <c r="K55" i="6" s="1"/>
  <c r="K56" i="6" s="1"/>
  <c r="K57" i="6" s="1"/>
  <c r="K58" i="6" s="1"/>
  <c r="K59" i="6" s="1"/>
  <c r="K60" i="6" s="1"/>
  <c r="K61" i="6" s="1"/>
  <c r="K62" i="6" s="1"/>
  <c r="K63" i="6" s="1"/>
  <c r="K64" i="6" s="1"/>
  <c r="K65" i="6" s="1"/>
  <c r="K66" i="6" s="1"/>
  <c r="K67" i="6" s="1"/>
  <c r="K68" i="6" s="1"/>
  <c r="K69" i="6" s="1"/>
  <c r="K70" i="6" s="1"/>
  <c r="K71" i="6" s="1"/>
  <c r="K72" i="6" s="1"/>
  <c r="K73" i="6" s="1"/>
  <c r="K74" i="6" s="1"/>
  <c r="K75" i="6" s="1"/>
  <c r="K76" i="6" s="1"/>
  <c r="K77" i="6" s="1"/>
  <c r="K78" i="6" s="1"/>
  <c r="K79" i="6" s="1"/>
  <c r="K80" i="6" s="1"/>
  <c r="K81" i="6" s="1"/>
  <c r="K82" i="6" s="1"/>
  <c r="K83" i="6" s="1"/>
  <c r="K84" i="6" s="1"/>
  <c r="K85" i="6" s="1"/>
  <c r="K86" i="6" s="1"/>
  <c r="K87" i="6" s="1"/>
  <c r="K88" i="6" s="1"/>
  <c r="K89" i="6" s="1"/>
  <c r="K90" i="6" s="1"/>
  <c r="K91" i="6" s="1"/>
  <c r="K92" i="6" s="1"/>
  <c r="K93" i="6" s="1"/>
  <c r="K94" i="6" s="1"/>
  <c r="K95" i="6" s="1"/>
  <c r="K96" i="6" s="1"/>
  <c r="K97" i="6" s="1"/>
  <c r="K98" i="6" s="1"/>
  <c r="K99" i="6" s="1"/>
  <c r="K100" i="6" s="1"/>
  <c r="K101" i="6" s="1"/>
  <c r="K102" i="6" s="1"/>
  <c r="K103" i="6" s="1"/>
  <c r="K104" i="6" s="1"/>
  <c r="K105" i="6" s="1"/>
  <c r="K106" i="6" s="1"/>
  <c r="K107" i="6" s="1"/>
  <c r="K108" i="6" s="1"/>
  <c r="K109" i="6" s="1"/>
  <c r="K110" i="6" s="1"/>
  <c r="K111" i="6" s="1"/>
  <c r="K112" i="6" s="1"/>
  <c r="K113" i="6" s="1"/>
  <c r="K114" i="6" s="1"/>
  <c r="K115" i="6" s="1"/>
  <c r="K116" i="6" s="1"/>
  <c r="K117" i="6" s="1"/>
  <c r="K118" i="6" s="1"/>
  <c r="K119" i="6" s="1"/>
  <c r="K120" i="6" s="1"/>
  <c r="K121" i="6" s="1"/>
  <c r="K122" i="6" s="1"/>
  <c r="K123" i="6" s="1"/>
  <c r="K124" i="6" s="1"/>
  <c r="K125" i="6" s="1"/>
  <c r="K126" i="6" s="1"/>
  <c r="K127" i="6" s="1"/>
  <c r="K128" i="6" s="1"/>
  <c r="K129" i="6" s="1"/>
  <c r="K130" i="6" s="1"/>
  <c r="K131" i="6" s="1"/>
  <c r="K132" i="6" s="1"/>
  <c r="K133" i="6" s="1"/>
  <c r="K134" i="6" s="1"/>
  <c r="K135" i="6" s="1"/>
  <c r="K136" i="6" s="1"/>
  <c r="K137" i="6" s="1"/>
  <c r="K138" i="6" s="1"/>
  <c r="K139" i="6" s="1"/>
  <c r="K140" i="6" s="1"/>
  <c r="K141" i="6" s="1"/>
  <c r="K142" i="6" s="1"/>
  <c r="K143" i="6" s="1"/>
  <c r="K144" i="6" s="1"/>
  <c r="K145" i="6" s="1"/>
  <c r="K146" i="6" s="1"/>
  <c r="K147" i="6" s="1"/>
  <c r="K148" i="6" s="1"/>
  <c r="K149" i="6" s="1"/>
  <c r="K150" i="6" s="1"/>
  <c r="K151" i="6" s="1"/>
  <c r="K152" i="6" s="1"/>
  <c r="K153" i="6" s="1"/>
  <c r="K154" i="6" s="1"/>
  <c r="K155" i="6" s="1"/>
  <c r="K156" i="6" s="1"/>
  <c r="K157" i="6" s="1"/>
  <c r="K158" i="6" s="1"/>
  <c r="K159" i="6" s="1"/>
  <c r="K160" i="6" s="1"/>
  <c r="K161" i="6" s="1"/>
  <c r="K162" i="6" s="1"/>
  <c r="K163" i="6" s="1"/>
  <c r="K164" i="6" s="1"/>
  <c r="K165" i="6" s="1"/>
  <c r="K166" i="6" s="1"/>
  <c r="K167" i="6" s="1"/>
  <c r="K168" i="6" s="1"/>
  <c r="K169" i="6" s="1"/>
  <c r="K170" i="6" s="1"/>
  <c r="K171" i="6" s="1"/>
  <c r="K172" i="6" s="1"/>
  <c r="K173" i="6" s="1"/>
  <c r="K174" i="6" s="1"/>
  <c r="K175" i="6" s="1"/>
  <c r="K176" i="6" s="1"/>
  <c r="K177" i="6" s="1"/>
  <c r="K178" i="6" s="1"/>
  <c r="K179" i="6" s="1"/>
  <c r="K180" i="6" s="1"/>
  <c r="K181" i="6" s="1"/>
  <c r="K182" i="6" s="1"/>
  <c r="K183" i="6" s="1"/>
  <c r="K184" i="6" s="1"/>
  <c r="K185" i="6" s="1"/>
  <c r="K186" i="6" s="1"/>
  <c r="K187" i="6" s="1"/>
  <c r="K188" i="6" s="1"/>
  <c r="K189" i="6" s="1"/>
  <c r="K190" i="6" s="1"/>
  <c r="K191" i="6" s="1"/>
  <c r="K192" i="6" s="1"/>
  <c r="K193" i="6" s="1"/>
  <c r="K194" i="6" s="1"/>
  <c r="K195" i="6" s="1"/>
  <c r="K196" i="6" s="1"/>
  <c r="K197" i="6" s="1"/>
  <c r="K198" i="6" s="1"/>
  <c r="K199" i="6" s="1"/>
  <c r="K200" i="6" s="1"/>
  <c r="K201" i="6" s="1"/>
  <c r="K202" i="6" s="1"/>
  <c r="K203" i="6" s="1"/>
  <c r="K204" i="6" s="1"/>
  <c r="K205" i="6" s="1"/>
  <c r="K206" i="6" s="1"/>
  <c r="K207" i="6" s="1"/>
  <c r="K208" i="6" s="1"/>
  <c r="K209" i="6" s="1"/>
  <c r="K210" i="6" s="1"/>
  <c r="K211" i="6" s="1"/>
  <c r="K212" i="6" s="1"/>
  <c r="K213" i="6" s="1"/>
  <c r="K214" i="6" s="1"/>
  <c r="K215" i="6" s="1"/>
  <c r="K216" i="6" s="1"/>
  <c r="K217" i="6" s="1"/>
  <c r="K218" i="6" s="1"/>
  <c r="K219" i="6" s="1"/>
  <c r="K220" i="6" s="1"/>
  <c r="K221" i="6" s="1"/>
  <c r="K222" i="6" s="1"/>
  <c r="K223" i="6" s="1"/>
  <c r="K224" i="6" s="1"/>
  <c r="K225" i="6" s="1"/>
  <c r="K226" i="6" s="1"/>
  <c r="K227" i="6" s="1"/>
  <c r="K228" i="6" s="1"/>
  <c r="K229" i="6" s="1"/>
  <c r="K230" i="6" s="1"/>
  <c r="K231" i="6" s="1"/>
  <c r="K232" i="6" s="1"/>
  <c r="K233" i="6" s="1"/>
  <c r="K234" i="6" s="1"/>
  <c r="K235" i="6" s="1"/>
  <c r="K236" i="6" s="1"/>
  <c r="K237" i="6" s="1"/>
  <c r="K238" i="6" s="1"/>
  <c r="K239" i="6" s="1"/>
  <c r="K240" i="6" s="1"/>
  <c r="K241" i="6" s="1"/>
  <c r="K242" i="6" s="1"/>
  <c r="K243" i="6" s="1"/>
  <c r="K244" i="6" s="1"/>
  <c r="K245" i="6" s="1"/>
  <c r="K246" i="6" s="1"/>
  <c r="K247" i="6" s="1"/>
  <c r="K248" i="6" s="1"/>
  <c r="K249" i="6" s="1"/>
  <c r="K250" i="6" s="1"/>
  <c r="K251" i="6" s="1"/>
  <c r="K252" i="6" s="1"/>
  <c r="K253" i="6" s="1"/>
  <c r="K254" i="6" s="1"/>
  <c r="K255" i="6" s="1"/>
  <c r="K256" i="6" s="1"/>
  <c r="K257" i="6" s="1"/>
  <c r="K258" i="6" s="1"/>
  <c r="K259" i="6" s="1"/>
  <c r="K260" i="6" s="1"/>
  <c r="K261" i="6" s="1"/>
  <c r="K262" i="6" s="1"/>
  <c r="K263" i="6" s="1"/>
  <c r="K264" i="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ibgh</author>
  </authors>
  <commentList>
    <comment ref="L2256" authorId="0" shapeId="0" xr:uid="{00000000-0006-0000-0400-000001000000}">
      <text>
        <r>
          <rPr>
            <b/>
            <sz val="9"/>
            <color indexed="81"/>
            <rFont val="Segoe UI"/>
            <family val="2"/>
          </rPr>
          <t>FOI ABATIDO VALORES REFENTE A CREDITOS QUE TINHA EM ABERTO NA EMPRESA</t>
        </r>
      </text>
    </comment>
  </commentList>
</comments>
</file>

<file path=xl/sharedStrings.xml><?xml version="1.0" encoding="utf-8"?>
<sst xmlns="http://schemas.openxmlformats.org/spreadsheetml/2006/main" count="10439" uniqueCount="1257">
  <si>
    <t>Conta</t>
  </si>
  <si>
    <t>Grupo</t>
  </si>
  <si>
    <t>( + ) Receita Contrato de Gestão</t>
  </si>
  <si>
    <t>Repasse Contrato Gestão</t>
  </si>
  <si>
    <t>Jan - Mar</t>
  </si>
  <si>
    <t>Total</t>
  </si>
  <si>
    <t>Abr - Set</t>
  </si>
  <si>
    <t>Sem aditivo</t>
  </si>
  <si>
    <t>% aditivo</t>
  </si>
  <si>
    <t>Aumento</t>
  </si>
  <si>
    <t>Com aditivo</t>
  </si>
  <si>
    <t>RECEBIMENTOS CONTRATOS DE GESTÃO</t>
  </si>
  <si>
    <t>UTI Clínica</t>
  </si>
  <si>
    <t>GASTOS OPERACIONAIS</t>
  </si>
  <si>
    <t>Gastos com Executora e Glosas</t>
  </si>
  <si>
    <t>( - ) Glosa</t>
  </si>
  <si>
    <t>Excluir</t>
  </si>
  <si>
    <t>( - ) Despesas Adm da executora</t>
  </si>
  <si>
    <t>Despesas Executora Administrativa</t>
  </si>
  <si>
    <t>Gastos com Pessoal</t>
  </si>
  <si>
    <t>Folha de Pagamento</t>
  </si>
  <si>
    <t>Salarios E Ordenados</t>
  </si>
  <si>
    <t>FGTS</t>
  </si>
  <si>
    <t>Fgts</t>
  </si>
  <si>
    <t>INSS</t>
  </si>
  <si>
    <t>Inss</t>
  </si>
  <si>
    <t>Encargos FEDERAIS</t>
  </si>
  <si>
    <t>Pis S/ Folha</t>
  </si>
  <si>
    <t xml:space="preserve">Extras </t>
  </si>
  <si>
    <t>Remuneração Autonomo</t>
  </si>
  <si>
    <t>ISS Retido RPA</t>
  </si>
  <si>
    <t>Férias</t>
  </si>
  <si>
    <t>Ferias</t>
  </si>
  <si>
    <t>13º Salario</t>
  </si>
  <si>
    <t>13. Salario</t>
  </si>
  <si>
    <t>Rescisões/GRRF</t>
  </si>
  <si>
    <t>Serviços medicos PJ</t>
  </si>
  <si>
    <t>Medicos</t>
  </si>
  <si>
    <t>Serviços não medicos PJ</t>
  </si>
  <si>
    <t>Servicos Prestados Por Pj</t>
  </si>
  <si>
    <t>Sindicatos</t>
  </si>
  <si>
    <t>Associacoes De Classe</t>
  </si>
  <si>
    <t>Outras despesas com Pessoal</t>
  </si>
  <si>
    <t>Vale Transporte</t>
  </si>
  <si>
    <t>Gastos com Materiais Medicos Hospitalares</t>
  </si>
  <si>
    <t>Medicamentos</t>
  </si>
  <si>
    <t>Medicamentos E Correlatos</t>
  </si>
  <si>
    <t>Correlatos</t>
  </si>
  <si>
    <t>Materiais de laboratórios</t>
  </si>
  <si>
    <t>Laboratoriais</t>
  </si>
  <si>
    <t>Filmes, Químicos e Contrastes Radiológicos</t>
  </si>
  <si>
    <t>Material de EPI</t>
  </si>
  <si>
    <t>Gases Medicinais</t>
  </si>
  <si>
    <t>Outros materiais medicos hospitalares</t>
  </si>
  <si>
    <t>Gastos com Materiais e Insumos Diversos</t>
  </si>
  <si>
    <t>Material de Escritorio</t>
  </si>
  <si>
    <t>Material De Expediente E Escritorio</t>
  </si>
  <si>
    <t>Material de Limpeza</t>
  </si>
  <si>
    <t>Material De Limpeza E Higiene</t>
  </si>
  <si>
    <t>Materiais  Descartaveis</t>
  </si>
  <si>
    <t>Uniformes, enxovais (Tecidos e Confecções)</t>
  </si>
  <si>
    <t>Locação De Vestuário Hospitalar</t>
  </si>
  <si>
    <t>Material Grafico</t>
  </si>
  <si>
    <t>Propaganda, Publicacao E Periodicos</t>
  </si>
  <si>
    <t>Combustivel e lubrificantes</t>
  </si>
  <si>
    <t>Combustivel E Lubrificante Veicular</t>
  </si>
  <si>
    <t>Genero Alimenticios</t>
  </si>
  <si>
    <t>Alimentacao De Func./Pacientes</t>
  </si>
  <si>
    <t>Dieta Enteral e Paraenteral</t>
  </si>
  <si>
    <t>Outros materiais e insumos</t>
  </si>
  <si>
    <t>Serviços Hospitalares</t>
  </si>
  <si>
    <t>Exames de Ultrassonografia</t>
  </si>
  <si>
    <t>Exames de Ecocardiograma</t>
  </si>
  <si>
    <t>Exames de Eletrocardiograma</t>
  </si>
  <si>
    <t>Exames de Endoscopia - EDA</t>
  </si>
  <si>
    <t>Exames Raio X</t>
  </si>
  <si>
    <t>Exames Laboratoriais</t>
  </si>
  <si>
    <t>Engenharia Clinica/Manutenções</t>
  </si>
  <si>
    <t>Manutenção De Equipamentos</t>
  </si>
  <si>
    <t>Serviços de Laudo Médico em exames</t>
  </si>
  <si>
    <t>Serviços de coleta/residuos Hospitalares</t>
  </si>
  <si>
    <t>Limpeza</t>
  </si>
  <si>
    <t>Serviços Médico do Trabalho</t>
  </si>
  <si>
    <t>Exames Ocupacionais</t>
  </si>
  <si>
    <t>Locação Cilindros Gases Medicinais</t>
  </si>
  <si>
    <t>Aluguel De Equipamentos</t>
  </si>
  <si>
    <t>Locação de Equipamentos Hospitalares</t>
  </si>
  <si>
    <t>Serviços Administrativos</t>
  </si>
  <si>
    <t>Aluguel e Condominio</t>
  </si>
  <si>
    <t>Agua e Saneamento</t>
  </si>
  <si>
    <t>Agua E Esgoto</t>
  </si>
  <si>
    <t>Energia e Gerador</t>
  </si>
  <si>
    <t>Energia Eletrica</t>
  </si>
  <si>
    <t>Telefone e Internet Fixo</t>
  </si>
  <si>
    <t>Telefonia E Internet</t>
  </si>
  <si>
    <t>Telefone e internet Movel</t>
  </si>
  <si>
    <t>Agencia de Turismo/viagens e estadias</t>
  </si>
  <si>
    <t>Assessoria Juridica</t>
  </si>
  <si>
    <t>Honorarios Advocaticios</t>
  </si>
  <si>
    <t>Contabilidade e Auditoria</t>
  </si>
  <si>
    <t>Honorarios Contabeis</t>
  </si>
  <si>
    <t>Comunicação e Marketing</t>
  </si>
  <si>
    <t>Comunicacao E Marketing</t>
  </si>
  <si>
    <t>Serviços de Refeições</t>
  </si>
  <si>
    <t>Serviços de Lavanderia</t>
  </si>
  <si>
    <t>Lavanderia</t>
  </si>
  <si>
    <t>Serviços TI</t>
  </si>
  <si>
    <t>Sistema Informatizado e Sofware</t>
  </si>
  <si>
    <t>T.I. (Manut./Mensalid) De Software</t>
  </si>
  <si>
    <t>Limpeza e Conservação</t>
  </si>
  <si>
    <t>Segurança e Monitoramento</t>
  </si>
  <si>
    <t>Seguranca E Vigilancia</t>
  </si>
  <si>
    <t>Serviço de Dedetizaçao</t>
  </si>
  <si>
    <t>Detetizacao</t>
  </si>
  <si>
    <t>Manutenção de Equipamentos</t>
  </si>
  <si>
    <t>Manutenção de Veiculos</t>
  </si>
  <si>
    <t>Manutneção Veicular</t>
  </si>
  <si>
    <t>Manutenção Predial</t>
  </si>
  <si>
    <t>Locação de Veiculos</t>
  </si>
  <si>
    <t>Locacao De Veiculos</t>
  </si>
  <si>
    <t>Locação de Equipamentos Diversos</t>
  </si>
  <si>
    <t>Locação de Informatica</t>
  </si>
  <si>
    <t xml:space="preserve">Seguro Predial </t>
  </si>
  <si>
    <t>Seguro Predial</t>
  </si>
  <si>
    <t>Locação de Mão de Obra</t>
  </si>
  <si>
    <t>Portaria/Recepção/Maqueiro</t>
  </si>
  <si>
    <t>Outras despesas com Serviço</t>
  </si>
  <si>
    <t>Apoio Administrativo/Faturamento</t>
  </si>
  <si>
    <t>Outros Gastos</t>
  </si>
  <si>
    <t>Taxas Custas e Certificações</t>
  </si>
  <si>
    <t>Despesa Cartorial E Judicial</t>
  </si>
  <si>
    <t>Depositos Recursais/custas Judiciais</t>
  </si>
  <si>
    <t>Caixa Administrativo</t>
  </si>
  <si>
    <t>GERAÇÃO DE CAIXA OPERACIONAL</t>
  </si>
  <si>
    <t>Investimentos</t>
  </si>
  <si>
    <t>Aquisição Equipamentos Médico-Hospitalares</t>
  </si>
  <si>
    <t>Aquisição de Equipamentos em Geral</t>
  </si>
  <si>
    <t>Móveis e Utensílios</t>
  </si>
  <si>
    <t>Reformas e Benfeitorias</t>
  </si>
  <si>
    <t>GERAÇÃO APÓS INVESTIMENTOS</t>
  </si>
  <si>
    <t>Resultado Financeiro e Emprestimos</t>
  </si>
  <si>
    <t>Emprestimos</t>
  </si>
  <si>
    <t>Amortização de Emprestimos</t>
  </si>
  <si>
    <t>( +/- ) Rec. / Desp. Financeira</t>
  </si>
  <si>
    <t>Rendimento Aplicacoes Financeiras</t>
  </si>
  <si>
    <t>Emprestimos entre Unidades</t>
  </si>
  <si>
    <t>Despesas Bancárias</t>
  </si>
  <si>
    <t>Juros e Multa</t>
  </si>
  <si>
    <t>Juros Passivos</t>
  </si>
  <si>
    <t>( - ) Outras Saídas</t>
  </si>
  <si>
    <t>( + ) Outras Receitas</t>
  </si>
  <si>
    <t>GERAÇÃO LÍQUIDA DE CAIXA</t>
  </si>
  <si>
    <t>SALDO ANTERIOR</t>
  </si>
  <si>
    <t>SALDO ACUMULADO</t>
  </si>
  <si>
    <t>SALDOS BANCÁRIOS</t>
  </si>
  <si>
    <t>CEF C.C. 639-8</t>
  </si>
  <si>
    <t>CEF C.A. 639-8</t>
  </si>
  <si>
    <t>CEF C.A. 639-0</t>
  </si>
  <si>
    <t>janeiro - março 2021</t>
  </si>
  <si>
    <t>Abril - Setembro 2021</t>
  </si>
  <si>
    <t>Jan a mar 2022</t>
  </si>
  <si>
    <t>Aditivo</t>
  </si>
  <si>
    <t>Redução do contrato original</t>
  </si>
  <si>
    <t>Fluxo de Caixa - HE</t>
  </si>
  <si>
    <t>Dezembro</t>
  </si>
  <si>
    <t>Realizado acumulado</t>
  </si>
  <si>
    <t>Orçado</t>
  </si>
  <si>
    <t>Orçado Acumulado</t>
  </si>
  <si>
    <t>FLUXO DE CAIXA GERENCIAL</t>
  </si>
  <si>
    <t>Real</t>
  </si>
  <si>
    <t>R$ A.H.</t>
  </si>
  <si>
    <t>% A.H.</t>
  </si>
  <si>
    <t>REPASSE DE CONVENIO GOVERNAMENTAL</t>
  </si>
  <si>
    <t>Repasse Programas Especiais</t>
  </si>
  <si>
    <t>Repasse para Investimentos</t>
  </si>
  <si>
    <t>Remuneracao Com Pessoal Proprio</t>
  </si>
  <si>
    <t>Insalubridade</t>
  </si>
  <si>
    <t>Vale Alimentação</t>
  </si>
  <si>
    <t>Multa Rescisória</t>
  </si>
  <si>
    <t>IRRF s/ folha a recolher</t>
  </si>
  <si>
    <t>Estagio</t>
  </si>
  <si>
    <t>Servicos Hospitalares</t>
  </si>
  <si>
    <t>Servicos Administrativos</t>
  </si>
  <si>
    <t>Auditoria</t>
  </si>
  <si>
    <t>Cursos E Treinamentos</t>
  </si>
  <si>
    <t>Manutenção Veicular</t>
  </si>
  <si>
    <t>Despesas De Apoio Administrativo</t>
  </si>
  <si>
    <t>Despesas Postais E Telegraficas</t>
  </si>
  <si>
    <t>Alimentacao (Lanches E Refeicao)</t>
  </si>
  <si>
    <t>Impressos Graficos</t>
  </si>
  <si>
    <t>Multa Auto De Infracao</t>
  </si>
  <si>
    <t>Fundo Fixo (Caixa)</t>
  </si>
  <si>
    <t>Despesas Administrativas Compartilhadas</t>
  </si>
  <si>
    <t>Impostos Retidos</t>
  </si>
  <si>
    <t>CSRF s/ NFS-e</t>
  </si>
  <si>
    <t>Impostos, Taxas E Contribuicoes Municipais</t>
  </si>
  <si>
    <t>Impostos, Taxas E Contribuicoes Estaduais</t>
  </si>
  <si>
    <t>Impostos, Taxas E Contribuicoes Federais</t>
  </si>
  <si>
    <t>IR s/ NFS-e</t>
  </si>
  <si>
    <t>INSS s/NFS-e</t>
  </si>
  <si>
    <t>ISS s/NFS-e</t>
  </si>
  <si>
    <t>Resultado Financeiro</t>
  </si>
  <si>
    <t>Bloqueios judiciais</t>
  </si>
  <si>
    <t>Outras Entradas e Saidas</t>
  </si>
  <si>
    <t>Itaú 555-5</t>
  </si>
  <si>
    <t>Filial</t>
  </si>
  <si>
    <t>Data Pagamento</t>
  </si>
  <si>
    <t>Ref.</t>
  </si>
  <si>
    <t xml:space="preserve">FORNECEDOR </t>
  </si>
  <si>
    <t>Classificação Contábil Fluxo de Caixa</t>
  </si>
  <si>
    <t>Valor</t>
  </si>
  <si>
    <t>Saldo</t>
  </si>
  <si>
    <t>Check</t>
  </si>
  <si>
    <t>555-5</t>
  </si>
  <si>
    <t>HE</t>
  </si>
  <si>
    <t>GMED FARMACEUTICA LTDA</t>
  </si>
  <si>
    <t>Medicamentos e Correlatos</t>
  </si>
  <si>
    <t>CIENTIFICA MEDICA HOSPITALAR LTDA</t>
  </si>
  <si>
    <t>TAR TED SISPAG</t>
  </si>
  <si>
    <t>DESPESAS BANCARIAS</t>
  </si>
  <si>
    <t>TAR C/C SISPAG</t>
  </si>
  <si>
    <t>TAR BLOQUETO ITAU</t>
  </si>
  <si>
    <t>DESPESA EXECUTORA SEDE</t>
  </si>
  <si>
    <t>FMMARQUEZ ENGENHARIA EIRELI</t>
  </si>
  <si>
    <t>BLOQUEIO JUDICIAL</t>
  </si>
  <si>
    <t>NEXUS SAUDE LTDA</t>
  </si>
  <si>
    <t>CIRURGICA PINHEIRO LTDA</t>
  </si>
  <si>
    <t>MEDILAR IMPORTAÇÃO E DISTRIBUIÇÃO DE PRODUTOS MÉDICOS HOSPITALARES S/A</t>
  </si>
  <si>
    <t>HOSPMED COMERCIO LTDA</t>
  </si>
  <si>
    <t>COUTINHO E FERNANDES PRODUTOS MÉDICOS E HOSPITALARES LTDA</t>
  </si>
  <si>
    <t>VIRTUAL FARMA PRODUTOS FARMACEUTICOS EIRELI</t>
  </si>
  <si>
    <t>F CARDOSO &amp; CIA LTDA</t>
  </si>
  <si>
    <t>INNOVARE VITA SERVIÇOS EIRELI</t>
  </si>
  <si>
    <t>J W P GOMES NETO</t>
  </si>
  <si>
    <t>Servicos Prestados Por PJ</t>
  </si>
  <si>
    <t>STARMED DISTRIBUIDORA DE MEDICAMENTOS LTDA</t>
  </si>
  <si>
    <t>JULIANA FERREIRA DE CARVALHO</t>
  </si>
  <si>
    <t>MAEVE PRODUTOS HOSPITALARES LTDA</t>
  </si>
  <si>
    <t>EMPRESTIMO ENTRE UNIDADES - ZONA SUL</t>
  </si>
  <si>
    <t>( - ) Outras saídas</t>
  </si>
  <si>
    <t>BIO INFINITY COMERCIO HOSPITALAR E LOCAÇÃO EIRELI</t>
  </si>
  <si>
    <t>MARCO AURÉLIO MESQUITA LEITE</t>
  </si>
  <si>
    <t>JACQUES MEDICAMENTO DISTRIBUIDORA DE MEDICAMENTOS E MATERIAIS HOSPITALARES LTDA</t>
  </si>
  <si>
    <t>DISPOMED HOSPITALAR LTDA</t>
  </si>
  <si>
    <t>RAVIMED FARCACEUTICA LTDA</t>
  </si>
  <si>
    <t>ORTOCIR ESPECIALIDADES MÉDICAS LTDA</t>
  </si>
  <si>
    <t>HEALTH SOLUTION PHARMA LTDA</t>
  </si>
  <si>
    <t>DESBLOQUEIO JUDICIAL</t>
  </si>
  <si>
    <t>EMPRESTIMO ENTRE UNIDADES - CAC ZS</t>
  </si>
  <si>
    <t>DESPESA EXEC. SEDE - DEV RETENÇÃO NF 1354 WORK7 (HURSO) EM 11/08</t>
  </si>
  <si>
    <t>DESPESA EXEC. SEDE - DEV RETENÇÃO NF 1353 WORK7 (HEELJ) EM 11/08</t>
  </si>
  <si>
    <t>DOM SOLUCOES E GESTAO EIRELI</t>
  </si>
  <si>
    <t>EMPRÉSTIMO ENTRE UNIDADES - HMAP (DESPESA EXECUTORA SEDE)</t>
  </si>
  <si>
    <t>TAR SISPAG TIT OUTRO BCO</t>
  </si>
  <si>
    <t>JLF E LARF COMERCIO E IMP. DE PRODUTOS HOSPITALARES LTDA - NEW SOLUCOES PARA SAUDE</t>
  </si>
  <si>
    <t>DESPESA EXEC. SEDE - DEV RETENÇÃO NF 1352 WORK7 (HEJA)</t>
  </si>
  <si>
    <t>LIFEMED INDUSTRIAL DE EQUIPAMENTOS E ARTIGOS MEDICOS E HOSPITALARES S.A.</t>
  </si>
  <si>
    <t>TAR SISPAG CONCESSION</t>
  </si>
  <si>
    <t>DESPESA EXEC. SEDE - PAGO E DEVOLVIDO SIN 35270 - 11/08</t>
  </si>
  <si>
    <t>DESPESA EXEC. SEDE - PAGO E DEVOLVIDO PEDRO ED. 11/08</t>
  </si>
  <si>
    <t>DESPESA EXEC. SEDE - PAGO E DEVOLVIDO SIN 35270 - 10/08</t>
  </si>
  <si>
    <t>RODRIGO LIMA DUTRA</t>
  </si>
  <si>
    <t>JARDIM ASSESSORIA HOSPITALAR EIRELI</t>
  </si>
  <si>
    <t>EMPRESTIMO ENTRE UNIDADES - UEI ZS</t>
  </si>
  <si>
    <t>GEMED SERVICOS MEDICOS EIRELI</t>
  </si>
  <si>
    <t>DESPESA EXEC. SEDE - PIX DEV DIF - VITORIA DE L. PENA - SD 35440</t>
  </si>
  <si>
    <t>DESPESA EXEC. SEDE - PIX DEV DIF - RENATA (RBRCS) - SD 35461</t>
  </si>
  <si>
    <t>CONSELHO REGIONAL DE MEDICINA DO ESTADO DO AMAPA</t>
  </si>
  <si>
    <t>CONSELHO FEDERAL DE FARMACIA CRF/AP</t>
  </si>
  <si>
    <t>BPM ASSESSORIA E CONSULTORIA</t>
  </si>
  <si>
    <t>FERNANDA HERCULIANI TRAD HONORATO DA SILVA E SOUZA - ME</t>
  </si>
  <si>
    <t>SELETA GESTAO CURSOS E TREINAMENTOS IN COMPANY LTDA</t>
  </si>
  <si>
    <t>EMMANUEL CORREA ASSESSORIA E CONSULTORIA LTDA</t>
  </si>
  <si>
    <t>FREITAS GESTAO EMPRESARIAL LTDA</t>
  </si>
  <si>
    <t>OVERCOME GESTAO E SOLUCOES DE TECNOLOGIA LTDA</t>
  </si>
  <si>
    <t>SEITON SOLUÇÕES LTDA</t>
  </si>
  <si>
    <t>MUNDIM SERVIÇOS CORPORATIVOS EIRELI</t>
  </si>
  <si>
    <t>LCR ASSESSORIA LTDA</t>
  </si>
  <si>
    <t>FES - FUNDO ESTADUAL DE SAUDE</t>
  </si>
  <si>
    <t>Receitas com vendas</t>
  </si>
  <si>
    <t>EMPRÉSTIMO ENTRE UNIDADES - HMAP (DESPESA EXECUTORA)</t>
  </si>
  <si>
    <t>EMPRESTIMO ENTRE UNIDADES - ZN</t>
  </si>
  <si>
    <t>( + ) Outras receitas</t>
  </si>
  <si>
    <t>DEVOLUÇÃO DE EMPRESTIMO ENTRE UNIDADES - UEI</t>
  </si>
  <si>
    <t>DEVOLUÇÃO DE EMPRESTIMO - UEI</t>
  </si>
  <si>
    <t>SIN 36865 COMP 09/2022</t>
  </si>
  <si>
    <t>GOLDMED IMPORTAÇÃO DE PRODUTOS HOSPITALARES LTDA</t>
  </si>
  <si>
    <t>SIN 36899 COMP 09/2022</t>
  </si>
  <si>
    <t>BIOLINE FIOS CIRURGICOS LTDA</t>
  </si>
  <si>
    <t>SIN 36985 COMP 09/2022</t>
  </si>
  <si>
    <t>Reembolso Pessoa Fisica</t>
  </si>
  <si>
    <t>SIN 36770 COMP 08/2022</t>
  </si>
  <si>
    <t>CEA EQUATORIAL ENERGIA</t>
  </si>
  <si>
    <t>Energia Elétrica</t>
  </si>
  <si>
    <t>SIN 36918 COMP 08/2022</t>
  </si>
  <si>
    <t>EMPRESTIMO ENTRE UNIDADES - UEI</t>
  </si>
  <si>
    <t>SIN 36871 COMP 08/2022</t>
  </si>
  <si>
    <t>LABORATORIO DE ANALISES E PATOLOGIA CLINICA EXATO LTDA</t>
  </si>
  <si>
    <t>SIN 36593 COMP 08/2022</t>
  </si>
  <si>
    <t>Médicos</t>
  </si>
  <si>
    <t>SIN 36596 COMP 09/2022</t>
  </si>
  <si>
    <t>A.S.PRATA PEREIRA-ME</t>
  </si>
  <si>
    <t>Serviços Prestados Por PJ</t>
  </si>
  <si>
    <t>SIN 36949 COMP 09/2022</t>
  </si>
  <si>
    <t>SHAMMAH COMERCIO DE MATERIAIS LTDA</t>
  </si>
  <si>
    <t>Material de Expediente e Escritório</t>
  </si>
  <si>
    <t>SIN 36976 COMP 09/2022</t>
  </si>
  <si>
    <t>RUBERVAL PEREIRA DA COSTA</t>
  </si>
  <si>
    <t>SIN 37078 COMP 08/2022</t>
  </si>
  <si>
    <t>DOMESTILAR LTDA</t>
  </si>
  <si>
    <t>DEVOLUÇÃO EMPRESTIMO ENTRE UNIDADES - UEI</t>
  </si>
  <si>
    <t>SIN 36823 COMP 09/2022</t>
  </si>
  <si>
    <t>SIN 36825 COMP 09/2022</t>
  </si>
  <si>
    <t>SIN 36833 COMP 09/2022</t>
  </si>
  <si>
    <t>MARFIZA DE SOUSA</t>
  </si>
  <si>
    <t>SIN 36701 COMP 09/2022</t>
  </si>
  <si>
    <t>A.C.FERREIRA EIRELI</t>
  </si>
  <si>
    <t>T.I. (Manutenção/Mensalidade) Software</t>
  </si>
  <si>
    <t>SIN 36797 COMP 09/2022</t>
  </si>
  <si>
    <t>SIN 36824 COMP 09/2022</t>
  </si>
  <si>
    <t>SIN 36741 COMP 09/2022</t>
  </si>
  <si>
    <t>RAFAELA BRUGGER BASTOS</t>
  </si>
  <si>
    <t>EMPRESTIMO ENTRE UNIDADES - ZS</t>
  </si>
  <si>
    <t>SIN 36719  COMP 09/2022</t>
  </si>
  <si>
    <t>MG MEDICAL COMERCIO E IMPORTAÇÃO LTDA</t>
  </si>
  <si>
    <t>EMPRESTIMO ENTRE UNIDADES - HMAP</t>
  </si>
  <si>
    <t>SIN 36313  COMP 08/2022</t>
  </si>
  <si>
    <t>HEXVALUE TECNOLOGIA ADMINISTRAÇÃO E SERVIÇOS LTDA</t>
  </si>
  <si>
    <t>SIN 36311  COMP 08/2022</t>
  </si>
  <si>
    <t>VOZ DIGITAL SOLUÇÕES EM TECNOLOGIA E CONSULTORIA LTDA</t>
  </si>
  <si>
    <t>SIN 36759  COMP 09/2022</t>
  </si>
  <si>
    <t>SIN 36764  COMP 09/2022</t>
  </si>
  <si>
    <t>ANALU ALVES DOS SANTOS 00654217106</t>
  </si>
  <si>
    <t>SIN 36755  COMP 09/2022</t>
  </si>
  <si>
    <t>INJEMED MEDICAMENTOS ESPECIAIS LTDA</t>
  </si>
  <si>
    <t>SIN 36788  COMP 09/2022</t>
  </si>
  <si>
    <t>SIN 36335  COMP 08/2022</t>
  </si>
  <si>
    <t>SIN 36761  COMP 09/2022</t>
  </si>
  <si>
    <t>BRASIL MEDICAMENTOS EIRELI</t>
  </si>
  <si>
    <t>SIN 36754  COMP 09/2022</t>
  </si>
  <si>
    <t>CENTER KENNEDY COM. LTDA- MÓVEIS</t>
  </si>
  <si>
    <t>SIN 36717  COMP 09/2022</t>
  </si>
  <si>
    <t>SIN 36702  COMP 09/2022</t>
  </si>
  <si>
    <t>Despesas Bancarias</t>
  </si>
  <si>
    <t>SIN 36638  COMP 08/2022</t>
  </si>
  <si>
    <t>LR SERVICOS MEDICOS LTDA</t>
  </si>
  <si>
    <t>SIN 36707  COMP 09/2022</t>
  </si>
  <si>
    <t>SND DISTRIBUICAO DE PRODUTOS DE INFORMATICA S/A</t>
  </si>
  <si>
    <t>EMPRESTIMO ENTRE UNIDADES - UEI ZS (DEVOLUÇÃO)</t>
  </si>
  <si>
    <t>SIN 36671 COMP 08/2022</t>
  </si>
  <si>
    <t>AGIS EQUIPAMENTOS E SERVIÇOS</t>
  </si>
  <si>
    <t>Aluguel de Equipamentos</t>
  </si>
  <si>
    <t>SIN 36612 COMP 08/2022</t>
  </si>
  <si>
    <t>LINK INFORMATICA</t>
  </si>
  <si>
    <t>SIN 36623 COMP 08/2022</t>
  </si>
  <si>
    <t>DESPESA EXEC. SEDE - DEV SANDRA MARIA (ALUGUEL CASA MACAPÁ) SD 36506</t>
  </si>
  <si>
    <t>Rcbto. venda 05/09/2022</t>
  </si>
  <si>
    <t>SIN 36853 COMP 08/2022</t>
  </si>
  <si>
    <t>SIN 36438 COMP 08/2022</t>
  </si>
  <si>
    <t>DESPESA EXECUTORA SEDE (PARCELAMENTOS RFB)</t>
  </si>
  <si>
    <t>SIN 36605 COMP 08/2022</t>
  </si>
  <si>
    <t>TEK ATACADO DISTRIBUIDORA DE SEGURANÇA</t>
  </si>
  <si>
    <t>SIN 36439 COMP 08/2022</t>
  </si>
  <si>
    <t>SIN 36423 COMP 08/2022</t>
  </si>
  <si>
    <t>SIN 36010 COM 08/2022</t>
  </si>
  <si>
    <t>SIN 36319 COMP 08/2022</t>
  </si>
  <si>
    <t>SIN 36454 COMP 08/2022</t>
  </si>
  <si>
    <t>VINICIUS SOARES SANTOS</t>
  </si>
  <si>
    <t>SIN 36428 COMP 08/2022</t>
  </si>
  <si>
    <t>SIN 36420 COMP 08/2022</t>
  </si>
  <si>
    <t>PROLEGAL LTDA</t>
  </si>
  <si>
    <t>TAR MANUT CONTA</t>
  </si>
  <si>
    <t>SIN 36374 COMP 08/2022</t>
  </si>
  <si>
    <t>SIN 36410 COMP 08/2022</t>
  </si>
  <si>
    <t>SIN 36591 COMP 08/2022</t>
  </si>
  <si>
    <t>SIN 36594 COMP 08/2022</t>
  </si>
  <si>
    <t>SIN 36458 COMP 08/2022</t>
  </si>
  <si>
    <t>TRAD HONORATO GESTÃO EMPRESARIAL LTDA</t>
  </si>
  <si>
    <t>Rcbto. venda 02/09/2022</t>
  </si>
  <si>
    <t>SIN 36399 COMP  08/2022</t>
  </si>
  <si>
    <t>SIN 36491 COMP 08/2022</t>
  </si>
  <si>
    <t>SIN 36476 COMP 08/2022</t>
  </si>
  <si>
    <t>STOCK MED PRODUTOS MEDICO-HOSPITALARES LTDA</t>
  </si>
  <si>
    <t>SIN 36474 COMP 08/2022</t>
  </si>
  <si>
    <t>SIN 36475 COMP 08/2022</t>
  </si>
  <si>
    <t>SIN 36495 COMP 08/2022</t>
  </si>
  <si>
    <t>SIN 36530 COMP 08/2022</t>
  </si>
  <si>
    <t>DBV COMERCIO DE MATERIAL HOSPITALAR LTDA</t>
  </si>
  <si>
    <t>SIN 36408 COMP 08/2022</t>
  </si>
  <si>
    <t>MARCUS VINICIUS RODRIGUES LIMA</t>
  </si>
  <si>
    <t>NºSinProcesso</t>
  </si>
  <si>
    <t>N° Doc</t>
  </si>
  <si>
    <t>Parcela</t>
  </si>
  <si>
    <t>Saldo do Banco</t>
  </si>
  <si>
    <t>Tipo</t>
  </si>
  <si>
    <t>Observações</t>
  </si>
  <si>
    <t>COD</t>
  </si>
  <si>
    <t>EMPRESA/BANCO</t>
  </si>
  <si>
    <t>AGENCIA</t>
  </si>
  <si>
    <t>CONTA</t>
  </si>
  <si>
    <t>APL290-2</t>
  </si>
  <si>
    <t>HCAMPUPA</t>
  </si>
  <si>
    <t>SICOOB - CONTA MOVIMENTO</t>
  </si>
  <si>
    <t>22318-2</t>
  </si>
  <si>
    <t>CEF193-0</t>
  </si>
  <si>
    <t>MCP</t>
  </si>
  <si>
    <t>CAIXA - CONTA MOVIMENTO</t>
  </si>
  <si>
    <t>543-0</t>
  </si>
  <si>
    <t>CAIXA - CONTA APLICAÇAO</t>
  </si>
  <si>
    <t>5257-7</t>
  </si>
  <si>
    <t>5294-1</t>
  </si>
  <si>
    <t>5295-0</t>
  </si>
  <si>
    <t>Empresa:</t>
  </si>
  <si>
    <t>HMAP</t>
  </si>
  <si>
    <t>Folha:</t>
  </si>
  <si>
    <t>C.N.P.J.:</t>
  </si>
  <si>
    <t>18.972.378/0009-70</t>
  </si>
  <si>
    <t>Emissão:</t>
  </si>
  <si>
    <t>Período:</t>
  </si>
  <si>
    <t>01/01/2021 - 31/01/2021</t>
  </si>
  <si>
    <t>Hora:</t>
  </si>
  <si>
    <t>01/02/2021 - 28/02/2021</t>
  </si>
  <si>
    <t>01/03/2021 - 31/03/2021</t>
  </si>
  <si>
    <t>01/04/2021 - 30/04/2021</t>
  </si>
  <si>
    <t>01/05/2021 - 31/05/2021</t>
  </si>
  <si>
    <t>01/06/2021 - 30/06/2021</t>
  </si>
  <si>
    <t>01/07/2021 - 31/07/2021</t>
  </si>
  <si>
    <t>BALANCETE</t>
  </si>
  <si>
    <t>Código</t>
  </si>
  <si>
    <t>Classificação</t>
  </si>
  <si>
    <t>Descrição da conta</t>
  </si>
  <si>
    <t>Saldo Anterior</t>
  </si>
  <si>
    <t>Débito</t>
  </si>
  <si>
    <t>Crédito</t>
  </si>
  <si>
    <t>Saldo Atual</t>
  </si>
  <si>
    <t>1</t>
  </si>
  <si>
    <t>ATIVO</t>
  </si>
  <si>
    <t>1.1</t>
  </si>
  <si>
    <t>CIRCULANTE</t>
  </si>
  <si>
    <t>1.1.1</t>
  </si>
  <si>
    <t>CAIXA E EQUIVALENTE DE CAIXA</t>
  </si>
  <si>
    <t>1.1.1.02</t>
  </si>
  <si>
    <t>CAIXA E EQUIVALENTE DE CAIXA - COM RESTRICAO</t>
  </si>
  <si>
    <t>1.1.1.02.01</t>
  </si>
  <si>
    <t>CAIXA COM RESTRICAO</t>
  </si>
  <si>
    <t>1.1.1.02.01.0008</t>
  </si>
  <si>
    <t>CAIXA FUNDO FIXO - AP. DE GOIANIA</t>
  </si>
  <si>
    <t>1.1.1.02.20</t>
  </si>
  <si>
    <t>BANCOS CONTA MOVIMENTO COM RESTRICAO</t>
  </si>
  <si>
    <t>1.1.1.02.40</t>
  </si>
  <si>
    <t>APLICACAO FINANCEIRA COM RESTRICAO</t>
  </si>
  <si>
    <t>1.1.1.02.20.0013</t>
  </si>
  <si>
    <t>CEF AG.4691OP.003 C.C.554-5 - HURSO (STA. HELENA)</t>
  </si>
  <si>
    <t>1.1.1.02.40.0017</t>
  </si>
  <si>
    <t>CAIXA ECONOMICA FEDERAL 4691/639-8 -AP. DE GOIANIA</t>
  </si>
  <si>
    <t>1.1.1.02.20.0019</t>
  </si>
  <si>
    <t>1.1.2</t>
  </si>
  <si>
    <t>CREDITOS</t>
  </si>
  <si>
    <t>1.1.2.01</t>
  </si>
  <si>
    <t>CREDITOS SEM RESTRICAO</t>
  </si>
  <si>
    <t>1.1.2.01.20</t>
  </si>
  <si>
    <t>ADIANTAMENTO A FORNECEDORES</t>
  </si>
  <si>
    <t>1.1.2.01.20.0008</t>
  </si>
  <si>
    <t>CIENTIFICA MEDICA HOSPITALAR</t>
  </si>
  <si>
    <t>1.1.2.01.20.0065</t>
  </si>
  <si>
    <t>INNMED GESTAO</t>
  </si>
  <si>
    <t>1.1.2.01.20.0024</t>
  </si>
  <si>
    <t xml:space="preserve">WHITE MARTINS </t>
  </si>
  <si>
    <t>1.1.2.01.20.0070</t>
  </si>
  <si>
    <t xml:space="preserve">TH COMMERCE EIRELI </t>
  </si>
  <si>
    <t>1.1.2.01.20.0006</t>
  </si>
  <si>
    <t>SEMPREVIDA MEDICINA INTENSIVA LTDA</t>
  </si>
  <si>
    <t>1.1.2.02</t>
  </si>
  <si>
    <t>CREDITOS COM RESTRICAO</t>
  </si>
  <si>
    <t>1.1.2.02.01</t>
  </si>
  <si>
    <t>CREDITOS A RECEBER COM RESTRICAO</t>
  </si>
  <si>
    <t>1.1.2.01.20.0015</t>
  </si>
  <si>
    <t>VOLUS TECNOLOGIA E GESTAO</t>
  </si>
  <si>
    <t>1.1.2.02.01.0010</t>
  </si>
  <si>
    <t>SUBVENCOES GOVERNAMENTAIS A RECEBER- AP DE GOIANIA</t>
  </si>
  <si>
    <t>1.1.2.01.20.0023</t>
  </si>
  <si>
    <t>MEDIALL BRASIL S.A.</t>
  </si>
  <si>
    <t>1.1.2.01.20.0019</t>
  </si>
  <si>
    <t>WORK7 AUDITORES INDEPENDENTES SS - EPP</t>
  </si>
  <si>
    <t>1.1.2.02.20</t>
  </si>
  <si>
    <t>1.1.2.01.20.0022</t>
  </si>
  <si>
    <t>GSI - GESTAO EM SAUDE INTEGRADA</t>
  </si>
  <si>
    <t>1.1.2.02.20.0003</t>
  </si>
  <si>
    <t>1.1.2.01.20.0068</t>
  </si>
  <si>
    <t>UBER MEDICA E HOSPITALAR LTDA</t>
  </si>
  <si>
    <t>1.1.2.01.20.0026</t>
  </si>
  <si>
    <t>COMERCIAL CIRURGICA RIOCLARENSE</t>
  </si>
  <si>
    <t>1.1.2.02.20.0001</t>
  </si>
  <si>
    <t>ADIANTAMENTO A FORNECEDORES DIVERSOS</t>
  </si>
  <si>
    <t>1.1.2.02.20.0004</t>
  </si>
  <si>
    <t>TATIANA DE FREITAS COSTA</t>
  </si>
  <si>
    <t>1.1.2.01.20.0069</t>
  </si>
  <si>
    <t>SUPERMEDICA DISTRIBUIDORA</t>
  </si>
  <si>
    <t>1.1.2.01.20.0027</t>
  </si>
  <si>
    <t>RM HOSPITALAR</t>
  </si>
  <si>
    <t>1.1.2.02.20.0005</t>
  </si>
  <si>
    <t>DIPS DISTRIBUIDORA</t>
  </si>
  <si>
    <t>1.1.2.01.20.0028</t>
  </si>
  <si>
    <t>DMI MATERIAL MEDICO HOSPITALAR LTDA</t>
  </si>
  <si>
    <t>1.1.2.02.20.0006</t>
  </si>
  <si>
    <t>STOCK MED PRODUTOS MEDICOS</t>
  </si>
  <si>
    <t>1.1.2.01.20.0072</t>
  </si>
  <si>
    <t>DULCILENE XAVIER</t>
  </si>
  <si>
    <t>1.1.2.01.20.0032</t>
  </si>
  <si>
    <t>STARTMED INOVACAO</t>
  </si>
  <si>
    <t>1.1.2.02.20.0007</t>
  </si>
  <si>
    <t>ENDOCRINOLOGIA E SERVICOS MEDICOS</t>
  </si>
  <si>
    <t>1.1.2.01.20.0033</t>
  </si>
  <si>
    <t>MEDICAMENTAL HOSPITALAR LTDA</t>
  </si>
  <si>
    <t>1.1.2.02.20.0008</t>
  </si>
  <si>
    <t>NL PRODUTOS HOSPITALARES EIRELI</t>
  </si>
  <si>
    <t>1.1.2.01.20.0036</t>
  </si>
  <si>
    <t>OJS COMERCIO E SERVICOS</t>
  </si>
  <si>
    <t>1.1.2.01.20.0029</t>
  </si>
  <si>
    <t>CARVALHO SERVICOS MEDICOS</t>
  </si>
  <si>
    <t>1.1.2.02.20.0012</t>
  </si>
  <si>
    <t>SUPREMA</t>
  </si>
  <si>
    <t>1.1.2.01.20.0038</t>
  </si>
  <si>
    <t>4HELTHA SERVICOS MEDICOS LTDA</t>
  </si>
  <si>
    <t>1.1.2.02.20.0013</t>
  </si>
  <si>
    <t>MEDIALL BRASIL GESTAO MEDICO HOSPITALAR</t>
  </si>
  <si>
    <t>1.1.2.01.20.0064</t>
  </si>
  <si>
    <t>ANBIOTON IMPORTADORA LTDA</t>
  </si>
  <si>
    <t>1.1.2.02.20.0014</t>
  </si>
  <si>
    <t>4HEALTH</t>
  </si>
  <si>
    <t>1.1.2.02.20.0015</t>
  </si>
  <si>
    <t>FRATER</t>
  </si>
  <si>
    <t>1.1.2.02.30</t>
  </si>
  <si>
    <t>ADIANTAMENTO A FUNCIONARIOS</t>
  </si>
  <si>
    <t>1.1.2.02.30.0001</t>
  </si>
  <si>
    <t>ADIANTAMENTO DE  SALARIO</t>
  </si>
  <si>
    <t>1.1.2.02.30.0003</t>
  </si>
  <si>
    <t>ANTECIPACAO DE FERIAS</t>
  </si>
  <si>
    <t>1.1.2.02.40</t>
  </si>
  <si>
    <t>TRIBUTOS A RECUPERAR</t>
  </si>
  <si>
    <t>1.1.2.02.40.0002</t>
  </si>
  <si>
    <t>IRRF A RECUPERAR</t>
  </si>
  <si>
    <t>1.1.3</t>
  </si>
  <si>
    <t>ESTOQUES</t>
  </si>
  <si>
    <t>1.1.3.02</t>
  </si>
  <si>
    <t>ESTOQUE COM RESTRICAO</t>
  </si>
  <si>
    <t>1.1.3.02.01</t>
  </si>
  <si>
    <t>ESTOQUES COM RESTRICAO</t>
  </si>
  <si>
    <t>1.1.3.02.01.0001</t>
  </si>
  <si>
    <t>ESTOQUE DE INSUMOS EM GERAL</t>
  </si>
  <si>
    <t>1.1.4</t>
  </si>
  <si>
    <t>DESPESAS ANTECIPADAS</t>
  </si>
  <si>
    <t>1.1.4.02</t>
  </si>
  <si>
    <t>DESPESAS ANTECIPADAS COM RESTRICAO</t>
  </si>
  <si>
    <t>1.1.4.02.01.0002</t>
  </si>
  <si>
    <t>SEGUROS PAGOS ANTECIPADAMENTE</t>
  </si>
  <si>
    <t>1.2</t>
  </si>
  <si>
    <t>ATIVO NAO CIRCULANTE</t>
  </si>
  <si>
    <t>1.2.1</t>
  </si>
  <si>
    <t>ATIVO REALIZAVEL A LONGO PRAZO</t>
  </si>
  <si>
    <t>1.2.1.02</t>
  </si>
  <si>
    <t>COM RESTRICAO</t>
  </si>
  <si>
    <t>1.2.1.02.10</t>
  </si>
  <si>
    <t>DIREITO COM - C. GESTAO</t>
  </si>
  <si>
    <t>1.2.1.02.10.0015</t>
  </si>
  <si>
    <t>FL 01 SEDE</t>
  </si>
  <si>
    <t>1.9</t>
  </si>
  <si>
    <t>ATIVO COMPENSADO</t>
  </si>
  <si>
    <t>1.9.1</t>
  </si>
  <si>
    <t>1.2.1.02.10.0021</t>
  </si>
  <si>
    <t>FL 07 HURSO</t>
  </si>
  <si>
    <t>1.9.1.01</t>
  </si>
  <si>
    <t>1.9.1.01.01</t>
  </si>
  <si>
    <t>BENS RECEBIDOS EM COMODATO</t>
  </si>
  <si>
    <t>1.1.2.02.20.0017</t>
  </si>
  <si>
    <t xml:space="preserve">PLANISA PLANEJAMENTO E ORG. DE INSTIT. DE SAUDE </t>
  </si>
  <si>
    <t>1.9.1.01.01.0001</t>
  </si>
  <si>
    <t>1.9.1.02</t>
  </si>
  <si>
    <t>ATIVO COMPENSADO DE CONTRATO GESTAO</t>
  </si>
  <si>
    <t>1.9.1.02.01</t>
  </si>
  <si>
    <t>BENS CEDIDOS DE CONTRATO GESTAO</t>
  </si>
  <si>
    <t>1.9.1.02.01.0099</t>
  </si>
  <si>
    <t>BENS CEDIDOS CONTRATO DE GESTAO</t>
  </si>
  <si>
    <t>1.9.1.02.20</t>
  </si>
  <si>
    <t>BENS ADQUIRIDOS C/RECURSOS CONTRATO GESTAO</t>
  </si>
  <si>
    <t>1.9.1.02.20.0099</t>
  </si>
  <si>
    <t>BENS ADQUIRIDOS C/ REC. DO CONTRATO DE GESTAO</t>
  </si>
  <si>
    <t>1.9.1.02.30</t>
  </si>
  <si>
    <t>CONTROLE DE SALDO CONTRATUAL CONTRATO GESTAO</t>
  </si>
  <si>
    <t>1.9.1.02.30.0008</t>
  </si>
  <si>
    <t>CONTRATO DE GESTAO 1095/2018 - IBGH HMAP</t>
  </si>
  <si>
    <t>1.2.1.02.10.0019</t>
  </si>
  <si>
    <t>FL 05 UPA MACAPA</t>
  </si>
  <si>
    <t>2</t>
  </si>
  <si>
    <t>PASSIVO</t>
  </si>
  <si>
    <t>2.1</t>
  </si>
  <si>
    <t>PASSIVO CIRCULANTE</t>
  </si>
  <si>
    <t>2.1.1</t>
  </si>
  <si>
    <t>2.1.1.02</t>
  </si>
  <si>
    <t>PASSIVO CIRCULANTE DE CONTRATO DE GESTAO</t>
  </si>
  <si>
    <t>2.1.1.02.01</t>
  </si>
  <si>
    <t>FORNECEDORES DE MERCADORIAS E INSUMOS</t>
  </si>
  <si>
    <t>2.1.1.02.02</t>
  </si>
  <si>
    <t>FORNECEDORES DE SERVICOS</t>
  </si>
  <si>
    <t>2.1.1.02.03</t>
  </si>
  <si>
    <t>FORNECEDORES A PAGAR</t>
  </si>
  <si>
    <t>2.1.1.02.01.0001</t>
  </si>
  <si>
    <t>FORNECEDORES DE INSUMOS C. GESTAO A PAGAR</t>
  </si>
  <si>
    <t>2.1.1.02.02.0001</t>
  </si>
  <si>
    <t>FORNECEDORES DE SERVICOS C. GESTAO A PAGAR</t>
  </si>
  <si>
    <t>2.1.1.02.03.0001</t>
  </si>
  <si>
    <t>2.1.1.02.03.0002</t>
  </si>
  <si>
    <t>2 CARE GESTAO EM SAUDE EIRELI</t>
  </si>
  <si>
    <t>2.1.1.02.03.0009</t>
  </si>
  <si>
    <t>BHIOMED COMERCIO E SERVICOS</t>
  </si>
  <si>
    <t>2.1.1.02.03.0014</t>
  </si>
  <si>
    <t>CCAF COM MEDIC E MAT HOSP EIRELI ME</t>
  </si>
  <si>
    <t>2.1.1.02.03.0015</t>
  </si>
  <si>
    <t>2.1.1.02.03.0003</t>
  </si>
  <si>
    <t>4HEALTH SERVICOS MEDICOS LTDA</t>
  </si>
  <si>
    <t>2.1.1.02.03.0017</t>
  </si>
  <si>
    <t>CLIMEST - MEDICINA E SEGURANCA DO TRABALHO LTDA</t>
  </si>
  <si>
    <t>2.1.1.02.03.0005</t>
  </si>
  <si>
    <t>ALVO HIGIENIZACAO LTDA</t>
  </si>
  <si>
    <t>2.1.1.02.03.0018</t>
  </si>
  <si>
    <t>CLINICA MEDICA CARVALHO NASCIMENTO EIRELI</t>
  </si>
  <si>
    <t>2.1.1.02.03.0006</t>
  </si>
  <si>
    <t>ASTHAMED COM. PROD EQUIP HOSP EIRELI-EPP</t>
  </si>
  <si>
    <t>2.1.1.02.03.0020</t>
  </si>
  <si>
    <t>COOPERATIVA DOS MEDICOS ANESTESIOLOGISTAS DE GOIAS</t>
  </si>
  <si>
    <t>2.1.1.02.03.0008</t>
  </si>
  <si>
    <t>BENENUTRI COMERCIAL LTDA</t>
  </si>
  <si>
    <t>2.1.1.02.03.0010</t>
  </si>
  <si>
    <t>BIONEXO  DO BRASIL PROCESSAMENTO DE DADOS EIRELI</t>
  </si>
  <si>
    <t>2.1.1.02.03.0021</t>
  </si>
  <si>
    <t>CRD - CENTRO DE RECURSOS DIAGNOSTICOS</t>
  </si>
  <si>
    <t>2.1.1.02.03.0011</t>
  </si>
  <si>
    <t>BIOXXI SERVICOS DE ESTERILIZACAO</t>
  </si>
  <si>
    <t>2.1.1.02.03.0023</t>
  </si>
  <si>
    <t>CRISTAL PHARMA LTDA</t>
  </si>
  <si>
    <t>2.1.1.02.03.0025</t>
  </si>
  <si>
    <t>DELO INDUSTRIA E COMERCIO LTDA</t>
  </si>
  <si>
    <t>2.1.1.02.03.0022</t>
  </si>
  <si>
    <t>CRIANDO SERVICOS MEDICOS LTDA</t>
  </si>
  <si>
    <t>2.1.1.02.03.0026</t>
  </si>
  <si>
    <t>DENTAL ADELAR EIRELI</t>
  </si>
  <si>
    <t>2.1.1.02.03.0028</t>
  </si>
  <si>
    <t>DIMASTER COM DE PROD HOSP LTDA</t>
  </si>
  <si>
    <t>2.1.1.02.03.0031</t>
  </si>
  <si>
    <t>DM CLEAN SERVICOS EIRELI</t>
  </si>
  <si>
    <t>2.1.1.02.03.0016</t>
  </si>
  <si>
    <t>CIRURGICA FERNANDES C.MAT.CIR.HO.SO.LTDA</t>
  </si>
  <si>
    <t>2.1.1.02.03.0034</t>
  </si>
  <si>
    <t>DORMED HOPOSTALAR EIRELI</t>
  </si>
  <si>
    <t>2.1.1.02.03.0037</t>
  </si>
  <si>
    <t>EAMA - EQUIPE DE ATENDIMENTO MEDICO AVANCADO LTDA</t>
  </si>
  <si>
    <t>2.1.1.02.03.0041</t>
  </si>
  <si>
    <t>ENEL DISTRIBUICAO S.A</t>
  </si>
  <si>
    <t>2.1.1.02.03.0045</t>
  </si>
  <si>
    <t>GEBECOM TECNOLOGIA LTDA - ME</t>
  </si>
  <si>
    <t>2.1.1.02.03.0044</t>
  </si>
  <si>
    <t>FARMATER MEDICAMENTOS LTDA</t>
  </si>
  <si>
    <t>2.1.1.02.03.0047</t>
  </si>
  <si>
    <t>GRAFICA E EDITORA AMERICA LTDA</t>
  </si>
  <si>
    <t>2.1.1.02.03.0019</t>
  </si>
  <si>
    <t>COMERCIAL CIRURGICA RIOCLARENSE LTDA</t>
  </si>
  <si>
    <t>2.1.1.02.03.0043</t>
  </si>
  <si>
    <t>ETI - EQUIPE DE TERAPIA INTENSIVA LTDA</t>
  </si>
  <si>
    <t>2.1.1.02.03.0050</t>
  </si>
  <si>
    <t>HIGHTECH INFORMATICA INDUSTRIA E COMERCIO EIRELI</t>
  </si>
  <si>
    <t>2.1.1.02.03.0039</t>
  </si>
  <si>
    <t>EDITORA RAIZES LTDA-EPP</t>
  </si>
  <si>
    <t>2.1.1.02.03.0051</t>
  </si>
  <si>
    <t>HOSPDROGAS COMERCIAL LTDA  EPP</t>
  </si>
  <si>
    <t>2.1.1.02.03.0054</t>
  </si>
  <si>
    <t>HTS TECNOLOGIA EM SAUDE COM. IMP EXP LTDA</t>
  </si>
  <si>
    <t>2.1.1.02.03.0058</t>
  </si>
  <si>
    <t>INNMED GESTAO EM SAUDE LTDA</t>
  </si>
  <si>
    <t>2.1.1.02.03.0027</t>
  </si>
  <si>
    <t>DESPRAG DEDETIZADORA LTDA</t>
  </si>
  <si>
    <t>2.1.1.02.03.0060</t>
  </si>
  <si>
    <t>INOVACAO SERVICOS E COMERCIO DE PROD HOSPITALARES</t>
  </si>
  <si>
    <t>2.1.1.02.03.0024</t>
  </si>
  <si>
    <t>DALLA ATENDIMENTO HOSPITALAR LTDA</t>
  </si>
  <si>
    <t>2.1.1.02.03.0068</t>
  </si>
  <si>
    <t>LABORATORIOS B.BRAUN S.A.</t>
  </si>
  <si>
    <t>2.1.1.02.03.0071</t>
  </si>
  <si>
    <t>LITORAL COM DE PROD MEDICOS E HOSPIT LTDA - ME</t>
  </si>
  <si>
    <t>2.1.1.02.03.0032</t>
  </si>
  <si>
    <t>2.1.1.02.03.0079</t>
  </si>
  <si>
    <t>MEDIALL BRASIL GESTAO MEDICO - HOSPITALAR LTDA</t>
  </si>
  <si>
    <t>2.1.1.02.03.0033</t>
  </si>
  <si>
    <t>2.1.1.02.03.0084</t>
  </si>
  <si>
    <t>MEGA DISTRIBUIDORA DE VIDROS E FERR. E ALUM.</t>
  </si>
  <si>
    <t>2.1.1.02.03.0052</t>
  </si>
  <si>
    <t>HOSPFAR IND E COM DE PROD HOSP SA</t>
  </si>
  <si>
    <t>2.1.1.02.03.0087</t>
  </si>
  <si>
    <t>MODULO ENGENHARIA, CONSULTORIA E GERENCIA PREDIAL</t>
  </si>
  <si>
    <t>2.1.1.02.03.0070</t>
  </si>
  <si>
    <t>LIFECARE EXCELENCIA EM SERVICOS DE SAUDE</t>
  </si>
  <si>
    <t>2.1.1.02.03.0080</t>
  </si>
  <si>
    <t>MEDICAMENTAL DISTRIBUIDORA LTDA</t>
  </si>
  <si>
    <t>2.1.1.02.03.0089</t>
  </si>
  <si>
    <t>MW DO BRASIL COMERCIO EXTERIOR EIRELI - ME</t>
  </si>
  <si>
    <t>2.1.1.02.03.0094</t>
  </si>
  <si>
    <t>NOVA OPCAO HOSPITALAR COMERCIAL LTDA ME</t>
  </si>
  <si>
    <t>2.1.1.02.03.0040</t>
  </si>
  <si>
    <t>ELLO DISTRIBUICAO LTDA MATRIZ</t>
  </si>
  <si>
    <t>2.1.1.02.03.0095</t>
  </si>
  <si>
    <t>NOVAMED PRODUTOS HOSPITALARES LTDA</t>
  </si>
  <si>
    <t>2.1.1.02.03.0096</t>
  </si>
  <si>
    <t>NUTRA NUTRICAO AVANCADA LTDA</t>
  </si>
  <si>
    <t>2.1.1.02.03.0036</t>
  </si>
  <si>
    <t>DW SERVICE LTDA - EPP</t>
  </si>
  <si>
    <t>2.1.1.02.03.0099</t>
  </si>
  <si>
    <t>OGTI - ORGANIZACAO GOIANA DE TERAPIA INTENSIVA LTDA</t>
  </si>
  <si>
    <t>2.1.1.02.03.0086</t>
  </si>
  <si>
    <t>MISLENE MARTINS VIEIRA SILVA</t>
  </si>
  <si>
    <t>2.1.1.02.03.0105</t>
  </si>
  <si>
    <t>ORTOCIR ESPECIALIDADES MEDIDAS LTDA</t>
  </si>
  <si>
    <t>2.1.1.02.03.0108</t>
  </si>
  <si>
    <t>PAPELARIA TRIBUTARIA LTDA</t>
  </si>
  <si>
    <t>2.1.1.02.03.0046</t>
  </si>
  <si>
    <t>GEOTECH TECNOLOGIA EIRELI</t>
  </si>
  <si>
    <t>2.1.1.02.03.0112</t>
  </si>
  <si>
    <t>PRIME COMERCIO DE PRODUTOS HOSPITALARES LTDA - ME</t>
  </si>
  <si>
    <t>2.1.1.02.03.0081</t>
  </si>
  <si>
    <t>2.1.1.02.03.0115</t>
  </si>
  <si>
    <t>PSICOBOX INDUSTRIA E COMERCIO EIRELI</t>
  </si>
  <si>
    <t>2.1.1.02.03.0117</t>
  </si>
  <si>
    <t>RAPHAEL GONCALVES NICESIO   EPP</t>
  </si>
  <si>
    <t>2.1.1.02.03.0120</t>
  </si>
  <si>
    <t>SANEAMENTO DE GOIAS S/A</t>
  </si>
  <si>
    <t>2.1.1.02.03.0121</t>
  </si>
  <si>
    <t>SANTANA DISTRIBUICAO EIRELI</t>
  </si>
  <si>
    <t>2.1.1.02.03.0053</t>
  </si>
  <si>
    <t>HOSPMED COMERCIO DE PRODUTOS HOSPITALARES LTDA</t>
  </si>
  <si>
    <t>2.1.1.02.03.0122</t>
  </si>
  <si>
    <t>SANTE PRODUTOS HOSPITALARES LTDA</t>
  </si>
  <si>
    <t>2.1.1.02.03.0091</t>
  </si>
  <si>
    <t>NICOLINA M. DA SILVA &amp; CIA LTDA</t>
  </si>
  <si>
    <t>2.1.1.02.03.0124</t>
  </si>
  <si>
    <t>2.1.1.02.03.0048</t>
  </si>
  <si>
    <t>GROSSI COMERCIO E SERVICOS</t>
  </si>
  <si>
    <t>2.1.1.02.03.0127</t>
  </si>
  <si>
    <t>SOCIEDADE BENEFICIENTE DE SENHORAS HOSPITAL SIRIO</t>
  </si>
  <si>
    <t>2.1.1.02.03.0128</t>
  </si>
  <si>
    <t>SP BALANCAS E EQUIPAMENTOS COMERCIAIS LTDA ME</t>
  </si>
  <si>
    <t>2.1.1.02.03.0061</t>
  </si>
  <si>
    <t>INSTITUTO DE HEMATOLOGIA DE GOIANIA LTDA - ME</t>
  </si>
  <si>
    <t>2.1.1.02.03.0129</t>
  </si>
  <si>
    <t>STOCK MED PRODUTOS MEDICO HOSPITALARES</t>
  </si>
  <si>
    <t>2.1.1.02.03.0064</t>
  </si>
  <si>
    <t>JL LOCADORA DE VEICULOS EIRELI</t>
  </si>
  <si>
    <t>2.1.1.02.03.0131</t>
  </si>
  <si>
    <t>SUPREMA CONSTRUCOES E TERCEIRIZACAO EIRELI</t>
  </si>
  <si>
    <t>2.1.1.02.03.0065</t>
  </si>
  <si>
    <t>JOULE ENGENHARIA TERMICA LTDA</t>
  </si>
  <si>
    <t>2.1.1.02.03.0101</t>
  </si>
  <si>
    <t>OLIMPO COM E SERV EIRELI - ME</t>
  </si>
  <si>
    <t>2.1.1.02.03.0133</t>
  </si>
  <si>
    <t>TECPAM CONSULTORIA AMBIEMTAL</t>
  </si>
  <si>
    <t>2.1.1.02.03.0067</t>
  </si>
  <si>
    <t>KONIMAGEM COMERCIAL LTDA</t>
  </si>
  <si>
    <t>2.1.1.02.03.0134</t>
  </si>
  <si>
    <t>TELEFONICA BRASIL S.A.</t>
  </si>
  <si>
    <t>2.1.1.02.03.0055</t>
  </si>
  <si>
    <t>I3ELL TERCEIRIZACOES LTDA</t>
  </si>
  <si>
    <t>2.1.1.02.03.0106</t>
  </si>
  <si>
    <t>OXYMED COM E LOC DE EQUIP MEDICO HOSP LTDA</t>
  </si>
  <si>
    <t>2.1.1.02.03.0130</t>
  </si>
  <si>
    <t>SUPERMEDICA DISTRIB HOSPITALAR EIRELI</t>
  </si>
  <si>
    <t>2.1.1.02.03.0135</t>
  </si>
  <si>
    <t>TELEFONICA BRASIL S.A. EMBU CD VAL SP - EMBU OPERACOES</t>
  </si>
  <si>
    <t>2.1.1.02.03.0057</t>
  </si>
  <si>
    <t>INAC MEDICINA LABORATORIAL LTDA</t>
  </si>
  <si>
    <t>2.1.1.02.03.0069</t>
  </si>
  <si>
    <t>LAVEBRAS GESTAO DE TEXTEIS S.A</t>
  </si>
  <si>
    <t>2.1.1.02.03.0138</t>
  </si>
  <si>
    <t>TMS ENGENHARIA EIRELI</t>
  </si>
  <si>
    <t>2.1.1.02.03.0132</t>
  </si>
  <si>
    <t>TAXS CONTABILIDADE EIRELI</t>
  </si>
  <si>
    <t>2.1.1.02.03.0139</t>
  </si>
  <si>
    <t>TOTVS S/A</t>
  </si>
  <si>
    <t>2.1.1.02.03.0059</t>
  </si>
  <si>
    <t>INNOVAR PRODUTOS HOSPITALARES LTDA EPP</t>
  </si>
  <si>
    <t>2.1.1.02.03.0142</t>
  </si>
  <si>
    <t>VELTI SISTEMAS E EQUIPAMENTOS LTDA</t>
  </si>
  <si>
    <t>2.1.1.02.03.0073</t>
  </si>
  <si>
    <t>LUIS TORTOLA ARQUITETURA E SERVICOS EIRELI</t>
  </si>
  <si>
    <t>2.1.1.02.03.0145</t>
  </si>
  <si>
    <t>VITTA INDUSTRIA E COMERCIO DE PRODUTOS HOSPITALARES</t>
  </si>
  <si>
    <t>2.1.1.02.03.0075</t>
  </si>
  <si>
    <t>MALTACARE DISTRIBUIDORA EIRELI-MATRIZ</t>
  </si>
  <si>
    <t>2.1.1.02.03.0146</t>
  </si>
  <si>
    <t>VIVA PRODUTOS HOSPITALARES EIRELI</t>
  </si>
  <si>
    <t>2.1.1.02.03.0062</t>
  </si>
  <si>
    <t>INSTITUTO DE PROMOCAO HUMANA, APRENDIZAGEM E</t>
  </si>
  <si>
    <t>2.1.1.02.03.0076</t>
  </si>
  <si>
    <t>MARLENE CUSTODIA DE ARAUJO LAGARES LTDA</t>
  </si>
  <si>
    <t>2.1.1.02.03.0150</t>
  </si>
  <si>
    <t>WORLDFARMS COMERCIO DE PRODUTOS FARMACEUTICOS LTDA</t>
  </si>
  <si>
    <t>2.1.1.02.03.0078</t>
  </si>
  <si>
    <t>MEDCOM COM. DE MEDICAMENTOS HOSP.LTDA</t>
  </si>
  <si>
    <t>2.1.1.02.03.0151</t>
  </si>
  <si>
    <t>XAVIER &amp; JUNQUEIRA ADVOGADOS ASSOCIADOS SS</t>
  </si>
  <si>
    <t>2.1.1.02.10</t>
  </si>
  <si>
    <t>SERVICOS CONTRATADOS A FATURAR</t>
  </si>
  <si>
    <t>2.1.1.02.03.0126</t>
  </si>
  <si>
    <t>SINGULAR DISTRIBUIDORA DE PRODUTOS HOSPITALARES</t>
  </si>
  <si>
    <t>2.1.1.02.10.0001</t>
  </si>
  <si>
    <t>FORNECEDORES DE SERV. -  CONTRATO A FATURAR</t>
  </si>
  <si>
    <t>2.1.1.02.20</t>
  </si>
  <si>
    <t>SERVICOS BASICOS C. GESTAO A PAGAR</t>
  </si>
  <si>
    <t>2.1.1.02.03.0082</t>
  </si>
  <si>
    <t>MEDICINI COMERCIO HOSPITALAR LTDA-ME</t>
  </si>
  <si>
    <t>2.1.1.02.20.0001</t>
  </si>
  <si>
    <t>ENERGIA ELETRICA A PAGAR</t>
  </si>
  <si>
    <t>2.1.1.02.20.0002</t>
  </si>
  <si>
    <t>AGUA E ESGOTO A PAGAR</t>
  </si>
  <si>
    <t>2.1.1.02.20.0003</t>
  </si>
  <si>
    <t>TELEFONES A PAGAR</t>
  </si>
  <si>
    <t>2.1.1.02.30</t>
  </si>
  <si>
    <t>OBRIGACOES COM PESSOAL C. GESTAO</t>
  </si>
  <si>
    <t>2.1.1.02.03.0074</t>
  </si>
  <si>
    <t>LUNAX COMERCIO DE PRODUTOS EM SAUDE LTDA</t>
  </si>
  <si>
    <t>2.1.1.02.03.0088</t>
  </si>
  <si>
    <t>MORIAH ASSESSORIA E REPRESENTACOES COMERCIAIS LTDA</t>
  </si>
  <si>
    <t>2.1.1.02.30.0001</t>
  </si>
  <si>
    <t>SALARIOS A PAGAR</t>
  </si>
  <si>
    <t>2.1.1.02.30.0004</t>
  </si>
  <si>
    <t>RESCISAO A PAGAR</t>
  </si>
  <si>
    <t>2.1.1.02.30.0006</t>
  </si>
  <si>
    <t>AUTONOMOS A PAGAR</t>
  </si>
  <si>
    <t>2.1.1.02.03.0077</t>
  </si>
  <si>
    <t>MARTINS DISTRIBUICAO E LOGISTICA EIRELI</t>
  </si>
  <si>
    <t>2.1.1.02.03.0092</t>
  </si>
  <si>
    <t>2.1.1.02.30.0007</t>
  </si>
  <si>
    <t>PENSAO ALIMENTICIA A PAGAR</t>
  </si>
  <si>
    <t>2.1.1.02.03.0093</t>
  </si>
  <si>
    <t>NOVA HOSPITALAR COMERCIAL E IMPORTADORA EIRELI ME</t>
  </si>
  <si>
    <t>2.1.1.02.30.0008</t>
  </si>
  <si>
    <t>SINDICATOS A PAGAR</t>
  </si>
  <si>
    <t>2.1.1.02.40</t>
  </si>
  <si>
    <t>ENCARGOS SOCIAIS A RECOLHER C. GESTAO</t>
  </si>
  <si>
    <t>2.1.1.02.40.0001</t>
  </si>
  <si>
    <t>INSS DE FOLHA A RECOLHER</t>
  </si>
  <si>
    <t>2.1.1.02.03.0143</t>
  </si>
  <si>
    <t>VERBENNA FARMACIA DE MANIPULACAO LTDA</t>
  </si>
  <si>
    <t>2.1.1.02.40.0002</t>
  </si>
  <si>
    <t>FGTS A RECOLHER</t>
  </si>
  <si>
    <t>2.1.1.02.40.0003</t>
  </si>
  <si>
    <t>PIS S/ FOLHA A RECOLHER DARF 8301</t>
  </si>
  <si>
    <t>2.1.1.02.03.0083</t>
  </si>
  <si>
    <t>MEDLINN HOSPITALAR EIRELI</t>
  </si>
  <si>
    <t>2.1.1.02.40.0005</t>
  </si>
  <si>
    <t>MULTA RESCISÓRIA A RECOLHER</t>
  </si>
  <si>
    <t>2.1.1.02.03.0103</t>
  </si>
  <si>
    <t>ORBIS GESTAO DE TECNOLOGIA EM SAUDE LTDA</t>
  </si>
  <si>
    <t>2.1.1.02.03.0149</t>
  </si>
  <si>
    <t>2.1.1.02.41</t>
  </si>
  <si>
    <t>ENCARGOS SOCIAIS A RECOLHER C. GESTAO - PARCELAMENTO</t>
  </si>
  <si>
    <t>2.1.1.02.41.0001</t>
  </si>
  <si>
    <t>RFB - PARCEL. DEMAIS DEBITOS (NAO PREVID.) (401)</t>
  </si>
  <si>
    <t>2.1.1.02.50</t>
  </si>
  <si>
    <t>TRIBUTOS A RECOLHER C. GESTAO</t>
  </si>
  <si>
    <t>2.1.1.02.03.0107</t>
  </si>
  <si>
    <t>PAPELARIA DINAMICA LTDA</t>
  </si>
  <si>
    <t>2.1.1.02.50.0001</t>
  </si>
  <si>
    <t>IRRF S/ FOLHA A RECOLHER DARF 0561</t>
  </si>
  <si>
    <t>2.1.1.02.50.0002</t>
  </si>
  <si>
    <t>IRRF S/ AUTOMOS A RECOLHER DARF  0588</t>
  </si>
  <si>
    <t>2.1.1.02.03.0111</t>
  </si>
  <si>
    <t>PRATIKA HIGIENE E LIMPEZA</t>
  </si>
  <si>
    <t>2.1.1.02.50.0003</t>
  </si>
  <si>
    <t>IRRF RETIDO S/ PJ A RECOLHER DARF 1708</t>
  </si>
  <si>
    <t>2.1.1.02.50.0005</t>
  </si>
  <si>
    <t>ISS RETIDO PF/PJ A RECOLHER</t>
  </si>
  <si>
    <t>2.1.1.02.03.0114</t>
  </si>
  <si>
    <t>PRO-SAUDE DISTRIB DE MEDICAMENTOS EIRELI</t>
  </si>
  <si>
    <t>2.1.1.02.50.0006</t>
  </si>
  <si>
    <t>CSRF A RECOLHER DARF 5952</t>
  </si>
  <si>
    <t>2.1.1.02.50.0009</t>
  </si>
  <si>
    <t>INSS RETIDO A RECOLHER GPS 2631</t>
  </si>
  <si>
    <t>2.1.1.02.03.0116</t>
  </si>
  <si>
    <t>R.R FERREIRA MATERIAIS HOSPITALARES  E ELETRICOS</t>
  </si>
  <si>
    <t>2.1.1.02.70</t>
  </si>
  <si>
    <t>PROVISOES TRABALHISTAS C. GESTAO</t>
  </si>
  <si>
    <t>2.1.1.02.70.0001</t>
  </si>
  <si>
    <t>PROVISAO FERIAS E ENCARGOS</t>
  </si>
  <si>
    <t>2.1.1.02.03.0098</t>
  </si>
  <si>
    <t>NUTRICAO E VIDA DIETAS ENTERAIS LTDA ME</t>
  </si>
  <si>
    <t>2.1.1.02.70.0002</t>
  </si>
  <si>
    <t>PROVISAO 13 SALARIO E ENCARGOS</t>
  </si>
  <si>
    <t>2.1.1.02.70.0003</t>
  </si>
  <si>
    <t>PROVISAO SOB MULTAS RESCISÓRIAS</t>
  </si>
  <si>
    <t>2.1.1.02.70.0004</t>
  </si>
  <si>
    <t>PROVISAO INSS SOBRE FERIAS</t>
  </si>
  <si>
    <t>2.1.1.02.03.0102</t>
  </si>
  <si>
    <t>OPUSPAC INDUSTRIA E COMERCIO DE MAQUINAS LTDA</t>
  </si>
  <si>
    <t>2.1.1.02.70.0005</t>
  </si>
  <si>
    <t>PROVISAO INSS SOBRE 13 SALARIO</t>
  </si>
  <si>
    <t>2.1.1.02.03.0125</t>
  </si>
  <si>
    <t>SIENCE SOLUCOES EM TECNOLOGIA</t>
  </si>
  <si>
    <t>2.1.1.02.70.0006</t>
  </si>
  <si>
    <t>PROVISAO FGTS SOBRE FERIAS</t>
  </si>
  <si>
    <t>2.1.1.02.70.0007</t>
  </si>
  <si>
    <t>PROVISAO FGTS SOBRE 13 SALARIO</t>
  </si>
  <si>
    <t>2.1.1.02.70.0008</t>
  </si>
  <si>
    <t>PROVISAO PIS SOBRE FERIAS</t>
  </si>
  <si>
    <t>2.1.1.02.70.0009</t>
  </si>
  <si>
    <t>PROVISAO PIS SOBRE 13 SALARIO</t>
  </si>
  <si>
    <t>2.1.1.02.03.0109</t>
  </si>
  <si>
    <t>PLANISA PLANEJAMENTO E ORG DE INSTITUICOES DE SAUDE S/S</t>
  </si>
  <si>
    <t>2.1.1.02.03.0118</t>
  </si>
  <si>
    <t>RM HOSPITALAR LTDA</t>
  </si>
  <si>
    <t>2.1.1.02.03.0140</t>
  </si>
  <si>
    <t>TRIUNFO REFEICOES COLETIVA LTDA GYN</t>
  </si>
  <si>
    <t>2.1.1.02.03.0141</t>
  </si>
  <si>
    <t>UNIAO QUIMICA FARMACEUTICA NACIONAL S/A</t>
  </si>
  <si>
    <t>2.1.1.02.03.0148</t>
  </si>
  <si>
    <t>WHITE MARTINS GASES INDUSTRIAIS LTDA</t>
  </si>
  <si>
    <t>2.1.1.02.03.0136</t>
  </si>
  <si>
    <t>TH COMMERCE EIRELI</t>
  </si>
  <si>
    <t>2.1.1.02.03.0137</t>
  </si>
  <si>
    <t>THA E THI FARMACIA DE MANIPULACAO</t>
  </si>
  <si>
    <t>2.1.1.02.03.0144</t>
  </si>
  <si>
    <t>VITAL MED PRODUTOS MEDICOS E HOSPITALARES</t>
  </si>
  <si>
    <t>2.1.1.02.10.0099</t>
  </si>
  <si>
    <t>FORNECEDORES EM GERAL - CONTA TRANSITORIA</t>
  </si>
  <si>
    <t>2.1.1.02.15</t>
  </si>
  <si>
    <t>(-) SERVICOS - CONTRATADOS A REALIZAR</t>
  </si>
  <si>
    <t>2.1.1.02.15.0001</t>
  </si>
  <si>
    <t>(-) FORNECEDORES DE SERV. -  CONTRATO A EXECUTAR</t>
  </si>
  <si>
    <t>2.2</t>
  </si>
  <si>
    <t>OBRIGACOES DE LONGO PRAZO</t>
  </si>
  <si>
    <t>2.2.1</t>
  </si>
  <si>
    <t>PASSIVO NC PROPRIO</t>
  </si>
  <si>
    <t>2.2.1.02</t>
  </si>
  <si>
    <t>PASSIVO NC C. GESTAO</t>
  </si>
  <si>
    <t>2.2.1.02.02</t>
  </si>
  <si>
    <t>OBRIGACOES COM - C. GESTAO</t>
  </si>
  <si>
    <t>2.2.1.02.02.0001</t>
  </si>
  <si>
    <t>OBRIGACAO FINANCEIRA L. P. - IBGH MATRIZ</t>
  </si>
  <si>
    <t>2.2.1.02.41</t>
  </si>
  <si>
    <t>2.2.1.02.02.0017</t>
  </si>
  <si>
    <t>2.2.1.02.02.0013</t>
  </si>
  <si>
    <t>2.2.1.02.41.0001</t>
  </si>
  <si>
    <t>RFB - PARCEL. DEMAIS DEBITOS (NAO PREVID.) (401) LP</t>
  </si>
  <si>
    <t>2.2.1.02.80</t>
  </si>
  <si>
    <t>PROVISOES TRABALHISTAS LONGO PRAZO</t>
  </si>
  <si>
    <t>2.2.1.02.02.0026</t>
  </si>
  <si>
    <t>FL 14 ZONA SUL</t>
  </si>
  <si>
    <t>2.2.1.02.80.0001</t>
  </si>
  <si>
    <t>PROVISAO DE RESERVA TECNICA LP</t>
  </si>
  <si>
    <t>2.6</t>
  </si>
  <si>
    <t>PATRIMONIO SOCIAL</t>
  </si>
  <si>
    <t>2.6.1</t>
  </si>
  <si>
    <t>2.6.1.01</t>
  </si>
  <si>
    <t>2.6.1.01.05</t>
  </si>
  <si>
    <t>AJUSTES PATRIMONIAIS</t>
  </si>
  <si>
    <t>2.6.1.01.05.0002</t>
  </si>
  <si>
    <t>AJUSTE DE EXERCICIO ANTERIOR</t>
  </si>
  <si>
    <t>2.9</t>
  </si>
  <si>
    <t>PASSIVO COMPENSADO</t>
  </si>
  <si>
    <t>2.9.1</t>
  </si>
  <si>
    <t>2.9.1.01</t>
  </si>
  <si>
    <t>2.9.1.01.01</t>
  </si>
  <si>
    <t>2.9.1.01.01.0001</t>
  </si>
  <si>
    <t>2.9.1.02</t>
  </si>
  <si>
    <t>PASSIVO COMPENSADO DE CONTRATO GESTAO</t>
  </si>
  <si>
    <t>2.9.1.02.01</t>
  </si>
  <si>
    <t>2.9.1.02.01.0099</t>
  </si>
  <si>
    <t>BENS CEDIDOS PELA SES-GO</t>
  </si>
  <si>
    <t>2.9.1.02.20</t>
  </si>
  <si>
    <t>2.9.1.02.20.0099</t>
  </si>
  <si>
    <t>2.9.1.02.30</t>
  </si>
  <si>
    <t>2.9.1.02.30.0008</t>
  </si>
  <si>
    <t>3</t>
  </si>
  <si>
    <t>RESULTADO</t>
  </si>
  <si>
    <t>3.1</t>
  </si>
  <si>
    <t>RESULTADO OPERACIONAL COM RESTRICAO</t>
  </si>
  <si>
    <t>3.1.2</t>
  </si>
  <si>
    <t>RESULTADO DE SAUDE COM RESTRICAO</t>
  </si>
  <si>
    <t>3.1.2.01</t>
  </si>
  <si>
    <t>RECEITAS COM RESTRICAO</t>
  </si>
  <si>
    <t>3.1.2.01.02</t>
  </si>
  <si>
    <t>RECEITA DE CONVENIO GOVERNAMENTAL</t>
  </si>
  <si>
    <t>3.1.2.01.02.0008</t>
  </si>
  <si>
    <t>SUB. GOVERNAMENTAIS - CONT.GESTAO 1095/2018- HMAP</t>
  </si>
  <si>
    <t>3.1.2.01.50</t>
  </si>
  <si>
    <t>RECEITAS FINANCEIRAS</t>
  </si>
  <si>
    <t>3.1.2.01.50.0001</t>
  </si>
  <si>
    <t>RENDIMENTO APLICACOES FINANCEIRAS</t>
  </si>
  <si>
    <t>3.1.2.01.50.0002</t>
  </si>
  <si>
    <t>DESCONTOS FINANCEIROS OBTIDOS</t>
  </si>
  <si>
    <t>3.1.2.01.90</t>
  </si>
  <si>
    <t>OUTRAS RECEITAS</t>
  </si>
  <si>
    <t>3.1.2.01.90.0005</t>
  </si>
  <si>
    <t>3.1.2.20</t>
  </si>
  <si>
    <t>CUSTOS COM PESSOAL</t>
  </si>
  <si>
    <t>3.1.2.20.02</t>
  </si>
  <si>
    <t>REMUNERACAO COM PESSOAL PROPRIO</t>
  </si>
  <si>
    <t>3.1.2.20.02.0001</t>
  </si>
  <si>
    <t>SALARIOS E ORDENADOS</t>
  </si>
  <si>
    <t>3.1.2.20.02.0003</t>
  </si>
  <si>
    <t>FERIAS</t>
  </si>
  <si>
    <t>3.1.2.01.90.0006</t>
  </si>
  <si>
    <t>BONIFICAÇÕES E DOAÇÕES</t>
  </si>
  <si>
    <t>3.1.2.20.02.0004</t>
  </si>
  <si>
    <t>13. SALARIO</t>
  </si>
  <si>
    <t>3.1.2.20.02.0008</t>
  </si>
  <si>
    <t>HORA EXTRA + DSR</t>
  </si>
  <si>
    <t>3.1.2.20.02.0009</t>
  </si>
  <si>
    <t>INDENIZACOES E AVISO PREVIO</t>
  </si>
  <si>
    <t>3.1.2.20.02.0012</t>
  </si>
  <si>
    <t>INSALUBRIDADE</t>
  </si>
  <si>
    <t>3.1.2.20.02.0013</t>
  </si>
  <si>
    <t>PREMIOS E GRATIFICACOES</t>
  </si>
  <si>
    <t>3.1.2.20.02.0014</t>
  </si>
  <si>
    <t>ADICIONAL NOTURNO</t>
  </si>
  <si>
    <t>3.1.2.20.02.0015</t>
  </si>
  <si>
    <t>DESCANSO SEMANAL REMUNERADO</t>
  </si>
  <si>
    <t>3.1.2.20.02.0016</t>
  </si>
  <si>
    <t>ASSIDUIDADE</t>
  </si>
  <si>
    <t>3.1.2.20.02.0017</t>
  </si>
  <si>
    <t>REMUNERAÇÃO AUTONOMO</t>
  </si>
  <si>
    <t>RESUMO DO BALANCETE</t>
  </si>
  <si>
    <t>3.1.2.20.02.0018</t>
  </si>
  <si>
    <t>RESPONSABILIDADE TECNICA</t>
  </si>
  <si>
    <t>3.1.2.20.02.0019</t>
  </si>
  <si>
    <t>HORAS NOTURNAS</t>
  </si>
  <si>
    <t>3.1.2.20.02.0020</t>
  </si>
  <si>
    <t>3.1.2.20.02.0021</t>
  </si>
  <si>
    <t>3.1.2.20.02.0022</t>
  </si>
  <si>
    <t>PIS S/ FOLHA</t>
  </si>
  <si>
    <t>3.1.2.20.02.0023</t>
  </si>
  <si>
    <t>VALE TRANSPORTE</t>
  </si>
  <si>
    <t>3.1.2.20.02.0024</t>
  </si>
  <si>
    <t>MULTA RESCISÓRIA</t>
  </si>
  <si>
    <t>3.1.2.20.02.0028</t>
  </si>
  <si>
    <t>EXAMES OCUPACIONAIS</t>
  </si>
  <si>
    <t>3.1.2.20.02.0025</t>
  </si>
  <si>
    <t>PRODUTIVIDADE</t>
  </si>
  <si>
    <t>3.1.2.20.02.0030</t>
  </si>
  <si>
    <t>SEGURO DE VIDA</t>
  </si>
  <si>
    <t>3.1.2.30</t>
  </si>
  <si>
    <t>CUSTO COM SERVICOS E MATERIAIS</t>
  </si>
  <si>
    <t>3.1.2.30.01</t>
  </si>
  <si>
    <t>CUSTO COM MATERIAIS</t>
  </si>
  <si>
    <t>3.1.2.20.02.0031</t>
  </si>
  <si>
    <t>ESTAGIO</t>
  </si>
  <si>
    <t>3.1.2.30.01.0002</t>
  </si>
  <si>
    <t>MEDICAMENTOS E CORRELATOS</t>
  </si>
  <si>
    <t>3.1.2.30.01.0004</t>
  </si>
  <si>
    <t>COMBUSTIVEL E LUBRIFICANTE VEICULAR</t>
  </si>
  <si>
    <t>3.1.2.20.02.0027</t>
  </si>
  <si>
    <t>AUXILIO CRECHE</t>
  </si>
  <si>
    <t>3.1.2.30.01.0005</t>
  </si>
  <si>
    <t>ALIMENTACAO DE FUNC./PACIENTES</t>
  </si>
  <si>
    <t>3.1.2.30.01.0010</t>
  </si>
  <si>
    <t>MATERIAL DE LIMPEZA E HIGIENE</t>
  </si>
  <si>
    <t>3.1.2.30.10</t>
  </si>
  <si>
    <t>SERVICOS</t>
  </si>
  <si>
    <t>3.1.2.30.10.0001</t>
  </si>
  <si>
    <t>ENERGIA ELETRICA</t>
  </si>
  <si>
    <t>3.1.2.30.10.0002</t>
  </si>
  <si>
    <t>AGUA E ESGOTO</t>
  </si>
  <si>
    <t>3.1.2.30.01.0007</t>
  </si>
  <si>
    <t>CUSTO C/ AQUISICAO DE BENS</t>
  </si>
  <si>
    <t>3.1.2.30.10.0003</t>
  </si>
  <si>
    <t>TELEFONIA E INTERNET</t>
  </si>
  <si>
    <t>3.1.2.30.10.0004</t>
  </si>
  <si>
    <t>LIMPEZA/LAVANDEIRIA/DETETIZACAO</t>
  </si>
  <si>
    <t>3.1.2.30.10.0005</t>
  </si>
  <si>
    <t>T.I. (MANUT./MENSALID) DE SOFTWARE</t>
  </si>
  <si>
    <t>3.1.2.30.10.0006</t>
  </si>
  <si>
    <t>MEDICOS</t>
  </si>
  <si>
    <t>3.1.2.30.10.0007</t>
  </si>
  <si>
    <t>SEGURANCA E VIGILANCIA</t>
  </si>
  <si>
    <t>3.1.2.30.10.0012</t>
  </si>
  <si>
    <t>LOCAÇÃO DE VESTUÁRIO HOSPITALAR</t>
  </si>
  <si>
    <t>3.1.2.30.10.0013</t>
  </si>
  <si>
    <t>LABORATORIAIS</t>
  </si>
  <si>
    <t>3.1.2.30.10.0014</t>
  </si>
  <si>
    <t>PORTARIA/RECEPÇÃO/MAQUEIRO</t>
  </si>
  <si>
    <t>3.1.2.30.10.0015</t>
  </si>
  <si>
    <t>LAVANDERIA</t>
  </si>
  <si>
    <t>3.1.2.30.10.0016</t>
  </si>
  <si>
    <t>LIMPEZA</t>
  </si>
  <si>
    <t>3.1.2.30.10.0017</t>
  </si>
  <si>
    <t>DETETIZACAO</t>
  </si>
  <si>
    <t>3.1.2.30.40</t>
  </si>
  <si>
    <t>ALUGUEIS</t>
  </si>
  <si>
    <t>3.1.2.30.40.0003</t>
  </si>
  <si>
    <t>ALUGUEL DE EQUIPAMENTOS</t>
  </si>
  <si>
    <t>3.1.2.40</t>
  </si>
  <si>
    <t>DESPESAS OPERACIONAIS</t>
  </si>
  <si>
    <t>3.1.2.40.02</t>
  </si>
  <si>
    <t>3.1.2.40.02.0001</t>
  </si>
  <si>
    <t>3.1.2.40.02.0003</t>
  </si>
  <si>
    <t>3.1.2.40.02.0004</t>
  </si>
  <si>
    <t>3.1.2.40.02.0009</t>
  </si>
  <si>
    <t>3.1.2.40.02.0012</t>
  </si>
  <si>
    <t>3.1.2.40.02.0013</t>
  </si>
  <si>
    <t>3.1.2.40.02.0008</t>
  </si>
  <si>
    <t>3.1.2.40.02.0014</t>
  </si>
  <si>
    <t>3.1.2.40.02.0015</t>
  </si>
  <si>
    <t>3.1.2.40.02.0016</t>
  </si>
  <si>
    <t>3.1.2.40.02.0017</t>
  </si>
  <si>
    <t>3.1.2.40.02.0019</t>
  </si>
  <si>
    <t>3.1.2.40.02.0020</t>
  </si>
  <si>
    <t>3.1.2.40.02.0021</t>
  </si>
  <si>
    <t>3.1.2.40.02.0022</t>
  </si>
  <si>
    <t>3.1.2.40.02.0023</t>
  </si>
  <si>
    <t>3.1.2.40.02.0024</t>
  </si>
  <si>
    <t>3.1.2.40.10</t>
  </si>
  <si>
    <t>ALUGUEIS OPERACIONAIS</t>
  </si>
  <si>
    <t>3.1.2.40.10.0003</t>
  </si>
  <si>
    <t>LOCACAO DE VEICULOS</t>
  </si>
  <si>
    <t>3.1.2.40.20</t>
  </si>
  <si>
    <t>SERVICOS CONTRATADOS</t>
  </si>
  <si>
    <t>3.1.2.40.20.0001</t>
  </si>
  <si>
    <t>AUDITORIA</t>
  </si>
  <si>
    <t>3.1.2.40.20.0002</t>
  </si>
  <si>
    <t>HONORARIOS CONTABEIS</t>
  </si>
  <si>
    <t>3.1.2.40.20.0007</t>
  </si>
  <si>
    <t>APOIO ADMINISTRATIVO/FATURAMENTO</t>
  </si>
  <si>
    <t>3.1.2.40.20.0009</t>
  </si>
  <si>
    <t>CURSOS E TREINAMENTOS</t>
  </si>
  <si>
    <t>3.1.2.40.20.0010</t>
  </si>
  <si>
    <t>COMUNICACAO E MARKETING</t>
  </si>
  <si>
    <t>3.1.2.40.20.0011</t>
  </si>
  <si>
    <t>MANUTENÇÃO PREDIAL</t>
  </si>
  <si>
    <t>3.1.2.40.20.0013</t>
  </si>
  <si>
    <t>MANUTENÇÃO DE EQUIPAMENTOS</t>
  </si>
  <si>
    <t>3.1.2.40.20.0014</t>
  </si>
  <si>
    <t>IMPRESSOS GRAFICOS</t>
  </si>
  <si>
    <t>3.1.2.40.20.0003</t>
  </si>
  <si>
    <t>HONORARIOS ADVOCATICIOS</t>
  </si>
  <si>
    <t>3.1.2.40.20.0099</t>
  </si>
  <si>
    <t>SERVICOS PRESTADOS POR PJ</t>
  </si>
  <si>
    <t>3.1.2.40.40</t>
  </si>
  <si>
    <t>DESPESAS DE APOIO ADMINISTRATIVO</t>
  </si>
  <si>
    <t>3.1.2.40.40.0005</t>
  </si>
  <si>
    <t>MATERIAL DE EXPEDIENTE E ESCRITORIO</t>
  </si>
  <si>
    <t>3.1.2.40.40.0007</t>
  </si>
  <si>
    <t>DESPESA CARTORIAL E JUDICIAL</t>
  </si>
  <si>
    <t>3.1.2.40.45</t>
  </si>
  <si>
    <t>DESPESAS ADMINISTRATIVAS COMPARTILHADAS</t>
  </si>
  <si>
    <t>3.1.2.40.20.0012</t>
  </si>
  <si>
    <t>MANUTNEÇÃO VEICULAR</t>
  </si>
  <si>
    <t>3.1.2.40.45.0002</t>
  </si>
  <si>
    <t>DESPESAS EXECUTORA ADMINISTRATIVA</t>
  </si>
  <si>
    <t>3.1.2.40.50</t>
  </si>
  <si>
    <t>DESPESAS BANCARIAS E FINANCEIRAS</t>
  </si>
  <si>
    <t>3.1.2.40.50.0001</t>
  </si>
  <si>
    <t>DESPESA BANCARIA</t>
  </si>
  <si>
    <t>3.1.2.40.50.0002</t>
  </si>
  <si>
    <t>JUROS DESEMBOLSADOS</t>
  </si>
  <si>
    <t>3.1.2.40.50.0007</t>
  </si>
  <si>
    <t>JUROS E MULTAS S/ OBRIGAÇÕES SOCIAIS</t>
  </si>
  <si>
    <t>3.1.2.40.50.0008</t>
  </si>
  <si>
    <t>JUROS E MULTAS S/ OBRIGAÇÕES FISCAIS</t>
  </si>
  <si>
    <t>3.1.2.40.40.0006</t>
  </si>
  <si>
    <t>PROPAGANDA, PUBLICACAO E PERIODICOS</t>
  </si>
  <si>
    <t>3.1.2.40.50.0009</t>
  </si>
  <si>
    <t>JUROS E MULTAS S/ DUPLICATAS PAGAS</t>
  </si>
  <si>
    <t>3.1.2.40.40.0009</t>
  </si>
  <si>
    <t>DESPESAS POSTAIS E TELEGRAFICAS</t>
  </si>
  <si>
    <t>3.1.2.40.50.0010</t>
  </si>
  <si>
    <t>IOF</t>
  </si>
  <si>
    <t>3.1.2.40.40.0010</t>
  </si>
  <si>
    <t>ALIMENTACAO (LANCHES E REFEICAO)</t>
  </si>
  <si>
    <t>3.1.2.40.40.0008</t>
  </si>
  <si>
    <t>ASSOCIACOES DE CLASSE</t>
  </si>
  <si>
    <t>CONTAS DEVEDORAS</t>
  </si>
  <si>
    <t>CONTAS CREDORAS</t>
  </si>
  <si>
    <t>RESULTADO DO MES</t>
  </si>
  <si>
    <t>RESULTADO DO EXERCÍCIO</t>
  </si>
  <si>
    <t>3.1.2.40.80</t>
  </si>
  <si>
    <t>ACOES CIVEIS E TRABALHISTAS</t>
  </si>
  <si>
    <t>3.1.2.40.80.0003</t>
  </si>
  <si>
    <t>MULTA AUTO DE INFRACAO</t>
  </si>
  <si>
    <t>Janeiro</t>
  </si>
  <si>
    <t>Fevereiro</t>
  </si>
  <si>
    <t>Repasse De Convenio Governamental</t>
  </si>
  <si>
    <t>Março</t>
  </si>
  <si>
    <t>Salario E Ordenados</t>
  </si>
  <si>
    <t>Abril</t>
  </si>
  <si>
    <t>Maio</t>
  </si>
  <si>
    <t>Junho</t>
  </si>
  <si>
    <t>Julho</t>
  </si>
  <si>
    <t>Agosto</t>
  </si>
  <si>
    <t>Setembro</t>
  </si>
  <si>
    <t>DESPESA EXCUTORA SEDE</t>
  </si>
  <si>
    <t>Outubro</t>
  </si>
  <si>
    <t>Rescisoes/GRRF</t>
  </si>
  <si>
    <t>Novembro</t>
  </si>
  <si>
    <t>Gastos Com Materiais Medicos Hospitalares</t>
  </si>
  <si>
    <t>Remuneracao Autonomo</t>
  </si>
  <si>
    <t>Locacao De Vestuario Hospitalar</t>
  </si>
  <si>
    <t>Alimentacao de Funcionarios/Pacientes</t>
  </si>
  <si>
    <t>Outras Entradas E Saidas</t>
  </si>
  <si>
    <t>T.I (Manut./Mensalidade) De Software</t>
  </si>
  <si>
    <t>Aluguel e Condomínio</t>
  </si>
  <si>
    <t>Moveis E Utensilios</t>
  </si>
  <si>
    <t>( - ) Outras Saidas</t>
  </si>
  <si>
    <t>Outras receitas</t>
  </si>
  <si>
    <t>Outras Saidas</t>
  </si>
  <si>
    <t>Aquisicao De Equipamentos Em Geral</t>
  </si>
  <si>
    <t>Dedetizacao</t>
  </si>
  <si>
    <t>Manutencao Predial</t>
  </si>
  <si>
    <t>Manutencao De Equipamentos</t>
  </si>
  <si>
    <t>Vale Alimentacao/Refeicao</t>
  </si>
  <si>
    <t>Aquisicao Equipamentos Medico-Hospitalares</t>
  </si>
  <si>
    <t>INSS s/ NFS-e</t>
  </si>
  <si>
    <t>Multa rescisória</t>
  </si>
  <si>
    <t>Data_Mov</t>
  </si>
  <si>
    <t>Nr_Doc</t>
  </si>
  <si>
    <t>Historico</t>
  </si>
  <si>
    <t>Deb_Cred</t>
  </si>
  <si>
    <t>Debito</t>
  </si>
  <si>
    <t>Dia</t>
  </si>
  <si>
    <t>Mês</t>
  </si>
  <si>
    <t>Data</t>
  </si>
  <si>
    <t>X</t>
  </si>
  <si>
    <t>ENVIO TED</t>
  </si>
  <si>
    <t>D</t>
  </si>
  <si>
    <t>FOL PAGTO</t>
  </si>
  <si>
    <t>PAG BOLETO</t>
  </si>
  <si>
    <t>DOC/TED INTERNET</t>
  </si>
  <si>
    <t>DEVOL TED</t>
  </si>
  <si>
    <t>C</t>
  </si>
  <si>
    <t>DOC ELET E</t>
  </si>
  <si>
    <t>ENVIO TEV</t>
  </si>
  <si>
    <t>DEB TARIFA</t>
  </si>
  <si>
    <t>CRED TEV</t>
  </si>
  <si>
    <t>DP DIN LOT</t>
  </si>
  <si>
    <t>EST TAR TED INTERNETE</t>
  </si>
  <si>
    <t>EST DB TED</t>
  </si>
  <si>
    <t>DEB P FGTS</t>
  </si>
  <si>
    <t>DOC/TED PESSOAL</t>
  </si>
  <si>
    <t>TAR TEV AG</t>
  </si>
  <si>
    <t>PAG AGUA</t>
  </si>
  <si>
    <t>CRED TED</t>
  </si>
  <si>
    <t>PAG FONE</t>
  </si>
  <si>
    <t>PAG DARF</t>
  </si>
  <si>
    <t>PAG GPS</t>
  </si>
  <si>
    <t>CRED PIX</t>
  </si>
  <si>
    <t>RESG AUTOM</t>
  </si>
  <si>
    <t>PG PREFEIT</t>
  </si>
  <si>
    <t>EXTRATO</t>
  </si>
  <si>
    <t>BD</t>
  </si>
  <si>
    <t>VALIDADOR</t>
  </si>
  <si>
    <t>Saídas</t>
  </si>
  <si>
    <t>Entradas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</si>
</sst>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0000"/>
    <numFmt numFmtId="166" formatCode="_(* #,##0.00_);_(* \(#,##0.00\);_(* &quot;-&quot;??_);_(@_)"/>
    <numFmt numFmtId="167" formatCode="_(* #,##0_);_(* \(#,##0\);_(* &quot;-&quot;??_);_(@_)"/>
    <numFmt numFmtId="168" formatCode="000000"/>
    <numFmt numFmtId="169" formatCode="[$R$-416]\ #,##0.00;[Red]\-[$R$-416]\ #,##0.00"/>
    <numFmt numFmtId="170" formatCode="_(&quot;R$ &quot;* #,##0.00_);_(&quot;R$ &quot;* \(#,##0.00\);_(&quot;R$ &quot;* &quot;-&quot;??_);_(@_)"/>
    <numFmt numFmtId="171" formatCode="_-* #,##0_-;\-* #,##0_-;_-* &quot;-&quot;??_-;_-@_-"/>
    <numFmt numFmtId="172" formatCode="######"/>
    <numFmt numFmtId="173" formatCode="#,##0.00&quot;d&quot;;#,##0.00&quot;c&quot;;#,##0.00"/>
    <numFmt numFmtId="174" formatCode="\(#,##0.00\);#,##0.00;#,##0.00"/>
    <numFmt numFmtId="175" formatCode="#,##0.00;#,##0.00;#,##0.00"/>
    <numFmt numFmtId="176" formatCode="#,##0.00;\(#,##0.00\);#,##0.00"/>
    <numFmt numFmtId="177" formatCode="[$-416]mmm\-yy;@"/>
    <numFmt numFmtId="178" formatCode="0.000000%"/>
    <numFmt numFmtId="179" formatCode="0.0000000%"/>
    <numFmt numFmtId="180" formatCode="0.000"/>
    <numFmt numFmtId="181" formatCode="0.0000000000%"/>
  </numFmts>
  <fonts count="37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8"/>
      <name val="Courier New"/>
      <family val="3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8"/>
      <color indexed="10"/>
      <name val="MS Sans Serif"/>
      <family val="2"/>
    </font>
    <font>
      <b/>
      <sz val="9"/>
      <color indexed="81"/>
      <name val="Segoe UI"/>
      <family val="2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</font>
    <font>
      <u/>
      <sz val="9"/>
      <color indexed="12"/>
      <name val="Andale Mono"/>
    </font>
    <font>
      <sz val="8"/>
      <name val="Calibri"/>
      <family val="2"/>
      <scheme val="minor"/>
    </font>
    <font>
      <sz val="8"/>
      <color theme="0"/>
      <name val="Trebuchet MS"/>
      <family val="2"/>
    </font>
    <font>
      <sz val="8"/>
      <color theme="1"/>
      <name val="Trebuchet MS"/>
      <family val="2"/>
    </font>
    <font>
      <b/>
      <sz val="8"/>
      <color theme="1"/>
      <name val="Trebuchet MS"/>
      <family val="2"/>
    </font>
    <font>
      <b/>
      <sz val="8"/>
      <color theme="0"/>
      <name val="Trebuchet MS"/>
      <family val="2"/>
    </font>
    <font>
      <sz val="8"/>
      <color rgb="FFFF0000"/>
      <name val="Trebuchet MS"/>
      <family val="2"/>
    </font>
    <font>
      <b/>
      <sz val="8"/>
      <name val="Trebuchet MS"/>
      <family val="2"/>
    </font>
    <font>
      <sz val="8"/>
      <name val="Trebuchet MS"/>
      <family val="2"/>
    </font>
    <font>
      <sz val="9"/>
      <color theme="1"/>
      <name val="Trebuchet MS"/>
      <family val="2"/>
    </font>
    <font>
      <u/>
      <sz val="9"/>
      <color theme="1"/>
      <name val="Trebuchet MS"/>
      <family val="2"/>
    </font>
    <font>
      <b/>
      <sz val="8"/>
      <color rgb="FF000000"/>
      <name val="Calibri"/>
      <family val="2"/>
      <scheme val="minor"/>
    </font>
    <font>
      <sz val="8"/>
      <color rgb="FF000000"/>
      <name val="Calibri"/>
      <family val="2"/>
      <scheme val="minor"/>
    </font>
    <font>
      <b/>
      <sz val="8"/>
      <color theme="0" tint="-4.9989318521683403E-2"/>
      <name val="Trebuchet MS"/>
      <family val="2"/>
    </font>
    <font>
      <b/>
      <sz val="8"/>
      <color rgb="FF00B050"/>
      <name val="Trebuchet MS"/>
      <family val="2"/>
    </font>
    <font>
      <sz val="10"/>
      <name val="Arial"/>
      <family val="2"/>
    </font>
    <font>
      <b/>
      <sz val="8"/>
      <color indexed="8"/>
      <name val="Tahoma"/>
      <family val="2"/>
    </font>
    <font>
      <sz val="8"/>
      <color indexed="8"/>
      <name val="Tahoma"/>
      <family val="2"/>
    </font>
    <font>
      <sz val="7"/>
      <color indexed="8"/>
      <name val="Tahoma"/>
      <family val="1"/>
    </font>
    <font>
      <sz val="7"/>
      <color indexed="8"/>
      <name val="Tahoma"/>
      <family val="2"/>
    </font>
    <font>
      <b/>
      <sz val="7"/>
      <color indexed="8"/>
      <name val="Tahoma"/>
      <family val="1"/>
    </font>
    <font>
      <b/>
      <sz val="7"/>
      <color indexed="8"/>
      <name val="Tahoma"/>
      <family val="2"/>
    </font>
    <font>
      <sz val="8"/>
      <color theme="4"/>
      <name val="Trebuchet MS"/>
      <family val="2"/>
    </font>
    <font>
      <sz val="12"/>
      <color rgb="FF000000"/>
      <name val="Arial"/>
      <family val="2"/>
    </font>
    <font>
      <sz val="10"/>
      <color rgb="FF000000"/>
      <name val="Arial"/>
      <family val="2"/>
    </font>
    <font>
      <sz val="9"/>
      <color rgb="FF00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F4F5F7"/>
      </patternFill>
    </fill>
  </fills>
  <borders count="8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/>
      <right/>
      <top/>
      <bottom style="thin">
        <color theme="0" tint="-0.249977111117893"/>
      </bottom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</borders>
  <cellStyleXfs count="55907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9" fontId="6" fillId="0" borderId="0"/>
    <xf numFmtId="0" fontId="2" fillId="0" borderId="0"/>
    <xf numFmtId="0" fontId="5" fillId="0" borderId="0"/>
    <xf numFmtId="0" fontId="2" fillId="0" borderId="0"/>
    <xf numFmtId="169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3" fillId="0" borderId="0" applyNumberForma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" fillId="0" borderId="0"/>
    <xf numFmtId="43" fontId="2" fillId="0" borderId="0" applyFont="0" applyFill="0" applyBorder="0" applyAlignment="0" applyProtection="0"/>
    <xf numFmtId="0" fontId="6" fillId="0" borderId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0" borderId="0" pivotButton="1"/>
    <xf numFmtId="0" fontId="1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70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170" fontId="10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6" fillId="0" borderId="0"/>
    <xf numFmtId="9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0" fontId="1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6" fillId="0" borderId="0"/>
    <xf numFmtId="0" fontId="3" fillId="0" borderId="0" applyNumberFormat="0" applyFill="0" applyBorder="0" applyAlignment="0" applyProtection="0"/>
    <xf numFmtId="0" fontId="2" fillId="0" borderId="0"/>
    <xf numFmtId="0" fontId="4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6" fillId="0" borderId="0"/>
    <xf numFmtId="0" fontId="2" fillId="0" borderId="0"/>
    <xf numFmtId="0" fontId="6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" fillId="0" borderId="0"/>
    <xf numFmtId="44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6" fillId="0" borderId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4" fillId="0" borderId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6" fillId="0" borderId="0"/>
    <xf numFmtId="44" fontId="2" fillId="0" borderId="0" applyFont="0" applyFill="0" applyBorder="0" applyAlignment="0" applyProtection="0"/>
    <xf numFmtId="0" fontId="2" fillId="0" borderId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0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6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0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0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4" fontId="2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3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166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6" fillId="0" borderId="0"/>
  </cellStyleXfs>
  <cellXfs count="215">
    <xf numFmtId="0" fontId="0" fillId="0" borderId="0" xfId="0"/>
    <xf numFmtId="0" fontId="14" fillId="0" borderId="0" xfId="0" applyFont="1"/>
    <xf numFmtId="0" fontId="14" fillId="0" borderId="0" xfId="3" applyFont="1"/>
    <xf numFmtId="0" fontId="16" fillId="0" borderId="0" xfId="74" applyFont="1" applyAlignment="1">
      <alignment horizontal="center" vertical="center"/>
    </xf>
    <xf numFmtId="9" fontId="19" fillId="0" borderId="1" xfId="55904" applyFont="1" applyFill="1" applyBorder="1" applyAlignment="1">
      <alignment horizontal="center" vertical="center"/>
    </xf>
    <xf numFmtId="0" fontId="13" fillId="0" borderId="0" xfId="0" applyFont="1" applyAlignment="1">
      <alignment horizontal="center"/>
    </xf>
    <xf numFmtId="17" fontId="13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167" fontId="14" fillId="0" borderId="1" xfId="1" applyNumberFormat="1" applyFont="1" applyBorder="1" applyAlignment="1">
      <alignment horizontal="center"/>
    </xf>
    <xf numFmtId="9" fontId="15" fillId="0" borderId="0" xfId="2" applyFont="1" applyBorder="1" applyAlignment="1">
      <alignment horizontal="center"/>
    </xf>
    <xf numFmtId="43" fontId="14" fillId="0" borderId="0" xfId="1" applyFont="1" applyBorder="1" applyAlignment="1">
      <alignment horizontal="center"/>
    </xf>
    <xf numFmtId="9" fontId="14" fillId="0" borderId="0" xfId="2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4" fillId="0" borderId="1" xfId="0" applyFont="1" applyBorder="1" applyAlignment="1">
      <alignment horizontal="right"/>
    </xf>
    <xf numFmtId="0" fontId="15" fillId="0" borderId="0" xfId="0" applyFont="1" applyAlignment="1">
      <alignment horizontal="right"/>
    </xf>
    <xf numFmtId="0" fontId="14" fillId="0" borderId="0" xfId="0" applyFont="1" applyAlignment="1">
      <alignment horizontal="right"/>
    </xf>
    <xf numFmtId="167" fontId="19" fillId="0" borderId="1" xfId="56" applyNumberFormat="1" applyFont="1" applyFill="1" applyBorder="1" applyAlignment="1">
      <alignment horizontal="center" vertical="center"/>
    </xf>
    <xf numFmtId="0" fontId="20" fillId="0" borderId="0" xfId="3" applyFont="1"/>
    <xf numFmtId="0" fontId="20" fillId="0" borderId="0" xfId="0" applyFont="1"/>
    <xf numFmtId="14" fontId="14" fillId="4" borderId="1" xfId="0" applyNumberFormat="1" applyFont="1" applyFill="1" applyBorder="1" applyAlignment="1">
      <alignment horizontal="center"/>
    </xf>
    <xf numFmtId="171" fontId="0" fillId="0" borderId="0" xfId="1" applyNumberFormat="1" applyFont="1"/>
    <xf numFmtId="43" fontId="13" fillId="3" borderId="0" xfId="1" applyFont="1" applyFill="1" applyAlignment="1">
      <alignment horizontal="left"/>
    </xf>
    <xf numFmtId="0" fontId="13" fillId="3" borderId="0" xfId="0" applyFont="1" applyFill="1" applyAlignment="1">
      <alignment horizontal="left"/>
    </xf>
    <xf numFmtId="43" fontId="14" fillId="4" borderId="1" xfId="1" applyFont="1" applyFill="1" applyBorder="1"/>
    <xf numFmtId="0" fontId="14" fillId="4" borderId="1" xfId="0" applyFont="1" applyFill="1" applyBorder="1"/>
    <xf numFmtId="14" fontId="14" fillId="4" borderId="1" xfId="0" applyNumberFormat="1" applyFont="1" applyFill="1" applyBorder="1"/>
    <xf numFmtId="0" fontId="16" fillId="6" borderId="0" xfId="0" applyFont="1" applyFill="1" applyAlignment="1">
      <alignment horizontal="left"/>
    </xf>
    <xf numFmtId="14" fontId="16" fillId="6" borderId="0" xfId="0" applyNumberFormat="1" applyFont="1" applyFill="1" applyAlignment="1">
      <alignment horizontal="left"/>
    </xf>
    <xf numFmtId="43" fontId="16" fillId="6" borderId="0" xfId="1" applyFont="1" applyFill="1" applyAlignment="1">
      <alignment horizontal="left"/>
    </xf>
    <xf numFmtId="0" fontId="14" fillId="0" borderId="0" xfId="0" applyFont="1" applyAlignment="1">
      <alignment horizontal="left"/>
    </xf>
    <xf numFmtId="14" fontId="14" fillId="0" borderId="0" xfId="0" applyNumberFormat="1" applyFont="1"/>
    <xf numFmtId="43" fontId="14" fillId="0" borderId="0" xfId="1" applyFont="1"/>
    <xf numFmtId="171" fontId="14" fillId="0" borderId="0" xfId="1" applyNumberFormat="1" applyFont="1" applyAlignment="1">
      <alignment horizontal="center" vertical="center"/>
    </xf>
    <xf numFmtId="171" fontId="15" fillId="4" borderId="0" xfId="1" applyNumberFormat="1" applyFont="1" applyFill="1" applyAlignment="1">
      <alignment horizontal="center" vertical="center"/>
    </xf>
    <xf numFmtId="171" fontId="15" fillId="7" borderId="0" xfId="1" applyNumberFormat="1" applyFont="1" applyFill="1" applyAlignment="1">
      <alignment horizontal="center" vertical="center"/>
    </xf>
    <xf numFmtId="171" fontId="15" fillId="8" borderId="0" xfId="1" applyNumberFormat="1" applyFont="1" applyFill="1" applyAlignment="1">
      <alignment horizontal="center" vertical="center"/>
    </xf>
    <xf numFmtId="171" fontId="14" fillId="2" borderId="0" xfId="1" applyNumberFormat="1" applyFont="1" applyFill="1" applyAlignment="1">
      <alignment horizontal="center" vertical="center"/>
    </xf>
    <xf numFmtId="171" fontId="14" fillId="0" borderId="0" xfId="0" applyNumberFormat="1" applyFont="1"/>
    <xf numFmtId="14" fontId="14" fillId="3" borderId="0" xfId="0" applyNumberFormat="1" applyFont="1" applyFill="1"/>
    <xf numFmtId="171" fontId="14" fillId="3" borderId="0" xfId="1" applyNumberFormat="1" applyFont="1" applyFill="1" applyAlignment="1">
      <alignment horizontal="center" vertical="center"/>
    </xf>
    <xf numFmtId="171" fontId="14" fillId="0" borderId="0" xfId="1" applyNumberFormat="1" applyFont="1"/>
    <xf numFmtId="43" fontId="14" fillId="0" borderId="0" xfId="0" applyNumberFormat="1" applyFont="1"/>
    <xf numFmtId="0" fontId="20" fillId="0" borderId="1" xfId="3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167" fontId="14" fillId="0" borderId="0" xfId="0" applyNumberFormat="1" applyFont="1" applyAlignment="1">
      <alignment horizontal="center"/>
    </xf>
    <xf numFmtId="166" fontId="14" fillId="4" borderId="1" xfId="1" applyNumberFormat="1" applyFont="1" applyFill="1" applyBorder="1"/>
    <xf numFmtId="171" fontId="14" fillId="0" borderId="0" xfId="1" applyNumberFormat="1" applyFont="1" applyFill="1" applyAlignment="1">
      <alignment horizontal="center" vertical="center"/>
    </xf>
    <xf numFmtId="0" fontId="15" fillId="0" borderId="0" xfId="0" applyFont="1" applyAlignment="1">
      <alignment horizontal="center" vertical="center"/>
    </xf>
    <xf numFmtId="167" fontId="15" fillId="0" borderId="0" xfId="0" applyNumberFormat="1" applyFont="1" applyAlignment="1">
      <alignment horizontal="center"/>
    </xf>
    <xf numFmtId="167" fontId="14" fillId="0" borderId="0" xfId="1" applyNumberFormat="1" applyFont="1" applyBorder="1" applyAlignment="1">
      <alignment horizontal="center"/>
    </xf>
    <xf numFmtId="167" fontId="14" fillId="0" borderId="1" xfId="1" applyNumberFormat="1" applyFont="1" applyFill="1" applyBorder="1" applyAlignment="1">
      <alignment horizontal="center"/>
    </xf>
    <xf numFmtId="0" fontId="14" fillId="0" borderId="0" xfId="0" applyFont="1" applyAlignment="1">
      <alignment horizontal="center" vertical="center"/>
    </xf>
    <xf numFmtId="0" fontId="15" fillId="0" borderId="1" xfId="0" applyFont="1" applyBorder="1" applyAlignment="1">
      <alignment horizontal="right"/>
    </xf>
    <xf numFmtId="167" fontId="15" fillId="0" borderId="1" xfId="1" applyNumberFormat="1" applyFont="1" applyFill="1" applyBorder="1" applyAlignment="1">
      <alignment horizontal="center"/>
    </xf>
    <xf numFmtId="167" fontId="15" fillId="0" borderId="1" xfId="0" applyNumberFormat="1" applyFont="1" applyBorder="1" applyAlignment="1">
      <alignment horizontal="center"/>
    </xf>
    <xf numFmtId="167" fontId="14" fillId="0" borderId="2" xfId="0" applyNumberFormat="1" applyFont="1" applyBorder="1" applyAlignment="1">
      <alignment horizontal="center"/>
    </xf>
    <xf numFmtId="164" fontId="0" fillId="0" borderId="0" xfId="2423" applyFont="1"/>
    <xf numFmtId="167" fontId="25" fillId="0" borderId="0" xfId="0" applyNumberFormat="1" applyFont="1" applyAlignment="1">
      <alignment horizontal="center"/>
    </xf>
    <xf numFmtId="0" fontId="16" fillId="0" borderId="0" xfId="0" applyFont="1" applyAlignment="1">
      <alignment horizontal="center" vertical="center"/>
    </xf>
    <xf numFmtId="0" fontId="14" fillId="0" borderId="1" xfId="0" applyFont="1" applyBorder="1" applyAlignment="1">
      <alignment horizontal="center"/>
    </xf>
    <xf numFmtId="0" fontId="16" fillId="6" borderId="1" xfId="3" applyFont="1" applyFill="1" applyBorder="1" applyAlignment="1">
      <alignment horizontal="center" vertical="center" wrapText="1"/>
    </xf>
    <xf numFmtId="0" fontId="16" fillId="6" borderId="1" xfId="3" applyFont="1" applyFill="1" applyBorder="1" applyAlignment="1">
      <alignment horizontal="left" vertical="center" wrapText="1"/>
    </xf>
    <xf numFmtId="14" fontId="16" fillId="6" borderId="1" xfId="3" applyNumberFormat="1" applyFont="1" applyFill="1" applyBorder="1" applyAlignment="1">
      <alignment horizontal="center" vertical="center" wrapText="1"/>
    </xf>
    <xf numFmtId="168" fontId="16" fillId="6" borderId="1" xfId="3" applyNumberFormat="1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left"/>
    </xf>
    <xf numFmtId="14" fontId="14" fillId="0" borderId="1" xfId="0" applyNumberFormat="1" applyFont="1" applyBorder="1" applyAlignment="1">
      <alignment horizontal="center"/>
    </xf>
    <xf numFmtId="0" fontId="14" fillId="0" borderId="1" xfId="0" applyFont="1" applyBorder="1"/>
    <xf numFmtId="168" fontId="19" fillId="0" borderId="1" xfId="0" applyNumberFormat="1" applyFont="1" applyBorder="1" applyAlignment="1">
      <alignment horizontal="center"/>
    </xf>
    <xf numFmtId="168" fontId="14" fillId="0" borderId="1" xfId="0" applyNumberFormat="1" applyFont="1" applyBorder="1" applyAlignment="1">
      <alignment horizontal="center"/>
    </xf>
    <xf numFmtId="166" fontId="14" fillId="0" borderId="1" xfId="1" applyNumberFormat="1" applyFont="1" applyBorder="1" applyAlignment="1">
      <alignment horizontal="center"/>
    </xf>
    <xf numFmtId="0" fontId="24" fillId="6" borderId="1" xfId="0" applyFont="1" applyFill="1" applyBorder="1" applyAlignment="1">
      <alignment horizontal="center" vertical="center"/>
    </xf>
    <xf numFmtId="17" fontId="24" fillId="6" borderId="1" xfId="55902" applyNumberFormat="1" applyFont="1" applyFill="1" applyBorder="1" applyAlignment="1">
      <alignment horizontal="center" vertical="center"/>
    </xf>
    <xf numFmtId="17" fontId="24" fillId="6" borderId="3" xfId="55902" applyNumberFormat="1" applyFont="1" applyFill="1" applyBorder="1" applyAlignment="1">
      <alignment horizontal="center" vertical="center"/>
    </xf>
    <xf numFmtId="0" fontId="24" fillId="6" borderId="1" xfId="74" applyFont="1" applyFill="1" applyBorder="1" applyAlignment="1">
      <alignment horizontal="center" vertical="center"/>
    </xf>
    <xf numFmtId="0" fontId="16" fillId="9" borderId="0" xfId="0" applyFont="1" applyFill="1" applyAlignment="1">
      <alignment horizontal="right"/>
    </xf>
    <xf numFmtId="0" fontId="16" fillId="9" borderId="1" xfId="0" applyFont="1" applyFill="1" applyBorder="1" applyAlignment="1">
      <alignment horizontal="right"/>
    </xf>
    <xf numFmtId="167" fontId="16" fillId="10" borderId="1" xfId="0" applyNumberFormat="1" applyFont="1" applyFill="1" applyBorder="1" applyAlignment="1">
      <alignment horizontal="center"/>
    </xf>
    <xf numFmtId="167" fontId="16" fillId="10" borderId="0" xfId="0" applyNumberFormat="1" applyFont="1" applyFill="1" applyAlignment="1">
      <alignment horizontal="center"/>
    </xf>
    <xf numFmtId="9" fontId="13" fillId="10" borderId="1" xfId="55904" applyFont="1" applyFill="1" applyBorder="1" applyAlignment="1">
      <alignment horizontal="center" vertical="center"/>
    </xf>
    <xf numFmtId="0" fontId="19" fillId="0" borderId="2" xfId="0" applyFont="1" applyBorder="1" applyAlignment="1">
      <alignment horizontal="right"/>
    </xf>
    <xf numFmtId="0" fontId="19" fillId="0" borderId="1" xfId="0" applyFont="1" applyBorder="1" applyAlignment="1">
      <alignment horizontal="right"/>
    </xf>
    <xf numFmtId="167" fontId="14" fillId="0" borderId="0" xfId="1" applyNumberFormat="1" applyFont="1" applyFill="1" applyBorder="1" applyAlignment="1">
      <alignment horizontal="center"/>
    </xf>
    <xf numFmtId="167" fontId="19" fillId="0" borderId="0" xfId="56" applyNumberFormat="1" applyFont="1" applyFill="1" applyBorder="1" applyAlignment="1">
      <alignment horizontal="center" vertical="center"/>
    </xf>
    <xf numFmtId="9" fontId="19" fillId="0" borderId="0" xfId="55904" applyFont="1" applyFill="1" applyBorder="1" applyAlignment="1">
      <alignment horizontal="center" vertical="center"/>
    </xf>
    <xf numFmtId="167" fontId="15" fillId="0" borderId="0" xfId="1" applyNumberFormat="1" applyFont="1" applyFill="1" applyBorder="1" applyAlignment="1">
      <alignment horizontal="center"/>
    </xf>
    <xf numFmtId="0" fontId="26" fillId="0" borderId="0" xfId="55906"/>
    <xf numFmtId="165" fontId="28" fillId="0" borderId="0" xfId="55906" applyNumberFormat="1" applyFont="1" applyAlignment="1">
      <alignment horizontal="right" vertical="top"/>
    </xf>
    <xf numFmtId="172" fontId="29" fillId="0" borderId="0" xfId="55906" applyNumberFormat="1" applyFont="1" applyAlignment="1">
      <alignment horizontal="right" vertical="top"/>
    </xf>
    <xf numFmtId="0" fontId="30" fillId="0" borderId="0" xfId="55906" applyFont="1" applyAlignment="1">
      <alignment horizontal="left" vertical="top" wrapText="1"/>
    </xf>
    <xf numFmtId="0" fontId="29" fillId="0" borderId="0" xfId="55906" applyFont="1" applyAlignment="1">
      <alignment horizontal="left" vertical="top" wrapText="1"/>
    </xf>
    <xf numFmtId="175" fontId="29" fillId="0" borderId="0" xfId="55906" applyNumberFormat="1" applyFont="1" applyAlignment="1">
      <alignment horizontal="right" vertical="top"/>
    </xf>
    <xf numFmtId="4" fontId="29" fillId="0" borderId="0" xfId="55906" applyNumberFormat="1" applyFont="1" applyAlignment="1">
      <alignment horizontal="right" vertical="top"/>
    </xf>
    <xf numFmtId="0" fontId="26" fillId="5" borderId="0" xfId="55906" applyFill="1"/>
    <xf numFmtId="172" fontId="31" fillId="0" borderId="0" xfId="55906" applyNumberFormat="1" applyFont="1" applyAlignment="1">
      <alignment horizontal="right" vertical="top"/>
    </xf>
    <xf numFmtId="49" fontId="27" fillId="0" borderId="0" xfId="55906" applyNumberFormat="1" applyFont="1" applyAlignment="1">
      <alignment horizontal="center" vertical="top" wrapText="1"/>
    </xf>
    <xf numFmtId="172" fontId="29" fillId="5" borderId="0" xfId="55906" applyNumberFormat="1" applyFont="1" applyFill="1" applyAlignment="1">
      <alignment horizontal="right" vertical="top"/>
    </xf>
    <xf numFmtId="172" fontId="31" fillId="5" borderId="0" xfId="55906" applyNumberFormat="1" applyFont="1" applyFill="1" applyAlignment="1">
      <alignment horizontal="right" vertical="top"/>
    </xf>
    <xf numFmtId="0" fontId="18" fillId="2" borderId="1" xfId="3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/>
    </xf>
    <xf numFmtId="0" fontId="14" fillId="2" borderId="1" xfId="0" applyFont="1" applyFill="1" applyBorder="1"/>
    <xf numFmtId="167" fontId="14" fillId="4" borderId="1" xfId="1" applyNumberFormat="1" applyFont="1" applyFill="1" applyBorder="1" applyAlignment="1">
      <alignment horizontal="center"/>
    </xf>
    <xf numFmtId="14" fontId="0" fillId="0" borderId="0" xfId="0" applyNumberFormat="1"/>
    <xf numFmtId="166" fontId="14" fillId="0" borderId="2" xfId="0" applyNumberFormat="1" applyFont="1" applyBorder="1" applyAlignment="1">
      <alignment horizontal="center"/>
    </xf>
    <xf numFmtId="10" fontId="14" fillId="0" borderId="0" xfId="2" applyNumberFormat="1" applyFont="1" applyAlignment="1">
      <alignment horizontal="center"/>
    </xf>
    <xf numFmtId="167" fontId="18" fillId="0" borderId="1" xfId="56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16" fillId="0" borderId="6" xfId="3" applyFont="1" applyBorder="1" applyAlignment="1">
      <alignment horizontal="center" vertical="center"/>
    </xf>
    <xf numFmtId="17" fontId="16" fillId="6" borderId="1" xfId="3" applyNumberFormat="1" applyFont="1" applyFill="1" applyBorder="1" applyAlignment="1">
      <alignment horizontal="center" vertical="center"/>
    </xf>
    <xf numFmtId="177" fontId="16" fillId="6" borderId="1" xfId="3" applyNumberFormat="1" applyFont="1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167" fontId="13" fillId="6" borderId="1" xfId="1" applyNumberFormat="1" applyFont="1" applyFill="1" applyBorder="1" applyAlignment="1">
      <alignment horizontal="center"/>
    </xf>
    <xf numFmtId="0" fontId="13" fillId="0" borderId="0" xfId="3" applyFont="1" applyAlignment="1">
      <alignment horizontal="center" vertical="center"/>
    </xf>
    <xf numFmtId="167" fontId="19" fillId="0" borderId="1" xfId="5" applyNumberFormat="1" applyFont="1" applyFill="1" applyBorder="1" applyAlignment="1">
      <alignment horizontal="center" vertical="center"/>
    </xf>
    <xf numFmtId="165" fontId="19" fillId="0" borderId="1" xfId="4" applyNumberFormat="1" applyFont="1" applyFill="1" applyBorder="1" applyAlignment="1">
      <alignment horizontal="center" vertical="center"/>
    </xf>
    <xf numFmtId="166" fontId="14" fillId="0" borderId="1" xfId="1" applyNumberFormat="1" applyFont="1" applyFill="1" applyBorder="1" applyAlignment="1">
      <alignment horizontal="center"/>
    </xf>
    <xf numFmtId="0" fontId="14" fillId="0" borderId="0" xfId="3" applyFont="1" applyAlignment="1">
      <alignment horizontal="center" vertical="center"/>
    </xf>
    <xf numFmtId="165" fontId="14" fillId="0" borderId="0" xfId="4" applyNumberFormat="1" applyFont="1" applyAlignment="1">
      <alignment horizontal="center" vertical="center"/>
    </xf>
    <xf numFmtId="167" fontId="14" fillId="0" borderId="0" xfId="3" applyNumberFormat="1" applyFont="1" applyAlignment="1">
      <alignment horizontal="center" vertical="center"/>
    </xf>
    <xf numFmtId="44" fontId="23" fillId="12" borderId="0" xfId="0" applyNumberFormat="1" applyFont="1" applyFill="1" applyAlignment="1">
      <alignment horizontal="center" vertical="center" wrapText="1"/>
    </xf>
    <xf numFmtId="44" fontId="23" fillId="0" borderId="0" xfId="0" applyNumberFormat="1" applyFont="1" applyAlignment="1">
      <alignment vertical="center" wrapText="1"/>
    </xf>
    <xf numFmtId="10" fontId="0" fillId="0" borderId="0" xfId="0" applyNumberFormat="1"/>
    <xf numFmtId="0" fontId="15" fillId="4" borderId="1" xfId="0" applyFont="1" applyFill="1" applyBorder="1" applyAlignment="1">
      <alignment horizontal="right"/>
    </xf>
    <xf numFmtId="0" fontId="15" fillId="2" borderId="1" xfId="0" applyFont="1" applyFill="1" applyBorder="1" applyAlignment="1">
      <alignment horizontal="right"/>
    </xf>
    <xf numFmtId="0" fontId="14" fillId="0" borderId="7" xfId="0" applyFont="1" applyBorder="1" applyAlignment="1">
      <alignment horizontal="right"/>
    </xf>
    <xf numFmtId="44" fontId="22" fillId="0" borderId="0" xfId="0" applyNumberFormat="1" applyFont="1" applyAlignment="1">
      <alignment vertical="center" wrapText="1"/>
    </xf>
    <xf numFmtId="0" fontId="15" fillId="2" borderId="7" xfId="0" applyFont="1" applyFill="1" applyBorder="1" applyAlignment="1">
      <alignment horizontal="right"/>
    </xf>
    <xf numFmtId="10" fontId="0" fillId="0" borderId="0" xfId="2423" applyNumberFormat="1" applyFont="1"/>
    <xf numFmtId="10" fontId="0" fillId="0" borderId="0" xfId="2" applyNumberFormat="1" applyFont="1"/>
    <xf numFmtId="44" fontId="12" fillId="0" borderId="0" xfId="0" applyNumberFormat="1" applyFont="1" applyAlignment="1">
      <alignment vertical="center" wrapText="1"/>
    </xf>
    <xf numFmtId="0" fontId="18" fillId="4" borderId="0" xfId="0" applyFont="1" applyFill="1" applyAlignment="1">
      <alignment horizontal="right"/>
    </xf>
    <xf numFmtId="0" fontId="18" fillId="4" borderId="1" xfId="0" applyFont="1" applyFill="1" applyBorder="1" applyAlignment="1">
      <alignment horizontal="right"/>
    </xf>
    <xf numFmtId="0" fontId="18" fillId="2" borderId="2" xfId="0" applyFont="1" applyFill="1" applyBorder="1" applyAlignment="1">
      <alignment horizontal="right"/>
    </xf>
    <xf numFmtId="0" fontId="18" fillId="2" borderId="1" xfId="0" applyFont="1" applyFill="1" applyBorder="1" applyAlignment="1">
      <alignment horizontal="right"/>
    </xf>
    <xf numFmtId="44" fontId="23" fillId="0" borderId="0" xfId="0" applyNumberFormat="1" applyFont="1" applyAlignment="1">
      <alignment horizontal="center" vertical="center" wrapText="1"/>
    </xf>
    <xf numFmtId="164" fontId="0" fillId="0" borderId="0" xfId="2423" applyFont="1" applyAlignment="1">
      <alignment horizontal="center" vertical="center"/>
    </xf>
    <xf numFmtId="164" fontId="23" fillId="12" borderId="0" xfId="2423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19" fillId="0" borderId="0" xfId="3" applyFont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19" fillId="0" borderId="1" xfId="3" applyFont="1" applyBorder="1" applyAlignment="1">
      <alignment horizontal="center" vertical="center"/>
    </xf>
    <xf numFmtId="0" fontId="13" fillId="13" borderId="0" xfId="0" applyFont="1" applyFill="1" applyAlignment="1">
      <alignment horizontal="center" vertical="center"/>
    </xf>
    <xf numFmtId="167" fontId="14" fillId="0" borderId="0" xfId="2" applyNumberFormat="1" applyFont="1" applyBorder="1" applyAlignment="1">
      <alignment horizontal="center"/>
    </xf>
    <xf numFmtId="0" fontId="33" fillId="0" borderId="0" xfId="0" applyFont="1" applyAlignment="1">
      <alignment horizontal="center"/>
    </xf>
    <xf numFmtId="0" fontId="33" fillId="0" borderId="0" xfId="0" applyFont="1" applyAlignment="1">
      <alignment horizontal="right"/>
    </xf>
    <xf numFmtId="164" fontId="0" fillId="0" borderId="0" xfId="2423" applyFont="1" applyAlignment="1">
      <alignment horizontal="center"/>
    </xf>
    <xf numFmtId="164" fontId="0" fillId="0" borderId="0" xfId="2423" applyFont="1" applyFill="1" applyAlignment="1">
      <alignment horizontal="center" vertical="center"/>
    </xf>
    <xf numFmtId="178" fontId="23" fillId="0" borderId="0" xfId="2" applyNumberFormat="1" applyFont="1" applyFill="1" applyAlignment="1">
      <alignment vertical="center" wrapText="1"/>
    </xf>
    <xf numFmtId="0" fontId="15" fillId="4" borderId="0" xfId="0" applyFont="1" applyFill="1" applyAlignment="1">
      <alignment horizontal="right"/>
    </xf>
    <xf numFmtId="0" fontId="15" fillId="2" borderId="0" xfId="0" applyFont="1" applyFill="1" applyAlignment="1">
      <alignment horizontal="right"/>
    </xf>
    <xf numFmtId="0" fontId="18" fillId="2" borderId="0" xfId="0" applyFont="1" applyFill="1" applyAlignment="1">
      <alignment horizontal="right"/>
    </xf>
    <xf numFmtId="10" fontId="0" fillId="0" borderId="0" xfId="0" applyNumberFormat="1" applyAlignment="1">
      <alignment horizontal="center"/>
    </xf>
    <xf numFmtId="0" fontId="0" fillId="4" borderId="0" xfId="0" applyFill="1"/>
    <xf numFmtId="178" fontId="0" fillId="0" borderId="0" xfId="2" applyNumberFormat="1" applyFont="1" applyAlignment="1"/>
    <xf numFmtId="178" fontId="0" fillId="0" borderId="0" xfId="2" applyNumberFormat="1" applyFont="1"/>
    <xf numFmtId="179" fontId="0" fillId="0" borderId="0" xfId="2" applyNumberFormat="1" applyFont="1" applyAlignment="1"/>
    <xf numFmtId="0" fontId="0" fillId="0" borderId="0" xfId="0" applyAlignment="1">
      <alignment horizontal="center"/>
    </xf>
    <xf numFmtId="166" fontId="16" fillId="10" borderId="1" xfId="0" applyNumberFormat="1" applyFont="1" applyFill="1" applyBorder="1" applyAlignment="1">
      <alignment horizontal="center"/>
    </xf>
    <xf numFmtId="166" fontId="15" fillId="0" borderId="1" xfId="0" applyNumberFormat="1" applyFont="1" applyBorder="1" applyAlignment="1">
      <alignment horizontal="center"/>
    </xf>
    <xf numFmtId="43" fontId="0" fillId="0" borderId="0" xfId="1" applyFont="1"/>
    <xf numFmtId="0" fontId="34" fillId="0" borderId="0" xfId="0" applyFont="1"/>
    <xf numFmtId="166" fontId="14" fillId="0" borderId="0" xfId="0" applyNumberFormat="1" applyFont="1" applyAlignment="1">
      <alignment horizontal="center"/>
    </xf>
    <xf numFmtId="180" fontId="0" fillId="0" borderId="0" xfId="0" applyNumberFormat="1"/>
    <xf numFmtId="181" fontId="0" fillId="0" borderId="0" xfId="2" applyNumberFormat="1" applyFont="1"/>
    <xf numFmtId="9" fontId="15" fillId="0" borderId="0" xfId="0" applyNumberFormat="1" applyFont="1" applyAlignment="1">
      <alignment horizontal="center"/>
    </xf>
    <xf numFmtId="0" fontId="35" fillId="0" borderId="0" xfId="0" applyFont="1"/>
    <xf numFmtId="0" fontId="35" fillId="14" borderId="0" xfId="0" applyFont="1" applyFill="1"/>
    <xf numFmtId="0" fontId="36" fillId="0" borderId="0" xfId="0" applyFont="1"/>
    <xf numFmtId="0" fontId="36" fillId="14" borderId="0" xfId="0" applyFont="1" applyFill="1"/>
    <xf numFmtId="14" fontId="35" fillId="0" borderId="0" xfId="0" applyNumberFormat="1" applyFont="1" applyAlignment="1">
      <alignment horizontal="center"/>
    </xf>
    <xf numFmtId="14" fontId="35" fillId="14" borderId="0" xfId="0" applyNumberFormat="1" applyFont="1" applyFill="1" applyAlignment="1">
      <alignment horizontal="center"/>
    </xf>
    <xf numFmtId="0" fontId="36" fillId="5" borderId="0" xfId="0" applyFont="1" applyFill="1"/>
    <xf numFmtId="0" fontId="20" fillId="5" borderId="0" xfId="3" applyFont="1" applyFill="1"/>
    <xf numFmtId="14" fontId="14" fillId="4" borderId="0" xfId="0" applyNumberFormat="1" applyFont="1" applyFill="1" applyAlignment="1">
      <alignment horizontal="center"/>
    </xf>
    <xf numFmtId="14" fontId="14" fillId="4" borderId="0" xfId="0" applyNumberFormat="1" applyFont="1" applyFill="1" applyAlignment="1">
      <alignment horizontal="left"/>
    </xf>
    <xf numFmtId="0" fontId="35" fillId="5" borderId="0" xfId="0" applyFont="1" applyFill="1"/>
    <xf numFmtId="0" fontId="1" fillId="0" borderId="0" xfId="0" applyFont="1"/>
    <xf numFmtId="0" fontId="13" fillId="6" borderId="4" xfId="0" applyFont="1" applyFill="1" applyBorder="1" applyAlignment="1">
      <alignment horizontal="center"/>
    </xf>
    <xf numFmtId="43" fontId="13" fillId="6" borderId="4" xfId="1" applyFont="1" applyFill="1" applyBorder="1" applyAlignment="1">
      <alignment horizontal="center" vertical="center"/>
    </xf>
    <xf numFmtId="0" fontId="16" fillId="6" borderId="1" xfId="74" applyFont="1" applyFill="1" applyBorder="1" applyAlignment="1">
      <alignment horizontal="center" vertical="center"/>
    </xf>
    <xf numFmtId="0" fontId="16" fillId="0" borderId="5" xfId="3" applyFont="1" applyBorder="1" applyAlignment="1">
      <alignment horizontal="center" vertical="center"/>
    </xf>
    <xf numFmtId="0" fontId="16" fillId="6" borderId="1" xfId="3" applyFont="1" applyFill="1" applyBorder="1" applyAlignment="1">
      <alignment horizontal="center" vertical="center"/>
    </xf>
    <xf numFmtId="165" fontId="16" fillId="6" borderId="1" xfId="4" applyNumberFormat="1" applyFont="1" applyFill="1" applyBorder="1" applyAlignment="1">
      <alignment horizontal="center" vertical="center"/>
    </xf>
    <xf numFmtId="49" fontId="30" fillId="0" borderId="0" xfId="55906" applyNumberFormat="1" applyFont="1" applyAlignment="1">
      <alignment horizontal="left" vertical="top" wrapText="1"/>
    </xf>
    <xf numFmtId="173" fontId="30" fillId="0" borderId="0" xfId="55906" applyNumberFormat="1" applyFont="1" applyAlignment="1">
      <alignment horizontal="right" vertical="top"/>
    </xf>
    <xf numFmtId="4" fontId="30" fillId="0" borderId="0" xfId="55906" applyNumberFormat="1" applyFont="1" applyAlignment="1">
      <alignment horizontal="right" vertical="top"/>
    </xf>
    <xf numFmtId="0" fontId="29" fillId="0" borderId="0" xfId="55906" applyFont="1" applyAlignment="1">
      <alignment horizontal="left" vertical="top" wrapText="1"/>
    </xf>
    <xf numFmtId="174" fontId="29" fillId="0" borderId="0" xfId="55906" applyNumberFormat="1" applyFont="1" applyAlignment="1">
      <alignment horizontal="right" vertical="top"/>
    </xf>
    <xf numFmtId="4" fontId="29" fillId="0" borderId="0" xfId="55906" applyNumberFormat="1" applyFont="1" applyAlignment="1">
      <alignment horizontal="right" vertical="top"/>
    </xf>
    <xf numFmtId="172" fontId="29" fillId="0" borderId="0" xfId="55906" applyNumberFormat="1" applyFont="1" applyAlignment="1">
      <alignment horizontal="right" vertical="top"/>
    </xf>
    <xf numFmtId="0" fontId="30" fillId="0" borderId="0" xfId="55906" applyFont="1" applyAlignment="1">
      <alignment horizontal="left" vertical="top" wrapText="1"/>
    </xf>
    <xf numFmtId="172" fontId="31" fillId="0" borderId="0" xfId="55906" applyNumberFormat="1" applyFont="1" applyAlignment="1">
      <alignment horizontal="right" vertical="top"/>
    </xf>
    <xf numFmtId="0" fontId="32" fillId="0" borderId="0" xfId="55906" applyFont="1" applyAlignment="1">
      <alignment horizontal="left" vertical="top" wrapText="1"/>
    </xf>
    <xf numFmtId="0" fontId="31" fillId="0" borderId="0" xfId="55906" applyFont="1" applyAlignment="1">
      <alignment horizontal="left" vertical="top" wrapText="1"/>
    </xf>
    <xf numFmtId="175" fontId="31" fillId="0" borderId="0" xfId="55906" applyNumberFormat="1" applyFont="1" applyAlignment="1">
      <alignment horizontal="right" vertical="top"/>
    </xf>
    <xf numFmtId="4" fontId="31" fillId="0" borderId="0" xfId="55906" applyNumberFormat="1" applyFont="1" applyAlignment="1">
      <alignment horizontal="right" vertical="top"/>
    </xf>
    <xf numFmtId="174" fontId="31" fillId="0" borderId="0" xfId="55906" applyNumberFormat="1" applyFont="1" applyAlignment="1">
      <alignment horizontal="right" vertical="top"/>
    </xf>
    <xf numFmtId="49" fontId="27" fillId="0" borderId="0" xfId="55906" applyNumberFormat="1" applyFont="1" applyAlignment="1">
      <alignment horizontal="center" vertical="top" wrapText="1"/>
    </xf>
    <xf numFmtId="175" fontId="29" fillId="0" borderId="0" xfId="55906" applyNumberFormat="1" applyFont="1" applyAlignment="1">
      <alignment horizontal="right" vertical="top"/>
    </xf>
    <xf numFmtId="172" fontId="31" fillId="5" borderId="0" xfId="55906" applyNumberFormat="1" applyFont="1" applyFill="1" applyAlignment="1">
      <alignment horizontal="right" vertical="top"/>
    </xf>
    <xf numFmtId="0" fontId="32" fillId="5" borderId="0" xfId="55906" applyFont="1" applyFill="1" applyAlignment="1">
      <alignment horizontal="left" vertical="top" wrapText="1"/>
    </xf>
    <xf numFmtId="0" fontId="31" fillId="5" borderId="0" xfId="55906" applyFont="1" applyFill="1" applyAlignment="1">
      <alignment horizontal="left" vertical="top" wrapText="1"/>
    </xf>
    <xf numFmtId="175" fontId="31" fillId="5" borderId="0" xfId="55906" applyNumberFormat="1" applyFont="1" applyFill="1" applyAlignment="1">
      <alignment horizontal="right" vertical="top"/>
    </xf>
    <xf numFmtId="4" fontId="31" fillId="5" borderId="0" xfId="55906" applyNumberFormat="1" applyFont="1" applyFill="1" applyAlignment="1">
      <alignment horizontal="right" vertical="top"/>
    </xf>
    <xf numFmtId="176" fontId="29" fillId="0" borderId="0" xfId="55906" applyNumberFormat="1" applyFont="1" applyAlignment="1">
      <alignment horizontal="right" vertical="top"/>
    </xf>
    <xf numFmtId="176" fontId="31" fillId="0" borderId="0" xfId="55906" applyNumberFormat="1" applyFont="1" applyAlignment="1">
      <alignment horizontal="right" vertical="top"/>
    </xf>
    <xf numFmtId="49" fontId="27" fillId="0" borderId="0" xfId="55906" applyNumberFormat="1" applyFont="1" applyAlignment="1">
      <alignment horizontal="left" vertical="top" wrapText="1"/>
    </xf>
    <xf numFmtId="49" fontId="27" fillId="0" borderId="0" xfId="55906" applyNumberFormat="1" applyFont="1" applyAlignment="1">
      <alignment horizontal="right" vertical="top" wrapText="1"/>
    </xf>
    <xf numFmtId="49" fontId="28" fillId="0" borderId="0" xfId="55906" applyNumberFormat="1" applyFont="1" applyAlignment="1">
      <alignment horizontal="left" vertical="top" wrapText="1"/>
    </xf>
    <xf numFmtId="21" fontId="28" fillId="0" borderId="0" xfId="55906" applyNumberFormat="1" applyFont="1" applyAlignment="1">
      <alignment horizontal="right" vertical="top"/>
    </xf>
    <xf numFmtId="14" fontId="28" fillId="0" borderId="0" xfId="55906" applyNumberFormat="1" applyFont="1" applyAlignment="1">
      <alignment horizontal="right" vertical="top"/>
    </xf>
    <xf numFmtId="0" fontId="27" fillId="0" borderId="0" xfId="55906" applyFont="1" applyAlignment="1">
      <alignment horizontal="left" vertical="top" wrapText="1"/>
    </xf>
    <xf numFmtId="49" fontId="27" fillId="11" borderId="0" xfId="55906" applyNumberFormat="1" applyFont="1" applyFill="1" applyAlignment="1">
      <alignment horizontal="center" vertical="top" wrapText="1"/>
    </xf>
    <xf numFmtId="171" fontId="14" fillId="0" borderId="0" xfId="1" applyNumberFormat="1" applyFont="1" applyAlignment="1">
      <alignment horizontal="center" vertical="center"/>
    </xf>
    <xf numFmtId="0" fontId="14" fillId="0" borderId="0" xfId="0" applyFont="1" applyAlignment="1">
      <alignment horizontal="center"/>
    </xf>
  </cellXfs>
  <cellStyles count="55907">
    <cellStyle name="Comma 2" xfId="32" xr:uid="{00000000-0005-0000-0000-000000000000}"/>
    <cellStyle name="Comma 2 10" xfId="629" xr:uid="{00000000-0005-0000-0000-000001000000}"/>
    <cellStyle name="Comma 2 10 10" xfId="46185" xr:uid="{00000000-0005-0000-0000-000002000000}"/>
    <cellStyle name="Comma 2 10 11" xfId="54117" xr:uid="{00000000-0005-0000-0000-000003000000}"/>
    <cellStyle name="Comma 2 10 12" xfId="2424" xr:uid="{00000000-0005-0000-0000-000004000000}"/>
    <cellStyle name="Comma 2 10 2" xfId="7556" xr:uid="{00000000-0005-0000-0000-000005000000}"/>
    <cellStyle name="Comma 2 10 2 2" xfId="16857" xr:uid="{00000000-0005-0000-0000-000006000000}"/>
    <cellStyle name="Comma 2 10 2 2 2" xfId="33665" xr:uid="{00000000-0005-0000-0000-000007000000}"/>
    <cellStyle name="Comma 2 10 2 3" xfId="19349" xr:uid="{00000000-0005-0000-0000-000008000000}"/>
    <cellStyle name="Comma 2 10 2 4" xfId="28163" xr:uid="{00000000-0005-0000-0000-000009000000}"/>
    <cellStyle name="Comma 2 10 2 5" xfId="41357" xr:uid="{00000000-0005-0000-0000-00000A000000}"/>
    <cellStyle name="Comma 2 10 2 6" xfId="48456" xr:uid="{00000000-0005-0000-0000-00000B000000}"/>
    <cellStyle name="Comma 2 10 3" xfId="5289" xr:uid="{00000000-0005-0000-0000-00000C000000}"/>
    <cellStyle name="Comma 2 10 3 2" xfId="16653" xr:uid="{00000000-0005-0000-0000-00000D000000}"/>
    <cellStyle name="Comma 2 10 3 3" xfId="30914" xr:uid="{00000000-0005-0000-0000-00000E000000}"/>
    <cellStyle name="Comma 2 10 3 4" xfId="43850" xr:uid="{00000000-0005-0000-0000-00000F000000}"/>
    <cellStyle name="Comma 2 10 4" xfId="14307" xr:uid="{00000000-0005-0000-0000-000010000000}"/>
    <cellStyle name="Comma 2 10 5" xfId="17832" xr:uid="{00000000-0005-0000-0000-000011000000}"/>
    <cellStyle name="Comma 2 10 6" xfId="20195" xr:uid="{00000000-0005-0000-0000-000012000000}"/>
    <cellStyle name="Comma 2 10 7" xfId="22209" xr:uid="{00000000-0005-0000-0000-000013000000}"/>
    <cellStyle name="Comma 2 10 8" xfId="25157" xr:uid="{00000000-0005-0000-0000-000014000000}"/>
    <cellStyle name="Comma 2 10 9" xfId="37486" xr:uid="{00000000-0005-0000-0000-000015000000}"/>
    <cellStyle name="Comma 2 11" xfId="1577" xr:uid="{00000000-0005-0000-0000-000016000000}"/>
    <cellStyle name="Comma 2 11 10" xfId="55054" xr:uid="{00000000-0005-0000-0000-000017000000}"/>
    <cellStyle name="Comma 2 11 11" xfId="2425" xr:uid="{00000000-0005-0000-0000-000018000000}"/>
    <cellStyle name="Comma 2 11 2" xfId="8427" xr:uid="{00000000-0005-0000-0000-000019000000}"/>
    <cellStyle name="Comma 2 11 2 2" xfId="16858" xr:uid="{00000000-0005-0000-0000-00001A000000}"/>
    <cellStyle name="Comma 2 11 2 2 2" xfId="33666" xr:uid="{00000000-0005-0000-0000-00001B000000}"/>
    <cellStyle name="Comma 2 11 2 3" xfId="28164" xr:uid="{00000000-0005-0000-0000-00001C000000}"/>
    <cellStyle name="Comma 2 11 2 4" xfId="41358" xr:uid="{00000000-0005-0000-0000-00001D000000}"/>
    <cellStyle name="Comma 2 11 2 5" xfId="49327" xr:uid="{00000000-0005-0000-0000-00001E000000}"/>
    <cellStyle name="Comma 2 11 3" xfId="6228" xr:uid="{00000000-0005-0000-0000-00001F000000}"/>
    <cellStyle name="Comma 2 11 3 2" xfId="30915" xr:uid="{00000000-0005-0000-0000-000020000000}"/>
    <cellStyle name="Comma 2 11 3 3" xfId="44721" xr:uid="{00000000-0005-0000-0000-000021000000}"/>
    <cellStyle name="Comma 2 11 4" xfId="18479" xr:uid="{00000000-0005-0000-0000-000022000000}"/>
    <cellStyle name="Comma 2 11 5" xfId="20196" xr:uid="{00000000-0005-0000-0000-000023000000}"/>
    <cellStyle name="Comma 2 11 6" xfId="22210" xr:uid="{00000000-0005-0000-0000-000024000000}"/>
    <cellStyle name="Comma 2 11 7" xfId="25158" xr:uid="{00000000-0005-0000-0000-000025000000}"/>
    <cellStyle name="Comma 2 11 8" xfId="37487" xr:uid="{00000000-0005-0000-0000-000026000000}"/>
    <cellStyle name="Comma 2 11 9" xfId="47128" xr:uid="{00000000-0005-0000-0000-000027000000}"/>
    <cellStyle name="Comma 2 12" xfId="7099" xr:uid="{00000000-0005-0000-0000-000028000000}"/>
    <cellStyle name="Comma 2 12 2" xfId="10648" xr:uid="{00000000-0005-0000-0000-000029000000}"/>
    <cellStyle name="Comma 2 12 3" xfId="47999" xr:uid="{00000000-0005-0000-0000-00002A000000}"/>
    <cellStyle name="Comma 2 13" xfId="4723" xr:uid="{00000000-0005-0000-0000-00002B000000}"/>
    <cellStyle name="Comma 2 13 2" xfId="11119" xr:uid="{00000000-0005-0000-0000-00002C000000}"/>
    <cellStyle name="Comma 2 13 2 2" xfId="32948" xr:uid="{00000000-0005-0000-0000-00002D000000}"/>
    <cellStyle name="Comma 2 13 2 3" xfId="40640" xr:uid="{00000000-0005-0000-0000-00002E000000}"/>
    <cellStyle name="Comma 2 13 2 4" xfId="52101" xr:uid="{00000000-0005-0000-0000-00002F000000}"/>
    <cellStyle name="Comma 2 13 3" xfId="27446" xr:uid="{00000000-0005-0000-0000-000030000000}"/>
    <cellStyle name="Comma 2 13 4" xfId="36769" xr:uid="{00000000-0005-0000-0000-000031000000}"/>
    <cellStyle name="Comma 2 13 5" xfId="51050" xr:uid="{00000000-0005-0000-0000-000032000000}"/>
    <cellStyle name="Comma 2 14" xfId="9847" xr:uid="{00000000-0005-0000-0000-000033000000}"/>
    <cellStyle name="Comma 2 14 2" xfId="10045" xr:uid="{00000000-0005-0000-0000-000034000000}"/>
    <cellStyle name="Comma 2 14 2 2" xfId="50557" xr:uid="{00000000-0005-0000-0000-000035000000}"/>
    <cellStyle name="Comma 2 14 3" xfId="30197" xr:uid="{00000000-0005-0000-0000-000036000000}"/>
    <cellStyle name="Comma 2 14 4" xfId="39769" xr:uid="{00000000-0005-0000-0000-000037000000}"/>
    <cellStyle name="Comma 2 14 5" xfId="50836" xr:uid="{00000000-0005-0000-0000-000038000000}"/>
    <cellStyle name="Comma 2 15" xfId="9891" xr:uid="{00000000-0005-0000-0000-000039000000}"/>
    <cellStyle name="Comma 2 15 2" xfId="43391" xr:uid="{00000000-0005-0000-0000-00003A000000}"/>
    <cellStyle name="Comma 2 15 3" xfId="50497" xr:uid="{00000000-0005-0000-0000-00003B000000}"/>
    <cellStyle name="Comma 2 16" xfId="17780" xr:uid="{00000000-0005-0000-0000-00003C000000}"/>
    <cellStyle name="Comma 2 17" xfId="24255" xr:uid="{00000000-0005-0000-0000-00003D000000}"/>
    <cellStyle name="Comma 2 18" xfId="35706" xr:uid="{00000000-0005-0000-0000-00003E000000}"/>
    <cellStyle name="Comma 2 19" xfId="45596" xr:uid="{00000000-0005-0000-0000-00003F000000}"/>
    <cellStyle name="Comma 2 2" xfId="76" xr:uid="{00000000-0005-0000-0000-000040000000}"/>
    <cellStyle name="Comma 2 2 10" xfId="1591" xr:uid="{00000000-0005-0000-0000-000041000000}"/>
    <cellStyle name="Comma 2 2 10 2" xfId="8441" xr:uid="{00000000-0005-0000-0000-000042000000}"/>
    <cellStyle name="Comma 2 2 10 2 2" xfId="33667" xr:uid="{00000000-0005-0000-0000-000043000000}"/>
    <cellStyle name="Comma 2 2 10 2 3" xfId="28165" xr:uid="{00000000-0005-0000-0000-000044000000}"/>
    <cellStyle name="Comma 2 2 10 2 4" xfId="41359" xr:uid="{00000000-0005-0000-0000-000045000000}"/>
    <cellStyle name="Comma 2 2 10 2 5" xfId="49341" xr:uid="{00000000-0005-0000-0000-000046000000}"/>
    <cellStyle name="Comma 2 2 10 3" xfId="10666" xr:uid="{00000000-0005-0000-0000-000047000000}"/>
    <cellStyle name="Comma 2 2 10 3 2" xfId="30916" xr:uid="{00000000-0005-0000-0000-000048000000}"/>
    <cellStyle name="Comma 2 2 10 3 3" xfId="44735" xr:uid="{00000000-0005-0000-0000-000049000000}"/>
    <cellStyle name="Comma 2 2 10 4" xfId="18493" xr:uid="{00000000-0005-0000-0000-00004A000000}"/>
    <cellStyle name="Comma 2 2 10 5" xfId="25159" xr:uid="{00000000-0005-0000-0000-00004B000000}"/>
    <cellStyle name="Comma 2 2 10 6" xfId="37488" xr:uid="{00000000-0005-0000-0000-00004C000000}"/>
    <cellStyle name="Comma 2 2 10 7" xfId="47142" xr:uid="{00000000-0005-0000-0000-00004D000000}"/>
    <cellStyle name="Comma 2 2 10 8" xfId="55068" xr:uid="{00000000-0005-0000-0000-00004E000000}"/>
    <cellStyle name="Comma 2 2 10 9" xfId="6242" xr:uid="{00000000-0005-0000-0000-00004F000000}"/>
    <cellStyle name="Comma 2 2 11" xfId="7113" xr:uid="{00000000-0005-0000-0000-000050000000}"/>
    <cellStyle name="Comma 2 2 11 2" xfId="11133" xr:uid="{00000000-0005-0000-0000-000051000000}"/>
    <cellStyle name="Comma 2 2 11 2 2" xfId="32962" xr:uid="{00000000-0005-0000-0000-000052000000}"/>
    <cellStyle name="Comma 2 2 11 2 3" xfId="40654" xr:uid="{00000000-0005-0000-0000-000053000000}"/>
    <cellStyle name="Comma 2 2 11 2 4" xfId="52115" xr:uid="{00000000-0005-0000-0000-000054000000}"/>
    <cellStyle name="Comma 2 2 11 3" xfId="27460" xr:uid="{00000000-0005-0000-0000-000055000000}"/>
    <cellStyle name="Comma 2 2 11 4" xfId="36783" xr:uid="{00000000-0005-0000-0000-000056000000}"/>
    <cellStyle name="Comma 2 2 11 5" xfId="48013" xr:uid="{00000000-0005-0000-0000-000057000000}"/>
    <cellStyle name="Comma 2 2 12" xfId="4750" xr:uid="{00000000-0005-0000-0000-000058000000}"/>
    <cellStyle name="Comma 2 2 12 2" xfId="10459" xr:uid="{00000000-0005-0000-0000-000059000000}"/>
    <cellStyle name="Comma 2 2 12 2 2" xfId="50369" xr:uid="{00000000-0005-0000-0000-00005A000000}"/>
    <cellStyle name="Comma 2 2 12 3" xfId="30211" xr:uid="{00000000-0005-0000-0000-00005B000000}"/>
    <cellStyle name="Comma 2 2 12 4" xfId="39783" xr:uid="{00000000-0005-0000-0000-00005C000000}"/>
    <cellStyle name="Comma 2 2 12 5" xfId="51268" xr:uid="{00000000-0005-0000-0000-00005D000000}"/>
    <cellStyle name="Comma 2 2 13" xfId="10232" xr:uid="{00000000-0005-0000-0000-00005E000000}"/>
    <cellStyle name="Comma 2 2 13 2" xfId="43405" xr:uid="{00000000-0005-0000-0000-00005F000000}"/>
    <cellStyle name="Comma 2 2 13 3" xfId="51269" xr:uid="{00000000-0005-0000-0000-000060000000}"/>
    <cellStyle name="Comma 2 2 14" xfId="14308" xr:uid="{00000000-0005-0000-0000-000061000000}"/>
    <cellStyle name="Comma 2 2 15" xfId="20197" xr:uid="{00000000-0005-0000-0000-000062000000}"/>
    <cellStyle name="Comma 2 2 16" xfId="22211" xr:uid="{00000000-0005-0000-0000-000063000000}"/>
    <cellStyle name="Comma 2 2 17" xfId="24289" xr:uid="{00000000-0005-0000-0000-000064000000}"/>
    <cellStyle name="Comma 2 2 18" xfId="35740" xr:uid="{00000000-0005-0000-0000-000065000000}"/>
    <cellStyle name="Comma 2 2 19" xfId="45633" xr:uid="{00000000-0005-0000-0000-000066000000}"/>
    <cellStyle name="Comma 2 2 2" xfId="230" xr:uid="{00000000-0005-0000-0000-000067000000}"/>
    <cellStyle name="Comma 2 2 2 10" xfId="14309" xr:uid="{00000000-0005-0000-0000-000068000000}"/>
    <cellStyle name="Comma 2 2 2 11" xfId="20198" xr:uid="{00000000-0005-0000-0000-000069000000}"/>
    <cellStyle name="Comma 2 2 2 12" xfId="22212" xr:uid="{00000000-0005-0000-0000-00006A000000}"/>
    <cellStyle name="Comma 2 2 2 13" xfId="24512" xr:uid="{00000000-0005-0000-0000-00006B000000}"/>
    <cellStyle name="Comma 2 2 2 14" xfId="35825" xr:uid="{00000000-0005-0000-0000-00006C000000}"/>
    <cellStyle name="Comma 2 2 2 15" xfId="45787" xr:uid="{00000000-0005-0000-0000-00006D000000}"/>
    <cellStyle name="Comma 2 2 2 16" xfId="53720" xr:uid="{00000000-0005-0000-0000-00006E000000}"/>
    <cellStyle name="Comma 2 2 2 17" xfId="2427" xr:uid="{00000000-0005-0000-0000-00006F000000}"/>
    <cellStyle name="Comma 2 2 2 2" xfId="511" xr:uid="{00000000-0005-0000-0000-000070000000}"/>
    <cellStyle name="Comma 2 2 2 2 10" xfId="22213" xr:uid="{00000000-0005-0000-0000-000071000000}"/>
    <cellStyle name="Comma 2 2 2 2 11" xfId="24788" xr:uid="{00000000-0005-0000-0000-000072000000}"/>
    <cellStyle name="Comma 2 2 2 2 12" xfId="36353" xr:uid="{00000000-0005-0000-0000-000073000000}"/>
    <cellStyle name="Comma 2 2 2 2 13" xfId="46067" xr:uid="{00000000-0005-0000-0000-000074000000}"/>
    <cellStyle name="Comma 2 2 2 2 14" xfId="53999" xr:uid="{00000000-0005-0000-0000-000075000000}"/>
    <cellStyle name="Comma 2 2 2 2 15" xfId="2428" xr:uid="{00000000-0005-0000-0000-000076000000}"/>
    <cellStyle name="Comma 2 2 2 2 2" xfId="1168" xr:uid="{00000000-0005-0000-0000-000077000000}"/>
    <cellStyle name="Comma 2 2 2 2 2 10" xfId="46724" xr:uid="{00000000-0005-0000-0000-000078000000}"/>
    <cellStyle name="Comma 2 2 2 2 2 11" xfId="54656" xr:uid="{00000000-0005-0000-0000-000079000000}"/>
    <cellStyle name="Comma 2 2 2 2 2 12" xfId="2429" xr:uid="{00000000-0005-0000-0000-00007A000000}"/>
    <cellStyle name="Comma 2 2 2 2 2 2" xfId="8083" xr:uid="{00000000-0005-0000-0000-00007B000000}"/>
    <cellStyle name="Comma 2 2 2 2 2 2 2" xfId="11958" xr:uid="{00000000-0005-0000-0000-00007C000000}"/>
    <cellStyle name="Comma 2 2 2 2 2 2 2 2" xfId="33670" xr:uid="{00000000-0005-0000-0000-00007D000000}"/>
    <cellStyle name="Comma 2 2 2 2 2 2 3" xfId="13033" xr:uid="{00000000-0005-0000-0000-00007E000000}"/>
    <cellStyle name="Comma 2 2 2 2 2 2 4" xfId="19876" xr:uid="{00000000-0005-0000-0000-00007F000000}"/>
    <cellStyle name="Comma 2 2 2 2 2 2 5" xfId="28168" xr:uid="{00000000-0005-0000-0000-000080000000}"/>
    <cellStyle name="Comma 2 2 2 2 2 2 6" xfId="41362" xr:uid="{00000000-0005-0000-0000-000081000000}"/>
    <cellStyle name="Comma 2 2 2 2 2 2 7" xfId="48983" xr:uid="{00000000-0005-0000-0000-000082000000}"/>
    <cellStyle name="Comma 2 2 2 2 2 3" xfId="5828" xr:uid="{00000000-0005-0000-0000-000083000000}"/>
    <cellStyle name="Comma 2 2 2 2 2 3 2" xfId="16681" xr:uid="{00000000-0005-0000-0000-000084000000}"/>
    <cellStyle name="Comma 2 2 2 2 2 3 3" xfId="30919" xr:uid="{00000000-0005-0000-0000-000085000000}"/>
    <cellStyle name="Comma 2 2 2 2 2 3 4" xfId="44377" xr:uid="{00000000-0005-0000-0000-000086000000}"/>
    <cellStyle name="Comma 2 2 2 2 2 4" xfId="14003" xr:uid="{00000000-0005-0000-0000-000087000000}"/>
    <cellStyle name="Comma 2 2 2 2 2 5" xfId="14311" xr:uid="{00000000-0005-0000-0000-000088000000}"/>
    <cellStyle name="Comma 2 2 2 2 2 6" xfId="20200" xr:uid="{00000000-0005-0000-0000-000089000000}"/>
    <cellStyle name="Comma 2 2 2 2 2 7" xfId="22214" xr:uid="{00000000-0005-0000-0000-00008A000000}"/>
    <cellStyle name="Comma 2 2 2 2 2 8" xfId="25162" xr:uid="{00000000-0005-0000-0000-00008B000000}"/>
    <cellStyle name="Comma 2 2 2 2 2 9" xfId="37491" xr:uid="{00000000-0005-0000-0000-00008C000000}"/>
    <cellStyle name="Comma 2 2 2 2 3" xfId="2104" xr:uid="{00000000-0005-0000-0000-00008D000000}"/>
    <cellStyle name="Comma 2 2 2 2 3 10" xfId="47655" xr:uid="{00000000-0005-0000-0000-00008E000000}"/>
    <cellStyle name="Comma 2 2 2 2 3 11" xfId="55581" xr:uid="{00000000-0005-0000-0000-00008F000000}"/>
    <cellStyle name="Comma 2 2 2 2 3 12" xfId="2430" xr:uid="{00000000-0005-0000-0000-000090000000}"/>
    <cellStyle name="Comma 2 2 2 2 3 2" xfId="8954" xr:uid="{00000000-0005-0000-0000-000091000000}"/>
    <cellStyle name="Comma 2 2 2 2 3 2 2" xfId="16859" xr:uid="{00000000-0005-0000-0000-000092000000}"/>
    <cellStyle name="Comma 2 2 2 2 3 2 2 2" xfId="33671" xr:uid="{00000000-0005-0000-0000-000093000000}"/>
    <cellStyle name="Comma 2 2 2 2 3 2 3" xfId="28169" xr:uid="{00000000-0005-0000-0000-000094000000}"/>
    <cellStyle name="Comma 2 2 2 2 3 2 4" xfId="41363" xr:uid="{00000000-0005-0000-0000-000095000000}"/>
    <cellStyle name="Comma 2 2 2 2 3 2 5" xfId="49854" xr:uid="{00000000-0005-0000-0000-000096000000}"/>
    <cellStyle name="Comma 2 2 2 2 3 3" xfId="6755" xr:uid="{00000000-0005-0000-0000-000097000000}"/>
    <cellStyle name="Comma 2 2 2 2 3 3 2" xfId="30920" xr:uid="{00000000-0005-0000-0000-000098000000}"/>
    <cellStyle name="Comma 2 2 2 2 3 3 3" xfId="45248" xr:uid="{00000000-0005-0000-0000-000099000000}"/>
    <cellStyle name="Comma 2 2 2 2 3 4" xfId="14312" xr:uid="{00000000-0005-0000-0000-00009A000000}"/>
    <cellStyle name="Comma 2 2 2 2 3 5" xfId="19006" xr:uid="{00000000-0005-0000-0000-00009B000000}"/>
    <cellStyle name="Comma 2 2 2 2 3 6" xfId="20201" xr:uid="{00000000-0005-0000-0000-00009C000000}"/>
    <cellStyle name="Comma 2 2 2 2 3 7" xfId="22215" xr:uid="{00000000-0005-0000-0000-00009D000000}"/>
    <cellStyle name="Comma 2 2 2 2 3 8" xfId="25163" xr:uid="{00000000-0005-0000-0000-00009E000000}"/>
    <cellStyle name="Comma 2 2 2 2 3 9" xfId="37492" xr:uid="{00000000-0005-0000-0000-00009F000000}"/>
    <cellStyle name="Comma 2 2 2 2 4" xfId="7456" xr:uid="{00000000-0005-0000-0000-0000A0000000}"/>
    <cellStyle name="Comma 2 2 2 2 4 2" xfId="11836" xr:uid="{00000000-0005-0000-0000-0000A1000000}"/>
    <cellStyle name="Comma 2 2 2 2 4 2 2" xfId="33669" xr:uid="{00000000-0005-0000-0000-0000A2000000}"/>
    <cellStyle name="Comma 2 2 2 2 4 2 3" xfId="28167" xr:uid="{00000000-0005-0000-0000-0000A3000000}"/>
    <cellStyle name="Comma 2 2 2 2 4 2 4" xfId="41361" xr:uid="{00000000-0005-0000-0000-0000A4000000}"/>
    <cellStyle name="Comma 2 2 2 2 4 2 5" xfId="52818" xr:uid="{00000000-0005-0000-0000-0000A5000000}"/>
    <cellStyle name="Comma 2 2 2 2 4 3" xfId="12790" xr:uid="{00000000-0005-0000-0000-0000A6000000}"/>
    <cellStyle name="Comma 2 2 2 2 4 3 2" xfId="30918" xr:uid="{00000000-0005-0000-0000-0000A7000000}"/>
    <cellStyle name="Comma 2 2 2 2 4 4" xfId="25161" xr:uid="{00000000-0005-0000-0000-0000A8000000}"/>
    <cellStyle name="Comma 2 2 2 2 4 5" xfId="37490" xr:uid="{00000000-0005-0000-0000-0000A9000000}"/>
    <cellStyle name="Comma 2 2 2 2 4 6" xfId="48356" xr:uid="{00000000-0005-0000-0000-0000AA000000}"/>
    <cellStyle name="Comma 2 2 2 2 5" xfId="5171" xr:uid="{00000000-0005-0000-0000-0000AB000000}"/>
    <cellStyle name="Comma 2 2 2 2 5 2" xfId="11532" xr:uid="{00000000-0005-0000-0000-0000AC000000}"/>
    <cellStyle name="Comma 2 2 2 2 5 2 2" xfId="33361" xr:uid="{00000000-0005-0000-0000-0000AD000000}"/>
    <cellStyle name="Comma 2 2 2 2 5 2 3" xfId="41053" xr:uid="{00000000-0005-0000-0000-0000AE000000}"/>
    <cellStyle name="Comma 2 2 2 2 5 2 4" xfId="52514" xr:uid="{00000000-0005-0000-0000-0000AF000000}"/>
    <cellStyle name="Comma 2 2 2 2 5 3" xfId="27859" xr:uid="{00000000-0005-0000-0000-0000B0000000}"/>
    <cellStyle name="Comma 2 2 2 2 5 4" xfId="37182" xr:uid="{00000000-0005-0000-0000-0000B1000000}"/>
    <cellStyle name="Comma 2 2 2 2 5 5" xfId="50848" xr:uid="{00000000-0005-0000-0000-0000B2000000}"/>
    <cellStyle name="Comma 2 2 2 2 6" xfId="10835" xr:uid="{00000000-0005-0000-0000-0000B3000000}"/>
    <cellStyle name="Comma 2 2 2 2 6 2" xfId="30610" xr:uid="{00000000-0005-0000-0000-0000B4000000}"/>
    <cellStyle name="Comma 2 2 2 2 6 3" xfId="40296" xr:uid="{00000000-0005-0000-0000-0000B5000000}"/>
    <cellStyle name="Comma 2 2 2 2 6 4" xfId="51767" xr:uid="{00000000-0005-0000-0000-0000B6000000}"/>
    <cellStyle name="Comma 2 2 2 2 7" xfId="13490" xr:uid="{00000000-0005-0000-0000-0000B7000000}"/>
    <cellStyle name="Comma 2 2 2 2 7 2" xfId="43750" xr:uid="{00000000-0005-0000-0000-0000B8000000}"/>
    <cellStyle name="Comma 2 2 2 2 8" xfId="14310" xr:uid="{00000000-0005-0000-0000-0000B9000000}"/>
    <cellStyle name="Comma 2 2 2 2 9" xfId="20199" xr:uid="{00000000-0005-0000-0000-0000BA000000}"/>
    <cellStyle name="Comma 2 2 2 3" xfId="1426" xr:uid="{00000000-0005-0000-0000-0000BB000000}"/>
    <cellStyle name="Comma 2 2 2 3 10" xfId="25064" xr:uid="{00000000-0005-0000-0000-0000BC000000}"/>
    <cellStyle name="Comma 2 2 2 3 11" xfId="36629" xr:uid="{00000000-0005-0000-0000-0000BD000000}"/>
    <cellStyle name="Comma 2 2 2 3 12" xfId="46982" xr:uid="{00000000-0005-0000-0000-0000BE000000}"/>
    <cellStyle name="Comma 2 2 2 3 13" xfId="54914" xr:uid="{00000000-0005-0000-0000-0000BF000000}"/>
    <cellStyle name="Comma 2 2 2 3 14" xfId="2431" xr:uid="{00000000-0005-0000-0000-0000C0000000}"/>
    <cellStyle name="Comma 2 2 2 3 2" xfId="2332" xr:uid="{00000000-0005-0000-0000-0000C1000000}"/>
    <cellStyle name="Comma 2 2 2 3 2 10" xfId="47883" xr:uid="{00000000-0005-0000-0000-0000C2000000}"/>
    <cellStyle name="Comma 2 2 2 3 2 11" xfId="55809" xr:uid="{00000000-0005-0000-0000-0000C3000000}"/>
    <cellStyle name="Comma 2 2 2 3 2 12" xfId="2432" xr:uid="{00000000-0005-0000-0000-0000C4000000}"/>
    <cellStyle name="Comma 2 2 2 3 2 2" xfId="9182" xr:uid="{00000000-0005-0000-0000-0000C5000000}"/>
    <cellStyle name="Comma 2 2 2 3 2 2 2" xfId="16860" xr:uid="{00000000-0005-0000-0000-0000C6000000}"/>
    <cellStyle name="Comma 2 2 2 3 2 2 2 2" xfId="33673" xr:uid="{00000000-0005-0000-0000-0000C7000000}"/>
    <cellStyle name="Comma 2 2 2 3 2 2 3" xfId="20104" xr:uid="{00000000-0005-0000-0000-0000C8000000}"/>
    <cellStyle name="Comma 2 2 2 3 2 2 4" xfId="28171" xr:uid="{00000000-0005-0000-0000-0000C9000000}"/>
    <cellStyle name="Comma 2 2 2 3 2 2 5" xfId="41365" xr:uid="{00000000-0005-0000-0000-0000CA000000}"/>
    <cellStyle name="Comma 2 2 2 3 2 2 6" xfId="50082" xr:uid="{00000000-0005-0000-0000-0000CB000000}"/>
    <cellStyle name="Comma 2 2 2 3 2 3" xfId="6983" xr:uid="{00000000-0005-0000-0000-0000CC000000}"/>
    <cellStyle name="Comma 2 2 2 3 2 3 2" xfId="16485" xr:uid="{00000000-0005-0000-0000-0000CD000000}"/>
    <cellStyle name="Comma 2 2 2 3 2 3 3" xfId="30922" xr:uid="{00000000-0005-0000-0000-0000CE000000}"/>
    <cellStyle name="Comma 2 2 2 3 2 3 4" xfId="45476" xr:uid="{00000000-0005-0000-0000-0000CF000000}"/>
    <cellStyle name="Comma 2 2 2 3 2 4" xfId="14314" xr:uid="{00000000-0005-0000-0000-0000D0000000}"/>
    <cellStyle name="Comma 2 2 2 3 2 5" xfId="18362" xr:uid="{00000000-0005-0000-0000-0000D1000000}"/>
    <cellStyle name="Comma 2 2 2 3 2 6" xfId="20203" xr:uid="{00000000-0005-0000-0000-0000D2000000}"/>
    <cellStyle name="Comma 2 2 2 3 2 7" xfId="22217" xr:uid="{00000000-0005-0000-0000-0000D3000000}"/>
    <cellStyle name="Comma 2 2 2 3 2 8" xfId="25165" xr:uid="{00000000-0005-0000-0000-0000D4000000}"/>
    <cellStyle name="Comma 2 2 2 3 2 9" xfId="37494" xr:uid="{00000000-0005-0000-0000-0000D5000000}"/>
    <cellStyle name="Comma 2 2 2 3 3" xfId="8311" xr:uid="{00000000-0005-0000-0000-0000D6000000}"/>
    <cellStyle name="Comma 2 2 2 3 3 2" xfId="11837" xr:uid="{00000000-0005-0000-0000-0000D7000000}"/>
    <cellStyle name="Comma 2 2 2 3 3 2 2" xfId="33672" xr:uid="{00000000-0005-0000-0000-0000D8000000}"/>
    <cellStyle name="Comma 2 2 2 3 3 2 3" xfId="28170" xr:uid="{00000000-0005-0000-0000-0000D9000000}"/>
    <cellStyle name="Comma 2 2 2 3 3 2 4" xfId="41364" xr:uid="{00000000-0005-0000-0000-0000DA000000}"/>
    <cellStyle name="Comma 2 2 2 3 3 2 5" xfId="52819" xr:uid="{00000000-0005-0000-0000-0000DB000000}"/>
    <cellStyle name="Comma 2 2 2 3 3 3" xfId="16721" xr:uid="{00000000-0005-0000-0000-0000DC000000}"/>
    <cellStyle name="Comma 2 2 2 3 3 3 2" xfId="30921" xr:uid="{00000000-0005-0000-0000-0000DD000000}"/>
    <cellStyle name="Comma 2 2 2 3 3 4" xfId="19234" xr:uid="{00000000-0005-0000-0000-0000DE000000}"/>
    <cellStyle name="Comma 2 2 2 3 3 5" xfId="25164" xr:uid="{00000000-0005-0000-0000-0000DF000000}"/>
    <cellStyle name="Comma 2 2 2 3 3 6" xfId="37493" xr:uid="{00000000-0005-0000-0000-0000E0000000}"/>
    <cellStyle name="Comma 2 2 2 3 3 7" xfId="49211" xr:uid="{00000000-0005-0000-0000-0000E1000000}"/>
    <cellStyle name="Comma 2 2 2 3 4" xfId="6086" xr:uid="{00000000-0005-0000-0000-0000E2000000}"/>
    <cellStyle name="Comma 2 2 2 3 4 2" xfId="11760" xr:uid="{00000000-0005-0000-0000-0000E3000000}"/>
    <cellStyle name="Comma 2 2 2 3 4 2 2" xfId="33589" xr:uid="{00000000-0005-0000-0000-0000E4000000}"/>
    <cellStyle name="Comma 2 2 2 3 4 2 3" xfId="41281" xr:uid="{00000000-0005-0000-0000-0000E5000000}"/>
    <cellStyle name="Comma 2 2 2 3 4 2 4" xfId="52742" xr:uid="{00000000-0005-0000-0000-0000E6000000}"/>
    <cellStyle name="Comma 2 2 2 3 4 3" xfId="28087" xr:uid="{00000000-0005-0000-0000-0000E7000000}"/>
    <cellStyle name="Comma 2 2 2 3 4 4" xfId="37410" xr:uid="{00000000-0005-0000-0000-0000E8000000}"/>
    <cellStyle name="Comma 2 2 2 3 4 5" xfId="51321" xr:uid="{00000000-0005-0000-0000-0000E9000000}"/>
    <cellStyle name="Comma 2 2 2 3 5" xfId="11016" xr:uid="{00000000-0005-0000-0000-0000EA000000}"/>
    <cellStyle name="Comma 2 2 2 3 5 2" xfId="30838" xr:uid="{00000000-0005-0000-0000-0000EB000000}"/>
    <cellStyle name="Comma 2 2 2 3 5 3" xfId="40524" xr:uid="{00000000-0005-0000-0000-0000EC000000}"/>
    <cellStyle name="Comma 2 2 2 3 5 4" xfId="51995" xr:uid="{00000000-0005-0000-0000-0000ED000000}"/>
    <cellStyle name="Comma 2 2 2 3 6" xfId="14231" xr:uid="{00000000-0005-0000-0000-0000EE000000}"/>
    <cellStyle name="Comma 2 2 2 3 6 2" xfId="44605" xr:uid="{00000000-0005-0000-0000-0000EF000000}"/>
    <cellStyle name="Comma 2 2 2 3 7" xfId="14313" xr:uid="{00000000-0005-0000-0000-0000F0000000}"/>
    <cellStyle name="Comma 2 2 2 3 8" xfId="20202" xr:uid="{00000000-0005-0000-0000-0000F1000000}"/>
    <cellStyle name="Comma 2 2 2 3 9" xfId="22216" xr:uid="{00000000-0005-0000-0000-0000F2000000}"/>
    <cellStyle name="Comma 2 2 2 4" xfId="928" xr:uid="{00000000-0005-0000-0000-0000F3000000}"/>
    <cellStyle name="Comma 2 2 2 4 10" xfId="36083" xr:uid="{00000000-0005-0000-0000-0000F4000000}"/>
    <cellStyle name="Comma 2 2 2 4 11" xfId="46484" xr:uid="{00000000-0005-0000-0000-0000F5000000}"/>
    <cellStyle name="Comma 2 2 2 4 12" xfId="54416" xr:uid="{00000000-0005-0000-0000-0000F6000000}"/>
    <cellStyle name="Comma 2 2 2 4 13" xfId="2433" xr:uid="{00000000-0005-0000-0000-0000F7000000}"/>
    <cellStyle name="Comma 2 2 2 4 2" xfId="1876" xr:uid="{00000000-0005-0000-0000-0000F8000000}"/>
    <cellStyle name="Comma 2 2 2 4 2 10" xfId="47427" xr:uid="{00000000-0005-0000-0000-0000F9000000}"/>
    <cellStyle name="Comma 2 2 2 4 2 11" xfId="55353" xr:uid="{00000000-0005-0000-0000-0000FA000000}"/>
    <cellStyle name="Comma 2 2 2 4 2 12" xfId="2434" xr:uid="{00000000-0005-0000-0000-0000FB000000}"/>
    <cellStyle name="Comma 2 2 2 4 2 2" xfId="8726" xr:uid="{00000000-0005-0000-0000-0000FC000000}"/>
    <cellStyle name="Comma 2 2 2 4 2 2 2" xfId="16861" xr:uid="{00000000-0005-0000-0000-0000FD000000}"/>
    <cellStyle name="Comma 2 2 2 4 2 2 2 2" xfId="33675" xr:uid="{00000000-0005-0000-0000-0000FE000000}"/>
    <cellStyle name="Comma 2 2 2 4 2 2 3" xfId="19648" xr:uid="{00000000-0005-0000-0000-0000FF000000}"/>
    <cellStyle name="Comma 2 2 2 4 2 2 4" xfId="28173" xr:uid="{00000000-0005-0000-0000-000000010000}"/>
    <cellStyle name="Comma 2 2 2 4 2 2 5" xfId="41367" xr:uid="{00000000-0005-0000-0000-000001010000}"/>
    <cellStyle name="Comma 2 2 2 4 2 2 6" xfId="49626" xr:uid="{00000000-0005-0000-0000-000002010000}"/>
    <cellStyle name="Comma 2 2 2 4 2 3" xfId="6527" xr:uid="{00000000-0005-0000-0000-000003010000}"/>
    <cellStyle name="Comma 2 2 2 4 2 3 2" xfId="10607" xr:uid="{00000000-0005-0000-0000-000004010000}"/>
    <cellStyle name="Comma 2 2 2 4 2 3 3" xfId="30924" xr:uid="{00000000-0005-0000-0000-000005010000}"/>
    <cellStyle name="Comma 2 2 2 4 2 3 4" xfId="45020" xr:uid="{00000000-0005-0000-0000-000006010000}"/>
    <cellStyle name="Comma 2 2 2 4 2 4" xfId="14316" xr:uid="{00000000-0005-0000-0000-000007010000}"/>
    <cellStyle name="Comma 2 2 2 4 2 5" xfId="18020" xr:uid="{00000000-0005-0000-0000-000008010000}"/>
    <cellStyle name="Comma 2 2 2 4 2 6" xfId="20205" xr:uid="{00000000-0005-0000-0000-000009010000}"/>
    <cellStyle name="Comma 2 2 2 4 2 7" xfId="22219" xr:uid="{00000000-0005-0000-0000-00000A010000}"/>
    <cellStyle name="Comma 2 2 2 4 2 8" xfId="25167" xr:uid="{00000000-0005-0000-0000-00000B010000}"/>
    <cellStyle name="Comma 2 2 2 4 2 9" xfId="37496" xr:uid="{00000000-0005-0000-0000-00000C010000}"/>
    <cellStyle name="Comma 2 2 2 4 3" xfId="7855" xr:uid="{00000000-0005-0000-0000-00000D010000}"/>
    <cellStyle name="Comma 2 2 2 4 3 2" xfId="11838" xr:uid="{00000000-0005-0000-0000-00000E010000}"/>
    <cellStyle name="Comma 2 2 2 4 3 2 2" xfId="33674" xr:uid="{00000000-0005-0000-0000-00000F010000}"/>
    <cellStyle name="Comma 2 2 2 4 3 2 3" xfId="41366" xr:uid="{00000000-0005-0000-0000-000010010000}"/>
    <cellStyle name="Comma 2 2 2 4 3 2 4" xfId="52820" xr:uid="{00000000-0005-0000-0000-000011010000}"/>
    <cellStyle name="Comma 2 2 2 4 3 3" xfId="18778" xr:uid="{00000000-0005-0000-0000-000012010000}"/>
    <cellStyle name="Comma 2 2 2 4 3 4" xfId="28172" xr:uid="{00000000-0005-0000-0000-000013010000}"/>
    <cellStyle name="Comma 2 2 2 4 3 5" xfId="37495" xr:uid="{00000000-0005-0000-0000-000014010000}"/>
    <cellStyle name="Comma 2 2 2 4 3 6" xfId="48755" xr:uid="{00000000-0005-0000-0000-000015010000}"/>
    <cellStyle name="Comma 2 2 2 4 4" xfId="5588" xr:uid="{00000000-0005-0000-0000-000016010000}"/>
    <cellStyle name="Comma 2 2 2 4 4 2" xfId="13041" xr:uid="{00000000-0005-0000-0000-000017010000}"/>
    <cellStyle name="Comma 2 2 2 4 4 3" xfId="30923" xr:uid="{00000000-0005-0000-0000-000018010000}"/>
    <cellStyle name="Comma 2 2 2 4 4 4" xfId="40068" xr:uid="{00000000-0005-0000-0000-000019010000}"/>
    <cellStyle name="Comma 2 2 2 4 4 5" xfId="51539" xr:uid="{00000000-0005-0000-0000-00001A010000}"/>
    <cellStyle name="Comma 2 2 2 4 5" xfId="13775" xr:uid="{00000000-0005-0000-0000-00001B010000}"/>
    <cellStyle name="Comma 2 2 2 4 5 2" xfId="44149" xr:uid="{00000000-0005-0000-0000-00001C010000}"/>
    <cellStyle name="Comma 2 2 2 4 6" xfId="14315" xr:uid="{00000000-0005-0000-0000-00001D010000}"/>
    <cellStyle name="Comma 2 2 2 4 7" xfId="20204" xr:uid="{00000000-0005-0000-0000-00001E010000}"/>
    <cellStyle name="Comma 2 2 2 4 8" xfId="22218" xr:uid="{00000000-0005-0000-0000-00001F010000}"/>
    <cellStyle name="Comma 2 2 2 4 9" xfId="25166" xr:uid="{00000000-0005-0000-0000-000020010000}"/>
    <cellStyle name="Comma 2 2 2 5" xfId="700" xr:uid="{00000000-0005-0000-0000-000021010000}"/>
    <cellStyle name="Comma 2 2 2 5 10" xfId="46256" xr:uid="{00000000-0005-0000-0000-000022010000}"/>
    <cellStyle name="Comma 2 2 2 5 11" xfId="54188" xr:uid="{00000000-0005-0000-0000-000023010000}"/>
    <cellStyle name="Comma 2 2 2 5 12" xfId="2435" xr:uid="{00000000-0005-0000-0000-000024010000}"/>
    <cellStyle name="Comma 2 2 2 5 2" xfId="7627" xr:uid="{00000000-0005-0000-0000-000025010000}"/>
    <cellStyle name="Comma 2 2 2 5 2 2" xfId="16862" xr:uid="{00000000-0005-0000-0000-000026010000}"/>
    <cellStyle name="Comma 2 2 2 5 2 2 2" xfId="33676" xr:uid="{00000000-0005-0000-0000-000027010000}"/>
    <cellStyle name="Comma 2 2 2 5 2 3" xfId="19420" xr:uid="{00000000-0005-0000-0000-000028010000}"/>
    <cellStyle name="Comma 2 2 2 5 2 4" xfId="28174" xr:uid="{00000000-0005-0000-0000-000029010000}"/>
    <cellStyle name="Comma 2 2 2 5 2 5" xfId="41368" xr:uid="{00000000-0005-0000-0000-00002A010000}"/>
    <cellStyle name="Comma 2 2 2 5 2 6" xfId="48527" xr:uid="{00000000-0005-0000-0000-00002B010000}"/>
    <cellStyle name="Comma 2 2 2 5 3" xfId="5360" xr:uid="{00000000-0005-0000-0000-00002C010000}"/>
    <cellStyle name="Comma 2 2 2 5 3 2" xfId="16802" xr:uid="{00000000-0005-0000-0000-00002D010000}"/>
    <cellStyle name="Comma 2 2 2 5 3 3" xfId="30925" xr:uid="{00000000-0005-0000-0000-00002E010000}"/>
    <cellStyle name="Comma 2 2 2 5 3 4" xfId="43921" xr:uid="{00000000-0005-0000-0000-00002F010000}"/>
    <cellStyle name="Comma 2 2 2 5 4" xfId="14317" xr:uid="{00000000-0005-0000-0000-000030010000}"/>
    <cellStyle name="Comma 2 2 2 5 5" xfId="17903" xr:uid="{00000000-0005-0000-0000-000031010000}"/>
    <cellStyle name="Comma 2 2 2 5 6" xfId="20206" xr:uid="{00000000-0005-0000-0000-000032010000}"/>
    <cellStyle name="Comma 2 2 2 5 7" xfId="22220" xr:uid="{00000000-0005-0000-0000-000033010000}"/>
    <cellStyle name="Comma 2 2 2 5 8" xfId="25168" xr:uid="{00000000-0005-0000-0000-000034010000}"/>
    <cellStyle name="Comma 2 2 2 5 9" xfId="37497" xr:uid="{00000000-0005-0000-0000-000035010000}"/>
    <cellStyle name="Comma 2 2 2 6" xfId="1648" xr:uid="{00000000-0005-0000-0000-000036010000}"/>
    <cellStyle name="Comma 2 2 2 6 2" xfId="8498" xr:uid="{00000000-0005-0000-0000-000037010000}"/>
    <cellStyle name="Comma 2 2 2 6 2 2" xfId="33668" xr:uid="{00000000-0005-0000-0000-000038010000}"/>
    <cellStyle name="Comma 2 2 2 6 2 3" xfId="28166" xr:uid="{00000000-0005-0000-0000-000039010000}"/>
    <cellStyle name="Comma 2 2 2 6 2 4" xfId="41360" xr:uid="{00000000-0005-0000-0000-00003A010000}"/>
    <cellStyle name="Comma 2 2 2 6 2 5" xfId="49398" xr:uid="{00000000-0005-0000-0000-00003B010000}"/>
    <cellStyle name="Comma 2 2 2 6 3" xfId="12686" xr:uid="{00000000-0005-0000-0000-00003C010000}"/>
    <cellStyle name="Comma 2 2 2 6 3 2" xfId="30917" xr:uid="{00000000-0005-0000-0000-00003D010000}"/>
    <cellStyle name="Comma 2 2 2 6 3 3" xfId="44792" xr:uid="{00000000-0005-0000-0000-00003E010000}"/>
    <cellStyle name="Comma 2 2 2 6 4" xfId="18550" xr:uid="{00000000-0005-0000-0000-00003F010000}"/>
    <cellStyle name="Comma 2 2 2 6 5" xfId="25160" xr:uid="{00000000-0005-0000-0000-000040010000}"/>
    <cellStyle name="Comma 2 2 2 6 6" xfId="37489" xr:uid="{00000000-0005-0000-0000-000041010000}"/>
    <cellStyle name="Comma 2 2 2 6 7" xfId="47199" xr:uid="{00000000-0005-0000-0000-000042010000}"/>
    <cellStyle name="Comma 2 2 2 6 8" xfId="55125" xr:uid="{00000000-0005-0000-0000-000043010000}"/>
    <cellStyle name="Comma 2 2 2 6 9" xfId="6299" xr:uid="{00000000-0005-0000-0000-000044010000}"/>
    <cellStyle name="Comma 2 2 2 7" xfId="7227" xr:uid="{00000000-0005-0000-0000-000045010000}"/>
    <cellStyle name="Comma 2 2 2 7 2" xfId="11304" xr:uid="{00000000-0005-0000-0000-000046010000}"/>
    <cellStyle name="Comma 2 2 2 7 2 2" xfId="33133" xr:uid="{00000000-0005-0000-0000-000047010000}"/>
    <cellStyle name="Comma 2 2 2 7 2 3" xfId="40825" xr:uid="{00000000-0005-0000-0000-000048010000}"/>
    <cellStyle name="Comma 2 2 2 7 2 4" xfId="52286" xr:uid="{00000000-0005-0000-0000-000049010000}"/>
    <cellStyle name="Comma 2 2 2 7 3" xfId="27631" xr:uid="{00000000-0005-0000-0000-00004A010000}"/>
    <cellStyle name="Comma 2 2 2 7 4" xfId="36954" xr:uid="{00000000-0005-0000-0000-00004B010000}"/>
    <cellStyle name="Comma 2 2 2 7 5" xfId="48127" xr:uid="{00000000-0005-0000-0000-00004C010000}"/>
    <cellStyle name="Comma 2 2 2 8" xfId="4893" xr:uid="{00000000-0005-0000-0000-00004D010000}"/>
    <cellStyle name="Comma 2 2 2 8 2" xfId="30382" xr:uid="{00000000-0005-0000-0000-00004E010000}"/>
    <cellStyle name="Comma 2 2 2 8 3" xfId="39840" xr:uid="{00000000-0005-0000-0000-00004F010000}"/>
    <cellStyle name="Comma 2 2 2 8 4" xfId="50666" xr:uid="{00000000-0005-0000-0000-000050010000}"/>
    <cellStyle name="Comma 2 2 2 9" xfId="13329" xr:uid="{00000000-0005-0000-0000-000051010000}"/>
    <cellStyle name="Comma 2 2 2 9 2" xfId="43519" xr:uid="{00000000-0005-0000-0000-000052010000}"/>
    <cellStyle name="Comma 2 2 20" xfId="53566" xr:uid="{00000000-0005-0000-0000-000053010000}"/>
    <cellStyle name="Comma 2 2 21" xfId="2426" xr:uid="{00000000-0005-0000-0000-000054010000}"/>
    <cellStyle name="Comma 2 2 3" xfId="161" xr:uid="{00000000-0005-0000-0000-000055010000}"/>
    <cellStyle name="Comma 2 2 3 10" xfId="14318" xr:uid="{00000000-0005-0000-0000-000056010000}"/>
    <cellStyle name="Comma 2 2 3 11" xfId="20207" xr:uid="{00000000-0005-0000-0000-000057010000}"/>
    <cellStyle name="Comma 2 2 3 12" xfId="22221" xr:uid="{00000000-0005-0000-0000-000058010000}"/>
    <cellStyle name="Comma 2 2 3 13" xfId="24443" xr:uid="{00000000-0005-0000-0000-000059010000}"/>
    <cellStyle name="Comma 2 2 3 14" xfId="36020" xr:uid="{00000000-0005-0000-0000-00005A010000}"/>
    <cellStyle name="Comma 2 2 3 15" xfId="45718" xr:uid="{00000000-0005-0000-0000-00005B010000}"/>
    <cellStyle name="Comma 2 2 3 16" xfId="53651" xr:uid="{00000000-0005-0000-0000-00005C010000}"/>
    <cellStyle name="Comma 2 2 3 17" xfId="2436" xr:uid="{00000000-0005-0000-0000-00005D010000}"/>
    <cellStyle name="Comma 2 2 3 2" xfId="442" xr:uid="{00000000-0005-0000-0000-00005E010000}"/>
    <cellStyle name="Comma 2 2 3 2 10" xfId="24719" xr:uid="{00000000-0005-0000-0000-00005F010000}"/>
    <cellStyle name="Comma 2 2 3 2 11" xfId="36284" xr:uid="{00000000-0005-0000-0000-000060010000}"/>
    <cellStyle name="Comma 2 2 3 2 12" xfId="45998" xr:uid="{00000000-0005-0000-0000-000061010000}"/>
    <cellStyle name="Comma 2 2 3 2 13" xfId="53930" xr:uid="{00000000-0005-0000-0000-000062010000}"/>
    <cellStyle name="Comma 2 2 3 2 14" xfId="2437" xr:uid="{00000000-0005-0000-0000-000063010000}"/>
    <cellStyle name="Comma 2 2 3 2 2" xfId="1111" xr:uid="{00000000-0005-0000-0000-000064010000}"/>
    <cellStyle name="Comma 2 2 3 2 2 10" xfId="46667" xr:uid="{00000000-0005-0000-0000-000065010000}"/>
    <cellStyle name="Comma 2 2 3 2 2 11" xfId="54599" xr:uid="{00000000-0005-0000-0000-000066010000}"/>
    <cellStyle name="Comma 2 2 3 2 2 12" xfId="2438" xr:uid="{00000000-0005-0000-0000-000067010000}"/>
    <cellStyle name="Comma 2 2 3 2 2 2" xfId="8026" xr:uid="{00000000-0005-0000-0000-000068010000}"/>
    <cellStyle name="Comma 2 2 3 2 2 2 2" xfId="16863" xr:uid="{00000000-0005-0000-0000-000069010000}"/>
    <cellStyle name="Comma 2 2 3 2 2 2 2 2" xfId="33679" xr:uid="{00000000-0005-0000-0000-00006A010000}"/>
    <cellStyle name="Comma 2 2 3 2 2 2 3" xfId="19819" xr:uid="{00000000-0005-0000-0000-00006B010000}"/>
    <cellStyle name="Comma 2 2 3 2 2 2 4" xfId="28177" xr:uid="{00000000-0005-0000-0000-00006C010000}"/>
    <cellStyle name="Comma 2 2 3 2 2 2 5" xfId="41371" xr:uid="{00000000-0005-0000-0000-00006D010000}"/>
    <cellStyle name="Comma 2 2 3 2 2 2 6" xfId="48926" xr:uid="{00000000-0005-0000-0000-00006E010000}"/>
    <cellStyle name="Comma 2 2 3 2 2 3" xfId="5771" xr:uid="{00000000-0005-0000-0000-00006F010000}"/>
    <cellStyle name="Comma 2 2 3 2 2 3 2" xfId="16269" xr:uid="{00000000-0005-0000-0000-000070010000}"/>
    <cellStyle name="Comma 2 2 3 2 2 3 3" xfId="30928" xr:uid="{00000000-0005-0000-0000-000071010000}"/>
    <cellStyle name="Comma 2 2 3 2 2 3 4" xfId="44320" xr:uid="{00000000-0005-0000-0000-000072010000}"/>
    <cellStyle name="Comma 2 2 3 2 2 4" xfId="14320" xr:uid="{00000000-0005-0000-0000-000073010000}"/>
    <cellStyle name="Comma 2 2 3 2 2 5" xfId="18134" xr:uid="{00000000-0005-0000-0000-000074010000}"/>
    <cellStyle name="Comma 2 2 3 2 2 6" xfId="20209" xr:uid="{00000000-0005-0000-0000-000075010000}"/>
    <cellStyle name="Comma 2 2 3 2 2 7" xfId="22223" xr:uid="{00000000-0005-0000-0000-000076010000}"/>
    <cellStyle name="Comma 2 2 3 2 2 8" xfId="25171" xr:uid="{00000000-0005-0000-0000-000077010000}"/>
    <cellStyle name="Comma 2 2 3 2 2 9" xfId="37500" xr:uid="{00000000-0005-0000-0000-000078010000}"/>
    <cellStyle name="Comma 2 2 3 2 3" xfId="2047" xr:uid="{00000000-0005-0000-0000-000079010000}"/>
    <cellStyle name="Comma 2 2 3 2 3 2" xfId="8897" xr:uid="{00000000-0005-0000-0000-00007A010000}"/>
    <cellStyle name="Comma 2 2 3 2 3 2 2" xfId="33678" xr:uid="{00000000-0005-0000-0000-00007B010000}"/>
    <cellStyle name="Comma 2 2 3 2 3 2 3" xfId="28176" xr:uid="{00000000-0005-0000-0000-00007C010000}"/>
    <cellStyle name="Comma 2 2 3 2 3 2 4" xfId="41370" xr:uid="{00000000-0005-0000-0000-00007D010000}"/>
    <cellStyle name="Comma 2 2 3 2 3 2 5" xfId="49797" xr:uid="{00000000-0005-0000-0000-00007E010000}"/>
    <cellStyle name="Comma 2 2 3 2 3 3" xfId="13140" xr:uid="{00000000-0005-0000-0000-00007F010000}"/>
    <cellStyle name="Comma 2 2 3 2 3 3 2" xfId="30927" xr:uid="{00000000-0005-0000-0000-000080010000}"/>
    <cellStyle name="Comma 2 2 3 2 3 3 3" xfId="45191" xr:uid="{00000000-0005-0000-0000-000081010000}"/>
    <cellStyle name="Comma 2 2 3 2 3 4" xfId="18949" xr:uid="{00000000-0005-0000-0000-000082010000}"/>
    <cellStyle name="Comma 2 2 3 2 3 5" xfId="25170" xr:uid="{00000000-0005-0000-0000-000083010000}"/>
    <cellStyle name="Comma 2 2 3 2 3 6" xfId="37499" xr:uid="{00000000-0005-0000-0000-000084010000}"/>
    <cellStyle name="Comma 2 2 3 2 3 7" xfId="47598" xr:uid="{00000000-0005-0000-0000-000085010000}"/>
    <cellStyle name="Comma 2 2 3 2 3 8" xfId="55524" xr:uid="{00000000-0005-0000-0000-000086010000}"/>
    <cellStyle name="Comma 2 2 3 2 3 9" xfId="6698" xr:uid="{00000000-0005-0000-0000-000087010000}"/>
    <cellStyle name="Comma 2 2 3 2 4" xfId="7399" xr:uid="{00000000-0005-0000-0000-000088010000}"/>
    <cellStyle name="Comma 2 2 3 2 4 2" xfId="11475" xr:uid="{00000000-0005-0000-0000-000089010000}"/>
    <cellStyle name="Comma 2 2 3 2 4 2 2" xfId="33304" xr:uid="{00000000-0005-0000-0000-00008A010000}"/>
    <cellStyle name="Comma 2 2 3 2 4 2 3" xfId="40996" xr:uid="{00000000-0005-0000-0000-00008B010000}"/>
    <cellStyle name="Comma 2 2 3 2 4 2 4" xfId="52457" xr:uid="{00000000-0005-0000-0000-00008C010000}"/>
    <cellStyle name="Comma 2 2 3 2 4 3" xfId="27802" xr:uid="{00000000-0005-0000-0000-00008D010000}"/>
    <cellStyle name="Comma 2 2 3 2 4 4" xfId="37125" xr:uid="{00000000-0005-0000-0000-00008E010000}"/>
    <cellStyle name="Comma 2 2 3 2 4 5" xfId="48299" xr:uid="{00000000-0005-0000-0000-00008F010000}"/>
    <cellStyle name="Comma 2 2 3 2 5" xfId="5102" xr:uid="{00000000-0005-0000-0000-000090010000}"/>
    <cellStyle name="Comma 2 2 3 2 5 2" xfId="30553" xr:uid="{00000000-0005-0000-0000-000091010000}"/>
    <cellStyle name="Comma 2 2 3 2 5 3" xfId="40239" xr:uid="{00000000-0005-0000-0000-000092010000}"/>
    <cellStyle name="Comma 2 2 3 2 5 4" xfId="51710" xr:uid="{00000000-0005-0000-0000-000093010000}"/>
    <cellStyle name="Comma 2 2 3 2 6" xfId="13946" xr:uid="{00000000-0005-0000-0000-000094010000}"/>
    <cellStyle name="Comma 2 2 3 2 6 2" xfId="43693" xr:uid="{00000000-0005-0000-0000-000095010000}"/>
    <cellStyle name="Comma 2 2 3 2 7" xfId="14319" xr:uid="{00000000-0005-0000-0000-000096010000}"/>
    <cellStyle name="Comma 2 2 3 2 8" xfId="20208" xr:uid="{00000000-0005-0000-0000-000097010000}"/>
    <cellStyle name="Comma 2 2 3 2 9" xfId="22222" xr:uid="{00000000-0005-0000-0000-000098010000}"/>
    <cellStyle name="Comma 2 2 3 3" xfId="1357" xr:uid="{00000000-0005-0000-0000-000099010000}"/>
    <cellStyle name="Comma 2 2 3 3 10" xfId="24995" xr:uid="{00000000-0005-0000-0000-00009A010000}"/>
    <cellStyle name="Comma 2 2 3 3 11" xfId="36560" xr:uid="{00000000-0005-0000-0000-00009B010000}"/>
    <cellStyle name="Comma 2 2 3 3 12" xfId="46913" xr:uid="{00000000-0005-0000-0000-00009C010000}"/>
    <cellStyle name="Comma 2 2 3 3 13" xfId="54845" xr:uid="{00000000-0005-0000-0000-00009D010000}"/>
    <cellStyle name="Comma 2 2 3 3 14" xfId="2439" xr:uid="{00000000-0005-0000-0000-00009E010000}"/>
    <cellStyle name="Comma 2 2 3 3 2" xfId="2275" xr:uid="{00000000-0005-0000-0000-00009F010000}"/>
    <cellStyle name="Comma 2 2 3 3 2 10" xfId="47826" xr:uid="{00000000-0005-0000-0000-0000A0010000}"/>
    <cellStyle name="Comma 2 2 3 3 2 11" xfId="55752" xr:uid="{00000000-0005-0000-0000-0000A1010000}"/>
    <cellStyle name="Comma 2 2 3 3 2 12" xfId="2440" xr:uid="{00000000-0005-0000-0000-0000A2010000}"/>
    <cellStyle name="Comma 2 2 3 3 2 2" xfId="9125" xr:uid="{00000000-0005-0000-0000-0000A3010000}"/>
    <cellStyle name="Comma 2 2 3 3 2 2 2" xfId="16864" xr:uid="{00000000-0005-0000-0000-0000A4010000}"/>
    <cellStyle name="Comma 2 2 3 3 2 2 2 2" xfId="33681" xr:uid="{00000000-0005-0000-0000-0000A5010000}"/>
    <cellStyle name="Comma 2 2 3 3 2 2 3" xfId="20047" xr:uid="{00000000-0005-0000-0000-0000A6010000}"/>
    <cellStyle name="Comma 2 2 3 3 2 2 4" xfId="28179" xr:uid="{00000000-0005-0000-0000-0000A7010000}"/>
    <cellStyle name="Comma 2 2 3 3 2 2 5" xfId="41373" xr:uid="{00000000-0005-0000-0000-0000A8010000}"/>
    <cellStyle name="Comma 2 2 3 3 2 2 6" xfId="50025" xr:uid="{00000000-0005-0000-0000-0000A9010000}"/>
    <cellStyle name="Comma 2 2 3 3 2 3" xfId="6926" xr:uid="{00000000-0005-0000-0000-0000AA010000}"/>
    <cellStyle name="Comma 2 2 3 3 2 3 2" xfId="12348" xr:uid="{00000000-0005-0000-0000-0000AB010000}"/>
    <cellStyle name="Comma 2 2 3 3 2 3 3" xfId="30930" xr:uid="{00000000-0005-0000-0000-0000AC010000}"/>
    <cellStyle name="Comma 2 2 3 3 2 3 4" xfId="45419" xr:uid="{00000000-0005-0000-0000-0000AD010000}"/>
    <cellStyle name="Comma 2 2 3 3 2 4" xfId="14322" xr:uid="{00000000-0005-0000-0000-0000AE010000}"/>
    <cellStyle name="Comma 2 2 3 3 2 5" xfId="18305" xr:uid="{00000000-0005-0000-0000-0000AF010000}"/>
    <cellStyle name="Comma 2 2 3 3 2 6" xfId="20211" xr:uid="{00000000-0005-0000-0000-0000B0010000}"/>
    <cellStyle name="Comma 2 2 3 3 2 7" xfId="22225" xr:uid="{00000000-0005-0000-0000-0000B1010000}"/>
    <cellStyle name="Comma 2 2 3 3 2 8" xfId="25173" xr:uid="{00000000-0005-0000-0000-0000B2010000}"/>
    <cellStyle name="Comma 2 2 3 3 2 9" xfId="37502" xr:uid="{00000000-0005-0000-0000-0000B3010000}"/>
    <cellStyle name="Comma 2 2 3 3 3" xfId="8254" xr:uid="{00000000-0005-0000-0000-0000B4010000}"/>
    <cellStyle name="Comma 2 2 3 3 3 2" xfId="11841" xr:uid="{00000000-0005-0000-0000-0000B5010000}"/>
    <cellStyle name="Comma 2 2 3 3 3 2 2" xfId="33680" xr:uid="{00000000-0005-0000-0000-0000B6010000}"/>
    <cellStyle name="Comma 2 2 3 3 3 2 3" xfId="28178" xr:uid="{00000000-0005-0000-0000-0000B7010000}"/>
    <cellStyle name="Comma 2 2 3 3 3 2 4" xfId="41372" xr:uid="{00000000-0005-0000-0000-0000B8010000}"/>
    <cellStyle name="Comma 2 2 3 3 3 2 5" xfId="52822" xr:uid="{00000000-0005-0000-0000-0000B9010000}"/>
    <cellStyle name="Comma 2 2 3 3 3 3" xfId="10327" xr:uid="{00000000-0005-0000-0000-0000BA010000}"/>
    <cellStyle name="Comma 2 2 3 3 3 3 2" xfId="30929" xr:uid="{00000000-0005-0000-0000-0000BB010000}"/>
    <cellStyle name="Comma 2 2 3 3 3 4" xfId="19177" xr:uid="{00000000-0005-0000-0000-0000BC010000}"/>
    <cellStyle name="Comma 2 2 3 3 3 5" xfId="25172" xr:uid="{00000000-0005-0000-0000-0000BD010000}"/>
    <cellStyle name="Comma 2 2 3 3 3 6" xfId="37501" xr:uid="{00000000-0005-0000-0000-0000BE010000}"/>
    <cellStyle name="Comma 2 2 3 3 3 7" xfId="49154" xr:uid="{00000000-0005-0000-0000-0000BF010000}"/>
    <cellStyle name="Comma 2 2 3 3 4" xfId="6017" xr:uid="{00000000-0005-0000-0000-0000C0010000}"/>
    <cellStyle name="Comma 2 2 3 3 4 2" xfId="11703" xr:uid="{00000000-0005-0000-0000-0000C1010000}"/>
    <cellStyle name="Comma 2 2 3 3 4 2 2" xfId="33532" xr:uid="{00000000-0005-0000-0000-0000C2010000}"/>
    <cellStyle name="Comma 2 2 3 3 4 2 3" xfId="41224" xr:uid="{00000000-0005-0000-0000-0000C3010000}"/>
    <cellStyle name="Comma 2 2 3 3 4 2 4" xfId="52685" xr:uid="{00000000-0005-0000-0000-0000C4010000}"/>
    <cellStyle name="Comma 2 2 3 3 4 3" xfId="28030" xr:uid="{00000000-0005-0000-0000-0000C5010000}"/>
    <cellStyle name="Comma 2 2 3 3 4 4" xfId="37353" xr:uid="{00000000-0005-0000-0000-0000C6010000}"/>
    <cellStyle name="Comma 2 2 3 3 4 5" xfId="50881" xr:uid="{00000000-0005-0000-0000-0000C7010000}"/>
    <cellStyle name="Comma 2 2 3 3 5" xfId="10959" xr:uid="{00000000-0005-0000-0000-0000C8010000}"/>
    <cellStyle name="Comma 2 2 3 3 5 2" xfId="30781" xr:uid="{00000000-0005-0000-0000-0000C9010000}"/>
    <cellStyle name="Comma 2 2 3 3 5 3" xfId="40467" xr:uid="{00000000-0005-0000-0000-0000CA010000}"/>
    <cellStyle name="Comma 2 2 3 3 5 4" xfId="51938" xr:uid="{00000000-0005-0000-0000-0000CB010000}"/>
    <cellStyle name="Comma 2 2 3 3 6" xfId="14174" xr:uid="{00000000-0005-0000-0000-0000CC010000}"/>
    <cellStyle name="Comma 2 2 3 3 6 2" xfId="44548" xr:uid="{00000000-0005-0000-0000-0000CD010000}"/>
    <cellStyle name="Comma 2 2 3 3 7" xfId="14321" xr:uid="{00000000-0005-0000-0000-0000CE010000}"/>
    <cellStyle name="Comma 2 2 3 3 8" xfId="20210" xr:uid="{00000000-0005-0000-0000-0000CF010000}"/>
    <cellStyle name="Comma 2 2 3 3 9" xfId="22224" xr:uid="{00000000-0005-0000-0000-0000D0010000}"/>
    <cellStyle name="Comma 2 2 3 4" xfId="871" xr:uid="{00000000-0005-0000-0000-0000D1010000}"/>
    <cellStyle name="Comma 2 2 3 4 10" xfId="46427" xr:uid="{00000000-0005-0000-0000-0000D2010000}"/>
    <cellStyle name="Comma 2 2 3 4 11" xfId="54359" xr:uid="{00000000-0005-0000-0000-0000D3010000}"/>
    <cellStyle name="Comma 2 2 3 4 12" xfId="2441" xr:uid="{00000000-0005-0000-0000-0000D4010000}"/>
    <cellStyle name="Comma 2 2 3 4 2" xfId="7798" xr:uid="{00000000-0005-0000-0000-0000D5010000}"/>
    <cellStyle name="Comma 2 2 3 4 2 2" xfId="9597" xr:uid="{00000000-0005-0000-0000-0000D6010000}"/>
    <cellStyle name="Comma 2 2 3 4 2 2 2" xfId="33682" xr:uid="{00000000-0005-0000-0000-0000D7010000}"/>
    <cellStyle name="Comma 2 2 3 4 2 3" xfId="10208" xr:uid="{00000000-0005-0000-0000-0000D8010000}"/>
    <cellStyle name="Comma 2 2 3 4 2 4" xfId="19591" xr:uid="{00000000-0005-0000-0000-0000D9010000}"/>
    <cellStyle name="Comma 2 2 3 4 2 5" xfId="28180" xr:uid="{00000000-0005-0000-0000-0000DA010000}"/>
    <cellStyle name="Comma 2 2 3 4 2 6" xfId="41374" xr:uid="{00000000-0005-0000-0000-0000DB010000}"/>
    <cellStyle name="Comma 2 2 3 4 2 7" xfId="48698" xr:uid="{00000000-0005-0000-0000-0000DC010000}"/>
    <cellStyle name="Comma 2 2 3 4 3" xfId="5531" xr:uid="{00000000-0005-0000-0000-0000DD010000}"/>
    <cellStyle name="Comma 2 2 3 4 3 2" xfId="12344" xr:uid="{00000000-0005-0000-0000-0000DE010000}"/>
    <cellStyle name="Comma 2 2 3 4 3 3" xfId="30931" xr:uid="{00000000-0005-0000-0000-0000DF010000}"/>
    <cellStyle name="Comma 2 2 3 4 3 4" xfId="44092" xr:uid="{00000000-0005-0000-0000-0000E0010000}"/>
    <cellStyle name="Comma 2 2 3 4 4" xfId="13718" xr:uid="{00000000-0005-0000-0000-0000E1010000}"/>
    <cellStyle name="Comma 2 2 3 4 5" xfId="14323" xr:uid="{00000000-0005-0000-0000-0000E2010000}"/>
    <cellStyle name="Comma 2 2 3 4 6" xfId="20212" xr:uid="{00000000-0005-0000-0000-0000E3010000}"/>
    <cellStyle name="Comma 2 2 3 4 7" xfId="22226" xr:uid="{00000000-0005-0000-0000-0000E4010000}"/>
    <cellStyle name="Comma 2 2 3 4 8" xfId="25174" xr:uid="{00000000-0005-0000-0000-0000E5010000}"/>
    <cellStyle name="Comma 2 2 3 4 9" xfId="37503" xr:uid="{00000000-0005-0000-0000-0000E6010000}"/>
    <cellStyle name="Comma 2 2 3 5" xfId="1819" xr:uid="{00000000-0005-0000-0000-0000E7010000}"/>
    <cellStyle name="Comma 2 2 3 5 10" xfId="47370" xr:uid="{00000000-0005-0000-0000-0000E8010000}"/>
    <cellStyle name="Comma 2 2 3 5 11" xfId="55296" xr:uid="{00000000-0005-0000-0000-0000E9010000}"/>
    <cellStyle name="Comma 2 2 3 5 12" xfId="2442" xr:uid="{00000000-0005-0000-0000-0000EA010000}"/>
    <cellStyle name="Comma 2 2 3 5 2" xfId="8669" xr:uid="{00000000-0005-0000-0000-0000EB010000}"/>
    <cellStyle name="Comma 2 2 3 5 2 2" xfId="16865" xr:uid="{00000000-0005-0000-0000-0000EC010000}"/>
    <cellStyle name="Comma 2 2 3 5 2 2 2" xfId="33683" xr:uid="{00000000-0005-0000-0000-0000ED010000}"/>
    <cellStyle name="Comma 2 2 3 5 2 3" xfId="28181" xr:uid="{00000000-0005-0000-0000-0000EE010000}"/>
    <cellStyle name="Comma 2 2 3 5 2 4" xfId="41375" xr:uid="{00000000-0005-0000-0000-0000EF010000}"/>
    <cellStyle name="Comma 2 2 3 5 2 5" xfId="49569" xr:uid="{00000000-0005-0000-0000-0000F0010000}"/>
    <cellStyle name="Comma 2 2 3 5 3" xfId="6470" xr:uid="{00000000-0005-0000-0000-0000F1010000}"/>
    <cellStyle name="Comma 2 2 3 5 3 2" xfId="30932" xr:uid="{00000000-0005-0000-0000-0000F2010000}"/>
    <cellStyle name="Comma 2 2 3 5 3 3" xfId="44963" xr:uid="{00000000-0005-0000-0000-0000F3010000}"/>
    <cellStyle name="Comma 2 2 3 5 4" xfId="14324" xr:uid="{00000000-0005-0000-0000-0000F4010000}"/>
    <cellStyle name="Comma 2 2 3 5 5" xfId="18721" xr:uid="{00000000-0005-0000-0000-0000F5010000}"/>
    <cellStyle name="Comma 2 2 3 5 6" xfId="20213" xr:uid="{00000000-0005-0000-0000-0000F6010000}"/>
    <cellStyle name="Comma 2 2 3 5 7" xfId="22227" xr:uid="{00000000-0005-0000-0000-0000F7010000}"/>
    <cellStyle name="Comma 2 2 3 5 8" xfId="25175" xr:uid="{00000000-0005-0000-0000-0000F8010000}"/>
    <cellStyle name="Comma 2 2 3 5 9" xfId="37504" xr:uid="{00000000-0005-0000-0000-0000F9010000}"/>
    <cellStyle name="Comma 2 2 3 6" xfId="7170" xr:uid="{00000000-0005-0000-0000-0000FA010000}"/>
    <cellStyle name="Comma 2 2 3 6 2" xfId="11839" xr:uid="{00000000-0005-0000-0000-0000FB010000}"/>
    <cellStyle name="Comma 2 2 3 6 2 2" xfId="33677" xr:uid="{00000000-0005-0000-0000-0000FC010000}"/>
    <cellStyle name="Comma 2 2 3 6 2 3" xfId="28175" xr:uid="{00000000-0005-0000-0000-0000FD010000}"/>
    <cellStyle name="Comma 2 2 3 6 2 4" xfId="41369" xr:uid="{00000000-0005-0000-0000-0000FE010000}"/>
    <cellStyle name="Comma 2 2 3 6 2 5" xfId="52821" xr:uid="{00000000-0005-0000-0000-0000FF010000}"/>
    <cellStyle name="Comma 2 2 3 6 3" xfId="12460" xr:uid="{00000000-0005-0000-0000-000000020000}"/>
    <cellStyle name="Comma 2 2 3 6 3 2" xfId="30926" xr:uid="{00000000-0005-0000-0000-000001020000}"/>
    <cellStyle name="Comma 2 2 3 6 4" xfId="25169" xr:uid="{00000000-0005-0000-0000-000002020000}"/>
    <cellStyle name="Comma 2 2 3 6 5" xfId="37498" xr:uid="{00000000-0005-0000-0000-000003020000}"/>
    <cellStyle name="Comma 2 2 3 6 6" xfId="48070" xr:uid="{00000000-0005-0000-0000-000004020000}"/>
    <cellStyle name="Comma 2 2 3 7" xfId="4824" xr:uid="{00000000-0005-0000-0000-000005020000}"/>
    <cellStyle name="Comma 2 2 3 7 2" xfId="11247" xr:uid="{00000000-0005-0000-0000-000006020000}"/>
    <cellStyle name="Comma 2 2 3 7 2 2" xfId="33076" xr:uid="{00000000-0005-0000-0000-000007020000}"/>
    <cellStyle name="Comma 2 2 3 7 2 3" xfId="40768" xr:uid="{00000000-0005-0000-0000-000008020000}"/>
    <cellStyle name="Comma 2 2 3 7 2 4" xfId="52229" xr:uid="{00000000-0005-0000-0000-000009020000}"/>
    <cellStyle name="Comma 2 2 3 7 3" xfId="27574" xr:uid="{00000000-0005-0000-0000-00000A020000}"/>
    <cellStyle name="Comma 2 2 3 7 4" xfId="36897" xr:uid="{00000000-0005-0000-0000-00000B020000}"/>
    <cellStyle name="Comma 2 2 3 7 5" xfId="51005" xr:uid="{00000000-0005-0000-0000-00000C020000}"/>
    <cellStyle name="Comma 2 2 3 8" xfId="9880" xr:uid="{00000000-0005-0000-0000-00000D020000}"/>
    <cellStyle name="Comma 2 2 3 8 2" xfId="30325" xr:uid="{00000000-0005-0000-0000-00000E020000}"/>
    <cellStyle name="Comma 2 2 3 8 3" xfId="40011" xr:uid="{00000000-0005-0000-0000-00000F020000}"/>
    <cellStyle name="Comma 2 2 3 8 4" xfId="50764" xr:uid="{00000000-0005-0000-0000-000010020000}"/>
    <cellStyle name="Comma 2 2 3 9" xfId="13433" xr:uid="{00000000-0005-0000-0000-000011020000}"/>
    <cellStyle name="Comma 2 2 3 9 2" xfId="43462" xr:uid="{00000000-0005-0000-0000-000012020000}"/>
    <cellStyle name="Comma 2 2 4" xfId="299" xr:uid="{00000000-0005-0000-0000-000013020000}"/>
    <cellStyle name="Comma 2 2 4 10" xfId="14325" xr:uid="{00000000-0005-0000-0000-000014020000}"/>
    <cellStyle name="Comma 2 2 4 11" xfId="20214" xr:uid="{00000000-0005-0000-0000-000015020000}"/>
    <cellStyle name="Comma 2 2 4 12" xfId="22228" xr:uid="{00000000-0005-0000-0000-000016020000}"/>
    <cellStyle name="Comma 2 2 4 13" xfId="24581" xr:uid="{00000000-0005-0000-0000-000017020000}"/>
    <cellStyle name="Comma 2 2 4 14" xfId="36146" xr:uid="{00000000-0005-0000-0000-000018020000}"/>
    <cellStyle name="Comma 2 2 4 15" xfId="45856" xr:uid="{00000000-0005-0000-0000-000019020000}"/>
    <cellStyle name="Comma 2 2 4 16" xfId="53789" xr:uid="{00000000-0005-0000-0000-00001A020000}"/>
    <cellStyle name="Comma 2 2 4 17" xfId="2443" xr:uid="{00000000-0005-0000-0000-00001B020000}"/>
    <cellStyle name="Comma 2 2 4 2" xfId="580" xr:uid="{00000000-0005-0000-0000-00001C020000}"/>
    <cellStyle name="Comma 2 2 4 2 10" xfId="24857" xr:uid="{00000000-0005-0000-0000-00001D020000}"/>
    <cellStyle name="Comma 2 2 4 2 11" xfId="36422" xr:uid="{00000000-0005-0000-0000-00001E020000}"/>
    <cellStyle name="Comma 2 2 4 2 12" xfId="46136" xr:uid="{00000000-0005-0000-0000-00001F020000}"/>
    <cellStyle name="Comma 2 2 4 2 13" xfId="54068" xr:uid="{00000000-0005-0000-0000-000020020000}"/>
    <cellStyle name="Comma 2 2 4 2 14" xfId="2444" xr:uid="{00000000-0005-0000-0000-000021020000}"/>
    <cellStyle name="Comma 2 2 4 2 2" xfId="1225" xr:uid="{00000000-0005-0000-0000-000022020000}"/>
    <cellStyle name="Comma 2 2 4 2 2 10" xfId="46781" xr:uid="{00000000-0005-0000-0000-000023020000}"/>
    <cellStyle name="Comma 2 2 4 2 2 11" xfId="54713" xr:uid="{00000000-0005-0000-0000-000024020000}"/>
    <cellStyle name="Comma 2 2 4 2 2 12" xfId="2445" xr:uid="{00000000-0005-0000-0000-000025020000}"/>
    <cellStyle name="Comma 2 2 4 2 2 2" xfId="8140" xr:uid="{00000000-0005-0000-0000-000026020000}"/>
    <cellStyle name="Comma 2 2 4 2 2 2 2" xfId="16866" xr:uid="{00000000-0005-0000-0000-000027020000}"/>
    <cellStyle name="Comma 2 2 4 2 2 2 2 2" xfId="33686" xr:uid="{00000000-0005-0000-0000-000028020000}"/>
    <cellStyle name="Comma 2 2 4 2 2 2 3" xfId="19933" xr:uid="{00000000-0005-0000-0000-000029020000}"/>
    <cellStyle name="Comma 2 2 4 2 2 2 4" xfId="28184" xr:uid="{00000000-0005-0000-0000-00002A020000}"/>
    <cellStyle name="Comma 2 2 4 2 2 2 5" xfId="41378" xr:uid="{00000000-0005-0000-0000-00002B020000}"/>
    <cellStyle name="Comma 2 2 4 2 2 2 6" xfId="49040" xr:uid="{00000000-0005-0000-0000-00002C020000}"/>
    <cellStyle name="Comma 2 2 4 2 2 3" xfId="5885" xr:uid="{00000000-0005-0000-0000-00002D020000}"/>
    <cellStyle name="Comma 2 2 4 2 2 3 2" xfId="10292" xr:uid="{00000000-0005-0000-0000-00002E020000}"/>
    <cellStyle name="Comma 2 2 4 2 2 3 3" xfId="30935" xr:uid="{00000000-0005-0000-0000-00002F020000}"/>
    <cellStyle name="Comma 2 2 4 2 2 3 4" xfId="44434" xr:uid="{00000000-0005-0000-0000-000030020000}"/>
    <cellStyle name="Comma 2 2 4 2 2 4" xfId="14327" xr:uid="{00000000-0005-0000-0000-000031020000}"/>
    <cellStyle name="Comma 2 2 4 2 2 5" xfId="18191" xr:uid="{00000000-0005-0000-0000-000032020000}"/>
    <cellStyle name="Comma 2 2 4 2 2 6" xfId="20216" xr:uid="{00000000-0005-0000-0000-000033020000}"/>
    <cellStyle name="Comma 2 2 4 2 2 7" xfId="22230" xr:uid="{00000000-0005-0000-0000-000034020000}"/>
    <cellStyle name="Comma 2 2 4 2 2 8" xfId="25178" xr:uid="{00000000-0005-0000-0000-000035020000}"/>
    <cellStyle name="Comma 2 2 4 2 2 9" xfId="37507" xr:uid="{00000000-0005-0000-0000-000036020000}"/>
    <cellStyle name="Comma 2 2 4 2 3" xfId="2161" xr:uid="{00000000-0005-0000-0000-000037020000}"/>
    <cellStyle name="Comma 2 2 4 2 3 2" xfId="9011" xr:uid="{00000000-0005-0000-0000-000038020000}"/>
    <cellStyle name="Comma 2 2 4 2 3 2 2" xfId="33685" xr:uid="{00000000-0005-0000-0000-000039020000}"/>
    <cellStyle name="Comma 2 2 4 2 3 2 3" xfId="28183" xr:uid="{00000000-0005-0000-0000-00003A020000}"/>
    <cellStyle name="Comma 2 2 4 2 3 2 4" xfId="41377" xr:uid="{00000000-0005-0000-0000-00003B020000}"/>
    <cellStyle name="Comma 2 2 4 2 3 2 5" xfId="49911" xr:uid="{00000000-0005-0000-0000-00003C020000}"/>
    <cellStyle name="Comma 2 2 4 2 3 3" xfId="9835" xr:uid="{00000000-0005-0000-0000-00003D020000}"/>
    <cellStyle name="Comma 2 2 4 2 3 3 2" xfId="30934" xr:uid="{00000000-0005-0000-0000-00003E020000}"/>
    <cellStyle name="Comma 2 2 4 2 3 3 3" xfId="45305" xr:uid="{00000000-0005-0000-0000-00003F020000}"/>
    <cellStyle name="Comma 2 2 4 2 3 4" xfId="19063" xr:uid="{00000000-0005-0000-0000-000040020000}"/>
    <cellStyle name="Comma 2 2 4 2 3 5" xfId="25177" xr:uid="{00000000-0005-0000-0000-000041020000}"/>
    <cellStyle name="Comma 2 2 4 2 3 6" xfId="37506" xr:uid="{00000000-0005-0000-0000-000042020000}"/>
    <cellStyle name="Comma 2 2 4 2 3 7" xfId="47712" xr:uid="{00000000-0005-0000-0000-000043020000}"/>
    <cellStyle name="Comma 2 2 4 2 3 8" xfId="55638" xr:uid="{00000000-0005-0000-0000-000044020000}"/>
    <cellStyle name="Comma 2 2 4 2 3 9" xfId="6812" xr:uid="{00000000-0005-0000-0000-000045020000}"/>
    <cellStyle name="Comma 2 2 4 2 4" xfId="7513" xr:uid="{00000000-0005-0000-0000-000046020000}"/>
    <cellStyle name="Comma 2 2 4 2 4 2" xfId="11589" xr:uid="{00000000-0005-0000-0000-000047020000}"/>
    <cellStyle name="Comma 2 2 4 2 4 2 2" xfId="33418" xr:uid="{00000000-0005-0000-0000-000048020000}"/>
    <cellStyle name="Comma 2 2 4 2 4 2 3" xfId="41110" xr:uid="{00000000-0005-0000-0000-000049020000}"/>
    <cellStyle name="Comma 2 2 4 2 4 2 4" xfId="52571" xr:uid="{00000000-0005-0000-0000-00004A020000}"/>
    <cellStyle name="Comma 2 2 4 2 4 3" xfId="27916" xr:uid="{00000000-0005-0000-0000-00004B020000}"/>
    <cellStyle name="Comma 2 2 4 2 4 4" xfId="37239" xr:uid="{00000000-0005-0000-0000-00004C020000}"/>
    <cellStyle name="Comma 2 2 4 2 4 5" xfId="48413" xr:uid="{00000000-0005-0000-0000-00004D020000}"/>
    <cellStyle name="Comma 2 2 4 2 5" xfId="5240" xr:uid="{00000000-0005-0000-0000-00004E020000}"/>
    <cellStyle name="Comma 2 2 4 2 5 2" xfId="30667" xr:uid="{00000000-0005-0000-0000-00004F020000}"/>
    <cellStyle name="Comma 2 2 4 2 5 3" xfId="40353" xr:uid="{00000000-0005-0000-0000-000050020000}"/>
    <cellStyle name="Comma 2 2 4 2 5 4" xfId="51824" xr:uid="{00000000-0005-0000-0000-000051020000}"/>
    <cellStyle name="Comma 2 2 4 2 6" xfId="14060" xr:uid="{00000000-0005-0000-0000-000052020000}"/>
    <cellStyle name="Comma 2 2 4 2 6 2" xfId="43807" xr:uid="{00000000-0005-0000-0000-000053020000}"/>
    <cellStyle name="Comma 2 2 4 2 7" xfId="14326" xr:uid="{00000000-0005-0000-0000-000054020000}"/>
    <cellStyle name="Comma 2 2 4 2 8" xfId="20215" xr:uid="{00000000-0005-0000-0000-000055020000}"/>
    <cellStyle name="Comma 2 2 4 2 9" xfId="22229" xr:uid="{00000000-0005-0000-0000-000056020000}"/>
    <cellStyle name="Comma 2 2 4 3" xfId="1495" xr:uid="{00000000-0005-0000-0000-000057020000}"/>
    <cellStyle name="Comma 2 2 4 3 10" xfId="25133" xr:uid="{00000000-0005-0000-0000-000058020000}"/>
    <cellStyle name="Comma 2 2 4 3 11" xfId="36698" xr:uid="{00000000-0005-0000-0000-000059020000}"/>
    <cellStyle name="Comma 2 2 4 3 12" xfId="47051" xr:uid="{00000000-0005-0000-0000-00005A020000}"/>
    <cellStyle name="Comma 2 2 4 3 13" xfId="54983" xr:uid="{00000000-0005-0000-0000-00005B020000}"/>
    <cellStyle name="Comma 2 2 4 3 14" xfId="2446" xr:uid="{00000000-0005-0000-0000-00005C020000}"/>
    <cellStyle name="Comma 2 2 4 3 2" xfId="2389" xr:uid="{00000000-0005-0000-0000-00005D020000}"/>
    <cellStyle name="Comma 2 2 4 3 2 10" xfId="47940" xr:uid="{00000000-0005-0000-0000-00005E020000}"/>
    <cellStyle name="Comma 2 2 4 3 2 11" xfId="55866" xr:uid="{00000000-0005-0000-0000-00005F020000}"/>
    <cellStyle name="Comma 2 2 4 3 2 12" xfId="2447" xr:uid="{00000000-0005-0000-0000-000060020000}"/>
    <cellStyle name="Comma 2 2 4 3 2 2" xfId="9239" xr:uid="{00000000-0005-0000-0000-000061020000}"/>
    <cellStyle name="Comma 2 2 4 3 2 2 2" xfId="16867" xr:uid="{00000000-0005-0000-0000-000062020000}"/>
    <cellStyle name="Comma 2 2 4 3 2 2 2 2" xfId="33688" xr:uid="{00000000-0005-0000-0000-000063020000}"/>
    <cellStyle name="Comma 2 2 4 3 2 2 3" xfId="20161" xr:uid="{00000000-0005-0000-0000-000064020000}"/>
    <cellStyle name="Comma 2 2 4 3 2 2 4" xfId="28186" xr:uid="{00000000-0005-0000-0000-000065020000}"/>
    <cellStyle name="Comma 2 2 4 3 2 2 5" xfId="41380" xr:uid="{00000000-0005-0000-0000-000066020000}"/>
    <cellStyle name="Comma 2 2 4 3 2 2 6" xfId="50139" xr:uid="{00000000-0005-0000-0000-000067020000}"/>
    <cellStyle name="Comma 2 2 4 3 2 3" xfId="7040" xr:uid="{00000000-0005-0000-0000-000068020000}"/>
    <cellStyle name="Comma 2 2 4 3 2 3 2" xfId="13115" xr:uid="{00000000-0005-0000-0000-000069020000}"/>
    <cellStyle name="Comma 2 2 4 3 2 3 3" xfId="30937" xr:uid="{00000000-0005-0000-0000-00006A020000}"/>
    <cellStyle name="Comma 2 2 4 3 2 3 4" xfId="45533" xr:uid="{00000000-0005-0000-0000-00006B020000}"/>
    <cellStyle name="Comma 2 2 4 3 2 4" xfId="14329" xr:uid="{00000000-0005-0000-0000-00006C020000}"/>
    <cellStyle name="Comma 2 2 4 3 2 5" xfId="18419" xr:uid="{00000000-0005-0000-0000-00006D020000}"/>
    <cellStyle name="Comma 2 2 4 3 2 6" xfId="20218" xr:uid="{00000000-0005-0000-0000-00006E020000}"/>
    <cellStyle name="Comma 2 2 4 3 2 7" xfId="22232" xr:uid="{00000000-0005-0000-0000-00006F020000}"/>
    <cellStyle name="Comma 2 2 4 3 2 8" xfId="25180" xr:uid="{00000000-0005-0000-0000-000070020000}"/>
    <cellStyle name="Comma 2 2 4 3 2 9" xfId="37509" xr:uid="{00000000-0005-0000-0000-000071020000}"/>
    <cellStyle name="Comma 2 2 4 3 3" xfId="8368" xr:uid="{00000000-0005-0000-0000-000072020000}"/>
    <cellStyle name="Comma 2 2 4 3 3 2" xfId="11845" xr:uid="{00000000-0005-0000-0000-000073020000}"/>
    <cellStyle name="Comma 2 2 4 3 3 2 2" xfId="33687" xr:uid="{00000000-0005-0000-0000-000074020000}"/>
    <cellStyle name="Comma 2 2 4 3 3 2 3" xfId="28185" xr:uid="{00000000-0005-0000-0000-000075020000}"/>
    <cellStyle name="Comma 2 2 4 3 3 2 4" xfId="41379" xr:uid="{00000000-0005-0000-0000-000076020000}"/>
    <cellStyle name="Comma 2 2 4 3 3 2 5" xfId="52824" xr:uid="{00000000-0005-0000-0000-000077020000}"/>
    <cellStyle name="Comma 2 2 4 3 3 3" xfId="10581" xr:uid="{00000000-0005-0000-0000-000078020000}"/>
    <cellStyle name="Comma 2 2 4 3 3 3 2" xfId="30936" xr:uid="{00000000-0005-0000-0000-000079020000}"/>
    <cellStyle name="Comma 2 2 4 3 3 4" xfId="19291" xr:uid="{00000000-0005-0000-0000-00007A020000}"/>
    <cellStyle name="Comma 2 2 4 3 3 5" xfId="25179" xr:uid="{00000000-0005-0000-0000-00007B020000}"/>
    <cellStyle name="Comma 2 2 4 3 3 6" xfId="37508" xr:uid="{00000000-0005-0000-0000-00007C020000}"/>
    <cellStyle name="Comma 2 2 4 3 3 7" xfId="49268" xr:uid="{00000000-0005-0000-0000-00007D020000}"/>
    <cellStyle name="Comma 2 2 4 3 4" xfId="6155" xr:uid="{00000000-0005-0000-0000-00007E020000}"/>
    <cellStyle name="Comma 2 2 4 3 4 2" xfId="11817" xr:uid="{00000000-0005-0000-0000-00007F020000}"/>
    <cellStyle name="Comma 2 2 4 3 4 2 2" xfId="33646" xr:uid="{00000000-0005-0000-0000-000080020000}"/>
    <cellStyle name="Comma 2 2 4 3 4 2 3" xfId="41338" xr:uid="{00000000-0005-0000-0000-000081020000}"/>
    <cellStyle name="Comma 2 2 4 3 4 2 4" xfId="52799" xr:uid="{00000000-0005-0000-0000-000082020000}"/>
    <cellStyle name="Comma 2 2 4 3 4 3" xfId="28144" xr:uid="{00000000-0005-0000-0000-000083020000}"/>
    <cellStyle name="Comma 2 2 4 3 4 4" xfId="37467" xr:uid="{00000000-0005-0000-0000-000084020000}"/>
    <cellStyle name="Comma 2 2 4 3 4 5" xfId="50434" xr:uid="{00000000-0005-0000-0000-000085020000}"/>
    <cellStyle name="Comma 2 2 4 3 5" xfId="11073" xr:uid="{00000000-0005-0000-0000-000086020000}"/>
    <cellStyle name="Comma 2 2 4 3 5 2" xfId="30895" xr:uid="{00000000-0005-0000-0000-000087020000}"/>
    <cellStyle name="Comma 2 2 4 3 5 3" xfId="40581" xr:uid="{00000000-0005-0000-0000-000088020000}"/>
    <cellStyle name="Comma 2 2 4 3 5 4" xfId="52052" xr:uid="{00000000-0005-0000-0000-000089020000}"/>
    <cellStyle name="Comma 2 2 4 3 6" xfId="14288" xr:uid="{00000000-0005-0000-0000-00008A020000}"/>
    <cellStyle name="Comma 2 2 4 3 6 2" xfId="44662" xr:uid="{00000000-0005-0000-0000-00008B020000}"/>
    <cellStyle name="Comma 2 2 4 3 7" xfId="14328" xr:uid="{00000000-0005-0000-0000-00008C020000}"/>
    <cellStyle name="Comma 2 2 4 3 8" xfId="20217" xr:uid="{00000000-0005-0000-0000-00008D020000}"/>
    <cellStyle name="Comma 2 2 4 3 9" xfId="22231" xr:uid="{00000000-0005-0000-0000-00008E020000}"/>
    <cellStyle name="Comma 2 2 4 4" xfId="985" xr:uid="{00000000-0005-0000-0000-00008F020000}"/>
    <cellStyle name="Comma 2 2 4 4 10" xfId="46541" xr:uid="{00000000-0005-0000-0000-000090020000}"/>
    <cellStyle name="Comma 2 2 4 4 11" xfId="54473" xr:uid="{00000000-0005-0000-0000-000091020000}"/>
    <cellStyle name="Comma 2 2 4 4 12" xfId="2448" xr:uid="{00000000-0005-0000-0000-000092020000}"/>
    <cellStyle name="Comma 2 2 4 4 2" xfId="7912" xr:uid="{00000000-0005-0000-0000-000093020000}"/>
    <cellStyle name="Comma 2 2 4 4 2 2" xfId="12979" xr:uid="{00000000-0005-0000-0000-000094020000}"/>
    <cellStyle name="Comma 2 2 4 4 2 2 2" xfId="33689" xr:uid="{00000000-0005-0000-0000-000095020000}"/>
    <cellStyle name="Comma 2 2 4 4 2 3" xfId="12968" xr:uid="{00000000-0005-0000-0000-000096020000}"/>
    <cellStyle name="Comma 2 2 4 4 2 4" xfId="19705" xr:uid="{00000000-0005-0000-0000-000097020000}"/>
    <cellStyle name="Comma 2 2 4 4 2 5" xfId="28187" xr:uid="{00000000-0005-0000-0000-000098020000}"/>
    <cellStyle name="Comma 2 2 4 4 2 6" xfId="41381" xr:uid="{00000000-0005-0000-0000-000099020000}"/>
    <cellStyle name="Comma 2 2 4 4 2 7" xfId="48812" xr:uid="{00000000-0005-0000-0000-00009A020000}"/>
    <cellStyle name="Comma 2 2 4 4 3" xfId="5645" xr:uid="{00000000-0005-0000-0000-00009B020000}"/>
    <cellStyle name="Comma 2 2 4 4 3 2" xfId="16508" xr:uid="{00000000-0005-0000-0000-00009C020000}"/>
    <cellStyle name="Comma 2 2 4 4 3 3" xfId="30938" xr:uid="{00000000-0005-0000-0000-00009D020000}"/>
    <cellStyle name="Comma 2 2 4 4 3 4" xfId="44206" xr:uid="{00000000-0005-0000-0000-00009E020000}"/>
    <cellStyle name="Comma 2 2 4 4 4" xfId="13832" xr:uid="{00000000-0005-0000-0000-00009F020000}"/>
    <cellStyle name="Comma 2 2 4 4 5" xfId="14330" xr:uid="{00000000-0005-0000-0000-0000A0020000}"/>
    <cellStyle name="Comma 2 2 4 4 6" xfId="20219" xr:uid="{00000000-0005-0000-0000-0000A1020000}"/>
    <cellStyle name="Comma 2 2 4 4 7" xfId="22233" xr:uid="{00000000-0005-0000-0000-0000A2020000}"/>
    <cellStyle name="Comma 2 2 4 4 8" xfId="25181" xr:uid="{00000000-0005-0000-0000-0000A3020000}"/>
    <cellStyle name="Comma 2 2 4 4 9" xfId="37510" xr:uid="{00000000-0005-0000-0000-0000A4020000}"/>
    <cellStyle name="Comma 2 2 4 5" xfId="1933" xr:uid="{00000000-0005-0000-0000-0000A5020000}"/>
    <cellStyle name="Comma 2 2 4 5 10" xfId="47484" xr:uid="{00000000-0005-0000-0000-0000A6020000}"/>
    <cellStyle name="Comma 2 2 4 5 11" xfId="55410" xr:uid="{00000000-0005-0000-0000-0000A7020000}"/>
    <cellStyle name="Comma 2 2 4 5 12" xfId="2449" xr:uid="{00000000-0005-0000-0000-0000A8020000}"/>
    <cellStyle name="Comma 2 2 4 5 2" xfId="8783" xr:uid="{00000000-0005-0000-0000-0000A9020000}"/>
    <cellStyle name="Comma 2 2 4 5 2 2" xfId="16868" xr:uid="{00000000-0005-0000-0000-0000AA020000}"/>
    <cellStyle name="Comma 2 2 4 5 2 2 2" xfId="33690" xr:uid="{00000000-0005-0000-0000-0000AB020000}"/>
    <cellStyle name="Comma 2 2 4 5 2 3" xfId="28188" xr:uid="{00000000-0005-0000-0000-0000AC020000}"/>
    <cellStyle name="Comma 2 2 4 5 2 4" xfId="41382" xr:uid="{00000000-0005-0000-0000-0000AD020000}"/>
    <cellStyle name="Comma 2 2 4 5 2 5" xfId="49683" xr:uid="{00000000-0005-0000-0000-0000AE020000}"/>
    <cellStyle name="Comma 2 2 4 5 3" xfId="6584" xr:uid="{00000000-0005-0000-0000-0000AF020000}"/>
    <cellStyle name="Comma 2 2 4 5 3 2" xfId="30939" xr:uid="{00000000-0005-0000-0000-0000B0020000}"/>
    <cellStyle name="Comma 2 2 4 5 3 3" xfId="45077" xr:uid="{00000000-0005-0000-0000-0000B1020000}"/>
    <cellStyle name="Comma 2 2 4 5 4" xfId="14331" xr:uid="{00000000-0005-0000-0000-0000B2020000}"/>
    <cellStyle name="Comma 2 2 4 5 5" xfId="18835" xr:uid="{00000000-0005-0000-0000-0000B3020000}"/>
    <cellStyle name="Comma 2 2 4 5 6" xfId="20220" xr:uid="{00000000-0005-0000-0000-0000B4020000}"/>
    <cellStyle name="Comma 2 2 4 5 7" xfId="22234" xr:uid="{00000000-0005-0000-0000-0000B5020000}"/>
    <cellStyle name="Comma 2 2 4 5 8" xfId="25182" xr:uid="{00000000-0005-0000-0000-0000B6020000}"/>
    <cellStyle name="Comma 2 2 4 5 9" xfId="37511" xr:uid="{00000000-0005-0000-0000-0000B7020000}"/>
    <cellStyle name="Comma 2 2 4 6" xfId="7284" xr:uid="{00000000-0005-0000-0000-0000B8020000}"/>
    <cellStyle name="Comma 2 2 4 6 2" xfId="11843" xr:uid="{00000000-0005-0000-0000-0000B9020000}"/>
    <cellStyle name="Comma 2 2 4 6 2 2" xfId="33684" xr:uid="{00000000-0005-0000-0000-0000BA020000}"/>
    <cellStyle name="Comma 2 2 4 6 2 3" xfId="28182" xr:uid="{00000000-0005-0000-0000-0000BB020000}"/>
    <cellStyle name="Comma 2 2 4 6 2 4" xfId="41376" xr:uid="{00000000-0005-0000-0000-0000BC020000}"/>
    <cellStyle name="Comma 2 2 4 6 2 5" xfId="52823" xr:uid="{00000000-0005-0000-0000-0000BD020000}"/>
    <cellStyle name="Comma 2 2 4 6 3" xfId="10404" xr:uid="{00000000-0005-0000-0000-0000BE020000}"/>
    <cellStyle name="Comma 2 2 4 6 3 2" xfId="30933" xr:uid="{00000000-0005-0000-0000-0000BF020000}"/>
    <cellStyle name="Comma 2 2 4 6 4" xfId="25176" xr:uid="{00000000-0005-0000-0000-0000C0020000}"/>
    <cellStyle name="Comma 2 2 4 6 5" xfId="37505" xr:uid="{00000000-0005-0000-0000-0000C1020000}"/>
    <cellStyle name="Comma 2 2 4 6 6" xfId="48184" xr:uid="{00000000-0005-0000-0000-0000C2020000}"/>
    <cellStyle name="Comma 2 2 4 7" xfId="4962" xr:uid="{00000000-0005-0000-0000-0000C3020000}"/>
    <cellStyle name="Comma 2 2 4 7 2" xfId="11361" xr:uid="{00000000-0005-0000-0000-0000C4020000}"/>
    <cellStyle name="Comma 2 2 4 7 2 2" xfId="33190" xr:uid="{00000000-0005-0000-0000-0000C5020000}"/>
    <cellStyle name="Comma 2 2 4 7 2 3" xfId="40882" xr:uid="{00000000-0005-0000-0000-0000C6020000}"/>
    <cellStyle name="Comma 2 2 4 7 2 4" xfId="52343" xr:uid="{00000000-0005-0000-0000-0000C7020000}"/>
    <cellStyle name="Comma 2 2 4 7 3" xfId="27688" xr:uid="{00000000-0005-0000-0000-0000C8020000}"/>
    <cellStyle name="Comma 2 2 4 7 4" xfId="37011" xr:uid="{00000000-0005-0000-0000-0000C9020000}"/>
    <cellStyle name="Comma 2 2 4 7 5" xfId="50639" xr:uid="{00000000-0005-0000-0000-0000CA020000}"/>
    <cellStyle name="Comma 2 2 4 8" xfId="10714" xr:uid="{00000000-0005-0000-0000-0000CB020000}"/>
    <cellStyle name="Comma 2 2 4 8 2" xfId="30439" xr:uid="{00000000-0005-0000-0000-0000CC020000}"/>
    <cellStyle name="Comma 2 2 4 8 3" xfId="40125" xr:uid="{00000000-0005-0000-0000-0000CD020000}"/>
    <cellStyle name="Comma 2 2 4 8 4" xfId="51596" xr:uid="{00000000-0005-0000-0000-0000CE020000}"/>
    <cellStyle name="Comma 2 2 4 9" xfId="13547" xr:uid="{00000000-0005-0000-0000-0000CF020000}"/>
    <cellStyle name="Comma 2 2 4 9 2" xfId="43576" xr:uid="{00000000-0005-0000-0000-0000D0020000}"/>
    <cellStyle name="Comma 2 2 5" xfId="373" xr:uid="{00000000-0005-0000-0000-0000D1020000}"/>
    <cellStyle name="Comma 2 2 5 10" xfId="22235" xr:uid="{00000000-0005-0000-0000-0000D2020000}"/>
    <cellStyle name="Comma 2 2 5 11" xfId="24374" xr:uid="{00000000-0005-0000-0000-0000D3020000}"/>
    <cellStyle name="Comma 2 2 5 12" xfId="35951" xr:uid="{00000000-0005-0000-0000-0000D4020000}"/>
    <cellStyle name="Comma 2 2 5 13" xfId="45929" xr:uid="{00000000-0005-0000-0000-0000D5020000}"/>
    <cellStyle name="Comma 2 2 5 14" xfId="53861" xr:uid="{00000000-0005-0000-0000-0000D6020000}"/>
    <cellStyle name="Comma 2 2 5 15" xfId="2450" xr:uid="{00000000-0005-0000-0000-0000D7020000}"/>
    <cellStyle name="Comma 2 2 5 2" xfId="814" xr:uid="{00000000-0005-0000-0000-0000D8020000}"/>
    <cellStyle name="Comma 2 2 5 2 10" xfId="46370" xr:uid="{00000000-0005-0000-0000-0000D9020000}"/>
    <cellStyle name="Comma 2 2 5 2 11" xfId="54302" xr:uid="{00000000-0005-0000-0000-0000DA020000}"/>
    <cellStyle name="Comma 2 2 5 2 12" xfId="2451" xr:uid="{00000000-0005-0000-0000-0000DB020000}"/>
    <cellStyle name="Comma 2 2 5 2 2" xfId="7741" xr:uid="{00000000-0005-0000-0000-0000DC020000}"/>
    <cellStyle name="Comma 2 2 5 2 2 2" xfId="12922" xr:uid="{00000000-0005-0000-0000-0000DD020000}"/>
    <cellStyle name="Comma 2 2 5 2 2 2 2" xfId="33692" xr:uid="{00000000-0005-0000-0000-0000DE020000}"/>
    <cellStyle name="Comma 2 2 5 2 2 3" xfId="12800" xr:uid="{00000000-0005-0000-0000-0000DF020000}"/>
    <cellStyle name="Comma 2 2 5 2 2 4" xfId="19534" xr:uid="{00000000-0005-0000-0000-0000E0020000}"/>
    <cellStyle name="Comma 2 2 5 2 2 5" xfId="28190" xr:uid="{00000000-0005-0000-0000-0000E1020000}"/>
    <cellStyle name="Comma 2 2 5 2 2 6" xfId="41384" xr:uid="{00000000-0005-0000-0000-0000E2020000}"/>
    <cellStyle name="Comma 2 2 5 2 2 7" xfId="48641" xr:uid="{00000000-0005-0000-0000-0000E3020000}"/>
    <cellStyle name="Comma 2 2 5 2 3" xfId="5474" xr:uid="{00000000-0005-0000-0000-0000E4020000}"/>
    <cellStyle name="Comma 2 2 5 2 3 2" xfId="13069" xr:uid="{00000000-0005-0000-0000-0000E5020000}"/>
    <cellStyle name="Comma 2 2 5 2 3 3" xfId="30941" xr:uid="{00000000-0005-0000-0000-0000E6020000}"/>
    <cellStyle name="Comma 2 2 5 2 3 4" xfId="44035" xr:uid="{00000000-0005-0000-0000-0000E7020000}"/>
    <cellStyle name="Comma 2 2 5 2 4" xfId="13661" xr:uid="{00000000-0005-0000-0000-0000E8020000}"/>
    <cellStyle name="Comma 2 2 5 2 5" xfId="14333" xr:uid="{00000000-0005-0000-0000-0000E9020000}"/>
    <cellStyle name="Comma 2 2 5 2 6" xfId="20222" xr:uid="{00000000-0005-0000-0000-0000EA020000}"/>
    <cellStyle name="Comma 2 2 5 2 7" xfId="22236" xr:uid="{00000000-0005-0000-0000-0000EB020000}"/>
    <cellStyle name="Comma 2 2 5 2 8" xfId="25184" xr:uid="{00000000-0005-0000-0000-0000EC020000}"/>
    <cellStyle name="Comma 2 2 5 2 9" xfId="37513" xr:uid="{00000000-0005-0000-0000-0000ED020000}"/>
    <cellStyle name="Comma 2 2 5 3" xfId="1762" xr:uid="{00000000-0005-0000-0000-0000EE020000}"/>
    <cellStyle name="Comma 2 2 5 3 10" xfId="47313" xr:uid="{00000000-0005-0000-0000-0000EF020000}"/>
    <cellStyle name="Comma 2 2 5 3 11" xfId="55239" xr:uid="{00000000-0005-0000-0000-0000F0020000}"/>
    <cellStyle name="Comma 2 2 5 3 12" xfId="2452" xr:uid="{00000000-0005-0000-0000-0000F1020000}"/>
    <cellStyle name="Comma 2 2 5 3 2" xfId="8612" xr:uid="{00000000-0005-0000-0000-0000F2020000}"/>
    <cellStyle name="Comma 2 2 5 3 2 2" xfId="16869" xr:uid="{00000000-0005-0000-0000-0000F3020000}"/>
    <cellStyle name="Comma 2 2 5 3 2 2 2" xfId="33693" xr:uid="{00000000-0005-0000-0000-0000F4020000}"/>
    <cellStyle name="Comma 2 2 5 3 2 3" xfId="28191" xr:uid="{00000000-0005-0000-0000-0000F5020000}"/>
    <cellStyle name="Comma 2 2 5 3 2 4" xfId="41385" xr:uid="{00000000-0005-0000-0000-0000F6020000}"/>
    <cellStyle name="Comma 2 2 5 3 2 5" xfId="49512" xr:uid="{00000000-0005-0000-0000-0000F7020000}"/>
    <cellStyle name="Comma 2 2 5 3 3" xfId="6413" xr:uid="{00000000-0005-0000-0000-0000F8020000}"/>
    <cellStyle name="Comma 2 2 5 3 3 2" xfId="30942" xr:uid="{00000000-0005-0000-0000-0000F9020000}"/>
    <cellStyle name="Comma 2 2 5 3 3 3" xfId="44906" xr:uid="{00000000-0005-0000-0000-0000FA020000}"/>
    <cellStyle name="Comma 2 2 5 3 4" xfId="14334" xr:uid="{00000000-0005-0000-0000-0000FB020000}"/>
    <cellStyle name="Comma 2 2 5 3 5" xfId="18664" xr:uid="{00000000-0005-0000-0000-0000FC020000}"/>
    <cellStyle name="Comma 2 2 5 3 6" xfId="20223" xr:uid="{00000000-0005-0000-0000-0000FD020000}"/>
    <cellStyle name="Comma 2 2 5 3 7" xfId="22237" xr:uid="{00000000-0005-0000-0000-0000FE020000}"/>
    <cellStyle name="Comma 2 2 5 3 8" xfId="25185" xr:uid="{00000000-0005-0000-0000-0000FF020000}"/>
    <cellStyle name="Comma 2 2 5 3 9" xfId="37514" xr:uid="{00000000-0005-0000-0000-000000030000}"/>
    <cellStyle name="Comma 2 2 5 4" xfId="7342" xr:uid="{00000000-0005-0000-0000-000001030000}"/>
    <cellStyle name="Comma 2 2 5 4 2" xfId="11846" xr:uid="{00000000-0005-0000-0000-000002030000}"/>
    <cellStyle name="Comma 2 2 5 4 2 2" xfId="33691" xr:uid="{00000000-0005-0000-0000-000003030000}"/>
    <cellStyle name="Comma 2 2 5 4 2 3" xfId="28189" xr:uid="{00000000-0005-0000-0000-000004030000}"/>
    <cellStyle name="Comma 2 2 5 4 2 4" xfId="41383" xr:uid="{00000000-0005-0000-0000-000005030000}"/>
    <cellStyle name="Comma 2 2 5 4 2 5" xfId="52825" xr:uid="{00000000-0005-0000-0000-000006030000}"/>
    <cellStyle name="Comma 2 2 5 4 3" xfId="13052" xr:uid="{00000000-0005-0000-0000-000007030000}"/>
    <cellStyle name="Comma 2 2 5 4 3 2" xfId="30940" xr:uid="{00000000-0005-0000-0000-000008030000}"/>
    <cellStyle name="Comma 2 2 5 4 4" xfId="25183" xr:uid="{00000000-0005-0000-0000-000009030000}"/>
    <cellStyle name="Comma 2 2 5 4 5" xfId="37512" xr:uid="{00000000-0005-0000-0000-00000A030000}"/>
    <cellStyle name="Comma 2 2 5 4 6" xfId="48242" xr:uid="{00000000-0005-0000-0000-00000B030000}"/>
    <cellStyle name="Comma 2 2 5 5" xfId="5033" xr:uid="{00000000-0005-0000-0000-00000C030000}"/>
    <cellStyle name="Comma 2 2 5 5 2" xfId="11190" xr:uid="{00000000-0005-0000-0000-00000D030000}"/>
    <cellStyle name="Comma 2 2 5 5 2 2" xfId="33019" xr:uid="{00000000-0005-0000-0000-00000E030000}"/>
    <cellStyle name="Comma 2 2 5 5 2 3" xfId="40711" xr:uid="{00000000-0005-0000-0000-00000F030000}"/>
    <cellStyle name="Comma 2 2 5 5 2 4" xfId="52172" xr:uid="{00000000-0005-0000-0000-000010030000}"/>
    <cellStyle name="Comma 2 2 5 5 3" xfId="27517" xr:uid="{00000000-0005-0000-0000-000011030000}"/>
    <cellStyle name="Comma 2 2 5 5 4" xfId="36840" xr:uid="{00000000-0005-0000-0000-000012030000}"/>
    <cellStyle name="Comma 2 2 5 5 5" xfId="51412" xr:uid="{00000000-0005-0000-0000-000013030000}"/>
    <cellStyle name="Comma 2 2 5 6" xfId="9923" xr:uid="{00000000-0005-0000-0000-000014030000}"/>
    <cellStyle name="Comma 2 2 5 6 2" xfId="30268" xr:uid="{00000000-0005-0000-0000-000015030000}"/>
    <cellStyle name="Comma 2 2 5 6 3" xfId="39954" xr:uid="{00000000-0005-0000-0000-000016030000}"/>
    <cellStyle name="Comma 2 2 5 6 4" xfId="50552" xr:uid="{00000000-0005-0000-0000-000017030000}"/>
    <cellStyle name="Comma 2 2 5 7" xfId="13383" xr:uid="{00000000-0005-0000-0000-000018030000}"/>
    <cellStyle name="Comma 2 2 5 7 2" xfId="43636" xr:uid="{00000000-0005-0000-0000-000019030000}"/>
    <cellStyle name="Comma 2 2 5 8" xfId="14332" xr:uid="{00000000-0005-0000-0000-00001A030000}"/>
    <cellStyle name="Comma 2 2 5 9" xfId="20221" xr:uid="{00000000-0005-0000-0000-00001B030000}"/>
    <cellStyle name="Comma 2 2 6" xfId="1048" xr:uid="{00000000-0005-0000-0000-00001C030000}"/>
    <cellStyle name="Comma 2 2 6 10" xfId="24650" xr:uid="{00000000-0005-0000-0000-00001D030000}"/>
    <cellStyle name="Comma 2 2 6 11" xfId="36215" xr:uid="{00000000-0005-0000-0000-00001E030000}"/>
    <cellStyle name="Comma 2 2 6 12" xfId="46604" xr:uid="{00000000-0005-0000-0000-00001F030000}"/>
    <cellStyle name="Comma 2 2 6 13" xfId="54536" xr:uid="{00000000-0005-0000-0000-000020030000}"/>
    <cellStyle name="Comma 2 2 6 14" xfId="2453" xr:uid="{00000000-0005-0000-0000-000021030000}"/>
    <cellStyle name="Comma 2 2 6 2" xfId="1990" xr:uid="{00000000-0005-0000-0000-000022030000}"/>
    <cellStyle name="Comma 2 2 6 2 10" xfId="47541" xr:uid="{00000000-0005-0000-0000-000023030000}"/>
    <cellStyle name="Comma 2 2 6 2 11" xfId="55467" xr:uid="{00000000-0005-0000-0000-000024030000}"/>
    <cellStyle name="Comma 2 2 6 2 12" xfId="2454" xr:uid="{00000000-0005-0000-0000-000025030000}"/>
    <cellStyle name="Comma 2 2 6 2 2" xfId="8840" xr:uid="{00000000-0005-0000-0000-000026030000}"/>
    <cellStyle name="Comma 2 2 6 2 2 2" xfId="16870" xr:uid="{00000000-0005-0000-0000-000027030000}"/>
    <cellStyle name="Comma 2 2 6 2 2 2 2" xfId="33695" xr:uid="{00000000-0005-0000-0000-000028030000}"/>
    <cellStyle name="Comma 2 2 6 2 2 3" xfId="19762" xr:uid="{00000000-0005-0000-0000-000029030000}"/>
    <cellStyle name="Comma 2 2 6 2 2 4" xfId="28193" xr:uid="{00000000-0005-0000-0000-00002A030000}"/>
    <cellStyle name="Comma 2 2 6 2 2 5" xfId="41387" xr:uid="{00000000-0005-0000-0000-00002B030000}"/>
    <cellStyle name="Comma 2 2 6 2 2 6" xfId="49740" xr:uid="{00000000-0005-0000-0000-00002C030000}"/>
    <cellStyle name="Comma 2 2 6 2 3" xfId="6641" xr:uid="{00000000-0005-0000-0000-00002D030000}"/>
    <cellStyle name="Comma 2 2 6 2 3 2" xfId="9709" xr:uid="{00000000-0005-0000-0000-00002E030000}"/>
    <cellStyle name="Comma 2 2 6 2 3 3" xfId="30944" xr:uid="{00000000-0005-0000-0000-00002F030000}"/>
    <cellStyle name="Comma 2 2 6 2 3 4" xfId="45134" xr:uid="{00000000-0005-0000-0000-000030030000}"/>
    <cellStyle name="Comma 2 2 6 2 4" xfId="14336" xr:uid="{00000000-0005-0000-0000-000031030000}"/>
    <cellStyle name="Comma 2 2 6 2 5" xfId="18077" xr:uid="{00000000-0005-0000-0000-000032030000}"/>
    <cellStyle name="Comma 2 2 6 2 6" xfId="20225" xr:uid="{00000000-0005-0000-0000-000033030000}"/>
    <cellStyle name="Comma 2 2 6 2 7" xfId="22239" xr:uid="{00000000-0005-0000-0000-000034030000}"/>
    <cellStyle name="Comma 2 2 6 2 8" xfId="25187" xr:uid="{00000000-0005-0000-0000-000035030000}"/>
    <cellStyle name="Comma 2 2 6 2 9" xfId="37516" xr:uid="{00000000-0005-0000-0000-000036030000}"/>
    <cellStyle name="Comma 2 2 6 3" xfId="7969" xr:uid="{00000000-0005-0000-0000-000037030000}"/>
    <cellStyle name="Comma 2 2 6 3 2" xfId="11847" xr:uid="{00000000-0005-0000-0000-000038030000}"/>
    <cellStyle name="Comma 2 2 6 3 2 2" xfId="33694" xr:uid="{00000000-0005-0000-0000-000039030000}"/>
    <cellStyle name="Comma 2 2 6 3 2 3" xfId="28192" xr:uid="{00000000-0005-0000-0000-00003A030000}"/>
    <cellStyle name="Comma 2 2 6 3 2 4" xfId="41386" xr:uid="{00000000-0005-0000-0000-00003B030000}"/>
    <cellStyle name="Comma 2 2 6 3 2 5" xfId="52826" xr:uid="{00000000-0005-0000-0000-00003C030000}"/>
    <cellStyle name="Comma 2 2 6 3 3" xfId="12962" xr:uid="{00000000-0005-0000-0000-00003D030000}"/>
    <cellStyle name="Comma 2 2 6 3 3 2" xfId="30943" xr:uid="{00000000-0005-0000-0000-00003E030000}"/>
    <cellStyle name="Comma 2 2 6 3 4" xfId="18892" xr:uid="{00000000-0005-0000-0000-00003F030000}"/>
    <cellStyle name="Comma 2 2 6 3 5" xfId="25186" xr:uid="{00000000-0005-0000-0000-000040030000}"/>
    <cellStyle name="Comma 2 2 6 3 6" xfId="37515" xr:uid="{00000000-0005-0000-0000-000041030000}"/>
    <cellStyle name="Comma 2 2 6 3 7" xfId="48869" xr:uid="{00000000-0005-0000-0000-000042030000}"/>
    <cellStyle name="Comma 2 2 6 4" xfId="5708" xr:uid="{00000000-0005-0000-0000-000043030000}"/>
    <cellStyle name="Comma 2 2 6 4 2" xfId="11418" xr:uid="{00000000-0005-0000-0000-000044030000}"/>
    <cellStyle name="Comma 2 2 6 4 2 2" xfId="33247" xr:uid="{00000000-0005-0000-0000-000045030000}"/>
    <cellStyle name="Comma 2 2 6 4 2 3" xfId="40939" xr:uid="{00000000-0005-0000-0000-000046030000}"/>
    <cellStyle name="Comma 2 2 6 4 2 4" xfId="52400" xr:uid="{00000000-0005-0000-0000-000047030000}"/>
    <cellStyle name="Comma 2 2 6 4 3" xfId="27745" xr:uid="{00000000-0005-0000-0000-000048030000}"/>
    <cellStyle name="Comma 2 2 6 4 4" xfId="37068" xr:uid="{00000000-0005-0000-0000-000049030000}"/>
    <cellStyle name="Comma 2 2 6 4 5" xfId="51281" xr:uid="{00000000-0005-0000-0000-00004A030000}"/>
    <cellStyle name="Comma 2 2 6 5" xfId="10771" xr:uid="{00000000-0005-0000-0000-00004B030000}"/>
    <cellStyle name="Comma 2 2 6 5 2" xfId="30496" xr:uid="{00000000-0005-0000-0000-00004C030000}"/>
    <cellStyle name="Comma 2 2 6 5 3" xfId="40182" xr:uid="{00000000-0005-0000-0000-00004D030000}"/>
    <cellStyle name="Comma 2 2 6 5 4" xfId="51653" xr:uid="{00000000-0005-0000-0000-00004E030000}"/>
    <cellStyle name="Comma 2 2 6 6" xfId="13889" xr:uid="{00000000-0005-0000-0000-00004F030000}"/>
    <cellStyle name="Comma 2 2 6 6 2" xfId="44263" xr:uid="{00000000-0005-0000-0000-000050030000}"/>
    <cellStyle name="Comma 2 2 6 7" xfId="14335" xr:uid="{00000000-0005-0000-0000-000051030000}"/>
    <cellStyle name="Comma 2 2 6 8" xfId="20224" xr:uid="{00000000-0005-0000-0000-000052030000}"/>
    <cellStyle name="Comma 2 2 6 9" xfId="22238" xr:uid="{00000000-0005-0000-0000-000053030000}"/>
    <cellStyle name="Comma 2 2 7" xfId="1288" xr:uid="{00000000-0005-0000-0000-000054030000}"/>
    <cellStyle name="Comma 2 2 7 10" xfId="24926" xr:uid="{00000000-0005-0000-0000-000055030000}"/>
    <cellStyle name="Comma 2 2 7 11" xfId="36491" xr:uid="{00000000-0005-0000-0000-000056030000}"/>
    <cellStyle name="Comma 2 2 7 12" xfId="46844" xr:uid="{00000000-0005-0000-0000-000057030000}"/>
    <cellStyle name="Comma 2 2 7 13" xfId="54776" xr:uid="{00000000-0005-0000-0000-000058030000}"/>
    <cellStyle name="Comma 2 2 7 14" xfId="2455" xr:uid="{00000000-0005-0000-0000-000059030000}"/>
    <cellStyle name="Comma 2 2 7 2" xfId="2218" xr:uid="{00000000-0005-0000-0000-00005A030000}"/>
    <cellStyle name="Comma 2 2 7 2 10" xfId="47769" xr:uid="{00000000-0005-0000-0000-00005B030000}"/>
    <cellStyle name="Comma 2 2 7 2 11" xfId="55695" xr:uid="{00000000-0005-0000-0000-00005C030000}"/>
    <cellStyle name="Comma 2 2 7 2 12" xfId="2456" xr:uid="{00000000-0005-0000-0000-00005D030000}"/>
    <cellStyle name="Comma 2 2 7 2 2" xfId="9068" xr:uid="{00000000-0005-0000-0000-00005E030000}"/>
    <cellStyle name="Comma 2 2 7 2 2 2" xfId="16871" xr:uid="{00000000-0005-0000-0000-00005F030000}"/>
    <cellStyle name="Comma 2 2 7 2 2 2 2" xfId="33697" xr:uid="{00000000-0005-0000-0000-000060030000}"/>
    <cellStyle name="Comma 2 2 7 2 2 3" xfId="19990" xr:uid="{00000000-0005-0000-0000-000061030000}"/>
    <cellStyle name="Comma 2 2 7 2 2 4" xfId="28195" xr:uid="{00000000-0005-0000-0000-000062030000}"/>
    <cellStyle name="Comma 2 2 7 2 2 5" xfId="41389" xr:uid="{00000000-0005-0000-0000-000063030000}"/>
    <cellStyle name="Comma 2 2 7 2 2 6" xfId="49968" xr:uid="{00000000-0005-0000-0000-000064030000}"/>
    <cellStyle name="Comma 2 2 7 2 3" xfId="6869" xr:uid="{00000000-0005-0000-0000-000065030000}"/>
    <cellStyle name="Comma 2 2 7 2 3 2" xfId="10508" xr:uid="{00000000-0005-0000-0000-000066030000}"/>
    <cellStyle name="Comma 2 2 7 2 3 3" xfId="30946" xr:uid="{00000000-0005-0000-0000-000067030000}"/>
    <cellStyle name="Comma 2 2 7 2 3 4" xfId="45362" xr:uid="{00000000-0005-0000-0000-000068030000}"/>
    <cellStyle name="Comma 2 2 7 2 4" xfId="14338" xr:uid="{00000000-0005-0000-0000-000069030000}"/>
    <cellStyle name="Comma 2 2 7 2 5" xfId="18248" xr:uid="{00000000-0005-0000-0000-00006A030000}"/>
    <cellStyle name="Comma 2 2 7 2 6" xfId="20227" xr:uid="{00000000-0005-0000-0000-00006B030000}"/>
    <cellStyle name="Comma 2 2 7 2 7" xfId="22241" xr:uid="{00000000-0005-0000-0000-00006C030000}"/>
    <cellStyle name="Comma 2 2 7 2 8" xfId="25189" xr:uid="{00000000-0005-0000-0000-00006D030000}"/>
    <cellStyle name="Comma 2 2 7 2 9" xfId="37518" xr:uid="{00000000-0005-0000-0000-00006E030000}"/>
    <cellStyle name="Comma 2 2 7 3" xfId="8197" xr:uid="{00000000-0005-0000-0000-00006F030000}"/>
    <cellStyle name="Comma 2 2 7 3 2" xfId="11849" xr:uid="{00000000-0005-0000-0000-000070030000}"/>
    <cellStyle name="Comma 2 2 7 3 2 2" xfId="33696" xr:uid="{00000000-0005-0000-0000-000071030000}"/>
    <cellStyle name="Comma 2 2 7 3 2 3" xfId="28194" xr:uid="{00000000-0005-0000-0000-000072030000}"/>
    <cellStyle name="Comma 2 2 7 3 2 4" xfId="41388" xr:uid="{00000000-0005-0000-0000-000073030000}"/>
    <cellStyle name="Comma 2 2 7 3 2 5" xfId="52827" xr:uid="{00000000-0005-0000-0000-000074030000}"/>
    <cellStyle name="Comma 2 2 7 3 3" xfId="16542" xr:uid="{00000000-0005-0000-0000-000075030000}"/>
    <cellStyle name="Comma 2 2 7 3 3 2" xfId="30945" xr:uid="{00000000-0005-0000-0000-000076030000}"/>
    <cellStyle name="Comma 2 2 7 3 4" xfId="19120" xr:uid="{00000000-0005-0000-0000-000077030000}"/>
    <cellStyle name="Comma 2 2 7 3 5" xfId="25188" xr:uid="{00000000-0005-0000-0000-000078030000}"/>
    <cellStyle name="Comma 2 2 7 3 6" xfId="37517" xr:uid="{00000000-0005-0000-0000-000079030000}"/>
    <cellStyle name="Comma 2 2 7 3 7" xfId="49097" xr:uid="{00000000-0005-0000-0000-00007A030000}"/>
    <cellStyle name="Comma 2 2 7 4" xfId="5948" xr:uid="{00000000-0005-0000-0000-00007B030000}"/>
    <cellStyle name="Comma 2 2 7 4 2" xfId="11646" xr:uid="{00000000-0005-0000-0000-00007C030000}"/>
    <cellStyle name="Comma 2 2 7 4 2 2" xfId="33475" xr:uid="{00000000-0005-0000-0000-00007D030000}"/>
    <cellStyle name="Comma 2 2 7 4 2 3" xfId="41167" xr:uid="{00000000-0005-0000-0000-00007E030000}"/>
    <cellStyle name="Comma 2 2 7 4 2 4" xfId="52628" xr:uid="{00000000-0005-0000-0000-00007F030000}"/>
    <cellStyle name="Comma 2 2 7 4 3" xfId="27973" xr:uid="{00000000-0005-0000-0000-000080030000}"/>
    <cellStyle name="Comma 2 2 7 4 4" xfId="37296" xr:uid="{00000000-0005-0000-0000-000081030000}"/>
    <cellStyle name="Comma 2 2 7 4 5" xfId="51013" xr:uid="{00000000-0005-0000-0000-000082030000}"/>
    <cellStyle name="Comma 2 2 7 5" xfId="10902" xr:uid="{00000000-0005-0000-0000-000083030000}"/>
    <cellStyle name="Comma 2 2 7 5 2" xfId="30724" xr:uid="{00000000-0005-0000-0000-000084030000}"/>
    <cellStyle name="Comma 2 2 7 5 3" xfId="40410" xr:uid="{00000000-0005-0000-0000-000085030000}"/>
    <cellStyle name="Comma 2 2 7 5 4" xfId="51881" xr:uid="{00000000-0005-0000-0000-000086030000}"/>
    <cellStyle name="Comma 2 2 7 6" xfId="14117" xr:uid="{00000000-0005-0000-0000-000087030000}"/>
    <cellStyle name="Comma 2 2 7 6 2" xfId="44491" xr:uid="{00000000-0005-0000-0000-000088030000}"/>
    <cellStyle name="Comma 2 2 7 7" xfId="14337" xr:uid="{00000000-0005-0000-0000-000089030000}"/>
    <cellStyle name="Comma 2 2 7 8" xfId="20226" xr:uid="{00000000-0005-0000-0000-00008A030000}"/>
    <cellStyle name="Comma 2 2 7 9" xfId="22240" xr:uid="{00000000-0005-0000-0000-00008B030000}"/>
    <cellStyle name="Comma 2 2 8" xfId="757" xr:uid="{00000000-0005-0000-0000-00008C030000}"/>
    <cellStyle name="Comma 2 2 8 10" xfId="35888" xr:uid="{00000000-0005-0000-0000-00008D030000}"/>
    <cellStyle name="Comma 2 2 8 11" xfId="46313" xr:uid="{00000000-0005-0000-0000-00008E030000}"/>
    <cellStyle name="Comma 2 2 8 12" xfId="54245" xr:uid="{00000000-0005-0000-0000-00008F030000}"/>
    <cellStyle name="Comma 2 2 8 13" xfId="2457" xr:uid="{00000000-0005-0000-0000-000090030000}"/>
    <cellStyle name="Comma 2 2 8 2" xfId="1705" xr:uid="{00000000-0005-0000-0000-000091030000}"/>
    <cellStyle name="Comma 2 2 8 2 10" xfId="47256" xr:uid="{00000000-0005-0000-0000-000092030000}"/>
    <cellStyle name="Comma 2 2 8 2 11" xfId="55182" xr:uid="{00000000-0005-0000-0000-000093030000}"/>
    <cellStyle name="Comma 2 2 8 2 12" xfId="2458" xr:uid="{00000000-0005-0000-0000-000094030000}"/>
    <cellStyle name="Comma 2 2 8 2 2" xfId="8555" xr:uid="{00000000-0005-0000-0000-000095030000}"/>
    <cellStyle name="Comma 2 2 8 2 2 2" xfId="16872" xr:uid="{00000000-0005-0000-0000-000096030000}"/>
    <cellStyle name="Comma 2 2 8 2 2 2 2" xfId="33699" xr:uid="{00000000-0005-0000-0000-000097030000}"/>
    <cellStyle name="Comma 2 2 8 2 2 3" xfId="19477" xr:uid="{00000000-0005-0000-0000-000098030000}"/>
    <cellStyle name="Comma 2 2 8 2 2 4" xfId="28197" xr:uid="{00000000-0005-0000-0000-000099030000}"/>
    <cellStyle name="Comma 2 2 8 2 2 5" xfId="41391" xr:uid="{00000000-0005-0000-0000-00009A030000}"/>
    <cellStyle name="Comma 2 2 8 2 2 6" xfId="49455" xr:uid="{00000000-0005-0000-0000-00009B030000}"/>
    <cellStyle name="Comma 2 2 8 2 3" xfId="6356" xr:uid="{00000000-0005-0000-0000-00009C030000}"/>
    <cellStyle name="Comma 2 2 8 2 3 2" xfId="9485" xr:uid="{00000000-0005-0000-0000-00009D030000}"/>
    <cellStyle name="Comma 2 2 8 2 3 3" xfId="30948" xr:uid="{00000000-0005-0000-0000-00009E030000}"/>
    <cellStyle name="Comma 2 2 8 2 3 4" xfId="44849" xr:uid="{00000000-0005-0000-0000-00009F030000}"/>
    <cellStyle name="Comma 2 2 8 2 4" xfId="14340" xr:uid="{00000000-0005-0000-0000-0000A0030000}"/>
    <cellStyle name="Comma 2 2 8 2 5" xfId="17960" xr:uid="{00000000-0005-0000-0000-0000A1030000}"/>
    <cellStyle name="Comma 2 2 8 2 6" xfId="20229" xr:uid="{00000000-0005-0000-0000-0000A2030000}"/>
    <cellStyle name="Comma 2 2 8 2 7" xfId="22243" xr:uid="{00000000-0005-0000-0000-0000A3030000}"/>
    <cellStyle name="Comma 2 2 8 2 8" xfId="25191" xr:uid="{00000000-0005-0000-0000-0000A4030000}"/>
    <cellStyle name="Comma 2 2 8 2 9" xfId="37520" xr:uid="{00000000-0005-0000-0000-0000A5030000}"/>
    <cellStyle name="Comma 2 2 8 3" xfId="7684" xr:uid="{00000000-0005-0000-0000-0000A6030000}"/>
    <cellStyle name="Comma 2 2 8 3 2" xfId="11851" xr:uid="{00000000-0005-0000-0000-0000A7030000}"/>
    <cellStyle name="Comma 2 2 8 3 2 2" xfId="33698" xr:uid="{00000000-0005-0000-0000-0000A8030000}"/>
    <cellStyle name="Comma 2 2 8 3 2 3" xfId="41390" xr:uid="{00000000-0005-0000-0000-0000A9030000}"/>
    <cellStyle name="Comma 2 2 8 3 2 4" xfId="52828" xr:uid="{00000000-0005-0000-0000-0000AA030000}"/>
    <cellStyle name="Comma 2 2 8 3 3" xfId="18607" xr:uid="{00000000-0005-0000-0000-0000AB030000}"/>
    <cellStyle name="Comma 2 2 8 3 4" xfId="28196" xr:uid="{00000000-0005-0000-0000-0000AC030000}"/>
    <cellStyle name="Comma 2 2 8 3 5" xfId="37519" xr:uid="{00000000-0005-0000-0000-0000AD030000}"/>
    <cellStyle name="Comma 2 2 8 3 6" xfId="48584" xr:uid="{00000000-0005-0000-0000-0000AE030000}"/>
    <cellStyle name="Comma 2 2 8 4" xfId="5417" xr:uid="{00000000-0005-0000-0000-0000AF030000}"/>
    <cellStyle name="Comma 2 2 8 4 2" xfId="16597" xr:uid="{00000000-0005-0000-0000-0000B0030000}"/>
    <cellStyle name="Comma 2 2 8 4 3" xfId="30947" xr:uid="{00000000-0005-0000-0000-0000B1030000}"/>
    <cellStyle name="Comma 2 2 8 4 4" xfId="39897" xr:uid="{00000000-0005-0000-0000-0000B2030000}"/>
    <cellStyle name="Comma 2 2 8 4 5" xfId="50344" xr:uid="{00000000-0005-0000-0000-0000B3030000}"/>
    <cellStyle name="Comma 2 2 8 5" xfId="13604" xr:uid="{00000000-0005-0000-0000-0000B4030000}"/>
    <cellStyle name="Comma 2 2 8 5 2" xfId="43978" xr:uid="{00000000-0005-0000-0000-0000B5030000}"/>
    <cellStyle name="Comma 2 2 8 6" xfId="14339" xr:uid="{00000000-0005-0000-0000-0000B6030000}"/>
    <cellStyle name="Comma 2 2 8 7" xfId="20228" xr:uid="{00000000-0005-0000-0000-0000B7030000}"/>
    <cellStyle name="Comma 2 2 8 8" xfId="22242" xr:uid="{00000000-0005-0000-0000-0000B8030000}"/>
    <cellStyle name="Comma 2 2 8 9" xfId="25190" xr:uid="{00000000-0005-0000-0000-0000B9030000}"/>
    <cellStyle name="Comma 2 2 9" xfId="643" xr:uid="{00000000-0005-0000-0000-0000BA030000}"/>
    <cellStyle name="Comma 2 2 9 10" xfId="46199" xr:uid="{00000000-0005-0000-0000-0000BB030000}"/>
    <cellStyle name="Comma 2 2 9 11" xfId="54131" xr:uid="{00000000-0005-0000-0000-0000BC030000}"/>
    <cellStyle name="Comma 2 2 9 12" xfId="2459" xr:uid="{00000000-0005-0000-0000-0000BD030000}"/>
    <cellStyle name="Comma 2 2 9 2" xfId="7570" xr:uid="{00000000-0005-0000-0000-0000BE030000}"/>
    <cellStyle name="Comma 2 2 9 2 2" xfId="16873" xr:uid="{00000000-0005-0000-0000-0000BF030000}"/>
    <cellStyle name="Comma 2 2 9 2 2 2" xfId="33700" xr:uid="{00000000-0005-0000-0000-0000C0030000}"/>
    <cellStyle name="Comma 2 2 9 2 3" xfId="19363" xr:uid="{00000000-0005-0000-0000-0000C1030000}"/>
    <cellStyle name="Comma 2 2 9 2 4" xfId="28198" xr:uid="{00000000-0005-0000-0000-0000C2030000}"/>
    <cellStyle name="Comma 2 2 9 2 5" xfId="41392" xr:uid="{00000000-0005-0000-0000-0000C3030000}"/>
    <cellStyle name="Comma 2 2 9 2 6" xfId="48470" xr:uid="{00000000-0005-0000-0000-0000C4030000}"/>
    <cellStyle name="Comma 2 2 9 3" xfId="5303" xr:uid="{00000000-0005-0000-0000-0000C5030000}"/>
    <cellStyle name="Comma 2 2 9 3 2" xfId="16763" xr:uid="{00000000-0005-0000-0000-0000C6030000}"/>
    <cellStyle name="Comma 2 2 9 3 3" xfId="30949" xr:uid="{00000000-0005-0000-0000-0000C7030000}"/>
    <cellStyle name="Comma 2 2 9 3 4" xfId="43864" xr:uid="{00000000-0005-0000-0000-0000C8030000}"/>
    <cellStyle name="Comma 2 2 9 4" xfId="14341" xr:uid="{00000000-0005-0000-0000-0000C9030000}"/>
    <cellStyle name="Comma 2 2 9 5" xfId="17846" xr:uid="{00000000-0005-0000-0000-0000CA030000}"/>
    <cellStyle name="Comma 2 2 9 6" xfId="20230" xr:uid="{00000000-0005-0000-0000-0000CB030000}"/>
    <cellStyle name="Comma 2 2 9 7" xfId="22244" xr:uid="{00000000-0005-0000-0000-0000CC030000}"/>
    <cellStyle name="Comma 2 2 9 8" xfId="25192" xr:uid="{00000000-0005-0000-0000-0000CD030000}"/>
    <cellStyle name="Comma 2 2 9 9" xfId="37521" xr:uid="{00000000-0005-0000-0000-0000CE030000}"/>
    <cellStyle name="Comma 2 20" xfId="53532" xr:uid="{00000000-0005-0000-0000-0000CF030000}"/>
    <cellStyle name="Comma 2 3" xfId="210" xr:uid="{00000000-0005-0000-0000-0000D0030000}"/>
    <cellStyle name="Comma 2 3 10" xfId="13317" xr:uid="{00000000-0005-0000-0000-0000D1030000}"/>
    <cellStyle name="Comma 2 3 10 2" xfId="43505" xr:uid="{00000000-0005-0000-0000-0000D2030000}"/>
    <cellStyle name="Comma 2 3 11" xfId="14342" xr:uid="{00000000-0005-0000-0000-0000D3030000}"/>
    <cellStyle name="Comma 2 3 12" xfId="20231" xr:uid="{00000000-0005-0000-0000-0000D4030000}"/>
    <cellStyle name="Comma 2 3 13" xfId="22245" xr:uid="{00000000-0005-0000-0000-0000D5030000}"/>
    <cellStyle name="Comma 2 3 14" xfId="24492" xr:uid="{00000000-0005-0000-0000-0000D6030000}"/>
    <cellStyle name="Comma 2 3 15" xfId="35805" xr:uid="{00000000-0005-0000-0000-0000D7030000}"/>
    <cellStyle name="Comma 2 3 16" xfId="45767" xr:uid="{00000000-0005-0000-0000-0000D8030000}"/>
    <cellStyle name="Comma 2 3 17" xfId="53700" xr:uid="{00000000-0005-0000-0000-0000D9030000}"/>
    <cellStyle name="Comma 2 3 18" xfId="2460" xr:uid="{00000000-0005-0000-0000-0000DA030000}"/>
    <cellStyle name="Comma 2 3 2" xfId="491" xr:uid="{00000000-0005-0000-0000-0000DB030000}"/>
    <cellStyle name="Comma 2 3 2 10" xfId="22246" xr:uid="{00000000-0005-0000-0000-0000DC030000}"/>
    <cellStyle name="Comma 2 3 2 11" xfId="24768" xr:uid="{00000000-0005-0000-0000-0000DD030000}"/>
    <cellStyle name="Comma 2 3 2 12" xfId="36333" xr:uid="{00000000-0005-0000-0000-0000DE030000}"/>
    <cellStyle name="Comma 2 3 2 13" xfId="46047" xr:uid="{00000000-0005-0000-0000-0000DF030000}"/>
    <cellStyle name="Comma 2 3 2 14" xfId="53979" xr:uid="{00000000-0005-0000-0000-0000E0030000}"/>
    <cellStyle name="Comma 2 3 2 15" xfId="2461" xr:uid="{00000000-0005-0000-0000-0000E1030000}"/>
    <cellStyle name="Comma 2 3 2 2" xfId="1154" xr:uid="{00000000-0005-0000-0000-0000E2030000}"/>
    <cellStyle name="Comma 2 3 2 2 10" xfId="46710" xr:uid="{00000000-0005-0000-0000-0000E3030000}"/>
    <cellStyle name="Comma 2 3 2 2 11" xfId="54642" xr:uid="{00000000-0005-0000-0000-0000E4030000}"/>
    <cellStyle name="Comma 2 3 2 2 12" xfId="2462" xr:uid="{00000000-0005-0000-0000-0000E5030000}"/>
    <cellStyle name="Comma 2 3 2 2 2" xfId="8069" xr:uid="{00000000-0005-0000-0000-0000E6030000}"/>
    <cellStyle name="Comma 2 3 2 2 2 2" xfId="13144" xr:uid="{00000000-0005-0000-0000-0000E7030000}"/>
    <cellStyle name="Comma 2 3 2 2 2 2 2" xfId="33703" xr:uid="{00000000-0005-0000-0000-0000E8030000}"/>
    <cellStyle name="Comma 2 3 2 2 2 3" xfId="10411" xr:uid="{00000000-0005-0000-0000-0000E9030000}"/>
    <cellStyle name="Comma 2 3 2 2 2 4" xfId="19862" xr:uid="{00000000-0005-0000-0000-0000EA030000}"/>
    <cellStyle name="Comma 2 3 2 2 2 5" xfId="28201" xr:uid="{00000000-0005-0000-0000-0000EB030000}"/>
    <cellStyle name="Comma 2 3 2 2 2 6" xfId="41395" xr:uid="{00000000-0005-0000-0000-0000EC030000}"/>
    <cellStyle name="Comma 2 3 2 2 2 7" xfId="48969" xr:uid="{00000000-0005-0000-0000-0000ED030000}"/>
    <cellStyle name="Comma 2 3 2 2 3" xfId="5814" xr:uid="{00000000-0005-0000-0000-0000EE030000}"/>
    <cellStyle name="Comma 2 3 2 2 3 2" xfId="16413" xr:uid="{00000000-0005-0000-0000-0000EF030000}"/>
    <cellStyle name="Comma 2 3 2 2 3 3" xfId="30952" xr:uid="{00000000-0005-0000-0000-0000F0030000}"/>
    <cellStyle name="Comma 2 3 2 2 3 4" xfId="44363" xr:uid="{00000000-0005-0000-0000-0000F1030000}"/>
    <cellStyle name="Comma 2 3 2 2 4" xfId="13989" xr:uid="{00000000-0005-0000-0000-0000F2030000}"/>
    <cellStyle name="Comma 2 3 2 2 5" xfId="14344" xr:uid="{00000000-0005-0000-0000-0000F3030000}"/>
    <cellStyle name="Comma 2 3 2 2 6" xfId="20233" xr:uid="{00000000-0005-0000-0000-0000F4030000}"/>
    <cellStyle name="Comma 2 3 2 2 7" xfId="22247" xr:uid="{00000000-0005-0000-0000-0000F5030000}"/>
    <cellStyle name="Comma 2 3 2 2 8" xfId="25195" xr:uid="{00000000-0005-0000-0000-0000F6030000}"/>
    <cellStyle name="Comma 2 3 2 2 9" xfId="37524" xr:uid="{00000000-0005-0000-0000-0000F7030000}"/>
    <cellStyle name="Comma 2 3 2 3" xfId="2090" xr:uid="{00000000-0005-0000-0000-0000F8030000}"/>
    <cellStyle name="Comma 2 3 2 3 10" xfId="47641" xr:uid="{00000000-0005-0000-0000-0000F9030000}"/>
    <cellStyle name="Comma 2 3 2 3 11" xfId="55567" xr:uid="{00000000-0005-0000-0000-0000FA030000}"/>
    <cellStyle name="Comma 2 3 2 3 12" xfId="2463" xr:uid="{00000000-0005-0000-0000-0000FB030000}"/>
    <cellStyle name="Comma 2 3 2 3 2" xfId="8940" xr:uid="{00000000-0005-0000-0000-0000FC030000}"/>
    <cellStyle name="Comma 2 3 2 3 2 2" xfId="16874" xr:uid="{00000000-0005-0000-0000-0000FD030000}"/>
    <cellStyle name="Comma 2 3 2 3 2 2 2" xfId="33704" xr:uid="{00000000-0005-0000-0000-0000FE030000}"/>
    <cellStyle name="Comma 2 3 2 3 2 3" xfId="28202" xr:uid="{00000000-0005-0000-0000-0000FF030000}"/>
    <cellStyle name="Comma 2 3 2 3 2 4" xfId="41396" xr:uid="{00000000-0005-0000-0000-000000040000}"/>
    <cellStyle name="Comma 2 3 2 3 2 5" xfId="49840" xr:uid="{00000000-0005-0000-0000-000001040000}"/>
    <cellStyle name="Comma 2 3 2 3 3" xfId="6741" xr:uid="{00000000-0005-0000-0000-000002040000}"/>
    <cellStyle name="Comma 2 3 2 3 3 2" xfId="30953" xr:uid="{00000000-0005-0000-0000-000003040000}"/>
    <cellStyle name="Comma 2 3 2 3 3 3" xfId="45234" xr:uid="{00000000-0005-0000-0000-000004040000}"/>
    <cellStyle name="Comma 2 3 2 3 4" xfId="14345" xr:uid="{00000000-0005-0000-0000-000005040000}"/>
    <cellStyle name="Comma 2 3 2 3 5" xfId="18992" xr:uid="{00000000-0005-0000-0000-000006040000}"/>
    <cellStyle name="Comma 2 3 2 3 6" xfId="20234" xr:uid="{00000000-0005-0000-0000-000007040000}"/>
    <cellStyle name="Comma 2 3 2 3 7" xfId="22248" xr:uid="{00000000-0005-0000-0000-000008040000}"/>
    <cellStyle name="Comma 2 3 2 3 8" xfId="25196" xr:uid="{00000000-0005-0000-0000-000009040000}"/>
    <cellStyle name="Comma 2 3 2 3 9" xfId="37525" xr:uid="{00000000-0005-0000-0000-00000A040000}"/>
    <cellStyle name="Comma 2 3 2 4" xfId="7442" xr:uid="{00000000-0005-0000-0000-00000B040000}"/>
    <cellStyle name="Comma 2 3 2 4 2" xfId="11853" xr:uid="{00000000-0005-0000-0000-00000C040000}"/>
    <cellStyle name="Comma 2 3 2 4 2 2" xfId="33702" xr:uid="{00000000-0005-0000-0000-00000D040000}"/>
    <cellStyle name="Comma 2 3 2 4 2 3" xfId="28200" xr:uid="{00000000-0005-0000-0000-00000E040000}"/>
    <cellStyle name="Comma 2 3 2 4 2 4" xfId="41394" xr:uid="{00000000-0005-0000-0000-00000F040000}"/>
    <cellStyle name="Comma 2 3 2 4 2 5" xfId="52829" xr:uid="{00000000-0005-0000-0000-000010040000}"/>
    <cellStyle name="Comma 2 3 2 4 3" xfId="12862" xr:uid="{00000000-0005-0000-0000-000011040000}"/>
    <cellStyle name="Comma 2 3 2 4 3 2" xfId="30951" xr:uid="{00000000-0005-0000-0000-000012040000}"/>
    <cellStyle name="Comma 2 3 2 4 4" xfId="25194" xr:uid="{00000000-0005-0000-0000-000013040000}"/>
    <cellStyle name="Comma 2 3 2 4 5" xfId="37523" xr:uid="{00000000-0005-0000-0000-000014040000}"/>
    <cellStyle name="Comma 2 3 2 4 6" xfId="48342" xr:uid="{00000000-0005-0000-0000-000015040000}"/>
    <cellStyle name="Comma 2 3 2 5" xfId="5151" xr:uid="{00000000-0005-0000-0000-000016040000}"/>
    <cellStyle name="Comma 2 3 2 5 2" xfId="11518" xr:uid="{00000000-0005-0000-0000-000017040000}"/>
    <cellStyle name="Comma 2 3 2 5 2 2" xfId="33347" xr:uid="{00000000-0005-0000-0000-000018040000}"/>
    <cellStyle name="Comma 2 3 2 5 2 3" xfId="41039" xr:uid="{00000000-0005-0000-0000-000019040000}"/>
    <cellStyle name="Comma 2 3 2 5 2 4" xfId="52500" xr:uid="{00000000-0005-0000-0000-00001A040000}"/>
    <cellStyle name="Comma 2 3 2 5 3" xfId="27845" xr:uid="{00000000-0005-0000-0000-00001B040000}"/>
    <cellStyle name="Comma 2 3 2 5 4" xfId="37168" xr:uid="{00000000-0005-0000-0000-00001C040000}"/>
    <cellStyle name="Comma 2 3 2 5 5" xfId="50291" xr:uid="{00000000-0005-0000-0000-00001D040000}"/>
    <cellStyle name="Comma 2 3 2 6" xfId="10821" xr:uid="{00000000-0005-0000-0000-00001E040000}"/>
    <cellStyle name="Comma 2 3 2 6 2" xfId="30596" xr:uid="{00000000-0005-0000-0000-00001F040000}"/>
    <cellStyle name="Comma 2 3 2 6 3" xfId="40282" xr:uid="{00000000-0005-0000-0000-000020040000}"/>
    <cellStyle name="Comma 2 3 2 6 4" xfId="51753" xr:uid="{00000000-0005-0000-0000-000021040000}"/>
    <cellStyle name="Comma 2 3 2 7" xfId="13476" xr:uid="{00000000-0005-0000-0000-000022040000}"/>
    <cellStyle name="Comma 2 3 2 7 2" xfId="43736" xr:uid="{00000000-0005-0000-0000-000023040000}"/>
    <cellStyle name="Comma 2 3 2 8" xfId="14343" xr:uid="{00000000-0005-0000-0000-000024040000}"/>
    <cellStyle name="Comma 2 3 2 9" xfId="20232" xr:uid="{00000000-0005-0000-0000-000025040000}"/>
    <cellStyle name="Comma 2 3 3" xfId="1406" xr:uid="{00000000-0005-0000-0000-000026040000}"/>
    <cellStyle name="Comma 2 3 3 10" xfId="25044" xr:uid="{00000000-0005-0000-0000-000027040000}"/>
    <cellStyle name="Comma 2 3 3 11" xfId="36609" xr:uid="{00000000-0005-0000-0000-000028040000}"/>
    <cellStyle name="Comma 2 3 3 12" xfId="46962" xr:uid="{00000000-0005-0000-0000-000029040000}"/>
    <cellStyle name="Comma 2 3 3 13" xfId="54894" xr:uid="{00000000-0005-0000-0000-00002A040000}"/>
    <cellStyle name="Comma 2 3 3 14" xfId="2464" xr:uid="{00000000-0005-0000-0000-00002B040000}"/>
    <cellStyle name="Comma 2 3 3 2" xfId="2318" xr:uid="{00000000-0005-0000-0000-00002C040000}"/>
    <cellStyle name="Comma 2 3 3 2 10" xfId="47869" xr:uid="{00000000-0005-0000-0000-00002D040000}"/>
    <cellStyle name="Comma 2 3 3 2 11" xfId="55795" xr:uid="{00000000-0005-0000-0000-00002E040000}"/>
    <cellStyle name="Comma 2 3 3 2 12" xfId="2465" xr:uid="{00000000-0005-0000-0000-00002F040000}"/>
    <cellStyle name="Comma 2 3 3 2 2" xfId="9168" xr:uid="{00000000-0005-0000-0000-000030040000}"/>
    <cellStyle name="Comma 2 3 3 2 2 2" xfId="16875" xr:uid="{00000000-0005-0000-0000-000031040000}"/>
    <cellStyle name="Comma 2 3 3 2 2 2 2" xfId="33706" xr:uid="{00000000-0005-0000-0000-000032040000}"/>
    <cellStyle name="Comma 2 3 3 2 2 3" xfId="20090" xr:uid="{00000000-0005-0000-0000-000033040000}"/>
    <cellStyle name="Comma 2 3 3 2 2 4" xfId="28204" xr:uid="{00000000-0005-0000-0000-000034040000}"/>
    <cellStyle name="Comma 2 3 3 2 2 5" xfId="41398" xr:uid="{00000000-0005-0000-0000-000035040000}"/>
    <cellStyle name="Comma 2 3 3 2 2 6" xfId="50068" xr:uid="{00000000-0005-0000-0000-000036040000}"/>
    <cellStyle name="Comma 2 3 3 2 3" xfId="6969" xr:uid="{00000000-0005-0000-0000-000037040000}"/>
    <cellStyle name="Comma 2 3 3 2 3 2" xfId="16641" xr:uid="{00000000-0005-0000-0000-000038040000}"/>
    <cellStyle name="Comma 2 3 3 2 3 3" xfId="30955" xr:uid="{00000000-0005-0000-0000-000039040000}"/>
    <cellStyle name="Comma 2 3 3 2 3 4" xfId="45462" xr:uid="{00000000-0005-0000-0000-00003A040000}"/>
    <cellStyle name="Comma 2 3 3 2 4" xfId="14347" xr:uid="{00000000-0005-0000-0000-00003B040000}"/>
    <cellStyle name="Comma 2 3 3 2 5" xfId="18348" xr:uid="{00000000-0005-0000-0000-00003C040000}"/>
    <cellStyle name="Comma 2 3 3 2 6" xfId="20236" xr:uid="{00000000-0005-0000-0000-00003D040000}"/>
    <cellStyle name="Comma 2 3 3 2 7" xfId="22250" xr:uid="{00000000-0005-0000-0000-00003E040000}"/>
    <cellStyle name="Comma 2 3 3 2 8" xfId="25198" xr:uid="{00000000-0005-0000-0000-00003F040000}"/>
    <cellStyle name="Comma 2 3 3 2 9" xfId="37527" xr:uid="{00000000-0005-0000-0000-000040040000}"/>
    <cellStyle name="Comma 2 3 3 3" xfId="8297" xr:uid="{00000000-0005-0000-0000-000041040000}"/>
    <cellStyle name="Comma 2 3 3 3 2" xfId="11855" xr:uid="{00000000-0005-0000-0000-000042040000}"/>
    <cellStyle name="Comma 2 3 3 3 2 2" xfId="33705" xr:uid="{00000000-0005-0000-0000-000043040000}"/>
    <cellStyle name="Comma 2 3 3 3 2 3" xfId="28203" xr:uid="{00000000-0005-0000-0000-000044040000}"/>
    <cellStyle name="Comma 2 3 3 3 2 4" xfId="41397" xr:uid="{00000000-0005-0000-0000-000045040000}"/>
    <cellStyle name="Comma 2 3 3 3 2 5" xfId="52830" xr:uid="{00000000-0005-0000-0000-000046040000}"/>
    <cellStyle name="Comma 2 3 3 3 3" xfId="13093" xr:uid="{00000000-0005-0000-0000-000047040000}"/>
    <cellStyle name="Comma 2 3 3 3 3 2" xfId="30954" xr:uid="{00000000-0005-0000-0000-000048040000}"/>
    <cellStyle name="Comma 2 3 3 3 4" xfId="19220" xr:uid="{00000000-0005-0000-0000-000049040000}"/>
    <cellStyle name="Comma 2 3 3 3 5" xfId="25197" xr:uid="{00000000-0005-0000-0000-00004A040000}"/>
    <cellStyle name="Comma 2 3 3 3 6" xfId="37526" xr:uid="{00000000-0005-0000-0000-00004B040000}"/>
    <cellStyle name="Comma 2 3 3 3 7" xfId="49197" xr:uid="{00000000-0005-0000-0000-00004C040000}"/>
    <cellStyle name="Comma 2 3 3 4" xfId="6066" xr:uid="{00000000-0005-0000-0000-00004D040000}"/>
    <cellStyle name="Comma 2 3 3 4 2" xfId="11746" xr:uid="{00000000-0005-0000-0000-00004E040000}"/>
    <cellStyle name="Comma 2 3 3 4 2 2" xfId="33575" xr:uid="{00000000-0005-0000-0000-00004F040000}"/>
    <cellStyle name="Comma 2 3 3 4 2 3" xfId="41267" xr:uid="{00000000-0005-0000-0000-000050040000}"/>
    <cellStyle name="Comma 2 3 3 4 2 4" xfId="52728" xr:uid="{00000000-0005-0000-0000-000051040000}"/>
    <cellStyle name="Comma 2 3 3 4 3" xfId="28073" xr:uid="{00000000-0005-0000-0000-000052040000}"/>
    <cellStyle name="Comma 2 3 3 4 4" xfId="37396" xr:uid="{00000000-0005-0000-0000-000053040000}"/>
    <cellStyle name="Comma 2 3 3 4 5" xfId="50695" xr:uid="{00000000-0005-0000-0000-000054040000}"/>
    <cellStyle name="Comma 2 3 3 5" xfId="11002" xr:uid="{00000000-0005-0000-0000-000055040000}"/>
    <cellStyle name="Comma 2 3 3 5 2" xfId="30824" xr:uid="{00000000-0005-0000-0000-000056040000}"/>
    <cellStyle name="Comma 2 3 3 5 3" xfId="40510" xr:uid="{00000000-0005-0000-0000-000057040000}"/>
    <cellStyle name="Comma 2 3 3 5 4" xfId="51981" xr:uid="{00000000-0005-0000-0000-000058040000}"/>
    <cellStyle name="Comma 2 3 3 6" xfId="14217" xr:uid="{00000000-0005-0000-0000-000059040000}"/>
    <cellStyle name="Comma 2 3 3 6 2" xfId="44591" xr:uid="{00000000-0005-0000-0000-00005A040000}"/>
    <cellStyle name="Comma 2 3 3 7" xfId="14346" xr:uid="{00000000-0005-0000-0000-00005B040000}"/>
    <cellStyle name="Comma 2 3 3 8" xfId="20235" xr:uid="{00000000-0005-0000-0000-00005C040000}"/>
    <cellStyle name="Comma 2 3 3 9" xfId="22249" xr:uid="{00000000-0005-0000-0000-00005D040000}"/>
    <cellStyle name="Comma 2 3 4" xfId="914" xr:uid="{00000000-0005-0000-0000-00005E040000}"/>
    <cellStyle name="Comma 2 3 4 10" xfId="36069" xr:uid="{00000000-0005-0000-0000-00005F040000}"/>
    <cellStyle name="Comma 2 3 4 11" xfId="46470" xr:uid="{00000000-0005-0000-0000-000060040000}"/>
    <cellStyle name="Comma 2 3 4 12" xfId="54402" xr:uid="{00000000-0005-0000-0000-000061040000}"/>
    <cellStyle name="Comma 2 3 4 13" xfId="2466" xr:uid="{00000000-0005-0000-0000-000062040000}"/>
    <cellStyle name="Comma 2 3 4 2" xfId="1862" xr:uid="{00000000-0005-0000-0000-000063040000}"/>
    <cellStyle name="Comma 2 3 4 2 10" xfId="47413" xr:uid="{00000000-0005-0000-0000-000064040000}"/>
    <cellStyle name="Comma 2 3 4 2 11" xfId="55339" xr:uid="{00000000-0005-0000-0000-000065040000}"/>
    <cellStyle name="Comma 2 3 4 2 12" xfId="2467" xr:uid="{00000000-0005-0000-0000-000066040000}"/>
    <cellStyle name="Comma 2 3 4 2 2" xfId="8712" xr:uid="{00000000-0005-0000-0000-000067040000}"/>
    <cellStyle name="Comma 2 3 4 2 2 2" xfId="16876" xr:uid="{00000000-0005-0000-0000-000068040000}"/>
    <cellStyle name="Comma 2 3 4 2 2 2 2" xfId="33708" xr:uid="{00000000-0005-0000-0000-000069040000}"/>
    <cellStyle name="Comma 2 3 4 2 2 3" xfId="19634" xr:uid="{00000000-0005-0000-0000-00006A040000}"/>
    <cellStyle name="Comma 2 3 4 2 2 4" xfId="28206" xr:uid="{00000000-0005-0000-0000-00006B040000}"/>
    <cellStyle name="Comma 2 3 4 2 2 5" xfId="41400" xr:uid="{00000000-0005-0000-0000-00006C040000}"/>
    <cellStyle name="Comma 2 3 4 2 2 6" xfId="49612" xr:uid="{00000000-0005-0000-0000-00006D040000}"/>
    <cellStyle name="Comma 2 3 4 2 3" xfId="6513" xr:uid="{00000000-0005-0000-0000-00006E040000}"/>
    <cellStyle name="Comma 2 3 4 2 3 2" xfId="16707" xr:uid="{00000000-0005-0000-0000-00006F040000}"/>
    <cellStyle name="Comma 2 3 4 2 3 3" xfId="30957" xr:uid="{00000000-0005-0000-0000-000070040000}"/>
    <cellStyle name="Comma 2 3 4 2 3 4" xfId="45006" xr:uid="{00000000-0005-0000-0000-000071040000}"/>
    <cellStyle name="Comma 2 3 4 2 4" xfId="14349" xr:uid="{00000000-0005-0000-0000-000072040000}"/>
    <cellStyle name="Comma 2 3 4 2 5" xfId="18006" xr:uid="{00000000-0005-0000-0000-000073040000}"/>
    <cellStyle name="Comma 2 3 4 2 6" xfId="20238" xr:uid="{00000000-0005-0000-0000-000074040000}"/>
    <cellStyle name="Comma 2 3 4 2 7" xfId="22252" xr:uid="{00000000-0005-0000-0000-000075040000}"/>
    <cellStyle name="Comma 2 3 4 2 8" xfId="25200" xr:uid="{00000000-0005-0000-0000-000076040000}"/>
    <cellStyle name="Comma 2 3 4 2 9" xfId="37529" xr:uid="{00000000-0005-0000-0000-000077040000}"/>
    <cellStyle name="Comma 2 3 4 3" xfId="7841" xr:uid="{00000000-0005-0000-0000-000078040000}"/>
    <cellStyle name="Comma 2 3 4 3 2" xfId="11856" xr:uid="{00000000-0005-0000-0000-000079040000}"/>
    <cellStyle name="Comma 2 3 4 3 2 2" xfId="33707" xr:uid="{00000000-0005-0000-0000-00007A040000}"/>
    <cellStyle name="Comma 2 3 4 3 2 3" xfId="41399" xr:uid="{00000000-0005-0000-0000-00007B040000}"/>
    <cellStyle name="Comma 2 3 4 3 2 4" xfId="52831" xr:uid="{00000000-0005-0000-0000-00007C040000}"/>
    <cellStyle name="Comma 2 3 4 3 3" xfId="18764" xr:uid="{00000000-0005-0000-0000-00007D040000}"/>
    <cellStyle name="Comma 2 3 4 3 4" xfId="28205" xr:uid="{00000000-0005-0000-0000-00007E040000}"/>
    <cellStyle name="Comma 2 3 4 3 5" xfId="37528" xr:uid="{00000000-0005-0000-0000-00007F040000}"/>
    <cellStyle name="Comma 2 3 4 3 6" xfId="48741" xr:uid="{00000000-0005-0000-0000-000080040000}"/>
    <cellStyle name="Comma 2 3 4 4" xfId="5574" xr:uid="{00000000-0005-0000-0000-000081040000}"/>
    <cellStyle name="Comma 2 3 4 4 2" xfId="12779" xr:uid="{00000000-0005-0000-0000-000082040000}"/>
    <cellStyle name="Comma 2 3 4 4 3" xfId="30956" xr:uid="{00000000-0005-0000-0000-000083040000}"/>
    <cellStyle name="Comma 2 3 4 4 4" xfId="40054" xr:uid="{00000000-0005-0000-0000-000084040000}"/>
    <cellStyle name="Comma 2 3 4 4 5" xfId="51525" xr:uid="{00000000-0005-0000-0000-000085040000}"/>
    <cellStyle name="Comma 2 3 4 5" xfId="13761" xr:uid="{00000000-0005-0000-0000-000086040000}"/>
    <cellStyle name="Comma 2 3 4 5 2" xfId="44135" xr:uid="{00000000-0005-0000-0000-000087040000}"/>
    <cellStyle name="Comma 2 3 4 6" xfId="14348" xr:uid="{00000000-0005-0000-0000-000088040000}"/>
    <cellStyle name="Comma 2 3 4 7" xfId="20237" xr:uid="{00000000-0005-0000-0000-000089040000}"/>
    <cellStyle name="Comma 2 3 4 8" xfId="22251" xr:uid="{00000000-0005-0000-0000-00008A040000}"/>
    <cellStyle name="Comma 2 3 4 9" xfId="25199" xr:uid="{00000000-0005-0000-0000-00008B040000}"/>
    <cellStyle name="Comma 2 3 5" xfId="1520" xr:uid="{00000000-0005-0000-0000-00008C040000}"/>
    <cellStyle name="Comma 2 3 5 2" xfId="12580" xr:uid="{00000000-0005-0000-0000-00008D040000}"/>
    <cellStyle name="Comma 2 3 5 3" xfId="13226" xr:uid="{00000000-0005-0000-0000-00008E040000}"/>
    <cellStyle name="Comma 2 3 6" xfId="686" xr:uid="{00000000-0005-0000-0000-00008F040000}"/>
    <cellStyle name="Comma 2 3 6 10" xfId="46242" xr:uid="{00000000-0005-0000-0000-000090040000}"/>
    <cellStyle name="Comma 2 3 6 11" xfId="54174" xr:uid="{00000000-0005-0000-0000-000091040000}"/>
    <cellStyle name="Comma 2 3 6 12" xfId="2468" xr:uid="{00000000-0005-0000-0000-000092040000}"/>
    <cellStyle name="Comma 2 3 6 2" xfId="7613" xr:uid="{00000000-0005-0000-0000-000093040000}"/>
    <cellStyle name="Comma 2 3 6 2 2" xfId="16877" xr:uid="{00000000-0005-0000-0000-000094040000}"/>
    <cellStyle name="Comma 2 3 6 2 2 2" xfId="33709" xr:uid="{00000000-0005-0000-0000-000095040000}"/>
    <cellStyle name="Comma 2 3 6 2 3" xfId="19406" xr:uid="{00000000-0005-0000-0000-000096040000}"/>
    <cellStyle name="Comma 2 3 6 2 4" xfId="28207" xr:uid="{00000000-0005-0000-0000-000097040000}"/>
    <cellStyle name="Comma 2 3 6 2 5" xfId="41401" xr:uid="{00000000-0005-0000-0000-000098040000}"/>
    <cellStyle name="Comma 2 3 6 2 6" xfId="48513" xr:uid="{00000000-0005-0000-0000-000099040000}"/>
    <cellStyle name="Comma 2 3 6 3" xfId="5346" xr:uid="{00000000-0005-0000-0000-00009A040000}"/>
    <cellStyle name="Comma 2 3 6 3 2" xfId="30958" xr:uid="{00000000-0005-0000-0000-00009B040000}"/>
    <cellStyle name="Comma 2 3 6 3 3" xfId="43907" xr:uid="{00000000-0005-0000-0000-00009C040000}"/>
    <cellStyle name="Comma 2 3 6 4" xfId="9887" xr:uid="{00000000-0005-0000-0000-00009D040000}"/>
    <cellStyle name="Comma 2 3 6 5" xfId="17889" xr:uid="{00000000-0005-0000-0000-00009E040000}"/>
    <cellStyle name="Comma 2 3 6 6" xfId="20239" xr:uid="{00000000-0005-0000-0000-00009F040000}"/>
    <cellStyle name="Comma 2 3 6 7" xfId="22253" xr:uid="{00000000-0005-0000-0000-0000A0040000}"/>
    <cellStyle name="Comma 2 3 6 8" xfId="25201" xr:uid="{00000000-0005-0000-0000-0000A1040000}"/>
    <cellStyle name="Comma 2 3 6 9" xfId="37530" xr:uid="{00000000-0005-0000-0000-0000A2040000}"/>
    <cellStyle name="Comma 2 3 7" xfId="1634" xr:uid="{00000000-0005-0000-0000-0000A3040000}"/>
    <cellStyle name="Comma 2 3 7 2" xfId="8484" xr:uid="{00000000-0005-0000-0000-0000A4040000}"/>
    <cellStyle name="Comma 2 3 7 2 2" xfId="33701" xr:uid="{00000000-0005-0000-0000-0000A5040000}"/>
    <cellStyle name="Comma 2 3 7 2 3" xfId="28199" xr:uid="{00000000-0005-0000-0000-0000A6040000}"/>
    <cellStyle name="Comma 2 3 7 2 4" xfId="41393" xr:uid="{00000000-0005-0000-0000-0000A7040000}"/>
    <cellStyle name="Comma 2 3 7 2 5" xfId="49384" xr:uid="{00000000-0005-0000-0000-0000A8040000}"/>
    <cellStyle name="Comma 2 3 7 3" xfId="13182" xr:uid="{00000000-0005-0000-0000-0000A9040000}"/>
    <cellStyle name="Comma 2 3 7 3 2" xfId="30950" xr:uid="{00000000-0005-0000-0000-0000AA040000}"/>
    <cellStyle name="Comma 2 3 7 3 3" xfId="44778" xr:uid="{00000000-0005-0000-0000-0000AB040000}"/>
    <cellStyle name="Comma 2 3 7 4" xfId="18536" xr:uid="{00000000-0005-0000-0000-0000AC040000}"/>
    <cellStyle name="Comma 2 3 7 5" xfId="25193" xr:uid="{00000000-0005-0000-0000-0000AD040000}"/>
    <cellStyle name="Comma 2 3 7 6" xfId="37522" xr:uid="{00000000-0005-0000-0000-0000AE040000}"/>
    <cellStyle name="Comma 2 3 7 7" xfId="47185" xr:uid="{00000000-0005-0000-0000-0000AF040000}"/>
    <cellStyle name="Comma 2 3 7 8" xfId="55111" xr:uid="{00000000-0005-0000-0000-0000B0040000}"/>
    <cellStyle name="Comma 2 3 7 9" xfId="6285" xr:uid="{00000000-0005-0000-0000-0000B1040000}"/>
    <cellStyle name="Comma 2 3 8" xfId="7213" xr:uid="{00000000-0005-0000-0000-0000B2040000}"/>
    <cellStyle name="Comma 2 3 8 2" xfId="11290" xr:uid="{00000000-0005-0000-0000-0000B3040000}"/>
    <cellStyle name="Comma 2 3 8 2 2" xfId="33119" xr:uid="{00000000-0005-0000-0000-0000B4040000}"/>
    <cellStyle name="Comma 2 3 8 2 3" xfId="40811" xr:uid="{00000000-0005-0000-0000-0000B5040000}"/>
    <cellStyle name="Comma 2 3 8 2 4" xfId="52272" xr:uid="{00000000-0005-0000-0000-0000B6040000}"/>
    <cellStyle name="Comma 2 3 8 3" xfId="27617" xr:uid="{00000000-0005-0000-0000-0000B7040000}"/>
    <cellStyle name="Comma 2 3 8 4" xfId="36940" xr:uid="{00000000-0005-0000-0000-0000B8040000}"/>
    <cellStyle name="Comma 2 3 8 5" xfId="48113" xr:uid="{00000000-0005-0000-0000-0000B9040000}"/>
    <cellStyle name="Comma 2 3 9" xfId="4873" xr:uid="{00000000-0005-0000-0000-0000BA040000}"/>
    <cellStyle name="Comma 2 3 9 2" xfId="9866" xr:uid="{00000000-0005-0000-0000-0000BB040000}"/>
    <cellStyle name="Comma 2 3 9 2 2" xfId="51479" xr:uid="{00000000-0005-0000-0000-0000BC040000}"/>
    <cellStyle name="Comma 2 3 9 3" xfId="30368" xr:uid="{00000000-0005-0000-0000-0000BD040000}"/>
    <cellStyle name="Comma 2 3 9 4" xfId="39826" xr:uid="{00000000-0005-0000-0000-0000BE040000}"/>
    <cellStyle name="Comma 2 3 9 5" xfId="51043" xr:uid="{00000000-0005-0000-0000-0000BF040000}"/>
    <cellStyle name="Comma 2 4" xfId="141" xr:uid="{00000000-0005-0000-0000-0000C0040000}"/>
    <cellStyle name="Comma 2 4 10" xfId="14350" xr:uid="{00000000-0005-0000-0000-0000C1040000}"/>
    <cellStyle name="Comma 2 4 11" xfId="20240" xr:uid="{00000000-0005-0000-0000-0000C2040000}"/>
    <cellStyle name="Comma 2 4 12" xfId="22254" xr:uid="{00000000-0005-0000-0000-0000C3040000}"/>
    <cellStyle name="Comma 2 4 13" xfId="24423" xr:uid="{00000000-0005-0000-0000-0000C4040000}"/>
    <cellStyle name="Comma 2 4 14" xfId="36000" xr:uid="{00000000-0005-0000-0000-0000C5040000}"/>
    <cellStyle name="Comma 2 4 15" xfId="45698" xr:uid="{00000000-0005-0000-0000-0000C6040000}"/>
    <cellStyle name="Comma 2 4 16" xfId="53631" xr:uid="{00000000-0005-0000-0000-0000C7040000}"/>
    <cellStyle name="Comma 2 4 17" xfId="2469" xr:uid="{00000000-0005-0000-0000-0000C8040000}"/>
    <cellStyle name="Comma 2 4 2" xfId="422" xr:uid="{00000000-0005-0000-0000-0000C9040000}"/>
    <cellStyle name="Comma 2 4 2 10" xfId="24699" xr:uid="{00000000-0005-0000-0000-0000CA040000}"/>
    <cellStyle name="Comma 2 4 2 11" xfId="36264" xr:uid="{00000000-0005-0000-0000-0000CB040000}"/>
    <cellStyle name="Comma 2 4 2 12" xfId="45978" xr:uid="{00000000-0005-0000-0000-0000CC040000}"/>
    <cellStyle name="Comma 2 4 2 13" xfId="53910" xr:uid="{00000000-0005-0000-0000-0000CD040000}"/>
    <cellStyle name="Comma 2 4 2 14" xfId="2470" xr:uid="{00000000-0005-0000-0000-0000CE040000}"/>
    <cellStyle name="Comma 2 4 2 2" xfId="1097" xr:uid="{00000000-0005-0000-0000-0000CF040000}"/>
    <cellStyle name="Comma 2 4 2 2 10" xfId="46653" xr:uid="{00000000-0005-0000-0000-0000D0040000}"/>
    <cellStyle name="Comma 2 4 2 2 11" xfId="54585" xr:uid="{00000000-0005-0000-0000-0000D1040000}"/>
    <cellStyle name="Comma 2 4 2 2 12" xfId="2471" xr:uid="{00000000-0005-0000-0000-0000D2040000}"/>
    <cellStyle name="Comma 2 4 2 2 2" xfId="8012" xr:uid="{00000000-0005-0000-0000-0000D3040000}"/>
    <cellStyle name="Comma 2 4 2 2 2 2" xfId="16878" xr:uid="{00000000-0005-0000-0000-0000D4040000}"/>
    <cellStyle name="Comma 2 4 2 2 2 2 2" xfId="33712" xr:uid="{00000000-0005-0000-0000-0000D5040000}"/>
    <cellStyle name="Comma 2 4 2 2 2 3" xfId="19805" xr:uid="{00000000-0005-0000-0000-0000D6040000}"/>
    <cellStyle name="Comma 2 4 2 2 2 4" xfId="28210" xr:uid="{00000000-0005-0000-0000-0000D7040000}"/>
    <cellStyle name="Comma 2 4 2 2 2 5" xfId="41404" xr:uid="{00000000-0005-0000-0000-0000D8040000}"/>
    <cellStyle name="Comma 2 4 2 2 2 6" xfId="48912" xr:uid="{00000000-0005-0000-0000-0000D9040000}"/>
    <cellStyle name="Comma 2 4 2 2 3" xfId="5757" xr:uid="{00000000-0005-0000-0000-0000DA040000}"/>
    <cellStyle name="Comma 2 4 2 2 3 2" xfId="12308" xr:uid="{00000000-0005-0000-0000-0000DB040000}"/>
    <cellStyle name="Comma 2 4 2 2 3 3" xfId="30961" xr:uid="{00000000-0005-0000-0000-0000DC040000}"/>
    <cellStyle name="Comma 2 4 2 2 3 4" xfId="44306" xr:uid="{00000000-0005-0000-0000-0000DD040000}"/>
    <cellStyle name="Comma 2 4 2 2 4" xfId="14352" xr:uid="{00000000-0005-0000-0000-0000DE040000}"/>
    <cellStyle name="Comma 2 4 2 2 5" xfId="18120" xr:uid="{00000000-0005-0000-0000-0000DF040000}"/>
    <cellStyle name="Comma 2 4 2 2 6" xfId="20242" xr:uid="{00000000-0005-0000-0000-0000E0040000}"/>
    <cellStyle name="Comma 2 4 2 2 7" xfId="22256" xr:uid="{00000000-0005-0000-0000-0000E1040000}"/>
    <cellStyle name="Comma 2 4 2 2 8" xfId="25204" xr:uid="{00000000-0005-0000-0000-0000E2040000}"/>
    <cellStyle name="Comma 2 4 2 2 9" xfId="37533" xr:uid="{00000000-0005-0000-0000-0000E3040000}"/>
    <cellStyle name="Comma 2 4 2 3" xfId="2033" xr:uid="{00000000-0005-0000-0000-0000E4040000}"/>
    <cellStyle name="Comma 2 4 2 3 2" xfId="8883" xr:uid="{00000000-0005-0000-0000-0000E5040000}"/>
    <cellStyle name="Comma 2 4 2 3 2 2" xfId="33711" xr:uid="{00000000-0005-0000-0000-0000E6040000}"/>
    <cellStyle name="Comma 2 4 2 3 2 3" xfId="28209" xr:uid="{00000000-0005-0000-0000-0000E7040000}"/>
    <cellStyle name="Comma 2 4 2 3 2 4" xfId="41403" xr:uid="{00000000-0005-0000-0000-0000E8040000}"/>
    <cellStyle name="Comma 2 4 2 3 2 5" xfId="49783" xr:uid="{00000000-0005-0000-0000-0000E9040000}"/>
    <cellStyle name="Comma 2 4 2 3 3" xfId="13135" xr:uid="{00000000-0005-0000-0000-0000EA040000}"/>
    <cellStyle name="Comma 2 4 2 3 3 2" xfId="30960" xr:uid="{00000000-0005-0000-0000-0000EB040000}"/>
    <cellStyle name="Comma 2 4 2 3 3 3" xfId="45177" xr:uid="{00000000-0005-0000-0000-0000EC040000}"/>
    <cellStyle name="Comma 2 4 2 3 4" xfId="18935" xr:uid="{00000000-0005-0000-0000-0000ED040000}"/>
    <cellStyle name="Comma 2 4 2 3 5" xfId="25203" xr:uid="{00000000-0005-0000-0000-0000EE040000}"/>
    <cellStyle name="Comma 2 4 2 3 6" xfId="37532" xr:uid="{00000000-0005-0000-0000-0000EF040000}"/>
    <cellStyle name="Comma 2 4 2 3 7" xfId="47584" xr:uid="{00000000-0005-0000-0000-0000F0040000}"/>
    <cellStyle name="Comma 2 4 2 3 8" xfId="55510" xr:uid="{00000000-0005-0000-0000-0000F1040000}"/>
    <cellStyle name="Comma 2 4 2 3 9" xfId="6684" xr:uid="{00000000-0005-0000-0000-0000F2040000}"/>
    <cellStyle name="Comma 2 4 2 4" xfId="7385" xr:uid="{00000000-0005-0000-0000-0000F3040000}"/>
    <cellStyle name="Comma 2 4 2 4 2" xfId="11461" xr:uid="{00000000-0005-0000-0000-0000F4040000}"/>
    <cellStyle name="Comma 2 4 2 4 2 2" xfId="33290" xr:uid="{00000000-0005-0000-0000-0000F5040000}"/>
    <cellStyle name="Comma 2 4 2 4 2 3" xfId="40982" xr:uid="{00000000-0005-0000-0000-0000F6040000}"/>
    <cellStyle name="Comma 2 4 2 4 2 4" xfId="52443" xr:uid="{00000000-0005-0000-0000-0000F7040000}"/>
    <cellStyle name="Comma 2 4 2 4 3" xfId="27788" xr:uid="{00000000-0005-0000-0000-0000F8040000}"/>
    <cellStyle name="Comma 2 4 2 4 4" xfId="37111" xr:uid="{00000000-0005-0000-0000-0000F9040000}"/>
    <cellStyle name="Comma 2 4 2 4 5" xfId="48285" xr:uid="{00000000-0005-0000-0000-0000FA040000}"/>
    <cellStyle name="Comma 2 4 2 5" xfId="5082" xr:uid="{00000000-0005-0000-0000-0000FB040000}"/>
    <cellStyle name="Comma 2 4 2 5 2" xfId="30539" xr:uid="{00000000-0005-0000-0000-0000FC040000}"/>
    <cellStyle name="Comma 2 4 2 5 3" xfId="40225" xr:uid="{00000000-0005-0000-0000-0000FD040000}"/>
    <cellStyle name="Comma 2 4 2 5 4" xfId="51696" xr:uid="{00000000-0005-0000-0000-0000FE040000}"/>
    <cellStyle name="Comma 2 4 2 6" xfId="13932" xr:uid="{00000000-0005-0000-0000-0000FF040000}"/>
    <cellStyle name="Comma 2 4 2 6 2" xfId="43679" xr:uid="{00000000-0005-0000-0000-000000050000}"/>
    <cellStyle name="Comma 2 4 2 7" xfId="14351" xr:uid="{00000000-0005-0000-0000-000001050000}"/>
    <cellStyle name="Comma 2 4 2 8" xfId="20241" xr:uid="{00000000-0005-0000-0000-000002050000}"/>
    <cellStyle name="Comma 2 4 2 9" xfId="22255" xr:uid="{00000000-0005-0000-0000-000003050000}"/>
    <cellStyle name="Comma 2 4 3" xfId="1337" xr:uid="{00000000-0005-0000-0000-000004050000}"/>
    <cellStyle name="Comma 2 4 3 10" xfId="24975" xr:uid="{00000000-0005-0000-0000-000005050000}"/>
    <cellStyle name="Comma 2 4 3 11" xfId="36540" xr:uid="{00000000-0005-0000-0000-000006050000}"/>
    <cellStyle name="Comma 2 4 3 12" xfId="46893" xr:uid="{00000000-0005-0000-0000-000007050000}"/>
    <cellStyle name="Comma 2 4 3 13" xfId="54825" xr:uid="{00000000-0005-0000-0000-000008050000}"/>
    <cellStyle name="Comma 2 4 3 14" xfId="2472" xr:uid="{00000000-0005-0000-0000-000009050000}"/>
    <cellStyle name="Comma 2 4 3 2" xfId="2261" xr:uid="{00000000-0005-0000-0000-00000A050000}"/>
    <cellStyle name="Comma 2 4 3 2 10" xfId="47812" xr:uid="{00000000-0005-0000-0000-00000B050000}"/>
    <cellStyle name="Comma 2 4 3 2 11" xfId="55738" xr:uid="{00000000-0005-0000-0000-00000C050000}"/>
    <cellStyle name="Comma 2 4 3 2 12" xfId="2473" xr:uid="{00000000-0005-0000-0000-00000D050000}"/>
    <cellStyle name="Comma 2 4 3 2 2" xfId="9111" xr:uid="{00000000-0005-0000-0000-00000E050000}"/>
    <cellStyle name="Comma 2 4 3 2 2 2" xfId="16879" xr:uid="{00000000-0005-0000-0000-00000F050000}"/>
    <cellStyle name="Comma 2 4 3 2 2 2 2" xfId="33714" xr:uid="{00000000-0005-0000-0000-000010050000}"/>
    <cellStyle name="Comma 2 4 3 2 2 3" xfId="20033" xr:uid="{00000000-0005-0000-0000-000011050000}"/>
    <cellStyle name="Comma 2 4 3 2 2 4" xfId="28212" xr:uid="{00000000-0005-0000-0000-000012050000}"/>
    <cellStyle name="Comma 2 4 3 2 2 5" xfId="41406" xr:uid="{00000000-0005-0000-0000-000013050000}"/>
    <cellStyle name="Comma 2 4 3 2 2 6" xfId="50011" xr:uid="{00000000-0005-0000-0000-000014050000}"/>
    <cellStyle name="Comma 2 4 3 2 3" xfId="6912" xr:uid="{00000000-0005-0000-0000-000015050000}"/>
    <cellStyle name="Comma 2 4 3 2 3 2" xfId="9457" xr:uid="{00000000-0005-0000-0000-000016050000}"/>
    <cellStyle name="Comma 2 4 3 2 3 3" xfId="30963" xr:uid="{00000000-0005-0000-0000-000017050000}"/>
    <cellStyle name="Comma 2 4 3 2 3 4" xfId="45405" xr:uid="{00000000-0005-0000-0000-000018050000}"/>
    <cellStyle name="Comma 2 4 3 2 4" xfId="14354" xr:uid="{00000000-0005-0000-0000-000019050000}"/>
    <cellStyle name="Comma 2 4 3 2 5" xfId="18291" xr:uid="{00000000-0005-0000-0000-00001A050000}"/>
    <cellStyle name="Comma 2 4 3 2 6" xfId="20244" xr:uid="{00000000-0005-0000-0000-00001B050000}"/>
    <cellStyle name="Comma 2 4 3 2 7" xfId="22258" xr:uid="{00000000-0005-0000-0000-00001C050000}"/>
    <cellStyle name="Comma 2 4 3 2 8" xfId="25206" xr:uid="{00000000-0005-0000-0000-00001D050000}"/>
    <cellStyle name="Comma 2 4 3 2 9" xfId="37535" xr:uid="{00000000-0005-0000-0000-00001E050000}"/>
    <cellStyle name="Comma 2 4 3 3" xfId="8240" xr:uid="{00000000-0005-0000-0000-00001F050000}"/>
    <cellStyle name="Comma 2 4 3 3 2" xfId="11859" xr:uid="{00000000-0005-0000-0000-000020050000}"/>
    <cellStyle name="Comma 2 4 3 3 2 2" xfId="33713" xr:uid="{00000000-0005-0000-0000-000021050000}"/>
    <cellStyle name="Comma 2 4 3 3 2 3" xfId="28211" xr:uid="{00000000-0005-0000-0000-000022050000}"/>
    <cellStyle name="Comma 2 4 3 3 2 4" xfId="41405" xr:uid="{00000000-0005-0000-0000-000023050000}"/>
    <cellStyle name="Comma 2 4 3 3 2 5" xfId="52833" xr:uid="{00000000-0005-0000-0000-000024050000}"/>
    <cellStyle name="Comma 2 4 3 3 3" xfId="10340" xr:uid="{00000000-0005-0000-0000-000025050000}"/>
    <cellStyle name="Comma 2 4 3 3 3 2" xfId="30962" xr:uid="{00000000-0005-0000-0000-000026050000}"/>
    <cellStyle name="Comma 2 4 3 3 4" xfId="19163" xr:uid="{00000000-0005-0000-0000-000027050000}"/>
    <cellStyle name="Comma 2 4 3 3 5" xfId="25205" xr:uid="{00000000-0005-0000-0000-000028050000}"/>
    <cellStyle name="Comma 2 4 3 3 6" xfId="37534" xr:uid="{00000000-0005-0000-0000-000029050000}"/>
    <cellStyle name="Comma 2 4 3 3 7" xfId="49140" xr:uid="{00000000-0005-0000-0000-00002A050000}"/>
    <cellStyle name="Comma 2 4 3 4" xfId="5997" xr:uid="{00000000-0005-0000-0000-00002B050000}"/>
    <cellStyle name="Comma 2 4 3 4 2" xfId="11689" xr:uid="{00000000-0005-0000-0000-00002C050000}"/>
    <cellStyle name="Comma 2 4 3 4 2 2" xfId="33518" xr:uid="{00000000-0005-0000-0000-00002D050000}"/>
    <cellStyle name="Comma 2 4 3 4 2 3" xfId="41210" xr:uid="{00000000-0005-0000-0000-00002E050000}"/>
    <cellStyle name="Comma 2 4 3 4 2 4" xfId="52671" xr:uid="{00000000-0005-0000-0000-00002F050000}"/>
    <cellStyle name="Comma 2 4 3 4 3" xfId="28016" xr:uid="{00000000-0005-0000-0000-000030050000}"/>
    <cellStyle name="Comma 2 4 3 4 4" xfId="37339" xr:uid="{00000000-0005-0000-0000-000031050000}"/>
    <cellStyle name="Comma 2 4 3 4 5" xfId="50785" xr:uid="{00000000-0005-0000-0000-000032050000}"/>
    <cellStyle name="Comma 2 4 3 5" xfId="10945" xr:uid="{00000000-0005-0000-0000-000033050000}"/>
    <cellStyle name="Comma 2 4 3 5 2" xfId="30767" xr:uid="{00000000-0005-0000-0000-000034050000}"/>
    <cellStyle name="Comma 2 4 3 5 3" xfId="40453" xr:uid="{00000000-0005-0000-0000-000035050000}"/>
    <cellStyle name="Comma 2 4 3 5 4" xfId="51924" xr:uid="{00000000-0005-0000-0000-000036050000}"/>
    <cellStyle name="Comma 2 4 3 6" xfId="14160" xr:uid="{00000000-0005-0000-0000-000037050000}"/>
    <cellStyle name="Comma 2 4 3 6 2" xfId="44534" xr:uid="{00000000-0005-0000-0000-000038050000}"/>
    <cellStyle name="Comma 2 4 3 7" xfId="14353" xr:uid="{00000000-0005-0000-0000-000039050000}"/>
    <cellStyle name="Comma 2 4 3 8" xfId="20243" xr:uid="{00000000-0005-0000-0000-00003A050000}"/>
    <cellStyle name="Comma 2 4 3 9" xfId="22257" xr:uid="{00000000-0005-0000-0000-00003B050000}"/>
    <cellStyle name="Comma 2 4 4" xfId="857" xr:uid="{00000000-0005-0000-0000-00003C050000}"/>
    <cellStyle name="Comma 2 4 4 10" xfId="46413" xr:uid="{00000000-0005-0000-0000-00003D050000}"/>
    <cellStyle name="Comma 2 4 4 11" xfId="54345" xr:uid="{00000000-0005-0000-0000-00003E050000}"/>
    <cellStyle name="Comma 2 4 4 12" xfId="2474" xr:uid="{00000000-0005-0000-0000-00003F050000}"/>
    <cellStyle name="Comma 2 4 4 2" xfId="7784" xr:uid="{00000000-0005-0000-0000-000040050000}"/>
    <cellStyle name="Comma 2 4 4 2 2" xfId="9514" xr:uid="{00000000-0005-0000-0000-000041050000}"/>
    <cellStyle name="Comma 2 4 4 2 2 2" xfId="33715" xr:uid="{00000000-0005-0000-0000-000042050000}"/>
    <cellStyle name="Comma 2 4 4 2 3" xfId="12828" xr:uid="{00000000-0005-0000-0000-000043050000}"/>
    <cellStyle name="Comma 2 4 4 2 4" xfId="19577" xr:uid="{00000000-0005-0000-0000-000044050000}"/>
    <cellStyle name="Comma 2 4 4 2 5" xfId="28213" xr:uid="{00000000-0005-0000-0000-000045050000}"/>
    <cellStyle name="Comma 2 4 4 2 6" xfId="41407" xr:uid="{00000000-0005-0000-0000-000046050000}"/>
    <cellStyle name="Comma 2 4 4 2 7" xfId="48684" xr:uid="{00000000-0005-0000-0000-000047050000}"/>
    <cellStyle name="Comma 2 4 4 3" xfId="5517" xr:uid="{00000000-0005-0000-0000-000048050000}"/>
    <cellStyle name="Comma 2 4 4 3 2" xfId="10042" xr:uid="{00000000-0005-0000-0000-000049050000}"/>
    <cellStyle name="Comma 2 4 4 3 3" xfId="30964" xr:uid="{00000000-0005-0000-0000-00004A050000}"/>
    <cellStyle name="Comma 2 4 4 3 4" xfId="44078" xr:uid="{00000000-0005-0000-0000-00004B050000}"/>
    <cellStyle name="Comma 2 4 4 4" xfId="13704" xr:uid="{00000000-0005-0000-0000-00004C050000}"/>
    <cellStyle name="Comma 2 4 4 5" xfId="14355" xr:uid="{00000000-0005-0000-0000-00004D050000}"/>
    <cellStyle name="Comma 2 4 4 6" xfId="20245" xr:uid="{00000000-0005-0000-0000-00004E050000}"/>
    <cellStyle name="Comma 2 4 4 7" xfId="22259" xr:uid="{00000000-0005-0000-0000-00004F050000}"/>
    <cellStyle name="Comma 2 4 4 8" xfId="25207" xr:uid="{00000000-0005-0000-0000-000050050000}"/>
    <cellStyle name="Comma 2 4 4 9" xfId="37536" xr:uid="{00000000-0005-0000-0000-000051050000}"/>
    <cellStyle name="Comma 2 4 5" xfId="1805" xr:uid="{00000000-0005-0000-0000-000052050000}"/>
    <cellStyle name="Comma 2 4 5 10" xfId="47356" xr:uid="{00000000-0005-0000-0000-000053050000}"/>
    <cellStyle name="Comma 2 4 5 11" xfId="55282" xr:uid="{00000000-0005-0000-0000-000054050000}"/>
    <cellStyle name="Comma 2 4 5 12" xfId="2475" xr:uid="{00000000-0005-0000-0000-000055050000}"/>
    <cellStyle name="Comma 2 4 5 2" xfId="8655" xr:uid="{00000000-0005-0000-0000-000056050000}"/>
    <cellStyle name="Comma 2 4 5 2 2" xfId="16880" xr:uid="{00000000-0005-0000-0000-000057050000}"/>
    <cellStyle name="Comma 2 4 5 2 2 2" xfId="33716" xr:uid="{00000000-0005-0000-0000-000058050000}"/>
    <cellStyle name="Comma 2 4 5 2 3" xfId="28214" xr:uid="{00000000-0005-0000-0000-000059050000}"/>
    <cellStyle name="Comma 2 4 5 2 4" xfId="41408" xr:uid="{00000000-0005-0000-0000-00005A050000}"/>
    <cellStyle name="Comma 2 4 5 2 5" xfId="49555" xr:uid="{00000000-0005-0000-0000-00005B050000}"/>
    <cellStyle name="Comma 2 4 5 3" xfId="6456" xr:uid="{00000000-0005-0000-0000-00005C050000}"/>
    <cellStyle name="Comma 2 4 5 3 2" xfId="30965" xr:uid="{00000000-0005-0000-0000-00005D050000}"/>
    <cellStyle name="Comma 2 4 5 3 3" xfId="44949" xr:uid="{00000000-0005-0000-0000-00005E050000}"/>
    <cellStyle name="Comma 2 4 5 4" xfId="14356" xr:uid="{00000000-0005-0000-0000-00005F050000}"/>
    <cellStyle name="Comma 2 4 5 5" xfId="18707" xr:uid="{00000000-0005-0000-0000-000060050000}"/>
    <cellStyle name="Comma 2 4 5 6" xfId="20246" xr:uid="{00000000-0005-0000-0000-000061050000}"/>
    <cellStyle name="Comma 2 4 5 7" xfId="22260" xr:uid="{00000000-0005-0000-0000-000062050000}"/>
    <cellStyle name="Comma 2 4 5 8" xfId="25208" xr:uid="{00000000-0005-0000-0000-000063050000}"/>
    <cellStyle name="Comma 2 4 5 9" xfId="37537" xr:uid="{00000000-0005-0000-0000-000064050000}"/>
    <cellStyle name="Comma 2 4 6" xfId="7156" xr:uid="{00000000-0005-0000-0000-000065050000}"/>
    <cellStyle name="Comma 2 4 6 2" xfId="11857" xr:uid="{00000000-0005-0000-0000-000066050000}"/>
    <cellStyle name="Comma 2 4 6 2 2" xfId="33710" xr:uid="{00000000-0005-0000-0000-000067050000}"/>
    <cellStyle name="Comma 2 4 6 2 3" xfId="28208" xr:uid="{00000000-0005-0000-0000-000068050000}"/>
    <cellStyle name="Comma 2 4 6 2 4" xfId="41402" xr:uid="{00000000-0005-0000-0000-000069050000}"/>
    <cellStyle name="Comma 2 4 6 2 5" xfId="52832" xr:uid="{00000000-0005-0000-0000-00006A050000}"/>
    <cellStyle name="Comma 2 4 6 3" xfId="16505" xr:uid="{00000000-0005-0000-0000-00006B050000}"/>
    <cellStyle name="Comma 2 4 6 3 2" xfId="30959" xr:uid="{00000000-0005-0000-0000-00006C050000}"/>
    <cellStyle name="Comma 2 4 6 4" xfId="25202" xr:uid="{00000000-0005-0000-0000-00006D050000}"/>
    <cellStyle name="Comma 2 4 6 5" xfId="37531" xr:uid="{00000000-0005-0000-0000-00006E050000}"/>
    <cellStyle name="Comma 2 4 6 6" xfId="48056" xr:uid="{00000000-0005-0000-0000-00006F050000}"/>
    <cellStyle name="Comma 2 4 7" xfId="4804" xr:uid="{00000000-0005-0000-0000-000070050000}"/>
    <cellStyle name="Comma 2 4 7 2" xfId="11233" xr:uid="{00000000-0005-0000-0000-000071050000}"/>
    <cellStyle name="Comma 2 4 7 2 2" xfId="33062" xr:uid="{00000000-0005-0000-0000-000072050000}"/>
    <cellStyle name="Comma 2 4 7 2 3" xfId="40754" xr:uid="{00000000-0005-0000-0000-000073050000}"/>
    <cellStyle name="Comma 2 4 7 2 4" xfId="52215" xr:uid="{00000000-0005-0000-0000-000074050000}"/>
    <cellStyle name="Comma 2 4 7 3" xfId="27560" xr:uid="{00000000-0005-0000-0000-000075050000}"/>
    <cellStyle name="Comma 2 4 7 4" xfId="36883" xr:uid="{00000000-0005-0000-0000-000076050000}"/>
    <cellStyle name="Comma 2 4 7 5" xfId="51298" xr:uid="{00000000-0005-0000-0000-000077050000}"/>
    <cellStyle name="Comma 2 4 8" xfId="9402" xr:uid="{00000000-0005-0000-0000-000078050000}"/>
    <cellStyle name="Comma 2 4 8 2" xfId="30311" xr:uid="{00000000-0005-0000-0000-000079050000}"/>
    <cellStyle name="Comma 2 4 8 3" xfId="39997" xr:uid="{00000000-0005-0000-0000-00007A050000}"/>
    <cellStyle name="Comma 2 4 8 4" xfId="50826" xr:uid="{00000000-0005-0000-0000-00007B050000}"/>
    <cellStyle name="Comma 2 4 9" xfId="13419" xr:uid="{00000000-0005-0000-0000-00007C050000}"/>
    <cellStyle name="Comma 2 4 9 2" xfId="43448" xr:uid="{00000000-0005-0000-0000-00007D050000}"/>
    <cellStyle name="Comma 2 5" xfId="279" xr:uid="{00000000-0005-0000-0000-00007E050000}"/>
    <cellStyle name="Comma 2 5 10" xfId="14357" xr:uid="{00000000-0005-0000-0000-00007F050000}"/>
    <cellStyle name="Comma 2 5 11" xfId="20247" xr:uid="{00000000-0005-0000-0000-000080050000}"/>
    <cellStyle name="Comma 2 5 12" xfId="22261" xr:uid="{00000000-0005-0000-0000-000081050000}"/>
    <cellStyle name="Comma 2 5 13" xfId="24561" xr:uid="{00000000-0005-0000-0000-000082050000}"/>
    <cellStyle name="Comma 2 5 14" xfId="36126" xr:uid="{00000000-0005-0000-0000-000083050000}"/>
    <cellStyle name="Comma 2 5 15" xfId="45836" xr:uid="{00000000-0005-0000-0000-000084050000}"/>
    <cellStyle name="Comma 2 5 16" xfId="53769" xr:uid="{00000000-0005-0000-0000-000085050000}"/>
    <cellStyle name="Comma 2 5 17" xfId="2476" xr:uid="{00000000-0005-0000-0000-000086050000}"/>
    <cellStyle name="Comma 2 5 2" xfId="560" xr:uid="{00000000-0005-0000-0000-000087050000}"/>
    <cellStyle name="Comma 2 5 2 10" xfId="24837" xr:uid="{00000000-0005-0000-0000-000088050000}"/>
    <cellStyle name="Comma 2 5 2 11" xfId="36402" xr:uid="{00000000-0005-0000-0000-000089050000}"/>
    <cellStyle name="Comma 2 5 2 12" xfId="46116" xr:uid="{00000000-0005-0000-0000-00008A050000}"/>
    <cellStyle name="Comma 2 5 2 13" xfId="54048" xr:uid="{00000000-0005-0000-0000-00008B050000}"/>
    <cellStyle name="Comma 2 5 2 14" xfId="2477" xr:uid="{00000000-0005-0000-0000-00008C050000}"/>
    <cellStyle name="Comma 2 5 2 2" xfId="1211" xr:uid="{00000000-0005-0000-0000-00008D050000}"/>
    <cellStyle name="Comma 2 5 2 2 10" xfId="46767" xr:uid="{00000000-0005-0000-0000-00008E050000}"/>
    <cellStyle name="Comma 2 5 2 2 11" xfId="54699" xr:uid="{00000000-0005-0000-0000-00008F050000}"/>
    <cellStyle name="Comma 2 5 2 2 12" xfId="2478" xr:uid="{00000000-0005-0000-0000-000090050000}"/>
    <cellStyle name="Comma 2 5 2 2 2" xfId="8126" xr:uid="{00000000-0005-0000-0000-000091050000}"/>
    <cellStyle name="Comma 2 5 2 2 2 2" xfId="16881" xr:uid="{00000000-0005-0000-0000-000092050000}"/>
    <cellStyle name="Comma 2 5 2 2 2 2 2" xfId="33719" xr:uid="{00000000-0005-0000-0000-000093050000}"/>
    <cellStyle name="Comma 2 5 2 2 2 3" xfId="19919" xr:uid="{00000000-0005-0000-0000-000094050000}"/>
    <cellStyle name="Comma 2 5 2 2 2 4" xfId="28217" xr:uid="{00000000-0005-0000-0000-000095050000}"/>
    <cellStyle name="Comma 2 5 2 2 2 5" xfId="41411" xr:uid="{00000000-0005-0000-0000-000096050000}"/>
    <cellStyle name="Comma 2 5 2 2 2 6" xfId="49026" xr:uid="{00000000-0005-0000-0000-000097050000}"/>
    <cellStyle name="Comma 2 5 2 2 3" xfId="5871" xr:uid="{00000000-0005-0000-0000-000098050000}"/>
    <cellStyle name="Comma 2 5 2 2 3 2" xfId="16328" xr:uid="{00000000-0005-0000-0000-000099050000}"/>
    <cellStyle name="Comma 2 5 2 2 3 3" xfId="30968" xr:uid="{00000000-0005-0000-0000-00009A050000}"/>
    <cellStyle name="Comma 2 5 2 2 3 4" xfId="44420" xr:uid="{00000000-0005-0000-0000-00009B050000}"/>
    <cellStyle name="Comma 2 5 2 2 4" xfId="14359" xr:uid="{00000000-0005-0000-0000-00009C050000}"/>
    <cellStyle name="Comma 2 5 2 2 5" xfId="18177" xr:uid="{00000000-0005-0000-0000-00009D050000}"/>
    <cellStyle name="Comma 2 5 2 2 6" xfId="20249" xr:uid="{00000000-0005-0000-0000-00009E050000}"/>
    <cellStyle name="Comma 2 5 2 2 7" xfId="22263" xr:uid="{00000000-0005-0000-0000-00009F050000}"/>
    <cellStyle name="Comma 2 5 2 2 8" xfId="25211" xr:uid="{00000000-0005-0000-0000-0000A0050000}"/>
    <cellStyle name="Comma 2 5 2 2 9" xfId="37540" xr:uid="{00000000-0005-0000-0000-0000A1050000}"/>
    <cellStyle name="Comma 2 5 2 3" xfId="2147" xr:uid="{00000000-0005-0000-0000-0000A2050000}"/>
    <cellStyle name="Comma 2 5 2 3 2" xfId="8997" xr:uid="{00000000-0005-0000-0000-0000A3050000}"/>
    <cellStyle name="Comma 2 5 2 3 2 2" xfId="33718" xr:uid="{00000000-0005-0000-0000-0000A4050000}"/>
    <cellStyle name="Comma 2 5 2 3 2 3" xfId="28216" xr:uid="{00000000-0005-0000-0000-0000A5050000}"/>
    <cellStyle name="Comma 2 5 2 3 2 4" xfId="41410" xr:uid="{00000000-0005-0000-0000-0000A6050000}"/>
    <cellStyle name="Comma 2 5 2 3 2 5" xfId="49897" xr:uid="{00000000-0005-0000-0000-0000A7050000}"/>
    <cellStyle name="Comma 2 5 2 3 3" xfId="12708" xr:uid="{00000000-0005-0000-0000-0000A8050000}"/>
    <cellStyle name="Comma 2 5 2 3 3 2" xfId="30967" xr:uid="{00000000-0005-0000-0000-0000A9050000}"/>
    <cellStyle name="Comma 2 5 2 3 3 3" xfId="45291" xr:uid="{00000000-0005-0000-0000-0000AA050000}"/>
    <cellStyle name="Comma 2 5 2 3 4" xfId="19049" xr:uid="{00000000-0005-0000-0000-0000AB050000}"/>
    <cellStyle name="Comma 2 5 2 3 5" xfId="25210" xr:uid="{00000000-0005-0000-0000-0000AC050000}"/>
    <cellStyle name="Comma 2 5 2 3 6" xfId="37539" xr:uid="{00000000-0005-0000-0000-0000AD050000}"/>
    <cellStyle name="Comma 2 5 2 3 7" xfId="47698" xr:uid="{00000000-0005-0000-0000-0000AE050000}"/>
    <cellStyle name="Comma 2 5 2 3 8" xfId="55624" xr:uid="{00000000-0005-0000-0000-0000AF050000}"/>
    <cellStyle name="Comma 2 5 2 3 9" xfId="6798" xr:uid="{00000000-0005-0000-0000-0000B0050000}"/>
    <cellStyle name="Comma 2 5 2 4" xfId="7499" xr:uid="{00000000-0005-0000-0000-0000B1050000}"/>
    <cellStyle name="Comma 2 5 2 4 2" xfId="11575" xr:uid="{00000000-0005-0000-0000-0000B2050000}"/>
    <cellStyle name="Comma 2 5 2 4 2 2" xfId="33404" xr:uid="{00000000-0005-0000-0000-0000B3050000}"/>
    <cellStyle name="Comma 2 5 2 4 2 3" xfId="41096" xr:uid="{00000000-0005-0000-0000-0000B4050000}"/>
    <cellStyle name="Comma 2 5 2 4 2 4" xfId="52557" xr:uid="{00000000-0005-0000-0000-0000B5050000}"/>
    <cellStyle name="Comma 2 5 2 4 3" xfId="27902" xr:uid="{00000000-0005-0000-0000-0000B6050000}"/>
    <cellStyle name="Comma 2 5 2 4 4" xfId="37225" xr:uid="{00000000-0005-0000-0000-0000B7050000}"/>
    <cellStyle name="Comma 2 5 2 4 5" xfId="48399" xr:uid="{00000000-0005-0000-0000-0000B8050000}"/>
    <cellStyle name="Comma 2 5 2 5" xfId="5220" xr:uid="{00000000-0005-0000-0000-0000B9050000}"/>
    <cellStyle name="Comma 2 5 2 5 2" xfId="30653" xr:uid="{00000000-0005-0000-0000-0000BA050000}"/>
    <cellStyle name="Comma 2 5 2 5 3" xfId="40339" xr:uid="{00000000-0005-0000-0000-0000BB050000}"/>
    <cellStyle name="Comma 2 5 2 5 4" xfId="51810" xr:uid="{00000000-0005-0000-0000-0000BC050000}"/>
    <cellStyle name="Comma 2 5 2 6" xfId="14046" xr:uid="{00000000-0005-0000-0000-0000BD050000}"/>
    <cellStyle name="Comma 2 5 2 6 2" xfId="43793" xr:uid="{00000000-0005-0000-0000-0000BE050000}"/>
    <cellStyle name="Comma 2 5 2 7" xfId="14358" xr:uid="{00000000-0005-0000-0000-0000BF050000}"/>
    <cellStyle name="Comma 2 5 2 8" xfId="20248" xr:uid="{00000000-0005-0000-0000-0000C0050000}"/>
    <cellStyle name="Comma 2 5 2 9" xfId="22262" xr:uid="{00000000-0005-0000-0000-0000C1050000}"/>
    <cellStyle name="Comma 2 5 3" xfId="1475" xr:uid="{00000000-0005-0000-0000-0000C2050000}"/>
    <cellStyle name="Comma 2 5 3 10" xfId="25113" xr:uid="{00000000-0005-0000-0000-0000C3050000}"/>
    <cellStyle name="Comma 2 5 3 11" xfId="36678" xr:uid="{00000000-0005-0000-0000-0000C4050000}"/>
    <cellStyle name="Comma 2 5 3 12" xfId="47031" xr:uid="{00000000-0005-0000-0000-0000C5050000}"/>
    <cellStyle name="Comma 2 5 3 13" xfId="54963" xr:uid="{00000000-0005-0000-0000-0000C6050000}"/>
    <cellStyle name="Comma 2 5 3 14" xfId="2479" xr:uid="{00000000-0005-0000-0000-0000C7050000}"/>
    <cellStyle name="Comma 2 5 3 2" xfId="2375" xr:uid="{00000000-0005-0000-0000-0000C8050000}"/>
    <cellStyle name="Comma 2 5 3 2 10" xfId="47926" xr:uid="{00000000-0005-0000-0000-0000C9050000}"/>
    <cellStyle name="Comma 2 5 3 2 11" xfId="55852" xr:uid="{00000000-0005-0000-0000-0000CA050000}"/>
    <cellStyle name="Comma 2 5 3 2 12" xfId="2480" xr:uid="{00000000-0005-0000-0000-0000CB050000}"/>
    <cellStyle name="Comma 2 5 3 2 2" xfId="9225" xr:uid="{00000000-0005-0000-0000-0000CC050000}"/>
    <cellStyle name="Comma 2 5 3 2 2 2" xfId="16882" xr:uid="{00000000-0005-0000-0000-0000CD050000}"/>
    <cellStyle name="Comma 2 5 3 2 2 2 2" xfId="33721" xr:uid="{00000000-0005-0000-0000-0000CE050000}"/>
    <cellStyle name="Comma 2 5 3 2 2 3" xfId="20147" xr:uid="{00000000-0005-0000-0000-0000CF050000}"/>
    <cellStyle name="Comma 2 5 3 2 2 4" xfId="28219" xr:uid="{00000000-0005-0000-0000-0000D0050000}"/>
    <cellStyle name="Comma 2 5 3 2 2 5" xfId="41413" xr:uid="{00000000-0005-0000-0000-0000D1050000}"/>
    <cellStyle name="Comma 2 5 3 2 2 6" xfId="50125" xr:uid="{00000000-0005-0000-0000-0000D2050000}"/>
    <cellStyle name="Comma 2 5 3 2 3" xfId="7026" xr:uid="{00000000-0005-0000-0000-0000D3050000}"/>
    <cellStyle name="Comma 2 5 3 2 3 2" xfId="12836" xr:uid="{00000000-0005-0000-0000-0000D4050000}"/>
    <cellStyle name="Comma 2 5 3 2 3 3" xfId="30970" xr:uid="{00000000-0005-0000-0000-0000D5050000}"/>
    <cellStyle name="Comma 2 5 3 2 3 4" xfId="45519" xr:uid="{00000000-0005-0000-0000-0000D6050000}"/>
    <cellStyle name="Comma 2 5 3 2 4" xfId="14361" xr:uid="{00000000-0005-0000-0000-0000D7050000}"/>
    <cellStyle name="Comma 2 5 3 2 5" xfId="18405" xr:uid="{00000000-0005-0000-0000-0000D8050000}"/>
    <cellStyle name="Comma 2 5 3 2 6" xfId="20251" xr:uid="{00000000-0005-0000-0000-0000D9050000}"/>
    <cellStyle name="Comma 2 5 3 2 7" xfId="22265" xr:uid="{00000000-0005-0000-0000-0000DA050000}"/>
    <cellStyle name="Comma 2 5 3 2 8" xfId="25213" xr:uid="{00000000-0005-0000-0000-0000DB050000}"/>
    <cellStyle name="Comma 2 5 3 2 9" xfId="37542" xr:uid="{00000000-0005-0000-0000-0000DC050000}"/>
    <cellStyle name="Comma 2 5 3 3" xfId="8354" xr:uid="{00000000-0005-0000-0000-0000DD050000}"/>
    <cellStyle name="Comma 2 5 3 3 2" xfId="11863" xr:uid="{00000000-0005-0000-0000-0000DE050000}"/>
    <cellStyle name="Comma 2 5 3 3 2 2" xfId="33720" xr:uid="{00000000-0005-0000-0000-0000DF050000}"/>
    <cellStyle name="Comma 2 5 3 3 2 3" xfId="28218" xr:uid="{00000000-0005-0000-0000-0000E0050000}"/>
    <cellStyle name="Comma 2 5 3 3 2 4" xfId="41412" xr:uid="{00000000-0005-0000-0000-0000E1050000}"/>
    <cellStyle name="Comma 2 5 3 3 2 5" xfId="52835" xr:uid="{00000000-0005-0000-0000-0000E2050000}"/>
    <cellStyle name="Comma 2 5 3 3 3" xfId="16827" xr:uid="{00000000-0005-0000-0000-0000E3050000}"/>
    <cellStyle name="Comma 2 5 3 3 3 2" xfId="30969" xr:uid="{00000000-0005-0000-0000-0000E4050000}"/>
    <cellStyle name="Comma 2 5 3 3 4" xfId="19277" xr:uid="{00000000-0005-0000-0000-0000E5050000}"/>
    <cellStyle name="Comma 2 5 3 3 5" xfId="25212" xr:uid="{00000000-0005-0000-0000-0000E6050000}"/>
    <cellStyle name="Comma 2 5 3 3 6" xfId="37541" xr:uid="{00000000-0005-0000-0000-0000E7050000}"/>
    <cellStyle name="Comma 2 5 3 3 7" xfId="49254" xr:uid="{00000000-0005-0000-0000-0000E8050000}"/>
    <cellStyle name="Comma 2 5 3 4" xfId="6135" xr:uid="{00000000-0005-0000-0000-0000E9050000}"/>
    <cellStyle name="Comma 2 5 3 4 2" xfId="11803" xr:uid="{00000000-0005-0000-0000-0000EA050000}"/>
    <cellStyle name="Comma 2 5 3 4 2 2" xfId="33632" xr:uid="{00000000-0005-0000-0000-0000EB050000}"/>
    <cellStyle name="Comma 2 5 3 4 2 3" xfId="41324" xr:uid="{00000000-0005-0000-0000-0000EC050000}"/>
    <cellStyle name="Comma 2 5 3 4 2 4" xfId="52785" xr:uid="{00000000-0005-0000-0000-0000ED050000}"/>
    <cellStyle name="Comma 2 5 3 4 3" xfId="28130" xr:uid="{00000000-0005-0000-0000-0000EE050000}"/>
    <cellStyle name="Comma 2 5 3 4 4" xfId="37453" xr:uid="{00000000-0005-0000-0000-0000EF050000}"/>
    <cellStyle name="Comma 2 5 3 4 5" xfId="51181" xr:uid="{00000000-0005-0000-0000-0000F0050000}"/>
    <cellStyle name="Comma 2 5 3 5" xfId="11059" xr:uid="{00000000-0005-0000-0000-0000F1050000}"/>
    <cellStyle name="Comma 2 5 3 5 2" xfId="30881" xr:uid="{00000000-0005-0000-0000-0000F2050000}"/>
    <cellStyle name="Comma 2 5 3 5 3" xfId="40567" xr:uid="{00000000-0005-0000-0000-0000F3050000}"/>
    <cellStyle name="Comma 2 5 3 5 4" xfId="52038" xr:uid="{00000000-0005-0000-0000-0000F4050000}"/>
    <cellStyle name="Comma 2 5 3 6" xfId="14274" xr:uid="{00000000-0005-0000-0000-0000F5050000}"/>
    <cellStyle name="Comma 2 5 3 6 2" xfId="44648" xr:uid="{00000000-0005-0000-0000-0000F6050000}"/>
    <cellStyle name="Comma 2 5 3 7" xfId="14360" xr:uid="{00000000-0005-0000-0000-0000F7050000}"/>
    <cellStyle name="Comma 2 5 3 8" xfId="20250" xr:uid="{00000000-0005-0000-0000-0000F8050000}"/>
    <cellStyle name="Comma 2 5 3 9" xfId="22264" xr:uid="{00000000-0005-0000-0000-0000F9050000}"/>
    <cellStyle name="Comma 2 5 4" xfId="971" xr:uid="{00000000-0005-0000-0000-0000FA050000}"/>
    <cellStyle name="Comma 2 5 4 10" xfId="46527" xr:uid="{00000000-0005-0000-0000-0000FB050000}"/>
    <cellStyle name="Comma 2 5 4 11" xfId="54459" xr:uid="{00000000-0005-0000-0000-0000FC050000}"/>
    <cellStyle name="Comma 2 5 4 12" xfId="2481" xr:uid="{00000000-0005-0000-0000-0000FD050000}"/>
    <cellStyle name="Comma 2 5 4 2" xfId="7898" xr:uid="{00000000-0005-0000-0000-0000FE050000}"/>
    <cellStyle name="Comma 2 5 4 2 2" xfId="10074" xr:uid="{00000000-0005-0000-0000-0000FF050000}"/>
    <cellStyle name="Comma 2 5 4 2 2 2" xfId="33722" xr:uid="{00000000-0005-0000-0000-000000060000}"/>
    <cellStyle name="Comma 2 5 4 2 3" xfId="16329" xr:uid="{00000000-0005-0000-0000-000001060000}"/>
    <cellStyle name="Comma 2 5 4 2 4" xfId="19691" xr:uid="{00000000-0005-0000-0000-000002060000}"/>
    <cellStyle name="Comma 2 5 4 2 5" xfId="28220" xr:uid="{00000000-0005-0000-0000-000003060000}"/>
    <cellStyle name="Comma 2 5 4 2 6" xfId="41414" xr:uid="{00000000-0005-0000-0000-000004060000}"/>
    <cellStyle name="Comma 2 5 4 2 7" xfId="48798" xr:uid="{00000000-0005-0000-0000-000005060000}"/>
    <cellStyle name="Comma 2 5 4 3" xfId="5631" xr:uid="{00000000-0005-0000-0000-000006060000}"/>
    <cellStyle name="Comma 2 5 4 3 2" xfId="11867" xr:uid="{00000000-0005-0000-0000-000007060000}"/>
    <cellStyle name="Comma 2 5 4 3 3" xfId="30971" xr:uid="{00000000-0005-0000-0000-000008060000}"/>
    <cellStyle name="Comma 2 5 4 3 4" xfId="44192" xr:uid="{00000000-0005-0000-0000-000009060000}"/>
    <cellStyle name="Comma 2 5 4 4" xfId="13818" xr:uid="{00000000-0005-0000-0000-00000A060000}"/>
    <cellStyle name="Comma 2 5 4 5" xfId="14362" xr:uid="{00000000-0005-0000-0000-00000B060000}"/>
    <cellStyle name="Comma 2 5 4 6" xfId="20252" xr:uid="{00000000-0005-0000-0000-00000C060000}"/>
    <cellStyle name="Comma 2 5 4 7" xfId="22266" xr:uid="{00000000-0005-0000-0000-00000D060000}"/>
    <cellStyle name="Comma 2 5 4 8" xfId="25214" xr:uid="{00000000-0005-0000-0000-00000E060000}"/>
    <cellStyle name="Comma 2 5 4 9" xfId="37543" xr:uid="{00000000-0005-0000-0000-00000F060000}"/>
    <cellStyle name="Comma 2 5 5" xfId="1919" xr:uid="{00000000-0005-0000-0000-000010060000}"/>
    <cellStyle name="Comma 2 5 5 10" xfId="47470" xr:uid="{00000000-0005-0000-0000-000011060000}"/>
    <cellStyle name="Comma 2 5 5 11" xfId="55396" xr:uid="{00000000-0005-0000-0000-000012060000}"/>
    <cellStyle name="Comma 2 5 5 12" xfId="2482" xr:uid="{00000000-0005-0000-0000-000013060000}"/>
    <cellStyle name="Comma 2 5 5 2" xfId="8769" xr:uid="{00000000-0005-0000-0000-000014060000}"/>
    <cellStyle name="Comma 2 5 5 2 2" xfId="16883" xr:uid="{00000000-0005-0000-0000-000015060000}"/>
    <cellStyle name="Comma 2 5 5 2 2 2" xfId="33723" xr:uid="{00000000-0005-0000-0000-000016060000}"/>
    <cellStyle name="Comma 2 5 5 2 3" xfId="28221" xr:uid="{00000000-0005-0000-0000-000017060000}"/>
    <cellStyle name="Comma 2 5 5 2 4" xfId="41415" xr:uid="{00000000-0005-0000-0000-000018060000}"/>
    <cellStyle name="Comma 2 5 5 2 5" xfId="49669" xr:uid="{00000000-0005-0000-0000-000019060000}"/>
    <cellStyle name="Comma 2 5 5 3" xfId="6570" xr:uid="{00000000-0005-0000-0000-00001A060000}"/>
    <cellStyle name="Comma 2 5 5 3 2" xfId="30972" xr:uid="{00000000-0005-0000-0000-00001B060000}"/>
    <cellStyle name="Comma 2 5 5 3 3" xfId="45063" xr:uid="{00000000-0005-0000-0000-00001C060000}"/>
    <cellStyle name="Comma 2 5 5 4" xfId="14363" xr:uid="{00000000-0005-0000-0000-00001D060000}"/>
    <cellStyle name="Comma 2 5 5 5" xfId="18821" xr:uid="{00000000-0005-0000-0000-00001E060000}"/>
    <cellStyle name="Comma 2 5 5 6" xfId="20253" xr:uid="{00000000-0005-0000-0000-00001F060000}"/>
    <cellStyle name="Comma 2 5 5 7" xfId="22267" xr:uid="{00000000-0005-0000-0000-000020060000}"/>
    <cellStyle name="Comma 2 5 5 8" xfId="25215" xr:uid="{00000000-0005-0000-0000-000021060000}"/>
    <cellStyle name="Comma 2 5 5 9" xfId="37544" xr:uid="{00000000-0005-0000-0000-000022060000}"/>
    <cellStyle name="Comma 2 5 6" xfId="7270" xr:uid="{00000000-0005-0000-0000-000023060000}"/>
    <cellStyle name="Comma 2 5 6 2" xfId="11861" xr:uid="{00000000-0005-0000-0000-000024060000}"/>
    <cellStyle name="Comma 2 5 6 2 2" xfId="33717" xr:uid="{00000000-0005-0000-0000-000025060000}"/>
    <cellStyle name="Comma 2 5 6 2 3" xfId="28215" xr:uid="{00000000-0005-0000-0000-000026060000}"/>
    <cellStyle name="Comma 2 5 6 2 4" xfId="41409" xr:uid="{00000000-0005-0000-0000-000027060000}"/>
    <cellStyle name="Comma 2 5 6 2 5" xfId="52834" xr:uid="{00000000-0005-0000-0000-000028060000}"/>
    <cellStyle name="Comma 2 5 6 3" xfId="16372" xr:uid="{00000000-0005-0000-0000-000029060000}"/>
    <cellStyle name="Comma 2 5 6 3 2" xfId="30966" xr:uid="{00000000-0005-0000-0000-00002A060000}"/>
    <cellStyle name="Comma 2 5 6 4" xfId="25209" xr:uid="{00000000-0005-0000-0000-00002B060000}"/>
    <cellStyle name="Comma 2 5 6 5" xfId="37538" xr:uid="{00000000-0005-0000-0000-00002C060000}"/>
    <cellStyle name="Comma 2 5 6 6" xfId="48170" xr:uid="{00000000-0005-0000-0000-00002D060000}"/>
    <cellStyle name="Comma 2 5 7" xfId="4942" xr:uid="{00000000-0005-0000-0000-00002E060000}"/>
    <cellStyle name="Comma 2 5 7 2" xfId="11347" xr:uid="{00000000-0005-0000-0000-00002F060000}"/>
    <cellStyle name="Comma 2 5 7 2 2" xfId="33176" xr:uid="{00000000-0005-0000-0000-000030060000}"/>
    <cellStyle name="Comma 2 5 7 2 3" xfId="40868" xr:uid="{00000000-0005-0000-0000-000031060000}"/>
    <cellStyle name="Comma 2 5 7 2 4" xfId="52329" xr:uid="{00000000-0005-0000-0000-000032060000}"/>
    <cellStyle name="Comma 2 5 7 3" xfId="27674" xr:uid="{00000000-0005-0000-0000-000033060000}"/>
    <cellStyle name="Comma 2 5 7 4" xfId="36997" xr:uid="{00000000-0005-0000-0000-000034060000}"/>
    <cellStyle name="Comma 2 5 7 5" xfId="51250" xr:uid="{00000000-0005-0000-0000-000035060000}"/>
    <cellStyle name="Comma 2 5 8" xfId="10700" xr:uid="{00000000-0005-0000-0000-000036060000}"/>
    <cellStyle name="Comma 2 5 8 2" xfId="30425" xr:uid="{00000000-0005-0000-0000-000037060000}"/>
    <cellStyle name="Comma 2 5 8 3" xfId="40111" xr:uid="{00000000-0005-0000-0000-000038060000}"/>
    <cellStyle name="Comma 2 5 8 4" xfId="51582" xr:uid="{00000000-0005-0000-0000-000039060000}"/>
    <cellStyle name="Comma 2 5 9" xfId="13533" xr:uid="{00000000-0005-0000-0000-00003A060000}"/>
    <cellStyle name="Comma 2 5 9 2" xfId="43562" xr:uid="{00000000-0005-0000-0000-00003B060000}"/>
    <cellStyle name="Comma 2 6" xfId="353" xr:uid="{00000000-0005-0000-0000-00003C060000}"/>
    <cellStyle name="Comma 2 6 10" xfId="22268" xr:uid="{00000000-0005-0000-0000-00003D060000}"/>
    <cellStyle name="Comma 2 6 11" xfId="24354" xr:uid="{00000000-0005-0000-0000-00003E060000}"/>
    <cellStyle name="Comma 2 6 12" xfId="35931" xr:uid="{00000000-0005-0000-0000-00003F060000}"/>
    <cellStyle name="Comma 2 6 13" xfId="45909" xr:uid="{00000000-0005-0000-0000-000040060000}"/>
    <cellStyle name="Comma 2 6 14" xfId="53841" xr:uid="{00000000-0005-0000-0000-000041060000}"/>
    <cellStyle name="Comma 2 6 15" xfId="2483" xr:uid="{00000000-0005-0000-0000-000042060000}"/>
    <cellStyle name="Comma 2 6 2" xfId="800" xr:uid="{00000000-0005-0000-0000-000043060000}"/>
    <cellStyle name="Comma 2 6 2 10" xfId="46356" xr:uid="{00000000-0005-0000-0000-000044060000}"/>
    <cellStyle name="Comma 2 6 2 11" xfId="54288" xr:uid="{00000000-0005-0000-0000-000045060000}"/>
    <cellStyle name="Comma 2 6 2 12" xfId="2484" xr:uid="{00000000-0005-0000-0000-000046060000}"/>
    <cellStyle name="Comma 2 6 2 2" xfId="7727" xr:uid="{00000000-0005-0000-0000-000047060000}"/>
    <cellStyle name="Comma 2 6 2 2 2" xfId="9524" xr:uid="{00000000-0005-0000-0000-000048060000}"/>
    <cellStyle name="Comma 2 6 2 2 2 2" xfId="33725" xr:uid="{00000000-0005-0000-0000-000049060000}"/>
    <cellStyle name="Comma 2 6 2 2 3" xfId="16679" xr:uid="{00000000-0005-0000-0000-00004A060000}"/>
    <cellStyle name="Comma 2 6 2 2 4" xfId="19520" xr:uid="{00000000-0005-0000-0000-00004B060000}"/>
    <cellStyle name="Comma 2 6 2 2 5" xfId="28223" xr:uid="{00000000-0005-0000-0000-00004C060000}"/>
    <cellStyle name="Comma 2 6 2 2 6" xfId="41417" xr:uid="{00000000-0005-0000-0000-00004D060000}"/>
    <cellStyle name="Comma 2 6 2 2 7" xfId="48627" xr:uid="{00000000-0005-0000-0000-00004E060000}"/>
    <cellStyle name="Comma 2 6 2 3" xfId="5460" xr:uid="{00000000-0005-0000-0000-00004F060000}"/>
    <cellStyle name="Comma 2 6 2 3 2" xfId="13185" xr:uid="{00000000-0005-0000-0000-000050060000}"/>
    <cellStyle name="Comma 2 6 2 3 3" xfId="30974" xr:uid="{00000000-0005-0000-0000-000051060000}"/>
    <cellStyle name="Comma 2 6 2 3 4" xfId="44021" xr:uid="{00000000-0005-0000-0000-000052060000}"/>
    <cellStyle name="Comma 2 6 2 4" xfId="13647" xr:uid="{00000000-0005-0000-0000-000053060000}"/>
    <cellStyle name="Comma 2 6 2 5" xfId="14365" xr:uid="{00000000-0005-0000-0000-000054060000}"/>
    <cellStyle name="Comma 2 6 2 6" xfId="20255" xr:uid="{00000000-0005-0000-0000-000055060000}"/>
    <cellStyle name="Comma 2 6 2 7" xfId="22269" xr:uid="{00000000-0005-0000-0000-000056060000}"/>
    <cellStyle name="Comma 2 6 2 8" xfId="25217" xr:uid="{00000000-0005-0000-0000-000057060000}"/>
    <cellStyle name="Comma 2 6 2 9" xfId="37546" xr:uid="{00000000-0005-0000-0000-000058060000}"/>
    <cellStyle name="Comma 2 6 3" xfId="1748" xr:uid="{00000000-0005-0000-0000-000059060000}"/>
    <cellStyle name="Comma 2 6 3 10" xfId="47299" xr:uid="{00000000-0005-0000-0000-00005A060000}"/>
    <cellStyle name="Comma 2 6 3 11" xfId="55225" xr:uid="{00000000-0005-0000-0000-00005B060000}"/>
    <cellStyle name="Comma 2 6 3 12" xfId="2485" xr:uid="{00000000-0005-0000-0000-00005C060000}"/>
    <cellStyle name="Comma 2 6 3 2" xfId="8598" xr:uid="{00000000-0005-0000-0000-00005D060000}"/>
    <cellStyle name="Comma 2 6 3 2 2" xfId="16884" xr:uid="{00000000-0005-0000-0000-00005E060000}"/>
    <cellStyle name="Comma 2 6 3 2 2 2" xfId="33726" xr:uid="{00000000-0005-0000-0000-00005F060000}"/>
    <cellStyle name="Comma 2 6 3 2 3" xfId="28224" xr:uid="{00000000-0005-0000-0000-000060060000}"/>
    <cellStyle name="Comma 2 6 3 2 4" xfId="41418" xr:uid="{00000000-0005-0000-0000-000061060000}"/>
    <cellStyle name="Comma 2 6 3 2 5" xfId="49498" xr:uid="{00000000-0005-0000-0000-000062060000}"/>
    <cellStyle name="Comma 2 6 3 3" xfId="6399" xr:uid="{00000000-0005-0000-0000-000063060000}"/>
    <cellStyle name="Comma 2 6 3 3 2" xfId="30975" xr:uid="{00000000-0005-0000-0000-000064060000}"/>
    <cellStyle name="Comma 2 6 3 3 3" xfId="44892" xr:uid="{00000000-0005-0000-0000-000065060000}"/>
    <cellStyle name="Comma 2 6 3 4" xfId="14366" xr:uid="{00000000-0005-0000-0000-000066060000}"/>
    <cellStyle name="Comma 2 6 3 5" xfId="18650" xr:uid="{00000000-0005-0000-0000-000067060000}"/>
    <cellStyle name="Comma 2 6 3 6" xfId="20256" xr:uid="{00000000-0005-0000-0000-000068060000}"/>
    <cellStyle name="Comma 2 6 3 7" xfId="22270" xr:uid="{00000000-0005-0000-0000-000069060000}"/>
    <cellStyle name="Comma 2 6 3 8" xfId="25218" xr:uid="{00000000-0005-0000-0000-00006A060000}"/>
    <cellStyle name="Comma 2 6 3 9" xfId="37547" xr:uid="{00000000-0005-0000-0000-00006B060000}"/>
    <cellStyle name="Comma 2 6 4" xfId="7328" xr:uid="{00000000-0005-0000-0000-00006C060000}"/>
    <cellStyle name="Comma 2 6 4 2" xfId="11865" xr:uid="{00000000-0005-0000-0000-00006D060000}"/>
    <cellStyle name="Comma 2 6 4 2 2" xfId="33724" xr:uid="{00000000-0005-0000-0000-00006E060000}"/>
    <cellStyle name="Comma 2 6 4 2 3" xfId="28222" xr:uid="{00000000-0005-0000-0000-00006F060000}"/>
    <cellStyle name="Comma 2 6 4 2 4" xfId="41416" xr:uid="{00000000-0005-0000-0000-000070060000}"/>
    <cellStyle name="Comma 2 6 4 2 5" xfId="52836" xr:uid="{00000000-0005-0000-0000-000071060000}"/>
    <cellStyle name="Comma 2 6 4 3" xfId="9527" xr:uid="{00000000-0005-0000-0000-000072060000}"/>
    <cellStyle name="Comma 2 6 4 3 2" xfId="30973" xr:uid="{00000000-0005-0000-0000-000073060000}"/>
    <cellStyle name="Comma 2 6 4 4" xfId="25216" xr:uid="{00000000-0005-0000-0000-000074060000}"/>
    <cellStyle name="Comma 2 6 4 5" xfId="37545" xr:uid="{00000000-0005-0000-0000-000075060000}"/>
    <cellStyle name="Comma 2 6 4 6" xfId="48228" xr:uid="{00000000-0005-0000-0000-000076060000}"/>
    <cellStyle name="Comma 2 6 5" xfId="5013" xr:uid="{00000000-0005-0000-0000-000077060000}"/>
    <cellStyle name="Comma 2 6 5 2" xfId="11176" xr:uid="{00000000-0005-0000-0000-000078060000}"/>
    <cellStyle name="Comma 2 6 5 2 2" xfId="33005" xr:uid="{00000000-0005-0000-0000-000079060000}"/>
    <cellStyle name="Comma 2 6 5 2 3" xfId="40697" xr:uid="{00000000-0005-0000-0000-00007A060000}"/>
    <cellStyle name="Comma 2 6 5 2 4" xfId="52158" xr:uid="{00000000-0005-0000-0000-00007B060000}"/>
    <cellStyle name="Comma 2 6 5 3" xfId="27503" xr:uid="{00000000-0005-0000-0000-00007C060000}"/>
    <cellStyle name="Comma 2 6 5 4" xfId="36826" xr:uid="{00000000-0005-0000-0000-00007D060000}"/>
    <cellStyle name="Comma 2 6 5 5" xfId="50688" xr:uid="{00000000-0005-0000-0000-00007E060000}"/>
    <cellStyle name="Comma 2 6 6" xfId="10205" xr:uid="{00000000-0005-0000-0000-00007F060000}"/>
    <cellStyle name="Comma 2 6 6 2" xfId="30254" xr:uid="{00000000-0005-0000-0000-000080060000}"/>
    <cellStyle name="Comma 2 6 6 3" xfId="39940" xr:uid="{00000000-0005-0000-0000-000081060000}"/>
    <cellStyle name="Comma 2 6 6 4" xfId="51478" xr:uid="{00000000-0005-0000-0000-000082060000}"/>
    <cellStyle name="Comma 2 6 7" xfId="13369" xr:uid="{00000000-0005-0000-0000-000083060000}"/>
    <cellStyle name="Comma 2 6 7 2" xfId="43622" xr:uid="{00000000-0005-0000-0000-000084060000}"/>
    <cellStyle name="Comma 2 6 8" xfId="14364" xr:uid="{00000000-0005-0000-0000-000085060000}"/>
    <cellStyle name="Comma 2 6 9" xfId="20254" xr:uid="{00000000-0005-0000-0000-000086060000}"/>
    <cellStyle name="Comma 2 7" xfId="1028" xr:uid="{00000000-0005-0000-0000-000087060000}"/>
    <cellStyle name="Comma 2 7 10" xfId="24630" xr:uid="{00000000-0005-0000-0000-000088060000}"/>
    <cellStyle name="Comma 2 7 11" xfId="36195" xr:uid="{00000000-0005-0000-0000-000089060000}"/>
    <cellStyle name="Comma 2 7 12" xfId="46584" xr:uid="{00000000-0005-0000-0000-00008A060000}"/>
    <cellStyle name="Comma 2 7 13" xfId="54516" xr:uid="{00000000-0005-0000-0000-00008B060000}"/>
    <cellStyle name="Comma 2 7 14" xfId="2486" xr:uid="{00000000-0005-0000-0000-00008C060000}"/>
    <cellStyle name="Comma 2 7 2" xfId="1976" xr:uid="{00000000-0005-0000-0000-00008D060000}"/>
    <cellStyle name="Comma 2 7 2 10" xfId="47527" xr:uid="{00000000-0005-0000-0000-00008E060000}"/>
    <cellStyle name="Comma 2 7 2 11" xfId="55453" xr:uid="{00000000-0005-0000-0000-00008F060000}"/>
    <cellStyle name="Comma 2 7 2 12" xfId="2487" xr:uid="{00000000-0005-0000-0000-000090060000}"/>
    <cellStyle name="Comma 2 7 2 2" xfId="8826" xr:uid="{00000000-0005-0000-0000-000091060000}"/>
    <cellStyle name="Comma 2 7 2 2 2" xfId="16885" xr:uid="{00000000-0005-0000-0000-000092060000}"/>
    <cellStyle name="Comma 2 7 2 2 2 2" xfId="33728" xr:uid="{00000000-0005-0000-0000-000093060000}"/>
    <cellStyle name="Comma 2 7 2 2 3" xfId="19748" xr:uid="{00000000-0005-0000-0000-000094060000}"/>
    <cellStyle name="Comma 2 7 2 2 4" xfId="28226" xr:uid="{00000000-0005-0000-0000-000095060000}"/>
    <cellStyle name="Comma 2 7 2 2 5" xfId="41420" xr:uid="{00000000-0005-0000-0000-000096060000}"/>
    <cellStyle name="Comma 2 7 2 2 6" xfId="49726" xr:uid="{00000000-0005-0000-0000-000097060000}"/>
    <cellStyle name="Comma 2 7 2 3" xfId="6627" xr:uid="{00000000-0005-0000-0000-000098060000}"/>
    <cellStyle name="Comma 2 7 2 3 2" xfId="16715" xr:uid="{00000000-0005-0000-0000-000099060000}"/>
    <cellStyle name="Comma 2 7 2 3 3" xfId="30977" xr:uid="{00000000-0005-0000-0000-00009A060000}"/>
    <cellStyle name="Comma 2 7 2 3 4" xfId="45120" xr:uid="{00000000-0005-0000-0000-00009B060000}"/>
    <cellStyle name="Comma 2 7 2 4" xfId="14368" xr:uid="{00000000-0005-0000-0000-00009C060000}"/>
    <cellStyle name="Comma 2 7 2 5" xfId="18063" xr:uid="{00000000-0005-0000-0000-00009D060000}"/>
    <cellStyle name="Comma 2 7 2 6" xfId="20258" xr:uid="{00000000-0005-0000-0000-00009E060000}"/>
    <cellStyle name="Comma 2 7 2 7" xfId="22272" xr:uid="{00000000-0005-0000-0000-00009F060000}"/>
    <cellStyle name="Comma 2 7 2 8" xfId="25220" xr:uid="{00000000-0005-0000-0000-0000A0060000}"/>
    <cellStyle name="Comma 2 7 2 9" xfId="37549" xr:uid="{00000000-0005-0000-0000-0000A1060000}"/>
    <cellStyle name="Comma 2 7 3" xfId="7955" xr:uid="{00000000-0005-0000-0000-0000A2060000}"/>
    <cellStyle name="Comma 2 7 3 2" xfId="11868" xr:uid="{00000000-0005-0000-0000-0000A3060000}"/>
    <cellStyle name="Comma 2 7 3 2 2" xfId="33727" xr:uid="{00000000-0005-0000-0000-0000A4060000}"/>
    <cellStyle name="Comma 2 7 3 2 3" xfId="28225" xr:uid="{00000000-0005-0000-0000-0000A5060000}"/>
    <cellStyle name="Comma 2 7 3 2 4" xfId="41419" xr:uid="{00000000-0005-0000-0000-0000A6060000}"/>
    <cellStyle name="Comma 2 7 3 2 5" xfId="52837" xr:uid="{00000000-0005-0000-0000-0000A7060000}"/>
    <cellStyle name="Comma 2 7 3 3" xfId="13206" xr:uid="{00000000-0005-0000-0000-0000A8060000}"/>
    <cellStyle name="Comma 2 7 3 3 2" xfId="30976" xr:uid="{00000000-0005-0000-0000-0000A9060000}"/>
    <cellStyle name="Comma 2 7 3 4" xfId="18878" xr:uid="{00000000-0005-0000-0000-0000AA060000}"/>
    <cellStyle name="Comma 2 7 3 5" xfId="25219" xr:uid="{00000000-0005-0000-0000-0000AB060000}"/>
    <cellStyle name="Comma 2 7 3 6" xfId="37548" xr:uid="{00000000-0005-0000-0000-0000AC060000}"/>
    <cellStyle name="Comma 2 7 3 7" xfId="48855" xr:uid="{00000000-0005-0000-0000-0000AD060000}"/>
    <cellStyle name="Comma 2 7 4" xfId="5688" xr:uid="{00000000-0005-0000-0000-0000AE060000}"/>
    <cellStyle name="Comma 2 7 4 2" xfId="11404" xr:uid="{00000000-0005-0000-0000-0000AF060000}"/>
    <cellStyle name="Comma 2 7 4 2 2" xfId="33233" xr:uid="{00000000-0005-0000-0000-0000B0060000}"/>
    <cellStyle name="Comma 2 7 4 2 3" xfId="40925" xr:uid="{00000000-0005-0000-0000-0000B1060000}"/>
    <cellStyle name="Comma 2 7 4 2 4" xfId="52386" xr:uid="{00000000-0005-0000-0000-0000B2060000}"/>
    <cellStyle name="Comma 2 7 4 3" xfId="27731" xr:uid="{00000000-0005-0000-0000-0000B3060000}"/>
    <cellStyle name="Comma 2 7 4 4" xfId="37054" xr:uid="{00000000-0005-0000-0000-0000B4060000}"/>
    <cellStyle name="Comma 2 7 4 5" xfId="50822" xr:uid="{00000000-0005-0000-0000-0000B5060000}"/>
    <cellStyle name="Comma 2 7 5" xfId="10757" xr:uid="{00000000-0005-0000-0000-0000B6060000}"/>
    <cellStyle name="Comma 2 7 5 2" xfId="30482" xr:uid="{00000000-0005-0000-0000-0000B7060000}"/>
    <cellStyle name="Comma 2 7 5 3" xfId="40168" xr:uid="{00000000-0005-0000-0000-0000B8060000}"/>
    <cellStyle name="Comma 2 7 5 4" xfId="51639" xr:uid="{00000000-0005-0000-0000-0000B9060000}"/>
    <cellStyle name="Comma 2 7 6" xfId="13875" xr:uid="{00000000-0005-0000-0000-0000BA060000}"/>
    <cellStyle name="Comma 2 7 6 2" xfId="44249" xr:uid="{00000000-0005-0000-0000-0000BB060000}"/>
    <cellStyle name="Comma 2 7 7" xfId="14367" xr:uid="{00000000-0005-0000-0000-0000BC060000}"/>
    <cellStyle name="Comma 2 7 8" xfId="20257" xr:uid="{00000000-0005-0000-0000-0000BD060000}"/>
    <cellStyle name="Comma 2 7 9" xfId="22271" xr:uid="{00000000-0005-0000-0000-0000BE060000}"/>
    <cellStyle name="Comma 2 8" xfId="1268" xr:uid="{00000000-0005-0000-0000-0000BF060000}"/>
    <cellStyle name="Comma 2 8 10" xfId="24906" xr:uid="{00000000-0005-0000-0000-0000C0060000}"/>
    <cellStyle name="Comma 2 8 11" xfId="36471" xr:uid="{00000000-0005-0000-0000-0000C1060000}"/>
    <cellStyle name="Comma 2 8 12" xfId="46824" xr:uid="{00000000-0005-0000-0000-0000C2060000}"/>
    <cellStyle name="Comma 2 8 13" xfId="54756" xr:uid="{00000000-0005-0000-0000-0000C3060000}"/>
    <cellStyle name="Comma 2 8 14" xfId="2488" xr:uid="{00000000-0005-0000-0000-0000C4060000}"/>
    <cellStyle name="Comma 2 8 2" xfId="2204" xr:uid="{00000000-0005-0000-0000-0000C5060000}"/>
    <cellStyle name="Comma 2 8 2 10" xfId="47755" xr:uid="{00000000-0005-0000-0000-0000C6060000}"/>
    <cellStyle name="Comma 2 8 2 11" xfId="55681" xr:uid="{00000000-0005-0000-0000-0000C7060000}"/>
    <cellStyle name="Comma 2 8 2 12" xfId="2489" xr:uid="{00000000-0005-0000-0000-0000C8060000}"/>
    <cellStyle name="Comma 2 8 2 2" xfId="9054" xr:uid="{00000000-0005-0000-0000-0000C9060000}"/>
    <cellStyle name="Comma 2 8 2 2 2" xfId="16886" xr:uid="{00000000-0005-0000-0000-0000CA060000}"/>
    <cellStyle name="Comma 2 8 2 2 2 2" xfId="33730" xr:uid="{00000000-0005-0000-0000-0000CB060000}"/>
    <cellStyle name="Comma 2 8 2 2 3" xfId="19976" xr:uid="{00000000-0005-0000-0000-0000CC060000}"/>
    <cellStyle name="Comma 2 8 2 2 4" xfId="28228" xr:uid="{00000000-0005-0000-0000-0000CD060000}"/>
    <cellStyle name="Comma 2 8 2 2 5" xfId="41422" xr:uid="{00000000-0005-0000-0000-0000CE060000}"/>
    <cellStyle name="Comma 2 8 2 2 6" xfId="49954" xr:uid="{00000000-0005-0000-0000-0000CF060000}"/>
    <cellStyle name="Comma 2 8 2 3" xfId="6855" xr:uid="{00000000-0005-0000-0000-0000D0060000}"/>
    <cellStyle name="Comma 2 8 2 3 2" xfId="9417" xr:uid="{00000000-0005-0000-0000-0000D1060000}"/>
    <cellStyle name="Comma 2 8 2 3 3" xfId="30979" xr:uid="{00000000-0005-0000-0000-0000D2060000}"/>
    <cellStyle name="Comma 2 8 2 3 4" xfId="45348" xr:uid="{00000000-0005-0000-0000-0000D3060000}"/>
    <cellStyle name="Comma 2 8 2 4" xfId="14370" xr:uid="{00000000-0005-0000-0000-0000D4060000}"/>
    <cellStyle name="Comma 2 8 2 5" xfId="18234" xr:uid="{00000000-0005-0000-0000-0000D5060000}"/>
    <cellStyle name="Comma 2 8 2 6" xfId="20260" xr:uid="{00000000-0005-0000-0000-0000D6060000}"/>
    <cellStyle name="Comma 2 8 2 7" xfId="22274" xr:uid="{00000000-0005-0000-0000-0000D7060000}"/>
    <cellStyle name="Comma 2 8 2 8" xfId="25222" xr:uid="{00000000-0005-0000-0000-0000D8060000}"/>
    <cellStyle name="Comma 2 8 2 9" xfId="37551" xr:uid="{00000000-0005-0000-0000-0000D9060000}"/>
    <cellStyle name="Comma 2 8 3" xfId="8183" xr:uid="{00000000-0005-0000-0000-0000DA060000}"/>
    <cellStyle name="Comma 2 8 3 2" xfId="11869" xr:uid="{00000000-0005-0000-0000-0000DB060000}"/>
    <cellStyle name="Comma 2 8 3 2 2" xfId="33729" xr:uid="{00000000-0005-0000-0000-0000DC060000}"/>
    <cellStyle name="Comma 2 8 3 2 3" xfId="28227" xr:uid="{00000000-0005-0000-0000-0000DD060000}"/>
    <cellStyle name="Comma 2 8 3 2 4" xfId="41421" xr:uid="{00000000-0005-0000-0000-0000DE060000}"/>
    <cellStyle name="Comma 2 8 3 2 5" xfId="52838" xr:uid="{00000000-0005-0000-0000-0000DF060000}"/>
    <cellStyle name="Comma 2 8 3 3" xfId="13259" xr:uid="{00000000-0005-0000-0000-0000E0060000}"/>
    <cellStyle name="Comma 2 8 3 3 2" xfId="30978" xr:uid="{00000000-0005-0000-0000-0000E1060000}"/>
    <cellStyle name="Comma 2 8 3 4" xfId="19106" xr:uid="{00000000-0005-0000-0000-0000E2060000}"/>
    <cellStyle name="Comma 2 8 3 5" xfId="25221" xr:uid="{00000000-0005-0000-0000-0000E3060000}"/>
    <cellStyle name="Comma 2 8 3 6" xfId="37550" xr:uid="{00000000-0005-0000-0000-0000E4060000}"/>
    <cellStyle name="Comma 2 8 3 7" xfId="49083" xr:uid="{00000000-0005-0000-0000-0000E5060000}"/>
    <cellStyle name="Comma 2 8 4" xfId="5928" xr:uid="{00000000-0005-0000-0000-0000E6060000}"/>
    <cellStyle name="Comma 2 8 4 2" xfId="11632" xr:uid="{00000000-0005-0000-0000-0000E7060000}"/>
    <cellStyle name="Comma 2 8 4 2 2" xfId="33461" xr:uid="{00000000-0005-0000-0000-0000E8060000}"/>
    <cellStyle name="Comma 2 8 4 2 3" xfId="41153" xr:uid="{00000000-0005-0000-0000-0000E9060000}"/>
    <cellStyle name="Comma 2 8 4 2 4" xfId="52614" xr:uid="{00000000-0005-0000-0000-0000EA060000}"/>
    <cellStyle name="Comma 2 8 4 3" xfId="27959" xr:uid="{00000000-0005-0000-0000-0000EB060000}"/>
    <cellStyle name="Comma 2 8 4 4" xfId="37282" xr:uid="{00000000-0005-0000-0000-0000EC060000}"/>
    <cellStyle name="Comma 2 8 4 5" xfId="51471" xr:uid="{00000000-0005-0000-0000-0000ED060000}"/>
    <cellStyle name="Comma 2 8 5" xfId="10888" xr:uid="{00000000-0005-0000-0000-0000EE060000}"/>
    <cellStyle name="Comma 2 8 5 2" xfId="30710" xr:uid="{00000000-0005-0000-0000-0000EF060000}"/>
    <cellStyle name="Comma 2 8 5 3" xfId="40396" xr:uid="{00000000-0005-0000-0000-0000F0060000}"/>
    <cellStyle name="Comma 2 8 5 4" xfId="51867" xr:uid="{00000000-0005-0000-0000-0000F1060000}"/>
    <cellStyle name="Comma 2 8 6" xfId="14103" xr:uid="{00000000-0005-0000-0000-0000F2060000}"/>
    <cellStyle name="Comma 2 8 6 2" xfId="44477" xr:uid="{00000000-0005-0000-0000-0000F3060000}"/>
    <cellStyle name="Comma 2 8 7" xfId="14369" xr:uid="{00000000-0005-0000-0000-0000F4060000}"/>
    <cellStyle name="Comma 2 8 8" xfId="20259" xr:uid="{00000000-0005-0000-0000-0000F5060000}"/>
    <cellStyle name="Comma 2 8 9" xfId="22273" xr:uid="{00000000-0005-0000-0000-0000F6060000}"/>
    <cellStyle name="Comma 2 9" xfId="743" xr:uid="{00000000-0005-0000-0000-0000F7060000}"/>
    <cellStyle name="Comma 2 9 10" xfId="35874" xr:uid="{00000000-0005-0000-0000-0000F8060000}"/>
    <cellStyle name="Comma 2 9 11" xfId="46299" xr:uid="{00000000-0005-0000-0000-0000F9060000}"/>
    <cellStyle name="Comma 2 9 12" xfId="54231" xr:uid="{00000000-0005-0000-0000-0000FA060000}"/>
    <cellStyle name="Comma 2 9 13" xfId="2490" xr:uid="{00000000-0005-0000-0000-0000FB060000}"/>
    <cellStyle name="Comma 2 9 2" xfId="1691" xr:uid="{00000000-0005-0000-0000-0000FC060000}"/>
    <cellStyle name="Comma 2 9 2 10" xfId="47242" xr:uid="{00000000-0005-0000-0000-0000FD060000}"/>
    <cellStyle name="Comma 2 9 2 11" xfId="55168" xr:uid="{00000000-0005-0000-0000-0000FE060000}"/>
    <cellStyle name="Comma 2 9 2 12" xfId="2491" xr:uid="{00000000-0005-0000-0000-0000FF060000}"/>
    <cellStyle name="Comma 2 9 2 2" xfId="8541" xr:uid="{00000000-0005-0000-0000-000000070000}"/>
    <cellStyle name="Comma 2 9 2 2 2" xfId="16887" xr:uid="{00000000-0005-0000-0000-000001070000}"/>
    <cellStyle name="Comma 2 9 2 2 2 2" xfId="33732" xr:uid="{00000000-0005-0000-0000-000002070000}"/>
    <cellStyle name="Comma 2 9 2 2 3" xfId="19463" xr:uid="{00000000-0005-0000-0000-000003070000}"/>
    <cellStyle name="Comma 2 9 2 2 4" xfId="28230" xr:uid="{00000000-0005-0000-0000-000004070000}"/>
    <cellStyle name="Comma 2 9 2 2 5" xfId="41424" xr:uid="{00000000-0005-0000-0000-000005070000}"/>
    <cellStyle name="Comma 2 9 2 2 6" xfId="49441" xr:uid="{00000000-0005-0000-0000-000006070000}"/>
    <cellStyle name="Comma 2 9 2 3" xfId="6342" xr:uid="{00000000-0005-0000-0000-000007070000}"/>
    <cellStyle name="Comma 2 9 2 3 2" xfId="12554" xr:uid="{00000000-0005-0000-0000-000008070000}"/>
    <cellStyle name="Comma 2 9 2 3 3" xfId="30981" xr:uid="{00000000-0005-0000-0000-000009070000}"/>
    <cellStyle name="Comma 2 9 2 3 4" xfId="44835" xr:uid="{00000000-0005-0000-0000-00000A070000}"/>
    <cellStyle name="Comma 2 9 2 4" xfId="14372" xr:uid="{00000000-0005-0000-0000-00000B070000}"/>
    <cellStyle name="Comma 2 9 2 5" xfId="17946" xr:uid="{00000000-0005-0000-0000-00000C070000}"/>
    <cellStyle name="Comma 2 9 2 6" xfId="20262" xr:uid="{00000000-0005-0000-0000-00000D070000}"/>
    <cellStyle name="Comma 2 9 2 7" xfId="22276" xr:uid="{00000000-0005-0000-0000-00000E070000}"/>
    <cellStyle name="Comma 2 9 2 8" xfId="25224" xr:uid="{00000000-0005-0000-0000-00000F070000}"/>
    <cellStyle name="Comma 2 9 2 9" xfId="37553" xr:uid="{00000000-0005-0000-0000-000010070000}"/>
    <cellStyle name="Comma 2 9 3" xfId="7670" xr:uid="{00000000-0005-0000-0000-000011070000}"/>
    <cellStyle name="Comma 2 9 3 2" xfId="11871" xr:uid="{00000000-0005-0000-0000-000012070000}"/>
    <cellStyle name="Comma 2 9 3 2 2" xfId="33731" xr:uid="{00000000-0005-0000-0000-000013070000}"/>
    <cellStyle name="Comma 2 9 3 2 3" xfId="41423" xr:uid="{00000000-0005-0000-0000-000014070000}"/>
    <cellStyle name="Comma 2 9 3 2 4" xfId="52839" xr:uid="{00000000-0005-0000-0000-000015070000}"/>
    <cellStyle name="Comma 2 9 3 3" xfId="18593" xr:uid="{00000000-0005-0000-0000-000016070000}"/>
    <cellStyle name="Comma 2 9 3 4" xfId="28229" xr:uid="{00000000-0005-0000-0000-000017070000}"/>
    <cellStyle name="Comma 2 9 3 5" xfId="37552" xr:uid="{00000000-0005-0000-0000-000018070000}"/>
    <cellStyle name="Comma 2 9 3 6" xfId="48570" xr:uid="{00000000-0005-0000-0000-000019070000}"/>
    <cellStyle name="Comma 2 9 4" xfId="5403" xr:uid="{00000000-0005-0000-0000-00001A070000}"/>
    <cellStyle name="Comma 2 9 4 2" xfId="16701" xr:uid="{00000000-0005-0000-0000-00001B070000}"/>
    <cellStyle name="Comma 2 9 4 3" xfId="30980" xr:uid="{00000000-0005-0000-0000-00001C070000}"/>
    <cellStyle name="Comma 2 9 4 4" xfId="39883" xr:uid="{00000000-0005-0000-0000-00001D070000}"/>
    <cellStyle name="Comma 2 9 4 5" xfId="51435" xr:uid="{00000000-0005-0000-0000-00001E070000}"/>
    <cellStyle name="Comma 2 9 5" xfId="13590" xr:uid="{00000000-0005-0000-0000-00001F070000}"/>
    <cellStyle name="Comma 2 9 5 2" xfId="43964" xr:uid="{00000000-0005-0000-0000-000020070000}"/>
    <cellStyle name="Comma 2 9 6" xfId="14371" xr:uid="{00000000-0005-0000-0000-000021070000}"/>
    <cellStyle name="Comma 2 9 7" xfId="20261" xr:uid="{00000000-0005-0000-0000-000022070000}"/>
    <cellStyle name="Comma 2 9 8" xfId="22275" xr:uid="{00000000-0005-0000-0000-000023070000}"/>
    <cellStyle name="Comma 2 9 9" xfId="25223" xr:uid="{00000000-0005-0000-0000-000024070000}"/>
    <cellStyle name="Comma 3" xfId="33" xr:uid="{00000000-0005-0000-0000-000025070000}"/>
    <cellStyle name="Comma 3 10" xfId="630" xr:uid="{00000000-0005-0000-0000-000026070000}"/>
    <cellStyle name="Comma 3 10 10" xfId="46186" xr:uid="{00000000-0005-0000-0000-000027070000}"/>
    <cellStyle name="Comma 3 10 11" xfId="54118" xr:uid="{00000000-0005-0000-0000-000028070000}"/>
    <cellStyle name="Comma 3 10 12" xfId="2493" xr:uid="{00000000-0005-0000-0000-000029070000}"/>
    <cellStyle name="Comma 3 10 2" xfId="7557" xr:uid="{00000000-0005-0000-0000-00002A070000}"/>
    <cellStyle name="Comma 3 10 2 2" xfId="16888" xr:uid="{00000000-0005-0000-0000-00002B070000}"/>
    <cellStyle name="Comma 3 10 2 2 2" xfId="33734" xr:uid="{00000000-0005-0000-0000-00002C070000}"/>
    <cellStyle name="Comma 3 10 2 3" xfId="19350" xr:uid="{00000000-0005-0000-0000-00002D070000}"/>
    <cellStyle name="Comma 3 10 2 4" xfId="28232" xr:uid="{00000000-0005-0000-0000-00002E070000}"/>
    <cellStyle name="Comma 3 10 2 5" xfId="41426" xr:uid="{00000000-0005-0000-0000-00002F070000}"/>
    <cellStyle name="Comma 3 10 2 6" xfId="48457" xr:uid="{00000000-0005-0000-0000-000030070000}"/>
    <cellStyle name="Comma 3 10 3" xfId="5290" xr:uid="{00000000-0005-0000-0000-000031070000}"/>
    <cellStyle name="Comma 3 10 3 2" xfId="16388" xr:uid="{00000000-0005-0000-0000-000032070000}"/>
    <cellStyle name="Comma 3 10 3 3" xfId="30983" xr:uid="{00000000-0005-0000-0000-000033070000}"/>
    <cellStyle name="Comma 3 10 3 4" xfId="43851" xr:uid="{00000000-0005-0000-0000-000034070000}"/>
    <cellStyle name="Comma 3 10 4" xfId="14374" xr:uid="{00000000-0005-0000-0000-000035070000}"/>
    <cellStyle name="Comma 3 10 5" xfId="17833" xr:uid="{00000000-0005-0000-0000-000036070000}"/>
    <cellStyle name="Comma 3 10 6" xfId="20264" xr:uid="{00000000-0005-0000-0000-000037070000}"/>
    <cellStyle name="Comma 3 10 7" xfId="22278" xr:uid="{00000000-0005-0000-0000-000038070000}"/>
    <cellStyle name="Comma 3 10 8" xfId="25226" xr:uid="{00000000-0005-0000-0000-000039070000}"/>
    <cellStyle name="Comma 3 10 9" xfId="37555" xr:uid="{00000000-0005-0000-0000-00003A070000}"/>
    <cellStyle name="Comma 3 11" xfId="1578" xr:uid="{00000000-0005-0000-0000-00003B070000}"/>
    <cellStyle name="Comma 3 11 2" xfId="8428" xr:uid="{00000000-0005-0000-0000-00003C070000}"/>
    <cellStyle name="Comma 3 11 2 2" xfId="33733" xr:uid="{00000000-0005-0000-0000-00003D070000}"/>
    <cellStyle name="Comma 3 11 2 3" xfId="28231" xr:uid="{00000000-0005-0000-0000-00003E070000}"/>
    <cellStyle name="Comma 3 11 2 4" xfId="41425" xr:uid="{00000000-0005-0000-0000-00003F070000}"/>
    <cellStyle name="Comma 3 11 2 5" xfId="49328" xr:uid="{00000000-0005-0000-0000-000040070000}"/>
    <cellStyle name="Comma 3 11 3" xfId="10392" xr:uid="{00000000-0005-0000-0000-000041070000}"/>
    <cellStyle name="Comma 3 11 3 2" xfId="30982" xr:uid="{00000000-0005-0000-0000-000042070000}"/>
    <cellStyle name="Comma 3 11 3 3" xfId="44722" xr:uid="{00000000-0005-0000-0000-000043070000}"/>
    <cellStyle name="Comma 3 11 4" xfId="18480" xr:uid="{00000000-0005-0000-0000-000044070000}"/>
    <cellStyle name="Comma 3 11 5" xfId="25225" xr:uid="{00000000-0005-0000-0000-000045070000}"/>
    <cellStyle name="Comma 3 11 6" xfId="37554" xr:uid="{00000000-0005-0000-0000-000046070000}"/>
    <cellStyle name="Comma 3 11 7" xfId="47129" xr:uid="{00000000-0005-0000-0000-000047070000}"/>
    <cellStyle name="Comma 3 11 8" xfId="55055" xr:uid="{00000000-0005-0000-0000-000048070000}"/>
    <cellStyle name="Comma 3 11 9" xfId="6229" xr:uid="{00000000-0005-0000-0000-000049070000}"/>
    <cellStyle name="Comma 3 12" xfId="7100" xr:uid="{00000000-0005-0000-0000-00004A070000}"/>
    <cellStyle name="Comma 3 12 2" xfId="11120" xr:uid="{00000000-0005-0000-0000-00004B070000}"/>
    <cellStyle name="Comma 3 12 2 2" xfId="32949" xr:uid="{00000000-0005-0000-0000-00004C070000}"/>
    <cellStyle name="Comma 3 12 2 3" xfId="40641" xr:uid="{00000000-0005-0000-0000-00004D070000}"/>
    <cellStyle name="Comma 3 12 2 4" xfId="52102" xr:uid="{00000000-0005-0000-0000-00004E070000}"/>
    <cellStyle name="Comma 3 12 3" xfId="27447" xr:uid="{00000000-0005-0000-0000-00004F070000}"/>
    <cellStyle name="Comma 3 12 4" xfId="36770" xr:uid="{00000000-0005-0000-0000-000050070000}"/>
    <cellStyle name="Comma 3 12 5" xfId="48000" xr:uid="{00000000-0005-0000-0000-000051070000}"/>
    <cellStyle name="Comma 3 13" xfId="4724" xr:uid="{00000000-0005-0000-0000-000052070000}"/>
    <cellStyle name="Comma 3 13 2" xfId="9871" xr:uid="{00000000-0005-0000-0000-000053070000}"/>
    <cellStyle name="Comma 3 13 2 2" xfId="50352" xr:uid="{00000000-0005-0000-0000-000054070000}"/>
    <cellStyle name="Comma 3 13 3" xfId="30198" xr:uid="{00000000-0005-0000-0000-000055070000}"/>
    <cellStyle name="Comma 3 13 4" xfId="39770" xr:uid="{00000000-0005-0000-0000-000056070000}"/>
    <cellStyle name="Comma 3 13 5" xfId="50244" xr:uid="{00000000-0005-0000-0000-000057070000}"/>
    <cellStyle name="Comma 3 14" xfId="9858" xr:uid="{00000000-0005-0000-0000-000058070000}"/>
    <cellStyle name="Comma 3 14 2" xfId="43392" xr:uid="{00000000-0005-0000-0000-000059070000}"/>
    <cellStyle name="Comma 3 14 3" xfId="51366" xr:uid="{00000000-0005-0000-0000-00005A070000}"/>
    <cellStyle name="Comma 3 15" xfId="14373" xr:uid="{00000000-0005-0000-0000-00005B070000}"/>
    <cellStyle name="Comma 3 16" xfId="20263" xr:uid="{00000000-0005-0000-0000-00005C070000}"/>
    <cellStyle name="Comma 3 17" xfId="22277" xr:uid="{00000000-0005-0000-0000-00005D070000}"/>
    <cellStyle name="Comma 3 18" xfId="24256" xr:uid="{00000000-0005-0000-0000-00005E070000}"/>
    <cellStyle name="Comma 3 19" xfId="35707" xr:uid="{00000000-0005-0000-0000-00005F070000}"/>
    <cellStyle name="Comma 3 2" xfId="77" xr:uid="{00000000-0005-0000-0000-000060070000}"/>
    <cellStyle name="Comma 3 2 10" xfId="1592" xr:uid="{00000000-0005-0000-0000-000061070000}"/>
    <cellStyle name="Comma 3 2 10 2" xfId="8442" xr:uid="{00000000-0005-0000-0000-000062070000}"/>
    <cellStyle name="Comma 3 2 10 2 2" xfId="33735" xr:uid="{00000000-0005-0000-0000-000063070000}"/>
    <cellStyle name="Comma 3 2 10 2 3" xfId="28233" xr:uid="{00000000-0005-0000-0000-000064070000}"/>
    <cellStyle name="Comma 3 2 10 2 4" xfId="41427" xr:uid="{00000000-0005-0000-0000-000065070000}"/>
    <cellStyle name="Comma 3 2 10 2 5" xfId="49342" xr:uid="{00000000-0005-0000-0000-000066070000}"/>
    <cellStyle name="Comma 3 2 10 3" xfId="10570" xr:uid="{00000000-0005-0000-0000-000067070000}"/>
    <cellStyle name="Comma 3 2 10 3 2" xfId="30984" xr:uid="{00000000-0005-0000-0000-000068070000}"/>
    <cellStyle name="Comma 3 2 10 3 3" xfId="44736" xr:uid="{00000000-0005-0000-0000-000069070000}"/>
    <cellStyle name="Comma 3 2 10 4" xfId="18494" xr:uid="{00000000-0005-0000-0000-00006A070000}"/>
    <cellStyle name="Comma 3 2 10 5" xfId="25227" xr:uid="{00000000-0005-0000-0000-00006B070000}"/>
    <cellStyle name="Comma 3 2 10 6" xfId="37556" xr:uid="{00000000-0005-0000-0000-00006C070000}"/>
    <cellStyle name="Comma 3 2 10 7" xfId="47143" xr:uid="{00000000-0005-0000-0000-00006D070000}"/>
    <cellStyle name="Comma 3 2 10 8" xfId="55069" xr:uid="{00000000-0005-0000-0000-00006E070000}"/>
    <cellStyle name="Comma 3 2 10 9" xfId="6243" xr:uid="{00000000-0005-0000-0000-00006F070000}"/>
    <cellStyle name="Comma 3 2 11" xfId="7114" xr:uid="{00000000-0005-0000-0000-000070070000}"/>
    <cellStyle name="Comma 3 2 11 2" xfId="11134" xr:uid="{00000000-0005-0000-0000-000071070000}"/>
    <cellStyle name="Comma 3 2 11 2 2" xfId="32963" xr:uid="{00000000-0005-0000-0000-000072070000}"/>
    <cellStyle name="Comma 3 2 11 2 3" xfId="40655" xr:uid="{00000000-0005-0000-0000-000073070000}"/>
    <cellStyle name="Comma 3 2 11 2 4" xfId="52116" xr:uid="{00000000-0005-0000-0000-000074070000}"/>
    <cellStyle name="Comma 3 2 11 3" xfId="27461" xr:uid="{00000000-0005-0000-0000-000075070000}"/>
    <cellStyle name="Comma 3 2 11 4" xfId="36784" xr:uid="{00000000-0005-0000-0000-000076070000}"/>
    <cellStyle name="Comma 3 2 11 5" xfId="48014" xr:uid="{00000000-0005-0000-0000-000077070000}"/>
    <cellStyle name="Comma 3 2 12" xfId="4751" xr:uid="{00000000-0005-0000-0000-000078070000}"/>
    <cellStyle name="Comma 3 2 12 2" xfId="10364" xr:uid="{00000000-0005-0000-0000-000079070000}"/>
    <cellStyle name="Comma 3 2 12 2 2" xfId="50250" xr:uid="{00000000-0005-0000-0000-00007A070000}"/>
    <cellStyle name="Comma 3 2 12 3" xfId="30212" xr:uid="{00000000-0005-0000-0000-00007B070000}"/>
    <cellStyle name="Comma 3 2 12 4" xfId="39784" xr:uid="{00000000-0005-0000-0000-00007C070000}"/>
    <cellStyle name="Comma 3 2 12 5" xfId="51095" xr:uid="{00000000-0005-0000-0000-00007D070000}"/>
    <cellStyle name="Comma 3 2 13" xfId="10062" xr:uid="{00000000-0005-0000-0000-00007E070000}"/>
    <cellStyle name="Comma 3 2 13 2" xfId="43406" xr:uid="{00000000-0005-0000-0000-00007F070000}"/>
    <cellStyle name="Comma 3 2 13 3" xfId="51444" xr:uid="{00000000-0005-0000-0000-000080070000}"/>
    <cellStyle name="Comma 3 2 14" xfId="14375" xr:uid="{00000000-0005-0000-0000-000081070000}"/>
    <cellStyle name="Comma 3 2 15" xfId="20265" xr:uid="{00000000-0005-0000-0000-000082070000}"/>
    <cellStyle name="Comma 3 2 16" xfId="22279" xr:uid="{00000000-0005-0000-0000-000083070000}"/>
    <cellStyle name="Comma 3 2 17" xfId="24290" xr:uid="{00000000-0005-0000-0000-000084070000}"/>
    <cellStyle name="Comma 3 2 18" xfId="35741" xr:uid="{00000000-0005-0000-0000-000085070000}"/>
    <cellStyle name="Comma 3 2 19" xfId="45634" xr:uid="{00000000-0005-0000-0000-000086070000}"/>
    <cellStyle name="Comma 3 2 2" xfId="231" xr:uid="{00000000-0005-0000-0000-000087070000}"/>
    <cellStyle name="Comma 3 2 2 10" xfId="14376" xr:uid="{00000000-0005-0000-0000-000088070000}"/>
    <cellStyle name="Comma 3 2 2 11" xfId="20266" xr:uid="{00000000-0005-0000-0000-000089070000}"/>
    <cellStyle name="Comma 3 2 2 12" xfId="22280" xr:uid="{00000000-0005-0000-0000-00008A070000}"/>
    <cellStyle name="Comma 3 2 2 13" xfId="24513" xr:uid="{00000000-0005-0000-0000-00008B070000}"/>
    <cellStyle name="Comma 3 2 2 14" xfId="35826" xr:uid="{00000000-0005-0000-0000-00008C070000}"/>
    <cellStyle name="Comma 3 2 2 15" xfId="45788" xr:uid="{00000000-0005-0000-0000-00008D070000}"/>
    <cellStyle name="Comma 3 2 2 16" xfId="53721" xr:uid="{00000000-0005-0000-0000-00008E070000}"/>
    <cellStyle name="Comma 3 2 2 17" xfId="2495" xr:uid="{00000000-0005-0000-0000-00008F070000}"/>
    <cellStyle name="Comma 3 2 2 2" xfId="512" xr:uid="{00000000-0005-0000-0000-000090070000}"/>
    <cellStyle name="Comma 3 2 2 2 10" xfId="22281" xr:uid="{00000000-0005-0000-0000-000091070000}"/>
    <cellStyle name="Comma 3 2 2 2 11" xfId="24789" xr:uid="{00000000-0005-0000-0000-000092070000}"/>
    <cellStyle name="Comma 3 2 2 2 12" xfId="36354" xr:uid="{00000000-0005-0000-0000-000093070000}"/>
    <cellStyle name="Comma 3 2 2 2 13" xfId="46068" xr:uid="{00000000-0005-0000-0000-000094070000}"/>
    <cellStyle name="Comma 3 2 2 2 14" xfId="54000" xr:uid="{00000000-0005-0000-0000-000095070000}"/>
    <cellStyle name="Comma 3 2 2 2 15" xfId="2496" xr:uid="{00000000-0005-0000-0000-000096070000}"/>
    <cellStyle name="Comma 3 2 2 2 2" xfId="1169" xr:uid="{00000000-0005-0000-0000-000097070000}"/>
    <cellStyle name="Comma 3 2 2 2 2 10" xfId="46725" xr:uid="{00000000-0005-0000-0000-000098070000}"/>
    <cellStyle name="Comma 3 2 2 2 2 11" xfId="54657" xr:uid="{00000000-0005-0000-0000-000099070000}"/>
    <cellStyle name="Comma 3 2 2 2 2 12" xfId="2497" xr:uid="{00000000-0005-0000-0000-00009A070000}"/>
    <cellStyle name="Comma 3 2 2 2 2 2" xfId="8084" xr:uid="{00000000-0005-0000-0000-00009B070000}"/>
    <cellStyle name="Comma 3 2 2 2 2 2 2" xfId="9603" xr:uid="{00000000-0005-0000-0000-00009C070000}"/>
    <cellStyle name="Comma 3 2 2 2 2 2 2 2" xfId="33738" xr:uid="{00000000-0005-0000-0000-00009D070000}"/>
    <cellStyle name="Comma 3 2 2 2 2 2 3" xfId="10197" xr:uid="{00000000-0005-0000-0000-00009E070000}"/>
    <cellStyle name="Comma 3 2 2 2 2 2 4" xfId="19877" xr:uid="{00000000-0005-0000-0000-00009F070000}"/>
    <cellStyle name="Comma 3 2 2 2 2 2 5" xfId="28236" xr:uid="{00000000-0005-0000-0000-0000A0070000}"/>
    <cellStyle name="Comma 3 2 2 2 2 2 6" xfId="41430" xr:uid="{00000000-0005-0000-0000-0000A1070000}"/>
    <cellStyle name="Comma 3 2 2 2 2 2 7" xfId="48984" xr:uid="{00000000-0005-0000-0000-0000A2070000}"/>
    <cellStyle name="Comma 3 2 2 2 2 3" xfId="5829" xr:uid="{00000000-0005-0000-0000-0000A3070000}"/>
    <cellStyle name="Comma 3 2 2 2 2 3 2" xfId="13072" xr:uid="{00000000-0005-0000-0000-0000A4070000}"/>
    <cellStyle name="Comma 3 2 2 2 2 3 3" xfId="30987" xr:uid="{00000000-0005-0000-0000-0000A5070000}"/>
    <cellStyle name="Comma 3 2 2 2 2 3 4" xfId="44378" xr:uid="{00000000-0005-0000-0000-0000A6070000}"/>
    <cellStyle name="Comma 3 2 2 2 2 4" xfId="14004" xr:uid="{00000000-0005-0000-0000-0000A7070000}"/>
    <cellStyle name="Comma 3 2 2 2 2 5" xfId="14378" xr:uid="{00000000-0005-0000-0000-0000A8070000}"/>
    <cellStyle name="Comma 3 2 2 2 2 6" xfId="20268" xr:uid="{00000000-0005-0000-0000-0000A9070000}"/>
    <cellStyle name="Comma 3 2 2 2 2 7" xfId="22282" xr:uid="{00000000-0005-0000-0000-0000AA070000}"/>
    <cellStyle name="Comma 3 2 2 2 2 8" xfId="25230" xr:uid="{00000000-0005-0000-0000-0000AB070000}"/>
    <cellStyle name="Comma 3 2 2 2 2 9" xfId="37559" xr:uid="{00000000-0005-0000-0000-0000AC070000}"/>
    <cellStyle name="Comma 3 2 2 2 3" xfId="2105" xr:uid="{00000000-0005-0000-0000-0000AD070000}"/>
    <cellStyle name="Comma 3 2 2 2 3 10" xfId="47656" xr:uid="{00000000-0005-0000-0000-0000AE070000}"/>
    <cellStyle name="Comma 3 2 2 2 3 11" xfId="55582" xr:uid="{00000000-0005-0000-0000-0000AF070000}"/>
    <cellStyle name="Comma 3 2 2 2 3 12" xfId="2498" xr:uid="{00000000-0005-0000-0000-0000B0070000}"/>
    <cellStyle name="Comma 3 2 2 2 3 2" xfId="8955" xr:uid="{00000000-0005-0000-0000-0000B1070000}"/>
    <cellStyle name="Comma 3 2 2 2 3 2 2" xfId="16889" xr:uid="{00000000-0005-0000-0000-0000B2070000}"/>
    <cellStyle name="Comma 3 2 2 2 3 2 2 2" xfId="33739" xr:uid="{00000000-0005-0000-0000-0000B3070000}"/>
    <cellStyle name="Comma 3 2 2 2 3 2 3" xfId="28237" xr:uid="{00000000-0005-0000-0000-0000B4070000}"/>
    <cellStyle name="Comma 3 2 2 2 3 2 4" xfId="41431" xr:uid="{00000000-0005-0000-0000-0000B5070000}"/>
    <cellStyle name="Comma 3 2 2 2 3 2 5" xfId="49855" xr:uid="{00000000-0005-0000-0000-0000B6070000}"/>
    <cellStyle name="Comma 3 2 2 2 3 3" xfId="6756" xr:uid="{00000000-0005-0000-0000-0000B7070000}"/>
    <cellStyle name="Comma 3 2 2 2 3 3 2" xfId="30988" xr:uid="{00000000-0005-0000-0000-0000B8070000}"/>
    <cellStyle name="Comma 3 2 2 2 3 3 3" xfId="45249" xr:uid="{00000000-0005-0000-0000-0000B9070000}"/>
    <cellStyle name="Comma 3 2 2 2 3 4" xfId="14379" xr:uid="{00000000-0005-0000-0000-0000BA070000}"/>
    <cellStyle name="Comma 3 2 2 2 3 5" xfId="19007" xr:uid="{00000000-0005-0000-0000-0000BB070000}"/>
    <cellStyle name="Comma 3 2 2 2 3 6" xfId="20269" xr:uid="{00000000-0005-0000-0000-0000BC070000}"/>
    <cellStyle name="Comma 3 2 2 2 3 7" xfId="22283" xr:uid="{00000000-0005-0000-0000-0000BD070000}"/>
    <cellStyle name="Comma 3 2 2 2 3 8" xfId="25231" xr:uid="{00000000-0005-0000-0000-0000BE070000}"/>
    <cellStyle name="Comma 3 2 2 2 3 9" xfId="37560" xr:uid="{00000000-0005-0000-0000-0000BF070000}"/>
    <cellStyle name="Comma 3 2 2 2 4" xfId="7457" xr:uid="{00000000-0005-0000-0000-0000C0070000}"/>
    <cellStyle name="Comma 3 2 2 2 4 2" xfId="11872" xr:uid="{00000000-0005-0000-0000-0000C1070000}"/>
    <cellStyle name="Comma 3 2 2 2 4 2 2" xfId="33737" xr:uid="{00000000-0005-0000-0000-0000C2070000}"/>
    <cellStyle name="Comma 3 2 2 2 4 2 3" xfId="28235" xr:uid="{00000000-0005-0000-0000-0000C3070000}"/>
    <cellStyle name="Comma 3 2 2 2 4 2 4" xfId="41429" xr:uid="{00000000-0005-0000-0000-0000C4070000}"/>
    <cellStyle name="Comma 3 2 2 2 4 2 5" xfId="52840" xr:uid="{00000000-0005-0000-0000-0000C5070000}"/>
    <cellStyle name="Comma 3 2 2 2 4 3" xfId="10099" xr:uid="{00000000-0005-0000-0000-0000C6070000}"/>
    <cellStyle name="Comma 3 2 2 2 4 3 2" xfId="30986" xr:uid="{00000000-0005-0000-0000-0000C7070000}"/>
    <cellStyle name="Comma 3 2 2 2 4 4" xfId="25229" xr:uid="{00000000-0005-0000-0000-0000C8070000}"/>
    <cellStyle name="Comma 3 2 2 2 4 5" xfId="37558" xr:uid="{00000000-0005-0000-0000-0000C9070000}"/>
    <cellStyle name="Comma 3 2 2 2 4 6" xfId="48357" xr:uid="{00000000-0005-0000-0000-0000CA070000}"/>
    <cellStyle name="Comma 3 2 2 2 5" xfId="5172" xr:uid="{00000000-0005-0000-0000-0000CB070000}"/>
    <cellStyle name="Comma 3 2 2 2 5 2" xfId="11533" xr:uid="{00000000-0005-0000-0000-0000CC070000}"/>
    <cellStyle name="Comma 3 2 2 2 5 2 2" xfId="33362" xr:uid="{00000000-0005-0000-0000-0000CD070000}"/>
    <cellStyle name="Comma 3 2 2 2 5 2 3" xfId="41054" xr:uid="{00000000-0005-0000-0000-0000CE070000}"/>
    <cellStyle name="Comma 3 2 2 2 5 2 4" xfId="52515" xr:uid="{00000000-0005-0000-0000-0000CF070000}"/>
    <cellStyle name="Comma 3 2 2 2 5 3" xfId="27860" xr:uid="{00000000-0005-0000-0000-0000D0070000}"/>
    <cellStyle name="Comma 3 2 2 2 5 4" xfId="37183" xr:uid="{00000000-0005-0000-0000-0000D1070000}"/>
    <cellStyle name="Comma 3 2 2 2 5 5" xfId="51352" xr:uid="{00000000-0005-0000-0000-0000D2070000}"/>
    <cellStyle name="Comma 3 2 2 2 6" xfId="10836" xr:uid="{00000000-0005-0000-0000-0000D3070000}"/>
    <cellStyle name="Comma 3 2 2 2 6 2" xfId="30611" xr:uid="{00000000-0005-0000-0000-0000D4070000}"/>
    <cellStyle name="Comma 3 2 2 2 6 3" xfId="40297" xr:uid="{00000000-0005-0000-0000-0000D5070000}"/>
    <cellStyle name="Comma 3 2 2 2 6 4" xfId="51768" xr:uid="{00000000-0005-0000-0000-0000D6070000}"/>
    <cellStyle name="Comma 3 2 2 2 7" xfId="13491" xr:uid="{00000000-0005-0000-0000-0000D7070000}"/>
    <cellStyle name="Comma 3 2 2 2 7 2" xfId="43751" xr:uid="{00000000-0005-0000-0000-0000D8070000}"/>
    <cellStyle name="Comma 3 2 2 2 8" xfId="14377" xr:uid="{00000000-0005-0000-0000-0000D9070000}"/>
    <cellStyle name="Comma 3 2 2 2 9" xfId="20267" xr:uid="{00000000-0005-0000-0000-0000DA070000}"/>
    <cellStyle name="Comma 3 2 2 3" xfId="1427" xr:uid="{00000000-0005-0000-0000-0000DB070000}"/>
    <cellStyle name="Comma 3 2 2 3 10" xfId="25065" xr:uid="{00000000-0005-0000-0000-0000DC070000}"/>
    <cellStyle name="Comma 3 2 2 3 11" xfId="36630" xr:uid="{00000000-0005-0000-0000-0000DD070000}"/>
    <cellStyle name="Comma 3 2 2 3 12" xfId="46983" xr:uid="{00000000-0005-0000-0000-0000DE070000}"/>
    <cellStyle name="Comma 3 2 2 3 13" xfId="54915" xr:uid="{00000000-0005-0000-0000-0000DF070000}"/>
    <cellStyle name="Comma 3 2 2 3 14" xfId="2499" xr:uid="{00000000-0005-0000-0000-0000E0070000}"/>
    <cellStyle name="Comma 3 2 2 3 2" xfId="2333" xr:uid="{00000000-0005-0000-0000-0000E1070000}"/>
    <cellStyle name="Comma 3 2 2 3 2 10" xfId="47884" xr:uid="{00000000-0005-0000-0000-0000E2070000}"/>
    <cellStyle name="Comma 3 2 2 3 2 11" xfId="55810" xr:uid="{00000000-0005-0000-0000-0000E3070000}"/>
    <cellStyle name="Comma 3 2 2 3 2 12" xfId="2500" xr:uid="{00000000-0005-0000-0000-0000E4070000}"/>
    <cellStyle name="Comma 3 2 2 3 2 2" xfId="9183" xr:uid="{00000000-0005-0000-0000-0000E5070000}"/>
    <cellStyle name="Comma 3 2 2 3 2 2 2" xfId="16890" xr:uid="{00000000-0005-0000-0000-0000E6070000}"/>
    <cellStyle name="Comma 3 2 2 3 2 2 2 2" xfId="33741" xr:uid="{00000000-0005-0000-0000-0000E7070000}"/>
    <cellStyle name="Comma 3 2 2 3 2 2 3" xfId="20105" xr:uid="{00000000-0005-0000-0000-0000E8070000}"/>
    <cellStyle name="Comma 3 2 2 3 2 2 4" xfId="28239" xr:uid="{00000000-0005-0000-0000-0000E9070000}"/>
    <cellStyle name="Comma 3 2 2 3 2 2 5" xfId="41433" xr:uid="{00000000-0005-0000-0000-0000EA070000}"/>
    <cellStyle name="Comma 3 2 2 3 2 2 6" xfId="50083" xr:uid="{00000000-0005-0000-0000-0000EB070000}"/>
    <cellStyle name="Comma 3 2 2 3 2 3" xfId="6984" xr:uid="{00000000-0005-0000-0000-0000EC070000}"/>
    <cellStyle name="Comma 3 2 2 3 2 3 2" xfId="16723" xr:uid="{00000000-0005-0000-0000-0000ED070000}"/>
    <cellStyle name="Comma 3 2 2 3 2 3 3" xfId="30990" xr:uid="{00000000-0005-0000-0000-0000EE070000}"/>
    <cellStyle name="Comma 3 2 2 3 2 3 4" xfId="45477" xr:uid="{00000000-0005-0000-0000-0000EF070000}"/>
    <cellStyle name="Comma 3 2 2 3 2 4" xfId="14381" xr:uid="{00000000-0005-0000-0000-0000F0070000}"/>
    <cellStyle name="Comma 3 2 2 3 2 5" xfId="18363" xr:uid="{00000000-0005-0000-0000-0000F1070000}"/>
    <cellStyle name="Comma 3 2 2 3 2 6" xfId="20271" xr:uid="{00000000-0005-0000-0000-0000F2070000}"/>
    <cellStyle name="Comma 3 2 2 3 2 7" xfId="22285" xr:uid="{00000000-0005-0000-0000-0000F3070000}"/>
    <cellStyle name="Comma 3 2 2 3 2 8" xfId="25233" xr:uid="{00000000-0005-0000-0000-0000F4070000}"/>
    <cellStyle name="Comma 3 2 2 3 2 9" xfId="37562" xr:uid="{00000000-0005-0000-0000-0000F5070000}"/>
    <cellStyle name="Comma 3 2 2 3 3" xfId="8312" xr:uid="{00000000-0005-0000-0000-0000F6070000}"/>
    <cellStyle name="Comma 3 2 2 3 3 2" xfId="11874" xr:uid="{00000000-0005-0000-0000-0000F7070000}"/>
    <cellStyle name="Comma 3 2 2 3 3 2 2" xfId="33740" xr:uid="{00000000-0005-0000-0000-0000F8070000}"/>
    <cellStyle name="Comma 3 2 2 3 3 2 3" xfId="28238" xr:uid="{00000000-0005-0000-0000-0000F9070000}"/>
    <cellStyle name="Comma 3 2 2 3 3 2 4" xfId="41432" xr:uid="{00000000-0005-0000-0000-0000FA070000}"/>
    <cellStyle name="Comma 3 2 2 3 3 2 5" xfId="52841" xr:uid="{00000000-0005-0000-0000-0000FB070000}"/>
    <cellStyle name="Comma 3 2 2 3 3 3" xfId="16479" xr:uid="{00000000-0005-0000-0000-0000FC070000}"/>
    <cellStyle name="Comma 3 2 2 3 3 3 2" xfId="30989" xr:uid="{00000000-0005-0000-0000-0000FD070000}"/>
    <cellStyle name="Comma 3 2 2 3 3 4" xfId="19235" xr:uid="{00000000-0005-0000-0000-0000FE070000}"/>
    <cellStyle name="Comma 3 2 2 3 3 5" xfId="25232" xr:uid="{00000000-0005-0000-0000-0000FF070000}"/>
    <cellStyle name="Comma 3 2 2 3 3 6" xfId="37561" xr:uid="{00000000-0005-0000-0000-000000080000}"/>
    <cellStyle name="Comma 3 2 2 3 3 7" xfId="49212" xr:uid="{00000000-0005-0000-0000-000001080000}"/>
    <cellStyle name="Comma 3 2 2 3 4" xfId="6087" xr:uid="{00000000-0005-0000-0000-000002080000}"/>
    <cellStyle name="Comma 3 2 2 3 4 2" xfId="11761" xr:uid="{00000000-0005-0000-0000-000003080000}"/>
    <cellStyle name="Comma 3 2 2 3 4 2 2" xfId="33590" xr:uid="{00000000-0005-0000-0000-000004080000}"/>
    <cellStyle name="Comma 3 2 2 3 4 2 3" xfId="41282" xr:uid="{00000000-0005-0000-0000-000005080000}"/>
    <cellStyle name="Comma 3 2 2 3 4 2 4" xfId="52743" xr:uid="{00000000-0005-0000-0000-000006080000}"/>
    <cellStyle name="Comma 3 2 2 3 4 3" xfId="28088" xr:uid="{00000000-0005-0000-0000-000007080000}"/>
    <cellStyle name="Comma 3 2 2 3 4 4" xfId="37411" xr:uid="{00000000-0005-0000-0000-000008080000}"/>
    <cellStyle name="Comma 3 2 2 3 4 5" xfId="51453" xr:uid="{00000000-0005-0000-0000-000009080000}"/>
    <cellStyle name="Comma 3 2 2 3 5" xfId="11017" xr:uid="{00000000-0005-0000-0000-00000A080000}"/>
    <cellStyle name="Comma 3 2 2 3 5 2" xfId="30839" xr:uid="{00000000-0005-0000-0000-00000B080000}"/>
    <cellStyle name="Comma 3 2 2 3 5 3" xfId="40525" xr:uid="{00000000-0005-0000-0000-00000C080000}"/>
    <cellStyle name="Comma 3 2 2 3 5 4" xfId="51996" xr:uid="{00000000-0005-0000-0000-00000D080000}"/>
    <cellStyle name="Comma 3 2 2 3 6" xfId="14232" xr:uid="{00000000-0005-0000-0000-00000E080000}"/>
    <cellStyle name="Comma 3 2 2 3 6 2" xfId="44606" xr:uid="{00000000-0005-0000-0000-00000F080000}"/>
    <cellStyle name="Comma 3 2 2 3 7" xfId="14380" xr:uid="{00000000-0005-0000-0000-000010080000}"/>
    <cellStyle name="Comma 3 2 2 3 8" xfId="20270" xr:uid="{00000000-0005-0000-0000-000011080000}"/>
    <cellStyle name="Comma 3 2 2 3 9" xfId="22284" xr:uid="{00000000-0005-0000-0000-000012080000}"/>
    <cellStyle name="Comma 3 2 2 4" xfId="929" xr:uid="{00000000-0005-0000-0000-000013080000}"/>
    <cellStyle name="Comma 3 2 2 4 10" xfId="36084" xr:uid="{00000000-0005-0000-0000-000014080000}"/>
    <cellStyle name="Comma 3 2 2 4 11" xfId="46485" xr:uid="{00000000-0005-0000-0000-000015080000}"/>
    <cellStyle name="Comma 3 2 2 4 12" xfId="54417" xr:uid="{00000000-0005-0000-0000-000016080000}"/>
    <cellStyle name="Comma 3 2 2 4 13" xfId="2501" xr:uid="{00000000-0005-0000-0000-000017080000}"/>
    <cellStyle name="Comma 3 2 2 4 2" xfId="1877" xr:uid="{00000000-0005-0000-0000-000018080000}"/>
    <cellStyle name="Comma 3 2 2 4 2 10" xfId="47428" xr:uid="{00000000-0005-0000-0000-000019080000}"/>
    <cellStyle name="Comma 3 2 2 4 2 11" xfId="55354" xr:uid="{00000000-0005-0000-0000-00001A080000}"/>
    <cellStyle name="Comma 3 2 2 4 2 12" xfId="2502" xr:uid="{00000000-0005-0000-0000-00001B080000}"/>
    <cellStyle name="Comma 3 2 2 4 2 2" xfId="8727" xr:uid="{00000000-0005-0000-0000-00001C080000}"/>
    <cellStyle name="Comma 3 2 2 4 2 2 2" xfId="16891" xr:uid="{00000000-0005-0000-0000-00001D080000}"/>
    <cellStyle name="Comma 3 2 2 4 2 2 2 2" xfId="33743" xr:uid="{00000000-0005-0000-0000-00001E080000}"/>
    <cellStyle name="Comma 3 2 2 4 2 2 3" xfId="19649" xr:uid="{00000000-0005-0000-0000-00001F080000}"/>
    <cellStyle name="Comma 3 2 2 4 2 2 4" xfId="28241" xr:uid="{00000000-0005-0000-0000-000020080000}"/>
    <cellStyle name="Comma 3 2 2 4 2 2 5" xfId="41435" xr:uid="{00000000-0005-0000-0000-000021080000}"/>
    <cellStyle name="Comma 3 2 2 4 2 2 6" xfId="49627" xr:uid="{00000000-0005-0000-0000-000022080000}"/>
    <cellStyle name="Comma 3 2 2 4 2 3" xfId="6528" xr:uid="{00000000-0005-0000-0000-000023080000}"/>
    <cellStyle name="Comma 3 2 2 4 2 3 2" xfId="11943" xr:uid="{00000000-0005-0000-0000-000024080000}"/>
    <cellStyle name="Comma 3 2 2 4 2 3 3" xfId="30992" xr:uid="{00000000-0005-0000-0000-000025080000}"/>
    <cellStyle name="Comma 3 2 2 4 2 3 4" xfId="45021" xr:uid="{00000000-0005-0000-0000-000026080000}"/>
    <cellStyle name="Comma 3 2 2 4 2 4" xfId="14383" xr:uid="{00000000-0005-0000-0000-000027080000}"/>
    <cellStyle name="Comma 3 2 2 4 2 5" xfId="18021" xr:uid="{00000000-0005-0000-0000-000028080000}"/>
    <cellStyle name="Comma 3 2 2 4 2 6" xfId="20273" xr:uid="{00000000-0005-0000-0000-000029080000}"/>
    <cellStyle name="Comma 3 2 2 4 2 7" xfId="22287" xr:uid="{00000000-0005-0000-0000-00002A080000}"/>
    <cellStyle name="Comma 3 2 2 4 2 8" xfId="25235" xr:uid="{00000000-0005-0000-0000-00002B080000}"/>
    <cellStyle name="Comma 3 2 2 4 2 9" xfId="37564" xr:uid="{00000000-0005-0000-0000-00002C080000}"/>
    <cellStyle name="Comma 3 2 2 4 3" xfId="7856" xr:uid="{00000000-0005-0000-0000-00002D080000}"/>
    <cellStyle name="Comma 3 2 2 4 3 2" xfId="11875" xr:uid="{00000000-0005-0000-0000-00002E080000}"/>
    <cellStyle name="Comma 3 2 2 4 3 2 2" xfId="33742" xr:uid="{00000000-0005-0000-0000-00002F080000}"/>
    <cellStyle name="Comma 3 2 2 4 3 2 3" xfId="41434" xr:uid="{00000000-0005-0000-0000-000030080000}"/>
    <cellStyle name="Comma 3 2 2 4 3 2 4" xfId="52842" xr:uid="{00000000-0005-0000-0000-000031080000}"/>
    <cellStyle name="Comma 3 2 2 4 3 3" xfId="18779" xr:uid="{00000000-0005-0000-0000-000032080000}"/>
    <cellStyle name="Comma 3 2 2 4 3 4" xfId="28240" xr:uid="{00000000-0005-0000-0000-000033080000}"/>
    <cellStyle name="Comma 3 2 2 4 3 5" xfId="37563" xr:uid="{00000000-0005-0000-0000-000034080000}"/>
    <cellStyle name="Comma 3 2 2 4 3 6" xfId="48756" xr:uid="{00000000-0005-0000-0000-000035080000}"/>
    <cellStyle name="Comma 3 2 2 4 4" xfId="5589" xr:uid="{00000000-0005-0000-0000-000036080000}"/>
    <cellStyle name="Comma 3 2 2 4 4 2" xfId="16406" xr:uid="{00000000-0005-0000-0000-000037080000}"/>
    <cellStyle name="Comma 3 2 2 4 4 3" xfId="30991" xr:uid="{00000000-0005-0000-0000-000038080000}"/>
    <cellStyle name="Comma 3 2 2 4 4 4" xfId="40069" xr:uid="{00000000-0005-0000-0000-000039080000}"/>
    <cellStyle name="Comma 3 2 2 4 4 5" xfId="51540" xr:uid="{00000000-0005-0000-0000-00003A080000}"/>
    <cellStyle name="Comma 3 2 2 4 5" xfId="13776" xr:uid="{00000000-0005-0000-0000-00003B080000}"/>
    <cellStyle name="Comma 3 2 2 4 5 2" xfId="44150" xr:uid="{00000000-0005-0000-0000-00003C080000}"/>
    <cellStyle name="Comma 3 2 2 4 6" xfId="14382" xr:uid="{00000000-0005-0000-0000-00003D080000}"/>
    <cellStyle name="Comma 3 2 2 4 7" xfId="20272" xr:uid="{00000000-0005-0000-0000-00003E080000}"/>
    <cellStyle name="Comma 3 2 2 4 8" xfId="22286" xr:uid="{00000000-0005-0000-0000-00003F080000}"/>
    <cellStyle name="Comma 3 2 2 4 9" xfId="25234" xr:uid="{00000000-0005-0000-0000-000040080000}"/>
    <cellStyle name="Comma 3 2 2 5" xfId="701" xr:uid="{00000000-0005-0000-0000-000041080000}"/>
    <cellStyle name="Comma 3 2 2 5 10" xfId="46257" xr:uid="{00000000-0005-0000-0000-000042080000}"/>
    <cellStyle name="Comma 3 2 2 5 11" xfId="54189" xr:uid="{00000000-0005-0000-0000-000043080000}"/>
    <cellStyle name="Comma 3 2 2 5 12" xfId="2503" xr:uid="{00000000-0005-0000-0000-000044080000}"/>
    <cellStyle name="Comma 3 2 2 5 2" xfId="7628" xr:uid="{00000000-0005-0000-0000-000045080000}"/>
    <cellStyle name="Comma 3 2 2 5 2 2" xfId="16892" xr:uid="{00000000-0005-0000-0000-000046080000}"/>
    <cellStyle name="Comma 3 2 2 5 2 2 2" xfId="33744" xr:uid="{00000000-0005-0000-0000-000047080000}"/>
    <cellStyle name="Comma 3 2 2 5 2 3" xfId="19421" xr:uid="{00000000-0005-0000-0000-000048080000}"/>
    <cellStyle name="Comma 3 2 2 5 2 4" xfId="28242" xr:uid="{00000000-0005-0000-0000-000049080000}"/>
    <cellStyle name="Comma 3 2 2 5 2 5" xfId="41436" xr:uid="{00000000-0005-0000-0000-00004A080000}"/>
    <cellStyle name="Comma 3 2 2 5 2 6" xfId="48528" xr:uid="{00000000-0005-0000-0000-00004B080000}"/>
    <cellStyle name="Comma 3 2 2 5 3" xfId="5361" xr:uid="{00000000-0005-0000-0000-00004C080000}"/>
    <cellStyle name="Comma 3 2 2 5 3 2" xfId="16574" xr:uid="{00000000-0005-0000-0000-00004D080000}"/>
    <cellStyle name="Comma 3 2 2 5 3 3" xfId="30993" xr:uid="{00000000-0005-0000-0000-00004E080000}"/>
    <cellStyle name="Comma 3 2 2 5 3 4" xfId="43922" xr:uid="{00000000-0005-0000-0000-00004F080000}"/>
    <cellStyle name="Comma 3 2 2 5 4" xfId="14384" xr:uid="{00000000-0005-0000-0000-000050080000}"/>
    <cellStyle name="Comma 3 2 2 5 5" xfId="17904" xr:uid="{00000000-0005-0000-0000-000051080000}"/>
    <cellStyle name="Comma 3 2 2 5 6" xfId="20274" xr:uid="{00000000-0005-0000-0000-000052080000}"/>
    <cellStyle name="Comma 3 2 2 5 7" xfId="22288" xr:uid="{00000000-0005-0000-0000-000053080000}"/>
    <cellStyle name="Comma 3 2 2 5 8" xfId="25236" xr:uid="{00000000-0005-0000-0000-000054080000}"/>
    <cellStyle name="Comma 3 2 2 5 9" xfId="37565" xr:uid="{00000000-0005-0000-0000-000055080000}"/>
    <cellStyle name="Comma 3 2 2 6" xfId="1649" xr:uid="{00000000-0005-0000-0000-000056080000}"/>
    <cellStyle name="Comma 3 2 2 6 2" xfId="8499" xr:uid="{00000000-0005-0000-0000-000057080000}"/>
    <cellStyle name="Comma 3 2 2 6 2 2" xfId="33736" xr:uid="{00000000-0005-0000-0000-000058080000}"/>
    <cellStyle name="Comma 3 2 2 6 2 3" xfId="28234" xr:uid="{00000000-0005-0000-0000-000059080000}"/>
    <cellStyle name="Comma 3 2 2 6 2 4" xfId="41428" xr:uid="{00000000-0005-0000-0000-00005A080000}"/>
    <cellStyle name="Comma 3 2 2 6 2 5" xfId="49399" xr:uid="{00000000-0005-0000-0000-00005B080000}"/>
    <cellStyle name="Comma 3 2 2 6 3" xfId="9414" xr:uid="{00000000-0005-0000-0000-00005C080000}"/>
    <cellStyle name="Comma 3 2 2 6 3 2" xfId="30985" xr:uid="{00000000-0005-0000-0000-00005D080000}"/>
    <cellStyle name="Comma 3 2 2 6 3 3" xfId="44793" xr:uid="{00000000-0005-0000-0000-00005E080000}"/>
    <cellStyle name="Comma 3 2 2 6 4" xfId="18551" xr:uid="{00000000-0005-0000-0000-00005F080000}"/>
    <cellStyle name="Comma 3 2 2 6 5" xfId="25228" xr:uid="{00000000-0005-0000-0000-000060080000}"/>
    <cellStyle name="Comma 3 2 2 6 6" xfId="37557" xr:uid="{00000000-0005-0000-0000-000061080000}"/>
    <cellStyle name="Comma 3 2 2 6 7" xfId="47200" xr:uid="{00000000-0005-0000-0000-000062080000}"/>
    <cellStyle name="Comma 3 2 2 6 8" xfId="55126" xr:uid="{00000000-0005-0000-0000-000063080000}"/>
    <cellStyle name="Comma 3 2 2 6 9" xfId="6300" xr:uid="{00000000-0005-0000-0000-000064080000}"/>
    <cellStyle name="Comma 3 2 2 7" xfId="7228" xr:uid="{00000000-0005-0000-0000-000065080000}"/>
    <cellStyle name="Comma 3 2 2 7 2" xfId="11305" xr:uid="{00000000-0005-0000-0000-000066080000}"/>
    <cellStyle name="Comma 3 2 2 7 2 2" xfId="33134" xr:uid="{00000000-0005-0000-0000-000067080000}"/>
    <cellStyle name="Comma 3 2 2 7 2 3" xfId="40826" xr:uid="{00000000-0005-0000-0000-000068080000}"/>
    <cellStyle name="Comma 3 2 2 7 2 4" xfId="52287" xr:uid="{00000000-0005-0000-0000-000069080000}"/>
    <cellStyle name="Comma 3 2 2 7 3" xfId="27632" xr:uid="{00000000-0005-0000-0000-00006A080000}"/>
    <cellStyle name="Comma 3 2 2 7 4" xfId="36955" xr:uid="{00000000-0005-0000-0000-00006B080000}"/>
    <cellStyle name="Comma 3 2 2 7 5" xfId="48128" xr:uid="{00000000-0005-0000-0000-00006C080000}"/>
    <cellStyle name="Comma 3 2 2 8" xfId="4894" xr:uid="{00000000-0005-0000-0000-00006D080000}"/>
    <cellStyle name="Comma 3 2 2 8 2" xfId="30383" xr:uid="{00000000-0005-0000-0000-00006E080000}"/>
    <cellStyle name="Comma 3 2 2 8 3" xfId="39841" xr:uid="{00000000-0005-0000-0000-00006F080000}"/>
    <cellStyle name="Comma 3 2 2 8 4" xfId="50842" xr:uid="{00000000-0005-0000-0000-000070080000}"/>
    <cellStyle name="Comma 3 2 2 9" xfId="13330" xr:uid="{00000000-0005-0000-0000-000071080000}"/>
    <cellStyle name="Comma 3 2 2 9 2" xfId="43520" xr:uid="{00000000-0005-0000-0000-000072080000}"/>
    <cellStyle name="Comma 3 2 20" xfId="53567" xr:uid="{00000000-0005-0000-0000-000073080000}"/>
    <cellStyle name="Comma 3 2 21" xfId="2494" xr:uid="{00000000-0005-0000-0000-000074080000}"/>
    <cellStyle name="Comma 3 2 3" xfId="162" xr:uid="{00000000-0005-0000-0000-000075080000}"/>
    <cellStyle name="Comma 3 2 3 10" xfId="14385" xr:uid="{00000000-0005-0000-0000-000076080000}"/>
    <cellStyle name="Comma 3 2 3 11" xfId="20275" xr:uid="{00000000-0005-0000-0000-000077080000}"/>
    <cellStyle name="Comma 3 2 3 12" xfId="22289" xr:uid="{00000000-0005-0000-0000-000078080000}"/>
    <cellStyle name="Comma 3 2 3 13" xfId="24444" xr:uid="{00000000-0005-0000-0000-000079080000}"/>
    <cellStyle name="Comma 3 2 3 14" xfId="36021" xr:uid="{00000000-0005-0000-0000-00007A080000}"/>
    <cellStyle name="Comma 3 2 3 15" xfId="45719" xr:uid="{00000000-0005-0000-0000-00007B080000}"/>
    <cellStyle name="Comma 3 2 3 16" xfId="53652" xr:uid="{00000000-0005-0000-0000-00007C080000}"/>
    <cellStyle name="Comma 3 2 3 17" xfId="2504" xr:uid="{00000000-0005-0000-0000-00007D080000}"/>
    <cellStyle name="Comma 3 2 3 2" xfId="443" xr:uid="{00000000-0005-0000-0000-00007E080000}"/>
    <cellStyle name="Comma 3 2 3 2 10" xfId="24720" xr:uid="{00000000-0005-0000-0000-00007F080000}"/>
    <cellStyle name="Comma 3 2 3 2 11" xfId="36285" xr:uid="{00000000-0005-0000-0000-000080080000}"/>
    <cellStyle name="Comma 3 2 3 2 12" xfId="45999" xr:uid="{00000000-0005-0000-0000-000081080000}"/>
    <cellStyle name="Comma 3 2 3 2 13" xfId="53931" xr:uid="{00000000-0005-0000-0000-000082080000}"/>
    <cellStyle name="Comma 3 2 3 2 14" xfId="2505" xr:uid="{00000000-0005-0000-0000-000083080000}"/>
    <cellStyle name="Comma 3 2 3 2 2" xfId="1112" xr:uid="{00000000-0005-0000-0000-000084080000}"/>
    <cellStyle name="Comma 3 2 3 2 2 10" xfId="46668" xr:uid="{00000000-0005-0000-0000-000085080000}"/>
    <cellStyle name="Comma 3 2 3 2 2 11" xfId="54600" xr:uid="{00000000-0005-0000-0000-000086080000}"/>
    <cellStyle name="Comma 3 2 3 2 2 12" xfId="2506" xr:uid="{00000000-0005-0000-0000-000087080000}"/>
    <cellStyle name="Comma 3 2 3 2 2 2" xfId="8027" xr:uid="{00000000-0005-0000-0000-000088080000}"/>
    <cellStyle name="Comma 3 2 3 2 2 2 2" xfId="16893" xr:uid="{00000000-0005-0000-0000-000089080000}"/>
    <cellStyle name="Comma 3 2 3 2 2 2 2 2" xfId="33747" xr:uid="{00000000-0005-0000-0000-00008A080000}"/>
    <cellStyle name="Comma 3 2 3 2 2 2 3" xfId="19820" xr:uid="{00000000-0005-0000-0000-00008B080000}"/>
    <cellStyle name="Comma 3 2 3 2 2 2 4" xfId="28245" xr:uid="{00000000-0005-0000-0000-00008C080000}"/>
    <cellStyle name="Comma 3 2 3 2 2 2 5" xfId="41439" xr:uid="{00000000-0005-0000-0000-00008D080000}"/>
    <cellStyle name="Comma 3 2 3 2 2 2 6" xfId="48927" xr:uid="{00000000-0005-0000-0000-00008E080000}"/>
    <cellStyle name="Comma 3 2 3 2 2 3" xfId="5772" xr:uid="{00000000-0005-0000-0000-00008F080000}"/>
    <cellStyle name="Comma 3 2 3 2 2 3 2" xfId="9279" xr:uid="{00000000-0005-0000-0000-000090080000}"/>
    <cellStyle name="Comma 3 2 3 2 2 3 3" xfId="30996" xr:uid="{00000000-0005-0000-0000-000091080000}"/>
    <cellStyle name="Comma 3 2 3 2 2 3 4" xfId="44321" xr:uid="{00000000-0005-0000-0000-000092080000}"/>
    <cellStyle name="Comma 3 2 3 2 2 4" xfId="14387" xr:uid="{00000000-0005-0000-0000-000093080000}"/>
    <cellStyle name="Comma 3 2 3 2 2 5" xfId="18135" xr:uid="{00000000-0005-0000-0000-000094080000}"/>
    <cellStyle name="Comma 3 2 3 2 2 6" xfId="20277" xr:uid="{00000000-0005-0000-0000-000095080000}"/>
    <cellStyle name="Comma 3 2 3 2 2 7" xfId="22291" xr:uid="{00000000-0005-0000-0000-000096080000}"/>
    <cellStyle name="Comma 3 2 3 2 2 8" xfId="25239" xr:uid="{00000000-0005-0000-0000-000097080000}"/>
    <cellStyle name="Comma 3 2 3 2 2 9" xfId="37568" xr:uid="{00000000-0005-0000-0000-000098080000}"/>
    <cellStyle name="Comma 3 2 3 2 3" xfId="2048" xr:uid="{00000000-0005-0000-0000-000099080000}"/>
    <cellStyle name="Comma 3 2 3 2 3 2" xfId="8898" xr:uid="{00000000-0005-0000-0000-00009A080000}"/>
    <cellStyle name="Comma 3 2 3 2 3 2 2" xfId="33746" xr:uid="{00000000-0005-0000-0000-00009B080000}"/>
    <cellStyle name="Comma 3 2 3 2 3 2 3" xfId="28244" xr:uid="{00000000-0005-0000-0000-00009C080000}"/>
    <cellStyle name="Comma 3 2 3 2 3 2 4" xfId="41438" xr:uid="{00000000-0005-0000-0000-00009D080000}"/>
    <cellStyle name="Comma 3 2 3 2 3 2 5" xfId="49798" xr:uid="{00000000-0005-0000-0000-00009E080000}"/>
    <cellStyle name="Comma 3 2 3 2 3 3" xfId="16754" xr:uid="{00000000-0005-0000-0000-00009F080000}"/>
    <cellStyle name="Comma 3 2 3 2 3 3 2" xfId="30995" xr:uid="{00000000-0005-0000-0000-0000A0080000}"/>
    <cellStyle name="Comma 3 2 3 2 3 3 3" xfId="45192" xr:uid="{00000000-0005-0000-0000-0000A1080000}"/>
    <cellStyle name="Comma 3 2 3 2 3 4" xfId="18950" xr:uid="{00000000-0005-0000-0000-0000A2080000}"/>
    <cellStyle name="Comma 3 2 3 2 3 5" xfId="25238" xr:uid="{00000000-0005-0000-0000-0000A3080000}"/>
    <cellStyle name="Comma 3 2 3 2 3 6" xfId="37567" xr:uid="{00000000-0005-0000-0000-0000A4080000}"/>
    <cellStyle name="Comma 3 2 3 2 3 7" xfId="47599" xr:uid="{00000000-0005-0000-0000-0000A5080000}"/>
    <cellStyle name="Comma 3 2 3 2 3 8" xfId="55525" xr:uid="{00000000-0005-0000-0000-0000A6080000}"/>
    <cellStyle name="Comma 3 2 3 2 3 9" xfId="6699" xr:uid="{00000000-0005-0000-0000-0000A7080000}"/>
    <cellStyle name="Comma 3 2 3 2 4" xfId="7400" xr:uid="{00000000-0005-0000-0000-0000A8080000}"/>
    <cellStyle name="Comma 3 2 3 2 4 2" xfId="11476" xr:uid="{00000000-0005-0000-0000-0000A9080000}"/>
    <cellStyle name="Comma 3 2 3 2 4 2 2" xfId="33305" xr:uid="{00000000-0005-0000-0000-0000AA080000}"/>
    <cellStyle name="Comma 3 2 3 2 4 2 3" xfId="40997" xr:uid="{00000000-0005-0000-0000-0000AB080000}"/>
    <cellStyle name="Comma 3 2 3 2 4 2 4" xfId="52458" xr:uid="{00000000-0005-0000-0000-0000AC080000}"/>
    <cellStyle name="Comma 3 2 3 2 4 3" xfId="27803" xr:uid="{00000000-0005-0000-0000-0000AD080000}"/>
    <cellStyle name="Comma 3 2 3 2 4 4" xfId="37126" xr:uid="{00000000-0005-0000-0000-0000AE080000}"/>
    <cellStyle name="Comma 3 2 3 2 4 5" xfId="48300" xr:uid="{00000000-0005-0000-0000-0000AF080000}"/>
    <cellStyle name="Comma 3 2 3 2 5" xfId="5103" xr:uid="{00000000-0005-0000-0000-0000B0080000}"/>
    <cellStyle name="Comma 3 2 3 2 5 2" xfId="30554" xr:uid="{00000000-0005-0000-0000-0000B1080000}"/>
    <cellStyle name="Comma 3 2 3 2 5 3" xfId="40240" xr:uid="{00000000-0005-0000-0000-0000B2080000}"/>
    <cellStyle name="Comma 3 2 3 2 5 4" xfId="51711" xr:uid="{00000000-0005-0000-0000-0000B3080000}"/>
    <cellStyle name="Comma 3 2 3 2 6" xfId="13947" xr:uid="{00000000-0005-0000-0000-0000B4080000}"/>
    <cellStyle name="Comma 3 2 3 2 6 2" xfId="43694" xr:uid="{00000000-0005-0000-0000-0000B5080000}"/>
    <cellStyle name="Comma 3 2 3 2 7" xfId="14386" xr:uid="{00000000-0005-0000-0000-0000B6080000}"/>
    <cellStyle name="Comma 3 2 3 2 8" xfId="20276" xr:uid="{00000000-0005-0000-0000-0000B7080000}"/>
    <cellStyle name="Comma 3 2 3 2 9" xfId="22290" xr:uid="{00000000-0005-0000-0000-0000B8080000}"/>
    <cellStyle name="Comma 3 2 3 3" xfId="1358" xr:uid="{00000000-0005-0000-0000-0000B9080000}"/>
    <cellStyle name="Comma 3 2 3 3 10" xfId="24996" xr:uid="{00000000-0005-0000-0000-0000BA080000}"/>
    <cellStyle name="Comma 3 2 3 3 11" xfId="36561" xr:uid="{00000000-0005-0000-0000-0000BB080000}"/>
    <cellStyle name="Comma 3 2 3 3 12" xfId="46914" xr:uid="{00000000-0005-0000-0000-0000BC080000}"/>
    <cellStyle name="Comma 3 2 3 3 13" xfId="54846" xr:uid="{00000000-0005-0000-0000-0000BD080000}"/>
    <cellStyle name="Comma 3 2 3 3 14" xfId="2507" xr:uid="{00000000-0005-0000-0000-0000BE080000}"/>
    <cellStyle name="Comma 3 2 3 3 2" xfId="2276" xr:uid="{00000000-0005-0000-0000-0000BF080000}"/>
    <cellStyle name="Comma 3 2 3 3 2 10" xfId="47827" xr:uid="{00000000-0005-0000-0000-0000C0080000}"/>
    <cellStyle name="Comma 3 2 3 3 2 11" xfId="55753" xr:uid="{00000000-0005-0000-0000-0000C1080000}"/>
    <cellStyle name="Comma 3 2 3 3 2 12" xfId="2508" xr:uid="{00000000-0005-0000-0000-0000C2080000}"/>
    <cellStyle name="Comma 3 2 3 3 2 2" xfId="9126" xr:uid="{00000000-0005-0000-0000-0000C3080000}"/>
    <cellStyle name="Comma 3 2 3 3 2 2 2" xfId="16894" xr:uid="{00000000-0005-0000-0000-0000C4080000}"/>
    <cellStyle name="Comma 3 2 3 3 2 2 2 2" xfId="33749" xr:uid="{00000000-0005-0000-0000-0000C5080000}"/>
    <cellStyle name="Comma 3 2 3 3 2 2 3" xfId="20048" xr:uid="{00000000-0005-0000-0000-0000C6080000}"/>
    <cellStyle name="Comma 3 2 3 3 2 2 4" xfId="28247" xr:uid="{00000000-0005-0000-0000-0000C7080000}"/>
    <cellStyle name="Comma 3 2 3 3 2 2 5" xfId="41441" xr:uid="{00000000-0005-0000-0000-0000C8080000}"/>
    <cellStyle name="Comma 3 2 3 3 2 2 6" xfId="50026" xr:uid="{00000000-0005-0000-0000-0000C9080000}"/>
    <cellStyle name="Comma 3 2 3 3 2 3" xfId="6927" xr:uid="{00000000-0005-0000-0000-0000CA080000}"/>
    <cellStyle name="Comma 3 2 3 3 2 3 2" xfId="12262" xr:uid="{00000000-0005-0000-0000-0000CB080000}"/>
    <cellStyle name="Comma 3 2 3 3 2 3 3" xfId="30998" xr:uid="{00000000-0005-0000-0000-0000CC080000}"/>
    <cellStyle name="Comma 3 2 3 3 2 3 4" xfId="45420" xr:uid="{00000000-0005-0000-0000-0000CD080000}"/>
    <cellStyle name="Comma 3 2 3 3 2 4" xfId="14389" xr:uid="{00000000-0005-0000-0000-0000CE080000}"/>
    <cellStyle name="Comma 3 2 3 3 2 5" xfId="18306" xr:uid="{00000000-0005-0000-0000-0000CF080000}"/>
    <cellStyle name="Comma 3 2 3 3 2 6" xfId="20279" xr:uid="{00000000-0005-0000-0000-0000D0080000}"/>
    <cellStyle name="Comma 3 2 3 3 2 7" xfId="22293" xr:uid="{00000000-0005-0000-0000-0000D1080000}"/>
    <cellStyle name="Comma 3 2 3 3 2 8" xfId="25241" xr:uid="{00000000-0005-0000-0000-0000D2080000}"/>
    <cellStyle name="Comma 3 2 3 3 2 9" xfId="37570" xr:uid="{00000000-0005-0000-0000-0000D3080000}"/>
    <cellStyle name="Comma 3 2 3 3 3" xfId="8255" xr:uid="{00000000-0005-0000-0000-0000D4080000}"/>
    <cellStyle name="Comma 3 2 3 3 3 2" xfId="11878" xr:uid="{00000000-0005-0000-0000-0000D5080000}"/>
    <cellStyle name="Comma 3 2 3 3 3 2 2" xfId="33748" xr:uid="{00000000-0005-0000-0000-0000D6080000}"/>
    <cellStyle name="Comma 3 2 3 3 3 2 3" xfId="28246" xr:uid="{00000000-0005-0000-0000-0000D7080000}"/>
    <cellStyle name="Comma 3 2 3 3 3 2 4" xfId="41440" xr:uid="{00000000-0005-0000-0000-0000D8080000}"/>
    <cellStyle name="Comma 3 2 3 3 3 2 5" xfId="52844" xr:uid="{00000000-0005-0000-0000-0000D9080000}"/>
    <cellStyle name="Comma 3 2 3 3 3 3" xfId="9439" xr:uid="{00000000-0005-0000-0000-0000DA080000}"/>
    <cellStyle name="Comma 3 2 3 3 3 3 2" xfId="30997" xr:uid="{00000000-0005-0000-0000-0000DB080000}"/>
    <cellStyle name="Comma 3 2 3 3 3 4" xfId="19178" xr:uid="{00000000-0005-0000-0000-0000DC080000}"/>
    <cellStyle name="Comma 3 2 3 3 3 5" xfId="25240" xr:uid="{00000000-0005-0000-0000-0000DD080000}"/>
    <cellStyle name="Comma 3 2 3 3 3 6" xfId="37569" xr:uid="{00000000-0005-0000-0000-0000DE080000}"/>
    <cellStyle name="Comma 3 2 3 3 3 7" xfId="49155" xr:uid="{00000000-0005-0000-0000-0000DF080000}"/>
    <cellStyle name="Comma 3 2 3 3 4" xfId="6018" xr:uid="{00000000-0005-0000-0000-0000E0080000}"/>
    <cellStyle name="Comma 3 2 3 3 4 2" xfId="11704" xr:uid="{00000000-0005-0000-0000-0000E1080000}"/>
    <cellStyle name="Comma 3 2 3 3 4 2 2" xfId="33533" xr:uid="{00000000-0005-0000-0000-0000E2080000}"/>
    <cellStyle name="Comma 3 2 3 3 4 2 3" xfId="41225" xr:uid="{00000000-0005-0000-0000-0000E3080000}"/>
    <cellStyle name="Comma 3 2 3 3 4 2 4" xfId="52686" xr:uid="{00000000-0005-0000-0000-0000E4080000}"/>
    <cellStyle name="Comma 3 2 3 3 4 3" xfId="28031" xr:uid="{00000000-0005-0000-0000-0000E5080000}"/>
    <cellStyle name="Comma 3 2 3 3 4 4" xfId="37354" xr:uid="{00000000-0005-0000-0000-0000E6080000}"/>
    <cellStyle name="Comma 3 2 3 3 4 5" xfId="51302" xr:uid="{00000000-0005-0000-0000-0000E7080000}"/>
    <cellStyle name="Comma 3 2 3 3 5" xfId="10960" xr:uid="{00000000-0005-0000-0000-0000E8080000}"/>
    <cellStyle name="Comma 3 2 3 3 5 2" xfId="30782" xr:uid="{00000000-0005-0000-0000-0000E9080000}"/>
    <cellStyle name="Comma 3 2 3 3 5 3" xfId="40468" xr:uid="{00000000-0005-0000-0000-0000EA080000}"/>
    <cellStyle name="Comma 3 2 3 3 5 4" xfId="51939" xr:uid="{00000000-0005-0000-0000-0000EB080000}"/>
    <cellStyle name="Comma 3 2 3 3 6" xfId="14175" xr:uid="{00000000-0005-0000-0000-0000EC080000}"/>
    <cellStyle name="Comma 3 2 3 3 6 2" xfId="44549" xr:uid="{00000000-0005-0000-0000-0000ED080000}"/>
    <cellStyle name="Comma 3 2 3 3 7" xfId="14388" xr:uid="{00000000-0005-0000-0000-0000EE080000}"/>
    <cellStyle name="Comma 3 2 3 3 8" xfId="20278" xr:uid="{00000000-0005-0000-0000-0000EF080000}"/>
    <cellStyle name="Comma 3 2 3 3 9" xfId="22292" xr:uid="{00000000-0005-0000-0000-0000F0080000}"/>
    <cellStyle name="Comma 3 2 3 4" xfId="872" xr:uid="{00000000-0005-0000-0000-0000F1080000}"/>
    <cellStyle name="Comma 3 2 3 4 10" xfId="46428" xr:uid="{00000000-0005-0000-0000-0000F2080000}"/>
    <cellStyle name="Comma 3 2 3 4 11" xfId="54360" xr:uid="{00000000-0005-0000-0000-0000F3080000}"/>
    <cellStyle name="Comma 3 2 3 4 12" xfId="2509" xr:uid="{00000000-0005-0000-0000-0000F4080000}"/>
    <cellStyle name="Comma 3 2 3 4 2" xfId="7799" xr:uid="{00000000-0005-0000-0000-0000F5080000}"/>
    <cellStyle name="Comma 3 2 3 4 2 2" xfId="13208" xr:uid="{00000000-0005-0000-0000-0000F6080000}"/>
    <cellStyle name="Comma 3 2 3 4 2 2 2" xfId="33750" xr:uid="{00000000-0005-0000-0000-0000F7080000}"/>
    <cellStyle name="Comma 3 2 3 4 2 3" xfId="16733" xr:uid="{00000000-0005-0000-0000-0000F8080000}"/>
    <cellStyle name="Comma 3 2 3 4 2 4" xfId="19592" xr:uid="{00000000-0005-0000-0000-0000F9080000}"/>
    <cellStyle name="Comma 3 2 3 4 2 5" xfId="28248" xr:uid="{00000000-0005-0000-0000-0000FA080000}"/>
    <cellStyle name="Comma 3 2 3 4 2 6" xfId="41442" xr:uid="{00000000-0005-0000-0000-0000FB080000}"/>
    <cellStyle name="Comma 3 2 3 4 2 7" xfId="48699" xr:uid="{00000000-0005-0000-0000-0000FC080000}"/>
    <cellStyle name="Comma 3 2 3 4 3" xfId="5532" xr:uid="{00000000-0005-0000-0000-0000FD080000}"/>
    <cellStyle name="Comma 3 2 3 4 3 2" xfId="10254" xr:uid="{00000000-0005-0000-0000-0000FE080000}"/>
    <cellStyle name="Comma 3 2 3 4 3 3" xfId="30999" xr:uid="{00000000-0005-0000-0000-0000FF080000}"/>
    <cellStyle name="Comma 3 2 3 4 3 4" xfId="44093" xr:uid="{00000000-0005-0000-0000-000000090000}"/>
    <cellStyle name="Comma 3 2 3 4 4" xfId="13719" xr:uid="{00000000-0005-0000-0000-000001090000}"/>
    <cellStyle name="Comma 3 2 3 4 5" xfId="14390" xr:uid="{00000000-0005-0000-0000-000002090000}"/>
    <cellStyle name="Comma 3 2 3 4 6" xfId="20280" xr:uid="{00000000-0005-0000-0000-000003090000}"/>
    <cellStyle name="Comma 3 2 3 4 7" xfId="22294" xr:uid="{00000000-0005-0000-0000-000004090000}"/>
    <cellStyle name="Comma 3 2 3 4 8" xfId="25242" xr:uid="{00000000-0005-0000-0000-000005090000}"/>
    <cellStyle name="Comma 3 2 3 4 9" xfId="37571" xr:uid="{00000000-0005-0000-0000-000006090000}"/>
    <cellStyle name="Comma 3 2 3 5" xfId="1820" xr:uid="{00000000-0005-0000-0000-000007090000}"/>
    <cellStyle name="Comma 3 2 3 5 10" xfId="47371" xr:uid="{00000000-0005-0000-0000-000008090000}"/>
    <cellStyle name="Comma 3 2 3 5 11" xfId="55297" xr:uid="{00000000-0005-0000-0000-000009090000}"/>
    <cellStyle name="Comma 3 2 3 5 12" xfId="2510" xr:uid="{00000000-0005-0000-0000-00000A090000}"/>
    <cellStyle name="Comma 3 2 3 5 2" xfId="8670" xr:uid="{00000000-0005-0000-0000-00000B090000}"/>
    <cellStyle name="Comma 3 2 3 5 2 2" xfId="16895" xr:uid="{00000000-0005-0000-0000-00000C090000}"/>
    <cellStyle name="Comma 3 2 3 5 2 2 2" xfId="33751" xr:uid="{00000000-0005-0000-0000-00000D090000}"/>
    <cellStyle name="Comma 3 2 3 5 2 3" xfId="28249" xr:uid="{00000000-0005-0000-0000-00000E090000}"/>
    <cellStyle name="Comma 3 2 3 5 2 4" xfId="41443" xr:uid="{00000000-0005-0000-0000-00000F090000}"/>
    <cellStyle name="Comma 3 2 3 5 2 5" xfId="49570" xr:uid="{00000000-0005-0000-0000-000010090000}"/>
    <cellStyle name="Comma 3 2 3 5 3" xfId="6471" xr:uid="{00000000-0005-0000-0000-000011090000}"/>
    <cellStyle name="Comma 3 2 3 5 3 2" xfId="31000" xr:uid="{00000000-0005-0000-0000-000012090000}"/>
    <cellStyle name="Comma 3 2 3 5 3 3" xfId="44964" xr:uid="{00000000-0005-0000-0000-000013090000}"/>
    <cellStyle name="Comma 3 2 3 5 4" xfId="14391" xr:uid="{00000000-0005-0000-0000-000014090000}"/>
    <cellStyle name="Comma 3 2 3 5 5" xfId="18722" xr:uid="{00000000-0005-0000-0000-000015090000}"/>
    <cellStyle name="Comma 3 2 3 5 6" xfId="20281" xr:uid="{00000000-0005-0000-0000-000016090000}"/>
    <cellStyle name="Comma 3 2 3 5 7" xfId="22295" xr:uid="{00000000-0005-0000-0000-000017090000}"/>
    <cellStyle name="Comma 3 2 3 5 8" xfId="25243" xr:uid="{00000000-0005-0000-0000-000018090000}"/>
    <cellStyle name="Comma 3 2 3 5 9" xfId="37572" xr:uid="{00000000-0005-0000-0000-000019090000}"/>
    <cellStyle name="Comma 3 2 3 6" xfId="7171" xr:uid="{00000000-0005-0000-0000-00001A090000}"/>
    <cellStyle name="Comma 3 2 3 6 2" xfId="11877" xr:uid="{00000000-0005-0000-0000-00001B090000}"/>
    <cellStyle name="Comma 3 2 3 6 2 2" xfId="33745" xr:uid="{00000000-0005-0000-0000-00001C090000}"/>
    <cellStyle name="Comma 3 2 3 6 2 3" xfId="28243" xr:uid="{00000000-0005-0000-0000-00001D090000}"/>
    <cellStyle name="Comma 3 2 3 6 2 4" xfId="41437" xr:uid="{00000000-0005-0000-0000-00001E090000}"/>
    <cellStyle name="Comma 3 2 3 6 2 5" xfId="52843" xr:uid="{00000000-0005-0000-0000-00001F090000}"/>
    <cellStyle name="Comma 3 2 3 6 3" xfId="12595" xr:uid="{00000000-0005-0000-0000-000020090000}"/>
    <cellStyle name="Comma 3 2 3 6 3 2" xfId="30994" xr:uid="{00000000-0005-0000-0000-000021090000}"/>
    <cellStyle name="Comma 3 2 3 6 4" xfId="25237" xr:uid="{00000000-0005-0000-0000-000022090000}"/>
    <cellStyle name="Comma 3 2 3 6 5" xfId="37566" xr:uid="{00000000-0005-0000-0000-000023090000}"/>
    <cellStyle name="Comma 3 2 3 6 6" xfId="48071" xr:uid="{00000000-0005-0000-0000-000024090000}"/>
    <cellStyle name="Comma 3 2 3 7" xfId="4825" xr:uid="{00000000-0005-0000-0000-000025090000}"/>
    <cellStyle name="Comma 3 2 3 7 2" xfId="11248" xr:uid="{00000000-0005-0000-0000-000026090000}"/>
    <cellStyle name="Comma 3 2 3 7 2 2" xfId="33077" xr:uid="{00000000-0005-0000-0000-000027090000}"/>
    <cellStyle name="Comma 3 2 3 7 2 3" xfId="40769" xr:uid="{00000000-0005-0000-0000-000028090000}"/>
    <cellStyle name="Comma 3 2 3 7 2 4" xfId="52230" xr:uid="{00000000-0005-0000-0000-000029090000}"/>
    <cellStyle name="Comma 3 2 3 7 3" xfId="27575" xr:uid="{00000000-0005-0000-0000-00002A090000}"/>
    <cellStyle name="Comma 3 2 3 7 4" xfId="36898" xr:uid="{00000000-0005-0000-0000-00002B090000}"/>
    <cellStyle name="Comma 3 2 3 7 5" xfId="50485" xr:uid="{00000000-0005-0000-0000-00002C090000}"/>
    <cellStyle name="Comma 3 2 3 8" xfId="9652" xr:uid="{00000000-0005-0000-0000-00002D090000}"/>
    <cellStyle name="Comma 3 2 3 8 2" xfId="30326" xr:uid="{00000000-0005-0000-0000-00002E090000}"/>
    <cellStyle name="Comma 3 2 3 8 3" xfId="40012" xr:uid="{00000000-0005-0000-0000-00002F090000}"/>
    <cellStyle name="Comma 3 2 3 8 4" xfId="50681" xr:uid="{00000000-0005-0000-0000-000030090000}"/>
    <cellStyle name="Comma 3 2 3 9" xfId="13434" xr:uid="{00000000-0005-0000-0000-000031090000}"/>
    <cellStyle name="Comma 3 2 3 9 2" xfId="43463" xr:uid="{00000000-0005-0000-0000-000032090000}"/>
    <cellStyle name="Comma 3 2 4" xfId="300" xr:uid="{00000000-0005-0000-0000-000033090000}"/>
    <cellStyle name="Comma 3 2 4 10" xfId="14392" xr:uid="{00000000-0005-0000-0000-000034090000}"/>
    <cellStyle name="Comma 3 2 4 11" xfId="20282" xr:uid="{00000000-0005-0000-0000-000035090000}"/>
    <cellStyle name="Comma 3 2 4 12" xfId="22296" xr:uid="{00000000-0005-0000-0000-000036090000}"/>
    <cellStyle name="Comma 3 2 4 13" xfId="24582" xr:uid="{00000000-0005-0000-0000-000037090000}"/>
    <cellStyle name="Comma 3 2 4 14" xfId="36147" xr:uid="{00000000-0005-0000-0000-000038090000}"/>
    <cellStyle name="Comma 3 2 4 15" xfId="45857" xr:uid="{00000000-0005-0000-0000-000039090000}"/>
    <cellStyle name="Comma 3 2 4 16" xfId="53790" xr:uid="{00000000-0005-0000-0000-00003A090000}"/>
    <cellStyle name="Comma 3 2 4 17" xfId="2511" xr:uid="{00000000-0005-0000-0000-00003B090000}"/>
    <cellStyle name="Comma 3 2 4 2" xfId="581" xr:uid="{00000000-0005-0000-0000-00003C090000}"/>
    <cellStyle name="Comma 3 2 4 2 10" xfId="24858" xr:uid="{00000000-0005-0000-0000-00003D090000}"/>
    <cellStyle name="Comma 3 2 4 2 11" xfId="36423" xr:uid="{00000000-0005-0000-0000-00003E090000}"/>
    <cellStyle name="Comma 3 2 4 2 12" xfId="46137" xr:uid="{00000000-0005-0000-0000-00003F090000}"/>
    <cellStyle name="Comma 3 2 4 2 13" xfId="54069" xr:uid="{00000000-0005-0000-0000-000040090000}"/>
    <cellStyle name="Comma 3 2 4 2 14" xfId="2512" xr:uid="{00000000-0005-0000-0000-000041090000}"/>
    <cellStyle name="Comma 3 2 4 2 2" xfId="1226" xr:uid="{00000000-0005-0000-0000-000042090000}"/>
    <cellStyle name="Comma 3 2 4 2 2 10" xfId="46782" xr:uid="{00000000-0005-0000-0000-000043090000}"/>
    <cellStyle name="Comma 3 2 4 2 2 11" xfId="54714" xr:uid="{00000000-0005-0000-0000-000044090000}"/>
    <cellStyle name="Comma 3 2 4 2 2 12" xfId="2513" xr:uid="{00000000-0005-0000-0000-000045090000}"/>
    <cellStyle name="Comma 3 2 4 2 2 2" xfId="8141" xr:uid="{00000000-0005-0000-0000-000046090000}"/>
    <cellStyle name="Comma 3 2 4 2 2 2 2" xfId="16896" xr:uid="{00000000-0005-0000-0000-000047090000}"/>
    <cellStyle name="Comma 3 2 4 2 2 2 2 2" xfId="33754" xr:uid="{00000000-0005-0000-0000-000048090000}"/>
    <cellStyle name="Comma 3 2 4 2 2 2 3" xfId="19934" xr:uid="{00000000-0005-0000-0000-000049090000}"/>
    <cellStyle name="Comma 3 2 4 2 2 2 4" xfId="28252" xr:uid="{00000000-0005-0000-0000-00004A090000}"/>
    <cellStyle name="Comma 3 2 4 2 2 2 5" xfId="41446" xr:uid="{00000000-0005-0000-0000-00004B090000}"/>
    <cellStyle name="Comma 3 2 4 2 2 2 6" xfId="49041" xr:uid="{00000000-0005-0000-0000-00004C090000}"/>
    <cellStyle name="Comma 3 2 4 2 2 3" xfId="5886" xr:uid="{00000000-0005-0000-0000-00004D090000}"/>
    <cellStyle name="Comma 3 2 4 2 2 3 2" xfId="13065" xr:uid="{00000000-0005-0000-0000-00004E090000}"/>
    <cellStyle name="Comma 3 2 4 2 2 3 3" xfId="31003" xr:uid="{00000000-0005-0000-0000-00004F090000}"/>
    <cellStyle name="Comma 3 2 4 2 2 3 4" xfId="44435" xr:uid="{00000000-0005-0000-0000-000050090000}"/>
    <cellStyle name="Comma 3 2 4 2 2 4" xfId="14394" xr:uid="{00000000-0005-0000-0000-000051090000}"/>
    <cellStyle name="Comma 3 2 4 2 2 5" xfId="18192" xr:uid="{00000000-0005-0000-0000-000052090000}"/>
    <cellStyle name="Comma 3 2 4 2 2 6" xfId="20284" xr:uid="{00000000-0005-0000-0000-000053090000}"/>
    <cellStyle name="Comma 3 2 4 2 2 7" xfId="22298" xr:uid="{00000000-0005-0000-0000-000054090000}"/>
    <cellStyle name="Comma 3 2 4 2 2 8" xfId="25246" xr:uid="{00000000-0005-0000-0000-000055090000}"/>
    <cellStyle name="Comma 3 2 4 2 2 9" xfId="37575" xr:uid="{00000000-0005-0000-0000-000056090000}"/>
    <cellStyle name="Comma 3 2 4 2 3" xfId="2162" xr:uid="{00000000-0005-0000-0000-000057090000}"/>
    <cellStyle name="Comma 3 2 4 2 3 2" xfId="9012" xr:uid="{00000000-0005-0000-0000-000058090000}"/>
    <cellStyle name="Comma 3 2 4 2 3 2 2" xfId="33753" xr:uid="{00000000-0005-0000-0000-000059090000}"/>
    <cellStyle name="Comma 3 2 4 2 3 2 3" xfId="28251" xr:uid="{00000000-0005-0000-0000-00005A090000}"/>
    <cellStyle name="Comma 3 2 4 2 3 2 4" xfId="41445" xr:uid="{00000000-0005-0000-0000-00005B090000}"/>
    <cellStyle name="Comma 3 2 4 2 3 2 5" xfId="49912" xr:uid="{00000000-0005-0000-0000-00005C090000}"/>
    <cellStyle name="Comma 3 2 4 2 3 3" xfId="9463" xr:uid="{00000000-0005-0000-0000-00005D090000}"/>
    <cellStyle name="Comma 3 2 4 2 3 3 2" xfId="31002" xr:uid="{00000000-0005-0000-0000-00005E090000}"/>
    <cellStyle name="Comma 3 2 4 2 3 3 3" xfId="45306" xr:uid="{00000000-0005-0000-0000-00005F090000}"/>
    <cellStyle name="Comma 3 2 4 2 3 4" xfId="19064" xr:uid="{00000000-0005-0000-0000-000060090000}"/>
    <cellStyle name="Comma 3 2 4 2 3 5" xfId="25245" xr:uid="{00000000-0005-0000-0000-000061090000}"/>
    <cellStyle name="Comma 3 2 4 2 3 6" xfId="37574" xr:uid="{00000000-0005-0000-0000-000062090000}"/>
    <cellStyle name="Comma 3 2 4 2 3 7" xfId="47713" xr:uid="{00000000-0005-0000-0000-000063090000}"/>
    <cellStyle name="Comma 3 2 4 2 3 8" xfId="55639" xr:uid="{00000000-0005-0000-0000-000064090000}"/>
    <cellStyle name="Comma 3 2 4 2 3 9" xfId="6813" xr:uid="{00000000-0005-0000-0000-000065090000}"/>
    <cellStyle name="Comma 3 2 4 2 4" xfId="7514" xr:uid="{00000000-0005-0000-0000-000066090000}"/>
    <cellStyle name="Comma 3 2 4 2 4 2" xfId="11590" xr:uid="{00000000-0005-0000-0000-000067090000}"/>
    <cellStyle name="Comma 3 2 4 2 4 2 2" xfId="33419" xr:uid="{00000000-0005-0000-0000-000068090000}"/>
    <cellStyle name="Comma 3 2 4 2 4 2 3" xfId="41111" xr:uid="{00000000-0005-0000-0000-000069090000}"/>
    <cellStyle name="Comma 3 2 4 2 4 2 4" xfId="52572" xr:uid="{00000000-0005-0000-0000-00006A090000}"/>
    <cellStyle name="Comma 3 2 4 2 4 3" xfId="27917" xr:uid="{00000000-0005-0000-0000-00006B090000}"/>
    <cellStyle name="Comma 3 2 4 2 4 4" xfId="37240" xr:uid="{00000000-0005-0000-0000-00006C090000}"/>
    <cellStyle name="Comma 3 2 4 2 4 5" xfId="48414" xr:uid="{00000000-0005-0000-0000-00006D090000}"/>
    <cellStyle name="Comma 3 2 4 2 5" xfId="5241" xr:uid="{00000000-0005-0000-0000-00006E090000}"/>
    <cellStyle name="Comma 3 2 4 2 5 2" xfId="30668" xr:uid="{00000000-0005-0000-0000-00006F090000}"/>
    <cellStyle name="Comma 3 2 4 2 5 3" xfId="40354" xr:uid="{00000000-0005-0000-0000-000070090000}"/>
    <cellStyle name="Comma 3 2 4 2 5 4" xfId="51825" xr:uid="{00000000-0005-0000-0000-000071090000}"/>
    <cellStyle name="Comma 3 2 4 2 6" xfId="14061" xr:uid="{00000000-0005-0000-0000-000072090000}"/>
    <cellStyle name="Comma 3 2 4 2 6 2" xfId="43808" xr:uid="{00000000-0005-0000-0000-000073090000}"/>
    <cellStyle name="Comma 3 2 4 2 7" xfId="14393" xr:uid="{00000000-0005-0000-0000-000074090000}"/>
    <cellStyle name="Comma 3 2 4 2 8" xfId="20283" xr:uid="{00000000-0005-0000-0000-000075090000}"/>
    <cellStyle name="Comma 3 2 4 2 9" xfId="22297" xr:uid="{00000000-0005-0000-0000-000076090000}"/>
    <cellStyle name="Comma 3 2 4 3" xfId="1496" xr:uid="{00000000-0005-0000-0000-000077090000}"/>
    <cellStyle name="Comma 3 2 4 3 10" xfId="25134" xr:uid="{00000000-0005-0000-0000-000078090000}"/>
    <cellStyle name="Comma 3 2 4 3 11" xfId="36699" xr:uid="{00000000-0005-0000-0000-000079090000}"/>
    <cellStyle name="Comma 3 2 4 3 12" xfId="47052" xr:uid="{00000000-0005-0000-0000-00007A090000}"/>
    <cellStyle name="Comma 3 2 4 3 13" xfId="54984" xr:uid="{00000000-0005-0000-0000-00007B090000}"/>
    <cellStyle name="Comma 3 2 4 3 14" xfId="2514" xr:uid="{00000000-0005-0000-0000-00007C090000}"/>
    <cellStyle name="Comma 3 2 4 3 2" xfId="2390" xr:uid="{00000000-0005-0000-0000-00007D090000}"/>
    <cellStyle name="Comma 3 2 4 3 2 10" xfId="47941" xr:uid="{00000000-0005-0000-0000-00007E090000}"/>
    <cellStyle name="Comma 3 2 4 3 2 11" xfId="55867" xr:uid="{00000000-0005-0000-0000-00007F090000}"/>
    <cellStyle name="Comma 3 2 4 3 2 12" xfId="2515" xr:uid="{00000000-0005-0000-0000-000080090000}"/>
    <cellStyle name="Comma 3 2 4 3 2 2" xfId="9240" xr:uid="{00000000-0005-0000-0000-000081090000}"/>
    <cellStyle name="Comma 3 2 4 3 2 2 2" xfId="16897" xr:uid="{00000000-0005-0000-0000-000082090000}"/>
    <cellStyle name="Comma 3 2 4 3 2 2 2 2" xfId="33756" xr:uid="{00000000-0005-0000-0000-000083090000}"/>
    <cellStyle name="Comma 3 2 4 3 2 2 3" xfId="20162" xr:uid="{00000000-0005-0000-0000-000084090000}"/>
    <cellStyle name="Comma 3 2 4 3 2 2 4" xfId="28254" xr:uid="{00000000-0005-0000-0000-000085090000}"/>
    <cellStyle name="Comma 3 2 4 3 2 2 5" xfId="41448" xr:uid="{00000000-0005-0000-0000-000086090000}"/>
    <cellStyle name="Comma 3 2 4 3 2 2 6" xfId="50140" xr:uid="{00000000-0005-0000-0000-000087090000}"/>
    <cellStyle name="Comma 3 2 4 3 2 3" xfId="7041" xr:uid="{00000000-0005-0000-0000-000088090000}"/>
    <cellStyle name="Comma 3 2 4 3 2 3 2" xfId="9909" xr:uid="{00000000-0005-0000-0000-000089090000}"/>
    <cellStyle name="Comma 3 2 4 3 2 3 3" xfId="31005" xr:uid="{00000000-0005-0000-0000-00008A090000}"/>
    <cellStyle name="Comma 3 2 4 3 2 3 4" xfId="45534" xr:uid="{00000000-0005-0000-0000-00008B090000}"/>
    <cellStyle name="Comma 3 2 4 3 2 4" xfId="14396" xr:uid="{00000000-0005-0000-0000-00008C090000}"/>
    <cellStyle name="Comma 3 2 4 3 2 5" xfId="18420" xr:uid="{00000000-0005-0000-0000-00008D090000}"/>
    <cellStyle name="Comma 3 2 4 3 2 6" xfId="20286" xr:uid="{00000000-0005-0000-0000-00008E090000}"/>
    <cellStyle name="Comma 3 2 4 3 2 7" xfId="22300" xr:uid="{00000000-0005-0000-0000-00008F090000}"/>
    <cellStyle name="Comma 3 2 4 3 2 8" xfId="25248" xr:uid="{00000000-0005-0000-0000-000090090000}"/>
    <cellStyle name="Comma 3 2 4 3 2 9" xfId="37577" xr:uid="{00000000-0005-0000-0000-000091090000}"/>
    <cellStyle name="Comma 3 2 4 3 3" xfId="8369" xr:uid="{00000000-0005-0000-0000-000092090000}"/>
    <cellStyle name="Comma 3 2 4 3 3 2" xfId="11884" xr:uid="{00000000-0005-0000-0000-000093090000}"/>
    <cellStyle name="Comma 3 2 4 3 3 2 2" xfId="33755" xr:uid="{00000000-0005-0000-0000-000094090000}"/>
    <cellStyle name="Comma 3 2 4 3 3 2 3" xfId="28253" xr:uid="{00000000-0005-0000-0000-000095090000}"/>
    <cellStyle name="Comma 3 2 4 3 3 2 4" xfId="41447" xr:uid="{00000000-0005-0000-0000-000096090000}"/>
    <cellStyle name="Comma 3 2 4 3 3 2 5" xfId="52846" xr:uid="{00000000-0005-0000-0000-000097090000}"/>
    <cellStyle name="Comma 3 2 4 3 3 3" xfId="12951" xr:uid="{00000000-0005-0000-0000-000098090000}"/>
    <cellStyle name="Comma 3 2 4 3 3 3 2" xfId="31004" xr:uid="{00000000-0005-0000-0000-000099090000}"/>
    <cellStyle name="Comma 3 2 4 3 3 4" xfId="19292" xr:uid="{00000000-0005-0000-0000-00009A090000}"/>
    <cellStyle name="Comma 3 2 4 3 3 5" xfId="25247" xr:uid="{00000000-0005-0000-0000-00009B090000}"/>
    <cellStyle name="Comma 3 2 4 3 3 6" xfId="37576" xr:uid="{00000000-0005-0000-0000-00009C090000}"/>
    <cellStyle name="Comma 3 2 4 3 3 7" xfId="49269" xr:uid="{00000000-0005-0000-0000-00009D090000}"/>
    <cellStyle name="Comma 3 2 4 3 4" xfId="6156" xr:uid="{00000000-0005-0000-0000-00009E090000}"/>
    <cellStyle name="Comma 3 2 4 3 4 2" xfId="11818" xr:uid="{00000000-0005-0000-0000-00009F090000}"/>
    <cellStyle name="Comma 3 2 4 3 4 2 2" xfId="33647" xr:uid="{00000000-0005-0000-0000-0000A0090000}"/>
    <cellStyle name="Comma 3 2 4 3 4 2 3" xfId="41339" xr:uid="{00000000-0005-0000-0000-0000A1090000}"/>
    <cellStyle name="Comma 3 2 4 3 4 2 4" xfId="52800" xr:uid="{00000000-0005-0000-0000-0000A2090000}"/>
    <cellStyle name="Comma 3 2 4 3 4 3" xfId="28145" xr:uid="{00000000-0005-0000-0000-0000A3090000}"/>
    <cellStyle name="Comma 3 2 4 3 4 4" xfId="37468" xr:uid="{00000000-0005-0000-0000-0000A4090000}"/>
    <cellStyle name="Comma 3 2 4 3 4 5" xfId="51115" xr:uid="{00000000-0005-0000-0000-0000A5090000}"/>
    <cellStyle name="Comma 3 2 4 3 5" xfId="11074" xr:uid="{00000000-0005-0000-0000-0000A6090000}"/>
    <cellStyle name="Comma 3 2 4 3 5 2" xfId="30896" xr:uid="{00000000-0005-0000-0000-0000A7090000}"/>
    <cellStyle name="Comma 3 2 4 3 5 3" xfId="40582" xr:uid="{00000000-0005-0000-0000-0000A8090000}"/>
    <cellStyle name="Comma 3 2 4 3 5 4" xfId="52053" xr:uid="{00000000-0005-0000-0000-0000A9090000}"/>
    <cellStyle name="Comma 3 2 4 3 6" xfId="14289" xr:uid="{00000000-0005-0000-0000-0000AA090000}"/>
    <cellStyle name="Comma 3 2 4 3 6 2" xfId="44663" xr:uid="{00000000-0005-0000-0000-0000AB090000}"/>
    <cellStyle name="Comma 3 2 4 3 7" xfId="14395" xr:uid="{00000000-0005-0000-0000-0000AC090000}"/>
    <cellStyle name="Comma 3 2 4 3 8" xfId="20285" xr:uid="{00000000-0005-0000-0000-0000AD090000}"/>
    <cellStyle name="Comma 3 2 4 3 9" xfId="22299" xr:uid="{00000000-0005-0000-0000-0000AE090000}"/>
    <cellStyle name="Comma 3 2 4 4" xfId="986" xr:uid="{00000000-0005-0000-0000-0000AF090000}"/>
    <cellStyle name="Comma 3 2 4 4 10" xfId="46542" xr:uid="{00000000-0005-0000-0000-0000B0090000}"/>
    <cellStyle name="Comma 3 2 4 4 11" xfId="54474" xr:uid="{00000000-0005-0000-0000-0000B1090000}"/>
    <cellStyle name="Comma 3 2 4 4 12" xfId="2516" xr:uid="{00000000-0005-0000-0000-0000B2090000}"/>
    <cellStyle name="Comma 3 2 4 4 2" xfId="7913" xr:uid="{00000000-0005-0000-0000-0000B3090000}"/>
    <cellStyle name="Comma 3 2 4 4 2 2" xfId="12164" xr:uid="{00000000-0005-0000-0000-0000B4090000}"/>
    <cellStyle name="Comma 3 2 4 4 2 2 2" xfId="33757" xr:uid="{00000000-0005-0000-0000-0000B5090000}"/>
    <cellStyle name="Comma 3 2 4 4 2 3" xfId="16762" xr:uid="{00000000-0005-0000-0000-0000B6090000}"/>
    <cellStyle name="Comma 3 2 4 4 2 4" xfId="19706" xr:uid="{00000000-0005-0000-0000-0000B7090000}"/>
    <cellStyle name="Comma 3 2 4 4 2 5" xfId="28255" xr:uid="{00000000-0005-0000-0000-0000B8090000}"/>
    <cellStyle name="Comma 3 2 4 4 2 6" xfId="41449" xr:uid="{00000000-0005-0000-0000-0000B9090000}"/>
    <cellStyle name="Comma 3 2 4 4 2 7" xfId="48813" xr:uid="{00000000-0005-0000-0000-0000BA090000}"/>
    <cellStyle name="Comma 3 2 4 4 3" xfId="5646" xr:uid="{00000000-0005-0000-0000-0000BB090000}"/>
    <cellStyle name="Comma 3 2 4 4 3 2" xfId="9892" xr:uid="{00000000-0005-0000-0000-0000BC090000}"/>
    <cellStyle name="Comma 3 2 4 4 3 3" xfId="31006" xr:uid="{00000000-0005-0000-0000-0000BD090000}"/>
    <cellStyle name="Comma 3 2 4 4 3 4" xfId="44207" xr:uid="{00000000-0005-0000-0000-0000BE090000}"/>
    <cellStyle name="Comma 3 2 4 4 4" xfId="13833" xr:uid="{00000000-0005-0000-0000-0000BF090000}"/>
    <cellStyle name="Comma 3 2 4 4 5" xfId="14397" xr:uid="{00000000-0005-0000-0000-0000C0090000}"/>
    <cellStyle name="Comma 3 2 4 4 6" xfId="20287" xr:uid="{00000000-0005-0000-0000-0000C1090000}"/>
    <cellStyle name="Comma 3 2 4 4 7" xfId="22301" xr:uid="{00000000-0005-0000-0000-0000C2090000}"/>
    <cellStyle name="Comma 3 2 4 4 8" xfId="25249" xr:uid="{00000000-0005-0000-0000-0000C3090000}"/>
    <cellStyle name="Comma 3 2 4 4 9" xfId="37578" xr:uid="{00000000-0005-0000-0000-0000C4090000}"/>
    <cellStyle name="Comma 3 2 4 5" xfId="1934" xr:uid="{00000000-0005-0000-0000-0000C5090000}"/>
    <cellStyle name="Comma 3 2 4 5 10" xfId="47485" xr:uid="{00000000-0005-0000-0000-0000C6090000}"/>
    <cellStyle name="Comma 3 2 4 5 11" xfId="55411" xr:uid="{00000000-0005-0000-0000-0000C7090000}"/>
    <cellStyle name="Comma 3 2 4 5 12" xfId="2517" xr:uid="{00000000-0005-0000-0000-0000C8090000}"/>
    <cellStyle name="Comma 3 2 4 5 2" xfId="8784" xr:uid="{00000000-0005-0000-0000-0000C9090000}"/>
    <cellStyle name="Comma 3 2 4 5 2 2" xfId="16898" xr:uid="{00000000-0005-0000-0000-0000CA090000}"/>
    <cellStyle name="Comma 3 2 4 5 2 2 2" xfId="33758" xr:uid="{00000000-0005-0000-0000-0000CB090000}"/>
    <cellStyle name="Comma 3 2 4 5 2 3" xfId="28256" xr:uid="{00000000-0005-0000-0000-0000CC090000}"/>
    <cellStyle name="Comma 3 2 4 5 2 4" xfId="41450" xr:uid="{00000000-0005-0000-0000-0000CD090000}"/>
    <cellStyle name="Comma 3 2 4 5 2 5" xfId="49684" xr:uid="{00000000-0005-0000-0000-0000CE090000}"/>
    <cellStyle name="Comma 3 2 4 5 3" xfId="6585" xr:uid="{00000000-0005-0000-0000-0000CF090000}"/>
    <cellStyle name="Comma 3 2 4 5 3 2" xfId="31007" xr:uid="{00000000-0005-0000-0000-0000D0090000}"/>
    <cellStyle name="Comma 3 2 4 5 3 3" xfId="45078" xr:uid="{00000000-0005-0000-0000-0000D1090000}"/>
    <cellStyle name="Comma 3 2 4 5 4" xfId="14398" xr:uid="{00000000-0005-0000-0000-0000D2090000}"/>
    <cellStyle name="Comma 3 2 4 5 5" xfId="18836" xr:uid="{00000000-0005-0000-0000-0000D3090000}"/>
    <cellStyle name="Comma 3 2 4 5 6" xfId="20288" xr:uid="{00000000-0005-0000-0000-0000D4090000}"/>
    <cellStyle name="Comma 3 2 4 5 7" xfId="22302" xr:uid="{00000000-0005-0000-0000-0000D5090000}"/>
    <cellStyle name="Comma 3 2 4 5 8" xfId="25250" xr:uid="{00000000-0005-0000-0000-0000D6090000}"/>
    <cellStyle name="Comma 3 2 4 5 9" xfId="37579" xr:uid="{00000000-0005-0000-0000-0000D7090000}"/>
    <cellStyle name="Comma 3 2 4 6" xfId="7285" xr:uid="{00000000-0005-0000-0000-0000D8090000}"/>
    <cellStyle name="Comma 3 2 4 6 2" xfId="11881" xr:uid="{00000000-0005-0000-0000-0000D9090000}"/>
    <cellStyle name="Comma 3 2 4 6 2 2" xfId="33752" xr:uid="{00000000-0005-0000-0000-0000DA090000}"/>
    <cellStyle name="Comma 3 2 4 6 2 3" xfId="28250" xr:uid="{00000000-0005-0000-0000-0000DB090000}"/>
    <cellStyle name="Comma 3 2 4 6 2 4" xfId="41444" xr:uid="{00000000-0005-0000-0000-0000DC090000}"/>
    <cellStyle name="Comma 3 2 4 6 2 5" xfId="52845" xr:uid="{00000000-0005-0000-0000-0000DD090000}"/>
    <cellStyle name="Comma 3 2 4 6 3" xfId="9947" xr:uid="{00000000-0005-0000-0000-0000DE090000}"/>
    <cellStyle name="Comma 3 2 4 6 3 2" xfId="31001" xr:uid="{00000000-0005-0000-0000-0000DF090000}"/>
    <cellStyle name="Comma 3 2 4 6 4" xfId="25244" xr:uid="{00000000-0005-0000-0000-0000E0090000}"/>
    <cellStyle name="Comma 3 2 4 6 5" xfId="37573" xr:uid="{00000000-0005-0000-0000-0000E1090000}"/>
    <cellStyle name="Comma 3 2 4 6 6" xfId="48185" xr:uid="{00000000-0005-0000-0000-0000E2090000}"/>
    <cellStyle name="Comma 3 2 4 7" xfId="4963" xr:uid="{00000000-0005-0000-0000-0000E3090000}"/>
    <cellStyle name="Comma 3 2 4 7 2" xfId="11362" xr:uid="{00000000-0005-0000-0000-0000E4090000}"/>
    <cellStyle name="Comma 3 2 4 7 2 2" xfId="33191" xr:uid="{00000000-0005-0000-0000-0000E5090000}"/>
    <cellStyle name="Comma 3 2 4 7 2 3" xfId="40883" xr:uid="{00000000-0005-0000-0000-0000E6090000}"/>
    <cellStyle name="Comma 3 2 4 7 2 4" xfId="52344" xr:uid="{00000000-0005-0000-0000-0000E7090000}"/>
    <cellStyle name="Comma 3 2 4 7 3" xfId="27689" xr:uid="{00000000-0005-0000-0000-0000E8090000}"/>
    <cellStyle name="Comma 3 2 4 7 4" xfId="37012" xr:uid="{00000000-0005-0000-0000-0000E9090000}"/>
    <cellStyle name="Comma 3 2 4 7 5" xfId="50645" xr:uid="{00000000-0005-0000-0000-0000EA090000}"/>
    <cellStyle name="Comma 3 2 4 8" xfId="10715" xr:uid="{00000000-0005-0000-0000-0000EB090000}"/>
    <cellStyle name="Comma 3 2 4 8 2" xfId="30440" xr:uid="{00000000-0005-0000-0000-0000EC090000}"/>
    <cellStyle name="Comma 3 2 4 8 3" xfId="40126" xr:uid="{00000000-0005-0000-0000-0000ED090000}"/>
    <cellStyle name="Comma 3 2 4 8 4" xfId="51597" xr:uid="{00000000-0005-0000-0000-0000EE090000}"/>
    <cellStyle name="Comma 3 2 4 9" xfId="13548" xr:uid="{00000000-0005-0000-0000-0000EF090000}"/>
    <cellStyle name="Comma 3 2 4 9 2" xfId="43577" xr:uid="{00000000-0005-0000-0000-0000F0090000}"/>
    <cellStyle name="Comma 3 2 5" xfId="374" xr:uid="{00000000-0005-0000-0000-0000F1090000}"/>
    <cellStyle name="Comma 3 2 5 10" xfId="22303" xr:uid="{00000000-0005-0000-0000-0000F2090000}"/>
    <cellStyle name="Comma 3 2 5 11" xfId="24375" xr:uid="{00000000-0005-0000-0000-0000F3090000}"/>
    <cellStyle name="Comma 3 2 5 12" xfId="35952" xr:uid="{00000000-0005-0000-0000-0000F4090000}"/>
    <cellStyle name="Comma 3 2 5 13" xfId="45930" xr:uid="{00000000-0005-0000-0000-0000F5090000}"/>
    <cellStyle name="Comma 3 2 5 14" xfId="53862" xr:uid="{00000000-0005-0000-0000-0000F6090000}"/>
    <cellStyle name="Comma 3 2 5 15" xfId="2518" xr:uid="{00000000-0005-0000-0000-0000F7090000}"/>
    <cellStyle name="Comma 3 2 5 2" xfId="815" xr:uid="{00000000-0005-0000-0000-0000F8090000}"/>
    <cellStyle name="Comma 3 2 5 2 10" xfId="46371" xr:uid="{00000000-0005-0000-0000-0000F9090000}"/>
    <cellStyle name="Comma 3 2 5 2 11" xfId="54303" xr:uid="{00000000-0005-0000-0000-0000FA090000}"/>
    <cellStyle name="Comma 3 2 5 2 12" xfId="2519" xr:uid="{00000000-0005-0000-0000-0000FB090000}"/>
    <cellStyle name="Comma 3 2 5 2 2" xfId="7742" xr:uid="{00000000-0005-0000-0000-0000FC090000}"/>
    <cellStyle name="Comma 3 2 5 2 2 2" xfId="12736" xr:uid="{00000000-0005-0000-0000-0000FD090000}"/>
    <cellStyle name="Comma 3 2 5 2 2 2 2" xfId="33760" xr:uid="{00000000-0005-0000-0000-0000FE090000}"/>
    <cellStyle name="Comma 3 2 5 2 2 3" xfId="9970" xr:uid="{00000000-0005-0000-0000-0000FF090000}"/>
    <cellStyle name="Comma 3 2 5 2 2 4" xfId="19535" xr:uid="{00000000-0005-0000-0000-0000000A0000}"/>
    <cellStyle name="Comma 3 2 5 2 2 5" xfId="28258" xr:uid="{00000000-0005-0000-0000-0000010A0000}"/>
    <cellStyle name="Comma 3 2 5 2 2 6" xfId="41452" xr:uid="{00000000-0005-0000-0000-0000020A0000}"/>
    <cellStyle name="Comma 3 2 5 2 2 7" xfId="48642" xr:uid="{00000000-0005-0000-0000-0000030A0000}"/>
    <cellStyle name="Comma 3 2 5 2 3" xfId="5475" xr:uid="{00000000-0005-0000-0000-0000040A0000}"/>
    <cellStyle name="Comma 3 2 5 2 3 2" xfId="13113" xr:uid="{00000000-0005-0000-0000-0000050A0000}"/>
    <cellStyle name="Comma 3 2 5 2 3 3" xfId="31009" xr:uid="{00000000-0005-0000-0000-0000060A0000}"/>
    <cellStyle name="Comma 3 2 5 2 3 4" xfId="44036" xr:uid="{00000000-0005-0000-0000-0000070A0000}"/>
    <cellStyle name="Comma 3 2 5 2 4" xfId="13662" xr:uid="{00000000-0005-0000-0000-0000080A0000}"/>
    <cellStyle name="Comma 3 2 5 2 5" xfId="14400" xr:uid="{00000000-0005-0000-0000-0000090A0000}"/>
    <cellStyle name="Comma 3 2 5 2 6" xfId="20290" xr:uid="{00000000-0005-0000-0000-00000A0A0000}"/>
    <cellStyle name="Comma 3 2 5 2 7" xfId="22304" xr:uid="{00000000-0005-0000-0000-00000B0A0000}"/>
    <cellStyle name="Comma 3 2 5 2 8" xfId="25252" xr:uid="{00000000-0005-0000-0000-00000C0A0000}"/>
    <cellStyle name="Comma 3 2 5 2 9" xfId="37581" xr:uid="{00000000-0005-0000-0000-00000D0A0000}"/>
    <cellStyle name="Comma 3 2 5 3" xfId="1763" xr:uid="{00000000-0005-0000-0000-00000E0A0000}"/>
    <cellStyle name="Comma 3 2 5 3 10" xfId="47314" xr:uid="{00000000-0005-0000-0000-00000F0A0000}"/>
    <cellStyle name="Comma 3 2 5 3 11" xfId="55240" xr:uid="{00000000-0005-0000-0000-0000100A0000}"/>
    <cellStyle name="Comma 3 2 5 3 12" xfId="2520" xr:uid="{00000000-0005-0000-0000-0000110A0000}"/>
    <cellStyle name="Comma 3 2 5 3 2" xfId="8613" xr:uid="{00000000-0005-0000-0000-0000120A0000}"/>
    <cellStyle name="Comma 3 2 5 3 2 2" xfId="16899" xr:uid="{00000000-0005-0000-0000-0000130A0000}"/>
    <cellStyle name="Comma 3 2 5 3 2 2 2" xfId="33761" xr:uid="{00000000-0005-0000-0000-0000140A0000}"/>
    <cellStyle name="Comma 3 2 5 3 2 3" xfId="28259" xr:uid="{00000000-0005-0000-0000-0000150A0000}"/>
    <cellStyle name="Comma 3 2 5 3 2 4" xfId="41453" xr:uid="{00000000-0005-0000-0000-0000160A0000}"/>
    <cellStyle name="Comma 3 2 5 3 2 5" xfId="49513" xr:uid="{00000000-0005-0000-0000-0000170A0000}"/>
    <cellStyle name="Comma 3 2 5 3 3" xfId="6414" xr:uid="{00000000-0005-0000-0000-0000180A0000}"/>
    <cellStyle name="Comma 3 2 5 3 3 2" xfId="31010" xr:uid="{00000000-0005-0000-0000-0000190A0000}"/>
    <cellStyle name="Comma 3 2 5 3 3 3" xfId="44907" xr:uid="{00000000-0005-0000-0000-00001A0A0000}"/>
    <cellStyle name="Comma 3 2 5 3 4" xfId="14401" xr:uid="{00000000-0005-0000-0000-00001B0A0000}"/>
    <cellStyle name="Comma 3 2 5 3 5" xfId="18665" xr:uid="{00000000-0005-0000-0000-00001C0A0000}"/>
    <cellStyle name="Comma 3 2 5 3 6" xfId="20291" xr:uid="{00000000-0005-0000-0000-00001D0A0000}"/>
    <cellStyle name="Comma 3 2 5 3 7" xfId="22305" xr:uid="{00000000-0005-0000-0000-00001E0A0000}"/>
    <cellStyle name="Comma 3 2 5 3 8" xfId="25253" xr:uid="{00000000-0005-0000-0000-00001F0A0000}"/>
    <cellStyle name="Comma 3 2 5 3 9" xfId="37582" xr:uid="{00000000-0005-0000-0000-0000200A0000}"/>
    <cellStyle name="Comma 3 2 5 4" xfId="7343" xr:uid="{00000000-0005-0000-0000-0000210A0000}"/>
    <cellStyle name="Comma 3 2 5 4 2" xfId="11886" xr:uid="{00000000-0005-0000-0000-0000220A0000}"/>
    <cellStyle name="Comma 3 2 5 4 2 2" xfId="33759" xr:uid="{00000000-0005-0000-0000-0000230A0000}"/>
    <cellStyle name="Comma 3 2 5 4 2 3" xfId="28257" xr:uid="{00000000-0005-0000-0000-0000240A0000}"/>
    <cellStyle name="Comma 3 2 5 4 2 4" xfId="41451" xr:uid="{00000000-0005-0000-0000-0000250A0000}"/>
    <cellStyle name="Comma 3 2 5 4 2 5" xfId="52847" xr:uid="{00000000-0005-0000-0000-0000260A0000}"/>
    <cellStyle name="Comma 3 2 5 4 3" xfId="16454" xr:uid="{00000000-0005-0000-0000-0000270A0000}"/>
    <cellStyle name="Comma 3 2 5 4 3 2" xfId="31008" xr:uid="{00000000-0005-0000-0000-0000280A0000}"/>
    <cellStyle name="Comma 3 2 5 4 4" xfId="25251" xr:uid="{00000000-0005-0000-0000-0000290A0000}"/>
    <cellStyle name="Comma 3 2 5 4 5" xfId="37580" xr:uid="{00000000-0005-0000-0000-00002A0A0000}"/>
    <cellStyle name="Comma 3 2 5 4 6" xfId="48243" xr:uid="{00000000-0005-0000-0000-00002B0A0000}"/>
    <cellStyle name="Comma 3 2 5 5" xfId="5034" xr:uid="{00000000-0005-0000-0000-00002C0A0000}"/>
    <cellStyle name="Comma 3 2 5 5 2" xfId="11191" xr:uid="{00000000-0005-0000-0000-00002D0A0000}"/>
    <cellStyle name="Comma 3 2 5 5 2 2" xfId="33020" xr:uid="{00000000-0005-0000-0000-00002E0A0000}"/>
    <cellStyle name="Comma 3 2 5 5 2 3" xfId="40712" xr:uid="{00000000-0005-0000-0000-00002F0A0000}"/>
    <cellStyle name="Comma 3 2 5 5 2 4" xfId="52173" xr:uid="{00000000-0005-0000-0000-0000300A0000}"/>
    <cellStyle name="Comma 3 2 5 5 3" xfId="27518" xr:uid="{00000000-0005-0000-0000-0000310A0000}"/>
    <cellStyle name="Comma 3 2 5 5 4" xfId="36841" xr:uid="{00000000-0005-0000-0000-0000320A0000}"/>
    <cellStyle name="Comma 3 2 5 5 5" xfId="50196" xr:uid="{00000000-0005-0000-0000-0000330A0000}"/>
    <cellStyle name="Comma 3 2 5 6" xfId="9505" xr:uid="{00000000-0005-0000-0000-0000340A0000}"/>
    <cellStyle name="Comma 3 2 5 6 2" xfId="30269" xr:uid="{00000000-0005-0000-0000-0000350A0000}"/>
    <cellStyle name="Comma 3 2 5 6 3" xfId="39955" xr:uid="{00000000-0005-0000-0000-0000360A0000}"/>
    <cellStyle name="Comma 3 2 5 6 4" xfId="47076" xr:uid="{00000000-0005-0000-0000-0000370A0000}"/>
    <cellStyle name="Comma 3 2 5 7" xfId="13384" xr:uid="{00000000-0005-0000-0000-0000380A0000}"/>
    <cellStyle name="Comma 3 2 5 7 2" xfId="43637" xr:uid="{00000000-0005-0000-0000-0000390A0000}"/>
    <cellStyle name="Comma 3 2 5 8" xfId="14399" xr:uid="{00000000-0005-0000-0000-00003A0A0000}"/>
    <cellStyle name="Comma 3 2 5 9" xfId="20289" xr:uid="{00000000-0005-0000-0000-00003B0A0000}"/>
    <cellStyle name="Comma 3 2 6" xfId="1049" xr:uid="{00000000-0005-0000-0000-00003C0A0000}"/>
    <cellStyle name="Comma 3 2 6 10" xfId="24651" xr:uid="{00000000-0005-0000-0000-00003D0A0000}"/>
    <cellStyle name="Comma 3 2 6 11" xfId="36216" xr:uid="{00000000-0005-0000-0000-00003E0A0000}"/>
    <cellStyle name="Comma 3 2 6 12" xfId="46605" xr:uid="{00000000-0005-0000-0000-00003F0A0000}"/>
    <cellStyle name="Comma 3 2 6 13" xfId="54537" xr:uid="{00000000-0005-0000-0000-0000400A0000}"/>
    <cellStyle name="Comma 3 2 6 14" xfId="2521" xr:uid="{00000000-0005-0000-0000-0000410A0000}"/>
    <cellStyle name="Comma 3 2 6 2" xfId="1991" xr:uid="{00000000-0005-0000-0000-0000420A0000}"/>
    <cellStyle name="Comma 3 2 6 2 10" xfId="47542" xr:uid="{00000000-0005-0000-0000-0000430A0000}"/>
    <cellStyle name="Comma 3 2 6 2 11" xfId="55468" xr:uid="{00000000-0005-0000-0000-0000440A0000}"/>
    <cellStyle name="Comma 3 2 6 2 12" xfId="2522" xr:uid="{00000000-0005-0000-0000-0000450A0000}"/>
    <cellStyle name="Comma 3 2 6 2 2" xfId="8841" xr:uid="{00000000-0005-0000-0000-0000460A0000}"/>
    <cellStyle name="Comma 3 2 6 2 2 2" xfId="16900" xr:uid="{00000000-0005-0000-0000-0000470A0000}"/>
    <cellStyle name="Comma 3 2 6 2 2 2 2" xfId="33763" xr:uid="{00000000-0005-0000-0000-0000480A0000}"/>
    <cellStyle name="Comma 3 2 6 2 2 3" xfId="19763" xr:uid="{00000000-0005-0000-0000-0000490A0000}"/>
    <cellStyle name="Comma 3 2 6 2 2 4" xfId="28261" xr:uid="{00000000-0005-0000-0000-00004A0A0000}"/>
    <cellStyle name="Comma 3 2 6 2 2 5" xfId="41455" xr:uid="{00000000-0005-0000-0000-00004B0A0000}"/>
    <cellStyle name="Comma 3 2 6 2 2 6" xfId="49741" xr:uid="{00000000-0005-0000-0000-00004C0A0000}"/>
    <cellStyle name="Comma 3 2 6 2 3" xfId="6642" xr:uid="{00000000-0005-0000-0000-00004D0A0000}"/>
    <cellStyle name="Comma 3 2 6 2 3 2" xfId="11880" xr:uid="{00000000-0005-0000-0000-00004E0A0000}"/>
    <cellStyle name="Comma 3 2 6 2 3 3" xfId="31012" xr:uid="{00000000-0005-0000-0000-00004F0A0000}"/>
    <cellStyle name="Comma 3 2 6 2 3 4" xfId="45135" xr:uid="{00000000-0005-0000-0000-0000500A0000}"/>
    <cellStyle name="Comma 3 2 6 2 4" xfId="14403" xr:uid="{00000000-0005-0000-0000-0000510A0000}"/>
    <cellStyle name="Comma 3 2 6 2 5" xfId="18078" xr:uid="{00000000-0005-0000-0000-0000520A0000}"/>
    <cellStyle name="Comma 3 2 6 2 6" xfId="20293" xr:uid="{00000000-0005-0000-0000-0000530A0000}"/>
    <cellStyle name="Comma 3 2 6 2 7" xfId="22307" xr:uid="{00000000-0005-0000-0000-0000540A0000}"/>
    <cellStyle name="Comma 3 2 6 2 8" xfId="25255" xr:uid="{00000000-0005-0000-0000-0000550A0000}"/>
    <cellStyle name="Comma 3 2 6 2 9" xfId="37584" xr:uid="{00000000-0005-0000-0000-0000560A0000}"/>
    <cellStyle name="Comma 3 2 6 3" xfId="7970" xr:uid="{00000000-0005-0000-0000-0000570A0000}"/>
    <cellStyle name="Comma 3 2 6 3 2" xfId="11887" xr:uid="{00000000-0005-0000-0000-0000580A0000}"/>
    <cellStyle name="Comma 3 2 6 3 2 2" xfId="33762" xr:uid="{00000000-0005-0000-0000-0000590A0000}"/>
    <cellStyle name="Comma 3 2 6 3 2 3" xfId="28260" xr:uid="{00000000-0005-0000-0000-00005A0A0000}"/>
    <cellStyle name="Comma 3 2 6 3 2 4" xfId="41454" xr:uid="{00000000-0005-0000-0000-00005B0A0000}"/>
    <cellStyle name="Comma 3 2 6 3 2 5" xfId="52848" xr:uid="{00000000-0005-0000-0000-00005C0A0000}"/>
    <cellStyle name="Comma 3 2 6 3 3" xfId="16572" xr:uid="{00000000-0005-0000-0000-00005D0A0000}"/>
    <cellStyle name="Comma 3 2 6 3 3 2" xfId="31011" xr:uid="{00000000-0005-0000-0000-00005E0A0000}"/>
    <cellStyle name="Comma 3 2 6 3 4" xfId="18893" xr:uid="{00000000-0005-0000-0000-00005F0A0000}"/>
    <cellStyle name="Comma 3 2 6 3 5" xfId="25254" xr:uid="{00000000-0005-0000-0000-0000600A0000}"/>
    <cellStyle name="Comma 3 2 6 3 6" xfId="37583" xr:uid="{00000000-0005-0000-0000-0000610A0000}"/>
    <cellStyle name="Comma 3 2 6 3 7" xfId="48870" xr:uid="{00000000-0005-0000-0000-0000620A0000}"/>
    <cellStyle name="Comma 3 2 6 4" xfId="5709" xr:uid="{00000000-0005-0000-0000-0000630A0000}"/>
    <cellStyle name="Comma 3 2 6 4 2" xfId="11419" xr:uid="{00000000-0005-0000-0000-0000640A0000}"/>
    <cellStyle name="Comma 3 2 6 4 2 2" xfId="33248" xr:uid="{00000000-0005-0000-0000-0000650A0000}"/>
    <cellStyle name="Comma 3 2 6 4 2 3" xfId="40940" xr:uid="{00000000-0005-0000-0000-0000660A0000}"/>
    <cellStyle name="Comma 3 2 6 4 2 4" xfId="52401" xr:uid="{00000000-0005-0000-0000-0000670A0000}"/>
    <cellStyle name="Comma 3 2 6 4 3" xfId="27746" xr:uid="{00000000-0005-0000-0000-0000680A0000}"/>
    <cellStyle name="Comma 3 2 6 4 4" xfId="37069" xr:uid="{00000000-0005-0000-0000-0000690A0000}"/>
    <cellStyle name="Comma 3 2 6 4 5" xfId="50689" xr:uid="{00000000-0005-0000-0000-00006A0A0000}"/>
    <cellStyle name="Comma 3 2 6 5" xfId="10772" xr:uid="{00000000-0005-0000-0000-00006B0A0000}"/>
    <cellStyle name="Comma 3 2 6 5 2" xfId="30497" xr:uid="{00000000-0005-0000-0000-00006C0A0000}"/>
    <cellStyle name="Comma 3 2 6 5 3" xfId="40183" xr:uid="{00000000-0005-0000-0000-00006D0A0000}"/>
    <cellStyle name="Comma 3 2 6 5 4" xfId="51654" xr:uid="{00000000-0005-0000-0000-00006E0A0000}"/>
    <cellStyle name="Comma 3 2 6 6" xfId="13890" xr:uid="{00000000-0005-0000-0000-00006F0A0000}"/>
    <cellStyle name="Comma 3 2 6 6 2" xfId="44264" xr:uid="{00000000-0005-0000-0000-0000700A0000}"/>
    <cellStyle name="Comma 3 2 6 7" xfId="14402" xr:uid="{00000000-0005-0000-0000-0000710A0000}"/>
    <cellStyle name="Comma 3 2 6 8" xfId="20292" xr:uid="{00000000-0005-0000-0000-0000720A0000}"/>
    <cellStyle name="Comma 3 2 6 9" xfId="22306" xr:uid="{00000000-0005-0000-0000-0000730A0000}"/>
    <cellStyle name="Comma 3 2 7" xfId="1289" xr:uid="{00000000-0005-0000-0000-0000740A0000}"/>
    <cellStyle name="Comma 3 2 7 10" xfId="24927" xr:uid="{00000000-0005-0000-0000-0000750A0000}"/>
    <cellStyle name="Comma 3 2 7 11" xfId="36492" xr:uid="{00000000-0005-0000-0000-0000760A0000}"/>
    <cellStyle name="Comma 3 2 7 12" xfId="46845" xr:uid="{00000000-0005-0000-0000-0000770A0000}"/>
    <cellStyle name="Comma 3 2 7 13" xfId="54777" xr:uid="{00000000-0005-0000-0000-0000780A0000}"/>
    <cellStyle name="Comma 3 2 7 14" xfId="2523" xr:uid="{00000000-0005-0000-0000-0000790A0000}"/>
    <cellStyle name="Comma 3 2 7 2" xfId="2219" xr:uid="{00000000-0005-0000-0000-00007A0A0000}"/>
    <cellStyle name="Comma 3 2 7 2 10" xfId="47770" xr:uid="{00000000-0005-0000-0000-00007B0A0000}"/>
    <cellStyle name="Comma 3 2 7 2 11" xfId="55696" xr:uid="{00000000-0005-0000-0000-00007C0A0000}"/>
    <cellStyle name="Comma 3 2 7 2 12" xfId="2524" xr:uid="{00000000-0005-0000-0000-00007D0A0000}"/>
    <cellStyle name="Comma 3 2 7 2 2" xfId="9069" xr:uid="{00000000-0005-0000-0000-00007E0A0000}"/>
    <cellStyle name="Comma 3 2 7 2 2 2" xfId="16901" xr:uid="{00000000-0005-0000-0000-00007F0A0000}"/>
    <cellStyle name="Comma 3 2 7 2 2 2 2" xfId="33765" xr:uid="{00000000-0005-0000-0000-0000800A0000}"/>
    <cellStyle name="Comma 3 2 7 2 2 3" xfId="19991" xr:uid="{00000000-0005-0000-0000-0000810A0000}"/>
    <cellStyle name="Comma 3 2 7 2 2 4" xfId="28263" xr:uid="{00000000-0005-0000-0000-0000820A0000}"/>
    <cellStyle name="Comma 3 2 7 2 2 5" xfId="41457" xr:uid="{00000000-0005-0000-0000-0000830A0000}"/>
    <cellStyle name="Comma 3 2 7 2 2 6" xfId="49969" xr:uid="{00000000-0005-0000-0000-0000840A0000}"/>
    <cellStyle name="Comma 3 2 7 2 3" xfId="6870" xr:uid="{00000000-0005-0000-0000-0000850A0000}"/>
    <cellStyle name="Comma 3 2 7 2 3 2" xfId="16738" xr:uid="{00000000-0005-0000-0000-0000860A0000}"/>
    <cellStyle name="Comma 3 2 7 2 3 3" xfId="31014" xr:uid="{00000000-0005-0000-0000-0000870A0000}"/>
    <cellStyle name="Comma 3 2 7 2 3 4" xfId="45363" xr:uid="{00000000-0005-0000-0000-0000880A0000}"/>
    <cellStyle name="Comma 3 2 7 2 4" xfId="14405" xr:uid="{00000000-0005-0000-0000-0000890A0000}"/>
    <cellStyle name="Comma 3 2 7 2 5" xfId="18249" xr:uid="{00000000-0005-0000-0000-00008A0A0000}"/>
    <cellStyle name="Comma 3 2 7 2 6" xfId="20295" xr:uid="{00000000-0005-0000-0000-00008B0A0000}"/>
    <cellStyle name="Comma 3 2 7 2 7" xfId="22309" xr:uid="{00000000-0005-0000-0000-00008C0A0000}"/>
    <cellStyle name="Comma 3 2 7 2 8" xfId="25257" xr:uid="{00000000-0005-0000-0000-00008D0A0000}"/>
    <cellStyle name="Comma 3 2 7 2 9" xfId="37586" xr:uid="{00000000-0005-0000-0000-00008E0A0000}"/>
    <cellStyle name="Comma 3 2 7 3" xfId="8198" xr:uid="{00000000-0005-0000-0000-00008F0A0000}"/>
    <cellStyle name="Comma 3 2 7 3 2" xfId="11888" xr:uid="{00000000-0005-0000-0000-0000900A0000}"/>
    <cellStyle name="Comma 3 2 7 3 2 2" xfId="33764" xr:uid="{00000000-0005-0000-0000-0000910A0000}"/>
    <cellStyle name="Comma 3 2 7 3 2 3" xfId="28262" xr:uid="{00000000-0005-0000-0000-0000920A0000}"/>
    <cellStyle name="Comma 3 2 7 3 2 4" xfId="41456" xr:uid="{00000000-0005-0000-0000-0000930A0000}"/>
    <cellStyle name="Comma 3 2 7 3 2 5" xfId="52849" xr:uid="{00000000-0005-0000-0000-0000940A0000}"/>
    <cellStyle name="Comma 3 2 7 3 3" xfId="10858" xr:uid="{00000000-0005-0000-0000-0000950A0000}"/>
    <cellStyle name="Comma 3 2 7 3 3 2" xfId="31013" xr:uid="{00000000-0005-0000-0000-0000960A0000}"/>
    <cellStyle name="Comma 3 2 7 3 4" xfId="19121" xr:uid="{00000000-0005-0000-0000-0000970A0000}"/>
    <cellStyle name="Comma 3 2 7 3 5" xfId="25256" xr:uid="{00000000-0005-0000-0000-0000980A0000}"/>
    <cellStyle name="Comma 3 2 7 3 6" xfId="37585" xr:uid="{00000000-0005-0000-0000-0000990A0000}"/>
    <cellStyle name="Comma 3 2 7 3 7" xfId="49098" xr:uid="{00000000-0005-0000-0000-00009A0A0000}"/>
    <cellStyle name="Comma 3 2 7 4" xfId="5949" xr:uid="{00000000-0005-0000-0000-00009B0A0000}"/>
    <cellStyle name="Comma 3 2 7 4 2" xfId="11647" xr:uid="{00000000-0005-0000-0000-00009C0A0000}"/>
    <cellStyle name="Comma 3 2 7 4 2 2" xfId="33476" xr:uid="{00000000-0005-0000-0000-00009D0A0000}"/>
    <cellStyle name="Comma 3 2 7 4 2 3" xfId="41168" xr:uid="{00000000-0005-0000-0000-00009E0A0000}"/>
    <cellStyle name="Comma 3 2 7 4 2 4" xfId="52629" xr:uid="{00000000-0005-0000-0000-00009F0A0000}"/>
    <cellStyle name="Comma 3 2 7 4 3" xfId="27974" xr:uid="{00000000-0005-0000-0000-0000A00A0000}"/>
    <cellStyle name="Comma 3 2 7 4 4" xfId="37297" xr:uid="{00000000-0005-0000-0000-0000A10A0000}"/>
    <cellStyle name="Comma 3 2 7 4 5" xfId="50468" xr:uid="{00000000-0005-0000-0000-0000A20A0000}"/>
    <cellStyle name="Comma 3 2 7 5" xfId="10903" xr:uid="{00000000-0005-0000-0000-0000A30A0000}"/>
    <cellStyle name="Comma 3 2 7 5 2" xfId="30725" xr:uid="{00000000-0005-0000-0000-0000A40A0000}"/>
    <cellStyle name="Comma 3 2 7 5 3" xfId="40411" xr:uid="{00000000-0005-0000-0000-0000A50A0000}"/>
    <cellStyle name="Comma 3 2 7 5 4" xfId="51882" xr:uid="{00000000-0005-0000-0000-0000A60A0000}"/>
    <cellStyle name="Comma 3 2 7 6" xfId="14118" xr:uid="{00000000-0005-0000-0000-0000A70A0000}"/>
    <cellStyle name="Comma 3 2 7 6 2" xfId="44492" xr:uid="{00000000-0005-0000-0000-0000A80A0000}"/>
    <cellStyle name="Comma 3 2 7 7" xfId="14404" xr:uid="{00000000-0005-0000-0000-0000A90A0000}"/>
    <cellStyle name="Comma 3 2 7 8" xfId="20294" xr:uid="{00000000-0005-0000-0000-0000AA0A0000}"/>
    <cellStyle name="Comma 3 2 7 9" xfId="22308" xr:uid="{00000000-0005-0000-0000-0000AB0A0000}"/>
    <cellStyle name="Comma 3 2 8" xfId="758" xr:uid="{00000000-0005-0000-0000-0000AC0A0000}"/>
    <cellStyle name="Comma 3 2 8 10" xfId="35889" xr:uid="{00000000-0005-0000-0000-0000AD0A0000}"/>
    <cellStyle name="Comma 3 2 8 11" xfId="46314" xr:uid="{00000000-0005-0000-0000-0000AE0A0000}"/>
    <cellStyle name="Comma 3 2 8 12" xfId="54246" xr:uid="{00000000-0005-0000-0000-0000AF0A0000}"/>
    <cellStyle name="Comma 3 2 8 13" xfId="2525" xr:uid="{00000000-0005-0000-0000-0000B00A0000}"/>
    <cellStyle name="Comma 3 2 8 2" xfId="1706" xr:uid="{00000000-0005-0000-0000-0000B10A0000}"/>
    <cellStyle name="Comma 3 2 8 2 10" xfId="47257" xr:uid="{00000000-0005-0000-0000-0000B20A0000}"/>
    <cellStyle name="Comma 3 2 8 2 11" xfId="55183" xr:uid="{00000000-0005-0000-0000-0000B30A0000}"/>
    <cellStyle name="Comma 3 2 8 2 12" xfId="2526" xr:uid="{00000000-0005-0000-0000-0000B40A0000}"/>
    <cellStyle name="Comma 3 2 8 2 2" xfId="8556" xr:uid="{00000000-0005-0000-0000-0000B50A0000}"/>
    <cellStyle name="Comma 3 2 8 2 2 2" xfId="16902" xr:uid="{00000000-0005-0000-0000-0000B60A0000}"/>
    <cellStyle name="Comma 3 2 8 2 2 2 2" xfId="33767" xr:uid="{00000000-0005-0000-0000-0000B70A0000}"/>
    <cellStyle name="Comma 3 2 8 2 2 3" xfId="19478" xr:uid="{00000000-0005-0000-0000-0000B80A0000}"/>
    <cellStyle name="Comma 3 2 8 2 2 4" xfId="28265" xr:uid="{00000000-0005-0000-0000-0000B90A0000}"/>
    <cellStyle name="Comma 3 2 8 2 2 5" xfId="41459" xr:uid="{00000000-0005-0000-0000-0000BA0A0000}"/>
    <cellStyle name="Comma 3 2 8 2 2 6" xfId="49456" xr:uid="{00000000-0005-0000-0000-0000BB0A0000}"/>
    <cellStyle name="Comma 3 2 8 2 3" xfId="6357" xr:uid="{00000000-0005-0000-0000-0000BC0A0000}"/>
    <cellStyle name="Comma 3 2 8 2 3 2" xfId="10552" xr:uid="{00000000-0005-0000-0000-0000BD0A0000}"/>
    <cellStyle name="Comma 3 2 8 2 3 3" xfId="31016" xr:uid="{00000000-0005-0000-0000-0000BE0A0000}"/>
    <cellStyle name="Comma 3 2 8 2 3 4" xfId="44850" xr:uid="{00000000-0005-0000-0000-0000BF0A0000}"/>
    <cellStyle name="Comma 3 2 8 2 4" xfId="14407" xr:uid="{00000000-0005-0000-0000-0000C00A0000}"/>
    <cellStyle name="Comma 3 2 8 2 5" xfId="17961" xr:uid="{00000000-0005-0000-0000-0000C10A0000}"/>
    <cellStyle name="Comma 3 2 8 2 6" xfId="20297" xr:uid="{00000000-0005-0000-0000-0000C20A0000}"/>
    <cellStyle name="Comma 3 2 8 2 7" xfId="22311" xr:uid="{00000000-0005-0000-0000-0000C30A0000}"/>
    <cellStyle name="Comma 3 2 8 2 8" xfId="25259" xr:uid="{00000000-0005-0000-0000-0000C40A0000}"/>
    <cellStyle name="Comma 3 2 8 2 9" xfId="37588" xr:uid="{00000000-0005-0000-0000-0000C50A0000}"/>
    <cellStyle name="Comma 3 2 8 3" xfId="7685" xr:uid="{00000000-0005-0000-0000-0000C60A0000}"/>
    <cellStyle name="Comma 3 2 8 3 2" xfId="11889" xr:uid="{00000000-0005-0000-0000-0000C70A0000}"/>
    <cellStyle name="Comma 3 2 8 3 2 2" xfId="33766" xr:uid="{00000000-0005-0000-0000-0000C80A0000}"/>
    <cellStyle name="Comma 3 2 8 3 2 3" xfId="41458" xr:uid="{00000000-0005-0000-0000-0000C90A0000}"/>
    <cellStyle name="Comma 3 2 8 3 2 4" xfId="52850" xr:uid="{00000000-0005-0000-0000-0000CA0A0000}"/>
    <cellStyle name="Comma 3 2 8 3 3" xfId="18608" xr:uid="{00000000-0005-0000-0000-0000CB0A0000}"/>
    <cellStyle name="Comma 3 2 8 3 4" xfId="28264" xr:uid="{00000000-0005-0000-0000-0000CC0A0000}"/>
    <cellStyle name="Comma 3 2 8 3 5" xfId="37587" xr:uid="{00000000-0005-0000-0000-0000CD0A0000}"/>
    <cellStyle name="Comma 3 2 8 3 6" xfId="48585" xr:uid="{00000000-0005-0000-0000-0000CE0A0000}"/>
    <cellStyle name="Comma 3 2 8 4" xfId="5418" xr:uid="{00000000-0005-0000-0000-0000CF0A0000}"/>
    <cellStyle name="Comma 3 2 8 4 2" xfId="10012" xr:uid="{00000000-0005-0000-0000-0000D00A0000}"/>
    <cellStyle name="Comma 3 2 8 4 3" xfId="31015" xr:uid="{00000000-0005-0000-0000-0000D10A0000}"/>
    <cellStyle name="Comma 3 2 8 4 4" xfId="39898" xr:uid="{00000000-0005-0000-0000-0000D20A0000}"/>
    <cellStyle name="Comma 3 2 8 4 5" xfId="50783" xr:uid="{00000000-0005-0000-0000-0000D30A0000}"/>
    <cellStyle name="Comma 3 2 8 5" xfId="13605" xr:uid="{00000000-0005-0000-0000-0000D40A0000}"/>
    <cellStyle name="Comma 3 2 8 5 2" xfId="43979" xr:uid="{00000000-0005-0000-0000-0000D50A0000}"/>
    <cellStyle name="Comma 3 2 8 6" xfId="14406" xr:uid="{00000000-0005-0000-0000-0000D60A0000}"/>
    <cellStyle name="Comma 3 2 8 7" xfId="20296" xr:uid="{00000000-0005-0000-0000-0000D70A0000}"/>
    <cellStyle name="Comma 3 2 8 8" xfId="22310" xr:uid="{00000000-0005-0000-0000-0000D80A0000}"/>
    <cellStyle name="Comma 3 2 8 9" xfId="25258" xr:uid="{00000000-0005-0000-0000-0000D90A0000}"/>
    <cellStyle name="Comma 3 2 9" xfId="644" xr:uid="{00000000-0005-0000-0000-0000DA0A0000}"/>
    <cellStyle name="Comma 3 2 9 10" xfId="46200" xr:uid="{00000000-0005-0000-0000-0000DB0A0000}"/>
    <cellStyle name="Comma 3 2 9 11" xfId="54132" xr:uid="{00000000-0005-0000-0000-0000DC0A0000}"/>
    <cellStyle name="Comma 3 2 9 12" xfId="2527" xr:uid="{00000000-0005-0000-0000-0000DD0A0000}"/>
    <cellStyle name="Comma 3 2 9 2" xfId="7571" xr:uid="{00000000-0005-0000-0000-0000DE0A0000}"/>
    <cellStyle name="Comma 3 2 9 2 2" xfId="16903" xr:uid="{00000000-0005-0000-0000-0000DF0A0000}"/>
    <cellStyle name="Comma 3 2 9 2 2 2" xfId="33768" xr:uid="{00000000-0005-0000-0000-0000E00A0000}"/>
    <cellStyle name="Comma 3 2 9 2 3" xfId="19364" xr:uid="{00000000-0005-0000-0000-0000E10A0000}"/>
    <cellStyle name="Comma 3 2 9 2 4" xfId="28266" xr:uid="{00000000-0005-0000-0000-0000E20A0000}"/>
    <cellStyle name="Comma 3 2 9 2 5" xfId="41460" xr:uid="{00000000-0005-0000-0000-0000E30A0000}"/>
    <cellStyle name="Comma 3 2 9 2 6" xfId="48471" xr:uid="{00000000-0005-0000-0000-0000E40A0000}"/>
    <cellStyle name="Comma 3 2 9 3" xfId="5304" xr:uid="{00000000-0005-0000-0000-0000E50A0000}"/>
    <cellStyle name="Comma 3 2 9 3 2" xfId="16509" xr:uid="{00000000-0005-0000-0000-0000E60A0000}"/>
    <cellStyle name="Comma 3 2 9 3 3" xfId="31017" xr:uid="{00000000-0005-0000-0000-0000E70A0000}"/>
    <cellStyle name="Comma 3 2 9 3 4" xfId="43865" xr:uid="{00000000-0005-0000-0000-0000E80A0000}"/>
    <cellStyle name="Comma 3 2 9 4" xfId="14408" xr:uid="{00000000-0005-0000-0000-0000E90A0000}"/>
    <cellStyle name="Comma 3 2 9 5" xfId="17847" xr:uid="{00000000-0005-0000-0000-0000EA0A0000}"/>
    <cellStyle name="Comma 3 2 9 6" xfId="20298" xr:uid="{00000000-0005-0000-0000-0000EB0A0000}"/>
    <cellStyle name="Comma 3 2 9 7" xfId="22312" xr:uid="{00000000-0005-0000-0000-0000EC0A0000}"/>
    <cellStyle name="Comma 3 2 9 8" xfId="25260" xr:uid="{00000000-0005-0000-0000-0000ED0A0000}"/>
    <cellStyle name="Comma 3 2 9 9" xfId="37589" xr:uid="{00000000-0005-0000-0000-0000EE0A0000}"/>
    <cellStyle name="Comma 3 20" xfId="45597" xr:uid="{00000000-0005-0000-0000-0000EF0A0000}"/>
    <cellStyle name="Comma 3 21" xfId="53533" xr:uid="{00000000-0005-0000-0000-0000F00A0000}"/>
    <cellStyle name="Comma 3 22" xfId="2492" xr:uid="{00000000-0005-0000-0000-0000F10A0000}"/>
    <cellStyle name="Comma 3 3" xfId="211" xr:uid="{00000000-0005-0000-0000-0000F20A0000}"/>
    <cellStyle name="Comma 3 3 10" xfId="14409" xr:uid="{00000000-0005-0000-0000-0000F30A0000}"/>
    <cellStyle name="Comma 3 3 11" xfId="20299" xr:uid="{00000000-0005-0000-0000-0000F40A0000}"/>
    <cellStyle name="Comma 3 3 12" xfId="22313" xr:uid="{00000000-0005-0000-0000-0000F50A0000}"/>
    <cellStyle name="Comma 3 3 13" xfId="24493" xr:uid="{00000000-0005-0000-0000-0000F60A0000}"/>
    <cellStyle name="Comma 3 3 14" xfId="35806" xr:uid="{00000000-0005-0000-0000-0000F70A0000}"/>
    <cellStyle name="Comma 3 3 15" xfId="45768" xr:uid="{00000000-0005-0000-0000-0000F80A0000}"/>
    <cellStyle name="Comma 3 3 16" xfId="53701" xr:uid="{00000000-0005-0000-0000-0000F90A0000}"/>
    <cellStyle name="Comma 3 3 17" xfId="2528" xr:uid="{00000000-0005-0000-0000-0000FA0A0000}"/>
    <cellStyle name="Comma 3 3 2" xfId="492" xr:uid="{00000000-0005-0000-0000-0000FB0A0000}"/>
    <cellStyle name="Comma 3 3 2 10" xfId="22314" xr:uid="{00000000-0005-0000-0000-0000FC0A0000}"/>
    <cellStyle name="Comma 3 3 2 11" xfId="24769" xr:uid="{00000000-0005-0000-0000-0000FD0A0000}"/>
    <cellStyle name="Comma 3 3 2 12" xfId="36334" xr:uid="{00000000-0005-0000-0000-0000FE0A0000}"/>
    <cellStyle name="Comma 3 3 2 13" xfId="46048" xr:uid="{00000000-0005-0000-0000-0000FF0A0000}"/>
    <cellStyle name="Comma 3 3 2 14" xfId="53980" xr:uid="{00000000-0005-0000-0000-0000000B0000}"/>
    <cellStyle name="Comma 3 3 2 15" xfId="2529" xr:uid="{00000000-0005-0000-0000-0000010B0000}"/>
    <cellStyle name="Comma 3 3 2 2" xfId="1155" xr:uid="{00000000-0005-0000-0000-0000020B0000}"/>
    <cellStyle name="Comma 3 3 2 2 10" xfId="46711" xr:uid="{00000000-0005-0000-0000-0000030B0000}"/>
    <cellStyle name="Comma 3 3 2 2 11" xfId="54643" xr:uid="{00000000-0005-0000-0000-0000040B0000}"/>
    <cellStyle name="Comma 3 3 2 2 12" xfId="2530" xr:uid="{00000000-0005-0000-0000-0000050B0000}"/>
    <cellStyle name="Comma 3 3 2 2 2" xfId="8070" xr:uid="{00000000-0005-0000-0000-0000060B0000}"/>
    <cellStyle name="Comma 3 3 2 2 2 2" xfId="12523" xr:uid="{00000000-0005-0000-0000-0000070B0000}"/>
    <cellStyle name="Comma 3 3 2 2 2 2 2" xfId="33771" xr:uid="{00000000-0005-0000-0000-0000080B0000}"/>
    <cellStyle name="Comma 3 3 2 2 2 3" xfId="13014" xr:uid="{00000000-0005-0000-0000-0000090B0000}"/>
    <cellStyle name="Comma 3 3 2 2 2 4" xfId="19863" xr:uid="{00000000-0005-0000-0000-00000A0B0000}"/>
    <cellStyle name="Comma 3 3 2 2 2 5" xfId="28269" xr:uid="{00000000-0005-0000-0000-00000B0B0000}"/>
    <cellStyle name="Comma 3 3 2 2 2 6" xfId="41463" xr:uid="{00000000-0005-0000-0000-00000C0B0000}"/>
    <cellStyle name="Comma 3 3 2 2 2 7" xfId="48970" xr:uid="{00000000-0005-0000-0000-00000D0B0000}"/>
    <cellStyle name="Comma 3 3 2 2 3" xfId="5815" xr:uid="{00000000-0005-0000-0000-00000E0B0000}"/>
    <cellStyle name="Comma 3 3 2 2 3 2" xfId="13038" xr:uid="{00000000-0005-0000-0000-00000F0B0000}"/>
    <cellStyle name="Comma 3 3 2 2 3 3" xfId="31020" xr:uid="{00000000-0005-0000-0000-0000100B0000}"/>
    <cellStyle name="Comma 3 3 2 2 3 4" xfId="44364" xr:uid="{00000000-0005-0000-0000-0000110B0000}"/>
    <cellStyle name="Comma 3 3 2 2 4" xfId="13990" xr:uid="{00000000-0005-0000-0000-0000120B0000}"/>
    <cellStyle name="Comma 3 3 2 2 5" xfId="14411" xr:uid="{00000000-0005-0000-0000-0000130B0000}"/>
    <cellStyle name="Comma 3 3 2 2 6" xfId="20301" xr:uid="{00000000-0005-0000-0000-0000140B0000}"/>
    <cellStyle name="Comma 3 3 2 2 7" xfId="22315" xr:uid="{00000000-0005-0000-0000-0000150B0000}"/>
    <cellStyle name="Comma 3 3 2 2 8" xfId="25263" xr:uid="{00000000-0005-0000-0000-0000160B0000}"/>
    <cellStyle name="Comma 3 3 2 2 9" xfId="37592" xr:uid="{00000000-0005-0000-0000-0000170B0000}"/>
    <cellStyle name="Comma 3 3 2 3" xfId="2091" xr:uid="{00000000-0005-0000-0000-0000180B0000}"/>
    <cellStyle name="Comma 3 3 2 3 10" xfId="47642" xr:uid="{00000000-0005-0000-0000-0000190B0000}"/>
    <cellStyle name="Comma 3 3 2 3 11" xfId="55568" xr:uid="{00000000-0005-0000-0000-00001A0B0000}"/>
    <cellStyle name="Comma 3 3 2 3 12" xfId="2531" xr:uid="{00000000-0005-0000-0000-00001B0B0000}"/>
    <cellStyle name="Comma 3 3 2 3 2" xfId="8941" xr:uid="{00000000-0005-0000-0000-00001C0B0000}"/>
    <cellStyle name="Comma 3 3 2 3 2 2" xfId="16904" xr:uid="{00000000-0005-0000-0000-00001D0B0000}"/>
    <cellStyle name="Comma 3 3 2 3 2 2 2" xfId="33772" xr:uid="{00000000-0005-0000-0000-00001E0B0000}"/>
    <cellStyle name="Comma 3 3 2 3 2 3" xfId="28270" xr:uid="{00000000-0005-0000-0000-00001F0B0000}"/>
    <cellStyle name="Comma 3 3 2 3 2 4" xfId="41464" xr:uid="{00000000-0005-0000-0000-0000200B0000}"/>
    <cellStyle name="Comma 3 3 2 3 2 5" xfId="49841" xr:uid="{00000000-0005-0000-0000-0000210B0000}"/>
    <cellStyle name="Comma 3 3 2 3 3" xfId="6742" xr:uid="{00000000-0005-0000-0000-0000220B0000}"/>
    <cellStyle name="Comma 3 3 2 3 3 2" xfId="31021" xr:uid="{00000000-0005-0000-0000-0000230B0000}"/>
    <cellStyle name="Comma 3 3 2 3 3 3" xfId="45235" xr:uid="{00000000-0005-0000-0000-0000240B0000}"/>
    <cellStyle name="Comma 3 3 2 3 4" xfId="14412" xr:uid="{00000000-0005-0000-0000-0000250B0000}"/>
    <cellStyle name="Comma 3 3 2 3 5" xfId="18993" xr:uid="{00000000-0005-0000-0000-0000260B0000}"/>
    <cellStyle name="Comma 3 3 2 3 6" xfId="20302" xr:uid="{00000000-0005-0000-0000-0000270B0000}"/>
    <cellStyle name="Comma 3 3 2 3 7" xfId="22316" xr:uid="{00000000-0005-0000-0000-0000280B0000}"/>
    <cellStyle name="Comma 3 3 2 3 8" xfId="25264" xr:uid="{00000000-0005-0000-0000-0000290B0000}"/>
    <cellStyle name="Comma 3 3 2 3 9" xfId="37593" xr:uid="{00000000-0005-0000-0000-00002A0B0000}"/>
    <cellStyle name="Comma 3 3 2 4" xfId="7443" xr:uid="{00000000-0005-0000-0000-00002B0B0000}"/>
    <cellStyle name="Comma 3 3 2 4 2" xfId="11891" xr:uid="{00000000-0005-0000-0000-00002C0B0000}"/>
    <cellStyle name="Comma 3 3 2 4 2 2" xfId="33770" xr:uid="{00000000-0005-0000-0000-00002D0B0000}"/>
    <cellStyle name="Comma 3 3 2 4 2 3" xfId="28268" xr:uid="{00000000-0005-0000-0000-00002E0B0000}"/>
    <cellStyle name="Comma 3 3 2 4 2 4" xfId="41462" xr:uid="{00000000-0005-0000-0000-00002F0B0000}"/>
    <cellStyle name="Comma 3 3 2 4 2 5" xfId="52851" xr:uid="{00000000-0005-0000-0000-0000300B0000}"/>
    <cellStyle name="Comma 3 3 2 4 3" xfId="9873" xr:uid="{00000000-0005-0000-0000-0000310B0000}"/>
    <cellStyle name="Comma 3 3 2 4 3 2" xfId="31019" xr:uid="{00000000-0005-0000-0000-0000320B0000}"/>
    <cellStyle name="Comma 3 3 2 4 4" xfId="25262" xr:uid="{00000000-0005-0000-0000-0000330B0000}"/>
    <cellStyle name="Comma 3 3 2 4 5" xfId="37591" xr:uid="{00000000-0005-0000-0000-0000340B0000}"/>
    <cellStyle name="Comma 3 3 2 4 6" xfId="48343" xr:uid="{00000000-0005-0000-0000-0000350B0000}"/>
    <cellStyle name="Comma 3 3 2 5" xfId="5152" xr:uid="{00000000-0005-0000-0000-0000360B0000}"/>
    <cellStyle name="Comma 3 3 2 5 2" xfId="11519" xr:uid="{00000000-0005-0000-0000-0000370B0000}"/>
    <cellStyle name="Comma 3 3 2 5 2 2" xfId="33348" xr:uid="{00000000-0005-0000-0000-0000380B0000}"/>
    <cellStyle name="Comma 3 3 2 5 2 3" xfId="41040" xr:uid="{00000000-0005-0000-0000-0000390B0000}"/>
    <cellStyle name="Comma 3 3 2 5 2 4" xfId="52501" xr:uid="{00000000-0005-0000-0000-00003A0B0000}"/>
    <cellStyle name="Comma 3 3 2 5 3" xfId="27846" xr:uid="{00000000-0005-0000-0000-00003B0B0000}"/>
    <cellStyle name="Comma 3 3 2 5 4" xfId="37169" xr:uid="{00000000-0005-0000-0000-00003C0B0000}"/>
    <cellStyle name="Comma 3 3 2 5 5" xfId="50490" xr:uid="{00000000-0005-0000-0000-00003D0B0000}"/>
    <cellStyle name="Comma 3 3 2 6" xfId="10822" xr:uid="{00000000-0005-0000-0000-00003E0B0000}"/>
    <cellStyle name="Comma 3 3 2 6 2" xfId="30597" xr:uid="{00000000-0005-0000-0000-00003F0B0000}"/>
    <cellStyle name="Comma 3 3 2 6 3" xfId="40283" xr:uid="{00000000-0005-0000-0000-0000400B0000}"/>
    <cellStyle name="Comma 3 3 2 6 4" xfId="51754" xr:uid="{00000000-0005-0000-0000-0000410B0000}"/>
    <cellStyle name="Comma 3 3 2 7" xfId="13477" xr:uid="{00000000-0005-0000-0000-0000420B0000}"/>
    <cellStyle name="Comma 3 3 2 7 2" xfId="43737" xr:uid="{00000000-0005-0000-0000-0000430B0000}"/>
    <cellStyle name="Comma 3 3 2 8" xfId="14410" xr:uid="{00000000-0005-0000-0000-0000440B0000}"/>
    <cellStyle name="Comma 3 3 2 9" xfId="20300" xr:uid="{00000000-0005-0000-0000-0000450B0000}"/>
    <cellStyle name="Comma 3 3 3" xfId="1407" xr:uid="{00000000-0005-0000-0000-0000460B0000}"/>
    <cellStyle name="Comma 3 3 3 10" xfId="25045" xr:uid="{00000000-0005-0000-0000-0000470B0000}"/>
    <cellStyle name="Comma 3 3 3 11" xfId="36610" xr:uid="{00000000-0005-0000-0000-0000480B0000}"/>
    <cellStyle name="Comma 3 3 3 12" xfId="46963" xr:uid="{00000000-0005-0000-0000-0000490B0000}"/>
    <cellStyle name="Comma 3 3 3 13" xfId="54895" xr:uid="{00000000-0005-0000-0000-00004A0B0000}"/>
    <cellStyle name="Comma 3 3 3 14" xfId="2532" xr:uid="{00000000-0005-0000-0000-00004B0B0000}"/>
    <cellStyle name="Comma 3 3 3 2" xfId="2319" xr:uid="{00000000-0005-0000-0000-00004C0B0000}"/>
    <cellStyle name="Comma 3 3 3 2 10" xfId="47870" xr:uid="{00000000-0005-0000-0000-00004D0B0000}"/>
    <cellStyle name="Comma 3 3 3 2 11" xfId="55796" xr:uid="{00000000-0005-0000-0000-00004E0B0000}"/>
    <cellStyle name="Comma 3 3 3 2 12" xfId="2533" xr:uid="{00000000-0005-0000-0000-00004F0B0000}"/>
    <cellStyle name="Comma 3 3 3 2 2" xfId="9169" xr:uid="{00000000-0005-0000-0000-0000500B0000}"/>
    <cellStyle name="Comma 3 3 3 2 2 2" xfId="16905" xr:uid="{00000000-0005-0000-0000-0000510B0000}"/>
    <cellStyle name="Comma 3 3 3 2 2 2 2" xfId="33774" xr:uid="{00000000-0005-0000-0000-0000520B0000}"/>
    <cellStyle name="Comma 3 3 3 2 2 3" xfId="20091" xr:uid="{00000000-0005-0000-0000-0000530B0000}"/>
    <cellStyle name="Comma 3 3 3 2 2 4" xfId="28272" xr:uid="{00000000-0005-0000-0000-0000540B0000}"/>
    <cellStyle name="Comma 3 3 3 2 2 5" xfId="41466" xr:uid="{00000000-0005-0000-0000-0000550B0000}"/>
    <cellStyle name="Comma 3 3 3 2 2 6" xfId="50069" xr:uid="{00000000-0005-0000-0000-0000560B0000}"/>
    <cellStyle name="Comma 3 3 3 2 3" xfId="6970" xr:uid="{00000000-0005-0000-0000-0000570B0000}"/>
    <cellStyle name="Comma 3 3 3 2 3 2" xfId="13098" xr:uid="{00000000-0005-0000-0000-0000580B0000}"/>
    <cellStyle name="Comma 3 3 3 2 3 3" xfId="31023" xr:uid="{00000000-0005-0000-0000-0000590B0000}"/>
    <cellStyle name="Comma 3 3 3 2 3 4" xfId="45463" xr:uid="{00000000-0005-0000-0000-00005A0B0000}"/>
    <cellStyle name="Comma 3 3 3 2 4" xfId="14414" xr:uid="{00000000-0005-0000-0000-00005B0B0000}"/>
    <cellStyle name="Comma 3 3 3 2 5" xfId="18349" xr:uid="{00000000-0005-0000-0000-00005C0B0000}"/>
    <cellStyle name="Comma 3 3 3 2 6" xfId="20304" xr:uid="{00000000-0005-0000-0000-00005D0B0000}"/>
    <cellStyle name="Comma 3 3 3 2 7" xfId="22318" xr:uid="{00000000-0005-0000-0000-00005E0B0000}"/>
    <cellStyle name="Comma 3 3 3 2 8" xfId="25266" xr:uid="{00000000-0005-0000-0000-00005F0B0000}"/>
    <cellStyle name="Comma 3 3 3 2 9" xfId="37595" xr:uid="{00000000-0005-0000-0000-0000600B0000}"/>
    <cellStyle name="Comma 3 3 3 3" xfId="8298" xr:uid="{00000000-0005-0000-0000-0000610B0000}"/>
    <cellStyle name="Comma 3 3 3 3 2" xfId="11892" xr:uid="{00000000-0005-0000-0000-0000620B0000}"/>
    <cellStyle name="Comma 3 3 3 3 2 2" xfId="33773" xr:uid="{00000000-0005-0000-0000-0000630B0000}"/>
    <cellStyle name="Comma 3 3 3 3 2 3" xfId="28271" xr:uid="{00000000-0005-0000-0000-0000640B0000}"/>
    <cellStyle name="Comma 3 3 3 3 2 4" xfId="41465" xr:uid="{00000000-0005-0000-0000-0000650B0000}"/>
    <cellStyle name="Comma 3 3 3 3 2 5" xfId="52852" xr:uid="{00000000-0005-0000-0000-0000660B0000}"/>
    <cellStyle name="Comma 3 3 3 3 3" xfId="16838" xr:uid="{00000000-0005-0000-0000-0000670B0000}"/>
    <cellStyle name="Comma 3 3 3 3 3 2" xfId="31022" xr:uid="{00000000-0005-0000-0000-0000680B0000}"/>
    <cellStyle name="Comma 3 3 3 3 4" xfId="19221" xr:uid="{00000000-0005-0000-0000-0000690B0000}"/>
    <cellStyle name="Comma 3 3 3 3 5" xfId="25265" xr:uid="{00000000-0005-0000-0000-00006A0B0000}"/>
    <cellStyle name="Comma 3 3 3 3 6" xfId="37594" xr:uid="{00000000-0005-0000-0000-00006B0B0000}"/>
    <cellStyle name="Comma 3 3 3 3 7" xfId="49198" xr:uid="{00000000-0005-0000-0000-00006C0B0000}"/>
    <cellStyle name="Comma 3 3 3 4" xfId="6067" xr:uid="{00000000-0005-0000-0000-00006D0B0000}"/>
    <cellStyle name="Comma 3 3 3 4 2" xfId="11747" xr:uid="{00000000-0005-0000-0000-00006E0B0000}"/>
    <cellStyle name="Comma 3 3 3 4 2 2" xfId="33576" xr:uid="{00000000-0005-0000-0000-00006F0B0000}"/>
    <cellStyle name="Comma 3 3 3 4 2 3" xfId="41268" xr:uid="{00000000-0005-0000-0000-0000700B0000}"/>
    <cellStyle name="Comma 3 3 3 4 2 4" xfId="52729" xr:uid="{00000000-0005-0000-0000-0000710B0000}"/>
    <cellStyle name="Comma 3 3 3 4 3" xfId="28074" xr:uid="{00000000-0005-0000-0000-0000720B0000}"/>
    <cellStyle name="Comma 3 3 3 4 4" xfId="37397" xr:uid="{00000000-0005-0000-0000-0000730B0000}"/>
    <cellStyle name="Comma 3 3 3 4 5" xfId="51090" xr:uid="{00000000-0005-0000-0000-0000740B0000}"/>
    <cellStyle name="Comma 3 3 3 5" xfId="11003" xr:uid="{00000000-0005-0000-0000-0000750B0000}"/>
    <cellStyle name="Comma 3 3 3 5 2" xfId="30825" xr:uid="{00000000-0005-0000-0000-0000760B0000}"/>
    <cellStyle name="Comma 3 3 3 5 3" xfId="40511" xr:uid="{00000000-0005-0000-0000-0000770B0000}"/>
    <cellStyle name="Comma 3 3 3 5 4" xfId="51982" xr:uid="{00000000-0005-0000-0000-0000780B0000}"/>
    <cellStyle name="Comma 3 3 3 6" xfId="14218" xr:uid="{00000000-0005-0000-0000-0000790B0000}"/>
    <cellStyle name="Comma 3 3 3 6 2" xfId="44592" xr:uid="{00000000-0005-0000-0000-00007A0B0000}"/>
    <cellStyle name="Comma 3 3 3 7" xfId="14413" xr:uid="{00000000-0005-0000-0000-00007B0B0000}"/>
    <cellStyle name="Comma 3 3 3 8" xfId="20303" xr:uid="{00000000-0005-0000-0000-00007C0B0000}"/>
    <cellStyle name="Comma 3 3 3 9" xfId="22317" xr:uid="{00000000-0005-0000-0000-00007D0B0000}"/>
    <cellStyle name="Comma 3 3 4" xfId="915" xr:uid="{00000000-0005-0000-0000-00007E0B0000}"/>
    <cellStyle name="Comma 3 3 4 10" xfId="36070" xr:uid="{00000000-0005-0000-0000-00007F0B0000}"/>
    <cellStyle name="Comma 3 3 4 11" xfId="46471" xr:uid="{00000000-0005-0000-0000-0000800B0000}"/>
    <cellStyle name="Comma 3 3 4 12" xfId="54403" xr:uid="{00000000-0005-0000-0000-0000810B0000}"/>
    <cellStyle name="Comma 3 3 4 13" xfId="2534" xr:uid="{00000000-0005-0000-0000-0000820B0000}"/>
    <cellStyle name="Comma 3 3 4 2" xfId="1863" xr:uid="{00000000-0005-0000-0000-0000830B0000}"/>
    <cellStyle name="Comma 3 3 4 2 10" xfId="47414" xr:uid="{00000000-0005-0000-0000-0000840B0000}"/>
    <cellStyle name="Comma 3 3 4 2 11" xfId="55340" xr:uid="{00000000-0005-0000-0000-0000850B0000}"/>
    <cellStyle name="Comma 3 3 4 2 12" xfId="2535" xr:uid="{00000000-0005-0000-0000-0000860B0000}"/>
    <cellStyle name="Comma 3 3 4 2 2" xfId="8713" xr:uid="{00000000-0005-0000-0000-0000870B0000}"/>
    <cellStyle name="Comma 3 3 4 2 2 2" xfId="16906" xr:uid="{00000000-0005-0000-0000-0000880B0000}"/>
    <cellStyle name="Comma 3 3 4 2 2 2 2" xfId="33776" xr:uid="{00000000-0005-0000-0000-0000890B0000}"/>
    <cellStyle name="Comma 3 3 4 2 2 3" xfId="19635" xr:uid="{00000000-0005-0000-0000-00008A0B0000}"/>
    <cellStyle name="Comma 3 3 4 2 2 4" xfId="28274" xr:uid="{00000000-0005-0000-0000-00008B0B0000}"/>
    <cellStyle name="Comma 3 3 4 2 2 5" xfId="41468" xr:uid="{00000000-0005-0000-0000-00008C0B0000}"/>
    <cellStyle name="Comma 3 3 4 2 2 6" xfId="49613" xr:uid="{00000000-0005-0000-0000-00008D0B0000}"/>
    <cellStyle name="Comma 3 3 4 2 3" xfId="6514" xr:uid="{00000000-0005-0000-0000-00008E0B0000}"/>
    <cellStyle name="Comma 3 3 4 2 3 2" xfId="16814" xr:uid="{00000000-0005-0000-0000-00008F0B0000}"/>
    <cellStyle name="Comma 3 3 4 2 3 3" xfId="31025" xr:uid="{00000000-0005-0000-0000-0000900B0000}"/>
    <cellStyle name="Comma 3 3 4 2 3 4" xfId="45007" xr:uid="{00000000-0005-0000-0000-0000910B0000}"/>
    <cellStyle name="Comma 3 3 4 2 4" xfId="14416" xr:uid="{00000000-0005-0000-0000-0000920B0000}"/>
    <cellStyle name="Comma 3 3 4 2 5" xfId="18007" xr:uid="{00000000-0005-0000-0000-0000930B0000}"/>
    <cellStyle name="Comma 3 3 4 2 6" xfId="20306" xr:uid="{00000000-0005-0000-0000-0000940B0000}"/>
    <cellStyle name="Comma 3 3 4 2 7" xfId="22320" xr:uid="{00000000-0005-0000-0000-0000950B0000}"/>
    <cellStyle name="Comma 3 3 4 2 8" xfId="25268" xr:uid="{00000000-0005-0000-0000-0000960B0000}"/>
    <cellStyle name="Comma 3 3 4 2 9" xfId="37597" xr:uid="{00000000-0005-0000-0000-0000970B0000}"/>
    <cellStyle name="Comma 3 3 4 3" xfId="7842" xr:uid="{00000000-0005-0000-0000-0000980B0000}"/>
    <cellStyle name="Comma 3 3 4 3 2" xfId="11893" xr:uid="{00000000-0005-0000-0000-0000990B0000}"/>
    <cellStyle name="Comma 3 3 4 3 2 2" xfId="33775" xr:uid="{00000000-0005-0000-0000-00009A0B0000}"/>
    <cellStyle name="Comma 3 3 4 3 2 3" xfId="41467" xr:uid="{00000000-0005-0000-0000-00009B0B0000}"/>
    <cellStyle name="Comma 3 3 4 3 2 4" xfId="52853" xr:uid="{00000000-0005-0000-0000-00009C0B0000}"/>
    <cellStyle name="Comma 3 3 4 3 3" xfId="18765" xr:uid="{00000000-0005-0000-0000-00009D0B0000}"/>
    <cellStyle name="Comma 3 3 4 3 4" xfId="28273" xr:uid="{00000000-0005-0000-0000-00009E0B0000}"/>
    <cellStyle name="Comma 3 3 4 3 5" xfId="37596" xr:uid="{00000000-0005-0000-0000-00009F0B0000}"/>
    <cellStyle name="Comma 3 3 4 3 6" xfId="48742" xr:uid="{00000000-0005-0000-0000-0000A00B0000}"/>
    <cellStyle name="Comma 3 3 4 4" xfId="5575" xr:uid="{00000000-0005-0000-0000-0000A10B0000}"/>
    <cellStyle name="Comma 3 3 4 4 2" xfId="13191" xr:uid="{00000000-0005-0000-0000-0000A20B0000}"/>
    <cellStyle name="Comma 3 3 4 4 3" xfId="31024" xr:uid="{00000000-0005-0000-0000-0000A30B0000}"/>
    <cellStyle name="Comma 3 3 4 4 4" xfId="40055" xr:uid="{00000000-0005-0000-0000-0000A40B0000}"/>
    <cellStyle name="Comma 3 3 4 4 5" xfId="51526" xr:uid="{00000000-0005-0000-0000-0000A50B0000}"/>
    <cellStyle name="Comma 3 3 4 5" xfId="13762" xr:uid="{00000000-0005-0000-0000-0000A60B0000}"/>
    <cellStyle name="Comma 3 3 4 5 2" xfId="44136" xr:uid="{00000000-0005-0000-0000-0000A70B0000}"/>
    <cellStyle name="Comma 3 3 4 6" xfId="14415" xr:uid="{00000000-0005-0000-0000-0000A80B0000}"/>
    <cellStyle name="Comma 3 3 4 7" xfId="20305" xr:uid="{00000000-0005-0000-0000-0000A90B0000}"/>
    <cellStyle name="Comma 3 3 4 8" xfId="22319" xr:uid="{00000000-0005-0000-0000-0000AA0B0000}"/>
    <cellStyle name="Comma 3 3 4 9" xfId="25267" xr:uid="{00000000-0005-0000-0000-0000AB0B0000}"/>
    <cellStyle name="Comma 3 3 5" xfId="687" xr:uid="{00000000-0005-0000-0000-0000AC0B0000}"/>
    <cellStyle name="Comma 3 3 5 10" xfId="46243" xr:uid="{00000000-0005-0000-0000-0000AD0B0000}"/>
    <cellStyle name="Comma 3 3 5 11" xfId="54175" xr:uid="{00000000-0005-0000-0000-0000AE0B0000}"/>
    <cellStyle name="Comma 3 3 5 12" xfId="2536" xr:uid="{00000000-0005-0000-0000-0000AF0B0000}"/>
    <cellStyle name="Comma 3 3 5 2" xfId="7614" xr:uid="{00000000-0005-0000-0000-0000B00B0000}"/>
    <cellStyle name="Comma 3 3 5 2 2" xfId="16907" xr:uid="{00000000-0005-0000-0000-0000B10B0000}"/>
    <cellStyle name="Comma 3 3 5 2 2 2" xfId="33777" xr:uid="{00000000-0005-0000-0000-0000B20B0000}"/>
    <cellStyle name="Comma 3 3 5 2 3" xfId="19407" xr:uid="{00000000-0005-0000-0000-0000B30B0000}"/>
    <cellStyle name="Comma 3 3 5 2 4" xfId="28275" xr:uid="{00000000-0005-0000-0000-0000B40B0000}"/>
    <cellStyle name="Comma 3 3 5 2 5" xfId="41469" xr:uid="{00000000-0005-0000-0000-0000B50B0000}"/>
    <cellStyle name="Comma 3 3 5 2 6" xfId="48514" xr:uid="{00000000-0005-0000-0000-0000B60B0000}"/>
    <cellStyle name="Comma 3 3 5 3" xfId="5347" xr:uid="{00000000-0005-0000-0000-0000B70B0000}"/>
    <cellStyle name="Comma 3 3 5 3 2" xfId="16586" xr:uid="{00000000-0005-0000-0000-0000B80B0000}"/>
    <cellStyle name="Comma 3 3 5 3 3" xfId="31026" xr:uid="{00000000-0005-0000-0000-0000B90B0000}"/>
    <cellStyle name="Comma 3 3 5 3 4" xfId="43908" xr:uid="{00000000-0005-0000-0000-0000BA0B0000}"/>
    <cellStyle name="Comma 3 3 5 4" xfId="14417" xr:uid="{00000000-0005-0000-0000-0000BB0B0000}"/>
    <cellStyle name="Comma 3 3 5 5" xfId="17890" xr:uid="{00000000-0005-0000-0000-0000BC0B0000}"/>
    <cellStyle name="Comma 3 3 5 6" xfId="20307" xr:uid="{00000000-0005-0000-0000-0000BD0B0000}"/>
    <cellStyle name="Comma 3 3 5 7" xfId="22321" xr:uid="{00000000-0005-0000-0000-0000BE0B0000}"/>
    <cellStyle name="Comma 3 3 5 8" xfId="25269" xr:uid="{00000000-0005-0000-0000-0000BF0B0000}"/>
    <cellStyle name="Comma 3 3 5 9" xfId="37598" xr:uid="{00000000-0005-0000-0000-0000C00B0000}"/>
    <cellStyle name="Comma 3 3 6" xfId="1635" xr:uid="{00000000-0005-0000-0000-0000C10B0000}"/>
    <cellStyle name="Comma 3 3 6 2" xfId="8485" xr:uid="{00000000-0005-0000-0000-0000C20B0000}"/>
    <cellStyle name="Comma 3 3 6 2 2" xfId="33769" xr:uid="{00000000-0005-0000-0000-0000C30B0000}"/>
    <cellStyle name="Comma 3 3 6 2 3" xfId="28267" xr:uid="{00000000-0005-0000-0000-0000C40B0000}"/>
    <cellStyle name="Comma 3 3 6 2 4" xfId="41461" xr:uid="{00000000-0005-0000-0000-0000C50B0000}"/>
    <cellStyle name="Comma 3 3 6 2 5" xfId="49385" xr:uid="{00000000-0005-0000-0000-0000C60B0000}"/>
    <cellStyle name="Comma 3 3 6 3" xfId="16652" xr:uid="{00000000-0005-0000-0000-0000C70B0000}"/>
    <cellStyle name="Comma 3 3 6 3 2" xfId="31018" xr:uid="{00000000-0005-0000-0000-0000C80B0000}"/>
    <cellStyle name="Comma 3 3 6 3 3" xfId="44779" xr:uid="{00000000-0005-0000-0000-0000C90B0000}"/>
    <cellStyle name="Comma 3 3 6 4" xfId="18537" xr:uid="{00000000-0005-0000-0000-0000CA0B0000}"/>
    <cellStyle name="Comma 3 3 6 5" xfId="25261" xr:uid="{00000000-0005-0000-0000-0000CB0B0000}"/>
    <cellStyle name="Comma 3 3 6 6" xfId="37590" xr:uid="{00000000-0005-0000-0000-0000CC0B0000}"/>
    <cellStyle name="Comma 3 3 6 7" xfId="47186" xr:uid="{00000000-0005-0000-0000-0000CD0B0000}"/>
    <cellStyle name="Comma 3 3 6 8" xfId="55112" xr:uid="{00000000-0005-0000-0000-0000CE0B0000}"/>
    <cellStyle name="Comma 3 3 6 9" xfId="6286" xr:uid="{00000000-0005-0000-0000-0000CF0B0000}"/>
    <cellStyle name="Comma 3 3 7" xfId="7214" xr:uid="{00000000-0005-0000-0000-0000D00B0000}"/>
    <cellStyle name="Comma 3 3 7 2" xfId="11291" xr:uid="{00000000-0005-0000-0000-0000D10B0000}"/>
    <cellStyle name="Comma 3 3 7 2 2" xfId="33120" xr:uid="{00000000-0005-0000-0000-0000D20B0000}"/>
    <cellStyle name="Comma 3 3 7 2 3" xfId="40812" xr:uid="{00000000-0005-0000-0000-0000D30B0000}"/>
    <cellStyle name="Comma 3 3 7 2 4" xfId="52273" xr:uid="{00000000-0005-0000-0000-0000D40B0000}"/>
    <cellStyle name="Comma 3 3 7 3" xfId="27618" xr:uid="{00000000-0005-0000-0000-0000D50B0000}"/>
    <cellStyle name="Comma 3 3 7 4" xfId="36941" xr:uid="{00000000-0005-0000-0000-0000D60B0000}"/>
    <cellStyle name="Comma 3 3 7 5" xfId="48114" xr:uid="{00000000-0005-0000-0000-0000D70B0000}"/>
    <cellStyle name="Comma 3 3 8" xfId="4874" xr:uid="{00000000-0005-0000-0000-0000D80B0000}"/>
    <cellStyle name="Comma 3 3 8 2" xfId="30369" xr:uid="{00000000-0005-0000-0000-0000D90B0000}"/>
    <cellStyle name="Comma 3 3 8 3" xfId="39827" xr:uid="{00000000-0005-0000-0000-0000DA0B0000}"/>
    <cellStyle name="Comma 3 3 8 4" xfId="50644" xr:uid="{00000000-0005-0000-0000-0000DB0B0000}"/>
    <cellStyle name="Comma 3 3 9" xfId="13318" xr:uid="{00000000-0005-0000-0000-0000DC0B0000}"/>
    <cellStyle name="Comma 3 3 9 2" xfId="43506" xr:uid="{00000000-0005-0000-0000-0000DD0B0000}"/>
    <cellStyle name="Comma 3 4" xfId="142" xr:uid="{00000000-0005-0000-0000-0000DE0B0000}"/>
    <cellStyle name="Comma 3 4 10" xfId="14418" xr:uid="{00000000-0005-0000-0000-0000DF0B0000}"/>
    <cellStyle name="Comma 3 4 11" xfId="20308" xr:uid="{00000000-0005-0000-0000-0000E00B0000}"/>
    <cellStyle name="Comma 3 4 12" xfId="22322" xr:uid="{00000000-0005-0000-0000-0000E10B0000}"/>
    <cellStyle name="Comma 3 4 13" xfId="24424" xr:uid="{00000000-0005-0000-0000-0000E20B0000}"/>
    <cellStyle name="Comma 3 4 14" xfId="36001" xr:uid="{00000000-0005-0000-0000-0000E30B0000}"/>
    <cellStyle name="Comma 3 4 15" xfId="45699" xr:uid="{00000000-0005-0000-0000-0000E40B0000}"/>
    <cellStyle name="Comma 3 4 16" xfId="53632" xr:uid="{00000000-0005-0000-0000-0000E50B0000}"/>
    <cellStyle name="Comma 3 4 17" xfId="2537" xr:uid="{00000000-0005-0000-0000-0000E60B0000}"/>
    <cellStyle name="Comma 3 4 2" xfId="423" xr:uid="{00000000-0005-0000-0000-0000E70B0000}"/>
    <cellStyle name="Comma 3 4 2 10" xfId="24700" xr:uid="{00000000-0005-0000-0000-0000E80B0000}"/>
    <cellStyle name="Comma 3 4 2 11" xfId="36265" xr:uid="{00000000-0005-0000-0000-0000E90B0000}"/>
    <cellStyle name="Comma 3 4 2 12" xfId="45979" xr:uid="{00000000-0005-0000-0000-0000EA0B0000}"/>
    <cellStyle name="Comma 3 4 2 13" xfId="53911" xr:uid="{00000000-0005-0000-0000-0000EB0B0000}"/>
    <cellStyle name="Comma 3 4 2 14" xfId="2538" xr:uid="{00000000-0005-0000-0000-0000EC0B0000}"/>
    <cellStyle name="Comma 3 4 2 2" xfId="1098" xr:uid="{00000000-0005-0000-0000-0000ED0B0000}"/>
    <cellStyle name="Comma 3 4 2 2 10" xfId="46654" xr:uid="{00000000-0005-0000-0000-0000EE0B0000}"/>
    <cellStyle name="Comma 3 4 2 2 11" xfId="54586" xr:uid="{00000000-0005-0000-0000-0000EF0B0000}"/>
    <cellStyle name="Comma 3 4 2 2 12" xfId="2539" xr:uid="{00000000-0005-0000-0000-0000F00B0000}"/>
    <cellStyle name="Comma 3 4 2 2 2" xfId="8013" xr:uid="{00000000-0005-0000-0000-0000F10B0000}"/>
    <cellStyle name="Comma 3 4 2 2 2 2" xfId="16908" xr:uid="{00000000-0005-0000-0000-0000F20B0000}"/>
    <cellStyle name="Comma 3 4 2 2 2 2 2" xfId="33780" xr:uid="{00000000-0005-0000-0000-0000F30B0000}"/>
    <cellStyle name="Comma 3 4 2 2 2 3" xfId="19806" xr:uid="{00000000-0005-0000-0000-0000F40B0000}"/>
    <cellStyle name="Comma 3 4 2 2 2 4" xfId="28278" xr:uid="{00000000-0005-0000-0000-0000F50B0000}"/>
    <cellStyle name="Comma 3 4 2 2 2 5" xfId="41472" xr:uid="{00000000-0005-0000-0000-0000F60B0000}"/>
    <cellStyle name="Comma 3 4 2 2 2 6" xfId="48913" xr:uid="{00000000-0005-0000-0000-0000F70B0000}"/>
    <cellStyle name="Comma 3 4 2 2 3" xfId="5758" xr:uid="{00000000-0005-0000-0000-0000F80B0000}"/>
    <cellStyle name="Comma 3 4 2 2 3 2" xfId="12887" xr:uid="{00000000-0005-0000-0000-0000F90B0000}"/>
    <cellStyle name="Comma 3 4 2 2 3 3" xfId="31029" xr:uid="{00000000-0005-0000-0000-0000FA0B0000}"/>
    <cellStyle name="Comma 3 4 2 2 3 4" xfId="44307" xr:uid="{00000000-0005-0000-0000-0000FB0B0000}"/>
    <cellStyle name="Comma 3 4 2 2 4" xfId="14420" xr:uid="{00000000-0005-0000-0000-0000FC0B0000}"/>
    <cellStyle name="Comma 3 4 2 2 5" xfId="18121" xr:uid="{00000000-0005-0000-0000-0000FD0B0000}"/>
    <cellStyle name="Comma 3 4 2 2 6" xfId="20310" xr:uid="{00000000-0005-0000-0000-0000FE0B0000}"/>
    <cellStyle name="Comma 3 4 2 2 7" xfId="22324" xr:uid="{00000000-0005-0000-0000-0000FF0B0000}"/>
    <cellStyle name="Comma 3 4 2 2 8" xfId="25272" xr:uid="{00000000-0005-0000-0000-0000000C0000}"/>
    <cellStyle name="Comma 3 4 2 2 9" xfId="37601" xr:uid="{00000000-0005-0000-0000-0000010C0000}"/>
    <cellStyle name="Comma 3 4 2 3" xfId="2034" xr:uid="{00000000-0005-0000-0000-0000020C0000}"/>
    <cellStyle name="Comma 3 4 2 3 2" xfId="8884" xr:uid="{00000000-0005-0000-0000-0000030C0000}"/>
    <cellStyle name="Comma 3 4 2 3 2 2" xfId="33779" xr:uid="{00000000-0005-0000-0000-0000040C0000}"/>
    <cellStyle name="Comma 3 4 2 3 2 3" xfId="28277" xr:uid="{00000000-0005-0000-0000-0000050C0000}"/>
    <cellStyle name="Comma 3 4 2 3 2 4" xfId="41471" xr:uid="{00000000-0005-0000-0000-0000060C0000}"/>
    <cellStyle name="Comma 3 4 2 3 2 5" xfId="49784" xr:uid="{00000000-0005-0000-0000-0000070C0000}"/>
    <cellStyle name="Comma 3 4 2 3 3" xfId="16491" xr:uid="{00000000-0005-0000-0000-0000080C0000}"/>
    <cellStyle name="Comma 3 4 2 3 3 2" xfId="31028" xr:uid="{00000000-0005-0000-0000-0000090C0000}"/>
    <cellStyle name="Comma 3 4 2 3 3 3" xfId="45178" xr:uid="{00000000-0005-0000-0000-00000A0C0000}"/>
    <cellStyle name="Comma 3 4 2 3 4" xfId="18936" xr:uid="{00000000-0005-0000-0000-00000B0C0000}"/>
    <cellStyle name="Comma 3 4 2 3 5" xfId="25271" xr:uid="{00000000-0005-0000-0000-00000C0C0000}"/>
    <cellStyle name="Comma 3 4 2 3 6" xfId="37600" xr:uid="{00000000-0005-0000-0000-00000D0C0000}"/>
    <cellStyle name="Comma 3 4 2 3 7" xfId="47585" xr:uid="{00000000-0005-0000-0000-00000E0C0000}"/>
    <cellStyle name="Comma 3 4 2 3 8" xfId="55511" xr:uid="{00000000-0005-0000-0000-00000F0C0000}"/>
    <cellStyle name="Comma 3 4 2 3 9" xfId="6685" xr:uid="{00000000-0005-0000-0000-0000100C0000}"/>
    <cellStyle name="Comma 3 4 2 4" xfId="7386" xr:uid="{00000000-0005-0000-0000-0000110C0000}"/>
    <cellStyle name="Comma 3 4 2 4 2" xfId="11462" xr:uid="{00000000-0005-0000-0000-0000120C0000}"/>
    <cellStyle name="Comma 3 4 2 4 2 2" xfId="33291" xr:uid="{00000000-0005-0000-0000-0000130C0000}"/>
    <cellStyle name="Comma 3 4 2 4 2 3" xfId="40983" xr:uid="{00000000-0005-0000-0000-0000140C0000}"/>
    <cellStyle name="Comma 3 4 2 4 2 4" xfId="52444" xr:uid="{00000000-0005-0000-0000-0000150C0000}"/>
    <cellStyle name="Comma 3 4 2 4 3" xfId="27789" xr:uid="{00000000-0005-0000-0000-0000160C0000}"/>
    <cellStyle name="Comma 3 4 2 4 4" xfId="37112" xr:uid="{00000000-0005-0000-0000-0000170C0000}"/>
    <cellStyle name="Comma 3 4 2 4 5" xfId="48286" xr:uid="{00000000-0005-0000-0000-0000180C0000}"/>
    <cellStyle name="Comma 3 4 2 5" xfId="5083" xr:uid="{00000000-0005-0000-0000-0000190C0000}"/>
    <cellStyle name="Comma 3 4 2 5 2" xfId="30540" xr:uid="{00000000-0005-0000-0000-00001A0C0000}"/>
    <cellStyle name="Comma 3 4 2 5 3" xfId="40226" xr:uid="{00000000-0005-0000-0000-00001B0C0000}"/>
    <cellStyle name="Comma 3 4 2 5 4" xfId="51697" xr:uid="{00000000-0005-0000-0000-00001C0C0000}"/>
    <cellStyle name="Comma 3 4 2 6" xfId="13933" xr:uid="{00000000-0005-0000-0000-00001D0C0000}"/>
    <cellStyle name="Comma 3 4 2 6 2" xfId="43680" xr:uid="{00000000-0005-0000-0000-00001E0C0000}"/>
    <cellStyle name="Comma 3 4 2 7" xfId="14419" xr:uid="{00000000-0005-0000-0000-00001F0C0000}"/>
    <cellStyle name="Comma 3 4 2 8" xfId="20309" xr:uid="{00000000-0005-0000-0000-0000200C0000}"/>
    <cellStyle name="Comma 3 4 2 9" xfId="22323" xr:uid="{00000000-0005-0000-0000-0000210C0000}"/>
    <cellStyle name="Comma 3 4 3" xfId="1338" xr:uid="{00000000-0005-0000-0000-0000220C0000}"/>
    <cellStyle name="Comma 3 4 3 10" xfId="24976" xr:uid="{00000000-0005-0000-0000-0000230C0000}"/>
    <cellStyle name="Comma 3 4 3 11" xfId="36541" xr:uid="{00000000-0005-0000-0000-0000240C0000}"/>
    <cellStyle name="Comma 3 4 3 12" xfId="46894" xr:uid="{00000000-0005-0000-0000-0000250C0000}"/>
    <cellStyle name="Comma 3 4 3 13" xfId="54826" xr:uid="{00000000-0005-0000-0000-0000260C0000}"/>
    <cellStyle name="Comma 3 4 3 14" xfId="2540" xr:uid="{00000000-0005-0000-0000-0000270C0000}"/>
    <cellStyle name="Comma 3 4 3 2" xfId="2262" xr:uid="{00000000-0005-0000-0000-0000280C0000}"/>
    <cellStyle name="Comma 3 4 3 2 10" xfId="47813" xr:uid="{00000000-0005-0000-0000-0000290C0000}"/>
    <cellStyle name="Comma 3 4 3 2 11" xfId="55739" xr:uid="{00000000-0005-0000-0000-00002A0C0000}"/>
    <cellStyle name="Comma 3 4 3 2 12" xfId="2541" xr:uid="{00000000-0005-0000-0000-00002B0C0000}"/>
    <cellStyle name="Comma 3 4 3 2 2" xfId="9112" xr:uid="{00000000-0005-0000-0000-00002C0C0000}"/>
    <cellStyle name="Comma 3 4 3 2 2 2" xfId="16909" xr:uid="{00000000-0005-0000-0000-00002D0C0000}"/>
    <cellStyle name="Comma 3 4 3 2 2 2 2" xfId="33782" xr:uid="{00000000-0005-0000-0000-00002E0C0000}"/>
    <cellStyle name="Comma 3 4 3 2 2 3" xfId="20034" xr:uid="{00000000-0005-0000-0000-00002F0C0000}"/>
    <cellStyle name="Comma 3 4 3 2 2 4" xfId="28280" xr:uid="{00000000-0005-0000-0000-0000300C0000}"/>
    <cellStyle name="Comma 3 4 3 2 2 5" xfId="41474" xr:uid="{00000000-0005-0000-0000-0000310C0000}"/>
    <cellStyle name="Comma 3 4 3 2 2 6" xfId="50012" xr:uid="{00000000-0005-0000-0000-0000320C0000}"/>
    <cellStyle name="Comma 3 4 3 2 3" xfId="6913" xr:uid="{00000000-0005-0000-0000-0000330C0000}"/>
    <cellStyle name="Comma 3 4 3 2 3 2" xfId="10343" xr:uid="{00000000-0005-0000-0000-0000340C0000}"/>
    <cellStyle name="Comma 3 4 3 2 3 3" xfId="31031" xr:uid="{00000000-0005-0000-0000-0000350C0000}"/>
    <cellStyle name="Comma 3 4 3 2 3 4" xfId="45406" xr:uid="{00000000-0005-0000-0000-0000360C0000}"/>
    <cellStyle name="Comma 3 4 3 2 4" xfId="14422" xr:uid="{00000000-0005-0000-0000-0000370C0000}"/>
    <cellStyle name="Comma 3 4 3 2 5" xfId="18292" xr:uid="{00000000-0005-0000-0000-0000380C0000}"/>
    <cellStyle name="Comma 3 4 3 2 6" xfId="20312" xr:uid="{00000000-0005-0000-0000-0000390C0000}"/>
    <cellStyle name="Comma 3 4 3 2 7" xfId="22326" xr:uid="{00000000-0005-0000-0000-00003A0C0000}"/>
    <cellStyle name="Comma 3 4 3 2 8" xfId="25274" xr:uid="{00000000-0005-0000-0000-00003B0C0000}"/>
    <cellStyle name="Comma 3 4 3 2 9" xfId="37603" xr:uid="{00000000-0005-0000-0000-00003C0C0000}"/>
    <cellStyle name="Comma 3 4 3 3" xfId="8241" xr:uid="{00000000-0005-0000-0000-00003D0C0000}"/>
    <cellStyle name="Comma 3 4 3 3 2" xfId="11895" xr:uid="{00000000-0005-0000-0000-00003E0C0000}"/>
    <cellStyle name="Comma 3 4 3 3 2 2" xfId="33781" xr:uid="{00000000-0005-0000-0000-00003F0C0000}"/>
    <cellStyle name="Comma 3 4 3 3 2 3" xfId="28279" xr:uid="{00000000-0005-0000-0000-0000400C0000}"/>
    <cellStyle name="Comma 3 4 3 3 2 4" xfId="41473" xr:uid="{00000000-0005-0000-0000-0000410C0000}"/>
    <cellStyle name="Comma 3 4 3 3 2 5" xfId="52855" xr:uid="{00000000-0005-0000-0000-0000420C0000}"/>
    <cellStyle name="Comma 3 4 3 3 3" xfId="16782" xr:uid="{00000000-0005-0000-0000-0000430C0000}"/>
    <cellStyle name="Comma 3 4 3 3 3 2" xfId="31030" xr:uid="{00000000-0005-0000-0000-0000440C0000}"/>
    <cellStyle name="Comma 3 4 3 3 4" xfId="19164" xr:uid="{00000000-0005-0000-0000-0000450C0000}"/>
    <cellStyle name="Comma 3 4 3 3 5" xfId="25273" xr:uid="{00000000-0005-0000-0000-0000460C0000}"/>
    <cellStyle name="Comma 3 4 3 3 6" xfId="37602" xr:uid="{00000000-0005-0000-0000-0000470C0000}"/>
    <cellStyle name="Comma 3 4 3 3 7" xfId="49141" xr:uid="{00000000-0005-0000-0000-0000480C0000}"/>
    <cellStyle name="Comma 3 4 3 4" xfId="5998" xr:uid="{00000000-0005-0000-0000-0000490C0000}"/>
    <cellStyle name="Comma 3 4 3 4 2" xfId="11690" xr:uid="{00000000-0005-0000-0000-00004A0C0000}"/>
    <cellStyle name="Comma 3 4 3 4 2 2" xfId="33519" xr:uid="{00000000-0005-0000-0000-00004B0C0000}"/>
    <cellStyle name="Comma 3 4 3 4 2 3" xfId="41211" xr:uid="{00000000-0005-0000-0000-00004C0C0000}"/>
    <cellStyle name="Comma 3 4 3 4 2 4" xfId="52672" xr:uid="{00000000-0005-0000-0000-00004D0C0000}"/>
    <cellStyle name="Comma 3 4 3 4 3" xfId="28017" xr:uid="{00000000-0005-0000-0000-00004E0C0000}"/>
    <cellStyle name="Comma 3 4 3 4 4" xfId="37340" xr:uid="{00000000-0005-0000-0000-00004F0C0000}"/>
    <cellStyle name="Comma 3 4 3 4 5" xfId="50544" xr:uid="{00000000-0005-0000-0000-0000500C0000}"/>
    <cellStyle name="Comma 3 4 3 5" xfId="10946" xr:uid="{00000000-0005-0000-0000-0000510C0000}"/>
    <cellStyle name="Comma 3 4 3 5 2" xfId="30768" xr:uid="{00000000-0005-0000-0000-0000520C0000}"/>
    <cellStyle name="Comma 3 4 3 5 3" xfId="40454" xr:uid="{00000000-0005-0000-0000-0000530C0000}"/>
    <cellStyle name="Comma 3 4 3 5 4" xfId="51925" xr:uid="{00000000-0005-0000-0000-0000540C0000}"/>
    <cellStyle name="Comma 3 4 3 6" xfId="14161" xr:uid="{00000000-0005-0000-0000-0000550C0000}"/>
    <cellStyle name="Comma 3 4 3 6 2" xfId="44535" xr:uid="{00000000-0005-0000-0000-0000560C0000}"/>
    <cellStyle name="Comma 3 4 3 7" xfId="14421" xr:uid="{00000000-0005-0000-0000-0000570C0000}"/>
    <cellStyle name="Comma 3 4 3 8" xfId="20311" xr:uid="{00000000-0005-0000-0000-0000580C0000}"/>
    <cellStyle name="Comma 3 4 3 9" xfId="22325" xr:uid="{00000000-0005-0000-0000-0000590C0000}"/>
    <cellStyle name="Comma 3 4 4" xfId="858" xr:uid="{00000000-0005-0000-0000-00005A0C0000}"/>
    <cellStyle name="Comma 3 4 4 10" xfId="46414" xr:uid="{00000000-0005-0000-0000-00005B0C0000}"/>
    <cellStyle name="Comma 3 4 4 11" xfId="54346" xr:uid="{00000000-0005-0000-0000-00005C0C0000}"/>
    <cellStyle name="Comma 3 4 4 12" xfId="2542" xr:uid="{00000000-0005-0000-0000-00005D0C0000}"/>
    <cellStyle name="Comma 3 4 4 2" xfId="7785" xr:uid="{00000000-0005-0000-0000-00005E0C0000}"/>
    <cellStyle name="Comma 3 4 4 2 2" xfId="9920" xr:uid="{00000000-0005-0000-0000-00005F0C0000}"/>
    <cellStyle name="Comma 3 4 4 2 2 2" xfId="33783" xr:uid="{00000000-0005-0000-0000-0000600C0000}"/>
    <cellStyle name="Comma 3 4 4 2 3" xfId="16428" xr:uid="{00000000-0005-0000-0000-0000610C0000}"/>
    <cellStyle name="Comma 3 4 4 2 4" xfId="19578" xr:uid="{00000000-0005-0000-0000-0000620C0000}"/>
    <cellStyle name="Comma 3 4 4 2 5" xfId="28281" xr:uid="{00000000-0005-0000-0000-0000630C0000}"/>
    <cellStyle name="Comma 3 4 4 2 6" xfId="41475" xr:uid="{00000000-0005-0000-0000-0000640C0000}"/>
    <cellStyle name="Comma 3 4 4 2 7" xfId="48685" xr:uid="{00000000-0005-0000-0000-0000650C0000}"/>
    <cellStyle name="Comma 3 4 4 3" xfId="5518" xr:uid="{00000000-0005-0000-0000-0000660C0000}"/>
    <cellStyle name="Comma 3 4 4 3 2" xfId="16315" xr:uid="{00000000-0005-0000-0000-0000670C0000}"/>
    <cellStyle name="Comma 3 4 4 3 3" xfId="31032" xr:uid="{00000000-0005-0000-0000-0000680C0000}"/>
    <cellStyle name="Comma 3 4 4 3 4" xfId="44079" xr:uid="{00000000-0005-0000-0000-0000690C0000}"/>
    <cellStyle name="Comma 3 4 4 4" xfId="13705" xr:uid="{00000000-0005-0000-0000-00006A0C0000}"/>
    <cellStyle name="Comma 3 4 4 5" xfId="14423" xr:uid="{00000000-0005-0000-0000-00006B0C0000}"/>
    <cellStyle name="Comma 3 4 4 6" xfId="20313" xr:uid="{00000000-0005-0000-0000-00006C0C0000}"/>
    <cellStyle name="Comma 3 4 4 7" xfId="22327" xr:uid="{00000000-0005-0000-0000-00006D0C0000}"/>
    <cellStyle name="Comma 3 4 4 8" xfId="25275" xr:uid="{00000000-0005-0000-0000-00006E0C0000}"/>
    <cellStyle name="Comma 3 4 4 9" xfId="37604" xr:uid="{00000000-0005-0000-0000-00006F0C0000}"/>
    <cellStyle name="Comma 3 4 5" xfId="1806" xr:uid="{00000000-0005-0000-0000-0000700C0000}"/>
    <cellStyle name="Comma 3 4 5 10" xfId="47357" xr:uid="{00000000-0005-0000-0000-0000710C0000}"/>
    <cellStyle name="Comma 3 4 5 11" xfId="55283" xr:uid="{00000000-0005-0000-0000-0000720C0000}"/>
    <cellStyle name="Comma 3 4 5 12" xfId="2543" xr:uid="{00000000-0005-0000-0000-0000730C0000}"/>
    <cellStyle name="Comma 3 4 5 2" xfId="8656" xr:uid="{00000000-0005-0000-0000-0000740C0000}"/>
    <cellStyle name="Comma 3 4 5 2 2" xfId="16910" xr:uid="{00000000-0005-0000-0000-0000750C0000}"/>
    <cellStyle name="Comma 3 4 5 2 2 2" xfId="33784" xr:uid="{00000000-0005-0000-0000-0000760C0000}"/>
    <cellStyle name="Comma 3 4 5 2 3" xfId="28282" xr:uid="{00000000-0005-0000-0000-0000770C0000}"/>
    <cellStyle name="Comma 3 4 5 2 4" xfId="41476" xr:uid="{00000000-0005-0000-0000-0000780C0000}"/>
    <cellStyle name="Comma 3 4 5 2 5" xfId="49556" xr:uid="{00000000-0005-0000-0000-0000790C0000}"/>
    <cellStyle name="Comma 3 4 5 3" xfId="6457" xr:uid="{00000000-0005-0000-0000-00007A0C0000}"/>
    <cellStyle name="Comma 3 4 5 3 2" xfId="31033" xr:uid="{00000000-0005-0000-0000-00007B0C0000}"/>
    <cellStyle name="Comma 3 4 5 3 3" xfId="44950" xr:uid="{00000000-0005-0000-0000-00007C0C0000}"/>
    <cellStyle name="Comma 3 4 5 4" xfId="14424" xr:uid="{00000000-0005-0000-0000-00007D0C0000}"/>
    <cellStyle name="Comma 3 4 5 5" xfId="18708" xr:uid="{00000000-0005-0000-0000-00007E0C0000}"/>
    <cellStyle name="Comma 3 4 5 6" xfId="20314" xr:uid="{00000000-0005-0000-0000-00007F0C0000}"/>
    <cellStyle name="Comma 3 4 5 7" xfId="22328" xr:uid="{00000000-0005-0000-0000-0000800C0000}"/>
    <cellStyle name="Comma 3 4 5 8" xfId="25276" xr:uid="{00000000-0005-0000-0000-0000810C0000}"/>
    <cellStyle name="Comma 3 4 5 9" xfId="37605" xr:uid="{00000000-0005-0000-0000-0000820C0000}"/>
    <cellStyle name="Comma 3 4 6" xfId="7157" xr:uid="{00000000-0005-0000-0000-0000830C0000}"/>
    <cellStyle name="Comma 3 4 6 2" xfId="11894" xr:uid="{00000000-0005-0000-0000-0000840C0000}"/>
    <cellStyle name="Comma 3 4 6 2 2" xfId="33778" xr:uid="{00000000-0005-0000-0000-0000850C0000}"/>
    <cellStyle name="Comma 3 4 6 2 3" xfId="28276" xr:uid="{00000000-0005-0000-0000-0000860C0000}"/>
    <cellStyle name="Comma 3 4 6 2 4" xfId="41470" xr:uid="{00000000-0005-0000-0000-0000870C0000}"/>
    <cellStyle name="Comma 3 4 6 2 5" xfId="52854" xr:uid="{00000000-0005-0000-0000-0000880C0000}"/>
    <cellStyle name="Comma 3 4 6 3" xfId="12451" xr:uid="{00000000-0005-0000-0000-0000890C0000}"/>
    <cellStyle name="Comma 3 4 6 3 2" xfId="31027" xr:uid="{00000000-0005-0000-0000-00008A0C0000}"/>
    <cellStyle name="Comma 3 4 6 4" xfId="25270" xr:uid="{00000000-0005-0000-0000-00008B0C0000}"/>
    <cellStyle name="Comma 3 4 6 5" xfId="37599" xr:uid="{00000000-0005-0000-0000-00008C0C0000}"/>
    <cellStyle name="Comma 3 4 6 6" xfId="48057" xr:uid="{00000000-0005-0000-0000-00008D0C0000}"/>
    <cellStyle name="Comma 3 4 7" xfId="4805" xr:uid="{00000000-0005-0000-0000-00008E0C0000}"/>
    <cellStyle name="Comma 3 4 7 2" xfId="11234" xr:uid="{00000000-0005-0000-0000-00008F0C0000}"/>
    <cellStyle name="Comma 3 4 7 2 2" xfId="33063" xr:uid="{00000000-0005-0000-0000-0000900C0000}"/>
    <cellStyle name="Comma 3 4 7 2 3" xfId="40755" xr:uid="{00000000-0005-0000-0000-0000910C0000}"/>
    <cellStyle name="Comma 3 4 7 2 4" xfId="52216" xr:uid="{00000000-0005-0000-0000-0000920C0000}"/>
    <cellStyle name="Comma 3 4 7 3" xfId="27561" xr:uid="{00000000-0005-0000-0000-0000930C0000}"/>
    <cellStyle name="Comma 3 4 7 4" xfId="36884" xr:uid="{00000000-0005-0000-0000-0000940C0000}"/>
    <cellStyle name="Comma 3 4 7 5" xfId="50516" xr:uid="{00000000-0005-0000-0000-0000950C0000}"/>
    <cellStyle name="Comma 3 4 8" xfId="10180" xr:uid="{00000000-0005-0000-0000-0000960C0000}"/>
    <cellStyle name="Comma 3 4 8 2" xfId="30312" xr:uid="{00000000-0005-0000-0000-0000970C0000}"/>
    <cellStyle name="Comma 3 4 8 3" xfId="39998" xr:uid="{00000000-0005-0000-0000-0000980C0000}"/>
    <cellStyle name="Comma 3 4 8 4" xfId="50601" xr:uid="{00000000-0005-0000-0000-0000990C0000}"/>
    <cellStyle name="Comma 3 4 9" xfId="13420" xr:uid="{00000000-0005-0000-0000-00009A0C0000}"/>
    <cellStyle name="Comma 3 4 9 2" xfId="43449" xr:uid="{00000000-0005-0000-0000-00009B0C0000}"/>
    <cellStyle name="Comma 3 5" xfId="280" xr:uid="{00000000-0005-0000-0000-00009C0C0000}"/>
    <cellStyle name="Comma 3 5 10" xfId="14425" xr:uid="{00000000-0005-0000-0000-00009D0C0000}"/>
    <cellStyle name="Comma 3 5 11" xfId="20315" xr:uid="{00000000-0005-0000-0000-00009E0C0000}"/>
    <cellStyle name="Comma 3 5 12" xfId="22329" xr:uid="{00000000-0005-0000-0000-00009F0C0000}"/>
    <cellStyle name="Comma 3 5 13" xfId="24562" xr:uid="{00000000-0005-0000-0000-0000A00C0000}"/>
    <cellStyle name="Comma 3 5 14" xfId="36127" xr:uid="{00000000-0005-0000-0000-0000A10C0000}"/>
    <cellStyle name="Comma 3 5 15" xfId="45837" xr:uid="{00000000-0005-0000-0000-0000A20C0000}"/>
    <cellStyle name="Comma 3 5 16" xfId="53770" xr:uid="{00000000-0005-0000-0000-0000A30C0000}"/>
    <cellStyle name="Comma 3 5 17" xfId="2544" xr:uid="{00000000-0005-0000-0000-0000A40C0000}"/>
    <cellStyle name="Comma 3 5 2" xfId="561" xr:uid="{00000000-0005-0000-0000-0000A50C0000}"/>
    <cellStyle name="Comma 3 5 2 10" xfId="24838" xr:uid="{00000000-0005-0000-0000-0000A60C0000}"/>
    <cellStyle name="Comma 3 5 2 11" xfId="36403" xr:uid="{00000000-0005-0000-0000-0000A70C0000}"/>
    <cellStyle name="Comma 3 5 2 12" xfId="46117" xr:uid="{00000000-0005-0000-0000-0000A80C0000}"/>
    <cellStyle name="Comma 3 5 2 13" xfId="54049" xr:uid="{00000000-0005-0000-0000-0000A90C0000}"/>
    <cellStyle name="Comma 3 5 2 14" xfId="2545" xr:uid="{00000000-0005-0000-0000-0000AA0C0000}"/>
    <cellStyle name="Comma 3 5 2 2" xfId="1212" xr:uid="{00000000-0005-0000-0000-0000AB0C0000}"/>
    <cellStyle name="Comma 3 5 2 2 10" xfId="46768" xr:uid="{00000000-0005-0000-0000-0000AC0C0000}"/>
    <cellStyle name="Comma 3 5 2 2 11" xfId="54700" xr:uid="{00000000-0005-0000-0000-0000AD0C0000}"/>
    <cellStyle name="Comma 3 5 2 2 12" xfId="2546" xr:uid="{00000000-0005-0000-0000-0000AE0C0000}"/>
    <cellStyle name="Comma 3 5 2 2 2" xfId="8127" xr:uid="{00000000-0005-0000-0000-0000AF0C0000}"/>
    <cellStyle name="Comma 3 5 2 2 2 2" xfId="16911" xr:uid="{00000000-0005-0000-0000-0000B00C0000}"/>
    <cellStyle name="Comma 3 5 2 2 2 2 2" xfId="33787" xr:uid="{00000000-0005-0000-0000-0000B10C0000}"/>
    <cellStyle name="Comma 3 5 2 2 2 3" xfId="19920" xr:uid="{00000000-0005-0000-0000-0000B20C0000}"/>
    <cellStyle name="Comma 3 5 2 2 2 4" xfId="28285" xr:uid="{00000000-0005-0000-0000-0000B30C0000}"/>
    <cellStyle name="Comma 3 5 2 2 2 5" xfId="41479" xr:uid="{00000000-0005-0000-0000-0000B40C0000}"/>
    <cellStyle name="Comma 3 5 2 2 2 6" xfId="49027" xr:uid="{00000000-0005-0000-0000-0000B50C0000}"/>
    <cellStyle name="Comma 3 5 2 2 3" xfId="5872" xr:uid="{00000000-0005-0000-0000-0000B60C0000}"/>
    <cellStyle name="Comma 3 5 2 2 3 2" xfId="16445" xr:uid="{00000000-0005-0000-0000-0000B70C0000}"/>
    <cellStyle name="Comma 3 5 2 2 3 3" xfId="31036" xr:uid="{00000000-0005-0000-0000-0000B80C0000}"/>
    <cellStyle name="Comma 3 5 2 2 3 4" xfId="44421" xr:uid="{00000000-0005-0000-0000-0000B90C0000}"/>
    <cellStyle name="Comma 3 5 2 2 4" xfId="14427" xr:uid="{00000000-0005-0000-0000-0000BA0C0000}"/>
    <cellStyle name="Comma 3 5 2 2 5" xfId="18178" xr:uid="{00000000-0005-0000-0000-0000BB0C0000}"/>
    <cellStyle name="Comma 3 5 2 2 6" xfId="20317" xr:uid="{00000000-0005-0000-0000-0000BC0C0000}"/>
    <cellStyle name="Comma 3 5 2 2 7" xfId="22331" xr:uid="{00000000-0005-0000-0000-0000BD0C0000}"/>
    <cellStyle name="Comma 3 5 2 2 8" xfId="25279" xr:uid="{00000000-0005-0000-0000-0000BE0C0000}"/>
    <cellStyle name="Comma 3 5 2 2 9" xfId="37608" xr:uid="{00000000-0005-0000-0000-0000BF0C0000}"/>
    <cellStyle name="Comma 3 5 2 3" xfId="2148" xr:uid="{00000000-0005-0000-0000-0000C00C0000}"/>
    <cellStyle name="Comma 3 5 2 3 2" xfId="8998" xr:uid="{00000000-0005-0000-0000-0000C10C0000}"/>
    <cellStyle name="Comma 3 5 2 3 2 2" xfId="33786" xr:uid="{00000000-0005-0000-0000-0000C20C0000}"/>
    <cellStyle name="Comma 3 5 2 3 2 3" xfId="28284" xr:uid="{00000000-0005-0000-0000-0000C30C0000}"/>
    <cellStyle name="Comma 3 5 2 3 2 4" xfId="41478" xr:uid="{00000000-0005-0000-0000-0000C40C0000}"/>
    <cellStyle name="Comma 3 5 2 3 2 5" xfId="49898" xr:uid="{00000000-0005-0000-0000-0000C50C0000}"/>
    <cellStyle name="Comma 3 5 2 3 3" xfId="9921" xr:uid="{00000000-0005-0000-0000-0000C60C0000}"/>
    <cellStyle name="Comma 3 5 2 3 3 2" xfId="31035" xr:uid="{00000000-0005-0000-0000-0000C70C0000}"/>
    <cellStyle name="Comma 3 5 2 3 3 3" xfId="45292" xr:uid="{00000000-0005-0000-0000-0000C80C0000}"/>
    <cellStyle name="Comma 3 5 2 3 4" xfId="19050" xr:uid="{00000000-0005-0000-0000-0000C90C0000}"/>
    <cellStyle name="Comma 3 5 2 3 5" xfId="25278" xr:uid="{00000000-0005-0000-0000-0000CA0C0000}"/>
    <cellStyle name="Comma 3 5 2 3 6" xfId="37607" xr:uid="{00000000-0005-0000-0000-0000CB0C0000}"/>
    <cellStyle name="Comma 3 5 2 3 7" xfId="47699" xr:uid="{00000000-0005-0000-0000-0000CC0C0000}"/>
    <cellStyle name="Comma 3 5 2 3 8" xfId="55625" xr:uid="{00000000-0005-0000-0000-0000CD0C0000}"/>
    <cellStyle name="Comma 3 5 2 3 9" xfId="6799" xr:uid="{00000000-0005-0000-0000-0000CE0C0000}"/>
    <cellStyle name="Comma 3 5 2 4" xfId="7500" xr:uid="{00000000-0005-0000-0000-0000CF0C0000}"/>
    <cellStyle name="Comma 3 5 2 4 2" xfId="11576" xr:uid="{00000000-0005-0000-0000-0000D00C0000}"/>
    <cellStyle name="Comma 3 5 2 4 2 2" xfId="33405" xr:uid="{00000000-0005-0000-0000-0000D10C0000}"/>
    <cellStyle name="Comma 3 5 2 4 2 3" xfId="41097" xr:uid="{00000000-0005-0000-0000-0000D20C0000}"/>
    <cellStyle name="Comma 3 5 2 4 2 4" xfId="52558" xr:uid="{00000000-0005-0000-0000-0000D30C0000}"/>
    <cellStyle name="Comma 3 5 2 4 3" xfId="27903" xr:uid="{00000000-0005-0000-0000-0000D40C0000}"/>
    <cellStyle name="Comma 3 5 2 4 4" xfId="37226" xr:uid="{00000000-0005-0000-0000-0000D50C0000}"/>
    <cellStyle name="Comma 3 5 2 4 5" xfId="48400" xr:uid="{00000000-0005-0000-0000-0000D60C0000}"/>
    <cellStyle name="Comma 3 5 2 5" xfId="5221" xr:uid="{00000000-0005-0000-0000-0000D70C0000}"/>
    <cellStyle name="Comma 3 5 2 5 2" xfId="30654" xr:uid="{00000000-0005-0000-0000-0000D80C0000}"/>
    <cellStyle name="Comma 3 5 2 5 3" xfId="40340" xr:uid="{00000000-0005-0000-0000-0000D90C0000}"/>
    <cellStyle name="Comma 3 5 2 5 4" xfId="51811" xr:uid="{00000000-0005-0000-0000-0000DA0C0000}"/>
    <cellStyle name="Comma 3 5 2 6" xfId="14047" xr:uid="{00000000-0005-0000-0000-0000DB0C0000}"/>
    <cellStyle name="Comma 3 5 2 6 2" xfId="43794" xr:uid="{00000000-0005-0000-0000-0000DC0C0000}"/>
    <cellStyle name="Comma 3 5 2 7" xfId="14426" xr:uid="{00000000-0005-0000-0000-0000DD0C0000}"/>
    <cellStyle name="Comma 3 5 2 8" xfId="20316" xr:uid="{00000000-0005-0000-0000-0000DE0C0000}"/>
    <cellStyle name="Comma 3 5 2 9" xfId="22330" xr:uid="{00000000-0005-0000-0000-0000DF0C0000}"/>
    <cellStyle name="Comma 3 5 3" xfId="1476" xr:uid="{00000000-0005-0000-0000-0000E00C0000}"/>
    <cellStyle name="Comma 3 5 3 10" xfId="25114" xr:uid="{00000000-0005-0000-0000-0000E10C0000}"/>
    <cellStyle name="Comma 3 5 3 11" xfId="36679" xr:uid="{00000000-0005-0000-0000-0000E20C0000}"/>
    <cellStyle name="Comma 3 5 3 12" xfId="47032" xr:uid="{00000000-0005-0000-0000-0000E30C0000}"/>
    <cellStyle name="Comma 3 5 3 13" xfId="54964" xr:uid="{00000000-0005-0000-0000-0000E40C0000}"/>
    <cellStyle name="Comma 3 5 3 14" xfId="2547" xr:uid="{00000000-0005-0000-0000-0000E50C0000}"/>
    <cellStyle name="Comma 3 5 3 2" xfId="2376" xr:uid="{00000000-0005-0000-0000-0000E60C0000}"/>
    <cellStyle name="Comma 3 5 3 2 10" xfId="47927" xr:uid="{00000000-0005-0000-0000-0000E70C0000}"/>
    <cellStyle name="Comma 3 5 3 2 11" xfId="55853" xr:uid="{00000000-0005-0000-0000-0000E80C0000}"/>
    <cellStyle name="Comma 3 5 3 2 12" xfId="2548" xr:uid="{00000000-0005-0000-0000-0000E90C0000}"/>
    <cellStyle name="Comma 3 5 3 2 2" xfId="9226" xr:uid="{00000000-0005-0000-0000-0000EA0C0000}"/>
    <cellStyle name="Comma 3 5 3 2 2 2" xfId="16912" xr:uid="{00000000-0005-0000-0000-0000EB0C0000}"/>
    <cellStyle name="Comma 3 5 3 2 2 2 2" xfId="33789" xr:uid="{00000000-0005-0000-0000-0000EC0C0000}"/>
    <cellStyle name="Comma 3 5 3 2 2 3" xfId="20148" xr:uid="{00000000-0005-0000-0000-0000ED0C0000}"/>
    <cellStyle name="Comma 3 5 3 2 2 4" xfId="28287" xr:uid="{00000000-0005-0000-0000-0000EE0C0000}"/>
    <cellStyle name="Comma 3 5 3 2 2 5" xfId="41481" xr:uid="{00000000-0005-0000-0000-0000EF0C0000}"/>
    <cellStyle name="Comma 3 5 3 2 2 6" xfId="50126" xr:uid="{00000000-0005-0000-0000-0000F00C0000}"/>
    <cellStyle name="Comma 3 5 3 2 3" xfId="7027" xr:uid="{00000000-0005-0000-0000-0000F10C0000}"/>
    <cellStyle name="Comma 3 5 3 2 3 2" xfId="9397" xr:uid="{00000000-0005-0000-0000-0000F20C0000}"/>
    <cellStyle name="Comma 3 5 3 2 3 3" xfId="31038" xr:uid="{00000000-0005-0000-0000-0000F30C0000}"/>
    <cellStyle name="Comma 3 5 3 2 3 4" xfId="45520" xr:uid="{00000000-0005-0000-0000-0000F40C0000}"/>
    <cellStyle name="Comma 3 5 3 2 4" xfId="14429" xr:uid="{00000000-0005-0000-0000-0000F50C0000}"/>
    <cellStyle name="Comma 3 5 3 2 5" xfId="18406" xr:uid="{00000000-0005-0000-0000-0000F60C0000}"/>
    <cellStyle name="Comma 3 5 3 2 6" xfId="20319" xr:uid="{00000000-0005-0000-0000-0000F70C0000}"/>
    <cellStyle name="Comma 3 5 3 2 7" xfId="22333" xr:uid="{00000000-0005-0000-0000-0000F80C0000}"/>
    <cellStyle name="Comma 3 5 3 2 8" xfId="25281" xr:uid="{00000000-0005-0000-0000-0000F90C0000}"/>
    <cellStyle name="Comma 3 5 3 2 9" xfId="37610" xr:uid="{00000000-0005-0000-0000-0000FA0C0000}"/>
    <cellStyle name="Comma 3 5 3 3" xfId="8355" xr:uid="{00000000-0005-0000-0000-0000FB0C0000}"/>
    <cellStyle name="Comma 3 5 3 3 2" xfId="11898" xr:uid="{00000000-0005-0000-0000-0000FC0C0000}"/>
    <cellStyle name="Comma 3 5 3 3 2 2" xfId="33788" xr:uid="{00000000-0005-0000-0000-0000FD0C0000}"/>
    <cellStyle name="Comma 3 5 3 3 2 3" xfId="28286" xr:uid="{00000000-0005-0000-0000-0000FE0C0000}"/>
    <cellStyle name="Comma 3 5 3 3 2 4" xfId="41480" xr:uid="{00000000-0005-0000-0000-0000FF0C0000}"/>
    <cellStyle name="Comma 3 5 3 3 2 5" xfId="52857" xr:uid="{00000000-0005-0000-0000-0000000D0000}"/>
    <cellStyle name="Comma 3 5 3 3 3" xfId="16334" xr:uid="{00000000-0005-0000-0000-0000010D0000}"/>
    <cellStyle name="Comma 3 5 3 3 3 2" xfId="31037" xr:uid="{00000000-0005-0000-0000-0000020D0000}"/>
    <cellStyle name="Comma 3 5 3 3 4" xfId="19278" xr:uid="{00000000-0005-0000-0000-0000030D0000}"/>
    <cellStyle name="Comma 3 5 3 3 5" xfId="25280" xr:uid="{00000000-0005-0000-0000-0000040D0000}"/>
    <cellStyle name="Comma 3 5 3 3 6" xfId="37609" xr:uid="{00000000-0005-0000-0000-0000050D0000}"/>
    <cellStyle name="Comma 3 5 3 3 7" xfId="49255" xr:uid="{00000000-0005-0000-0000-0000060D0000}"/>
    <cellStyle name="Comma 3 5 3 4" xfId="6136" xr:uid="{00000000-0005-0000-0000-0000070D0000}"/>
    <cellStyle name="Comma 3 5 3 4 2" xfId="11804" xr:uid="{00000000-0005-0000-0000-0000080D0000}"/>
    <cellStyle name="Comma 3 5 3 4 2 2" xfId="33633" xr:uid="{00000000-0005-0000-0000-0000090D0000}"/>
    <cellStyle name="Comma 3 5 3 4 2 3" xfId="41325" xr:uid="{00000000-0005-0000-0000-00000A0D0000}"/>
    <cellStyle name="Comma 3 5 3 4 2 4" xfId="52786" xr:uid="{00000000-0005-0000-0000-00000B0D0000}"/>
    <cellStyle name="Comma 3 5 3 4 3" xfId="28131" xr:uid="{00000000-0005-0000-0000-00000C0D0000}"/>
    <cellStyle name="Comma 3 5 3 4 4" xfId="37454" xr:uid="{00000000-0005-0000-0000-00000D0D0000}"/>
    <cellStyle name="Comma 3 5 3 4 5" xfId="50249" xr:uid="{00000000-0005-0000-0000-00000E0D0000}"/>
    <cellStyle name="Comma 3 5 3 5" xfId="11060" xr:uid="{00000000-0005-0000-0000-00000F0D0000}"/>
    <cellStyle name="Comma 3 5 3 5 2" xfId="30882" xr:uid="{00000000-0005-0000-0000-0000100D0000}"/>
    <cellStyle name="Comma 3 5 3 5 3" xfId="40568" xr:uid="{00000000-0005-0000-0000-0000110D0000}"/>
    <cellStyle name="Comma 3 5 3 5 4" xfId="52039" xr:uid="{00000000-0005-0000-0000-0000120D0000}"/>
    <cellStyle name="Comma 3 5 3 6" xfId="14275" xr:uid="{00000000-0005-0000-0000-0000130D0000}"/>
    <cellStyle name="Comma 3 5 3 6 2" xfId="44649" xr:uid="{00000000-0005-0000-0000-0000140D0000}"/>
    <cellStyle name="Comma 3 5 3 7" xfId="14428" xr:uid="{00000000-0005-0000-0000-0000150D0000}"/>
    <cellStyle name="Comma 3 5 3 8" xfId="20318" xr:uid="{00000000-0005-0000-0000-0000160D0000}"/>
    <cellStyle name="Comma 3 5 3 9" xfId="22332" xr:uid="{00000000-0005-0000-0000-0000170D0000}"/>
    <cellStyle name="Comma 3 5 4" xfId="972" xr:uid="{00000000-0005-0000-0000-0000180D0000}"/>
    <cellStyle name="Comma 3 5 4 10" xfId="46528" xr:uid="{00000000-0005-0000-0000-0000190D0000}"/>
    <cellStyle name="Comma 3 5 4 11" xfId="54460" xr:uid="{00000000-0005-0000-0000-00001A0D0000}"/>
    <cellStyle name="Comma 3 5 4 12" xfId="2549" xr:uid="{00000000-0005-0000-0000-00001B0D0000}"/>
    <cellStyle name="Comma 3 5 4 2" xfId="7899" xr:uid="{00000000-0005-0000-0000-00001C0D0000}"/>
    <cellStyle name="Comma 3 5 4 2 2" xfId="11866" xr:uid="{00000000-0005-0000-0000-00001D0D0000}"/>
    <cellStyle name="Comma 3 5 4 2 2 2" xfId="33790" xr:uid="{00000000-0005-0000-0000-00001E0D0000}"/>
    <cellStyle name="Comma 3 5 4 2 3" xfId="16787" xr:uid="{00000000-0005-0000-0000-00001F0D0000}"/>
    <cellStyle name="Comma 3 5 4 2 4" xfId="19692" xr:uid="{00000000-0005-0000-0000-0000200D0000}"/>
    <cellStyle name="Comma 3 5 4 2 5" xfId="28288" xr:uid="{00000000-0005-0000-0000-0000210D0000}"/>
    <cellStyle name="Comma 3 5 4 2 6" xfId="41482" xr:uid="{00000000-0005-0000-0000-0000220D0000}"/>
    <cellStyle name="Comma 3 5 4 2 7" xfId="48799" xr:uid="{00000000-0005-0000-0000-0000230D0000}"/>
    <cellStyle name="Comma 3 5 4 3" xfId="5632" xr:uid="{00000000-0005-0000-0000-0000240D0000}"/>
    <cellStyle name="Comma 3 5 4 3 2" xfId="9372" xr:uid="{00000000-0005-0000-0000-0000250D0000}"/>
    <cellStyle name="Comma 3 5 4 3 3" xfId="31039" xr:uid="{00000000-0005-0000-0000-0000260D0000}"/>
    <cellStyle name="Comma 3 5 4 3 4" xfId="44193" xr:uid="{00000000-0005-0000-0000-0000270D0000}"/>
    <cellStyle name="Comma 3 5 4 4" xfId="13819" xr:uid="{00000000-0005-0000-0000-0000280D0000}"/>
    <cellStyle name="Comma 3 5 4 5" xfId="14430" xr:uid="{00000000-0005-0000-0000-0000290D0000}"/>
    <cellStyle name="Comma 3 5 4 6" xfId="20320" xr:uid="{00000000-0005-0000-0000-00002A0D0000}"/>
    <cellStyle name="Comma 3 5 4 7" xfId="22334" xr:uid="{00000000-0005-0000-0000-00002B0D0000}"/>
    <cellStyle name="Comma 3 5 4 8" xfId="25282" xr:uid="{00000000-0005-0000-0000-00002C0D0000}"/>
    <cellStyle name="Comma 3 5 4 9" xfId="37611" xr:uid="{00000000-0005-0000-0000-00002D0D0000}"/>
    <cellStyle name="Comma 3 5 5" xfId="1920" xr:uid="{00000000-0005-0000-0000-00002E0D0000}"/>
    <cellStyle name="Comma 3 5 5 10" xfId="47471" xr:uid="{00000000-0005-0000-0000-00002F0D0000}"/>
    <cellStyle name="Comma 3 5 5 11" xfId="55397" xr:uid="{00000000-0005-0000-0000-0000300D0000}"/>
    <cellStyle name="Comma 3 5 5 12" xfId="2550" xr:uid="{00000000-0005-0000-0000-0000310D0000}"/>
    <cellStyle name="Comma 3 5 5 2" xfId="8770" xr:uid="{00000000-0005-0000-0000-0000320D0000}"/>
    <cellStyle name="Comma 3 5 5 2 2" xfId="16913" xr:uid="{00000000-0005-0000-0000-0000330D0000}"/>
    <cellStyle name="Comma 3 5 5 2 2 2" xfId="33791" xr:uid="{00000000-0005-0000-0000-0000340D0000}"/>
    <cellStyle name="Comma 3 5 5 2 3" xfId="28289" xr:uid="{00000000-0005-0000-0000-0000350D0000}"/>
    <cellStyle name="Comma 3 5 5 2 4" xfId="41483" xr:uid="{00000000-0005-0000-0000-0000360D0000}"/>
    <cellStyle name="Comma 3 5 5 2 5" xfId="49670" xr:uid="{00000000-0005-0000-0000-0000370D0000}"/>
    <cellStyle name="Comma 3 5 5 3" xfId="6571" xr:uid="{00000000-0005-0000-0000-0000380D0000}"/>
    <cellStyle name="Comma 3 5 5 3 2" xfId="31040" xr:uid="{00000000-0005-0000-0000-0000390D0000}"/>
    <cellStyle name="Comma 3 5 5 3 3" xfId="45064" xr:uid="{00000000-0005-0000-0000-00003A0D0000}"/>
    <cellStyle name="Comma 3 5 5 4" xfId="14431" xr:uid="{00000000-0005-0000-0000-00003B0D0000}"/>
    <cellStyle name="Comma 3 5 5 5" xfId="18822" xr:uid="{00000000-0005-0000-0000-00003C0D0000}"/>
    <cellStyle name="Comma 3 5 5 6" xfId="20321" xr:uid="{00000000-0005-0000-0000-00003D0D0000}"/>
    <cellStyle name="Comma 3 5 5 7" xfId="22335" xr:uid="{00000000-0005-0000-0000-00003E0D0000}"/>
    <cellStyle name="Comma 3 5 5 8" xfId="25283" xr:uid="{00000000-0005-0000-0000-00003F0D0000}"/>
    <cellStyle name="Comma 3 5 5 9" xfId="37612" xr:uid="{00000000-0005-0000-0000-0000400D0000}"/>
    <cellStyle name="Comma 3 5 6" xfId="7271" xr:uid="{00000000-0005-0000-0000-0000410D0000}"/>
    <cellStyle name="Comma 3 5 6 2" xfId="11897" xr:uid="{00000000-0005-0000-0000-0000420D0000}"/>
    <cellStyle name="Comma 3 5 6 2 2" xfId="33785" xr:uid="{00000000-0005-0000-0000-0000430D0000}"/>
    <cellStyle name="Comma 3 5 6 2 3" xfId="28283" xr:uid="{00000000-0005-0000-0000-0000440D0000}"/>
    <cellStyle name="Comma 3 5 6 2 4" xfId="41477" xr:uid="{00000000-0005-0000-0000-0000450D0000}"/>
    <cellStyle name="Comma 3 5 6 2 5" xfId="52856" xr:uid="{00000000-0005-0000-0000-0000460D0000}"/>
    <cellStyle name="Comma 3 5 6 3" xfId="16611" xr:uid="{00000000-0005-0000-0000-0000470D0000}"/>
    <cellStyle name="Comma 3 5 6 3 2" xfId="31034" xr:uid="{00000000-0005-0000-0000-0000480D0000}"/>
    <cellStyle name="Comma 3 5 6 4" xfId="25277" xr:uid="{00000000-0005-0000-0000-0000490D0000}"/>
    <cellStyle name="Comma 3 5 6 5" xfId="37606" xr:uid="{00000000-0005-0000-0000-00004A0D0000}"/>
    <cellStyle name="Comma 3 5 6 6" xfId="48171" xr:uid="{00000000-0005-0000-0000-00004B0D0000}"/>
    <cellStyle name="Comma 3 5 7" xfId="4943" xr:uid="{00000000-0005-0000-0000-00004C0D0000}"/>
    <cellStyle name="Comma 3 5 7 2" xfId="11348" xr:uid="{00000000-0005-0000-0000-00004D0D0000}"/>
    <cellStyle name="Comma 3 5 7 2 2" xfId="33177" xr:uid="{00000000-0005-0000-0000-00004E0D0000}"/>
    <cellStyle name="Comma 3 5 7 2 3" xfId="40869" xr:uid="{00000000-0005-0000-0000-00004F0D0000}"/>
    <cellStyle name="Comma 3 5 7 2 4" xfId="52330" xr:uid="{00000000-0005-0000-0000-0000500D0000}"/>
    <cellStyle name="Comma 3 5 7 3" xfId="27675" xr:uid="{00000000-0005-0000-0000-0000510D0000}"/>
    <cellStyle name="Comma 3 5 7 4" xfId="36998" xr:uid="{00000000-0005-0000-0000-0000520D0000}"/>
    <cellStyle name="Comma 3 5 7 5" xfId="50359" xr:uid="{00000000-0005-0000-0000-0000530D0000}"/>
    <cellStyle name="Comma 3 5 8" xfId="10701" xr:uid="{00000000-0005-0000-0000-0000540D0000}"/>
    <cellStyle name="Comma 3 5 8 2" xfId="30426" xr:uid="{00000000-0005-0000-0000-0000550D0000}"/>
    <cellStyle name="Comma 3 5 8 3" xfId="40112" xr:uid="{00000000-0005-0000-0000-0000560D0000}"/>
    <cellStyle name="Comma 3 5 8 4" xfId="51583" xr:uid="{00000000-0005-0000-0000-0000570D0000}"/>
    <cellStyle name="Comma 3 5 9" xfId="13534" xr:uid="{00000000-0005-0000-0000-0000580D0000}"/>
    <cellStyle name="Comma 3 5 9 2" xfId="43563" xr:uid="{00000000-0005-0000-0000-0000590D0000}"/>
    <cellStyle name="Comma 3 6" xfId="354" xr:uid="{00000000-0005-0000-0000-00005A0D0000}"/>
    <cellStyle name="Comma 3 6 10" xfId="22336" xr:uid="{00000000-0005-0000-0000-00005B0D0000}"/>
    <cellStyle name="Comma 3 6 11" xfId="24355" xr:uid="{00000000-0005-0000-0000-00005C0D0000}"/>
    <cellStyle name="Comma 3 6 12" xfId="35932" xr:uid="{00000000-0005-0000-0000-00005D0D0000}"/>
    <cellStyle name="Comma 3 6 13" xfId="45910" xr:uid="{00000000-0005-0000-0000-00005E0D0000}"/>
    <cellStyle name="Comma 3 6 14" xfId="53842" xr:uid="{00000000-0005-0000-0000-00005F0D0000}"/>
    <cellStyle name="Comma 3 6 15" xfId="2551" xr:uid="{00000000-0005-0000-0000-0000600D0000}"/>
    <cellStyle name="Comma 3 6 2" xfId="801" xr:uid="{00000000-0005-0000-0000-0000610D0000}"/>
    <cellStyle name="Comma 3 6 2 10" xfId="46357" xr:uid="{00000000-0005-0000-0000-0000620D0000}"/>
    <cellStyle name="Comma 3 6 2 11" xfId="54289" xr:uid="{00000000-0005-0000-0000-0000630D0000}"/>
    <cellStyle name="Comma 3 6 2 12" xfId="2552" xr:uid="{00000000-0005-0000-0000-0000640D0000}"/>
    <cellStyle name="Comma 3 6 2 2" xfId="7728" xr:uid="{00000000-0005-0000-0000-0000650D0000}"/>
    <cellStyle name="Comma 3 6 2 2 2" xfId="12870" xr:uid="{00000000-0005-0000-0000-0000660D0000}"/>
    <cellStyle name="Comma 3 6 2 2 2 2" xfId="33793" xr:uid="{00000000-0005-0000-0000-0000670D0000}"/>
    <cellStyle name="Comma 3 6 2 2 3" xfId="12765" xr:uid="{00000000-0005-0000-0000-0000680D0000}"/>
    <cellStyle name="Comma 3 6 2 2 4" xfId="19521" xr:uid="{00000000-0005-0000-0000-0000690D0000}"/>
    <cellStyle name="Comma 3 6 2 2 5" xfId="28291" xr:uid="{00000000-0005-0000-0000-00006A0D0000}"/>
    <cellStyle name="Comma 3 6 2 2 6" xfId="41485" xr:uid="{00000000-0005-0000-0000-00006B0D0000}"/>
    <cellStyle name="Comma 3 6 2 2 7" xfId="48628" xr:uid="{00000000-0005-0000-0000-00006C0D0000}"/>
    <cellStyle name="Comma 3 6 2 3" xfId="5461" xr:uid="{00000000-0005-0000-0000-00006D0D0000}"/>
    <cellStyle name="Comma 3 6 2 3 2" xfId="12018" xr:uid="{00000000-0005-0000-0000-00006E0D0000}"/>
    <cellStyle name="Comma 3 6 2 3 3" xfId="31042" xr:uid="{00000000-0005-0000-0000-00006F0D0000}"/>
    <cellStyle name="Comma 3 6 2 3 4" xfId="44022" xr:uid="{00000000-0005-0000-0000-0000700D0000}"/>
    <cellStyle name="Comma 3 6 2 4" xfId="13648" xr:uid="{00000000-0005-0000-0000-0000710D0000}"/>
    <cellStyle name="Comma 3 6 2 5" xfId="14433" xr:uid="{00000000-0005-0000-0000-0000720D0000}"/>
    <cellStyle name="Comma 3 6 2 6" xfId="20323" xr:uid="{00000000-0005-0000-0000-0000730D0000}"/>
    <cellStyle name="Comma 3 6 2 7" xfId="22337" xr:uid="{00000000-0005-0000-0000-0000740D0000}"/>
    <cellStyle name="Comma 3 6 2 8" xfId="25285" xr:uid="{00000000-0005-0000-0000-0000750D0000}"/>
    <cellStyle name="Comma 3 6 2 9" xfId="37614" xr:uid="{00000000-0005-0000-0000-0000760D0000}"/>
    <cellStyle name="Comma 3 6 3" xfId="1749" xr:uid="{00000000-0005-0000-0000-0000770D0000}"/>
    <cellStyle name="Comma 3 6 3 10" xfId="47300" xr:uid="{00000000-0005-0000-0000-0000780D0000}"/>
    <cellStyle name="Comma 3 6 3 11" xfId="55226" xr:uid="{00000000-0005-0000-0000-0000790D0000}"/>
    <cellStyle name="Comma 3 6 3 12" xfId="2553" xr:uid="{00000000-0005-0000-0000-00007A0D0000}"/>
    <cellStyle name="Comma 3 6 3 2" xfId="8599" xr:uid="{00000000-0005-0000-0000-00007B0D0000}"/>
    <cellStyle name="Comma 3 6 3 2 2" xfId="16914" xr:uid="{00000000-0005-0000-0000-00007C0D0000}"/>
    <cellStyle name="Comma 3 6 3 2 2 2" xfId="33794" xr:uid="{00000000-0005-0000-0000-00007D0D0000}"/>
    <cellStyle name="Comma 3 6 3 2 3" xfId="28292" xr:uid="{00000000-0005-0000-0000-00007E0D0000}"/>
    <cellStyle name="Comma 3 6 3 2 4" xfId="41486" xr:uid="{00000000-0005-0000-0000-00007F0D0000}"/>
    <cellStyle name="Comma 3 6 3 2 5" xfId="49499" xr:uid="{00000000-0005-0000-0000-0000800D0000}"/>
    <cellStyle name="Comma 3 6 3 3" xfId="6400" xr:uid="{00000000-0005-0000-0000-0000810D0000}"/>
    <cellStyle name="Comma 3 6 3 3 2" xfId="31043" xr:uid="{00000000-0005-0000-0000-0000820D0000}"/>
    <cellStyle name="Comma 3 6 3 3 3" xfId="44893" xr:uid="{00000000-0005-0000-0000-0000830D0000}"/>
    <cellStyle name="Comma 3 6 3 4" xfId="14434" xr:uid="{00000000-0005-0000-0000-0000840D0000}"/>
    <cellStyle name="Comma 3 6 3 5" xfId="18651" xr:uid="{00000000-0005-0000-0000-0000850D0000}"/>
    <cellStyle name="Comma 3 6 3 6" xfId="20324" xr:uid="{00000000-0005-0000-0000-0000860D0000}"/>
    <cellStyle name="Comma 3 6 3 7" xfId="22338" xr:uid="{00000000-0005-0000-0000-0000870D0000}"/>
    <cellStyle name="Comma 3 6 3 8" xfId="25286" xr:uid="{00000000-0005-0000-0000-0000880D0000}"/>
    <cellStyle name="Comma 3 6 3 9" xfId="37615" xr:uid="{00000000-0005-0000-0000-0000890D0000}"/>
    <cellStyle name="Comma 3 6 4" xfId="7329" xr:uid="{00000000-0005-0000-0000-00008A0D0000}"/>
    <cellStyle name="Comma 3 6 4 2" xfId="11900" xr:uid="{00000000-0005-0000-0000-00008B0D0000}"/>
    <cellStyle name="Comma 3 6 4 2 2" xfId="33792" xr:uid="{00000000-0005-0000-0000-00008C0D0000}"/>
    <cellStyle name="Comma 3 6 4 2 3" xfId="28290" xr:uid="{00000000-0005-0000-0000-00008D0D0000}"/>
    <cellStyle name="Comma 3 6 4 2 4" xfId="41484" xr:uid="{00000000-0005-0000-0000-00008E0D0000}"/>
    <cellStyle name="Comma 3 6 4 2 5" xfId="52858" xr:uid="{00000000-0005-0000-0000-00008F0D0000}"/>
    <cellStyle name="Comma 3 6 4 3" xfId="16727" xr:uid="{00000000-0005-0000-0000-0000900D0000}"/>
    <cellStyle name="Comma 3 6 4 3 2" xfId="31041" xr:uid="{00000000-0005-0000-0000-0000910D0000}"/>
    <cellStyle name="Comma 3 6 4 4" xfId="25284" xr:uid="{00000000-0005-0000-0000-0000920D0000}"/>
    <cellStyle name="Comma 3 6 4 5" xfId="37613" xr:uid="{00000000-0005-0000-0000-0000930D0000}"/>
    <cellStyle name="Comma 3 6 4 6" xfId="48229" xr:uid="{00000000-0005-0000-0000-0000940D0000}"/>
    <cellStyle name="Comma 3 6 5" xfId="5014" xr:uid="{00000000-0005-0000-0000-0000950D0000}"/>
    <cellStyle name="Comma 3 6 5 2" xfId="11177" xr:uid="{00000000-0005-0000-0000-0000960D0000}"/>
    <cellStyle name="Comma 3 6 5 2 2" xfId="33006" xr:uid="{00000000-0005-0000-0000-0000970D0000}"/>
    <cellStyle name="Comma 3 6 5 2 3" xfId="40698" xr:uid="{00000000-0005-0000-0000-0000980D0000}"/>
    <cellStyle name="Comma 3 6 5 2 4" xfId="52159" xr:uid="{00000000-0005-0000-0000-0000990D0000}"/>
    <cellStyle name="Comma 3 6 5 3" xfId="27504" xr:uid="{00000000-0005-0000-0000-00009A0D0000}"/>
    <cellStyle name="Comma 3 6 5 4" xfId="36827" xr:uid="{00000000-0005-0000-0000-00009B0D0000}"/>
    <cellStyle name="Comma 3 6 5 5" xfId="51322" xr:uid="{00000000-0005-0000-0000-00009C0D0000}"/>
    <cellStyle name="Comma 3 6 6" xfId="9293" xr:uid="{00000000-0005-0000-0000-00009D0D0000}"/>
    <cellStyle name="Comma 3 6 6 2" xfId="30255" xr:uid="{00000000-0005-0000-0000-00009E0D0000}"/>
    <cellStyle name="Comma 3 6 6 3" xfId="39941" xr:uid="{00000000-0005-0000-0000-00009F0D0000}"/>
    <cellStyle name="Comma 3 6 6 4" xfId="50699" xr:uid="{00000000-0005-0000-0000-0000A00D0000}"/>
    <cellStyle name="Comma 3 6 7" xfId="13370" xr:uid="{00000000-0005-0000-0000-0000A10D0000}"/>
    <cellStyle name="Comma 3 6 7 2" xfId="43623" xr:uid="{00000000-0005-0000-0000-0000A20D0000}"/>
    <cellStyle name="Comma 3 6 8" xfId="14432" xr:uid="{00000000-0005-0000-0000-0000A30D0000}"/>
    <cellStyle name="Comma 3 6 9" xfId="20322" xr:uid="{00000000-0005-0000-0000-0000A40D0000}"/>
    <cellStyle name="Comma 3 7" xfId="1029" xr:uid="{00000000-0005-0000-0000-0000A50D0000}"/>
    <cellStyle name="Comma 3 7 10" xfId="24631" xr:uid="{00000000-0005-0000-0000-0000A60D0000}"/>
    <cellStyle name="Comma 3 7 11" xfId="36196" xr:uid="{00000000-0005-0000-0000-0000A70D0000}"/>
    <cellStyle name="Comma 3 7 12" xfId="46585" xr:uid="{00000000-0005-0000-0000-0000A80D0000}"/>
    <cellStyle name="Comma 3 7 13" xfId="54517" xr:uid="{00000000-0005-0000-0000-0000A90D0000}"/>
    <cellStyle name="Comma 3 7 14" xfId="2554" xr:uid="{00000000-0005-0000-0000-0000AA0D0000}"/>
    <cellStyle name="Comma 3 7 2" xfId="1977" xr:uid="{00000000-0005-0000-0000-0000AB0D0000}"/>
    <cellStyle name="Comma 3 7 2 10" xfId="47528" xr:uid="{00000000-0005-0000-0000-0000AC0D0000}"/>
    <cellStyle name="Comma 3 7 2 11" xfId="55454" xr:uid="{00000000-0005-0000-0000-0000AD0D0000}"/>
    <cellStyle name="Comma 3 7 2 12" xfId="2555" xr:uid="{00000000-0005-0000-0000-0000AE0D0000}"/>
    <cellStyle name="Comma 3 7 2 2" xfId="8827" xr:uid="{00000000-0005-0000-0000-0000AF0D0000}"/>
    <cellStyle name="Comma 3 7 2 2 2" xfId="16915" xr:uid="{00000000-0005-0000-0000-0000B00D0000}"/>
    <cellStyle name="Comma 3 7 2 2 2 2" xfId="33796" xr:uid="{00000000-0005-0000-0000-0000B10D0000}"/>
    <cellStyle name="Comma 3 7 2 2 3" xfId="19749" xr:uid="{00000000-0005-0000-0000-0000B20D0000}"/>
    <cellStyle name="Comma 3 7 2 2 4" xfId="28294" xr:uid="{00000000-0005-0000-0000-0000B30D0000}"/>
    <cellStyle name="Comma 3 7 2 2 5" xfId="41488" xr:uid="{00000000-0005-0000-0000-0000B40D0000}"/>
    <cellStyle name="Comma 3 7 2 2 6" xfId="49727" xr:uid="{00000000-0005-0000-0000-0000B50D0000}"/>
    <cellStyle name="Comma 3 7 2 3" xfId="6628" xr:uid="{00000000-0005-0000-0000-0000B60D0000}"/>
    <cellStyle name="Comma 3 7 2 3 2" xfId="16689" xr:uid="{00000000-0005-0000-0000-0000B70D0000}"/>
    <cellStyle name="Comma 3 7 2 3 3" xfId="31045" xr:uid="{00000000-0005-0000-0000-0000B80D0000}"/>
    <cellStyle name="Comma 3 7 2 3 4" xfId="45121" xr:uid="{00000000-0005-0000-0000-0000B90D0000}"/>
    <cellStyle name="Comma 3 7 2 4" xfId="14436" xr:uid="{00000000-0005-0000-0000-0000BA0D0000}"/>
    <cellStyle name="Comma 3 7 2 5" xfId="18064" xr:uid="{00000000-0005-0000-0000-0000BB0D0000}"/>
    <cellStyle name="Comma 3 7 2 6" xfId="20326" xr:uid="{00000000-0005-0000-0000-0000BC0D0000}"/>
    <cellStyle name="Comma 3 7 2 7" xfId="22340" xr:uid="{00000000-0005-0000-0000-0000BD0D0000}"/>
    <cellStyle name="Comma 3 7 2 8" xfId="25288" xr:uid="{00000000-0005-0000-0000-0000BE0D0000}"/>
    <cellStyle name="Comma 3 7 2 9" xfId="37617" xr:uid="{00000000-0005-0000-0000-0000BF0D0000}"/>
    <cellStyle name="Comma 3 7 3" xfId="7956" xr:uid="{00000000-0005-0000-0000-0000C00D0000}"/>
    <cellStyle name="Comma 3 7 3 2" xfId="11901" xr:uid="{00000000-0005-0000-0000-0000C10D0000}"/>
    <cellStyle name="Comma 3 7 3 2 2" xfId="33795" xr:uid="{00000000-0005-0000-0000-0000C20D0000}"/>
    <cellStyle name="Comma 3 7 3 2 3" xfId="28293" xr:uid="{00000000-0005-0000-0000-0000C30D0000}"/>
    <cellStyle name="Comma 3 7 3 2 4" xfId="41487" xr:uid="{00000000-0005-0000-0000-0000C40D0000}"/>
    <cellStyle name="Comma 3 7 3 2 5" xfId="52859" xr:uid="{00000000-0005-0000-0000-0000C50D0000}"/>
    <cellStyle name="Comma 3 7 3 3" xfId="13076" xr:uid="{00000000-0005-0000-0000-0000C60D0000}"/>
    <cellStyle name="Comma 3 7 3 3 2" xfId="31044" xr:uid="{00000000-0005-0000-0000-0000C70D0000}"/>
    <cellStyle name="Comma 3 7 3 4" xfId="18879" xr:uid="{00000000-0005-0000-0000-0000C80D0000}"/>
    <cellStyle name="Comma 3 7 3 5" xfId="25287" xr:uid="{00000000-0005-0000-0000-0000C90D0000}"/>
    <cellStyle name="Comma 3 7 3 6" xfId="37616" xr:uid="{00000000-0005-0000-0000-0000CA0D0000}"/>
    <cellStyle name="Comma 3 7 3 7" xfId="48856" xr:uid="{00000000-0005-0000-0000-0000CB0D0000}"/>
    <cellStyle name="Comma 3 7 4" xfId="5689" xr:uid="{00000000-0005-0000-0000-0000CC0D0000}"/>
    <cellStyle name="Comma 3 7 4 2" xfId="11405" xr:uid="{00000000-0005-0000-0000-0000CD0D0000}"/>
    <cellStyle name="Comma 3 7 4 2 2" xfId="33234" xr:uid="{00000000-0005-0000-0000-0000CE0D0000}"/>
    <cellStyle name="Comma 3 7 4 2 3" xfId="40926" xr:uid="{00000000-0005-0000-0000-0000CF0D0000}"/>
    <cellStyle name="Comma 3 7 4 2 4" xfId="52387" xr:uid="{00000000-0005-0000-0000-0000D00D0000}"/>
    <cellStyle name="Comma 3 7 4 3" xfId="27732" xr:uid="{00000000-0005-0000-0000-0000D10D0000}"/>
    <cellStyle name="Comma 3 7 4 4" xfId="37055" xr:uid="{00000000-0005-0000-0000-0000D20D0000}"/>
    <cellStyle name="Comma 3 7 4 5" xfId="50465" xr:uid="{00000000-0005-0000-0000-0000D30D0000}"/>
    <cellStyle name="Comma 3 7 5" xfId="10758" xr:uid="{00000000-0005-0000-0000-0000D40D0000}"/>
    <cellStyle name="Comma 3 7 5 2" xfId="30483" xr:uid="{00000000-0005-0000-0000-0000D50D0000}"/>
    <cellStyle name="Comma 3 7 5 3" xfId="40169" xr:uid="{00000000-0005-0000-0000-0000D60D0000}"/>
    <cellStyle name="Comma 3 7 5 4" xfId="51640" xr:uid="{00000000-0005-0000-0000-0000D70D0000}"/>
    <cellStyle name="Comma 3 7 6" xfId="13876" xr:uid="{00000000-0005-0000-0000-0000D80D0000}"/>
    <cellStyle name="Comma 3 7 6 2" xfId="44250" xr:uid="{00000000-0005-0000-0000-0000D90D0000}"/>
    <cellStyle name="Comma 3 7 7" xfId="14435" xr:uid="{00000000-0005-0000-0000-0000DA0D0000}"/>
    <cellStyle name="Comma 3 7 8" xfId="20325" xr:uid="{00000000-0005-0000-0000-0000DB0D0000}"/>
    <cellStyle name="Comma 3 7 9" xfId="22339" xr:uid="{00000000-0005-0000-0000-0000DC0D0000}"/>
    <cellStyle name="Comma 3 8" xfId="1269" xr:uid="{00000000-0005-0000-0000-0000DD0D0000}"/>
    <cellStyle name="Comma 3 8 10" xfId="24907" xr:uid="{00000000-0005-0000-0000-0000DE0D0000}"/>
    <cellStyle name="Comma 3 8 11" xfId="36472" xr:uid="{00000000-0005-0000-0000-0000DF0D0000}"/>
    <cellStyle name="Comma 3 8 12" xfId="46825" xr:uid="{00000000-0005-0000-0000-0000E00D0000}"/>
    <cellStyle name="Comma 3 8 13" xfId="54757" xr:uid="{00000000-0005-0000-0000-0000E10D0000}"/>
    <cellStyle name="Comma 3 8 14" xfId="2556" xr:uid="{00000000-0005-0000-0000-0000E20D0000}"/>
    <cellStyle name="Comma 3 8 2" xfId="2205" xr:uid="{00000000-0005-0000-0000-0000E30D0000}"/>
    <cellStyle name="Comma 3 8 2 10" xfId="47756" xr:uid="{00000000-0005-0000-0000-0000E40D0000}"/>
    <cellStyle name="Comma 3 8 2 11" xfId="55682" xr:uid="{00000000-0005-0000-0000-0000E50D0000}"/>
    <cellStyle name="Comma 3 8 2 12" xfId="2557" xr:uid="{00000000-0005-0000-0000-0000E60D0000}"/>
    <cellStyle name="Comma 3 8 2 2" xfId="9055" xr:uid="{00000000-0005-0000-0000-0000E70D0000}"/>
    <cellStyle name="Comma 3 8 2 2 2" xfId="16916" xr:uid="{00000000-0005-0000-0000-0000E80D0000}"/>
    <cellStyle name="Comma 3 8 2 2 2 2" xfId="33798" xr:uid="{00000000-0005-0000-0000-0000E90D0000}"/>
    <cellStyle name="Comma 3 8 2 2 3" xfId="19977" xr:uid="{00000000-0005-0000-0000-0000EA0D0000}"/>
    <cellStyle name="Comma 3 8 2 2 4" xfId="28296" xr:uid="{00000000-0005-0000-0000-0000EB0D0000}"/>
    <cellStyle name="Comma 3 8 2 2 5" xfId="41490" xr:uid="{00000000-0005-0000-0000-0000EC0D0000}"/>
    <cellStyle name="Comma 3 8 2 2 6" xfId="49955" xr:uid="{00000000-0005-0000-0000-0000ED0D0000}"/>
    <cellStyle name="Comma 3 8 2 3" xfId="6856" xr:uid="{00000000-0005-0000-0000-0000EE0D0000}"/>
    <cellStyle name="Comma 3 8 2 3 2" xfId="9979" xr:uid="{00000000-0005-0000-0000-0000EF0D0000}"/>
    <cellStyle name="Comma 3 8 2 3 3" xfId="31047" xr:uid="{00000000-0005-0000-0000-0000F00D0000}"/>
    <cellStyle name="Comma 3 8 2 3 4" xfId="45349" xr:uid="{00000000-0005-0000-0000-0000F10D0000}"/>
    <cellStyle name="Comma 3 8 2 4" xfId="14438" xr:uid="{00000000-0005-0000-0000-0000F20D0000}"/>
    <cellStyle name="Comma 3 8 2 5" xfId="18235" xr:uid="{00000000-0005-0000-0000-0000F30D0000}"/>
    <cellStyle name="Comma 3 8 2 6" xfId="20328" xr:uid="{00000000-0005-0000-0000-0000F40D0000}"/>
    <cellStyle name="Comma 3 8 2 7" xfId="22342" xr:uid="{00000000-0005-0000-0000-0000F50D0000}"/>
    <cellStyle name="Comma 3 8 2 8" xfId="25290" xr:uid="{00000000-0005-0000-0000-0000F60D0000}"/>
    <cellStyle name="Comma 3 8 2 9" xfId="37619" xr:uid="{00000000-0005-0000-0000-0000F70D0000}"/>
    <cellStyle name="Comma 3 8 3" xfId="8184" xr:uid="{00000000-0005-0000-0000-0000F80D0000}"/>
    <cellStyle name="Comma 3 8 3 2" xfId="11902" xr:uid="{00000000-0005-0000-0000-0000F90D0000}"/>
    <cellStyle name="Comma 3 8 3 2 2" xfId="33797" xr:uid="{00000000-0005-0000-0000-0000FA0D0000}"/>
    <cellStyle name="Comma 3 8 3 2 3" xfId="28295" xr:uid="{00000000-0005-0000-0000-0000FB0D0000}"/>
    <cellStyle name="Comma 3 8 3 2 4" xfId="41489" xr:uid="{00000000-0005-0000-0000-0000FC0D0000}"/>
    <cellStyle name="Comma 3 8 3 2 5" xfId="52860" xr:uid="{00000000-0005-0000-0000-0000FD0D0000}"/>
    <cellStyle name="Comma 3 8 3 3" xfId="16521" xr:uid="{00000000-0005-0000-0000-0000FE0D0000}"/>
    <cellStyle name="Comma 3 8 3 3 2" xfId="31046" xr:uid="{00000000-0005-0000-0000-0000FF0D0000}"/>
    <cellStyle name="Comma 3 8 3 4" xfId="19107" xr:uid="{00000000-0005-0000-0000-0000000E0000}"/>
    <cellStyle name="Comma 3 8 3 5" xfId="25289" xr:uid="{00000000-0005-0000-0000-0000010E0000}"/>
    <cellStyle name="Comma 3 8 3 6" xfId="37618" xr:uid="{00000000-0005-0000-0000-0000020E0000}"/>
    <cellStyle name="Comma 3 8 3 7" xfId="49084" xr:uid="{00000000-0005-0000-0000-0000030E0000}"/>
    <cellStyle name="Comma 3 8 4" xfId="5929" xr:uid="{00000000-0005-0000-0000-0000040E0000}"/>
    <cellStyle name="Comma 3 8 4 2" xfId="11633" xr:uid="{00000000-0005-0000-0000-0000050E0000}"/>
    <cellStyle name="Comma 3 8 4 2 2" xfId="33462" xr:uid="{00000000-0005-0000-0000-0000060E0000}"/>
    <cellStyle name="Comma 3 8 4 2 3" xfId="41154" xr:uid="{00000000-0005-0000-0000-0000070E0000}"/>
    <cellStyle name="Comma 3 8 4 2 4" xfId="52615" xr:uid="{00000000-0005-0000-0000-0000080E0000}"/>
    <cellStyle name="Comma 3 8 4 3" xfId="27960" xr:uid="{00000000-0005-0000-0000-0000090E0000}"/>
    <cellStyle name="Comma 3 8 4 4" xfId="37283" xr:uid="{00000000-0005-0000-0000-00000A0E0000}"/>
    <cellStyle name="Comma 3 8 4 5" xfId="51476" xr:uid="{00000000-0005-0000-0000-00000B0E0000}"/>
    <cellStyle name="Comma 3 8 5" xfId="10889" xr:uid="{00000000-0005-0000-0000-00000C0E0000}"/>
    <cellStyle name="Comma 3 8 5 2" xfId="30711" xr:uid="{00000000-0005-0000-0000-00000D0E0000}"/>
    <cellStyle name="Comma 3 8 5 3" xfId="40397" xr:uid="{00000000-0005-0000-0000-00000E0E0000}"/>
    <cellStyle name="Comma 3 8 5 4" xfId="51868" xr:uid="{00000000-0005-0000-0000-00000F0E0000}"/>
    <cellStyle name="Comma 3 8 6" xfId="14104" xr:uid="{00000000-0005-0000-0000-0000100E0000}"/>
    <cellStyle name="Comma 3 8 6 2" xfId="44478" xr:uid="{00000000-0005-0000-0000-0000110E0000}"/>
    <cellStyle name="Comma 3 8 7" xfId="14437" xr:uid="{00000000-0005-0000-0000-0000120E0000}"/>
    <cellStyle name="Comma 3 8 8" xfId="20327" xr:uid="{00000000-0005-0000-0000-0000130E0000}"/>
    <cellStyle name="Comma 3 8 9" xfId="22341" xr:uid="{00000000-0005-0000-0000-0000140E0000}"/>
    <cellStyle name="Comma 3 9" xfId="744" xr:uid="{00000000-0005-0000-0000-0000150E0000}"/>
    <cellStyle name="Comma 3 9 10" xfId="35875" xr:uid="{00000000-0005-0000-0000-0000160E0000}"/>
    <cellStyle name="Comma 3 9 11" xfId="46300" xr:uid="{00000000-0005-0000-0000-0000170E0000}"/>
    <cellStyle name="Comma 3 9 12" xfId="54232" xr:uid="{00000000-0005-0000-0000-0000180E0000}"/>
    <cellStyle name="Comma 3 9 13" xfId="2558" xr:uid="{00000000-0005-0000-0000-0000190E0000}"/>
    <cellStyle name="Comma 3 9 2" xfId="1692" xr:uid="{00000000-0005-0000-0000-00001A0E0000}"/>
    <cellStyle name="Comma 3 9 2 10" xfId="47243" xr:uid="{00000000-0005-0000-0000-00001B0E0000}"/>
    <cellStyle name="Comma 3 9 2 11" xfId="55169" xr:uid="{00000000-0005-0000-0000-00001C0E0000}"/>
    <cellStyle name="Comma 3 9 2 12" xfId="2559" xr:uid="{00000000-0005-0000-0000-00001D0E0000}"/>
    <cellStyle name="Comma 3 9 2 2" xfId="8542" xr:uid="{00000000-0005-0000-0000-00001E0E0000}"/>
    <cellStyle name="Comma 3 9 2 2 2" xfId="16917" xr:uid="{00000000-0005-0000-0000-00001F0E0000}"/>
    <cellStyle name="Comma 3 9 2 2 2 2" xfId="33800" xr:uid="{00000000-0005-0000-0000-0000200E0000}"/>
    <cellStyle name="Comma 3 9 2 2 3" xfId="19464" xr:uid="{00000000-0005-0000-0000-0000210E0000}"/>
    <cellStyle name="Comma 3 9 2 2 4" xfId="28298" xr:uid="{00000000-0005-0000-0000-0000220E0000}"/>
    <cellStyle name="Comma 3 9 2 2 5" xfId="41492" xr:uid="{00000000-0005-0000-0000-0000230E0000}"/>
    <cellStyle name="Comma 3 9 2 2 6" xfId="49442" xr:uid="{00000000-0005-0000-0000-0000240E0000}"/>
    <cellStyle name="Comma 3 9 2 3" xfId="6343" xr:uid="{00000000-0005-0000-0000-0000250E0000}"/>
    <cellStyle name="Comma 3 9 2 3 2" xfId="12975" xr:uid="{00000000-0005-0000-0000-0000260E0000}"/>
    <cellStyle name="Comma 3 9 2 3 3" xfId="31049" xr:uid="{00000000-0005-0000-0000-0000270E0000}"/>
    <cellStyle name="Comma 3 9 2 3 4" xfId="44836" xr:uid="{00000000-0005-0000-0000-0000280E0000}"/>
    <cellStyle name="Comma 3 9 2 4" xfId="14440" xr:uid="{00000000-0005-0000-0000-0000290E0000}"/>
    <cellStyle name="Comma 3 9 2 5" xfId="17947" xr:uid="{00000000-0005-0000-0000-00002A0E0000}"/>
    <cellStyle name="Comma 3 9 2 6" xfId="20330" xr:uid="{00000000-0005-0000-0000-00002B0E0000}"/>
    <cellStyle name="Comma 3 9 2 7" xfId="22344" xr:uid="{00000000-0005-0000-0000-00002C0E0000}"/>
    <cellStyle name="Comma 3 9 2 8" xfId="25292" xr:uid="{00000000-0005-0000-0000-00002D0E0000}"/>
    <cellStyle name="Comma 3 9 2 9" xfId="37621" xr:uid="{00000000-0005-0000-0000-00002E0E0000}"/>
    <cellStyle name="Comma 3 9 3" xfId="7671" xr:uid="{00000000-0005-0000-0000-00002F0E0000}"/>
    <cellStyle name="Comma 3 9 3 2" xfId="11904" xr:uid="{00000000-0005-0000-0000-0000300E0000}"/>
    <cellStyle name="Comma 3 9 3 2 2" xfId="33799" xr:uid="{00000000-0005-0000-0000-0000310E0000}"/>
    <cellStyle name="Comma 3 9 3 2 3" xfId="41491" xr:uid="{00000000-0005-0000-0000-0000320E0000}"/>
    <cellStyle name="Comma 3 9 3 2 4" xfId="52861" xr:uid="{00000000-0005-0000-0000-0000330E0000}"/>
    <cellStyle name="Comma 3 9 3 3" xfId="18594" xr:uid="{00000000-0005-0000-0000-0000340E0000}"/>
    <cellStyle name="Comma 3 9 3 4" xfId="28297" xr:uid="{00000000-0005-0000-0000-0000350E0000}"/>
    <cellStyle name="Comma 3 9 3 5" xfId="37620" xr:uid="{00000000-0005-0000-0000-0000360E0000}"/>
    <cellStyle name="Comma 3 9 3 6" xfId="48571" xr:uid="{00000000-0005-0000-0000-0000370E0000}"/>
    <cellStyle name="Comma 3 9 4" xfId="5404" xr:uid="{00000000-0005-0000-0000-0000380E0000}"/>
    <cellStyle name="Comma 3 9 4 2" xfId="16637" xr:uid="{00000000-0005-0000-0000-0000390E0000}"/>
    <cellStyle name="Comma 3 9 4 3" xfId="31048" xr:uid="{00000000-0005-0000-0000-00003A0E0000}"/>
    <cellStyle name="Comma 3 9 4 4" xfId="39884" xr:uid="{00000000-0005-0000-0000-00003B0E0000}"/>
    <cellStyle name="Comma 3 9 4 5" xfId="50996" xr:uid="{00000000-0005-0000-0000-00003C0E0000}"/>
    <cellStyle name="Comma 3 9 5" xfId="13591" xr:uid="{00000000-0005-0000-0000-00003D0E0000}"/>
    <cellStyle name="Comma 3 9 5 2" xfId="43965" xr:uid="{00000000-0005-0000-0000-00003E0E0000}"/>
    <cellStyle name="Comma 3 9 6" xfId="14439" xr:uid="{00000000-0005-0000-0000-00003F0E0000}"/>
    <cellStyle name="Comma 3 9 7" xfId="20329" xr:uid="{00000000-0005-0000-0000-0000400E0000}"/>
    <cellStyle name="Comma 3 9 8" xfId="22343" xr:uid="{00000000-0005-0000-0000-0000410E0000}"/>
    <cellStyle name="Comma 3 9 9" xfId="25291" xr:uid="{00000000-0005-0000-0000-0000420E0000}"/>
    <cellStyle name="Comma 4" xfId="34" xr:uid="{00000000-0005-0000-0000-0000430E0000}"/>
    <cellStyle name="Comma 4 10" xfId="631" xr:uid="{00000000-0005-0000-0000-0000440E0000}"/>
    <cellStyle name="Comma 4 10 10" xfId="46187" xr:uid="{00000000-0005-0000-0000-0000450E0000}"/>
    <cellStyle name="Comma 4 10 11" xfId="54119" xr:uid="{00000000-0005-0000-0000-0000460E0000}"/>
    <cellStyle name="Comma 4 10 12" xfId="2561" xr:uid="{00000000-0005-0000-0000-0000470E0000}"/>
    <cellStyle name="Comma 4 10 2" xfId="7558" xr:uid="{00000000-0005-0000-0000-0000480E0000}"/>
    <cellStyle name="Comma 4 10 2 2" xfId="16918" xr:uid="{00000000-0005-0000-0000-0000490E0000}"/>
    <cellStyle name="Comma 4 10 2 2 2" xfId="33802" xr:uid="{00000000-0005-0000-0000-00004A0E0000}"/>
    <cellStyle name="Comma 4 10 2 3" xfId="19351" xr:uid="{00000000-0005-0000-0000-00004B0E0000}"/>
    <cellStyle name="Comma 4 10 2 4" xfId="28300" xr:uid="{00000000-0005-0000-0000-00004C0E0000}"/>
    <cellStyle name="Comma 4 10 2 5" xfId="41494" xr:uid="{00000000-0005-0000-0000-00004D0E0000}"/>
    <cellStyle name="Comma 4 10 2 6" xfId="48458" xr:uid="{00000000-0005-0000-0000-00004E0E0000}"/>
    <cellStyle name="Comma 4 10 3" xfId="5291" xr:uid="{00000000-0005-0000-0000-00004F0E0000}"/>
    <cellStyle name="Comma 4 10 3 2" xfId="16774" xr:uid="{00000000-0005-0000-0000-0000500E0000}"/>
    <cellStyle name="Comma 4 10 3 3" xfId="31051" xr:uid="{00000000-0005-0000-0000-0000510E0000}"/>
    <cellStyle name="Comma 4 10 3 4" xfId="43852" xr:uid="{00000000-0005-0000-0000-0000520E0000}"/>
    <cellStyle name="Comma 4 10 4" xfId="14442" xr:uid="{00000000-0005-0000-0000-0000530E0000}"/>
    <cellStyle name="Comma 4 10 5" xfId="17834" xr:uid="{00000000-0005-0000-0000-0000540E0000}"/>
    <cellStyle name="Comma 4 10 6" xfId="20332" xr:uid="{00000000-0005-0000-0000-0000550E0000}"/>
    <cellStyle name="Comma 4 10 7" xfId="22346" xr:uid="{00000000-0005-0000-0000-0000560E0000}"/>
    <cellStyle name="Comma 4 10 8" xfId="25294" xr:uid="{00000000-0005-0000-0000-0000570E0000}"/>
    <cellStyle name="Comma 4 10 9" xfId="37623" xr:uid="{00000000-0005-0000-0000-0000580E0000}"/>
    <cellStyle name="Comma 4 11" xfId="1579" xr:uid="{00000000-0005-0000-0000-0000590E0000}"/>
    <cellStyle name="Comma 4 11 2" xfId="8429" xr:uid="{00000000-0005-0000-0000-00005A0E0000}"/>
    <cellStyle name="Comma 4 11 2 2" xfId="33801" xr:uid="{00000000-0005-0000-0000-00005B0E0000}"/>
    <cellStyle name="Comma 4 11 2 3" xfId="28299" xr:uid="{00000000-0005-0000-0000-00005C0E0000}"/>
    <cellStyle name="Comma 4 11 2 4" xfId="41493" xr:uid="{00000000-0005-0000-0000-00005D0E0000}"/>
    <cellStyle name="Comma 4 11 2 5" xfId="49329" xr:uid="{00000000-0005-0000-0000-00005E0E0000}"/>
    <cellStyle name="Comma 4 11 3" xfId="12949" xr:uid="{00000000-0005-0000-0000-00005F0E0000}"/>
    <cellStyle name="Comma 4 11 3 2" xfId="31050" xr:uid="{00000000-0005-0000-0000-0000600E0000}"/>
    <cellStyle name="Comma 4 11 3 3" xfId="44723" xr:uid="{00000000-0005-0000-0000-0000610E0000}"/>
    <cellStyle name="Comma 4 11 4" xfId="18481" xr:uid="{00000000-0005-0000-0000-0000620E0000}"/>
    <cellStyle name="Comma 4 11 5" xfId="25293" xr:uid="{00000000-0005-0000-0000-0000630E0000}"/>
    <cellStyle name="Comma 4 11 6" xfId="37622" xr:uid="{00000000-0005-0000-0000-0000640E0000}"/>
    <cellStyle name="Comma 4 11 7" xfId="47130" xr:uid="{00000000-0005-0000-0000-0000650E0000}"/>
    <cellStyle name="Comma 4 11 8" xfId="55056" xr:uid="{00000000-0005-0000-0000-0000660E0000}"/>
    <cellStyle name="Comma 4 11 9" xfId="6230" xr:uid="{00000000-0005-0000-0000-0000670E0000}"/>
    <cellStyle name="Comma 4 12" xfId="7101" xr:uid="{00000000-0005-0000-0000-0000680E0000}"/>
    <cellStyle name="Comma 4 12 2" xfId="11121" xr:uid="{00000000-0005-0000-0000-0000690E0000}"/>
    <cellStyle name="Comma 4 12 2 2" xfId="32950" xr:uid="{00000000-0005-0000-0000-00006A0E0000}"/>
    <cellStyle name="Comma 4 12 2 3" xfId="40642" xr:uid="{00000000-0005-0000-0000-00006B0E0000}"/>
    <cellStyle name="Comma 4 12 2 4" xfId="52103" xr:uid="{00000000-0005-0000-0000-00006C0E0000}"/>
    <cellStyle name="Comma 4 12 3" xfId="27448" xr:uid="{00000000-0005-0000-0000-00006D0E0000}"/>
    <cellStyle name="Comma 4 12 4" xfId="36771" xr:uid="{00000000-0005-0000-0000-00006E0E0000}"/>
    <cellStyle name="Comma 4 12 5" xfId="48001" xr:uid="{00000000-0005-0000-0000-00006F0E0000}"/>
    <cellStyle name="Comma 4 13" xfId="4725" xr:uid="{00000000-0005-0000-0000-0000700E0000}"/>
    <cellStyle name="Comma 4 13 2" xfId="9701" xr:uid="{00000000-0005-0000-0000-0000710E0000}"/>
    <cellStyle name="Comma 4 13 2 2" xfId="50590" xr:uid="{00000000-0005-0000-0000-0000720E0000}"/>
    <cellStyle name="Comma 4 13 3" xfId="30199" xr:uid="{00000000-0005-0000-0000-0000730E0000}"/>
    <cellStyle name="Comma 4 13 4" xfId="39771" xr:uid="{00000000-0005-0000-0000-0000740E0000}"/>
    <cellStyle name="Comma 4 13 5" xfId="50299" xr:uid="{00000000-0005-0000-0000-0000750E0000}"/>
    <cellStyle name="Comma 4 14" xfId="9284" xr:uid="{00000000-0005-0000-0000-0000760E0000}"/>
    <cellStyle name="Comma 4 14 2" xfId="43393" xr:uid="{00000000-0005-0000-0000-0000770E0000}"/>
    <cellStyle name="Comma 4 14 3" xfId="50606" xr:uid="{00000000-0005-0000-0000-0000780E0000}"/>
    <cellStyle name="Comma 4 15" xfId="14441" xr:uid="{00000000-0005-0000-0000-0000790E0000}"/>
    <cellStyle name="Comma 4 16" xfId="20331" xr:uid="{00000000-0005-0000-0000-00007A0E0000}"/>
    <cellStyle name="Comma 4 17" xfId="22345" xr:uid="{00000000-0005-0000-0000-00007B0E0000}"/>
    <cellStyle name="Comma 4 18" xfId="24257" xr:uid="{00000000-0005-0000-0000-00007C0E0000}"/>
    <cellStyle name="Comma 4 19" xfId="35708" xr:uid="{00000000-0005-0000-0000-00007D0E0000}"/>
    <cellStyle name="Comma 4 2" xfId="78" xr:uid="{00000000-0005-0000-0000-00007E0E0000}"/>
    <cellStyle name="Comma 4 2 10" xfId="1593" xr:uid="{00000000-0005-0000-0000-00007F0E0000}"/>
    <cellStyle name="Comma 4 2 10 2" xfId="8443" xr:uid="{00000000-0005-0000-0000-0000800E0000}"/>
    <cellStyle name="Comma 4 2 10 2 2" xfId="33803" xr:uid="{00000000-0005-0000-0000-0000810E0000}"/>
    <cellStyle name="Comma 4 2 10 2 3" xfId="28301" xr:uid="{00000000-0005-0000-0000-0000820E0000}"/>
    <cellStyle name="Comma 4 2 10 2 4" xfId="41495" xr:uid="{00000000-0005-0000-0000-0000830E0000}"/>
    <cellStyle name="Comma 4 2 10 2 5" xfId="49343" xr:uid="{00000000-0005-0000-0000-0000840E0000}"/>
    <cellStyle name="Comma 4 2 10 3" xfId="9839" xr:uid="{00000000-0005-0000-0000-0000850E0000}"/>
    <cellStyle name="Comma 4 2 10 3 2" xfId="31052" xr:uid="{00000000-0005-0000-0000-0000860E0000}"/>
    <cellStyle name="Comma 4 2 10 3 3" xfId="44737" xr:uid="{00000000-0005-0000-0000-0000870E0000}"/>
    <cellStyle name="Comma 4 2 10 4" xfId="18495" xr:uid="{00000000-0005-0000-0000-0000880E0000}"/>
    <cellStyle name="Comma 4 2 10 5" xfId="25295" xr:uid="{00000000-0005-0000-0000-0000890E0000}"/>
    <cellStyle name="Comma 4 2 10 6" xfId="37624" xr:uid="{00000000-0005-0000-0000-00008A0E0000}"/>
    <cellStyle name="Comma 4 2 10 7" xfId="47144" xr:uid="{00000000-0005-0000-0000-00008B0E0000}"/>
    <cellStyle name="Comma 4 2 10 8" xfId="55070" xr:uid="{00000000-0005-0000-0000-00008C0E0000}"/>
    <cellStyle name="Comma 4 2 10 9" xfId="6244" xr:uid="{00000000-0005-0000-0000-00008D0E0000}"/>
    <cellStyle name="Comma 4 2 11" xfId="7115" xr:uid="{00000000-0005-0000-0000-00008E0E0000}"/>
    <cellStyle name="Comma 4 2 11 2" xfId="11135" xr:uid="{00000000-0005-0000-0000-00008F0E0000}"/>
    <cellStyle name="Comma 4 2 11 2 2" xfId="32964" xr:uid="{00000000-0005-0000-0000-0000900E0000}"/>
    <cellStyle name="Comma 4 2 11 2 3" xfId="40656" xr:uid="{00000000-0005-0000-0000-0000910E0000}"/>
    <cellStyle name="Comma 4 2 11 2 4" xfId="52117" xr:uid="{00000000-0005-0000-0000-0000920E0000}"/>
    <cellStyle name="Comma 4 2 11 3" xfId="27462" xr:uid="{00000000-0005-0000-0000-0000930E0000}"/>
    <cellStyle name="Comma 4 2 11 4" xfId="36785" xr:uid="{00000000-0005-0000-0000-0000940E0000}"/>
    <cellStyle name="Comma 4 2 11 5" xfId="48015" xr:uid="{00000000-0005-0000-0000-0000950E0000}"/>
    <cellStyle name="Comma 4 2 12" xfId="4752" xr:uid="{00000000-0005-0000-0000-0000960E0000}"/>
    <cellStyle name="Comma 4 2 12 2" xfId="10044" xr:uid="{00000000-0005-0000-0000-0000970E0000}"/>
    <cellStyle name="Comma 4 2 12 2 2" xfId="50652" xr:uid="{00000000-0005-0000-0000-0000980E0000}"/>
    <cellStyle name="Comma 4 2 12 3" xfId="30213" xr:uid="{00000000-0005-0000-0000-0000990E0000}"/>
    <cellStyle name="Comma 4 2 12 4" xfId="39785" xr:uid="{00000000-0005-0000-0000-00009A0E0000}"/>
    <cellStyle name="Comma 4 2 12 5" xfId="50664" xr:uid="{00000000-0005-0000-0000-00009B0E0000}"/>
    <cellStyle name="Comma 4 2 13" xfId="10661" xr:uid="{00000000-0005-0000-0000-00009C0E0000}"/>
    <cellStyle name="Comma 4 2 13 2" xfId="43407" xr:uid="{00000000-0005-0000-0000-00009D0E0000}"/>
    <cellStyle name="Comma 4 2 13 3" xfId="50460" xr:uid="{00000000-0005-0000-0000-00009E0E0000}"/>
    <cellStyle name="Comma 4 2 14" xfId="14443" xr:uid="{00000000-0005-0000-0000-00009F0E0000}"/>
    <cellStyle name="Comma 4 2 15" xfId="20333" xr:uid="{00000000-0005-0000-0000-0000A00E0000}"/>
    <cellStyle name="Comma 4 2 16" xfId="22347" xr:uid="{00000000-0005-0000-0000-0000A10E0000}"/>
    <cellStyle name="Comma 4 2 17" xfId="24291" xr:uid="{00000000-0005-0000-0000-0000A20E0000}"/>
    <cellStyle name="Comma 4 2 18" xfId="35742" xr:uid="{00000000-0005-0000-0000-0000A30E0000}"/>
    <cellStyle name="Comma 4 2 19" xfId="45635" xr:uid="{00000000-0005-0000-0000-0000A40E0000}"/>
    <cellStyle name="Comma 4 2 2" xfId="232" xr:uid="{00000000-0005-0000-0000-0000A50E0000}"/>
    <cellStyle name="Comma 4 2 2 10" xfId="14444" xr:uid="{00000000-0005-0000-0000-0000A60E0000}"/>
    <cellStyle name="Comma 4 2 2 11" xfId="20334" xr:uid="{00000000-0005-0000-0000-0000A70E0000}"/>
    <cellStyle name="Comma 4 2 2 12" xfId="22348" xr:uid="{00000000-0005-0000-0000-0000A80E0000}"/>
    <cellStyle name="Comma 4 2 2 13" xfId="24514" xr:uid="{00000000-0005-0000-0000-0000A90E0000}"/>
    <cellStyle name="Comma 4 2 2 14" xfId="35827" xr:uid="{00000000-0005-0000-0000-0000AA0E0000}"/>
    <cellStyle name="Comma 4 2 2 15" xfId="45789" xr:uid="{00000000-0005-0000-0000-0000AB0E0000}"/>
    <cellStyle name="Comma 4 2 2 16" xfId="53722" xr:uid="{00000000-0005-0000-0000-0000AC0E0000}"/>
    <cellStyle name="Comma 4 2 2 17" xfId="2563" xr:uid="{00000000-0005-0000-0000-0000AD0E0000}"/>
    <cellStyle name="Comma 4 2 2 2" xfId="513" xr:uid="{00000000-0005-0000-0000-0000AE0E0000}"/>
    <cellStyle name="Comma 4 2 2 2 10" xfId="22349" xr:uid="{00000000-0005-0000-0000-0000AF0E0000}"/>
    <cellStyle name="Comma 4 2 2 2 11" xfId="24790" xr:uid="{00000000-0005-0000-0000-0000B00E0000}"/>
    <cellStyle name="Comma 4 2 2 2 12" xfId="36355" xr:uid="{00000000-0005-0000-0000-0000B10E0000}"/>
    <cellStyle name="Comma 4 2 2 2 13" xfId="46069" xr:uid="{00000000-0005-0000-0000-0000B20E0000}"/>
    <cellStyle name="Comma 4 2 2 2 14" xfId="54001" xr:uid="{00000000-0005-0000-0000-0000B30E0000}"/>
    <cellStyle name="Comma 4 2 2 2 15" xfId="2564" xr:uid="{00000000-0005-0000-0000-0000B40E0000}"/>
    <cellStyle name="Comma 4 2 2 2 2" xfId="1170" xr:uid="{00000000-0005-0000-0000-0000B50E0000}"/>
    <cellStyle name="Comma 4 2 2 2 2 10" xfId="46726" xr:uid="{00000000-0005-0000-0000-0000B60E0000}"/>
    <cellStyle name="Comma 4 2 2 2 2 11" xfId="54658" xr:uid="{00000000-0005-0000-0000-0000B70E0000}"/>
    <cellStyle name="Comma 4 2 2 2 2 12" xfId="2565" xr:uid="{00000000-0005-0000-0000-0000B80E0000}"/>
    <cellStyle name="Comma 4 2 2 2 2 2" xfId="8085" xr:uid="{00000000-0005-0000-0000-0000B90E0000}"/>
    <cellStyle name="Comma 4 2 2 2 2 2 2" xfId="11988" xr:uid="{00000000-0005-0000-0000-0000BA0E0000}"/>
    <cellStyle name="Comma 4 2 2 2 2 2 2 2" xfId="33806" xr:uid="{00000000-0005-0000-0000-0000BB0E0000}"/>
    <cellStyle name="Comma 4 2 2 2 2 2 3" xfId="13056" xr:uid="{00000000-0005-0000-0000-0000BC0E0000}"/>
    <cellStyle name="Comma 4 2 2 2 2 2 4" xfId="19878" xr:uid="{00000000-0005-0000-0000-0000BD0E0000}"/>
    <cellStyle name="Comma 4 2 2 2 2 2 5" xfId="28304" xr:uid="{00000000-0005-0000-0000-0000BE0E0000}"/>
    <cellStyle name="Comma 4 2 2 2 2 2 6" xfId="41498" xr:uid="{00000000-0005-0000-0000-0000BF0E0000}"/>
    <cellStyle name="Comma 4 2 2 2 2 2 7" xfId="48985" xr:uid="{00000000-0005-0000-0000-0000C00E0000}"/>
    <cellStyle name="Comma 4 2 2 2 2 3" xfId="5830" xr:uid="{00000000-0005-0000-0000-0000C10E0000}"/>
    <cellStyle name="Comma 4 2 2 2 2 3 2" xfId="10527" xr:uid="{00000000-0005-0000-0000-0000C20E0000}"/>
    <cellStyle name="Comma 4 2 2 2 2 3 3" xfId="31055" xr:uid="{00000000-0005-0000-0000-0000C30E0000}"/>
    <cellStyle name="Comma 4 2 2 2 2 3 4" xfId="44379" xr:uid="{00000000-0005-0000-0000-0000C40E0000}"/>
    <cellStyle name="Comma 4 2 2 2 2 4" xfId="14005" xr:uid="{00000000-0005-0000-0000-0000C50E0000}"/>
    <cellStyle name="Comma 4 2 2 2 2 5" xfId="14446" xr:uid="{00000000-0005-0000-0000-0000C60E0000}"/>
    <cellStyle name="Comma 4 2 2 2 2 6" xfId="20336" xr:uid="{00000000-0005-0000-0000-0000C70E0000}"/>
    <cellStyle name="Comma 4 2 2 2 2 7" xfId="22350" xr:uid="{00000000-0005-0000-0000-0000C80E0000}"/>
    <cellStyle name="Comma 4 2 2 2 2 8" xfId="25298" xr:uid="{00000000-0005-0000-0000-0000C90E0000}"/>
    <cellStyle name="Comma 4 2 2 2 2 9" xfId="37627" xr:uid="{00000000-0005-0000-0000-0000CA0E0000}"/>
    <cellStyle name="Comma 4 2 2 2 3" xfId="2106" xr:uid="{00000000-0005-0000-0000-0000CB0E0000}"/>
    <cellStyle name="Comma 4 2 2 2 3 10" xfId="47657" xr:uid="{00000000-0005-0000-0000-0000CC0E0000}"/>
    <cellStyle name="Comma 4 2 2 2 3 11" xfId="55583" xr:uid="{00000000-0005-0000-0000-0000CD0E0000}"/>
    <cellStyle name="Comma 4 2 2 2 3 12" xfId="2566" xr:uid="{00000000-0005-0000-0000-0000CE0E0000}"/>
    <cellStyle name="Comma 4 2 2 2 3 2" xfId="8956" xr:uid="{00000000-0005-0000-0000-0000CF0E0000}"/>
    <cellStyle name="Comma 4 2 2 2 3 2 2" xfId="16919" xr:uid="{00000000-0005-0000-0000-0000D00E0000}"/>
    <cellStyle name="Comma 4 2 2 2 3 2 2 2" xfId="33807" xr:uid="{00000000-0005-0000-0000-0000D10E0000}"/>
    <cellStyle name="Comma 4 2 2 2 3 2 3" xfId="28305" xr:uid="{00000000-0005-0000-0000-0000D20E0000}"/>
    <cellStyle name="Comma 4 2 2 2 3 2 4" xfId="41499" xr:uid="{00000000-0005-0000-0000-0000D30E0000}"/>
    <cellStyle name="Comma 4 2 2 2 3 2 5" xfId="49856" xr:uid="{00000000-0005-0000-0000-0000D40E0000}"/>
    <cellStyle name="Comma 4 2 2 2 3 3" xfId="6757" xr:uid="{00000000-0005-0000-0000-0000D50E0000}"/>
    <cellStyle name="Comma 4 2 2 2 3 3 2" xfId="31056" xr:uid="{00000000-0005-0000-0000-0000D60E0000}"/>
    <cellStyle name="Comma 4 2 2 2 3 3 3" xfId="45250" xr:uid="{00000000-0005-0000-0000-0000D70E0000}"/>
    <cellStyle name="Comma 4 2 2 2 3 4" xfId="14447" xr:uid="{00000000-0005-0000-0000-0000D80E0000}"/>
    <cellStyle name="Comma 4 2 2 2 3 5" xfId="19008" xr:uid="{00000000-0005-0000-0000-0000D90E0000}"/>
    <cellStyle name="Comma 4 2 2 2 3 6" xfId="20337" xr:uid="{00000000-0005-0000-0000-0000DA0E0000}"/>
    <cellStyle name="Comma 4 2 2 2 3 7" xfId="22351" xr:uid="{00000000-0005-0000-0000-0000DB0E0000}"/>
    <cellStyle name="Comma 4 2 2 2 3 8" xfId="25299" xr:uid="{00000000-0005-0000-0000-0000DC0E0000}"/>
    <cellStyle name="Comma 4 2 2 2 3 9" xfId="37628" xr:uid="{00000000-0005-0000-0000-0000DD0E0000}"/>
    <cellStyle name="Comma 4 2 2 2 4" xfId="7458" xr:uid="{00000000-0005-0000-0000-0000DE0E0000}"/>
    <cellStyle name="Comma 4 2 2 2 4 2" xfId="11907" xr:uid="{00000000-0005-0000-0000-0000DF0E0000}"/>
    <cellStyle name="Comma 4 2 2 2 4 2 2" xfId="33805" xr:uid="{00000000-0005-0000-0000-0000E00E0000}"/>
    <cellStyle name="Comma 4 2 2 2 4 2 3" xfId="28303" xr:uid="{00000000-0005-0000-0000-0000E10E0000}"/>
    <cellStyle name="Comma 4 2 2 2 4 2 4" xfId="41497" xr:uid="{00000000-0005-0000-0000-0000E20E0000}"/>
    <cellStyle name="Comma 4 2 2 2 4 2 5" xfId="52862" xr:uid="{00000000-0005-0000-0000-0000E30E0000}"/>
    <cellStyle name="Comma 4 2 2 2 4 3" xfId="16356" xr:uid="{00000000-0005-0000-0000-0000E40E0000}"/>
    <cellStyle name="Comma 4 2 2 2 4 3 2" xfId="31054" xr:uid="{00000000-0005-0000-0000-0000E50E0000}"/>
    <cellStyle name="Comma 4 2 2 2 4 4" xfId="25297" xr:uid="{00000000-0005-0000-0000-0000E60E0000}"/>
    <cellStyle name="Comma 4 2 2 2 4 5" xfId="37626" xr:uid="{00000000-0005-0000-0000-0000E70E0000}"/>
    <cellStyle name="Comma 4 2 2 2 4 6" xfId="48358" xr:uid="{00000000-0005-0000-0000-0000E80E0000}"/>
    <cellStyle name="Comma 4 2 2 2 5" xfId="5173" xr:uid="{00000000-0005-0000-0000-0000E90E0000}"/>
    <cellStyle name="Comma 4 2 2 2 5 2" xfId="11534" xr:uid="{00000000-0005-0000-0000-0000EA0E0000}"/>
    <cellStyle name="Comma 4 2 2 2 5 2 2" xfId="33363" xr:uid="{00000000-0005-0000-0000-0000EB0E0000}"/>
    <cellStyle name="Comma 4 2 2 2 5 2 3" xfId="41055" xr:uid="{00000000-0005-0000-0000-0000EC0E0000}"/>
    <cellStyle name="Comma 4 2 2 2 5 2 4" xfId="52516" xr:uid="{00000000-0005-0000-0000-0000ED0E0000}"/>
    <cellStyle name="Comma 4 2 2 2 5 3" xfId="27861" xr:uid="{00000000-0005-0000-0000-0000EE0E0000}"/>
    <cellStyle name="Comma 4 2 2 2 5 4" xfId="37184" xr:uid="{00000000-0005-0000-0000-0000EF0E0000}"/>
    <cellStyle name="Comma 4 2 2 2 5 5" xfId="50603" xr:uid="{00000000-0005-0000-0000-0000F00E0000}"/>
    <cellStyle name="Comma 4 2 2 2 6" xfId="10837" xr:uid="{00000000-0005-0000-0000-0000F10E0000}"/>
    <cellStyle name="Comma 4 2 2 2 6 2" xfId="30612" xr:uid="{00000000-0005-0000-0000-0000F20E0000}"/>
    <cellStyle name="Comma 4 2 2 2 6 3" xfId="40298" xr:uid="{00000000-0005-0000-0000-0000F30E0000}"/>
    <cellStyle name="Comma 4 2 2 2 6 4" xfId="51769" xr:uid="{00000000-0005-0000-0000-0000F40E0000}"/>
    <cellStyle name="Comma 4 2 2 2 7" xfId="13492" xr:uid="{00000000-0005-0000-0000-0000F50E0000}"/>
    <cellStyle name="Comma 4 2 2 2 7 2" xfId="43752" xr:uid="{00000000-0005-0000-0000-0000F60E0000}"/>
    <cellStyle name="Comma 4 2 2 2 8" xfId="14445" xr:uid="{00000000-0005-0000-0000-0000F70E0000}"/>
    <cellStyle name="Comma 4 2 2 2 9" xfId="20335" xr:uid="{00000000-0005-0000-0000-0000F80E0000}"/>
    <cellStyle name="Comma 4 2 2 3" xfId="1428" xr:uid="{00000000-0005-0000-0000-0000F90E0000}"/>
    <cellStyle name="Comma 4 2 2 3 10" xfId="25066" xr:uid="{00000000-0005-0000-0000-0000FA0E0000}"/>
    <cellStyle name="Comma 4 2 2 3 11" xfId="36631" xr:uid="{00000000-0005-0000-0000-0000FB0E0000}"/>
    <cellStyle name="Comma 4 2 2 3 12" xfId="46984" xr:uid="{00000000-0005-0000-0000-0000FC0E0000}"/>
    <cellStyle name="Comma 4 2 2 3 13" xfId="54916" xr:uid="{00000000-0005-0000-0000-0000FD0E0000}"/>
    <cellStyle name="Comma 4 2 2 3 14" xfId="2567" xr:uid="{00000000-0005-0000-0000-0000FE0E0000}"/>
    <cellStyle name="Comma 4 2 2 3 2" xfId="2334" xr:uid="{00000000-0005-0000-0000-0000FF0E0000}"/>
    <cellStyle name="Comma 4 2 2 3 2 10" xfId="47885" xr:uid="{00000000-0005-0000-0000-0000000F0000}"/>
    <cellStyle name="Comma 4 2 2 3 2 11" xfId="55811" xr:uid="{00000000-0005-0000-0000-0000010F0000}"/>
    <cellStyle name="Comma 4 2 2 3 2 12" xfId="2568" xr:uid="{00000000-0005-0000-0000-0000020F0000}"/>
    <cellStyle name="Comma 4 2 2 3 2 2" xfId="9184" xr:uid="{00000000-0005-0000-0000-0000030F0000}"/>
    <cellStyle name="Comma 4 2 2 3 2 2 2" xfId="16920" xr:uid="{00000000-0005-0000-0000-0000040F0000}"/>
    <cellStyle name="Comma 4 2 2 3 2 2 2 2" xfId="33809" xr:uid="{00000000-0005-0000-0000-0000050F0000}"/>
    <cellStyle name="Comma 4 2 2 3 2 2 3" xfId="20106" xr:uid="{00000000-0005-0000-0000-0000060F0000}"/>
    <cellStyle name="Comma 4 2 2 3 2 2 4" xfId="28307" xr:uid="{00000000-0005-0000-0000-0000070F0000}"/>
    <cellStyle name="Comma 4 2 2 3 2 2 5" xfId="41501" xr:uid="{00000000-0005-0000-0000-0000080F0000}"/>
    <cellStyle name="Comma 4 2 2 3 2 2 6" xfId="50084" xr:uid="{00000000-0005-0000-0000-0000090F0000}"/>
    <cellStyle name="Comma 4 2 2 3 2 3" xfId="6985" xr:uid="{00000000-0005-0000-0000-00000A0F0000}"/>
    <cellStyle name="Comma 4 2 2 3 2 3 2" xfId="10277" xr:uid="{00000000-0005-0000-0000-00000B0F0000}"/>
    <cellStyle name="Comma 4 2 2 3 2 3 3" xfId="31058" xr:uid="{00000000-0005-0000-0000-00000C0F0000}"/>
    <cellStyle name="Comma 4 2 2 3 2 3 4" xfId="45478" xr:uid="{00000000-0005-0000-0000-00000D0F0000}"/>
    <cellStyle name="Comma 4 2 2 3 2 4" xfId="14449" xr:uid="{00000000-0005-0000-0000-00000E0F0000}"/>
    <cellStyle name="Comma 4 2 2 3 2 5" xfId="18364" xr:uid="{00000000-0005-0000-0000-00000F0F0000}"/>
    <cellStyle name="Comma 4 2 2 3 2 6" xfId="20339" xr:uid="{00000000-0005-0000-0000-0000100F0000}"/>
    <cellStyle name="Comma 4 2 2 3 2 7" xfId="22353" xr:uid="{00000000-0005-0000-0000-0000110F0000}"/>
    <cellStyle name="Comma 4 2 2 3 2 8" xfId="25301" xr:uid="{00000000-0005-0000-0000-0000120F0000}"/>
    <cellStyle name="Comma 4 2 2 3 2 9" xfId="37630" xr:uid="{00000000-0005-0000-0000-0000130F0000}"/>
    <cellStyle name="Comma 4 2 2 3 3" xfId="8313" xr:uid="{00000000-0005-0000-0000-0000140F0000}"/>
    <cellStyle name="Comma 4 2 2 3 3 2" xfId="11908" xr:uid="{00000000-0005-0000-0000-0000150F0000}"/>
    <cellStyle name="Comma 4 2 2 3 3 2 2" xfId="33808" xr:uid="{00000000-0005-0000-0000-0000160F0000}"/>
    <cellStyle name="Comma 4 2 2 3 3 2 3" xfId="28306" xr:uid="{00000000-0005-0000-0000-0000170F0000}"/>
    <cellStyle name="Comma 4 2 2 3 3 2 4" xfId="41500" xr:uid="{00000000-0005-0000-0000-0000180F0000}"/>
    <cellStyle name="Comma 4 2 2 3 3 2 5" xfId="52863" xr:uid="{00000000-0005-0000-0000-0000190F0000}"/>
    <cellStyle name="Comma 4 2 2 3 3 3" xfId="16757" xr:uid="{00000000-0005-0000-0000-00001A0F0000}"/>
    <cellStyle name="Comma 4 2 2 3 3 3 2" xfId="31057" xr:uid="{00000000-0005-0000-0000-00001B0F0000}"/>
    <cellStyle name="Comma 4 2 2 3 3 4" xfId="19236" xr:uid="{00000000-0005-0000-0000-00001C0F0000}"/>
    <cellStyle name="Comma 4 2 2 3 3 5" xfId="25300" xr:uid="{00000000-0005-0000-0000-00001D0F0000}"/>
    <cellStyle name="Comma 4 2 2 3 3 6" xfId="37629" xr:uid="{00000000-0005-0000-0000-00001E0F0000}"/>
    <cellStyle name="Comma 4 2 2 3 3 7" xfId="49213" xr:uid="{00000000-0005-0000-0000-00001F0F0000}"/>
    <cellStyle name="Comma 4 2 2 3 4" xfId="6088" xr:uid="{00000000-0005-0000-0000-0000200F0000}"/>
    <cellStyle name="Comma 4 2 2 3 4 2" xfId="11762" xr:uid="{00000000-0005-0000-0000-0000210F0000}"/>
    <cellStyle name="Comma 4 2 2 3 4 2 2" xfId="33591" xr:uid="{00000000-0005-0000-0000-0000220F0000}"/>
    <cellStyle name="Comma 4 2 2 3 4 2 3" xfId="41283" xr:uid="{00000000-0005-0000-0000-0000230F0000}"/>
    <cellStyle name="Comma 4 2 2 3 4 2 4" xfId="52744" xr:uid="{00000000-0005-0000-0000-0000240F0000}"/>
    <cellStyle name="Comma 4 2 2 3 4 3" xfId="28089" xr:uid="{00000000-0005-0000-0000-0000250F0000}"/>
    <cellStyle name="Comma 4 2 2 3 4 4" xfId="37412" xr:uid="{00000000-0005-0000-0000-0000260F0000}"/>
    <cellStyle name="Comma 4 2 2 3 4 5" xfId="51296" xr:uid="{00000000-0005-0000-0000-0000270F0000}"/>
    <cellStyle name="Comma 4 2 2 3 5" xfId="11018" xr:uid="{00000000-0005-0000-0000-0000280F0000}"/>
    <cellStyle name="Comma 4 2 2 3 5 2" xfId="30840" xr:uid="{00000000-0005-0000-0000-0000290F0000}"/>
    <cellStyle name="Comma 4 2 2 3 5 3" xfId="40526" xr:uid="{00000000-0005-0000-0000-00002A0F0000}"/>
    <cellStyle name="Comma 4 2 2 3 5 4" xfId="51997" xr:uid="{00000000-0005-0000-0000-00002B0F0000}"/>
    <cellStyle name="Comma 4 2 2 3 6" xfId="14233" xr:uid="{00000000-0005-0000-0000-00002C0F0000}"/>
    <cellStyle name="Comma 4 2 2 3 6 2" xfId="44607" xr:uid="{00000000-0005-0000-0000-00002D0F0000}"/>
    <cellStyle name="Comma 4 2 2 3 7" xfId="14448" xr:uid="{00000000-0005-0000-0000-00002E0F0000}"/>
    <cellStyle name="Comma 4 2 2 3 8" xfId="20338" xr:uid="{00000000-0005-0000-0000-00002F0F0000}"/>
    <cellStyle name="Comma 4 2 2 3 9" xfId="22352" xr:uid="{00000000-0005-0000-0000-0000300F0000}"/>
    <cellStyle name="Comma 4 2 2 4" xfId="930" xr:uid="{00000000-0005-0000-0000-0000310F0000}"/>
    <cellStyle name="Comma 4 2 2 4 10" xfId="36085" xr:uid="{00000000-0005-0000-0000-0000320F0000}"/>
    <cellStyle name="Comma 4 2 2 4 11" xfId="46486" xr:uid="{00000000-0005-0000-0000-0000330F0000}"/>
    <cellStyle name="Comma 4 2 2 4 12" xfId="54418" xr:uid="{00000000-0005-0000-0000-0000340F0000}"/>
    <cellStyle name="Comma 4 2 2 4 13" xfId="2569" xr:uid="{00000000-0005-0000-0000-0000350F0000}"/>
    <cellStyle name="Comma 4 2 2 4 2" xfId="1878" xr:uid="{00000000-0005-0000-0000-0000360F0000}"/>
    <cellStyle name="Comma 4 2 2 4 2 10" xfId="47429" xr:uid="{00000000-0005-0000-0000-0000370F0000}"/>
    <cellStyle name="Comma 4 2 2 4 2 11" xfId="55355" xr:uid="{00000000-0005-0000-0000-0000380F0000}"/>
    <cellStyle name="Comma 4 2 2 4 2 12" xfId="2570" xr:uid="{00000000-0005-0000-0000-0000390F0000}"/>
    <cellStyle name="Comma 4 2 2 4 2 2" xfId="8728" xr:uid="{00000000-0005-0000-0000-00003A0F0000}"/>
    <cellStyle name="Comma 4 2 2 4 2 2 2" xfId="16921" xr:uid="{00000000-0005-0000-0000-00003B0F0000}"/>
    <cellStyle name="Comma 4 2 2 4 2 2 2 2" xfId="33811" xr:uid="{00000000-0005-0000-0000-00003C0F0000}"/>
    <cellStyle name="Comma 4 2 2 4 2 2 3" xfId="19650" xr:uid="{00000000-0005-0000-0000-00003D0F0000}"/>
    <cellStyle name="Comma 4 2 2 4 2 2 4" xfId="28309" xr:uid="{00000000-0005-0000-0000-00003E0F0000}"/>
    <cellStyle name="Comma 4 2 2 4 2 2 5" xfId="41503" xr:uid="{00000000-0005-0000-0000-00003F0F0000}"/>
    <cellStyle name="Comma 4 2 2 4 2 2 6" xfId="49628" xr:uid="{00000000-0005-0000-0000-0000400F0000}"/>
    <cellStyle name="Comma 4 2 2 4 2 3" xfId="6529" xr:uid="{00000000-0005-0000-0000-0000410F0000}"/>
    <cellStyle name="Comma 4 2 2 4 2 3 2" xfId="10499" xr:uid="{00000000-0005-0000-0000-0000420F0000}"/>
    <cellStyle name="Comma 4 2 2 4 2 3 3" xfId="31060" xr:uid="{00000000-0005-0000-0000-0000430F0000}"/>
    <cellStyle name="Comma 4 2 2 4 2 3 4" xfId="45022" xr:uid="{00000000-0005-0000-0000-0000440F0000}"/>
    <cellStyle name="Comma 4 2 2 4 2 4" xfId="14451" xr:uid="{00000000-0005-0000-0000-0000450F0000}"/>
    <cellStyle name="Comma 4 2 2 4 2 5" xfId="18022" xr:uid="{00000000-0005-0000-0000-0000460F0000}"/>
    <cellStyle name="Comma 4 2 2 4 2 6" xfId="20341" xr:uid="{00000000-0005-0000-0000-0000470F0000}"/>
    <cellStyle name="Comma 4 2 2 4 2 7" xfId="22355" xr:uid="{00000000-0005-0000-0000-0000480F0000}"/>
    <cellStyle name="Comma 4 2 2 4 2 8" xfId="25303" xr:uid="{00000000-0005-0000-0000-0000490F0000}"/>
    <cellStyle name="Comma 4 2 2 4 2 9" xfId="37632" xr:uid="{00000000-0005-0000-0000-00004A0F0000}"/>
    <cellStyle name="Comma 4 2 2 4 3" xfId="7857" xr:uid="{00000000-0005-0000-0000-00004B0F0000}"/>
    <cellStyle name="Comma 4 2 2 4 3 2" xfId="11909" xr:uid="{00000000-0005-0000-0000-00004C0F0000}"/>
    <cellStyle name="Comma 4 2 2 4 3 2 2" xfId="33810" xr:uid="{00000000-0005-0000-0000-00004D0F0000}"/>
    <cellStyle name="Comma 4 2 2 4 3 2 3" xfId="41502" xr:uid="{00000000-0005-0000-0000-00004E0F0000}"/>
    <cellStyle name="Comma 4 2 2 4 3 2 4" xfId="52864" xr:uid="{00000000-0005-0000-0000-00004F0F0000}"/>
    <cellStyle name="Comma 4 2 2 4 3 3" xfId="18780" xr:uid="{00000000-0005-0000-0000-0000500F0000}"/>
    <cellStyle name="Comma 4 2 2 4 3 4" xfId="28308" xr:uid="{00000000-0005-0000-0000-0000510F0000}"/>
    <cellStyle name="Comma 4 2 2 4 3 5" xfId="37631" xr:uid="{00000000-0005-0000-0000-0000520F0000}"/>
    <cellStyle name="Comma 4 2 2 4 3 6" xfId="48757" xr:uid="{00000000-0005-0000-0000-0000530F0000}"/>
    <cellStyle name="Comma 4 2 2 4 4" xfId="5590" xr:uid="{00000000-0005-0000-0000-0000540F0000}"/>
    <cellStyle name="Comma 4 2 2 4 4 2" xfId="13097" xr:uid="{00000000-0005-0000-0000-0000550F0000}"/>
    <cellStyle name="Comma 4 2 2 4 4 3" xfId="31059" xr:uid="{00000000-0005-0000-0000-0000560F0000}"/>
    <cellStyle name="Comma 4 2 2 4 4 4" xfId="40070" xr:uid="{00000000-0005-0000-0000-0000570F0000}"/>
    <cellStyle name="Comma 4 2 2 4 4 5" xfId="51541" xr:uid="{00000000-0005-0000-0000-0000580F0000}"/>
    <cellStyle name="Comma 4 2 2 4 5" xfId="13777" xr:uid="{00000000-0005-0000-0000-0000590F0000}"/>
    <cellStyle name="Comma 4 2 2 4 5 2" xfId="44151" xr:uid="{00000000-0005-0000-0000-00005A0F0000}"/>
    <cellStyle name="Comma 4 2 2 4 6" xfId="14450" xr:uid="{00000000-0005-0000-0000-00005B0F0000}"/>
    <cellStyle name="Comma 4 2 2 4 7" xfId="20340" xr:uid="{00000000-0005-0000-0000-00005C0F0000}"/>
    <cellStyle name="Comma 4 2 2 4 8" xfId="22354" xr:uid="{00000000-0005-0000-0000-00005D0F0000}"/>
    <cellStyle name="Comma 4 2 2 4 9" xfId="25302" xr:uid="{00000000-0005-0000-0000-00005E0F0000}"/>
    <cellStyle name="Comma 4 2 2 5" xfId="702" xr:uid="{00000000-0005-0000-0000-00005F0F0000}"/>
    <cellStyle name="Comma 4 2 2 5 10" xfId="46258" xr:uid="{00000000-0005-0000-0000-0000600F0000}"/>
    <cellStyle name="Comma 4 2 2 5 11" xfId="54190" xr:uid="{00000000-0005-0000-0000-0000610F0000}"/>
    <cellStyle name="Comma 4 2 2 5 12" xfId="2571" xr:uid="{00000000-0005-0000-0000-0000620F0000}"/>
    <cellStyle name="Comma 4 2 2 5 2" xfId="7629" xr:uid="{00000000-0005-0000-0000-0000630F0000}"/>
    <cellStyle name="Comma 4 2 2 5 2 2" xfId="16922" xr:uid="{00000000-0005-0000-0000-0000640F0000}"/>
    <cellStyle name="Comma 4 2 2 5 2 2 2" xfId="33812" xr:uid="{00000000-0005-0000-0000-0000650F0000}"/>
    <cellStyle name="Comma 4 2 2 5 2 3" xfId="19422" xr:uid="{00000000-0005-0000-0000-0000660F0000}"/>
    <cellStyle name="Comma 4 2 2 5 2 4" xfId="28310" xr:uid="{00000000-0005-0000-0000-0000670F0000}"/>
    <cellStyle name="Comma 4 2 2 5 2 5" xfId="41504" xr:uid="{00000000-0005-0000-0000-0000680F0000}"/>
    <cellStyle name="Comma 4 2 2 5 2 6" xfId="48529" xr:uid="{00000000-0005-0000-0000-0000690F0000}"/>
    <cellStyle name="Comma 4 2 2 5 3" xfId="5362" xr:uid="{00000000-0005-0000-0000-00006A0F0000}"/>
    <cellStyle name="Comma 4 2 2 5 3 2" xfId="9861" xr:uid="{00000000-0005-0000-0000-00006B0F0000}"/>
    <cellStyle name="Comma 4 2 2 5 3 3" xfId="31061" xr:uid="{00000000-0005-0000-0000-00006C0F0000}"/>
    <cellStyle name="Comma 4 2 2 5 3 4" xfId="43923" xr:uid="{00000000-0005-0000-0000-00006D0F0000}"/>
    <cellStyle name="Comma 4 2 2 5 4" xfId="14452" xr:uid="{00000000-0005-0000-0000-00006E0F0000}"/>
    <cellStyle name="Comma 4 2 2 5 5" xfId="17905" xr:uid="{00000000-0005-0000-0000-00006F0F0000}"/>
    <cellStyle name="Comma 4 2 2 5 6" xfId="20342" xr:uid="{00000000-0005-0000-0000-0000700F0000}"/>
    <cellStyle name="Comma 4 2 2 5 7" xfId="22356" xr:uid="{00000000-0005-0000-0000-0000710F0000}"/>
    <cellStyle name="Comma 4 2 2 5 8" xfId="25304" xr:uid="{00000000-0005-0000-0000-0000720F0000}"/>
    <cellStyle name="Comma 4 2 2 5 9" xfId="37633" xr:uid="{00000000-0005-0000-0000-0000730F0000}"/>
    <cellStyle name="Comma 4 2 2 6" xfId="1650" xr:uid="{00000000-0005-0000-0000-0000740F0000}"/>
    <cellStyle name="Comma 4 2 2 6 2" xfId="8500" xr:uid="{00000000-0005-0000-0000-0000750F0000}"/>
    <cellStyle name="Comma 4 2 2 6 2 2" xfId="33804" xr:uid="{00000000-0005-0000-0000-0000760F0000}"/>
    <cellStyle name="Comma 4 2 2 6 2 3" xfId="28302" xr:uid="{00000000-0005-0000-0000-0000770F0000}"/>
    <cellStyle name="Comma 4 2 2 6 2 4" xfId="41496" xr:uid="{00000000-0005-0000-0000-0000780F0000}"/>
    <cellStyle name="Comma 4 2 2 6 2 5" xfId="49400" xr:uid="{00000000-0005-0000-0000-0000790F0000}"/>
    <cellStyle name="Comma 4 2 2 6 3" xfId="9606" xr:uid="{00000000-0005-0000-0000-00007A0F0000}"/>
    <cellStyle name="Comma 4 2 2 6 3 2" xfId="31053" xr:uid="{00000000-0005-0000-0000-00007B0F0000}"/>
    <cellStyle name="Comma 4 2 2 6 3 3" xfId="44794" xr:uid="{00000000-0005-0000-0000-00007C0F0000}"/>
    <cellStyle name="Comma 4 2 2 6 4" xfId="18552" xr:uid="{00000000-0005-0000-0000-00007D0F0000}"/>
    <cellStyle name="Comma 4 2 2 6 5" xfId="25296" xr:uid="{00000000-0005-0000-0000-00007E0F0000}"/>
    <cellStyle name="Comma 4 2 2 6 6" xfId="37625" xr:uid="{00000000-0005-0000-0000-00007F0F0000}"/>
    <cellStyle name="Comma 4 2 2 6 7" xfId="47201" xr:uid="{00000000-0005-0000-0000-0000800F0000}"/>
    <cellStyle name="Comma 4 2 2 6 8" xfId="55127" xr:uid="{00000000-0005-0000-0000-0000810F0000}"/>
    <cellStyle name="Comma 4 2 2 6 9" xfId="6301" xr:uid="{00000000-0005-0000-0000-0000820F0000}"/>
    <cellStyle name="Comma 4 2 2 7" xfId="7229" xr:uid="{00000000-0005-0000-0000-0000830F0000}"/>
    <cellStyle name="Comma 4 2 2 7 2" xfId="11306" xr:uid="{00000000-0005-0000-0000-0000840F0000}"/>
    <cellStyle name="Comma 4 2 2 7 2 2" xfId="33135" xr:uid="{00000000-0005-0000-0000-0000850F0000}"/>
    <cellStyle name="Comma 4 2 2 7 2 3" xfId="40827" xr:uid="{00000000-0005-0000-0000-0000860F0000}"/>
    <cellStyle name="Comma 4 2 2 7 2 4" xfId="52288" xr:uid="{00000000-0005-0000-0000-0000870F0000}"/>
    <cellStyle name="Comma 4 2 2 7 3" xfId="27633" xr:uid="{00000000-0005-0000-0000-0000880F0000}"/>
    <cellStyle name="Comma 4 2 2 7 4" xfId="36956" xr:uid="{00000000-0005-0000-0000-0000890F0000}"/>
    <cellStyle name="Comma 4 2 2 7 5" xfId="48129" xr:uid="{00000000-0005-0000-0000-00008A0F0000}"/>
    <cellStyle name="Comma 4 2 2 8" xfId="4895" xr:uid="{00000000-0005-0000-0000-00008B0F0000}"/>
    <cellStyle name="Comma 4 2 2 8 2" xfId="30384" xr:uid="{00000000-0005-0000-0000-00008C0F0000}"/>
    <cellStyle name="Comma 4 2 2 8 3" xfId="39842" xr:uid="{00000000-0005-0000-0000-00008D0F0000}"/>
    <cellStyle name="Comma 4 2 2 8 4" xfId="50511" xr:uid="{00000000-0005-0000-0000-00008E0F0000}"/>
    <cellStyle name="Comma 4 2 2 9" xfId="13331" xr:uid="{00000000-0005-0000-0000-00008F0F0000}"/>
    <cellStyle name="Comma 4 2 2 9 2" xfId="43521" xr:uid="{00000000-0005-0000-0000-0000900F0000}"/>
    <cellStyle name="Comma 4 2 20" xfId="53568" xr:uid="{00000000-0005-0000-0000-0000910F0000}"/>
    <cellStyle name="Comma 4 2 21" xfId="2562" xr:uid="{00000000-0005-0000-0000-0000920F0000}"/>
    <cellStyle name="Comma 4 2 3" xfId="163" xr:uid="{00000000-0005-0000-0000-0000930F0000}"/>
    <cellStyle name="Comma 4 2 3 10" xfId="14453" xr:uid="{00000000-0005-0000-0000-0000940F0000}"/>
    <cellStyle name="Comma 4 2 3 11" xfId="20343" xr:uid="{00000000-0005-0000-0000-0000950F0000}"/>
    <cellStyle name="Comma 4 2 3 12" xfId="22357" xr:uid="{00000000-0005-0000-0000-0000960F0000}"/>
    <cellStyle name="Comma 4 2 3 13" xfId="24445" xr:uid="{00000000-0005-0000-0000-0000970F0000}"/>
    <cellStyle name="Comma 4 2 3 14" xfId="36022" xr:uid="{00000000-0005-0000-0000-0000980F0000}"/>
    <cellStyle name="Comma 4 2 3 15" xfId="45720" xr:uid="{00000000-0005-0000-0000-0000990F0000}"/>
    <cellStyle name="Comma 4 2 3 16" xfId="53653" xr:uid="{00000000-0005-0000-0000-00009A0F0000}"/>
    <cellStyle name="Comma 4 2 3 17" xfId="2572" xr:uid="{00000000-0005-0000-0000-00009B0F0000}"/>
    <cellStyle name="Comma 4 2 3 2" xfId="444" xr:uid="{00000000-0005-0000-0000-00009C0F0000}"/>
    <cellStyle name="Comma 4 2 3 2 10" xfId="24721" xr:uid="{00000000-0005-0000-0000-00009D0F0000}"/>
    <cellStyle name="Comma 4 2 3 2 11" xfId="36286" xr:uid="{00000000-0005-0000-0000-00009E0F0000}"/>
    <cellStyle name="Comma 4 2 3 2 12" xfId="46000" xr:uid="{00000000-0005-0000-0000-00009F0F0000}"/>
    <cellStyle name="Comma 4 2 3 2 13" xfId="53932" xr:uid="{00000000-0005-0000-0000-0000A00F0000}"/>
    <cellStyle name="Comma 4 2 3 2 14" xfId="2573" xr:uid="{00000000-0005-0000-0000-0000A10F0000}"/>
    <cellStyle name="Comma 4 2 3 2 2" xfId="1113" xr:uid="{00000000-0005-0000-0000-0000A20F0000}"/>
    <cellStyle name="Comma 4 2 3 2 2 10" xfId="46669" xr:uid="{00000000-0005-0000-0000-0000A30F0000}"/>
    <cellStyle name="Comma 4 2 3 2 2 11" xfId="54601" xr:uid="{00000000-0005-0000-0000-0000A40F0000}"/>
    <cellStyle name="Comma 4 2 3 2 2 12" xfId="2574" xr:uid="{00000000-0005-0000-0000-0000A50F0000}"/>
    <cellStyle name="Comma 4 2 3 2 2 2" xfId="8028" xr:uid="{00000000-0005-0000-0000-0000A60F0000}"/>
    <cellStyle name="Comma 4 2 3 2 2 2 2" xfId="16923" xr:uid="{00000000-0005-0000-0000-0000A70F0000}"/>
    <cellStyle name="Comma 4 2 3 2 2 2 2 2" xfId="33815" xr:uid="{00000000-0005-0000-0000-0000A80F0000}"/>
    <cellStyle name="Comma 4 2 3 2 2 2 3" xfId="19821" xr:uid="{00000000-0005-0000-0000-0000A90F0000}"/>
    <cellStyle name="Comma 4 2 3 2 2 2 4" xfId="28313" xr:uid="{00000000-0005-0000-0000-0000AA0F0000}"/>
    <cellStyle name="Comma 4 2 3 2 2 2 5" xfId="41507" xr:uid="{00000000-0005-0000-0000-0000AB0F0000}"/>
    <cellStyle name="Comma 4 2 3 2 2 2 6" xfId="48928" xr:uid="{00000000-0005-0000-0000-0000AC0F0000}"/>
    <cellStyle name="Comma 4 2 3 2 2 3" xfId="5773" xr:uid="{00000000-0005-0000-0000-0000AD0F0000}"/>
    <cellStyle name="Comma 4 2 3 2 2 3 2" xfId="9560" xr:uid="{00000000-0005-0000-0000-0000AE0F0000}"/>
    <cellStyle name="Comma 4 2 3 2 2 3 3" xfId="31064" xr:uid="{00000000-0005-0000-0000-0000AF0F0000}"/>
    <cellStyle name="Comma 4 2 3 2 2 3 4" xfId="44322" xr:uid="{00000000-0005-0000-0000-0000B00F0000}"/>
    <cellStyle name="Comma 4 2 3 2 2 4" xfId="14455" xr:uid="{00000000-0005-0000-0000-0000B10F0000}"/>
    <cellStyle name="Comma 4 2 3 2 2 5" xfId="18136" xr:uid="{00000000-0005-0000-0000-0000B20F0000}"/>
    <cellStyle name="Comma 4 2 3 2 2 6" xfId="20345" xr:uid="{00000000-0005-0000-0000-0000B30F0000}"/>
    <cellStyle name="Comma 4 2 3 2 2 7" xfId="22359" xr:uid="{00000000-0005-0000-0000-0000B40F0000}"/>
    <cellStyle name="Comma 4 2 3 2 2 8" xfId="25307" xr:uid="{00000000-0005-0000-0000-0000B50F0000}"/>
    <cellStyle name="Comma 4 2 3 2 2 9" xfId="37636" xr:uid="{00000000-0005-0000-0000-0000B60F0000}"/>
    <cellStyle name="Comma 4 2 3 2 3" xfId="2049" xr:uid="{00000000-0005-0000-0000-0000B70F0000}"/>
    <cellStyle name="Comma 4 2 3 2 3 2" xfId="8899" xr:uid="{00000000-0005-0000-0000-0000B80F0000}"/>
    <cellStyle name="Comma 4 2 3 2 3 2 2" xfId="33814" xr:uid="{00000000-0005-0000-0000-0000B90F0000}"/>
    <cellStyle name="Comma 4 2 3 2 3 2 3" xfId="28312" xr:uid="{00000000-0005-0000-0000-0000BA0F0000}"/>
    <cellStyle name="Comma 4 2 3 2 3 2 4" xfId="41506" xr:uid="{00000000-0005-0000-0000-0000BB0F0000}"/>
    <cellStyle name="Comma 4 2 3 2 3 2 5" xfId="49799" xr:uid="{00000000-0005-0000-0000-0000BC0F0000}"/>
    <cellStyle name="Comma 4 2 3 2 3 3" xfId="16304" xr:uid="{00000000-0005-0000-0000-0000BD0F0000}"/>
    <cellStyle name="Comma 4 2 3 2 3 3 2" xfId="31063" xr:uid="{00000000-0005-0000-0000-0000BE0F0000}"/>
    <cellStyle name="Comma 4 2 3 2 3 3 3" xfId="45193" xr:uid="{00000000-0005-0000-0000-0000BF0F0000}"/>
    <cellStyle name="Comma 4 2 3 2 3 4" xfId="18951" xr:uid="{00000000-0005-0000-0000-0000C00F0000}"/>
    <cellStyle name="Comma 4 2 3 2 3 5" xfId="25306" xr:uid="{00000000-0005-0000-0000-0000C10F0000}"/>
    <cellStyle name="Comma 4 2 3 2 3 6" xfId="37635" xr:uid="{00000000-0005-0000-0000-0000C20F0000}"/>
    <cellStyle name="Comma 4 2 3 2 3 7" xfId="47600" xr:uid="{00000000-0005-0000-0000-0000C30F0000}"/>
    <cellStyle name="Comma 4 2 3 2 3 8" xfId="55526" xr:uid="{00000000-0005-0000-0000-0000C40F0000}"/>
    <cellStyle name="Comma 4 2 3 2 3 9" xfId="6700" xr:uid="{00000000-0005-0000-0000-0000C50F0000}"/>
    <cellStyle name="Comma 4 2 3 2 4" xfId="7401" xr:uid="{00000000-0005-0000-0000-0000C60F0000}"/>
    <cellStyle name="Comma 4 2 3 2 4 2" xfId="11477" xr:uid="{00000000-0005-0000-0000-0000C70F0000}"/>
    <cellStyle name="Comma 4 2 3 2 4 2 2" xfId="33306" xr:uid="{00000000-0005-0000-0000-0000C80F0000}"/>
    <cellStyle name="Comma 4 2 3 2 4 2 3" xfId="40998" xr:uid="{00000000-0005-0000-0000-0000C90F0000}"/>
    <cellStyle name="Comma 4 2 3 2 4 2 4" xfId="52459" xr:uid="{00000000-0005-0000-0000-0000CA0F0000}"/>
    <cellStyle name="Comma 4 2 3 2 4 3" xfId="27804" xr:uid="{00000000-0005-0000-0000-0000CB0F0000}"/>
    <cellStyle name="Comma 4 2 3 2 4 4" xfId="37127" xr:uid="{00000000-0005-0000-0000-0000CC0F0000}"/>
    <cellStyle name="Comma 4 2 3 2 4 5" xfId="48301" xr:uid="{00000000-0005-0000-0000-0000CD0F0000}"/>
    <cellStyle name="Comma 4 2 3 2 5" xfId="5104" xr:uid="{00000000-0005-0000-0000-0000CE0F0000}"/>
    <cellStyle name="Comma 4 2 3 2 5 2" xfId="30555" xr:uid="{00000000-0005-0000-0000-0000CF0F0000}"/>
    <cellStyle name="Comma 4 2 3 2 5 3" xfId="40241" xr:uid="{00000000-0005-0000-0000-0000D00F0000}"/>
    <cellStyle name="Comma 4 2 3 2 5 4" xfId="51712" xr:uid="{00000000-0005-0000-0000-0000D10F0000}"/>
    <cellStyle name="Comma 4 2 3 2 6" xfId="13948" xr:uid="{00000000-0005-0000-0000-0000D20F0000}"/>
    <cellStyle name="Comma 4 2 3 2 6 2" xfId="43695" xr:uid="{00000000-0005-0000-0000-0000D30F0000}"/>
    <cellStyle name="Comma 4 2 3 2 7" xfId="14454" xr:uid="{00000000-0005-0000-0000-0000D40F0000}"/>
    <cellStyle name="Comma 4 2 3 2 8" xfId="20344" xr:uid="{00000000-0005-0000-0000-0000D50F0000}"/>
    <cellStyle name="Comma 4 2 3 2 9" xfId="22358" xr:uid="{00000000-0005-0000-0000-0000D60F0000}"/>
    <cellStyle name="Comma 4 2 3 3" xfId="1359" xr:uid="{00000000-0005-0000-0000-0000D70F0000}"/>
    <cellStyle name="Comma 4 2 3 3 10" xfId="24997" xr:uid="{00000000-0005-0000-0000-0000D80F0000}"/>
    <cellStyle name="Comma 4 2 3 3 11" xfId="36562" xr:uid="{00000000-0005-0000-0000-0000D90F0000}"/>
    <cellStyle name="Comma 4 2 3 3 12" xfId="46915" xr:uid="{00000000-0005-0000-0000-0000DA0F0000}"/>
    <cellStyle name="Comma 4 2 3 3 13" xfId="54847" xr:uid="{00000000-0005-0000-0000-0000DB0F0000}"/>
    <cellStyle name="Comma 4 2 3 3 14" xfId="2575" xr:uid="{00000000-0005-0000-0000-0000DC0F0000}"/>
    <cellStyle name="Comma 4 2 3 3 2" xfId="2277" xr:uid="{00000000-0005-0000-0000-0000DD0F0000}"/>
    <cellStyle name="Comma 4 2 3 3 2 10" xfId="47828" xr:uid="{00000000-0005-0000-0000-0000DE0F0000}"/>
    <cellStyle name="Comma 4 2 3 3 2 11" xfId="55754" xr:uid="{00000000-0005-0000-0000-0000DF0F0000}"/>
    <cellStyle name="Comma 4 2 3 3 2 12" xfId="2576" xr:uid="{00000000-0005-0000-0000-0000E00F0000}"/>
    <cellStyle name="Comma 4 2 3 3 2 2" xfId="9127" xr:uid="{00000000-0005-0000-0000-0000E10F0000}"/>
    <cellStyle name="Comma 4 2 3 3 2 2 2" xfId="16924" xr:uid="{00000000-0005-0000-0000-0000E20F0000}"/>
    <cellStyle name="Comma 4 2 3 3 2 2 2 2" xfId="33817" xr:uid="{00000000-0005-0000-0000-0000E30F0000}"/>
    <cellStyle name="Comma 4 2 3 3 2 2 3" xfId="20049" xr:uid="{00000000-0005-0000-0000-0000E40F0000}"/>
    <cellStyle name="Comma 4 2 3 3 2 2 4" xfId="28315" xr:uid="{00000000-0005-0000-0000-0000E50F0000}"/>
    <cellStyle name="Comma 4 2 3 3 2 2 5" xfId="41509" xr:uid="{00000000-0005-0000-0000-0000E60F0000}"/>
    <cellStyle name="Comma 4 2 3 3 2 2 6" xfId="50027" xr:uid="{00000000-0005-0000-0000-0000E70F0000}"/>
    <cellStyle name="Comma 4 2 3 3 2 3" xfId="6928" xr:uid="{00000000-0005-0000-0000-0000E80F0000}"/>
    <cellStyle name="Comma 4 2 3 3 2 3 2" xfId="10030" xr:uid="{00000000-0005-0000-0000-0000E90F0000}"/>
    <cellStyle name="Comma 4 2 3 3 2 3 3" xfId="31066" xr:uid="{00000000-0005-0000-0000-0000EA0F0000}"/>
    <cellStyle name="Comma 4 2 3 3 2 3 4" xfId="45421" xr:uid="{00000000-0005-0000-0000-0000EB0F0000}"/>
    <cellStyle name="Comma 4 2 3 3 2 4" xfId="14457" xr:uid="{00000000-0005-0000-0000-0000EC0F0000}"/>
    <cellStyle name="Comma 4 2 3 3 2 5" xfId="18307" xr:uid="{00000000-0005-0000-0000-0000ED0F0000}"/>
    <cellStyle name="Comma 4 2 3 3 2 6" xfId="20347" xr:uid="{00000000-0005-0000-0000-0000EE0F0000}"/>
    <cellStyle name="Comma 4 2 3 3 2 7" xfId="22361" xr:uid="{00000000-0005-0000-0000-0000EF0F0000}"/>
    <cellStyle name="Comma 4 2 3 3 2 8" xfId="25309" xr:uid="{00000000-0005-0000-0000-0000F00F0000}"/>
    <cellStyle name="Comma 4 2 3 3 2 9" xfId="37638" xr:uid="{00000000-0005-0000-0000-0000F10F0000}"/>
    <cellStyle name="Comma 4 2 3 3 3" xfId="8256" xr:uid="{00000000-0005-0000-0000-0000F20F0000}"/>
    <cellStyle name="Comma 4 2 3 3 3 2" xfId="11911" xr:uid="{00000000-0005-0000-0000-0000F30F0000}"/>
    <cellStyle name="Comma 4 2 3 3 3 2 2" xfId="33816" xr:uid="{00000000-0005-0000-0000-0000F40F0000}"/>
    <cellStyle name="Comma 4 2 3 3 3 2 3" xfId="28314" xr:uid="{00000000-0005-0000-0000-0000F50F0000}"/>
    <cellStyle name="Comma 4 2 3 3 3 2 4" xfId="41508" xr:uid="{00000000-0005-0000-0000-0000F60F0000}"/>
    <cellStyle name="Comma 4 2 3 3 3 2 5" xfId="52866" xr:uid="{00000000-0005-0000-0000-0000F70F0000}"/>
    <cellStyle name="Comma 4 2 3 3 3 3" xfId="9317" xr:uid="{00000000-0005-0000-0000-0000F80F0000}"/>
    <cellStyle name="Comma 4 2 3 3 3 3 2" xfId="31065" xr:uid="{00000000-0005-0000-0000-0000F90F0000}"/>
    <cellStyle name="Comma 4 2 3 3 3 4" xfId="19179" xr:uid="{00000000-0005-0000-0000-0000FA0F0000}"/>
    <cellStyle name="Comma 4 2 3 3 3 5" xfId="25308" xr:uid="{00000000-0005-0000-0000-0000FB0F0000}"/>
    <cellStyle name="Comma 4 2 3 3 3 6" xfId="37637" xr:uid="{00000000-0005-0000-0000-0000FC0F0000}"/>
    <cellStyle name="Comma 4 2 3 3 3 7" xfId="49156" xr:uid="{00000000-0005-0000-0000-0000FD0F0000}"/>
    <cellStyle name="Comma 4 2 3 3 4" xfId="6019" xr:uid="{00000000-0005-0000-0000-0000FE0F0000}"/>
    <cellStyle name="Comma 4 2 3 3 4 2" xfId="11705" xr:uid="{00000000-0005-0000-0000-0000FF0F0000}"/>
    <cellStyle name="Comma 4 2 3 3 4 2 2" xfId="33534" xr:uid="{00000000-0005-0000-0000-000000100000}"/>
    <cellStyle name="Comma 4 2 3 3 4 2 3" xfId="41226" xr:uid="{00000000-0005-0000-0000-000001100000}"/>
    <cellStyle name="Comma 4 2 3 3 4 2 4" xfId="52687" xr:uid="{00000000-0005-0000-0000-000002100000}"/>
    <cellStyle name="Comma 4 2 3 3 4 3" xfId="28032" xr:uid="{00000000-0005-0000-0000-000003100000}"/>
    <cellStyle name="Comma 4 2 3 3 4 4" xfId="37355" xr:uid="{00000000-0005-0000-0000-000004100000}"/>
    <cellStyle name="Comma 4 2 3 3 4 5" xfId="50182" xr:uid="{00000000-0005-0000-0000-000005100000}"/>
    <cellStyle name="Comma 4 2 3 3 5" xfId="10961" xr:uid="{00000000-0005-0000-0000-000006100000}"/>
    <cellStyle name="Comma 4 2 3 3 5 2" xfId="30783" xr:uid="{00000000-0005-0000-0000-000007100000}"/>
    <cellStyle name="Comma 4 2 3 3 5 3" xfId="40469" xr:uid="{00000000-0005-0000-0000-000008100000}"/>
    <cellStyle name="Comma 4 2 3 3 5 4" xfId="51940" xr:uid="{00000000-0005-0000-0000-000009100000}"/>
    <cellStyle name="Comma 4 2 3 3 6" xfId="14176" xr:uid="{00000000-0005-0000-0000-00000A100000}"/>
    <cellStyle name="Comma 4 2 3 3 6 2" xfId="44550" xr:uid="{00000000-0005-0000-0000-00000B100000}"/>
    <cellStyle name="Comma 4 2 3 3 7" xfId="14456" xr:uid="{00000000-0005-0000-0000-00000C100000}"/>
    <cellStyle name="Comma 4 2 3 3 8" xfId="20346" xr:uid="{00000000-0005-0000-0000-00000D100000}"/>
    <cellStyle name="Comma 4 2 3 3 9" xfId="22360" xr:uid="{00000000-0005-0000-0000-00000E100000}"/>
    <cellStyle name="Comma 4 2 3 4" xfId="873" xr:uid="{00000000-0005-0000-0000-00000F100000}"/>
    <cellStyle name="Comma 4 2 3 4 10" xfId="46429" xr:uid="{00000000-0005-0000-0000-000010100000}"/>
    <cellStyle name="Comma 4 2 3 4 11" xfId="54361" xr:uid="{00000000-0005-0000-0000-000011100000}"/>
    <cellStyle name="Comma 4 2 3 4 12" xfId="2577" xr:uid="{00000000-0005-0000-0000-000012100000}"/>
    <cellStyle name="Comma 4 2 3 4 2" xfId="7800" xr:uid="{00000000-0005-0000-0000-000013100000}"/>
    <cellStyle name="Comma 4 2 3 4 2 2" xfId="10103" xr:uid="{00000000-0005-0000-0000-000014100000}"/>
    <cellStyle name="Comma 4 2 3 4 2 2 2" xfId="33818" xr:uid="{00000000-0005-0000-0000-000015100000}"/>
    <cellStyle name="Comma 4 2 3 4 2 3" xfId="10029" xr:uid="{00000000-0005-0000-0000-000016100000}"/>
    <cellStyle name="Comma 4 2 3 4 2 4" xfId="19593" xr:uid="{00000000-0005-0000-0000-000017100000}"/>
    <cellStyle name="Comma 4 2 3 4 2 5" xfId="28316" xr:uid="{00000000-0005-0000-0000-000018100000}"/>
    <cellStyle name="Comma 4 2 3 4 2 6" xfId="41510" xr:uid="{00000000-0005-0000-0000-000019100000}"/>
    <cellStyle name="Comma 4 2 3 4 2 7" xfId="48700" xr:uid="{00000000-0005-0000-0000-00001A100000}"/>
    <cellStyle name="Comma 4 2 3 4 3" xfId="5533" xr:uid="{00000000-0005-0000-0000-00001B100000}"/>
    <cellStyle name="Comma 4 2 3 4 3 2" xfId="13000" xr:uid="{00000000-0005-0000-0000-00001C100000}"/>
    <cellStyle name="Comma 4 2 3 4 3 3" xfId="31067" xr:uid="{00000000-0005-0000-0000-00001D100000}"/>
    <cellStyle name="Comma 4 2 3 4 3 4" xfId="44094" xr:uid="{00000000-0005-0000-0000-00001E100000}"/>
    <cellStyle name="Comma 4 2 3 4 4" xfId="13720" xr:uid="{00000000-0005-0000-0000-00001F100000}"/>
    <cellStyle name="Comma 4 2 3 4 5" xfId="14458" xr:uid="{00000000-0005-0000-0000-000020100000}"/>
    <cellStyle name="Comma 4 2 3 4 6" xfId="20348" xr:uid="{00000000-0005-0000-0000-000021100000}"/>
    <cellStyle name="Comma 4 2 3 4 7" xfId="22362" xr:uid="{00000000-0005-0000-0000-000022100000}"/>
    <cellStyle name="Comma 4 2 3 4 8" xfId="25310" xr:uid="{00000000-0005-0000-0000-000023100000}"/>
    <cellStyle name="Comma 4 2 3 4 9" xfId="37639" xr:uid="{00000000-0005-0000-0000-000024100000}"/>
    <cellStyle name="Comma 4 2 3 5" xfId="1821" xr:uid="{00000000-0005-0000-0000-000025100000}"/>
    <cellStyle name="Comma 4 2 3 5 10" xfId="47372" xr:uid="{00000000-0005-0000-0000-000026100000}"/>
    <cellStyle name="Comma 4 2 3 5 11" xfId="55298" xr:uid="{00000000-0005-0000-0000-000027100000}"/>
    <cellStyle name="Comma 4 2 3 5 12" xfId="2578" xr:uid="{00000000-0005-0000-0000-000028100000}"/>
    <cellStyle name="Comma 4 2 3 5 2" xfId="8671" xr:uid="{00000000-0005-0000-0000-000029100000}"/>
    <cellStyle name="Comma 4 2 3 5 2 2" xfId="16925" xr:uid="{00000000-0005-0000-0000-00002A100000}"/>
    <cellStyle name="Comma 4 2 3 5 2 2 2" xfId="33819" xr:uid="{00000000-0005-0000-0000-00002B100000}"/>
    <cellStyle name="Comma 4 2 3 5 2 3" xfId="28317" xr:uid="{00000000-0005-0000-0000-00002C100000}"/>
    <cellStyle name="Comma 4 2 3 5 2 4" xfId="41511" xr:uid="{00000000-0005-0000-0000-00002D100000}"/>
    <cellStyle name="Comma 4 2 3 5 2 5" xfId="49571" xr:uid="{00000000-0005-0000-0000-00002E100000}"/>
    <cellStyle name="Comma 4 2 3 5 3" xfId="6472" xr:uid="{00000000-0005-0000-0000-00002F100000}"/>
    <cellStyle name="Comma 4 2 3 5 3 2" xfId="31068" xr:uid="{00000000-0005-0000-0000-000030100000}"/>
    <cellStyle name="Comma 4 2 3 5 3 3" xfId="44965" xr:uid="{00000000-0005-0000-0000-000031100000}"/>
    <cellStyle name="Comma 4 2 3 5 4" xfId="14459" xr:uid="{00000000-0005-0000-0000-000032100000}"/>
    <cellStyle name="Comma 4 2 3 5 5" xfId="18723" xr:uid="{00000000-0005-0000-0000-000033100000}"/>
    <cellStyle name="Comma 4 2 3 5 6" xfId="20349" xr:uid="{00000000-0005-0000-0000-000034100000}"/>
    <cellStyle name="Comma 4 2 3 5 7" xfId="22363" xr:uid="{00000000-0005-0000-0000-000035100000}"/>
    <cellStyle name="Comma 4 2 3 5 8" xfId="25311" xr:uid="{00000000-0005-0000-0000-000036100000}"/>
    <cellStyle name="Comma 4 2 3 5 9" xfId="37640" xr:uid="{00000000-0005-0000-0000-000037100000}"/>
    <cellStyle name="Comma 4 2 3 6" xfId="7172" xr:uid="{00000000-0005-0000-0000-000038100000}"/>
    <cellStyle name="Comma 4 2 3 6 2" xfId="11910" xr:uid="{00000000-0005-0000-0000-000039100000}"/>
    <cellStyle name="Comma 4 2 3 6 2 2" xfId="33813" xr:uid="{00000000-0005-0000-0000-00003A100000}"/>
    <cellStyle name="Comma 4 2 3 6 2 3" xfId="28311" xr:uid="{00000000-0005-0000-0000-00003B100000}"/>
    <cellStyle name="Comma 4 2 3 6 2 4" xfId="41505" xr:uid="{00000000-0005-0000-0000-00003C100000}"/>
    <cellStyle name="Comma 4 2 3 6 2 5" xfId="52865" xr:uid="{00000000-0005-0000-0000-00003D100000}"/>
    <cellStyle name="Comma 4 2 3 6 3" xfId="12275" xr:uid="{00000000-0005-0000-0000-00003E100000}"/>
    <cellStyle name="Comma 4 2 3 6 3 2" xfId="31062" xr:uid="{00000000-0005-0000-0000-00003F100000}"/>
    <cellStyle name="Comma 4 2 3 6 4" xfId="25305" xr:uid="{00000000-0005-0000-0000-000040100000}"/>
    <cellStyle name="Comma 4 2 3 6 5" xfId="37634" xr:uid="{00000000-0005-0000-0000-000041100000}"/>
    <cellStyle name="Comma 4 2 3 6 6" xfId="48072" xr:uid="{00000000-0005-0000-0000-000042100000}"/>
    <cellStyle name="Comma 4 2 3 7" xfId="4826" xr:uid="{00000000-0005-0000-0000-000043100000}"/>
    <cellStyle name="Comma 4 2 3 7 2" xfId="11249" xr:uid="{00000000-0005-0000-0000-000044100000}"/>
    <cellStyle name="Comma 4 2 3 7 2 2" xfId="33078" xr:uid="{00000000-0005-0000-0000-000045100000}"/>
    <cellStyle name="Comma 4 2 3 7 2 3" xfId="40770" xr:uid="{00000000-0005-0000-0000-000046100000}"/>
    <cellStyle name="Comma 4 2 3 7 2 4" xfId="52231" xr:uid="{00000000-0005-0000-0000-000047100000}"/>
    <cellStyle name="Comma 4 2 3 7 3" xfId="27576" xr:uid="{00000000-0005-0000-0000-000048100000}"/>
    <cellStyle name="Comma 4 2 3 7 4" xfId="36899" xr:uid="{00000000-0005-0000-0000-000049100000}"/>
    <cellStyle name="Comma 4 2 3 7 5" xfId="50353" xr:uid="{00000000-0005-0000-0000-00004A100000}"/>
    <cellStyle name="Comma 4 2 3 8" xfId="10159" xr:uid="{00000000-0005-0000-0000-00004B100000}"/>
    <cellStyle name="Comma 4 2 3 8 2" xfId="30327" xr:uid="{00000000-0005-0000-0000-00004C100000}"/>
    <cellStyle name="Comma 4 2 3 8 3" xfId="40013" xr:uid="{00000000-0005-0000-0000-00004D100000}"/>
    <cellStyle name="Comma 4 2 3 8 4" xfId="51247" xr:uid="{00000000-0005-0000-0000-00004E100000}"/>
    <cellStyle name="Comma 4 2 3 9" xfId="13435" xr:uid="{00000000-0005-0000-0000-00004F100000}"/>
    <cellStyle name="Comma 4 2 3 9 2" xfId="43464" xr:uid="{00000000-0005-0000-0000-000050100000}"/>
    <cellStyle name="Comma 4 2 4" xfId="301" xr:uid="{00000000-0005-0000-0000-000051100000}"/>
    <cellStyle name="Comma 4 2 4 10" xfId="14460" xr:uid="{00000000-0005-0000-0000-000052100000}"/>
    <cellStyle name="Comma 4 2 4 11" xfId="20350" xr:uid="{00000000-0005-0000-0000-000053100000}"/>
    <cellStyle name="Comma 4 2 4 12" xfId="22364" xr:uid="{00000000-0005-0000-0000-000054100000}"/>
    <cellStyle name="Comma 4 2 4 13" xfId="24583" xr:uid="{00000000-0005-0000-0000-000055100000}"/>
    <cellStyle name="Comma 4 2 4 14" xfId="36148" xr:uid="{00000000-0005-0000-0000-000056100000}"/>
    <cellStyle name="Comma 4 2 4 15" xfId="45858" xr:uid="{00000000-0005-0000-0000-000057100000}"/>
    <cellStyle name="Comma 4 2 4 16" xfId="53791" xr:uid="{00000000-0005-0000-0000-000058100000}"/>
    <cellStyle name="Comma 4 2 4 17" xfId="2579" xr:uid="{00000000-0005-0000-0000-000059100000}"/>
    <cellStyle name="Comma 4 2 4 2" xfId="582" xr:uid="{00000000-0005-0000-0000-00005A100000}"/>
    <cellStyle name="Comma 4 2 4 2 10" xfId="24859" xr:uid="{00000000-0005-0000-0000-00005B100000}"/>
    <cellStyle name="Comma 4 2 4 2 11" xfId="36424" xr:uid="{00000000-0005-0000-0000-00005C100000}"/>
    <cellStyle name="Comma 4 2 4 2 12" xfId="46138" xr:uid="{00000000-0005-0000-0000-00005D100000}"/>
    <cellStyle name="Comma 4 2 4 2 13" xfId="54070" xr:uid="{00000000-0005-0000-0000-00005E100000}"/>
    <cellStyle name="Comma 4 2 4 2 14" xfId="2580" xr:uid="{00000000-0005-0000-0000-00005F100000}"/>
    <cellStyle name="Comma 4 2 4 2 2" xfId="1227" xr:uid="{00000000-0005-0000-0000-000060100000}"/>
    <cellStyle name="Comma 4 2 4 2 2 10" xfId="46783" xr:uid="{00000000-0005-0000-0000-000061100000}"/>
    <cellStyle name="Comma 4 2 4 2 2 11" xfId="54715" xr:uid="{00000000-0005-0000-0000-000062100000}"/>
    <cellStyle name="Comma 4 2 4 2 2 12" xfId="2581" xr:uid="{00000000-0005-0000-0000-000063100000}"/>
    <cellStyle name="Comma 4 2 4 2 2 2" xfId="8142" xr:uid="{00000000-0005-0000-0000-000064100000}"/>
    <cellStyle name="Comma 4 2 4 2 2 2 2" xfId="16926" xr:uid="{00000000-0005-0000-0000-000065100000}"/>
    <cellStyle name="Comma 4 2 4 2 2 2 2 2" xfId="33822" xr:uid="{00000000-0005-0000-0000-000066100000}"/>
    <cellStyle name="Comma 4 2 4 2 2 2 3" xfId="19935" xr:uid="{00000000-0005-0000-0000-000067100000}"/>
    <cellStyle name="Comma 4 2 4 2 2 2 4" xfId="28320" xr:uid="{00000000-0005-0000-0000-000068100000}"/>
    <cellStyle name="Comma 4 2 4 2 2 2 5" xfId="41514" xr:uid="{00000000-0005-0000-0000-000069100000}"/>
    <cellStyle name="Comma 4 2 4 2 2 2 6" xfId="49042" xr:uid="{00000000-0005-0000-0000-00006A100000}"/>
    <cellStyle name="Comma 4 2 4 2 2 3" xfId="5887" xr:uid="{00000000-0005-0000-0000-00006B100000}"/>
    <cellStyle name="Comma 4 2 4 2 2 3 2" xfId="12079" xr:uid="{00000000-0005-0000-0000-00006C100000}"/>
    <cellStyle name="Comma 4 2 4 2 2 3 3" xfId="31071" xr:uid="{00000000-0005-0000-0000-00006D100000}"/>
    <cellStyle name="Comma 4 2 4 2 2 3 4" xfId="44436" xr:uid="{00000000-0005-0000-0000-00006E100000}"/>
    <cellStyle name="Comma 4 2 4 2 2 4" xfId="14462" xr:uid="{00000000-0005-0000-0000-00006F100000}"/>
    <cellStyle name="Comma 4 2 4 2 2 5" xfId="18193" xr:uid="{00000000-0005-0000-0000-000070100000}"/>
    <cellStyle name="Comma 4 2 4 2 2 6" xfId="20352" xr:uid="{00000000-0005-0000-0000-000071100000}"/>
    <cellStyle name="Comma 4 2 4 2 2 7" xfId="22366" xr:uid="{00000000-0005-0000-0000-000072100000}"/>
    <cellStyle name="Comma 4 2 4 2 2 8" xfId="25314" xr:uid="{00000000-0005-0000-0000-000073100000}"/>
    <cellStyle name="Comma 4 2 4 2 2 9" xfId="37643" xr:uid="{00000000-0005-0000-0000-000074100000}"/>
    <cellStyle name="Comma 4 2 4 2 3" xfId="2163" xr:uid="{00000000-0005-0000-0000-000075100000}"/>
    <cellStyle name="Comma 4 2 4 2 3 2" xfId="9013" xr:uid="{00000000-0005-0000-0000-000076100000}"/>
    <cellStyle name="Comma 4 2 4 2 3 2 2" xfId="33821" xr:uid="{00000000-0005-0000-0000-000077100000}"/>
    <cellStyle name="Comma 4 2 4 2 3 2 3" xfId="28319" xr:uid="{00000000-0005-0000-0000-000078100000}"/>
    <cellStyle name="Comma 4 2 4 2 3 2 4" xfId="41513" xr:uid="{00000000-0005-0000-0000-000079100000}"/>
    <cellStyle name="Comma 4 2 4 2 3 2 5" xfId="49913" xr:uid="{00000000-0005-0000-0000-00007A100000}"/>
    <cellStyle name="Comma 4 2 4 2 3 3" xfId="10161" xr:uid="{00000000-0005-0000-0000-00007B100000}"/>
    <cellStyle name="Comma 4 2 4 2 3 3 2" xfId="31070" xr:uid="{00000000-0005-0000-0000-00007C100000}"/>
    <cellStyle name="Comma 4 2 4 2 3 3 3" xfId="45307" xr:uid="{00000000-0005-0000-0000-00007D100000}"/>
    <cellStyle name="Comma 4 2 4 2 3 4" xfId="19065" xr:uid="{00000000-0005-0000-0000-00007E100000}"/>
    <cellStyle name="Comma 4 2 4 2 3 5" xfId="25313" xr:uid="{00000000-0005-0000-0000-00007F100000}"/>
    <cellStyle name="Comma 4 2 4 2 3 6" xfId="37642" xr:uid="{00000000-0005-0000-0000-000080100000}"/>
    <cellStyle name="Comma 4 2 4 2 3 7" xfId="47714" xr:uid="{00000000-0005-0000-0000-000081100000}"/>
    <cellStyle name="Comma 4 2 4 2 3 8" xfId="55640" xr:uid="{00000000-0005-0000-0000-000082100000}"/>
    <cellStyle name="Comma 4 2 4 2 3 9" xfId="6814" xr:uid="{00000000-0005-0000-0000-000083100000}"/>
    <cellStyle name="Comma 4 2 4 2 4" xfId="7515" xr:uid="{00000000-0005-0000-0000-000084100000}"/>
    <cellStyle name="Comma 4 2 4 2 4 2" xfId="11591" xr:uid="{00000000-0005-0000-0000-000085100000}"/>
    <cellStyle name="Comma 4 2 4 2 4 2 2" xfId="33420" xr:uid="{00000000-0005-0000-0000-000086100000}"/>
    <cellStyle name="Comma 4 2 4 2 4 2 3" xfId="41112" xr:uid="{00000000-0005-0000-0000-000087100000}"/>
    <cellStyle name="Comma 4 2 4 2 4 2 4" xfId="52573" xr:uid="{00000000-0005-0000-0000-000088100000}"/>
    <cellStyle name="Comma 4 2 4 2 4 3" xfId="27918" xr:uid="{00000000-0005-0000-0000-000089100000}"/>
    <cellStyle name="Comma 4 2 4 2 4 4" xfId="37241" xr:uid="{00000000-0005-0000-0000-00008A100000}"/>
    <cellStyle name="Comma 4 2 4 2 4 5" xfId="48415" xr:uid="{00000000-0005-0000-0000-00008B100000}"/>
    <cellStyle name="Comma 4 2 4 2 5" xfId="5242" xr:uid="{00000000-0005-0000-0000-00008C100000}"/>
    <cellStyle name="Comma 4 2 4 2 5 2" xfId="30669" xr:uid="{00000000-0005-0000-0000-00008D100000}"/>
    <cellStyle name="Comma 4 2 4 2 5 3" xfId="40355" xr:uid="{00000000-0005-0000-0000-00008E100000}"/>
    <cellStyle name="Comma 4 2 4 2 5 4" xfId="51826" xr:uid="{00000000-0005-0000-0000-00008F100000}"/>
    <cellStyle name="Comma 4 2 4 2 6" xfId="14062" xr:uid="{00000000-0005-0000-0000-000090100000}"/>
    <cellStyle name="Comma 4 2 4 2 6 2" xfId="43809" xr:uid="{00000000-0005-0000-0000-000091100000}"/>
    <cellStyle name="Comma 4 2 4 2 7" xfId="14461" xr:uid="{00000000-0005-0000-0000-000092100000}"/>
    <cellStyle name="Comma 4 2 4 2 8" xfId="20351" xr:uid="{00000000-0005-0000-0000-000093100000}"/>
    <cellStyle name="Comma 4 2 4 2 9" xfId="22365" xr:uid="{00000000-0005-0000-0000-000094100000}"/>
    <cellStyle name="Comma 4 2 4 3" xfId="1497" xr:uid="{00000000-0005-0000-0000-000095100000}"/>
    <cellStyle name="Comma 4 2 4 3 10" xfId="25135" xr:uid="{00000000-0005-0000-0000-000096100000}"/>
    <cellStyle name="Comma 4 2 4 3 11" xfId="36700" xr:uid="{00000000-0005-0000-0000-000097100000}"/>
    <cellStyle name="Comma 4 2 4 3 12" xfId="47053" xr:uid="{00000000-0005-0000-0000-000098100000}"/>
    <cellStyle name="Comma 4 2 4 3 13" xfId="54985" xr:uid="{00000000-0005-0000-0000-000099100000}"/>
    <cellStyle name="Comma 4 2 4 3 14" xfId="2582" xr:uid="{00000000-0005-0000-0000-00009A100000}"/>
    <cellStyle name="Comma 4 2 4 3 2" xfId="2391" xr:uid="{00000000-0005-0000-0000-00009B100000}"/>
    <cellStyle name="Comma 4 2 4 3 2 10" xfId="47942" xr:uid="{00000000-0005-0000-0000-00009C100000}"/>
    <cellStyle name="Comma 4 2 4 3 2 11" xfId="55868" xr:uid="{00000000-0005-0000-0000-00009D100000}"/>
    <cellStyle name="Comma 4 2 4 3 2 12" xfId="2583" xr:uid="{00000000-0005-0000-0000-00009E100000}"/>
    <cellStyle name="Comma 4 2 4 3 2 2" xfId="9241" xr:uid="{00000000-0005-0000-0000-00009F100000}"/>
    <cellStyle name="Comma 4 2 4 3 2 2 2" xfId="16927" xr:uid="{00000000-0005-0000-0000-0000A0100000}"/>
    <cellStyle name="Comma 4 2 4 3 2 2 2 2" xfId="33824" xr:uid="{00000000-0005-0000-0000-0000A1100000}"/>
    <cellStyle name="Comma 4 2 4 3 2 2 3" xfId="20163" xr:uid="{00000000-0005-0000-0000-0000A2100000}"/>
    <cellStyle name="Comma 4 2 4 3 2 2 4" xfId="28322" xr:uid="{00000000-0005-0000-0000-0000A3100000}"/>
    <cellStyle name="Comma 4 2 4 3 2 2 5" xfId="41516" xr:uid="{00000000-0005-0000-0000-0000A4100000}"/>
    <cellStyle name="Comma 4 2 4 3 2 2 6" xfId="50141" xr:uid="{00000000-0005-0000-0000-0000A5100000}"/>
    <cellStyle name="Comma 4 2 4 3 2 3" xfId="7042" xr:uid="{00000000-0005-0000-0000-0000A6100000}"/>
    <cellStyle name="Comma 4 2 4 3 2 3 2" xfId="16537" xr:uid="{00000000-0005-0000-0000-0000A7100000}"/>
    <cellStyle name="Comma 4 2 4 3 2 3 3" xfId="31073" xr:uid="{00000000-0005-0000-0000-0000A8100000}"/>
    <cellStyle name="Comma 4 2 4 3 2 3 4" xfId="45535" xr:uid="{00000000-0005-0000-0000-0000A9100000}"/>
    <cellStyle name="Comma 4 2 4 3 2 4" xfId="14464" xr:uid="{00000000-0005-0000-0000-0000AA100000}"/>
    <cellStyle name="Comma 4 2 4 3 2 5" xfId="18421" xr:uid="{00000000-0005-0000-0000-0000AB100000}"/>
    <cellStyle name="Comma 4 2 4 3 2 6" xfId="20354" xr:uid="{00000000-0005-0000-0000-0000AC100000}"/>
    <cellStyle name="Comma 4 2 4 3 2 7" xfId="22368" xr:uid="{00000000-0005-0000-0000-0000AD100000}"/>
    <cellStyle name="Comma 4 2 4 3 2 8" xfId="25316" xr:uid="{00000000-0005-0000-0000-0000AE100000}"/>
    <cellStyle name="Comma 4 2 4 3 2 9" xfId="37645" xr:uid="{00000000-0005-0000-0000-0000AF100000}"/>
    <cellStyle name="Comma 4 2 4 3 3" xfId="8370" xr:uid="{00000000-0005-0000-0000-0000B0100000}"/>
    <cellStyle name="Comma 4 2 4 3 3 2" xfId="11913" xr:uid="{00000000-0005-0000-0000-0000B1100000}"/>
    <cellStyle name="Comma 4 2 4 3 3 2 2" xfId="33823" xr:uid="{00000000-0005-0000-0000-0000B2100000}"/>
    <cellStyle name="Comma 4 2 4 3 3 2 3" xfId="28321" xr:uid="{00000000-0005-0000-0000-0000B3100000}"/>
    <cellStyle name="Comma 4 2 4 3 3 2 4" xfId="41515" xr:uid="{00000000-0005-0000-0000-0000B4100000}"/>
    <cellStyle name="Comma 4 2 4 3 3 2 5" xfId="52868" xr:uid="{00000000-0005-0000-0000-0000B5100000}"/>
    <cellStyle name="Comma 4 2 4 3 3 3" xfId="16547" xr:uid="{00000000-0005-0000-0000-0000B6100000}"/>
    <cellStyle name="Comma 4 2 4 3 3 3 2" xfId="31072" xr:uid="{00000000-0005-0000-0000-0000B7100000}"/>
    <cellStyle name="Comma 4 2 4 3 3 4" xfId="19293" xr:uid="{00000000-0005-0000-0000-0000B8100000}"/>
    <cellStyle name="Comma 4 2 4 3 3 5" xfId="25315" xr:uid="{00000000-0005-0000-0000-0000B9100000}"/>
    <cellStyle name="Comma 4 2 4 3 3 6" xfId="37644" xr:uid="{00000000-0005-0000-0000-0000BA100000}"/>
    <cellStyle name="Comma 4 2 4 3 3 7" xfId="49270" xr:uid="{00000000-0005-0000-0000-0000BB100000}"/>
    <cellStyle name="Comma 4 2 4 3 4" xfId="6157" xr:uid="{00000000-0005-0000-0000-0000BC100000}"/>
    <cellStyle name="Comma 4 2 4 3 4 2" xfId="11819" xr:uid="{00000000-0005-0000-0000-0000BD100000}"/>
    <cellStyle name="Comma 4 2 4 3 4 2 2" xfId="33648" xr:uid="{00000000-0005-0000-0000-0000BE100000}"/>
    <cellStyle name="Comma 4 2 4 3 4 2 3" xfId="41340" xr:uid="{00000000-0005-0000-0000-0000BF100000}"/>
    <cellStyle name="Comma 4 2 4 3 4 2 4" xfId="52801" xr:uid="{00000000-0005-0000-0000-0000C0100000}"/>
    <cellStyle name="Comma 4 2 4 3 4 3" xfId="28146" xr:uid="{00000000-0005-0000-0000-0000C1100000}"/>
    <cellStyle name="Comma 4 2 4 3 4 4" xfId="37469" xr:uid="{00000000-0005-0000-0000-0000C2100000}"/>
    <cellStyle name="Comma 4 2 4 3 4 5" xfId="51305" xr:uid="{00000000-0005-0000-0000-0000C3100000}"/>
    <cellStyle name="Comma 4 2 4 3 5" xfId="11075" xr:uid="{00000000-0005-0000-0000-0000C4100000}"/>
    <cellStyle name="Comma 4 2 4 3 5 2" xfId="30897" xr:uid="{00000000-0005-0000-0000-0000C5100000}"/>
    <cellStyle name="Comma 4 2 4 3 5 3" xfId="40583" xr:uid="{00000000-0005-0000-0000-0000C6100000}"/>
    <cellStyle name="Comma 4 2 4 3 5 4" xfId="52054" xr:uid="{00000000-0005-0000-0000-0000C7100000}"/>
    <cellStyle name="Comma 4 2 4 3 6" xfId="14290" xr:uid="{00000000-0005-0000-0000-0000C8100000}"/>
    <cellStyle name="Comma 4 2 4 3 6 2" xfId="44664" xr:uid="{00000000-0005-0000-0000-0000C9100000}"/>
    <cellStyle name="Comma 4 2 4 3 7" xfId="14463" xr:uid="{00000000-0005-0000-0000-0000CA100000}"/>
    <cellStyle name="Comma 4 2 4 3 8" xfId="20353" xr:uid="{00000000-0005-0000-0000-0000CB100000}"/>
    <cellStyle name="Comma 4 2 4 3 9" xfId="22367" xr:uid="{00000000-0005-0000-0000-0000CC100000}"/>
    <cellStyle name="Comma 4 2 4 4" xfId="987" xr:uid="{00000000-0005-0000-0000-0000CD100000}"/>
    <cellStyle name="Comma 4 2 4 4 10" xfId="46543" xr:uid="{00000000-0005-0000-0000-0000CE100000}"/>
    <cellStyle name="Comma 4 2 4 4 11" xfId="54475" xr:uid="{00000000-0005-0000-0000-0000CF100000}"/>
    <cellStyle name="Comma 4 2 4 4 12" xfId="2584" xr:uid="{00000000-0005-0000-0000-0000D0100000}"/>
    <cellStyle name="Comma 4 2 4 4 2" xfId="7914" xr:uid="{00000000-0005-0000-0000-0000D1100000}"/>
    <cellStyle name="Comma 4 2 4 4 2 2" xfId="13074" xr:uid="{00000000-0005-0000-0000-0000D2100000}"/>
    <cellStyle name="Comma 4 2 4 4 2 2 2" xfId="33825" xr:uid="{00000000-0005-0000-0000-0000D3100000}"/>
    <cellStyle name="Comma 4 2 4 4 2 3" xfId="12880" xr:uid="{00000000-0005-0000-0000-0000D4100000}"/>
    <cellStyle name="Comma 4 2 4 4 2 4" xfId="19707" xr:uid="{00000000-0005-0000-0000-0000D5100000}"/>
    <cellStyle name="Comma 4 2 4 4 2 5" xfId="28323" xr:uid="{00000000-0005-0000-0000-0000D6100000}"/>
    <cellStyle name="Comma 4 2 4 4 2 6" xfId="41517" xr:uid="{00000000-0005-0000-0000-0000D7100000}"/>
    <cellStyle name="Comma 4 2 4 4 2 7" xfId="48814" xr:uid="{00000000-0005-0000-0000-0000D8100000}"/>
    <cellStyle name="Comma 4 2 4 4 3" xfId="5647" xr:uid="{00000000-0005-0000-0000-0000D9100000}"/>
    <cellStyle name="Comma 4 2 4 4 3 2" xfId="12734" xr:uid="{00000000-0005-0000-0000-0000DA100000}"/>
    <cellStyle name="Comma 4 2 4 4 3 3" xfId="31074" xr:uid="{00000000-0005-0000-0000-0000DB100000}"/>
    <cellStyle name="Comma 4 2 4 4 3 4" xfId="44208" xr:uid="{00000000-0005-0000-0000-0000DC100000}"/>
    <cellStyle name="Comma 4 2 4 4 4" xfId="13834" xr:uid="{00000000-0005-0000-0000-0000DD100000}"/>
    <cellStyle name="Comma 4 2 4 4 5" xfId="14465" xr:uid="{00000000-0005-0000-0000-0000DE100000}"/>
    <cellStyle name="Comma 4 2 4 4 6" xfId="20355" xr:uid="{00000000-0005-0000-0000-0000DF100000}"/>
    <cellStyle name="Comma 4 2 4 4 7" xfId="22369" xr:uid="{00000000-0005-0000-0000-0000E0100000}"/>
    <cellStyle name="Comma 4 2 4 4 8" xfId="25317" xr:uid="{00000000-0005-0000-0000-0000E1100000}"/>
    <cellStyle name="Comma 4 2 4 4 9" xfId="37646" xr:uid="{00000000-0005-0000-0000-0000E2100000}"/>
    <cellStyle name="Comma 4 2 4 5" xfId="1935" xr:uid="{00000000-0005-0000-0000-0000E3100000}"/>
    <cellStyle name="Comma 4 2 4 5 10" xfId="47486" xr:uid="{00000000-0005-0000-0000-0000E4100000}"/>
    <cellStyle name="Comma 4 2 4 5 11" xfId="55412" xr:uid="{00000000-0005-0000-0000-0000E5100000}"/>
    <cellStyle name="Comma 4 2 4 5 12" xfId="2585" xr:uid="{00000000-0005-0000-0000-0000E6100000}"/>
    <cellStyle name="Comma 4 2 4 5 2" xfId="8785" xr:uid="{00000000-0005-0000-0000-0000E7100000}"/>
    <cellStyle name="Comma 4 2 4 5 2 2" xfId="16928" xr:uid="{00000000-0005-0000-0000-0000E8100000}"/>
    <cellStyle name="Comma 4 2 4 5 2 2 2" xfId="33826" xr:uid="{00000000-0005-0000-0000-0000E9100000}"/>
    <cellStyle name="Comma 4 2 4 5 2 3" xfId="28324" xr:uid="{00000000-0005-0000-0000-0000EA100000}"/>
    <cellStyle name="Comma 4 2 4 5 2 4" xfId="41518" xr:uid="{00000000-0005-0000-0000-0000EB100000}"/>
    <cellStyle name="Comma 4 2 4 5 2 5" xfId="49685" xr:uid="{00000000-0005-0000-0000-0000EC100000}"/>
    <cellStyle name="Comma 4 2 4 5 3" xfId="6586" xr:uid="{00000000-0005-0000-0000-0000ED100000}"/>
    <cellStyle name="Comma 4 2 4 5 3 2" xfId="31075" xr:uid="{00000000-0005-0000-0000-0000EE100000}"/>
    <cellStyle name="Comma 4 2 4 5 3 3" xfId="45079" xr:uid="{00000000-0005-0000-0000-0000EF100000}"/>
    <cellStyle name="Comma 4 2 4 5 4" xfId="14466" xr:uid="{00000000-0005-0000-0000-0000F0100000}"/>
    <cellStyle name="Comma 4 2 4 5 5" xfId="18837" xr:uid="{00000000-0005-0000-0000-0000F1100000}"/>
    <cellStyle name="Comma 4 2 4 5 6" xfId="20356" xr:uid="{00000000-0005-0000-0000-0000F2100000}"/>
    <cellStyle name="Comma 4 2 4 5 7" xfId="22370" xr:uid="{00000000-0005-0000-0000-0000F3100000}"/>
    <cellStyle name="Comma 4 2 4 5 8" xfId="25318" xr:uid="{00000000-0005-0000-0000-0000F4100000}"/>
    <cellStyle name="Comma 4 2 4 5 9" xfId="37647" xr:uid="{00000000-0005-0000-0000-0000F5100000}"/>
    <cellStyle name="Comma 4 2 4 6" xfId="7286" xr:uid="{00000000-0005-0000-0000-0000F6100000}"/>
    <cellStyle name="Comma 4 2 4 6 2" xfId="11912" xr:uid="{00000000-0005-0000-0000-0000F7100000}"/>
    <cellStyle name="Comma 4 2 4 6 2 2" xfId="33820" xr:uid="{00000000-0005-0000-0000-0000F8100000}"/>
    <cellStyle name="Comma 4 2 4 6 2 3" xfId="28318" xr:uid="{00000000-0005-0000-0000-0000F9100000}"/>
    <cellStyle name="Comma 4 2 4 6 2 4" xfId="41512" xr:uid="{00000000-0005-0000-0000-0000FA100000}"/>
    <cellStyle name="Comma 4 2 4 6 2 5" xfId="52867" xr:uid="{00000000-0005-0000-0000-0000FB100000}"/>
    <cellStyle name="Comma 4 2 4 6 3" xfId="16797" xr:uid="{00000000-0005-0000-0000-0000FC100000}"/>
    <cellStyle name="Comma 4 2 4 6 3 2" xfId="31069" xr:uid="{00000000-0005-0000-0000-0000FD100000}"/>
    <cellStyle name="Comma 4 2 4 6 4" xfId="25312" xr:uid="{00000000-0005-0000-0000-0000FE100000}"/>
    <cellStyle name="Comma 4 2 4 6 5" xfId="37641" xr:uid="{00000000-0005-0000-0000-0000FF100000}"/>
    <cellStyle name="Comma 4 2 4 6 6" xfId="48186" xr:uid="{00000000-0005-0000-0000-000000110000}"/>
    <cellStyle name="Comma 4 2 4 7" xfId="4964" xr:uid="{00000000-0005-0000-0000-000001110000}"/>
    <cellStyle name="Comma 4 2 4 7 2" xfId="11363" xr:uid="{00000000-0005-0000-0000-000002110000}"/>
    <cellStyle name="Comma 4 2 4 7 2 2" xfId="33192" xr:uid="{00000000-0005-0000-0000-000003110000}"/>
    <cellStyle name="Comma 4 2 4 7 2 3" xfId="40884" xr:uid="{00000000-0005-0000-0000-000004110000}"/>
    <cellStyle name="Comma 4 2 4 7 2 4" xfId="52345" xr:uid="{00000000-0005-0000-0000-000005110000}"/>
    <cellStyle name="Comma 4 2 4 7 3" xfId="27690" xr:uid="{00000000-0005-0000-0000-000006110000}"/>
    <cellStyle name="Comma 4 2 4 7 4" xfId="37013" xr:uid="{00000000-0005-0000-0000-000007110000}"/>
    <cellStyle name="Comma 4 2 4 7 5" xfId="51084" xr:uid="{00000000-0005-0000-0000-000008110000}"/>
    <cellStyle name="Comma 4 2 4 8" xfId="10716" xr:uid="{00000000-0005-0000-0000-000009110000}"/>
    <cellStyle name="Comma 4 2 4 8 2" xfId="30441" xr:uid="{00000000-0005-0000-0000-00000A110000}"/>
    <cellStyle name="Comma 4 2 4 8 3" xfId="40127" xr:uid="{00000000-0005-0000-0000-00000B110000}"/>
    <cellStyle name="Comma 4 2 4 8 4" xfId="51598" xr:uid="{00000000-0005-0000-0000-00000C110000}"/>
    <cellStyle name="Comma 4 2 4 9" xfId="13549" xr:uid="{00000000-0005-0000-0000-00000D110000}"/>
    <cellStyle name="Comma 4 2 4 9 2" xfId="43578" xr:uid="{00000000-0005-0000-0000-00000E110000}"/>
    <cellStyle name="Comma 4 2 5" xfId="375" xr:uid="{00000000-0005-0000-0000-00000F110000}"/>
    <cellStyle name="Comma 4 2 5 10" xfId="22371" xr:uid="{00000000-0005-0000-0000-000010110000}"/>
    <cellStyle name="Comma 4 2 5 11" xfId="24376" xr:uid="{00000000-0005-0000-0000-000011110000}"/>
    <cellStyle name="Comma 4 2 5 12" xfId="35953" xr:uid="{00000000-0005-0000-0000-000012110000}"/>
    <cellStyle name="Comma 4 2 5 13" xfId="45931" xr:uid="{00000000-0005-0000-0000-000013110000}"/>
    <cellStyle name="Comma 4 2 5 14" xfId="53863" xr:uid="{00000000-0005-0000-0000-000014110000}"/>
    <cellStyle name="Comma 4 2 5 15" xfId="2586" xr:uid="{00000000-0005-0000-0000-000015110000}"/>
    <cellStyle name="Comma 4 2 5 2" xfId="816" xr:uid="{00000000-0005-0000-0000-000016110000}"/>
    <cellStyle name="Comma 4 2 5 2 10" xfId="46372" xr:uid="{00000000-0005-0000-0000-000017110000}"/>
    <cellStyle name="Comma 4 2 5 2 11" xfId="54304" xr:uid="{00000000-0005-0000-0000-000018110000}"/>
    <cellStyle name="Comma 4 2 5 2 12" xfId="2587" xr:uid="{00000000-0005-0000-0000-000019110000}"/>
    <cellStyle name="Comma 4 2 5 2 2" xfId="7743" xr:uid="{00000000-0005-0000-0000-00001A110000}"/>
    <cellStyle name="Comma 4 2 5 2 2 2" xfId="10435" xr:uid="{00000000-0005-0000-0000-00001B110000}"/>
    <cellStyle name="Comma 4 2 5 2 2 2 2" xfId="33828" xr:uid="{00000000-0005-0000-0000-00001C110000}"/>
    <cellStyle name="Comma 4 2 5 2 2 3" xfId="9598" xr:uid="{00000000-0005-0000-0000-00001D110000}"/>
    <cellStyle name="Comma 4 2 5 2 2 4" xfId="19536" xr:uid="{00000000-0005-0000-0000-00001E110000}"/>
    <cellStyle name="Comma 4 2 5 2 2 5" xfId="28326" xr:uid="{00000000-0005-0000-0000-00001F110000}"/>
    <cellStyle name="Comma 4 2 5 2 2 6" xfId="41520" xr:uid="{00000000-0005-0000-0000-000020110000}"/>
    <cellStyle name="Comma 4 2 5 2 2 7" xfId="48643" xr:uid="{00000000-0005-0000-0000-000021110000}"/>
    <cellStyle name="Comma 4 2 5 2 3" xfId="5476" xr:uid="{00000000-0005-0000-0000-000022110000}"/>
    <cellStyle name="Comma 4 2 5 2 3 2" xfId="10367" xr:uid="{00000000-0005-0000-0000-000023110000}"/>
    <cellStyle name="Comma 4 2 5 2 3 3" xfId="31077" xr:uid="{00000000-0005-0000-0000-000024110000}"/>
    <cellStyle name="Comma 4 2 5 2 3 4" xfId="44037" xr:uid="{00000000-0005-0000-0000-000025110000}"/>
    <cellStyle name="Comma 4 2 5 2 4" xfId="13663" xr:uid="{00000000-0005-0000-0000-000026110000}"/>
    <cellStyle name="Comma 4 2 5 2 5" xfId="14468" xr:uid="{00000000-0005-0000-0000-000027110000}"/>
    <cellStyle name="Comma 4 2 5 2 6" xfId="20358" xr:uid="{00000000-0005-0000-0000-000028110000}"/>
    <cellStyle name="Comma 4 2 5 2 7" xfId="22372" xr:uid="{00000000-0005-0000-0000-000029110000}"/>
    <cellStyle name="Comma 4 2 5 2 8" xfId="25320" xr:uid="{00000000-0005-0000-0000-00002A110000}"/>
    <cellStyle name="Comma 4 2 5 2 9" xfId="37649" xr:uid="{00000000-0005-0000-0000-00002B110000}"/>
    <cellStyle name="Comma 4 2 5 3" xfId="1764" xr:uid="{00000000-0005-0000-0000-00002C110000}"/>
    <cellStyle name="Comma 4 2 5 3 10" xfId="47315" xr:uid="{00000000-0005-0000-0000-00002D110000}"/>
    <cellStyle name="Comma 4 2 5 3 11" xfId="55241" xr:uid="{00000000-0005-0000-0000-00002E110000}"/>
    <cellStyle name="Comma 4 2 5 3 12" xfId="2588" xr:uid="{00000000-0005-0000-0000-00002F110000}"/>
    <cellStyle name="Comma 4 2 5 3 2" xfId="8614" xr:uid="{00000000-0005-0000-0000-000030110000}"/>
    <cellStyle name="Comma 4 2 5 3 2 2" xfId="16929" xr:uid="{00000000-0005-0000-0000-000031110000}"/>
    <cellStyle name="Comma 4 2 5 3 2 2 2" xfId="33829" xr:uid="{00000000-0005-0000-0000-000032110000}"/>
    <cellStyle name="Comma 4 2 5 3 2 3" xfId="28327" xr:uid="{00000000-0005-0000-0000-000033110000}"/>
    <cellStyle name="Comma 4 2 5 3 2 4" xfId="41521" xr:uid="{00000000-0005-0000-0000-000034110000}"/>
    <cellStyle name="Comma 4 2 5 3 2 5" xfId="49514" xr:uid="{00000000-0005-0000-0000-000035110000}"/>
    <cellStyle name="Comma 4 2 5 3 3" xfId="6415" xr:uid="{00000000-0005-0000-0000-000036110000}"/>
    <cellStyle name="Comma 4 2 5 3 3 2" xfId="31078" xr:uid="{00000000-0005-0000-0000-000037110000}"/>
    <cellStyle name="Comma 4 2 5 3 3 3" xfId="44908" xr:uid="{00000000-0005-0000-0000-000038110000}"/>
    <cellStyle name="Comma 4 2 5 3 4" xfId="14469" xr:uid="{00000000-0005-0000-0000-000039110000}"/>
    <cellStyle name="Comma 4 2 5 3 5" xfId="18666" xr:uid="{00000000-0005-0000-0000-00003A110000}"/>
    <cellStyle name="Comma 4 2 5 3 6" xfId="20359" xr:uid="{00000000-0005-0000-0000-00003B110000}"/>
    <cellStyle name="Comma 4 2 5 3 7" xfId="22373" xr:uid="{00000000-0005-0000-0000-00003C110000}"/>
    <cellStyle name="Comma 4 2 5 3 8" xfId="25321" xr:uid="{00000000-0005-0000-0000-00003D110000}"/>
    <cellStyle name="Comma 4 2 5 3 9" xfId="37650" xr:uid="{00000000-0005-0000-0000-00003E110000}"/>
    <cellStyle name="Comma 4 2 5 4" xfId="7344" xr:uid="{00000000-0005-0000-0000-00003F110000}"/>
    <cellStyle name="Comma 4 2 5 4 2" xfId="11915" xr:uid="{00000000-0005-0000-0000-000040110000}"/>
    <cellStyle name="Comma 4 2 5 4 2 2" xfId="33827" xr:uid="{00000000-0005-0000-0000-000041110000}"/>
    <cellStyle name="Comma 4 2 5 4 2 3" xfId="28325" xr:uid="{00000000-0005-0000-0000-000042110000}"/>
    <cellStyle name="Comma 4 2 5 4 2 4" xfId="41519" xr:uid="{00000000-0005-0000-0000-000043110000}"/>
    <cellStyle name="Comma 4 2 5 4 2 5" xfId="52869" xr:uid="{00000000-0005-0000-0000-000044110000}"/>
    <cellStyle name="Comma 4 2 5 4 3" xfId="10214" xr:uid="{00000000-0005-0000-0000-000045110000}"/>
    <cellStyle name="Comma 4 2 5 4 3 2" xfId="31076" xr:uid="{00000000-0005-0000-0000-000046110000}"/>
    <cellStyle name="Comma 4 2 5 4 4" xfId="25319" xr:uid="{00000000-0005-0000-0000-000047110000}"/>
    <cellStyle name="Comma 4 2 5 4 5" xfId="37648" xr:uid="{00000000-0005-0000-0000-000048110000}"/>
    <cellStyle name="Comma 4 2 5 4 6" xfId="48244" xr:uid="{00000000-0005-0000-0000-000049110000}"/>
    <cellStyle name="Comma 4 2 5 5" xfId="5035" xr:uid="{00000000-0005-0000-0000-00004A110000}"/>
    <cellStyle name="Comma 4 2 5 5 2" xfId="11192" xr:uid="{00000000-0005-0000-0000-00004B110000}"/>
    <cellStyle name="Comma 4 2 5 5 2 2" xfId="33021" xr:uid="{00000000-0005-0000-0000-00004C110000}"/>
    <cellStyle name="Comma 4 2 5 5 2 3" xfId="40713" xr:uid="{00000000-0005-0000-0000-00004D110000}"/>
    <cellStyle name="Comma 4 2 5 5 2 4" xfId="52174" xr:uid="{00000000-0005-0000-0000-00004E110000}"/>
    <cellStyle name="Comma 4 2 5 5 3" xfId="27519" xr:uid="{00000000-0005-0000-0000-00004F110000}"/>
    <cellStyle name="Comma 4 2 5 5 4" xfId="36842" xr:uid="{00000000-0005-0000-0000-000050110000}"/>
    <cellStyle name="Comma 4 2 5 5 5" xfId="50851" xr:uid="{00000000-0005-0000-0000-000051110000}"/>
    <cellStyle name="Comma 4 2 5 6" xfId="9551" xr:uid="{00000000-0005-0000-0000-000052110000}"/>
    <cellStyle name="Comma 4 2 5 6 2" xfId="30270" xr:uid="{00000000-0005-0000-0000-000053110000}"/>
    <cellStyle name="Comma 4 2 5 6 3" xfId="39956" xr:uid="{00000000-0005-0000-0000-000054110000}"/>
    <cellStyle name="Comma 4 2 5 6 4" xfId="50806" xr:uid="{00000000-0005-0000-0000-000055110000}"/>
    <cellStyle name="Comma 4 2 5 7" xfId="13385" xr:uid="{00000000-0005-0000-0000-000056110000}"/>
    <cellStyle name="Comma 4 2 5 7 2" xfId="43638" xr:uid="{00000000-0005-0000-0000-000057110000}"/>
    <cellStyle name="Comma 4 2 5 8" xfId="14467" xr:uid="{00000000-0005-0000-0000-000058110000}"/>
    <cellStyle name="Comma 4 2 5 9" xfId="20357" xr:uid="{00000000-0005-0000-0000-000059110000}"/>
    <cellStyle name="Comma 4 2 6" xfId="1050" xr:uid="{00000000-0005-0000-0000-00005A110000}"/>
    <cellStyle name="Comma 4 2 6 10" xfId="24652" xr:uid="{00000000-0005-0000-0000-00005B110000}"/>
    <cellStyle name="Comma 4 2 6 11" xfId="36217" xr:uid="{00000000-0005-0000-0000-00005C110000}"/>
    <cellStyle name="Comma 4 2 6 12" xfId="46606" xr:uid="{00000000-0005-0000-0000-00005D110000}"/>
    <cellStyle name="Comma 4 2 6 13" xfId="54538" xr:uid="{00000000-0005-0000-0000-00005E110000}"/>
    <cellStyle name="Comma 4 2 6 14" xfId="2589" xr:uid="{00000000-0005-0000-0000-00005F110000}"/>
    <cellStyle name="Comma 4 2 6 2" xfId="1992" xr:uid="{00000000-0005-0000-0000-000060110000}"/>
    <cellStyle name="Comma 4 2 6 2 10" xfId="47543" xr:uid="{00000000-0005-0000-0000-000061110000}"/>
    <cellStyle name="Comma 4 2 6 2 11" xfId="55469" xr:uid="{00000000-0005-0000-0000-000062110000}"/>
    <cellStyle name="Comma 4 2 6 2 12" xfId="2590" xr:uid="{00000000-0005-0000-0000-000063110000}"/>
    <cellStyle name="Comma 4 2 6 2 2" xfId="8842" xr:uid="{00000000-0005-0000-0000-000064110000}"/>
    <cellStyle name="Comma 4 2 6 2 2 2" xfId="16930" xr:uid="{00000000-0005-0000-0000-000065110000}"/>
    <cellStyle name="Comma 4 2 6 2 2 2 2" xfId="33831" xr:uid="{00000000-0005-0000-0000-000066110000}"/>
    <cellStyle name="Comma 4 2 6 2 2 3" xfId="19764" xr:uid="{00000000-0005-0000-0000-000067110000}"/>
    <cellStyle name="Comma 4 2 6 2 2 4" xfId="28329" xr:uid="{00000000-0005-0000-0000-000068110000}"/>
    <cellStyle name="Comma 4 2 6 2 2 5" xfId="41523" xr:uid="{00000000-0005-0000-0000-000069110000}"/>
    <cellStyle name="Comma 4 2 6 2 2 6" xfId="49742" xr:uid="{00000000-0005-0000-0000-00006A110000}"/>
    <cellStyle name="Comma 4 2 6 2 3" xfId="6643" xr:uid="{00000000-0005-0000-0000-00006B110000}"/>
    <cellStyle name="Comma 4 2 6 2 3 2" xfId="10088" xr:uid="{00000000-0005-0000-0000-00006C110000}"/>
    <cellStyle name="Comma 4 2 6 2 3 3" xfId="31080" xr:uid="{00000000-0005-0000-0000-00006D110000}"/>
    <cellStyle name="Comma 4 2 6 2 3 4" xfId="45136" xr:uid="{00000000-0005-0000-0000-00006E110000}"/>
    <cellStyle name="Comma 4 2 6 2 4" xfId="14471" xr:uid="{00000000-0005-0000-0000-00006F110000}"/>
    <cellStyle name="Comma 4 2 6 2 5" xfId="18079" xr:uid="{00000000-0005-0000-0000-000070110000}"/>
    <cellStyle name="Comma 4 2 6 2 6" xfId="20361" xr:uid="{00000000-0005-0000-0000-000071110000}"/>
    <cellStyle name="Comma 4 2 6 2 7" xfId="22375" xr:uid="{00000000-0005-0000-0000-000072110000}"/>
    <cellStyle name="Comma 4 2 6 2 8" xfId="25323" xr:uid="{00000000-0005-0000-0000-000073110000}"/>
    <cellStyle name="Comma 4 2 6 2 9" xfId="37652" xr:uid="{00000000-0005-0000-0000-000074110000}"/>
    <cellStyle name="Comma 4 2 6 3" xfId="7971" xr:uid="{00000000-0005-0000-0000-000075110000}"/>
    <cellStyle name="Comma 4 2 6 3 2" xfId="11917" xr:uid="{00000000-0005-0000-0000-000076110000}"/>
    <cellStyle name="Comma 4 2 6 3 2 2" xfId="33830" xr:uid="{00000000-0005-0000-0000-000077110000}"/>
    <cellStyle name="Comma 4 2 6 3 2 3" xfId="28328" xr:uid="{00000000-0005-0000-0000-000078110000}"/>
    <cellStyle name="Comma 4 2 6 3 2 4" xfId="41522" xr:uid="{00000000-0005-0000-0000-000079110000}"/>
    <cellStyle name="Comma 4 2 6 3 2 5" xfId="52870" xr:uid="{00000000-0005-0000-0000-00007A110000}"/>
    <cellStyle name="Comma 4 2 6 3 3" xfId="16499" xr:uid="{00000000-0005-0000-0000-00007B110000}"/>
    <cellStyle name="Comma 4 2 6 3 3 2" xfId="31079" xr:uid="{00000000-0005-0000-0000-00007C110000}"/>
    <cellStyle name="Comma 4 2 6 3 4" xfId="18894" xr:uid="{00000000-0005-0000-0000-00007D110000}"/>
    <cellStyle name="Comma 4 2 6 3 5" xfId="25322" xr:uid="{00000000-0005-0000-0000-00007E110000}"/>
    <cellStyle name="Comma 4 2 6 3 6" xfId="37651" xr:uid="{00000000-0005-0000-0000-00007F110000}"/>
    <cellStyle name="Comma 4 2 6 3 7" xfId="48871" xr:uid="{00000000-0005-0000-0000-000080110000}"/>
    <cellStyle name="Comma 4 2 6 4" xfId="5710" xr:uid="{00000000-0005-0000-0000-000081110000}"/>
    <cellStyle name="Comma 4 2 6 4 2" xfId="11420" xr:uid="{00000000-0005-0000-0000-000082110000}"/>
    <cellStyle name="Comma 4 2 6 4 2 2" xfId="33249" xr:uid="{00000000-0005-0000-0000-000083110000}"/>
    <cellStyle name="Comma 4 2 6 4 2 3" xfId="40941" xr:uid="{00000000-0005-0000-0000-000084110000}"/>
    <cellStyle name="Comma 4 2 6 4 2 4" xfId="52402" xr:uid="{00000000-0005-0000-0000-000085110000}"/>
    <cellStyle name="Comma 4 2 6 4 3" xfId="27747" xr:uid="{00000000-0005-0000-0000-000086110000}"/>
    <cellStyle name="Comma 4 2 6 4 4" xfId="37070" xr:uid="{00000000-0005-0000-0000-000087110000}"/>
    <cellStyle name="Comma 4 2 6 4 5" xfId="50734" xr:uid="{00000000-0005-0000-0000-000088110000}"/>
    <cellStyle name="Comma 4 2 6 5" xfId="10773" xr:uid="{00000000-0005-0000-0000-000089110000}"/>
    <cellStyle name="Comma 4 2 6 5 2" xfId="30498" xr:uid="{00000000-0005-0000-0000-00008A110000}"/>
    <cellStyle name="Comma 4 2 6 5 3" xfId="40184" xr:uid="{00000000-0005-0000-0000-00008B110000}"/>
    <cellStyle name="Comma 4 2 6 5 4" xfId="51655" xr:uid="{00000000-0005-0000-0000-00008C110000}"/>
    <cellStyle name="Comma 4 2 6 6" xfId="13891" xr:uid="{00000000-0005-0000-0000-00008D110000}"/>
    <cellStyle name="Comma 4 2 6 6 2" xfId="44265" xr:uid="{00000000-0005-0000-0000-00008E110000}"/>
    <cellStyle name="Comma 4 2 6 7" xfId="14470" xr:uid="{00000000-0005-0000-0000-00008F110000}"/>
    <cellStyle name="Comma 4 2 6 8" xfId="20360" xr:uid="{00000000-0005-0000-0000-000090110000}"/>
    <cellStyle name="Comma 4 2 6 9" xfId="22374" xr:uid="{00000000-0005-0000-0000-000091110000}"/>
    <cellStyle name="Comma 4 2 7" xfId="1290" xr:uid="{00000000-0005-0000-0000-000092110000}"/>
    <cellStyle name="Comma 4 2 7 10" xfId="24928" xr:uid="{00000000-0005-0000-0000-000093110000}"/>
    <cellStyle name="Comma 4 2 7 11" xfId="36493" xr:uid="{00000000-0005-0000-0000-000094110000}"/>
    <cellStyle name="Comma 4 2 7 12" xfId="46846" xr:uid="{00000000-0005-0000-0000-000095110000}"/>
    <cellStyle name="Comma 4 2 7 13" xfId="54778" xr:uid="{00000000-0005-0000-0000-000096110000}"/>
    <cellStyle name="Comma 4 2 7 14" xfId="2591" xr:uid="{00000000-0005-0000-0000-000097110000}"/>
    <cellStyle name="Comma 4 2 7 2" xfId="2220" xr:uid="{00000000-0005-0000-0000-000098110000}"/>
    <cellStyle name="Comma 4 2 7 2 10" xfId="47771" xr:uid="{00000000-0005-0000-0000-000099110000}"/>
    <cellStyle name="Comma 4 2 7 2 11" xfId="55697" xr:uid="{00000000-0005-0000-0000-00009A110000}"/>
    <cellStyle name="Comma 4 2 7 2 12" xfId="2592" xr:uid="{00000000-0005-0000-0000-00009B110000}"/>
    <cellStyle name="Comma 4 2 7 2 2" xfId="9070" xr:uid="{00000000-0005-0000-0000-00009C110000}"/>
    <cellStyle name="Comma 4 2 7 2 2 2" xfId="16931" xr:uid="{00000000-0005-0000-0000-00009D110000}"/>
    <cellStyle name="Comma 4 2 7 2 2 2 2" xfId="33833" xr:uid="{00000000-0005-0000-0000-00009E110000}"/>
    <cellStyle name="Comma 4 2 7 2 2 3" xfId="19992" xr:uid="{00000000-0005-0000-0000-00009F110000}"/>
    <cellStyle name="Comma 4 2 7 2 2 4" xfId="28331" xr:uid="{00000000-0005-0000-0000-0000A0110000}"/>
    <cellStyle name="Comma 4 2 7 2 2 5" xfId="41525" xr:uid="{00000000-0005-0000-0000-0000A1110000}"/>
    <cellStyle name="Comma 4 2 7 2 2 6" xfId="49970" xr:uid="{00000000-0005-0000-0000-0000A2110000}"/>
    <cellStyle name="Comma 4 2 7 2 3" xfId="6871" xr:uid="{00000000-0005-0000-0000-0000A3110000}"/>
    <cellStyle name="Comma 4 2 7 2 3 2" xfId="16525" xr:uid="{00000000-0005-0000-0000-0000A4110000}"/>
    <cellStyle name="Comma 4 2 7 2 3 3" xfId="31082" xr:uid="{00000000-0005-0000-0000-0000A5110000}"/>
    <cellStyle name="Comma 4 2 7 2 3 4" xfId="45364" xr:uid="{00000000-0005-0000-0000-0000A6110000}"/>
    <cellStyle name="Comma 4 2 7 2 4" xfId="14473" xr:uid="{00000000-0005-0000-0000-0000A7110000}"/>
    <cellStyle name="Comma 4 2 7 2 5" xfId="18250" xr:uid="{00000000-0005-0000-0000-0000A8110000}"/>
    <cellStyle name="Comma 4 2 7 2 6" xfId="20363" xr:uid="{00000000-0005-0000-0000-0000A9110000}"/>
    <cellStyle name="Comma 4 2 7 2 7" xfId="22377" xr:uid="{00000000-0005-0000-0000-0000AA110000}"/>
    <cellStyle name="Comma 4 2 7 2 8" xfId="25325" xr:uid="{00000000-0005-0000-0000-0000AB110000}"/>
    <cellStyle name="Comma 4 2 7 2 9" xfId="37654" xr:uid="{00000000-0005-0000-0000-0000AC110000}"/>
    <cellStyle name="Comma 4 2 7 3" xfId="8199" xr:uid="{00000000-0005-0000-0000-0000AD110000}"/>
    <cellStyle name="Comma 4 2 7 3 2" xfId="11918" xr:uid="{00000000-0005-0000-0000-0000AE110000}"/>
    <cellStyle name="Comma 4 2 7 3 2 2" xfId="33832" xr:uid="{00000000-0005-0000-0000-0000AF110000}"/>
    <cellStyle name="Comma 4 2 7 3 2 3" xfId="28330" xr:uid="{00000000-0005-0000-0000-0000B0110000}"/>
    <cellStyle name="Comma 4 2 7 3 2 4" xfId="41524" xr:uid="{00000000-0005-0000-0000-0000B1110000}"/>
    <cellStyle name="Comma 4 2 7 3 2 5" xfId="52871" xr:uid="{00000000-0005-0000-0000-0000B2110000}"/>
    <cellStyle name="Comma 4 2 7 3 3" xfId="13188" xr:uid="{00000000-0005-0000-0000-0000B3110000}"/>
    <cellStyle name="Comma 4 2 7 3 3 2" xfId="31081" xr:uid="{00000000-0005-0000-0000-0000B4110000}"/>
    <cellStyle name="Comma 4 2 7 3 4" xfId="19122" xr:uid="{00000000-0005-0000-0000-0000B5110000}"/>
    <cellStyle name="Comma 4 2 7 3 5" xfId="25324" xr:uid="{00000000-0005-0000-0000-0000B6110000}"/>
    <cellStyle name="Comma 4 2 7 3 6" xfId="37653" xr:uid="{00000000-0005-0000-0000-0000B7110000}"/>
    <cellStyle name="Comma 4 2 7 3 7" xfId="49099" xr:uid="{00000000-0005-0000-0000-0000B8110000}"/>
    <cellStyle name="Comma 4 2 7 4" xfId="5950" xr:uid="{00000000-0005-0000-0000-0000B9110000}"/>
    <cellStyle name="Comma 4 2 7 4 2" xfId="11648" xr:uid="{00000000-0005-0000-0000-0000BA110000}"/>
    <cellStyle name="Comma 4 2 7 4 2 2" xfId="33477" xr:uid="{00000000-0005-0000-0000-0000BB110000}"/>
    <cellStyle name="Comma 4 2 7 4 2 3" xfId="41169" xr:uid="{00000000-0005-0000-0000-0000BC110000}"/>
    <cellStyle name="Comma 4 2 7 4 2 4" xfId="52630" xr:uid="{00000000-0005-0000-0000-0000BD110000}"/>
    <cellStyle name="Comma 4 2 7 4 3" xfId="27975" xr:uid="{00000000-0005-0000-0000-0000BE110000}"/>
    <cellStyle name="Comma 4 2 7 4 4" xfId="37298" xr:uid="{00000000-0005-0000-0000-0000BF110000}"/>
    <cellStyle name="Comma 4 2 7 4 5" xfId="50626" xr:uid="{00000000-0005-0000-0000-0000C0110000}"/>
    <cellStyle name="Comma 4 2 7 5" xfId="10904" xr:uid="{00000000-0005-0000-0000-0000C1110000}"/>
    <cellStyle name="Comma 4 2 7 5 2" xfId="30726" xr:uid="{00000000-0005-0000-0000-0000C2110000}"/>
    <cellStyle name="Comma 4 2 7 5 3" xfId="40412" xr:uid="{00000000-0005-0000-0000-0000C3110000}"/>
    <cellStyle name="Comma 4 2 7 5 4" xfId="51883" xr:uid="{00000000-0005-0000-0000-0000C4110000}"/>
    <cellStyle name="Comma 4 2 7 6" xfId="14119" xr:uid="{00000000-0005-0000-0000-0000C5110000}"/>
    <cellStyle name="Comma 4 2 7 6 2" xfId="44493" xr:uid="{00000000-0005-0000-0000-0000C6110000}"/>
    <cellStyle name="Comma 4 2 7 7" xfId="14472" xr:uid="{00000000-0005-0000-0000-0000C7110000}"/>
    <cellStyle name="Comma 4 2 7 8" xfId="20362" xr:uid="{00000000-0005-0000-0000-0000C8110000}"/>
    <cellStyle name="Comma 4 2 7 9" xfId="22376" xr:uid="{00000000-0005-0000-0000-0000C9110000}"/>
    <cellStyle name="Comma 4 2 8" xfId="759" xr:uid="{00000000-0005-0000-0000-0000CA110000}"/>
    <cellStyle name="Comma 4 2 8 10" xfId="35890" xr:uid="{00000000-0005-0000-0000-0000CB110000}"/>
    <cellStyle name="Comma 4 2 8 11" xfId="46315" xr:uid="{00000000-0005-0000-0000-0000CC110000}"/>
    <cellStyle name="Comma 4 2 8 12" xfId="54247" xr:uid="{00000000-0005-0000-0000-0000CD110000}"/>
    <cellStyle name="Comma 4 2 8 13" xfId="2593" xr:uid="{00000000-0005-0000-0000-0000CE110000}"/>
    <cellStyle name="Comma 4 2 8 2" xfId="1707" xr:uid="{00000000-0005-0000-0000-0000CF110000}"/>
    <cellStyle name="Comma 4 2 8 2 10" xfId="47258" xr:uid="{00000000-0005-0000-0000-0000D0110000}"/>
    <cellStyle name="Comma 4 2 8 2 11" xfId="55184" xr:uid="{00000000-0005-0000-0000-0000D1110000}"/>
    <cellStyle name="Comma 4 2 8 2 12" xfId="2594" xr:uid="{00000000-0005-0000-0000-0000D2110000}"/>
    <cellStyle name="Comma 4 2 8 2 2" xfId="8557" xr:uid="{00000000-0005-0000-0000-0000D3110000}"/>
    <cellStyle name="Comma 4 2 8 2 2 2" xfId="16932" xr:uid="{00000000-0005-0000-0000-0000D4110000}"/>
    <cellStyle name="Comma 4 2 8 2 2 2 2" xfId="33835" xr:uid="{00000000-0005-0000-0000-0000D5110000}"/>
    <cellStyle name="Comma 4 2 8 2 2 3" xfId="19479" xr:uid="{00000000-0005-0000-0000-0000D6110000}"/>
    <cellStyle name="Comma 4 2 8 2 2 4" xfId="28333" xr:uid="{00000000-0005-0000-0000-0000D7110000}"/>
    <cellStyle name="Comma 4 2 8 2 2 5" xfId="41527" xr:uid="{00000000-0005-0000-0000-0000D8110000}"/>
    <cellStyle name="Comma 4 2 8 2 2 6" xfId="49457" xr:uid="{00000000-0005-0000-0000-0000D9110000}"/>
    <cellStyle name="Comma 4 2 8 2 3" xfId="6358" xr:uid="{00000000-0005-0000-0000-0000DA110000}"/>
    <cellStyle name="Comma 4 2 8 2 3 2" xfId="9275" xr:uid="{00000000-0005-0000-0000-0000DB110000}"/>
    <cellStyle name="Comma 4 2 8 2 3 3" xfId="31084" xr:uid="{00000000-0005-0000-0000-0000DC110000}"/>
    <cellStyle name="Comma 4 2 8 2 3 4" xfId="44851" xr:uid="{00000000-0005-0000-0000-0000DD110000}"/>
    <cellStyle name="Comma 4 2 8 2 4" xfId="14475" xr:uid="{00000000-0005-0000-0000-0000DE110000}"/>
    <cellStyle name="Comma 4 2 8 2 5" xfId="17962" xr:uid="{00000000-0005-0000-0000-0000DF110000}"/>
    <cellStyle name="Comma 4 2 8 2 6" xfId="20365" xr:uid="{00000000-0005-0000-0000-0000E0110000}"/>
    <cellStyle name="Comma 4 2 8 2 7" xfId="22379" xr:uid="{00000000-0005-0000-0000-0000E1110000}"/>
    <cellStyle name="Comma 4 2 8 2 8" xfId="25327" xr:uid="{00000000-0005-0000-0000-0000E2110000}"/>
    <cellStyle name="Comma 4 2 8 2 9" xfId="37656" xr:uid="{00000000-0005-0000-0000-0000E3110000}"/>
    <cellStyle name="Comma 4 2 8 3" xfId="7686" xr:uid="{00000000-0005-0000-0000-0000E4110000}"/>
    <cellStyle name="Comma 4 2 8 3 2" xfId="11919" xr:uid="{00000000-0005-0000-0000-0000E5110000}"/>
    <cellStyle name="Comma 4 2 8 3 2 2" xfId="33834" xr:uid="{00000000-0005-0000-0000-0000E6110000}"/>
    <cellStyle name="Comma 4 2 8 3 2 3" xfId="41526" xr:uid="{00000000-0005-0000-0000-0000E7110000}"/>
    <cellStyle name="Comma 4 2 8 3 2 4" xfId="52872" xr:uid="{00000000-0005-0000-0000-0000E8110000}"/>
    <cellStyle name="Comma 4 2 8 3 3" xfId="18609" xr:uid="{00000000-0005-0000-0000-0000E9110000}"/>
    <cellStyle name="Comma 4 2 8 3 4" xfId="28332" xr:uid="{00000000-0005-0000-0000-0000EA110000}"/>
    <cellStyle name="Comma 4 2 8 3 5" xfId="37655" xr:uid="{00000000-0005-0000-0000-0000EB110000}"/>
    <cellStyle name="Comma 4 2 8 3 6" xfId="48586" xr:uid="{00000000-0005-0000-0000-0000EC110000}"/>
    <cellStyle name="Comma 4 2 8 4" xfId="5419" xr:uid="{00000000-0005-0000-0000-0000ED110000}"/>
    <cellStyle name="Comma 4 2 8 4 2" xfId="13138" xr:uid="{00000000-0005-0000-0000-0000EE110000}"/>
    <cellStyle name="Comma 4 2 8 4 3" xfId="31083" xr:uid="{00000000-0005-0000-0000-0000EF110000}"/>
    <cellStyle name="Comma 4 2 8 4 4" xfId="39899" xr:uid="{00000000-0005-0000-0000-0000F0110000}"/>
    <cellStyle name="Comma 4 2 8 4 5" xfId="51193" xr:uid="{00000000-0005-0000-0000-0000F1110000}"/>
    <cellStyle name="Comma 4 2 8 5" xfId="13606" xr:uid="{00000000-0005-0000-0000-0000F2110000}"/>
    <cellStyle name="Comma 4 2 8 5 2" xfId="43980" xr:uid="{00000000-0005-0000-0000-0000F3110000}"/>
    <cellStyle name="Comma 4 2 8 6" xfId="14474" xr:uid="{00000000-0005-0000-0000-0000F4110000}"/>
    <cellStyle name="Comma 4 2 8 7" xfId="20364" xr:uid="{00000000-0005-0000-0000-0000F5110000}"/>
    <cellStyle name="Comma 4 2 8 8" xfId="22378" xr:uid="{00000000-0005-0000-0000-0000F6110000}"/>
    <cellStyle name="Comma 4 2 8 9" xfId="25326" xr:uid="{00000000-0005-0000-0000-0000F7110000}"/>
    <cellStyle name="Comma 4 2 9" xfId="645" xr:uid="{00000000-0005-0000-0000-0000F8110000}"/>
    <cellStyle name="Comma 4 2 9 10" xfId="46201" xr:uid="{00000000-0005-0000-0000-0000F9110000}"/>
    <cellStyle name="Comma 4 2 9 11" xfId="54133" xr:uid="{00000000-0005-0000-0000-0000FA110000}"/>
    <cellStyle name="Comma 4 2 9 12" xfId="2595" xr:uid="{00000000-0005-0000-0000-0000FB110000}"/>
    <cellStyle name="Comma 4 2 9 2" xfId="7572" xr:uid="{00000000-0005-0000-0000-0000FC110000}"/>
    <cellStyle name="Comma 4 2 9 2 2" xfId="16933" xr:uid="{00000000-0005-0000-0000-0000FD110000}"/>
    <cellStyle name="Comma 4 2 9 2 2 2" xfId="33836" xr:uid="{00000000-0005-0000-0000-0000FE110000}"/>
    <cellStyle name="Comma 4 2 9 2 3" xfId="19365" xr:uid="{00000000-0005-0000-0000-0000FF110000}"/>
    <cellStyle name="Comma 4 2 9 2 4" xfId="28334" xr:uid="{00000000-0005-0000-0000-000000120000}"/>
    <cellStyle name="Comma 4 2 9 2 5" xfId="41528" xr:uid="{00000000-0005-0000-0000-000001120000}"/>
    <cellStyle name="Comma 4 2 9 2 6" xfId="48472" xr:uid="{00000000-0005-0000-0000-000002120000}"/>
    <cellStyle name="Comma 4 2 9 3" xfId="5305" xr:uid="{00000000-0005-0000-0000-000003120000}"/>
    <cellStyle name="Comma 4 2 9 3 2" xfId="13219" xr:uid="{00000000-0005-0000-0000-000004120000}"/>
    <cellStyle name="Comma 4 2 9 3 3" xfId="31085" xr:uid="{00000000-0005-0000-0000-000005120000}"/>
    <cellStyle name="Comma 4 2 9 3 4" xfId="43866" xr:uid="{00000000-0005-0000-0000-000006120000}"/>
    <cellStyle name="Comma 4 2 9 4" xfId="14476" xr:uid="{00000000-0005-0000-0000-000007120000}"/>
    <cellStyle name="Comma 4 2 9 5" xfId="17848" xr:uid="{00000000-0005-0000-0000-000008120000}"/>
    <cellStyle name="Comma 4 2 9 6" xfId="20366" xr:uid="{00000000-0005-0000-0000-000009120000}"/>
    <cellStyle name="Comma 4 2 9 7" xfId="22380" xr:uid="{00000000-0005-0000-0000-00000A120000}"/>
    <cellStyle name="Comma 4 2 9 8" xfId="25328" xr:uid="{00000000-0005-0000-0000-00000B120000}"/>
    <cellStyle name="Comma 4 2 9 9" xfId="37657" xr:uid="{00000000-0005-0000-0000-00000C120000}"/>
    <cellStyle name="Comma 4 20" xfId="45598" xr:uid="{00000000-0005-0000-0000-00000D120000}"/>
    <cellStyle name="Comma 4 21" xfId="53534" xr:uid="{00000000-0005-0000-0000-00000E120000}"/>
    <cellStyle name="Comma 4 22" xfId="2560" xr:uid="{00000000-0005-0000-0000-00000F120000}"/>
    <cellStyle name="Comma 4 3" xfId="212" xr:uid="{00000000-0005-0000-0000-000010120000}"/>
    <cellStyle name="Comma 4 3 10" xfId="14477" xr:uid="{00000000-0005-0000-0000-000011120000}"/>
    <cellStyle name="Comma 4 3 11" xfId="20367" xr:uid="{00000000-0005-0000-0000-000012120000}"/>
    <cellStyle name="Comma 4 3 12" xfId="22381" xr:uid="{00000000-0005-0000-0000-000013120000}"/>
    <cellStyle name="Comma 4 3 13" xfId="24494" xr:uid="{00000000-0005-0000-0000-000014120000}"/>
    <cellStyle name="Comma 4 3 14" xfId="35807" xr:uid="{00000000-0005-0000-0000-000015120000}"/>
    <cellStyle name="Comma 4 3 15" xfId="45769" xr:uid="{00000000-0005-0000-0000-000016120000}"/>
    <cellStyle name="Comma 4 3 16" xfId="53702" xr:uid="{00000000-0005-0000-0000-000017120000}"/>
    <cellStyle name="Comma 4 3 17" xfId="2596" xr:uid="{00000000-0005-0000-0000-000018120000}"/>
    <cellStyle name="Comma 4 3 2" xfId="493" xr:uid="{00000000-0005-0000-0000-000019120000}"/>
    <cellStyle name="Comma 4 3 2 10" xfId="22382" xr:uid="{00000000-0005-0000-0000-00001A120000}"/>
    <cellStyle name="Comma 4 3 2 11" xfId="24770" xr:uid="{00000000-0005-0000-0000-00001B120000}"/>
    <cellStyle name="Comma 4 3 2 12" xfId="36335" xr:uid="{00000000-0005-0000-0000-00001C120000}"/>
    <cellStyle name="Comma 4 3 2 13" xfId="46049" xr:uid="{00000000-0005-0000-0000-00001D120000}"/>
    <cellStyle name="Comma 4 3 2 14" xfId="53981" xr:uid="{00000000-0005-0000-0000-00001E120000}"/>
    <cellStyle name="Comma 4 3 2 15" xfId="2597" xr:uid="{00000000-0005-0000-0000-00001F120000}"/>
    <cellStyle name="Comma 4 3 2 2" xfId="1156" xr:uid="{00000000-0005-0000-0000-000020120000}"/>
    <cellStyle name="Comma 4 3 2 2 10" xfId="46712" xr:uid="{00000000-0005-0000-0000-000021120000}"/>
    <cellStyle name="Comma 4 3 2 2 11" xfId="54644" xr:uid="{00000000-0005-0000-0000-000022120000}"/>
    <cellStyle name="Comma 4 3 2 2 12" xfId="2598" xr:uid="{00000000-0005-0000-0000-000023120000}"/>
    <cellStyle name="Comma 4 3 2 2 2" xfId="8071" xr:uid="{00000000-0005-0000-0000-000024120000}"/>
    <cellStyle name="Comma 4 3 2 2 2 2" xfId="12990" xr:uid="{00000000-0005-0000-0000-000025120000}"/>
    <cellStyle name="Comma 4 3 2 2 2 2 2" xfId="33839" xr:uid="{00000000-0005-0000-0000-000026120000}"/>
    <cellStyle name="Comma 4 3 2 2 2 3" xfId="10240" xr:uid="{00000000-0005-0000-0000-000027120000}"/>
    <cellStyle name="Comma 4 3 2 2 2 4" xfId="19864" xr:uid="{00000000-0005-0000-0000-000028120000}"/>
    <cellStyle name="Comma 4 3 2 2 2 5" xfId="28337" xr:uid="{00000000-0005-0000-0000-000029120000}"/>
    <cellStyle name="Comma 4 3 2 2 2 6" xfId="41531" xr:uid="{00000000-0005-0000-0000-00002A120000}"/>
    <cellStyle name="Comma 4 3 2 2 2 7" xfId="48971" xr:uid="{00000000-0005-0000-0000-00002B120000}"/>
    <cellStyle name="Comma 4 3 2 2 3" xfId="5816" xr:uid="{00000000-0005-0000-0000-00002C120000}"/>
    <cellStyle name="Comma 4 3 2 2 3 2" xfId="13201" xr:uid="{00000000-0005-0000-0000-00002D120000}"/>
    <cellStyle name="Comma 4 3 2 2 3 3" xfId="31088" xr:uid="{00000000-0005-0000-0000-00002E120000}"/>
    <cellStyle name="Comma 4 3 2 2 3 4" xfId="44365" xr:uid="{00000000-0005-0000-0000-00002F120000}"/>
    <cellStyle name="Comma 4 3 2 2 4" xfId="13991" xr:uid="{00000000-0005-0000-0000-000030120000}"/>
    <cellStyle name="Comma 4 3 2 2 5" xfId="14479" xr:uid="{00000000-0005-0000-0000-000031120000}"/>
    <cellStyle name="Comma 4 3 2 2 6" xfId="20369" xr:uid="{00000000-0005-0000-0000-000032120000}"/>
    <cellStyle name="Comma 4 3 2 2 7" xfId="22383" xr:uid="{00000000-0005-0000-0000-000033120000}"/>
    <cellStyle name="Comma 4 3 2 2 8" xfId="25331" xr:uid="{00000000-0005-0000-0000-000034120000}"/>
    <cellStyle name="Comma 4 3 2 2 9" xfId="37660" xr:uid="{00000000-0005-0000-0000-000035120000}"/>
    <cellStyle name="Comma 4 3 2 3" xfId="2092" xr:uid="{00000000-0005-0000-0000-000036120000}"/>
    <cellStyle name="Comma 4 3 2 3 10" xfId="47643" xr:uid="{00000000-0005-0000-0000-000037120000}"/>
    <cellStyle name="Comma 4 3 2 3 11" xfId="55569" xr:uid="{00000000-0005-0000-0000-000038120000}"/>
    <cellStyle name="Comma 4 3 2 3 12" xfId="2599" xr:uid="{00000000-0005-0000-0000-000039120000}"/>
    <cellStyle name="Comma 4 3 2 3 2" xfId="8942" xr:uid="{00000000-0005-0000-0000-00003A120000}"/>
    <cellStyle name="Comma 4 3 2 3 2 2" xfId="16934" xr:uid="{00000000-0005-0000-0000-00003B120000}"/>
    <cellStyle name="Comma 4 3 2 3 2 2 2" xfId="33840" xr:uid="{00000000-0005-0000-0000-00003C120000}"/>
    <cellStyle name="Comma 4 3 2 3 2 3" xfId="28338" xr:uid="{00000000-0005-0000-0000-00003D120000}"/>
    <cellStyle name="Comma 4 3 2 3 2 4" xfId="41532" xr:uid="{00000000-0005-0000-0000-00003E120000}"/>
    <cellStyle name="Comma 4 3 2 3 2 5" xfId="49842" xr:uid="{00000000-0005-0000-0000-00003F120000}"/>
    <cellStyle name="Comma 4 3 2 3 3" xfId="6743" xr:uid="{00000000-0005-0000-0000-000040120000}"/>
    <cellStyle name="Comma 4 3 2 3 3 2" xfId="31089" xr:uid="{00000000-0005-0000-0000-000041120000}"/>
    <cellStyle name="Comma 4 3 2 3 3 3" xfId="45236" xr:uid="{00000000-0005-0000-0000-000042120000}"/>
    <cellStyle name="Comma 4 3 2 3 4" xfId="14480" xr:uid="{00000000-0005-0000-0000-000043120000}"/>
    <cellStyle name="Comma 4 3 2 3 5" xfId="18994" xr:uid="{00000000-0005-0000-0000-000044120000}"/>
    <cellStyle name="Comma 4 3 2 3 6" xfId="20370" xr:uid="{00000000-0005-0000-0000-000045120000}"/>
    <cellStyle name="Comma 4 3 2 3 7" xfId="22384" xr:uid="{00000000-0005-0000-0000-000046120000}"/>
    <cellStyle name="Comma 4 3 2 3 8" xfId="25332" xr:uid="{00000000-0005-0000-0000-000047120000}"/>
    <cellStyle name="Comma 4 3 2 3 9" xfId="37661" xr:uid="{00000000-0005-0000-0000-000048120000}"/>
    <cellStyle name="Comma 4 3 2 4" xfId="7444" xr:uid="{00000000-0005-0000-0000-000049120000}"/>
    <cellStyle name="Comma 4 3 2 4 2" xfId="11921" xr:uid="{00000000-0005-0000-0000-00004A120000}"/>
    <cellStyle name="Comma 4 3 2 4 2 2" xfId="33838" xr:uid="{00000000-0005-0000-0000-00004B120000}"/>
    <cellStyle name="Comma 4 3 2 4 2 3" xfId="28336" xr:uid="{00000000-0005-0000-0000-00004C120000}"/>
    <cellStyle name="Comma 4 3 2 4 2 4" xfId="41530" xr:uid="{00000000-0005-0000-0000-00004D120000}"/>
    <cellStyle name="Comma 4 3 2 4 2 5" xfId="52873" xr:uid="{00000000-0005-0000-0000-00004E120000}"/>
    <cellStyle name="Comma 4 3 2 4 3" xfId="14658" xr:uid="{00000000-0005-0000-0000-00004F120000}"/>
    <cellStyle name="Comma 4 3 2 4 3 2" xfId="31087" xr:uid="{00000000-0005-0000-0000-000050120000}"/>
    <cellStyle name="Comma 4 3 2 4 4" xfId="25330" xr:uid="{00000000-0005-0000-0000-000051120000}"/>
    <cellStyle name="Comma 4 3 2 4 5" xfId="37659" xr:uid="{00000000-0005-0000-0000-000052120000}"/>
    <cellStyle name="Comma 4 3 2 4 6" xfId="48344" xr:uid="{00000000-0005-0000-0000-000053120000}"/>
    <cellStyle name="Comma 4 3 2 5" xfId="5153" xr:uid="{00000000-0005-0000-0000-000054120000}"/>
    <cellStyle name="Comma 4 3 2 5 2" xfId="11520" xr:uid="{00000000-0005-0000-0000-000055120000}"/>
    <cellStyle name="Comma 4 3 2 5 2 2" xfId="33349" xr:uid="{00000000-0005-0000-0000-000056120000}"/>
    <cellStyle name="Comma 4 3 2 5 2 3" xfId="41041" xr:uid="{00000000-0005-0000-0000-000057120000}"/>
    <cellStyle name="Comma 4 3 2 5 2 4" xfId="52502" xr:uid="{00000000-0005-0000-0000-000058120000}"/>
    <cellStyle name="Comma 4 3 2 5 3" xfId="27847" xr:uid="{00000000-0005-0000-0000-000059120000}"/>
    <cellStyle name="Comma 4 3 2 5 4" xfId="37170" xr:uid="{00000000-0005-0000-0000-00005A120000}"/>
    <cellStyle name="Comma 4 3 2 5 5" xfId="50908" xr:uid="{00000000-0005-0000-0000-00005B120000}"/>
    <cellStyle name="Comma 4 3 2 6" xfId="10823" xr:uid="{00000000-0005-0000-0000-00005C120000}"/>
    <cellStyle name="Comma 4 3 2 6 2" xfId="30598" xr:uid="{00000000-0005-0000-0000-00005D120000}"/>
    <cellStyle name="Comma 4 3 2 6 3" xfId="40284" xr:uid="{00000000-0005-0000-0000-00005E120000}"/>
    <cellStyle name="Comma 4 3 2 6 4" xfId="51755" xr:uid="{00000000-0005-0000-0000-00005F120000}"/>
    <cellStyle name="Comma 4 3 2 7" xfId="13478" xr:uid="{00000000-0005-0000-0000-000060120000}"/>
    <cellStyle name="Comma 4 3 2 7 2" xfId="43738" xr:uid="{00000000-0005-0000-0000-000061120000}"/>
    <cellStyle name="Comma 4 3 2 8" xfId="14478" xr:uid="{00000000-0005-0000-0000-000062120000}"/>
    <cellStyle name="Comma 4 3 2 9" xfId="20368" xr:uid="{00000000-0005-0000-0000-000063120000}"/>
    <cellStyle name="Comma 4 3 3" xfId="1408" xr:uid="{00000000-0005-0000-0000-000064120000}"/>
    <cellStyle name="Comma 4 3 3 10" xfId="25046" xr:uid="{00000000-0005-0000-0000-000065120000}"/>
    <cellStyle name="Comma 4 3 3 11" xfId="36611" xr:uid="{00000000-0005-0000-0000-000066120000}"/>
    <cellStyle name="Comma 4 3 3 12" xfId="46964" xr:uid="{00000000-0005-0000-0000-000067120000}"/>
    <cellStyle name="Comma 4 3 3 13" xfId="54896" xr:uid="{00000000-0005-0000-0000-000068120000}"/>
    <cellStyle name="Comma 4 3 3 14" xfId="2600" xr:uid="{00000000-0005-0000-0000-000069120000}"/>
    <cellStyle name="Comma 4 3 3 2" xfId="2320" xr:uid="{00000000-0005-0000-0000-00006A120000}"/>
    <cellStyle name="Comma 4 3 3 2 10" xfId="47871" xr:uid="{00000000-0005-0000-0000-00006B120000}"/>
    <cellStyle name="Comma 4 3 3 2 11" xfId="55797" xr:uid="{00000000-0005-0000-0000-00006C120000}"/>
    <cellStyle name="Comma 4 3 3 2 12" xfId="2601" xr:uid="{00000000-0005-0000-0000-00006D120000}"/>
    <cellStyle name="Comma 4 3 3 2 2" xfId="9170" xr:uid="{00000000-0005-0000-0000-00006E120000}"/>
    <cellStyle name="Comma 4 3 3 2 2 2" xfId="16935" xr:uid="{00000000-0005-0000-0000-00006F120000}"/>
    <cellStyle name="Comma 4 3 3 2 2 2 2" xfId="33842" xr:uid="{00000000-0005-0000-0000-000070120000}"/>
    <cellStyle name="Comma 4 3 3 2 2 3" xfId="20092" xr:uid="{00000000-0005-0000-0000-000071120000}"/>
    <cellStyle name="Comma 4 3 3 2 2 4" xfId="28340" xr:uid="{00000000-0005-0000-0000-000072120000}"/>
    <cellStyle name="Comma 4 3 3 2 2 5" xfId="41534" xr:uid="{00000000-0005-0000-0000-000073120000}"/>
    <cellStyle name="Comma 4 3 3 2 2 6" xfId="50070" xr:uid="{00000000-0005-0000-0000-000074120000}"/>
    <cellStyle name="Comma 4 3 3 2 3" xfId="6971" xr:uid="{00000000-0005-0000-0000-000075120000}"/>
    <cellStyle name="Comma 4 3 3 2 3 2" xfId="13272" xr:uid="{00000000-0005-0000-0000-000076120000}"/>
    <cellStyle name="Comma 4 3 3 2 3 3" xfId="31091" xr:uid="{00000000-0005-0000-0000-000077120000}"/>
    <cellStyle name="Comma 4 3 3 2 3 4" xfId="45464" xr:uid="{00000000-0005-0000-0000-000078120000}"/>
    <cellStyle name="Comma 4 3 3 2 4" xfId="14482" xr:uid="{00000000-0005-0000-0000-000079120000}"/>
    <cellStyle name="Comma 4 3 3 2 5" xfId="18350" xr:uid="{00000000-0005-0000-0000-00007A120000}"/>
    <cellStyle name="Comma 4 3 3 2 6" xfId="20372" xr:uid="{00000000-0005-0000-0000-00007B120000}"/>
    <cellStyle name="Comma 4 3 3 2 7" xfId="22386" xr:uid="{00000000-0005-0000-0000-00007C120000}"/>
    <cellStyle name="Comma 4 3 3 2 8" xfId="25334" xr:uid="{00000000-0005-0000-0000-00007D120000}"/>
    <cellStyle name="Comma 4 3 3 2 9" xfId="37663" xr:uid="{00000000-0005-0000-0000-00007E120000}"/>
    <cellStyle name="Comma 4 3 3 3" xfId="8299" xr:uid="{00000000-0005-0000-0000-00007F120000}"/>
    <cellStyle name="Comma 4 3 3 3 2" xfId="11922" xr:uid="{00000000-0005-0000-0000-000080120000}"/>
    <cellStyle name="Comma 4 3 3 3 2 2" xfId="33841" xr:uid="{00000000-0005-0000-0000-000081120000}"/>
    <cellStyle name="Comma 4 3 3 3 2 3" xfId="28339" xr:uid="{00000000-0005-0000-0000-000082120000}"/>
    <cellStyle name="Comma 4 3 3 3 2 4" xfId="41533" xr:uid="{00000000-0005-0000-0000-000083120000}"/>
    <cellStyle name="Comma 4 3 3 3 2 5" xfId="52874" xr:uid="{00000000-0005-0000-0000-000084120000}"/>
    <cellStyle name="Comma 4 3 3 3 3" xfId="16732" xr:uid="{00000000-0005-0000-0000-000085120000}"/>
    <cellStyle name="Comma 4 3 3 3 3 2" xfId="31090" xr:uid="{00000000-0005-0000-0000-000086120000}"/>
    <cellStyle name="Comma 4 3 3 3 4" xfId="19222" xr:uid="{00000000-0005-0000-0000-000087120000}"/>
    <cellStyle name="Comma 4 3 3 3 5" xfId="25333" xr:uid="{00000000-0005-0000-0000-000088120000}"/>
    <cellStyle name="Comma 4 3 3 3 6" xfId="37662" xr:uid="{00000000-0005-0000-0000-000089120000}"/>
    <cellStyle name="Comma 4 3 3 3 7" xfId="49199" xr:uid="{00000000-0005-0000-0000-00008A120000}"/>
    <cellStyle name="Comma 4 3 3 4" xfId="6068" xr:uid="{00000000-0005-0000-0000-00008B120000}"/>
    <cellStyle name="Comma 4 3 3 4 2" xfId="11748" xr:uid="{00000000-0005-0000-0000-00008C120000}"/>
    <cellStyle name="Comma 4 3 3 4 2 2" xfId="33577" xr:uid="{00000000-0005-0000-0000-00008D120000}"/>
    <cellStyle name="Comma 4 3 3 4 2 3" xfId="41269" xr:uid="{00000000-0005-0000-0000-00008E120000}"/>
    <cellStyle name="Comma 4 3 3 4 2 4" xfId="52730" xr:uid="{00000000-0005-0000-0000-00008F120000}"/>
    <cellStyle name="Comma 4 3 3 4 3" xfId="28075" xr:uid="{00000000-0005-0000-0000-000090120000}"/>
    <cellStyle name="Comma 4 3 3 4 4" xfId="37398" xr:uid="{00000000-0005-0000-0000-000091120000}"/>
    <cellStyle name="Comma 4 3 3 4 5" xfId="51202" xr:uid="{00000000-0005-0000-0000-000092120000}"/>
    <cellStyle name="Comma 4 3 3 5" xfId="11004" xr:uid="{00000000-0005-0000-0000-000093120000}"/>
    <cellStyle name="Comma 4 3 3 5 2" xfId="30826" xr:uid="{00000000-0005-0000-0000-000094120000}"/>
    <cellStyle name="Comma 4 3 3 5 3" xfId="40512" xr:uid="{00000000-0005-0000-0000-000095120000}"/>
    <cellStyle name="Comma 4 3 3 5 4" xfId="51983" xr:uid="{00000000-0005-0000-0000-000096120000}"/>
    <cellStyle name="Comma 4 3 3 6" xfId="14219" xr:uid="{00000000-0005-0000-0000-000097120000}"/>
    <cellStyle name="Comma 4 3 3 6 2" xfId="44593" xr:uid="{00000000-0005-0000-0000-000098120000}"/>
    <cellStyle name="Comma 4 3 3 7" xfId="14481" xr:uid="{00000000-0005-0000-0000-000099120000}"/>
    <cellStyle name="Comma 4 3 3 8" xfId="20371" xr:uid="{00000000-0005-0000-0000-00009A120000}"/>
    <cellStyle name="Comma 4 3 3 9" xfId="22385" xr:uid="{00000000-0005-0000-0000-00009B120000}"/>
    <cellStyle name="Comma 4 3 4" xfId="916" xr:uid="{00000000-0005-0000-0000-00009C120000}"/>
    <cellStyle name="Comma 4 3 4 10" xfId="36071" xr:uid="{00000000-0005-0000-0000-00009D120000}"/>
    <cellStyle name="Comma 4 3 4 11" xfId="46472" xr:uid="{00000000-0005-0000-0000-00009E120000}"/>
    <cellStyle name="Comma 4 3 4 12" xfId="54404" xr:uid="{00000000-0005-0000-0000-00009F120000}"/>
    <cellStyle name="Comma 4 3 4 13" xfId="2602" xr:uid="{00000000-0005-0000-0000-0000A0120000}"/>
    <cellStyle name="Comma 4 3 4 2" xfId="1864" xr:uid="{00000000-0005-0000-0000-0000A1120000}"/>
    <cellStyle name="Comma 4 3 4 2 10" xfId="47415" xr:uid="{00000000-0005-0000-0000-0000A2120000}"/>
    <cellStyle name="Comma 4 3 4 2 11" xfId="55341" xr:uid="{00000000-0005-0000-0000-0000A3120000}"/>
    <cellStyle name="Comma 4 3 4 2 12" xfId="2603" xr:uid="{00000000-0005-0000-0000-0000A4120000}"/>
    <cellStyle name="Comma 4 3 4 2 2" xfId="8714" xr:uid="{00000000-0005-0000-0000-0000A5120000}"/>
    <cellStyle name="Comma 4 3 4 2 2 2" xfId="16936" xr:uid="{00000000-0005-0000-0000-0000A6120000}"/>
    <cellStyle name="Comma 4 3 4 2 2 2 2" xfId="33844" xr:uid="{00000000-0005-0000-0000-0000A7120000}"/>
    <cellStyle name="Comma 4 3 4 2 2 3" xfId="19636" xr:uid="{00000000-0005-0000-0000-0000A8120000}"/>
    <cellStyle name="Comma 4 3 4 2 2 4" xfId="28342" xr:uid="{00000000-0005-0000-0000-0000A9120000}"/>
    <cellStyle name="Comma 4 3 4 2 2 5" xfId="41536" xr:uid="{00000000-0005-0000-0000-0000AA120000}"/>
    <cellStyle name="Comma 4 3 4 2 2 6" xfId="49614" xr:uid="{00000000-0005-0000-0000-0000AB120000}"/>
    <cellStyle name="Comma 4 3 4 2 3" xfId="6515" xr:uid="{00000000-0005-0000-0000-0000AC120000}"/>
    <cellStyle name="Comma 4 3 4 2 3 2" xfId="13264" xr:uid="{00000000-0005-0000-0000-0000AD120000}"/>
    <cellStyle name="Comma 4 3 4 2 3 3" xfId="31093" xr:uid="{00000000-0005-0000-0000-0000AE120000}"/>
    <cellStyle name="Comma 4 3 4 2 3 4" xfId="45008" xr:uid="{00000000-0005-0000-0000-0000AF120000}"/>
    <cellStyle name="Comma 4 3 4 2 4" xfId="14484" xr:uid="{00000000-0005-0000-0000-0000B0120000}"/>
    <cellStyle name="Comma 4 3 4 2 5" xfId="18008" xr:uid="{00000000-0005-0000-0000-0000B1120000}"/>
    <cellStyle name="Comma 4 3 4 2 6" xfId="20374" xr:uid="{00000000-0005-0000-0000-0000B2120000}"/>
    <cellStyle name="Comma 4 3 4 2 7" xfId="22388" xr:uid="{00000000-0005-0000-0000-0000B3120000}"/>
    <cellStyle name="Comma 4 3 4 2 8" xfId="25336" xr:uid="{00000000-0005-0000-0000-0000B4120000}"/>
    <cellStyle name="Comma 4 3 4 2 9" xfId="37665" xr:uid="{00000000-0005-0000-0000-0000B5120000}"/>
    <cellStyle name="Comma 4 3 4 3" xfId="7843" xr:uid="{00000000-0005-0000-0000-0000B6120000}"/>
    <cellStyle name="Comma 4 3 4 3 2" xfId="11923" xr:uid="{00000000-0005-0000-0000-0000B7120000}"/>
    <cellStyle name="Comma 4 3 4 3 2 2" xfId="33843" xr:uid="{00000000-0005-0000-0000-0000B8120000}"/>
    <cellStyle name="Comma 4 3 4 3 2 3" xfId="41535" xr:uid="{00000000-0005-0000-0000-0000B9120000}"/>
    <cellStyle name="Comma 4 3 4 3 2 4" xfId="52875" xr:uid="{00000000-0005-0000-0000-0000BA120000}"/>
    <cellStyle name="Comma 4 3 4 3 3" xfId="18766" xr:uid="{00000000-0005-0000-0000-0000BB120000}"/>
    <cellStyle name="Comma 4 3 4 3 4" xfId="28341" xr:uid="{00000000-0005-0000-0000-0000BC120000}"/>
    <cellStyle name="Comma 4 3 4 3 5" xfId="37664" xr:uid="{00000000-0005-0000-0000-0000BD120000}"/>
    <cellStyle name="Comma 4 3 4 3 6" xfId="48743" xr:uid="{00000000-0005-0000-0000-0000BE120000}"/>
    <cellStyle name="Comma 4 3 4 4" xfId="5576" xr:uid="{00000000-0005-0000-0000-0000BF120000}"/>
    <cellStyle name="Comma 4 3 4 4 2" xfId="9966" xr:uid="{00000000-0005-0000-0000-0000C0120000}"/>
    <cellStyle name="Comma 4 3 4 4 3" xfId="31092" xr:uid="{00000000-0005-0000-0000-0000C1120000}"/>
    <cellStyle name="Comma 4 3 4 4 4" xfId="40056" xr:uid="{00000000-0005-0000-0000-0000C2120000}"/>
    <cellStyle name="Comma 4 3 4 4 5" xfId="51527" xr:uid="{00000000-0005-0000-0000-0000C3120000}"/>
    <cellStyle name="Comma 4 3 4 5" xfId="13763" xr:uid="{00000000-0005-0000-0000-0000C4120000}"/>
    <cellStyle name="Comma 4 3 4 5 2" xfId="44137" xr:uid="{00000000-0005-0000-0000-0000C5120000}"/>
    <cellStyle name="Comma 4 3 4 6" xfId="14483" xr:uid="{00000000-0005-0000-0000-0000C6120000}"/>
    <cellStyle name="Comma 4 3 4 7" xfId="20373" xr:uid="{00000000-0005-0000-0000-0000C7120000}"/>
    <cellStyle name="Comma 4 3 4 8" xfId="22387" xr:uid="{00000000-0005-0000-0000-0000C8120000}"/>
    <cellStyle name="Comma 4 3 4 9" xfId="25335" xr:uid="{00000000-0005-0000-0000-0000C9120000}"/>
    <cellStyle name="Comma 4 3 5" xfId="688" xr:uid="{00000000-0005-0000-0000-0000CA120000}"/>
    <cellStyle name="Comma 4 3 5 10" xfId="46244" xr:uid="{00000000-0005-0000-0000-0000CB120000}"/>
    <cellStyle name="Comma 4 3 5 11" xfId="54176" xr:uid="{00000000-0005-0000-0000-0000CC120000}"/>
    <cellStyle name="Comma 4 3 5 12" xfId="2604" xr:uid="{00000000-0005-0000-0000-0000CD120000}"/>
    <cellStyle name="Comma 4 3 5 2" xfId="7615" xr:uid="{00000000-0005-0000-0000-0000CE120000}"/>
    <cellStyle name="Comma 4 3 5 2 2" xfId="16937" xr:uid="{00000000-0005-0000-0000-0000CF120000}"/>
    <cellStyle name="Comma 4 3 5 2 2 2" xfId="33845" xr:uid="{00000000-0005-0000-0000-0000D0120000}"/>
    <cellStyle name="Comma 4 3 5 2 3" xfId="19408" xr:uid="{00000000-0005-0000-0000-0000D1120000}"/>
    <cellStyle name="Comma 4 3 5 2 4" xfId="28343" xr:uid="{00000000-0005-0000-0000-0000D2120000}"/>
    <cellStyle name="Comma 4 3 5 2 5" xfId="41537" xr:uid="{00000000-0005-0000-0000-0000D3120000}"/>
    <cellStyle name="Comma 4 3 5 2 6" xfId="48515" xr:uid="{00000000-0005-0000-0000-0000D4120000}"/>
    <cellStyle name="Comma 4 3 5 3" xfId="5348" xr:uid="{00000000-0005-0000-0000-0000D5120000}"/>
    <cellStyle name="Comma 4 3 5 3 2" xfId="9320" xr:uid="{00000000-0005-0000-0000-0000D6120000}"/>
    <cellStyle name="Comma 4 3 5 3 3" xfId="31094" xr:uid="{00000000-0005-0000-0000-0000D7120000}"/>
    <cellStyle name="Comma 4 3 5 3 4" xfId="43909" xr:uid="{00000000-0005-0000-0000-0000D8120000}"/>
    <cellStyle name="Comma 4 3 5 4" xfId="14485" xr:uid="{00000000-0005-0000-0000-0000D9120000}"/>
    <cellStyle name="Comma 4 3 5 5" xfId="17891" xr:uid="{00000000-0005-0000-0000-0000DA120000}"/>
    <cellStyle name="Comma 4 3 5 6" xfId="20375" xr:uid="{00000000-0005-0000-0000-0000DB120000}"/>
    <cellStyle name="Comma 4 3 5 7" xfId="22389" xr:uid="{00000000-0005-0000-0000-0000DC120000}"/>
    <cellStyle name="Comma 4 3 5 8" xfId="25337" xr:uid="{00000000-0005-0000-0000-0000DD120000}"/>
    <cellStyle name="Comma 4 3 5 9" xfId="37666" xr:uid="{00000000-0005-0000-0000-0000DE120000}"/>
    <cellStyle name="Comma 4 3 6" xfId="1636" xr:uid="{00000000-0005-0000-0000-0000DF120000}"/>
    <cellStyle name="Comma 4 3 6 2" xfId="8486" xr:uid="{00000000-0005-0000-0000-0000E0120000}"/>
    <cellStyle name="Comma 4 3 6 2 2" xfId="33837" xr:uid="{00000000-0005-0000-0000-0000E1120000}"/>
    <cellStyle name="Comma 4 3 6 2 3" xfId="28335" xr:uid="{00000000-0005-0000-0000-0000E2120000}"/>
    <cellStyle name="Comma 4 3 6 2 4" xfId="41529" xr:uid="{00000000-0005-0000-0000-0000E3120000}"/>
    <cellStyle name="Comma 4 3 6 2 5" xfId="49386" xr:uid="{00000000-0005-0000-0000-0000E4120000}"/>
    <cellStyle name="Comma 4 3 6 3" xfId="9992" xr:uid="{00000000-0005-0000-0000-0000E5120000}"/>
    <cellStyle name="Comma 4 3 6 3 2" xfId="31086" xr:uid="{00000000-0005-0000-0000-0000E6120000}"/>
    <cellStyle name="Comma 4 3 6 3 3" xfId="44780" xr:uid="{00000000-0005-0000-0000-0000E7120000}"/>
    <cellStyle name="Comma 4 3 6 4" xfId="18538" xr:uid="{00000000-0005-0000-0000-0000E8120000}"/>
    <cellStyle name="Comma 4 3 6 5" xfId="25329" xr:uid="{00000000-0005-0000-0000-0000E9120000}"/>
    <cellStyle name="Comma 4 3 6 6" xfId="37658" xr:uid="{00000000-0005-0000-0000-0000EA120000}"/>
    <cellStyle name="Comma 4 3 6 7" xfId="47187" xr:uid="{00000000-0005-0000-0000-0000EB120000}"/>
    <cellStyle name="Comma 4 3 6 8" xfId="55113" xr:uid="{00000000-0005-0000-0000-0000EC120000}"/>
    <cellStyle name="Comma 4 3 6 9" xfId="6287" xr:uid="{00000000-0005-0000-0000-0000ED120000}"/>
    <cellStyle name="Comma 4 3 7" xfId="7215" xr:uid="{00000000-0005-0000-0000-0000EE120000}"/>
    <cellStyle name="Comma 4 3 7 2" xfId="11292" xr:uid="{00000000-0005-0000-0000-0000EF120000}"/>
    <cellStyle name="Comma 4 3 7 2 2" xfId="33121" xr:uid="{00000000-0005-0000-0000-0000F0120000}"/>
    <cellStyle name="Comma 4 3 7 2 3" xfId="40813" xr:uid="{00000000-0005-0000-0000-0000F1120000}"/>
    <cellStyle name="Comma 4 3 7 2 4" xfId="52274" xr:uid="{00000000-0005-0000-0000-0000F2120000}"/>
    <cellStyle name="Comma 4 3 7 3" xfId="27619" xr:uid="{00000000-0005-0000-0000-0000F3120000}"/>
    <cellStyle name="Comma 4 3 7 4" xfId="36942" xr:uid="{00000000-0005-0000-0000-0000F4120000}"/>
    <cellStyle name="Comma 4 3 7 5" xfId="48115" xr:uid="{00000000-0005-0000-0000-0000F5120000}"/>
    <cellStyle name="Comma 4 3 8" xfId="4875" xr:uid="{00000000-0005-0000-0000-0000F6120000}"/>
    <cellStyle name="Comma 4 3 8 2" xfId="30370" xr:uid="{00000000-0005-0000-0000-0000F7120000}"/>
    <cellStyle name="Comma 4 3 8 3" xfId="39828" xr:uid="{00000000-0005-0000-0000-0000F8120000}"/>
    <cellStyle name="Comma 4 3 8 4" xfId="47084" xr:uid="{00000000-0005-0000-0000-0000F9120000}"/>
    <cellStyle name="Comma 4 3 9" xfId="13319" xr:uid="{00000000-0005-0000-0000-0000FA120000}"/>
    <cellStyle name="Comma 4 3 9 2" xfId="43507" xr:uid="{00000000-0005-0000-0000-0000FB120000}"/>
    <cellStyle name="Comma 4 4" xfId="143" xr:uid="{00000000-0005-0000-0000-0000FC120000}"/>
    <cellStyle name="Comma 4 4 10" xfId="14486" xr:uid="{00000000-0005-0000-0000-0000FD120000}"/>
    <cellStyle name="Comma 4 4 11" xfId="20376" xr:uid="{00000000-0005-0000-0000-0000FE120000}"/>
    <cellStyle name="Comma 4 4 12" xfId="22390" xr:uid="{00000000-0005-0000-0000-0000FF120000}"/>
    <cellStyle name="Comma 4 4 13" xfId="24425" xr:uid="{00000000-0005-0000-0000-000000130000}"/>
    <cellStyle name="Comma 4 4 14" xfId="36002" xr:uid="{00000000-0005-0000-0000-000001130000}"/>
    <cellStyle name="Comma 4 4 15" xfId="45700" xr:uid="{00000000-0005-0000-0000-000002130000}"/>
    <cellStyle name="Comma 4 4 16" xfId="53633" xr:uid="{00000000-0005-0000-0000-000003130000}"/>
    <cellStyle name="Comma 4 4 17" xfId="2605" xr:uid="{00000000-0005-0000-0000-000004130000}"/>
    <cellStyle name="Comma 4 4 2" xfId="424" xr:uid="{00000000-0005-0000-0000-000005130000}"/>
    <cellStyle name="Comma 4 4 2 10" xfId="24701" xr:uid="{00000000-0005-0000-0000-000006130000}"/>
    <cellStyle name="Comma 4 4 2 11" xfId="36266" xr:uid="{00000000-0005-0000-0000-000007130000}"/>
    <cellStyle name="Comma 4 4 2 12" xfId="45980" xr:uid="{00000000-0005-0000-0000-000008130000}"/>
    <cellStyle name="Comma 4 4 2 13" xfId="53912" xr:uid="{00000000-0005-0000-0000-000009130000}"/>
    <cellStyle name="Comma 4 4 2 14" xfId="2606" xr:uid="{00000000-0005-0000-0000-00000A130000}"/>
    <cellStyle name="Comma 4 4 2 2" xfId="1099" xr:uid="{00000000-0005-0000-0000-00000B130000}"/>
    <cellStyle name="Comma 4 4 2 2 10" xfId="46655" xr:uid="{00000000-0005-0000-0000-00000C130000}"/>
    <cellStyle name="Comma 4 4 2 2 11" xfId="54587" xr:uid="{00000000-0005-0000-0000-00000D130000}"/>
    <cellStyle name="Comma 4 4 2 2 12" xfId="2607" xr:uid="{00000000-0005-0000-0000-00000E130000}"/>
    <cellStyle name="Comma 4 4 2 2 2" xfId="8014" xr:uid="{00000000-0005-0000-0000-00000F130000}"/>
    <cellStyle name="Comma 4 4 2 2 2 2" xfId="16938" xr:uid="{00000000-0005-0000-0000-000010130000}"/>
    <cellStyle name="Comma 4 4 2 2 2 2 2" xfId="33848" xr:uid="{00000000-0005-0000-0000-000011130000}"/>
    <cellStyle name="Comma 4 4 2 2 2 3" xfId="19807" xr:uid="{00000000-0005-0000-0000-000012130000}"/>
    <cellStyle name="Comma 4 4 2 2 2 4" xfId="28346" xr:uid="{00000000-0005-0000-0000-000013130000}"/>
    <cellStyle name="Comma 4 4 2 2 2 5" xfId="41540" xr:uid="{00000000-0005-0000-0000-000014130000}"/>
    <cellStyle name="Comma 4 4 2 2 2 6" xfId="48914" xr:uid="{00000000-0005-0000-0000-000015130000}"/>
    <cellStyle name="Comma 4 4 2 2 3" xfId="5759" xr:uid="{00000000-0005-0000-0000-000016130000}"/>
    <cellStyle name="Comma 4 4 2 2 3 2" xfId="13101" xr:uid="{00000000-0005-0000-0000-000017130000}"/>
    <cellStyle name="Comma 4 4 2 2 3 3" xfId="31097" xr:uid="{00000000-0005-0000-0000-000018130000}"/>
    <cellStyle name="Comma 4 4 2 2 3 4" xfId="44308" xr:uid="{00000000-0005-0000-0000-000019130000}"/>
    <cellStyle name="Comma 4 4 2 2 4" xfId="14488" xr:uid="{00000000-0005-0000-0000-00001A130000}"/>
    <cellStyle name="Comma 4 4 2 2 5" xfId="18122" xr:uid="{00000000-0005-0000-0000-00001B130000}"/>
    <cellStyle name="Comma 4 4 2 2 6" xfId="20378" xr:uid="{00000000-0005-0000-0000-00001C130000}"/>
    <cellStyle name="Comma 4 4 2 2 7" xfId="22392" xr:uid="{00000000-0005-0000-0000-00001D130000}"/>
    <cellStyle name="Comma 4 4 2 2 8" xfId="25340" xr:uid="{00000000-0005-0000-0000-00001E130000}"/>
    <cellStyle name="Comma 4 4 2 2 9" xfId="37669" xr:uid="{00000000-0005-0000-0000-00001F130000}"/>
    <cellStyle name="Comma 4 4 2 3" xfId="2035" xr:uid="{00000000-0005-0000-0000-000020130000}"/>
    <cellStyle name="Comma 4 4 2 3 2" xfId="8885" xr:uid="{00000000-0005-0000-0000-000021130000}"/>
    <cellStyle name="Comma 4 4 2 3 2 2" xfId="33847" xr:uid="{00000000-0005-0000-0000-000022130000}"/>
    <cellStyle name="Comma 4 4 2 3 2 3" xfId="28345" xr:uid="{00000000-0005-0000-0000-000023130000}"/>
    <cellStyle name="Comma 4 4 2 3 2 4" xfId="41539" xr:uid="{00000000-0005-0000-0000-000024130000}"/>
    <cellStyle name="Comma 4 4 2 3 2 5" xfId="49785" xr:uid="{00000000-0005-0000-0000-000025130000}"/>
    <cellStyle name="Comma 4 4 2 3 3" xfId="13242" xr:uid="{00000000-0005-0000-0000-000026130000}"/>
    <cellStyle name="Comma 4 4 2 3 3 2" xfId="31096" xr:uid="{00000000-0005-0000-0000-000027130000}"/>
    <cellStyle name="Comma 4 4 2 3 3 3" xfId="45179" xr:uid="{00000000-0005-0000-0000-000028130000}"/>
    <cellStyle name="Comma 4 4 2 3 4" xfId="18937" xr:uid="{00000000-0005-0000-0000-000029130000}"/>
    <cellStyle name="Comma 4 4 2 3 5" xfId="25339" xr:uid="{00000000-0005-0000-0000-00002A130000}"/>
    <cellStyle name="Comma 4 4 2 3 6" xfId="37668" xr:uid="{00000000-0005-0000-0000-00002B130000}"/>
    <cellStyle name="Comma 4 4 2 3 7" xfId="47586" xr:uid="{00000000-0005-0000-0000-00002C130000}"/>
    <cellStyle name="Comma 4 4 2 3 8" xfId="55512" xr:uid="{00000000-0005-0000-0000-00002D130000}"/>
    <cellStyle name="Comma 4 4 2 3 9" xfId="6686" xr:uid="{00000000-0005-0000-0000-00002E130000}"/>
    <cellStyle name="Comma 4 4 2 4" xfId="7387" xr:uid="{00000000-0005-0000-0000-00002F130000}"/>
    <cellStyle name="Comma 4 4 2 4 2" xfId="11463" xr:uid="{00000000-0005-0000-0000-000030130000}"/>
    <cellStyle name="Comma 4 4 2 4 2 2" xfId="33292" xr:uid="{00000000-0005-0000-0000-000031130000}"/>
    <cellStyle name="Comma 4 4 2 4 2 3" xfId="40984" xr:uid="{00000000-0005-0000-0000-000032130000}"/>
    <cellStyle name="Comma 4 4 2 4 2 4" xfId="52445" xr:uid="{00000000-0005-0000-0000-000033130000}"/>
    <cellStyle name="Comma 4 4 2 4 3" xfId="27790" xr:uid="{00000000-0005-0000-0000-000034130000}"/>
    <cellStyle name="Comma 4 4 2 4 4" xfId="37113" xr:uid="{00000000-0005-0000-0000-000035130000}"/>
    <cellStyle name="Comma 4 4 2 4 5" xfId="48287" xr:uid="{00000000-0005-0000-0000-000036130000}"/>
    <cellStyle name="Comma 4 4 2 5" xfId="5084" xr:uid="{00000000-0005-0000-0000-000037130000}"/>
    <cellStyle name="Comma 4 4 2 5 2" xfId="30541" xr:uid="{00000000-0005-0000-0000-000038130000}"/>
    <cellStyle name="Comma 4 4 2 5 3" xfId="40227" xr:uid="{00000000-0005-0000-0000-000039130000}"/>
    <cellStyle name="Comma 4 4 2 5 4" xfId="51698" xr:uid="{00000000-0005-0000-0000-00003A130000}"/>
    <cellStyle name="Comma 4 4 2 6" xfId="13934" xr:uid="{00000000-0005-0000-0000-00003B130000}"/>
    <cellStyle name="Comma 4 4 2 6 2" xfId="43681" xr:uid="{00000000-0005-0000-0000-00003C130000}"/>
    <cellStyle name="Comma 4 4 2 7" xfId="14487" xr:uid="{00000000-0005-0000-0000-00003D130000}"/>
    <cellStyle name="Comma 4 4 2 8" xfId="20377" xr:uid="{00000000-0005-0000-0000-00003E130000}"/>
    <cellStyle name="Comma 4 4 2 9" xfId="22391" xr:uid="{00000000-0005-0000-0000-00003F130000}"/>
    <cellStyle name="Comma 4 4 3" xfId="1339" xr:uid="{00000000-0005-0000-0000-000040130000}"/>
    <cellStyle name="Comma 4 4 3 10" xfId="24977" xr:uid="{00000000-0005-0000-0000-000041130000}"/>
    <cellStyle name="Comma 4 4 3 11" xfId="36542" xr:uid="{00000000-0005-0000-0000-000042130000}"/>
    <cellStyle name="Comma 4 4 3 12" xfId="46895" xr:uid="{00000000-0005-0000-0000-000043130000}"/>
    <cellStyle name="Comma 4 4 3 13" xfId="54827" xr:uid="{00000000-0005-0000-0000-000044130000}"/>
    <cellStyle name="Comma 4 4 3 14" xfId="2608" xr:uid="{00000000-0005-0000-0000-000045130000}"/>
    <cellStyle name="Comma 4 4 3 2" xfId="2263" xr:uid="{00000000-0005-0000-0000-000046130000}"/>
    <cellStyle name="Comma 4 4 3 2 10" xfId="47814" xr:uid="{00000000-0005-0000-0000-000047130000}"/>
    <cellStyle name="Comma 4 4 3 2 11" xfId="55740" xr:uid="{00000000-0005-0000-0000-000048130000}"/>
    <cellStyle name="Comma 4 4 3 2 12" xfId="2609" xr:uid="{00000000-0005-0000-0000-000049130000}"/>
    <cellStyle name="Comma 4 4 3 2 2" xfId="9113" xr:uid="{00000000-0005-0000-0000-00004A130000}"/>
    <cellStyle name="Comma 4 4 3 2 2 2" xfId="16939" xr:uid="{00000000-0005-0000-0000-00004B130000}"/>
    <cellStyle name="Comma 4 4 3 2 2 2 2" xfId="33850" xr:uid="{00000000-0005-0000-0000-00004C130000}"/>
    <cellStyle name="Comma 4 4 3 2 2 3" xfId="20035" xr:uid="{00000000-0005-0000-0000-00004D130000}"/>
    <cellStyle name="Comma 4 4 3 2 2 4" xfId="28348" xr:uid="{00000000-0005-0000-0000-00004E130000}"/>
    <cellStyle name="Comma 4 4 3 2 2 5" xfId="41542" xr:uid="{00000000-0005-0000-0000-00004F130000}"/>
    <cellStyle name="Comma 4 4 3 2 2 6" xfId="50013" xr:uid="{00000000-0005-0000-0000-000050130000}"/>
    <cellStyle name="Comma 4 4 3 2 3" xfId="6914" xr:uid="{00000000-0005-0000-0000-000051130000}"/>
    <cellStyle name="Comma 4 4 3 2 3 2" xfId="10280" xr:uid="{00000000-0005-0000-0000-000052130000}"/>
    <cellStyle name="Comma 4 4 3 2 3 3" xfId="31099" xr:uid="{00000000-0005-0000-0000-000053130000}"/>
    <cellStyle name="Comma 4 4 3 2 3 4" xfId="45407" xr:uid="{00000000-0005-0000-0000-000054130000}"/>
    <cellStyle name="Comma 4 4 3 2 4" xfId="14490" xr:uid="{00000000-0005-0000-0000-000055130000}"/>
    <cellStyle name="Comma 4 4 3 2 5" xfId="18293" xr:uid="{00000000-0005-0000-0000-000056130000}"/>
    <cellStyle name="Comma 4 4 3 2 6" xfId="20380" xr:uid="{00000000-0005-0000-0000-000057130000}"/>
    <cellStyle name="Comma 4 4 3 2 7" xfId="22394" xr:uid="{00000000-0005-0000-0000-000058130000}"/>
    <cellStyle name="Comma 4 4 3 2 8" xfId="25342" xr:uid="{00000000-0005-0000-0000-000059130000}"/>
    <cellStyle name="Comma 4 4 3 2 9" xfId="37671" xr:uid="{00000000-0005-0000-0000-00005A130000}"/>
    <cellStyle name="Comma 4 4 3 3" xfId="8242" xr:uid="{00000000-0005-0000-0000-00005B130000}"/>
    <cellStyle name="Comma 4 4 3 3 2" xfId="11926" xr:uid="{00000000-0005-0000-0000-00005C130000}"/>
    <cellStyle name="Comma 4 4 3 3 2 2" xfId="33849" xr:uid="{00000000-0005-0000-0000-00005D130000}"/>
    <cellStyle name="Comma 4 4 3 3 2 3" xfId="28347" xr:uid="{00000000-0005-0000-0000-00005E130000}"/>
    <cellStyle name="Comma 4 4 3 3 2 4" xfId="41541" xr:uid="{00000000-0005-0000-0000-00005F130000}"/>
    <cellStyle name="Comma 4 4 3 3 2 5" xfId="52877" xr:uid="{00000000-0005-0000-0000-000060130000}"/>
    <cellStyle name="Comma 4 4 3 3 3" xfId="9492" xr:uid="{00000000-0005-0000-0000-000061130000}"/>
    <cellStyle name="Comma 4 4 3 3 3 2" xfId="31098" xr:uid="{00000000-0005-0000-0000-000062130000}"/>
    <cellStyle name="Comma 4 4 3 3 4" xfId="19165" xr:uid="{00000000-0005-0000-0000-000063130000}"/>
    <cellStyle name="Comma 4 4 3 3 5" xfId="25341" xr:uid="{00000000-0005-0000-0000-000064130000}"/>
    <cellStyle name="Comma 4 4 3 3 6" xfId="37670" xr:uid="{00000000-0005-0000-0000-000065130000}"/>
    <cellStyle name="Comma 4 4 3 3 7" xfId="49142" xr:uid="{00000000-0005-0000-0000-000066130000}"/>
    <cellStyle name="Comma 4 4 3 4" xfId="5999" xr:uid="{00000000-0005-0000-0000-000067130000}"/>
    <cellStyle name="Comma 4 4 3 4 2" xfId="11691" xr:uid="{00000000-0005-0000-0000-000068130000}"/>
    <cellStyle name="Comma 4 4 3 4 2 2" xfId="33520" xr:uid="{00000000-0005-0000-0000-000069130000}"/>
    <cellStyle name="Comma 4 4 3 4 2 3" xfId="41212" xr:uid="{00000000-0005-0000-0000-00006A130000}"/>
    <cellStyle name="Comma 4 4 3 4 2 4" xfId="52673" xr:uid="{00000000-0005-0000-0000-00006B130000}"/>
    <cellStyle name="Comma 4 4 3 4 3" xfId="28018" xr:uid="{00000000-0005-0000-0000-00006C130000}"/>
    <cellStyle name="Comma 4 4 3 4 4" xfId="37341" xr:uid="{00000000-0005-0000-0000-00006D130000}"/>
    <cellStyle name="Comma 4 4 3 4 5" xfId="50439" xr:uid="{00000000-0005-0000-0000-00006E130000}"/>
    <cellStyle name="Comma 4 4 3 5" xfId="10947" xr:uid="{00000000-0005-0000-0000-00006F130000}"/>
    <cellStyle name="Comma 4 4 3 5 2" xfId="30769" xr:uid="{00000000-0005-0000-0000-000070130000}"/>
    <cellStyle name="Comma 4 4 3 5 3" xfId="40455" xr:uid="{00000000-0005-0000-0000-000071130000}"/>
    <cellStyle name="Comma 4 4 3 5 4" xfId="51926" xr:uid="{00000000-0005-0000-0000-000072130000}"/>
    <cellStyle name="Comma 4 4 3 6" xfId="14162" xr:uid="{00000000-0005-0000-0000-000073130000}"/>
    <cellStyle name="Comma 4 4 3 6 2" xfId="44536" xr:uid="{00000000-0005-0000-0000-000074130000}"/>
    <cellStyle name="Comma 4 4 3 7" xfId="14489" xr:uid="{00000000-0005-0000-0000-000075130000}"/>
    <cellStyle name="Comma 4 4 3 8" xfId="20379" xr:uid="{00000000-0005-0000-0000-000076130000}"/>
    <cellStyle name="Comma 4 4 3 9" xfId="22393" xr:uid="{00000000-0005-0000-0000-000077130000}"/>
    <cellStyle name="Comma 4 4 4" xfId="859" xr:uid="{00000000-0005-0000-0000-000078130000}"/>
    <cellStyle name="Comma 4 4 4 10" xfId="46415" xr:uid="{00000000-0005-0000-0000-000079130000}"/>
    <cellStyle name="Comma 4 4 4 11" xfId="54347" xr:uid="{00000000-0005-0000-0000-00007A130000}"/>
    <cellStyle name="Comma 4 4 4 12" xfId="2610" xr:uid="{00000000-0005-0000-0000-00007B130000}"/>
    <cellStyle name="Comma 4 4 4 2" xfId="7786" xr:uid="{00000000-0005-0000-0000-00007C130000}"/>
    <cellStyle name="Comma 4 4 4 2 2" xfId="12587" xr:uid="{00000000-0005-0000-0000-00007D130000}"/>
    <cellStyle name="Comma 4 4 4 2 2 2" xfId="33851" xr:uid="{00000000-0005-0000-0000-00007E130000}"/>
    <cellStyle name="Comma 4 4 4 2 3" xfId="16539" xr:uid="{00000000-0005-0000-0000-00007F130000}"/>
    <cellStyle name="Comma 4 4 4 2 4" xfId="19579" xr:uid="{00000000-0005-0000-0000-000080130000}"/>
    <cellStyle name="Comma 4 4 4 2 5" xfId="28349" xr:uid="{00000000-0005-0000-0000-000081130000}"/>
    <cellStyle name="Comma 4 4 4 2 6" xfId="41543" xr:uid="{00000000-0005-0000-0000-000082130000}"/>
    <cellStyle name="Comma 4 4 4 2 7" xfId="48686" xr:uid="{00000000-0005-0000-0000-000083130000}"/>
    <cellStyle name="Comma 4 4 4 3" xfId="5519" xr:uid="{00000000-0005-0000-0000-000084130000}"/>
    <cellStyle name="Comma 4 4 4 3 2" xfId="9370" xr:uid="{00000000-0005-0000-0000-000085130000}"/>
    <cellStyle name="Comma 4 4 4 3 3" xfId="31100" xr:uid="{00000000-0005-0000-0000-000086130000}"/>
    <cellStyle name="Comma 4 4 4 3 4" xfId="44080" xr:uid="{00000000-0005-0000-0000-000087130000}"/>
    <cellStyle name="Comma 4 4 4 4" xfId="13706" xr:uid="{00000000-0005-0000-0000-000088130000}"/>
    <cellStyle name="Comma 4 4 4 5" xfId="14491" xr:uid="{00000000-0005-0000-0000-000089130000}"/>
    <cellStyle name="Comma 4 4 4 6" xfId="20381" xr:uid="{00000000-0005-0000-0000-00008A130000}"/>
    <cellStyle name="Comma 4 4 4 7" xfId="22395" xr:uid="{00000000-0005-0000-0000-00008B130000}"/>
    <cellStyle name="Comma 4 4 4 8" xfId="25343" xr:uid="{00000000-0005-0000-0000-00008C130000}"/>
    <cellStyle name="Comma 4 4 4 9" xfId="37672" xr:uid="{00000000-0005-0000-0000-00008D130000}"/>
    <cellStyle name="Comma 4 4 5" xfId="1807" xr:uid="{00000000-0005-0000-0000-00008E130000}"/>
    <cellStyle name="Comma 4 4 5 10" xfId="47358" xr:uid="{00000000-0005-0000-0000-00008F130000}"/>
    <cellStyle name="Comma 4 4 5 11" xfId="55284" xr:uid="{00000000-0005-0000-0000-000090130000}"/>
    <cellStyle name="Comma 4 4 5 12" xfId="2611" xr:uid="{00000000-0005-0000-0000-000091130000}"/>
    <cellStyle name="Comma 4 4 5 2" xfId="8657" xr:uid="{00000000-0005-0000-0000-000092130000}"/>
    <cellStyle name="Comma 4 4 5 2 2" xfId="16940" xr:uid="{00000000-0005-0000-0000-000093130000}"/>
    <cellStyle name="Comma 4 4 5 2 2 2" xfId="33852" xr:uid="{00000000-0005-0000-0000-000094130000}"/>
    <cellStyle name="Comma 4 4 5 2 3" xfId="28350" xr:uid="{00000000-0005-0000-0000-000095130000}"/>
    <cellStyle name="Comma 4 4 5 2 4" xfId="41544" xr:uid="{00000000-0005-0000-0000-000096130000}"/>
    <cellStyle name="Comma 4 4 5 2 5" xfId="49557" xr:uid="{00000000-0005-0000-0000-000097130000}"/>
    <cellStyle name="Comma 4 4 5 3" xfId="6458" xr:uid="{00000000-0005-0000-0000-000098130000}"/>
    <cellStyle name="Comma 4 4 5 3 2" xfId="31101" xr:uid="{00000000-0005-0000-0000-000099130000}"/>
    <cellStyle name="Comma 4 4 5 3 3" xfId="44951" xr:uid="{00000000-0005-0000-0000-00009A130000}"/>
    <cellStyle name="Comma 4 4 5 4" xfId="14492" xr:uid="{00000000-0005-0000-0000-00009B130000}"/>
    <cellStyle name="Comma 4 4 5 5" xfId="18709" xr:uid="{00000000-0005-0000-0000-00009C130000}"/>
    <cellStyle name="Comma 4 4 5 6" xfId="20382" xr:uid="{00000000-0005-0000-0000-00009D130000}"/>
    <cellStyle name="Comma 4 4 5 7" xfId="22396" xr:uid="{00000000-0005-0000-0000-00009E130000}"/>
    <cellStyle name="Comma 4 4 5 8" xfId="25344" xr:uid="{00000000-0005-0000-0000-00009F130000}"/>
    <cellStyle name="Comma 4 4 5 9" xfId="37673" xr:uid="{00000000-0005-0000-0000-0000A0130000}"/>
    <cellStyle name="Comma 4 4 6" xfId="7158" xr:uid="{00000000-0005-0000-0000-0000A1130000}"/>
    <cellStyle name="Comma 4 4 6 2" xfId="11924" xr:uid="{00000000-0005-0000-0000-0000A2130000}"/>
    <cellStyle name="Comma 4 4 6 2 2" xfId="33846" xr:uid="{00000000-0005-0000-0000-0000A3130000}"/>
    <cellStyle name="Comma 4 4 6 2 3" xfId="28344" xr:uid="{00000000-0005-0000-0000-0000A4130000}"/>
    <cellStyle name="Comma 4 4 6 2 4" xfId="41538" xr:uid="{00000000-0005-0000-0000-0000A5130000}"/>
    <cellStyle name="Comma 4 4 6 2 5" xfId="52876" xr:uid="{00000000-0005-0000-0000-0000A6130000}"/>
    <cellStyle name="Comma 4 4 6 3" xfId="9760" xr:uid="{00000000-0005-0000-0000-0000A7130000}"/>
    <cellStyle name="Comma 4 4 6 3 2" xfId="31095" xr:uid="{00000000-0005-0000-0000-0000A8130000}"/>
    <cellStyle name="Comma 4 4 6 4" xfId="25338" xr:uid="{00000000-0005-0000-0000-0000A9130000}"/>
    <cellStyle name="Comma 4 4 6 5" xfId="37667" xr:uid="{00000000-0005-0000-0000-0000AA130000}"/>
    <cellStyle name="Comma 4 4 6 6" xfId="48058" xr:uid="{00000000-0005-0000-0000-0000AB130000}"/>
    <cellStyle name="Comma 4 4 7" xfId="4806" xr:uid="{00000000-0005-0000-0000-0000AC130000}"/>
    <cellStyle name="Comma 4 4 7 2" xfId="11235" xr:uid="{00000000-0005-0000-0000-0000AD130000}"/>
    <cellStyle name="Comma 4 4 7 2 2" xfId="33064" xr:uid="{00000000-0005-0000-0000-0000AE130000}"/>
    <cellStyle name="Comma 4 4 7 2 3" xfId="40756" xr:uid="{00000000-0005-0000-0000-0000AF130000}"/>
    <cellStyle name="Comma 4 4 7 2 4" xfId="52217" xr:uid="{00000000-0005-0000-0000-0000B0130000}"/>
    <cellStyle name="Comma 4 4 7 3" xfId="27562" xr:uid="{00000000-0005-0000-0000-0000B1130000}"/>
    <cellStyle name="Comma 4 4 7 4" xfId="36885" xr:uid="{00000000-0005-0000-0000-0000B2130000}"/>
    <cellStyle name="Comma 4 4 7 5" xfId="51148" xr:uid="{00000000-0005-0000-0000-0000B3130000}"/>
    <cellStyle name="Comma 4 4 8" xfId="10124" xr:uid="{00000000-0005-0000-0000-0000B4130000}"/>
    <cellStyle name="Comma 4 4 8 2" xfId="30313" xr:uid="{00000000-0005-0000-0000-0000B5130000}"/>
    <cellStyle name="Comma 4 4 8 3" xfId="39999" xr:uid="{00000000-0005-0000-0000-0000B6130000}"/>
    <cellStyle name="Comma 4 4 8 4" xfId="50383" xr:uid="{00000000-0005-0000-0000-0000B7130000}"/>
    <cellStyle name="Comma 4 4 9" xfId="13421" xr:uid="{00000000-0005-0000-0000-0000B8130000}"/>
    <cellStyle name="Comma 4 4 9 2" xfId="43450" xr:uid="{00000000-0005-0000-0000-0000B9130000}"/>
    <cellStyle name="Comma 4 5" xfId="281" xr:uid="{00000000-0005-0000-0000-0000BA130000}"/>
    <cellStyle name="Comma 4 5 10" xfId="14493" xr:uid="{00000000-0005-0000-0000-0000BB130000}"/>
    <cellStyle name="Comma 4 5 11" xfId="20383" xr:uid="{00000000-0005-0000-0000-0000BC130000}"/>
    <cellStyle name="Comma 4 5 12" xfId="22397" xr:uid="{00000000-0005-0000-0000-0000BD130000}"/>
    <cellStyle name="Comma 4 5 13" xfId="24563" xr:uid="{00000000-0005-0000-0000-0000BE130000}"/>
    <cellStyle name="Comma 4 5 14" xfId="36128" xr:uid="{00000000-0005-0000-0000-0000BF130000}"/>
    <cellStyle name="Comma 4 5 15" xfId="45838" xr:uid="{00000000-0005-0000-0000-0000C0130000}"/>
    <cellStyle name="Comma 4 5 16" xfId="53771" xr:uid="{00000000-0005-0000-0000-0000C1130000}"/>
    <cellStyle name="Comma 4 5 17" xfId="2612" xr:uid="{00000000-0005-0000-0000-0000C2130000}"/>
    <cellStyle name="Comma 4 5 2" xfId="562" xr:uid="{00000000-0005-0000-0000-0000C3130000}"/>
    <cellStyle name="Comma 4 5 2 10" xfId="24839" xr:uid="{00000000-0005-0000-0000-0000C4130000}"/>
    <cellStyle name="Comma 4 5 2 11" xfId="36404" xr:uid="{00000000-0005-0000-0000-0000C5130000}"/>
    <cellStyle name="Comma 4 5 2 12" xfId="46118" xr:uid="{00000000-0005-0000-0000-0000C6130000}"/>
    <cellStyle name="Comma 4 5 2 13" xfId="54050" xr:uid="{00000000-0005-0000-0000-0000C7130000}"/>
    <cellStyle name="Comma 4 5 2 14" xfId="2613" xr:uid="{00000000-0005-0000-0000-0000C8130000}"/>
    <cellStyle name="Comma 4 5 2 2" xfId="1213" xr:uid="{00000000-0005-0000-0000-0000C9130000}"/>
    <cellStyle name="Comma 4 5 2 2 10" xfId="46769" xr:uid="{00000000-0005-0000-0000-0000CA130000}"/>
    <cellStyle name="Comma 4 5 2 2 11" xfId="54701" xr:uid="{00000000-0005-0000-0000-0000CB130000}"/>
    <cellStyle name="Comma 4 5 2 2 12" xfId="2614" xr:uid="{00000000-0005-0000-0000-0000CC130000}"/>
    <cellStyle name="Comma 4 5 2 2 2" xfId="8128" xr:uid="{00000000-0005-0000-0000-0000CD130000}"/>
    <cellStyle name="Comma 4 5 2 2 2 2" xfId="16941" xr:uid="{00000000-0005-0000-0000-0000CE130000}"/>
    <cellStyle name="Comma 4 5 2 2 2 2 2" xfId="33855" xr:uid="{00000000-0005-0000-0000-0000CF130000}"/>
    <cellStyle name="Comma 4 5 2 2 2 3" xfId="19921" xr:uid="{00000000-0005-0000-0000-0000D0130000}"/>
    <cellStyle name="Comma 4 5 2 2 2 4" xfId="28353" xr:uid="{00000000-0005-0000-0000-0000D1130000}"/>
    <cellStyle name="Comma 4 5 2 2 2 5" xfId="41547" xr:uid="{00000000-0005-0000-0000-0000D2130000}"/>
    <cellStyle name="Comma 4 5 2 2 2 6" xfId="49028" xr:uid="{00000000-0005-0000-0000-0000D3130000}"/>
    <cellStyle name="Comma 4 5 2 2 3" xfId="5873" xr:uid="{00000000-0005-0000-0000-0000D4130000}"/>
    <cellStyle name="Comma 4 5 2 2 3 2" xfId="12884" xr:uid="{00000000-0005-0000-0000-0000D5130000}"/>
    <cellStyle name="Comma 4 5 2 2 3 3" xfId="31104" xr:uid="{00000000-0005-0000-0000-0000D6130000}"/>
    <cellStyle name="Comma 4 5 2 2 3 4" xfId="44422" xr:uid="{00000000-0005-0000-0000-0000D7130000}"/>
    <cellStyle name="Comma 4 5 2 2 4" xfId="14495" xr:uid="{00000000-0005-0000-0000-0000D8130000}"/>
    <cellStyle name="Comma 4 5 2 2 5" xfId="18179" xr:uid="{00000000-0005-0000-0000-0000D9130000}"/>
    <cellStyle name="Comma 4 5 2 2 6" xfId="20385" xr:uid="{00000000-0005-0000-0000-0000DA130000}"/>
    <cellStyle name="Comma 4 5 2 2 7" xfId="22399" xr:uid="{00000000-0005-0000-0000-0000DB130000}"/>
    <cellStyle name="Comma 4 5 2 2 8" xfId="25347" xr:uid="{00000000-0005-0000-0000-0000DC130000}"/>
    <cellStyle name="Comma 4 5 2 2 9" xfId="37676" xr:uid="{00000000-0005-0000-0000-0000DD130000}"/>
    <cellStyle name="Comma 4 5 2 3" xfId="2149" xr:uid="{00000000-0005-0000-0000-0000DE130000}"/>
    <cellStyle name="Comma 4 5 2 3 2" xfId="8999" xr:uid="{00000000-0005-0000-0000-0000DF130000}"/>
    <cellStyle name="Comma 4 5 2 3 2 2" xfId="33854" xr:uid="{00000000-0005-0000-0000-0000E0130000}"/>
    <cellStyle name="Comma 4 5 2 3 2 3" xfId="28352" xr:uid="{00000000-0005-0000-0000-0000E1130000}"/>
    <cellStyle name="Comma 4 5 2 3 2 4" xfId="41546" xr:uid="{00000000-0005-0000-0000-0000E2130000}"/>
    <cellStyle name="Comma 4 5 2 3 2 5" xfId="49899" xr:uid="{00000000-0005-0000-0000-0000E3130000}"/>
    <cellStyle name="Comma 4 5 2 3 3" xfId="12857" xr:uid="{00000000-0005-0000-0000-0000E4130000}"/>
    <cellStyle name="Comma 4 5 2 3 3 2" xfId="31103" xr:uid="{00000000-0005-0000-0000-0000E5130000}"/>
    <cellStyle name="Comma 4 5 2 3 3 3" xfId="45293" xr:uid="{00000000-0005-0000-0000-0000E6130000}"/>
    <cellStyle name="Comma 4 5 2 3 4" xfId="19051" xr:uid="{00000000-0005-0000-0000-0000E7130000}"/>
    <cellStyle name="Comma 4 5 2 3 5" xfId="25346" xr:uid="{00000000-0005-0000-0000-0000E8130000}"/>
    <cellStyle name="Comma 4 5 2 3 6" xfId="37675" xr:uid="{00000000-0005-0000-0000-0000E9130000}"/>
    <cellStyle name="Comma 4 5 2 3 7" xfId="47700" xr:uid="{00000000-0005-0000-0000-0000EA130000}"/>
    <cellStyle name="Comma 4 5 2 3 8" xfId="55626" xr:uid="{00000000-0005-0000-0000-0000EB130000}"/>
    <cellStyle name="Comma 4 5 2 3 9" xfId="6800" xr:uid="{00000000-0005-0000-0000-0000EC130000}"/>
    <cellStyle name="Comma 4 5 2 4" xfId="7501" xr:uid="{00000000-0005-0000-0000-0000ED130000}"/>
    <cellStyle name="Comma 4 5 2 4 2" xfId="11577" xr:uid="{00000000-0005-0000-0000-0000EE130000}"/>
    <cellStyle name="Comma 4 5 2 4 2 2" xfId="33406" xr:uid="{00000000-0005-0000-0000-0000EF130000}"/>
    <cellStyle name="Comma 4 5 2 4 2 3" xfId="41098" xr:uid="{00000000-0005-0000-0000-0000F0130000}"/>
    <cellStyle name="Comma 4 5 2 4 2 4" xfId="52559" xr:uid="{00000000-0005-0000-0000-0000F1130000}"/>
    <cellStyle name="Comma 4 5 2 4 3" xfId="27904" xr:uid="{00000000-0005-0000-0000-0000F2130000}"/>
    <cellStyle name="Comma 4 5 2 4 4" xfId="37227" xr:uid="{00000000-0005-0000-0000-0000F3130000}"/>
    <cellStyle name="Comma 4 5 2 4 5" xfId="48401" xr:uid="{00000000-0005-0000-0000-0000F4130000}"/>
    <cellStyle name="Comma 4 5 2 5" xfId="5222" xr:uid="{00000000-0005-0000-0000-0000F5130000}"/>
    <cellStyle name="Comma 4 5 2 5 2" xfId="30655" xr:uid="{00000000-0005-0000-0000-0000F6130000}"/>
    <cellStyle name="Comma 4 5 2 5 3" xfId="40341" xr:uid="{00000000-0005-0000-0000-0000F7130000}"/>
    <cellStyle name="Comma 4 5 2 5 4" xfId="51812" xr:uid="{00000000-0005-0000-0000-0000F8130000}"/>
    <cellStyle name="Comma 4 5 2 6" xfId="14048" xr:uid="{00000000-0005-0000-0000-0000F9130000}"/>
    <cellStyle name="Comma 4 5 2 6 2" xfId="43795" xr:uid="{00000000-0005-0000-0000-0000FA130000}"/>
    <cellStyle name="Comma 4 5 2 7" xfId="14494" xr:uid="{00000000-0005-0000-0000-0000FB130000}"/>
    <cellStyle name="Comma 4 5 2 8" xfId="20384" xr:uid="{00000000-0005-0000-0000-0000FC130000}"/>
    <cellStyle name="Comma 4 5 2 9" xfId="22398" xr:uid="{00000000-0005-0000-0000-0000FD130000}"/>
    <cellStyle name="Comma 4 5 3" xfId="1477" xr:uid="{00000000-0005-0000-0000-0000FE130000}"/>
    <cellStyle name="Comma 4 5 3 10" xfId="25115" xr:uid="{00000000-0005-0000-0000-0000FF130000}"/>
    <cellStyle name="Comma 4 5 3 11" xfId="36680" xr:uid="{00000000-0005-0000-0000-000000140000}"/>
    <cellStyle name="Comma 4 5 3 12" xfId="47033" xr:uid="{00000000-0005-0000-0000-000001140000}"/>
    <cellStyle name="Comma 4 5 3 13" xfId="54965" xr:uid="{00000000-0005-0000-0000-000002140000}"/>
    <cellStyle name="Comma 4 5 3 14" xfId="2615" xr:uid="{00000000-0005-0000-0000-000003140000}"/>
    <cellStyle name="Comma 4 5 3 2" xfId="2377" xr:uid="{00000000-0005-0000-0000-000004140000}"/>
    <cellStyle name="Comma 4 5 3 2 10" xfId="47928" xr:uid="{00000000-0005-0000-0000-000005140000}"/>
    <cellStyle name="Comma 4 5 3 2 11" xfId="55854" xr:uid="{00000000-0005-0000-0000-000006140000}"/>
    <cellStyle name="Comma 4 5 3 2 12" xfId="2616" xr:uid="{00000000-0005-0000-0000-000007140000}"/>
    <cellStyle name="Comma 4 5 3 2 2" xfId="9227" xr:uid="{00000000-0005-0000-0000-000008140000}"/>
    <cellStyle name="Comma 4 5 3 2 2 2" xfId="16942" xr:uid="{00000000-0005-0000-0000-000009140000}"/>
    <cellStyle name="Comma 4 5 3 2 2 2 2" xfId="33857" xr:uid="{00000000-0005-0000-0000-00000A140000}"/>
    <cellStyle name="Comma 4 5 3 2 2 3" xfId="20149" xr:uid="{00000000-0005-0000-0000-00000B140000}"/>
    <cellStyle name="Comma 4 5 3 2 2 4" xfId="28355" xr:uid="{00000000-0005-0000-0000-00000C140000}"/>
    <cellStyle name="Comma 4 5 3 2 2 5" xfId="41549" xr:uid="{00000000-0005-0000-0000-00000D140000}"/>
    <cellStyle name="Comma 4 5 3 2 2 6" xfId="50127" xr:uid="{00000000-0005-0000-0000-00000E140000}"/>
    <cellStyle name="Comma 4 5 3 2 3" xfId="7028" xr:uid="{00000000-0005-0000-0000-00000F140000}"/>
    <cellStyle name="Comma 4 5 3 2 3 2" xfId="16510" xr:uid="{00000000-0005-0000-0000-000010140000}"/>
    <cellStyle name="Comma 4 5 3 2 3 3" xfId="31106" xr:uid="{00000000-0005-0000-0000-000011140000}"/>
    <cellStyle name="Comma 4 5 3 2 3 4" xfId="45521" xr:uid="{00000000-0005-0000-0000-000012140000}"/>
    <cellStyle name="Comma 4 5 3 2 4" xfId="14497" xr:uid="{00000000-0005-0000-0000-000013140000}"/>
    <cellStyle name="Comma 4 5 3 2 5" xfId="18407" xr:uid="{00000000-0005-0000-0000-000014140000}"/>
    <cellStyle name="Comma 4 5 3 2 6" xfId="20387" xr:uid="{00000000-0005-0000-0000-000015140000}"/>
    <cellStyle name="Comma 4 5 3 2 7" xfId="22401" xr:uid="{00000000-0005-0000-0000-000016140000}"/>
    <cellStyle name="Comma 4 5 3 2 8" xfId="25349" xr:uid="{00000000-0005-0000-0000-000017140000}"/>
    <cellStyle name="Comma 4 5 3 2 9" xfId="37678" xr:uid="{00000000-0005-0000-0000-000018140000}"/>
    <cellStyle name="Comma 4 5 3 3" xfId="8356" xr:uid="{00000000-0005-0000-0000-000019140000}"/>
    <cellStyle name="Comma 4 5 3 3 2" xfId="11929" xr:uid="{00000000-0005-0000-0000-00001A140000}"/>
    <cellStyle name="Comma 4 5 3 3 2 2" xfId="33856" xr:uid="{00000000-0005-0000-0000-00001B140000}"/>
    <cellStyle name="Comma 4 5 3 3 2 3" xfId="28354" xr:uid="{00000000-0005-0000-0000-00001C140000}"/>
    <cellStyle name="Comma 4 5 3 3 2 4" xfId="41548" xr:uid="{00000000-0005-0000-0000-00001D140000}"/>
    <cellStyle name="Comma 4 5 3 3 2 5" xfId="52879" xr:uid="{00000000-0005-0000-0000-00001E140000}"/>
    <cellStyle name="Comma 4 5 3 3 3" xfId="16731" xr:uid="{00000000-0005-0000-0000-00001F140000}"/>
    <cellStyle name="Comma 4 5 3 3 3 2" xfId="31105" xr:uid="{00000000-0005-0000-0000-000020140000}"/>
    <cellStyle name="Comma 4 5 3 3 4" xfId="19279" xr:uid="{00000000-0005-0000-0000-000021140000}"/>
    <cellStyle name="Comma 4 5 3 3 5" xfId="25348" xr:uid="{00000000-0005-0000-0000-000022140000}"/>
    <cellStyle name="Comma 4 5 3 3 6" xfId="37677" xr:uid="{00000000-0005-0000-0000-000023140000}"/>
    <cellStyle name="Comma 4 5 3 3 7" xfId="49256" xr:uid="{00000000-0005-0000-0000-000024140000}"/>
    <cellStyle name="Comma 4 5 3 4" xfId="6137" xr:uid="{00000000-0005-0000-0000-000025140000}"/>
    <cellStyle name="Comma 4 5 3 4 2" xfId="11805" xr:uid="{00000000-0005-0000-0000-000026140000}"/>
    <cellStyle name="Comma 4 5 3 4 2 2" xfId="33634" xr:uid="{00000000-0005-0000-0000-000027140000}"/>
    <cellStyle name="Comma 4 5 3 4 2 3" xfId="41326" xr:uid="{00000000-0005-0000-0000-000028140000}"/>
    <cellStyle name="Comma 4 5 3 4 2 4" xfId="52787" xr:uid="{00000000-0005-0000-0000-000029140000}"/>
    <cellStyle name="Comma 4 5 3 4 3" xfId="28132" xr:uid="{00000000-0005-0000-0000-00002A140000}"/>
    <cellStyle name="Comma 4 5 3 4 4" xfId="37455" xr:uid="{00000000-0005-0000-0000-00002B140000}"/>
    <cellStyle name="Comma 4 5 3 4 5" xfId="51001" xr:uid="{00000000-0005-0000-0000-00002C140000}"/>
    <cellStyle name="Comma 4 5 3 5" xfId="11061" xr:uid="{00000000-0005-0000-0000-00002D140000}"/>
    <cellStyle name="Comma 4 5 3 5 2" xfId="30883" xr:uid="{00000000-0005-0000-0000-00002E140000}"/>
    <cellStyle name="Comma 4 5 3 5 3" xfId="40569" xr:uid="{00000000-0005-0000-0000-00002F140000}"/>
    <cellStyle name="Comma 4 5 3 5 4" xfId="52040" xr:uid="{00000000-0005-0000-0000-000030140000}"/>
    <cellStyle name="Comma 4 5 3 6" xfId="14276" xr:uid="{00000000-0005-0000-0000-000031140000}"/>
    <cellStyle name="Comma 4 5 3 6 2" xfId="44650" xr:uid="{00000000-0005-0000-0000-000032140000}"/>
    <cellStyle name="Comma 4 5 3 7" xfId="14496" xr:uid="{00000000-0005-0000-0000-000033140000}"/>
    <cellStyle name="Comma 4 5 3 8" xfId="20386" xr:uid="{00000000-0005-0000-0000-000034140000}"/>
    <cellStyle name="Comma 4 5 3 9" xfId="22400" xr:uid="{00000000-0005-0000-0000-000035140000}"/>
    <cellStyle name="Comma 4 5 4" xfId="973" xr:uid="{00000000-0005-0000-0000-000036140000}"/>
    <cellStyle name="Comma 4 5 4 10" xfId="46529" xr:uid="{00000000-0005-0000-0000-000037140000}"/>
    <cellStyle name="Comma 4 5 4 11" xfId="54461" xr:uid="{00000000-0005-0000-0000-000038140000}"/>
    <cellStyle name="Comma 4 5 4 12" xfId="2617" xr:uid="{00000000-0005-0000-0000-000039140000}"/>
    <cellStyle name="Comma 4 5 4 2" xfId="7900" xr:uid="{00000000-0005-0000-0000-00003A140000}"/>
    <cellStyle name="Comma 4 5 4 2 2" xfId="9526" xr:uid="{00000000-0005-0000-0000-00003B140000}"/>
    <cellStyle name="Comma 4 5 4 2 2 2" xfId="33858" xr:uid="{00000000-0005-0000-0000-00003C140000}"/>
    <cellStyle name="Comma 4 5 4 2 3" xfId="12159" xr:uid="{00000000-0005-0000-0000-00003D140000}"/>
    <cellStyle name="Comma 4 5 4 2 4" xfId="19693" xr:uid="{00000000-0005-0000-0000-00003E140000}"/>
    <cellStyle name="Comma 4 5 4 2 5" xfId="28356" xr:uid="{00000000-0005-0000-0000-00003F140000}"/>
    <cellStyle name="Comma 4 5 4 2 6" xfId="41550" xr:uid="{00000000-0005-0000-0000-000040140000}"/>
    <cellStyle name="Comma 4 5 4 2 7" xfId="48800" xr:uid="{00000000-0005-0000-0000-000041140000}"/>
    <cellStyle name="Comma 4 5 4 3" xfId="5633" xr:uid="{00000000-0005-0000-0000-000042140000}"/>
    <cellStyle name="Comma 4 5 4 3 2" xfId="12860" xr:uid="{00000000-0005-0000-0000-000043140000}"/>
    <cellStyle name="Comma 4 5 4 3 3" xfId="31107" xr:uid="{00000000-0005-0000-0000-000044140000}"/>
    <cellStyle name="Comma 4 5 4 3 4" xfId="44194" xr:uid="{00000000-0005-0000-0000-000045140000}"/>
    <cellStyle name="Comma 4 5 4 4" xfId="13820" xr:uid="{00000000-0005-0000-0000-000046140000}"/>
    <cellStyle name="Comma 4 5 4 5" xfId="14498" xr:uid="{00000000-0005-0000-0000-000047140000}"/>
    <cellStyle name="Comma 4 5 4 6" xfId="20388" xr:uid="{00000000-0005-0000-0000-000048140000}"/>
    <cellStyle name="Comma 4 5 4 7" xfId="22402" xr:uid="{00000000-0005-0000-0000-000049140000}"/>
    <cellStyle name="Comma 4 5 4 8" xfId="25350" xr:uid="{00000000-0005-0000-0000-00004A140000}"/>
    <cellStyle name="Comma 4 5 4 9" xfId="37679" xr:uid="{00000000-0005-0000-0000-00004B140000}"/>
    <cellStyle name="Comma 4 5 5" xfId="1921" xr:uid="{00000000-0005-0000-0000-00004C140000}"/>
    <cellStyle name="Comma 4 5 5 10" xfId="47472" xr:uid="{00000000-0005-0000-0000-00004D140000}"/>
    <cellStyle name="Comma 4 5 5 11" xfId="55398" xr:uid="{00000000-0005-0000-0000-00004E140000}"/>
    <cellStyle name="Comma 4 5 5 12" xfId="2618" xr:uid="{00000000-0005-0000-0000-00004F140000}"/>
    <cellStyle name="Comma 4 5 5 2" xfId="8771" xr:uid="{00000000-0005-0000-0000-000050140000}"/>
    <cellStyle name="Comma 4 5 5 2 2" xfId="16943" xr:uid="{00000000-0005-0000-0000-000051140000}"/>
    <cellStyle name="Comma 4 5 5 2 2 2" xfId="33859" xr:uid="{00000000-0005-0000-0000-000052140000}"/>
    <cellStyle name="Comma 4 5 5 2 3" xfId="28357" xr:uid="{00000000-0005-0000-0000-000053140000}"/>
    <cellStyle name="Comma 4 5 5 2 4" xfId="41551" xr:uid="{00000000-0005-0000-0000-000054140000}"/>
    <cellStyle name="Comma 4 5 5 2 5" xfId="49671" xr:uid="{00000000-0005-0000-0000-000055140000}"/>
    <cellStyle name="Comma 4 5 5 3" xfId="6572" xr:uid="{00000000-0005-0000-0000-000056140000}"/>
    <cellStyle name="Comma 4 5 5 3 2" xfId="31108" xr:uid="{00000000-0005-0000-0000-000057140000}"/>
    <cellStyle name="Comma 4 5 5 3 3" xfId="45065" xr:uid="{00000000-0005-0000-0000-000058140000}"/>
    <cellStyle name="Comma 4 5 5 4" xfId="14499" xr:uid="{00000000-0005-0000-0000-000059140000}"/>
    <cellStyle name="Comma 4 5 5 5" xfId="18823" xr:uid="{00000000-0005-0000-0000-00005A140000}"/>
    <cellStyle name="Comma 4 5 5 6" xfId="20389" xr:uid="{00000000-0005-0000-0000-00005B140000}"/>
    <cellStyle name="Comma 4 5 5 7" xfId="22403" xr:uid="{00000000-0005-0000-0000-00005C140000}"/>
    <cellStyle name="Comma 4 5 5 8" xfId="25351" xr:uid="{00000000-0005-0000-0000-00005D140000}"/>
    <cellStyle name="Comma 4 5 5 9" xfId="37680" xr:uid="{00000000-0005-0000-0000-00005E140000}"/>
    <cellStyle name="Comma 4 5 6" xfId="7272" xr:uid="{00000000-0005-0000-0000-00005F140000}"/>
    <cellStyle name="Comma 4 5 6 2" xfId="11928" xr:uid="{00000000-0005-0000-0000-000060140000}"/>
    <cellStyle name="Comma 4 5 6 2 2" xfId="33853" xr:uid="{00000000-0005-0000-0000-000061140000}"/>
    <cellStyle name="Comma 4 5 6 2 3" xfId="28351" xr:uid="{00000000-0005-0000-0000-000062140000}"/>
    <cellStyle name="Comma 4 5 6 2 4" xfId="41545" xr:uid="{00000000-0005-0000-0000-000063140000}"/>
    <cellStyle name="Comma 4 5 6 2 5" xfId="52878" xr:uid="{00000000-0005-0000-0000-000064140000}"/>
    <cellStyle name="Comma 4 5 6 3" xfId="13142" xr:uid="{00000000-0005-0000-0000-000065140000}"/>
    <cellStyle name="Comma 4 5 6 3 2" xfId="31102" xr:uid="{00000000-0005-0000-0000-000066140000}"/>
    <cellStyle name="Comma 4 5 6 4" xfId="25345" xr:uid="{00000000-0005-0000-0000-000067140000}"/>
    <cellStyle name="Comma 4 5 6 5" xfId="37674" xr:uid="{00000000-0005-0000-0000-000068140000}"/>
    <cellStyle name="Comma 4 5 6 6" xfId="48172" xr:uid="{00000000-0005-0000-0000-000069140000}"/>
    <cellStyle name="Comma 4 5 7" xfId="4944" xr:uid="{00000000-0005-0000-0000-00006A140000}"/>
    <cellStyle name="Comma 4 5 7 2" xfId="11349" xr:uid="{00000000-0005-0000-0000-00006B140000}"/>
    <cellStyle name="Comma 4 5 7 2 2" xfId="33178" xr:uid="{00000000-0005-0000-0000-00006C140000}"/>
    <cellStyle name="Comma 4 5 7 2 3" xfId="40870" xr:uid="{00000000-0005-0000-0000-00006D140000}"/>
    <cellStyle name="Comma 4 5 7 2 4" xfId="52331" xr:uid="{00000000-0005-0000-0000-00006E140000}"/>
    <cellStyle name="Comma 4 5 7 3" xfId="27676" xr:uid="{00000000-0005-0000-0000-00006F140000}"/>
    <cellStyle name="Comma 4 5 7 4" xfId="36999" xr:uid="{00000000-0005-0000-0000-000070140000}"/>
    <cellStyle name="Comma 4 5 7 5" xfId="50871" xr:uid="{00000000-0005-0000-0000-000071140000}"/>
    <cellStyle name="Comma 4 5 8" xfId="10702" xr:uid="{00000000-0005-0000-0000-000072140000}"/>
    <cellStyle name="Comma 4 5 8 2" xfId="30427" xr:uid="{00000000-0005-0000-0000-000073140000}"/>
    <cellStyle name="Comma 4 5 8 3" xfId="40113" xr:uid="{00000000-0005-0000-0000-000074140000}"/>
    <cellStyle name="Comma 4 5 8 4" xfId="51584" xr:uid="{00000000-0005-0000-0000-000075140000}"/>
    <cellStyle name="Comma 4 5 9" xfId="13535" xr:uid="{00000000-0005-0000-0000-000076140000}"/>
    <cellStyle name="Comma 4 5 9 2" xfId="43564" xr:uid="{00000000-0005-0000-0000-000077140000}"/>
    <cellStyle name="Comma 4 6" xfId="355" xr:uid="{00000000-0005-0000-0000-000078140000}"/>
    <cellStyle name="Comma 4 6 10" xfId="22404" xr:uid="{00000000-0005-0000-0000-000079140000}"/>
    <cellStyle name="Comma 4 6 11" xfId="24356" xr:uid="{00000000-0005-0000-0000-00007A140000}"/>
    <cellStyle name="Comma 4 6 12" xfId="35933" xr:uid="{00000000-0005-0000-0000-00007B140000}"/>
    <cellStyle name="Comma 4 6 13" xfId="45911" xr:uid="{00000000-0005-0000-0000-00007C140000}"/>
    <cellStyle name="Comma 4 6 14" xfId="53843" xr:uid="{00000000-0005-0000-0000-00007D140000}"/>
    <cellStyle name="Comma 4 6 15" xfId="2619" xr:uid="{00000000-0005-0000-0000-00007E140000}"/>
    <cellStyle name="Comma 4 6 2" xfId="802" xr:uid="{00000000-0005-0000-0000-00007F140000}"/>
    <cellStyle name="Comma 4 6 2 10" xfId="46358" xr:uid="{00000000-0005-0000-0000-000080140000}"/>
    <cellStyle name="Comma 4 6 2 11" xfId="54290" xr:uid="{00000000-0005-0000-0000-000081140000}"/>
    <cellStyle name="Comma 4 6 2 12" xfId="2620" xr:uid="{00000000-0005-0000-0000-000082140000}"/>
    <cellStyle name="Comma 4 6 2 2" xfId="7729" xr:uid="{00000000-0005-0000-0000-000083140000}"/>
    <cellStyle name="Comma 4 6 2 2 2" xfId="9282" xr:uid="{00000000-0005-0000-0000-000084140000}"/>
    <cellStyle name="Comma 4 6 2 2 2 2" xfId="33861" xr:uid="{00000000-0005-0000-0000-000085140000}"/>
    <cellStyle name="Comma 4 6 2 2 3" xfId="16581" xr:uid="{00000000-0005-0000-0000-000086140000}"/>
    <cellStyle name="Comma 4 6 2 2 4" xfId="19522" xr:uid="{00000000-0005-0000-0000-000087140000}"/>
    <cellStyle name="Comma 4 6 2 2 5" xfId="28359" xr:uid="{00000000-0005-0000-0000-000088140000}"/>
    <cellStyle name="Comma 4 6 2 2 6" xfId="41553" xr:uid="{00000000-0005-0000-0000-000089140000}"/>
    <cellStyle name="Comma 4 6 2 2 7" xfId="48629" xr:uid="{00000000-0005-0000-0000-00008A140000}"/>
    <cellStyle name="Comma 4 6 2 3" xfId="5462" xr:uid="{00000000-0005-0000-0000-00008B140000}"/>
    <cellStyle name="Comma 4 6 2 3 2" xfId="13152" xr:uid="{00000000-0005-0000-0000-00008C140000}"/>
    <cellStyle name="Comma 4 6 2 3 3" xfId="31110" xr:uid="{00000000-0005-0000-0000-00008D140000}"/>
    <cellStyle name="Comma 4 6 2 3 4" xfId="44023" xr:uid="{00000000-0005-0000-0000-00008E140000}"/>
    <cellStyle name="Comma 4 6 2 4" xfId="13649" xr:uid="{00000000-0005-0000-0000-00008F140000}"/>
    <cellStyle name="Comma 4 6 2 5" xfId="14501" xr:uid="{00000000-0005-0000-0000-000090140000}"/>
    <cellStyle name="Comma 4 6 2 6" xfId="20391" xr:uid="{00000000-0005-0000-0000-000091140000}"/>
    <cellStyle name="Comma 4 6 2 7" xfId="22405" xr:uid="{00000000-0005-0000-0000-000092140000}"/>
    <cellStyle name="Comma 4 6 2 8" xfId="25353" xr:uid="{00000000-0005-0000-0000-000093140000}"/>
    <cellStyle name="Comma 4 6 2 9" xfId="37682" xr:uid="{00000000-0005-0000-0000-000094140000}"/>
    <cellStyle name="Comma 4 6 3" xfId="1750" xr:uid="{00000000-0005-0000-0000-000095140000}"/>
    <cellStyle name="Comma 4 6 3 10" xfId="47301" xr:uid="{00000000-0005-0000-0000-000096140000}"/>
    <cellStyle name="Comma 4 6 3 11" xfId="55227" xr:uid="{00000000-0005-0000-0000-000097140000}"/>
    <cellStyle name="Comma 4 6 3 12" xfId="2621" xr:uid="{00000000-0005-0000-0000-000098140000}"/>
    <cellStyle name="Comma 4 6 3 2" xfId="8600" xr:uid="{00000000-0005-0000-0000-000099140000}"/>
    <cellStyle name="Comma 4 6 3 2 2" xfId="16944" xr:uid="{00000000-0005-0000-0000-00009A140000}"/>
    <cellStyle name="Comma 4 6 3 2 2 2" xfId="33862" xr:uid="{00000000-0005-0000-0000-00009B140000}"/>
    <cellStyle name="Comma 4 6 3 2 3" xfId="28360" xr:uid="{00000000-0005-0000-0000-00009C140000}"/>
    <cellStyle name="Comma 4 6 3 2 4" xfId="41554" xr:uid="{00000000-0005-0000-0000-00009D140000}"/>
    <cellStyle name="Comma 4 6 3 2 5" xfId="49500" xr:uid="{00000000-0005-0000-0000-00009E140000}"/>
    <cellStyle name="Comma 4 6 3 3" xfId="6401" xr:uid="{00000000-0005-0000-0000-00009F140000}"/>
    <cellStyle name="Comma 4 6 3 3 2" xfId="31111" xr:uid="{00000000-0005-0000-0000-0000A0140000}"/>
    <cellStyle name="Comma 4 6 3 3 3" xfId="44894" xr:uid="{00000000-0005-0000-0000-0000A1140000}"/>
    <cellStyle name="Comma 4 6 3 4" xfId="14502" xr:uid="{00000000-0005-0000-0000-0000A2140000}"/>
    <cellStyle name="Comma 4 6 3 5" xfId="18652" xr:uid="{00000000-0005-0000-0000-0000A3140000}"/>
    <cellStyle name="Comma 4 6 3 6" xfId="20392" xr:uid="{00000000-0005-0000-0000-0000A4140000}"/>
    <cellStyle name="Comma 4 6 3 7" xfId="22406" xr:uid="{00000000-0005-0000-0000-0000A5140000}"/>
    <cellStyle name="Comma 4 6 3 8" xfId="25354" xr:uid="{00000000-0005-0000-0000-0000A6140000}"/>
    <cellStyle name="Comma 4 6 3 9" xfId="37683" xr:uid="{00000000-0005-0000-0000-0000A7140000}"/>
    <cellStyle name="Comma 4 6 4" xfId="7330" xr:uid="{00000000-0005-0000-0000-0000A8140000}"/>
    <cellStyle name="Comma 4 6 4 2" xfId="11930" xr:uid="{00000000-0005-0000-0000-0000A9140000}"/>
    <cellStyle name="Comma 4 6 4 2 2" xfId="33860" xr:uid="{00000000-0005-0000-0000-0000AA140000}"/>
    <cellStyle name="Comma 4 6 4 2 3" xfId="28358" xr:uid="{00000000-0005-0000-0000-0000AB140000}"/>
    <cellStyle name="Comma 4 6 4 2 4" xfId="41552" xr:uid="{00000000-0005-0000-0000-0000AC140000}"/>
    <cellStyle name="Comma 4 6 4 2 5" xfId="52880" xr:uid="{00000000-0005-0000-0000-0000AD140000}"/>
    <cellStyle name="Comma 4 6 4 3" xfId="13046" xr:uid="{00000000-0005-0000-0000-0000AE140000}"/>
    <cellStyle name="Comma 4 6 4 3 2" xfId="31109" xr:uid="{00000000-0005-0000-0000-0000AF140000}"/>
    <cellStyle name="Comma 4 6 4 4" xfId="25352" xr:uid="{00000000-0005-0000-0000-0000B0140000}"/>
    <cellStyle name="Comma 4 6 4 5" xfId="37681" xr:uid="{00000000-0005-0000-0000-0000B1140000}"/>
    <cellStyle name="Comma 4 6 4 6" xfId="48230" xr:uid="{00000000-0005-0000-0000-0000B2140000}"/>
    <cellStyle name="Comma 4 6 5" xfId="5015" xr:uid="{00000000-0005-0000-0000-0000B3140000}"/>
    <cellStyle name="Comma 4 6 5 2" xfId="11178" xr:uid="{00000000-0005-0000-0000-0000B4140000}"/>
    <cellStyle name="Comma 4 6 5 2 2" xfId="33007" xr:uid="{00000000-0005-0000-0000-0000B5140000}"/>
    <cellStyle name="Comma 4 6 5 2 3" xfId="40699" xr:uid="{00000000-0005-0000-0000-0000B6140000}"/>
    <cellStyle name="Comma 4 6 5 2 4" xfId="52160" xr:uid="{00000000-0005-0000-0000-0000B7140000}"/>
    <cellStyle name="Comma 4 6 5 3" xfId="27505" xr:uid="{00000000-0005-0000-0000-0000B8140000}"/>
    <cellStyle name="Comma 4 6 5 4" xfId="36828" xr:uid="{00000000-0005-0000-0000-0000B9140000}"/>
    <cellStyle name="Comma 4 6 5 5" xfId="51158" xr:uid="{00000000-0005-0000-0000-0000BA140000}"/>
    <cellStyle name="Comma 4 6 6" xfId="10302" xr:uid="{00000000-0005-0000-0000-0000BB140000}"/>
    <cellStyle name="Comma 4 6 6 2" xfId="30256" xr:uid="{00000000-0005-0000-0000-0000BC140000}"/>
    <cellStyle name="Comma 4 6 6 3" xfId="39942" xr:uid="{00000000-0005-0000-0000-0000BD140000}"/>
    <cellStyle name="Comma 4 6 6 4" xfId="50314" xr:uid="{00000000-0005-0000-0000-0000BE140000}"/>
    <cellStyle name="Comma 4 6 7" xfId="13371" xr:uid="{00000000-0005-0000-0000-0000BF140000}"/>
    <cellStyle name="Comma 4 6 7 2" xfId="43624" xr:uid="{00000000-0005-0000-0000-0000C0140000}"/>
    <cellStyle name="Comma 4 6 8" xfId="14500" xr:uid="{00000000-0005-0000-0000-0000C1140000}"/>
    <cellStyle name="Comma 4 6 9" xfId="20390" xr:uid="{00000000-0005-0000-0000-0000C2140000}"/>
    <cellStyle name="Comma 4 7" xfId="1030" xr:uid="{00000000-0005-0000-0000-0000C3140000}"/>
    <cellStyle name="Comma 4 7 10" xfId="24632" xr:uid="{00000000-0005-0000-0000-0000C4140000}"/>
    <cellStyle name="Comma 4 7 11" xfId="36197" xr:uid="{00000000-0005-0000-0000-0000C5140000}"/>
    <cellStyle name="Comma 4 7 12" xfId="46586" xr:uid="{00000000-0005-0000-0000-0000C6140000}"/>
    <cellStyle name="Comma 4 7 13" xfId="54518" xr:uid="{00000000-0005-0000-0000-0000C7140000}"/>
    <cellStyle name="Comma 4 7 14" xfId="2622" xr:uid="{00000000-0005-0000-0000-0000C8140000}"/>
    <cellStyle name="Comma 4 7 2" xfId="1978" xr:uid="{00000000-0005-0000-0000-0000C9140000}"/>
    <cellStyle name="Comma 4 7 2 10" xfId="47529" xr:uid="{00000000-0005-0000-0000-0000CA140000}"/>
    <cellStyle name="Comma 4 7 2 11" xfId="55455" xr:uid="{00000000-0005-0000-0000-0000CB140000}"/>
    <cellStyle name="Comma 4 7 2 12" xfId="2623" xr:uid="{00000000-0005-0000-0000-0000CC140000}"/>
    <cellStyle name="Comma 4 7 2 2" xfId="8828" xr:uid="{00000000-0005-0000-0000-0000CD140000}"/>
    <cellStyle name="Comma 4 7 2 2 2" xfId="16945" xr:uid="{00000000-0005-0000-0000-0000CE140000}"/>
    <cellStyle name="Comma 4 7 2 2 2 2" xfId="33864" xr:uid="{00000000-0005-0000-0000-0000CF140000}"/>
    <cellStyle name="Comma 4 7 2 2 3" xfId="19750" xr:uid="{00000000-0005-0000-0000-0000D0140000}"/>
    <cellStyle name="Comma 4 7 2 2 4" xfId="28362" xr:uid="{00000000-0005-0000-0000-0000D1140000}"/>
    <cellStyle name="Comma 4 7 2 2 5" xfId="41556" xr:uid="{00000000-0005-0000-0000-0000D2140000}"/>
    <cellStyle name="Comma 4 7 2 2 6" xfId="49728" xr:uid="{00000000-0005-0000-0000-0000D3140000}"/>
    <cellStyle name="Comma 4 7 2 3" xfId="6629" xr:uid="{00000000-0005-0000-0000-0000D4140000}"/>
    <cellStyle name="Comma 4 7 2 3 2" xfId="16497" xr:uid="{00000000-0005-0000-0000-0000D5140000}"/>
    <cellStyle name="Comma 4 7 2 3 3" xfId="31113" xr:uid="{00000000-0005-0000-0000-0000D6140000}"/>
    <cellStyle name="Comma 4 7 2 3 4" xfId="45122" xr:uid="{00000000-0005-0000-0000-0000D7140000}"/>
    <cellStyle name="Comma 4 7 2 4" xfId="14504" xr:uid="{00000000-0005-0000-0000-0000D8140000}"/>
    <cellStyle name="Comma 4 7 2 5" xfId="18065" xr:uid="{00000000-0005-0000-0000-0000D9140000}"/>
    <cellStyle name="Comma 4 7 2 6" xfId="20394" xr:uid="{00000000-0005-0000-0000-0000DA140000}"/>
    <cellStyle name="Comma 4 7 2 7" xfId="22408" xr:uid="{00000000-0005-0000-0000-0000DB140000}"/>
    <cellStyle name="Comma 4 7 2 8" xfId="25356" xr:uid="{00000000-0005-0000-0000-0000DC140000}"/>
    <cellStyle name="Comma 4 7 2 9" xfId="37685" xr:uid="{00000000-0005-0000-0000-0000DD140000}"/>
    <cellStyle name="Comma 4 7 3" xfId="7957" xr:uid="{00000000-0005-0000-0000-0000DE140000}"/>
    <cellStyle name="Comma 4 7 3 2" xfId="11932" xr:uid="{00000000-0005-0000-0000-0000DF140000}"/>
    <cellStyle name="Comma 4 7 3 2 2" xfId="33863" xr:uid="{00000000-0005-0000-0000-0000E0140000}"/>
    <cellStyle name="Comma 4 7 3 2 3" xfId="28361" xr:uid="{00000000-0005-0000-0000-0000E1140000}"/>
    <cellStyle name="Comma 4 7 3 2 4" xfId="41555" xr:uid="{00000000-0005-0000-0000-0000E2140000}"/>
    <cellStyle name="Comma 4 7 3 2 5" xfId="52881" xr:uid="{00000000-0005-0000-0000-0000E3140000}"/>
    <cellStyle name="Comma 4 7 3 3" xfId="9916" xr:uid="{00000000-0005-0000-0000-0000E4140000}"/>
    <cellStyle name="Comma 4 7 3 3 2" xfId="31112" xr:uid="{00000000-0005-0000-0000-0000E5140000}"/>
    <cellStyle name="Comma 4 7 3 4" xfId="18880" xr:uid="{00000000-0005-0000-0000-0000E6140000}"/>
    <cellStyle name="Comma 4 7 3 5" xfId="25355" xr:uid="{00000000-0005-0000-0000-0000E7140000}"/>
    <cellStyle name="Comma 4 7 3 6" xfId="37684" xr:uid="{00000000-0005-0000-0000-0000E8140000}"/>
    <cellStyle name="Comma 4 7 3 7" xfId="48857" xr:uid="{00000000-0005-0000-0000-0000E9140000}"/>
    <cellStyle name="Comma 4 7 4" xfId="5690" xr:uid="{00000000-0005-0000-0000-0000EA140000}"/>
    <cellStyle name="Comma 4 7 4 2" xfId="11406" xr:uid="{00000000-0005-0000-0000-0000EB140000}"/>
    <cellStyle name="Comma 4 7 4 2 2" xfId="33235" xr:uid="{00000000-0005-0000-0000-0000EC140000}"/>
    <cellStyle name="Comma 4 7 4 2 3" xfId="40927" xr:uid="{00000000-0005-0000-0000-0000ED140000}"/>
    <cellStyle name="Comma 4 7 4 2 4" xfId="52388" xr:uid="{00000000-0005-0000-0000-0000EE140000}"/>
    <cellStyle name="Comma 4 7 4 3" xfId="27733" xr:uid="{00000000-0005-0000-0000-0000EF140000}"/>
    <cellStyle name="Comma 4 7 4 4" xfId="37056" xr:uid="{00000000-0005-0000-0000-0000F0140000}"/>
    <cellStyle name="Comma 4 7 4 5" xfId="51328" xr:uid="{00000000-0005-0000-0000-0000F1140000}"/>
    <cellStyle name="Comma 4 7 5" xfId="10759" xr:uid="{00000000-0005-0000-0000-0000F2140000}"/>
    <cellStyle name="Comma 4 7 5 2" xfId="30484" xr:uid="{00000000-0005-0000-0000-0000F3140000}"/>
    <cellStyle name="Comma 4 7 5 3" xfId="40170" xr:uid="{00000000-0005-0000-0000-0000F4140000}"/>
    <cellStyle name="Comma 4 7 5 4" xfId="51641" xr:uid="{00000000-0005-0000-0000-0000F5140000}"/>
    <cellStyle name="Comma 4 7 6" xfId="13877" xr:uid="{00000000-0005-0000-0000-0000F6140000}"/>
    <cellStyle name="Comma 4 7 6 2" xfId="44251" xr:uid="{00000000-0005-0000-0000-0000F7140000}"/>
    <cellStyle name="Comma 4 7 7" xfId="14503" xr:uid="{00000000-0005-0000-0000-0000F8140000}"/>
    <cellStyle name="Comma 4 7 8" xfId="20393" xr:uid="{00000000-0005-0000-0000-0000F9140000}"/>
    <cellStyle name="Comma 4 7 9" xfId="22407" xr:uid="{00000000-0005-0000-0000-0000FA140000}"/>
    <cellStyle name="Comma 4 8" xfId="1270" xr:uid="{00000000-0005-0000-0000-0000FB140000}"/>
    <cellStyle name="Comma 4 8 10" xfId="24908" xr:uid="{00000000-0005-0000-0000-0000FC140000}"/>
    <cellStyle name="Comma 4 8 11" xfId="36473" xr:uid="{00000000-0005-0000-0000-0000FD140000}"/>
    <cellStyle name="Comma 4 8 12" xfId="46826" xr:uid="{00000000-0005-0000-0000-0000FE140000}"/>
    <cellStyle name="Comma 4 8 13" xfId="54758" xr:uid="{00000000-0005-0000-0000-0000FF140000}"/>
    <cellStyle name="Comma 4 8 14" xfId="2624" xr:uid="{00000000-0005-0000-0000-000000150000}"/>
    <cellStyle name="Comma 4 8 2" xfId="2206" xr:uid="{00000000-0005-0000-0000-000001150000}"/>
    <cellStyle name="Comma 4 8 2 10" xfId="47757" xr:uid="{00000000-0005-0000-0000-000002150000}"/>
    <cellStyle name="Comma 4 8 2 11" xfId="55683" xr:uid="{00000000-0005-0000-0000-000003150000}"/>
    <cellStyle name="Comma 4 8 2 12" xfId="2625" xr:uid="{00000000-0005-0000-0000-000004150000}"/>
    <cellStyle name="Comma 4 8 2 2" xfId="9056" xr:uid="{00000000-0005-0000-0000-000005150000}"/>
    <cellStyle name="Comma 4 8 2 2 2" xfId="16946" xr:uid="{00000000-0005-0000-0000-000006150000}"/>
    <cellStyle name="Comma 4 8 2 2 2 2" xfId="33866" xr:uid="{00000000-0005-0000-0000-000007150000}"/>
    <cellStyle name="Comma 4 8 2 2 3" xfId="19978" xr:uid="{00000000-0005-0000-0000-000008150000}"/>
    <cellStyle name="Comma 4 8 2 2 4" xfId="28364" xr:uid="{00000000-0005-0000-0000-000009150000}"/>
    <cellStyle name="Comma 4 8 2 2 5" xfId="41558" xr:uid="{00000000-0005-0000-0000-00000A150000}"/>
    <cellStyle name="Comma 4 8 2 2 6" xfId="49956" xr:uid="{00000000-0005-0000-0000-00000B150000}"/>
    <cellStyle name="Comma 4 8 2 3" xfId="6857" xr:uid="{00000000-0005-0000-0000-00000C150000}"/>
    <cellStyle name="Comma 4 8 2 3 2" xfId="9845" xr:uid="{00000000-0005-0000-0000-00000D150000}"/>
    <cellStyle name="Comma 4 8 2 3 3" xfId="31115" xr:uid="{00000000-0005-0000-0000-00000E150000}"/>
    <cellStyle name="Comma 4 8 2 3 4" xfId="45350" xr:uid="{00000000-0005-0000-0000-00000F150000}"/>
    <cellStyle name="Comma 4 8 2 4" xfId="14506" xr:uid="{00000000-0005-0000-0000-000010150000}"/>
    <cellStyle name="Comma 4 8 2 5" xfId="18236" xr:uid="{00000000-0005-0000-0000-000011150000}"/>
    <cellStyle name="Comma 4 8 2 6" xfId="20396" xr:uid="{00000000-0005-0000-0000-000012150000}"/>
    <cellStyle name="Comma 4 8 2 7" xfId="22410" xr:uid="{00000000-0005-0000-0000-000013150000}"/>
    <cellStyle name="Comma 4 8 2 8" xfId="25358" xr:uid="{00000000-0005-0000-0000-000014150000}"/>
    <cellStyle name="Comma 4 8 2 9" xfId="37687" xr:uid="{00000000-0005-0000-0000-000015150000}"/>
    <cellStyle name="Comma 4 8 3" xfId="8185" xr:uid="{00000000-0005-0000-0000-000016150000}"/>
    <cellStyle name="Comma 4 8 3 2" xfId="11933" xr:uid="{00000000-0005-0000-0000-000017150000}"/>
    <cellStyle name="Comma 4 8 3 2 2" xfId="33865" xr:uid="{00000000-0005-0000-0000-000018150000}"/>
    <cellStyle name="Comma 4 8 3 2 3" xfId="28363" xr:uid="{00000000-0005-0000-0000-000019150000}"/>
    <cellStyle name="Comma 4 8 3 2 4" xfId="41557" xr:uid="{00000000-0005-0000-0000-00001A150000}"/>
    <cellStyle name="Comma 4 8 3 2 5" xfId="52882" xr:uid="{00000000-0005-0000-0000-00001B150000}"/>
    <cellStyle name="Comma 4 8 3 3" xfId="13051" xr:uid="{00000000-0005-0000-0000-00001C150000}"/>
    <cellStyle name="Comma 4 8 3 3 2" xfId="31114" xr:uid="{00000000-0005-0000-0000-00001D150000}"/>
    <cellStyle name="Comma 4 8 3 4" xfId="19108" xr:uid="{00000000-0005-0000-0000-00001E150000}"/>
    <cellStyle name="Comma 4 8 3 5" xfId="25357" xr:uid="{00000000-0005-0000-0000-00001F150000}"/>
    <cellStyle name="Comma 4 8 3 6" xfId="37686" xr:uid="{00000000-0005-0000-0000-000020150000}"/>
    <cellStyle name="Comma 4 8 3 7" xfId="49085" xr:uid="{00000000-0005-0000-0000-000021150000}"/>
    <cellStyle name="Comma 4 8 4" xfId="5930" xr:uid="{00000000-0005-0000-0000-000022150000}"/>
    <cellStyle name="Comma 4 8 4 2" xfId="11634" xr:uid="{00000000-0005-0000-0000-000023150000}"/>
    <cellStyle name="Comma 4 8 4 2 2" xfId="33463" xr:uid="{00000000-0005-0000-0000-000024150000}"/>
    <cellStyle name="Comma 4 8 4 2 3" xfId="41155" xr:uid="{00000000-0005-0000-0000-000025150000}"/>
    <cellStyle name="Comma 4 8 4 2 4" xfId="52616" xr:uid="{00000000-0005-0000-0000-000026150000}"/>
    <cellStyle name="Comma 4 8 4 3" xfId="27961" xr:uid="{00000000-0005-0000-0000-000027150000}"/>
    <cellStyle name="Comma 4 8 4 4" xfId="37284" xr:uid="{00000000-0005-0000-0000-000028150000}"/>
    <cellStyle name="Comma 4 8 4 5" xfId="51475" xr:uid="{00000000-0005-0000-0000-000029150000}"/>
    <cellStyle name="Comma 4 8 5" xfId="10890" xr:uid="{00000000-0005-0000-0000-00002A150000}"/>
    <cellStyle name="Comma 4 8 5 2" xfId="30712" xr:uid="{00000000-0005-0000-0000-00002B150000}"/>
    <cellStyle name="Comma 4 8 5 3" xfId="40398" xr:uid="{00000000-0005-0000-0000-00002C150000}"/>
    <cellStyle name="Comma 4 8 5 4" xfId="51869" xr:uid="{00000000-0005-0000-0000-00002D150000}"/>
    <cellStyle name="Comma 4 8 6" xfId="14105" xr:uid="{00000000-0005-0000-0000-00002E150000}"/>
    <cellStyle name="Comma 4 8 6 2" xfId="44479" xr:uid="{00000000-0005-0000-0000-00002F150000}"/>
    <cellStyle name="Comma 4 8 7" xfId="14505" xr:uid="{00000000-0005-0000-0000-000030150000}"/>
    <cellStyle name="Comma 4 8 8" xfId="20395" xr:uid="{00000000-0005-0000-0000-000031150000}"/>
    <cellStyle name="Comma 4 8 9" xfId="22409" xr:uid="{00000000-0005-0000-0000-000032150000}"/>
    <cellStyle name="Comma 4 9" xfId="745" xr:uid="{00000000-0005-0000-0000-000033150000}"/>
    <cellStyle name="Comma 4 9 10" xfId="35876" xr:uid="{00000000-0005-0000-0000-000034150000}"/>
    <cellStyle name="Comma 4 9 11" xfId="46301" xr:uid="{00000000-0005-0000-0000-000035150000}"/>
    <cellStyle name="Comma 4 9 12" xfId="54233" xr:uid="{00000000-0005-0000-0000-000036150000}"/>
    <cellStyle name="Comma 4 9 13" xfId="2626" xr:uid="{00000000-0005-0000-0000-000037150000}"/>
    <cellStyle name="Comma 4 9 2" xfId="1693" xr:uid="{00000000-0005-0000-0000-000038150000}"/>
    <cellStyle name="Comma 4 9 2 10" xfId="47244" xr:uid="{00000000-0005-0000-0000-000039150000}"/>
    <cellStyle name="Comma 4 9 2 11" xfId="55170" xr:uid="{00000000-0005-0000-0000-00003A150000}"/>
    <cellStyle name="Comma 4 9 2 12" xfId="2627" xr:uid="{00000000-0005-0000-0000-00003B150000}"/>
    <cellStyle name="Comma 4 9 2 2" xfId="8543" xr:uid="{00000000-0005-0000-0000-00003C150000}"/>
    <cellStyle name="Comma 4 9 2 2 2" xfId="16947" xr:uid="{00000000-0005-0000-0000-00003D150000}"/>
    <cellStyle name="Comma 4 9 2 2 2 2" xfId="33868" xr:uid="{00000000-0005-0000-0000-00003E150000}"/>
    <cellStyle name="Comma 4 9 2 2 3" xfId="19465" xr:uid="{00000000-0005-0000-0000-00003F150000}"/>
    <cellStyle name="Comma 4 9 2 2 4" xfId="28366" xr:uid="{00000000-0005-0000-0000-000040150000}"/>
    <cellStyle name="Comma 4 9 2 2 5" xfId="41560" xr:uid="{00000000-0005-0000-0000-000041150000}"/>
    <cellStyle name="Comma 4 9 2 2 6" xfId="49443" xr:uid="{00000000-0005-0000-0000-000042150000}"/>
    <cellStyle name="Comma 4 9 2 3" xfId="6344" xr:uid="{00000000-0005-0000-0000-000043150000}"/>
    <cellStyle name="Comma 4 9 2 3 2" xfId="9776" xr:uid="{00000000-0005-0000-0000-000044150000}"/>
    <cellStyle name="Comma 4 9 2 3 3" xfId="31117" xr:uid="{00000000-0005-0000-0000-000045150000}"/>
    <cellStyle name="Comma 4 9 2 3 4" xfId="44837" xr:uid="{00000000-0005-0000-0000-000046150000}"/>
    <cellStyle name="Comma 4 9 2 4" xfId="14508" xr:uid="{00000000-0005-0000-0000-000047150000}"/>
    <cellStyle name="Comma 4 9 2 5" xfId="17948" xr:uid="{00000000-0005-0000-0000-000048150000}"/>
    <cellStyle name="Comma 4 9 2 6" xfId="20398" xr:uid="{00000000-0005-0000-0000-000049150000}"/>
    <cellStyle name="Comma 4 9 2 7" xfId="22412" xr:uid="{00000000-0005-0000-0000-00004A150000}"/>
    <cellStyle name="Comma 4 9 2 8" xfId="25360" xr:uid="{00000000-0005-0000-0000-00004B150000}"/>
    <cellStyle name="Comma 4 9 2 9" xfId="37689" xr:uid="{00000000-0005-0000-0000-00004C150000}"/>
    <cellStyle name="Comma 4 9 3" xfId="7672" xr:uid="{00000000-0005-0000-0000-00004D150000}"/>
    <cellStyle name="Comma 4 9 3 2" xfId="11934" xr:uid="{00000000-0005-0000-0000-00004E150000}"/>
    <cellStyle name="Comma 4 9 3 2 2" xfId="33867" xr:uid="{00000000-0005-0000-0000-00004F150000}"/>
    <cellStyle name="Comma 4 9 3 2 3" xfId="41559" xr:uid="{00000000-0005-0000-0000-000050150000}"/>
    <cellStyle name="Comma 4 9 3 2 4" xfId="52883" xr:uid="{00000000-0005-0000-0000-000051150000}"/>
    <cellStyle name="Comma 4 9 3 3" xfId="18595" xr:uid="{00000000-0005-0000-0000-000052150000}"/>
    <cellStyle name="Comma 4 9 3 4" xfId="28365" xr:uid="{00000000-0005-0000-0000-000053150000}"/>
    <cellStyle name="Comma 4 9 3 5" xfId="37688" xr:uid="{00000000-0005-0000-0000-000054150000}"/>
    <cellStyle name="Comma 4 9 3 6" xfId="48572" xr:uid="{00000000-0005-0000-0000-000055150000}"/>
    <cellStyle name="Comma 4 9 4" xfId="5405" xr:uid="{00000000-0005-0000-0000-000056150000}"/>
    <cellStyle name="Comma 4 9 4 2" xfId="9893" xr:uid="{00000000-0005-0000-0000-000057150000}"/>
    <cellStyle name="Comma 4 9 4 3" xfId="31116" xr:uid="{00000000-0005-0000-0000-000058150000}"/>
    <cellStyle name="Comma 4 9 4 4" xfId="39885" xr:uid="{00000000-0005-0000-0000-000059150000}"/>
    <cellStyle name="Comma 4 9 4 5" xfId="50754" xr:uid="{00000000-0005-0000-0000-00005A150000}"/>
    <cellStyle name="Comma 4 9 5" xfId="13592" xr:uid="{00000000-0005-0000-0000-00005B150000}"/>
    <cellStyle name="Comma 4 9 5 2" xfId="43966" xr:uid="{00000000-0005-0000-0000-00005C150000}"/>
    <cellStyle name="Comma 4 9 6" xfId="14507" xr:uid="{00000000-0005-0000-0000-00005D150000}"/>
    <cellStyle name="Comma 4 9 7" xfId="20397" xr:uid="{00000000-0005-0000-0000-00005E150000}"/>
    <cellStyle name="Comma 4 9 8" xfId="22411" xr:uid="{00000000-0005-0000-0000-00005F150000}"/>
    <cellStyle name="Comma 4 9 9" xfId="25359" xr:uid="{00000000-0005-0000-0000-000060150000}"/>
    <cellStyle name="Comma 5" xfId="35" xr:uid="{00000000-0005-0000-0000-000061150000}"/>
    <cellStyle name="Comma 5 10" xfId="632" xr:uid="{00000000-0005-0000-0000-000062150000}"/>
    <cellStyle name="Comma 5 10 10" xfId="46188" xr:uid="{00000000-0005-0000-0000-000063150000}"/>
    <cellStyle name="Comma 5 10 11" xfId="54120" xr:uid="{00000000-0005-0000-0000-000064150000}"/>
    <cellStyle name="Comma 5 10 12" xfId="2629" xr:uid="{00000000-0005-0000-0000-000065150000}"/>
    <cellStyle name="Comma 5 10 2" xfId="7559" xr:uid="{00000000-0005-0000-0000-000066150000}"/>
    <cellStyle name="Comma 5 10 2 2" xfId="16948" xr:uid="{00000000-0005-0000-0000-000067150000}"/>
    <cellStyle name="Comma 5 10 2 2 2" xfId="33870" xr:uid="{00000000-0005-0000-0000-000068150000}"/>
    <cellStyle name="Comma 5 10 2 3" xfId="19352" xr:uid="{00000000-0005-0000-0000-000069150000}"/>
    <cellStyle name="Comma 5 10 2 4" xfId="28368" xr:uid="{00000000-0005-0000-0000-00006A150000}"/>
    <cellStyle name="Comma 5 10 2 5" xfId="41562" xr:uid="{00000000-0005-0000-0000-00006B150000}"/>
    <cellStyle name="Comma 5 10 2 6" xfId="48459" xr:uid="{00000000-0005-0000-0000-00006C150000}"/>
    <cellStyle name="Comma 5 10 3" xfId="5292" xr:uid="{00000000-0005-0000-0000-00006D150000}"/>
    <cellStyle name="Comma 5 10 3 2" xfId="12601" xr:uid="{00000000-0005-0000-0000-00006E150000}"/>
    <cellStyle name="Comma 5 10 3 3" xfId="31119" xr:uid="{00000000-0005-0000-0000-00006F150000}"/>
    <cellStyle name="Comma 5 10 3 4" xfId="43853" xr:uid="{00000000-0005-0000-0000-000070150000}"/>
    <cellStyle name="Comma 5 10 4" xfId="14510" xr:uid="{00000000-0005-0000-0000-000071150000}"/>
    <cellStyle name="Comma 5 10 5" xfId="17835" xr:uid="{00000000-0005-0000-0000-000072150000}"/>
    <cellStyle name="Comma 5 10 6" xfId="20400" xr:uid="{00000000-0005-0000-0000-000073150000}"/>
    <cellStyle name="Comma 5 10 7" xfId="22414" xr:uid="{00000000-0005-0000-0000-000074150000}"/>
    <cellStyle name="Comma 5 10 8" xfId="25362" xr:uid="{00000000-0005-0000-0000-000075150000}"/>
    <cellStyle name="Comma 5 10 9" xfId="37691" xr:uid="{00000000-0005-0000-0000-000076150000}"/>
    <cellStyle name="Comma 5 11" xfId="1580" xr:uid="{00000000-0005-0000-0000-000077150000}"/>
    <cellStyle name="Comma 5 11 2" xfId="8430" xr:uid="{00000000-0005-0000-0000-000078150000}"/>
    <cellStyle name="Comma 5 11 2 2" xfId="33869" xr:uid="{00000000-0005-0000-0000-000079150000}"/>
    <cellStyle name="Comma 5 11 2 3" xfId="28367" xr:uid="{00000000-0005-0000-0000-00007A150000}"/>
    <cellStyle name="Comma 5 11 2 4" xfId="41561" xr:uid="{00000000-0005-0000-0000-00007B150000}"/>
    <cellStyle name="Comma 5 11 2 5" xfId="49330" xr:uid="{00000000-0005-0000-0000-00007C150000}"/>
    <cellStyle name="Comma 5 11 3" xfId="16538" xr:uid="{00000000-0005-0000-0000-00007D150000}"/>
    <cellStyle name="Comma 5 11 3 2" xfId="31118" xr:uid="{00000000-0005-0000-0000-00007E150000}"/>
    <cellStyle name="Comma 5 11 3 3" xfId="44724" xr:uid="{00000000-0005-0000-0000-00007F150000}"/>
    <cellStyle name="Comma 5 11 4" xfId="18482" xr:uid="{00000000-0005-0000-0000-000080150000}"/>
    <cellStyle name="Comma 5 11 5" xfId="25361" xr:uid="{00000000-0005-0000-0000-000081150000}"/>
    <cellStyle name="Comma 5 11 6" xfId="37690" xr:uid="{00000000-0005-0000-0000-000082150000}"/>
    <cellStyle name="Comma 5 11 7" xfId="47131" xr:uid="{00000000-0005-0000-0000-000083150000}"/>
    <cellStyle name="Comma 5 11 8" xfId="55057" xr:uid="{00000000-0005-0000-0000-000084150000}"/>
    <cellStyle name="Comma 5 11 9" xfId="6231" xr:uid="{00000000-0005-0000-0000-000085150000}"/>
    <cellStyle name="Comma 5 12" xfId="7102" xr:uid="{00000000-0005-0000-0000-000086150000}"/>
    <cellStyle name="Comma 5 12 2" xfId="11122" xr:uid="{00000000-0005-0000-0000-000087150000}"/>
    <cellStyle name="Comma 5 12 2 2" xfId="32951" xr:uid="{00000000-0005-0000-0000-000088150000}"/>
    <cellStyle name="Comma 5 12 2 3" xfId="40643" xr:uid="{00000000-0005-0000-0000-000089150000}"/>
    <cellStyle name="Comma 5 12 2 4" xfId="52104" xr:uid="{00000000-0005-0000-0000-00008A150000}"/>
    <cellStyle name="Comma 5 12 3" xfId="27449" xr:uid="{00000000-0005-0000-0000-00008B150000}"/>
    <cellStyle name="Comma 5 12 4" xfId="36772" xr:uid="{00000000-0005-0000-0000-00008C150000}"/>
    <cellStyle name="Comma 5 12 5" xfId="48002" xr:uid="{00000000-0005-0000-0000-00008D150000}"/>
    <cellStyle name="Comma 5 13" xfId="4726" xr:uid="{00000000-0005-0000-0000-00008E150000}"/>
    <cellStyle name="Comma 5 13 2" xfId="9860" xr:uid="{00000000-0005-0000-0000-00008F150000}"/>
    <cellStyle name="Comma 5 13 2 2" xfId="51107" xr:uid="{00000000-0005-0000-0000-000090150000}"/>
    <cellStyle name="Comma 5 13 3" xfId="30200" xr:uid="{00000000-0005-0000-0000-000091150000}"/>
    <cellStyle name="Comma 5 13 4" xfId="39772" xr:uid="{00000000-0005-0000-0000-000092150000}"/>
    <cellStyle name="Comma 5 13 5" xfId="50773" xr:uid="{00000000-0005-0000-0000-000093150000}"/>
    <cellStyle name="Comma 5 14" xfId="10117" xr:uid="{00000000-0005-0000-0000-000094150000}"/>
    <cellStyle name="Comma 5 14 2" xfId="43394" xr:uid="{00000000-0005-0000-0000-000095150000}"/>
    <cellStyle name="Comma 5 14 3" xfId="50504" xr:uid="{00000000-0005-0000-0000-000096150000}"/>
    <cellStyle name="Comma 5 15" xfId="14509" xr:uid="{00000000-0005-0000-0000-000097150000}"/>
    <cellStyle name="Comma 5 16" xfId="20399" xr:uid="{00000000-0005-0000-0000-000098150000}"/>
    <cellStyle name="Comma 5 17" xfId="22413" xr:uid="{00000000-0005-0000-0000-000099150000}"/>
    <cellStyle name="Comma 5 18" xfId="24258" xr:uid="{00000000-0005-0000-0000-00009A150000}"/>
    <cellStyle name="Comma 5 19" xfId="35709" xr:uid="{00000000-0005-0000-0000-00009B150000}"/>
    <cellStyle name="Comma 5 2" xfId="79" xr:uid="{00000000-0005-0000-0000-00009C150000}"/>
    <cellStyle name="Comma 5 2 10" xfId="1594" xr:uid="{00000000-0005-0000-0000-00009D150000}"/>
    <cellStyle name="Comma 5 2 10 2" xfId="8444" xr:uid="{00000000-0005-0000-0000-00009E150000}"/>
    <cellStyle name="Comma 5 2 10 2 2" xfId="33871" xr:uid="{00000000-0005-0000-0000-00009F150000}"/>
    <cellStyle name="Comma 5 2 10 2 3" xfId="28369" xr:uid="{00000000-0005-0000-0000-0000A0150000}"/>
    <cellStyle name="Comma 5 2 10 2 4" xfId="41563" xr:uid="{00000000-0005-0000-0000-0000A1150000}"/>
    <cellStyle name="Comma 5 2 10 2 5" xfId="49344" xr:uid="{00000000-0005-0000-0000-0000A2150000}"/>
    <cellStyle name="Comma 5 2 10 3" xfId="16299" xr:uid="{00000000-0005-0000-0000-0000A3150000}"/>
    <cellStyle name="Comma 5 2 10 3 2" xfId="31120" xr:uid="{00000000-0005-0000-0000-0000A4150000}"/>
    <cellStyle name="Comma 5 2 10 3 3" xfId="44738" xr:uid="{00000000-0005-0000-0000-0000A5150000}"/>
    <cellStyle name="Comma 5 2 10 4" xfId="18496" xr:uid="{00000000-0005-0000-0000-0000A6150000}"/>
    <cellStyle name="Comma 5 2 10 5" xfId="25363" xr:uid="{00000000-0005-0000-0000-0000A7150000}"/>
    <cellStyle name="Comma 5 2 10 6" xfId="37692" xr:uid="{00000000-0005-0000-0000-0000A8150000}"/>
    <cellStyle name="Comma 5 2 10 7" xfId="47145" xr:uid="{00000000-0005-0000-0000-0000A9150000}"/>
    <cellStyle name="Comma 5 2 10 8" xfId="55071" xr:uid="{00000000-0005-0000-0000-0000AA150000}"/>
    <cellStyle name="Comma 5 2 10 9" xfId="6245" xr:uid="{00000000-0005-0000-0000-0000AB150000}"/>
    <cellStyle name="Comma 5 2 11" xfId="7116" xr:uid="{00000000-0005-0000-0000-0000AC150000}"/>
    <cellStyle name="Comma 5 2 11 2" xfId="11136" xr:uid="{00000000-0005-0000-0000-0000AD150000}"/>
    <cellStyle name="Comma 5 2 11 2 2" xfId="32965" xr:uid="{00000000-0005-0000-0000-0000AE150000}"/>
    <cellStyle name="Comma 5 2 11 2 3" xfId="40657" xr:uid="{00000000-0005-0000-0000-0000AF150000}"/>
    <cellStyle name="Comma 5 2 11 2 4" xfId="52118" xr:uid="{00000000-0005-0000-0000-0000B0150000}"/>
    <cellStyle name="Comma 5 2 11 3" xfId="27463" xr:uid="{00000000-0005-0000-0000-0000B1150000}"/>
    <cellStyle name="Comma 5 2 11 4" xfId="36786" xr:uid="{00000000-0005-0000-0000-0000B2150000}"/>
    <cellStyle name="Comma 5 2 11 5" xfId="48016" xr:uid="{00000000-0005-0000-0000-0000B3150000}"/>
    <cellStyle name="Comma 5 2 12" xfId="4753" xr:uid="{00000000-0005-0000-0000-0000B4150000}"/>
    <cellStyle name="Comma 5 2 12 2" xfId="10596" xr:uid="{00000000-0005-0000-0000-0000B5150000}"/>
    <cellStyle name="Comma 5 2 12 2 2" xfId="50893" xr:uid="{00000000-0005-0000-0000-0000B6150000}"/>
    <cellStyle name="Comma 5 2 12 3" xfId="30214" xr:uid="{00000000-0005-0000-0000-0000B7150000}"/>
    <cellStyle name="Comma 5 2 12 4" xfId="39786" xr:uid="{00000000-0005-0000-0000-0000B8150000}"/>
    <cellStyle name="Comma 5 2 12 5" xfId="50423" xr:uid="{00000000-0005-0000-0000-0000B9150000}"/>
    <cellStyle name="Comma 5 2 13" xfId="9786" xr:uid="{00000000-0005-0000-0000-0000BA150000}"/>
    <cellStyle name="Comma 5 2 13 2" xfId="43408" xr:uid="{00000000-0005-0000-0000-0000BB150000}"/>
    <cellStyle name="Comma 5 2 13 3" xfId="50428" xr:uid="{00000000-0005-0000-0000-0000BC150000}"/>
    <cellStyle name="Comma 5 2 14" xfId="14511" xr:uid="{00000000-0005-0000-0000-0000BD150000}"/>
    <cellStyle name="Comma 5 2 15" xfId="20401" xr:uid="{00000000-0005-0000-0000-0000BE150000}"/>
    <cellStyle name="Comma 5 2 16" xfId="22415" xr:uid="{00000000-0005-0000-0000-0000BF150000}"/>
    <cellStyle name="Comma 5 2 17" xfId="24292" xr:uid="{00000000-0005-0000-0000-0000C0150000}"/>
    <cellStyle name="Comma 5 2 18" xfId="35743" xr:uid="{00000000-0005-0000-0000-0000C1150000}"/>
    <cellStyle name="Comma 5 2 19" xfId="45636" xr:uid="{00000000-0005-0000-0000-0000C2150000}"/>
    <cellStyle name="Comma 5 2 2" xfId="233" xr:uid="{00000000-0005-0000-0000-0000C3150000}"/>
    <cellStyle name="Comma 5 2 2 10" xfId="14512" xr:uid="{00000000-0005-0000-0000-0000C4150000}"/>
    <cellStyle name="Comma 5 2 2 11" xfId="20402" xr:uid="{00000000-0005-0000-0000-0000C5150000}"/>
    <cellStyle name="Comma 5 2 2 12" xfId="22416" xr:uid="{00000000-0005-0000-0000-0000C6150000}"/>
    <cellStyle name="Comma 5 2 2 13" xfId="24515" xr:uid="{00000000-0005-0000-0000-0000C7150000}"/>
    <cellStyle name="Comma 5 2 2 14" xfId="35828" xr:uid="{00000000-0005-0000-0000-0000C8150000}"/>
    <cellStyle name="Comma 5 2 2 15" xfId="45790" xr:uid="{00000000-0005-0000-0000-0000C9150000}"/>
    <cellStyle name="Comma 5 2 2 16" xfId="53723" xr:uid="{00000000-0005-0000-0000-0000CA150000}"/>
    <cellStyle name="Comma 5 2 2 17" xfId="2631" xr:uid="{00000000-0005-0000-0000-0000CB150000}"/>
    <cellStyle name="Comma 5 2 2 2" xfId="514" xr:uid="{00000000-0005-0000-0000-0000CC150000}"/>
    <cellStyle name="Comma 5 2 2 2 10" xfId="22417" xr:uid="{00000000-0005-0000-0000-0000CD150000}"/>
    <cellStyle name="Comma 5 2 2 2 11" xfId="24791" xr:uid="{00000000-0005-0000-0000-0000CE150000}"/>
    <cellStyle name="Comma 5 2 2 2 12" xfId="36356" xr:uid="{00000000-0005-0000-0000-0000CF150000}"/>
    <cellStyle name="Comma 5 2 2 2 13" xfId="46070" xr:uid="{00000000-0005-0000-0000-0000D0150000}"/>
    <cellStyle name="Comma 5 2 2 2 14" xfId="54002" xr:uid="{00000000-0005-0000-0000-0000D1150000}"/>
    <cellStyle name="Comma 5 2 2 2 15" xfId="2632" xr:uid="{00000000-0005-0000-0000-0000D2150000}"/>
    <cellStyle name="Comma 5 2 2 2 2" xfId="1171" xr:uid="{00000000-0005-0000-0000-0000D3150000}"/>
    <cellStyle name="Comma 5 2 2 2 2 10" xfId="46727" xr:uid="{00000000-0005-0000-0000-0000D4150000}"/>
    <cellStyle name="Comma 5 2 2 2 2 11" xfId="54659" xr:uid="{00000000-0005-0000-0000-0000D5150000}"/>
    <cellStyle name="Comma 5 2 2 2 2 12" xfId="2633" xr:uid="{00000000-0005-0000-0000-0000D6150000}"/>
    <cellStyle name="Comma 5 2 2 2 2 2" xfId="8086" xr:uid="{00000000-0005-0000-0000-0000D7150000}"/>
    <cellStyle name="Comma 5 2 2 2 2 2 2" xfId="13057" xr:uid="{00000000-0005-0000-0000-0000D8150000}"/>
    <cellStyle name="Comma 5 2 2 2 2 2 2 2" xfId="33874" xr:uid="{00000000-0005-0000-0000-0000D9150000}"/>
    <cellStyle name="Comma 5 2 2 2 2 2 3" xfId="13117" xr:uid="{00000000-0005-0000-0000-0000DA150000}"/>
    <cellStyle name="Comma 5 2 2 2 2 2 4" xfId="19879" xr:uid="{00000000-0005-0000-0000-0000DB150000}"/>
    <cellStyle name="Comma 5 2 2 2 2 2 5" xfId="28372" xr:uid="{00000000-0005-0000-0000-0000DC150000}"/>
    <cellStyle name="Comma 5 2 2 2 2 2 6" xfId="41566" xr:uid="{00000000-0005-0000-0000-0000DD150000}"/>
    <cellStyle name="Comma 5 2 2 2 2 2 7" xfId="48986" xr:uid="{00000000-0005-0000-0000-0000DE150000}"/>
    <cellStyle name="Comma 5 2 2 2 2 3" xfId="5831" xr:uid="{00000000-0005-0000-0000-0000DF150000}"/>
    <cellStyle name="Comma 5 2 2 2 2 3 2" xfId="12086" xr:uid="{00000000-0005-0000-0000-0000E0150000}"/>
    <cellStyle name="Comma 5 2 2 2 2 3 3" xfId="31123" xr:uid="{00000000-0005-0000-0000-0000E1150000}"/>
    <cellStyle name="Comma 5 2 2 2 2 3 4" xfId="44380" xr:uid="{00000000-0005-0000-0000-0000E2150000}"/>
    <cellStyle name="Comma 5 2 2 2 2 4" xfId="14006" xr:uid="{00000000-0005-0000-0000-0000E3150000}"/>
    <cellStyle name="Comma 5 2 2 2 2 5" xfId="14514" xr:uid="{00000000-0005-0000-0000-0000E4150000}"/>
    <cellStyle name="Comma 5 2 2 2 2 6" xfId="20404" xr:uid="{00000000-0005-0000-0000-0000E5150000}"/>
    <cellStyle name="Comma 5 2 2 2 2 7" xfId="22418" xr:uid="{00000000-0005-0000-0000-0000E6150000}"/>
    <cellStyle name="Comma 5 2 2 2 2 8" xfId="25366" xr:uid="{00000000-0005-0000-0000-0000E7150000}"/>
    <cellStyle name="Comma 5 2 2 2 2 9" xfId="37695" xr:uid="{00000000-0005-0000-0000-0000E8150000}"/>
    <cellStyle name="Comma 5 2 2 2 3" xfId="2107" xr:uid="{00000000-0005-0000-0000-0000E9150000}"/>
    <cellStyle name="Comma 5 2 2 2 3 10" xfId="47658" xr:uid="{00000000-0005-0000-0000-0000EA150000}"/>
    <cellStyle name="Comma 5 2 2 2 3 11" xfId="55584" xr:uid="{00000000-0005-0000-0000-0000EB150000}"/>
    <cellStyle name="Comma 5 2 2 2 3 12" xfId="2634" xr:uid="{00000000-0005-0000-0000-0000EC150000}"/>
    <cellStyle name="Comma 5 2 2 2 3 2" xfId="8957" xr:uid="{00000000-0005-0000-0000-0000ED150000}"/>
    <cellStyle name="Comma 5 2 2 2 3 2 2" xfId="16949" xr:uid="{00000000-0005-0000-0000-0000EE150000}"/>
    <cellStyle name="Comma 5 2 2 2 3 2 2 2" xfId="33875" xr:uid="{00000000-0005-0000-0000-0000EF150000}"/>
    <cellStyle name="Comma 5 2 2 2 3 2 3" xfId="28373" xr:uid="{00000000-0005-0000-0000-0000F0150000}"/>
    <cellStyle name="Comma 5 2 2 2 3 2 4" xfId="41567" xr:uid="{00000000-0005-0000-0000-0000F1150000}"/>
    <cellStyle name="Comma 5 2 2 2 3 2 5" xfId="49857" xr:uid="{00000000-0005-0000-0000-0000F2150000}"/>
    <cellStyle name="Comma 5 2 2 2 3 3" xfId="6758" xr:uid="{00000000-0005-0000-0000-0000F3150000}"/>
    <cellStyle name="Comma 5 2 2 2 3 3 2" xfId="31124" xr:uid="{00000000-0005-0000-0000-0000F4150000}"/>
    <cellStyle name="Comma 5 2 2 2 3 3 3" xfId="45251" xr:uid="{00000000-0005-0000-0000-0000F5150000}"/>
    <cellStyle name="Comma 5 2 2 2 3 4" xfId="14515" xr:uid="{00000000-0005-0000-0000-0000F6150000}"/>
    <cellStyle name="Comma 5 2 2 2 3 5" xfId="19009" xr:uid="{00000000-0005-0000-0000-0000F7150000}"/>
    <cellStyle name="Comma 5 2 2 2 3 6" xfId="20405" xr:uid="{00000000-0005-0000-0000-0000F8150000}"/>
    <cellStyle name="Comma 5 2 2 2 3 7" xfId="22419" xr:uid="{00000000-0005-0000-0000-0000F9150000}"/>
    <cellStyle name="Comma 5 2 2 2 3 8" xfId="25367" xr:uid="{00000000-0005-0000-0000-0000FA150000}"/>
    <cellStyle name="Comma 5 2 2 2 3 9" xfId="37696" xr:uid="{00000000-0005-0000-0000-0000FB150000}"/>
    <cellStyle name="Comma 5 2 2 2 4" xfId="7459" xr:uid="{00000000-0005-0000-0000-0000FC150000}"/>
    <cellStyle name="Comma 5 2 2 2 4 2" xfId="11937" xr:uid="{00000000-0005-0000-0000-0000FD150000}"/>
    <cellStyle name="Comma 5 2 2 2 4 2 2" xfId="33873" xr:uid="{00000000-0005-0000-0000-0000FE150000}"/>
    <cellStyle name="Comma 5 2 2 2 4 2 3" xfId="28371" xr:uid="{00000000-0005-0000-0000-0000FF150000}"/>
    <cellStyle name="Comma 5 2 2 2 4 2 4" xfId="41565" xr:uid="{00000000-0005-0000-0000-000000160000}"/>
    <cellStyle name="Comma 5 2 2 2 4 2 5" xfId="52884" xr:uid="{00000000-0005-0000-0000-000001160000}"/>
    <cellStyle name="Comma 5 2 2 2 4 3" xfId="9915" xr:uid="{00000000-0005-0000-0000-000002160000}"/>
    <cellStyle name="Comma 5 2 2 2 4 3 2" xfId="31122" xr:uid="{00000000-0005-0000-0000-000003160000}"/>
    <cellStyle name="Comma 5 2 2 2 4 4" xfId="25365" xr:uid="{00000000-0005-0000-0000-000004160000}"/>
    <cellStyle name="Comma 5 2 2 2 4 5" xfId="37694" xr:uid="{00000000-0005-0000-0000-000005160000}"/>
    <cellStyle name="Comma 5 2 2 2 4 6" xfId="48359" xr:uid="{00000000-0005-0000-0000-000006160000}"/>
    <cellStyle name="Comma 5 2 2 2 5" xfId="5174" xr:uid="{00000000-0005-0000-0000-000007160000}"/>
    <cellStyle name="Comma 5 2 2 2 5 2" xfId="11535" xr:uid="{00000000-0005-0000-0000-000008160000}"/>
    <cellStyle name="Comma 5 2 2 2 5 2 2" xfId="33364" xr:uid="{00000000-0005-0000-0000-000009160000}"/>
    <cellStyle name="Comma 5 2 2 2 5 2 3" xfId="41056" xr:uid="{00000000-0005-0000-0000-00000A160000}"/>
    <cellStyle name="Comma 5 2 2 2 5 2 4" xfId="52517" xr:uid="{00000000-0005-0000-0000-00000B160000}"/>
    <cellStyle name="Comma 5 2 2 2 5 3" xfId="27862" xr:uid="{00000000-0005-0000-0000-00000C160000}"/>
    <cellStyle name="Comma 5 2 2 2 5 4" xfId="37185" xr:uid="{00000000-0005-0000-0000-00000D160000}"/>
    <cellStyle name="Comma 5 2 2 2 5 5" xfId="50260" xr:uid="{00000000-0005-0000-0000-00000E160000}"/>
    <cellStyle name="Comma 5 2 2 2 6" xfId="10838" xr:uid="{00000000-0005-0000-0000-00000F160000}"/>
    <cellStyle name="Comma 5 2 2 2 6 2" xfId="30613" xr:uid="{00000000-0005-0000-0000-000010160000}"/>
    <cellStyle name="Comma 5 2 2 2 6 3" xfId="40299" xr:uid="{00000000-0005-0000-0000-000011160000}"/>
    <cellStyle name="Comma 5 2 2 2 6 4" xfId="51770" xr:uid="{00000000-0005-0000-0000-000012160000}"/>
    <cellStyle name="Comma 5 2 2 2 7" xfId="13493" xr:uid="{00000000-0005-0000-0000-000013160000}"/>
    <cellStyle name="Comma 5 2 2 2 7 2" xfId="43753" xr:uid="{00000000-0005-0000-0000-000014160000}"/>
    <cellStyle name="Comma 5 2 2 2 8" xfId="14513" xr:uid="{00000000-0005-0000-0000-000015160000}"/>
    <cellStyle name="Comma 5 2 2 2 9" xfId="20403" xr:uid="{00000000-0005-0000-0000-000016160000}"/>
    <cellStyle name="Comma 5 2 2 3" xfId="1429" xr:uid="{00000000-0005-0000-0000-000017160000}"/>
    <cellStyle name="Comma 5 2 2 3 10" xfId="25067" xr:uid="{00000000-0005-0000-0000-000018160000}"/>
    <cellStyle name="Comma 5 2 2 3 11" xfId="36632" xr:uid="{00000000-0005-0000-0000-000019160000}"/>
    <cellStyle name="Comma 5 2 2 3 12" xfId="46985" xr:uid="{00000000-0005-0000-0000-00001A160000}"/>
    <cellStyle name="Comma 5 2 2 3 13" xfId="54917" xr:uid="{00000000-0005-0000-0000-00001B160000}"/>
    <cellStyle name="Comma 5 2 2 3 14" xfId="2635" xr:uid="{00000000-0005-0000-0000-00001C160000}"/>
    <cellStyle name="Comma 5 2 2 3 2" xfId="2335" xr:uid="{00000000-0005-0000-0000-00001D160000}"/>
    <cellStyle name="Comma 5 2 2 3 2 10" xfId="47886" xr:uid="{00000000-0005-0000-0000-00001E160000}"/>
    <cellStyle name="Comma 5 2 2 3 2 11" xfId="55812" xr:uid="{00000000-0005-0000-0000-00001F160000}"/>
    <cellStyle name="Comma 5 2 2 3 2 12" xfId="2636" xr:uid="{00000000-0005-0000-0000-000020160000}"/>
    <cellStyle name="Comma 5 2 2 3 2 2" xfId="9185" xr:uid="{00000000-0005-0000-0000-000021160000}"/>
    <cellStyle name="Comma 5 2 2 3 2 2 2" xfId="16950" xr:uid="{00000000-0005-0000-0000-000022160000}"/>
    <cellStyle name="Comma 5 2 2 3 2 2 2 2" xfId="33877" xr:uid="{00000000-0005-0000-0000-000023160000}"/>
    <cellStyle name="Comma 5 2 2 3 2 2 3" xfId="20107" xr:uid="{00000000-0005-0000-0000-000024160000}"/>
    <cellStyle name="Comma 5 2 2 3 2 2 4" xfId="28375" xr:uid="{00000000-0005-0000-0000-000025160000}"/>
    <cellStyle name="Comma 5 2 2 3 2 2 5" xfId="41569" xr:uid="{00000000-0005-0000-0000-000026160000}"/>
    <cellStyle name="Comma 5 2 2 3 2 2 6" xfId="50085" xr:uid="{00000000-0005-0000-0000-000027160000}"/>
    <cellStyle name="Comma 5 2 2 3 2 3" xfId="6986" xr:uid="{00000000-0005-0000-0000-000028160000}"/>
    <cellStyle name="Comma 5 2 2 3 2 3 2" xfId="9834" xr:uid="{00000000-0005-0000-0000-000029160000}"/>
    <cellStyle name="Comma 5 2 2 3 2 3 3" xfId="31126" xr:uid="{00000000-0005-0000-0000-00002A160000}"/>
    <cellStyle name="Comma 5 2 2 3 2 3 4" xfId="45479" xr:uid="{00000000-0005-0000-0000-00002B160000}"/>
    <cellStyle name="Comma 5 2 2 3 2 4" xfId="14517" xr:uid="{00000000-0005-0000-0000-00002C160000}"/>
    <cellStyle name="Comma 5 2 2 3 2 5" xfId="18365" xr:uid="{00000000-0005-0000-0000-00002D160000}"/>
    <cellStyle name="Comma 5 2 2 3 2 6" xfId="20407" xr:uid="{00000000-0005-0000-0000-00002E160000}"/>
    <cellStyle name="Comma 5 2 2 3 2 7" xfId="22421" xr:uid="{00000000-0005-0000-0000-00002F160000}"/>
    <cellStyle name="Comma 5 2 2 3 2 8" xfId="25369" xr:uid="{00000000-0005-0000-0000-000030160000}"/>
    <cellStyle name="Comma 5 2 2 3 2 9" xfId="37698" xr:uid="{00000000-0005-0000-0000-000031160000}"/>
    <cellStyle name="Comma 5 2 2 3 3" xfId="8314" xr:uid="{00000000-0005-0000-0000-000032160000}"/>
    <cellStyle name="Comma 5 2 2 3 3 2" xfId="11938" xr:uid="{00000000-0005-0000-0000-000033160000}"/>
    <cellStyle name="Comma 5 2 2 3 3 2 2" xfId="33876" xr:uid="{00000000-0005-0000-0000-000034160000}"/>
    <cellStyle name="Comma 5 2 2 3 3 2 3" xfId="28374" xr:uid="{00000000-0005-0000-0000-000035160000}"/>
    <cellStyle name="Comma 5 2 2 3 3 2 4" xfId="41568" xr:uid="{00000000-0005-0000-0000-000036160000}"/>
    <cellStyle name="Comma 5 2 2 3 3 2 5" xfId="52885" xr:uid="{00000000-0005-0000-0000-000037160000}"/>
    <cellStyle name="Comma 5 2 2 3 3 3" xfId="13255" xr:uid="{00000000-0005-0000-0000-000038160000}"/>
    <cellStyle name="Comma 5 2 2 3 3 3 2" xfId="31125" xr:uid="{00000000-0005-0000-0000-000039160000}"/>
    <cellStyle name="Comma 5 2 2 3 3 4" xfId="19237" xr:uid="{00000000-0005-0000-0000-00003A160000}"/>
    <cellStyle name="Comma 5 2 2 3 3 5" xfId="25368" xr:uid="{00000000-0005-0000-0000-00003B160000}"/>
    <cellStyle name="Comma 5 2 2 3 3 6" xfId="37697" xr:uid="{00000000-0005-0000-0000-00003C160000}"/>
    <cellStyle name="Comma 5 2 2 3 3 7" xfId="49214" xr:uid="{00000000-0005-0000-0000-00003D160000}"/>
    <cellStyle name="Comma 5 2 2 3 4" xfId="6089" xr:uid="{00000000-0005-0000-0000-00003E160000}"/>
    <cellStyle name="Comma 5 2 2 3 4 2" xfId="11763" xr:uid="{00000000-0005-0000-0000-00003F160000}"/>
    <cellStyle name="Comma 5 2 2 3 4 2 2" xfId="33592" xr:uid="{00000000-0005-0000-0000-000040160000}"/>
    <cellStyle name="Comma 5 2 2 3 4 2 3" xfId="41284" xr:uid="{00000000-0005-0000-0000-000041160000}"/>
    <cellStyle name="Comma 5 2 2 3 4 2 4" xfId="52745" xr:uid="{00000000-0005-0000-0000-000042160000}"/>
    <cellStyle name="Comma 5 2 2 3 4 3" xfId="28090" xr:uid="{00000000-0005-0000-0000-000043160000}"/>
    <cellStyle name="Comma 5 2 2 3 4 4" xfId="37413" xr:uid="{00000000-0005-0000-0000-000044160000}"/>
    <cellStyle name="Comma 5 2 2 3 4 5" xfId="50193" xr:uid="{00000000-0005-0000-0000-000045160000}"/>
    <cellStyle name="Comma 5 2 2 3 5" xfId="11019" xr:uid="{00000000-0005-0000-0000-000046160000}"/>
    <cellStyle name="Comma 5 2 2 3 5 2" xfId="30841" xr:uid="{00000000-0005-0000-0000-000047160000}"/>
    <cellStyle name="Comma 5 2 2 3 5 3" xfId="40527" xr:uid="{00000000-0005-0000-0000-000048160000}"/>
    <cellStyle name="Comma 5 2 2 3 5 4" xfId="51998" xr:uid="{00000000-0005-0000-0000-000049160000}"/>
    <cellStyle name="Comma 5 2 2 3 6" xfId="14234" xr:uid="{00000000-0005-0000-0000-00004A160000}"/>
    <cellStyle name="Comma 5 2 2 3 6 2" xfId="44608" xr:uid="{00000000-0005-0000-0000-00004B160000}"/>
    <cellStyle name="Comma 5 2 2 3 7" xfId="14516" xr:uid="{00000000-0005-0000-0000-00004C160000}"/>
    <cellStyle name="Comma 5 2 2 3 8" xfId="20406" xr:uid="{00000000-0005-0000-0000-00004D160000}"/>
    <cellStyle name="Comma 5 2 2 3 9" xfId="22420" xr:uid="{00000000-0005-0000-0000-00004E160000}"/>
    <cellStyle name="Comma 5 2 2 4" xfId="931" xr:uid="{00000000-0005-0000-0000-00004F160000}"/>
    <cellStyle name="Comma 5 2 2 4 10" xfId="36086" xr:uid="{00000000-0005-0000-0000-000050160000}"/>
    <cellStyle name="Comma 5 2 2 4 11" xfId="46487" xr:uid="{00000000-0005-0000-0000-000051160000}"/>
    <cellStyle name="Comma 5 2 2 4 12" xfId="54419" xr:uid="{00000000-0005-0000-0000-000052160000}"/>
    <cellStyle name="Comma 5 2 2 4 13" xfId="2637" xr:uid="{00000000-0005-0000-0000-000053160000}"/>
    <cellStyle name="Comma 5 2 2 4 2" xfId="1879" xr:uid="{00000000-0005-0000-0000-000054160000}"/>
    <cellStyle name="Comma 5 2 2 4 2 10" xfId="47430" xr:uid="{00000000-0005-0000-0000-000055160000}"/>
    <cellStyle name="Comma 5 2 2 4 2 11" xfId="55356" xr:uid="{00000000-0005-0000-0000-000056160000}"/>
    <cellStyle name="Comma 5 2 2 4 2 12" xfId="2638" xr:uid="{00000000-0005-0000-0000-000057160000}"/>
    <cellStyle name="Comma 5 2 2 4 2 2" xfId="8729" xr:uid="{00000000-0005-0000-0000-000058160000}"/>
    <cellStyle name="Comma 5 2 2 4 2 2 2" xfId="16951" xr:uid="{00000000-0005-0000-0000-000059160000}"/>
    <cellStyle name="Comma 5 2 2 4 2 2 2 2" xfId="33879" xr:uid="{00000000-0005-0000-0000-00005A160000}"/>
    <cellStyle name="Comma 5 2 2 4 2 2 3" xfId="19651" xr:uid="{00000000-0005-0000-0000-00005B160000}"/>
    <cellStyle name="Comma 5 2 2 4 2 2 4" xfId="28377" xr:uid="{00000000-0005-0000-0000-00005C160000}"/>
    <cellStyle name="Comma 5 2 2 4 2 2 5" xfId="41571" xr:uid="{00000000-0005-0000-0000-00005D160000}"/>
    <cellStyle name="Comma 5 2 2 4 2 2 6" xfId="49629" xr:uid="{00000000-0005-0000-0000-00005E160000}"/>
    <cellStyle name="Comma 5 2 2 4 2 3" xfId="6530" xr:uid="{00000000-0005-0000-0000-00005F160000}"/>
    <cellStyle name="Comma 5 2 2 4 2 3 2" xfId="16475" xr:uid="{00000000-0005-0000-0000-000060160000}"/>
    <cellStyle name="Comma 5 2 2 4 2 3 3" xfId="31128" xr:uid="{00000000-0005-0000-0000-000061160000}"/>
    <cellStyle name="Comma 5 2 2 4 2 3 4" xfId="45023" xr:uid="{00000000-0005-0000-0000-000062160000}"/>
    <cellStyle name="Comma 5 2 2 4 2 4" xfId="14519" xr:uid="{00000000-0005-0000-0000-000063160000}"/>
    <cellStyle name="Comma 5 2 2 4 2 5" xfId="18023" xr:uid="{00000000-0005-0000-0000-000064160000}"/>
    <cellStyle name="Comma 5 2 2 4 2 6" xfId="20409" xr:uid="{00000000-0005-0000-0000-000065160000}"/>
    <cellStyle name="Comma 5 2 2 4 2 7" xfId="22423" xr:uid="{00000000-0005-0000-0000-000066160000}"/>
    <cellStyle name="Comma 5 2 2 4 2 8" xfId="25371" xr:uid="{00000000-0005-0000-0000-000067160000}"/>
    <cellStyle name="Comma 5 2 2 4 2 9" xfId="37700" xr:uid="{00000000-0005-0000-0000-000068160000}"/>
    <cellStyle name="Comma 5 2 2 4 3" xfId="7858" xr:uid="{00000000-0005-0000-0000-000069160000}"/>
    <cellStyle name="Comma 5 2 2 4 3 2" xfId="11939" xr:uid="{00000000-0005-0000-0000-00006A160000}"/>
    <cellStyle name="Comma 5 2 2 4 3 2 2" xfId="33878" xr:uid="{00000000-0005-0000-0000-00006B160000}"/>
    <cellStyle name="Comma 5 2 2 4 3 2 3" xfId="41570" xr:uid="{00000000-0005-0000-0000-00006C160000}"/>
    <cellStyle name="Comma 5 2 2 4 3 2 4" xfId="52886" xr:uid="{00000000-0005-0000-0000-00006D160000}"/>
    <cellStyle name="Comma 5 2 2 4 3 3" xfId="18781" xr:uid="{00000000-0005-0000-0000-00006E160000}"/>
    <cellStyle name="Comma 5 2 2 4 3 4" xfId="28376" xr:uid="{00000000-0005-0000-0000-00006F160000}"/>
    <cellStyle name="Comma 5 2 2 4 3 5" xfId="37699" xr:uid="{00000000-0005-0000-0000-000070160000}"/>
    <cellStyle name="Comma 5 2 2 4 3 6" xfId="48758" xr:uid="{00000000-0005-0000-0000-000071160000}"/>
    <cellStyle name="Comma 5 2 2 4 4" xfId="5591" xr:uid="{00000000-0005-0000-0000-000072160000}"/>
    <cellStyle name="Comma 5 2 2 4 4 2" xfId="12886" xr:uid="{00000000-0005-0000-0000-000073160000}"/>
    <cellStyle name="Comma 5 2 2 4 4 3" xfId="31127" xr:uid="{00000000-0005-0000-0000-000074160000}"/>
    <cellStyle name="Comma 5 2 2 4 4 4" xfId="40071" xr:uid="{00000000-0005-0000-0000-000075160000}"/>
    <cellStyle name="Comma 5 2 2 4 4 5" xfId="51542" xr:uid="{00000000-0005-0000-0000-000076160000}"/>
    <cellStyle name="Comma 5 2 2 4 5" xfId="13778" xr:uid="{00000000-0005-0000-0000-000077160000}"/>
    <cellStyle name="Comma 5 2 2 4 5 2" xfId="44152" xr:uid="{00000000-0005-0000-0000-000078160000}"/>
    <cellStyle name="Comma 5 2 2 4 6" xfId="14518" xr:uid="{00000000-0005-0000-0000-000079160000}"/>
    <cellStyle name="Comma 5 2 2 4 7" xfId="20408" xr:uid="{00000000-0005-0000-0000-00007A160000}"/>
    <cellStyle name="Comma 5 2 2 4 8" xfId="22422" xr:uid="{00000000-0005-0000-0000-00007B160000}"/>
    <cellStyle name="Comma 5 2 2 4 9" xfId="25370" xr:uid="{00000000-0005-0000-0000-00007C160000}"/>
    <cellStyle name="Comma 5 2 2 5" xfId="703" xr:uid="{00000000-0005-0000-0000-00007D160000}"/>
    <cellStyle name="Comma 5 2 2 5 10" xfId="46259" xr:uid="{00000000-0005-0000-0000-00007E160000}"/>
    <cellStyle name="Comma 5 2 2 5 11" xfId="54191" xr:uid="{00000000-0005-0000-0000-00007F160000}"/>
    <cellStyle name="Comma 5 2 2 5 12" xfId="2639" xr:uid="{00000000-0005-0000-0000-000080160000}"/>
    <cellStyle name="Comma 5 2 2 5 2" xfId="7630" xr:uid="{00000000-0005-0000-0000-000081160000}"/>
    <cellStyle name="Comma 5 2 2 5 2 2" xfId="16952" xr:uid="{00000000-0005-0000-0000-000082160000}"/>
    <cellStyle name="Comma 5 2 2 5 2 2 2" xfId="33880" xr:uid="{00000000-0005-0000-0000-000083160000}"/>
    <cellStyle name="Comma 5 2 2 5 2 3" xfId="19423" xr:uid="{00000000-0005-0000-0000-000084160000}"/>
    <cellStyle name="Comma 5 2 2 5 2 4" xfId="28378" xr:uid="{00000000-0005-0000-0000-000085160000}"/>
    <cellStyle name="Comma 5 2 2 5 2 5" xfId="41572" xr:uid="{00000000-0005-0000-0000-000086160000}"/>
    <cellStyle name="Comma 5 2 2 5 2 6" xfId="48530" xr:uid="{00000000-0005-0000-0000-000087160000}"/>
    <cellStyle name="Comma 5 2 2 5 3" xfId="5363" xr:uid="{00000000-0005-0000-0000-000088160000}"/>
    <cellStyle name="Comma 5 2 2 5 3 2" xfId="9480" xr:uid="{00000000-0005-0000-0000-000089160000}"/>
    <cellStyle name="Comma 5 2 2 5 3 3" xfId="31129" xr:uid="{00000000-0005-0000-0000-00008A160000}"/>
    <cellStyle name="Comma 5 2 2 5 3 4" xfId="43924" xr:uid="{00000000-0005-0000-0000-00008B160000}"/>
    <cellStyle name="Comma 5 2 2 5 4" xfId="14520" xr:uid="{00000000-0005-0000-0000-00008C160000}"/>
    <cellStyle name="Comma 5 2 2 5 5" xfId="17906" xr:uid="{00000000-0005-0000-0000-00008D160000}"/>
    <cellStyle name="Comma 5 2 2 5 6" xfId="20410" xr:uid="{00000000-0005-0000-0000-00008E160000}"/>
    <cellStyle name="Comma 5 2 2 5 7" xfId="22424" xr:uid="{00000000-0005-0000-0000-00008F160000}"/>
    <cellStyle name="Comma 5 2 2 5 8" xfId="25372" xr:uid="{00000000-0005-0000-0000-000090160000}"/>
    <cellStyle name="Comma 5 2 2 5 9" xfId="37701" xr:uid="{00000000-0005-0000-0000-000091160000}"/>
    <cellStyle name="Comma 5 2 2 6" xfId="1651" xr:uid="{00000000-0005-0000-0000-000092160000}"/>
    <cellStyle name="Comma 5 2 2 6 2" xfId="8501" xr:uid="{00000000-0005-0000-0000-000093160000}"/>
    <cellStyle name="Comma 5 2 2 6 2 2" xfId="33872" xr:uid="{00000000-0005-0000-0000-000094160000}"/>
    <cellStyle name="Comma 5 2 2 6 2 3" xfId="28370" xr:uid="{00000000-0005-0000-0000-000095160000}"/>
    <cellStyle name="Comma 5 2 2 6 2 4" xfId="41564" xr:uid="{00000000-0005-0000-0000-000096160000}"/>
    <cellStyle name="Comma 5 2 2 6 2 5" xfId="49401" xr:uid="{00000000-0005-0000-0000-000097160000}"/>
    <cellStyle name="Comma 5 2 2 6 3" xfId="16327" xr:uid="{00000000-0005-0000-0000-000098160000}"/>
    <cellStyle name="Comma 5 2 2 6 3 2" xfId="31121" xr:uid="{00000000-0005-0000-0000-000099160000}"/>
    <cellStyle name="Comma 5 2 2 6 3 3" xfId="44795" xr:uid="{00000000-0005-0000-0000-00009A160000}"/>
    <cellStyle name="Comma 5 2 2 6 4" xfId="18553" xr:uid="{00000000-0005-0000-0000-00009B160000}"/>
    <cellStyle name="Comma 5 2 2 6 5" xfId="25364" xr:uid="{00000000-0005-0000-0000-00009C160000}"/>
    <cellStyle name="Comma 5 2 2 6 6" xfId="37693" xr:uid="{00000000-0005-0000-0000-00009D160000}"/>
    <cellStyle name="Comma 5 2 2 6 7" xfId="47202" xr:uid="{00000000-0005-0000-0000-00009E160000}"/>
    <cellStyle name="Comma 5 2 2 6 8" xfId="55128" xr:uid="{00000000-0005-0000-0000-00009F160000}"/>
    <cellStyle name="Comma 5 2 2 6 9" xfId="6302" xr:uid="{00000000-0005-0000-0000-0000A0160000}"/>
    <cellStyle name="Comma 5 2 2 7" xfId="7230" xr:uid="{00000000-0005-0000-0000-0000A1160000}"/>
    <cellStyle name="Comma 5 2 2 7 2" xfId="11307" xr:uid="{00000000-0005-0000-0000-0000A2160000}"/>
    <cellStyle name="Comma 5 2 2 7 2 2" xfId="33136" xr:uid="{00000000-0005-0000-0000-0000A3160000}"/>
    <cellStyle name="Comma 5 2 2 7 2 3" xfId="40828" xr:uid="{00000000-0005-0000-0000-0000A4160000}"/>
    <cellStyle name="Comma 5 2 2 7 2 4" xfId="52289" xr:uid="{00000000-0005-0000-0000-0000A5160000}"/>
    <cellStyle name="Comma 5 2 2 7 3" xfId="27634" xr:uid="{00000000-0005-0000-0000-0000A6160000}"/>
    <cellStyle name="Comma 5 2 2 7 4" xfId="36957" xr:uid="{00000000-0005-0000-0000-0000A7160000}"/>
    <cellStyle name="Comma 5 2 2 7 5" xfId="48130" xr:uid="{00000000-0005-0000-0000-0000A8160000}"/>
    <cellStyle name="Comma 5 2 2 8" xfId="4896" xr:uid="{00000000-0005-0000-0000-0000A9160000}"/>
    <cellStyle name="Comma 5 2 2 8 2" xfId="30385" xr:uid="{00000000-0005-0000-0000-0000AA160000}"/>
    <cellStyle name="Comma 5 2 2 8 3" xfId="39843" xr:uid="{00000000-0005-0000-0000-0000AB160000}"/>
    <cellStyle name="Comma 5 2 2 8 4" xfId="51086" xr:uid="{00000000-0005-0000-0000-0000AC160000}"/>
    <cellStyle name="Comma 5 2 2 9" xfId="13332" xr:uid="{00000000-0005-0000-0000-0000AD160000}"/>
    <cellStyle name="Comma 5 2 2 9 2" xfId="43522" xr:uid="{00000000-0005-0000-0000-0000AE160000}"/>
    <cellStyle name="Comma 5 2 20" xfId="53569" xr:uid="{00000000-0005-0000-0000-0000AF160000}"/>
    <cellStyle name="Comma 5 2 21" xfId="2630" xr:uid="{00000000-0005-0000-0000-0000B0160000}"/>
    <cellStyle name="Comma 5 2 3" xfId="164" xr:uid="{00000000-0005-0000-0000-0000B1160000}"/>
    <cellStyle name="Comma 5 2 3 10" xfId="14521" xr:uid="{00000000-0005-0000-0000-0000B2160000}"/>
    <cellStyle name="Comma 5 2 3 11" xfId="20411" xr:uid="{00000000-0005-0000-0000-0000B3160000}"/>
    <cellStyle name="Comma 5 2 3 12" xfId="22425" xr:uid="{00000000-0005-0000-0000-0000B4160000}"/>
    <cellStyle name="Comma 5 2 3 13" xfId="24446" xr:uid="{00000000-0005-0000-0000-0000B5160000}"/>
    <cellStyle name="Comma 5 2 3 14" xfId="36023" xr:uid="{00000000-0005-0000-0000-0000B6160000}"/>
    <cellStyle name="Comma 5 2 3 15" xfId="45721" xr:uid="{00000000-0005-0000-0000-0000B7160000}"/>
    <cellStyle name="Comma 5 2 3 16" xfId="53654" xr:uid="{00000000-0005-0000-0000-0000B8160000}"/>
    <cellStyle name="Comma 5 2 3 17" xfId="2640" xr:uid="{00000000-0005-0000-0000-0000B9160000}"/>
    <cellStyle name="Comma 5 2 3 2" xfId="445" xr:uid="{00000000-0005-0000-0000-0000BA160000}"/>
    <cellStyle name="Comma 5 2 3 2 10" xfId="24722" xr:uid="{00000000-0005-0000-0000-0000BB160000}"/>
    <cellStyle name="Comma 5 2 3 2 11" xfId="36287" xr:uid="{00000000-0005-0000-0000-0000BC160000}"/>
    <cellStyle name="Comma 5 2 3 2 12" xfId="46001" xr:uid="{00000000-0005-0000-0000-0000BD160000}"/>
    <cellStyle name="Comma 5 2 3 2 13" xfId="53933" xr:uid="{00000000-0005-0000-0000-0000BE160000}"/>
    <cellStyle name="Comma 5 2 3 2 14" xfId="2641" xr:uid="{00000000-0005-0000-0000-0000BF160000}"/>
    <cellStyle name="Comma 5 2 3 2 2" xfId="1114" xr:uid="{00000000-0005-0000-0000-0000C0160000}"/>
    <cellStyle name="Comma 5 2 3 2 2 10" xfId="46670" xr:uid="{00000000-0005-0000-0000-0000C1160000}"/>
    <cellStyle name="Comma 5 2 3 2 2 11" xfId="54602" xr:uid="{00000000-0005-0000-0000-0000C2160000}"/>
    <cellStyle name="Comma 5 2 3 2 2 12" xfId="2642" xr:uid="{00000000-0005-0000-0000-0000C3160000}"/>
    <cellStyle name="Comma 5 2 3 2 2 2" xfId="8029" xr:uid="{00000000-0005-0000-0000-0000C4160000}"/>
    <cellStyle name="Comma 5 2 3 2 2 2 2" xfId="16953" xr:uid="{00000000-0005-0000-0000-0000C5160000}"/>
    <cellStyle name="Comma 5 2 3 2 2 2 2 2" xfId="33883" xr:uid="{00000000-0005-0000-0000-0000C6160000}"/>
    <cellStyle name="Comma 5 2 3 2 2 2 3" xfId="19822" xr:uid="{00000000-0005-0000-0000-0000C7160000}"/>
    <cellStyle name="Comma 5 2 3 2 2 2 4" xfId="28381" xr:uid="{00000000-0005-0000-0000-0000C8160000}"/>
    <cellStyle name="Comma 5 2 3 2 2 2 5" xfId="41575" xr:uid="{00000000-0005-0000-0000-0000C9160000}"/>
    <cellStyle name="Comma 5 2 3 2 2 2 6" xfId="48929" xr:uid="{00000000-0005-0000-0000-0000CA160000}"/>
    <cellStyle name="Comma 5 2 3 2 2 3" xfId="5774" xr:uid="{00000000-0005-0000-0000-0000CB160000}"/>
    <cellStyle name="Comma 5 2 3 2 2 3 2" xfId="9997" xr:uid="{00000000-0005-0000-0000-0000CC160000}"/>
    <cellStyle name="Comma 5 2 3 2 2 3 3" xfId="31132" xr:uid="{00000000-0005-0000-0000-0000CD160000}"/>
    <cellStyle name="Comma 5 2 3 2 2 3 4" xfId="44323" xr:uid="{00000000-0005-0000-0000-0000CE160000}"/>
    <cellStyle name="Comma 5 2 3 2 2 4" xfId="14523" xr:uid="{00000000-0005-0000-0000-0000CF160000}"/>
    <cellStyle name="Comma 5 2 3 2 2 5" xfId="18137" xr:uid="{00000000-0005-0000-0000-0000D0160000}"/>
    <cellStyle name="Comma 5 2 3 2 2 6" xfId="20413" xr:uid="{00000000-0005-0000-0000-0000D1160000}"/>
    <cellStyle name="Comma 5 2 3 2 2 7" xfId="22427" xr:uid="{00000000-0005-0000-0000-0000D2160000}"/>
    <cellStyle name="Comma 5 2 3 2 2 8" xfId="25375" xr:uid="{00000000-0005-0000-0000-0000D3160000}"/>
    <cellStyle name="Comma 5 2 3 2 2 9" xfId="37704" xr:uid="{00000000-0005-0000-0000-0000D4160000}"/>
    <cellStyle name="Comma 5 2 3 2 3" xfId="2050" xr:uid="{00000000-0005-0000-0000-0000D5160000}"/>
    <cellStyle name="Comma 5 2 3 2 3 2" xfId="8900" xr:uid="{00000000-0005-0000-0000-0000D6160000}"/>
    <cellStyle name="Comma 5 2 3 2 3 2 2" xfId="33882" xr:uid="{00000000-0005-0000-0000-0000D7160000}"/>
    <cellStyle name="Comma 5 2 3 2 3 2 3" xfId="28380" xr:uid="{00000000-0005-0000-0000-0000D8160000}"/>
    <cellStyle name="Comma 5 2 3 2 3 2 4" xfId="41574" xr:uid="{00000000-0005-0000-0000-0000D9160000}"/>
    <cellStyle name="Comma 5 2 3 2 3 2 5" xfId="49800" xr:uid="{00000000-0005-0000-0000-0000DA160000}"/>
    <cellStyle name="Comma 5 2 3 2 3 3" xfId="16431" xr:uid="{00000000-0005-0000-0000-0000DB160000}"/>
    <cellStyle name="Comma 5 2 3 2 3 3 2" xfId="31131" xr:uid="{00000000-0005-0000-0000-0000DC160000}"/>
    <cellStyle name="Comma 5 2 3 2 3 3 3" xfId="45194" xr:uid="{00000000-0005-0000-0000-0000DD160000}"/>
    <cellStyle name="Comma 5 2 3 2 3 4" xfId="18952" xr:uid="{00000000-0005-0000-0000-0000DE160000}"/>
    <cellStyle name="Comma 5 2 3 2 3 5" xfId="25374" xr:uid="{00000000-0005-0000-0000-0000DF160000}"/>
    <cellStyle name="Comma 5 2 3 2 3 6" xfId="37703" xr:uid="{00000000-0005-0000-0000-0000E0160000}"/>
    <cellStyle name="Comma 5 2 3 2 3 7" xfId="47601" xr:uid="{00000000-0005-0000-0000-0000E1160000}"/>
    <cellStyle name="Comma 5 2 3 2 3 8" xfId="55527" xr:uid="{00000000-0005-0000-0000-0000E2160000}"/>
    <cellStyle name="Comma 5 2 3 2 3 9" xfId="6701" xr:uid="{00000000-0005-0000-0000-0000E3160000}"/>
    <cellStyle name="Comma 5 2 3 2 4" xfId="7402" xr:uid="{00000000-0005-0000-0000-0000E4160000}"/>
    <cellStyle name="Comma 5 2 3 2 4 2" xfId="11478" xr:uid="{00000000-0005-0000-0000-0000E5160000}"/>
    <cellStyle name="Comma 5 2 3 2 4 2 2" xfId="33307" xr:uid="{00000000-0005-0000-0000-0000E6160000}"/>
    <cellStyle name="Comma 5 2 3 2 4 2 3" xfId="40999" xr:uid="{00000000-0005-0000-0000-0000E7160000}"/>
    <cellStyle name="Comma 5 2 3 2 4 2 4" xfId="52460" xr:uid="{00000000-0005-0000-0000-0000E8160000}"/>
    <cellStyle name="Comma 5 2 3 2 4 3" xfId="27805" xr:uid="{00000000-0005-0000-0000-0000E9160000}"/>
    <cellStyle name="Comma 5 2 3 2 4 4" xfId="37128" xr:uid="{00000000-0005-0000-0000-0000EA160000}"/>
    <cellStyle name="Comma 5 2 3 2 4 5" xfId="48302" xr:uid="{00000000-0005-0000-0000-0000EB160000}"/>
    <cellStyle name="Comma 5 2 3 2 5" xfId="5105" xr:uid="{00000000-0005-0000-0000-0000EC160000}"/>
    <cellStyle name="Comma 5 2 3 2 5 2" xfId="30556" xr:uid="{00000000-0005-0000-0000-0000ED160000}"/>
    <cellStyle name="Comma 5 2 3 2 5 3" xfId="40242" xr:uid="{00000000-0005-0000-0000-0000EE160000}"/>
    <cellStyle name="Comma 5 2 3 2 5 4" xfId="51713" xr:uid="{00000000-0005-0000-0000-0000EF160000}"/>
    <cellStyle name="Comma 5 2 3 2 6" xfId="13949" xr:uid="{00000000-0005-0000-0000-0000F0160000}"/>
    <cellStyle name="Comma 5 2 3 2 6 2" xfId="43696" xr:uid="{00000000-0005-0000-0000-0000F1160000}"/>
    <cellStyle name="Comma 5 2 3 2 7" xfId="14522" xr:uid="{00000000-0005-0000-0000-0000F2160000}"/>
    <cellStyle name="Comma 5 2 3 2 8" xfId="20412" xr:uid="{00000000-0005-0000-0000-0000F3160000}"/>
    <cellStyle name="Comma 5 2 3 2 9" xfId="22426" xr:uid="{00000000-0005-0000-0000-0000F4160000}"/>
    <cellStyle name="Comma 5 2 3 3" xfId="1360" xr:uid="{00000000-0005-0000-0000-0000F5160000}"/>
    <cellStyle name="Comma 5 2 3 3 10" xfId="24998" xr:uid="{00000000-0005-0000-0000-0000F6160000}"/>
    <cellStyle name="Comma 5 2 3 3 11" xfId="36563" xr:uid="{00000000-0005-0000-0000-0000F7160000}"/>
    <cellStyle name="Comma 5 2 3 3 12" xfId="46916" xr:uid="{00000000-0005-0000-0000-0000F8160000}"/>
    <cellStyle name="Comma 5 2 3 3 13" xfId="54848" xr:uid="{00000000-0005-0000-0000-0000F9160000}"/>
    <cellStyle name="Comma 5 2 3 3 14" xfId="2643" xr:uid="{00000000-0005-0000-0000-0000FA160000}"/>
    <cellStyle name="Comma 5 2 3 3 2" xfId="2278" xr:uid="{00000000-0005-0000-0000-0000FB160000}"/>
    <cellStyle name="Comma 5 2 3 3 2 10" xfId="47829" xr:uid="{00000000-0005-0000-0000-0000FC160000}"/>
    <cellStyle name="Comma 5 2 3 3 2 11" xfId="55755" xr:uid="{00000000-0005-0000-0000-0000FD160000}"/>
    <cellStyle name="Comma 5 2 3 3 2 12" xfId="2644" xr:uid="{00000000-0005-0000-0000-0000FE160000}"/>
    <cellStyle name="Comma 5 2 3 3 2 2" xfId="9128" xr:uid="{00000000-0005-0000-0000-0000FF160000}"/>
    <cellStyle name="Comma 5 2 3 3 2 2 2" xfId="16954" xr:uid="{00000000-0005-0000-0000-000000170000}"/>
    <cellStyle name="Comma 5 2 3 3 2 2 2 2" xfId="33885" xr:uid="{00000000-0005-0000-0000-000001170000}"/>
    <cellStyle name="Comma 5 2 3 3 2 2 3" xfId="20050" xr:uid="{00000000-0005-0000-0000-000002170000}"/>
    <cellStyle name="Comma 5 2 3 3 2 2 4" xfId="28383" xr:uid="{00000000-0005-0000-0000-000003170000}"/>
    <cellStyle name="Comma 5 2 3 3 2 2 5" xfId="41577" xr:uid="{00000000-0005-0000-0000-000004170000}"/>
    <cellStyle name="Comma 5 2 3 3 2 2 6" xfId="50028" xr:uid="{00000000-0005-0000-0000-000005170000}"/>
    <cellStyle name="Comma 5 2 3 3 2 3" xfId="6929" xr:uid="{00000000-0005-0000-0000-000006170000}"/>
    <cellStyle name="Comma 5 2 3 3 2 3 2" xfId="9504" xr:uid="{00000000-0005-0000-0000-000007170000}"/>
    <cellStyle name="Comma 5 2 3 3 2 3 3" xfId="31134" xr:uid="{00000000-0005-0000-0000-000008170000}"/>
    <cellStyle name="Comma 5 2 3 3 2 3 4" xfId="45422" xr:uid="{00000000-0005-0000-0000-000009170000}"/>
    <cellStyle name="Comma 5 2 3 3 2 4" xfId="14525" xr:uid="{00000000-0005-0000-0000-00000A170000}"/>
    <cellStyle name="Comma 5 2 3 3 2 5" xfId="18308" xr:uid="{00000000-0005-0000-0000-00000B170000}"/>
    <cellStyle name="Comma 5 2 3 3 2 6" xfId="20415" xr:uid="{00000000-0005-0000-0000-00000C170000}"/>
    <cellStyle name="Comma 5 2 3 3 2 7" xfId="22429" xr:uid="{00000000-0005-0000-0000-00000D170000}"/>
    <cellStyle name="Comma 5 2 3 3 2 8" xfId="25377" xr:uid="{00000000-0005-0000-0000-00000E170000}"/>
    <cellStyle name="Comma 5 2 3 3 2 9" xfId="37706" xr:uid="{00000000-0005-0000-0000-00000F170000}"/>
    <cellStyle name="Comma 5 2 3 3 3" xfId="8257" xr:uid="{00000000-0005-0000-0000-000010170000}"/>
    <cellStyle name="Comma 5 2 3 3 3 2" xfId="11942" xr:uid="{00000000-0005-0000-0000-000011170000}"/>
    <cellStyle name="Comma 5 2 3 3 3 2 2" xfId="33884" xr:uid="{00000000-0005-0000-0000-000012170000}"/>
    <cellStyle name="Comma 5 2 3 3 3 2 3" xfId="28382" xr:uid="{00000000-0005-0000-0000-000013170000}"/>
    <cellStyle name="Comma 5 2 3 3 3 2 4" xfId="41576" xr:uid="{00000000-0005-0000-0000-000014170000}"/>
    <cellStyle name="Comma 5 2 3 3 3 2 5" xfId="52888" xr:uid="{00000000-0005-0000-0000-000015170000}"/>
    <cellStyle name="Comma 5 2 3 3 3 3" xfId="10672" xr:uid="{00000000-0005-0000-0000-000016170000}"/>
    <cellStyle name="Comma 5 2 3 3 3 3 2" xfId="31133" xr:uid="{00000000-0005-0000-0000-000017170000}"/>
    <cellStyle name="Comma 5 2 3 3 3 4" xfId="19180" xr:uid="{00000000-0005-0000-0000-000018170000}"/>
    <cellStyle name="Comma 5 2 3 3 3 5" xfId="25376" xr:uid="{00000000-0005-0000-0000-000019170000}"/>
    <cellStyle name="Comma 5 2 3 3 3 6" xfId="37705" xr:uid="{00000000-0005-0000-0000-00001A170000}"/>
    <cellStyle name="Comma 5 2 3 3 3 7" xfId="49157" xr:uid="{00000000-0005-0000-0000-00001B170000}"/>
    <cellStyle name="Comma 5 2 3 3 4" xfId="6020" xr:uid="{00000000-0005-0000-0000-00001C170000}"/>
    <cellStyle name="Comma 5 2 3 3 4 2" xfId="11706" xr:uid="{00000000-0005-0000-0000-00001D170000}"/>
    <cellStyle name="Comma 5 2 3 3 4 2 2" xfId="33535" xr:uid="{00000000-0005-0000-0000-00001E170000}"/>
    <cellStyle name="Comma 5 2 3 3 4 2 3" xfId="41227" xr:uid="{00000000-0005-0000-0000-00001F170000}"/>
    <cellStyle name="Comma 5 2 3 3 4 2 4" xfId="52688" xr:uid="{00000000-0005-0000-0000-000020170000}"/>
    <cellStyle name="Comma 5 2 3 3 4 3" xfId="28033" xr:uid="{00000000-0005-0000-0000-000021170000}"/>
    <cellStyle name="Comma 5 2 3 3 4 4" xfId="37356" xr:uid="{00000000-0005-0000-0000-000022170000}"/>
    <cellStyle name="Comma 5 2 3 3 4 5" xfId="51368" xr:uid="{00000000-0005-0000-0000-000023170000}"/>
    <cellStyle name="Comma 5 2 3 3 5" xfId="10962" xr:uid="{00000000-0005-0000-0000-000024170000}"/>
    <cellStyle name="Comma 5 2 3 3 5 2" xfId="30784" xr:uid="{00000000-0005-0000-0000-000025170000}"/>
    <cellStyle name="Comma 5 2 3 3 5 3" xfId="40470" xr:uid="{00000000-0005-0000-0000-000026170000}"/>
    <cellStyle name="Comma 5 2 3 3 5 4" xfId="51941" xr:uid="{00000000-0005-0000-0000-000027170000}"/>
    <cellStyle name="Comma 5 2 3 3 6" xfId="14177" xr:uid="{00000000-0005-0000-0000-000028170000}"/>
    <cellStyle name="Comma 5 2 3 3 6 2" xfId="44551" xr:uid="{00000000-0005-0000-0000-000029170000}"/>
    <cellStyle name="Comma 5 2 3 3 7" xfId="14524" xr:uid="{00000000-0005-0000-0000-00002A170000}"/>
    <cellStyle name="Comma 5 2 3 3 8" xfId="20414" xr:uid="{00000000-0005-0000-0000-00002B170000}"/>
    <cellStyle name="Comma 5 2 3 3 9" xfId="22428" xr:uid="{00000000-0005-0000-0000-00002C170000}"/>
    <cellStyle name="Comma 5 2 3 4" xfId="874" xr:uid="{00000000-0005-0000-0000-00002D170000}"/>
    <cellStyle name="Comma 5 2 3 4 10" xfId="46430" xr:uid="{00000000-0005-0000-0000-00002E170000}"/>
    <cellStyle name="Comma 5 2 3 4 11" xfId="54362" xr:uid="{00000000-0005-0000-0000-00002F170000}"/>
    <cellStyle name="Comma 5 2 3 4 12" xfId="2645" xr:uid="{00000000-0005-0000-0000-000030170000}"/>
    <cellStyle name="Comma 5 2 3 4 2" xfId="7801" xr:uid="{00000000-0005-0000-0000-000031170000}"/>
    <cellStyle name="Comma 5 2 3 4 2 2" xfId="12971" xr:uid="{00000000-0005-0000-0000-000032170000}"/>
    <cellStyle name="Comma 5 2 3 4 2 2 2" xfId="33886" xr:uid="{00000000-0005-0000-0000-000033170000}"/>
    <cellStyle name="Comma 5 2 3 4 2 3" xfId="10136" xr:uid="{00000000-0005-0000-0000-000034170000}"/>
    <cellStyle name="Comma 5 2 3 4 2 4" xfId="19594" xr:uid="{00000000-0005-0000-0000-000035170000}"/>
    <cellStyle name="Comma 5 2 3 4 2 5" xfId="28384" xr:uid="{00000000-0005-0000-0000-000036170000}"/>
    <cellStyle name="Comma 5 2 3 4 2 6" xfId="41578" xr:uid="{00000000-0005-0000-0000-000037170000}"/>
    <cellStyle name="Comma 5 2 3 4 2 7" xfId="48701" xr:uid="{00000000-0005-0000-0000-000038170000}"/>
    <cellStyle name="Comma 5 2 3 4 3" xfId="5534" xr:uid="{00000000-0005-0000-0000-000039170000}"/>
    <cellStyle name="Comma 5 2 3 4 3 2" xfId="10667" xr:uid="{00000000-0005-0000-0000-00003A170000}"/>
    <cellStyle name="Comma 5 2 3 4 3 3" xfId="31135" xr:uid="{00000000-0005-0000-0000-00003B170000}"/>
    <cellStyle name="Comma 5 2 3 4 3 4" xfId="44095" xr:uid="{00000000-0005-0000-0000-00003C170000}"/>
    <cellStyle name="Comma 5 2 3 4 4" xfId="13721" xr:uid="{00000000-0005-0000-0000-00003D170000}"/>
    <cellStyle name="Comma 5 2 3 4 5" xfId="14526" xr:uid="{00000000-0005-0000-0000-00003E170000}"/>
    <cellStyle name="Comma 5 2 3 4 6" xfId="20416" xr:uid="{00000000-0005-0000-0000-00003F170000}"/>
    <cellStyle name="Comma 5 2 3 4 7" xfId="22430" xr:uid="{00000000-0005-0000-0000-000040170000}"/>
    <cellStyle name="Comma 5 2 3 4 8" xfId="25378" xr:uid="{00000000-0005-0000-0000-000041170000}"/>
    <cellStyle name="Comma 5 2 3 4 9" xfId="37707" xr:uid="{00000000-0005-0000-0000-000042170000}"/>
    <cellStyle name="Comma 5 2 3 5" xfId="1822" xr:uid="{00000000-0005-0000-0000-000043170000}"/>
    <cellStyle name="Comma 5 2 3 5 10" xfId="47373" xr:uid="{00000000-0005-0000-0000-000044170000}"/>
    <cellStyle name="Comma 5 2 3 5 11" xfId="55299" xr:uid="{00000000-0005-0000-0000-000045170000}"/>
    <cellStyle name="Comma 5 2 3 5 12" xfId="2646" xr:uid="{00000000-0005-0000-0000-000046170000}"/>
    <cellStyle name="Comma 5 2 3 5 2" xfId="8672" xr:uid="{00000000-0005-0000-0000-000047170000}"/>
    <cellStyle name="Comma 5 2 3 5 2 2" xfId="16955" xr:uid="{00000000-0005-0000-0000-000048170000}"/>
    <cellStyle name="Comma 5 2 3 5 2 2 2" xfId="33887" xr:uid="{00000000-0005-0000-0000-000049170000}"/>
    <cellStyle name="Comma 5 2 3 5 2 3" xfId="28385" xr:uid="{00000000-0005-0000-0000-00004A170000}"/>
    <cellStyle name="Comma 5 2 3 5 2 4" xfId="41579" xr:uid="{00000000-0005-0000-0000-00004B170000}"/>
    <cellStyle name="Comma 5 2 3 5 2 5" xfId="49572" xr:uid="{00000000-0005-0000-0000-00004C170000}"/>
    <cellStyle name="Comma 5 2 3 5 3" xfId="6473" xr:uid="{00000000-0005-0000-0000-00004D170000}"/>
    <cellStyle name="Comma 5 2 3 5 3 2" xfId="31136" xr:uid="{00000000-0005-0000-0000-00004E170000}"/>
    <cellStyle name="Comma 5 2 3 5 3 3" xfId="44966" xr:uid="{00000000-0005-0000-0000-00004F170000}"/>
    <cellStyle name="Comma 5 2 3 5 4" xfId="14527" xr:uid="{00000000-0005-0000-0000-000050170000}"/>
    <cellStyle name="Comma 5 2 3 5 5" xfId="18724" xr:uid="{00000000-0005-0000-0000-000051170000}"/>
    <cellStyle name="Comma 5 2 3 5 6" xfId="20417" xr:uid="{00000000-0005-0000-0000-000052170000}"/>
    <cellStyle name="Comma 5 2 3 5 7" xfId="22431" xr:uid="{00000000-0005-0000-0000-000053170000}"/>
    <cellStyle name="Comma 5 2 3 5 8" xfId="25379" xr:uid="{00000000-0005-0000-0000-000054170000}"/>
    <cellStyle name="Comma 5 2 3 5 9" xfId="37708" xr:uid="{00000000-0005-0000-0000-000055170000}"/>
    <cellStyle name="Comma 5 2 3 6" xfId="7173" xr:uid="{00000000-0005-0000-0000-000056170000}"/>
    <cellStyle name="Comma 5 2 3 6 2" xfId="11941" xr:uid="{00000000-0005-0000-0000-000057170000}"/>
    <cellStyle name="Comma 5 2 3 6 2 2" xfId="33881" xr:uid="{00000000-0005-0000-0000-000058170000}"/>
    <cellStyle name="Comma 5 2 3 6 2 3" xfId="28379" xr:uid="{00000000-0005-0000-0000-000059170000}"/>
    <cellStyle name="Comma 5 2 3 6 2 4" xfId="41573" xr:uid="{00000000-0005-0000-0000-00005A170000}"/>
    <cellStyle name="Comma 5 2 3 6 2 5" xfId="52887" xr:uid="{00000000-0005-0000-0000-00005B170000}"/>
    <cellStyle name="Comma 5 2 3 6 3" xfId="16675" xr:uid="{00000000-0005-0000-0000-00005C170000}"/>
    <cellStyle name="Comma 5 2 3 6 3 2" xfId="31130" xr:uid="{00000000-0005-0000-0000-00005D170000}"/>
    <cellStyle name="Comma 5 2 3 6 4" xfId="25373" xr:uid="{00000000-0005-0000-0000-00005E170000}"/>
    <cellStyle name="Comma 5 2 3 6 5" xfId="37702" xr:uid="{00000000-0005-0000-0000-00005F170000}"/>
    <cellStyle name="Comma 5 2 3 6 6" xfId="48073" xr:uid="{00000000-0005-0000-0000-000060170000}"/>
    <cellStyle name="Comma 5 2 3 7" xfId="4827" xr:uid="{00000000-0005-0000-0000-000061170000}"/>
    <cellStyle name="Comma 5 2 3 7 2" xfId="11250" xr:uid="{00000000-0005-0000-0000-000062170000}"/>
    <cellStyle name="Comma 5 2 3 7 2 2" xfId="33079" xr:uid="{00000000-0005-0000-0000-000063170000}"/>
    <cellStyle name="Comma 5 2 3 7 2 3" xfId="40771" xr:uid="{00000000-0005-0000-0000-000064170000}"/>
    <cellStyle name="Comma 5 2 3 7 2 4" xfId="52232" xr:uid="{00000000-0005-0000-0000-000065170000}"/>
    <cellStyle name="Comma 5 2 3 7 3" xfId="27577" xr:uid="{00000000-0005-0000-0000-000066170000}"/>
    <cellStyle name="Comma 5 2 3 7 4" xfId="36900" xr:uid="{00000000-0005-0000-0000-000067170000}"/>
    <cellStyle name="Comma 5 2 3 7 5" xfId="50594" xr:uid="{00000000-0005-0000-0000-000068170000}"/>
    <cellStyle name="Comma 5 2 3 8" xfId="10559" xr:uid="{00000000-0005-0000-0000-000069170000}"/>
    <cellStyle name="Comma 5 2 3 8 2" xfId="30328" xr:uid="{00000000-0005-0000-0000-00006A170000}"/>
    <cellStyle name="Comma 5 2 3 8 3" xfId="40014" xr:uid="{00000000-0005-0000-0000-00006B170000}"/>
    <cellStyle name="Comma 5 2 3 8 4" xfId="50300" xr:uid="{00000000-0005-0000-0000-00006C170000}"/>
    <cellStyle name="Comma 5 2 3 9" xfId="13436" xr:uid="{00000000-0005-0000-0000-00006D170000}"/>
    <cellStyle name="Comma 5 2 3 9 2" xfId="43465" xr:uid="{00000000-0005-0000-0000-00006E170000}"/>
    <cellStyle name="Comma 5 2 4" xfId="302" xr:uid="{00000000-0005-0000-0000-00006F170000}"/>
    <cellStyle name="Comma 5 2 4 10" xfId="14528" xr:uid="{00000000-0005-0000-0000-000070170000}"/>
    <cellStyle name="Comma 5 2 4 11" xfId="20418" xr:uid="{00000000-0005-0000-0000-000071170000}"/>
    <cellStyle name="Comma 5 2 4 12" xfId="22432" xr:uid="{00000000-0005-0000-0000-000072170000}"/>
    <cellStyle name="Comma 5 2 4 13" xfId="24584" xr:uid="{00000000-0005-0000-0000-000073170000}"/>
    <cellStyle name="Comma 5 2 4 14" xfId="36149" xr:uid="{00000000-0005-0000-0000-000074170000}"/>
    <cellStyle name="Comma 5 2 4 15" xfId="45859" xr:uid="{00000000-0005-0000-0000-000075170000}"/>
    <cellStyle name="Comma 5 2 4 16" xfId="53792" xr:uid="{00000000-0005-0000-0000-000076170000}"/>
    <cellStyle name="Comma 5 2 4 17" xfId="2647" xr:uid="{00000000-0005-0000-0000-000077170000}"/>
    <cellStyle name="Comma 5 2 4 2" xfId="583" xr:uid="{00000000-0005-0000-0000-000078170000}"/>
    <cellStyle name="Comma 5 2 4 2 10" xfId="24860" xr:uid="{00000000-0005-0000-0000-000079170000}"/>
    <cellStyle name="Comma 5 2 4 2 11" xfId="36425" xr:uid="{00000000-0005-0000-0000-00007A170000}"/>
    <cellStyle name="Comma 5 2 4 2 12" xfId="46139" xr:uid="{00000000-0005-0000-0000-00007B170000}"/>
    <cellStyle name="Comma 5 2 4 2 13" xfId="54071" xr:uid="{00000000-0005-0000-0000-00007C170000}"/>
    <cellStyle name="Comma 5 2 4 2 14" xfId="2648" xr:uid="{00000000-0005-0000-0000-00007D170000}"/>
    <cellStyle name="Comma 5 2 4 2 2" xfId="1228" xr:uid="{00000000-0005-0000-0000-00007E170000}"/>
    <cellStyle name="Comma 5 2 4 2 2 10" xfId="46784" xr:uid="{00000000-0005-0000-0000-00007F170000}"/>
    <cellStyle name="Comma 5 2 4 2 2 11" xfId="54716" xr:uid="{00000000-0005-0000-0000-000080170000}"/>
    <cellStyle name="Comma 5 2 4 2 2 12" xfId="2649" xr:uid="{00000000-0005-0000-0000-000081170000}"/>
    <cellStyle name="Comma 5 2 4 2 2 2" xfId="8143" xr:uid="{00000000-0005-0000-0000-000082170000}"/>
    <cellStyle name="Comma 5 2 4 2 2 2 2" xfId="16956" xr:uid="{00000000-0005-0000-0000-000083170000}"/>
    <cellStyle name="Comma 5 2 4 2 2 2 2 2" xfId="33890" xr:uid="{00000000-0005-0000-0000-000084170000}"/>
    <cellStyle name="Comma 5 2 4 2 2 2 3" xfId="19936" xr:uid="{00000000-0005-0000-0000-000085170000}"/>
    <cellStyle name="Comma 5 2 4 2 2 2 4" xfId="28388" xr:uid="{00000000-0005-0000-0000-000086170000}"/>
    <cellStyle name="Comma 5 2 4 2 2 2 5" xfId="41582" xr:uid="{00000000-0005-0000-0000-000087170000}"/>
    <cellStyle name="Comma 5 2 4 2 2 2 6" xfId="49043" xr:uid="{00000000-0005-0000-0000-000088170000}"/>
    <cellStyle name="Comma 5 2 4 2 2 3" xfId="5888" xr:uid="{00000000-0005-0000-0000-000089170000}"/>
    <cellStyle name="Comma 5 2 4 2 2 3 2" xfId="16778" xr:uid="{00000000-0005-0000-0000-00008A170000}"/>
    <cellStyle name="Comma 5 2 4 2 2 3 3" xfId="31139" xr:uid="{00000000-0005-0000-0000-00008B170000}"/>
    <cellStyle name="Comma 5 2 4 2 2 3 4" xfId="44437" xr:uid="{00000000-0005-0000-0000-00008C170000}"/>
    <cellStyle name="Comma 5 2 4 2 2 4" xfId="14530" xr:uid="{00000000-0005-0000-0000-00008D170000}"/>
    <cellStyle name="Comma 5 2 4 2 2 5" xfId="18194" xr:uid="{00000000-0005-0000-0000-00008E170000}"/>
    <cellStyle name="Comma 5 2 4 2 2 6" xfId="20420" xr:uid="{00000000-0005-0000-0000-00008F170000}"/>
    <cellStyle name="Comma 5 2 4 2 2 7" xfId="22434" xr:uid="{00000000-0005-0000-0000-000090170000}"/>
    <cellStyle name="Comma 5 2 4 2 2 8" xfId="25382" xr:uid="{00000000-0005-0000-0000-000091170000}"/>
    <cellStyle name="Comma 5 2 4 2 2 9" xfId="37711" xr:uid="{00000000-0005-0000-0000-000092170000}"/>
    <cellStyle name="Comma 5 2 4 2 3" xfId="2164" xr:uid="{00000000-0005-0000-0000-000093170000}"/>
    <cellStyle name="Comma 5 2 4 2 3 2" xfId="9014" xr:uid="{00000000-0005-0000-0000-000094170000}"/>
    <cellStyle name="Comma 5 2 4 2 3 2 2" xfId="33889" xr:uid="{00000000-0005-0000-0000-000095170000}"/>
    <cellStyle name="Comma 5 2 4 2 3 2 3" xfId="28387" xr:uid="{00000000-0005-0000-0000-000096170000}"/>
    <cellStyle name="Comma 5 2 4 2 3 2 4" xfId="41581" xr:uid="{00000000-0005-0000-0000-000097170000}"/>
    <cellStyle name="Comma 5 2 4 2 3 2 5" xfId="49914" xr:uid="{00000000-0005-0000-0000-000098170000}"/>
    <cellStyle name="Comma 5 2 4 2 3 3" xfId="16418" xr:uid="{00000000-0005-0000-0000-000099170000}"/>
    <cellStyle name="Comma 5 2 4 2 3 3 2" xfId="31138" xr:uid="{00000000-0005-0000-0000-00009A170000}"/>
    <cellStyle name="Comma 5 2 4 2 3 3 3" xfId="45308" xr:uid="{00000000-0005-0000-0000-00009B170000}"/>
    <cellStyle name="Comma 5 2 4 2 3 4" xfId="19066" xr:uid="{00000000-0005-0000-0000-00009C170000}"/>
    <cellStyle name="Comma 5 2 4 2 3 5" xfId="25381" xr:uid="{00000000-0005-0000-0000-00009D170000}"/>
    <cellStyle name="Comma 5 2 4 2 3 6" xfId="37710" xr:uid="{00000000-0005-0000-0000-00009E170000}"/>
    <cellStyle name="Comma 5 2 4 2 3 7" xfId="47715" xr:uid="{00000000-0005-0000-0000-00009F170000}"/>
    <cellStyle name="Comma 5 2 4 2 3 8" xfId="55641" xr:uid="{00000000-0005-0000-0000-0000A0170000}"/>
    <cellStyle name="Comma 5 2 4 2 3 9" xfId="6815" xr:uid="{00000000-0005-0000-0000-0000A1170000}"/>
    <cellStyle name="Comma 5 2 4 2 4" xfId="7516" xr:uid="{00000000-0005-0000-0000-0000A2170000}"/>
    <cellStyle name="Comma 5 2 4 2 4 2" xfId="11592" xr:uid="{00000000-0005-0000-0000-0000A3170000}"/>
    <cellStyle name="Comma 5 2 4 2 4 2 2" xfId="33421" xr:uid="{00000000-0005-0000-0000-0000A4170000}"/>
    <cellStyle name="Comma 5 2 4 2 4 2 3" xfId="41113" xr:uid="{00000000-0005-0000-0000-0000A5170000}"/>
    <cellStyle name="Comma 5 2 4 2 4 2 4" xfId="52574" xr:uid="{00000000-0005-0000-0000-0000A6170000}"/>
    <cellStyle name="Comma 5 2 4 2 4 3" xfId="27919" xr:uid="{00000000-0005-0000-0000-0000A7170000}"/>
    <cellStyle name="Comma 5 2 4 2 4 4" xfId="37242" xr:uid="{00000000-0005-0000-0000-0000A8170000}"/>
    <cellStyle name="Comma 5 2 4 2 4 5" xfId="48416" xr:uid="{00000000-0005-0000-0000-0000A9170000}"/>
    <cellStyle name="Comma 5 2 4 2 5" xfId="5243" xr:uid="{00000000-0005-0000-0000-0000AA170000}"/>
    <cellStyle name="Comma 5 2 4 2 5 2" xfId="30670" xr:uid="{00000000-0005-0000-0000-0000AB170000}"/>
    <cellStyle name="Comma 5 2 4 2 5 3" xfId="40356" xr:uid="{00000000-0005-0000-0000-0000AC170000}"/>
    <cellStyle name="Comma 5 2 4 2 5 4" xfId="51827" xr:uid="{00000000-0005-0000-0000-0000AD170000}"/>
    <cellStyle name="Comma 5 2 4 2 6" xfId="14063" xr:uid="{00000000-0005-0000-0000-0000AE170000}"/>
    <cellStyle name="Comma 5 2 4 2 6 2" xfId="43810" xr:uid="{00000000-0005-0000-0000-0000AF170000}"/>
    <cellStyle name="Comma 5 2 4 2 7" xfId="14529" xr:uid="{00000000-0005-0000-0000-0000B0170000}"/>
    <cellStyle name="Comma 5 2 4 2 8" xfId="20419" xr:uid="{00000000-0005-0000-0000-0000B1170000}"/>
    <cellStyle name="Comma 5 2 4 2 9" xfId="22433" xr:uid="{00000000-0005-0000-0000-0000B2170000}"/>
    <cellStyle name="Comma 5 2 4 3" xfId="1498" xr:uid="{00000000-0005-0000-0000-0000B3170000}"/>
    <cellStyle name="Comma 5 2 4 3 10" xfId="25136" xr:uid="{00000000-0005-0000-0000-0000B4170000}"/>
    <cellStyle name="Comma 5 2 4 3 11" xfId="36701" xr:uid="{00000000-0005-0000-0000-0000B5170000}"/>
    <cellStyle name="Comma 5 2 4 3 12" xfId="47054" xr:uid="{00000000-0005-0000-0000-0000B6170000}"/>
    <cellStyle name="Comma 5 2 4 3 13" xfId="54986" xr:uid="{00000000-0005-0000-0000-0000B7170000}"/>
    <cellStyle name="Comma 5 2 4 3 14" xfId="2650" xr:uid="{00000000-0005-0000-0000-0000B8170000}"/>
    <cellStyle name="Comma 5 2 4 3 2" xfId="2392" xr:uid="{00000000-0005-0000-0000-0000B9170000}"/>
    <cellStyle name="Comma 5 2 4 3 2 10" xfId="47943" xr:uid="{00000000-0005-0000-0000-0000BA170000}"/>
    <cellStyle name="Comma 5 2 4 3 2 11" xfId="55869" xr:uid="{00000000-0005-0000-0000-0000BB170000}"/>
    <cellStyle name="Comma 5 2 4 3 2 12" xfId="2651" xr:uid="{00000000-0005-0000-0000-0000BC170000}"/>
    <cellStyle name="Comma 5 2 4 3 2 2" xfId="9242" xr:uid="{00000000-0005-0000-0000-0000BD170000}"/>
    <cellStyle name="Comma 5 2 4 3 2 2 2" xfId="16957" xr:uid="{00000000-0005-0000-0000-0000BE170000}"/>
    <cellStyle name="Comma 5 2 4 3 2 2 2 2" xfId="33892" xr:uid="{00000000-0005-0000-0000-0000BF170000}"/>
    <cellStyle name="Comma 5 2 4 3 2 2 3" xfId="20164" xr:uid="{00000000-0005-0000-0000-0000C0170000}"/>
    <cellStyle name="Comma 5 2 4 3 2 2 4" xfId="28390" xr:uid="{00000000-0005-0000-0000-0000C1170000}"/>
    <cellStyle name="Comma 5 2 4 3 2 2 5" xfId="41584" xr:uid="{00000000-0005-0000-0000-0000C2170000}"/>
    <cellStyle name="Comma 5 2 4 3 2 2 6" xfId="50142" xr:uid="{00000000-0005-0000-0000-0000C3170000}"/>
    <cellStyle name="Comma 5 2 4 3 2 3" xfId="7043" xr:uid="{00000000-0005-0000-0000-0000C4170000}"/>
    <cellStyle name="Comma 5 2 4 3 2 3 2" xfId="9960" xr:uid="{00000000-0005-0000-0000-0000C5170000}"/>
    <cellStyle name="Comma 5 2 4 3 2 3 3" xfId="31141" xr:uid="{00000000-0005-0000-0000-0000C6170000}"/>
    <cellStyle name="Comma 5 2 4 3 2 3 4" xfId="45536" xr:uid="{00000000-0005-0000-0000-0000C7170000}"/>
    <cellStyle name="Comma 5 2 4 3 2 4" xfId="14532" xr:uid="{00000000-0005-0000-0000-0000C8170000}"/>
    <cellStyle name="Comma 5 2 4 3 2 5" xfId="18422" xr:uid="{00000000-0005-0000-0000-0000C9170000}"/>
    <cellStyle name="Comma 5 2 4 3 2 6" xfId="20422" xr:uid="{00000000-0005-0000-0000-0000CA170000}"/>
    <cellStyle name="Comma 5 2 4 3 2 7" xfId="22436" xr:uid="{00000000-0005-0000-0000-0000CB170000}"/>
    <cellStyle name="Comma 5 2 4 3 2 8" xfId="25384" xr:uid="{00000000-0005-0000-0000-0000CC170000}"/>
    <cellStyle name="Comma 5 2 4 3 2 9" xfId="37713" xr:uid="{00000000-0005-0000-0000-0000CD170000}"/>
    <cellStyle name="Comma 5 2 4 3 3" xfId="8371" xr:uid="{00000000-0005-0000-0000-0000CE170000}"/>
    <cellStyle name="Comma 5 2 4 3 3 2" xfId="11946" xr:uid="{00000000-0005-0000-0000-0000CF170000}"/>
    <cellStyle name="Comma 5 2 4 3 3 2 2" xfId="33891" xr:uid="{00000000-0005-0000-0000-0000D0170000}"/>
    <cellStyle name="Comma 5 2 4 3 3 2 3" xfId="28389" xr:uid="{00000000-0005-0000-0000-0000D1170000}"/>
    <cellStyle name="Comma 5 2 4 3 3 2 4" xfId="41583" xr:uid="{00000000-0005-0000-0000-0000D2170000}"/>
    <cellStyle name="Comma 5 2 4 3 3 2 5" xfId="52890" xr:uid="{00000000-0005-0000-0000-0000D3170000}"/>
    <cellStyle name="Comma 5 2 4 3 3 3" xfId="16504" xr:uid="{00000000-0005-0000-0000-0000D4170000}"/>
    <cellStyle name="Comma 5 2 4 3 3 3 2" xfId="31140" xr:uid="{00000000-0005-0000-0000-0000D5170000}"/>
    <cellStyle name="Comma 5 2 4 3 3 4" xfId="19294" xr:uid="{00000000-0005-0000-0000-0000D6170000}"/>
    <cellStyle name="Comma 5 2 4 3 3 5" xfId="25383" xr:uid="{00000000-0005-0000-0000-0000D7170000}"/>
    <cellStyle name="Comma 5 2 4 3 3 6" xfId="37712" xr:uid="{00000000-0005-0000-0000-0000D8170000}"/>
    <cellStyle name="Comma 5 2 4 3 3 7" xfId="49271" xr:uid="{00000000-0005-0000-0000-0000D9170000}"/>
    <cellStyle name="Comma 5 2 4 3 4" xfId="6158" xr:uid="{00000000-0005-0000-0000-0000DA170000}"/>
    <cellStyle name="Comma 5 2 4 3 4 2" xfId="11820" xr:uid="{00000000-0005-0000-0000-0000DB170000}"/>
    <cellStyle name="Comma 5 2 4 3 4 2 2" xfId="33649" xr:uid="{00000000-0005-0000-0000-0000DC170000}"/>
    <cellStyle name="Comma 5 2 4 3 4 2 3" xfId="41341" xr:uid="{00000000-0005-0000-0000-0000DD170000}"/>
    <cellStyle name="Comma 5 2 4 3 4 2 4" xfId="52802" xr:uid="{00000000-0005-0000-0000-0000DE170000}"/>
    <cellStyle name="Comma 5 2 4 3 4 3" xfId="28147" xr:uid="{00000000-0005-0000-0000-0000DF170000}"/>
    <cellStyle name="Comma 5 2 4 3 4 4" xfId="37470" xr:uid="{00000000-0005-0000-0000-0000E0170000}"/>
    <cellStyle name="Comma 5 2 4 3 4 5" xfId="50674" xr:uid="{00000000-0005-0000-0000-0000E1170000}"/>
    <cellStyle name="Comma 5 2 4 3 5" xfId="11076" xr:uid="{00000000-0005-0000-0000-0000E2170000}"/>
    <cellStyle name="Comma 5 2 4 3 5 2" xfId="30898" xr:uid="{00000000-0005-0000-0000-0000E3170000}"/>
    <cellStyle name="Comma 5 2 4 3 5 3" xfId="40584" xr:uid="{00000000-0005-0000-0000-0000E4170000}"/>
    <cellStyle name="Comma 5 2 4 3 5 4" xfId="52055" xr:uid="{00000000-0005-0000-0000-0000E5170000}"/>
    <cellStyle name="Comma 5 2 4 3 6" xfId="14291" xr:uid="{00000000-0005-0000-0000-0000E6170000}"/>
    <cellStyle name="Comma 5 2 4 3 6 2" xfId="44665" xr:uid="{00000000-0005-0000-0000-0000E7170000}"/>
    <cellStyle name="Comma 5 2 4 3 7" xfId="14531" xr:uid="{00000000-0005-0000-0000-0000E8170000}"/>
    <cellStyle name="Comma 5 2 4 3 8" xfId="20421" xr:uid="{00000000-0005-0000-0000-0000E9170000}"/>
    <cellStyle name="Comma 5 2 4 3 9" xfId="22435" xr:uid="{00000000-0005-0000-0000-0000EA170000}"/>
    <cellStyle name="Comma 5 2 4 4" xfId="988" xr:uid="{00000000-0005-0000-0000-0000EB170000}"/>
    <cellStyle name="Comma 5 2 4 4 10" xfId="46544" xr:uid="{00000000-0005-0000-0000-0000EC170000}"/>
    <cellStyle name="Comma 5 2 4 4 11" xfId="54476" xr:uid="{00000000-0005-0000-0000-0000ED170000}"/>
    <cellStyle name="Comma 5 2 4 4 12" xfId="2652" xr:uid="{00000000-0005-0000-0000-0000EE170000}"/>
    <cellStyle name="Comma 5 2 4 4 2" xfId="7915" xr:uid="{00000000-0005-0000-0000-0000EF170000}"/>
    <cellStyle name="Comma 5 2 4 4 2 2" xfId="9353" xr:uid="{00000000-0005-0000-0000-0000F0170000}"/>
    <cellStyle name="Comma 5 2 4 4 2 2 2" xfId="33893" xr:uid="{00000000-0005-0000-0000-0000F1170000}"/>
    <cellStyle name="Comma 5 2 4 4 2 3" xfId="13302" xr:uid="{00000000-0005-0000-0000-0000F2170000}"/>
    <cellStyle name="Comma 5 2 4 4 2 4" xfId="19708" xr:uid="{00000000-0005-0000-0000-0000F3170000}"/>
    <cellStyle name="Comma 5 2 4 4 2 5" xfId="28391" xr:uid="{00000000-0005-0000-0000-0000F4170000}"/>
    <cellStyle name="Comma 5 2 4 4 2 6" xfId="41585" xr:uid="{00000000-0005-0000-0000-0000F5170000}"/>
    <cellStyle name="Comma 5 2 4 4 2 7" xfId="48815" xr:uid="{00000000-0005-0000-0000-0000F6170000}"/>
    <cellStyle name="Comma 5 2 4 4 3" xfId="5648" xr:uid="{00000000-0005-0000-0000-0000F7170000}"/>
    <cellStyle name="Comma 5 2 4 4 3 2" xfId="10860" xr:uid="{00000000-0005-0000-0000-0000F8170000}"/>
    <cellStyle name="Comma 5 2 4 4 3 3" xfId="31142" xr:uid="{00000000-0005-0000-0000-0000F9170000}"/>
    <cellStyle name="Comma 5 2 4 4 3 4" xfId="44209" xr:uid="{00000000-0005-0000-0000-0000FA170000}"/>
    <cellStyle name="Comma 5 2 4 4 4" xfId="13835" xr:uid="{00000000-0005-0000-0000-0000FB170000}"/>
    <cellStyle name="Comma 5 2 4 4 5" xfId="14533" xr:uid="{00000000-0005-0000-0000-0000FC170000}"/>
    <cellStyle name="Comma 5 2 4 4 6" xfId="20423" xr:uid="{00000000-0005-0000-0000-0000FD170000}"/>
    <cellStyle name="Comma 5 2 4 4 7" xfId="22437" xr:uid="{00000000-0005-0000-0000-0000FE170000}"/>
    <cellStyle name="Comma 5 2 4 4 8" xfId="25385" xr:uid="{00000000-0005-0000-0000-0000FF170000}"/>
    <cellStyle name="Comma 5 2 4 4 9" xfId="37714" xr:uid="{00000000-0005-0000-0000-000000180000}"/>
    <cellStyle name="Comma 5 2 4 5" xfId="1936" xr:uid="{00000000-0005-0000-0000-000001180000}"/>
    <cellStyle name="Comma 5 2 4 5 10" xfId="47487" xr:uid="{00000000-0005-0000-0000-000002180000}"/>
    <cellStyle name="Comma 5 2 4 5 11" xfId="55413" xr:uid="{00000000-0005-0000-0000-000003180000}"/>
    <cellStyle name="Comma 5 2 4 5 12" xfId="2653" xr:uid="{00000000-0005-0000-0000-000004180000}"/>
    <cellStyle name="Comma 5 2 4 5 2" xfId="8786" xr:uid="{00000000-0005-0000-0000-000005180000}"/>
    <cellStyle name="Comma 5 2 4 5 2 2" xfId="16958" xr:uid="{00000000-0005-0000-0000-000006180000}"/>
    <cellStyle name="Comma 5 2 4 5 2 2 2" xfId="33894" xr:uid="{00000000-0005-0000-0000-000007180000}"/>
    <cellStyle name="Comma 5 2 4 5 2 3" xfId="28392" xr:uid="{00000000-0005-0000-0000-000008180000}"/>
    <cellStyle name="Comma 5 2 4 5 2 4" xfId="41586" xr:uid="{00000000-0005-0000-0000-000009180000}"/>
    <cellStyle name="Comma 5 2 4 5 2 5" xfId="49686" xr:uid="{00000000-0005-0000-0000-00000A180000}"/>
    <cellStyle name="Comma 5 2 4 5 3" xfId="6587" xr:uid="{00000000-0005-0000-0000-00000B180000}"/>
    <cellStyle name="Comma 5 2 4 5 3 2" xfId="31143" xr:uid="{00000000-0005-0000-0000-00000C180000}"/>
    <cellStyle name="Comma 5 2 4 5 3 3" xfId="45080" xr:uid="{00000000-0005-0000-0000-00000D180000}"/>
    <cellStyle name="Comma 5 2 4 5 4" xfId="14534" xr:uid="{00000000-0005-0000-0000-00000E180000}"/>
    <cellStyle name="Comma 5 2 4 5 5" xfId="18838" xr:uid="{00000000-0005-0000-0000-00000F180000}"/>
    <cellStyle name="Comma 5 2 4 5 6" xfId="20424" xr:uid="{00000000-0005-0000-0000-000010180000}"/>
    <cellStyle name="Comma 5 2 4 5 7" xfId="22438" xr:uid="{00000000-0005-0000-0000-000011180000}"/>
    <cellStyle name="Comma 5 2 4 5 8" xfId="25386" xr:uid="{00000000-0005-0000-0000-000012180000}"/>
    <cellStyle name="Comma 5 2 4 5 9" xfId="37715" xr:uid="{00000000-0005-0000-0000-000013180000}"/>
    <cellStyle name="Comma 5 2 4 6" xfId="7287" xr:uid="{00000000-0005-0000-0000-000014180000}"/>
    <cellStyle name="Comma 5 2 4 6 2" xfId="11945" xr:uid="{00000000-0005-0000-0000-000015180000}"/>
    <cellStyle name="Comma 5 2 4 6 2 2" xfId="33888" xr:uid="{00000000-0005-0000-0000-000016180000}"/>
    <cellStyle name="Comma 5 2 4 6 2 3" xfId="28386" xr:uid="{00000000-0005-0000-0000-000017180000}"/>
    <cellStyle name="Comma 5 2 4 6 2 4" xfId="41580" xr:uid="{00000000-0005-0000-0000-000018180000}"/>
    <cellStyle name="Comma 5 2 4 6 2 5" xfId="52889" xr:uid="{00000000-0005-0000-0000-000019180000}"/>
    <cellStyle name="Comma 5 2 4 6 3" xfId="12821" xr:uid="{00000000-0005-0000-0000-00001A180000}"/>
    <cellStyle name="Comma 5 2 4 6 3 2" xfId="31137" xr:uid="{00000000-0005-0000-0000-00001B180000}"/>
    <cellStyle name="Comma 5 2 4 6 4" xfId="25380" xr:uid="{00000000-0005-0000-0000-00001C180000}"/>
    <cellStyle name="Comma 5 2 4 6 5" xfId="37709" xr:uid="{00000000-0005-0000-0000-00001D180000}"/>
    <cellStyle name="Comma 5 2 4 6 6" xfId="48187" xr:uid="{00000000-0005-0000-0000-00001E180000}"/>
    <cellStyle name="Comma 5 2 4 7" xfId="4965" xr:uid="{00000000-0005-0000-0000-00001F180000}"/>
    <cellStyle name="Comma 5 2 4 7 2" xfId="11364" xr:uid="{00000000-0005-0000-0000-000020180000}"/>
    <cellStyle name="Comma 5 2 4 7 2 2" xfId="33193" xr:uid="{00000000-0005-0000-0000-000021180000}"/>
    <cellStyle name="Comma 5 2 4 7 2 3" xfId="40885" xr:uid="{00000000-0005-0000-0000-000022180000}"/>
    <cellStyle name="Comma 5 2 4 7 2 4" xfId="52346" xr:uid="{00000000-0005-0000-0000-000023180000}"/>
    <cellStyle name="Comma 5 2 4 7 3" xfId="27691" xr:uid="{00000000-0005-0000-0000-000024180000}"/>
    <cellStyle name="Comma 5 2 4 7 4" xfId="37014" xr:uid="{00000000-0005-0000-0000-000025180000}"/>
    <cellStyle name="Comma 5 2 4 7 5" xfId="50432" xr:uid="{00000000-0005-0000-0000-000026180000}"/>
    <cellStyle name="Comma 5 2 4 8" xfId="10717" xr:uid="{00000000-0005-0000-0000-000027180000}"/>
    <cellStyle name="Comma 5 2 4 8 2" xfId="30442" xr:uid="{00000000-0005-0000-0000-000028180000}"/>
    <cellStyle name="Comma 5 2 4 8 3" xfId="40128" xr:uid="{00000000-0005-0000-0000-000029180000}"/>
    <cellStyle name="Comma 5 2 4 8 4" xfId="51599" xr:uid="{00000000-0005-0000-0000-00002A180000}"/>
    <cellStyle name="Comma 5 2 4 9" xfId="13550" xr:uid="{00000000-0005-0000-0000-00002B180000}"/>
    <cellStyle name="Comma 5 2 4 9 2" xfId="43579" xr:uid="{00000000-0005-0000-0000-00002C180000}"/>
    <cellStyle name="Comma 5 2 5" xfId="376" xr:uid="{00000000-0005-0000-0000-00002D180000}"/>
    <cellStyle name="Comma 5 2 5 10" xfId="22439" xr:uid="{00000000-0005-0000-0000-00002E180000}"/>
    <cellStyle name="Comma 5 2 5 11" xfId="24377" xr:uid="{00000000-0005-0000-0000-00002F180000}"/>
    <cellStyle name="Comma 5 2 5 12" xfId="35954" xr:uid="{00000000-0005-0000-0000-000030180000}"/>
    <cellStyle name="Comma 5 2 5 13" xfId="45932" xr:uid="{00000000-0005-0000-0000-000031180000}"/>
    <cellStyle name="Comma 5 2 5 14" xfId="53864" xr:uid="{00000000-0005-0000-0000-000032180000}"/>
    <cellStyle name="Comma 5 2 5 15" xfId="2654" xr:uid="{00000000-0005-0000-0000-000033180000}"/>
    <cellStyle name="Comma 5 2 5 2" xfId="817" xr:uid="{00000000-0005-0000-0000-000034180000}"/>
    <cellStyle name="Comma 5 2 5 2 10" xfId="46373" xr:uid="{00000000-0005-0000-0000-000035180000}"/>
    <cellStyle name="Comma 5 2 5 2 11" xfId="54305" xr:uid="{00000000-0005-0000-0000-000036180000}"/>
    <cellStyle name="Comma 5 2 5 2 12" xfId="2655" xr:uid="{00000000-0005-0000-0000-000037180000}"/>
    <cellStyle name="Comma 5 2 5 2 2" xfId="7744" xr:uid="{00000000-0005-0000-0000-000038180000}"/>
    <cellStyle name="Comma 5 2 5 2 2 2" xfId="9844" xr:uid="{00000000-0005-0000-0000-000039180000}"/>
    <cellStyle name="Comma 5 2 5 2 2 2 2" xfId="33896" xr:uid="{00000000-0005-0000-0000-00003A180000}"/>
    <cellStyle name="Comma 5 2 5 2 2 3" xfId="9919" xr:uid="{00000000-0005-0000-0000-00003B180000}"/>
    <cellStyle name="Comma 5 2 5 2 2 4" xfId="19537" xr:uid="{00000000-0005-0000-0000-00003C180000}"/>
    <cellStyle name="Comma 5 2 5 2 2 5" xfId="28394" xr:uid="{00000000-0005-0000-0000-00003D180000}"/>
    <cellStyle name="Comma 5 2 5 2 2 6" xfId="41588" xr:uid="{00000000-0005-0000-0000-00003E180000}"/>
    <cellStyle name="Comma 5 2 5 2 2 7" xfId="48644" xr:uid="{00000000-0005-0000-0000-00003F180000}"/>
    <cellStyle name="Comma 5 2 5 2 3" xfId="5477" xr:uid="{00000000-0005-0000-0000-000040180000}"/>
    <cellStyle name="Comma 5 2 5 2 3 2" xfId="10451" xr:uid="{00000000-0005-0000-0000-000041180000}"/>
    <cellStyle name="Comma 5 2 5 2 3 3" xfId="31145" xr:uid="{00000000-0005-0000-0000-000042180000}"/>
    <cellStyle name="Comma 5 2 5 2 3 4" xfId="44038" xr:uid="{00000000-0005-0000-0000-000043180000}"/>
    <cellStyle name="Comma 5 2 5 2 4" xfId="13664" xr:uid="{00000000-0005-0000-0000-000044180000}"/>
    <cellStyle name="Comma 5 2 5 2 5" xfId="14536" xr:uid="{00000000-0005-0000-0000-000045180000}"/>
    <cellStyle name="Comma 5 2 5 2 6" xfId="20426" xr:uid="{00000000-0005-0000-0000-000046180000}"/>
    <cellStyle name="Comma 5 2 5 2 7" xfId="22440" xr:uid="{00000000-0005-0000-0000-000047180000}"/>
    <cellStyle name="Comma 5 2 5 2 8" xfId="25388" xr:uid="{00000000-0005-0000-0000-000048180000}"/>
    <cellStyle name="Comma 5 2 5 2 9" xfId="37717" xr:uid="{00000000-0005-0000-0000-000049180000}"/>
    <cellStyle name="Comma 5 2 5 3" xfId="1765" xr:uid="{00000000-0005-0000-0000-00004A180000}"/>
    <cellStyle name="Comma 5 2 5 3 10" xfId="47316" xr:uid="{00000000-0005-0000-0000-00004B180000}"/>
    <cellStyle name="Comma 5 2 5 3 11" xfId="55242" xr:uid="{00000000-0005-0000-0000-00004C180000}"/>
    <cellStyle name="Comma 5 2 5 3 12" xfId="2656" xr:uid="{00000000-0005-0000-0000-00004D180000}"/>
    <cellStyle name="Comma 5 2 5 3 2" xfId="8615" xr:uid="{00000000-0005-0000-0000-00004E180000}"/>
    <cellStyle name="Comma 5 2 5 3 2 2" xfId="16959" xr:uid="{00000000-0005-0000-0000-00004F180000}"/>
    <cellStyle name="Comma 5 2 5 3 2 2 2" xfId="33897" xr:uid="{00000000-0005-0000-0000-000050180000}"/>
    <cellStyle name="Comma 5 2 5 3 2 3" xfId="28395" xr:uid="{00000000-0005-0000-0000-000051180000}"/>
    <cellStyle name="Comma 5 2 5 3 2 4" xfId="41589" xr:uid="{00000000-0005-0000-0000-000052180000}"/>
    <cellStyle name="Comma 5 2 5 3 2 5" xfId="49515" xr:uid="{00000000-0005-0000-0000-000053180000}"/>
    <cellStyle name="Comma 5 2 5 3 3" xfId="6416" xr:uid="{00000000-0005-0000-0000-000054180000}"/>
    <cellStyle name="Comma 5 2 5 3 3 2" xfId="31146" xr:uid="{00000000-0005-0000-0000-000055180000}"/>
    <cellStyle name="Comma 5 2 5 3 3 3" xfId="44909" xr:uid="{00000000-0005-0000-0000-000056180000}"/>
    <cellStyle name="Comma 5 2 5 3 4" xfId="14537" xr:uid="{00000000-0005-0000-0000-000057180000}"/>
    <cellStyle name="Comma 5 2 5 3 5" xfId="18667" xr:uid="{00000000-0005-0000-0000-000058180000}"/>
    <cellStyle name="Comma 5 2 5 3 6" xfId="20427" xr:uid="{00000000-0005-0000-0000-000059180000}"/>
    <cellStyle name="Comma 5 2 5 3 7" xfId="22441" xr:uid="{00000000-0005-0000-0000-00005A180000}"/>
    <cellStyle name="Comma 5 2 5 3 8" xfId="25389" xr:uid="{00000000-0005-0000-0000-00005B180000}"/>
    <cellStyle name="Comma 5 2 5 3 9" xfId="37718" xr:uid="{00000000-0005-0000-0000-00005C180000}"/>
    <cellStyle name="Comma 5 2 5 4" xfId="7345" xr:uid="{00000000-0005-0000-0000-00005D180000}"/>
    <cellStyle name="Comma 5 2 5 4 2" xfId="11947" xr:uid="{00000000-0005-0000-0000-00005E180000}"/>
    <cellStyle name="Comma 5 2 5 4 2 2" xfId="33895" xr:uid="{00000000-0005-0000-0000-00005F180000}"/>
    <cellStyle name="Comma 5 2 5 4 2 3" xfId="28393" xr:uid="{00000000-0005-0000-0000-000060180000}"/>
    <cellStyle name="Comma 5 2 5 4 2 4" xfId="41587" xr:uid="{00000000-0005-0000-0000-000061180000}"/>
    <cellStyle name="Comma 5 2 5 4 2 5" xfId="52891" xr:uid="{00000000-0005-0000-0000-000062180000}"/>
    <cellStyle name="Comma 5 2 5 4 3" xfId="16340" xr:uid="{00000000-0005-0000-0000-000063180000}"/>
    <cellStyle name="Comma 5 2 5 4 3 2" xfId="31144" xr:uid="{00000000-0005-0000-0000-000064180000}"/>
    <cellStyle name="Comma 5 2 5 4 4" xfId="25387" xr:uid="{00000000-0005-0000-0000-000065180000}"/>
    <cellStyle name="Comma 5 2 5 4 5" xfId="37716" xr:uid="{00000000-0005-0000-0000-000066180000}"/>
    <cellStyle name="Comma 5 2 5 4 6" xfId="48245" xr:uid="{00000000-0005-0000-0000-000067180000}"/>
    <cellStyle name="Comma 5 2 5 5" xfId="5036" xr:uid="{00000000-0005-0000-0000-000068180000}"/>
    <cellStyle name="Comma 5 2 5 5 2" xfId="11193" xr:uid="{00000000-0005-0000-0000-000069180000}"/>
    <cellStyle name="Comma 5 2 5 5 2 2" xfId="33022" xr:uid="{00000000-0005-0000-0000-00006A180000}"/>
    <cellStyle name="Comma 5 2 5 5 2 3" xfId="40714" xr:uid="{00000000-0005-0000-0000-00006B180000}"/>
    <cellStyle name="Comma 5 2 5 5 2 4" xfId="52175" xr:uid="{00000000-0005-0000-0000-00006C180000}"/>
    <cellStyle name="Comma 5 2 5 5 3" xfId="27520" xr:uid="{00000000-0005-0000-0000-00006D180000}"/>
    <cellStyle name="Comma 5 2 5 5 4" xfId="36843" xr:uid="{00000000-0005-0000-0000-00006E180000}"/>
    <cellStyle name="Comma 5 2 5 5 5" xfId="50187" xr:uid="{00000000-0005-0000-0000-00006F180000}"/>
    <cellStyle name="Comma 5 2 5 6" xfId="10216" xr:uid="{00000000-0005-0000-0000-000070180000}"/>
    <cellStyle name="Comma 5 2 5 6 2" xfId="30271" xr:uid="{00000000-0005-0000-0000-000071180000}"/>
    <cellStyle name="Comma 5 2 5 6 3" xfId="39957" xr:uid="{00000000-0005-0000-0000-000072180000}"/>
    <cellStyle name="Comma 5 2 5 6 4" xfId="50482" xr:uid="{00000000-0005-0000-0000-000073180000}"/>
    <cellStyle name="Comma 5 2 5 7" xfId="13386" xr:uid="{00000000-0005-0000-0000-000074180000}"/>
    <cellStyle name="Comma 5 2 5 7 2" xfId="43639" xr:uid="{00000000-0005-0000-0000-000075180000}"/>
    <cellStyle name="Comma 5 2 5 8" xfId="14535" xr:uid="{00000000-0005-0000-0000-000076180000}"/>
    <cellStyle name="Comma 5 2 5 9" xfId="20425" xr:uid="{00000000-0005-0000-0000-000077180000}"/>
    <cellStyle name="Comma 5 2 6" xfId="1051" xr:uid="{00000000-0005-0000-0000-000078180000}"/>
    <cellStyle name="Comma 5 2 6 10" xfId="24653" xr:uid="{00000000-0005-0000-0000-000079180000}"/>
    <cellStyle name="Comma 5 2 6 11" xfId="36218" xr:uid="{00000000-0005-0000-0000-00007A180000}"/>
    <cellStyle name="Comma 5 2 6 12" xfId="46607" xr:uid="{00000000-0005-0000-0000-00007B180000}"/>
    <cellStyle name="Comma 5 2 6 13" xfId="54539" xr:uid="{00000000-0005-0000-0000-00007C180000}"/>
    <cellStyle name="Comma 5 2 6 14" xfId="2657" xr:uid="{00000000-0005-0000-0000-00007D180000}"/>
    <cellStyle name="Comma 5 2 6 2" xfId="1993" xr:uid="{00000000-0005-0000-0000-00007E180000}"/>
    <cellStyle name="Comma 5 2 6 2 10" xfId="47544" xr:uid="{00000000-0005-0000-0000-00007F180000}"/>
    <cellStyle name="Comma 5 2 6 2 11" xfId="55470" xr:uid="{00000000-0005-0000-0000-000080180000}"/>
    <cellStyle name="Comma 5 2 6 2 12" xfId="2658" xr:uid="{00000000-0005-0000-0000-000081180000}"/>
    <cellStyle name="Comma 5 2 6 2 2" xfId="8843" xr:uid="{00000000-0005-0000-0000-000082180000}"/>
    <cellStyle name="Comma 5 2 6 2 2 2" xfId="16960" xr:uid="{00000000-0005-0000-0000-000083180000}"/>
    <cellStyle name="Comma 5 2 6 2 2 2 2" xfId="33899" xr:uid="{00000000-0005-0000-0000-000084180000}"/>
    <cellStyle name="Comma 5 2 6 2 2 3" xfId="19765" xr:uid="{00000000-0005-0000-0000-000085180000}"/>
    <cellStyle name="Comma 5 2 6 2 2 4" xfId="28397" xr:uid="{00000000-0005-0000-0000-000086180000}"/>
    <cellStyle name="Comma 5 2 6 2 2 5" xfId="41591" xr:uid="{00000000-0005-0000-0000-000087180000}"/>
    <cellStyle name="Comma 5 2 6 2 2 6" xfId="49743" xr:uid="{00000000-0005-0000-0000-000088180000}"/>
    <cellStyle name="Comma 5 2 6 2 3" xfId="6644" xr:uid="{00000000-0005-0000-0000-000089180000}"/>
    <cellStyle name="Comma 5 2 6 2 3 2" xfId="9587" xr:uid="{00000000-0005-0000-0000-00008A180000}"/>
    <cellStyle name="Comma 5 2 6 2 3 3" xfId="31148" xr:uid="{00000000-0005-0000-0000-00008B180000}"/>
    <cellStyle name="Comma 5 2 6 2 3 4" xfId="45137" xr:uid="{00000000-0005-0000-0000-00008C180000}"/>
    <cellStyle name="Comma 5 2 6 2 4" xfId="14539" xr:uid="{00000000-0005-0000-0000-00008D180000}"/>
    <cellStyle name="Comma 5 2 6 2 5" xfId="18080" xr:uid="{00000000-0005-0000-0000-00008E180000}"/>
    <cellStyle name="Comma 5 2 6 2 6" xfId="20429" xr:uid="{00000000-0005-0000-0000-00008F180000}"/>
    <cellStyle name="Comma 5 2 6 2 7" xfId="22443" xr:uid="{00000000-0005-0000-0000-000090180000}"/>
    <cellStyle name="Comma 5 2 6 2 8" xfId="25391" xr:uid="{00000000-0005-0000-0000-000091180000}"/>
    <cellStyle name="Comma 5 2 6 2 9" xfId="37720" xr:uid="{00000000-0005-0000-0000-000092180000}"/>
    <cellStyle name="Comma 5 2 6 3" xfId="7972" xr:uid="{00000000-0005-0000-0000-000093180000}"/>
    <cellStyle name="Comma 5 2 6 3 2" xfId="11948" xr:uid="{00000000-0005-0000-0000-000094180000}"/>
    <cellStyle name="Comma 5 2 6 3 2 2" xfId="33898" xr:uid="{00000000-0005-0000-0000-000095180000}"/>
    <cellStyle name="Comma 5 2 6 3 2 3" xfId="28396" xr:uid="{00000000-0005-0000-0000-000096180000}"/>
    <cellStyle name="Comma 5 2 6 3 2 4" xfId="41590" xr:uid="{00000000-0005-0000-0000-000097180000}"/>
    <cellStyle name="Comma 5 2 6 3 2 5" xfId="52892" xr:uid="{00000000-0005-0000-0000-000098180000}"/>
    <cellStyle name="Comma 5 2 6 3 3" xfId="12810" xr:uid="{00000000-0005-0000-0000-000099180000}"/>
    <cellStyle name="Comma 5 2 6 3 3 2" xfId="31147" xr:uid="{00000000-0005-0000-0000-00009A180000}"/>
    <cellStyle name="Comma 5 2 6 3 4" xfId="18895" xr:uid="{00000000-0005-0000-0000-00009B180000}"/>
    <cellStyle name="Comma 5 2 6 3 5" xfId="25390" xr:uid="{00000000-0005-0000-0000-00009C180000}"/>
    <cellStyle name="Comma 5 2 6 3 6" xfId="37719" xr:uid="{00000000-0005-0000-0000-00009D180000}"/>
    <cellStyle name="Comma 5 2 6 3 7" xfId="48872" xr:uid="{00000000-0005-0000-0000-00009E180000}"/>
    <cellStyle name="Comma 5 2 6 4" xfId="5711" xr:uid="{00000000-0005-0000-0000-00009F180000}"/>
    <cellStyle name="Comma 5 2 6 4 2" xfId="11421" xr:uid="{00000000-0005-0000-0000-0000A0180000}"/>
    <cellStyle name="Comma 5 2 6 4 2 2" xfId="33250" xr:uid="{00000000-0005-0000-0000-0000A1180000}"/>
    <cellStyle name="Comma 5 2 6 4 2 3" xfId="40942" xr:uid="{00000000-0005-0000-0000-0000A2180000}"/>
    <cellStyle name="Comma 5 2 6 4 2 4" xfId="52403" xr:uid="{00000000-0005-0000-0000-0000A3180000}"/>
    <cellStyle name="Comma 5 2 6 4 3" xfId="27748" xr:uid="{00000000-0005-0000-0000-0000A4180000}"/>
    <cellStyle name="Comma 5 2 6 4 4" xfId="37071" xr:uid="{00000000-0005-0000-0000-0000A5180000}"/>
    <cellStyle name="Comma 5 2 6 4 5" xfId="51232" xr:uid="{00000000-0005-0000-0000-0000A6180000}"/>
    <cellStyle name="Comma 5 2 6 5" xfId="10774" xr:uid="{00000000-0005-0000-0000-0000A7180000}"/>
    <cellStyle name="Comma 5 2 6 5 2" xfId="30499" xr:uid="{00000000-0005-0000-0000-0000A8180000}"/>
    <cellStyle name="Comma 5 2 6 5 3" xfId="40185" xr:uid="{00000000-0005-0000-0000-0000A9180000}"/>
    <cellStyle name="Comma 5 2 6 5 4" xfId="51656" xr:uid="{00000000-0005-0000-0000-0000AA180000}"/>
    <cellStyle name="Comma 5 2 6 6" xfId="13892" xr:uid="{00000000-0005-0000-0000-0000AB180000}"/>
    <cellStyle name="Comma 5 2 6 6 2" xfId="44266" xr:uid="{00000000-0005-0000-0000-0000AC180000}"/>
    <cellStyle name="Comma 5 2 6 7" xfId="14538" xr:uid="{00000000-0005-0000-0000-0000AD180000}"/>
    <cellStyle name="Comma 5 2 6 8" xfId="20428" xr:uid="{00000000-0005-0000-0000-0000AE180000}"/>
    <cellStyle name="Comma 5 2 6 9" xfId="22442" xr:uid="{00000000-0005-0000-0000-0000AF180000}"/>
    <cellStyle name="Comma 5 2 7" xfId="1291" xr:uid="{00000000-0005-0000-0000-0000B0180000}"/>
    <cellStyle name="Comma 5 2 7 10" xfId="24929" xr:uid="{00000000-0005-0000-0000-0000B1180000}"/>
    <cellStyle name="Comma 5 2 7 11" xfId="36494" xr:uid="{00000000-0005-0000-0000-0000B2180000}"/>
    <cellStyle name="Comma 5 2 7 12" xfId="46847" xr:uid="{00000000-0005-0000-0000-0000B3180000}"/>
    <cellStyle name="Comma 5 2 7 13" xfId="54779" xr:uid="{00000000-0005-0000-0000-0000B4180000}"/>
    <cellStyle name="Comma 5 2 7 14" xfId="2659" xr:uid="{00000000-0005-0000-0000-0000B5180000}"/>
    <cellStyle name="Comma 5 2 7 2" xfId="2221" xr:uid="{00000000-0005-0000-0000-0000B6180000}"/>
    <cellStyle name="Comma 5 2 7 2 10" xfId="47772" xr:uid="{00000000-0005-0000-0000-0000B7180000}"/>
    <cellStyle name="Comma 5 2 7 2 11" xfId="55698" xr:uid="{00000000-0005-0000-0000-0000B8180000}"/>
    <cellStyle name="Comma 5 2 7 2 12" xfId="2660" xr:uid="{00000000-0005-0000-0000-0000B9180000}"/>
    <cellStyle name="Comma 5 2 7 2 2" xfId="9071" xr:uid="{00000000-0005-0000-0000-0000BA180000}"/>
    <cellStyle name="Comma 5 2 7 2 2 2" xfId="16961" xr:uid="{00000000-0005-0000-0000-0000BB180000}"/>
    <cellStyle name="Comma 5 2 7 2 2 2 2" xfId="33901" xr:uid="{00000000-0005-0000-0000-0000BC180000}"/>
    <cellStyle name="Comma 5 2 7 2 2 3" xfId="19993" xr:uid="{00000000-0005-0000-0000-0000BD180000}"/>
    <cellStyle name="Comma 5 2 7 2 2 4" xfId="28399" xr:uid="{00000000-0005-0000-0000-0000BE180000}"/>
    <cellStyle name="Comma 5 2 7 2 2 5" xfId="41593" xr:uid="{00000000-0005-0000-0000-0000BF180000}"/>
    <cellStyle name="Comma 5 2 7 2 2 6" xfId="49971" xr:uid="{00000000-0005-0000-0000-0000C0180000}"/>
    <cellStyle name="Comma 5 2 7 2 3" xfId="6872" xr:uid="{00000000-0005-0000-0000-0000C1180000}"/>
    <cellStyle name="Comma 5 2 7 2 3 2" xfId="13159" xr:uid="{00000000-0005-0000-0000-0000C2180000}"/>
    <cellStyle name="Comma 5 2 7 2 3 3" xfId="31150" xr:uid="{00000000-0005-0000-0000-0000C3180000}"/>
    <cellStyle name="Comma 5 2 7 2 3 4" xfId="45365" xr:uid="{00000000-0005-0000-0000-0000C4180000}"/>
    <cellStyle name="Comma 5 2 7 2 4" xfId="14541" xr:uid="{00000000-0005-0000-0000-0000C5180000}"/>
    <cellStyle name="Comma 5 2 7 2 5" xfId="18251" xr:uid="{00000000-0005-0000-0000-0000C6180000}"/>
    <cellStyle name="Comma 5 2 7 2 6" xfId="20431" xr:uid="{00000000-0005-0000-0000-0000C7180000}"/>
    <cellStyle name="Comma 5 2 7 2 7" xfId="22445" xr:uid="{00000000-0005-0000-0000-0000C8180000}"/>
    <cellStyle name="Comma 5 2 7 2 8" xfId="25393" xr:uid="{00000000-0005-0000-0000-0000C9180000}"/>
    <cellStyle name="Comma 5 2 7 2 9" xfId="37722" xr:uid="{00000000-0005-0000-0000-0000CA180000}"/>
    <cellStyle name="Comma 5 2 7 3" xfId="8200" xr:uid="{00000000-0005-0000-0000-0000CB180000}"/>
    <cellStyle name="Comma 5 2 7 3 2" xfId="11949" xr:uid="{00000000-0005-0000-0000-0000CC180000}"/>
    <cellStyle name="Comma 5 2 7 3 2 2" xfId="33900" xr:uid="{00000000-0005-0000-0000-0000CD180000}"/>
    <cellStyle name="Comma 5 2 7 3 2 3" xfId="28398" xr:uid="{00000000-0005-0000-0000-0000CE180000}"/>
    <cellStyle name="Comma 5 2 7 3 2 4" xfId="41592" xr:uid="{00000000-0005-0000-0000-0000CF180000}"/>
    <cellStyle name="Comma 5 2 7 3 2 5" xfId="52893" xr:uid="{00000000-0005-0000-0000-0000D0180000}"/>
    <cellStyle name="Comma 5 2 7 3 3" xfId="9583" xr:uid="{00000000-0005-0000-0000-0000D1180000}"/>
    <cellStyle name="Comma 5 2 7 3 3 2" xfId="31149" xr:uid="{00000000-0005-0000-0000-0000D2180000}"/>
    <cellStyle name="Comma 5 2 7 3 4" xfId="19123" xr:uid="{00000000-0005-0000-0000-0000D3180000}"/>
    <cellStyle name="Comma 5 2 7 3 5" xfId="25392" xr:uid="{00000000-0005-0000-0000-0000D4180000}"/>
    <cellStyle name="Comma 5 2 7 3 6" xfId="37721" xr:uid="{00000000-0005-0000-0000-0000D5180000}"/>
    <cellStyle name="Comma 5 2 7 3 7" xfId="49100" xr:uid="{00000000-0005-0000-0000-0000D6180000}"/>
    <cellStyle name="Comma 5 2 7 4" xfId="5951" xr:uid="{00000000-0005-0000-0000-0000D7180000}"/>
    <cellStyle name="Comma 5 2 7 4 2" xfId="11649" xr:uid="{00000000-0005-0000-0000-0000D8180000}"/>
    <cellStyle name="Comma 5 2 7 4 2 2" xfId="33478" xr:uid="{00000000-0005-0000-0000-0000D9180000}"/>
    <cellStyle name="Comma 5 2 7 4 2 3" xfId="41170" xr:uid="{00000000-0005-0000-0000-0000DA180000}"/>
    <cellStyle name="Comma 5 2 7 4 2 4" xfId="52631" xr:uid="{00000000-0005-0000-0000-0000DB180000}"/>
    <cellStyle name="Comma 5 2 7 4 3" xfId="27976" xr:uid="{00000000-0005-0000-0000-0000DC180000}"/>
    <cellStyle name="Comma 5 2 7 4 4" xfId="37299" xr:uid="{00000000-0005-0000-0000-0000DD180000}"/>
    <cellStyle name="Comma 5 2 7 4 5" xfId="51264" xr:uid="{00000000-0005-0000-0000-0000DE180000}"/>
    <cellStyle name="Comma 5 2 7 5" xfId="10905" xr:uid="{00000000-0005-0000-0000-0000DF180000}"/>
    <cellStyle name="Comma 5 2 7 5 2" xfId="30727" xr:uid="{00000000-0005-0000-0000-0000E0180000}"/>
    <cellStyle name="Comma 5 2 7 5 3" xfId="40413" xr:uid="{00000000-0005-0000-0000-0000E1180000}"/>
    <cellStyle name="Comma 5 2 7 5 4" xfId="51884" xr:uid="{00000000-0005-0000-0000-0000E2180000}"/>
    <cellStyle name="Comma 5 2 7 6" xfId="14120" xr:uid="{00000000-0005-0000-0000-0000E3180000}"/>
    <cellStyle name="Comma 5 2 7 6 2" xfId="44494" xr:uid="{00000000-0005-0000-0000-0000E4180000}"/>
    <cellStyle name="Comma 5 2 7 7" xfId="14540" xr:uid="{00000000-0005-0000-0000-0000E5180000}"/>
    <cellStyle name="Comma 5 2 7 8" xfId="20430" xr:uid="{00000000-0005-0000-0000-0000E6180000}"/>
    <cellStyle name="Comma 5 2 7 9" xfId="22444" xr:uid="{00000000-0005-0000-0000-0000E7180000}"/>
    <cellStyle name="Comma 5 2 8" xfId="760" xr:uid="{00000000-0005-0000-0000-0000E8180000}"/>
    <cellStyle name="Comma 5 2 8 10" xfId="35891" xr:uid="{00000000-0005-0000-0000-0000E9180000}"/>
    <cellStyle name="Comma 5 2 8 11" xfId="46316" xr:uid="{00000000-0005-0000-0000-0000EA180000}"/>
    <cellStyle name="Comma 5 2 8 12" xfId="54248" xr:uid="{00000000-0005-0000-0000-0000EB180000}"/>
    <cellStyle name="Comma 5 2 8 13" xfId="2661" xr:uid="{00000000-0005-0000-0000-0000EC180000}"/>
    <cellStyle name="Comma 5 2 8 2" xfId="1708" xr:uid="{00000000-0005-0000-0000-0000ED180000}"/>
    <cellStyle name="Comma 5 2 8 2 10" xfId="47259" xr:uid="{00000000-0005-0000-0000-0000EE180000}"/>
    <cellStyle name="Comma 5 2 8 2 11" xfId="55185" xr:uid="{00000000-0005-0000-0000-0000EF180000}"/>
    <cellStyle name="Comma 5 2 8 2 12" xfId="2662" xr:uid="{00000000-0005-0000-0000-0000F0180000}"/>
    <cellStyle name="Comma 5 2 8 2 2" xfId="8558" xr:uid="{00000000-0005-0000-0000-0000F1180000}"/>
    <cellStyle name="Comma 5 2 8 2 2 2" xfId="16962" xr:uid="{00000000-0005-0000-0000-0000F2180000}"/>
    <cellStyle name="Comma 5 2 8 2 2 2 2" xfId="33903" xr:uid="{00000000-0005-0000-0000-0000F3180000}"/>
    <cellStyle name="Comma 5 2 8 2 2 3" xfId="19480" xr:uid="{00000000-0005-0000-0000-0000F4180000}"/>
    <cellStyle name="Comma 5 2 8 2 2 4" xfId="28401" xr:uid="{00000000-0005-0000-0000-0000F5180000}"/>
    <cellStyle name="Comma 5 2 8 2 2 5" xfId="41595" xr:uid="{00000000-0005-0000-0000-0000F6180000}"/>
    <cellStyle name="Comma 5 2 8 2 2 6" xfId="49458" xr:uid="{00000000-0005-0000-0000-0000F7180000}"/>
    <cellStyle name="Comma 5 2 8 2 3" xfId="6359" xr:uid="{00000000-0005-0000-0000-0000F8180000}"/>
    <cellStyle name="Comma 5 2 8 2 3 2" xfId="13108" xr:uid="{00000000-0005-0000-0000-0000F9180000}"/>
    <cellStyle name="Comma 5 2 8 2 3 3" xfId="31152" xr:uid="{00000000-0005-0000-0000-0000FA180000}"/>
    <cellStyle name="Comma 5 2 8 2 3 4" xfId="44852" xr:uid="{00000000-0005-0000-0000-0000FB180000}"/>
    <cellStyle name="Comma 5 2 8 2 4" xfId="14543" xr:uid="{00000000-0005-0000-0000-0000FC180000}"/>
    <cellStyle name="Comma 5 2 8 2 5" xfId="17963" xr:uid="{00000000-0005-0000-0000-0000FD180000}"/>
    <cellStyle name="Comma 5 2 8 2 6" xfId="20433" xr:uid="{00000000-0005-0000-0000-0000FE180000}"/>
    <cellStyle name="Comma 5 2 8 2 7" xfId="22447" xr:uid="{00000000-0005-0000-0000-0000FF180000}"/>
    <cellStyle name="Comma 5 2 8 2 8" xfId="25395" xr:uid="{00000000-0005-0000-0000-000000190000}"/>
    <cellStyle name="Comma 5 2 8 2 9" xfId="37724" xr:uid="{00000000-0005-0000-0000-000001190000}"/>
    <cellStyle name="Comma 5 2 8 3" xfId="7687" xr:uid="{00000000-0005-0000-0000-000002190000}"/>
    <cellStyle name="Comma 5 2 8 3 2" xfId="11950" xr:uid="{00000000-0005-0000-0000-000003190000}"/>
    <cellStyle name="Comma 5 2 8 3 2 2" xfId="33902" xr:uid="{00000000-0005-0000-0000-000004190000}"/>
    <cellStyle name="Comma 5 2 8 3 2 3" xfId="41594" xr:uid="{00000000-0005-0000-0000-000005190000}"/>
    <cellStyle name="Comma 5 2 8 3 2 4" xfId="52894" xr:uid="{00000000-0005-0000-0000-000006190000}"/>
    <cellStyle name="Comma 5 2 8 3 3" xfId="18610" xr:uid="{00000000-0005-0000-0000-000007190000}"/>
    <cellStyle name="Comma 5 2 8 3 4" xfId="28400" xr:uid="{00000000-0005-0000-0000-000008190000}"/>
    <cellStyle name="Comma 5 2 8 3 5" xfId="37723" xr:uid="{00000000-0005-0000-0000-000009190000}"/>
    <cellStyle name="Comma 5 2 8 3 6" xfId="48587" xr:uid="{00000000-0005-0000-0000-00000A190000}"/>
    <cellStyle name="Comma 5 2 8 4" xfId="5420" xr:uid="{00000000-0005-0000-0000-00000B190000}"/>
    <cellStyle name="Comma 5 2 8 4 2" xfId="16383" xr:uid="{00000000-0005-0000-0000-00000C190000}"/>
    <cellStyle name="Comma 5 2 8 4 3" xfId="31151" xr:uid="{00000000-0005-0000-0000-00000D190000}"/>
    <cellStyle name="Comma 5 2 8 4 4" xfId="39900" xr:uid="{00000000-0005-0000-0000-00000E190000}"/>
    <cellStyle name="Comma 5 2 8 4 5" xfId="50496" xr:uid="{00000000-0005-0000-0000-00000F190000}"/>
    <cellStyle name="Comma 5 2 8 5" xfId="13607" xr:uid="{00000000-0005-0000-0000-000010190000}"/>
    <cellStyle name="Comma 5 2 8 5 2" xfId="43981" xr:uid="{00000000-0005-0000-0000-000011190000}"/>
    <cellStyle name="Comma 5 2 8 6" xfId="14542" xr:uid="{00000000-0005-0000-0000-000012190000}"/>
    <cellStyle name="Comma 5 2 8 7" xfId="20432" xr:uid="{00000000-0005-0000-0000-000013190000}"/>
    <cellStyle name="Comma 5 2 8 8" xfId="22446" xr:uid="{00000000-0005-0000-0000-000014190000}"/>
    <cellStyle name="Comma 5 2 8 9" xfId="25394" xr:uid="{00000000-0005-0000-0000-000015190000}"/>
    <cellStyle name="Comma 5 2 9" xfId="646" xr:uid="{00000000-0005-0000-0000-000016190000}"/>
    <cellStyle name="Comma 5 2 9 10" xfId="46202" xr:uid="{00000000-0005-0000-0000-000017190000}"/>
    <cellStyle name="Comma 5 2 9 11" xfId="54134" xr:uid="{00000000-0005-0000-0000-000018190000}"/>
    <cellStyle name="Comma 5 2 9 12" xfId="2663" xr:uid="{00000000-0005-0000-0000-000019190000}"/>
    <cellStyle name="Comma 5 2 9 2" xfId="7573" xr:uid="{00000000-0005-0000-0000-00001A190000}"/>
    <cellStyle name="Comma 5 2 9 2 2" xfId="16963" xr:uid="{00000000-0005-0000-0000-00001B190000}"/>
    <cellStyle name="Comma 5 2 9 2 2 2" xfId="33904" xr:uid="{00000000-0005-0000-0000-00001C190000}"/>
    <cellStyle name="Comma 5 2 9 2 3" xfId="19366" xr:uid="{00000000-0005-0000-0000-00001D190000}"/>
    <cellStyle name="Comma 5 2 9 2 4" xfId="28402" xr:uid="{00000000-0005-0000-0000-00001E190000}"/>
    <cellStyle name="Comma 5 2 9 2 5" xfId="41596" xr:uid="{00000000-0005-0000-0000-00001F190000}"/>
    <cellStyle name="Comma 5 2 9 2 6" xfId="48473" xr:uid="{00000000-0005-0000-0000-000020190000}"/>
    <cellStyle name="Comma 5 2 9 3" xfId="5306" xr:uid="{00000000-0005-0000-0000-000021190000}"/>
    <cellStyle name="Comma 5 2 9 3 2" xfId="9696" xr:uid="{00000000-0005-0000-0000-000022190000}"/>
    <cellStyle name="Comma 5 2 9 3 3" xfId="31153" xr:uid="{00000000-0005-0000-0000-000023190000}"/>
    <cellStyle name="Comma 5 2 9 3 4" xfId="43867" xr:uid="{00000000-0005-0000-0000-000024190000}"/>
    <cellStyle name="Comma 5 2 9 4" xfId="14544" xr:uid="{00000000-0005-0000-0000-000025190000}"/>
    <cellStyle name="Comma 5 2 9 5" xfId="17849" xr:uid="{00000000-0005-0000-0000-000026190000}"/>
    <cellStyle name="Comma 5 2 9 6" xfId="20434" xr:uid="{00000000-0005-0000-0000-000027190000}"/>
    <cellStyle name="Comma 5 2 9 7" xfId="22448" xr:uid="{00000000-0005-0000-0000-000028190000}"/>
    <cellStyle name="Comma 5 2 9 8" xfId="25396" xr:uid="{00000000-0005-0000-0000-000029190000}"/>
    <cellStyle name="Comma 5 2 9 9" xfId="37725" xr:uid="{00000000-0005-0000-0000-00002A190000}"/>
    <cellStyle name="Comma 5 20" xfId="45599" xr:uid="{00000000-0005-0000-0000-00002B190000}"/>
    <cellStyle name="Comma 5 21" xfId="53535" xr:uid="{00000000-0005-0000-0000-00002C190000}"/>
    <cellStyle name="Comma 5 22" xfId="2628" xr:uid="{00000000-0005-0000-0000-00002D190000}"/>
    <cellStyle name="Comma 5 3" xfId="213" xr:uid="{00000000-0005-0000-0000-00002E190000}"/>
    <cellStyle name="Comma 5 3 10" xfId="14545" xr:uid="{00000000-0005-0000-0000-00002F190000}"/>
    <cellStyle name="Comma 5 3 11" xfId="20435" xr:uid="{00000000-0005-0000-0000-000030190000}"/>
    <cellStyle name="Comma 5 3 12" xfId="22449" xr:uid="{00000000-0005-0000-0000-000031190000}"/>
    <cellStyle name="Comma 5 3 13" xfId="24495" xr:uid="{00000000-0005-0000-0000-000032190000}"/>
    <cellStyle name="Comma 5 3 14" xfId="35808" xr:uid="{00000000-0005-0000-0000-000033190000}"/>
    <cellStyle name="Comma 5 3 15" xfId="45770" xr:uid="{00000000-0005-0000-0000-000034190000}"/>
    <cellStyle name="Comma 5 3 16" xfId="53703" xr:uid="{00000000-0005-0000-0000-000035190000}"/>
    <cellStyle name="Comma 5 3 17" xfId="2664" xr:uid="{00000000-0005-0000-0000-000036190000}"/>
    <cellStyle name="Comma 5 3 2" xfId="494" xr:uid="{00000000-0005-0000-0000-000037190000}"/>
    <cellStyle name="Comma 5 3 2 10" xfId="22450" xr:uid="{00000000-0005-0000-0000-000038190000}"/>
    <cellStyle name="Comma 5 3 2 11" xfId="24771" xr:uid="{00000000-0005-0000-0000-000039190000}"/>
    <cellStyle name="Comma 5 3 2 12" xfId="36336" xr:uid="{00000000-0005-0000-0000-00003A190000}"/>
    <cellStyle name="Comma 5 3 2 13" xfId="46050" xr:uid="{00000000-0005-0000-0000-00003B190000}"/>
    <cellStyle name="Comma 5 3 2 14" xfId="53982" xr:uid="{00000000-0005-0000-0000-00003C190000}"/>
    <cellStyle name="Comma 5 3 2 15" xfId="2665" xr:uid="{00000000-0005-0000-0000-00003D190000}"/>
    <cellStyle name="Comma 5 3 2 2" xfId="1157" xr:uid="{00000000-0005-0000-0000-00003E190000}"/>
    <cellStyle name="Comma 5 3 2 2 10" xfId="46713" xr:uid="{00000000-0005-0000-0000-00003F190000}"/>
    <cellStyle name="Comma 5 3 2 2 11" xfId="54645" xr:uid="{00000000-0005-0000-0000-000040190000}"/>
    <cellStyle name="Comma 5 3 2 2 12" xfId="2666" xr:uid="{00000000-0005-0000-0000-000041190000}"/>
    <cellStyle name="Comma 5 3 2 2 2" xfId="8072" xr:uid="{00000000-0005-0000-0000-000042190000}"/>
    <cellStyle name="Comma 5 3 2 2 2 2" xfId="10068" xr:uid="{00000000-0005-0000-0000-000043190000}"/>
    <cellStyle name="Comma 5 3 2 2 2 2 2" xfId="33907" xr:uid="{00000000-0005-0000-0000-000044190000}"/>
    <cellStyle name="Comma 5 3 2 2 2 3" xfId="10626" xr:uid="{00000000-0005-0000-0000-000045190000}"/>
    <cellStyle name="Comma 5 3 2 2 2 4" xfId="19865" xr:uid="{00000000-0005-0000-0000-000046190000}"/>
    <cellStyle name="Comma 5 3 2 2 2 5" xfId="28405" xr:uid="{00000000-0005-0000-0000-000047190000}"/>
    <cellStyle name="Comma 5 3 2 2 2 6" xfId="41599" xr:uid="{00000000-0005-0000-0000-000048190000}"/>
    <cellStyle name="Comma 5 3 2 2 2 7" xfId="48972" xr:uid="{00000000-0005-0000-0000-000049190000}"/>
    <cellStyle name="Comma 5 3 2 2 3" xfId="5817" xr:uid="{00000000-0005-0000-0000-00004A190000}"/>
    <cellStyle name="Comma 5 3 2 2 3 2" xfId="9996" xr:uid="{00000000-0005-0000-0000-00004B190000}"/>
    <cellStyle name="Comma 5 3 2 2 3 3" xfId="31156" xr:uid="{00000000-0005-0000-0000-00004C190000}"/>
    <cellStyle name="Comma 5 3 2 2 3 4" xfId="44366" xr:uid="{00000000-0005-0000-0000-00004D190000}"/>
    <cellStyle name="Comma 5 3 2 2 4" xfId="13992" xr:uid="{00000000-0005-0000-0000-00004E190000}"/>
    <cellStyle name="Comma 5 3 2 2 5" xfId="14547" xr:uid="{00000000-0005-0000-0000-00004F190000}"/>
    <cellStyle name="Comma 5 3 2 2 6" xfId="20437" xr:uid="{00000000-0005-0000-0000-000050190000}"/>
    <cellStyle name="Comma 5 3 2 2 7" xfId="22451" xr:uid="{00000000-0005-0000-0000-000051190000}"/>
    <cellStyle name="Comma 5 3 2 2 8" xfId="25399" xr:uid="{00000000-0005-0000-0000-000052190000}"/>
    <cellStyle name="Comma 5 3 2 2 9" xfId="37728" xr:uid="{00000000-0005-0000-0000-000053190000}"/>
    <cellStyle name="Comma 5 3 2 3" xfId="2093" xr:uid="{00000000-0005-0000-0000-000054190000}"/>
    <cellStyle name="Comma 5 3 2 3 10" xfId="47644" xr:uid="{00000000-0005-0000-0000-000055190000}"/>
    <cellStyle name="Comma 5 3 2 3 11" xfId="55570" xr:uid="{00000000-0005-0000-0000-000056190000}"/>
    <cellStyle name="Comma 5 3 2 3 12" xfId="2667" xr:uid="{00000000-0005-0000-0000-000057190000}"/>
    <cellStyle name="Comma 5 3 2 3 2" xfId="8943" xr:uid="{00000000-0005-0000-0000-000058190000}"/>
    <cellStyle name="Comma 5 3 2 3 2 2" xfId="16964" xr:uid="{00000000-0005-0000-0000-000059190000}"/>
    <cellStyle name="Comma 5 3 2 3 2 2 2" xfId="33908" xr:uid="{00000000-0005-0000-0000-00005A190000}"/>
    <cellStyle name="Comma 5 3 2 3 2 3" xfId="28406" xr:uid="{00000000-0005-0000-0000-00005B190000}"/>
    <cellStyle name="Comma 5 3 2 3 2 4" xfId="41600" xr:uid="{00000000-0005-0000-0000-00005C190000}"/>
    <cellStyle name="Comma 5 3 2 3 2 5" xfId="49843" xr:uid="{00000000-0005-0000-0000-00005D190000}"/>
    <cellStyle name="Comma 5 3 2 3 3" xfId="6744" xr:uid="{00000000-0005-0000-0000-00005E190000}"/>
    <cellStyle name="Comma 5 3 2 3 3 2" xfId="31157" xr:uid="{00000000-0005-0000-0000-00005F190000}"/>
    <cellStyle name="Comma 5 3 2 3 3 3" xfId="45237" xr:uid="{00000000-0005-0000-0000-000060190000}"/>
    <cellStyle name="Comma 5 3 2 3 4" xfId="14548" xr:uid="{00000000-0005-0000-0000-000061190000}"/>
    <cellStyle name="Comma 5 3 2 3 5" xfId="18995" xr:uid="{00000000-0005-0000-0000-000062190000}"/>
    <cellStyle name="Comma 5 3 2 3 6" xfId="20438" xr:uid="{00000000-0005-0000-0000-000063190000}"/>
    <cellStyle name="Comma 5 3 2 3 7" xfId="22452" xr:uid="{00000000-0005-0000-0000-000064190000}"/>
    <cellStyle name="Comma 5 3 2 3 8" xfId="25400" xr:uid="{00000000-0005-0000-0000-000065190000}"/>
    <cellStyle name="Comma 5 3 2 3 9" xfId="37729" xr:uid="{00000000-0005-0000-0000-000066190000}"/>
    <cellStyle name="Comma 5 3 2 4" xfId="7445" xr:uid="{00000000-0005-0000-0000-000067190000}"/>
    <cellStyle name="Comma 5 3 2 4 2" xfId="11952" xr:uid="{00000000-0005-0000-0000-000068190000}"/>
    <cellStyle name="Comma 5 3 2 4 2 2" xfId="33906" xr:uid="{00000000-0005-0000-0000-000069190000}"/>
    <cellStyle name="Comma 5 3 2 4 2 3" xfId="28404" xr:uid="{00000000-0005-0000-0000-00006A190000}"/>
    <cellStyle name="Comma 5 3 2 4 2 4" xfId="41598" xr:uid="{00000000-0005-0000-0000-00006B190000}"/>
    <cellStyle name="Comma 5 3 2 4 2 5" xfId="52895" xr:uid="{00000000-0005-0000-0000-00006C190000}"/>
    <cellStyle name="Comma 5 3 2 4 3" xfId="16395" xr:uid="{00000000-0005-0000-0000-00006D190000}"/>
    <cellStyle name="Comma 5 3 2 4 3 2" xfId="31155" xr:uid="{00000000-0005-0000-0000-00006E190000}"/>
    <cellStyle name="Comma 5 3 2 4 4" xfId="25398" xr:uid="{00000000-0005-0000-0000-00006F190000}"/>
    <cellStyle name="Comma 5 3 2 4 5" xfId="37727" xr:uid="{00000000-0005-0000-0000-000070190000}"/>
    <cellStyle name="Comma 5 3 2 4 6" xfId="48345" xr:uid="{00000000-0005-0000-0000-000071190000}"/>
    <cellStyle name="Comma 5 3 2 5" xfId="5154" xr:uid="{00000000-0005-0000-0000-000072190000}"/>
    <cellStyle name="Comma 5 3 2 5 2" xfId="11521" xr:uid="{00000000-0005-0000-0000-000073190000}"/>
    <cellStyle name="Comma 5 3 2 5 2 2" xfId="33350" xr:uid="{00000000-0005-0000-0000-000074190000}"/>
    <cellStyle name="Comma 5 3 2 5 2 3" xfId="41042" xr:uid="{00000000-0005-0000-0000-000075190000}"/>
    <cellStyle name="Comma 5 3 2 5 2 4" xfId="52503" xr:uid="{00000000-0005-0000-0000-000076190000}"/>
    <cellStyle name="Comma 5 3 2 5 3" xfId="27848" xr:uid="{00000000-0005-0000-0000-000077190000}"/>
    <cellStyle name="Comma 5 3 2 5 4" xfId="37171" xr:uid="{00000000-0005-0000-0000-000078190000}"/>
    <cellStyle name="Comma 5 3 2 5 5" xfId="51168" xr:uid="{00000000-0005-0000-0000-000079190000}"/>
    <cellStyle name="Comma 5 3 2 6" xfId="10824" xr:uid="{00000000-0005-0000-0000-00007A190000}"/>
    <cellStyle name="Comma 5 3 2 6 2" xfId="30599" xr:uid="{00000000-0005-0000-0000-00007B190000}"/>
    <cellStyle name="Comma 5 3 2 6 3" xfId="40285" xr:uid="{00000000-0005-0000-0000-00007C190000}"/>
    <cellStyle name="Comma 5 3 2 6 4" xfId="51756" xr:uid="{00000000-0005-0000-0000-00007D190000}"/>
    <cellStyle name="Comma 5 3 2 7" xfId="13479" xr:uid="{00000000-0005-0000-0000-00007E190000}"/>
    <cellStyle name="Comma 5 3 2 7 2" xfId="43739" xr:uid="{00000000-0005-0000-0000-00007F190000}"/>
    <cellStyle name="Comma 5 3 2 8" xfId="14546" xr:uid="{00000000-0005-0000-0000-000080190000}"/>
    <cellStyle name="Comma 5 3 2 9" xfId="20436" xr:uid="{00000000-0005-0000-0000-000081190000}"/>
    <cellStyle name="Comma 5 3 3" xfId="1409" xr:uid="{00000000-0005-0000-0000-000082190000}"/>
    <cellStyle name="Comma 5 3 3 10" xfId="25047" xr:uid="{00000000-0005-0000-0000-000083190000}"/>
    <cellStyle name="Comma 5 3 3 11" xfId="36612" xr:uid="{00000000-0005-0000-0000-000084190000}"/>
    <cellStyle name="Comma 5 3 3 12" xfId="46965" xr:uid="{00000000-0005-0000-0000-000085190000}"/>
    <cellStyle name="Comma 5 3 3 13" xfId="54897" xr:uid="{00000000-0005-0000-0000-000086190000}"/>
    <cellStyle name="Comma 5 3 3 14" xfId="2668" xr:uid="{00000000-0005-0000-0000-000087190000}"/>
    <cellStyle name="Comma 5 3 3 2" xfId="2321" xr:uid="{00000000-0005-0000-0000-000088190000}"/>
    <cellStyle name="Comma 5 3 3 2 10" xfId="47872" xr:uid="{00000000-0005-0000-0000-000089190000}"/>
    <cellStyle name="Comma 5 3 3 2 11" xfId="55798" xr:uid="{00000000-0005-0000-0000-00008A190000}"/>
    <cellStyle name="Comma 5 3 3 2 12" xfId="2669" xr:uid="{00000000-0005-0000-0000-00008B190000}"/>
    <cellStyle name="Comma 5 3 3 2 2" xfId="9171" xr:uid="{00000000-0005-0000-0000-00008C190000}"/>
    <cellStyle name="Comma 5 3 3 2 2 2" xfId="16965" xr:uid="{00000000-0005-0000-0000-00008D190000}"/>
    <cellStyle name="Comma 5 3 3 2 2 2 2" xfId="33910" xr:uid="{00000000-0005-0000-0000-00008E190000}"/>
    <cellStyle name="Comma 5 3 3 2 2 3" xfId="20093" xr:uid="{00000000-0005-0000-0000-00008F190000}"/>
    <cellStyle name="Comma 5 3 3 2 2 4" xfId="28408" xr:uid="{00000000-0005-0000-0000-000090190000}"/>
    <cellStyle name="Comma 5 3 3 2 2 5" xfId="41602" xr:uid="{00000000-0005-0000-0000-000091190000}"/>
    <cellStyle name="Comma 5 3 3 2 2 6" xfId="50071" xr:uid="{00000000-0005-0000-0000-000092190000}"/>
    <cellStyle name="Comma 5 3 3 2 3" xfId="6972" xr:uid="{00000000-0005-0000-0000-000093190000}"/>
    <cellStyle name="Comma 5 3 3 2 3 2" xfId="11885" xr:uid="{00000000-0005-0000-0000-000094190000}"/>
    <cellStyle name="Comma 5 3 3 2 3 3" xfId="31159" xr:uid="{00000000-0005-0000-0000-000095190000}"/>
    <cellStyle name="Comma 5 3 3 2 3 4" xfId="45465" xr:uid="{00000000-0005-0000-0000-000096190000}"/>
    <cellStyle name="Comma 5 3 3 2 4" xfId="14550" xr:uid="{00000000-0005-0000-0000-000097190000}"/>
    <cellStyle name="Comma 5 3 3 2 5" xfId="18351" xr:uid="{00000000-0005-0000-0000-000098190000}"/>
    <cellStyle name="Comma 5 3 3 2 6" xfId="20440" xr:uid="{00000000-0005-0000-0000-000099190000}"/>
    <cellStyle name="Comma 5 3 3 2 7" xfId="22454" xr:uid="{00000000-0005-0000-0000-00009A190000}"/>
    <cellStyle name="Comma 5 3 3 2 8" xfId="25402" xr:uid="{00000000-0005-0000-0000-00009B190000}"/>
    <cellStyle name="Comma 5 3 3 2 9" xfId="37731" xr:uid="{00000000-0005-0000-0000-00009C190000}"/>
    <cellStyle name="Comma 5 3 3 3" xfId="8300" xr:uid="{00000000-0005-0000-0000-00009D190000}"/>
    <cellStyle name="Comma 5 3 3 3 2" xfId="11953" xr:uid="{00000000-0005-0000-0000-00009E190000}"/>
    <cellStyle name="Comma 5 3 3 3 2 2" xfId="33909" xr:uid="{00000000-0005-0000-0000-00009F190000}"/>
    <cellStyle name="Comma 5 3 3 3 2 3" xfId="28407" xr:uid="{00000000-0005-0000-0000-0000A0190000}"/>
    <cellStyle name="Comma 5 3 3 3 2 4" xfId="41601" xr:uid="{00000000-0005-0000-0000-0000A1190000}"/>
    <cellStyle name="Comma 5 3 3 3 2 5" xfId="52896" xr:uid="{00000000-0005-0000-0000-0000A2190000}"/>
    <cellStyle name="Comma 5 3 3 3 3" xfId="16273" xr:uid="{00000000-0005-0000-0000-0000A3190000}"/>
    <cellStyle name="Comma 5 3 3 3 3 2" xfId="31158" xr:uid="{00000000-0005-0000-0000-0000A4190000}"/>
    <cellStyle name="Comma 5 3 3 3 4" xfId="19223" xr:uid="{00000000-0005-0000-0000-0000A5190000}"/>
    <cellStyle name="Comma 5 3 3 3 5" xfId="25401" xr:uid="{00000000-0005-0000-0000-0000A6190000}"/>
    <cellStyle name="Comma 5 3 3 3 6" xfId="37730" xr:uid="{00000000-0005-0000-0000-0000A7190000}"/>
    <cellStyle name="Comma 5 3 3 3 7" xfId="49200" xr:uid="{00000000-0005-0000-0000-0000A8190000}"/>
    <cellStyle name="Comma 5 3 3 4" xfId="6069" xr:uid="{00000000-0005-0000-0000-0000A9190000}"/>
    <cellStyle name="Comma 5 3 3 4 2" xfId="11749" xr:uid="{00000000-0005-0000-0000-0000AA190000}"/>
    <cellStyle name="Comma 5 3 3 4 2 2" xfId="33578" xr:uid="{00000000-0005-0000-0000-0000AB190000}"/>
    <cellStyle name="Comma 5 3 3 4 2 3" xfId="41270" xr:uid="{00000000-0005-0000-0000-0000AC190000}"/>
    <cellStyle name="Comma 5 3 3 4 2 4" xfId="52731" xr:uid="{00000000-0005-0000-0000-0000AD190000}"/>
    <cellStyle name="Comma 5 3 3 4 3" xfId="28076" xr:uid="{00000000-0005-0000-0000-0000AE190000}"/>
    <cellStyle name="Comma 5 3 3 4 4" xfId="37399" xr:uid="{00000000-0005-0000-0000-0000AF190000}"/>
    <cellStyle name="Comma 5 3 3 4 5" xfId="50324" xr:uid="{00000000-0005-0000-0000-0000B0190000}"/>
    <cellStyle name="Comma 5 3 3 5" xfId="11005" xr:uid="{00000000-0005-0000-0000-0000B1190000}"/>
    <cellStyle name="Comma 5 3 3 5 2" xfId="30827" xr:uid="{00000000-0005-0000-0000-0000B2190000}"/>
    <cellStyle name="Comma 5 3 3 5 3" xfId="40513" xr:uid="{00000000-0005-0000-0000-0000B3190000}"/>
    <cellStyle name="Comma 5 3 3 5 4" xfId="51984" xr:uid="{00000000-0005-0000-0000-0000B4190000}"/>
    <cellStyle name="Comma 5 3 3 6" xfId="14220" xr:uid="{00000000-0005-0000-0000-0000B5190000}"/>
    <cellStyle name="Comma 5 3 3 6 2" xfId="44594" xr:uid="{00000000-0005-0000-0000-0000B6190000}"/>
    <cellStyle name="Comma 5 3 3 7" xfId="14549" xr:uid="{00000000-0005-0000-0000-0000B7190000}"/>
    <cellStyle name="Comma 5 3 3 8" xfId="20439" xr:uid="{00000000-0005-0000-0000-0000B8190000}"/>
    <cellStyle name="Comma 5 3 3 9" xfId="22453" xr:uid="{00000000-0005-0000-0000-0000B9190000}"/>
    <cellStyle name="Comma 5 3 4" xfId="917" xr:uid="{00000000-0005-0000-0000-0000BA190000}"/>
    <cellStyle name="Comma 5 3 4 10" xfId="36072" xr:uid="{00000000-0005-0000-0000-0000BB190000}"/>
    <cellStyle name="Comma 5 3 4 11" xfId="46473" xr:uid="{00000000-0005-0000-0000-0000BC190000}"/>
    <cellStyle name="Comma 5 3 4 12" xfId="54405" xr:uid="{00000000-0005-0000-0000-0000BD190000}"/>
    <cellStyle name="Comma 5 3 4 13" xfId="2670" xr:uid="{00000000-0005-0000-0000-0000BE190000}"/>
    <cellStyle name="Comma 5 3 4 2" xfId="1865" xr:uid="{00000000-0005-0000-0000-0000BF190000}"/>
    <cellStyle name="Comma 5 3 4 2 10" xfId="47416" xr:uid="{00000000-0005-0000-0000-0000C0190000}"/>
    <cellStyle name="Comma 5 3 4 2 11" xfId="55342" xr:uid="{00000000-0005-0000-0000-0000C1190000}"/>
    <cellStyle name="Comma 5 3 4 2 12" xfId="2671" xr:uid="{00000000-0005-0000-0000-0000C2190000}"/>
    <cellStyle name="Comma 5 3 4 2 2" xfId="8715" xr:uid="{00000000-0005-0000-0000-0000C3190000}"/>
    <cellStyle name="Comma 5 3 4 2 2 2" xfId="16966" xr:uid="{00000000-0005-0000-0000-0000C4190000}"/>
    <cellStyle name="Comma 5 3 4 2 2 2 2" xfId="33912" xr:uid="{00000000-0005-0000-0000-0000C5190000}"/>
    <cellStyle name="Comma 5 3 4 2 2 3" xfId="19637" xr:uid="{00000000-0005-0000-0000-0000C6190000}"/>
    <cellStyle name="Comma 5 3 4 2 2 4" xfId="28410" xr:uid="{00000000-0005-0000-0000-0000C7190000}"/>
    <cellStyle name="Comma 5 3 4 2 2 5" xfId="41604" xr:uid="{00000000-0005-0000-0000-0000C8190000}"/>
    <cellStyle name="Comma 5 3 4 2 2 6" xfId="49615" xr:uid="{00000000-0005-0000-0000-0000C9190000}"/>
    <cellStyle name="Comma 5 3 4 2 3" xfId="6516" xr:uid="{00000000-0005-0000-0000-0000CA190000}"/>
    <cellStyle name="Comma 5 3 4 2 3 2" xfId="9809" xr:uid="{00000000-0005-0000-0000-0000CB190000}"/>
    <cellStyle name="Comma 5 3 4 2 3 3" xfId="31161" xr:uid="{00000000-0005-0000-0000-0000CC190000}"/>
    <cellStyle name="Comma 5 3 4 2 3 4" xfId="45009" xr:uid="{00000000-0005-0000-0000-0000CD190000}"/>
    <cellStyle name="Comma 5 3 4 2 4" xfId="14552" xr:uid="{00000000-0005-0000-0000-0000CE190000}"/>
    <cellStyle name="Comma 5 3 4 2 5" xfId="18009" xr:uid="{00000000-0005-0000-0000-0000CF190000}"/>
    <cellStyle name="Comma 5 3 4 2 6" xfId="20442" xr:uid="{00000000-0005-0000-0000-0000D0190000}"/>
    <cellStyle name="Comma 5 3 4 2 7" xfId="22456" xr:uid="{00000000-0005-0000-0000-0000D1190000}"/>
    <cellStyle name="Comma 5 3 4 2 8" xfId="25404" xr:uid="{00000000-0005-0000-0000-0000D2190000}"/>
    <cellStyle name="Comma 5 3 4 2 9" xfId="37733" xr:uid="{00000000-0005-0000-0000-0000D3190000}"/>
    <cellStyle name="Comma 5 3 4 3" xfId="7844" xr:uid="{00000000-0005-0000-0000-0000D4190000}"/>
    <cellStyle name="Comma 5 3 4 3 2" xfId="11955" xr:uid="{00000000-0005-0000-0000-0000D5190000}"/>
    <cellStyle name="Comma 5 3 4 3 2 2" xfId="33911" xr:uid="{00000000-0005-0000-0000-0000D6190000}"/>
    <cellStyle name="Comma 5 3 4 3 2 3" xfId="41603" xr:uid="{00000000-0005-0000-0000-0000D7190000}"/>
    <cellStyle name="Comma 5 3 4 3 2 4" xfId="52897" xr:uid="{00000000-0005-0000-0000-0000D8190000}"/>
    <cellStyle name="Comma 5 3 4 3 3" xfId="18767" xr:uid="{00000000-0005-0000-0000-0000D9190000}"/>
    <cellStyle name="Comma 5 3 4 3 4" xfId="28409" xr:uid="{00000000-0005-0000-0000-0000DA190000}"/>
    <cellStyle name="Comma 5 3 4 3 5" xfId="37732" xr:uid="{00000000-0005-0000-0000-0000DB190000}"/>
    <cellStyle name="Comma 5 3 4 3 6" xfId="48744" xr:uid="{00000000-0005-0000-0000-0000DC190000}"/>
    <cellStyle name="Comma 5 3 4 4" xfId="5577" xr:uid="{00000000-0005-0000-0000-0000DD190000}"/>
    <cellStyle name="Comma 5 3 4 4 2" xfId="13204" xr:uid="{00000000-0005-0000-0000-0000DE190000}"/>
    <cellStyle name="Comma 5 3 4 4 3" xfId="31160" xr:uid="{00000000-0005-0000-0000-0000DF190000}"/>
    <cellStyle name="Comma 5 3 4 4 4" xfId="40057" xr:uid="{00000000-0005-0000-0000-0000E0190000}"/>
    <cellStyle name="Comma 5 3 4 4 5" xfId="51528" xr:uid="{00000000-0005-0000-0000-0000E1190000}"/>
    <cellStyle name="Comma 5 3 4 5" xfId="13764" xr:uid="{00000000-0005-0000-0000-0000E2190000}"/>
    <cellStyle name="Comma 5 3 4 5 2" xfId="44138" xr:uid="{00000000-0005-0000-0000-0000E3190000}"/>
    <cellStyle name="Comma 5 3 4 6" xfId="14551" xr:uid="{00000000-0005-0000-0000-0000E4190000}"/>
    <cellStyle name="Comma 5 3 4 7" xfId="20441" xr:uid="{00000000-0005-0000-0000-0000E5190000}"/>
    <cellStyle name="Comma 5 3 4 8" xfId="22455" xr:uid="{00000000-0005-0000-0000-0000E6190000}"/>
    <cellStyle name="Comma 5 3 4 9" xfId="25403" xr:uid="{00000000-0005-0000-0000-0000E7190000}"/>
    <cellStyle name="Comma 5 3 5" xfId="689" xr:uid="{00000000-0005-0000-0000-0000E8190000}"/>
    <cellStyle name="Comma 5 3 5 10" xfId="46245" xr:uid="{00000000-0005-0000-0000-0000E9190000}"/>
    <cellStyle name="Comma 5 3 5 11" xfId="54177" xr:uid="{00000000-0005-0000-0000-0000EA190000}"/>
    <cellStyle name="Comma 5 3 5 12" xfId="2672" xr:uid="{00000000-0005-0000-0000-0000EB190000}"/>
    <cellStyle name="Comma 5 3 5 2" xfId="7616" xr:uid="{00000000-0005-0000-0000-0000EC190000}"/>
    <cellStyle name="Comma 5 3 5 2 2" xfId="16967" xr:uid="{00000000-0005-0000-0000-0000ED190000}"/>
    <cellStyle name="Comma 5 3 5 2 2 2" xfId="33913" xr:uid="{00000000-0005-0000-0000-0000EE190000}"/>
    <cellStyle name="Comma 5 3 5 2 3" xfId="19409" xr:uid="{00000000-0005-0000-0000-0000EF190000}"/>
    <cellStyle name="Comma 5 3 5 2 4" xfId="28411" xr:uid="{00000000-0005-0000-0000-0000F0190000}"/>
    <cellStyle name="Comma 5 3 5 2 5" xfId="41605" xr:uid="{00000000-0005-0000-0000-0000F1190000}"/>
    <cellStyle name="Comma 5 3 5 2 6" xfId="48516" xr:uid="{00000000-0005-0000-0000-0000F2190000}"/>
    <cellStyle name="Comma 5 3 5 3" xfId="5349" xr:uid="{00000000-0005-0000-0000-0000F3190000}"/>
    <cellStyle name="Comma 5 3 5 3 2" xfId="10365" xr:uid="{00000000-0005-0000-0000-0000F4190000}"/>
    <cellStyle name="Comma 5 3 5 3 3" xfId="31162" xr:uid="{00000000-0005-0000-0000-0000F5190000}"/>
    <cellStyle name="Comma 5 3 5 3 4" xfId="43910" xr:uid="{00000000-0005-0000-0000-0000F6190000}"/>
    <cellStyle name="Comma 5 3 5 4" xfId="14553" xr:uid="{00000000-0005-0000-0000-0000F7190000}"/>
    <cellStyle name="Comma 5 3 5 5" xfId="17892" xr:uid="{00000000-0005-0000-0000-0000F8190000}"/>
    <cellStyle name="Comma 5 3 5 6" xfId="20443" xr:uid="{00000000-0005-0000-0000-0000F9190000}"/>
    <cellStyle name="Comma 5 3 5 7" xfId="22457" xr:uid="{00000000-0005-0000-0000-0000FA190000}"/>
    <cellStyle name="Comma 5 3 5 8" xfId="25405" xr:uid="{00000000-0005-0000-0000-0000FB190000}"/>
    <cellStyle name="Comma 5 3 5 9" xfId="37734" xr:uid="{00000000-0005-0000-0000-0000FC190000}"/>
    <cellStyle name="Comma 5 3 6" xfId="1637" xr:uid="{00000000-0005-0000-0000-0000FD190000}"/>
    <cellStyle name="Comma 5 3 6 2" xfId="8487" xr:uid="{00000000-0005-0000-0000-0000FE190000}"/>
    <cellStyle name="Comma 5 3 6 2 2" xfId="33905" xr:uid="{00000000-0005-0000-0000-0000FF190000}"/>
    <cellStyle name="Comma 5 3 6 2 3" xfId="28403" xr:uid="{00000000-0005-0000-0000-0000001A0000}"/>
    <cellStyle name="Comma 5 3 6 2 4" xfId="41597" xr:uid="{00000000-0005-0000-0000-0000011A0000}"/>
    <cellStyle name="Comma 5 3 6 2 5" xfId="49387" xr:uid="{00000000-0005-0000-0000-0000021A0000}"/>
    <cellStyle name="Comma 5 3 6 3" xfId="12805" xr:uid="{00000000-0005-0000-0000-0000031A0000}"/>
    <cellStyle name="Comma 5 3 6 3 2" xfId="31154" xr:uid="{00000000-0005-0000-0000-0000041A0000}"/>
    <cellStyle name="Comma 5 3 6 3 3" xfId="44781" xr:uid="{00000000-0005-0000-0000-0000051A0000}"/>
    <cellStyle name="Comma 5 3 6 4" xfId="18539" xr:uid="{00000000-0005-0000-0000-0000061A0000}"/>
    <cellStyle name="Comma 5 3 6 5" xfId="25397" xr:uid="{00000000-0005-0000-0000-0000071A0000}"/>
    <cellStyle name="Comma 5 3 6 6" xfId="37726" xr:uid="{00000000-0005-0000-0000-0000081A0000}"/>
    <cellStyle name="Comma 5 3 6 7" xfId="47188" xr:uid="{00000000-0005-0000-0000-0000091A0000}"/>
    <cellStyle name="Comma 5 3 6 8" xfId="55114" xr:uid="{00000000-0005-0000-0000-00000A1A0000}"/>
    <cellStyle name="Comma 5 3 6 9" xfId="6288" xr:uid="{00000000-0005-0000-0000-00000B1A0000}"/>
    <cellStyle name="Comma 5 3 7" xfId="7216" xr:uid="{00000000-0005-0000-0000-00000C1A0000}"/>
    <cellStyle name="Comma 5 3 7 2" xfId="11293" xr:uid="{00000000-0005-0000-0000-00000D1A0000}"/>
    <cellStyle name="Comma 5 3 7 2 2" xfId="33122" xr:uid="{00000000-0005-0000-0000-00000E1A0000}"/>
    <cellStyle name="Comma 5 3 7 2 3" xfId="40814" xr:uid="{00000000-0005-0000-0000-00000F1A0000}"/>
    <cellStyle name="Comma 5 3 7 2 4" xfId="52275" xr:uid="{00000000-0005-0000-0000-0000101A0000}"/>
    <cellStyle name="Comma 5 3 7 3" xfId="27620" xr:uid="{00000000-0005-0000-0000-0000111A0000}"/>
    <cellStyle name="Comma 5 3 7 4" xfId="36943" xr:uid="{00000000-0005-0000-0000-0000121A0000}"/>
    <cellStyle name="Comma 5 3 7 5" xfId="48116" xr:uid="{00000000-0005-0000-0000-0000131A0000}"/>
    <cellStyle name="Comma 5 3 8" xfId="4876" xr:uid="{00000000-0005-0000-0000-0000141A0000}"/>
    <cellStyle name="Comma 5 3 8 2" xfId="30371" xr:uid="{00000000-0005-0000-0000-0000151A0000}"/>
    <cellStyle name="Comma 5 3 8 3" xfId="39829" xr:uid="{00000000-0005-0000-0000-0000161A0000}"/>
    <cellStyle name="Comma 5 3 8 4" xfId="51486" xr:uid="{00000000-0005-0000-0000-0000171A0000}"/>
    <cellStyle name="Comma 5 3 9" xfId="13320" xr:uid="{00000000-0005-0000-0000-0000181A0000}"/>
    <cellStyle name="Comma 5 3 9 2" xfId="43508" xr:uid="{00000000-0005-0000-0000-0000191A0000}"/>
    <cellStyle name="Comma 5 4" xfId="144" xr:uid="{00000000-0005-0000-0000-00001A1A0000}"/>
    <cellStyle name="Comma 5 4 10" xfId="14554" xr:uid="{00000000-0005-0000-0000-00001B1A0000}"/>
    <cellStyle name="Comma 5 4 11" xfId="20444" xr:uid="{00000000-0005-0000-0000-00001C1A0000}"/>
    <cellStyle name="Comma 5 4 12" xfId="22458" xr:uid="{00000000-0005-0000-0000-00001D1A0000}"/>
    <cellStyle name="Comma 5 4 13" xfId="24426" xr:uid="{00000000-0005-0000-0000-00001E1A0000}"/>
    <cellStyle name="Comma 5 4 14" xfId="36003" xr:uid="{00000000-0005-0000-0000-00001F1A0000}"/>
    <cellStyle name="Comma 5 4 15" xfId="45701" xr:uid="{00000000-0005-0000-0000-0000201A0000}"/>
    <cellStyle name="Comma 5 4 16" xfId="53634" xr:uid="{00000000-0005-0000-0000-0000211A0000}"/>
    <cellStyle name="Comma 5 4 17" xfId="2673" xr:uid="{00000000-0005-0000-0000-0000221A0000}"/>
    <cellStyle name="Comma 5 4 2" xfId="425" xr:uid="{00000000-0005-0000-0000-0000231A0000}"/>
    <cellStyle name="Comma 5 4 2 10" xfId="24702" xr:uid="{00000000-0005-0000-0000-0000241A0000}"/>
    <cellStyle name="Comma 5 4 2 11" xfId="36267" xr:uid="{00000000-0005-0000-0000-0000251A0000}"/>
    <cellStyle name="Comma 5 4 2 12" xfId="45981" xr:uid="{00000000-0005-0000-0000-0000261A0000}"/>
    <cellStyle name="Comma 5 4 2 13" xfId="53913" xr:uid="{00000000-0005-0000-0000-0000271A0000}"/>
    <cellStyle name="Comma 5 4 2 14" xfId="2674" xr:uid="{00000000-0005-0000-0000-0000281A0000}"/>
    <cellStyle name="Comma 5 4 2 2" xfId="1100" xr:uid="{00000000-0005-0000-0000-0000291A0000}"/>
    <cellStyle name="Comma 5 4 2 2 10" xfId="46656" xr:uid="{00000000-0005-0000-0000-00002A1A0000}"/>
    <cellStyle name="Comma 5 4 2 2 11" xfId="54588" xr:uid="{00000000-0005-0000-0000-00002B1A0000}"/>
    <cellStyle name="Comma 5 4 2 2 12" xfId="2675" xr:uid="{00000000-0005-0000-0000-00002C1A0000}"/>
    <cellStyle name="Comma 5 4 2 2 2" xfId="8015" xr:uid="{00000000-0005-0000-0000-00002D1A0000}"/>
    <cellStyle name="Comma 5 4 2 2 2 2" xfId="16968" xr:uid="{00000000-0005-0000-0000-00002E1A0000}"/>
    <cellStyle name="Comma 5 4 2 2 2 2 2" xfId="33916" xr:uid="{00000000-0005-0000-0000-00002F1A0000}"/>
    <cellStyle name="Comma 5 4 2 2 2 3" xfId="19808" xr:uid="{00000000-0005-0000-0000-0000301A0000}"/>
    <cellStyle name="Comma 5 4 2 2 2 4" xfId="28414" xr:uid="{00000000-0005-0000-0000-0000311A0000}"/>
    <cellStyle name="Comma 5 4 2 2 2 5" xfId="41608" xr:uid="{00000000-0005-0000-0000-0000321A0000}"/>
    <cellStyle name="Comma 5 4 2 2 2 6" xfId="48915" xr:uid="{00000000-0005-0000-0000-0000331A0000}"/>
    <cellStyle name="Comma 5 4 2 2 3" xfId="5760" xr:uid="{00000000-0005-0000-0000-0000341A0000}"/>
    <cellStyle name="Comma 5 4 2 2 3 2" xfId="12914" xr:uid="{00000000-0005-0000-0000-0000351A0000}"/>
    <cellStyle name="Comma 5 4 2 2 3 3" xfId="31165" xr:uid="{00000000-0005-0000-0000-0000361A0000}"/>
    <cellStyle name="Comma 5 4 2 2 3 4" xfId="44309" xr:uid="{00000000-0005-0000-0000-0000371A0000}"/>
    <cellStyle name="Comma 5 4 2 2 4" xfId="14556" xr:uid="{00000000-0005-0000-0000-0000381A0000}"/>
    <cellStyle name="Comma 5 4 2 2 5" xfId="18123" xr:uid="{00000000-0005-0000-0000-0000391A0000}"/>
    <cellStyle name="Comma 5 4 2 2 6" xfId="20446" xr:uid="{00000000-0005-0000-0000-00003A1A0000}"/>
    <cellStyle name="Comma 5 4 2 2 7" xfId="22460" xr:uid="{00000000-0005-0000-0000-00003B1A0000}"/>
    <cellStyle name="Comma 5 4 2 2 8" xfId="25408" xr:uid="{00000000-0005-0000-0000-00003C1A0000}"/>
    <cellStyle name="Comma 5 4 2 2 9" xfId="37737" xr:uid="{00000000-0005-0000-0000-00003D1A0000}"/>
    <cellStyle name="Comma 5 4 2 3" xfId="2036" xr:uid="{00000000-0005-0000-0000-00003E1A0000}"/>
    <cellStyle name="Comma 5 4 2 3 2" xfId="8886" xr:uid="{00000000-0005-0000-0000-00003F1A0000}"/>
    <cellStyle name="Comma 5 4 2 3 2 2" xfId="33915" xr:uid="{00000000-0005-0000-0000-0000401A0000}"/>
    <cellStyle name="Comma 5 4 2 3 2 3" xfId="28413" xr:uid="{00000000-0005-0000-0000-0000411A0000}"/>
    <cellStyle name="Comma 5 4 2 3 2 4" xfId="41607" xr:uid="{00000000-0005-0000-0000-0000421A0000}"/>
    <cellStyle name="Comma 5 4 2 3 2 5" xfId="49786" xr:uid="{00000000-0005-0000-0000-0000431A0000}"/>
    <cellStyle name="Comma 5 4 2 3 3" xfId="16417" xr:uid="{00000000-0005-0000-0000-0000441A0000}"/>
    <cellStyle name="Comma 5 4 2 3 3 2" xfId="31164" xr:uid="{00000000-0005-0000-0000-0000451A0000}"/>
    <cellStyle name="Comma 5 4 2 3 3 3" xfId="45180" xr:uid="{00000000-0005-0000-0000-0000461A0000}"/>
    <cellStyle name="Comma 5 4 2 3 4" xfId="18938" xr:uid="{00000000-0005-0000-0000-0000471A0000}"/>
    <cellStyle name="Comma 5 4 2 3 5" xfId="25407" xr:uid="{00000000-0005-0000-0000-0000481A0000}"/>
    <cellStyle name="Comma 5 4 2 3 6" xfId="37736" xr:uid="{00000000-0005-0000-0000-0000491A0000}"/>
    <cellStyle name="Comma 5 4 2 3 7" xfId="47587" xr:uid="{00000000-0005-0000-0000-00004A1A0000}"/>
    <cellStyle name="Comma 5 4 2 3 8" xfId="55513" xr:uid="{00000000-0005-0000-0000-00004B1A0000}"/>
    <cellStyle name="Comma 5 4 2 3 9" xfId="6687" xr:uid="{00000000-0005-0000-0000-00004C1A0000}"/>
    <cellStyle name="Comma 5 4 2 4" xfId="7388" xr:uid="{00000000-0005-0000-0000-00004D1A0000}"/>
    <cellStyle name="Comma 5 4 2 4 2" xfId="11464" xr:uid="{00000000-0005-0000-0000-00004E1A0000}"/>
    <cellStyle name="Comma 5 4 2 4 2 2" xfId="33293" xr:uid="{00000000-0005-0000-0000-00004F1A0000}"/>
    <cellStyle name="Comma 5 4 2 4 2 3" xfId="40985" xr:uid="{00000000-0005-0000-0000-0000501A0000}"/>
    <cellStyle name="Comma 5 4 2 4 2 4" xfId="52446" xr:uid="{00000000-0005-0000-0000-0000511A0000}"/>
    <cellStyle name="Comma 5 4 2 4 3" xfId="27791" xr:uid="{00000000-0005-0000-0000-0000521A0000}"/>
    <cellStyle name="Comma 5 4 2 4 4" xfId="37114" xr:uid="{00000000-0005-0000-0000-0000531A0000}"/>
    <cellStyle name="Comma 5 4 2 4 5" xfId="48288" xr:uid="{00000000-0005-0000-0000-0000541A0000}"/>
    <cellStyle name="Comma 5 4 2 5" xfId="5085" xr:uid="{00000000-0005-0000-0000-0000551A0000}"/>
    <cellStyle name="Comma 5 4 2 5 2" xfId="30542" xr:uid="{00000000-0005-0000-0000-0000561A0000}"/>
    <cellStyle name="Comma 5 4 2 5 3" xfId="40228" xr:uid="{00000000-0005-0000-0000-0000571A0000}"/>
    <cellStyle name="Comma 5 4 2 5 4" xfId="51699" xr:uid="{00000000-0005-0000-0000-0000581A0000}"/>
    <cellStyle name="Comma 5 4 2 6" xfId="13935" xr:uid="{00000000-0005-0000-0000-0000591A0000}"/>
    <cellStyle name="Comma 5 4 2 6 2" xfId="43682" xr:uid="{00000000-0005-0000-0000-00005A1A0000}"/>
    <cellStyle name="Comma 5 4 2 7" xfId="14555" xr:uid="{00000000-0005-0000-0000-00005B1A0000}"/>
    <cellStyle name="Comma 5 4 2 8" xfId="20445" xr:uid="{00000000-0005-0000-0000-00005C1A0000}"/>
    <cellStyle name="Comma 5 4 2 9" xfId="22459" xr:uid="{00000000-0005-0000-0000-00005D1A0000}"/>
    <cellStyle name="Comma 5 4 3" xfId="1340" xr:uid="{00000000-0005-0000-0000-00005E1A0000}"/>
    <cellStyle name="Comma 5 4 3 10" xfId="24978" xr:uid="{00000000-0005-0000-0000-00005F1A0000}"/>
    <cellStyle name="Comma 5 4 3 11" xfId="36543" xr:uid="{00000000-0005-0000-0000-0000601A0000}"/>
    <cellStyle name="Comma 5 4 3 12" xfId="46896" xr:uid="{00000000-0005-0000-0000-0000611A0000}"/>
    <cellStyle name="Comma 5 4 3 13" xfId="54828" xr:uid="{00000000-0005-0000-0000-0000621A0000}"/>
    <cellStyle name="Comma 5 4 3 14" xfId="2676" xr:uid="{00000000-0005-0000-0000-0000631A0000}"/>
    <cellStyle name="Comma 5 4 3 2" xfId="2264" xr:uid="{00000000-0005-0000-0000-0000641A0000}"/>
    <cellStyle name="Comma 5 4 3 2 10" xfId="47815" xr:uid="{00000000-0005-0000-0000-0000651A0000}"/>
    <cellStyle name="Comma 5 4 3 2 11" xfId="55741" xr:uid="{00000000-0005-0000-0000-0000661A0000}"/>
    <cellStyle name="Comma 5 4 3 2 12" xfId="2677" xr:uid="{00000000-0005-0000-0000-0000671A0000}"/>
    <cellStyle name="Comma 5 4 3 2 2" xfId="9114" xr:uid="{00000000-0005-0000-0000-0000681A0000}"/>
    <cellStyle name="Comma 5 4 3 2 2 2" xfId="16969" xr:uid="{00000000-0005-0000-0000-0000691A0000}"/>
    <cellStyle name="Comma 5 4 3 2 2 2 2" xfId="33918" xr:uid="{00000000-0005-0000-0000-00006A1A0000}"/>
    <cellStyle name="Comma 5 4 3 2 2 3" xfId="20036" xr:uid="{00000000-0005-0000-0000-00006B1A0000}"/>
    <cellStyle name="Comma 5 4 3 2 2 4" xfId="28416" xr:uid="{00000000-0005-0000-0000-00006C1A0000}"/>
    <cellStyle name="Comma 5 4 3 2 2 5" xfId="41610" xr:uid="{00000000-0005-0000-0000-00006D1A0000}"/>
    <cellStyle name="Comma 5 4 3 2 2 6" xfId="50014" xr:uid="{00000000-0005-0000-0000-00006E1A0000}"/>
    <cellStyle name="Comma 5 4 3 2 3" xfId="6915" xr:uid="{00000000-0005-0000-0000-00006F1A0000}"/>
    <cellStyle name="Comma 5 4 3 2 3 2" xfId="9409" xr:uid="{00000000-0005-0000-0000-0000701A0000}"/>
    <cellStyle name="Comma 5 4 3 2 3 3" xfId="31167" xr:uid="{00000000-0005-0000-0000-0000711A0000}"/>
    <cellStyle name="Comma 5 4 3 2 3 4" xfId="45408" xr:uid="{00000000-0005-0000-0000-0000721A0000}"/>
    <cellStyle name="Comma 5 4 3 2 4" xfId="14558" xr:uid="{00000000-0005-0000-0000-0000731A0000}"/>
    <cellStyle name="Comma 5 4 3 2 5" xfId="18294" xr:uid="{00000000-0005-0000-0000-0000741A0000}"/>
    <cellStyle name="Comma 5 4 3 2 6" xfId="20448" xr:uid="{00000000-0005-0000-0000-0000751A0000}"/>
    <cellStyle name="Comma 5 4 3 2 7" xfId="22462" xr:uid="{00000000-0005-0000-0000-0000761A0000}"/>
    <cellStyle name="Comma 5 4 3 2 8" xfId="25410" xr:uid="{00000000-0005-0000-0000-0000771A0000}"/>
    <cellStyle name="Comma 5 4 3 2 9" xfId="37739" xr:uid="{00000000-0005-0000-0000-0000781A0000}"/>
    <cellStyle name="Comma 5 4 3 3" xfId="8243" xr:uid="{00000000-0005-0000-0000-0000791A0000}"/>
    <cellStyle name="Comma 5 4 3 3 2" xfId="11957" xr:uid="{00000000-0005-0000-0000-00007A1A0000}"/>
    <cellStyle name="Comma 5 4 3 3 2 2" xfId="33917" xr:uid="{00000000-0005-0000-0000-00007B1A0000}"/>
    <cellStyle name="Comma 5 4 3 3 2 3" xfId="28415" xr:uid="{00000000-0005-0000-0000-00007C1A0000}"/>
    <cellStyle name="Comma 5 4 3 3 2 4" xfId="41609" xr:uid="{00000000-0005-0000-0000-00007D1A0000}"/>
    <cellStyle name="Comma 5 4 3 3 2 5" xfId="52899" xr:uid="{00000000-0005-0000-0000-00007E1A0000}"/>
    <cellStyle name="Comma 5 4 3 3 3" xfId="10167" xr:uid="{00000000-0005-0000-0000-00007F1A0000}"/>
    <cellStyle name="Comma 5 4 3 3 3 2" xfId="31166" xr:uid="{00000000-0005-0000-0000-0000801A0000}"/>
    <cellStyle name="Comma 5 4 3 3 4" xfId="19166" xr:uid="{00000000-0005-0000-0000-0000811A0000}"/>
    <cellStyle name="Comma 5 4 3 3 5" xfId="25409" xr:uid="{00000000-0005-0000-0000-0000821A0000}"/>
    <cellStyle name="Comma 5 4 3 3 6" xfId="37738" xr:uid="{00000000-0005-0000-0000-0000831A0000}"/>
    <cellStyle name="Comma 5 4 3 3 7" xfId="49143" xr:uid="{00000000-0005-0000-0000-0000841A0000}"/>
    <cellStyle name="Comma 5 4 3 4" xfId="6000" xr:uid="{00000000-0005-0000-0000-0000851A0000}"/>
    <cellStyle name="Comma 5 4 3 4 2" xfId="11692" xr:uid="{00000000-0005-0000-0000-0000861A0000}"/>
    <cellStyle name="Comma 5 4 3 4 2 2" xfId="33521" xr:uid="{00000000-0005-0000-0000-0000871A0000}"/>
    <cellStyle name="Comma 5 4 3 4 2 3" xfId="41213" xr:uid="{00000000-0005-0000-0000-0000881A0000}"/>
    <cellStyle name="Comma 5 4 3 4 2 4" xfId="52674" xr:uid="{00000000-0005-0000-0000-0000891A0000}"/>
    <cellStyle name="Comma 5 4 3 4 3" xfId="28019" xr:uid="{00000000-0005-0000-0000-00008A1A0000}"/>
    <cellStyle name="Comma 5 4 3 4 4" xfId="37342" xr:uid="{00000000-0005-0000-0000-00008B1A0000}"/>
    <cellStyle name="Comma 5 4 3 4 5" xfId="50943" xr:uid="{00000000-0005-0000-0000-00008C1A0000}"/>
    <cellStyle name="Comma 5 4 3 5" xfId="10948" xr:uid="{00000000-0005-0000-0000-00008D1A0000}"/>
    <cellStyle name="Comma 5 4 3 5 2" xfId="30770" xr:uid="{00000000-0005-0000-0000-00008E1A0000}"/>
    <cellStyle name="Comma 5 4 3 5 3" xfId="40456" xr:uid="{00000000-0005-0000-0000-00008F1A0000}"/>
    <cellStyle name="Comma 5 4 3 5 4" xfId="51927" xr:uid="{00000000-0005-0000-0000-0000901A0000}"/>
    <cellStyle name="Comma 5 4 3 6" xfId="14163" xr:uid="{00000000-0005-0000-0000-0000911A0000}"/>
    <cellStyle name="Comma 5 4 3 6 2" xfId="44537" xr:uid="{00000000-0005-0000-0000-0000921A0000}"/>
    <cellStyle name="Comma 5 4 3 7" xfId="14557" xr:uid="{00000000-0005-0000-0000-0000931A0000}"/>
    <cellStyle name="Comma 5 4 3 8" xfId="20447" xr:uid="{00000000-0005-0000-0000-0000941A0000}"/>
    <cellStyle name="Comma 5 4 3 9" xfId="22461" xr:uid="{00000000-0005-0000-0000-0000951A0000}"/>
    <cellStyle name="Comma 5 4 4" xfId="860" xr:uid="{00000000-0005-0000-0000-0000961A0000}"/>
    <cellStyle name="Comma 5 4 4 10" xfId="46416" xr:uid="{00000000-0005-0000-0000-0000971A0000}"/>
    <cellStyle name="Comma 5 4 4 11" xfId="54348" xr:uid="{00000000-0005-0000-0000-0000981A0000}"/>
    <cellStyle name="Comma 5 4 4 12" xfId="2678" xr:uid="{00000000-0005-0000-0000-0000991A0000}"/>
    <cellStyle name="Comma 5 4 4 2" xfId="7787" xr:uid="{00000000-0005-0000-0000-00009A1A0000}"/>
    <cellStyle name="Comma 5 4 4 2 2" xfId="12336" xr:uid="{00000000-0005-0000-0000-00009B1A0000}"/>
    <cellStyle name="Comma 5 4 4 2 2 2" xfId="33919" xr:uid="{00000000-0005-0000-0000-00009C1A0000}"/>
    <cellStyle name="Comma 5 4 4 2 3" xfId="13026" xr:uid="{00000000-0005-0000-0000-00009D1A0000}"/>
    <cellStyle name="Comma 5 4 4 2 4" xfId="19580" xr:uid="{00000000-0005-0000-0000-00009E1A0000}"/>
    <cellStyle name="Comma 5 4 4 2 5" xfId="28417" xr:uid="{00000000-0005-0000-0000-00009F1A0000}"/>
    <cellStyle name="Comma 5 4 4 2 6" xfId="41611" xr:uid="{00000000-0005-0000-0000-0000A01A0000}"/>
    <cellStyle name="Comma 5 4 4 2 7" xfId="48687" xr:uid="{00000000-0005-0000-0000-0000A11A0000}"/>
    <cellStyle name="Comma 5 4 4 3" xfId="5520" xr:uid="{00000000-0005-0000-0000-0000A21A0000}"/>
    <cellStyle name="Comma 5 4 4 3 2" xfId="16303" xr:uid="{00000000-0005-0000-0000-0000A31A0000}"/>
    <cellStyle name="Comma 5 4 4 3 3" xfId="31168" xr:uid="{00000000-0005-0000-0000-0000A41A0000}"/>
    <cellStyle name="Comma 5 4 4 3 4" xfId="44081" xr:uid="{00000000-0005-0000-0000-0000A51A0000}"/>
    <cellStyle name="Comma 5 4 4 4" xfId="13707" xr:uid="{00000000-0005-0000-0000-0000A61A0000}"/>
    <cellStyle name="Comma 5 4 4 5" xfId="14559" xr:uid="{00000000-0005-0000-0000-0000A71A0000}"/>
    <cellStyle name="Comma 5 4 4 6" xfId="20449" xr:uid="{00000000-0005-0000-0000-0000A81A0000}"/>
    <cellStyle name="Comma 5 4 4 7" xfId="22463" xr:uid="{00000000-0005-0000-0000-0000A91A0000}"/>
    <cellStyle name="Comma 5 4 4 8" xfId="25411" xr:uid="{00000000-0005-0000-0000-0000AA1A0000}"/>
    <cellStyle name="Comma 5 4 4 9" xfId="37740" xr:uid="{00000000-0005-0000-0000-0000AB1A0000}"/>
    <cellStyle name="Comma 5 4 5" xfId="1808" xr:uid="{00000000-0005-0000-0000-0000AC1A0000}"/>
    <cellStyle name="Comma 5 4 5 10" xfId="47359" xr:uid="{00000000-0005-0000-0000-0000AD1A0000}"/>
    <cellStyle name="Comma 5 4 5 11" xfId="55285" xr:uid="{00000000-0005-0000-0000-0000AE1A0000}"/>
    <cellStyle name="Comma 5 4 5 12" xfId="2679" xr:uid="{00000000-0005-0000-0000-0000AF1A0000}"/>
    <cellStyle name="Comma 5 4 5 2" xfId="8658" xr:uid="{00000000-0005-0000-0000-0000B01A0000}"/>
    <cellStyle name="Comma 5 4 5 2 2" xfId="16970" xr:uid="{00000000-0005-0000-0000-0000B11A0000}"/>
    <cellStyle name="Comma 5 4 5 2 2 2" xfId="33920" xr:uid="{00000000-0005-0000-0000-0000B21A0000}"/>
    <cellStyle name="Comma 5 4 5 2 3" xfId="28418" xr:uid="{00000000-0005-0000-0000-0000B31A0000}"/>
    <cellStyle name="Comma 5 4 5 2 4" xfId="41612" xr:uid="{00000000-0005-0000-0000-0000B41A0000}"/>
    <cellStyle name="Comma 5 4 5 2 5" xfId="49558" xr:uid="{00000000-0005-0000-0000-0000B51A0000}"/>
    <cellStyle name="Comma 5 4 5 3" xfId="6459" xr:uid="{00000000-0005-0000-0000-0000B61A0000}"/>
    <cellStyle name="Comma 5 4 5 3 2" xfId="31169" xr:uid="{00000000-0005-0000-0000-0000B71A0000}"/>
    <cellStyle name="Comma 5 4 5 3 3" xfId="44952" xr:uid="{00000000-0005-0000-0000-0000B81A0000}"/>
    <cellStyle name="Comma 5 4 5 4" xfId="14560" xr:uid="{00000000-0005-0000-0000-0000B91A0000}"/>
    <cellStyle name="Comma 5 4 5 5" xfId="18710" xr:uid="{00000000-0005-0000-0000-0000BA1A0000}"/>
    <cellStyle name="Comma 5 4 5 6" xfId="20450" xr:uid="{00000000-0005-0000-0000-0000BB1A0000}"/>
    <cellStyle name="Comma 5 4 5 7" xfId="22464" xr:uid="{00000000-0005-0000-0000-0000BC1A0000}"/>
    <cellStyle name="Comma 5 4 5 8" xfId="25412" xr:uid="{00000000-0005-0000-0000-0000BD1A0000}"/>
    <cellStyle name="Comma 5 4 5 9" xfId="37741" xr:uid="{00000000-0005-0000-0000-0000BE1A0000}"/>
    <cellStyle name="Comma 5 4 6" xfId="7159" xr:uid="{00000000-0005-0000-0000-0000BF1A0000}"/>
    <cellStyle name="Comma 5 4 6 2" xfId="11956" xr:uid="{00000000-0005-0000-0000-0000C01A0000}"/>
    <cellStyle name="Comma 5 4 6 2 2" xfId="33914" xr:uid="{00000000-0005-0000-0000-0000C11A0000}"/>
    <cellStyle name="Comma 5 4 6 2 3" xfId="28412" xr:uid="{00000000-0005-0000-0000-0000C21A0000}"/>
    <cellStyle name="Comma 5 4 6 2 4" xfId="41606" xr:uid="{00000000-0005-0000-0000-0000C31A0000}"/>
    <cellStyle name="Comma 5 4 6 2 5" xfId="52898" xr:uid="{00000000-0005-0000-0000-0000C41A0000}"/>
    <cellStyle name="Comma 5 4 6 3" xfId="13200" xr:uid="{00000000-0005-0000-0000-0000C51A0000}"/>
    <cellStyle name="Comma 5 4 6 3 2" xfId="31163" xr:uid="{00000000-0005-0000-0000-0000C61A0000}"/>
    <cellStyle name="Comma 5 4 6 4" xfId="25406" xr:uid="{00000000-0005-0000-0000-0000C71A0000}"/>
    <cellStyle name="Comma 5 4 6 5" xfId="37735" xr:uid="{00000000-0005-0000-0000-0000C81A0000}"/>
    <cellStyle name="Comma 5 4 6 6" xfId="48059" xr:uid="{00000000-0005-0000-0000-0000C91A0000}"/>
    <cellStyle name="Comma 5 4 7" xfId="4807" xr:uid="{00000000-0005-0000-0000-0000CA1A0000}"/>
    <cellStyle name="Comma 5 4 7 2" xfId="11236" xr:uid="{00000000-0005-0000-0000-0000CB1A0000}"/>
    <cellStyle name="Comma 5 4 7 2 2" xfId="33065" xr:uid="{00000000-0005-0000-0000-0000CC1A0000}"/>
    <cellStyle name="Comma 5 4 7 2 3" xfId="40757" xr:uid="{00000000-0005-0000-0000-0000CD1A0000}"/>
    <cellStyle name="Comma 5 4 7 2 4" xfId="52218" xr:uid="{00000000-0005-0000-0000-0000CE1A0000}"/>
    <cellStyle name="Comma 5 4 7 3" xfId="27563" xr:uid="{00000000-0005-0000-0000-0000CF1A0000}"/>
    <cellStyle name="Comma 5 4 7 4" xfId="36886" xr:uid="{00000000-0005-0000-0000-0000D01A0000}"/>
    <cellStyle name="Comma 5 4 7 5" xfId="50898" xr:uid="{00000000-0005-0000-0000-0000D11A0000}"/>
    <cellStyle name="Comma 5 4 8" xfId="9534" xr:uid="{00000000-0005-0000-0000-0000D21A0000}"/>
    <cellStyle name="Comma 5 4 8 2" xfId="30314" xr:uid="{00000000-0005-0000-0000-0000D31A0000}"/>
    <cellStyle name="Comma 5 4 8 3" xfId="40000" xr:uid="{00000000-0005-0000-0000-0000D41A0000}"/>
    <cellStyle name="Comma 5 4 8 4" xfId="50725" xr:uid="{00000000-0005-0000-0000-0000D51A0000}"/>
    <cellStyle name="Comma 5 4 9" xfId="13422" xr:uid="{00000000-0005-0000-0000-0000D61A0000}"/>
    <cellStyle name="Comma 5 4 9 2" xfId="43451" xr:uid="{00000000-0005-0000-0000-0000D71A0000}"/>
    <cellStyle name="Comma 5 5" xfId="282" xr:uid="{00000000-0005-0000-0000-0000D81A0000}"/>
    <cellStyle name="Comma 5 5 10" xfId="14561" xr:uid="{00000000-0005-0000-0000-0000D91A0000}"/>
    <cellStyle name="Comma 5 5 11" xfId="20451" xr:uid="{00000000-0005-0000-0000-0000DA1A0000}"/>
    <cellStyle name="Comma 5 5 12" xfId="22465" xr:uid="{00000000-0005-0000-0000-0000DB1A0000}"/>
    <cellStyle name="Comma 5 5 13" xfId="24564" xr:uid="{00000000-0005-0000-0000-0000DC1A0000}"/>
    <cellStyle name="Comma 5 5 14" xfId="36129" xr:uid="{00000000-0005-0000-0000-0000DD1A0000}"/>
    <cellStyle name="Comma 5 5 15" xfId="45839" xr:uid="{00000000-0005-0000-0000-0000DE1A0000}"/>
    <cellStyle name="Comma 5 5 16" xfId="53772" xr:uid="{00000000-0005-0000-0000-0000DF1A0000}"/>
    <cellStyle name="Comma 5 5 17" xfId="2680" xr:uid="{00000000-0005-0000-0000-0000E01A0000}"/>
    <cellStyle name="Comma 5 5 2" xfId="563" xr:uid="{00000000-0005-0000-0000-0000E11A0000}"/>
    <cellStyle name="Comma 5 5 2 10" xfId="24840" xr:uid="{00000000-0005-0000-0000-0000E21A0000}"/>
    <cellStyle name="Comma 5 5 2 11" xfId="36405" xr:uid="{00000000-0005-0000-0000-0000E31A0000}"/>
    <cellStyle name="Comma 5 5 2 12" xfId="46119" xr:uid="{00000000-0005-0000-0000-0000E41A0000}"/>
    <cellStyle name="Comma 5 5 2 13" xfId="54051" xr:uid="{00000000-0005-0000-0000-0000E51A0000}"/>
    <cellStyle name="Comma 5 5 2 14" xfId="2681" xr:uid="{00000000-0005-0000-0000-0000E61A0000}"/>
    <cellStyle name="Comma 5 5 2 2" xfId="1214" xr:uid="{00000000-0005-0000-0000-0000E71A0000}"/>
    <cellStyle name="Comma 5 5 2 2 10" xfId="46770" xr:uid="{00000000-0005-0000-0000-0000E81A0000}"/>
    <cellStyle name="Comma 5 5 2 2 11" xfId="54702" xr:uid="{00000000-0005-0000-0000-0000E91A0000}"/>
    <cellStyle name="Comma 5 5 2 2 12" xfId="2682" xr:uid="{00000000-0005-0000-0000-0000EA1A0000}"/>
    <cellStyle name="Comma 5 5 2 2 2" xfId="8129" xr:uid="{00000000-0005-0000-0000-0000EB1A0000}"/>
    <cellStyle name="Comma 5 5 2 2 2 2" xfId="16971" xr:uid="{00000000-0005-0000-0000-0000EC1A0000}"/>
    <cellStyle name="Comma 5 5 2 2 2 2 2" xfId="33923" xr:uid="{00000000-0005-0000-0000-0000ED1A0000}"/>
    <cellStyle name="Comma 5 5 2 2 2 3" xfId="19922" xr:uid="{00000000-0005-0000-0000-0000EE1A0000}"/>
    <cellStyle name="Comma 5 5 2 2 2 4" xfId="28421" xr:uid="{00000000-0005-0000-0000-0000EF1A0000}"/>
    <cellStyle name="Comma 5 5 2 2 2 5" xfId="41615" xr:uid="{00000000-0005-0000-0000-0000F01A0000}"/>
    <cellStyle name="Comma 5 5 2 2 2 6" xfId="49029" xr:uid="{00000000-0005-0000-0000-0000F11A0000}"/>
    <cellStyle name="Comma 5 5 2 2 3" xfId="5874" xr:uid="{00000000-0005-0000-0000-0000F21A0000}"/>
    <cellStyle name="Comma 5 5 2 2 3 2" xfId="16676" xr:uid="{00000000-0005-0000-0000-0000F31A0000}"/>
    <cellStyle name="Comma 5 5 2 2 3 3" xfId="31172" xr:uid="{00000000-0005-0000-0000-0000F41A0000}"/>
    <cellStyle name="Comma 5 5 2 2 3 4" xfId="44423" xr:uid="{00000000-0005-0000-0000-0000F51A0000}"/>
    <cellStyle name="Comma 5 5 2 2 4" xfId="14563" xr:uid="{00000000-0005-0000-0000-0000F61A0000}"/>
    <cellStyle name="Comma 5 5 2 2 5" xfId="18180" xr:uid="{00000000-0005-0000-0000-0000F71A0000}"/>
    <cellStyle name="Comma 5 5 2 2 6" xfId="20453" xr:uid="{00000000-0005-0000-0000-0000F81A0000}"/>
    <cellStyle name="Comma 5 5 2 2 7" xfId="22467" xr:uid="{00000000-0005-0000-0000-0000F91A0000}"/>
    <cellStyle name="Comma 5 5 2 2 8" xfId="25415" xr:uid="{00000000-0005-0000-0000-0000FA1A0000}"/>
    <cellStyle name="Comma 5 5 2 2 9" xfId="37744" xr:uid="{00000000-0005-0000-0000-0000FB1A0000}"/>
    <cellStyle name="Comma 5 5 2 3" xfId="2150" xr:uid="{00000000-0005-0000-0000-0000FC1A0000}"/>
    <cellStyle name="Comma 5 5 2 3 2" xfId="9000" xr:uid="{00000000-0005-0000-0000-0000FD1A0000}"/>
    <cellStyle name="Comma 5 5 2 3 2 2" xfId="33922" xr:uid="{00000000-0005-0000-0000-0000FE1A0000}"/>
    <cellStyle name="Comma 5 5 2 3 2 3" xfId="28420" xr:uid="{00000000-0005-0000-0000-0000FF1A0000}"/>
    <cellStyle name="Comma 5 5 2 3 2 4" xfId="41614" xr:uid="{00000000-0005-0000-0000-0000001B0000}"/>
    <cellStyle name="Comma 5 5 2 3 2 5" xfId="49900" xr:uid="{00000000-0005-0000-0000-0000011B0000}"/>
    <cellStyle name="Comma 5 5 2 3 3" xfId="16345" xr:uid="{00000000-0005-0000-0000-0000021B0000}"/>
    <cellStyle name="Comma 5 5 2 3 3 2" xfId="31171" xr:uid="{00000000-0005-0000-0000-0000031B0000}"/>
    <cellStyle name="Comma 5 5 2 3 3 3" xfId="45294" xr:uid="{00000000-0005-0000-0000-0000041B0000}"/>
    <cellStyle name="Comma 5 5 2 3 4" xfId="19052" xr:uid="{00000000-0005-0000-0000-0000051B0000}"/>
    <cellStyle name="Comma 5 5 2 3 5" xfId="25414" xr:uid="{00000000-0005-0000-0000-0000061B0000}"/>
    <cellStyle name="Comma 5 5 2 3 6" xfId="37743" xr:uid="{00000000-0005-0000-0000-0000071B0000}"/>
    <cellStyle name="Comma 5 5 2 3 7" xfId="47701" xr:uid="{00000000-0005-0000-0000-0000081B0000}"/>
    <cellStyle name="Comma 5 5 2 3 8" xfId="55627" xr:uid="{00000000-0005-0000-0000-0000091B0000}"/>
    <cellStyle name="Comma 5 5 2 3 9" xfId="6801" xr:uid="{00000000-0005-0000-0000-00000A1B0000}"/>
    <cellStyle name="Comma 5 5 2 4" xfId="7502" xr:uid="{00000000-0005-0000-0000-00000B1B0000}"/>
    <cellStyle name="Comma 5 5 2 4 2" xfId="11578" xr:uid="{00000000-0005-0000-0000-00000C1B0000}"/>
    <cellStyle name="Comma 5 5 2 4 2 2" xfId="33407" xr:uid="{00000000-0005-0000-0000-00000D1B0000}"/>
    <cellStyle name="Comma 5 5 2 4 2 3" xfId="41099" xr:uid="{00000000-0005-0000-0000-00000E1B0000}"/>
    <cellStyle name="Comma 5 5 2 4 2 4" xfId="52560" xr:uid="{00000000-0005-0000-0000-00000F1B0000}"/>
    <cellStyle name="Comma 5 5 2 4 3" xfId="27905" xr:uid="{00000000-0005-0000-0000-0000101B0000}"/>
    <cellStyle name="Comma 5 5 2 4 4" xfId="37228" xr:uid="{00000000-0005-0000-0000-0000111B0000}"/>
    <cellStyle name="Comma 5 5 2 4 5" xfId="48402" xr:uid="{00000000-0005-0000-0000-0000121B0000}"/>
    <cellStyle name="Comma 5 5 2 5" xfId="5223" xr:uid="{00000000-0005-0000-0000-0000131B0000}"/>
    <cellStyle name="Comma 5 5 2 5 2" xfId="30656" xr:uid="{00000000-0005-0000-0000-0000141B0000}"/>
    <cellStyle name="Comma 5 5 2 5 3" xfId="40342" xr:uid="{00000000-0005-0000-0000-0000151B0000}"/>
    <cellStyle name="Comma 5 5 2 5 4" xfId="51813" xr:uid="{00000000-0005-0000-0000-0000161B0000}"/>
    <cellStyle name="Comma 5 5 2 6" xfId="14049" xr:uid="{00000000-0005-0000-0000-0000171B0000}"/>
    <cellStyle name="Comma 5 5 2 6 2" xfId="43796" xr:uid="{00000000-0005-0000-0000-0000181B0000}"/>
    <cellStyle name="Comma 5 5 2 7" xfId="14562" xr:uid="{00000000-0005-0000-0000-0000191B0000}"/>
    <cellStyle name="Comma 5 5 2 8" xfId="20452" xr:uid="{00000000-0005-0000-0000-00001A1B0000}"/>
    <cellStyle name="Comma 5 5 2 9" xfId="22466" xr:uid="{00000000-0005-0000-0000-00001B1B0000}"/>
    <cellStyle name="Comma 5 5 3" xfId="1478" xr:uid="{00000000-0005-0000-0000-00001C1B0000}"/>
    <cellStyle name="Comma 5 5 3 10" xfId="25116" xr:uid="{00000000-0005-0000-0000-00001D1B0000}"/>
    <cellStyle name="Comma 5 5 3 11" xfId="36681" xr:uid="{00000000-0005-0000-0000-00001E1B0000}"/>
    <cellStyle name="Comma 5 5 3 12" xfId="47034" xr:uid="{00000000-0005-0000-0000-00001F1B0000}"/>
    <cellStyle name="Comma 5 5 3 13" xfId="54966" xr:uid="{00000000-0005-0000-0000-0000201B0000}"/>
    <cellStyle name="Comma 5 5 3 14" xfId="2683" xr:uid="{00000000-0005-0000-0000-0000211B0000}"/>
    <cellStyle name="Comma 5 5 3 2" xfId="2378" xr:uid="{00000000-0005-0000-0000-0000221B0000}"/>
    <cellStyle name="Comma 5 5 3 2 10" xfId="47929" xr:uid="{00000000-0005-0000-0000-0000231B0000}"/>
    <cellStyle name="Comma 5 5 3 2 11" xfId="55855" xr:uid="{00000000-0005-0000-0000-0000241B0000}"/>
    <cellStyle name="Comma 5 5 3 2 12" xfId="2684" xr:uid="{00000000-0005-0000-0000-0000251B0000}"/>
    <cellStyle name="Comma 5 5 3 2 2" xfId="9228" xr:uid="{00000000-0005-0000-0000-0000261B0000}"/>
    <cellStyle name="Comma 5 5 3 2 2 2" xfId="16972" xr:uid="{00000000-0005-0000-0000-0000271B0000}"/>
    <cellStyle name="Comma 5 5 3 2 2 2 2" xfId="33925" xr:uid="{00000000-0005-0000-0000-0000281B0000}"/>
    <cellStyle name="Comma 5 5 3 2 2 3" xfId="20150" xr:uid="{00000000-0005-0000-0000-0000291B0000}"/>
    <cellStyle name="Comma 5 5 3 2 2 4" xfId="28423" xr:uid="{00000000-0005-0000-0000-00002A1B0000}"/>
    <cellStyle name="Comma 5 5 3 2 2 5" xfId="41617" xr:uid="{00000000-0005-0000-0000-00002B1B0000}"/>
    <cellStyle name="Comma 5 5 3 2 2 6" xfId="50128" xr:uid="{00000000-0005-0000-0000-00002C1B0000}"/>
    <cellStyle name="Comma 5 5 3 2 3" xfId="7029" xr:uid="{00000000-0005-0000-0000-00002D1B0000}"/>
    <cellStyle name="Comma 5 5 3 2 3 2" xfId="10663" xr:uid="{00000000-0005-0000-0000-00002E1B0000}"/>
    <cellStyle name="Comma 5 5 3 2 3 3" xfId="31174" xr:uid="{00000000-0005-0000-0000-00002F1B0000}"/>
    <cellStyle name="Comma 5 5 3 2 3 4" xfId="45522" xr:uid="{00000000-0005-0000-0000-0000301B0000}"/>
    <cellStyle name="Comma 5 5 3 2 4" xfId="14565" xr:uid="{00000000-0005-0000-0000-0000311B0000}"/>
    <cellStyle name="Comma 5 5 3 2 5" xfId="18408" xr:uid="{00000000-0005-0000-0000-0000321B0000}"/>
    <cellStyle name="Comma 5 5 3 2 6" xfId="20455" xr:uid="{00000000-0005-0000-0000-0000331B0000}"/>
    <cellStyle name="Comma 5 5 3 2 7" xfId="22469" xr:uid="{00000000-0005-0000-0000-0000341B0000}"/>
    <cellStyle name="Comma 5 5 3 2 8" xfId="25417" xr:uid="{00000000-0005-0000-0000-0000351B0000}"/>
    <cellStyle name="Comma 5 5 3 2 9" xfId="37746" xr:uid="{00000000-0005-0000-0000-0000361B0000}"/>
    <cellStyle name="Comma 5 5 3 3" xfId="8357" xr:uid="{00000000-0005-0000-0000-0000371B0000}"/>
    <cellStyle name="Comma 5 5 3 3 2" xfId="11960" xr:uid="{00000000-0005-0000-0000-0000381B0000}"/>
    <cellStyle name="Comma 5 5 3 3 2 2" xfId="33924" xr:uid="{00000000-0005-0000-0000-0000391B0000}"/>
    <cellStyle name="Comma 5 5 3 3 2 3" xfId="28422" xr:uid="{00000000-0005-0000-0000-00003A1B0000}"/>
    <cellStyle name="Comma 5 5 3 3 2 4" xfId="41616" xr:uid="{00000000-0005-0000-0000-00003B1B0000}"/>
    <cellStyle name="Comma 5 5 3 3 2 5" xfId="52901" xr:uid="{00000000-0005-0000-0000-00003C1B0000}"/>
    <cellStyle name="Comma 5 5 3 3 3" xfId="12995" xr:uid="{00000000-0005-0000-0000-00003D1B0000}"/>
    <cellStyle name="Comma 5 5 3 3 3 2" xfId="31173" xr:uid="{00000000-0005-0000-0000-00003E1B0000}"/>
    <cellStyle name="Comma 5 5 3 3 4" xfId="19280" xr:uid="{00000000-0005-0000-0000-00003F1B0000}"/>
    <cellStyle name="Comma 5 5 3 3 5" xfId="25416" xr:uid="{00000000-0005-0000-0000-0000401B0000}"/>
    <cellStyle name="Comma 5 5 3 3 6" xfId="37745" xr:uid="{00000000-0005-0000-0000-0000411B0000}"/>
    <cellStyle name="Comma 5 5 3 3 7" xfId="49257" xr:uid="{00000000-0005-0000-0000-0000421B0000}"/>
    <cellStyle name="Comma 5 5 3 4" xfId="6138" xr:uid="{00000000-0005-0000-0000-0000431B0000}"/>
    <cellStyle name="Comma 5 5 3 4 2" xfId="11806" xr:uid="{00000000-0005-0000-0000-0000441B0000}"/>
    <cellStyle name="Comma 5 5 3 4 2 2" xfId="33635" xr:uid="{00000000-0005-0000-0000-0000451B0000}"/>
    <cellStyle name="Comma 5 5 3 4 2 3" xfId="41327" xr:uid="{00000000-0005-0000-0000-0000461B0000}"/>
    <cellStyle name="Comma 5 5 3 4 2 4" xfId="52788" xr:uid="{00000000-0005-0000-0000-0000471B0000}"/>
    <cellStyle name="Comma 5 5 3 4 3" xfId="28133" xr:uid="{00000000-0005-0000-0000-0000481B0000}"/>
    <cellStyle name="Comma 5 5 3 4 4" xfId="37456" xr:uid="{00000000-0005-0000-0000-0000491B0000}"/>
    <cellStyle name="Comma 5 5 3 4 5" xfId="50956" xr:uid="{00000000-0005-0000-0000-00004A1B0000}"/>
    <cellStyle name="Comma 5 5 3 5" xfId="11062" xr:uid="{00000000-0005-0000-0000-00004B1B0000}"/>
    <cellStyle name="Comma 5 5 3 5 2" xfId="30884" xr:uid="{00000000-0005-0000-0000-00004C1B0000}"/>
    <cellStyle name="Comma 5 5 3 5 3" xfId="40570" xr:uid="{00000000-0005-0000-0000-00004D1B0000}"/>
    <cellStyle name="Comma 5 5 3 5 4" xfId="52041" xr:uid="{00000000-0005-0000-0000-00004E1B0000}"/>
    <cellStyle name="Comma 5 5 3 6" xfId="14277" xr:uid="{00000000-0005-0000-0000-00004F1B0000}"/>
    <cellStyle name="Comma 5 5 3 6 2" xfId="44651" xr:uid="{00000000-0005-0000-0000-0000501B0000}"/>
    <cellStyle name="Comma 5 5 3 7" xfId="14564" xr:uid="{00000000-0005-0000-0000-0000511B0000}"/>
    <cellStyle name="Comma 5 5 3 8" xfId="20454" xr:uid="{00000000-0005-0000-0000-0000521B0000}"/>
    <cellStyle name="Comma 5 5 3 9" xfId="22468" xr:uid="{00000000-0005-0000-0000-0000531B0000}"/>
    <cellStyle name="Comma 5 5 4" xfId="974" xr:uid="{00000000-0005-0000-0000-0000541B0000}"/>
    <cellStyle name="Comma 5 5 4 10" xfId="46530" xr:uid="{00000000-0005-0000-0000-0000551B0000}"/>
    <cellStyle name="Comma 5 5 4 11" xfId="54462" xr:uid="{00000000-0005-0000-0000-0000561B0000}"/>
    <cellStyle name="Comma 5 5 4 12" xfId="2685" xr:uid="{00000000-0005-0000-0000-0000571B0000}"/>
    <cellStyle name="Comma 5 5 4 2" xfId="7901" xr:uid="{00000000-0005-0000-0000-0000581B0000}"/>
    <cellStyle name="Comma 5 5 4 2 2" xfId="9808" xr:uid="{00000000-0005-0000-0000-0000591B0000}"/>
    <cellStyle name="Comma 5 5 4 2 2 2" xfId="33926" xr:uid="{00000000-0005-0000-0000-00005A1B0000}"/>
    <cellStyle name="Comma 5 5 4 2 3" xfId="10190" xr:uid="{00000000-0005-0000-0000-00005B1B0000}"/>
    <cellStyle name="Comma 5 5 4 2 4" xfId="19694" xr:uid="{00000000-0005-0000-0000-00005C1B0000}"/>
    <cellStyle name="Comma 5 5 4 2 5" xfId="28424" xr:uid="{00000000-0005-0000-0000-00005D1B0000}"/>
    <cellStyle name="Comma 5 5 4 2 6" xfId="41618" xr:uid="{00000000-0005-0000-0000-00005E1B0000}"/>
    <cellStyle name="Comma 5 5 4 2 7" xfId="48801" xr:uid="{00000000-0005-0000-0000-00005F1B0000}"/>
    <cellStyle name="Comma 5 5 4 3" xfId="5634" xr:uid="{00000000-0005-0000-0000-0000601B0000}"/>
    <cellStyle name="Comma 5 5 4 3 2" xfId="10417" xr:uid="{00000000-0005-0000-0000-0000611B0000}"/>
    <cellStyle name="Comma 5 5 4 3 3" xfId="31175" xr:uid="{00000000-0005-0000-0000-0000621B0000}"/>
    <cellStyle name="Comma 5 5 4 3 4" xfId="44195" xr:uid="{00000000-0005-0000-0000-0000631B0000}"/>
    <cellStyle name="Comma 5 5 4 4" xfId="13821" xr:uid="{00000000-0005-0000-0000-0000641B0000}"/>
    <cellStyle name="Comma 5 5 4 5" xfId="14566" xr:uid="{00000000-0005-0000-0000-0000651B0000}"/>
    <cellStyle name="Comma 5 5 4 6" xfId="20456" xr:uid="{00000000-0005-0000-0000-0000661B0000}"/>
    <cellStyle name="Comma 5 5 4 7" xfId="22470" xr:uid="{00000000-0005-0000-0000-0000671B0000}"/>
    <cellStyle name="Comma 5 5 4 8" xfId="25418" xr:uid="{00000000-0005-0000-0000-0000681B0000}"/>
    <cellStyle name="Comma 5 5 4 9" xfId="37747" xr:uid="{00000000-0005-0000-0000-0000691B0000}"/>
    <cellStyle name="Comma 5 5 5" xfId="1922" xr:uid="{00000000-0005-0000-0000-00006A1B0000}"/>
    <cellStyle name="Comma 5 5 5 10" xfId="47473" xr:uid="{00000000-0005-0000-0000-00006B1B0000}"/>
    <cellStyle name="Comma 5 5 5 11" xfId="55399" xr:uid="{00000000-0005-0000-0000-00006C1B0000}"/>
    <cellStyle name="Comma 5 5 5 12" xfId="2686" xr:uid="{00000000-0005-0000-0000-00006D1B0000}"/>
    <cellStyle name="Comma 5 5 5 2" xfId="8772" xr:uid="{00000000-0005-0000-0000-00006E1B0000}"/>
    <cellStyle name="Comma 5 5 5 2 2" xfId="16973" xr:uid="{00000000-0005-0000-0000-00006F1B0000}"/>
    <cellStyle name="Comma 5 5 5 2 2 2" xfId="33927" xr:uid="{00000000-0005-0000-0000-0000701B0000}"/>
    <cellStyle name="Comma 5 5 5 2 3" xfId="28425" xr:uid="{00000000-0005-0000-0000-0000711B0000}"/>
    <cellStyle name="Comma 5 5 5 2 4" xfId="41619" xr:uid="{00000000-0005-0000-0000-0000721B0000}"/>
    <cellStyle name="Comma 5 5 5 2 5" xfId="49672" xr:uid="{00000000-0005-0000-0000-0000731B0000}"/>
    <cellStyle name="Comma 5 5 5 3" xfId="6573" xr:uid="{00000000-0005-0000-0000-0000741B0000}"/>
    <cellStyle name="Comma 5 5 5 3 2" xfId="31176" xr:uid="{00000000-0005-0000-0000-0000751B0000}"/>
    <cellStyle name="Comma 5 5 5 3 3" xfId="45066" xr:uid="{00000000-0005-0000-0000-0000761B0000}"/>
    <cellStyle name="Comma 5 5 5 4" xfId="14567" xr:uid="{00000000-0005-0000-0000-0000771B0000}"/>
    <cellStyle name="Comma 5 5 5 5" xfId="18824" xr:uid="{00000000-0005-0000-0000-0000781B0000}"/>
    <cellStyle name="Comma 5 5 5 6" xfId="20457" xr:uid="{00000000-0005-0000-0000-0000791B0000}"/>
    <cellStyle name="Comma 5 5 5 7" xfId="22471" xr:uid="{00000000-0005-0000-0000-00007A1B0000}"/>
    <cellStyle name="Comma 5 5 5 8" xfId="25419" xr:uid="{00000000-0005-0000-0000-00007B1B0000}"/>
    <cellStyle name="Comma 5 5 5 9" xfId="37748" xr:uid="{00000000-0005-0000-0000-00007C1B0000}"/>
    <cellStyle name="Comma 5 5 6" xfId="7273" xr:uid="{00000000-0005-0000-0000-00007D1B0000}"/>
    <cellStyle name="Comma 5 5 6 2" xfId="11959" xr:uid="{00000000-0005-0000-0000-00007E1B0000}"/>
    <cellStyle name="Comma 5 5 6 2 2" xfId="33921" xr:uid="{00000000-0005-0000-0000-00007F1B0000}"/>
    <cellStyle name="Comma 5 5 6 2 3" xfId="28419" xr:uid="{00000000-0005-0000-0000-0000801B0000}"/>
    <cellStyle name="Comma 5 5 6 2 4" xfId="41613" xr:uid="{00000000-0005-0000-0000-0000811B0000}"/>
    <cellStyle name="Comma 5 5 6 2 5" xfId="52900" xr:uid="{00000000-0005-0000-0000-0000821B0000}"/>
    <cellStyle name="Comma 5 5 6 3" xfId="16546" xr:uid="{00000000-0005-0000-0000-0000831B0000}"/>
    <cellStyle name="Comma 5 5 6 3 2" xfId="31170" xr:uid="{00000000-0005-0000-0000-0000841B0000}"/>
    <cellStyle name="Comma 5 5 6 4" xfId="25413" xr:uid="{00000000-0005-0000-0000-0000851B0000}"/>
    <cellStyle name="Comma 5 5 6 5" xfId="37742" xr:uid="{00000000-0005-0000-0000-0000861B0000}"/>
    <cellStyle name="Comma 5 5 6 6" xfId="48173" xr:uid="{00000000-0005-0000-0000-0000871B0000}"/>
    <cellStyle name="Comma 5 5 7" xfId="4945" xr:uid="{00000000-0005-0000-0000-0000881B0000}"/>
    <cellStyle name="Comma 5 5 7 2" xfId="11350" xr:uid="{00000000-0005-0000-0000-0000891B0000}"/>
    <cellStyle name="Comma 5 5 7 2 2" xfId="33179" xr:uid="{00000000-0005-0000-0000-00008A1B0000}"/>
    <cellStyle name="Comma 5 5 7 2 3" xfId="40871" xr:uid="{00000000-0005-0000-0000-00008B1B0000}"/>
    <cellStyle name="Comma 5 5 7 2 4" xfId="52332" xr:uid="{00000000-0005-0000-0000-00008C1B0000}"/>
    <cellStyle name="Comma 5 5 7 3" xfId="27677" xr:uid="{00000000-0005-0000-0000-00008D1B0000}"/>
    <cellStyle name="Comma 5 5 7 4" xfId="37000" xr:uid="{00000000-0005-0000-0000-00008E1B0000}"/>
    <cellStyle name="Comma 5 5 7 5" xfId="50867" xr:uid="{00000000-0005-0000-0000-00008F1B0000}"/>
    <cellStyle name="Comma 5 5 8" xfId="10703" xr:uid="{00000000-0005-0000-0000-0000901B0000}"/>
    <cellStyle name="Comma 5 5 8 2" xfId="30428" xr:uid="{00000000-0005-0000-0000-0000911B0000}"/>
    <cellStyle name="Comma 5 5 8 3" xfId="40114" xr:uid="{00000000-0005-0000-0000-0000921B0000}"/>
    <cellStyle name="Comma 5 5 8 4" xfId="51585" xr:uid="{00000000-0005-0000-0000-0000931B0000}"/>
    <cellStyle name="Comma 5 5 9" xfId="13536" xr:uid="{00000000-0005-0000-0000-0000941B0000}"/>
    <cellStyle name="Comma 5 5 9 2" xfId="43565" xr:uid="{00000000-0005-0000-0000-0000951B0000}"/>
    <cellStyle name="Comma 5 6" xfId="356" xr:uid="{00000000-0005-0000-0000-0000961B0000}"/>
    <cellStyle name="Comma 5 6 10" xfId="22472" xr:uid="{00000000-0005-0000-0000-0000971B0000}"/>
    <cellStyle name="Comma 5 6 11" xfId="24357" xr:uid="{00000000-0005-0000-0000-0000981B0000}"/>
    <cellStyle name="Comma 5 6 12" xfId="35934" xr:uid="{00000000-0005-0000-0000-0000991B0000}"/>
    <cellStyle name="Comma 5 6 13" xfId="45912" xr:uid="{00000000-0005-0000-0000-00009A1B0000}"/>
    <cellStyle name="Comma 5 6 14" xfId="53844" xr:uid="{00000000-0005-0000-0000-00009B1B0000}"/>
    <cellStyle name="Comma 5 6 15" xfId="2687" xr:uid="{00000000-0005-0000-0000-00009C1B0000}"/>
    <cellStyle name="Comma 5 6 2" xfId="803" xr:uid="{00000000-0005-0000-0000-00009D1B0000}"/>
    <cellStyle name="Comma 5 6 2 10" xfId="46359" xr:uid="{00000000-0005-0000-0000-00009E1B0000}"/>
    <cellStyle name="Comma 5 6 2 11" xfId="54291" xr:uid="{00000000-0005-0000-0000-00009F1B0000}"/>
    <cellStyle name="Comma 5 6 2 12" xfId="2688" xr:uid="{00000000-0005-0000-0000-0000A01B0000}"/>
    <cellStyle name="Comma 5 6 2 2" xfId="7730" xr:uid="{00000000-0005-0000-0000-0000A11B0000}"/>
    <cellStyle name="Comma 5 6 2 2 2" xfId="13160" xr:uid="{00000000-0005-0000-0000-0000A21B0000}"/>
    <cellStyle name="Comma 5 6 2 2 2 2" xfId="33929" xr:uid="{00000000-0005-0000-0000-0000A31B0000}"/>
    <cellStyle name="Comma 5 6 2 2 3" xfId="9913" xr:uid="{00000000-0005-0000-0000-0000A41B0000}"/>
    <cellStyle name="Comma 5 6 2 2 4" xfId="19523" xr:uid="{00000000-0005-0000-0000-0000A51B0000}"/>
    <cellStyle name="Comma 5 6 2 2 5" xfId="28427" xr:uid="{00000000-0005-0000-0000-0000A61B0000}"/>
    <cellStyle name="Comma 5 6 2 2 6" xfId="41621" xr:uid="{00000000-0005-0000-0000-0000A71B0000}"/>
    <cellStyle name="Comma 5 6 2 2 7" xfId="48630" xr:uid="{00000000-0005-0000-0000-0000A81B0000}"/>
    <cellStyle name="Comma 5 6 2 3" xfId="5463" xr:uid="{00000000-0005-0000-0000-0000A91B0000}"/>
    <cellStyle name="Comma 5 6 2 3 2" xfId="16297" xr:uid="{00000000-0005-0000-0000-0000AA1B0000}"/>
    <cellStyle name="Comma 5 6 2 3 3" xfId="31178" xr:uid="{00000000-0005-0000-0000-0000AB1B0000}"/>
    <cellStyle name="Comma 5 6 2 3 4" xfId="44024" xr:uid="{00000000-0005-0000-0000-0000AC1B0000}"/>
    <cellStyle name="Comma 5 6 2 4" xfId="13650" xr:uid="{00000000-0005-0000-0000-0000AD1B0000}"/>
    <cellStyle name="Comma 5 6 2 5" xfId="14569" xr:uid="{00000000-0005-0000-0000-0000AE1B0000}"/>
    <cellStyle name="Comma 5 6 2 6" xfId="20459" xr:uid="{00000000-0005-0000-0000-0000AF1B0000}"/>
    <cellStyle name="Comma 5 6 2 7" xfId="22473" xr:uid="{00000000-0005-0000-0000-0000B01B0000}"/>
    <cellStyle name="Comma 5 6 2 8" xfId="25421" xr:uid="{00000000-0005-0000-0000-0000B11B0000}"/>
    <cellStyle name="Comma 5 6 2 9" xfId="37750" xr:uid="{00000000-0005-0000-0000-0000B21B0000}"/>
    <cellStyle name="Comma 5 6 3" xfId="1751" xr:uid="{00000000-0005-0000-0000-0000B31B0000}"/>
    <cellStyle name="Comma 5 6 3 10" xfId="47302" xr:uid="{00000000-0005-0000-0000-0000B41B0000}"/>
    <cellStyle name="Comma 5 6 3 11" xfId="55228" xr:uid="{00000000-0005-0000-0000-0000B51B0000}"/>
    <cellStyle name="Comma 5 6 3 12" xfId="2689" xr:uid="{00000000-0005-0000-0000-0000B61B0000}"/>
    <cellStyle name="Comma 5 6 3 2" xfId="8601" xr:uid="{00000000-0005-0000-0000-0000B71B0000}"/>
    <cellStyle name="Comma 5 6 3 2 2" xfId="16974" xr:uid="{00000000-0005-0000-0000-0000B81B0000}"/>
    <cellStyle name="Comma 5 6 3 2 2 2" xfId="33930" xr:uid="{00000000-0005-0000-0000-0000B91B0000}"/>
    <cellStyle name="Comma 5 6 3 2 3" xfId="28428" xr:uid="{00000000-0005-0000-0000-0000BA1B0000}"/>
    <cellStyle name="Comma 5 6 3 2 4" xfId="41622" xr:uid="{00000000-0005-0000-0000-0000BB1B0000}"/>
    <cellStyle name="Comma 5 6 3 2 5" xfId="49501" xr:uid="{00000000-0005-0000-0000-0000BC1B0000}"/>
    <cellStyle name="Comma 5 6 3 3" xfId="6402" xr:uid="{00000000-0005-0000-0000-0000BD1B0000}"/>
    <cellStyle name="Comma 5 6 3 3 2" xfId="31179" xr:uid="{00000000-0005-0000-0000-0000BE1B0000}"/>
    <cellStyle name="Comma 5 6 3 3 3" xfId="44895" xr:uid="{00000000-0005-0000-0000-0000BF1B0000}"/>
    <cellStyle name="Comma 5 6 3 4" xfId="14570" xr:uid="{00000000-0005-0000-0000-0000C01B0000}"/>
    <cellStyle name="Comma 5 6 3 5" xfId="18653" xr:uid="{00000000-0005-0000-0000-0000C11B0000}"/>
    <cellStyle name="Comma 5 6 3 6" xfId="20460" xr:uid="{00000000-0005-0000-0000-0000C21B0000}"/>
    <cellStyle name="Comma 5 6 3 7" xfId="22474" xr:uid="{00000000-0005-0000-0000-0000C31B0000}"/>
    <cellStyle name="Comma 5 6 3 8" xfId="25422" xr:uid="{00000000-0005-0000-0000-0000C41B0000}"/>
    <cellStyle name="Comma 5 6 3 9" xfId="37751" xr:uid="{00000000-0005-0000-0000-0000C51B0000}"/>
    <cellStyle name="Comma 5 6 4" xfId="7331" xr:uid="{00000000-0005-0000-0000-0000C61B0000}"/>
    <cellStyle name="Comma 5 6 4 2" xfId="11961" xr:uid="{00000000-0005-0000-0000-0000C71B0000}"/>
    <cellStyle name="Comma 5 6 4 2 2" xfId="33928" xr:uid="{00000000-0005-0000-0000-0000C81B0000}"/>
    <cellStyle name="Comma 5 6 4 2 3" xfId="28426" xr:uid="{00000000-0005-0000-0000-0000C91B0000}"/>
    <cellStyle name="Comma 5 6 4 2 4" xfId="41620" xr:uid="{00000000-0005-0000-0000-0000CA1B0000}"/>
    <cellStyle name="Comma 5 6 4 2 5" xfId="52902" xr:uid="{00000000-0005-0000-0000-0000CB1B0000}"/>
    <cellStyle name="Comma 5 6 4 3" xfId="16419" xr:uid="{00000000-0005-0000-0000-0000CC1B0000}"/>
    <cellStyle name="Comma 5 6 4 3 2" xfId="31177" xr:uid="{00000000-0005-0000-0000-0000CD1B0000}"/>
    <cellStyle name="Comma 5 6 4 4" xfId="25420" xr:uid="{00000000-0005-0000-0000-0000CE1B0000}"/>
    <cellStyle name="Comma 5 6 4 5" xfId="37749" xr:uid="{00000000-0005-0000-0000-0000CF1B0000}"/>
    <cellStyle name="Comma 5 6 4 6" xfId="48231" xr:uid="{00000000-0005-0000-0000-0000D01B0000}"/>
    <cellStyle name="Comma 5 6 5" xfId="5016" xr:uid="{00000000-0005-0000-0000-0000D11B0000}"/>
    <cellStyle name="Comma 5 6 5 2" xfId="11179" xr:uid="{00000000-0005-0000-0000-0000D21B0000}"/>
    <cellStyle name="Comma 5 6 5 2 2" xfId="33008" xr:uid="{00000000-0005-0000-0000-0000D31B0000}"/>
    <cellStyle name="Comma 5 6 5 2 3" xfId="40700" xr:uid="{00000000-0005-0000-0000-0000D41B0000}"/>
    <cellStyle name="Comma 5 6 5 2 4" xfId="52161" xr:uid="{00000000-0005-0000-0000-0000D51B0000}"/>
    <cellStyle name="Comma 5 6 5 3" xfId="27506" xr:uid="{00000000-0005-0000-0000-0000D61B0000}"/>
    <cellStyle name="Comma 5 6 5 4" xfId="36829" xr:uid="{00000000-0005-0000-0000-0000D71B0000}"/>
    <cellStyle name="Comma 5 6 5 5" xfId="50175" xr:uid="{00000000-0005-0000-0000-0000D81B0000}"/>
    <cellStyle name="Comma 5 6 6" xfId="10183" xr:uid="{00000000-0005-0000-0000-0000D91B0000}"/>
    <cellStyle name="Comma 5 6 6 2" xfId="30257" xr:uid="{00000000-0005-0000-0000-0000DA1B0000}"/>
    <cellStyle name="Comma 5 6 6 3" xfId="39943" xr:uid="{00000000-0005-0000-0000-0000DB1B0000}"/>
    <cellStyle name="Comma 5 6 6 4" xfId="50774" xr:uid="{00000000-0005-0000-0000-0000DC1B0000}"/>
    <cellStyle name="Comma 5 6 7" xfId="13372" xr:uid="{00000000-0005-0000-0000-0000DD1B0000}"/>
    <cellStyle name="Comma 5 6 7 2" xfId="43625" xr:uid="{00000000-0005-0000-0000-0000DE1B0000}"/>
    <cellStyle name="Comma 5 6 8" xfId="14568" xr:uid="{00000000-0005-0000-0000-0000DF1B0000}"/>
    <cellStyle name="Comma 5 6 9" xfId="20458" xr:uid="{00000000-0005-0000-0000-0000E01B0000}"/>
    <cellStyle name="Comma 5 7" xfId="1031" xr:uid="{00000000-0005-0000-0000-0000E11B0000}"/>
    <cellStyle name="Comma 5 7 10" xfId="24633" xr:uid="{00000000-0005-0000-0000-0000E21B0000}"/>
    <cellStyle name="Comma 5 7 11" xfId="36198" xr:uid="{00000000-0005-0000-0000-0000E31B0000}"/>
    <cellStyle name="Comma 5 7 12" xfId="46587" xr:uid="{00000000-0005-0000-0000-0000E41B0000}"/>
    <cellStyle name="Comma 5 7 13" xfId="54519" xr:uid="{00000000-0005-0000-0000-0000E51B0000}"/>
    <cellStyle name="Comma 5 7 14" xfId="2690" xr:uid="{00000000-0005-0000-0000-0000E61B0000}"/>
    <cellStyle name="Comma 5 7 2" xfId="1979" xr:uid="{00000000-0005-0000-0000-0000E71B0000}"/>
    <cellStyle name="Comma 5 7 2 10" xfId="47530" xr:uid="{00000000-0005-0000-0000-0000E81B0000}"/>
    <cellStyle name="Comma 5 7 2 11" xfId="55456" xr:uid="{00000000-0005-0000-0000-0000E91B0000}"/>
    <cellStyle name="Comma 5 7 2 12" xfId="2691" xr:uid="{00000000-0005-0000-0000-0000EA1B0000}"/>
    <cellStyle name="Comma 5 7 2 2" xfId="8829" xr:uid="{00000000-0005-0000-0000-0000EB1B0000}"/>
    <cellStyle name="Comma 5 7 2 2 2" xfId="16975" xr:uid="{00000000-0005-0000-0000-0000EC1B0000}"/>
    <cellStyle name="Comma 5 7 2 2 2 2" xfId="33932" xr:uid="{00000000-0005-0000-0000-0000ED1B0000}"/>
    <cellStyle name="Comma 5 7 2 2 3" xfId="19751" xr:uid="{00000000-0005-0000-0000-0000EE1B0000}"/>
    <cellStyle name="Comma 5 7 2 2 4" xfId="28430" xr:uid="{00000000-0005-0000-0000-0000EF1B0000}"/>
    <cellStyle name="Comma 5 7 2 2 5" xfId="41624" xr:uid="{00000000-0005-0000-0000-0000F01B0000}"/>
    <cellStyle name="Comma 5 7 2 2 6" xfId="49729" xr:uid="{00000000-0005-0000-0000-0000F11B0000}"/>
    <cellStyle name="Comma 5 7 2 3" xfId="6630" xr:uid="{00000000-0005-0000-0000-0000F21B0000}"/>
    <cellStyle name="Comma 5 7 2 3 2" xfId="16513" xr:uid="{00000000-0005-0000-0000-0000F31B0000}"/>
    <cellStyle name="Comma 5 7 2 3 3" xfId="31181" xr:uid="{00000000-0005-0000-0000-0000F41B0000}"/>
    <cellStyle name="Comma 5 7 2 3 4" xfId="45123" xr:uid="{00000000-0005-0000-0000-0000F51B0000}"/>
    <cellStyle name="Comma 5 7 2 4" xfId="14572" xr:uid="{00000000-0005-0000-0000-0000F61B0000}"/>
    <cellStyle name="Comma 5 7 2 5" xfId="18066" xr:uid="{00000000-0005-0000-0000-0000F71B0000}"/>
    <cellStyle name="Comma 5 7 2 6" xfId="20462" xr:uid="{00000000-0005-0000-0000-0000F81B0000}"/>
    <cellStyle name="Comma 5 7 2 7" xfId="22476" xr:uid="{00000000-0005-0000-0000-0000F91B0000}"/>
    <cellStyle name="Comma 5 7 2 8" xfId="25424" xr:uid="{00000000-0005-0000-0000-0000FA1B0000}"/>
    <cellStyle name="Comma 5 7 2 9" xfId="37753" xr:uid="{00000000-0005-0000-0000-0000FB1B0000}"/>
    <cellStyle name="Comma 5 7 3" xfId="7958" xr:uid="{00000000-0005-0000-0000-0000FC1B0000}"/>
    <cellStyle name="Comma 5 7 3 2" xfId="11962" xr:uid="{00000000-0005-0000-0000-0000FD1B0000}"/>
    <cellStyle name="Comma 5 7 3 2 2" xfId="33931" xr:uid="{00000000-0005-0000-0000-0000FE1B0000}"/>
    <cellStyle name="Comma 5 7 3 2 3" xfId="28429" xr:uid="{00000000-0005-0000-0000-0000FF1B0000}"/>
    <cellStyle name="Comma 5 7 3 2 4" xfId="41623" xr:uid="{00000000-0005-0000-0000-0000001C0000}"/>
    <cellStyle name="Comma 5 7 3 2 5" xfId="52903" xr:uid="{00000000-0005-0000-0000-0000011C0000}"/>
    <cellStyle name="Comma 5 7 3 3" xfId="13170" xr:uid="{00000000-0005-0000-0000-0000021C0000}"/>
    <cellStyle name="Comma 5 7 3 3 2" xfId="31180" xr:uid="{00000000-0005-0000-0000-0000031C0000}"/>
    <cellStyle name="Comma 5 7 3 4" xfId="18881" xr:uid="{00000000-0005-0000-0000-0000041C0000}"/>
    <cellStyle name="Comma 5 7 3 5" xfId="25423" xr:uid="{00000000-0005-0000-0000-0000051C0000}"/>
    <cellStyle name="Comma 5 7 3 6" xfId="37752" xr:uid="{00000000-0005-0000-0000-0000061C0000}"/>
    <cellStyle name="Comma 5 7 3 7" xfId="48858" xr:uid="{00000000-0005-0000-0000-0000071C0000}"/>
    <cellStyle name="Comma 5 7 4" xfId="5691" xr:uid="{00000000-0005-0000-0000-0000081C0000}"/>
    <cellStyle name="Comma 5 7 4 2" xfId="11407" xr:uid="{00000000-0005-0000-0000-0000091C0000}"/>
    <cellStyle name="Comma 5 7 4 2 2" xfId="33236" xr:uid="{00000000-0005-0000-0000-00000A1C0000}"/>
    <cellStyle name="Comma 5 7 4 2 3" xfId="40928" xr:uid="{00000000-0005-0000-0000-00000B1C0000}"/>
    <cellStyle name="Comma 5 7 4 2 4" xfId="52389" xr:uid="{00000000-0005-0000-0000-00000C1C0000}"/>
    <cellStyle name="Comma 5 7 4 3" xfId="27734" xr:uid="{00000000-0005-0000-0000-00000D1C0000}"/>
    <cellStyle name="Comma 5 7 4 4" xfId="37057" xr:uid="{00000000-0005-0000-0000-00000E1C0000}"/>
    <cellStyle name="Comma 5 7 4 5" xfId="50950" xr:uid="{00000000-0005-0000-0000-00000F1C0000}"/>
    <cellStyle name="Comma 5 7 5" xfId="10760" xr:uid="{00000000-0005-0000-0000-0000101C0000}"/>
    <cellStyle name="Comma 5 7 5 2" xfId="30485" xr:uid="{00000000-0005-0000-0000-0000111C0000}"/>
    <cellStyle name="Comma 5 7 5 3" xfId="40171" xr:uid="{00000000-0005-0000-0000-0000121C0000}"/>
    <cellStyle name="Comma 5 7 5 4" xfId="51642" xr:uid="{00000000-0005-0000-0000-0000131C0000}"/>
    <cellStyle name="Comma 5 7 6" xfId="13878" xr:uid="{00000000-0005-0000-0000-0000141C0000}"/>
    <cellStyle name="Comma 5 7 6 2" xfId="44252" xr:uid="{00000000-0005-0000-0000-0000151C0000}"/>
    <cellStyle name="Comma 5 7 7" xfId="14571" xr:uid="{00000000-0005-0000-0000-0000161C0000}"/>
    <cellStyle name="Comma 5 7 8" xfId="20461" xr:uid="{00000000-0005-0000-0000-0000171C0000}"/>
    <cellStyle name="Comma 5 7 9" xfId="22475" xr:uid="{00000000-0005-0000-0000-0000181C0000}"/>
    <cellStyle name="Comma 5 8" xfId="1271" xr:uid="{00000000-0005-0000-0000-0000191C0000}"/>
    <cellStyle name="Comma 5 8 10" xfId="24909" xr:uid="{00000000-0005-0000-0000-00001A1C0000}"/>
    <cellStyle name="Comma 5 8 11" xfId="36474" xr:uid="{00000000-0005-0000-0000-00001B1C0000}"/>
    <cellStyle name="Comma 5 8 12" xfId="46827" xr:uid="{00000000-0005-0000-0000-00001C1C0000}"/>
    <cellStyle name="Comma 5 8 13" xfId="54759" xr:uid="{00000000-0005-0000-0000-00001D1C0000}"/>
    <cellStyle name="Comma 5 8 14" xfId="2692" xr:uid="{00000000-0005-0000-0000-00001E1C0000}"/>
    <cellStyle name="Comma 5 8 2" xfId="2207" xr:uid="{00000000-0005-0000-0000-00001F1C0000}"/>
    <cellStyle name="Comma 5 8 2 10" xfId="47758" xr:uid="{00000000-0005-0000-0000-0000201C0000}"/>
    <cellStyle name="Comma 5 8 2 11" xfId="55684" xr:uid="{00000000-0005-0000-0000-0000211C0000}"/>
    <cellStyle name="Comma 5 8 2 12" xfId="2693" xr:uid="{00000000-0005-0000-0000-0000221C0000}"/>
    <cellStyle name="Comma 5 8 2 2" xfId="9057" xr:uid="{00000000-0005-0000-0000-0000231C0000}"/>
    <cellStyle name="Comma 5 8 2 2 2" xfId="16976" xr:uid="{00000000-0005-0000-0000-0000241C0000}"/>
    <cellStyle name="Comma 5 8 2 2 2 2" xfId="33934" xr:uid="{00000000-0005-0000-0000-0000251C0000}"/>
    <cellStyle name="Comma 5 8 2 2 3" xfId="19979" xr:uid="{00000000-0005-0000-0000-0000261C0000}"/>
    <cellStyle name="Comma 5 8 2 2 4" xfId="28432" xr:uid="{00000000-0005-0000-0000-0000271C0000}"/>
    <cellStyle name="Comma 5 8 2 2 5" xfId="41626" xr:uid="{00000000-0005-0000-0000-0000281C0000}"/>
    <cellStyle name="Comma 5 8 2 2 6" xfId="49957" xr:uid="{00000000-0005-0000-0000-0000291C0000}"/>
    <cellStyle name="Comma 5 8 2 3" xfId="6858" xr:uid="{00000000-0005-0000-0000-00002A1C0000}"/>
    <cellStyle name="Comma 5 8 2 3 2" xfId="10289" xr:uid="{00000000-0005-0000-0000-00002B1C0000}"/>
    <cellStyle name="Comma 5 8 2 3 3" xfId="31183" xr:uid="{00000000-0005-0000-0000-00002C1C0000}"/>
    <cellStyle name="Comma 5 8 2 3 4" xfId="45351" xr:uid="{00000000-0005-0000-0000-00002D1C0000}"/>
    <cellStyle name="Comma 5 8 2 4" xfId="14574" xr:uid="{00000000-0005-0000-0000-00002E1C0000}"/>
    <cellStyle name="Comma 5 8 2 5" xfId="18237" xr:uid="{00000000-0005-0000-0000-00002F1C0000}"/>
    <cellStyle name="Comma 5 8 2 6" xfId="20464" xr:uid="{00000000-0005-0000-0000-0000301C0000}"/>
    <cellStyle name="Comma 5 8 2 7" xfId="22478" xr:uid="{00000000-0005-0000-0000-0000311C0000}"/>
    <cellStyle name="Comma 5 8 2 8" xfId="25426" xr:uid="{00000000-0005-0000-0000-0000321C0000}"/>
    <cellStyle name="Comma 5 8 2 9" xfId="37755" xr:uid="{00000000-0005-0000-0000-0000331C0000}"/>
    <cellStyle name="Comma 5 8 3" xfId="8186" xr:uid="{00000000-0005-0000-0000-0000341C0000}"/>
    <cellStyle name="Comma 5 8 3 2" xfId="11963" xr:uid="{00000000-0005-0000-0000-0000351C0000}"/>
    <cellStyle name="Comma 5 8 3 2 2" xfId="33933" xr:uid="{00000000-0005-0000-0000-0000361C0000}"/>
    <cellStyle name="Comma 5 8 3 2 3" xfId="28431" xr:uid="{00000000-0005-0000-0000-0000371C0000}"/>
    <cellStyle name="Comma 5 8 3 2 4" xfId="41625" xr:uid="{00000000-0005-0000-0000-0000381C0000}"/>
    <cellStyle name="Comma 5 8 3 2 5" xfId="52904" xr:uid="{00000000-0005-0000-0000-0000391C0000}"/>
    <cellStyle name="Comma 5 8 3 3" xfId="13015" xr:uid="{00000000-0005-0000-0000-00003A1C0000}"/>
    <cellStyle name="Comma 5 8 3 3 2" xfId="31182" xr:uid="{00000000-0005-0000-0000-00003B1C0000}"/>
    <cellStyle name="Comma 5 8 3 4" xfId="19109" xr:uid="{00000000-0005-0000-0000-00003C1C0000}"/>
    <cellStyle name="Comma 5 8 3 5" xfId="25425" xr:uid="{00000000-0005-0000-0000-00003D1C0000}"/>
    <cellStyle name="Comma 5 8 3 6" xfId="37754" xr:uid="{00000000-0005-0000-0000-00003E1C0000}"/>
    <cellStyle name="Comma 5 8 3 7" xfId="49086" xr:uid="{00000000-0005-0000-0000-00003F1C0000}"/>
    <cellStyle name="Comma 5 8 4" xfId="5931" xr:uid="{00000000-0005-0000-0000-0000401C0000}"/>
    <cellStyle name="Comma 5 8 4 2" xfId="11635" xr:uid="{00000000-0005-0000-0000-0000411C0000}"/>
    <cellStyle name="Comma 5 8 4 2 2" xfId="33464" xr:uid="{00000000-0005-0000-0000-0000421C0000}"/>
    <cellStyle name="Comma 5 8 4 2 3" xfId="41156" xr:uid="{00000000-0005-0000-0000-0000431C0000}"/>
    <cellStyle name="Comma 5 8 4 2 4" xfId="52617" xr:uid="{00000000-0005-0000-0000-0000441C0000}"/>
    <cellStyle name="Comma 5 8 4 3" xfId="27962" xr:uid="{00000000-0005-0000-0000-0000451C0000}"/>
    <cellStyle name="Comma 5 8 4 4" xfId="37285" xr:uid="{00000000-0005-0000-0000-0000461C0000}"/>
    <cellStyle name="Comma 5 8 4 5" xfId="50463" xr:uid="{00000000-0005-0000-0000-0000471C0000}"/>
    <cellStyle name="Comma 5 8 5" xfId="10891" xr:uid="{00000000-0005-0000-0000-0000481C0000}"/>
    <cellStyle name="Comma 5 8 5 2" xfId="30713" xr:uid="{00000000-0005-0000-0000-0000491C0000}"/>
    <cellStyle name="Comma 5 8 5 3" xfId="40399" xr:uid="{00000000-0005-0000-0000-00004A1C0000}"/>
    <cellStyle name="Comma 5 8 5 4" xfId="51870" xr:uid="{00000000-0005-0000-0000-00004B1C0000}"/>
    <cellStyle name="Comma 5 8 6" xfId="14106" xr:uid="{00000000-0005-0000-0000-00004C1C0000}"/>
    <cellStyle name="Comma 5 8 6 2" xfId="44480" xr:uid="{00000000-0005-0000-0000-00004D1C0000}"/>
    <cellStyle name="Comma 5 8 7" xfId="14573" xr:uid="{00000000-0005-0000-0000-00004E1C0000}"/>
    <cellStyle name="Comma 5 8 8" xfId="20463" xr:uid="{00000000-0005-0000-0000-00004F1C0000}"/>
    <cellStyle name="Comma 5 8 9" xfId="22477" xr:uid="{00000000-0005-0000-0000-0000501C0000}"/>
    <cellStyle name="Comma 5 9" xfId="746" xr:uid="{00000000-0005-0000-0000-0000511C0000}"/>
    <cellStyle name="Comma 5 9 10" xfId="35877" xr:uid="{00000000-0005-0000-0000-0000521C0000}"/>
    <cellStyle name="Comma 5 9 11" xfId="46302" xr:uid="{00000000-0005-0000-0000-0000531C0000}"/>
    <cellStyle name="Comma 5 9 12" xfId="54234" xr:uid="{00000000-0005-0000-0000-0000541C0000}"/>
    <cellStyle name="Comma 5 9 13" xfId="2694" xr:uid="{00000000-0005-0000-0000-0000551C0000}"/>
    <cellStyle name="Comma 5 9 2" xfId="1694" xr:uid="{00000000-0005-0000-0000-0000561C0000}"/>
    <cellStyle name="Comma 5 9 2 10" xfId="47245" xr:uid="{00000000-0005-0000-0000-0000571C0000}"/>
    <cellStyle name="Comma 5 9 2 11" xfId="55171" xr:uid="{00000000-0005-0000-0000-0000581C0000}"/>
    <cellStyle name="Comma 5 9 2 12" xfId="2695" xr:uid="{00000000-0005-0000-0000-0000591C0000}"/>
    <cellStyle name="Comma 5 9 2 2" xfId="8544" xr:uid="{00000000-0005-0000-0000-00005A1C0000}"/>
    <cellStyle name="Comma 5 9 2 2 2" xfId="16977" xr:uid="{00000000-0005-0000-0000-00005B1C0000}"/>
    <cellStyle name="Comma 5 9 2 2 2 2" xfId="33936" xr:uid="{00000000-0005-0000-0000-00005C1C0000}"/>
    <cellStyle name="Comma 5 9 2 2 3" xfId="19466" xr:uid="{00000000-0005-0000-0000-00005D1C0000}"/>
    <cellStyle name="Comma 5 9 2 2 4" xfId="28434" xr:uid="{00000000-0005-0000-0000-00005E1C0000}"/>
    <cellStyle name="Comma 5 9 2 2 5" xfId="41628" xr:uid="{00000000-0005-0000-0000-00005F1C0000}"/>
    <cellStyle name="Comma 5 9 2 2 6" xfId="49444" xr:uid="{00000000-0005-0000-0000-0000601C0000}"/>
    <cellStyle name="Comma 5 9 2 3" xfId="6345" xr:uid="{00000000-0005-0000-0000-0000611C0000}"/>
    <cellStyle name="Comma 5 9 2 3 2" xfId="9596" xr:uid="{00000000-0005-0000-0000-0000621C0000}"/>
    <cellStyle name="Comma 5 9 2 3 3" xfId="31185" xr:uid="{00000000-0005-0000-0000-0000631C0000}"/>
    <cellStyle name="Comma 5 9 2 3 4" xfId="44838" xr:uid="{00000000-0005-0000-0000-0000641C0000}"/>
    <cellStyle name="Comma 5 9 2 4" xfId="14576" xr:uid="{00000000-0005-0000-0000-0000651C0000}"/>
    <cellStyle name="Comma 5 9 2 5" xfId="17949" xr:uid="{00000000-0005-0000-0000-0000661C0000}"/>
    <cellStyle name="Comma 5 9 2 6" xfId="20466" xr:uid="{00000000-0005-0000-0000-0000671C0000}"/>
    <cellStyle name="Comma 5 9 2 7" xfId="22480" xr:uid="{00000000-0005-0000-0000-0000681C0000}"/>
    <cellStyle name="Comma 5 9 2 8" xfId="25428" xr:uid="{00000000-0005-0000-0000-0000691C0000}"/>
    <cellStyle name="Comma 5 9 2 9" xfId="37757" xr:uid="{00000000-0005-0000-0000-00006A1C0000}"/>
    <cellStyle name="Comma 5 9 3" xfId="7673" xr:uid="{00000000-0005-0000-0000-00006B1C0000}"/>
    <cellStyle name="Comma 5 9 3 2" xfId="11964" xr:uid="{00000000-0005-0000-0000-00006C1C0000}"/>
    <cellStyle name="Comma 5 9 3 2 2" xfId="33935" xr:uid="{00000000-0005-0000-0000-00006D1C0000}"/>
    <cellStyle name="Comma 5 9 3 2 3" xfId="41627" xr:uid="{00000000-0005-0000-0000-00006E1C0000}"/>
    <cellStyle name="Comma 5 9 3 2 4" xfId="52905" xr:uid="{00000000-0005-0000-0000-00006F1C0000}"/>
    <cellStyle name="Comma 5 9 3 3" xfId="18596" xr:uid="{00000000-0005-0000-0000-0000701C0000}"/>
    <cellStyle name="Comma 5 9 3 4" xfId="28433" xr:uid="{00000000-0005-0000-0000-0000711C0000}"/>
    <cellStyle name="Comma 5 9 3 5" xfId="37756" xr:uid="{00000000-0005-0000-0000-0000721C0000}"/>
    <cellStyle name="Comma 5 9 3 6" xfId="48573" xr:uid="{00000000-0005-0000-0000-0000731C0000}"/>
    <cellStyle name="Comma 5 9 4" xfId="5406" xr:uid="{00000000-0005-0000-0000-0000741C0000}"/>
    <cellStyle name="Comma 5 9 4 2" xfId="16296" xr:uid="{00000000-0005-0000-0000-0000751C0000}"/>
    <cellStyle name="Comma 5 9 4 3" xfId="31184" xr:uid="{00000000-0005-0000-0000-0000761C0000}"/>
    <cellStyle name="Comma 5 9 4 4" xfId="39886" xr:uid="{00000000-0005-0000-0000-0000771C0000}"/>
    <cellStyle name="Comma 5 9 4 5" xfId="50923" xr:uid="{00000000-0005-0000-0000-0000781C0000}"/>
    <cellStyle name="Comma 5 9 5" xfId="13593" xr:uid="{00000000-0005-0000-0000-0000791C0000}"/>
    <cellStyle name="Comma 5 9 5 2" xfId="43967" xr:uid="{00000000-0005-0000-0000-00007A1C0000}"/>
    <cellStyle name="Comma 5 9 6" xfId="14575" xr:uid="{00000000-0005-0000-0000-00007B1C0000}"/>
    <cellStyle name="Comma 5 9 7" xfId="20465" xr:uid="{00000000-0005-0000-0000-00007C1C0000}"/>
    <cellStyle name="Comma 5 9 8" xfId="22479" xr:uid="{00000000-0005-0000-0000-00007D1C0000}"/>
    <cellStyle name="Comma 5 9 9" xfId="25427" xr:uid="{00000000-0005-0000-0000-00007E1C0000}"/>
    <cellStyle name="Currency 2" xfId="36" xr:uid="{00000000-0005-0000-0000-00007F1C0000}"/>
    <cellStyle name="Currency 2 10" xfId="2696" xr:uid="{00000000-0005-0000-0000-0000801C0000}"/>
    <cellStyle name="Currency 2 10 2" xfId="10434" xr:uid="{00000000-0005-0000-0000-0000811C0000}"/>
    <cellStyle name="Currency 2 10 3" xfId="25429" xr:uid="{00000000-0005-0000-0000-0000821C0000}"/>
    <cellStyle name="Currency 2 10 4" xfId="37758" xr:uid="{00000000-0005-0000-0000-0000831C0000}"/>
    <cellStyle name="Currency 2 10 5" xfId="50776" xr:uid="{00000000-0005-0000-0000-0000841C0000}"/>
    <cellStyle name="Currency 2 11" xfId="4727" xr:uid="{00000000-0005-0000-0000-0000851C0000}"/>
    <cellStyle name="Currency 2 12" xfId="24259" xr:uid="{00000000-0005-0000-0000-0000861C0000}"/>
    <cellStyle name="Currency 2 13" xfId="35710" xr:uid="{00000000-0005-0000-0000-0000871C0000}"/>
    <cellStyle name="Currency 2 14" xfId="45600" xr:uid="{00000000-0005-0000-0000-0000881C0000}"/>
    <cellStyle name="Currency 2 15" xfId="53536" xr:uid="{00000000-0005-0000-0000-0000891C0000}"/>
    <cellStyle name="Currency 2 2" xfId="80" xr:uid="{00000000-0005-0000-0000-00008A1C0000}"/>
    <cellStyle name="Currency 2 2 10" xfId="4754" xr:uid="{00000000-0005-0000-0000-00008B1C0000}"/>
    <cellStyle name="Currency 2 2 11" xfId="24293" xr:uid="{00000000-0005-0000-0000-00008C1C0000}"/>
    <cellStyle name="Currency 2 2 12" xfId="35744" xr:uid="{00000000-0005-0000-0000-00008D1C0000}"/>
    <cellStyle name="Currency 2 2 13" xfId="45637" xr:uid="{00000000-0005-0000-0000-00008E1C0000}"/>
    <cellStyle name="Currency 2 2 14" xfId="53570" xr:uid="{00000000-0005-0000-0000-00008F1C0000}"/>
    <cellStyle name="Currency 2 2 2" xfId="234" xr:uid="{00000000-0005-0000-0000-0000901C0000}"/>
    <cellStyle name="Currency 2 2 2 10" xfId="53724" xr:uid="{00000000-0005-0000-0000-0000911C0000}"/>
    <cellStyle name="Currency 2 2 2 2" xfId="515" xr:uid="{00000000-0005-0000-0000-0000921C0000}"/>
    <cellStyle name="Currency 2 2 2 2 2" xfId="2697" xr:uid="{00000000-0005-0000-0000-0000931C0000}"/>
    <cellStyle name="Currency 2 2 2 2 2 2" xfId="10306" xr:uid="{00000000-0005-0000-0000-0000941C0000}"/>
    <cellStyle name="Currency 2 2 2 2 2 3" xfId="25430" xr:uid="{00000000-0005-0000-0000-0000951C0000}"/>
    <cellStyle name="Currency 2 2 2 2 2 4" xfId="37759" xr:uid="{00000000-0005-0000-0000-0000961C0000}"/>
    <cellStyle name="Currency 2 2 2 2 2 5" xfId="50471" xr:uid="{00000000-0005-0000-0000-0000971C0000}"/>
    <cellStyle name="Currency 2 2 2 2 3" xfId="2698" xr:uid="{00000000-0005-0000-0000-0000981C0000}"/>
    <cellStyle name="Currency 2 2 2 2 3 2" xfId="10402" xr:uid="{00000000-0005-0000-0000-0000991C0000}"/>
    <cellStyle name="Currency 2 2 2 2 3 3" xfId="25431" xr:uid="{00000000-0005-0000-0000-00009A1C0000}"/>
    <cellStyle name="Currency 2 2 2 2 3 4" xfId="37760" xr:uid="{00000000-0005-0000-0000-00009B1C0000}"/>
    <cellStyle name="Currency 2 2 2 2 3 5" xfId="50882" xr:uid="{00000000-0005-0000-0000-00009C1C0000}"/>
    <cellStyle name="Currency 2 2 2 2 4" xfId="5175" xr:uid="{00000000-0005-0000-0000-00009D1C0000}"/>
    <cellStyle name="Currency 2 2 2 2 5" xfId="24792" xr:uid="{00000000-0005-0000-0000-00009E1C0000}"/>
    <cellStyle name="Currency 2 2 2 2 6" xfId="36357" xr:uid="{00000000-0005-0000-0000-00009F1C0000}"/>
    <cellStyle name="Currency 2 2 2 2 7" xfId="46071" xr:uid="{00000000-0005-0000-0000-0000A01C0000}"/>
    <cellStyle name="Currency 2 2 2 2 8" xfId="54003" xr:uid="{00000000-0005-0000-0000-0000A11C0000}"/>
    <cellStyle name="Currency 2 2 2 3" xfId="1430" xr:uid="{00000000-0005-0000-0000-0000A21C0000}"/>
    <cellStyle name="Currency 2 2 2 3 2" xfId="2699" xr:uid="{00000000-0005-0000-0000-0000A31C0000}"/>
    <cellStyle name="Currency 2 2 2 3 2 2" xfId="9503" xr:uid="{00000000-0005-0000-0000-0000A41C0000}"/>
    <cellStyle name="Currency 2 2 2 3 2 3" xfId="25432" xr:uid="{00000000-0005-0000-0000-0000A51C0000}"/>
    <cellStyle name="Currency 2 2 2 3 2 4" xfId="37761" xr:uid="{00000000-0005-0000-0000-0000A61C0000}"/>
    <cellStyle name="Currency 2 2 2 3 2 5" xfId="50850" xr:uid="{00000000-0005-0000-0000-0000A71C0000}"/>
    <cellStyle name="Currency 2 2 2 3 3" xfId="6090" xr:uid="{00000000-0005-0000-0000-0000A81C0000}"/>
    <cellStyle name="Currency 2 2 2 3 4" xfId="25068" xr:uid="{00000000-0005-0000-0000-0000A91C0000}"/>
    <cellStyle name="Currency 2 2 2 3 5" xfId="36633" xr:uid="{00000000-0005-0000-0000-0000AA1C0000}"/>
    <cellStyle name="Currency 2 2 2 3 6" xfId="46986" xr:uid="{00000000-0005-0000-0000-0000AB1C0000}"/>
    <cellStyle name="Currency 2 2 2 3 7" xfId="54918" xr:uid="{00000000-0005-0000-0000-0000AC1C0000}"/>
    <cellStyle name="Currency 2 2 2 4" xfId="2700" xr:uid="{00000000-0005-0000-0000-0000AD1C0000}"/>
    <cellStyle name="Currency 2 2 2 4 2" xfId="10184" xr:uid="{00000000-0005-0000-0000-0000AE1C0000}"/>
    <cellStyle name="Currency 2 2 2 4 3" xfId="25433" xr:uid="{00000000-0005-0000-0000-0000AF1C0000}"/>
    <cellStyle name="Currency 2 2 2 4 4" xfId="37762" xr:uid="{00000000-0005-0000-0000-0000B01C0000}"/>
    <cellStyle name="Currency 2 2 2 4 5" xfId="50195" xr:uid="{00000000-0005-0000-0000-0000B11C0000}"/>
    <cellStyle name="Currency 2 2 2 5" xfId="2701" xr:uid="{00000000-0005-0000-0000-0000B21C0000}"/>
    <cellStyle name="Currency 2 2 2 5 2" xfId="9692" xr:uid="{00000000-0005-0000-0000-0000B31C0000}"/>
    <cellStyle name="Currency 2 2 2 5 3" xfId="25434" xr:uid="{00000000-0005-0000-0000-0000B41C0000}"/>
    <cellStyle name="Currency 2 2 2 5 4" xfId="37763" xr:uid="{00000000-0005-0000-0000-0000B51C0000}"/>
    <cellStyle name="Currency 2 2 2 5 5" xfId="50295" xr:uid="{00000000-0005-0000-0000-0000B61C0000}"/>
    <cellStyle name="Currency 2 2 2 6" xfId="4897" xr:uid="{00000000-0005-0000-0000-0000B71C0000}"/>
    <cellStyle name="Currency 2 2 2 7" xfId="24516" xr:uid="{00000000-0005-0000-0000-0000B81C0000}"/>
    <cellStyle name="Currency 2 2 2 8" xfId="35829" xr:uid="{00000000-0005-0000-0000-0000B91C0000}"/>
    <cellStyle name="Currency 2 2 2 9" xfId="45791" xr:uid="{00000000-0005-0000-0000-0000BA1C0000}"/>
    <cellStyle name="Currency 2 2 3" xfId="165" xr:uid="{00000000-0005-0000-0000-0000BB1C0000}"/>
    <cellStyle name="Currency 2 2 3 10" xfId="53655" xr:uid="{00000000-0005-0000-0000-0000BC1C0000}"/>
    <cellStyle name="Currency 2 2 3 2" xfId="446" xr:uid="{00000000-0005-0000-0000-0000BD1C0000}"/>
    <cellStyle name="Currency 2 2 3 2 2" xfId="2702" xr:uid="{00000000-0005-0000-0000-0000BE1C0000}"/>
    <cellStyle name="Currency 2 2 3 2 2 2" xfId="9977" xr:uid="{00000000-0005-0000-0000-0000BF1C0000}"/>
    <cellStyle name="Currency 2 2 3 2 2 3" xfId="25435" xr:uid="{00000000-0005-0000-0000-0000C01C0000}"/>
    <cellStyle name="Currency 2 2 3 2 2 4" xfId="37764" xr:uid="{00000000-0005-0000-0000-0000C11C0000}"/>
    <cellStyle name="Currency 2 2 3 2 2 5" xfId="51151" xr:uid="{00000000-0005-0000-0000-0000C21C0000}"/>
    <cellStyle name="Currency 2 2 3 2 3" xfId="5106" xr:uid="{00000000-0005-0000-0000-0000C31C0000}"/>
    <cellStyle name="Currency 2 2 3 2 4" xfId="24723" xr:uid="{00000000-0005-0000-0000-0000C41C0000}"/>
    <cellStyle name="Currency 2 2 3 2 5" xfId="36288" xr:uid="{00000000-0005-0000-0000-0000C51C0000}"/>
    <cellStyle name="Currency 2 2 3 2 6" xfId="46002" xr:uid="{00000000-0005-0000-0000-0000C61C0000}"/>
    <cellStyle name="Currency 2 2 3 2 7" xfId="53934" xr:uid="{00000000-0005-0000-0000-0000C71C0000}"/>
    <cellStyle name="Currency 2 2 3 3" xfId="1361" xr:uid="{00000000-0005-0000-0000-0000C81C0000}"/>
    <cellStyle name="Currency 2 2 3 3 2" xfId="2703" xr:uid="{00000000-0005-0000-0000-0000C91C0000}"/>
    <cellStyle name="Currency 2 2 3 3 2 2" xfId="10337" xr:uid="{00000000-0005-0000-0000-0000CA1C0000}"/>
    <cellStyle name="Currency 2 2 3 3 2 3" xfId="25436" xr:uid="{00000000-0005-0000-0000-0000CB1C0000}"/>
    <cellStyle name="Currency 2 2 3 3 2 4" xfId="37765" xr:uid="{00000000-0005-0000-0000-0000CC1C0000}"/>
    <cellStyle name="Currency 2 2 3 3 2 5" xfId="51243" xr:uid="{00000000-0005-0000-0000-0000CD1C0000}"/>
    <cellStyle name="Currency 2 2 3 3 3" xfId="6021" xr:uid="{00000000-0005-0000-0000-0000CE1C0000}"/>
    <cellStyle name="Currency 2 2 3 3 4" xfId="24999" xr:uid="{00000000-0005-0000-0000-0000CF1C0000}"/>
    <cellStyle name="Currency 2 2 3 3 5" xfId="36564" xr:uid="{00000000-0005-0000-0000-0000D01C0000}"/>
    <cellStyle name="Currency 2 2 3 3 6" xfId="46917" xr:uid="{00000000-0005-0000-0000-0000D11C0000}"/>
    <cellStyle name="Currency 2 2 3 3 7" xfId="54849" xr:uid="{00000000-0005-0000-0000-0000D21C0000}"/>
    <cellStyle name="Currency 2 2 3 4" xfId="2704" xr:uid="{00000000-0005-0000-0000-0000D31C0000}"/>
    <cellStyle name="Currency 2 2 3 4 2" xfId="10659" xr:uid="{00000000-0005-0000-0000-0000D41C0000}"/>
    <cellStyle name="Currency 2 2 3 4 3" xfId="25437" xr:uid="{00000000-0005-0000-0000-0000D51C0000}"/>
    <cellStyle name="Currency 2 2 3 4 4" xfId="37766" xr:uid="{00000000-0005-0000-0000-0000D61C0000}"/>
    <cellStyle name="Currency 2 2 3 4 5" xfId="51025" xr:uid="{00000000-0005-0000-0000-0000D71C0000}"/>
    <cellStyle name="Currency 2 2 3 5" xfId="2705" xr:uid="{00000000-0005-0000-0000-0000D81C0000}"/>
    <cellStyle name="Currency 2 2 3 5 2" xfId="9512" xr:uid="{00000000-0005-0000-0000-0000D91C0000}"/>
    <cellStyle name="Currency 2 2 3 5 3" xfId="25438" xr:uid="{00000000-0005-0000-0000-0000DA1C0000}"/>
    <cellStyle name="Currency 2 2 3 5 4" xfId="37767" xr:uid="{00000000-0005-0000-0000-0000DB1C0000}"/>
    <cellStyle name="Currency 2 2 3 5 5" xfId="50456" xr:uid="{00000000-0005-0000-0000-0000DC1C0000}"/>
    <cellStyle name="Currency 2 2 3 6" xfId="4828" xr:uid="{00000000-0005-0000-0000-0000DD1C0000}"/>
    <cellStyle name="Currency 2 2 3 7" xfId="24447" xr:uid="{00000000-0005-0000-0000-0000DE1C0000}"/>
    <cellStyle name="Currency 2 2 3 8" xfId="36024" xr:uid="{00000000-0005-0000-0000-0000DF1C0000}"/>
    <cellStyle name="Currency 2 2 3 9" xfId="45722" xr:uid="{00000000-0005-0000-0000-0000E01C0000}"/>
    <cellStyle name="Currency 2 2 4" xfId="303" xr:uid="{00000000-0005-0000-0000-0000E11C0000}"/>
    <cellStyle name="Currency 2 2 4 10" xfId="53793" xr:uid="{00000000-0005-0000-0000-0000E21C0000}"/>
    <cellStyle name="Currency 2 2 4 2" xfId="584" xr:uid="{00000000-0005-0000-0000-0000E31C0000}"/>
    <cellStyle name="Currency 2 2 4 2 2" xfId="2706" xr:uid="{00000000-0005-0000-0000-0000E41C0000}"/>
    <cellStyle name="Currency 2 2 4 2 2 2" xfId="10400" xr:uid="{00000000-0005-0000-0000-0000E51C0000}"/>
    <cellStyle name="Currency 2 2 4 2 2 3" xfId="25439" xr:uid="{00000000-0005-0000-0000-0000E61C0000}"/>
    <cellStyle name="Currency 2 2 4 2 2 4" xfId="37768" xr:uid="{00000000-0005-0000-0000-0000E71C0000}"/>
    <cellStyle name="Currency 2 2 4 2 2 5" xfId="51323" xr:uid="{00000000-0005-0000-0000-0000E81C0000}"/>
    <cellStyle name="Currency 2 2 4 2 3" xfId="5244" xr:uid="{00000000-0005-0000-0000-0000E91C0000}"/>
    <cellStyle name="Currency 2 2 4 2 4" xfId="24861" xr:uid="{00000000-0005-0000-0000-0000EA1C0000}"/>
    <cellStyle name="Currency 2 2 4 2 5" xfId="36426" xr:uid="{00000000-0005-0000-0000-0000EB1C0000}"/>
    <cellStyle name="Currency 2 2 4 2 6" xfId="46140" xr:uid="{00000000-0005-0000-0000-0000EC1C0000}"/>
    <cellStyle name="Currency 2 2 4 2 7" xfId="54072" xr:uid="{00000000-0005-0000-0000-0000ED1C0000}"/>
    <cellStyle name="Currency 2 2 4 3" xfId="1499" xr:uid="{00000000-0005-0000-0000-0000EE1C0000}"/>
    <cellStyle name="Currency 2 2 4 3 2" xfId="2707" xr:uid="{00000000-0005-0000-0000-0000EF1C0000}"/>
    <cellStyle name="Currency 2 2 4 3 2 2" xfId="9969" xr:uid="{00000000-0005-0000-0000-0000F01C0000}"/>
    <cellStyle name="Currency 2 2 4 3 2 3" xfId="25440" xr:uid="{00000000-0005-0000-0000-0000F11C0000}"/>
    <cellStyle name="Currency 2 2 4 3 2 4" xfId="37769" xr:uid="{00000000-0005-0000-0000-0000F21C0000}"/>
    <cellStyle name="Currency 2 2 4 3 2 5" xfId="51499" xr:uid="{00000000-0005-0000-0000-0000F31C0000}"/>
    <cellStyle name="Currency 2 2 4 3 3" xfId="6159" xr:uid="{00000000-0005-0000-0000-0000F41C0000}"/>
    <cellStyle name="Currency 2 2 4 3 4" xfId="25137" xr:uid="{00000000-0005-0000-0000-0000F51C0000}"/>
    <cellStyle name="Currency 2 2 4 3 5" xfId="36702" xr:uid="{00000000-0005-0000-0000-0000F61C0000}"/>
    <cellStyle name="Currency 2 2 4 3 6" xfId="47055" xr:uid="{00000000-0005-0000-0000-0000F71C0000}"/>
    <cellStyle name="Currency 2 2 4 3 7" xfId="54987" xr:uid="{00000000-0005-0000-0000-0000F81C0000}"/>
    <cellStyle name="Currency 2 2 4 4" xfId="2708" xr:uid="{00000000-0005-0000-0000-0000F91C0000}"/>
    <cellStyle name="Currency 2 2 4 4 2" xfId="10597" xr:uid="{00000000-0005-0000-0000-0000FA1C0000}"/>
    <cellStyle name="Currency 2 2 4 4 3" xfId="25441" xr:uid="{00000000-0005-0000-0000-0000FB1C0000}"/>
    <cellStyle name="Currency 2 2 4 4 4" xfId="37770" xr:uid="{00000000-0005-0000-0000-0000FC1C0000}"/>
    <cellStyle name="Currency 2 2 4 4 5" xfId="50654" xr:uid="{00000000-0005-0000-0000-0000FD1C0000}"/>
    <cellStyle name="Currency 2 2 4 5" xfId="2709" xr:uid="{00000000-0005-0000-0000-0000FE1C0000}"/>
    <cellStyle name="Currency 2 2 4 5 2" xfId="10086" xr:uid="{00000000-0005-0000-0000-0000FF1C0000}"/>
    <cellStyle name="Currency 2 2 4 5 3" xfId="25442" xr:uid="{00000000-0005-0000-0000-0000001D0000}"/>
    <cellStyle name="Currency 2 2 4 5 4" xfId="37771" xr:uid="{00000000-0005-0000-0000-0000011D0000}"/>
    <cellStyle name="Currency 2 2 4 5 5" xfId="51404" xr:uid="{00000000-0005-0000-0000-0000021D0000}"/>
    <cellStyle name="Currency 2 2 4 6" xfId="4966" xr:uid="{00000000-0005-0000-0000-0000031D0000}"/>
    <cellStyle name="Currency 2 2 4 7" xfId="24585" xr:uid="{00000000-0005-0000-0000-0000041D0000}"/>
    <cellStyle name="Currency 2 2 4 8" xfId="36150" xr:uid="{00000000-0005-0000-0000-0000051D0000}"/>
    <cellStyle name="Currency 2 2 4 9" xfId="45860" xr:uid="{00000000-0005-0000-0000-0000061D0000}"/>
    <cellStyle name="Currency 2 2 5" xfId="377" xr:uid="{00000000-0005-0000-0000-0000071D0000}"/>
    <cellStyle name="Currency 2 2 5 2" xfId="2710" xr:uid="{00000000-0005-0000-0000-0000081D0000}"/>
    <cellStyle name="Currency 2 2 5 2 2" xfId="9882" xr:uid="{00000000-0005-0000-0000-0000091D0000}"/>
    <cellStyle name="Currency 2 2 5 2 3" xfId="25443" xr:uid="{00000000-0005-0000-0000-00000A1D0000}"/>
    <cellStyle name="Currency 2 2 5 2 4" xfId="37772" xr:uid="{00000000-0005-0000-0000-00000B1D0000}"/>
    <cellStyle name="Currency 2 2 5 2 5" xfId="51349" xr:uid="{00000000-0005-0000-0000-00000C1D0000}"/>
    <cellStyle name="Currency 2 2 5 3" xfId="2711" xr:uid="{00000000-0005-0000-0000-00000D1D0000}"/>
    <cellStyle name="Currency 2 2 5 3 2" xfId="10599" xr:uid="{00000000-0005-0000-0000-00000E1D0000}"/>
    <cellStyle name="Currency 2 2 5 3 3" xfId="25444" xr:uid="{00000000-0005-0000-0000-00000F1D0000}"/>
    <cellStyle name="Currency 2 2 5 3 4" xfId="37773" xr:uid="{00000000-0005-0000-0000-0000101D0000}"/>
    <cellStyle name="Currency 2 2 5 3 5" xfId="50186" xr:uid="{00000000-0005-0000-0000-0000111D0000}"/>
    <cellStyle name="Currency 2 2 5 4" xfId="5037" xr:uid="{00000000-0005-0000-0000-0000121D0000}"/>
    <cellStyle name="Currency 2 2 5 5" xfId="24378" xr:uid="{00000000-0005-0000-0000-0000131D0000}"/>
    <cellStyle name="Currency 2 2 5 6" xfId="35955" xr:uid="{00000000-0005-0000-0000-0000141D0000}"/>
    <cellStyle name="Currency 2 2 5 7" xfId="45933" xr:uid="{00000000-0005-0000-0000-0000151D0000}"/>
    <cellStyle name="Currency 2 2 5 8" xfId="53865" xr:uid="{00000000-0005-0000-0000-0000161D0000}"/>
    <cellStyle name="Currency 2 2 6" xfId="1052" xr:uid="{00000000-0005-0000-0000-0000171D0000}"/>
    <cellStyle name="Currency 2 2 6 2" xfId="2712" xr:uid="{00000000-0005-0000-0000-0000181D0000}"/>
    <cellStyle name="Currency 2 2 6 2 2" xfId="10048" xr:uid="{00000000-0005-0000-0000-0000191D0000}"/>
    <cellStyle name="Currency 2 2 6 2 3" xfId="25445" xr:uid="{00000000-0005-0000-0000-00001A1D0000}"/>
    <cellStyle name="Currency 2 2 6 2 4" xfId="37774" xr:uid="{00000000-0005-0000-0000-00001B1D0000}"/>
    <cellStyle name="Currency 2 2 6 2 5" xfId="50749" xr:uid="{00000000-0005-0000-0000-00001C1D0000}"/>
    <cellStyle name="Currency 2 2 6 3" xfId="5712" xr:uid="{00000000-0005-0000-0000-00001D1D0000}"/>
    <cellStyle name="Currency 2 2 6 4" xfId="24654" xr:uid="{00000000-0005-0000-0000-00001E1D0000}"/>
    <cellStyle name="Currency 2 2 6 5" xfId="36219" xr:uid="{00000000-0005-0000-0000-00001F1D0000}"/>
    <cellStyle name="Currency 2 2 6 6" xfId="46608" xr:uid="{00000000-0005-0000-0000-0000201D0000}"/>
    <cellStyle name="Currency 2 2 6 7" xfId="54540" xr:uid="{00000000-0005-0000-0000-0000211D0000}"/>
    <cellStyle name="Currency 2 2 7" xfId="1292" xr:uid="{00000000-0005-0000-0000-0000221D0000}"/>
    <cellStyle name="Currency 2 2 7 2" xfId="2713" xr:uid="{00000000-0005-0000-0000-0000231D0000}"/>
    <cellStyle name="Currency 2 2 7 2 2" xfId="10381" xr:uid="{00000000-0005-0000-0000-0000241D0000}"/>
    <cellStyle name="Currency 2 2 7 2 3" xfId="25446" xr:uid="{00000000-0005-0000-0000-0000251D0000}"/>
    <cellStyle name="Currency 2 2 7 2 4" xfId="37775" xr:uid="{00000000-0005-0000-0000-0000261D0000}"/>
    <cellStyle name="Currency 2 2 7 2 5" xfId="50209" xr:uid="{00000000-0005-0000-0000-0000271D0000}"/>
    <cellStyle name="Currency 2 2 7 3" xfId="5952" xr:uid="{00000000-0005-0000-0000-0000281D0000}"/>
    <cellStyle name="Currency 2 2 7 4" xfId="24930" xr:uid="{00000000-0005-0000-0000-0000291D0000}"/>
    <cellStyle name="Currency 2 2 7 5" xfId="36495" xr:uid="{00000000-0005-0000-0000-00002A1D0000}"/>
    <cellStyle name="Currency 2 2 7 6" xfId="46848" xr:uid="{00000000-0005-0000-0000-00002B1D0000}"/>
    <cellStyle name="Currency 2 2 7 7" xfId="54780" xr:uid="{00000000-0005-0000-0000-00002C1D0000}"/>
    <cellStyle name="Currency 2 2 8" xfId="2714" xr:uid="{00000000-0005-0000-0000-00002D1D0000}"/>
    <cellStyle name="Currency 2 2 8 2" xfId="9286" xr:uid="{00000000-0005-0000-0000-00002E1D0000}"/>
    <cellStyle name="Currency 2 2 8 3" xfId="25447" xr:uid="{00000000-0005-0000-0000-00002F1D0000}"/>
    <cellStyle name="Currency 2 2 8 4" xfId="37776" xr:uid="{00000000-0005-0000-0000-0000301D0000}"/>
    <cellStyle name="Currency 2 2 8 5" xfId="50221" xr:uid="{00000000-0005-0000-0000-0000311D0000}"/>
    <cellStyle name="Currency 2 2 9" xfId="2715" xr:uid="{00000000-0005-0000-0000-0000321D0000}"/>
    <cellStyle name="Currency 2 2 9 2" xfId="9403" xr:uid="{00000000-0005-0000-0000-0000331D0000}"/>
    <cellStyle name="Currency 2 2 9 3" xfId="25448" xr:uid="{00000000-0005-0000-0000-0000341D0000}"/>
    <cellStyle name="Currency 2 2 9 4" xfId="37777" xr:uid="{00000000-0005-0000-0000-0000351D0000}"/>
    <cellStyle name="Currency 2 2 9 5" xfId="50920" xr:uid="{00000000-0005-0000-0000-0000361D0000}"/>
    <cellStyle name="Currency 2 3" xfId="214" xr:uid="{00000000-0005-0000-0000-0000371D0000}"/>
    <cellStyle name="Currency 2 3 10" xfId="53704" xr:uid="{00000000-0005-0000-0000-0000381D0000}"/>
    <cellStyle name="Currency 2 3 2" xfId="495" xr:uid="{00000000-0005-0000-0000-0000391D0000}"/>
    <cellStyle name="Currency 2 3 2 2" xfId="2716" xr:uid="{00000000-0005-0000-0000-00003A1D0000}"/>
    <cellStyle name="Currency 2 3 2 2 2" xfId="9296" xr:uid="{00000000-0005-0000-0000-00003B1D0000}"/>
    <cellStyle name="Currency 2 3 2 2 3" xfId="25449" xr:uid="{00000000-0005-0000-0000-00003C1D0000}"/>
    <cellStyle name="Currency 2 3 2 2 4" xfId="37778" xr:uid="{00000000-0005-0000-0000-00003D1D0000}"/>
    <cellStyle name="Currency 2 3 2 2 5" xfId="50892" xr:uid="{00000000-0005-0000-0000-00003E1D0000}"/>
    <cellStyle name="Currency 2 3 2 3" xfId="2717" xr:uid="{00000000-0005-0000-0000-00003F1D0000}"/>
    <cellStyle name="Currency 2 3 2 3 2" xfId="9927" xr:uid="{00000000-0005-0000-0000-0000401D0000}"/>
    <cellStyle name="Currency 2 3 2 3 3" xfId="25450" xr:uid="{00000000-0005-0000-0000-0000411D0000}"/>
    <cellStyle name="Currency 2 3 2 3 4" xfId="37779" xr:uid="{00000000-0005-0000-0000-0000421D0000}"/>
    <cellStyle name="Currency 2 3 2 3 5" xfId="51058" xr:uid="{00000000-0005-0000-0000-0000431D0000}"/>
    <cellStyle name="Currency 2 3 2 4" xfId="5155" xr:uid="{00000000-0005-0000-0000-0000441D0000}"/>
    <cellStyle name="Currency 2 3 2 5" xfId="24772" xr:uid="{00000000-0005-0000-0000-0000451D0000}"/>
    <cellStyle name="Currency 2 3 2 6" xfId="36337" xr:uid="{00000000-0005-0000-0000-0000461D0000}"/>
    <cellStyle name="Currency 2 3 2 7" xfId="46051" xr:uid="{00000000-0005-0000-0000-0000471D0000}"/>
    <cellStyle name="Currency 2 3 2 8" xfId="53983" xr:uid="{00000000-0005-0000-0000-0000481D0000}"/>
    <cellStyle name="Currency 2 3 3" xfId="1410" xr:uid="{00000000-0005-0000-0000-0000491D0000}"/>
    <cellStyle name="Currency 2 3 3 2" xfId="2718" xr:uid="{00000000-0005-0000-0000-00004A1D0000}"/>
    <cellStyle name="Currency 2 3 3 2 2" xfId="9545" xr:uid="{00000000-0005-0000-0000-00004B1D0000}"/>
    <cellStyle name="Currency 2 3 3 2 3" xfId="25451" xr:uid="{00000000-0005-0000-0000-00004C1D0000}"/>
    <cellStyle name="Currency 2 3 3 2 4" xfId="37780" xr:uid="{00000000-0005-0000-0000-00004D1D0000}"/>
    <cellStyle name="Currency 2 3 3 2 5" xfId="51423" xr:uid="{00000000-0005-0000-0000-00004E1D0000}"/>
    <cellStyle name="Currency 2 3 3 3" xfId="6070" xr:uid="{00000000-0005-0000-0000-00004F1D0000}"/>
    <cellStyle name="Currency 2 3 3 4" xfId="25048" xr:uid="{00000000-0005-0000-0000-0000501D0000}"/>
    <cellStyle name="Currency 2 3 3 5" xfId="36613" xr:uid="{00000000-0005-0000-0000-0000511D0000}"/>
    <cellStyle name="Currency 2 3 3 6" xfId="46966" xr:uid="{00000000-0005-0000-0000-0000521D0000}"/>
    <cellStyle name="Currency 2 3 3 7" xfId="54898" xr:uid="{00000000-0005-0000-0000-0000531D0000}"/>
    <cellStyle name="Currency 2 3 4" xfId="2719" xr:uid="{00000000-0005-0000-0000-0000541D0000}"/>
    <cellStyle name="Currency 2 3 4 2" xfId="10568" xr:uid="{00000000-0005-0000-0000-0000551D0000}"/>
    <cellStyle name="Currency 2 3 4 3" xfId="25452" xr:uid="{00000000-0005-0000-0000-0000561D0000}"/>
    <cellStyle name="Currency 2 3 4 4" xfId="37781" xr:uid="{00000000-0005-0000-0000-0000571D0000}"/>
    <cellStyle name="Currency 2 3 4 5" xfId="50900" xr:uid="{00000000-0005-0000-0000-0000581D0000}"/>
    <cellStyle name="Currency 2 3 5" xfId="2720" xr:uid="{00000000-0005-0000-0000-0000591D0000}"/>
    <cellStyle name="Currency 2 3 5 2" xfId="10461" xr:uid="{00000000-0005-0000-0000-00005A1D0000}"/>
    <cellStyle name="Currency 2 3 5 3" xfId="25453" xr:uid="{00000000-0005-0000-0000-00005B1D0000}"/>
    <cellStyle name="Currency 2 3 5 4" xfId="37782" xr:uid="{00000000-0005-0000-0000-00005C1D0000}"/>
    <cellStyle name="Currency 2 3 5 5" xfId="50884" xr:uid="{00000000-0005-0000-0000-00005D1D0000}"/>
    <cellStyle name="Currency 2 3 6" xfId="4877" xr:uid="{00000000-0005-0000-0000-00005E1D0000}"/>
    <cellStyle name="Currency 2 3 7" xfId="24496" xr:uid="{00000000-0005-0000-0000-00005F1D0000}"/>
    <cellStyle name="Currency 2 3 8" xfId="35809" xr:uid="{00000000-0005-0000-0000-0000601D0000}"/>
    <cellStyle name="Currency 2 3 9" xfId="45771" xr:uid="{00000000-0005-0000-0000-0000611D0000}"/>
    <cellStyle name="Currency 2 4" xfId="145" xr:uid="{00000000-0005-0000-0000-0000621D0000}"/>
    <cellStyle name="Currency 2 4 10" xfId="53635" xr:uid="{00000000-0005-0000-0000-0000631D0000}"/>
    <cellStyle name="Currency 2 4 2" xfId="426" xr:uid="{00000000-0005-0000-0000-0000641D0000}"/>
    <cellStyle name="Currency 2 4 2 2" xfId="2721" xr:uid="{00000000-0005-0000-0000-0000651D0000}"/>
    <cellStyle name="Currency 2 4 2 2 2" xfId="10301" xr:uid="{00000000-0005-0000-0000-0000661D0000}"/>
    <cellStyle name="Currency 2 4 2 2 3" xfId="25454" xr:uid="{00000000-0005-0000-0000-0000671D0000}"/>
    <cellStyle name="Currency 2 4 2 2 4" xfId="37783" xr:uid="{00000000-0005-0000-0000-0000681D0000}"/>
    <cellStyle name="Currency 2 4 2 2 5" xfId="50212" xr:uid="{00000000-0005-0000-0000-0000691D0000}"/>
    <cellStyle name="Currency 2 4 2 3" xfId="5086" xr:uid="{00000000-0005-0000-0000-00006A1D0000}"/>
    <cellStyle name="Currency 2 4 2 4" xfId="24703" xr:uid="{00000000-0005-0000-0000-00006B1D0000}"/>
    <cellStyle name="Currency 2 4 2 5" xfId="36268" xr:uid="{00000000-0005-0000-0000-00006C1D0000}"/>
    <cellStyle name="Currency 2 4 2 6" xfId="45982" xr:uid="{00000000-0005-0000-0000-00006D1D0000}"/>
    <cellStyle name="Currency 2 4 2 7" xfId="53914" xr:uid="{00000000-0005-0000-0000-00006E1D0000}"/>
    <cellStyle name="Currency 2 4 3" xfId="1341" xr:uid="{00000000-0005-0000-0000-00006F1D0000}"/>
    <cellStyle name="Currency 2 4 3 2" xfId="2722" xr:uid="{00000000-0005-0000-0000-0000701D0000}"/>
    <cellStyle name="Currency 2 4 3 2 2" xfId="9390" xr:uid="{00000000-0005-0000-0000-0000711D0000}"/>
    <cellStyle name="Currency 2 4 3 2 3" xfId="25455" xr:uid="{00000000-0005-0000-0000-0000721D0000}"/>
    <cellStyle name="Currency 2 4 3 2 4" xfId="37784" xr:uid="{00000000-0005-0000-0000-0000731D0000}"/>
    <cellStyle name="Currency 2 4 3 2 5" xfId="51203" xr:uid="{00000000-0005-0000-0000-0000741D0000}"/>
    <cellStyle name="Currency 2 4 3 3" xfId="6001" xr:uid="{00000000-0005-0000-0000-0000751D0000}"/>
    <cellStyle name="Currency 2 4 3 4" xfId="24979" xr:uid="{00000000-0005-0000-0000-0000761D0000}"/>
    <cellStyle name="Currency 2 4 3 5" xfId="36544" xr:uid="{00000000-0005-0000-0000-0000771D0000}"/>
    <cellStyle name="Currency 2 4 3 6" xfId="46897" xr:uid="{00000000-0005-0000-0000-0000781D0000}"/>
    <cellStyle name="Currency 2 4 3 7" xfId="54829" xr:uid="{00000000-0005-0000-0000-0000791D0000}"/>
    <cellStyle name="Currency 2 4 4" xfId="2723" xr:uid="{00000000-0005-0000-0000-00007A1D0000}"/>
    <cellStyle name="Currency 2 4 4 2" xfId="10274" xr:uid="{00000000-0005-0000-0000-00007B1D0000}"/>
    <cellStyle name="Currency 2 4 4 3" xfId="25456" xr:uid="{00000000-0005-0000-0000-00007C1D0000}"/>
    <cellStyle name="Currency 2 4 4 4" xfId="37785" xr:uid="{00000000-0005-0000-0000-00007D1D0000}"/>
    <cellStyle name="Currency 2 4 4 5" xfId="51303" xr:uid="{00000000-0005-0000-0000-00007E1D0000}"/>
    <cellStyle name="Currency 2 4 5" xfId="2724" xr:uid="{00000000-0005-0000-0000-00007F1D0000}"/>
    <cellStyle name="Currency 2 4 5 2" xfId="10064" xr:uid="{00000000-0005-0000-0000-0000801D0000}"/>
    <cellStyle name="Currency 2 4 5 3" xfId="25457" xr:uid="{00000000-0005-0000-0000-0000811D0000}"/>
    <cellStyle name="Currency 2 4 5 4" xfId="37786" xr:uid="{00000000-0005-0000-0000-0000821D0000}"/>
    <cellStyle name="Currency 2 4 5 5" xfId="51159" xr:uid="{00000000-0005-0000-0000-0000831D0000}"/>
    <cellStyle name="Currency 2 4 6" xfId="4808" xr:uid="{00000000-0005-0000-0000-0000841D0000}"/>
    <cellStyle name="Currency 2 4 7" xfId="24427" xr:uid="{00000000-0005-0000-0000-0000851D0000}"/>
    <cellStyle name="Currency 2 4 8" xfId="36004" xr:uid="{00000000-0005-0000-0000-0000861D0000}"/>
    <cellStyle name="Currency 2 4 9" xfId="45702" xr:uid="{00000000-0005-0000-0000-0000871D0000}"/>
    <cellStyle name="Currency 2 5" xfId="283" xr:uid="{00000000-0005-0000-0000-0000881D0000}"/>
    <cellStyle name="Currency 2 5 10" xfId="53773" xr:uid="{00000000-0005-0000-0000-0000891D0000}"/>
    <cellStyle name="Currency 2 5 2" xfId="564" xr:uid="{00000000-0005-0000-0000-00008A1D0000}"/>
    <cellStyle name="Currency 2 5 2 2" xfId="2725" xr:uid="{00000000-0005-0000-0000-00008B1D0000}"/>
    <cellStyle name="Currency 2 5 2 2 2" xfId="10220" xr:uid="{00000000-0005-0000-0000-00008C1D0000}"/>
    <cellStyle name="Currency 2 5 2 2 3" xfId="25458" xr:uid="{00000000-0005-0000-0000-00008D1D0000}"/>
    <cellStyle name="Currency 2 5 2 2 4" xfId="37787" xr:uid="{00000000-0005-0000-0000-00008E1D0000}"/>
    <cellStyle name="Currency 2 5 2 2 5" xfId="50197" xr:uid="{00000000-0005-0000-0000-00008F1D0000}"/>
    <cellStyle name="Currency 2 5 2 3" xfId="5224" xr:uid="{00000000-0005-0000-0000-0000901D0000}"/>
    <cellStyle name="Currency 2 5 2 4" xfId="24841" xr:uid="{00000000-0005-0000-0000-0000911D0000}"/>
    <cellStyle name="Currency 2 5 2 5" xfId="36406" xr:uid="{00000000-0005-0000-0000-0000921D0000}"/>
    <cellStyle name="Currency 2 5 2 6" xfId="46120" xr:uid="{00000000-0005-0000-0000-0000931D0000}"/>
    <cellStyle name="Currency 2 5 2 7" xfId="54052" xr:uid="{00000000-0005-0000-0000-0000941D0000}"/>
    <cellStyle name="Currency 2 5 3" xfId="1479" xr:uid="{00000000-0005-0000-0000-0000951D0000}"/>
    <cellStyle name="Currency 2 5 3 2" xfId="2726" xr:uid="{00000000-0005-0000-0000-0000961D0000}"/>
    <cellStyle name="Currency 2 5 3 2 2" xfId="10256" xr:uid="{00000000-0005-0000-0000-0000971D0000}"/>
    <cellStyle name="Currency 2 5 3 2 3" xfId="25459" xr:uid="{00000000-0005-0000-0000-0000981D0000}"/>
    <cellStyle name="Currency 2 5 3 2 4" xfId="37788" xr:uid="{00000000-0005-0000-0000-0000991D0000}"/>
    <cellStyle name="Currency 2 5 3 2 5" xfId="50555" xr:uid="{00000000-0005-0000-0000-00009A1D0000}"/>
    <cellStyle name="Currency 2 5 3 3" xfId="6139" xr:uid="{00000000-0005-0000-0000-00009B1D0000}"/>
    <cellStyle name="Currency 2 5 3 4" xfId="25117" xr:uid="{00000000-0005-0000-0000-00009C1D0000}"/>
    <cellStyle name="Currency 2 5 3 5" xfId="36682" xr:uid="{00000000-0005-0000-0000-00009D1D0000}"/>
    <cellStyle name="Currency 2 5 3 6" xfId="47035" xr:uid="{00000000-0005-0000-0000-00009E1D0000}"/>
    <cellStyle name="Currency 2 5 3 7" xfId="54967" xr:uid="{00000000-0005-0000-0000-00009F1D0000}"/>
    <cellStyle name="Currency 2 5 4" xfId="2727" xr:uid="{00000000-0005-0000-0000-0000A01D0000}"/>
    <cellStyle name="Currency 2 5 4 2" xfId="9365" xr:uid="{00000000-0005-0000-0000-0000A11D0000}"/>
    <cellStyle name="Currency 2 5 4 3" xfId="25460" xr:uid="{00000000-0005-0000-0000-0000A21D0000}"/>
    <cellStyle name="Currency 2 5 4 4" xfId="37789" xr:uid="{00000000-0005-0000-0000-0000A31D0000}"/>
    <cellStyle name="Currency 2 5 4 5" xfId="51075" xr:uid="{00000000-0005-0000-0000-0000A41D0000}"/>
    <cellStyle name="Currency 2 5 5" xfId="2728" xr:uid="{00000000-0005-0000-0000-0000A51D0000}"/>
    <cellStyle name="Currency 2 5 5 2" xfId="9886" xr:uid="{00000000-0005-0000-0000-0000A61D0000}"/>
    <cellStyle name="Currency 2 5 5 3" xfId="25461" xr:uid="{00000000-0005-0000-0000-0000A71D0000}"/>
    <cellStyle name="Currency 2 5 5 4" xfId="37790" xr:uid="{00000000-0005-0000-0000-0000A81D0000}"/>
    <cellStyle name="Currency 2 5 5 5" xfId="50657" xr:uid="{00000000-0005-0000-0000-0000A91D0000}"/>
    <cellStyle name="Currency 2 5 6" xfId="4946" xr:uid="{00000000-0005-0000-0000-0000AA1D0000}"/>
    <cellStyle name="Currency 2 5 7" xfId="24565" xr:uid="{00000000-0005-0000-0000-0000AB1D0000}"/>
    <cellStyle name="Currency 2 5 8" xfId="36130" xr:uid="{00000000-0005-0000-0000-0000AC1D0000}"/>
    <cellStyle name="Currency 2 5 9" xfId="45840" xr:uid="{00000000-0005-0000-0000-0000AD1D0000}"/>
    <cellStyle name="Currency 2 6" xfId="357" xr:uid="{00000000-0005-0000-0000-0000AE1D0000}"/>
    <cellStyle name="Currency 2 6 2" xfId="2729" xr:uid="{00000000-0005-0000-0000-0000AF1D0000}"/>
    <cellStyle name="Currency 2 6 2 2" xfId="10207" xr:uid="{00000000-0005-0000-0000-0000B01D0000}"/>
    <cellStyle name="Currency 2 6 2 3" xfId="25462" xr:uid="{00000000-0005-0000-0000-0000B11D0000}"/>
    <cellStyle name="Currency 2 6 2 4" xfId="37791" xr:uid="{00000000-0005-0000-0000-0000B21D0000}"/>
    <cellStyle name="Currency 2 6 2 5" xfId="50636" xr:uid="{00000000-0005-0000-0000-0000B31D0000}"/>
    <cellStyle name="Currency 2 6 3" xfId="2730" xr:uid="{00000000-0005-0000-0000-0000B41D0000}"/>
    <cellStyle name="Currency 2 6 3 2" xfId="9386" xr:uid="{00000000-0005-0000-0000-0000B51D0000}"/>
    <cellStyle name="Currency 2 6 3 3" xfId="25463" xr:uid="{00000000-0005-0000-0000-0000B61D0000}"/>
    <cellStyle name="Currency 2 6 3 4" xfId="37792" xr:uid="{00000000-0005-0000-0000-0000B71D0000}"/>
    <cellStyle name="Currency 2 6 3 5" xfId="50768" xr:uid="{00000000-0005-0000-0000-0000B81D0000}"/>
    <cellStyle name="Currency 2 6 4" xfId="5017" xr:uid="{00000000-0005-0000-0000-0000B91D0000}"/>
    <cellStyle name="Currency 2 6 5" xfId="24358" xr:uid="{00000000-0005-0000-0000-0000BA1D0000}"/>
    <cellStyle name="Currency 2 6 6" xfId="35935" xr:uid="{00000000-0005-0000-0000-0000BB1D0000}"/>
    <cellStyle name="Currency 2 6 7" xfId="45913" xr:uid="{00000000-0005-0000-0000-0000BC1D0000}"/>
    <cellStyle name="Currency 2 6 8" xfId="53845" xr:uid="{00000000-0005-0000-0000-0000BD1D0000}"/>
    <cellStyle name="Currency 2 7" xfId="1032" xr:uid="{00000000-0005-0000-0000-0000BE1D0000}"/>
    <cellStyle name="Currency 2 7 2" xfId="2731" xr:uid="{00000000-0005-0000-0000-0000BF1D0000}"/>
    <cellStyle name="Currency 2 7 2 2" xfId="9648" xr:uid="{00000000-0005-0000-0000-0000C01D0000}"/>
    <cellStyle name="Currency 2 7 2 3" xfId="25464" xr:uid="{00000000-0005-0000-0000-0000C11D0000}"/>
    <cellStyle name="Currency 2 7 2 4" xfId="37793" xr:uid="{00000000-0005-0000-0000-0000C21D0000}"/>
    <cellStyle name="Currency 2 7 2 5" xfId="50386" xr:uid="{00000000-0005-0000-0000-0000C31D0000}"/>
    <cellStyle name="Currency 2 7 3" xfId="5692" xr:uid="{00000000-0005-0000-0000-0000C41D0000}"/>
    <cellStyle name="Currency 2 7 4" xfId="24634" xr:uid="{00000000-0005-0000-0000-0000C51D0000}"/>
    <cellStyle name="Currency 2 7 5" xfId="36199" xr:uid="{00000000-0005-0000-0000-0000C61D0000}"/>
    <cellStyle name="Currency 2 7 6" xfId="46588" xr:uid="{00000000-0005-0000-0000-0000C71D0000}"/>
    <cellStyle name="Currency 2 7 7" xfId="54520" xr:uid="{00000000-0005-0000-0000-0000C81D0000}"/>
    <cellStyle name="Currency 2 8" xfId="1272" xr:uid="{00000000-0005-0000-0000-0000C91D0000}"/>
    <cellStyle name="Currency 2 8 2" xfId="2732" xr:uid="{00000000-0005-0000-0000-0000CA1D0000}"/>
    <cellStyle name="Currency 2 8 2 2" xfId="10409" xr:uid="{00000000-0005-0000-0000-0000CB1D0000}"/>
    <cellStyle name="Currency 2 8 2 3" xfId="25465" xr:uid="{00000000-0005-0000-0000-0000CC1D0000}"/>
    <cellStyle name="Currency 2 8 2 4" xfId="37794" xr:uid="{00000000-0005-0000-0000-0000CD1D0000}"/>
    <cellStyle name="Currency 2 8 2 5" xfId="51498" xr:uid="{00000000-0005-0000-0000-0000CE1D0000}"/>
    <cellStyle name="Currency 2 8 3" xfId="5932" xr:uid="{00000000-0005-0000-0000-0000CF1D0000}"/>
    <cellStyle name="Currency 2 8 4" xfId="24910" xr:uid="{00000000-0005-0000-0000-0000D01D0000}"/>
    <cellStyle name="Currency 2 8 5" xfId="36475" xr:uid="{00000000-0005-0000-0000-0000D11D0000}"/>
    <cellStyle name="Currency 2 8 6" xfId="46828" xr:uid="{00000000-0005-0000-0000-0000D21D0000}"/>
    <cellStyle name="Currency 2 8 7" xfId="54760" xr:uid="{00000000-0005-0000-0000-0000D31D0000}"/>
    <cellStyle name="Currency 2 9" xfId="2733" xr:uid="{00000000-0005-0000-0000-0000D41D0000}"/>
    <cellStyle name="Currency 2 9 2" xfId="9714" xr:uid="{00000000-0005-0000-0000-0000D51D0000}"/>
    <cellStyle name="Currency 2 9 3" xfId="25466" xr:uid="{00000000-0005-0000-0000-0000D61D0000}"/>
    <cellStyle name="Currency 2 9 4" xfId="37795" xr:uid="{00000000-0005-0000-0000-0000D71D0000}"/>
    <cellStyle name="Currency 2 9 5" xfId="51113" xr:uid="{00000000-0005-0000-0000-0000D81D0000}"/>
    <cellStyle name="Hiperlink 2" xfId="1522" xr:uid="{00000000-0005-0000-0000-0000D91D0000}"/>
    <cellStyle name="Hiperlink 3" xfId="1523" xr:uid="{00000000-0005-0000-0000-0000DA1D0000}"/>
    <cellStyle name="Moeda" xfId="2423" builtinId="4"/>
    <cellStyle name="Moeda 10" xfId="10008" xr:uid="{00000000-0005-0000-0000-0000DC1D0000}"/>
    <cellStyle name="Moeda 10 2" xfId="30913" xr:uid="{00000000-0005-0000-0000-0000DD1D0000}"/>
    <cellStyle name="Moeda 11" xfId="24224" xr:uid="{00000000-0005-0000-0000-0000DE1D0000}"/>
    <cellStyle name="Moeda 11 2" xfId="35675" xr:uid="{00000000-0005-0000-0000-0000DF1D0000}"/>
    <cellStyle name="Moeda 12" xfId="55900" xr:uid="{00000000-0005-0000-0000-0000E01D0000}"/>
    <cellStyle name="Moeda 13" xfId="55905" xr:uid="{00000000-0005-0000-0000-0000E11D0000}"/>
    <cellStyle name="Moeda 2" xfId="37" xr:uid="{00000000-0005-0000-0000-0000E21D0000}"/>
    <cellStyle name="Moeda 2 10" xfId="2734" xr:uid="{00000000-0005-0000-0000-0000E31D0000}"/>
    <cellStyle name="Moeda 2 10 2" xfId="9444" xr:uid="{00000000-0005-0000-0000-0000E41D0000}"/>
    <cellStyle name="Moeda 2 10 3" xfId="25467" xr:uid="{00000000-0005-0000-0000-0000E51D0000}"/>
    <cellStyle name="Moeda 2 10 4" xfId="37796" xr:uid="{00000000-0005-0000-0000-0000E61D0000}"/>
    <cellStyle name="Moeda 2 10 5" xfId="50835" xr:uid="{00000000-0005-0000-0000-0000E71D0000}"/>
    <cellStyle name="Moeda 2 11" xfId="2735" xr:uid="{00000000-0005-0000-0000-0000E81D0000}"/>
    <cellStyle name="Moeda 2 11 2" xfId="10122" xr:uid="{00000000-0005-0000-0000-0000E91D0000}"/>
    <cellStyle name="Moeda 2 11 3" xfId="25468" xr:uid="{00000000-0005-0000-0000-0000EA1D0000}"/>
    <cellStyle name="Moeda 2 11 4" xfId="37797" xr:uid="{00000000-0005-0000-0000-0000EB1D0000}"/>
    <cellStyle name="Moeda 2 11 5" xfId="51341" xr:uid="{00000000-0005-0000-0000-0000EC1D0000}"/>
    <cellStyle name="Moeda 2 12" xfId="4728" xr:uid="{00000000-0005-0000-0000-0000ED1D0000}"/>
    <cellStyle name="Moeda 2 13" xfId="24260" xr:uid="{00000000-0005-0000-0000-0000EE1D0000}"/>
    <cellStyle name="Moeda 2 14" xfId="35711" xr:uid="{00000000-0005-0000-0000-0000EF1D0000}"/>
    <cellStyle name="Moeda 2 15" xfId="45601" xr:uid="{00000000-0005-0000-0000-0000F01D0000}"/>
    <cellStyle name="Moeda 2 16" xfId="53537" xr:uid="{00000000-0005-0000-0000-0000F11D0000}"/>
    <cellStyle name="Moeda 2 2" xfId="81" xr:uid="{00000000-0005-0000-0000-0000F21D0000}"/>
    <cellStyle name="Moeda 2 2 10" xfId="2736" xr:uid="{00000000-0005-0000-0000-0000F31D0000}"/>
    <cellStyle name="Moeda 2 2 10 2" xfId="9629" xr:uid="{00000000-0005-0000-0000-0000F41D0000}"/>
    <cellStyle name="Moeda 2 2 10 3" xfId="25469" xr:uid="{00000000-0005-0000-0000-0000F51D0000}"/>
    <cellStyle name="Moeda 2 2 10 4" xfId="37798" xr:uid="{00000000-0005-0000-0000-0000F61D0000}"/>
    <cellStyle name="Moeda 2 2 10 5" xfId="50810" xr:uid="{00000000-0005-0000-0000-0000F71D0000}"/>
    <cellStyle name="Moeda 2 2 11" xfId="4755" xr:uid="{00000000-0005-0000-0000-0000F81D0000}"/>
    <cellStyle name="Moeda 2 2 12" xfId="24294" xr:uid="{00000000-0005-0000-0000-0000F91D0000}"/>
    <cellStyle name="Moeda 2 2 13" xfId="35745" xr:uid="{00000000-0005-0000-0000-0000FA1D0000}"/>
    <cellStyle name="Moeda 2 2 14" xfId="45638" xr:uid="{00000000-0005-0000-0000-0000FB1D0000}"/>
    <cellStyle name="Moeda 2 2 15" xfId="53571" xr:uid="{00000000-0005-0000-0000-0000FC1D0000}"/>
    <cellStyle name="Moeda 2 2 2" xfId="235" xr:uid="{00000000-0005-0000-0000-0000FD1D0000}"/>
    <cellStyle name="Moeda 2 2 2 10" xfId="45792" xr:uid="{00000000-0005-0000-0000-0000FE1D0000}"/>
    <cellStyle name="Moeda 2 2 2 11" xfId="53725" xr:uid="{00000000-0005-0000-0000-0000FF1D0000}"/>
    <cellStyle name="Moeda 2 2 2 2" xfId="516" xr:uid="{00000000-0005-0000-0000-0000001E0000}"/>
    <cellStyle name="Moeda 2 2 2 2 2" xfId="2737" xr:uid="{00000000-0005-0000-0000-0000011E0000}"/>
    <cellStyle name="Moeda 2 2 2 2 2 2" xfId="10031" xr:uid="{00000000-0005-0000-0000-0000021E0000}"/>
    <cellStyle name="Moeda 2 2 2 2 2 3" xfId="25470" xr:uid="{00000000-0005-0000-0000-0000031E0000}"/>
    <cellStyle name="Moeda 2 2 2 2 2 4" xfId="37799" xr:uid="{00000000-0005-0000-0000-0000041E0000}"/>
    <cellStyle name="Moeda 2 2 2 2 2 5" xfId="51260" xr:uid="{00000000-0005-0000-0000-0000051E0000}"/>
    <cellStyle name="Moeda 2 2 2 2 3" xfId="2738" xr:uid="{00000000-0005-0000-0000-0000061E0000}"/>
    <cellStyle name="Moeda 2 2 2 2 3 2" xfId="10174" xr:uid="{00000000-0005-0000-0000-0000071E0000}"/>
    <cellStyle name="Moeda 2 2 2 2 3 3" xfId="25471" xr:uid="{00000000-0005-0000-0000-0000081E0000}"/>
    <cellStyle name="Moeda 2 2 2 2 3 4" xfId="37800" xr:uid="{00000000-0005-0000-0000-0000091E0000}"/>
    <cellStyle name="Moeda 2 2 2 2 3 5" xfId="50990" xr:uid="{00000000-0005-0000-0000-00000A1E0000}"/>
    <cellStyle name="Moeda 2 2 2 2 4" xfId="5176" xr:uid="{00000000-0005-0000-0000-00000B1E0000}"/>
    <cellStyle name="Moeda 2 2 2 2 5" xfId="24793" xr:uid="{00000000-0005-0000-0000-00000C1E0000}"/>
    <cellStyle name="Moeda 2 2 2 2 6" xfId="36358" xr:uid="{00000000-0005-0000-0000-00000D1E0000}"/>
    <cellStyle name="Moeda 2 2 2 2 7" xfId="46072" xr:uid="{00000000-0005-0000-0000-00000E1E0000}"/>
    <cellStyle name="Moeda 2 2 2 2 8" xfId="54004" xr:uid="{00000000-0005-0000-0000-00000F1E0000}"/>
    <cellStyle name="Moeda 2 2 2 3" xfId="1431" xr:uid="{00000000-0005-0000-0000-0000101E0000}"/>
    <cellStyle name="Moeda 2 2 2 3 2" xfId="2739" xr:uid="{00000000-0005-0000-0000-0000111E0000}"/>
    <cellStyle name="Moeda 2 2 2 3 2 2" xfId="9903" xr:uid="{00000000-0005-0000-0000-0000121E0000}"/>
    <cellStyle name="Moeda 2 2 2 3 2 3" xfId="25472" xr:uid="{00000000-0005-0000-0000-0000131E0000}"/>
    <cellStyle name="Moeda 2 2 2 3 2 4" xfId="37801" xr:uid="{00000000-0005-0000-0000-0000141E0000}"/>
    <cellStyle name="Moeda 2 2 2 3 2 5" xfId="50828" xr:uid="{00000000-0005-0000-0000-0000151E0000}"/>
    <cellStyle name="Moeda 2 2 2 3 3" xfId="6091" xr:uid="{00000000-0005-0000-0000-0000161E0000}"/>
    <cellStyle name="Moeda 2 2 2 3 4" xfId="25069" xr:uid="{00000000-0005-0000-0000-0000171E0000}"/>
    <cellStyle name="Moeda 2 2 2 3 5" xfId="36634" xr:uid="{00000000-0005-0000-0000-0000181E0000}"/>
    <cellStyle name="Moeda 2 2 2 3 6" xfId="46987" xr:uid="{00000000-0005-0000-0000-0000191E0000}"/>
    <cellStyle name="Moeda 2 2 2 3 7" xfId="54919" xr:uid="{00000000-0005-0000-0000-00001A1E0000}"/>
    <cellStyle name="Moeda 2 2 2 4" xfId="2740" xr:uid="{00000000-0005-0000-0000-00001B1E0000}"/>
    <cellStyle name="Moeda 2 2 2 4 2" xfId="10372" xr:uid="{00000000-0005-0000-0000-00001C1E0000}"/>
    <cellStyle name="Moeda 2 2 2 4 3" xfId="25473" xr:uid="{00000000-0005-0000-0000-00001D1E0000}"/>
    <cellStyle name="Moeda 2 2 2 4 4" xfId="37802" xr:uid="{00000000-0005-0000-0000-00001E1E0000}"/>
    <cellStyle name="Moeda 2 2 2 4 5" xfId="50178" xr:uid="{00000000-0005-0000-0000-00001F1E0000}"/>
    <cellStyle name="Moeda 2 2 2 5" xfId="2741" xr:uid="{00000000-0005-0000-0000-0000201E0000}"/>
    <cellStyle name="Moeda 2 2 2 5 2" xfId="10115" xr:uid="{00000000-0005-0000-0000-0000211E0000}"/>
    <cellStyle name="Moeda 2 2 2 5 3" xfId="25474" xr:uid="{00000000-0005-0000-0000-0000221E0000}"/>
    <cellStyle name="Moeda 2 2 2 5 4" xfId="37803" xr:uid="{00000000-0005-0000-0000-0000231E0000}"/>
    <cellStyle name="Moeda 2 2 2 5 5" xfId="50687" xr:uid="{00000000-0005-0000-0000-0000241E0000}"/>
    <cellStyle name="Moeda 2 2 2 6" xfId="2742" xr:uid="{00000000-0005-0000-0000-0000251E0000}"/>
    <cellStyle name="Moeda 2 2 2 6 2" xfId="10585" xr:uid="{00000000-0005-0000-0000-0000261E0000}"/>
    <cellStyle name="Moeda 2 2 2 6 3" xfId="25475" xr:uid="{00000000-0005-0000-0000-0000271E0000}"/>
    <cellStyle name="Moeda 2 2 2 6 4" xfId="37804" xr:uid="{00000000-0005-0000-0000-0000281E0000}"/>
    <cellStyle name="Moeda 2 2 2 6 5" xfId="50258" xr:uid="{00000000-0005-0000-0000-0000291E0000}"/>
    <cellStyle name="Moeda 2 2 2 7" xfId="4898" xr:uid="{00000000-0005-0000-0000-00002A1E0000}"/>
    <cellStyle name="Moeda 2 2 2 8" xfId="24517" xr:uid="{00000000-0005-0000-0000-00002B1E0000}"/>
    <cellStyle name="Moeda 2 2 2 9" xfId="35830" xr:uid="{00000000-0005-0000-0000-00002C1E0000}"/>
    <cellStyle name="Moeda 2 2 3" xfId="166" xr:uid="{00000000-0005-0000-0000-00002D1E0000}"/>
    <cellStyle name="Moeda 2 2 3 10" xfId="53656" xr:uid="{00000000-0005-0000-0000-00002E1E0000}"/>
    <cellStyle name="Moeda 2 2 3 2" xfId="447" xr:uid="{00000000-0005-0000-0000-00002F1E0000}"/>
    <cellStyle name="Moeda 2 2 3 2 2" xfId="2743" xr:uid="{00000000-0005-0000-0000-0000301E0000}"/>
    <cellStyle name="Moeda 2 2 3 2 2 2" xfId="10091" xr:uid="{00000000-0005-0000-0000-0000311E0000}"/>
    <cellStyle name="Moeda 2 2 3 2 2 3" xfId="25476" xr:uid="{00000000-0005-0000-0000-0000321E0000}"/>
    <cellStyle name="Moeda 2 2 3 2 2 4" xfId="37805" xr:uid="{00000000-0005-0000-0000-0000331E0000}"/>
    <cellStyle name="Moeda 2 2 3 2 2 5" xfId="50832" xr:uid="{00000000-0005-0000-0000-0000341E0000}"/>
    <cellStyle name="Moeda 2 2 3 2 3" xfId="5107" xr:uid="{00000000-0005-0000-0000-0000351E0000}"/>
    <cellStyle name="Moeda 2 2 3 2 4" xfId="24724" xr:uid="{00000000-0005-0000-0000-0000361E0000}"/>
    <cellStyle name="Moeda 2 2 3 2 5" xfId="36289" xr:uid="{00000000-0005-0000-0000-0000371E0000}"/>
    <cellStyle name="Moeda 2 2 3 2 6" xfId="46003" xr:uid="{00000000-0005-0000-0000-0000381E0000}"/>
    <cellStyle name="Moeda 2 2 3 2 7" xfId="53935" xr:uid="{00000000-0005-0000-0000-0000391E0000}"/>
    <cellStyle name="Moeda 2 2 3 3" xfId="1362" xr:uid="{00000000-0005-0000-0000-00003A1E0000}"/>
    <cellStyle name="Moeda 2 2 3 3 2" xfId="2744" xr:uid="{00000000-0005-0000-0000-00003B1E0000}"/>
    <cellStyle name="Moeda 2 2 3 3 2 2" xfId="9982" xr:uid="{00000000-0005-0000-0000-00003C1E0000}"/>
    <cellStyle name="Moeda 2 2 3 3 2 3" xfId="25477" xr:uid="{00000000-0005-0000-0000-00003D1E0000}"/>
    <cellStyle name="Moeda 2 2 3 3 2 4" xfId="37806" xr:uid="{00000000-0005-0000-0000-00003E1E0000}"/>
    <cellStyle name="Moeda 2 2 3 3 2 5" xfId="50315" xr:uid="{00000000-0005-0000-0000-00003F1E0000}"/>
    <cellStyle name="Moeda 2 2 3 3 3" xfId="6022" xr:uid="{00000000-0005-0000-0000-0000401E0000}"/>
    <cellStyle name="Moeda 2 2 3 3 4" xfId="25000" xr:uid="{00000000-0005-0000-0000-0000411E0000}"/>
    <cellStyle name="Moeda 2 2 3 3 5" xfId="36565" xr:uid="{00000000-0005-0000-0000-0000421E0000}"/>
    <cellStyle name="Moeda 2 2 3 3 6" xfId="46918" xr:uid="{00000000-0005-0000-0000-0000431E0000}"/>
    <cellStyle name="Moeda 2 2 3 3 7" xfId="54850" xr:uid="{00000000-0005-0000-0000-0000441E0000}"/>
    <cellStyle name="Moeda 2 2 3 4" xfId="2745" xr:uid="{00000000-0005-0000-0000-0000451E0000}"/>
    <cellStyle name="Moeda 2 2 3 4 2" xfId="9837" xr:uid="{00000000-0005-0000-0000-0000461E0000}"/>
    <cellStyle name="Moeda 2 2 3 4 3" xfId="25478" xr:uid="{00000000-0005-0000-0000-0000471E0000}"/>
    <cellStyle name="Moeda 2 2 3 4 4" xfId="37807" xr:uid="{00000000-0005-0000-0000-0000481E0000}"/>
    <cellStyle name="Moeda 2 2 3 4 5" xfId="50257" xr:uid="{00000000-0005-0000-0000-0000491E0000}"/>
    <cellStyle name="Moeda 2 2 3 5" xfId="2746" xr:uid="{00000000-0005-0000-0000-00004A1E0000}"/>
    <cellStyle name="Moeda 2 2 3 5 2" xfId="10660" xr:uid="{00000000-0005-0000-0000-00004B1E0000}"/>
    <cellStyle name="Moeda 2 2 3 5 3" xfId="25479" xr:uid="{00000000-0005-0000-0000-00004C1E0000}"/>
    <cellStyle name="Moeda 2 2 3 5 4" xfId="37808" xr:uid="{00000000-0005-0000-0000-00004D1E0000}"/>
    <cellStyle name="Moeda 2 2 3 5 5" xfId="50815" xr:uid="{00000000-0005-0000-0000-00004E1E0000}"/>
    <cellStyle name="Moeda 2 2 3 6" xfId="4829" xr:uid="{00000000-0005-0000-0000-00004F1E0000}"/>
    <cellStyle name="Moeda 2 2 3 7" xfId="24448" xr:uid="{00000000-0005-0000-0000-0000501E0000}"/>
    <cellStyle name="Moeda 2 2 3 8" xfId="36025" xr:uid="{00000000-0005-0000-0000-0000511E0000}"/>
    <cellStyle name="Moeda 2 2 3 9" xfId="45723" xr:uid="{00000000-0005-0000-0000-0000521E0000}"/>
    <cellStyle name="Moeda 2 2 4" xfId="304" xr:uid="{00000000-0005-0000-0000-0000531E0000}"/>
    <cellStyle name="Moeda 2 2 4 10" xfId="53794" xr:uid="{00000000-0005-0000-0000-0000541E0000}"/>
    <cellStyle name="Moeda 2 2 4 2" xfId="585" xr:uid="{00000000-0005-0000-0000-0000551E0000}"/>
    <cellStyle name="Moeda 2 2 4 2 2" xfId="2747" xr:uid="{00000000-0005-0000-0000-0000561E0000}"/>
    <cellStyle name="Moeda 2 2 4 2 2 2" xfId="10555" xr:uid="{00000000-0005-0000-0000-0000571E0000}"/>
    <cellStyle name="Moeda 2 2 4 2 2 3" xfId="25480" xr:uid="{00000000-0005-0000-0000-0000581E0000}"/>
    <cellStyle name="Moeda 2 2 4 2 2 4" xfId="37809" xr:uid="{00000000-0005-0000-0000-0000591E0000}"/>
    <cellStyle name="Moeda 2 2 4 2 2 5" xfId="50801" xr:uid="{00000000-0005-0000-0000-00005A1E0000}"/>
    <cellStyle name="Moeda 2 2 4 2 3" xfId="5245" xr:uid="{00000000-0005-0000-0000-00005B1E0000}"/>
    <cellStyle name="Moeda 2 2 4 2 4" xfId="24862" xr:uid="{00000000-0005-0000-0000-00005C1E0000}"/>
    <cellStyle name="Moeda 2 2 4 2 5" xfId="36427" xr:uid="{00000000-0005-0000-0000-00005D1E0000}"/>
    <cellStyle name="Moeda 2 2 4 2 6" xfId="46141" xr:uid="{00000000-0005-0000-0000-00005E1E0000}"/>
    <cellStyle name="Moeda 2 2 4 2 7" xfId="54073" xr:uid="{00000000-0005-0000-0000-00005F1E0000}"/>
    <cellStyle name="Moeda 2 2 4 3" xfId="1500" xr:uid="{00000000-0005-0000-0000-0000601E0000}"/>
    <cellStyle name="Moeda 2 2 4 3 2" xfId="2748" xr:uid="{00000000-0005-0000-0000-0000611E0000}"/>
    <cellStyle name="Moeda 2 2 4 3 2 2" xfId="10272" xr:uid="{00000000-0005-0000-0000-0000621E0000}"/>
    <cellStyle name="Moeda 2 2 4 3 2 3" xfId="25481" xr:uid="{00000000-0005-0000-0000-0000631E0000}"/>
    <cellStyle name="Moeda 2 2 4 3 2 4" xfId="37810" xr:uid="{00000000-0005-0000-0000-0000641E0000}"/>
    <cellStyle name="Moeda 2 2 4 3 2 5" xfId="51060" xr:uid="{00000000-0005-0000-0000-0000651E0000}"/>
    <cellStyle name="Moeda 2 2 4 3 3" xfId="6160" xr:uid="{00000000-0005-0000-0000-0000661E0000}"/>
    <cellStyle name="Moeda 2 2 4 3 4" xfId="25138" xr:uid="{00000000-0005-0000-0000-0000671E0000}"/>
    <cellStyle name="Moeda 2 2 4 3 5" xfId="36703" xr:uid="{00000000-0005-0000-0000-0000681E0000}"/>
    <cellStyle name="Moeda 2 2 4 3 6" xfId="47056" xr:uid="{00000000-0005-0000-0000-0000691E0000}"/>
    <cellStyle name="Moeda 2 2 4 3 7" xfId="54988" xr:uid="{00000000-0005-0000-0000-00006A1E0000}"/>
    <cellStyle name="Moeda 2 2 4 4" xfId="2749" xr:uid="{00000000-0005-0000-0000-00006B1E0000}"/>
    <cellStyle name="Moeda 2 2 4 4 2" xfId="9489" xr:uid="{00000000-0005-0000-0000-00006C1E0000}"/>
    <cellStyle name="Moeda 2 2 4 4 3" xfId="25482" xr:uid="{00000000-0005-0000-0000-00006D1E0000}"/>
    <cellStyle name="Moeda 2 2 4 4 4" xfId="37811" xr:uid="{00000000-0005-0000-0000-00006E1E0000}"/>
    <cellStyle name="Moeda 2 2 4 4 5" xfId="51354" xr:uid="{00000000-0005-0000-0000-00006F1E0000}"/>
    <cellStyle name="Moeda 2 2 4 5" xfId="2750" xr:uid="{00000000-0005-0000-0000-0000701E0000}"/>
    <cellStyle name="Moeda 2 2 4 5 2" xfId="10534" xr:uid="{00000000-0005-0000-0000-0000711E0000}"/>
    <cellStyle name="Moeda 2 2 4 5 3" xfId="25483" xr:uid="{00000000-0005-0000-0000-0000721E0000}"/>
    <cellStyle name="Moeda 2 2 4 5 4" xfId="37812" xr:uid="{00000000-0005-0000-0000-0000731E0000}"/>
    <cellStyle name="Moeda 2 2 4 5 5" xfId="51221" xr:uid="{00000000-0005-0000-0000-0000741E0000}"/>
    <cellStyle name="Moeda 2 2 4 6" xfId="4967" xr:uid="{00000000-0005-0000-0000-0000751E0000}"/>
    <cellStyle name="Moeda 2 2 4 7" xfId="24586" xr:uid="{00000000-0005-0000-0000-0000761E0000}"/>
    <cellStyle name="Moeda 2 2 4 8" xfId="36151" xr:uid="{00000000-0005-0000-0000-0000771E0000}"/>
    <cellStyle name="Moeda 2 2 4 9" xfId="45861" xr:uid="{00000000-0005-0000-0000-0000781E0000}"/>
    <cellStyle name="Moeda 2 2 5" xfId="378" xr:uid="{00000000-0005-0000-0000-0000791E0000}"/>
    <cellStyle name="Moeda 2 2 5 2" xfId="2751" xr:uid="{00000000-0005-0000-0000-00007A1E0000}"/>
    <cellStyle name="Moeda 2 2 5 2 2" xfId="4763" xr:uid="{00000000-0005-0000-0000-00007B1E0000}"/>
    <cellStyle name="Moeda 2 2 5 2 3" xfId="25484" xr:uid="{00000000-0005-0000-0000-00007C1E0000}"/>
    <cellStyle name="Moeda 2 2 5 2 4" xfId="37813" xr:uid="{00000000-0005-0000-0000-00007D1E0000}"/>
    <cellStyle name="Moeda 2 2 5 2 5" xfId="50533" xr:uid="{00000000-0005-0000-0000-00007E1E0000}"/>
    <cellStyle name="Moeda 2 2 5 3" xfId="2752" xr:uid="{00000000-0005-0000-0000-00007F1E0000}"/>
    <cellStyle name="Moeda 2 2 5 3 2" xfId="9842" xr:uid="{00000000-0005-0000-0000-0000801E0000}"/>
    <cellStyle name="Moeda 2 2 5 3 3" xfId="25485" xr:uid="{00000000-0005-0000-0000-0000811E0000}"/>
    <cellStyle name="Moeda 2 2 5 3 4" xfId="37814" xr:uid="{00000000-0005-0000-0000-0000821E0000}"/>
    <cellStyle name="Moeda 2 2 5 3 5" xfId="50402" xr:uid="{00000000-0005-0000-0000-0000831E0000}"/>
    <cellStyle name="Moeda 2 2 5 4" xfId="5038" xr:uid="{00000000-0005-0000-0000-0000841E0000}"/>
    <cellStyle name="Moeda 2 2 5 5" xfId="24379" xr:uid="{00000000-0005-0000-0000-0000851E0000}"/>
    <cellStyle name="Moeda 2 2 5 6" xfId="35956" xr:uid="{00000000-0005-0000-0000-0000861E0000}"/>
    <cellStyle name="Moeda 2 2 5 7" xfId="45934" xr:uid="{00000000-0005-0000-0000-0000871E0000}"/>
    <cellStyle name="Moeda 2 2 5 8" xfId="53866" xr:uid="{00000000-0005-0000-0000-0000881E0000}"/>
    <cellStyle name="Moeda 2 2 6" xfId="1053" xr:uid="{00000000-0005-0000-0000-0000891E0000}"/>
    <cellStyle name="Moeda 2 2 6 2" xfId="2753" xr:uid="{00000000-0005-0000-0000-00008A1E0000}"/>
    <cellStyle name="Moeda 2 2 6 2 2" xfId="10209" xr:uid="{00000000-0005-0000-0000-00008B1E0000}"/>
    <cellStyle name="Moeda 2 2 6 2 3" xfId="25486" xr:uid="{00000000-0005-0000-0000-00008C1E0000}"/>
    <cellStyle name="Moeda 2 2 6 2 4" xfId="37815" xr:uid="{00000000-0005-0000-0000-00008D1E0000}"/>
    <cellStyle name="Moeda 2 2 6 2 5" xfId="50326" xr:uid="{00000000-0005-0000-0000-00008E1E0000}"/>
    <cellStyle name="Moeda 2 2 6 3" xfId="5713" xr:uid="{00000000-0005-0000-0000-00008F1E0000}"/>
    <cellStyle name="Moeda 2 2 6 4" xfId="24655" xr:uid="{00000000-0005-0000-0000-0000901E0000}"/>
    <cellStyle name="Moeda 2 2 6 5" xfId="36220" xr:uid="{00000000-0005-0000-0000-0000911E0000}"/>
    <cellStyle name="Moeda 2 2 6 6" xfId="46609" xr:uid="{00000000-0005-0000-0000-0000921E0000}"/>
    <cellStyle name="Moeda 2 2 6 7" xfId="54541" xr:uid="{00000000-0005-0000-0000-0000931E0000}"/>
    <cellStyle name="Moeda 2 2 7" xfId="1293" xr:uid="{00000000-0005-0000-0000-0000941E0000}"/>
    <cellStyle name="Moeda 2 2 7 2" xfId="2754" xr:uid="{00000000-0005-0000-0000-0000951E0000}"/>
    <cellStyle name="Moeda 2 2 7 2 2" xfId="9486" xr:uid="{00000000-0005-0000-0000-0000961E0000}"/>
    <cellStyle name="Moeda 2 2 7 2 3" xfId="25487" xr:uid="{00000000-0005-0000-0000-0000971E0000}"/>
    <cellStyle name="Moeda 2 2 7 2 4" xfId="37816" xr:uid="{00000000-0005-0000-0000-0000981E0000}"/>
    <cellStyle name="Moeda 2 2 7 2 5" xfId="50913" xr:uid="{00000000-0005-0000-0000-0000991E0000}"/>
    <cellStyle name="Moeda 2 2 7 3" xfId="5953" xr:uid="{00000000-0005-0000-0000-00009A1E0000}"/>
    <cellStyle name="Moeda 2 2 7 4" xfId="24931" xr:uid="{00000000-0005-0000-0000-00009B1E0000}"/>
    <cellStyle name="Moeda 2 2 7 5" xfId="36496" xr:uid="{00000000-0005-0000-0000-00009C1E0000}"/>
    <cellStyle name="Moeda 2 2 7 6" xfId="46849" xr:uid="{00000000-0005-0000-0000-00009D1E0000}"/>
    <cellStyle name="Moeda 2 2 7 7" xfId="54781" xr:uid="{00000000-0005-0000-0000-00009E1E0000}"/>
    <cellStyle name="Moeda 2 2 8" xfId="2755" xr:uid="{00000000-0005-0000-0000-00009F1E0000}"/>
    <cellStyle name="Moeda 2 2 8 2" xfId="9912" xr:uid="{00000000-0005-0000-0000-0000A01E0000}"/>
    <cellStyle name="Moeda 2 2 8 3" xfId="25488" xr:uid="{00000000-0005-0000-0000-0000A11E0000}"/>
    <cellStyle name="Moeda 2 2 8 4" xfId="37817" xr:uid="{00000000-0005-0000-0000-0000A21E0000}"/>
    <cellStyle name="Moeda 2 2 8 5" xfId="50827" xr:uid="{00000000-0005-0000-0000-0000A31E0000}"/>
    <cellStyle name="Moeda 2 2 9" xfId="2756" xr:uid="{00000000-0005-0000-0000-0000A41E0000}"/>
    <cellStyle name="Moeda 2 2 9 2" xfId="9994" xr:uid="{00000000-0005-0000-0000-0000A51E0000}"/>
    <cellStyle name="Moeda 2 2 9 3" xfId="25489" xr:uid="{00000000-0005-0000-0000-0000A61E0000}"/>
    <cellStyle name="Moeda 2 2 9 4" xfId="37818" xr:uid="{00000000-0005-0000-0000-0000A71E0000}"/>
    <cellStyle name="Moeda 2 2 9 5" xfId="50732" xr:uid="{00000000-0005-0000-0000-0000A81E0000}"/>
    <cellStyle name="Moeda 2 3" xfId="215" xr:uid="{00000000-0005-0000-0000-0000A91E0000}"/>
    <cellStyle name="Moeda 2 3 10" xfId="45772" xr:uid="{00000000-0005-0000-0000-0000AA1E0000}"/>
    <cellStyle name="Moeda 2 3 11" xfId="53705" xr:uid="{00000000-0005-0000-0000-0000AB1E0000}"/>
    <cellStyle name="Moeda 2 3 2" xfId="496" xr:uid="{00000000-0005-0000-0000-0000AC1E0000}"/>
    <cellStyle name="Moeda 2 3 2 2" xfId="2757" xr:uid="{00000000-0005-0000-0000-0000AD1E0000}"/>
    <cellStyle name="Moeda 2 3 2 2 2" xfId="10556" xr:uid="{00000000-0005-0000-0000-0000AE1E0000}"/>
    <cellStyle name="Moeda 2 3 2 2 3" xfId="25490" xr:uid="{00000000-0005-0000-0000-0000AF1E0000}"/>
    <cellStyle name="Moeda 2 3 2 2 4" xfId="37819" xr:uid="{00000000-0005-0000-0000-0000B01E0000}"/>
    <cellStyle name="Moeda 2 3 2 2 5" xfId="51215" xr:uid="{00000000-0005-0000-0000-0000B11E0000}"/>
    <cellStyle name="Moeda 2 3 2 3" xfId="2758" xr:uid="{00000000-0005-0000-0000-0000B21E0000}"/>
    <cellStyle name="Moeda 2 3 2 3 2" xfId="10407" xr:uid="{00000000-0005-0000-0000-0000B31E0000}"/>
    <cellStyle name="Moeda 2 3 2 3 3" xfId="25491" xr:uid="{00000000-0005-0000-0000-0000B41E0000}"/>
    <cellStyle name="Moeda 2 3 2 3 4" xfId="37820" xr:uid="{00000000-0005-0000-0000-0000B51E0000}"/>
    <cellStyle name="Moeda 2 3 2 3 5" xfId="51325" xr:uid="{00000000-0005-0000-0000-0000B61E0000}"/>
    <cellStyle name="Moeda 2 3 2 4" xfId="5156" xr:uid="{00000000-0005-0000-0000-0000B71E0000}"/>
    <cellStyle name="Moeda 2 3 2 5" xfId="24773" xr:uid="{00000000-0005-0000-0000-0000B81E0000}"/>
    <cellStyle name="Moeda 2 3 2 6" xfId="36338" xr:uid="{00000000-0005-0000-0000-0000B91E0000}"/>
    <cellStyle name="Moeda 2 3 2 7" xfId="46052" xr:uid="{00000000-0005-0000-0000-0000BA1E0000}"/>
    <cellStyle name="Moeda 2 3 2 8" xfId="53984" xr:uid="{00000000-0005-0000-0000-0000BB1E0000}"/>
    <cellStyle name="Moeda 2 3 3" xfId="1411" xr:uid="{00000000-0005-0000-0000-0000BC1E0000}"/>
    <cellStyle name="Moeda 2 3 3 2" xfId="2759" xr:uid="{00000000-0005-0000-0000-0000BD1E0000}"/>
    <cellStyle name="Moeda 2 3 3 2 2" xfId="9628" xr:uid="{00000000-0005-0000-0000-0000BE1E0000}"/>
    <cellStyle name="Moeda 2 3 3 2 3" xfId="25492" xr:uid="{00000000-0005-0000-0000-0000BF1E0000}"/>
    <cellStyle name="Moeda 2 3 3 2 4" xfId="37821" xr:uid="{00000000-0005-0000-0000-0000C01E0000}"/>
    <cellStyle name="Moeda 2 3 3 2 5" xfId="51166" xr:uid="{00000000-0005-0000-0000-0000C11E0000}"/>
    <cellStyle name="Moeda 2 3 3 3" xfId="6071" xr:uid="{00000000-0005-0000-0000-0000C21E0000}"/>
    <cellStyle name="Moeda 2 3 3 4" xfId="25049" xr:uid="{00000000-0005-0000-0000-0000C31E0000}"/>
    <cellStyle name="Moeda 2 3 3 5" xfId="36614" xr:uid="{00000000-0005-0000-0000-0000C41E0000}"/>
    <cellStyle name="Moeda 2 3 3 6" xfId="46967" xr:uid="{00000000-0005-0000-0000-0000C51E0000}"/>
    <cellStyle name="Moeda 2 3 3 7" xfId="54899" xr:uid="{00000000-0005-0000-0000-0000C61E0000}"/>
    <cellStyle name="Moeda 2 3 4" xfId="2760" xr:uid="{00000000-0005-0000-0000-0000C71E0000}"/>
    <cellStyle name="Moeda 2 3 4 2" xfId="9959" xr:uid="{00000000-0005-0000-0000-0000C81E0000}"/>
    <cellStyle name="Moeda 2 3 4 3" xfId="25493" xr:uid="{00000000-0005-0000-0000-0000C91E0000}"/>
    <cellStyle name="Moeda 2 3 4 4" xfId="37822" xr:uid="{00000000-0005-0000-0000-0000CA1E0000}"/>
    <cellStyle name="Moeda 2 3 4 5" xfId="50283" xr:uid="{00000000-0005-0000-0000-0000CB1E0000}"/>
    <cellStyle name="Moeda 2 3 5" xfId="2761" xr:uid="{00000000-0005-0000-0000-0000CC1E0000}"/>
    <cellStyle name="Moeda 2 3 5 2" xfId="9922" xr:uid="{00000000-0005-0000-0000-0000CD1E0000}"/>
    <cellStyle name="Moeda 2 3 5 3" xfId="25494" xr:uid="{00000000-0005-0000-0000-0000CE1E0000}"/>
    <cellStyle name="Moeda 2 3 5 4" xfId="37823" xr:uid="{00000000-0005-0000-0000-0000CF1E0000}"/>
    <cellStyle name="Moeda 2 3 5 5" xfId="51155" xr:uid="{00000000-0005-0000-0000-0000D01E0000}"/>
    <cellStyle name="Moeda 2 3 6" xfId="2762" xr:uid="{00000000-0005-0000-0000-0000D11E0000}"/>
    <cellStyle name="Moeda 2 3 6 2" xfId="10255" xr:uid="{00000000-0005-0000-0000-0000D21E0000}"/>
    <cellStyle name="Moeda 2 3 6 3" xfId="25495" xr:uid="{00000000-0005-0000-0000-0000D31E0000}"/>
    <cellStyle name="Moeda 2 3 6 4" xfId="37824" xr:uid="{00000000-0005-0000-0000-0000D41E0000}"/>
    <cellStyle name="Moeda 2 3 6 5" xfId="50256" xr:uid="{00000000-0005-0000-0000-0000D51E0000}"/>
    <cellStyle name="Moeda 2 3 7" xfId="4878" xr:uid="{00000000-0005-0000-0000-0000D61E0000}"/>
    <cellStyle name="Moeda 2 3 8" xfId="24497" xr:uid="{00000000-0005-0000-0000-0000D71E0000}"/>
    <cellStyle name="Moeda 2 3 9" xfId="35810" xr:uid="{00000000-0005-0000-0000-0000D81E0000}"/>
    <cellStyle name="Moeda 2 4" xfId="146" xr:uid="{00000000-0005-0000-0000-0000D91E0000}"/>
    <cellStyle name="Moeda 2 4 10" xfId="53636" xr:uid="{00000000-0005-0000-0000-0000DA1E0000}"/>
    <cellStyle name="Moeda 2 4 2" xfId="427" xr:uid="{00000000-0005-0000-0000-0000DB1E0000}"/>
    <cellStyle name="Moeda 2 4 2 2" xfId="2763" xr:uid="{00000000-0005-0000-0000-0000DC1E0000}"/>
    <cellStyle name="Moeda 2 4 2 2 2" xfId="10445" xr:uid="{00000000-0005-0000-0000-0000DD1E0000}"/>
    <cellStyle name="Moeda 2 4 2 2 3" xfId="25496" xr:uid="{00000000-0005-0000-0000-0000DE1E0000}"/>
    <cellStyle name="Moeda 2 4 2 2 4" xfId="37825" xr:uid="{00000000-0005-0000-0000-0000DF1E0000}"/>
    <cellStyle name="Moeda 2 4 2 2 5" xfId="51245" xr:uid="{00000000-0005-0000-0000-0000E01E0000}"/>
    <cellStyle name="Moeda 2 4 2 3" xfId="5087" xr:uid="{00000000-0005-0000-0000-0000E11E0000}"/>
    <cellStyle name="Moeda 2 4 2 4" xfId="24704" xr:uid="{00000000-0005-0000-0000-0000E21E0000}"/>
    <cellStyle name="Moeda 2 4 2 5" xfId="36269" xr:uid="{00000000-0005-0000-0000-0000E31E0000}"/>
    <cellStyle name="Moeda 2 4 2 6" xfId="45983" xr:uid="{00000000-0005-0000-0000-0000E41E0000}"/>
    <cellStyle name="Moeda 2 4 2 7" xfId="53915" xr:uid="{00000000-0005-0000-0000-0000E51E0000}"/>
    <cellStyle name="Moeda 2 4 3" xfId="1342" xr:uid="{00000000-0005-0000-0000-0000E61E0000}"/>
    <cellStyle name="Moeda 2 4 3 2" xfId="2764" xr:uid="{00000000-0005-0000-0000-0000E71E0000}"/>
    <cellStyle name="Moeda 2 4 3 2 2" xfId="10271" xr:uid="{00000000-0005-0000-0000-0000E81E0000}"/>
    <cellStyle name="Moeda 2 4 3 2 3" xfId="25497" xr:uid="{00000000-0005-0000-0000-0000E91E0000}"/>
    <cellStyle name="Moeda 2 4 3 2 4" xfId="37826" xr:uid="{00000000-0005-0000-0000-0000EA1E0000}"/>
    <cellStyle name="Moeda 2 4 3 2 5" xfId="50571" xr:uid="{00000000-0005-0000-0000-0000EB1E0000}"/>
    <cellStyle name="Moeda 2 4 3 3" xfId="6002" xr:uid="{00000000-0005-0000-0000-0000EC1E0000}"/>
    <cellStyle name="Moeda 2 4 3 4" xfId="24980" xr:uid="{00000000-0005-0000-0000-0000ED1E0000}"/>
    <cellStyle name="Moeda 2 4 3 5" xfId="36545" xr:uid="{00000000-0005-0000-0000-0000EE1E0000}"/>
    <cellStyle name="Moeda 2 4 3 6" xfId="46898" xr:uid="{00000000-0005-0000-0000-0000EF1E0000}"/>
    <cellStyle name="Moeda 2 4 3 7" xfId="54830" xr:uid="{00000000-0005-0000-0000-0000F01E0000}"/>
    <cellStyle name="Moeda 2 4 4" xfId="2765" xr:uid="{00000000-0005-0000-0000-0000F11E0000}"/>
    <cellStyle name="Moeda 2 4 4 2" xfId="9854" xr:uid="{00000000-0005-0000-0000-0000F21E0000}"/>
    <cellStyle name="Moeda 2 4 4 3" xfId="25498" xr:uid="{00000000-0005-0000-0000-0000F31E0000}"/>
    <cellStyle name="Moeda 2 4 4 4" xfId="37827" xr:uid="{00000000-0005-0000-0000-0000F41E0000}"/>
    <cellStyle name="Moeda 2 4 4 5" xfId="51051" xr:uid="{00000000-0005-0000-0000-0000F51E0000}"/>
    <cellStyle name="Moeda 2 4 5" xfId="2766" xr:uid="{00000000-0005-0000-0000-0000F61E0000}"/>
    <cellStyle name="Moeda 2 4 5 2" xfId="4761" xr:uid="{00000000-0005-0000-0000-0000F71E0000}"/>
    <cellStyle name="Moeda 2 4 5 3" xfId="25499" xr:uid="{00000000-0005-0000-0000-0000F81E0000}"/>
    <cellStyle name="Moeda 2 4 5 4" xfId="37828" xr:uid="{00000000-0005-0000-0000-0000F91E0000}"/>
    <cellStyle name="Moeda 2 4 5 5" xfId="51272" xr:uid="{00000000-0005-0000-0000-0000FA1E0000}"/>
    <cellStyle name="Moeda 2 4 6" xfId="4809" xr:uid="{00000000-0005-0000-0000-0000FB1E0000}"/>
    <cellStyle name="Moeda 2 4 7" xfId="24428" xr:uid="{00000000-0005-0000-0000-0000FC1E0000}"/>
    <cellStyle name="Moeda 2 4 8" xfId="36005" xr:uid="{00000000-0005-0000-0000-0000FD1E0000}"/>
    <cellStyle name="Moeda 2 4 9" xfId="45703" xr:uid="{00000000-0005-0000-0000-0000FE1E0000}"/>
    <cellStyle name="Moeda 2 5" xfId="284" xr:uid="{00000000-0005-0000-0000-0000FF1E0000}"/>
    <cellStyle name="Moeda 2 5 10" xfId="36131" xr:uid="{00000000-0005-0000-0000-0000001F0000}"/>
    <cellStyle name="Moeda 2 5 11" xfId="45841" xr:uid="{00000000-0005-0000-0000-0000011F0000}"/>
    <cellStyle name="Moeda 2 5 12" xfId="53774" xr:uid="{00000000-0005-0000-0000-0000021F0000}"/>
    <cellStyle name="Moeda 2 5 2" xfId="565" xr:uid="{00000000-0005-0000-0000-0000031F0000}"/>
    <cellStyle name="Moeda 2 5 2 2" xfId="2767" xr:uid="{00000000-0005-0000-0000-0000041F0000}"/>
    <cellStyle name="Moeda 2 5 2 2 2" xfId="9561" xr:uid="{00000000-0005-0000-0000-0000051F0000}"/>
    <cellStyle name="Moeda 2 5 2 2 3" xfId="25500" xr:uid="{00000000-0005-0000-0000-0000061F0000}"/>
    <cellStyle name="Moeda 2 5 2 2 4" xfId="37829" xr:uid="{00000000-0005-0000-0000-0000071F0000}"/>
    <cellStyle name="Moeda 2 5 2 2 5" xfId="51008" xr:uid="{00000000-0005-0000-0000-0000081F0000}"/>
    <cellStyle name="Moeda 2 5 2 3" xfId="5225" xr:uid="{00000000-0005-0000-0000-0000091F0000}"/>
    <cellStyle name="Moeda 2 5 2 4" xfId="24842" xr:uid="{00000000-0005-0000-0000-00000A1F0000}"/>
    <cellStyle name="Moeda 2 5 2 5" xfId="36407" xr:uid="{00000000-0005-0000-0000-00000B1F0000}"/>
    <cellStyle name="Moeda 2 5 2 6" xfId="46121" xr:uid="{00000000-0005-0000-0000-00000C1F0000}"/>
    <cellStyle name="Moeda 2 5 2 7" xfId="54053" xr:uid="{00000000-0005-0000-0000-00000D1F0000}"/>
    <cellStyle name="Moeda 2 5 3" xfId="1480" xr:uid="{00000000-0005-0000-0000-00000E1F0000}"/>
    <cellStyle name="Moeda 2 5 3 2" xfId="2768" xr:uid="{00000000-0005-0000-0000-00000F1F0000}"/>
    <cellStyle name="Moeda 2 5 3 2 2" xfId="10043" xr:uid="{00000000-0005-0000-0000-0000101F0000}"/>
    <cellStyle name="Moeda 2 5 3 2 3" xfId="25501" xr:uid="{00000000-0005-0000-0000-0000111F0000}"/>
    <cellStyle name="Moeda 2 5 3 2 4" xfId="37830" xr:uid="{00000000-0005-0000-0000-0000121F0000}"/>
    <cellStyle name="Moeda 2 5 3 2 5" xfId="50792" xr:uid="{00000000-0005-0000-0000-0000131F0000}"/>
    <cellStyle name="Moeda 2 5 3 3" xfId="6140" xr:uid="{00000000-0005-0000-0000-0000141F0000}"/>
    <cellStyle name="Moeda 2 5 3 4" xfId="25118" xr:uid="{00000000-0005-0000-0000-0000151F0000}"/>
    <cellStyle name="Moeda 2 5 3 5" xfId="36683" xr:uid="{00000000-0005-0000-0000-0000161F0000}"/>
    <cellStyle name="Moeda 2 5 3 6" xfId="47036" xr:uid="{00000000-0005-0000-0000-0000171F0000}"/>
    <cellStyle name="Moeda 2 5 3 7" xfId="54968" xr:uid="{00000000-0005-0000-0000-0000181F0000}"/>
    <cellStyle name="Moeda 2 5 4" xfId="1524" xr:uid="{00000000-0005-0000-0000-0000191F0000}"/>
    <cellStyle name="Moeda 2 5 4 2" xfId="2770" xr:uid="{00000000-0005-0000-0000-00001A1F0000}"/>
    <cellStyle name="Moeda 2 5 4 3" xfId="9759" xr:uid="{00000000-0005-0000-0000-00001B1F0000}"/>
    <cellStyle name="Moeda 2 5 4 3 2" xfId="37831" xr:uid="{00000000-0005-0000-0000-00001C1F0000}"/>
    <cellStyle name="Moeda 2 5 4 3 3" xfId="50415" xr:uid="{00000000-0005-0000-0000-00001D1F0000}"/>
    <cellStyle name="Moeda 2 5 4 4" xfId="25502" xr:uid="{00000000-0005-0000-0000-00001E1F0000}"/>
    <cellStyle name="Moeda 2 5 4 5" xfId="2769" xr:uid="{00000000-0005-0000-0000-00001F1F0000}"/>
    <cellStyle name="Moeda 2 5 5" xfId="2771" xr:uid="{00000000-0005-0000-0000-0000201F0000}"/>
    <cellStyle name="Moeda 2 5 5 2" xfId="10298" xr:uid="{00000000-0005-0000-0000-0000211F0000}"/>
    <cellStyle name="Moeda 2 5 5 3" xfId="25503" xr:uid="{00000000-0005-0000-0000-0000221F0000}"/>
    <cellStyle name="Moeda 2 5 5 4" xfId="37832" xr:uid="{00000000-0005-0000-0000-0000231F0000}"/>
    <cellStyle name="Moeda 2 5 5 5" xfId="50763" xr:uid="{00000000-0005-0000-0000-0000241F0000}"/>
    <cellStyle name="Moeda 2 5 6" xfId="2772" xr:uid="{00000000-0005-0000-0000-0000251F0000}"/>
    <cellStyle name="Moeda 2 5 6 2" xfId="10449" xr:uid="{00000000-0005-0000-0000-0000261F0000}"/>
    <cellStyle name="Moeda 2 5 6 3" xfId="25504" xr:uid="{00000000-0005-0000-0000-0000271F0000}"/>
    <cellStyle name="Moeda 2 5 6 4" xfId="37833" xr:uid="{00000000-0005-0000-0000-0000281F0000}"/>
    <cellStyle name="Moeda 2 5 6 5" xfId="51488" xr:uid="{00000000-0005-0000-0000-0000291F0000}"/>
    <cellStyle name="Moeda 2 5 7" xfId="4947" xr:uid="{00000000-0005-0000-0000-00002A1F0000}"/>
    <cellStyle name="Moeda 2 5 7 2" xfId="10080" xr:uid="{00000000-0005-0000-0000-00002B1F0000}"/>
    <cellStyle name="Moeda 2 5 8" xfId="9328" xr:uid="{00000000-0005-0000-0000-00002C1F0000}"/>
    <cellStyle name="Moeda 2 5 8 2" xfId="50903" xr:uid="{00000000-0005-0000-0000-00002D1F0000}"/>
    <cellStyle name="Moeda 2 5 9" xfId="24566" xr:uid="{00000000-0005-0000-0000-00002E1F0000}"/>
    <cellStyle name="Moeda 2 6" xfId="358" xr:uid="{00000000-0005-0000-0000-00002F1F0000}"/>
    <cellStyle name="Moeda 2 6 2" xfId="2773" xr:uid="{00000000-0005-0000-0000-0000301F0000}"/>
    <cellStyle name="Moeda 2 6 2 2" xfId="9292" xr:uid="{00000000-0005-0000-0000-0000311F0000}"/>
    <cellStyle name="Moeda 2 6 2 3" xfId="25505" xr:uid="{00000000-0005-0000-0000-0000321F0000}"/>
    <cellStyle name="Moeda 2 6 2 4" xfId="37834" xr:uid="{00000000-0005-0000-0000-0000331F0000}"/>
    <cellStyle name="Moeda 2 6 2 5" xfId="50236" xr:uid="{00000000-0005-0000-0000-0000341F0000}"/>
    <cellStyle name="Moeda 2 6 3" xfId="2774" xr:uid="{00000000-0005-0000-0000-0000351F0000}"/>
    <cellStyle name="Moeda 2 6 3 2" xfId="10095" xr:uid="{00000000-0005-0000-0000-0000361F0000}"/>
    <cellStyle name="Moeda 2 6 3 3" xfId="25506" xr:uid="{00000000-0005-0000-0000-0000371F0000}"/>
    <cellStyle name="Moeda 2 6 3 4" xfId="37835" xr:uid="{00000000-0005-0000-0000-0000381F0000}"/>
    <cellStyle name="Moeda 2 6 3 5" xfId="50542" xr:uid="{00000000-0005-0000-0000-0000391F0000}"/>
    <cellStyle name="Moeda 2 6 4" xfId="5018" xr:uid="{00000000-0005-0000-0000-00003A1F0000}"/>
    <cellStyle name="Moeda 2 6 5" xfId="24359" xr:uid="{00000000-0005-0000-0000-00003B1F0000}"/>
    <cellStyle name="Moeda 2 6 6" xfId="35936" xr:uid="{00000000-0005-0000-0000-00003C1F0000}"/>
    <cellStyle name="Moeda 2 6 7" xfId="45914" xr:uid="{00000000-0005-0000-0000-00003D1F0000}"/>
    <cellStyle name="Moeda 2 6 8" xfId="53846" xr:uid="{00000000-0005-0000-0000-00003E1F0000}"/>
    <cellStyle name="Moeda 2 7" xfId="1033" xr:uid="{00000000-0005-0000-0000-00003F1F0000}"/>
    <cellStyle name="Moeda 2 7 2" xfId="2775" xr:uid="{00000000-0005-0000-0000-0000401F0000}"/>
    <cellStyle name="Moeda 2 7 2 2" xfId="10092" xr:uid="{00000000-0005-0000-0000-0000411F0000}"/>
    <cellStyle name="Moeda 2 7 2 3" xfId="25507" xr:uid="{00000000-0005-0000-0000-0000421F0000}"/>
    <cellStyle name="Moeda 2 7 2 4" xfId="37836" xr:uid="{00000000-0005-0000-0000-0000431F0000}"/>
    <cellStyle name="Moeda 2 7 2 5" xfId="50604" xr:uid="{00000000-0005-0000-0000-0000441F0000}"/>
    <cellStyle name="Moeda 2 7 3" xfId="5693" xr:uid="{00000000-0005-0000-0000-0000451F0000}"/>
    <cellStyle name="Moeda 2 7 4" xfId="24635" xr:uid="{00000000-0005-0000-0000-0000461F0000}"/>
    <cellStyle name="Moeda 2 7 5" xfId="36200" xr:uid="{00000000-0005-0000-0000-0000471F0000}"/>
    <cellStyle name="Moeda 2 7 6" xfId="46589" xr:uid="{00000000-0005-0000-0000-0000481F0000}"/>
    <cellStyle name="Moeda 2 7 7" xfId="54521" xr:uid="{00000000-0005-0000-0000-0000491F0000}"/>
    <cellStyle name="Moeda 2 8" xfId="1273" xr:uid="{00000000-0005-0000-0000-00004A1F0000}"/>
    <cellStyle name="Moeda 2 8 2" xfId="2776" xr:uid="{00000000-0005-0000-0000-00004B1F0000}"/>
    <cellStyle name="Moeda 2 8 2 2" xfId="9699" xr:uid="{00000000-0005-0000-0000-00004C1F0000}"/>
    <cellStyle name="Moeda 2 8 2 3" xfId="25508" xr:uid="{00000000-0005-0000-0000-00004D1F0000}"/>
    <cellStyle name="Moeda 2 8 2 4" xfId="37837" xr:uid="{00000000-0005-0000-0000-00004E1F0000}"/>
    <cellStyle name="Moeda 2 8 2 5" xfId="50570" xr:uid="{00000000-0005-0000-0000-00004F1F0000}"/>
    <cellStyle name="Moeda 2 8 3" xfId="5933" xr:uid="{00000000-0005-0000-0000-0000501F0000}"/>
    <cellStyle name="Moeda 2 8 4" xfId="24911" xr:uid="{00000000-0005-0000-0000-0000511F0000}"/>
    <cellStyle name="Moeda 2 8 5" xfId="36476" xr:uid="{00000000-0005-0000-0000-0000521F0000}"/>
    <cellStyle name="Moeda 2 8 6" xfId="46829" xr:uid="{00000000-0005-0000-0000-0000531F0000}"/>
    <cellStyle name="Moeda 2 8 7" xfId="54761" xr:uid="{00000000-0005-0000-0000-0000541F0000}"/>
    <cellStyle name="Moeda 2 9" xfId="2777" xr:uid="{00000000-0005-0000-0000-0000551F0000}"/>
    <cellStyle name="Moeda 2 9 2" xfId="10606" xr:uid="{00000000-0005-0000-0000-0000561F0000}"/>
    <cellStyle name="Moeda 2 9 3" xfId="25509" xr:uid="{00000000-0005-0000-0000-0000571F0000}"/>
    <cellStyle name="Moeda 2 9 4" xfId="37838" xr:uid="{00000000-0005-0000-0000-0000581F0000}"/>
    <cellStyle name="Moeda 2 9 5" xfId="50988" xr:uid="{00000000-0005-0000-0000-0000591F0000}"/>
    <cellStyle name="Moeda 3" xfId="38" xr:uid="{00000000-0005-0000-0000-00005A1F0000}"/>
    <cellStyle name="Moeda 3 10" xfId="2778" xr:uid="{00000000-0005-0000-0000-00005B1F0000}"/>
    <cellStyle name="Moeda 3 10 2" xfId="9602" xr:uid="{00000000-0005-0000-0000-00005C1F0000}"/>
    <cellStyle name="Moeda 3 10 3" xfId="25510" xr:uid="{00000000-0005-0000-0000-00005D1F0000}"/>
    <cellStyle name="Moeda 3 10 4" xfId="37839" xr:uid="{00000000-0005-0000-0000-00005E1F0000}"/>
    <cellStyle name="Moeda 3 10 5" xfId="51024" xr:uid="{00000000-0005-0000-0000-00005F1F0000}"/>
    <cellStyle name="Moeda 3 11" xfId="2779" xr:uid="{00000000-0005-0000-0000-0000601F0000}"/>
    <cellStyle name="Moeda 3 11 2" xfId="10141" xr:uid="{00000000-0005-0000-0000-0000611F0000}"/>
    <cellStyle name="Moeda 3 11 3" xfId="25511" xr:uid="{00000000-0005-0000-0000-0000621F0000}"/>
    <cellStyle name="Moeda 3 11 4" xfId="37840" xr:uid="{00000000-0005-0000-0000-0000631F0000}"/>
    <cellStyle name="Moeda 3 11 5" xfId="50748" xr:uid="{00000000-0005-0000-0000-0000641F0000}"/>
    <cellStyle name="Moeda 3 12" xfId="2780" xr:uid="{00000000-0005-0000-0000-0000651F0000}"/>
    <cellStyle name="Moeda 3 12 2" xfId="9311" xr:uid="{00000000-0005-0000-0000-0000661F0000}"/>
    <cellStyle name="Moeda 3 12 3" xfId="25512" xr:uid="{00000000-0005-0000-0000-0000671F0000}"/>
    <cellStyle name="Moeda 3 12 4" xfId="37841" xr:uid="{00000000-0005-0000-0000-0000681F0000}"/>
    <cellStyle name="Moeda 3 12 5" xfId="51496" xr:uid="{00000000-0005-0000-0000-0000691F0000}"/>
    <cellStyle name="Moeda 3 13" xfId="4729" xr:uid="{00000000-0005-0000-0000-00006A1F0000}"/>
    <cellStyle name="Moeda 3 14" xfId="24261" xr:uid="{00000000-0005-0000-0000-00006B1F0000}"/>
    <cellStyle name="Moeda 3 15" xfId="35712" xr:uid="{00000000-0005-0000-0000-00006C1F0000}"/>
    <cellStyle name="Moeda 3 16" xfId="45602" xr:uid="{00000000-0005-0000-0000-00006D1F0000}"/>
    <cellStyle name="Moeda 3 17" xfId="53538" xr:uid="{00000000-0005-0000-0000-00006E1F0000}"/>
    <cellStyle name="Moeda 3 2" xfId="39" xr:uid="{00000000-0005-0000-0000-00006F1F0000}"/>
    <cellStyle name="Moeda 3 2 10" xfId="2781" xr:uid="{00000000-0005-0000-0000-0000701F0000}"/>
    <cellStyle name="Moeda 3 2 10 2" xfId="10243" xr:uid="{00000000-0005-0000-0000-0000711F0000}"/>
    <cellStyle name="Moeda 3 2 10 3" xfId="25513" xr:uid="{00000000-0005-0000-0000-0000721F0000}"/>
    <cellStyle name="Moeda 3 2 10 4" xfId="37842" xr:uid="{00000000-0005-0000-0000-0000731F0000}"/>
    <cellStyle name="Moeda 3 2 10 5" xfId="50419" xr:uid="{00000000-0005-0000-0000-0000741F0000}"/>
    <cellStyle name="Moeda 3 2 11" xfId="2782" xr:uid="{00000000-0005-0000-0000-0000751F0000}"/>
    <cellStyle name="Moeda 3 2 11 2" xfId="10040" xr:uid="{00000000-0005-0000-0000-0000761F0000}"/>
    <cellStyle name="Moeda 3 2 11 3" xfId="25514" xr:uid="{00000000-0005-0000-0000-0000771F0000}"/>
    <cellStyle name="Moeda 3 2 11 4" xfId="37843" xr:uid="{00000000-0005-0000-0000-0000781F0000}"/>
    <cellStyle name="Moeda 3 2 11 5" xfId="51149" xr:uid="{00000000-0005-0000-0000-0000791F0000}"/>
    <cellStyle name="Moeda 3 2 12" xfId="2783" xr:uid="{00000000-0005-0000-0000-00007A1F0000}"/>
    <cellStyle name="Moeda 3 2 12 2" xfId="9283" xr:uid="{00000000-0005-0000-0000-00007B1F0000}"/>
    <cellStyle name="Moeda 3 2 12 3" xfId="25515" xr:uid="{00000000-0005-0000-0000-00007C1F0000}"/>
    <cellStyle name="Moeda 3 2 12 4" xfId="37844" xr:uid="{00000000-0005-0000-0000-00007D1F0000}"/>
    <cellStyle name="Moeda 3 2 12 5" xfId="50860" xr:uid="{00000000-0005-0000-0000-00007E1F0000}"/>
    <cellStyle name="Moeda 3 2 13" xfId="4730" xr:uid="{00000000-0005-0000-0000-00007F1F0000}"/>
    <cellStyle name="Moeda 3 2 14" xfId="24262" xr:uid="{00000000-0005-0000-0000-0000801F0000}"/>
    <cellStyle name="Moeda 3 2 15" xfId="35713" xr:uid="{00000000-0005-0000-0000-0000811F0000}"/>
    <cellStyle name="Moeda 3 2 16" xfId="45603" xr:uid="{00000000-0005-0000-0000-0000821F0000}"/>
    <cellStyle name="Moeda 3 2 17" xfId="53539" xr:uid="{00000000-0005-0000-0000-0000831F0000}"/>
    <cellStyle name="Moeda 3 2 2" xfId="40" xr:uid="{00000000-0005-0000-0000-0000841F0000}"/>
    <cellStyle name="Moeda 3 2 2 10" xfId="2784" xr:uid="{00000000-0005-0000-0000-0000851F0000}"/>
    <cellStyle name="Moeda 3 2 2 10 2" xfId="9541" xr:uid="{00000000-0005-0000-0000-0000861F0000}"/>
    <cellStyle name="Moeda 3 2 2 10 3" xfId="25516" xr:uid="{00000000-0005-0000-0000-0000871F0000}"/>
    <cellStyle name="Moeda 3 2 2 10 4" xfId="37845" xr:uid="{00000000-0005-0000-0000-0000881F0000}"/>
    <cellStyle name="Moeda 3 2 2 10 5" xfId="50427" xr:uid="{00000000-0005-0000-0000-0000891F0000}"/>
    <cellStyle name="Moeda 3 2 2 11" xfId="2785" xr:uid="{00000000-0005-0000-0000-00008A1F0000}"/>
    <cellStyle name="Moeda 3 2 2 11 2" xfId="9304" xr:uid="{00000000-0005-0000-0000-00008B1F0000}"/>
    <cellStyle name="Moeda 3 2 2 11 3" xfId="25517" xr:uid="{00000000-0005-0000-0000-00008C1F0000}"/>
    <cellStyle name="Moeda 3 2 2 11 4" xfId="37846" xr:uid="{00000000-0005-0000-0000-00008D1F0000}"/>
    <cellStyle name="Moeda 3 2 2 11 5" xfId="50273" xr:uid="{00000000-0005-0000-0000-00008E1F0000}"/>
    <cellStyle name="Moeda 3 2 2 12" xfId="4731" xr:uid="{00000000-0005-0000-0000-00008F1F0000}"/>
    <cellStyle name="Moeda 3 2 2 13" xfId="24263" xr:uid="{00000000-0005-0000-0000-0000901F0000}"/>
    <cellStyle name="Moeda 3 2 2 14" xfId="35714" xr:uid="{00000000-0005-0000-0000-0000911F0000}"/>
    <cellStyle name="Moeda 3 2 2 15" xfId="45604" xr:uid="{00000000-0005-0000-0000-0000921F0000}"/>
    <cellStyle name="Moeda 3 2 2 16" xfId="53540" xr:uid="{00000000-0005-0000-0000-0000931F0000}"/>
    <cellStyle name="Moeda 3 2 2 2" xfId="84" xr:uid="{00000000-0005-0000-0000-0000941F0000}"/>
    <cellStyle name="Moeda 3 2 2 2 10" xfId="4758" xr:uid="{00000000-0005-0000-0000-0000951F0000}"/>
    <cellStyle name="Moeda 3 2 2 2 11" xfId="24297" xr:uid="{00000000-0005-0000-0000-0000961F0000}"/>
    <cellStyle name="Moeda 3 2 2 2 12" xfId="35748" xr:uid="{00000000-0005-0000-0000-0000971F0000}"/>
    <cellStyle name="Moeda 3 2 2 2 13" xfId="45641" xr:uid="{00000000-0005-0000-0000-0000981F0000}"/>
    <cellStyle name="Moeda 3 2 2 2 14" xfId="53574" xr:uid="{00000000-0005-0000-0000-0000991F0000}"/>
    <cellStyle name="Moeda 3 2 2 2 2" xfId="238" xr:uid="{00000000-0005-0000-0000-00009A1F0000}"/>
    <cellStyle name="Moeda 3 2 2 2 2 10" xfId="53728" xr:uid="{00000000-0005-0000-0000-00009B1F0000}"/>
    <cellStyle name="Moeda 3 2 2 2 2 2" xfId="519" xr:uid="{00000000-0005-0000-0000-00009C1F0000}"/>
    <cellStyle name="Moeda 3 2 2 2 2 2 2" xfId="2786" xr:uid="{00000000-0005-0000-0000-00009D1F0000}"/>
    <cellStyle name="Moeda 3 2 2 2 2 2 2 2" xfId="9904" xr:uid="{00000000-0005-0000-0000-00009E1F0000}"/>
    <cellStyle name="Moeda 3 2 2 2 2 2 2 3" xfId="25518" xr:uid="{00000000-0005-0000-0000-00009F1F0000}"/>
    <cellStyle name="Moeda 3 2 2 2 2 2 2 4" xfId="37847" xr:uid="{00000000-0005-0000-0000-0000A01F0000}"/>
    <cellStyle name="Moeda 3 2 2 2 2 2 2 5" xfId="50218" xr:uid="{00000000-0005-0000-0000-0000A11F0000}"/>
    <cellStyle name="Moeda 3 2 2 2 2 2 3" xfId="2787" xr:uid="{00000000-0005-0000-0000-0000A21F0000}"/>
    <cellStyle name="Moeda 3 2 2 2 2 2 3 2" xfId="9755" xr:uid="{00000000-0005-0000-0000-0000A31F0000}"/>
    <cellStyle name="Moeda 3 2 2 2 2 2 3 3" xfId="25519" xr:uid="{00000000-0005-0000-0000-0000A41F0000}"/>
    <cellStyle name="Moeda 3 2 2 2 2 2 3 4" xfId="37848" xr:uid="{00000000-0005-0000-0000-0000A51F0000}"/>
    <cellStyle name="Moeda 3 2 2 2 2 2 3 5" xfId="50998" xr:uid="{00000000-0005-0000-0000-0000A61F0000}"/>
    <cellStyle name="Moeda 3 2 2 2 2 2 4" xfId="5179" xr:uid="{00000000-0005-0000-0000-0000A71F0000}"/>
    <cellStyle name="Moeda 3 2 2 2 2 2 5" xfId="24796" xr:uid="{00000000-0005-0000-0000-0000A81F0000}"/>
    <cellStyle name="Moeda 3 2 2 2 2 2 6" xfId="36361" xr:uid="{00000000-0005-0000-0000-0000A91F0000}"/>
    <cellStyle name="Moeda 3 2 2 2 2 2 7" xfId="46075" xr:uid="{00000000-0005-0000-0000-0000AA1F0000}"/>
    <cellStyle name="Moeda 3 2 2 2 2 2 8" xfId="54007" xr:uid="{00000000-0005-0000-0000-0000AB1F0000}"/>
    <cellStyle name="Moeda 3 2 2 2 2 3" xfId="1434" xr:uid="{00000000-0005-0000-0000-0000AC1F0000}"/>
    <cellStyle name="Moeda 3 2 2 2 2 3 2" xfId="2788" xr:uid="{00000000-0005-0000-0000-0000AD1F0000}"/>
    <cellStyle name="Moeda 3 2 2 2 2 3 2 2" xfId="10390" xr:uid="{00000000-0005-0000-0000-0000AE1F0000}"/>
    <cellStyle name="Moeda 3 2 2 2 2 3 2 3" xfId="25520" xr:uid="{00000000-0005-0000-0000-0000AF1F0000}"/>
    <cellStyle name="Moeda 3 2 2 2 2 3 2 4" xfId="37849" xr:uid="{00000000-0005-0000-0000-0000B01F0000}"/>
    <cellStyle name="Moeda 3 2 2 2 2 3 2 5" xfId="51473" xr:uid="{00000000-0005-0000-0000-0000B11F0000}"/>
    <cellStyle name="Moeda 3 2 2 2 2 3 3" xfId="6094" xr:uid="{00000000-0005-0000-0000-0000B21F0000}"/>
    <cellStyle name="Moeda 3 2 2 2 2 3 4" xfId="25072" xr:uid="{00000000-0005-0000-0000-0000B31F0000}"/>
    <cellStyle name="Moeda 3 2 2 2 2 3 5" xfId="36637" xr:uid="{00000000-0005-0000-0000-0000B41F0000}"/>
    <cellStyle name="Moeda 3 2 2 2 2 3 6" xfId="46990" xr:uid="{00000000-0005-0000-0000-0000B51F0000}"/>
    <cellStyle name="Moeda 3 2 2 2 2 3 7" xfId="54922" xr:uid="{00000000-0005-0000-0000-0000B61F0000}"/>
    <cellStyle name="Moeda 3 2 2 2 2 4" xfId="2789" xr:uid="{00000000-0005-0000-0000-0000B71F0000}"/>
    <cellStyle name="Moeda 3 2 2 2 2 4 2" xfId="10143" xr:uid="{00000000-0005-0000-0000-0000B81F0000}"/>
    <cellStyle name="Moeda 3 2 2 2 2 4 3" xfId="25521" xr:uid="{00000000-0005-0000-0000-0000B91F0000}"/>
    <cellStyle name="Moeda 3 2 2 2 2 4 4" xfId="37850" xr:uid="{00000000-0005-0000-0000-0000BA1F0000}"/>
    <cellStyle name="Moeda 3 2 2 2 2 4 5" xfId="51136" xr:uid="{00000000-0005-0000-0000-0000BB1F0000}"/>
    <cellStyle name="Moeda 3 2 2 2 2 5" xfId="2790" xr:uid="{00000000-0005-0000-0000-0000BC1F0000}"/>
    <cellStyle name="Moeda 3 2 2 2 2 5 2" xfId="10463" xr:uid="{00000000-0005-0000-0000-0000BD1F0000}"/>
    <cellStyle name="Moeda 3 2 2 2 2 5 3" xfId="25522" xr:uid="{00000000-0005-0000-0000-0000BE1F0000}"/>
    <cellStyle name="Moeda 3 2 2 2 2 5 4" xfId="37851" xr:uid="{00000000-0005-0000-0000-0000BF1F0000}"/>
    <cellStyle name="Moeda 3 2 2 2 2 5 5" xfId="51133" xr:uid="{00000000-0005-0000-0000-0000C01F0000}"/>
    <cellStyle name="Moeda 3 2 2 2 2 6" xfId="4901" xr:uid="{00000000-0005-0000-0000-0000C11F0000}"/>
    <cellStyle name="Moeda 3 2 2 2 2 7" xfId="24520" xr:uid="{00000000-0005-0000-0000-0000C21F0000}"/>
    <cellStyle name="Moeda 3 2 2 2 2 8" xfId="35833" xr:uid="{00000000-0005-0000-0000-0000C31F0000}"/>
    <cellStyle name="Moeda 3 2 2 2 2 9" xfId="45795" xr:uid="{00000000-0005-0000-0000-0000C41F0000}"/>
    <cellStyle name="Moeda 3 2 2 2 3" xfId="169" xr:uid="{00000000-0005-0000-0000-0000C51F0000}"/>
    <cellStyle name="Moeda 3 2 2 2 3 10" xfId="53659" xr:uid="{00000000-0005-0000-0000-0000C61F0000}"/>
    <cellStyle name="Moeda 3 2 2 2 3 2" xfId="450" xr:uid="{00000000-0005-0000-0000-0000C71F0000}"/>
    <cellStyle name="Moeda 3 2 2 2 3 2 2" xfId="2791" xr:uid="{00000000-0005-0000-0000-0000C81F0000}"/>
    <cellStyle name="Moeda 3 2 2 2 3 2 2 2" xfId="10009" xr:uid="{00000000-0005-0000-0000-0000C91F0000}"/>
    <cellStyle name="Moeda 3 2 2 2 3 2 2 3" xfId="25523" xr:uid="{00000000-0005-0000-0000-0000CA1F0000}"/>
    <cellStyle name="Moeda 3 2 2 2 3 2 2 4" xfId="37852" xr:uid="{00000000-0005-0000-0000-0000CB1F0000}"/>
    <cellStyle name="Moeda 3 2 2 2 3 2 2 5" xfId="50964" xr:uid="{00000000-0005-0000-0000-0000CC1F0000}"/>
    <cellStyle name="Moeda 3 2 2 2 3 2 3" xfId="5110" xr:uid="{00000000-0005-0000-0000-0000CD1F0000}"/>
    <cellStyle name="Moeda 3 2 2 2 3 2 4" xfId="24727" xr:uid="{00000000-0005-0000-0000-0000CE1F0000}"/>
    <cellStyle name="Moeda 3 2 2 2 3 2 5" xfId="36292" xr:uid="{00000000-0005-0000-0000-0000CF1F0000}"/>
    <cellStyle name="Moeda 3 2 2 2 3 2 6" xfId="46006" xr:uid="{00000000-0005-0000-0000-0000D01F0000}"/>
    <cellStyle name="Moeda 3 2 2 2 3 2 7" xfId="53938" xr:uid="{00000000-0005-0000-0000-0000D11F0000}"/>
    <cellStyle name="Moeda 3 2 2 2 3 3" xfId="1365" xr:uid="{00000000-0005-0000-0000-0000D21F0000}"/>
    <cellStyle name="Moeda 3 2 2 2 3 3 2" xfId="2792" xr:uid="{00000000-0005-0000-0000-0000D31F0000}"/>
    <cellStyle name="Moeda 3 2 2 2 3 3 2 2" xfId="10351" xr:uid="{00000000-0005-0000-0000-0000D41F0000}"/>
    <cellStyle name="Moeda 3 2 2 2 3 3 2 3" xfId="25524" xr:uid="{00000000-0005-0000-0000-0000D51F0000}"/>
    <cellStyle name="Moeda 3 2 2 2 3 3 2 4" xfId="37853" xr:uid="{00000000-0005-0000-0000-0000D61F0000}"/>
    <cellStyle name="Moeda 3 2 2 2 3 3 2 5" xfId="50663" xr:uid="{00000000-0005-0000-0000-0000D71F0000}"/>
    <cellStyle name="Moeda 3 2 2 2 3 3 3" xfId="6025" xr:uid="{00000000-0005-0000-0000-0000D81F0000}"/>
    <cellStyle name="Moeda 3 2 2 2 3 3 4" xfId="25003" xr:uid="{00000000-0005-0000-0000-0000D91F0000}"/>
    <cellStyle name="Moeda 3 2 2 2 3 3 5" xfId="36568" xr:uid="{00000000-0005-0000-0000-0000DA1F0000}"/>
    <cellStyle name="Moeda 3 2 2 2 3 3 6" xfId="46921" xr:uid="{00000000-0005-0000-0000-0000DB1F0000}"/>
    <cellStyle name="Moeda 3 2 2 2 3 3 7" xfId="54853" xr:uid="{00000000-0005-0000-0000-0000DC1F0000}"/>
    <cellStyle name="Moeda 3 2 2 2 3 4" xfId="2793" xr:uid="{00000000-0005-0000-0000-0000DD1F0000}"/>
    <cellStyle name="Moeda 3 2 2 2 3 4 2" xfId="10523" xr:uid="{00000000-0005-0000-0000-0000DE1F0000}"/>
    <cellStyle name="Moeda 3 2 2 2 3 4 3" xfId="25525" xr:uid="{00000000-0005-0000-0000-0000DF1F0000}"/>
    <cellStyle name="Moeda 3 2 2 2 3 4 4" xfId="37854" xr:uid="{00000000-0005-0000-0000-0000E01F0000}"/>
    <cellStyle name="Moeda 3 2 2 2 3 4 5" xfId="50745" xr:uid="{00000000-0005-0000-0000-0000E11F0000}"/>
    <cellStyle name="Moeda 3 2 2 2 3 5" xfId="2794" xr:uid="{00000000-0005-0000-0000-0000E21F0000}"/>
    <cellStyle name="Moeda 3 2 2 2 3 5 2" xfId="10191" xr:uid="{00000000-0005-0000-0000-0000E31F0000}"/>
    <cellStyle name="Moeda 3 2 2 2 3 5 3" xfId="25526" xr:uid="{00000000-0005-0000-0000-0000E41F0000}"/>
    <cellStyle name="Moeda 3 2 2 2 3 5 4" xfId="37855" xr:uid="{00000000-0005-0000-0000-0000E51F0000}"/>
    <cellStyle name="Moeda 3 2 2 2 3 5 5" xfId="50412" xr:uid="{00000000-0005-0000-0000-0000E61F0000}"/>
    <cellStyle name="Moeda 3 2 2 2 3 6" xfId="4832" xr:uid="{00000000-0005-0000-0000-0000E71F0000}"/>
    <cellStyle name="Moeda 3 2 2 2 3 7" xfId="24451" xr:uid="{00000000-0005-0000-0000-0000E81F0000}"/>
    <cellStyle name="Moeda 3 2 2 2 3 8" xfId="36028" xr:uid="{00000000-0005-0000-0000-0000E91F0000}"/>
    <cellStyle name="Moeda 3 2 2 2 3 9" xfId="45726" xr:uid="{00000000-0005-0000-0000-0000EA1F0000}"/>
    <cellStyle name="Moeda 3 2 2 2 4" xfId="307" xr:uid="{00000000-0005-0000-0000-0000EB1F0000}"/>
    <cellStyle name="Moeda 3 2 2 2 4 10" xfId="53797" xr:uid="{00000000-0005-0000-0000-0000EC1F0000}"/>
    <cellStyle name="Moeda 3 2 2 2 4 2" xfId="588" xr:uid="{00000000-0005-0000-0000-0000ED1F0000}"/>
    <cellStyle name="Moeda 3 2 2 2 4 2 2" xfId="2795" xr:uid="{00000000-0005-0000-0000-0000EE1F0000}"/>
    <cellStyle name="Moeda 3 2 2 2 4 2 2 2" xfId="10270" xr:uid="{00000000-0005-0000-0000-0000EF1F0000}"/>
    <cellStyle name="Moeda 3 2 2 2 4 2 2 3" xfId="25527" xr:uid="{00000000-0005-0000-0000-0000F01F0000}"/>
    <cellStyle name="Moeda 3 2 2 2 4 2 2 4" xfId="37856" xr:uid="{00000000-0005-0000-0000-0000F11F0000}"/>
    <cellStyle name="Moeda 3 2 2 2 4 2 2 5" xfId="51397" xr:uid="{00000000-0005-0000-0000-0000F21F0000}"/>
    <cellStyle name="Moeda 3 2 2 2 4 2 3" xfId="5248" xr:uid="{00000000-0005-0000-0000-0000F31F0000}"/>
    <cellStyle name="Moeda 3 2 2 2 4 2 4" xfId="24865" xr:uid="{00000000-0005-0000-0000-0000F41F0000}"/>
    <cellStyle name="Moeda 3 2 2 2 4 2 5" xfId="36430" xr:uid="{00000000-0005-0000-0000-0000F51F0000}"/>
    <cellStyle name="Moeda 3 2 2 2 4 2 6" xfId="46144" xr:uid="{00000000-0005-0000-0000-0000F61F0000}"/>
    <cellStyle name="Moeda 3 2 2 2 4 2 7" xfId="54076" xr:uid="{00000000-0005-0000-0000-0000F71F0000}"/>
    <cellStyle name="Moeda 3 2 2 2 4 3" xfId="1503" xr:uid="{00000000-0005-0000-0000-0000F81F0000}"/>
    <cellStyle name="Moeda 3 2 2 2 4 3 2" xfId="2796" xr:uid="{00000000-0005-0000-0000-0000F91F0000}"/>
    <cellStyle name="Moeda 3 2 2 2 4 3 2 2" xfId="10106" xr:uid="{00000000-0005-0000-0000-0000FA1F0000}"/>
    <cellStyle name="Moeda 3 2 2 2 4 3 2 3" xfId="25528" xr:uid="{00000000-0005-0000-0000-0000FB1F0000}"/>
    <cellStyle name="Moeda 3 2 2 2 4 3 2 4" xfId="37857" xr:uid="{00000000-0005-0000-0000-0000FC1F0000}"/>
    <cellStyle name="Moeda 3 2 2 2 4 3 2 5" xfId="51481" xr:uid="{00000000-0005-0000-0000-0000FD1F0000}"/>
    <cellStyle name="Moeda 3 2 2 2 4 3 3" xfId="6163" xr:uid="{00000000-0005-0000-0000-0000FE1F0000}"/>
    <cellStyle name="Moeda 3 2 2 2 4 3 4" xfId="25141" xr:uid="{00000000-0005-0000-0000-0000FF1F0000}"/>
    <cellStyle name="Moeda 3 2 2 2 4 3 5" xfId="36706" xr:uid="{00000000-0005-0000-0000-000000200000}"/>
    <cellStyle name="Moeda 3 2 2 2 4 3 6" xfId="47059" xr:uid="{00000000-0005-0000-0000-000001200000}"/>
    <cellStyle name="Moeda 3 2 2 2 4 3 7" xfId="54991" xr:uid="{00000000-0005-0000-0000-000002200000}"/>
    <cellStyle name="Moeda 3 2 2 2 4 4" xfId="2797" xr:uid="{00000000-0005-0000-0000-000003200000}"/>
    <cellStyle name="Moeda 3 2 2 2 4 4 2" xfId="9985" xr:uid="{00000000-0005-0000-0000-000004200000}"/>
    <cellStyle name="Moeda 3 2 2 2 4 4 3" xfId="25529" xr:uid="{00000000-0005-0000-0000-000005200000}"/>
    <cellStyle name="Moeda 3 2 2 2 4 4 4" xfId="37858" xr:uid="{00000000-0005-0000-0000-000006200000}"/>
    <cellStyle name="Moeda 3 2 2 2 4 4 5" xfId="50780" xr:uid="{00000000-0005-0000-0000-000007200000}"/>
    <cellStyle name="Moeda 3 2 2 2 4 5" xfId="2798" xr:uid="{00000000-0005-0000-0000-000008200000}"/>
    <cellStyle name="Moeda 3 2 2 2 4 5 2" xfId="9415" xr:uid="{00000000-0005-0000-0000-000009200000}"/>
    <cellStyle name="Moeda 3 2 2 2 4 5 3" xfId="25530" xr:uid="{00000000-0005-0000-0000-00000A200000}"/>
    <cellStyle name="Moeda 3 2 2 2 4 5 4" xfId="37859" xr:uid="{00000000-0005-0000-0000-00000B200000}"/>
    <cellStyle name="Moeda 3 2 2 2 4 5 5" xfId="50784" xr:uid="{00000000-0005-0000-0000-00000C200000}"/>
    <cellStyle name="Moeda 3 2 2 2 4 6" xfId="4970" xr:uid="{00000000-0005-0000-0000-00000D200000}"/>
    <cellStyle name="Moeda 3 2 2 2 4 7" xfId="24589" xr:uid="{00000000-0005-0000-0000-00000E200000}"/>
    <cellStyle name="Moeda 3 2 2 2 4 8" xfId="36154" xr:uid="{00000000-0005-0000-0000-00000F200000}"/>
    <cellStyle name="Moeda 3 2 2 2 4 9" xfId="45864" xr:uid="{00000000-0005-0000-0000-000010200000}"/>
    <cellStyle name="Moeda 3 2 2 2 5" xfId="381" xr:uid="{00000000-0005-0000-0000-000011200000}"/>
    <cellStyle name="Moeda 3 2 2 2 5 2" xfId="2799" xr:uid="{00000000-0005-0000-0000-000012200000}"/>
    <cellStyle name="Moeda 3 2 2 2 5 2 2" xfId="9872" xr:uid="{00000000-0005-0000-0000-000013200000}"/>
    <cellStyle name="Moeda 3 2 2 2 5 2 3" xfId="25531" xr:uid="{00000000-0005-0000-0000-000014200000}"/>
    <cellStyle name="Moeda 3 2 2 2 5 2 4" xfId="37860" xr:uid="{00000000-0005-0000-0000-000015200000}"/>
    <cellStyle name="Moeda 3 2 2 2 5 2 5" xfId="50589" xr:uid="{00000000-0005-0000-0000-000016200000}"/>
    <cellStyle name="Moeda 3 2 2 2 5 3" xfId="2800" xr:uid="{00000000-0005-0000-0000-000017200000}"/>
    <cellStyle name="Moeda 3 2 2 2 5 3 2" xfId="9715" xr:uid="{00000000-0005-0000-0000-000018200000}"/>
    <cellStyle name="Moeda 3 2 2 2 5 3 3" xfId="25532" xr:uid="{00000000-0005-0000-0000-000019200000}"/>
    <cellStyle name="Moeda 3 2 2 2 5 3 4" xfId="37861" xr:uid="{00000000-0005-0000-0000-00001A200000}"/>
    <cellStyle name="Moeda 3 2 2 2 5 3 5" xfId="51042" xr:uid="{00000000-0005-0000-0000-00001B200000}"/>
    <cellStyle name="Moeda 3 2 2 2 5 4" xfId="5041" xr:uid="{00000000-0005-0000-0000-00001C200000}"/>
    <cellStyle name="Moeda 3 2 2 2 5 5" xfId="24382" xr:uid="{00000000-0005-0000-0000-00001D200000}"/>
    <cellStyle name="Moeda 3 2 2 2 5 6" xfId="35959" xr:uid="{00000000-0005-0000-0000-00001E200000}"/>
    <cellStyle name="Moeda 3 2 2 2 5 7" xfId="45937" xr:uid="{00000000-0005-0000-0000-00001F200000}"/>
    <cellStyle name="Moeda 3 2 2 2 5 8" xfId="53869" xr:uid="{00000000-0005-0000-0000-000020200000}"/>
    <cellStyle name="Moeda 3 2 2 2 6" xfId="1056" xr:uid="{00000000-0005-0000-0000-000021200000}"/>
    <cellStyle name="Moeda 3 2 2 2 6 2" xfId="2801" xr:uid="{00000000-0005-0000-0000-000022200000}"/>
    <cellStyle name="Moeda 3 2 2 2 6 2 2" xfId="10021" xr:uid="{00000000-0005-0000-0000-000023200000}"/>
    <cellStyle name="Moeda 3 2 2 2 6 2 3" xfId="25533" xr:uid="{00000000-0005-0000-0000-000024200000}"/>
    <cellStyle name="Moeda 3 2 2 2 6 2 4" xfId="37862" xr:uid="{00000000-0005-0000-0000-000025200000}"/>
    <cellStyle name="Moeda 3 2 2 2 6 2 5" xfId="50380" xr:uid="{00000000-0005-0000-0000-000026200000}"/>
    <cellStyle name="Moeda 3 2 2 2 6 3" xfId="5716" xr:uid="{00000000-0005-0000-0000-000027200000}"/>
    <cellStyle name="Moeda 3 2 2 2 6 4" xfId="24658" xr:uid="{00000000-0005-0000-0000-000028200000}"/>
    <cellStyle name="Moeda 3 2 2 2 6 5" xfId="36223" xr:uid="{00000000-0005-0000-0000-000029200000}"/>
    <cellStyle name="Moeda 3 2 2 2 6 6" xfId="46612" xr:uid="{00000000-0005-0000-0000-00002A200000}"/>
    <cellStyle name="Moeda 3 2 2 2 6 7" xfId="54544" xr:uid="{00000000-0005-0000-0000-00002B200000}"/>
    <cellStyle name="Moeda 3 2 2 2 7" xfId="1296" xr:uid="{00000000-0005-0000-0000-00002C200000}"/>
    <cellStyle name="Moeda 3 2 2 2 7 2" xfId="2802" xr:uid="{00000000-0005-0000-0000-00002D200000}"/>
    <cellStyle name="Moeda 3 2 2 2 7 2 2" xfId="9810" xr:uid="{00000000-0005-0000-0000-00002E200000}"/>
    <cellStyle name="Moeda 3 2 2 2 7 2 3" xfId="25534" xr:uid="{00000000-0005-0000-0000-00002F200000}"/>
    <cellStyle name="Moeda 3 2 2 2 7 2 4" xfId="37863" xr:uid="{00000000-0005-0000-0000-000030200000}"/>
    <cellStyle name="Moeda 3 2 2 2 7 2 5" xfId="50237" xr:uid="{00000000-0005-0000-0000-000031200000}"/>
    <cellStyle name="Moeda 3 2 2 2 7 3" xfId="5956" xr:uid="{00000000-0005-0000-0000-000032200000}"/>
    <cellStyle name="Moeda 3 2 2 2 7 4" xfId="24934" xr:uid="{00000000-0005-0000-0000-000033200000}"/>
    <cellStyle name="Moeda 3 2 2 2 7 5" xfId="36499" xr:uid="{00000000-0005-0000-0000-000034200000}"/>
    <cellStyle name="Moeda 3 2 2 2 7 6" xfId="46852" xr:uid="{00000000-0005-0000-0000-000035200000}"/>
    <cellStyle name="Moeda 3 2 2 2 7 7" xfId="54784" xr:uid="{00000000-0005-0000-0000-000036200000}"/>
    <cellStyle name="Moeda 3 2 2 2 8" xfId="2803" xr:uid="{00000000-0005-0000-0000-000037200000}"/>
    <cellStyle name="Moeda 3 2 2 2 8 2" xfId="10206" xr:uid="{00000000-0005-0000-0000-000038200000}"/>
    <cellStyle name="Moeda 3 2 2 2 8 3" xfId="25535" xr:uid="{00000000-0005-0000-0000-000039200000}"/>
    <cellStyle name="Moeda 3 2 2 2 8 4" xfId="37864" xr:uid="{00000000-0005-0000-0000-00003A200000}"/>
    <cellStyle name="Moeda 3 2 2 2 8 5" xfId="50834" xr:uid="{00000000-0005-0000-0000-00003B200000}"/>
    <cellStyle name="Moeda 3 2 2 2 9" xfId="2804" xr:uid="{00000000-0005-0000-0000-00003C200000}"/>
    <cellStyle name="Moeda 3 2 2 2 9 2" xfId="10014" xr:uid="{00000000-0005-0000-0000-00003D200000}"/>
    <cellStyle name="Moeda 3 2 2 2 9 3" xfId="25536" xr:uid="{00000000-0005-0000-0000-00003E200000}"/>
    <cellStyle name="Moeda 3 2 2 2 9 4" xfId="37865" xr:uid="{00000000-0005-0000-0000-00003F200000}"/>
    <cellStyle name="Moeda 3 2 2 2 9 5" xfId="51183" xr:uid="{00000000-0005-0000-0000-000040200000}"/>
    <cellStyle name="Moeda 3 2 2 3" xfId="218" xr:uid="{00000000-0005-0000-0000-000041200000}"/>
    <cellStyle name="Moeda 3 2 2 3 10" xfId="53708" xr:uid="{00000000-0005-0000-0000-000042200000}"/>
    <cellStyle name="Moeda 3 2 2 3 2" xfId="499" xr:uid="{00000000-0005-0000-0000-000043200000}"/>
    <cellStyle name="Moeda 3 2 2 3 2 2" xfId="2805" xr:uid="{00000000-0005-0000-0000-000044200000}"/>
    <cellStyle name="Moeda 3 2 2 3 2 2 2" xfId="9660" xr:uid="{00000000-0005-0000-0000-000045200000}"/>
    <cellStyle name="Moeda 3 2 2 3 2 2 3" xfId="25537" xr:uid="{00000000-0005-0000-0000-000046200000}"/>
    <cellStyle name="Moeda 3 2 2 3 2 2 4" xfId="37866" xr:uid="{00000000-0005-0000-0000-000047200000}"/>
    <cellStyle name="Moeda 3 2 2 3 2 2 5" xfId="51057" xr:uid="{00000000-0005-0000-0000-000048200000}"/>
    <cellStyle name="Moeda 3 2 2 3 2 3" xfId="2806" xr:uid="{00000000-0005-0000-0000-000049200000}"/>
    <cellStyle name="Moeda 3 2 2 3 2 3 2" xfId="9384" xr:uid="{00000000-0005-0000-0000-00004A200000}"/>
    <cellStyle name="Moeda 3 2 2 3 2 3 3" xfId="25538" xr:uid="{00000000-0005-0000-0000-00004B200000}"/>
    <cellStyle name="Moeda 3 2 2 3 2 3 4" xfId="37867" xr:uid="{00000000-0005-0000-0000-00004C200000}"/>
    <cellStyle name="Moeda 3 2 2 3 2 3 5" xfId="51233" xr:uid="{00000000-0005-0000-0000-00004D200000}"/>
    <cellStyle name="Moeda 3 2 2 3 2 4" xfId="5159" xr:uid="{00000000-0005-0000-0000-00004E200000}"/>
    <cellStyle name="Moeda 3 2 2 3 2 5" xfId="24776" xr:uid="{00000000-0005-0000-0000-00004F200000}"/>
    <cellStyle name="Moeda 3 2 2 3 2 6" xfId="36341" xr:uid="{00000000-0005-0000-0000-000050200000}"/>
    <cellStyle name="Moeda 3 2 2 3 2 7" xfId="46055" xr:uid="{00000000-0005-0000-0000-000051200000}"/>
    <cellStyle name="Moeda 3 2 2 3 2 8" xfId="53987" xr:uid="{00000000-0005-0000-0000-000052200000}"/>
    <cellStyle name="Moeda 3 2 2 3 3" xfId="1414" xr:uid="{00000000-0005-0000-0000-000053200000}"/>
    <cellStyle name="Moeda 3 2 2 3 3 2" xfId="2807" xr:uid="{00000000-0005-0000-0000-000054200000}"/>
    <cellStyle name="Moeda 3 2 2 3 3 2 2" xfId="10221" xr:uid="{00000000-0005-0000-0000-000055200000}"/>
    <cellStyle name="Moeda 3 2 2 3 3 2 3" xfId="25539" xr:uid="{00000000-0005-0000-0000-000056200000}"/>
    <cellStyle name="Moeda 3 2 2 3 3 2 4" xfId="37868" xr:uid="{00000000-0005-0000-0000-000057200000}"/>
    <cellStyle name="Moeda 3 2 2 3 3 2 5" xfId="50191" xr:uid="{00000000-0005-0000-0000-000058200000}"/>
    <cellStyle name="Moeda 3 2 2 3 3 3" xfId="6074" xr:uid="{00000000-0005-0000-0000-000059200000}"/>
    <cellStyle name="Moeda 3 2 2 3 3 4" xfId="25052" xr:uid="{00000000-0005-0000-0000-00005A200000}"/>
    <cellStyle name="Moeda 3 2 2 3 3 5" xfId="36617" xr:uid="{00000000-0005-0000-0000-00005B200000}"/>
    <cellStyle name="Moeda 3 2 2 3 3 6" xfId="46970" xr:uid="{00000000-0005-0000-0000-00005C200000}"/>
    <cellStyle name="Moeda 3 2 2 3 3 7" xfId="54902" xr:uid="{00000000-0005-0000-0000-00005D200000}"/>
    <cellStyle name="Moeda 3 2 2 3 4" xfId="2808" xr:uid="{00000000-0005-0000-0000-00005E200000}"/>
    <cellStyle name="Moeda 3 2 2 3 4 2" xfId="10538" xr:uid="{00000000-0005-0000-0000-00005F200000}"/>
    <cellStyle name="Moeda 3 2 2 3 4 3" xfId="25540" xr:uid="{00000000-0005-0000-0000-000060200000}"/>
    <cellStyle name="Moeda 3 2 2 3 4 4" xfId="37869" xr:uid="{00000000-0005-0000-0000-000061200000}"/>
    <cellStyle name="Moeda 3 2 2 3 4 5" xfId="50809" xr:uid="{00000000-0005-0000-0000-000062200000}"/>
    <cellStyle name="Moeda 3 2 2 3 5" xfId="2809" xr:uid="{00000000-0005-0000-0000-000063200000}"/>
    <cellStyle name="Moeda 3 2 2 3 5 2" xfId="10412" xr:uid="{00000000-0005-0000-0000-000064200000}"/>
    <cellStyle name="Moeda 3 2 2 3 5 3" xfId="25541" xr:uid="{00000000-0005-0000-0000-000065200000}"/>
    <cellStyle name="Moeda 3 2 2 3 5 4" xfId="37870" xr:uid="{00000000-0005-0000-0000-000066200000}"/>
    <cellStyle name="Moeda 3 2 2 3 5 5" xfId="50289" xr:uid="{00000000-0005-0000-0000-000067200000}"/>
    <cellStyle name="Moeda 3 2 2 3 6" xfId="4881" xr:uid="{00000000-0005-0000-0000-000068200000}"/>
    <cellStyle name="Moeda 3 2 2 3 7" xfId="24500" xr:uid="{00000000-0005-0000-0000-000069200000}"/>
    <cellStyle name="Moeda 3 2 2 3 8" xfId="35813" xr:uid="{00000000-0005-0000-0000-00006A200000}"/>
    <cellStyle name="Moeda 3 2 2 3 9" xfId="45775" xr:uid="{00000000-0005-0000-0000-00006B200000}"/>
    <cellStyle name="Moeda 3 2 2 4" xfId="149" xr:uid="{00000000-0005-0000-0000-00006C200000}"/>
    <cellStyle name="Moeda 3 2 2 4 10" xfId="53639" xr:uid="{00000000-0005-0000-0000-00006D200000}"/>
    <cellStyle name="Moeda 3 2 2 4 2" xfId="430" xr:uid="{00000000-0005-0000-0000-00006E200000}"/>
    <cellStyle name="Moeda 3 2 2 4 2 2" xfId="2810" xr:uid="{00000000-0005-0000-0000-00006F200000}"/>
    <cellStyle name="Moeda 3 2 2 4 2 2 2" xfId="9948" xr:uid="{00000000-0005-0000-0000-000070200000}"/>
    <cellStyle name="Moeda 3 2 2 4 2 2 3" xfId="25542" xr:uid="{00000000-0005-0000-0000-000071200000}"/>
    <cellStyle name="Moeda 3 2 2 4 2 2 4" xfId="37871" xr:uid="{00000000-0005-0000-0000-000072200000}"/>
    <cellStyle name="Moeda 3 2 2 4 2 2 5" xfId="51337" xr:uid="{00000000-0005-0000-0000-000073200000}"/>
    <cellStyle name="Moeda 3 2 2 4 2 3" xfId="5090" xr:uid="{00000000-0005-0000-0000-000074200000}"/>
    <cellStyle name="Moeda 3 2 2 4 2 4" xfId="24707" xr:uid="{00000000-0005-0000-0000-000075200000}"/>
    <cellStyle name="Moeda 3 2 2 4 2 5" xfId="36272" xr:uid="{00000000-0005-0000-0000-000076200000}"/>
    <cellStyle name="Moeda 3 2 2 4 2 6" xfId="45986" xr:uid="{00000000-0005-0000-0000-000077200000}"/>
    <cellStyle name="Moeda 3 2 2 4 2 7" xfId="53918" xr:uid="{00000000-0005-0000-0000-000078200000}"/>
    <cellStyle name="Moeda 3 2 2 4 3" xfId="1345" xr:uid="{00000000-0005-0000-0000-000079200000}"/>
    <cellStyle name="Moeda 3 2 2 4 3 2" xfId="2811" xr:uid="{00000000-0005-0000-0000-00007A200000}"/>
    <cellStyle name="Moeda 3 2 2 4 3 2 2" xfId="9319" xr:uid="{00000000-0005-0000-0000-00007B200000}"/>
    <cellStyle name="Moeda 3 2 2 4 3 2 3" xfId="25543" xr:uid="{00000000-0005-0000-0000-00007C200000}"/>
    <cellStyle name="Moeda 3 2 2 4 3 2 4" xfId="37872" xr:uid="{00000000-0005-0000-0000-00007D200000}"/>
    <cellStyle name="Moeda 3 2 2 4 3 2 5" xfId="50804" xr:uid="{00000000-0005-0000-0000-00007E200000}"/>
    <cellStyle name="Moeda 3 2 2 4 3 3" xfId="6005" xr:uid="{00000000-0005-0000-0000-00007F200000}"/>
    <cellStyle name="Moeda 3 2 2 4 3 4" xfId="24983" xr:uid="{00000000-0005-0000-0000-000080200000}"/>
    <cellStyle name="Moeda 3 2 2 4 3 5" xfId="36548" xr:uid="{00000000-0005-0000-0000-000081200000}"/>
    <cellStyle name="Moeda 3 2 2 4 3 6" xfId="46901" xr:uid="{00000000-0005-0000-0000-000082200000}"/>
    <cellStyle name="Moeda 3 2 2 4 3 7" xfId="54833" xr:uid="{00000000-0005-0000-0000-000083200000}"/>
    <cellStyle name="Moeda 3 2 2 4 4" xfId="2812" xr:uid="{00000000-0005-0000-0000-000084200000}"/>
    <cellStyle name="Moeda 3 2 2 4 4 2" xfId="10105" xr:uid="{00000000-0005-0000-0000-000085200000}"/>
    <cellStyle name="Moeda 3 2 2 4 4 3" xfId="25544" xr:uid="{00000000-0005-0000-0000-000086200000}"/>
    <cellStyle name="Moeda 3 2 2 4 4 4" xfId="37873" xr:uid="{00000000-0005-0000-0000-000087200000}"/>
    <cellStyle name="Moeda 3 2 2 4 4 5" xfId="51312" xr:uid="{00000000-0005-0000-0000-000088200000}"/>
    <cellStyle name="Moeda 3 2 2 4 5" xfId="2813" xr:uid="{00000000-0005-0000-0000-000089200000}"/>
    <cellStyle name="Moeda 3 2 2 4 5 2" xfId="9649" xr:uid="{00000000-0005-0000-0000-00008A200000}"/>
    <cellStyle name="Moeda 3 2 2 4 5 3" xfId="25545" xr:uid="{00000000-0005-0000-0000-00008B200000}"/>
    <cellStyle name="Moeda 3 2 2 4 5 4" xfId="37874" xr:uid="{00000000-0005-0000-0000-00008C200000}"/>
    <cellStyle name="Moeda 3 2 2 4 5 5" xfId="50377" xr:uid="{00000000-0005-0000-0000-00008D200000}"/>
    <cellStyle name="Moeda 3 2 2 4 6" xfId="4812" xr:uid="{00000000-0005-0000-0000-00008E200000}"/>
    <cellStyle name="Moeda 3 2 2 4 7" xfId="24431" xr:uid="{00000000-0005-0000-0000-00008F200000}"/>
    <cellStyle name="Moeda 3 2 2 4 8" xfId="36008" xr:uid="{00000000-0005-0000-0000-000090200000}"/>
    <cellStyle name="Moeda 3 2 2 4 9" xfId="45706" xr:uid="{00000000-0005-0000-0000-000091200000}"/>
    <cellStyle name="Moeda 3 2 2 5" xfId="287" xr:uid="{00000000-0005-0000-0000-000092200000}"/>
    <cellStyle name="Moeda 3 2 2 5 10" xfId="53777" xr:uid="{00000000-0005-0000-0000-000093200000}"/>
    <cellStyle name="Moeda 3 2 2 5 2" xfId="568" xr:uid="{00000000-0005-0000-0000-000094200000}"/>
    <cellStyle name="Moeda 3 2 2 5 2 2" xfId="2814" xr:uid="{00000000-0005-0000-0000-000095200000}"/>
    <cellStyle name="Moeda 3 2 2 5 2 2 2" xfId="9750" xr:uid="{00000000-0005-0000-0000-000096200000}"/>
    <cellStyle name="Moeda 3 2 2 5 2 2 3" xfId="25546" xr:uid="{00000000-0005-0000-0000-000097200000}"/>
    <cellStyle name="Moeda 3 2 2 5 2 2 4" xfId="37875" xr:uid="{00000000-0005-0000-0000-000098200000}"/>
    <cellStyle name="Moeda 3 2 2 5 2 2 5" xfId="50217" xr:uid="{00000000-0005-0000-0000-000099200000}"/>
    <cellStyle name="Moeda 3 2 2 5 2 3" xfId="5228" xr:uid="{00000000-0005-0000-0000-00009A200000}"/>
    <cellStyle name="Moeda 3 2 2 5 2 4" xfId="24845" xr:uid="{00000000-0005-0000-0000-00009B200000}"/>
    <cellStyle name="Moeda 3 2 2 5 2 5" xfId="36410" xr:uid="{00000000-0005-0000-0000-00009C200000}"/>
    <cellStyle name="Moeda 3 2 2 5 2 6" xfId="46124" xr:uid="{00000000-0005-0000-0000-00009D200000}"/>
    <cellStyle name="Moeda 3 2 2 5 2 7" xfId="54056" xr:uid="{00000000-0005-0000-0000-00009E200000}"/>
    <cellStyle name="Moeda 3 2 2 5 3" xfId="1483" xr:uid="{00000000-0005-0000-0000-00009F200000}"/>
    <cellStyle name="Moeda 3 2 2 5 3 2" xfId="2815" xr:uid="{00000000-0005-0000-0000-0000A0200000}"/>
    <cellStyle name="Moeda 3 2 2 5 3 2 2" xfId="10618" xr:uid="{00000000-0005-0000-0000-0000A1200000}"/>
    <cellStyle name="Moeda 3 2 2 5 3 2 3" xfId="25547" xr:uid="{00000000-0005-0000-0000-0000A2200000}"/>
    <cellStyle name="Moeda 3 2 2 5 3 2 4" xfId="37876" xr:uid="{00000000-0005-0000-0000-0000A3200000}"/>
    <cellStyle name="Moeda 3 2 2 5 3 2 5" xfId="50934" xr:uid="{00000000-0005-0000-0000-0000A4200000}"/>
    <cellStyle name="Moeda 3 2 2 5 3 3" xfId="6143" xr:uid="{00000000-0005-0000-0000-0000A5200000}"/>
    <cellStyle name="Moeda 3 2 2 5 3 4" xfId="25121" xr:uid="{00000000-0005-0000-0000-0000A6200000}"/>
    <cellStyle name="Moeda 3 2 2 5 3 5" xfId="36686" xr:uid="{00000000-0005-0000-0000-0000A7200000}"/>
    <cellStyle name="Moeda 3 2 2 5 3 6" xfId="47039" xr:uid="{00000000-0005-0000-0000-0000A8200000}"/>
    <cellStyle name="Moeda 3 2 2 5 3 7" xfId="54971" xr:uid="{00000000-0005-0000-0000-0000A9200000}"/>
    <cellStyle name="Moeda 3 2 2 5 4" xfId="2816" xr:uid="{00000000-0005-0000-0000-0000AA200000}"/>
    <cellStyle name="Moeda 3 2 2 5 4 2" xfId="9968" xr:uid="{00000000-0005-0000-0000-0000AB200000}"/>
    <cellStyle name="Moeda 3 2 2 5 4 3" xfId="25548" xr:uid="{00000000-0005-0000-0000-0000AC200000}"/>
    <cellStyle name="Moeda 3 2 2 5 4 4" xfId="37877" xr:uid="{00000000-0005-0000-0000-0000AD200000}"/>
    <cellStyle name="Moeda 3 2 2 5 4 5" xfId="51003" xr:uid="{00000000-0005-0000-0000-0000AE200000}"/>
    <cellStyle name="Moeda 3 2 2 5 5" xfId="2817" xr:uid="{00000000-0005-0000-0000-0000AF200000}"/>
    <cellStyle name="Moeda 3 2 2 5 5 2" xfId="10355" xr:uid="{00000000-0005-0000-0000-0000B0200000}"/>
    <cellStyle name="Moeda 3 2 2 5 5 3" xfId="25549" xr:uid="{00000000-0005-0000-0000-0000B1200000}"/>
    <cellStyle name="Moeda 3 2 2 5 5 4" xfId="37878" xr:uid="{00000000-0005-0000-0000-0000B2200000}"/>
    <cellStyle name="Moeda 3 2 2 5 5 5" xfId="51044" xr:uid="{00000000-0005-0000-0000-0000B3200000}"/>
    <cellStyle name="Moeda 3 2 2 5 6" xfId="4950" xr:uid="{00000000-0005-0000-0000-0000B4200000}"/>
    <cellStyle name="Moeda 3 2 2 5 7" xfId="24569" xr:uid="{00000000-0005-0000-0000-0000B5200000}"/>
    <cellStyle name="Moeda 3 2 2 5 8" xfId="36134" xr:uid="{00000000-0005-0000-0000-0000B6200000}"/>
    <cellStyle name="Moeda 3 2 2 5 9" xfId="45844" xr:uid="{00000000-0005-0000-0000-0000B7200000}"/>
    <cellStyle name="Moeda 3 2 2 6" xfId="361" xr:uid="{00000000-0005-0000-0000-0000B8200000}"/>
    <cellStyle name="Moeda 3 2 2 6 2" xfId="2818" xr:uid="{00000000-0005-0000-0000-0000B9200000}"/>
    <cellStyle name="Moeda 3 2 2 6 2 2" xfId="9424" xr:uid="{00000000-0005-0000-0000-0000BA200000}"/>
    <cellStyle name="Moeda 3 2 2 6 2 3" xfId="25550" xr:uid="{00000000-0005-0000-0000-0000BB200000}"/>
    <cellStyle name="Moeda 3 2 2 6 2 4" xfId="37879" xr:uid="{00000000-0005-0000-0000-0000BC200000}"/>
    <cellStyle name="Moeda 3 2 2 6 2 5" xfId="51242" xr:uid="{00000000-0005-0000-0000-0000BD200000}"/>
    <cellStyle name="Moeda 3 2 2 6 3" xfId="2819" xr:uid="{00000000-0005-0000-0000-0000BE200000}"/>
    <cellStyle name="Moeda 3 2 2 6 3 2" xfId="10425" xr:uid="{00000000-0005-0000-0000-0000BF200000}"/>
    <cellStyle name="Moeda 3 2 2 6 3 3" xfId="25551" xr:uid="{00000000-0005-0000-0000-0000C0200000}"/>
    <cellStyle name="Moeda 3 2 2 6 3 4" xfId="37880" xr:uid="{00000000-0005-0000-0000-0000C1200000}"/>
    <cellStyle name="Moeda 3 2 2 6 3 5" xfId="50493" xr:uid="{00000000-0005-0000-0000-0000C2200000}"/>
    <cellStyle name="Moeda 3 2 2 6 4" xfId="5021" xr:uid="{00000000-0005-0000-0000-0000C3200000}"/>
    <cellStyle name="Moeda 3 2 2 6 5" xfId="24362" xr:uid="{00000000-0005-0000-0000-0000C4200000}"/>
    <cellStyle name="Moeda 3 2 2 6 6" xfId="35939" xr:uid="{00000000-0005-0000-0000-0000C5200000}"/>
    <cellStyle name="Moeda 3 2 2 6 7" xfId="45917" xr:uid="{00000000-0005-0000-0000-0000C6200000}"/>
    <cellStyle name="Moeda 3 2 2 6 8" xfId="53849" xr:uid="{00000000-0005-0000-0000-0000C7200000}"/>
    <cellStyle name="Moeda 3 2 2 7" xfId="1036" xr:uid="{00000000-0005-0000-0000-0000C8200000}"/>
    <cellStyle name="Moeda 3 2 2 7 2" xfId="2820" xr:uid="{00000000-0005-0000-0000-0000C9200000}"/>
    <cellStyle name="Moeda 3 2 2 7 2 2" xfId="9552" xr:uid="{00000000-0005-0000-0000-0000CA200000}"/>
    <cellStyle name="Moeda 3 2 2 7 2 3" xfId="25552" xr:uid="{00000000-0005-0000-0000-0000CB200000}"/>
    <cellStyle name="Moeda 3 2 2 7 2 4" xfId="37881" xr:uid="{00000000-0005-0000-0000-0000CC200000}"/>
    <cellStyle name="Moeda 3 2 2 7 2 5" xfId="51191" xr:uid="{00000000-0005-0000-0000-0000CD200000}"/>
    <cellStyle name="Moeda 3 2 2 7 3" xfId="5696" xr:uid="{00000000-0005-0000-0000-0000CE200000}"/>
    <cellStyle name="Moeda 3 2 2 7 4" xfId="24638" xr:uid="{00000000-0005-0000-0000-0000CF200000}"/>
    <cellStyle name="Moeda 3 2 2 7 5" xfId="36203" xr:uid="{00000000-0005-0000-0000-0000D0200000}"/>
    <cellStyle name="Moeda 3 2 2 7 6" xfId="46592" xr:uid="{00000000-0005-0000-0000-0000D1200000}"/>
    <cellStyle name="Moeda 3 2 2 7 7" xfId="54524" xr:uid="{00000000-0005-0000-0000-0000D2200000}"/>
    <cellStyle name="Moeda 3 2 2 8" xfId="1276" xr:uid="{00000000-0005-0000-0000-0000D3200000}"/>
    <cellStyle name="Moeda 3 2 2 8 2" xfId="2821" xr:uid="{00000000-0005-0000-0000-0000D4200000}"/>
    <cellStyle name="Moeda 3 2 2 8 2 2" xfId="10120" xr:uid="{00000000-0005-0000-0000-0000D5200000}"/>
    <cellStyle name="Moeda 3 2 2 8 2 3" xfId="25553" xr:uid="{00000000-0005-0000-0000-0000D6200000}"/>
    <cellStyle name="Moeda 3 2 2 8 2 4" xfId="37882" xr:uid="{00000000-0005-0000-0000-0000D7200000}"/>
    <cellStyle name="Moeda 3 2 2 8 2 5" xfId="51314" xr:uid="{00000000-0005-0000-0000-0000D8200000}"/>
    <cellStyle name="Moeda 3 2 2 8 3" xfId="5936" xr:uid="{00000000-0005-0000-0000-0000D9200000}"/>
    <cellStyle name="Moeda 3 2 2 8 4" xfId="24914" xr:uid="{00000000-0005-0000-0000-0000DA200000}"/>
    <cellStyle name="Moeda 3 2 2 8 5" xfId="36479" xr:uid="{00000000-0005-0000-0000-0000DB200000}"/>
    <cellStyle name="Moeda 3 2 2 8 6" xfId="46832" xr:uid="{00000000-0005-0000-0000-0000DC200000}"/>
    <cellStyle name="Moeda 3 2 2 8 7" xfId="54764" xr:uid="{00000000-0005-0000-0000-0000DD200000}"/>
    <cellStyle name="Moeda 3 2 2 9" xfId="2822" xr:uid="{00000000-0005-0000-0000-0000DE200000}"/>
    <cellStyle name="Moeda 3 2 2 9 2" xfId="9707" xr:uid="{00000000-0005-0000-0000-0000DF200000}"/>
    <cellStyle name="Moeda 3 2 2 9 3" xfId="25554" xr:uid="{00000000-0005-0000-0000-0000E0200000}"/>
    <cellStyle name="Moeda 3 2 2 9 4" xfId="37883" xr:uid="{00000000-0005-0000-0000-0000E1200000}"/>
    <cellStyle name="Moeda 3 2 2 9 5" xfId="50758" xr:uid="{00000000-0005-0000-0000-0000E2200000}"/>
    <cellStyle name="Moeda 3 2 3" xfId="83" xr:uid="{00000000-0005-0000-0000-0000E3200000}"/>
    <cellStyle name="Moeda 3 2 3 10" xfId="4757" xr:uid="{00000000-0005-0000-0000-0000E4200000}"/>
    <cellStyle name="Moeda 3 2 3 11" xfId="24296" xr:uid="{00000000-0005-0000-0000-0000E5200000}"/>
    <cellStyle name="Moeda 3 2 3 12" xfId="35747" xr:uid="{00000000-0005-0000-0000-0000E6200000}"/>
    <cellStyle name="Moeda 3 2 3 13" xfId="45640" xr:uid="{00000000-0005-0000-0000-0000E7200000}"/>
    <cellStyle name="Moeda 3 2 3 14" xfId="53573" xr:uid="{00000000-0005-0000-0000-0000E8200000}"/>
    <cellStyle name="Moeda 3 2 3 2" xfId="237" xr:uid="{00000000-0005-0000-0000-0000E9200000}"/>
    <cellStyle name="Moeda 3 2 3 2 10" xfId="53727" xr:uid="{00000000-0005-0000-0000-0000EA200000}"/>
    <cellStyle name="Moeda 3 2 3 2 2" xfId="518" xr:uid="{00000000-0005-0000-0000-0000EB200000}"/>
    <cellStyle name="Moeda 3 2 3 2 2 2" xfId="2823" xr:uid="{00000000-0005-0000-0000-0000EC200000}"/>
    <cellStyle name="Moeda 3 2 3 2 2 2 2" xfId="9303" xr:uid="{00000000-0005-0000-0000-0000ED200000}"/>
    <cellStyle name="Moeda 3 2 3 2 2 2 3" xfId="25555" xr:uid="{00000000-0005-0000-0000-0000EE200000}"/>
    <cellStyle name="Moeda 3 2 3 2 2 2 4" xfId="37884" xr:uid="{00000000-0005-0000-0000-0000EF200000}"/>
    <cellStyle name="Moeda 3 2 3 2 2 2 5" xfId="51116" xr:uid="{00000000-0005-0000-0000-0000F0200000}"/>
    <cellStyle name="Moeda 3 2 3 2 2 3" xfId="2824" xr:uid="{00000000-0005-0000-0000-0000F1200000}"/>
    <cellStyle name="Moeda 3 2 3 2 2 3 2" xfId="9614" xr:uid="{00000000-0005-0000-0000-0000F2200000}"/>
    <cellStyle name="Moeda 3 2 3 2 2 3 3" xfId="25556" xr:uid="{00000000-0005-0000-0000-0000F3200000}"/>
    <cellStyle name="Moeda 3 2 3 2 2 3 4" xfId="37885" xr:uid="{00000000-0005-0000-0000-0000F4200000}"/>
    <cellStyle name="Moeda 3 2 3 2 2 3 5" xfId="50718" xr:uid="{00000000-0005-0000-0000-0000F5200000}"/>
    <cellStyle name="Moeda 3 2 3 2 2 4" xfId="5178" xr:uid="{00000000-0005-0000-0000-0000F6200000}"/>
    <cellStyle name="Moeda 3 2 3 2 2 5" xfId="24795" xr:uid="{00000000-0005-0000-0000-0000F7200000}"/>
    <cellStyle name="Moeda 3 2 3 2 2 6" xfId="36360" xr:uid="{00000000-0005-0000-0000-0000F8200000}"/>
    <cellStyle name="Moeda 3 2 3 2 2 7" xfId="46074" xr:uid="{00000000-0005-0000-0000-0000F9200000}"/>
    <cellStyle name="Moeda 3 2 3 2 2 8" xfId="54006" xr:uid="{00000000-0005-0000-0000-0000FA200000}"/>
    <cellStyle name="Moeda 3 2 3 2 3" xfId="1433" xr:uid="{00000000-0005-0000-0000-0000FB200000}"/>
    <cellStyle name="Moeda 3 2 3 2 3 2" xfId="2825" xr:uid="{00000000-0005-0000-0000-0000FC200000}"/>
    <cellStyle name="Moeda 3 2 3 2 3 2 2" xfId="10035" xr:uid="{00000000-0005-0000-0000-0000FD200000}"/>
    <cellStyle name="Moeda 3 2 3 2 3 2 3" xfId="25557" xr:uid="{00000000-0005-0000-0000-0000FE200000}"/>
    <cellStyle name="Moeda 3 2 3 2 3 2 4" xfId="37886" xr:uid="{00000000-0005-0000-0000-0000FF200000}"/>
    <cellStyle name="Moeda 3 2 3 2 3 2 5" xfId="51261" xr:uid="{00000000-0005-0000-0000-000000210000}"/>
    <cellStyle name="Moeda 3 2 3 2 3 3" xfId="6093" xr:uid="{00000000-0005-0000-0000-000001210000}"/>
    <cellStyle name="Moeda 3 2 3 2 3 4" xfId="25071" xr:uid="{00000000-0005-0000-0000-000002210000}"/>
    <cellStyle name="Moeda 3 2 3 2 3 5" xfId="36636" xr:uid="{00000000-0005-0000-0000-000003210000}"/>
    <cellStyle name="Moeda 3 2 3 2 3 6" xfId="46989" xr:uid="{00000000-0005-0000-0000-000004210000}"/>
    <cellStyle name="Moeda 3 2 3 2 3 7" xfId="54921" xr:uid="{00000000-0005-0000-0000-000005210000}"/>
    <cellStyle name="Moeda 3 2 3 2 4" xfId="2826" xr:uid="{00000000-0005-0000-0000-000006210000}"/>
    <cellStyle name="Moeda 3 2 3 2 4 2" xfId="9995" xr:uid="{00000000-0005-0000-0000-000007210000}"/>
    <cellStyle name="Moeda 3 2 3 2 4 3" xfId="25558" xr:uid="{00000000-0005-0000-0000-000008210000}"/>
    <cellStyle name="Moeda 3 2 3 2 4 4" xfId="37887" xr:uid="{00000000-0005-0000-0000-000009210000}"/>
    <cellStyle name="Moeda 3 2 3 2 4 5" xfId="50794" xr:uid="{00000000-0005-0000-0000-00000A210000}"/>
    <cellStyle name="Moeda 3 2 3 2 5" xfId="2827" xr:uid="{00000000-0005-0000-0000-00000B210000}"/>
    <cellStyle name="Moeda 3 2 3 2 5 2" xfId="9983" xr:uid="{00000000-0005-0000-0000-00000C210000}"/>
    <cellStyle name="Moeda 3 2 3 2 5 3" xfId="25559" xr:uid="{00000000-0005-0000-0000-00000D210000}"/>
    <cellStyle name="Moeda 3 2 3 2 5 4" xfId="37888" xr:uid="{00000000-0005-0000-0000-00000E210000}"/>
    <cellStyle name="Moeda 3 2 3 2 5 5" xfId="50617" xr:uid="{00000000-0005-0000-0000-00000F210000}"/>
    <cellStyle name="Moeda 3 2 3 2 6" xfId="4900" xr:uid="{00000000-0005-0000-0000-000010210000}"/>
    <cellStyle name="Moeda 3 2 3 2 7" xfId="24519" xr:uid="{00000000-0005-0000-0000-000011210000}"/>
    <cellStyle name="Moeda 3 2 3 2 8" xfId="35832" xr:uid="{00000000-0005-0000-0000-000012210000}"/>
    <cellStyle name="Moeda 3 2 3 2 9" xfId="45794" xr:uid="{00000000-0005-0000-0000-000013210000}"/>
    <cellStyle name="Moeda 3 2 3 3" xfId="168" xr:uid="{00000000-0005-0000-0000-000014210000}"/>
    <cellStyle name="Moeda 3 2 3 3 10" xfId="53658" xr:uid="{00000000-0005-0000-0000-000015210000}"/>
    <cellStyle name="Moeda 3 2 3 3 2" xfId="449" xr:uid="{00000000-0005-0000-0000-000016210000}"/>
    <cellStyle name="Moeda 3 2 3 3 2 2" xfId="2828" xr:uid="{00000000-0005-0000-0000-000017210000}"/>
    <cellStyle name="Moeda 3 2 3 3 2 2 2" xfId="6186" xr:uid="{00000000-0005-0000-0000-000018210000}"/>
    <cellStyle name="Moeda 3 2 3 3 2 2 3" xfId="25560" xr:uid="{00000000-0005-0000-0000-000019210000}"/>
    <cellStyle name="Moeda 3 2 3 3 2 2 4" xfId="37889" xr:uid="{00000000-0005-0000-0000-00001A210000}"/>
    <cellStyle name="Moeda 3 2 3 3 2 2 5" xfId="51251" xr:uid="{00000000-0005-0000-0000-00001B210000}"/>
    <cellStyle name="Moeda 3 2 3 3 2 3" xfId="5109" xr:uid="{00000000-0005-0000-0000-00001C210000}"/>
    <cellStyle name="Moeda 3 2 3 3 2 4" xfId="24726" xr:uid="{00000000-0005-0000-0000-00001D210000}"/>
    <cellStyle name="Moeda 3 2 3 3 2 5" xfId="36291" xr:uid="{00000000-0005-0000-0000-00001E210000}"/>
    <cellStyle name="Moeda 3 2 3 3 2 6" xfId="46005" xr:uid="{00000000-0005-0000-0000-00001F210000}"/>
    <cellStyle name="Moeda 3 2 3 3 2 7" xfId="53937" xr:uid="{00000000-0005-0000-0000-000020210000}"/>
    <cellStyle name="Moeda 3 2 3 3 3" xfId="1364" xr:uid="{00000000-0005-0000-0000-000021210000}"/>
    <cellStyle name="Moeda 3 2 3 3 3 2" xfId="2829" xr:uid="{00000000-0005-0000-0000-000022210000}"/>
    <cellStyle name="Moeda 3 2 3 3 3 2 2" xfId="9430" xr:uid="{00000000-0005-0000-0000-000023210000}"/>
    <cellStyle name="Moeda 3 2 3 3 3 2 3" xfId="25561" xr:uid="{00000000-0005-0000-0000-000024210000}"/>
    <cellStyle name="Moeda 3 2 3 3 3 2 4" xfId="37890" xr:uid="{00000000-0005-0000-0000-000025210000}"/>
    <cellStyle name="Moeda 3 2 3 3 3 2 5" xfId="50356" xr:uid="{00000000-0005-0000-0000-000026210000}"/>
    <cellStyle name="Moeda 3 2 3 3 3 3" xfId="6024" xr:uid="{00000000-0005-0000-0000-000027210000}"/>
    <cellStyle name="Moeda 3 2 3 3 3 4" xfId="25002" xr:uid="{00000000-0005-0000-0000-000028210000}"/>
    <cellStyle name="Moeda 3 2 3 3 3 5" xfId="36567" xr:uid="{00000000-0005-0000-0000-000029210000}"/>
    <cellStyle name="Moeda 3 2 3 3 3 6" xfId="46920" xr:uid="{00000000-0005-0000-0000-00002A210000}"/>
    <cellStyle name="Moeda 3 2 3 3 3 7" xfId="54852" xr:uid="{00000000-0005-0000-0000-00002B210000}"/>
    <cellStyle name="Moeda 3 2 3 3 4" xfId="2830" xr:uid="{00000000-0005-0000-0000-00002C210000}"/>
    <cellStyle name="Moeda 3 2 3 3 4 2" xfId="10176" xr:uid="{00000000-0005-0000-0000-00002D210000}"/>
    <cellStyle name="Moeda 3 2 3 3 4 3" xfId="25562" xr:uid="{00000000-0005-0000-0000-00002E210000}"/>
    <cellStyle name="Moeda 3 2 3 3 4 4" xfId="37891" xr:uid="{00000000-0005-0000-0000-00002F210000}"/>
    <cellStyle name="Moeda 3 2 3 3 4 5" xfId="50502" xr:uid="{00000000-0005-0000-0000-000030210000}"/>
    <cellStyle name="Moeda 3 2 3 3 5" xfId="2831" xr:uid="{00000000-0005-0000-0000-000031210000}"/>
    <cellStyle name="Moeda 3 2 3 3 5 2" xfId="10158" xr:uid="{00000000-0005-0000-0000-000032210000}"/>
    <cellStyle name="Moeda 3 2 3 3 5 3" xfId="25563" xr:uid="{00000000-0005-0000-0000-000033210000}"/>
    <cellStyle name="Moeda 3 2 3 3 5 4" xfId="37892" xr:uid="{00000000-0005-0000-0000-000034210000}"/>
    <cellStyle name="Moeda 3 2 3 3 5 5" xfId="50323" xr:uid="{00000000-0005-0000-0000-000035210000}"/>
    <cellStyle name="Moeda 3 2 3 3 6" xfId="4831" xr:uid="{00000000-0005-0000-0000-000036210000}"/>
    <cellStyle name="Moeda 3 2 3 3 7" xfId="24450" xr:uid="{00000000-0005-0000-0000-000037210000}"/>
    <cellStyle name="Moeda 3 2 3 3 8" xfId="36027" xr:uid="{00000000-0005-0000-0000-000038210000}"/>
    <cellStyle name="Moeda 3 2 3 3 9" xfId="45725" xr:uid="{00000000-0005-0000-0000-000039210000}"/>
    <cellStyle name="Moeda 3 2 3 4" xfId="306" xr:uid="{00000000-0005-0000-0000-00003A210000}"/>
    <cellStyle name="Moeda 3 2 3 4 10" xfId="53796" xr:uid="{00000000-0005-0000-0000-00003B210000}"/>
    <cellStyle name="Moeda 3 2 3 4 2" xfId="587" xr:uid="{00000000-0005-0000-0000-00003C210000}"/>
    <cellStyle name="Moeda 3 2 3 4 2 2" xfId="2832" xr:uid="{00000000-0005-0000-0000-00003D210000}"/>
    <cellStyle name="Moeda 3 2 3 4 2 2 2" xfId="10245" xr:uid="{00000000-0005-0000-0000-00003E210000}"/>
    <cellStyle name="Moeda 3 2 3 4 2 2 3" xfId="25564" xr:uid="{00000000-0005-0000-0000-00003F210000}"/>
    <cellStyle name="Moeda 3 2 3 4 2 2 4" xfId="37893" xr:uid="{00000000-0005-0000-0000-000040210000}"/>
    <cellStyle name="Moeda 3 2 3 4 2 2 5" xfId="50455" xr:uid="{00000000-0005-0000-0000-000041210000}"/>
    <cellStyle name="Moeda 3 2 3 4 2 3" xfId="5247" xr:uid="{00000000-0005-0000-0000-000042210000}"/>
    <cellStyle name="Moeda 3 2 3 4 2 4" xfId="24864" xr:uid="{00000000-0005-0000-0000-000043210000}"/>
    <cellStyle name="Moeda 3 2 3 4 2 5" xfId="36429" xr:uid="{00000000-0005-0000-0000-000044210000}"/>
    <cellStyle name="Moeda 3 2 3 4 2 6" xfId="46143" xr:uid="{00000000-0005-0000-0000-000045210000}"/>
    <cellStyle name="Moeda 3 2 3 4 2 7" xfId="54075" xr:uid="{00000000-0005-0000-0000-000046210000}"/>
    <cellStyle name="Moeda 3 2 3 4 3" xfId="1502" xr:uid="{00000000-0005-0000-0000-000047210000}"/>
    <cellStyle name="Moeda 3 2 3 4 3 2" xfId="2833" xr:uid="{00000000-0005-0000-0000-000048210000}"/>
    <cellStyle name="Moeda 3 2 3 4 3 2 2" xfId="9546" xr:uid="{00000000-0005-0000-0000-000049210000}"/>
    <cellStyle name="Moeda 3 2 3 4 3 2 3" xfId="25565" xr:uid="{00000000-0005-0000-0000-00004A210000}"/>
    <cellStyle name="Moeda 3 2 3 4 3 2 4" xfId="37894" xr:uid="{00000000-0005-0000-0000-00004B210000}"/>
    <cellStyle name="Moeda 3 2 3 4 3 2 5" xfId="50334" xr:uid="{00000000-0005-0000-0000-00004C210000}"/>
    <cellStyle name="Moeda 3 2 3 4 3 3" xfId="6162" xr:uid="{00000000-0005-0000-0000-00004D210000}"/>
    <cellStyle name="Moeda 3 2 3 4 3 4" xfId="25140" xr:uid="{00000000-0005-0000-0000-00004E210000}"/>
    <cellStyle name="Moeda 3 2 3 4 3 5" xfId="36705" xr:uid="{00000000-0005-0000-0000-00004F210000}"/>
    <cellStyle name="Moeda 3 2 3 4 3 6" xfId="47058" xr:uid="{00000000-0005-0000-0000-000050210000}"/>
    <cellStyle name="Moeda 3 2 3 4 3 7" xfId="54990" xr:uid="{00000000-0005-0000-0000-000051210000}"/>
    <cellStyle name="Moeda 3 2 3 4 4" xfId="2834" xr:uid="{00000000-0005-0000-0000-000052210000}"/>
    <cellStyle name="Moeda 3 2 3 4 4 2" xfId="10359" xr:uid="{00000000-0005-0000-0000-000053210000}"/>
    <cellStyle name="Moeda 3 2 3 4 4 3" xfId="25566" xr:uid="{00000000-0005-0000-0000-000054210000}"/>
    <cellStyle name="Moeda 3 2 3 4 4 4" xfId="37895" xr:uid="{00000000-0005-0000-0000-000055210000}"/>
    <cellStyle name="Moeda 3 2 3 4 4 5" xfId="51419" xr:uid="{00000000-0005-0000-0000-000056210000}"/>
    <cellStyle name="Moeda 3 2 3 4 5" xfId="2835" xr:uid="{00000000-0005-0000-0000-000057210000}"/>
    <cellStyle name="Moeda 3 2 3 4 5 2" xfId="9665" xr:uid="{00000000-0005-0000-0000-000058210000}"/>
    <cellStyle name="Moeda 3 2 3 4 5 3" xfId="25567" xr:uid="{00000000-0005-0000-0000-000059210000}"/>
    <cellStyle name="Moeda 3 2 3 4 5 4" xfId="37896" xr:uid="{00000000-0005-0000-0000-00005A210000}"/>
    <cellStyle name="Moeda 3 2 3 4 5 5" xfId="51122" xr:uid="{00000000-0005-0000-0000-00005B210000}"/>
    <cellStyle name="Moeda 3 2 3 4 6" xfId="4969" xr:uid="{00000000-0005-0000-0000-00005C210000}"/>
    <cellStyle name="Moeda 3 2 3 4 7" xfId="24588" xr:uid="{00000000-0005-0000-0000-00005D210000}"/>
    <cellStyle name="Moeda 3 2 3 4 8" xfId="36153" xr:uid="{00000000-0005-0000-0000-00005E210000}"/>
    <cellStyle name="Moeda 3 2 3 4 9" xfId="45863" xr:uid="{00000000-0005-0000-0000-00005F210000}"/>
    <cellStyle name="Moeda 3 2 3 5" xfId="380" xr:uid="{00000000-0005-0000-0000-000060210000}"/>
    <cellStyle name="Moeda 3 2 3 5 2" xfId="2836" xr:uid="{00000000-0005-0000-0000-000061210000}"/>
    <cellStyle name="Moeda 3 2 3 5 2 2" xfId="10574" xr:uid="{00000000-0005-0000-0000-000062210000}"/>
    <cellStyle name="Moeda 3 2 3 5 2 3" xfId="25568" xr:uid="{00000000-0005-0000-0000-000063210000}"/>
    <cellStyle name="Moeda 3 2 3 5 2 4" xfId="37897" xr:uid="{00000000-0005-0000-0000-000064210000}"/>
    <cellStyle name="Moeda 3 2 3 5 2 5" xfId="50572" xr:uid="{00000000-0005-0000-0000-000065210000}"/>
    <cellStyle name="Moeda 3 2 3 5 3" xfId="2837" xr:uid="{00000000-0005-0000-0000-000066210000}"/>
    <cellStyle name="Moeda 3 2 3 5 3 2" xfId="10186" xr:uid="{00000000-0005-0000-0000-000067210000}"/>
    <cellStyle name="Moeda 3 2 3 5 3 3" xfId="25569" xr:uid="{00000000-0005-0000-0000-000068210000}"/>
    <cellStyle name="Moeda 3 2 3 5 3 4" xfId="37898" xr:uid="{00000000-0005-0000-0000-000069210000}"/>
    <cellStyle name="Moeda 3 2 3 5 3 5" xfId="50837" xr:uid="{00000000-0005-0000-0000-00006A210000}"/>
    <cellStyle name="Moeda 3 2 3 5 4" xfId="5040" xr:uid="{00000000-0005-0000-0000-00006B210000}"/>
    <cellStyle name="Moeda 3 2 3 5 5" xfId="24381" xr:uid="{00000000-0005-0000-0000-00006C210000}"/>
    <cellStyle name="Moeda 3 2 3 5 6" xfId="35958" xr:uid="{00000000-0005-0000-0000-00006D210000}"/>
    <cellStyle name="Moeda 3 2 3 5 7" xfId="45936" xr:uid="{00000000-0005-0000-0000-00006E210000}"/>
    <cellStyle name="Moeda 3 2 3 5 8" xfId="53868" xr:uid="{00000000-0005-0000-0000-00006F210000}"/>
    <cellStyle name="Moeda 3 2 3 6" xfId="1055" xr:uid="{00000000-0005-0000-0000-000070210000}"/>
    <cellStyle name="Moeda 3 2 3 6 2" xfId="2838" xr:uid="{00000000-0005-0000-0000-000071210000}"/>
    <cellStyle name="Moeda 3 2 3 6 2 2" xfId="10006" xr:uid="{00000000-0005-0000-0000-000072210000}"/>
    <cellStyle name="Moeda 3 2 3 6 2 3" xfId="25570" xr:uid="{00000000-0005-0000-0000-000073210000}"/>
    <cellStyle name="Moeda 3 2 3 6 2 4" xfId="37899" xr:uid="{00000000-0005-0000-0000-000074210000}"/>
    <cellStyle name="Moeda 3 2 3 6 2 5" xfId="50759" xr:uid="{00000000-0005-0000-0000-000075210000}"/>
    <cellStyle name="Moeda 3 2 3 6 3" xfId="5715" xr:uid="{00000000-0005-0000-0000-000076210000}"/>
    <cellStyle name="Moeda 3 2 3 6 4" xfId="24657" xr:uid="{00000000-0005-0000-0000-000077210000}"/>
    <cellStyle name="Moeda 3 2 3 6 5" xfId="36222" xr:uid="{00000000-0005-0000-0000-000078210000}"/>
    <cellStyle name="Moeda 3 2 3 6 6" xfId="46611" xr:uid="{00000000-0005-0000-0000-000079210000}"/>
    <cellStyle name="Moeda 3 2 3 6 7" xfId="54543" xr:uid="{00000000-0005-0000-0000-00007A210000}"/>
    <cellStyle name="Moeda 3 2 3 7" xfId="1295" xr:uid="{00000000-0005-0000-0000-00007B210000}"/>
    <cellStyle name="Moeda 3 2 3 7 2" xfId="2839" xr:uid="{00000000-0005-0000-0000-00007C210000}"/>
    <cellStyle name="Moeda 3 2 3 7 2 2" xfId="9488" xr:uid="{00000000-0005-0000-0000-00007D210000}"/>
    <cellStyle name="Moeda 3 2 3 7 2 3" xfId="25571" xr:uid="{00000000-0005-0000-0000-00007E210000}"/>
    <cellStyle name="Moeda 3 2 3 7 2 4" xfId="37900" xr:uid="{00000000-0005-0000-0000-00007F210000}"/>
    <cellStyle name="Moeda 3 2 3 7 2 5" xfId="51254" xr:uid="{00000000-0005-0000-0000-000080210000}"/>
    <cellStyle name="Moeda 3 2 3 7 3" xfId="5955" xr:uid="{00000000-0005-0000-0000-000081210000}"/>
    <cellStyle name="Moeda 3 2 3 7 4" xfId="24933" xr:uid="{00000000-0005-0000-0000-000082210000}"/>
    <cellStyle name="Moeda 3 2 3 7 5" xfId="36498" xr:uid="{00000000-0005-0000-0000-000083210000}"/>
    <cellStyle name="Moeda 3 2 3 7 6" xfId="46851" xr:uid="{00000000-0005-0000-0000-000084210000}"/>
    <cellStyle name="Moeda 3 2 3 7 7" xfId="54783" xr:uid="{00000000-0005-0000-0000-000085210000}"/>
    <cellStyle name="Moeda 3 2 3 8" xfId="2840" xr:uid="{00000000-0005-0000-0000-000086210000}"/>
    <cellStyle name="Moeda 3 2 3 8 2" xfId="10314" xr:uid="{00000000-0005-0000-0000-000087210000}"/>
    <cellStyle name="Moeda 3 2 3 8 3" xfId="25572" xr:uid="{00000000-0005-0000-0000-000088210000}"/>
    <cellStyle name="Moeda 3 2 3 8 4" xfId="37901" xr:uid="{00000000-0005-0000-0000-000089210000}"/>
    <cellStyle name="Moeda 3 2 3 8 5" xfId="51014" xr:uid="{00000000-0005-0000-0000-00008A210000}"/>
    <cellStyle name="Moeda 3 2 3 9" xfId="2841" xr:uid="{00000000-0005-0000-0000-00008B210000}"/>
    <cellStyle name="Moeda 3 2 3 9 2" xfId="9343" xr:uid="{00000000-0005-0000-0000-00008C210000}"/>
    <cellStyle name="Moeda 3 2 3 9 3" xfId="25573" xr:uid="{00000000-0005-0000-0000-00008D210000}"/>
    <cellStyle name="Moeda 3 2 3 9 4" xfId="37902" xr:uid="{00000000-0005-0000-0000-00008E210000}"/>
    <cellStyle name="Moeda 3 2 3 9 5" xfId="50254" xr:uid="{00000000-0005-0000-0000-00008F210000}"/>
    <cellStyle name="Moeda 3 2 4" xfId="217" xr:uid="{00000000-0005-0000-0000-000090210000}"/>
    <cellStyle name="Moeda 3 2 4 10" xfId="53707" xr:uid="{00000000-0005-0000-0000-000091210000}"/>
    <cellStyle name="Moeda 3 2 4 2" xfId="498" xr:uid="{00000000-0005-0000-0000-000092210000}"/>
    <cellStyle name="Moeda 3 2 4 2 2" xfId="2842" xr:uid="{00000000-0005-0000-0000-000093210000}"/>
    <cellStyle name="Moeda 3 2 4 2 2 2" xfId="10619" xr:uid="{00000000-0005-0000-0000-000094210000}"/>
    <cellStyle name="Moeda 3 2 4 2 2 3" xfId="25574" xr:uid="{00000000-0005-0000-0000-000095210000}"/>
    <cellStyle name="Moeda 3 2 4 2 2 4" xfId="37903" xr:uid="{00000000-0005-0000-0000-000096210000}"/>
    <cellStyle name="Moeda 3 2 4 2 2 5" xfId="51210" xr:uid="{00000000-0005-0000-0000-000097210000}"/>
    <cellStyle name="Moeda 3 2 4 2 3" xfId="2843" xr:uid="{00000000-0005-0000-0000-000098210000}"/>
    <cellStyle name="Moeda 3 2 4 2 3 2" xfId="10015" xr:uid="{00000000-0005-0000-0000-000099210000}"/>
    <cellStyle name="Moeda 3 2 4 2 3 3" xfId="25575" xr:uid="{00000000-0005-0000-0000-00009A210000}"/>
    <cellStyle name="Moeda 3 2 4 2 3 4" xfId="37904" xr:uid="{00000000-0005-0000-0000-00009B210000}"/>
    <cellStyle name="Moeda 3 2 4 2 3 5" xfId="51226" xr:uid="{00000000-0005-0000-0000-00009C210000}"/>
    <cellStyle name="Moeda 3 2 4 2 4" xfId="5158" xr:uid="{00000000-0005-0000-0000-00009D210000}"/>
    <cellStyle name="Moeda 3 2 4 2 5" xfId="24775" xr:uid="{00000000-0005-0000-0000-00009E210000}"/>
    <cellStyle name="Moeda 3 2 4 2 6" xfId="36340" xr:uid="{00000000-0005-0000-0000-00009F210000}"/>
    <cellStyle name="Moeda 3 2 4 2 7" xfId="46054" xr:uid="{00000000-0005-0000-0000-0000A0210000}"/>
    <cellStyle name="Moeda 3 2 4 2 8" xfId="53986" xr:uid="{00000000-0005-0000-0000-0000A1210000}"/>
    <cellStyle name="Moeda 3 2 4 3" xfId="1413" xr:uid="{00000000-0005-0000-0000-0000A2210000}"/>
    <cellStyle name="Moeda 3 2 4 3 2" xfId="2844" xr:uid="{00000000-0005-0000-0000-0000A3210000}"/>
    <cellStyle name="Moeda 3 2 4 3 2 2" xfId="10437" xr:uid="{00000000-0005-0000-0000-0000A4210000}"/>
    <cellStyle name="Moeda 3 2 4 3 2 3" xfId="25576" xr:uid="{00000000-0005-0000-0000-0000A5210000}"/>
    <cellStyle name="Moeda 3 2 4 3 2 4" xfId="37905" xr:uid="{00000000-0005-0000-0000-0000A6210000}"/>
    <cellStyle name="Moeda 3 2 4 3 2 5" xfId="50619" xr:uid="{00000000-0005-0000-0000-0000A7210000}"/>
    <cellStyle name="Moeda 3 2 4 3 3" xfId="6073" xr:uid="{00000000-0005-0000-0000-0000A8210000}"/>
    <cellStyle name="Moeda 3 2 4 3 4" xfId="25051" xr:uid="{00000000-0005-0000-0000-0000A9210000}"/>
    <cellStyle name="Moeda 3 2 4 3 5" xfId="36616" xr:uid="{00000000-0005-0000-0000-0000AA210000}"/>
    <cellStyle name="Moeda 3 2 4 3 6" xfId="46969" xr:uid="{00000000-0005-0000-0000-0000AB210000}"/>
    <cellStyle name="Moeda 3 2 4 3 7" xfId="54901" xr:uid="{00000000-0005-0000-0000-0000AC210000}"/>
    <cellStyle name="Moeda 3 2 4 4" xfId="2845" xr:uid="{00000000-0005-0000-0000-0000AD210000}"/>
    <cellStyle name="Moeda 3 2 4 4 2" xfId="10231" xr:uid="{00000000-0005-0000-0000-0000AE210000}"/>
    <cellStyle name="Moeda 3 2 4 4 3" xfId="25577" xr:uid="{00000000-0005-0000-0000-0000AF210000}"/>
    <cellStyle name="Moeda 3 2 4 4 4" xfId="37906" xr:uid="{00000000-0005-0000-0000-0000B0210000}"/>
    <cellStyle name="Moeda 3 2 4 4 5" xfId="50825" xr:uid="{00000000-0005-0000-0000-0000B1210000}"/>
    <cellStyle name="Moeda 3 2 4 5" xfId="2846" xr:uid="{00000000-0005-0000-0000-0000B2210000}"/>
    <cellStyle name="Moeda 3 2 4 5 2" xfId="10144" xr:uid="{00000000-0005-0000-0000-0000B3210000}"/>
    <cellStyle name="Moeda 3 2 4 5 3" xfId="25578" xr:uid="{00000000-0005-0000-0000-0000B4210000}"/>
    <cellStyle name="Moeda 3 2 4 5 4" xfId="37907" xr:uid="{00000000-0005-0000-0000-0000B5210000}"/>
    <cellStyle name="Moeda 3 2 4 5 5" xfId="50722" xr:uid="{00000000-0005-0000-0000-0000B6210000}"/>
    <cellStyle name="Moeda 3 2 4 6" xfId="4880" xr:uid="{00000000-0005-0000-0000-0000B7210000}"/>
    <cellStyle name="Moeda 3 2 4 7" xfId="24499" xr:uid="{00000000-0005-0000-0000-0000B8210000}"/>
    <cellStyle name="Moeda 3 2 4 8" xfId="35812" xr:uid="{00000000-0005-0000-0000-0000B9210000}"/>
    <cellStyle name="Moeda 3 2 4 9" xfId="45774" xr:uid="{00000000-0005-0000-0000-0000BA210000}"/>
    <cellStyle name="Moeda 3 2 5" xfId="148" xr:uid="{00000000-0005-0000-0000-0000BB210000}"/>
    <cellStyle name="Moeda 3 2 5 10" xfId="53638" xr:uid="{00000000-0005-0000-0000-0000BC210000}"/>
    <cellStyle name="Moeda 3 2 5 2" xfId="429" xr:uid="{00000000-0005-0000-0000-0000BD210000}"/>
    <cellStyle name="Moeda 3 2 5 2 2" xfId="2847" xr:uid="{00000000-0005-0000-0000-0000BE210000}"/>
    <cellStyle name="Moeda 3 2 5 2 2 2" xfId="10588" xr:uid="{00000000-0005-0000-0000-0000BF210000}"/>
    <cellStyle name="Moeda 3 2 5 2 2 3" xfId="25579" xr:uid="{00000000-0005-0000-0000-0000C0210000}"/>
    <cellStyle name="Moeda 3 2 5 2 2 4" xfId="37908" xr:uid="{00000000-0005-0000-0000-0000C1210000}"/>
    <cellStyle name="Moeda 3 2 5 2 2 5" xfId="50756" xr:uid="{00000000-0005-0000-0000-0000C2210000}"/>
    <cellStyle name="Moeda 3 2 5 2 3" xfId="5089" xr:uid="{00000000-0005-0000-0000-0000C3210000}"/>
    <cellStyle name="Moeda 3 2 5 2 4" xfId="24706" xr:uid="{00000000-0005-0000-0000-0000C4210000}"/>
    <cellStyle name="Moeda 3 2 5 2 5" xfId="36271" xr:uid="{00000000-0005-0000-0000-0000C5210000}"/>
    <cellStyle name="Moeda 3 2 5 2 6" xfId="45985" xr:uid="{00000000-0005-0000-0000-0000C6210000}"/>
    <cellStyle name="Moeda 3 2 5 2 7" xfId="53917" xr:uid="{00000000-0005-0000-0000-0000C7210000}"/>
    <cellStyle name="Moeda 3 2 5 3" xfId="1344" xr:uid="{00000000-0005-0000-0000-0000C8210000}"/>
    <cellStyle name="Moeda 3 2 5 3 2" xfId="2848" xr:uid="{00000000-0005-0000-0000-0000C9210000}"/>
    <cellStyle name="Moeda 3 2 5 3 2 2" xfId="10467" xr:uid="{00000000-0005-0000-0000-0000CA210000}"/>
    <cellStyle name="Moeda 3 2 5 3 2 3" xfId="25580" xr:uid="{00000000-0005-0000-0000-0000CB210000}"/>
    <cellStyle name="Moeda 3 2 5 3 2 4" xfId="37909" xr:uid="{00000000-0005-0000-0000-0000CC210000}"/>
    <cellStyle name="Moeda 3 2 5 3 2 5" xfId="50829" xr:uid="{00000000-0005-0000-0000-0000CD210000}"/>
    <cellStyle name="Moeda 3 2 5 3 3" xfId="6004" xr:uid="{00000000-0005-0000-0000-0000CE210000}"/>
    <cellStyle name="Moeda 3 2 5 3 4" xfId="24982" xr:uid="{00000000-0005-0000-0000-0000CF210000}"/>
    <cellStyle name="Moeda 3 2 5 3 5" xfId="36547" xr:uid="{00000000-0005-0000-0000-0000D0210000}"/>
    <cellStyle name="Moeda 3 2 5 3 6" xfId="46900" xr:uid="{00000000-0005-0000-0000-0000D1210000}"/>
    <cellStyle name="Moeda 3 2 5 3 7" xfId="54832" xr:uid="{00000000-0005-0000-0000-0000D2210000}"/>
    <cellStyle name="Moeda 3 2 5 4" xfId="2849" xr:uid="{00000000-0005-0000-0000-0000D3210000}"/>
    <cellStyle name="Moeda 3 2 5 4 2" xfId="10182" xr:uid="{00000000-0005-0000-0000-0000D4210000}"/>
    <cellStyle name="Moeda 3 2 5 4 3" xfId="25581" xr:uid="{00000000-0005-0000-0000-0000D5210000}"/>
    <cellStyle name="Moeda 3 2 5 4 4" xfId="37910" xr:uid="{00000000-0005-0000-0000-0000D6210000}"/>
    <cellStyle name="Moeda 3 2 5 4 5" xfId="50311" xr:uid="{00000000-0005-0000-0000-0000D7210000}"/>
    <cellStyle name="Moeda 3 2 5 5" xfId="2850" xr:uid="{00000000-0005-0000-0000-0000D8210000}"/>
    <cellStyle name="Moeda 3 2 5 5 2" xfId="10259" xr:uid="{00000000-0005-0000-0000-0000D9210000}"/>
    <cellStyle name="Moeda 3 2 5 5 3" xfId="25582" xr:uid="{00000000-0005-0000-0000-0000DA210000}"/>
    <cellStyle name="Moeda 3 2 5 5 4" xfId="37911" xr:uid="{00000000-0005-0000-0000-0000DB210000}"/>
    <cellStyle name="Moeda 3 2 5 5 5" xfId="51389" xr:uid="{00000000-0005-0000-0000-0000DC210000}"/>
    <cellStyle name="Moeda 3 2 5 6" xfId="4811" xr:uid="{00000000-0005-0000-0000-0000DD210000}"/>
    <cellStyle name="Moeda 3 2 5 7" xfId="24430" xr:uid="{00000000-0005-0000-0000-0000DE210000}"/>
    <cellStyle name="Moeda 3 2 5 8" xfId="36007" xr:uid="{00000000-0005-0000-0000-0000DF210000}"/>
    <cellStyle name="Moeda 3 2 5 9" xfId="45705" xr:uid="{00000000-0005-0000-0000-0000E0210000}"/>
    <cellStyle name="Moeda 3 2 6" xfId="286" xr:uid="{00000000-0005-0000-0000-0000E1210000}"/>
    <cellStyle name="Moeda 3 2 6 10" xfId="53776" xr:uid="{00000000-0005-0000-0000-0000E2210000}"/>
    <cellStyle name="Moeda 3 2 6 2" xfId="567" xr:uid="{00000000-0005-0000-0000-0000E3210000}"/>
    <cellStyle name="Moeda 3 2 6 2 2" xfId="2851" xr:uid="{00000000-0005-0000-0000-0000E4210000}"/>
    <cellStyle name="Moeda 3 2 6 2 2 2" xfId="10108" xr:uid="{00000000-0005-0000-0000-0000E5210000}"/>
    <cellStyle name="Moeda 3 2 6 2 2 3" xfId="25583" xr:uid="{00000000-0005-0000-0000-0000E6210000}"/>
    <cellStyle name="Moeda 3 2 6 2 2 4" xfId="37912" xr:uid="{00000000-0005-0000-0000-0000E7210000}"/>
    <cellStyle name="Moeda 3 2 6 2 2 5" xfId="51279" xr:uid="{00000000-0005-0000-0000-0000E8210000}"/>
    <cellStyle name="Moeda 3 2 6 2 3" xfId="5227" xr:uid="{00000000-0005-0000-0000-0000E9210000}"/>
    <cellStyle name="Moeda 3 2 6 2 4" xfId="24844" xr:uid="{00000000-0005-0000-0000-0000EA210000}"/>
    <cellStyle name="Moeda 3 2 6 2 5" xfId="36409" xr:uid="{00000000-0005-0000-0000-0000EB210000}"/>
    <cellStyle name="Moeda 3 2 6 2 6" xfId="46123" xr:uid="{00000000-0005-0000-0000-0000EC210000}"/>
    <cellStyle name="Moeda 3 2 6 2 7" xfId="54055" xr:uid="{00000000-0005-0000-0000-0000ED210000}"/>
    <cellStyle name="Moeda 3 2 6 3" xfId="1482" xr:uid="{00000000-0005-0000-0000-0000EE210000}"/>
    <cellStyle name="Moeda 3 2 6 3 2" xfId="2852" xr:uid="{00000000-0005-0000-0000-0000EF210000}"/>
    <cellStyle name="Moeda 3 2 6 3 2 2" xfId="10075" xr:uid="{00000000-0005-0000-0000-0000F0210000}"/>
    <cellStyle name="Moeda 3 2 6 3 2 3" xfId="25584" xr:uid="{00000000-0005-0000-0000-0000F1210000}"/>
    <cellStyle name="Moeda 3 2 6 3 2 4" xfId="37913" xr:uid="{00000000-0005-0000-0000-0000F2210000}"/>
    <cellStyle name="Moeda 3 2 6 3 2 5" xfId="50859" xr:uid="{00000000-0005-0000-0000-0000F3210000}"/>
    <cellStyle name="Moeda 3 2 6 3 3" xfId="6142" xr:uid="{00000000-0005-0000-0000-0000F4210000}"/>
    <cellStyle name="Moeda 3 2 6 3 4" xfId="25120" xr:uid="{00000000-0005-0000-0000-0000F5210000}"/>
    <cellStyle name="Moeda 3 2 6 3 5" xfId="36685" xr:uid="{00000000-0005-0000-0000-0000F6210000}"/>
    <cellStyle name="Moeda 3 2 6 3 6" xfId="47038" xr:uid="{00000000-0005-0000-0000-0000F7210000}"/>
    <cellStyle name="Moeda 3 2 6 3 7" xfId="54970" xr:uid="{00000000-0005-0000-0000-0000F8210000}"/>
    <cellStyle name="Moeda 3 2 6 4" xfId="2853" xr:uid="{00000000-0005-0000-0000-0000F9210000}"/>
    <cellStyle name="Moeda 3 2 6 4 2" xfId="9533" xr:uid="{00000000-0005-0000-0000-0000FA210000}"/>
    <cellStyle name="Moeda 3 2 6 4 3" xfId="25585" xr:uid="{00000000-0005-0000-0000-0000FB210000}"/>
    <cellStyle name="Moeda 3 2 6 4 4" xfId="37914" xr:uid="{00000000-0005-0000-0000-0000FC210000}"/>
    <cellStyle name="Moeda 3 2 6 4 5" xfId="50443" xr:uid="{00000000-0005-0000-0000-0000FD210000}"/>
    <cellStyle name="Moeda 3 2 6 5" xfId="2854" xr:uid="{00000000-0005-0000-0000-0000FE210000}"/>
    <cellStyle name="Moeda 3 2 6 5 2" xfId="10458" xr:uid="{00000000-0005-0000-0000-0000FF210000}"/>
    <cellStyle name="Moeda 3 2 6 5 3" xfId="25586" xr:uid="{00000000-0005-0000-0000-000000220000}"/>
    <cellStyle name="Moeda 3 2 6 5 4" xfId="37915" xr:uid="{00000000-0005-0000-0000-000001220000}"/>
    <cellStyle name="Moeda 3 2 6 5 5" xfId="50991" xr:uid="{00000000-0005-0000-0000-000002220000}"/>
    <cellStyle name="Moeda 3 2 6 6" xfId="4949" xr:uid="{00000000-0005-0000-0000-000003220000}"/>
    <cellStyle name="Moeda 3 2 6 7" xfId="24568" xr:uid="{00000000-0005-0000-0000-000004220000}"/>
    <cellStyle name="Moeda 3 2 6 8" xfId="36133" xr:uid="{00000000-0005-0000-0000-000005220000}"/>
    <cellStyle name="Moeda 3 2 6 9" xfId="45843" xr:uid="{00000000-0005-0000-0000-000006220000}"/>
    <cellStyle name="Moeda 3 2 7" xfId="360" xr:uid="{00000000-0005-0000-0000-000007220000}"/>
    <cellStyle name="Moeda 3 2 7 2" xfId="2855" xr:uid="{00000000-0005-0000-0000-000008220000}"/>
    <cellStyle name="Moeda 3 2 7 2 2" xfId="10401" xr:uid="{00000000-0005-0000-0000-000009220000}"/>
    <cellStyle name="Moeda 3 2 7 2 3" xfId="25587" xr:uid="{00000000-0005-0000-0000-00000A220000}"/>
    <cellStyle name="Moeda 3 2 7 2 4" xfId="37916" xr:uid="{00000000-0005-0000-0000-00000B220000}"/>
    <cellStyle name="Moeda 3 2 7 2 5" xfId="50682" xr:uid="{00000000-0005-0000-0000-00000C220000}"/>
    <cellStyle name="Moeda 3 2 7 3" xfId="2856" xr:uid="{00000000-0005-0000-0000-00000D220000}"/>
    <cellStyle name="Moeda 3 2 7 3 2" xfId="9278" xr:uid="{00000000-0005-0000-0000-00000E220000}"/>
    <cellStyle name="Moeda 3 2 7 3 3" xfId="25588" xr:uid="{00000000-0005-0000-0000-00000F220000}"/>
    <cellStyle name="Moeda 3 2 7 3 4" xfId="37917" xr:uid="{00000000-0005-0000-0000-000010220000}"/>
    <cellStyle name="Moeda 3 2 7 3 5" xfId="50772" xr:uid="{00000000-0005-0000-0000-000011220000}"/>
    <cellStyle name="Moeda 3 2 7 4" xfId="5020" xr:uid="{00000000-0005-0000-0000-000012220000}"/>
    <cellStyle name="Moeda 3 2 7 5" xfId="24361" xr:uid="{00000000-0005-0000-0000-000013220000}"/>
    <cellStyle name="Moeda 3 2 7 6" xfId="35938" xr:uid="{00000000-0005-0000-0000-000014220000}"/>
    <cellStyle name="Moeda 3 2 7 7" xfId="45916" xr:uid="{00000000-0005-0000-0000-000015220000}"/>
    <cellStyle name="Moeda 3 2 7 8" xfId="53848" xr:uid="{00000000-0005-0000-0000-000016220000}"/>
    <cellStyle name="Moeda 3 2 8" xfId="1035" xr:uid="{00000000-0005-0000-0000-000017220000}"/>
    <cellStyle name="Moeda 3 2 8 2" xfId="2857" xr:uid="{00000000-0005-0000-0000-000018220000}"/>
    <cellStyle name="Moeda 3 2 8 2 2" xfId="10087" xr:uid="{00000000-0005-0000-0000-000019220000}"/>
    <cellStyle name="Moeda 3 2 8 2 3" xfId="25589" xr:uid="{00000000-0005-0000-0000-00001A220000}"/>
    <cellStyle name="Moeda 3 2 8 2 4" xfId="37918" xr:uid="{00000000-0005-0000-0000-00001B220000}"/>
    <cellStyle name="Moeda 3 2 8 2 5" xfId="51385" xr:uid="{00000000-0005-0000-0000-00001C220000}"/>
    <cellStyle name="Moeda 3 2 8 3" xfId="5695" xr:uid="{00000000-0005-0000-0000-00001D220000}"/>
    <cellStyle name="Moeda 3 2 8 4" xfId="24637" xr:uid="{00000000-0005-0000-0000-00001E220000}"/>
    <cellStyle name="Moeda 3 2 8 5" xfId="36202" xr:uid="{00000000-0005-0000-0000-00001F220000}"/>
    <cellStyle name="Moeda 3 2 8 6" xfId="46591" xr:uid="{00000000-0005-0000-0000-000020220000}"/>
    <cellStyle name="Moeda 3 2 8 7" xfId="54523" xr:uid="{00000000-0005-0000-0000-000021220000}"/>
    <cellStyle name="Moeda 3 2 9" xfId="1275" xr:uid="{00000000-0005-0000-0000-000022220000}"/>
    <cellStyle name="Moeda 3 2 9 2" xfId="2858" xr:uid="{00000000-0005-0000-0000-000023220000}"/>
    <cellStyle name="Moeda 3 2 9 2 2" xfId="9988" xr:uid="{00000000-0005-0000-0000-000024220000}"/>
    <cellStyle name="Moeda 3 2 9 2 3" xfId="25590" xr:uid="{00000000-0005-0000-0000-000025220000}"/>
    <cellStyle name="Moeda 3 2 9 2 4" xfId="37919" xr:uid="{00000000-0005-0000-0000-000026220000}"/>
    <cellStyle name="Moeda 3 2 9 2 5" xfId="51029" xr:uid="{00000000-0005-0000-0000-000027220000}"/>
    <cellStyle name="Moeda 3 2 9 3" xfId="5935" xr:uid="{00000000-0005-0000-0000-000028220000}"/>
    <cellStyle name="Moeda 3 2 9 4" xfId="24913" xr:uid="{00000000-0005-0000-0000-000029220000}"/>
    <cellStyle name="Moeda 3 2 9 5" xfId="36478" xr:uid="{00000000-0005-0000-0000-00002A220000}"/>
    <cellStyle name="Moeda 3 2 9 6" xfId="46831" xr:uid="{00000000-0005-0000-0000-00002B220000}"/>
    <cellStyle name="Moeda 3 2 9 7" xfId="54763" xr:uid="{00000000-0005-0000-0000-00002C220000}"/>
    <cellStyle name="Moeda 3 3" xfId="82" xr:uid="{00000000-0005-0000-0000-00002D220000}"/>
    <cellStyle name="Moeda 3 3 10" xfId="2859" xr:uid="{00000000-0005-0000-0000-00002E220000}"/>
    <cellStyle name="Moeda 3 3 10 2" xfId="9746" xr:uid="{00000000-0005-0000-0000-00002F220000}"/>
    <cellStyle name="Moeda 3 3 10 3" xfId="25591" xr:uid="{00000000-0005-0000-0000-000030220000}"/>
    <cellStyle name="Moeda 3 3 10 4" xfId="37920" xr:uid="{00000000-0005-0000-0000-000031220000}"/>
    <cellStyle name="Moeda 3 3 10 5" xfId="50537" xr:uid="{00000000-0005-0000-0000-000032220000}"/>
    <cellStyle name="Moeda 3 3 11" xfId="4756" xr:uid="{00000000-0005-0000-0000-000033220000}"/>
    <cellStyle name="Moeda 3 3 12" xfId="24295" xr:uid="{00000000-0005-0000-0000-000034220000}"/>
    <cellStyle name="Moeda 3 3 13" xfId="35746" xr:uid="{00000000-0005-0000-0000-000035220000}"/>
    <cellStyle name="Moeda 3 3 14" xfId="45639" xr:uid="{00000000-0005-0000-0000-000036220000}"/>
    <cellStyle name="Moeda 3 3 15" xfId="53572" xr:uid="{00000000-0005-0000-0000-000037220000}"/>
    <cellStyle name="Moeda 3 3 2" xfId="236" xr:uid="{00000000-0005-0000-0000-000038220000}"/>
    <cellStyle name="Moeda 3 3 2 10" xfId="53726" xr:uid="{00000000-0005-0000-0000-000039220000}"/>
    <cellStyle name="Moeda 3 3 2 2" xfId="517" xr:uid="{00000000-0005-0000-0000-00003A220000}"/>
    <cellStyle name="Moeda 3 3 2 2 2" xfId="2860" xr:uid="{00000000-0005-0000-0000-00003B220000}"/>
    <cellStyle name="Moeda 3 3 2 2 2 2" xfId="9528" xr:uid="{00000000-0005-0000-0000-00003C220000}"/>
    <cellStyle name="Moeda 3 3 2 2 2 3" xfId="25592" xr:uid="{00000000-0005-0000-0000-00003D220000}"/>
    <cellStyle name="Moeda 3 3 2 2 2 4" xfId="37921" xr:uid="{00000000-0005-0000-0000-00003E220000}"/>
    <cellStyle name="Moeda 3 3 2 2 2 5" xfId="50376" xr:uid="{00000000-0005-0000-0000-00003F220000}"/>
    <cellStyle name="Moeda 3 3 2 2 3" xfId="2861" xr:uid="{00000000-0005-0000-0000-000040220000}"/>
    <cellStyle name="Moeda 3 3 2 2 3 2" xfId="9285" xr:uid="{00000000-0005-0000-0000-000041220000}"/>
    <cellStyle name="Moeda 3 3 2 2 3 3" xfId="25593" xr:uid="{00000000-0005-0000-0000-000042220000}"/>
    <cellStyle name="Moeda 3 3 2 2 3 4" xfId="37922" xr:uid="{00000000-0005-0000-0000-000043220000}"/>
    <cellStyle name="Moeda 3 3 2 2 3 5" xfId="50495" xr:uid="{00000000-0005-0000-0000-000044220000}"/>
    <cellStyle name="Moeda 3 3 2 2 4" xfId="5177" xr:uid="{00000000-0005-0000-0000-000045220000}"/>
    <cellStyle name="Moeda 3 3 2 2 5" xfId="24794" xr:uid="{00000000-0005-0000-0000-000046220000}"/>
    <cellStyle name="Moeda 3 3 2 2 6" xfId="36359" xr:uid="{00000000-0005-0000-0000-000047220000}"/>
    <cellStyle name="Moeda 3 3 2 2 7" xfId="46073" xr:uid="{00000000-0005-0000-0000-000048220000}"/>
    <cellStyle name="Moeda 3 3 2 2 8" xfId="54005" xr:uid="{00000000-0005-0000-0000-000049220000}"/>
    <cellStyle name="Moeda 3 3 2 3" xfId="1432" xr:uid="{00000000-0005-0000-0000-00004A220000}"/>
    <cellStyle name="Moeda 3 3 2 3 2" xfId="2862" xr:uid="{00000000-0005-0000-0000-00004B220000}"/>
    <cellStyle name="Moeda 3 3 2 3 2 2" xfId="10101" xr:uid="{00000000-0005-0000-0000-00004C220000}"/>
    <cellStyle name="Moeda 3 3 2 3 2 3" xfId="25594" xr:uid="{00000000-0005-0000-0000-00004D220000}"/>
    <cellStyle name="Moeda 3 3 2 3 2 4" xfId="37923" xr:uid="{00000000-0005-0000-0000-00004E220000}"/>
    <cellStyle name="Moeda 3 3 2 3 2 5" xfId="51194" xr:uid="{00000000-0005-0000-0000-00004F220000}"/>
    <cellStyle name="Moeda 3 3 2 3 3" xfId="6092" xr:uid="{00000000-0005-0000-0000-000050220000}"/>
    <cellStyle name="Moeda 3 3 2 3 4" xfId="25070" xr:uid="{00000000-0005-0000-0000-000051220000}"/>
    <cellStyle name="Moeda 3 3 2 3 5" xfId="36635" xr:uid="{00000000-0005-0000-0000-000052220000}"/>
    <cellStyle name="Moeda 3 3 2 3 6" xfId="46988" xr:uid="{00000000-0005-0000-0000-000053220000}"/>
    <cellStyle name="Moeda 3 3 2 3 7" xfId="54920" xr:uid="{00000000-0005-0000-0000-000054220000}"/>
    <cellStyle name="Moeda 3 3 2 4" xfId="2863" xr:uid="{00000000-0005-0000-0000-000055220000}"/>
    <cellStyle name="Moeda 3 3 2 4 2" xfId="9491" xr:uid="{00000000-0005-0000-0000-000056220000}"/>
    <cellStyle name="Moeda 3 3 2 4 3" xfId="25595" xr:uid="{00000000-0005-0000-0000-000057220000}"/>
    <cellStyle name="Moeda 3 3 2 4 4" xfId="37924" xr:uid="{00000000-0005-0000-0000-000058220000}"/>
    <cellStyle name="Moeda 3 3 2 4 5" xfId="51391" xr:uid="{00000000-0005-0000-0000-000059220000}"/>
    <cellStyle name="Moeda 3 3 2 5" xfId="2864" xr:uid="{00000000-0005-0000-0000-00005A220000}"/>
    <cellStyle name="Moeda 3 3 2 5 2" xfId="10500" xr:uid="{00000000-0005-0000-0000-00005B220000}"/>
    <cellStyle name="Moeda 3 3 2 5 3" xfId="25596" xr:uid="{00000000-0005-0000-0000-00005C220000}"/>
    <cellStyle name="Moeda 3 3 2 5 4" xfId="37925" xr:uid="{00000000-0005-0000-0000-00005D220000}"/>
    <cellStyle name="Moeda 3 3 2 5 5" xfId="50505" xr:uid="{00000000-0005-0000-0000-00005E220000}"/>
    <cellStyle name="Moeda 3 3 2 6" xfId="4899" xr:uid="{00000000-0005-0000-0000-00005F220000}"/>
    <cellStyle name="Moeda 3 3 2 7" xfId="24518" xr:uid="{00000000-0005-0000-0000-000060220000}"/>
    <cellStyle name="Moeda 3 3 2 8" xfId="35831" xr:uid="{00000000-0005-0000-0000-000061220000}"/>
    <cellStyle name="Moeda 3 3 2 9" xfId="45793" xr:uid="{00000000-0005-0000-0000-000062220000}"/>
    <cellStyle name="Moeda 3 3 3" xfId="167" xr:uid="{00000000-0005-0000-0000-000063220000}"/>
    <cellStyle name="Moeda 3 3 3 10" xfId="53657" xr:uid="{00000000-0005-0000-0000-000064220000}"/>
    <cellStyle name="Moeda 3 3 3 2" xfId="448" xr:uid="{00000000-0005-0000-0000-000065220000}"/>
    <cellStyle name="Moeda 3 3 3 2 2" xfId="2865" xr:uid="{00000000-0005-0000-0000-000066220000}"/>
    <cellStyle name="Moeda 3 3 3 2 2 2" xfId="9917" xr:uid="{00000000-0005-0000-0000-000067220000}"/>
    <cellStyle name="Moeda 3 3 3 2 2 3" xfId="25597" xr:uid="{00000000-0005-0000-0000-000068220000}"/>
    <cellStyle name="Moeda 3 3 3 2 2 4" xfId="37926" xr:uid="{00000000-0005-0000-0000-000069220000}"/>
    <cellStyle name="Moeda 3 3 3 2 2 5" xfId="51160" xr:uid="{00000000-0005-0000-0000-00006A220000}"/>
    <cellStyle name="Moeda 3 3 3 2 3" xfId="5108" xr:uid="{00000000-0005-0000-0000-00006B220000}"/>
    <cellStyle name="Moeda 3 3 3 2 4" xfId="24725" xr:uid="{00000000-0005-0000-0000-00006C220000}"/>
    <cellStyle name="Moeda 3 3 3 2 5" xfId="36290" xr:uid="{00000000-0005-0000-0000-00006D220000}"/>
    <cellStyle name="Moeda 3 3 3 2 6" xfId="46004" xr:uid="{00000000-0005-0000-0000-00006E220000}"/>
    <cellStyle name="Moeda 3 3 3 2 7" xfId="53936" xr:uid="{00000000-0005-0000-0000-00006F220000}"/>
    <cellStyle name="Moeda 3 3 3 3" xfId="1363" xr:uid="{00000000-0005-0000-0000-000070220000}"/>
    <cellStyle name="Moeda 3 3 3 3 2" xfId="2866" xr:uid="{00000000-0005-0000-0000-000071220000}"/>
    <cellStyle name="Moeda 3 3 3 3 2 2" xfId="10531" xr:uid="{00000000-0005-0000-0000-000072220000}"/>
    <cellStyle name="Moeda 3 3 3 3 2 3" xfId="25598" xr:uid="{00000000-0005-0000-0000-000073220000}"/>
    <cellStyle name="Moeda 3 3 3 3 2 4" xfId="37927" xr:uid="{00000000-0005-0000-0000-000074220000}"/>
    <cellStyle name="Moeda 3 3 3 3 2 5" xfId="50414" xr:uid="{00000000-0005-0000-0000-000075220000}"/>
    <cellStyle name="Moeda 3 3 3 3 3" xfId="6023" xr:uid="{00000000-0005-0000-0000-000076220000}"/>
    <cellStyle name="Moeda 3 3 3 3 4" xfId="25001" xr:uid="{00000000-0005-0000-0000-000077220000}"/>
    <cellStyle name="Moeda 3 3 3 3 5" xfId="36566" xr:uid="{00000000-0005-0000-0000-000078220000}"/>
    <cellStyle name="Moeda 3 3 3 3 6" xfId="46919" xr:uid="{00000000-0005-0000-0000-000079220000}"/>
    <cellStyle name="Moeda 3 3 3 3 7" xfId="54851" xr:uid="{00000000-0005-0000-0000-00007A220000}"/>
    <cellStyle name="Moeda 3 3 3 4" xfId="2867" xr:uid="{00000000-0005-0000-0000-00007B220000}"/>
    <cellStyle name="Moeda 3 3 3 4 2" xfId="10335" xr:uid="{00000000-0005-0000-0000-00007C220000}"/>
    <cellStyle name="Moeda 3 3 3 4 3" xfId="25599" xr:uid="{00000000-0005-0000-0000-00007D220000}"/>
    <cellStyle name="Moeda 3 3 3 4 4" xfId="37928" xr:uid="{00000000-0005-0000-0000-00007E220000}"/>
    <cellStyle name="Moeda 3 3 3 4 5" xfId="50224" xr:uid="{00000000-0005-0000-0000-00007F220000}"/>
    <cellStyle name="Moeda 3 3 3 5" xfId="2868" xr:uid="{00000000-0005-0000-0000-000080220000}"/>
    <cellStyle name="Moeda 3 3 3 5 2" xfId="9774" xr:uid="{00000000-0005-0000-0000-000081220000}"/>
    <cellStyle name="Moeda 3 3 3 5 3" xfId="25600" xr:uid="{00000000-0005-0000-0000-000082220000}"/>
    <cellStyle name="Moeda 3 3 3 5 4" xfId="37929" xr:uid="{00000000-0005-0000-0000-000083220000}"/>
    <cellStyle name="Moeda 3 3 3 5 5" xfId="50184" xr:uid="{00000000-0005-0000-0000-000084220000}"/>
    <cellStyle name="Moeda 3 3 3 6" xfId="4830" xr:uid="{00000000-0005-0000-0000-000085220000}"/>
    <cellStyle name="Moeda 3 3 3 7" xfId="24449" xr:uid="{00000000-0005-0000-0000-000086220000}"/>
    <cellStyle name="Moeda 3 3 3 8" xfId="36026" xr:uid="{00000000-0005-0000-0000-000087220000}"/>
    <cellStyle name="Moeda 3 3 3 9" xfId="45724" xr:uid="{00000000-0005-0000-0000-000088220000}"/>
    <cellStyle name="Moeda 3 3 4" xfId="305" xr:uid="{00000000-0005-0000-0000-000089220000}"/>
    <cellStyle name="Moeda 3 3 4 10" xfId="53795" xr:uid="{00000000-0005-0000-0000-00008A220000}"/>
    <cellStyle name="Moeda 3 3 4 2" xfId="586" xr:uid="{00000000-0005-0000-0000-00008B220000}"/>
    <cellStyle name="Moeda 3 3 4 2 2" xfId="2869" xr:uid="{00000000-0005-0000-0000-00008C220000}"/>
    <cellStyle name="Moeda 3 3 4 2 2 2" xfId="10294" xr:uid="{00000000-0005-0000-0000-00008D220000}"/>
    <cellStyle name="Moeda 3 3 4 2 2 3" xfId="25601" xr:uid="{00000000-0005-0000-0000-00008E220000}"/>
    <cellStyle name="Moeda 3 3 4 2 2 4" xfId="37930" xr:uid="{00000000-0005-0000-0000-00008F220000}"/>
    <cellStyle name="Moeda 3 3 4 2 2 5" xfId="50238" xr:uid="{00000000-0005-0000-0000-000090220000}"/>
    <cellStyle name="Moeda 3 3 4 2 3" xfId="5246" xr:uid="{00000000-0005-0000-0000-000091220000}"/>
    <cellStyle name="Moeda 3 3 4 2 4" xfId="24863" xr:uid="{00000000-0005-0000-0000-000092220000}"/>
    <cellStyle name="Moeda 3 3 4 2 5" xfId="36428" xr:uid="{00000000-0005-0000-0000-000093220000}"/>
    <cellStyle name="Moeda 3 3 4 2 6" xfId="46142" xr:uid="{00000000-0005-0000-0000-000094220000}"/>
    <cellStyle name="Moeda 3 3 4 2 7" xfId="54074" xr:uid="{00000000-0005-0000-0000-000095220000}"/>
    <cellStyle name="Moeda 3 3 4 3" xfId="1501" xr:uid="{00000000-0005-0000-0000-000096220000}"/>
    <cellStyle name="Moeda 3 3 4 3 2" xfId="2870" xr:uid="{00000000-0005-0000-0000-000097220000}"/>
    <cellStyle name="Moeda 3 3 4 3 2 2" xfId="10065" xr:uid="{00000000-0005-0000-0000-000098220000}"/>
    <cellStyle name="Moeda 3 3 4 3 2 3" xfId="25602" xr:uid="{00000000-0005-0000-0000-000099220000}"/>
    <cellStyle name="Moeda 3 3 4 3 2 4" xfId="37931" xr:uid="{00000000-0005-0000-0000-00009A220000}"/>
    <cellStyle name="Moeda 3 3 4 3 2 5" xfId="51224" xr:uid="{00000000-0005-0000-0000-00009B220000}"/>
    <cellStyle name="Moeda 3 3 4 3 3" xfId="6161" xr:uid="{00000000-0005-0000-0000-00009C220000}"/>
    <cellStyle name="Moeda 3 3 4 3 4" xfId="25139" xr:uid="{00000000-0005-0000-0000-00009D220000}"/>
    <cellStyle name="Moeda 3 3 4 3 5" xfId="36704" xr:uid="{00000000-0005-0000-0000-00009E220000}"/>
    <cellStyle name="Moeda 3 3 4 3 6" xfId="47057" xr:uid="{00000000-0005-0000-0000-00009F220000}"/>
    <cellStyle name="Moeda 3 3 4 3 7" xfId="54989" xr:uid="{00000000-0005-0000-0000-0000A0220000}"/>
    <cellStyle name="Moeda 3 3 4 4" xfId="2871" xr:uid="{00000000-0005-0000-0000-0000A1220000}"/>
    <cellStyle name="Moeda 3 3 4 4 2" xfId="10096" xr:uid="{00000000-0005-0000-0000-0000A2220000}"/>
    <cellStyle name="Moeda 3 3 4 4 3" xfId="25603" xr:uid="{00000000-0005-0000-0000-0000A3220000}"/>
    <cellStyle name="Moeda 3 3 4 4 4" xfId="37932" xr:uid="{00000000-0005-0000-0000-0000A4220000}"/>
    <cellStyle name="Moeda 3 3 4 4 5" xfId="51462" xr:uid="{00000000-0005-0000-0000-0000A5220000}"/>
    <cellStyle name="Moeda 3 3 4 5" xfId="2872" xr:uid="{00000000-0005-0000-0000-0000A6220000}"/>
    <cellStyle name="Moeda 3 3 4 5 2" xfId="10011" xr:uid="{00000000-0005-0000-0000-0000A7220000}"/>
    <cellStyle name="Moeda 3 3 4 5 3" xfId="25604" xr:uid="{00000000-0005-0000-0000-0000A8220000}"/>
    <cellStyle name="Moeda 3 3 4 5 4" xfId="37933" xr:uid="{00000000-0005-0000-0000-0000A9220000}"/>
    <cellStyle name="Moeda 3 3 4 5 5" xfId="50577" xr:uid="{00000000-0005-0000-0000-0000AA220000}"/>
    <cellStyle name="Moeda 3 3 4 6" xfId="4968" xr:uid="{00000000-0005-0000-0000-0000AB220000}"/>
    <cellStyle name="Moeda 3 3 4 7" xfId="24587" xr:uid="{00000000-0005-0000-0000-0000AC220000}"/>
    <cellStyle name="Moeda 3 3 4 8" xfId="36152" xr:uid="{00000000-0005-0000-0000-0000AD220000}"/>
    <cellStyle name="Moeda 3 3 4 9" xfId="45862" xr:uid="{00000000-0005-0000-0000-0000AE220000}"/>
    <cellStyle name="Moeda 3 3 5" xfId="379" xr:uid="{00000000-0005-0000-0000-0000AF220000}"/>
    <cellStyle name="Moeda 3 3 5 2" xfId="2873" xr:uid="{00000000-0005-0000-0000-0000B0220000}"/>
    <cellStyle name="Moeda 3 3 5 2 2" xfId="9736" xr:uid="{00000000-0005-0000-0000-0000B1220000}"/>
    <cellStyle name="Moeda 3 3 5 2 3" xfId="25605" xr:uid="{00000000-0005-0000-0000-0000B2220000}"/>
    <cellStyle name="Moeda 3 3 5 2 4" xfId="37934" xr:uid="{00000000-0005-0000-0000-0000B3220000}"/>
    <cellStyle name="Moeda 3 3 5 2 5" xfId="50868" xr:uid="{00000000-0005-0000-0000-0000B4220000}"/>
    <cellStyle name="Moeda 3 3 5 3" xfId="2874" xr:uid="{00000000-0005-0000-0000-0000B5220000}"/>
    <cellStyle name="Moeda 3 3 5 3 2" xfId="9795" xr:uid="{00000000-0005-0000-0000-0000B6220000}"/>
    <cellStyle name="Moeda 3 3 5 3 3" xfId="25606" xr:uid="{00000000-0005-0000-0000-0000B7220000}"/>
    <cellStyle name="Moeda 3 3 5 3 4" xfId="37935" xr:uid="{00000000-0005-0000-0000-0000B8220000}"/>
    <cellStyle name="Moeda 3 3 5 3 5" xfId="50944" xr:uid="{00000000-0005-0000-0000-0000B9220000}"/>
    <cellStyle name="Moeda 3 3 5 4" xfId="5039" xr:uid="{00000000-0005-0000-0000-0000BA220000}"/>
    <cellStyle name="Moeda 3 3 5 5" xfId="24380" xr:uid="{00000000-0005-0000-0000-0000BB220000}"/>
    <cellStyle name="Moeda 3 3 5 6" xfId="35957" xr:uid="{00000000-0005-0000-0000-0000BC220000}"/>
    <cellStyle name="Moeda 3 3 5 7" xfId="45935" xr:uid="{00000000-0005-0000-0000-0000BD220000}"/>
    <cellStyle name="Moeda 3 3 5 8" xfId="53867" xr:uid="{00000000-0005-0000-0000-0000BE220000}"/>
    <cellStyle name="Moeda 3 3 6" xfId="1054" xr:uid="{00000000-0005-0000-0000-0000BF220000}"/>
    <cellStyle name="Moeda 3 3 6 2" xfId="2875" xr:uid="{00000000-0005-0000-0000-0000C0220000}"/>
    <cellStyle name="Moeda 3 3 6 2 2" xfId="10495" xr:uid="{00000000-0005-0000-0000-0000C1220000}"/>
    <cellStyle name="Moeda 3 3 6 2 3" xfId="25607" xr:uid="{00000000-0005-0000-0000-0000C2220000}"/>
    <cellStyle name="Moeda 3 3 6 2 4" xfId="37936" xr:uid="{00000000-0005-0000-0000-0000C3220000}"/>
    <cellStyle name="Moeda 3 3 6 2 5" xfId="50445" xr:uid="{00000000-0005-0000-0000-0000C4220000}"/>
    <cellStyle name="Moeda 3 3 6 3" xfId="5714" xr:uid="{00000000-0005-0000-0000-0000C5220000}"/>
    <cellStyle name="Moeda 3 3 6 4" xfId="24656" xr:uid="{00000000-0005-0000-0000-0000C6220000}"/>
    <cellStyle name="Moeda 3 3 6 5" xfId="36221" xr:uid="{00000000-0005-0000-0000-0000C7220000}"/>
    <cellStyle name="Moeda 3 3 6 6" xfId="46610" xr:uid="{00000000-0005-0000-0000-0000C8220000}"/>
    <cellStyle name="Moeda 3 3 6 7" xfId="54542" xr:uid="{00000000-0005-0000-0000-0000C9220000}"/>
    <cellStyle name="Moeda 3 3 7" xfId="1294" xr:uid="{00000000-0005-0000-0000-0000CA220000}"/>
    <cellStyle name="Moeda 3 3 7 2" xfId="2876" xr:uid="{00000000-0005-0000-0000-0000CB220000}"/>
    <cellStyle name="Moeda 3 3 7 2 2" xfId="10524" xr:uid="{00000000-0005-0000-0000-0000CC220000}"/>
    <cellStyle name="Moeda 3 3 7 2 3" xfId="25608" xr:uid="{00000000-0005-0000-0000-0000CD220000}"/>
    <cellStyle name="Moeda 3 3 7 2 4" xfId="37937" xr:uid="{00000000-0005-0000-0000-0000CE220000}"/>
    <cellStyle name="Moeda 3 3 7 2 5" xfId="50870" xr:uid="{00000000-0005-0000-0000-0000CF220000}"/>
    <cellStyle name="Moeda 3 3 7 3" xfId="5954" xr:uid="{00000000-0005-0000-0000-0000D0220000}"/>
    <cellStyle name="Moeda 3 3 7 4" xfId="24932" xr:uid="{00000000-0005-0000-0000-0000D1220000}"/>
    <cellStyle name="Moeda 3 3 7 5" xfId="36497" xr:uid="{00000000-0005-0000-0000-0000D2220000}"/>
    <cellStyle name="Moeda 3 3 7 6" xfId="46850" xr:uid="{00000000-0005-0000-0000-0000D3220000}"/>
    <cellStyle name="Moeda 3 3 7 7" xfId="54782" xr:uid="{00000000-0005-0000-0000-0000D4220000}"/>
    <cellStyle name="Moeda 3 3 8" xfId="2877" xr:uid="{00000000-0005-0000-0000-0000D5220000}"/>
    <cellStyle name="Moeda 3 3 8 2" xfId="10406" xr:uid="{00000000-0005-0000-0000-0000D6220000}"/>
    <cellStyle name="Moeda 3 3 8 3" xfId="25609" xr:uid="{00000000-0005-0000-0000-0000D7220000}"/>
    <cellStyle name="Moeda 3 3 8 4" xfId="37938" xr:uid="{00000000-0005-0000-0000-0000D8220000}"/>
    <cellStyle name="Moeda 3 3 8 5" xfId="50915" xr:uid="{00000000-0005-0000-0000-0000D9220000}"/>
    <cellStyle name="Moeda 3 3 9" xfId="2878" xr:uid="{00000000-0005-0000-0000-0000DA220000}"/>
    <cellStyle name="Moeda 3 3 9 2" xfId="9318" xr:uid="{00000000-0005-0000-0000-0000DB220000}"/>
    <cellStyle name="Moeda 3 3 9 3" xfId="25610" xr:uid="{00000000-0005-0000-0000-0000DC220000}"/>
    <cellStyle name="Moeda 3 3 9 4" xfId="37939" xr:uid="{00000000-0005-0000-0000-0000DD220000}"/>
    <cellStyle name="Moeda 3 3 9 5" xfId="50201" xr:uid="{00000000-0005-0000-0000-0000DE220000}"/>
    <cellStyle name="Moeda 3 4" xfId="216" xr:uid="{00000000-0005-0000-0000-0000DF220000}"/>
    <cellStyle name="Moeda 3 4 10" xfId="53706" xr:uid="{00000000-0005-0000-0000-0000E0220000}"/>
    <cellStyle name="Moeda 3 4 2" xfId="497" xr:uid="{00000000-0005-0000-0000-0000E1220000}"/>
    <cellStyle name="Moeda 3 4 2 2" xfId="2879" xr:uid="{00000000-0005-0000-0000-0000E2220000}"/>
    <cellStyle name="Moeda 3 4 2 2 2" xfId="9481" xr:uid="{00000000-0005-0000-0000-0000E3220000}"/>
    <cellStyle name="Moeda 3 4 2 2 3" xfId="25611" xr:uid="{00000000-0005-0000-0000-0000E4220000}"/>
    <cellStyle name="Moeda 3 4 2 2 4" xfId="37940" xr:uid="{00000000-0005-0000-0000-0000E5220000}"/>
    <cellStyle name="Moeda 3 4 2 2 5" xfId="50739" xr:uid="{00000000-0005-0000-0000-0000E6220000}"/>
    <cellStyle name="Moeda 3 4 2 3" xfId="2880" xr:uid="{00000000-0005-0000-0000-0000E7220000}"/>
    <cellStyle name="Moeda 3 4 2 3 2" xfId="9354" xr:uid="{00000000-0005-0000-0000-0000E8220000}"/>
    <cellStyle name="Moeda 3 4 2 3 3" xfId="25612" xr:uid="{00000000-0005-0000-0000-0000E9220000}"/>
    <cellStyle name="Moeda 3 4 2 3 4" xfId="37941" xr:uid="{00000000-0005-0000-0000-0000EA220000}"/>
    <cellStyle name="Moeda 3 4 2 3 5" xfId="50766" xr:uid="{00000000-0005-0000-0000-0000EB220000}"/>
    <cellStyle name="Moeda 3 4 2 4" xfId="5157" xr:uid="{00000000-0005-0000-0000-0000EC220000}"/>
    <cellStyle name="Moeda 3 4 2 5" xfId="24774" xr:uid="{00000000-0005-0000-0000-0000ED220000}"/>
    <cellStyle name="Moeda 3 4 2 6" xfId="36339" xr:uid="{00000000-0005-0000-0000-0000EE220000}"/>
    <cellStyle name="Moeda 3 4 2 7" xfId="46053" xr:uid="{00000000-0005-0000-0000-0000EF220000}"/>
    <cellStyle name="Moeda 3 4 2 8" xfId="53985" xr:uid="{00000000-0005-0000-0000-0000F0220000}"/>
    <cellStyle name="Moeda 3 4 3" xfId="1412" xr:uid="{00000000-0005-0000-0000-0000F1220000}"/>
    <cellStyle name="Moeda 3 4 3 2" xfId="2881" xr:uid="{00000000-0005-0000-0000-0000F2220000}"/>
    <cellStyle name="Moeda 3 4 3 2 2" xfId="9605" xr:uid="{00000000-0005-0000-0000-0000F3220000}"/>
    <cellStyle name="Moeda 3 4 3 2 3" xfId="25613" xr:uid="{00000000-0005-0000-0000-0000F4220000}"/>
    <cellStyle name="Moeda 3 4 3 2 4" xfId="37942" xr:uid="{00000000-0005-0000-0000-0000F5220000}"/>
    <cellStyle name="Moeda 3 4 3 2 5" xfId="50381" xr:uid="{00000000-0005-0000-0000-0000F6220000}"/>
    <cellStyle name="Moeda 3 4 3 3" xfId="6072" xr:uid="{00000000-0005-0000-0000-0000F7220000}"/>
    <cellStyle name="Moeda 3 4 3 4" xfId="25050" xr:uid="{00000000-0005-0000-0000-0000F8220000}"/>
    <cellStyle name="Moeda 3 4 3 5" xfId="36615" xr:uid="{00000000-0005-0000-0000-0000F9220000}"/>
    <cellStyle name="Moeda 3 4 3 6" xfId="46968" xr:uid="{00000000-0005-0000-0000-0000FA220000}"/>
    <cellStyle name="Moeda 3 4 3 7" xfId="54900" xr:uid="{00000000-0005-0000-0000-0000FB220000}"/>
    <cellStyle name="Moeda 3 4 4" xfId="2882" xr:uid="{00000000-0005-0000-0000-0000FC220000}"/>
    <cellStyle name="Moeda 3 4 4 2" xfId="9851" xr:uid="{00000000-0005-0000-0000-0000FD220000}"/>
    <cellStyle name="Moeda 3 4 4 3" xfId="25614" xr:uid="{00000000-0005-0000-0000-0000FE220000}"/>
    <cellStyle name="Moeda 3 4 4 4" xfId="37943" xr:uid="{00000000-0005-0000-0000-0000FF220000}"/>
    <cellStyle name="Moeda 3 4 4 5" xfId="51392" xr:uid="{00000000-0005-0000-0000-000000230000}"/>
    <cellStyle name="Moeda 3 4 5" xfId="2883" xr:uid="{00000000-0005-0000-0000-000001230000}"/>
    <cellStyle name="Moeda 3 4 5 2" xfId="9952" xr:uid="{00000000-0005-0000-0000-000002230000}"/>
    <cellStyle name="Moeda 3 4 5 3" xfId="25615" xr:uid="{00000000-0005-0000-0000-000003230000}"/>
    <cellStyle name="Moeda 3 4 5 4" xfId="37944" xr:uid="{00000000-0005-0000-0000-000004230000}"/>
    <cellStyle name="Moeda 3 4 5 5" xfId="50946" xr:uid="{00000000-0005-0000-0000-000005230000}"/>
    <cellStyle name="Moeda 3 4 6" xfId="4879" xr:uid="{00000000-0005-0000-0000-000006230000}"/>
    <cellStyle name="Moeda 3 4 7" xfId="24498" xr:uid="{00000000-0005-0000-0000-000007230000}"/>
    <cellStyle name="Moeda 3 4 8" xfId="35811" xr:uid="{00000000-0005-0000-0000-000008230000}"/>
    <cellStyle name="Moeda 3 4 9" xfId="45773" xr:uid="{00000000-0005-0000-0000-000009230000}"/>
    <cellStyle name="Moeda 3 5" xfId="147" xr:uid="{00000000-0005-0000-0000-00000A230000}"/>
    <cellStyle name="Moeda 3 5 10" xfId="53637" xr:uid="{00000000-0005-0000-0000-00000B230000}"/>
    <cellStyle name="Moeda 3 5 2" xfId="428" xr:uid="{00000000-0005-0000-0000-00000C230000}"/>
    <cellStyle name="Moeda 3 5 2 2" xfId="2884" xr:uid="{00000000-0005-0000-0000-00000D230000}"/>
    <cellStyle name="Moeda 3 5 2 2 2" xfId="10578" xr:uid="{00000000-0005-0000-0000-00000E230000}"/>
    <cellStyle name="Moeda 3 5 2 2 3" xfId="25616" xr:uid="{00000000-0005-0000-0000-00000F230000}"/>
    <cellStyle name="Moeda 3 5 2 2 4" xfId="37945" xr:uid="{00000000-0005-0000-0000-000010230000}"/>
    <cellStyle name="Moeda 3 5 2 2 5" xfId="50194" xr:uid="{00000000-0005-0000-0000-000011230000}"/>
    <cellStyle name="Moeda 3 5 2 3" xfId="5088" xr:uid="{00000000-0005-0000-0000-000012230000}"/>
    <cellStyle name="Moeda 3 5 2 4" xfId="24705" xr:uid="{00000000-0005-0000-0000-000013230000}"/>
    <cellStyle name="Moeda 3 5 2 5" xfId="36270" xr:uid="{00000000-0005-0000-0000-000014230000}"/>
    <cellStyle name="Moeda 3 5 2 6" xfId="45984" xr:uid="{00000000-0005-0000-0000-000015230000}"/>
    <cellStyle name="Moeda 3 5 2 7" xfId="53916" xr:uid="{00000000-0005-0000-0000-000016230000}"/>
    <cellStyle name="Moeda 3 5 3" xfId="1343" xr:uid="{00000000-0005-0000-0000-000017230000}"/>
    <cellStyle name="Moeda 3 5 3 2" xfId="2885" xr:uid="{00000000-0005-0000-0000-000018230000}"/>
    <cellStyle name="Moeda 3 5 3 2 2" xfId="9426" xr:uid="{00000000-0005-0000-0000-000019230000}"/>
    <cellStyle name="Moeda 3 5 3 2 3" xfId="25617" xr:uid="{00000000-0005-0000-0000-00001A230000}"/>
    <cellStyle name="Moeda 3 5 3 2 4" xfId="37946" xr:uid="{00000000-0005-0000-0000-00001B230000}"/>
    <cellStyle name="Moeda 3 5 3 2 5" xfId="50800" xr:uid="{00000000-0005-0000-0000-00001C230000}"/>
    <cellStyle name="Moeda 3 5 3 3" xfId="6003" xr:uid="{00000000-0005-0000-0000-00001D230000}"/>
    <cellStyle name="Moeda 3 5 3 4" xfId="24981" xr:uid="{00000000-0005-0000-0000-00001E230000}"/>
    <cellStyle name="Moeda 3 5 3 5" xfId="36546" xr:uid="{00000000-0005-0000-0000-00001F230000}"/>
    <cellStyle name="Moeda 3 5 3 6" xfId="46899" xr:uid="{00000000-0005-0000-0000-000020230000}"/>
    <cellStyle name="Moeda 3 5 3 7" xfId="54831" xr:uid="{00000000-0005-0000-0000-000021230000}"/>
    <cellStyle name="Moeda 3 5 4" xfId="2886" xr:uid="{00000000-0005-0000-0000-000022230000}"/>
    <cellStyle name="Moeda 3 5 4 2" xfId="9993" xr:uid="{00000000-0005-0000-0000-000023230000}"/>
    <cellStyle name="Moeda 3 5 4 3" xfId="25618" xr:uid="{00000000-0005-0000-0000-000024230000}"/>
    <cellStyle name="Moeda 3 5 4 4" xfId="37947" xr:uid="{00000000-0005-0000-0000-000025230000}"/>
    <cellStyle name="Moeda 3 5 4 5" xfId="50918" xr:uid="{00000000-0005-0000-0000-000026230000}"/>
    <cellStyle name="Moeda 3 5 5" xfId="2887" xr:uid="{00000000-0005-0000-0000-000027230000}"/>
    <cellStyle name="Moeda 3 5 5 2" xfId="9456" xr:uid="{00000000-0005-0000-0000-000028230000}"/>
    <cellStyle name="Moeda 3 5 5 3" xfId="25619" xr:uid="{00000000-0005-0000-0000-000029230000}"/>
    <cellStyle name="Moeda 3 5 5 4" xfId="37948" xr:uid="{00000000-0005-0000-0000-00002A230000}"/>
    <cellStyle name="Moeda 3 5 5 5" xfId="50642" xr:uid="{00000000-0005-0000-0000-00002B230000}"/>
    <cellStyle name="Moeda 3 5 6" xfId="4810" xr:uid="{00000000-0005-0000-0000-00002C230000}"/>
    <cellStyle name="Moeda 3 5 7" xfId="24429" xr:uid="{00000000-0005-0000-0000-00002D230000}"/>
    <cellStyle name="Moeda 3 5 8" xfId="36006" xr:uid="{00000000-0005-0000-0000-00002E230000}"/>
    <cellStyle name="Moeda 3 5 9" xfId="45704" xr:uid="{00000000-0005-0000-0000-00002F230000}"/>
    <cellStyle name="Moeda 3 6" xfId="285" xr:uid="{00000000-0005-0000-0000-000030230000}"/>
    <cellStyle name="Moeda 3 6 10" xfId="53775" xr:uid="{00000000-0005-0000-0000-000031230000}"/>
    <cellStyle name="Moeda 3 6 2" xfId="566" xr:uid="{00000000-0005-0000-0000-000032230000}"/>
    <cellStyle name="Moeda 3 6 2 2" xfId="2888" xr:uid="{00000000-0005-0000-0000-000033230000}"/>
    <cellStyle name="Moeda 3 6 2 2 2" xfId="9367" xr:uid="{00000000-0005-0000-0000-000034230000}"/>
    <cellStyle name="Moeda 3 6 2 2 3" xfId="25620" xr:uid="{00000000-0005-0000-0000-000035230000}"/>
    <cellStyle name="Moeda 3 6 2 2 4" xfId="37949" xr:uid="{00000000-0005-0000-0000-000036230000}"/>
    <cellStyle name="Moeda 3 6 2 2 5" xfId="50872" xr:uid="{00000000-0005-0000-0000-000037230000}"/>
    <cellStyle name="Moeda 3 6 2 3" xfId="5226" xr:uid="{00000000-0005-0000-0000-000038230000}"/>
    <cellStyle name="Moeda 3 6 2 4" xfId="24843" xr:uid="{00000000-0005-0000-0000-000039230000}"/>
    <cellStyle name="Moeda 3 6 2 5" xfId="36408" xr:uid="{00000000-0005-0000-0000-00003A230000}"/>
    <cellStyle name="Moeda 3 6 2 6" xfId="46122" xr:uid="{00000000-0005-0000-0000-00003B230000}"/>
    <cellStyle name="Moeda 3 6 2 7" xfId="54054" xr:uid="{00000000-0005-0000-0000-00003C230000}"/>
    <cellStyle name="Moeda 3 6 3" xfId="1481" xr:uid="{00000000-0005-0000-0000-00003D230000}"/>
    <cellStyle name="Moeda 3 6 3 2" xfId="2889" xr:uid="{00000000-0005-0000-0000-00003E230000}"/>
    <cellStyle name="Moeda 3 6 3 2 2" xfId="9888" xr:uid="{00000000-0005-0000-0000-00003F230000}"/>
    <cellStyle name="Moeda 3 6 3 2 3" xfId="25621" xr:uid="{00000000-0005-0000-0000-000040230000}"/>
    <cellStyle name="Moeda 3 6 3 2 4" xfId="37950" xr:uid="{00000000-0005-0000-0000-000041230000}"/>
    <cellStyle name="Moeda 3 6 3 2 5" xfId="50667" xr:uid="{00000000-0005-0000-0000-000042230000}"/>
    <cellStyle name="Moeda 3 6 3 3" xfId="6141" xr:uid="{00000000-0005-0000-0000-000043230000}"/>
    <cellStyle name="Moeda 3 6 3 4" xfId="25119" xr:uid="{00000000-0005-0000-0000-000044230000}"/>
    <cellStyle name="Moeda 3 6 3 5" xfId="36684" xr:uid="{00000000-0005-0000-0000-000045230000}"/>
    <cellStyle name="Moeda 3 6 3 6" xfId="47037" xr:uid="{00000000-0005-0000-0000-000046230000}"/>
    <cellStyle name="Moeda 3 6 3 7" xfId="54969" xr:uid="{00000000-0005-0000-0000-000047230000}"/>
    <cellStyle name="Moeda 3 6 4" xfId="2890" xr:uid="{00000000-0005-0000-0000-000048230000}"/>
    <cellStyle name="Moeda 3 6 4 2" xfId="9315" xr:uid="{00000000-0005-0000-0000-000049230000}"/>
    <cellStyle name="Moeda 3 6 4 3" xfId="25622" xr:uid="{00000000-0005-0000-0000-00004A230000}"/>
    <cellStyle name="Moeda 3 6 4 4" xfId="37951" xr:uid="{00000000-0005-0000-0000-00004B230000}"/>
    <cellStyle name="Moeda 3 6 4 5" xfId="50726" xr:uid="{00000000-0005-0000-0000-00004C230000}"/>
    <cellStyle name="Moeda 3 6 5" xfId="2891" xr:uid="{00000000-0005-0000-0000-00004D230000}"/>
    <cellStyle name="Moeda 3 6 5 2" xfId="9778" xr:uid="{00000000-0005-0000-0000-00004E230000}"/>
    <cellStyle name="Moeda 3 6 5 3" xfId="25623" xr:uid="{00000000-0005-0000-0000-00004F230000}"/>
    <cellStyle name="Moeda 3 6 5 4" xfId="37952" xr:uid="{00000000-0005-0000-0000-000050230000}"/>
    <cellStyle name="Moeda 3 6 5 5" xfId="51138" xr:uid="{00000000-0005-0000-0000-000051230000}"/>
    <cellStyle name="Moeda 3 6 6" xfId="4948" xr:uid="{00000000-0005-0000-0000-000052230000}"/>
    <cellStyle name="Moeda 3 6 7" xfId="24567" xr:uid="{00000000-0005-0000-0000-000053230000}"/>
    <cellStyle name="Moeda 3 6 8" xfId="36132" xr:uid="{00000000-0005-0000-0000-000054230000}"/>
    <cellStyle name="Moeda 3 6 9" xfId="45842" xr:uid="{00000000-0005-0000-0000-000055230000}"/>
    <cellStyle name="Moeda 3 7" xfId="359" xr:uid="{00000000-0005-0000-0000-000056230000}"/>
    <cellStyle name="Moeda 3 7 2" xfId="2892" xr:uid="{00000000-0005-0000-0000-000057230000}"/>
    <cellStyle name="Moeda 3 7 2 2" xfId="9580" xr:uid="{00000000-0005-0000-0000-000058230000}"/>
    <cellStyle name="Moeda 3 7 2 3" xfId="25624" xr:uid="{00000000-0005-0000-0000-000059230000}"/>
    <cellStyle name="Moeda 3 7 2 4" xfId="37953" xr:uid="{00000000-0005-0000-0000-00005A230000}"/>
    <cellStyle name="Moeda 3 7 2 5" xfId="50413" xr:uid="{00000000-0005-0000-0000-00005B230000}"/>
    <cellStyle name="Moeda 3 7 3" xfId="2893" xr:uid="{00000000-0005-0000-0000-00005C230000}"/>
    <cellStyle name="Moeda 3 7 3 2" xfId="10348" xr:uid="{00000000-0005-0000-0000-00005D230000}"/>
    <cellStyle name="Moeda 3 7 3 3" xfId="25625" xr:uid="{00000000-0005-0000-0000-00005E230000}"/>
    <cellStyle name="Moeda 3 7 3 4" xfId="37954" xr:uid="{00000000-0005-0000-0000-00005F230000}"/>
    <cellStyle name="Moeda 3 7 3 5" xfId="51409" xr:uid="{00000000-0005-0000-0000-000060230000}"/>
    <cellStyle name="Moeda 3 7 4" xfId="5019" xr:uid="{00000000-0005-0000-0000-000061230000}"/>
    <cellStyle name="Moeda 3 7 5" xfId="24360" xr:uid="{00000000-0005-0000-0000-000062230000}"/>
    <cellStyle name="Moeda 3 7 6" xfId="35937" xr:uid="{00000000-0005-0000-0000-000063230000}"/>
    <cellStyle name="Moeda 3 7 7" xfId="45915" xr:uid="{00000000-0005-0000-0000-000064230000}"/>
    <cellStyle name="Moeda 3 7 8" xfId="53847" xr:uid="{00000000-0005-0000-0000-000065230000}"/>
    <cellStyle name="Moeda 3 8" xfId="1034" xr:uid="{00000000-0005-0000-0000-000066230000}"/>
    <cellStyle name="Moeda 3 8 2" xfId="2894" xr:uid="{00000000-0005-0000-0000-000067230000}"/>
    <cellStyle name="Moeda 3 8 2 2" xfId="10057" xr:uid="{00000000-0005-0000-0000-000068230000}"/>
    <cellStyle name="Moeda 3 8 2 3" xfId="25626" xr:uid="{00000000-0005-0000-0000-000069230000}"/>
    <cellStyle name="Moeda 3 8 2 4" xfId="37955" xr:uid="{00000000-0005-0000-0000-00006A230000}"/>
    <cellStyle name="Moeda 3 8 2 5" xfId="51034" xr:uid="{00000000-0005-0000-0000-00006B230000}"/>
    <cellStyle name="Moeda 3 8 3" xfId="5694" xr:uid="{00000000-0005-0000-0000-00006C230000}"/>
    <cellStyle name="Moeda 3 8 4" xfId="24636" xr:uid="{00000000-0005-0000-0000-00006D230000}"/>
    <cellStyle name="Moeda 3 8 5" xfId="36201" xr:uid="{00000000-0005-0000-0000-00006E230000}"/>
    <cellStyle name="Moeda 3 8 6" xfId="46590" xr:uid="{00000000-0005-0000-0000-00006F230000}"/>
    <cellStyle name="Moeda 3 8 7" xfId="54522" xr:uid="{00000000-0005-0000-0000-000070230000}"/>
    <cellStyle name="Moeda 3 9" xfId="1274" xr:uid="{00000000-0005-0000-0000-000071230000}"/>
    <cellStyle name="Moeda 3 9 2" xfId="2895" xr:uid="{00000000-0005-0000-0000-000072230000}"/>
    <cellStyle name="Moeda 3 9 2 2" xfId="10039" xr:uid="{00000000-0005-0000-0000-000073230000}"/>
    <cellStyle name="Moeda 3 9 2 3" xfId="25627" xr:uid="{00000000-0005-0000-0000-000074230000}"/>
    <cellStyle name="Moeda 3 9 2 4" xfId="37956" xr:uid="{00000000-0005-0000-0000-000075230000}"/>
    <cellStyle name="Moeda 3 9 2 5" xfId="50767" xr:uid="{00000000-0005-0000-0000-000076230000}"/>
    <cellStyle name="Moeda 3 9 3" xfId="5934" xr:uid="{00000000-0005-0000-0000-000077230000}"/>
    <cellStyle name="Moeda 3 9 4" xfId="24912" xr:uid="{00000000-0005-0000-0000-000078230000}"/>
    <cellStyle name="Moeda 3 9 5" xfId="36477" xr:uid="{00000000-0005-0000-0000-000079230000}"/>
    <cellStyle name="Moeda 3 9 6" xfId="46830" xr:uid="{00000000-0005-0000-0000-00007A230000}"/>
    <cellStyle name="Moeda 3 9 7" xfId="54762" xr:uid="{00000000-0005-0000-0000-00007B230000}"/>
    <cellStyle name="Moeda 4" xfId="75" xr:uid="{00000000-0005-0000-0000-00007C230000}"/>
    <cellStyle name="Moeda 4 10" xfId="2896" xr:uid="{00000000-0005-0000-0000-00007D230000}"/>
    <cellStyle name="Moeda 4 10 2" xfId="9418" xr:uid="{00000000-0005-0000-0000-00007E230000}"/>
    <cellStyle name="Moeda 4 10 3" xfId="25628" xr:uid="{00000000-0005-0000-0000-00007F230000}"/>
    <cellStyle name="Moeda 4 10 4" xfId="37957" xr:uid="{00000000-0005-0000-0000-000080230000}"/>
    <cellStyle name="Moeda 4 10 5" xfId="51026" xr:uid="{00000000-0005-0000-0000-000081230000}"/>
    <cellStyle name="Moeda 4 11" xfId="2897" xr:uid="{00000000-0005-0000-0000-000082230000}"/>
    <cellStyle name="Moeda 4 11 2" xfId="10246" xr:uid="{00000000-0005-0000-0000-000083230000}"/>
    <cellStyle name="Moeda 4 11 3" xfId="25629" xr:uid="{00000000-0005-0000-0000-000084230000}"/>
    <cellStyle name="Moeda 4 11 4" xfId="37958" xr:uid="{00000000-0005-0000-0000-000085230000}"/>
    <cellStyle name="Moeda 4 11 5" xfId="51046" xr:uid="{00000000-0005-0000-0000-000086230000}"/>
    <cellStyle name="Moeda 4 12" xfId="4749" xr:uid="{00000000-0005-0000-0000-000087230000}"/>
    <cellStyle name="Moeda 4 13" xfId="24288" xr:uid="{00000000-0005-0000-0000-000088230000}"/>
    <cellStyle name="Moeda 4 14" xfId="35739" xr:uid="{00000000-0005-0000-0000-000089230000}"/>
    <cellStyle name="Moeda 4 15" xfId="45632" xr:uid="{00000000-0005-0000-0000-00008A230000}"/>
    <cellStyle name="Moeda 4 16" xfId="53565" xr:uid="{00000000-0005-0000-0000-00008B230000}"/>
    <cellStyle name="Moeda 4 2" xfId="112" xr:uid="{00000000-0005-0000-0000-00008C230000}"/>
    <cellStyle name="Moeda 4 2 10" xfId="2898" xr:uid="{00000000-0005-0000-0000-00008D230000}"/>
    <cellStyle name="Moeda 4 2 10 2" xfId="9764" xr:uid="{00000000-0005-0000-0000-00008E230000}"/>
    <cellStyle name="Moeda 4 2 10 3" xfId="25630" xr:uid="{00000000-0005-0000-0000-00008F230000}"/>
    <cellStyle name="Moeda 4 2 10 4" xfId="37959" xr:uid="{00000000-0005-0000-0000-000090230000}"/>
    <cellStyle name="Moeda 4 2 10 5" xfId="50757" xr:uid="{00000000-0005-0000-0000-000091230000}"/>
    <cellStyle name="Moeda 4 2 11" xfId="4775" xr:uid="{00000000-0005-0000-0000-000092230000}"/>
    <cellStyle name="Moeda 4 2 12" xfId="24325" xr:uid="{00000000-0005-0000-0000-000093230000}"/>
    <cellStyle name="Moeda 4 2 13" xfId="35776" xr:uid="{00000000-0005-0000-0000-000094230000}"/>
    <cellStyle name="Moeda 4 2 14" xfId="45669" xr:uid="{00000000-0005-0000-0000-000095230000}"/>
    <cellStyle name="Moeda 4 2 15" xfId="53602" xr:uid="{00000000-0005-0000-0000-000096230000}"/>
    <cellStyle name="Moeda 4 2 2" xfId="250" xr:uid="{00000000-0005-0000-0000-000097230000}"/>
    <cellStyle name="Moeda 4 2 2 10" xfId="53740" xr:uid="{00000000-0005-0000-0000-000098230000}"/>
    <cellStyle name="Moeda 4 2 2 2" xfId="531" xr:uid="{00000000-0005-0000-0000-000099230000}"/>
    <cellStyle name="Moeda 4 2 2 2 2" xfId="2899" xr:uid="{00000000-0005-0000-0000-00009A230000}"/>
    <cellStyle name="Moeda 4 2 2 2 2 2" xfId="9517" xr:uid="{00000000-0005-0000-0000-00009B230000}"/>
    <cellStyle name="Moeda 4 2 2 2 2 3" xfId="25631" xr:uid="{00000000-0005-0000-0000-00009C230000}"/>
    <cellStyle name="Moeda 4 2 2 2 2 4" xfId="37960" xr:uid="{00000000-0005-0000-0000-00009D230000}"/>
    <cellStyle name="Moeda 4 2 2 2 2 5" xfId="51275" xr:uid="{00000000-0005-0000-0000-00009E230000}"/>
    <cellStyle name="Moeda 4 2 2 2 3" xfId="2900" xr:uid="{00000000-0005-0000-0000-00009F230000}"/>
    <cellStyle name="Moeda 4 2 2 2 3 2" xfId="10380" xr:uid="{00000000-0005-0000-0000-0000A0230000}"/>
    <cellStyle name="Moeda 4 2 2 2 3 3" xfId="25632" xr:uid="{00000000-0005-0000-0000-0000A1230000}"/>
    <cellStyle name="Moeda 4 2 2 2 3 4" xfId="37961" xr:uid="{00000000-0005-0000-0000-0000A2230000}"/>
    <cellStyle name="Moeda 4 2 2 2 3 5" xfId="50310" xr:uid="{00000000-0005-0000-0000-0000A3230000}"/>
    <cellStyle name="Moeda 4 2 2 2 4" xfId="5191" xr:uid="{00000000-0005-0000-0000-0000A4230000}"/>
    <cellStyle name="Moeda 4 2 2 2 5" xfId="24808" xr:uid="{00000000-0005-0000-0000-0000A5230000}"/>
    <cellStyle name="Moeda 4 2 2 2 6" xfId="36373" xr:uid="{00000000-0005-0000-0000-0000A6230000}"/>
    <cellStyle name="Moeda 4 2 2 2 7" xfId="46087" xr:uid="{00000000-0005-0000-0000-0000A7230000}"/>
    <cellStyle name="Moeda 4 2 2 2 8" xfId="54019" xr:uid="{00000000-0005-0000-0000-0000A8230000}"/>
    <cellStyle name="Moeda 4 2 2 3" xfId="1446" xr:uid="{00000000-0005-0000-0000-0000A9230000}"/>
    <cellStyle name="Moeda 4 2 2 3 2" xfId="2901" xr:uid="{00000000-0005-0000-0000-0000AA230000}"/>
    <cellStyle name="Moeda 4 2 2 3 2 2" xfId="9731" xr:uid="{00000000-0005-0000-0000-0000AB230000}"/>
    <cellStyle name="Moeda 4 2 2 3 2 3" xfId="25633" xr:uid="{00000000-0005-0000-0000-0000AC230000}"/>
    <cellStyle name="Moeda 4 2 2 3 2 4" xfId="37962" xr:uid="{00000000-0005-0000-0000-0000AD230000}"/>
    <cellStyle name="Moeda 4 2 2 3 2 5" xfId="45611" xr:uid="{00000000-0005-0000-0000-0000AE230000}"/>
    <cellStyle name="Moeda 4 2 2 3 3" xfId="6106" xr:uid="{00000000-0005-0000-0000-0000AF230000}"/>
    <cellStyle name="Moeda 4 2 2 3 4" xfId="25084" xr:uid="{00000000-0005-0000-0000-0000B0230000}"/>
    <cellStyle name="Moeda 4 2 2 3 5" xfId="36649" xr:uid="{00000000-0005-0000-0000-0000B1230000}"/>
    <cellStyle name="Moeda 4 2 2 3 6" xfId="47002" xr:uid="{00000000-0005-0000-0000-0000B2230000}"/>
    <cellStyle name="Moeda 4 2 2 3 7" xfId="54934" xr:uid="{00000000-0005-0000-0000-0000B3230000}"/>
    <cellStyle name="Moeda 4 2 2 4" xfId="2902" xr:uid="{00000000-0005-0000-0000-0000B4230000}"/>
    <cellStyle name="Moeda 4 2 2 4 2" xfId="9445" xr:uid="{00000000-0005-0000-0000-0000B5230000}"/>
    <cellStyle name="Moeda 4 2 2 4 3" xfId="25634" xr:uid="{00000000-0005-0000-0000-0000B6230000}"/>
    <cellStyle name="Moeda 4 2 2 4 4" xfId="37963" xr:uid="{00000000-0005-0000-0000-0000B7230000}"/>
    <cellStyle name="Moeda 4 2 2 4 5" xfId="50385" xr:uid="{00000000-0005-0000-0000-0000B8230000}"/>
    <cellStyle name="Moeda 4 2 2 5" xfId="2903" xr:uid="{00000000-0005-0000-0000-0000B9230000}"/>
    <cellStyle name="Moeda 4 2 2 5 2" xfId="9963" xr:uid="{00000000-0005-0000-0000-0000BA230000}"/>
    <cellStyle name="Moeda 4 2 2 5 3" xfId="25635" xr:uid="{00000000-0005-0000-0000-0000BB230000}"/>
    <cellStyle name="Moeda 4 2 2 5 4" xfId="37964" xr:uid="{00000000-0005-0000-0000-0000BC230000}"/>
    <cellStyle name="Moeda 4 2 2 5 5" xfId="50938" xr:uid="{00000000-0005-0000-0000-0000BD230000}"/>
    <cellStyle name="Moeda 4 2 2 6" xfId="4913" xr:uid="{00000000-0005-0000-0000-0000BE230000}"/>
    <cellStyle name="Moeda 4 2 2 7" xfId="24532" xr:uid="{00000000-0005-0000-0000-0000BF230000}"/>
    <cellStyle name="Moeda 4 2 2 8" xfId="35845" xr:uid="{00000000-0005-0000-0000-0000C0230000}"/>
    <cellStyle name="Moeda 4 2 2 9" xfId="45807" xr:uid="{00000000-0005-0000-0000-0000C1230000}"/>
    <cellStyle name="Moeda 4 2 3" xfId="181" xr:uid="{00000000-0005-0000-0000-0000C2230000}"/>
    <cellStyle name="Moeda 4 2 3 10" xfId="53671" xr:uid="{00000000-0005-0000-0000-0000C3230000}"/>
    <cellStyle name="Moeda 4 2 3 2" xfId="462" xr:uid="{00000000-0005-0000-0000-0000C4230000}"/>
    <cellStyle name="Moeda 4 2 3 2 2" xfId="2904" xr:uid="{00000000-0005-0000-0000-0000C5230000}"/>
    <cellStyle name="Moeda 4 2 3 2 2 2" xfId="10325" xr:uid="{00000000-0005-0000-0000-0000C6230000}"/>
    <cellStyle name="Moeda 4 2 3 2 2 3" xfId="25636" xr:uid="{00000000-0005-0000-0000-0000C7230000}"/>
    <cellStyle name="Moeda 4 2 3 2 2 4" xfId="37965" xr:uid="{00000000-0005-0000-0000-0000C8230000}"/>
    <cellStyle name="Moeda 4 2 3 2 2 5" xfId="50954" xr:uid="{00000000-0005-0000-0000-0000C9230000}"/>
    <cellStyle name="Moeda 4 2 3 2 3" xfId="5122" xr:uid="{00000000-0005-0000-0000-0000CA230000}"/>
    <cellStyle name="Moeda 4 2 3 2 4" xfId="24739" xr:uid="{00000000-0005-0000-0000-0000CB230000}"/>
    <cellStyle name="Moeda 4 2 3 2 5" xfId="36304" xr:uid="{00000000-0005-0000-0000-0000CC230000}"/>
    <cellStyle name="Moeda 4 2 3 2 6" xfId="46018" xr:uid="{00000000-0005-0000-0000-0000CD230000}"/>
    <cellStyle name="Moeda 4 2 3 2 7" xfId="53950" xr:uid="{00000000-0005-0000-0000-0000CE230000}"/>
    <cellStyle name="Moeda 4 2 3 3" xfId="1377" xr:uid="{00000000-0005-0000-0000-0000CF230000}"/>
    <cellStyle name="Moeda 4 2 3 3 2" xfId="2905" xr:uid="{00000000-0005-0000-0000-0000D0230000}"/>
    <cellStyle name="Moeda 4 2 3 3 2 2" xfId="9712" xr:uid="{00000000-0005-0000-0000-0000D1230000}"/>
    <cellStyle name="Moeda 4 2 3 3 2 3" xfId="25637" xr:uid="{00000000-0005-0000-0000-0000D2230000}"/>
    <cellStyle name="Moeda 4 2 3 3 2 4" xfId="37966" xr:uid="{00000000-0005-0000-0000-0000D3230000}"/>
    <cellStyle name="Moeda 4 2 3 3 2 5" xfId="51169" xr:uid="{00000000-0005-0000-0000-0000D4230000}"/>
    <cellStyle name="Moeda 4 2 3 3 3" xfId="6037" xr:uid="{00000000-0005-0000-0000-0000D5230000}"/>
    <cellStyle name="Moeda 4 2 3 3 4" xfId="25015" xr:uid="{00000000-0005-0000-0000-0000D6230000}"/>
    <cellStyle name="Moeda 4 2 3 3 5" xfId="36580" xr:uid="{00000000-0005-0000-0000-0000D7230000}"/>
    <cellStyle name="Moeda 4 2 3 3 6" xfId="46933" xr:uid="{00000000-0005-0000-0000-0000D8230000}"/>
    <cellStyle name="Moeda 4 2 3 3 7" xfId="54865" xr:uid="{00000000-0005-0000-0000-0000D9230000}"/>
    <cellStyle name="Moeda 4 2 3 4" xfId="2906" xr:uid="{00000000-0005-0000-0000-0000DA230000}"/>
    <cellStyle name="Moeda 4 2 3 4 2" xfId="10362" xr:uid="{00000000-0005-0000-0000-0000DB230000}"/>
    <cellStyle name="Moeda 4 2 3 4 3" xfId="25638" xr:uid="{00000000-0005-0000-0000-0000DC230000}"/>
    <cellStyle name="Moeda 4 2 3 4 4" xfId="37967" xr:uid="{00000000-0005-0000-0000-0000DD230000}"/>
    <cellStyle name="Moeda 4 2 3 4 5" xfId="51447" xr:uid="{00000000-0005-0000-0000-0000DE230000}"/>
    <cellStyle name="Moeda 4 2 3 5" xfId="2907" xr:uid="{00000000-0005-0000-0000-0000DF230000}"/>
    <cellStyle name="Moeda 4 2 3 5 2" xfId="9956" xr:uid="{00000000-0005-0000-0000-0000E0230000}"/>
    <cellStyle name="Moeda 4 2 3 5 3" xfId="25639" xr:uid="{00000000-0005-0000-0000-0000E1230000}"/>
    <cellStyle name="Moeda 4 2 3 5 4" xfId="37968" xr:uid="{00000000-0005-0000-0000-0000E2230000}"/>
    <cellStyle name="Moeda 4 2 3 5 5" xfId="50703" xr:uid="{00000000-0005-0000-0000-0000E3230000}"/>
    <cellStyle name="Moeda 4 2 3 6" xfId="4844" xr:uid="{00000000-0005-0000-0000-0000E4230000}"/>
    <cellStyle name="Moeda 4 2 3 7" xfId="24463" xr:uid="{00000000-0005-0000-0000-0000E5230000}"/>
    <cellStyle name="Moeda 4 2 3 8" xfId="36040" xr:uid="{00000000-0005-0000-0000-0000E6230000}"/>
    <cellStyle name="Moeda 4 2 3 9" xfId="45738" xr:uid="{00000000-0005-0000-0000-0000E7230000}"/>
    <cellStyle name="Moeda 4 2 4" xfId="319" xr:uid="{00000000-0005-0000-0000-0000E8230000}"/>
    <cellStyle name="Moeda 4 2 4 10" xfId="53809" xr:uid="{00000000-0005-0000-0000-0000E9230000}"/>
    <cellStyle name="Moeda 4 2 4 2" xfId="600" xr:uid="{00000000-0005-0000-0000-0000EA230000}"/>
    <cellStyle name="Moeda 4 2 4 2 2" xfId="2908" xr:uid="{00000000-0005-0000-0000-0000EB230000}"/>
    <cellStyle name="Moeda 4 2 4 2 2 2" xfId="10443" xr:uid="{00000000-0005-0000-0000-0000EC230000}"/>
    <cellStyle name="Moeda 4 2 4 2 2 3" xfId="25640" xr:uid="{00000000-0005-0000-0000-0000ED230000}"/>
    <cellStyle name="Moeda 4 2 4 2 2 4" xfId="37969" xr:uid="{00000000-0005-0000-0000-0000EE230000}"/>
    <cellStyle name="Moeda 4 2 4 2 2 5" xfId="51309" xr:uid="{00000000-0005-0000-0000-0000EF230000}"/>
    <cellStyle name="Moeda 4 2 4 2 3" xfId="5260" xr:uid="{00000000-0005-0000-0000-0000F0230000}"/>
    <cellStyle name="Moeda 4 2 4 2 4" xfId="24877" xr:uid="{00000000-0005-0000-0000-0000F1230000}"/>
    <cellStyle name="Moeda 4 2 4 2 5" xfId="36442" xr:uid="{00000000-0005-0000-0000-0000F2230000}"/>
    <cellStyle name="Moeda 4 2 4 2 6" xfId="46156" xr:uid="{00000000-0005-0000-0000-0000F3230000}"/>
    <cellStyle name="Moeda 4 2 4 2 7" xfId="54088" xr:uid="{00000000-0005-0000-0000-0000F4230000}"/>
    <cellStyle name="Moeda 4 2 4 3" xfId="1515" xr:uid="{00000000-0005-0000-0000-0000F5230000}"/>
    <cellStyle name="Moeda 4 2 4 3 2" xfId="2909" xr:uid="{00000000-0005-0000-0000-0000F6230000}"/>
    <cellStyle name="Moeda 4 2 4 3 2 2" xfId="9395" xr:uid="{00000000-0005-0000-0000-0000F7230000}"/>
    <cellStyle name="Moeda 4 2 4 3 2 3" xfId="25641" xr:uid="{00000000-0005-0000-0000-0000F8230000}"/>
    <cellStyle name="Moeda 4 2 4 3 2 4" xfId="37970" xr:uid="{00000000-0005-0000-0000-0000F9230000}"/>
    <cellStyle name="Moeda 4 2 4 3 2 5" xfId="50269" xr:uid="{00000000-0005-0000-0000-0000FA230000}"/>
    <cellStyle name="Moeda 4 2 4 3 3" xfId="6175" xr:uid="{00000000-0005-0000-0000-0000FB230000}"/>
    <cellStyle name="Moeda 4 2 4 3 4" xfId="25153" xr:uid="{00000000-0005-0000-0000-0000FC230000}"/>
    <cellStyle name="Moeda 4 2 4 3 5" xfId="36718" xr:uid="{00000000-0005-0000-0000-0000FD230000}"/>
    <cellStyle name="Moeda 4 2 4 3 6" xfId="47071" xr:uid="{00000000-0005-0000-0000-0000FE230000}"/>
    <cellStyle name="Moeda 4 2 4 3 7" xfId="55003" xr:uid="{00000000-0005-0000-0000-0000FF230000}"/>
    <cellStyle name="Moeda 4 2 4 4" xfId="2910" xr:uid="{00000000-0005-0000-0000-000000240000}"/>
    <cellStyle name="Moeda 4 2 4 4 2" xfId="9471" xr:uid="{00000000-0005-0000-0000-000001240000}"/>
    <cellStyle name="Moeda 4 2 4 4 3" xfId="25642" xr:uid="{00000000-0005-0000-0000-000002240000}"/>
    <cellStyle name="Moeda 4 2 4 4 4" xfId="37971" xr:uid="{00000000-0005-0000-0000-000003240000}"/>
    <cellStyle name="Moeda 4 2 4 4 5" xfId="51071" xr:uid="{00000000-0005-0000-0000-000004240000}"/>
    <cellStyle name="Moeda 4 2 4 5" xfId="2911" xr:uid="{00000000-0005-0000-0000-000005240000}"/>
    <cellStyle name="Moeda 4 2 4 5 2" xfId="10537" xr:uid="{00000000-0005-0000-0000-000006240000}"/>
    <cellStyle name="Moeda 4 2 4 5 3" xfId="25643" xr:uid="{00000000-0005-0000-0000-000007240000}"/>
    <cellStyle name="Moeda 4 2 4 5 4" xfId="37972" xr:uid="{00000000-0005-0000-0000-000008240000}"/>
    <cellStyle name="Moeda 4 2 4 5 5" xfId="50833" xr:uid="{00000000-0005-0000-0000-000009240000}"/>
    <cellStyle name="Moeda 4 2 4 6" xfId="4982" xr:uid="{00000000-0005-0000-0000-00000A240000}"/>
    <cellStyle name="Moeda 4 2 4 7" xfId="24601" xr:uid="{00000000-0005-0000-0000-00000B240000}"/>
    <cellStyle name="Moeda 4 2 4 8" xfId="36166" xr:uid="{00000000-0005-0000-0000-00000C240000}"/>
    <cellStyle name="Moeda 4 2 4 9" xfId="45876" xr:uid="{00000000-0005-0000-0000-00000D240000}"/>
    <cellStyle name="Moeda 4 2 5" xfId="393" xr:uid="{00000000-0005-0000-0000-00000E240000}"/>
    <cellStyle name="Moeda 4 2 5 2" xfId="2912" xr:uid="{00000000-0005-0000-0000-00000F240000}"/>
    <cellStyle name="Moeda 4 2 5 2 2" xfId="10300" xr:uid="{00000000-0005-0000-0000-000010240000}"/>
    <cellStyle name="Moeda 4 2 5 2 3" xfId="25644" xr:uid="{00000000-0005-0000-0000-000011240000}"/>
    <cellStyle name="Moeda 4 2 5 2 4" xfId="37973" xr:uid="{00000000-0005-0000-0000-000012240000}"/>
    <cellStyle name="Moeda 4 2 5 2 5" xfId="51443" xr:uid="{00000000-0005-0000-0000-000013240000}"/>
    <cellStyle name="Moeda 4 2 5 3" xfId="2913" xr:uid="{00000000-0005-0000-0000-000014240000}"/>
    <cellStyle name="Moeda 4 2 5 3 2" xfId="10100" xr:uid="{00000000-0005-0000-0000-000015240000}"/>
    <cellStyle name="Moeda 4 2 5 3 3" xfId="25645" xr:uid="{00000000-0005-0000-0000-000016240000}"/>
    <cellStyle name="Moeda 4 2 5 3 4" xfId="37974" xr:uid="{00000000-0005-0000-0000-000017240000}"/>
    <cellStyle name="Moeda 4 2 5 3 5" xfId="50410" xr:uid="{00000000-0005-0000-0000-000018240000}"/>
    <cellStyle name="Moeda 4 2 5 4" xfId="5053" xr:uid="{00000000-0005-0000-0000-000019240000}"/>
    <cellStyle name="Moeda 4 2 5 5" xfId="24394" xr:uid="{00000000-0005-0000-0000-00001A240000}"/>
    <cellStyle name="Moeda 4 2 5 6" xfId="35971" xr:uid="{00000000-0005-0000-0000-00001B240000}"/>
    <cellStyle name="Moeda 4 2 5 7" xfId="45949" xr:uid="{00000000-0005-0000-0000-00001C240000}"/>
    <cellStyle name="Moeda 4 2 5 8" xfId="53881" xr:uid="{00000000-0005-0000-0000-00001D240000}"/>
    <cellStyle name="Moeda 4 2 6" xfId="1068" xr:uid="{00000000-0005-0000-0000-00001E240000}"/>
    <cellStyle name="Moeda 4 2 6 2" xfId="2914" xr:uid="{00000000-0005-0000-0000-00001F240000}"/>
    <cellStyle name="Moeda 4 2 6 2 2" xfId="9443" xr:uid="{00000000-0005-0000-0000-000020240000}"/>
    <cellStyle name="Moeda 4 2 6 2 3" xfId="25646" xr:uid="{00000000-0005-0000-0000-000021240000}"/>
    <cellStyle name="Moeda 4 2 6 2 4" xfId="37975" xr:uid="{00000000-0005-0000-0000-000022240000}"/>
    <cellStyle name="Moeda 4 2 6 2 5" xfId="50255" xr:uid="{00000000-0005-0000-0000-000023240000}"/>
    <cellStyle name="Moeda 4 2 6 3" xfId="5728" xr:uid="{00000000-0005-0000-0000-000024240000}"/>
    <cellStyle name="Moeda 4 2 6 4" xfId="24670" xr:uid="{00000000-0005-0000-0000-000025240000}"/>
    <cellStyle name="Moeda 4 2 6 5" xfId="36235" xr:uid="{00000000-0005-0000-0000-000026240000}"/>
    <cellStyle name="Moeda 4 2 6 6" xfId="46624" xr:uid="{00000000-0005-0000-0000-000027240000}"/>
    <cellStyle name="Moeda 4 2 6 7" xfId="54556" xr:uid="{00000000-0005-0000-0000-000028240000}"/>
    <cellStyle name="Moeda 4 2 7" xfId="1308" xr:uid="{00000000-0005-0000-0000-000029240000}"/>
    <cellStyle name="Moeda 4 2 7 2" xfId="2915" xr:uid="{00000000-0005-0000-0000-00002A240000}"/>
    <cellStyle name="Moeda 4 2 7 2 2" xfId="10269" xr:uid="{00000000-0005-0000-0000-00002B240000}"/>
    <cellStyle name="Moeda 4 2 7 2 3" xfId="25647" xr:uid="{00000000-0005-0000-0000-00002C240000}"/>
    <cellStyle name="Moeda 4 2 7 2 4" xfId="37976" xr:uid="{00000000-0005-0000-0000-00002D240000}"/>
    <cellStyle name="Moeda 4 2 7 2 5" xfId="50648" xr:uid="{00000000-0005-0000-0000-00002E240000}"/>
    <cellStyle name="Moeda 4 2 7 3" xfId="5968" xr:uid="{00000000-0005-0000-0000-00002F240000}"/>
    <cellStyle name="Moeda 4 2 7 4" xfId="24946" xr:uid="{00000000-0005-0000-0000-000030240000}"/>
    <cellStyle name="Moeda 4 2 7 5" xfId="36511" xr:uid="{00000000-0005-0000-0000-000031240000}"/>
    <cellStyle name="Moeda 4 2 7 6" xfId="46864" xr:uid="{00000000-0005-0000-0000-000032240000}"/>
    <cellStyle name="Moeda 4 2 7 7" xfId="54796" xr:uid="{00000000-0005-0000-0000-000033240000}"/>
    <cellStyle name="Moeda 4 2 8" xfId="2916" xr:uid="{00000000-0005-0000-0000-000034240000}"/>
    <cellStyle name="Moeda 4 2 8 2" xfId="9619" xr:uid="{00000000-0005-0000-0000-000035240000}"/>
    <cellStyle name="Moeda 4 2 8 3" xfId="25648" xr:uid="{00000000-0005-0000-0000-000036240000}"/>
    <cellStyle name="Moeda 4 2 8 4" xfId="37977" xr:uid="{00000000-0005-0000-0000-000037240000}"/>
    <cellStyle name="Moeda 4 2 8 5" xfId="51299" xr:uid="{00000000-0005-0000-0000-000038240000}"/>
    <cellStyle name="Moeda 4 2 9" xfId="2917" xr:uid="{00000000-0005-0000-0000-000039240000}"/>
    <cellStyle name="Moeda 4 2 9 2" xfId="10373" xr:uid="{00000000-0005-0000-0000-00003A240000}"/>
    <cellStyle name="Moeda 4 2 9 3" xfId="25649" xr:uid="{00000000-0005-0000-0000-00003B240000}"/>
    <cellStyle name="Moeda 4 2 9 4" xfId="37978" xr:uid="{00000000-0005-0000-0000-00003C240000}"/>
    <cellStyle name="Moeda 4 2 9 5" xfId="51118" xr:uid="{00000000-0005-0000-0000-00003D240000}"/>
    <cellStyle name="Moeda 4 3" xfId="229" xr:uid="{00000000-0005-0000-0000-00003E240000}"/>
    <cellStyle name="Moeda 4 3 10" xfId="53719" xr:uid="{00000000-0005-0000-0000-00003F240000}"/>
    <cellStyle name="Moeda 4 3 2" xfId="510" xr:uid="{00000000-0005-0000-0000-000040240000}"/>
    <cellStyle name="Moeda 4 3 2 2" xfId="2918" xr:uid="{00000000-0005-0000-0000-000041240000}"/>
    <cellStyle name="Moeda 4 3 2 2 2" xfId="10486" xr:uid="{00000000-0005-0000-0000-000042240000}"/>
    <cellStyle name="Moeda 4 3 2 2 3" xfId="25650" xr:uid="{00000000-0005-0000-0000-000043240000}"/>
    <cellStyle name="Moeda 4 3 2 2 4" xfId="37979" xr:uid="{00000000-0005-0000-0000-000044240000}"/>
    <cellStyle name="Moeda 4 3 2 2 5" xfId="50206" xr:uid="{00000000-0005-0000-0000-000045240000}"/>
    <cellStyle name="Moeda 4 3 2 3" xfId="2919" xr:uid="{00000000-0005-0000-0000-000046240000}"/>
    <cellStyle name="Moeda 4 3 2 3 2" xfId="9782" xr:uid="{00000000-0005-0000-0000-000047240000}"/>
    <cellStyle name="Moeda 4 3 2 3 3" xfId="25651" xr:uid="{00000000-0005-0000-0000-000048240000}"/>
    <cellStyle name="Moeda 4 3 2 3 4" xfId="37980" xr:uid="{00000000-0005-0000-0000-000049240000}"/>
    <cellStyle name="Moeda 4 3 2 3 5" xfId="50778" xr:uid="{00000000-0005-0000-0000-00004A240000}"/>
    <cellStyle name="Moeda 4 3 2 4" xfId="5170" xr:uid="{00000000-0005-0000-0000-00004B240000}"/>
    <cellStyle name="Moeda 4 3 2 5" xfId="24787" xr:uid="{00000000-0005-0000-0000-00004C240000}"/>
    <cellStyle name="Moeda 4 3 2 6" xfId="36352" xr:uid="{00000000-0005-0000-0000-00004D240000}"/>
    <cellStyle name="Moeda 4 3 2 7" xfId="46066" xr:uid="{00000000-0005-0000-0000-00004E240000}"/>
    <cellStyle name="Moeda 4 3 2 8" xfId="53998" xr:uid="{00000000-0005-0000-0000-00004F240000}"/>
    <cellStyle name="Moeda 4 3 3" xfId="1425" xr:uid="{00000000-0005-0000-0000-000050240000}"/>
    <cellStyle name="Moeda 4 3 3 2" xfId="2920" xr:uid="{00000000-0005-0000-0000-000051240000}"/>
    <cellStyle name="Moeda 4 3 3 2 2" xfId="10657" xr:uid="{00000000-0005-0000-0000-000052240000}"/>
    <cellStyle name="Moeda 4 3 3 2 3" xfId="25652" xr:uid="{00000000-0005-0000-0000-000053240000}"/>
    <cellStyle name="Moeda 4 3 3 2 4" xfId="37981" xr:uid="{00000000-0005-0000-0000-000054240000}"/>
    <cellStyle name="Moeda 4 3 3 2 5" xfId="51105" xr:uid="{00000000-0005-0000-0000-000055240000}"/>
    <cellStyle name="Moeda 4 3 3 3" xfId="6085" xr:uid="{00000000-0005-0000-0000-000056240000}"/>
    <cellStyle name="Moeda 4 3 3 4" xfId="25063" xr:uid="{00000000-0005-0000-0000-000057240000}"/>
    <cellStyle name="Moeda 4 3 3 5" xfId="36628" xr:uid="{00000000-0005-0000-0000-000058240000}"/>
    <cellStyle name="Moeda 4 3 3 6" xfId="46981" xr:uid="{00000000-0005-0000-0000-000059240000}"/>
    <cellStyle name="Moeda 4 3 3 7" xfId="54913" xr:uid="{00000000-0005-0000-0000-00005A240000}"/>
    <cellStyle name="Moeda 4 3 4" xfId="2921" xr:uid="{00000000-0005-0000-0000-00005B240000}"/>
    <cellStyle name="Moeda 4 3 4 2" xfId="9743" xr:uid="{00000000-0005-0000-0000-00005C240000}"/>
    <cellStyle name="Moeda 4 3 4 3" xfId="25653" xr:uid="{00000000-0005-0000-0000-00005D240000}"/>
    <cellStyle name="Moeda 4 3 4 4" xfId="37982" xr:uid="{00000000-0005-0000-0000-00005E240000}"/>
    <cellStyle name="Moeda 4 3 4 5" xfId="51399" xr:uid="{00000000-0005-0000-0000-00005F240000}"/>
    <cellStyle name="Moeda 4 3 5" xfId="2922" xr:uid="{00000000-0005-0000-0000-000060240000}"/>
    <cellStyle name="Moeda 4 3 5 2" xfId="9497" xr:uid="{00000000-0005-0000-0000-000061240000}"/>
    <cellStyle name="Moeda 4 3 5 3" xfId="25654" xr:uid="{00000000-0005-0000-0000-000062240000}"/>
    <cellStyle name="Moeda 4 3 5 4" xfId="37983" xr:uid="{00000000-0005-0000-0000-000063240000}"/>
    <cellStyle name="Moeda 4 3 5 5" xfId="50869" xr:uid="{00000000-0005-0000-0000-000064240000}"/>
    <cellStyle name="Moeda 4 3 6" xfId="4892" xr:uid="{00000000-0005-0000-0000-000065240000}"/>
    <cellStyle name="Moeda 4 3 7" xfId="24511" xr:uid="{00000000-0005-0000-0000-000066240000}"/>
    <cellStyle name="Moeda 4 3 8" xfId="35824" xr:uid="{00000000-0005-0000-0000-000067240000}"/>
    <cellStyle name="Moeda 4 3 9" xfId="45786" xr:uid="{00000000-0005-0000-0000-000068240000}"/>
    <cellStyle name="Moeda 4 4" xfId="160" xr:uid="{00000000-0005-0000-0000-000069240000}"/>
    <cellStyle name="Moeda 4 4 10" xfId="53650" xr:uid="{00000000-0005-0000-0000-00006A240000}"/>
    <cellStyle name="Moeda 4 4 2" xfId="441" xr:uid="{00000000-0005-0000-0000-00006B240000}"/>
    <cellStyle name="Moeda 4 4 2 2" xfId="2923" xr:uid="{00000000-0005-0000-0000-00006C240000}"/>
    <cellStyle name="Moeda 4 4 2 2 2" xfId="9812" xr:uid="{00000000-0005-0000-0000-00006D240000}"/>
    <cellStyle name="Moeda 4 4 2 2 3" xfId="25655" xr:uid="{00000000-0005-0000-0000-00006E240000}"/>
    <cellStyle name="Moeda 4 4 2 2 4" xfId="37984" xr:uid="{00000000-0005-0000-0000-00006F240000}"/>
    <cellStyle name="Moeda 4 4 2 2 5" xfId="50349" xr:uid="{00000000-0005-0000-0000-000070240000}"/>
    <cellStyle name="Moeda 4 4 2 3" xfId="5101" xr:uid="{00000000-0005-0000-0000-000071240000}"/>
    <cellStyle name="Moeda 4 4 2 4" xfId="24718" xr:uid="{00000000-0005-0000-0000-000072240000}"/>
    <cellStyle name="Moeda 4 4 2 5" xfId="36283" xr:uid="{00000000-0005-0000-0000-000073240000}"/>
    <cellStyle name="Moeda 4 4 2 6" xfId="45997" xr:uid="{00000000-0005-0000-0000-000074240000}"/>
    <cellStyle name="Moeda 4 4 2 7" xfId="53929" xr:uid="{00000000-0005-0000-0000-000075240000}"/>
    <cellStyle name="Moeda 4 4 3" xfId="1356" xr:uid="{00000000-0005-0000-0000-000076240000}"/>
    <cellStyle name="Moeda 4 4 3 2" xfId="2924" xr:uid="{00000000-0005-0000-0000-000077240000}"/>
    <cellStyle name="Moeda 4 4 3 2 2" xfId="9694" xr:uid="{00000000-0005-0000-0000-000078240000}"/>
    <cellStyle name="Moeda 4 4 3 2 3" xfId="25656" xr:uid="{00000000-0005-0000-0000-000079240000}"/>
    <cellStyle name="Moeda 4 4 3 2 4" xfId="37985" xr:uid="{00000000-0005-0000-0000-00007A240000}"/>
    <cellStyle name="Moeda 4 4 3 2 5" xfId="50795" xr:uid="{00000000-0005-0000-0000-00007B240000}"/>
    <cellStyle name="Moeda 4 4 3 3" xfId="6016" xr:uid="{00000000-0005-0000-0000-00007C240000}"/>
    <cellStyle name="Moeda 4 4 3 4" xfId="24994" xr:uid="{00000000-0005-0000-0000-00007D240000}"/>
    <cellStyle name="Moeda 4 4 3 5" xfId="36559" xr:uid="{00000000-0005-0000-0000-00007E240000}"/>
    <cellStyle name="Moeda 4 4 3 6" xfId="46912" xr:uid="{00000000-0005-0000-0000-00007F240000}"/>
    <cellStyle name="Moeda 4 4 3 7" xfId="54844" xr:uid="{00000000-0005-0000-0000-000080240000}"/>
    <cellStyle name="Moeda 4 4 4" xfId="2925" xr:uid="{00000000-0005-0000-0000-000081240000}"/>
    <cellStyle name="Moeda 4 4 4 2" xfId="9890" xr:uid="{00000000-0005-0000-0000-000082240000}"/>
    <cellStyle name="Moeda 4 4 4 3" xfId="25657" xr:uid="{00000000-0005-0000-0000-000083240000}"/>
    <cellStyle name="Moeda 4 4 4 4" xfId="37986" xr:uid="{00000000-0005-0000-0000-000084240000}"/>
    <cellStyle name="Moeda 4 4 4 5" xfId="50253" xr:uid="{00000000-0005-0000-0000-000085240000}"/>
    <cellStyle name="Moeda 4 4 5" xfId="2926" xr:uid="{00000000-0005-0000-0000-000086240000}"/>
    <cellStyle name="Moeda 4 4 5 2" xfId="10370" xr:uid="{00000000-0005-0000-0000-000087240000}"/>
    <cellStyle name="Moeda 4 4 5 3" xfId="25658" xr:uid="{00000000-0005-0000-0000-000088240000}"/>
    <cellStyle name="Moeda 4 4 5 4" xfId="37987" xr:uid="{00000000-0005-0000-0000-000089240000}"/>
    <cellStyle name="Moeda 4 4 5 5" xfId="51336" xr:uid="{00000000-0005-0000-0000-00008A240000}"/>
    <cellStyle name="Moeda 4 4 6" xfId="4823" xr:uid="{00000000-0005-0000-0000-00008B240000}"/>
    <cellStyle name="Moeda 4 4 7" xfId="24442" xr:uid="{00000000-0005-0000-0000-00008C240000}"/>
    <cellStyle name="Moeda 4 4 8" xfId="36019" xr:uid="{00000000-0005-0000-0000-00008D240000}"/>
    <cellStyle name="Moeda 4 4 9" xfId="45717" xr:uid="{00000000-0005-0000-0000-00008E240000}"/>
    <cellStyle name="Moeda 4 5" xfId="298" xr:uid="{00000000-0005-0000-0000-00008F240000}"/>
    <cellStyle name="Moeda 4 5 10" xfId="53788" xr:uid="{00000000-0005-0000-0000-000090240000}"/>
    <cellStyle name="Moeda 4 5 2" xfId="579" xr:uid="{00000000-0005-0000-0000-000091240000}"/>
    <cellStyle name="Moeda 4 5 2 2" xfId="2927" xr:uid="{00000000-0005-0000-0000-000092240000}"/>
    <cellStyle name="Moeda 4 5 2 2 2" xfId="9934" xr:uid="{00000000-0005-0000-0000-000093240000}"/>
    <cellStyle name="Moeda 4 5 2 2 3" xfId="25659" xr:uid="{00000000-0005-0000-0000-000094240000}"/>
    <cellStyle name="Moeda 4 5 2 2 4" xfId="37988" xr:uid="{00000000-0005-0000-0000-000095240000}"/>
    <cellStyle name="Moeda 4 5 2 2 5" xfId="50693" xr:uid="{00000000-0005-0000-0000-000096240000}"/>
    <cellStyle name="Moeda 4 5 2 3" xfId="5239" xr:uid="{00000000-0005-0000-0000-000097240000}"/>
    <cellStyle name="Moeda 4 5 2 4" xfId="24856" xr:uid="{00000000-0005-0000-0000-000098240000}"/>
    <cellStyle name="Moeda 4 5 2 5" xfId="36421" xr:uid="{00000000-0005-0000-0000-000099240000}"/>
    <cellStyle name="Moeda 4 5 2 6" xfId="46135" xr:uid="{00000000-0005-0000-0000-00009A240000}"/>
    <cellStyle name="Moeda 4 5 2 7" xfId="54067" xr:uid="{00000000-0005-0000-0000-00009B240000}"/>
    <cellStyle name="Moeda 4 5 3" xfId="1494" xr:uid="{00000000-0005-0000-0000-00009C240000}"/>
    <cellStyle name="Moeda 4 5 3 2" xfId="2928" xr:uid="{00000000-0005-0000-0000-00009D240000}"/>
    <cellStyle name="Moeda 4 5 3 2 2" xfId="9376" xr:uid="{00000000-0005-0000-0000-00009E240000}"/>
    <cellStyle name="Moeda 4 5 3 2 3" xfId="25660" xr:uid="{00000000-0005-0000-0000-00009F240000}"/>
    <cellStyle name="Moeda 4 5 3 2 4" xfId="37989" xr:uid="{00000000-0005-0000-0000-0000A0240000}"/>
    <cellStyle name="Moeda 4 5 3 2 5" xfId="50393" xr:uid="{00000000-0005-0000-0000-0000A1240000}"/>
    <cellStyle name="Moeda 4 5 3 3" xfId="6154" xr:uid="{00000000-0005-0000-0000-0000A2240000}"/>
    <cellStyle name="Moeda 4 5 3 4" xfId="25132" xr:uid="{00000000-0005-0000-0000-0000A3240000}"/>
    <cellStyle name="Moeda 4 5 3 5" xfId="36697" xr:uid="{00000000-0005-0000-0000-0000A4240000}"/>
    <cellStyle name="Moeda 4 5 3 6" xfId="47050" xr:uid="{00000000-0005-0000-0000-0000A5240000}"/>
    <cellStyle name="Moeda 4 5 3 7" xfId="54982" xr:uid="{00000000-0005-0000-0000-0000A6240000}"/>
    <cellStyle name="Moeda 4 5 4" xfId="2929" xr:uid="{00000000-0005-0000-0000-0000A7240000}"/>
    <cellStyle name="Moeda 4 5 4 2" xfId="10126" xr:uid="{00000000-0005-0000-0000-0000A8240000}"/>
    <cellStyle name="Moeda 4 5 4 3" xfId="25661" xr:uid="{00000000-0005-0000-0000-0000A9240000}"/>
    <cellStyle name="Moeda 4 5 4 4" xfId="37990" xr:uid="{00000000-0005-0000-0000-0000AA240000}"/>
    <cellStyle name="Moeda 4 5 4 5" xfId="50720" xr:uid="{00000000-0005-0000-0000-0000AB240000}"/>
    <cellStyle name="Moeda 4 5 5" xfId="2930" xr:uid="{00000000-0005-0000-0000-0000AC240000}"/>
    <cellStyle name="Moeda 4 5 5 2" xfId="10028" xr:uid="{00000000-0005-0000-0000-0000AD240000}"/>
    <cellStyle name="Moeda 4 5 5 3" xfId="25662" xr:uid="{00000000-0005-0000-0000-0000AE240000}"/>
    <cellStyle name="Moeda 4 5 5 4" xfId="37991" xr:uid="{00000000-0005-0000-0000-0000AF240000}"/>
    <cellStyle name="Moeda 4 5 5 5" xfId="51365" xr:uid="{00000000-0005-0000-0000-0000B0240000}"/>
    <cellStyle name="Moeda 4 5 6" xfId="4961" xr:uid="{00000000-0005-0000-0000-0000B1240000}"/>
    <cellStyle name="Moeda 4 5 7" xfId="24580" xr:uid="{00000000-0005-0000-0000-0000B2240000}"/>
    <cellStyle name="Moeda 4 5 8" xfId="36145" xr:uid="{00000000-0005-0000-0000-0000B3240000}"/>
    <cellStyle name="Moeda 4 5 9" xfId="45855" xr:uid="{00000000-0005-0000-0000-0000B4240000}"/>
    <cellStyle name="Moeda 4 6" xfId="372" xr:uid="{00000000-0005-0000-0000-0000B5240000}"/>
    <cellStyle name="Moeda 4 6 2" xfId="2931" xr:uid="{00000000-0005-0000-0000-0000B6240000}"/>
    <cellStyle name="Moeda 4 6 2 2" xfId="9779" xr:uid="{00000000-0005-0000-0000-0000B7240000}"/>
    <cellStyle name="Moeda 4 6 2 3" xfId="25663" xr:uid="{00000000-0005-0000-0000-0000B8240000}"/>
    <cellStyle name="Moeda 4 6 2 4" xfId="37992" xr:uid="{00000000-0005-0000-0000-0000B9240000}"/>
    <cellStyle name="Moeda 4 6 2 5" xfId="50861" xr:uid="{00000000-0005-0000-0000-0000BA240000}"/>
    <cellStyle name="Moeda 4 6 3" xfId="2932" xr:uid="{00000000-0005-0000-0000-0000BB240000}"/>
    <cellStyle name="Moeda 4 6 3 2" xfId="9421" xr:uid="{00000000-0005-0000-0000-0000BC240000}"/>
    <cellStyle name="Moeda 4 6 3 3" xfId="25664" xr:uid="{00000000-0005-0000-0000-0000BD240000}"/>
    <cellStyle name="Moeda 4 6 3 4" xfId="37993" xr:uid="{00000000-0005-0000-0000-0000BE240000}"/>
    <cellStyle name="Moeda 4 6 3 5" xfId="50972" xr:uid="{00000000-0005-0000-0000-0000BF240000}"/>
    <cellStyle name="Moeda 4 6 4" xfId="5032" xr:uid="{00000000-0005-0000-0000-0000C0240000}"/>
    <cellStyle name="Moeda 4 6 5" xfId="24373" xr:uid="{00000000-0005-0000-0000-0000C1240000}"/>
    <cellStyle name="Moeda 4 6 6" xfId="35950" xr:uid="{00000000-0005-0000-0000-0000C2240000}"/>
    <cellStyle name="Moeda 4 6 7" xfId="45928" xr:uid="{00000000-0005-0000-0000-0000C3240000}"/>
    <cellStyle name="Moeda 4 6 8" xfId="53860" xr:uid="{00000000-0005-0000-0000-0000C4240000}"/>
    <cellStyle name="Moeda 4 7" xfId="1047" xr:uid="{00000000-0005-0000-0000-0000C5240000}"/>
    <cellStyle name="Moeda 4 7 2" xfId="2933" xr:uid="{00000000-0005-0000-0000-0000C6240000}"/>
    <cellStyle name="Moeda 4 7 2 2" xfId="9796" xr:uid="{00000000-0005-0000-0000-0000C7240000}"/>
    <cellStyle name="Moeda 4 7 2 3" xfId="25665" xr:uid="{00000000-0005-0000-0000-0000C8240000}"/>
    <cellStyle name="Moeda 4 7 2 4" xfId="37994" xr:uid="{00000000-0005-0000-0000-0000C9240000}"/>
    <cellStyle name="Moeda 4 7 2 5" xfId="50477" xr:uid="{00000000-0005-0000-0000-0000CA240000}"/>
    <cellStyle name="Moeda 4 7 3" xfId="5707" xr:uid="{00000000-0005-0000-0000-0000CB240000}"/>
    <cellStyle name="Moeda 4 7 4" xfId="24649" xr:uid="{00000000-0005-0000-0000-0000CC240000}"/>
    <cellStyle name="Moeda 4 7 5" xfId="36214" xr:uid="{00000000-0005-0000-0000-0000CD240000}"/>
    <cellStyle name="Moeda 4 7 6" xfId="46603" xr:uid="{00000000-0005-0000-0000-0000CE240000}"/>
    <cellStyle name="Moeda 4 7 7" xfId="54535" xr:uid="{00000000-0005-0000-0000-0000CF240000}"/>
    <cellStyle name="Moeda 4 8" xfId="1287" xr:uid="{00000000-0005-0000-0000-0000D0240000}"/>
    <cellStyle name="Moeda 4 8 2" xfId="2934" xr:uid="{00000000-0005-0000-0000-0000D1240000}"/>
    <cellStyle name="Moeda 4 8 2 2" xfId="10222" xr:uid="{00000000-0005-0000-0000-0000D2240000}"/>
    <cellStyle name="Moeda 4 8 2 3" xfId="25666" xr:uid="{00000000-0005-0000-0000-0000D3240000}"/>
    <cellStyle name="Moeda 4 8 2 4" xfId="37995" xr:uid="{00000000-0005-0000-0000-0000D4240000}"/>
    <cellStyle name="Moeda 4 8 2 5" xfId="50802" xr:uid="{00000000-0005-0000-0000-0000D5240000}"/>
    <cellStyle name="Moeda 4 8 3" xfId="5947" xr:uid="{00000000-0005-0000-0000-0000D6240000}"/>
    <cellStyle name="Moeda 4 8 4" xfId="24925" xr:uid="{00000000-0005-0000-0000-0000D7240000}"/>
    <cellStyle name="Moeda 4 8 5" xfId="36490" xr:uid="{00000000-0005-0000-0000-0000D8240000}"/>
    <cellStyle name="Moeda 4 8 6" xfId="46843" xr:uid="{00000000-0005-0000-0000-0000D9240000}"/>
    <cellStyle name="Moeda 4 8 7" xfId="54775" xr:uid="{00000000-0005-0000-0000-0000DA240000}"/>
    <cellStyle name="Moeda 4 9" xfId="2935" xr:uid="{00000000-0005-0000-0000-0000DB240000}"/>
    <cellStyle name="Moeda 4 9 2" xfId="9853" xr:uid="{00000000-0005-0000-0000-0000DC240000}"/>
    <cellStyle name="Moeda 4 9 3" xfId="25667" xr:uid="{00000000-0005-0000-0000-0000DD240000}"/>
    <cellStyle name="Moeda 4 9 4" xfId="37996" xr:uid="{00000000-0005-0000-0000-0000DE240000}"/>
    <cellStyle name="Moeda 4 9 5" xfId="51177" xr:uid="{00000000-0005-0000-0000-0000DF240000}"/>
    <cellStyle name="Moeda 5" xfId="1525" xr:uid="{00000000-0005-0000-0000-0000E0240000}"/>
    <cellStyle name="Moeda 5 2" xfId="1526" xr:uid="{00000000-0005-0000-0000-0000E1240000}"/>
    <cellStyle name="Moeda 5 2 2" xfId="1527" xr:uid="{00000000-0005-0000-0000-0000E2240000}"/>
    <cellStyle name="Moeda 5 2 2 2" xfId="2936" xr:uid="{00000000-0005-0000-0000-0000E3240000}"/>
    <cellStyle name="Moeda 5 2 2 2 2" xfId="4736" xr:uid="{00000000-0005-0000-0000-0000E4240000}"/>
    <cellStyle name="Moeda 5 2 2 2 3" xfId="25671" xr:uid="{00000000-0005-0000-0000-0000E5240000}"/>
    <cellStyle name="Moeda 5 2 2 2 4" xfId="37997" xr:uid="{00000000-0005-0000-0000-0000E6240000}"/>
    <cellStyle name="Moeda 5 2 2 2 5" xfId="50818" xr:uid="{00000000-0005-0000-0000-0000E7240000}"/>
    <cellStyle name="Moeda 5 2 2 3" xfId="6182" xr:uid="{00000000-0005-0000-0000-0000E8240000}"/>
    <cellStyle name="Moeda 5 2 2 4" xfId="25670" xr:uid="{00000000-0005-0000-0000-0000E9240000}"/>
    <cellStyle name="Moeda 5 2 2 5" xfId="36725" xr:uid="{00000000-0005-0000-0000-0000EA240000}"/>
    <cellStyle name="Moeda 5 2 2 6" xfId="47080" xr:uid="{00000000-0005-0000-0000-0000EB240000}"/>
    <cellStyle name="Moeda 5 2 2 7" xfId="55010" xr:uid="{00000000-0005-0000-0000-0000EC240000}"/>
    <cellStyle name="Moeda 5 2 3" xfId="2937" xr:uid="{00000000-0005-0000-0000-0000ED240000}"/>
    <cellStyle name="Moeda 5 2 3 2" xfId="10013" xr:uid="{00000000-0005-0000-0000-0000EE240000}"/>
    <cellStyle name="Moeda 5 2 3 3" xfId="25672" xr:uid="{00000000-0005-0000-0000-0000EF240000}"/>
    <cellStyle name="Moeda 5 2 3 4" xfId="37998" xr:uid="{00000000-0005-0000-0000-0000F0240000}"/>
    <cellStyle name="Moeda 5 2 3 5" xfId="50180" xr:uid="{00000000-0005-0000-0000-0000F1240000}"/>
    <cellStyle name="Moeda 5 2 4" xfId="6181" xr:uid="{00000000-0005-0000-0000-0000F2240000}"/>
    <cellStyle name="Moeda 5 2 5" xfId="25669" xr:uid="{00000000-0005-0000-0000-0000F3240000}"/>
    <cellStyle name="Moeda 5 2 6" xfId="36724" xr:uid="{00000000-0005-0000-0000-0000F4240000}"/>
    <cellStyle name="Moeda 5 2 7" xfId="47079" xr:uid="{00000000-0005-0000-0000-0000F5240000}"/>
    <cellStyle name="Moeda 5 2 8" xfId="55009" xr:uid="{00000000-0005-0000-0000-0000F6240000}"/>
    <cellStyle name="Moeda 5 3" xfId="1528" xr:uid="{00000000-0005-0000-0000-0000F7240000}"/>
    <cellStyle name="Moeda 5 3 2" xfId="2938" xr:uid="{00000000-0005-0000-0000-0000F8240000}"/>
    <cellStyle name="Moeda 5 3 2 2" xfId="9498" xr:uid="{00000000-0005-0000-0000-0000F9240000}"/>
    <cellStyle name="Moeda 5 3 2 3" xfId="25674" xr:uid="{00000000-0005-0000-0000-0000FA240000}"/>
    <cellStyle name="Moeda 5 3 2 4" xfId="37999" xr:uid="{00000000-0005-0000-0000-0000FB240000}"/>
    <cellStyle name="Moeda 5 3 2 5" xfId="51239" xr:uid="{00000000-0005-0000-0000-0000FC240000}"/>
    <cellStyle name="Moeda 5 3 3" xfId="6183" xr:uid="{00000000-0005-0000-0000-0000FD240000}"/>
    <cellStyle name="Moeda 5 3 4" xfId="25673" xr:uid="{00000000-0005-0000-0000-0000FE240000}"/>
    <cellStyle name="Moeda 5 3 5" xfId="36726" xr:uid="{00000000-0005-0000-0000-0000FF240000}"/>
    <cellStyle name="Moeda 5 3 6" xfId="47081" xr:uid="{00000000-0005-0000-0000-000000250000}"/>
    <cellStyle name="Moeda 5 3 7" xfId="55011" xr:uid="{00000000-0005-0000-0000-000001250000}"/>
    <cellStyle name="Moeda 5 4" xfId="2939" xr:uid="{00000000-0005-0000-0000-000002250000}"/>
    <cellStyle name="Moeda 5 4 2" xfId="9899" xr:uid="{00000000-0005-0000-0000-000003250000}"/>
    <cellStyle name="Moeda 5 4 3" xfId="25675" xr:uid="{00000000-0005-0000-0000-000004250000}"/>
    <cellStyle name="Moeda 5 4 4" xfId="38000" xr:uid="{00000000-0005-0000-0000-000005250000}"/>
    <cellStyle name="Moeda 5 4 5" xfId="50308" xr:uid="{00000000-0005-0000-0000-000006250000}"/>
    <cellStyle name="Moeda 5 5" xfId="6180" xr:uid="{00000000-0005-0000-0000-000007250000}"/>
    <cellStyle name="Moeda 5 6" xfId="25668" xr:uid="{00000000-0005-0000-0000-000008250000}"/>
    <cellStyle name="Moeda 5 7" xfId="36723" xr:uid="{00000000-0005-0000-0000-000009250000}"/>
    <cellStyle name="Moeda 5 8" xfId="47078" xr:uid="{00000000-0005-0000-0000-00000A250000}"/>
    <cellStyle name="Moeda 5 9" xfId="55008" xr:uid="{00000000-0005-0000-0000-00000B250000}"/>
    <cellStyle name="Moeda 6" xfId="1529" xr:uid="{00000000-0005-0000-0000-00000C250000}"/>
    <cellStyle name="Moeda 6 2" xfId="2940" xr:uid="{00000000-0005-0000-0000-00000D250000}"/>
    <cellStyle name="Moeda 6 2 2" xfId="10360" xr:uid="{00000000-0005-0000-0000-00000E250000}"/>
    <cellStyle name="Moeda 6 2 3" xfId="25677" xr:uid="{00000000-0005-0000-0000-00000F250000}"/>
    <cellStyle name="Moeda 6 2 4" xfId="38001" xr:uid="{00000000-0005-0000-0000-000010250000}"/>
    <cellStyle name="Moeda 6 2 5" xfId="51093" xr:uid="{00000000-0005-0000-0000-000011250000}"/>
    <cellStyle name="Moeda 6 3" xfId="6184" xr:uid="{00000000-0005-0000-0000-000012250000}"/>
    <cellStyle name="Moeda 6 4" xfId="25676" xr:uid="{00000000-0005-0000-0000-000013250000}"/>
    <cellStyle name="Moeda 6 5" xfId="36727" xr:uid="{00000000-0005-0000-0000-000014250000}"/>
    <cellStyle name="Moeda 6 6" xfId="47082" xr:uid="{00000000-0005-0000-0000-000015250000}"/>
    <cellStyle name="Moeda 6 7" xfId="55012" xr:uid="{00000000-0005-0000-0000-000016250000}"/>
    <cellStyle name="Moeda 7" xfId="1521" xr:uid="{00000000-0005-0000-0000-000017250000}"/>
    <cellStyle name="Moeda 7 2" xfId="6179" xr:uid="{00000000-0005-0000-0000-000018250000}"/>
    <cellStyle name="Moeda 7 3" xfId="25678" xr:uid="{00000000-0005-0000-0000-000019250000}"/>
    <cellStyle name="Moeda 7 4" xfId="36722" xr:uid="{00000000-0005-0000-0000-00001A250000}"/>
    <cellStyle name="Moeda 7 5" xfId="47075" xr:uid="{00000000-0005-0000-0000-00001B250000}"/>
    <cellStyle name="Moeda 7 6" xfId="55007" xr:uid="{00000000-0005-0000-0000-00001C250000}"/>
    <cellStyle name="Moeda 8" xfId="2941" xr:uid="{00000000-0005-0000-0000-00001D250000}"/>
    <cellStyle name="Moeda 8 2" xfId="11965" xr:uid="{00000000-0005-0000-0000-00001E250000}"/>
    <cellStyle name="Moeda 8 2 2" xfId="33937" xr:uid="{00000000-0005-0000-0000-00001F250000}"/>
    <cellStyle name="Moeda 8 2 3" xfId="28435" xr:uid="{00000000-0005-0000-0000-000020250000}"/>
    <cellStyle name="Moeda 8 2 4" xfId="41629" xr:uid="{00000000-0005-0000-0000-000021250000}"/>
    <cellStyle name="Moeda 8 2 5" xfId="52906" xr:uid="{00000000-0005-0000-0000-000022250000}"/>
    <cellStyle name="Moeda 8 3" xfId="14577" xr:uid="{00000000-0005-0000-0000-000023250000}"/>
    <cellStyle name="Moeda 8 3 2" xfId="31186" xr:uid="{00000000-0005-0000-0000-000024250000}"/>
    <cellStyle name="Moeda 8 4" xfId="20467" xr:uid="{00000000-0005-0000-0000-000025250000}"/>
    <cellStyle name="Moeda 8 5" xfId="22481" xr:uid="{00000000-0005-0000-0000-000026250000}"/>
    <cellStyle name="Moeda 8 6" xfId="25679" xr:uid="{00000000-0005-0000-0000-000027250000}"/>
    <cellStyle name="Moeda 8 7" xfId="38002" xr:uid="{00000000-0005-0000-0000-000028250000}"/>
    <cellStyle name="Moeda 8 8" xfId="51248" xr:uid="{00000000-0005-0000-0000-000029250000}"/>
    <cellStyle name="Moeda 9" xfId="2942" xr:uid="{00000000-0005-0000-0000-00002A250000}"/>
    <cellStyle name="Moeda 9 2" xfId="11835" xr:uid="{00000000-0005-0000-0000-00002B250000}"/>
    <cellStyle name="Moeda 9 2 2" xfId="14578" xr:uid="{00000000-0005-0000-0000-00002C250000}"/>
    <cellStyle name="Moeda 9 2 3" xfId="33664" xr:uid="{00000000-0005-0000-0000-00002D250000}"/>
    <cellStyle name="Moeda 9 2 4" xfId="41356" xr:uid="{00000000-0005-0000-0000-00002E250000}"/>
    <cellStyle name="Moeda 9 2 5" xfId="52817" xr:uid="{00000000-0005-0000-0000-00002F250000}"/>
    <cellStyle name="Moeda 9 3" xfId="9470" xr:uid="{00000000-0005-0000-0000-000030250000}"/>
    <cellStyle name="Moeda 9 4" xfId="28162" xr:uid="{00000000-0005-0000-0000-000031250000}"/>
    <cellStyle name="Moeda 9 5" xfId="37485" xr:uid="{00000000-0005-0000-0000-000032250000}"/>
    <cellStyle name="Moeda 9 6" xfId="51495" xr:uid="{00000000-0005-0000-0000-000033250000}"/>
    <cellStyle name="Normal" xfId="0" builtinId="0"/>
    <cellStyle name="Normal 10" xfId="325" xr:uid="{00000000-0005-0000-0000-000035250000}"/>
    <cellStyle name="Normal 10 2" xfId="1519" xr:uid="{00000000-0005-0000-0000-000036250000}"/>
    <cellStyle name="Normal 10 3" xfId="4986" xr:uid="{00000000-0005-0000-0000-000037250000}"/>
    <cellStyle name="Normal 10 3 2" xfId="43594" xr:uid="{00000000-0005-0000-0000-000038250000}"/>
    <cellStyle name="Normal 10 4" xfId="45881" xr:uid="{00000000-0005-0000-0000-000039250000}"/>
    <cellStyle name="Normal 10 5" xfId="53813" xr:uid="{00000000-0005-0000-0000-00003A250000}"/>
    <cellStyle name="Normal 11" xfId="324" xr:uid="{00000000-0005-0000-0000-00003B250000}"/>
    <cellStyle name="Normal 11 5" xfId="55902" xr:uid="{00000000-0005-0000-0000-00003C250000}"/>
    <cellStyle name="Normal 12" xfId="24223" xr:uid="{00000000-0005-0000-0000-00003D250000}"/>
    <cellStyle name="Normal 12 2" xfId="41" xr:uid="{00000000-0005-0000-0000-00003E250000}"/>
    <cellStyle name="Normal 12 3" xfId="35674" xr:uid="{00000000-0005-0000-0000-00003F250000}"/>
    <cellStyle name="Normal 13" xfId="24226" xr:uid="{00000000-0005-0000-0000-000040250000}"/>
    <cellStyle name="Normal 14" xfId="35677" xr:uid="{00000000-0005-0000-0000-000041250000}"/>
    <cellStyle name="Normal 15" xfId="42" xr:uid="{00000000-0005-0000-0000-000042250000}"/>
    <cellStyle name="Normal 15 2" xfId="85" xr:uid="{00000000-0005-0000-0000-000043250000}"/>
    <cellStyle name="Normal 15 2 2" xfId="24298" xr:uid="{00000000-0005-0000-0000-000044250000}"/>
    <cellStyle name="Normal 15 2 3" xfId="35749" xr:uid="{00000000-0005-0000-0000-000045250000}"/>
    <cellStyle name="Normal 15 2 4" xfId="45642" xr:uid="{00000000-0005-0000-0000-000046250000}"/>
    <cellStyle name="Normal 15 2 5" xfId="53575" xr:uid="{00000000-0005-0000-0000-000047250000}"/>
    <cellStyle name="Normal 15 3" xfId="24264" xr:uid="{00000000-0005-0000-0000-000048250000}"/>
    <cellStyle name="Normal 15 4" xfId="35715" xr:uid="{00000000-0005-0000-0000-000049250000}"/>
    <cellStyle name="Normal 15 5" xfId="45605" xr:uid="{00000000-0005-0000-0000-00004A250000}"/>
    <cellStyle name="Normal 15 6" xfId="53541" xr:uid="{00000000-0005-0000-0000-00004B250000}"/>
    <cellStyle name="Normal 16" xfId="45567" xr:uid="{00000000-0005-0000-0000-00004C250000}"/>
    <cellStyle name="Normal 17" xfId="53503" xr:uid="{00000000-0005-0000-0000-00004D250000}"/>
    <cellStyle name="Normal 18" xfId="43" xr:uid="{00000000-0005-0000-0000-00004E250000}"/>
    <cellStyle name="Normal 19" xfId="55906" xr:uid="{00000000-0005-0000-0000-00004F250000}"/>
    <cellStyle name="Normal 2" xfId="6" xr:uid="{00000000-0005-0000-0000-000050250000}"/>
    <cellStyle name="Normal 2 13" xfId="45" xr:uid="{00000000-0005-0000-0000-000051250000}"/>
    <cellStyle name="Normal 2 2" xfId="74" xr:uid="{00000000-0005-0000-0000-000052250000}"/>
    <cellStyle name="Normal 2 2 2" xfId="1530" xr:uid="{00000000-0005-0000-0000-000053250000}"/>
    <cellStyle name="Normal 2 2 2 2" xfId="2944" xr:uid="{00000000-0005-0000-0000-000054250000}"/>
    <cellStyle name="Normal 2 2 2 3" xfId="9811" xr:uid="{00000000-0005-0000-0000-000055250000}"/>
    <cellStyle name="Normal 2 2 2 4" xfId="2943" xr:uid="{00000000-0005-0000-0000-000056250000}"/>
    <cellStyle name="Normal 2 2 3" xfId="9719" xr:uid="{00000000-0005-0000-0000-000057250000}"/>
    <cellStyle name="Normal 2 3" xfId="86" xr:uid="{00000000-0005-0000-0000-000058250000}"/>
    <cellStyle name="Normal 2 3 2" xfId="1531" xr:uid="{00000000-0005-0000-0000-000059250000}"/>
    <cellStyle name="Normal 2 3 2 2" xfId="2946" xr:uid="{00000000-0005-0000-0000-00005A250000}"/>
    <cellStyle name="Normal 2 3 2 3" xfId="10627" xr:uid="{00000000-0005-0000-0000-00005B250000}"/>
    <cellStyle name="Normal 2 3 2 3 2" xfId="38003" xr:uid="{00000000-0005-0000-0000-00005C250000}"/>
    <cellStyle name="Normal 2 3 2 3 3" xfId="50225" xr:uid="{00000000-0005-0000-0000-00005D250000}"/>
    <cellStyle name="Normal 2 3 2 4" xfId="25680" xr:uid="{00000000-0005-0000-0000-00005E250000}"/>
    <cellStyle name="Normal 2 3 2 5" xfId="2945" xr:uid="{00000000-0005-0000-0000-00005F250000}"/>
    <cellStyle name="Normal 2 3 3" xfId="9581" xr:uid="{00000000-0005-0000-0000-000060250000}"/>
    <cellStyle name="Normal 2 3 4" xfId="24299" xr:uid="{00000000-0005-0000-0000-000061250000}"/>
    <cellStyle name="Normal 2 3 5" xfId="35750" xr:uid="{00000000-0005-0000-0000-000062250000}"/>
    <cellStyle name="Normal 2 3 6" xfId="45643" xr:uid="{00000000-0005-0000-0000-000063250000}"/>
    <cellStyle name="Normal 2 3 7" xfId="53576" xr:uid="{00000000-0005-0000-0000-000064250000}"/>
    <cellStyle name="Normal 2 4" xfId="44" xr:uid="{00000000-0005-0000-0000-000065250000}"/>
    <cellStyle name="Normal 2 4 2" xfId="24265" xr:uid="{00000000-0005-0000-0000-000066250000}"/>
    <cellStyle name="Normal 2 4 3" xfId="35716" xr:uid="{00000000-0005-0000-0000-000067250000}"/>
    <cellStyle name="Normal 2 4 4" xfId="45607" xr:uid="{00000000-0005-0000-0000-000068250000}"/>
    <cellStyle name="Normal 2 4 5" xfId="53542" xr:uid="{00000000-0005-0000-0000-000069250000}"/>
    <cellStyle name="Normal 21" xfId="46" xr:uid="{00000000-0005-0000-0000-00006A250000}"/>
    <cellStyle name="Normal 3" xfId="47" xr:uid="{00000000-0005-0000-0000-00006B250000}"/>
    <cellStyle name="Normal 3 2" xfId="48" xr:uid="{00000000-0005-0000-0000-00006C250000}"/>
    <cellStyle name="Normal 3 2 2" xfId="49" xr:uid="{00000000-0005-0000-0000-00006D250000}"/>
    <cellStyle name="Normal 3 2 2 2" xfId="89" xr:uid="{00000000-0005-0000-0000-00006E250000}"/>
    <cellStyle name="Normal 3 2 2 2 2" xfId="24302" xr:uid="{00000000-0005-0000-0000-00006F250000}"/>
    <cellStyle name="Normal 3 2 2 2 3" xfId="35753" xr:uid="{00000000-0005-0000-0000-000070250000}"/>
    <cellStyle name="Normal 3 2 2 2 4" xfId="45646" xr:uid="{00000000-0005-0000-0000-000071250000}"/>
    <cellStyle name="Normal 3 2 2 2 5" xfId="53579" xr:uid="{00000000-0005-0000-0000-000072250000}"/>
    <cellStyle name="Normal 3 2 2 3" xfId="24268" xr:uid="{00000000-0005-0000-0000-000073250000}"/>
    <cellStyle name="Normal 3 2 2 4" xfId="35719" xr:uid="{00000000-0005-0000-0000-000074250000}"/>
    <cellStyle name="Normal 3 2 2 5" xfId="45610" xr:uid="{00000000-0005-0000-0000-000075250000}"/>
    <cellStyle name="Normal 3 2 2 6" xfId="53545" xr:uid="{00000000-0005-0000-0000-000076250000}"/>
    <cellStyle name="Normal 3 2 3" xfId="88" xr:uid="{00000000-0005-0000-0000-000077250000}"/>
    <cellStyle name="Normal 3 2 3 2" xfId="24301" xr:uid="{00000000-0005-0000-0000-000078250000}"/>
    <cellStyle name="Normal 3 2 3 3" xfId="35752" xr:uid="{00000000-0005-0000-0000-000079250000}"/>
    <cellStyle name="Normal 3 2 3 4" xfId="45645" xr:uid="{00000000-0005-0000-0000-00007A250000}"/>
    <cellStyle name="Normal 3 2 3 5" xfId="53578" xr:uid="{00000000-0005-0000-0000-00007B250000}"/>
    <cellStyle name="Normal 3 2 4" xfId="24267" xr:uid="{00000000-0005-0000-0000-00007C250000}"/>
    <cellStyle name="Normal 3 2 5" xfId="35718" xr:uid="{00000000-0005-0000-0000-00007D250000}"/>
    <cellStyle name="Normal 3 2 6" xfId="45609" xr:uid="{00000000-0005-0000-0000-00007E250000}"/>
    <cellStyle name="Normal 3 2 7" xfId="53544" xr:uid="{00000000-0005-0000-0000-00007F250000}"/>
    <cellStyle name="Normal 3 3" xfId="50" xr:uid="{00000000-0005-0000-0000-000080250000}"/>
    <cellStyle name="Normal 3 3 2" xfId="72" xr:uid="{00000000-0005-0000-0000-000081250000}"/>
    <cellStyle name="Normal 3 4" xfId="87" xr:uid="{00000000-0005-0000-0000-000082250000}"/>
    <cellStyle name="Normal 3 4 2" xfId="24300" xr:uid="{00000000-0005-0000-0000-000083250000}"/>
    <cellStyle name="Normal 3 4 3" xfId="35751" xr:uid="{00000000-0005-0000-0000-000084250000}"/>
    <cellStyle name="Normal 3 4 4" xfId="45644" xr:uid="{00000000-0005-0000-0000-000085250000}"/>
    <cellStyle name="Normal 3 4 5" xfId="53577" xr:uid="{00000000-0005-0000-0000-000086250000}"/>
    <cellStyle name="Normal 3 5" xfId="2947" xr:uid="{00000000-0005-0000-0000-000087250000}"/>
    <cellStyle name="Normal 3 5 2" xfId="25681" xr:uid="{00000000-0005-0000-0000-000088250000}"/>
    <cellStyle name="Normal 3 5 3" xfId="38004" xr:uid="{00000000-0005-0000-0000-000089250000}"/>
    <cellStyle name="Normal 3 5 4" xfId="51317" xr:uid="{00000000-0005-0000-0000-00008A250000}"/>
    <cellStyle name="Normal 3 6" xfId="24266" xr:uid="{00000000-0005-0000-0000-00008B250000}"/>
    <cellStyle name="Normal 3 7" xfId="35717" xr:uid="{00000000-0005-0000-0000-00008C250000}"/>
    <cellStyle name="Normal 3 8" xfId="45608" xr:uid="{00000000-0005-0000-0000-00008D250000}"/>
    <cellStyle name="Normal 3 9" xfId="53543" xr:uid="{00000000-0005-0000-0000-00008E250000}"/>
    <cellStyle name="Normal 4" xfId="51" xr:uid="{00000000-0005-0000-0000-00008F250000}"/>
    <cellStyle name="Normal 4 2" xfId="52" xr:uid="{00000000-0005-0000-0000-000090250000}"/>
    <cellStyle name="Normal 5" xfId="53" xr:uid="{00000000-0005-0000-0000-000091250000}"/>
    <cellStyle name="Normal 5 2" xfId="90" xr:uid="{00000000-0005-0000-0000-000092250000}"/>
    <cellStyle name="Normal 5 2 2" xfId="24303" xr:uid="{00000000-0005-0000-0000-000093250000}"/>
    <cellStyle name="Normal 5 2 3" xfId="35754" xr:uid="{00000000-0005-0000-0000-000094250000}"/>
    <cellStyle name="Normal 5 2 4" xfId="45647" xr:uid="{00000000-0005-0000-0000-000095250000}"/>
    <cellStyle name="Normal 5 2 5" xfId="53580" xr:uid="{00000000-0005-0000-0000-000096250000}"/>
    <cellStyle name="Normal 5 3" xfId="1532" xr:uid="{00000000-0005-0000-0000-000097250000}"/>
    <cellStyle name="Normal 5 3 2" xfId="2949" xr:uid="{00000000-0005-0000-0000-000098250000}"/>
    <cellStyle name="Normal 5 3 3" xfId="9573" xr:uid="{00000000-0005-0000-0000-000099250000}"/>
    <cellStyle name="Normal 5 3 3 2" xfId="38005" xr:uid="{00000000-0005-0000-0000-00009A250000}"/>
    <cellStyle name="Normal 5 3 3 3" xfId="50559" xr:uid="{00000000-0005-0000-0000-00009B250000}"/>
    <cellStyle name="Normal 5 3 4" xfId="25682" xr:uid="{00000000-0005-0000-0000-00009C250000}"/>
    <cellStyle name="Normal 5 3 5" xfId="2948" xr:uid="{00000000-0005-0000-0000-00009D250000}"/>
    <cellStyle name="Normal 5 4" xfId="9482" xr:uid="{00000000-0005-0000-0000-00009E250000}"/>
    <cellStyle name="Normal 5 5" xfId="24269" xr:uid="{00000000-0005-0000-0000-00009F250000}"/>
    <cellStyle name="Normal 5 6" xfId="35720" xr:uid="{00000000-0005-0000-0000-0000A0250000}"/>
    <cellStyle name="Normal 5 7" xfId="45612" xr:uid="{00000000-0005-0000-0000-0000A1250000}"/>
    <cellStyle name="Normal 5 8" xfId="53546" xr:uid="{00000000-0005-0000-0000-0000A2250000}"/>
    <cellStyle name="Normal 6" xfId="54" xr:uid="{00000000-0005-0000-0000-0000A3250000}"/>
    <cellStyle name="Normal 6 2" xfId="91" xr:uid="{00000000-0005-0000-0000-0000A4250000}"/>
    <cellStyle name="Normal 6 2 2" xfId="1534" xr:uid="{00000000-0005-0000-0000-0000A5250000}"/>
    <cellStyle name="Normal 6 2 2 2" xfId="2951" xr:uid="{00000000-0005-0000-0000-0000A6250000}"/>
    <cellStyle name="Normal 6 2 2 3" xfId="10268" xr:uid="{00000000-0005-0000-0000-0000A7250000}"/>
    <cellStyle name="Normal 6 2 2 3 2" xfId="38006" xr:uid="{00000000-0005-0000-0000-0000A8250000}"/>
    <cellStyle name="Normal 6 2 2 3 3" xfId="50476" xr:uid="{00000000-0005-0000-0000-0000A9250000}"/>
    <cellStyle name="Normal 6 2 2 4" xfId="25683" xr:uid="{00000000-0005-0000-0000-0000AA250000}"/>
    <cellStyle name="Normal 6 2 2 5" xfId="2950" xr:uid="{00000000-0005-0000-0000-0000AB250000}"/>
    <cellStyle name="Normal 6 2 3" xfId="9364" xr:uid="{00000000-0005-0000-0000-0000AC250000}"/>
    <cellStyle name="Normal 6 2 4" xfId="24304" xr:uid="{00000000-0005-0000-0000-0000AD250000}"/>
    <cellStyle name="Normal 6 2 5" xfId="35755" xr:uid="{00000000-0005-0000-0000-0000AE250000}"/>
    <cellStyle name="Normal 6 2 6" xfId="45648" xr:uid="{00000000-0005-0000-0000-0000AF250000}"/>
    <cellStyle name="Normal 6 2 7" xfId="53581" xr:uid="{00000000-0005-0000-0000-0000B0250000}"/>
    <cellStyle name="Normal 6 3" xfId="1533" xr:uid="{00000000-0005-0000-0000-0000B1250000}"/>
    <cellStyle name="Normal 6 3 2" xfId="2953" xr:uid="{00000000-0005-0000-0000-0000B2250000}"/>
    <cellStyle name="Normal 6 3 3" xfId="9813" xr:uid="{00000000-0005-0000-0000-0000B3250000}"/>
    <cellStyle name="Normal 6 3 3 2" xfId="38007" xr:uid="{00000000-0005-0000-0000-0000B4250000}"/>
    <cellStyle name="Normal 6 3 3 3" xfId="50814" xr:uid="{00000000-0005-0000-0000-0000B5250000}"/>
    <cellStyle name="Normal 6 3 4" xfId="25684" xr:uid="{00000000-0005-0000-0000-0000B6250000}"/>
    <cellStyle name="Normal 6 3 5" xfId="2952" xr:uid="{00000000-0005-0000-0000-0000B7250000}"/>
    <cellStyle name="Normal 6 4" xfId="10328" xr:uid="{00000000-0005-0000-0000-0000B8250000}"/>
    <cellStyle name="Normal 6 5" xfId="24270" xr:uid="{00000000-0005-0000-0000-0000B9250000}"/>
    <cellStyle name="Normal 6 6" xfId="35721" xr:uid="{00000000-0005-0000-0000-0000BA250000}"/>
    <cellStyle name="Normal 6 7" xfId="45613" xr:uid="{00000000-0005-0000-0000-0000BB250000}"/>
    <cellStyle name="Normal 6 8" xfId="53547" xr:uid="{00000000-0005-0000-0000-0000BC250000}"/>
    <cellStyle name="Normal 7" xfId="3" xr:uid="{00000000-0005-0000-0000-0000BD250000}"/>
    <cellStyle name="Normal 7 2" xfId="92" xr:uid="{00000000-0005-0000-0000-0000BE250000}"/>
    <cellStyle name="Normal 7 2 2" xfId="24305" xr:uid="{00000000-0005-0000-0000-0000BF250000}"/>
    <cellStyle name="Normal 7 2 3" xfId="35756" xr:uid="{00000000-0005-0000-0000-0000C0250000}"/>
    <cellStyle name="Normal 7 2 4" xfId="45649" xr:uid="{00000000-0005-0000-0000-0000C1250000}"/>
    <cellStyle name="Normal 7 2 5" xfId="53582" xr:uid="{00000000-0005-0000-0000-0000C2250000}"/>
    <cellStyle name="Normal 7 3" xfId="24229" xr:uid="{00000000-0005-0000-0000-0000C3250000}"/>
    <cellStyle name="Normal 7 4" xfId="35680" xr:uid="{00000000-0005-0000-0000-0000C4250000}"/>
    <cellStyle name="Normal 7 5" xfId="45570" xr:uid="{00000000-0005-0000-0000-0000C5250000}"/>
    <cellStyle name="Normal 7 6" xfId="53506" xr:uid="{00000000-0005-0000-0000-0000C6250000}"/>
    <cellStyle name="Normal 8" xfId="8" xr:uid="{00000000-0005-0000-0000-0000C7250000}"/>
    <cellStyle name="Normal 8 2" xfId="110" xr:uid="{00000000-0005-0000-0000-0000C8250000}"/>
    <cellStyle name="Normal 8 2 2" xfId="24323" xr:uid="{00000000-0005-0000-0000-0000C9250000}"/>
    <cellStyle name="Normal 8 2 3" xfId="35774" xr:uid="{00000000-0005-0000-0000-0000CA250000}"/>
    <cellStyle name="Normal 8 2 4" xfId="45667" xr:uid="{00000000-0005-0000-0000-0000CB250000}"/>
    <cellStyle name="Normal 8 2 5" xfId="53600" xr:uid="{00000000-0005-0000-0000-0000CC250000}"/>
    <cellStyle name="Normal 8 3" xfId="24232" xr:uid="{00000000-0005-0000-0000-0000CD250000}"/>
    <cellStyle name="Normal 8 4" xfId="35683" xr:uid="{00000000-0005-0000-0000-0000CE250000}"/>
    <cellStyle name="Normal 8 5" xfId="45573" xr:uid="{00000000-0005-0000-0000-0000CF250000}"/>
    <cellStyle name="Normal 8 6" xfId="53509" xr:uid="{00000000-0005-0000-0000-0000D0250000}"/>
    <cellStyle name="Normal 9" xfId="323" xr:uid="{00000000-0005-0000-0000-0000D1250000}"/>
    <cellStyle name="Porcentagem" xfId="2" builtinId="5"/>
    <cellStyle name="Porcentagem 10" xfId="53505" xr:uid="{00000000-0005-0000-0000-0000D3250000}"/>
    <cellStyle name="Porcentagem 2" xfId="55" xr:uid="{00000000-0005-0000-0000-0000D4250000}"/>
    <cellStyle name="Porcentagem 2 2" xfId="56" xr:uid="{00000000-0005-0000-0000-0000D5250000}"/>
    <cellStyle name="Porcentagem 2 2 2" xfId="57" xr:uid="{00000000-0005-0000-0000-0000D6250000}"/>
    <cellStyle name="Porcentagem 2 2 2 2" xfId="95" xr:uid="{00000000-0005-0000-0000-0000D7250000}"/>
    <cellStyle name="Porcentagem 2 2 2 2 2" xfId="24308" xr:uid="{00000000-0005-0000-0000-0000D8250000}"/>
    <cellStyle name="Porcentagem 2 2 2 2 3" xfId="35759" xr:uid="{00000000-0005-0000-0000-0000D9250000}"/>
    <cellStyle name="Porcentagem 2 2 2 2 4" xfId="45652" xr:uid="{00000000-0005-0000-0000-0000DA250000}"/>
    <cellStyle name="Porcentagem 2 2 2 2 5" xfId="53585" xr:uid="{00000000-0005-0000-0000-0000DB250000}"/>
    <cellStyle name="Porcentagem 2 2 2 3" xfId="24273" xr:uid="{00000000-0005-0000-0000-0000DC250000}"/>
    <cellStyle name="Porcentagem 2 2 2 4" xfId="35724" xr:uid="{00000000-0005-0000-0000-0000DD250000}"/>
    <cellStyle name="Porcentagem 2 2 2 5" xfId="45616" xr:uid="{00000000-0005-0000-0000-0000DE250000}"/>
    <cellStyle name="Porcentagem 2 2 2 6" xfId="53550" xr:uid="{00000000-0005-0000-0000-0000DF250000}"/>
    <cellStyle name="Porcentagem 2 2 3" xfId="94" xr:uid="{00000000-0005-0000-0000-0000E0250000}"/>
    <cellStyle name="Porcentagem 2 2 3 2" xfId="24307" xr:uid="{00000000-0005-0000-0000-0000E1250000}"/>
    <cellStyle name="Porcentagem 2 2 3 3" xfId="35758" xr:uid="{00000000-0005-0000-0000-0000E2250000}"/>
    <cellStyle name="Porcentagem 2 2 3 4" xfId="45651" xr:uid="{00000000-0005-0000-0000-0000E3250000}"/>
    <cellStyle name="Porcentagem 2 2 3 5" xfId="53584" xr:uid="{00000000-0005-0000-0000-0000E4250000}"/>
    <cellStyle name="Porcentagem 2 2 4" xfId="24272" xr:uid="{00000000-0005-0000-0000-0000E5250000}"/>
    <cellStyle name="Porcentagem 2 2 5" xfId="35723" xr:uid="{00000000-0005-0000-0000-0000E6250000}"/>
    <cellStyle name="Porcentagem 2 2 6" xfId="45615" xr:uid="{00000000-0005-0000-0000-0000E7250000}"/>
    <cellStyle name="Porcentagem 2 2 7" xfId="53549" xr:uid="{00000000-0005-0000-0000-0000E8250000}"/>
    <cellStyle name="Porcentagem 2 3" xfId="93" xr:uid="{00000000-0005-0000-0000-0000E9250000}"/>
    <cellStyle name="Porcentagem 2 3 2" xfId="24306" xr:uid="{00000000-0005-0000-0000-0000EA250000}"/>
    <cellStyle name="Porcentagem 2 3 3" xfId="35757" xr:uid="{00000000-0005-0000-0000-0000EB250000}"/>
    <cellStyle name="Porcentagem 2 3 4" xfId="45650" xr:uid="{00000000-0005-0000-0000-0000EC250000}"/>
    <cellStyle name="Porcentagem 2 3 5" xfId="53583" xr:uid="{00000000-0005-0000-0000-0000ED250000}"/>
    <cellStyle name="Porcentagem 2 4" xfId="24271" xr:uid="{00000000-0005-0000-0000-0000EE250000}"/>
    <cellStyle name="Porcentagem 2 5" xfId="35722" xr:uid="{00000000-0005-0000-0000-0000EF250000}"/>
    <cellStyle name="Porcentagem 2 6" xfId="45614" xr:uid="{00000000-0005-0000-0000-0000F0250000}"/>
    <cellStyle name="Porcentagem 2 7" xfId="53548" xr:uid="{00000000-0005-0000-0000-0000F1250000}"/>
    <cellStyle name="Porcentagem 3" xfId="58" xr:uid="{00000000-0005-0000-0000-0000F2250000}"/>
    <cellStyle name="Porcentagem 3 2" xfId="59" xr:uid="{00000000-0005-0000-0000-0000F3250000}"/>
    <cellStyle name="Porcentagem 3 2 2" xfId="60" xr:uid="{00000000-0005-0000-0000-0000F4250000}"/>
    <cellStyle name="Porcentagem 3 2 2 2" xfId="98" xr:uid="{00000000-0005-0000-0000-0000F5250000}"/>
    <cellStyle name="Porcentagem 3 2 2 2 2" xfId="24311" xr:uid="{00000000-0005-0000-0000-0000F6250000}"/>
    <cellStyle name="Porcentagem 3 2 2 2 3" xfId="35762" xr:uid="{00000000-0005-0000-0000-0000F7250000}"/>
    <cellStyle name="Porcentagem 3 2 2 2 4" xfId="45655" xr:uid="{00000000-0005-0000-0000-0000F8250000}"/>
    <cellStyle name="Porcentagem 3 2 2 2 5" xfId="53588" xr:uid="{00000000-0005-0000-0000-0000F9250000}"/>
    <cellStyle name="Porcentagem 3 2 2 3" xfId="24276" xr:uid="{00000000-0005-0000-0000-0000FA250000}"/>
    <cellStyle name="Porcentagem 3 2 2 4" xfId="35727" xr:uid="{00000000-0005-0000-0000-0000FB250000}"/>
    <cellStyle name="Porcentagem 3 2 2 5" xfId="45619" xr:uid="{00000000-0005-0000-0000-0000FC250000}"/>
    <cellStyle name="Porcentagem 3 2 2 6" xfId="53553" xr:uid="{00000000-0005-0000-0000-0000FD250000}"/>
    <cellStyle name="Porcentagem 3 2 3" xfId="97" xr:uid="{00000000-0005-0000-0000-0000FE250000}"/>
    <cellStyle name="Porcentagem 3 2 3 2" xfId="24310" xr:uid="{00000000-0005-0000-0000-0000FF250000}"/>
    <cellStyle name="Porcentagem 3 2 3 3" xfId="35761" xr:uid="{00000000-0005-0000-0000-000000260000}"/>
    <cellStyle name="Porcentagem 3 2 3 4" xfId="45654" xr:uid="{00000000-0005-0000-0000-000001260000}"/>
    <cellStyle name="Porcentagem 3 2 3 5" xfId="53587" xr:uid="{00000000-0005-0000-0000-000002260000}"/>
    <cellStyle name="Porcentagem 3 2 4" xfId="24275" xr:uid="{00000000-0005-0000-0000-000003260000}"/>
    <cellStyle name="Porcentagem 3 2 5" xfId="35726" xr:uid="{00000000-0005-0000-0000-000004260000}"/>
    <cellStyle name="Porcentagem 3 2 6" xfId="45618" xr:uid="{00000000-0005-0000-0000-000005260000}"/>
    <cellStyle name="Porcentagem 3 2 7" xfId="53552" xr:uid="{00000000-0005-0000-0000-000006260000}"/>
    <cellStyle name="Porcentagem 3 3" xfId="61" xr:uid="{00000000-0005-0000-0000-000007260000}"/>
    <cellStyle name="Porcentagem 3 4" xfId="96" xr:uid="{00000000-0005-0000-0000-000008260000}"/>
    <cellStyle name="Porcentagem 3 4 2" xfId="24309" xr:uid="{00000000-0005-0000-0000-000009260000}"/>
    <cellStyle name="Porcentagem 3 4 3" xfId="35760" xr:uid="{00000000-0005-0000-0000-00000A260000}"/>
    <cellStyle name="Porcentagem 3 4 4" xfId="45653" xr:uid="{00000000-0005-0000-0000-00000B260000}"/>
    <cellStyle name="Porcentagem 3 4 5" xfId="53586" xr:uid="{00000000-0005-0000-0000-00000C260000}"/>
    <cellStyle name="Porcentagem 3 5" xfId="1535" xr:uid="{00000000-0005-0000-0000-00000D260000}"/>
    <cellStyle name="Porcentagem 3 6" xfId="24274" xr:uid="{00000000-0005-0000-0000-00000E260000}"/>
    <cellStyle name="Porcentagem 3 7" xfId="35725" xr:uid="{00000000-0005-0000-0000-00000F260000}"/>
    <cellStyle name="Porcentagem 3 8" xfId="45617" xr:uid="{00000000-0005-0000-0000-000010260000}"/>
    <cellStyle name="Porcentagem 3 9" xfId="53551" xr:uid="{00000000-0005-0000-0000-000011260000}"/>
    <cellStyle name="Porcentagem 4" xfId="62" xr:uid="{00000000-0005-0000-0000-000012260000}"/>
    <cellStyle name="Porcentagem 4 2" xfId="99" xr:uid="{00000000-0005-0000-0000-000013260000}"/>
    <cellStyle name="Porcentagem 4 2 2" xfId="24312" xr:uid="{00000000-0005-0000-0000-000014260000}"/>
    <cellStyle name="Porcentagem 4 2 3" xfId="35763" xr:uid="{00000000-0005-0000-0000-000015260000}"/>
    <cellStyle name="Porcentagem 4 2 4" xfId="45656" xr:uid="{00000000-0005-0000-0000-000016260000}"/>
    <cellStyle name="Porcentagem 4 2 5" xfId="53589" xr:uid="{00000000-0005-0000-0000-000017260000}"/>
    <cellStyle name="Porcentagem 4 3" xfId="24277" xr:uid="{00000000-0005-0000-0000-000018260000}"/>
    <cellStyle name="Porcentagem 4 3 2 2" xfId="55904" xr:uid="{00000000-0005-0000-0000-000019260000}"/>
    <cellStyle name="Porcentagem 4 4" xfId="35728" xr:uid="{00000000-0005-0000-0000-00001A260000}"/>
    <cellStyle name="Porcentagem 4 5" xfId="45621" xr:uid="{00000000-0005-0000-0000-00001B260000}"/>
    <cellStyle name="Porcentagem 4 6" xfId="53554" xr:uid="{00000000-0005-0000-0000-00001C260000}"/>
    <cellStyle name="Porcentagem 5" xfId="31" xr:uid="{00000000-0005-0000-0000-00001D260000}"/>
    <cellStyle name="Porcentagem 6" xfId="327" xr:uid="{00000000-0005-0000-0000-00001E260000}"/>
    <cellStyle name="Porcentagem 6 2" xfId="10640" xr:uid="{00000000-0005-0000-0000-00001F260000}"/>
    <cellStyle name="Porcentagem 6 2 2" xfId="43596" xr:uid="{00000000-0005-0000-0000-000020260000}"/>
    <cellStyle name="Porcentagem 6 3" xfId="45883" xr:uid="{00000000-0005-0000-0000-000021260000}"/>
    <cellStyle name="Porcentagem 6 4" xfId="53815" xr:uid="{00000000-0005-0000-0000-000022260000}"/>
    <cellStyle name="Porcentagem 7" xfId="24228" xr:uid="{00000000-0005-0000-0000-000023260000}"/>
    <cellStyle name="Porcentagem 8" xfId="35679" xr:uid="{00000000-0005-0000-0000-000024260000}"/>
    <cellStyle name="Porcentagem 9" xfId="45569" xr:uid="{00000000-0005-0000-0000-000025260000}"/>
    <cellStyle name="Separador de milhares 2" xfId="63" xr:uid="{00000000-0005-0000-0000-000026260000}"/>
    <cellStyle name="Separador de milhares 2 10" xfId="633" xr:uid="{00000000-0005-0000-0000-000027260000}"/>
    <cellStyle name="Separador de milhares 2 10 10" xfId="46189" xr:uid="{00000000-0005-0000-0000-000028260000}"/>
    <cellStyle name="Separador de milhares 2 10 11" xfId="54121" xr:uid="{00000000-0005-0000-0000-000029260000}"/>
    <cellStyle name="Separador de milhares 2 10 12" xfId="2955" xr:uid="{00000000-0005-0000-0000-00002A260000}"/>
    <cellStyle name="Separador de milhares 2 10 2" xfId="7560" xr:uid="{00000000-0005-0000-0000-00002B260000}"/>
    <cellStyle name="Separador de milhares 2 10 2 2" xfId="16978" xr:uid="{00000000-0005-0000-0000-00002C260000}"/>
    <cellStyle name="Separador de milhares 2 10 2 2 2" xfId="33939" xr:uid="{00000000-0005-0000-0000-00002D260000}"/>
    <cellStyle name="Separador de milhares 2 10 2 3" xfId="19353" xr:uid="{00000000-0005-0000-0000-00002E260000}"/>
    <cellStyle name="Separador de milhares 2 10 2 4" xfId="28437" xr:uid="{00000000-0005-0000-0000-00002F260000}"/>
    <cellStyle name="Separador de milhares 2 10 2 5" xfId="41631" xr:uid="{00000000-0005-0000-0000-000030260000}"/>
    <cellStyle name="Separador de milhares 2 10 2 6" xfId="48460" xr:uid="{00000000-0005-0000-0000-000031260000}"/>
    <cellStyle name="Separador de milhares 2 10 3" xfId="5293" xr:uid="{00000000-0005-0000-0000-000032260000}"/>
    <cellStyle name="Separador de milhares 2 10 3 2" xfId="13161" xr:uid="{00000000-0005-0000-0000-000033260000}"/>
    <cellStyle name="Separador de milhares 2 10 3 3" xfId="31188" xr:uid="{00000000-0005-0000-0000-000034260000}"/>
    <cellStyle name="Separador de milhares 2 10 3 4" xfId="43854" xr:uid="{00000000-0005-0000-0000-000035260000}"/>
    <cellStyle name="Separador de milhares 2 10 4" xfId="14580" xr:uid="{00000000-0005-0000-0000-000036260000}"/>
    <cellStyle name="Separador de milhares 2 10 5" xfId="17836" xr:uid="{00000000-0005-0000-0000-000037260000}"/>
    <cellStyle name="Separador de milhares 2 10 6" xfId="20469" xr:uid="{00000000-0005-0000-0000-000038260000}"/>
    <cellStyle name="Separador de milhares 2 10 7" xfId="22483" xr:uid="{00000000-0005-0000-0000-000039260000}"/>
    <cellStyle name="Separador de milhares 2 10 8" xfId="25686" xr:uid="{00000000-0005-0000-0000-00003A260000}"/>
    <cellStyle name="Separador de milhares 2 10 9" xfId="38009" xr:uid="{00000000-0005-0000-0000-00003B260000}"/>
    <cellStyle name="Separador de milhares 2 11" xfId="1581" xr:uid="{00000000-0005-0000-0000-00003C260000}"/>
    <cellStyle name="Separador de milhares 2 11 2" xfId="8431" xr:uid="{00000000-0005-0000-0000-00003D260000}"/>
    <cellStyle name="Separador de milhares 2 11 2 2" xfId="33938" xr:uid="{00000000-0005-0000-0000-00003E260000}"/>
    <cellStyle name="Separador de milhares 2 11 2 3" xfId="28436" xr:uid="{00000000-0005-0000-0000-00003F260000}"/>
    <cellStyle name="Separador de milhares 2 11 2 4" xfId="41630" xr:uid="{00000000-0005-0000-0000-000040260000}"/>
    <cellStyle name="Separador de milhares 2 11 2 5" xfId="49331" xr:uid="{00000000-0005-0000-0000-000041260000}"/>
    <cellStyle name="Separador de milhares 2 11 3" xfId="12581" xr:uid="{00000000-0005-0000-0000-000042260000}"/>
    <cellStyle name="Separador de milhares 2 11 3 2" xfId="31187" xr:uid="{00000000-0005-0000-0000-000043260000}"/>
    <cellStyle name="Separador de milhares 2 11 3 3" xfId="44725" xr:uid="{00000000-0005-0000-0000-000044260000}"/>
    <cellStyle name="Separador de milhares 2 11 4" xfId="18483" xr:uid="{00000000-0005-0000-0000-000045260000}"/>
    <cellStyle name="Separador de milhares 2 11 5" xfId="25685" xr:uid="{00000000-0005-0000-0000-000046260000}"/>
    <cellStyle name="Separador de milhares 2 11 6" xfId="38008" xr:uid="{00000000-0005-0000-0000-000047260000}"/>
    <cellStyle name="Separador de milhares 2 11 7" xfId="47132" xr:uid="{00000000-0005-0000-0000-000048260000}"/>
    <cellStyle name="Separador de milhares 2 11 8" xfId="55058" xr:uid="{00000000-0005-0000-0000-000049260000}"/>
    <cellStyle name="Separador de milhares 2 11 9" xfId="6232" xr:uid="{00000000-0005-0000-0000-00004A260000}"/>
    <cellStyle name="Separador de milhares 2 12" xfId="7103" xr:uid="{00000000-0005-0000-0000-00004B260000}"/>
    <cellStyle name="Separador de milhares 2 12 2" xfId="11123" xr:uid="{00000000-0005-0000-0000-00004C260000}"/>
    <cellStyle name="Separador de milhares 2 12 2 2" xfId="32952" xr:uid="{00000000-0005-0000-0000-00004D260000}"/>
    <cellStyle name="Separador de milhares 2 12 2 3" xfId="40644" xr:uid="{00000000-0005-0000-0000-00004E260000}"/>
    <cellStyle name="Separador de milhares 2 12 2 4" xfId="52105" xr:uid="{00000000-0005-0000-0000-00004F260000}"/>
    <cellStyle name="Separador de milhares 2 12 3" xfId="27450" xr:uid="{00000000-0005-0000-0000-000050260000}"/>
    <cellStyle name="Separador de milhares 2 12 4" xfId="36773" xr:uid="{00000000-0005-0000-0000-000051260000}"/>
    <cellStyle name="Separador de milhares 2 12 5" xfId="48003" xr:uid="{00000000-0005-0000-0000-000052260000}"/>
    <cellStyle name="Separador de milhares 2 13" xfId="4739" xr:uid="{00000000-0005-0000-0000-000053260000}"/>
    <cellStyle name="Separador de milhares 2 13 2" xfId="9452" xr:uid="{00000000-0005-0000-0000-000054260000}"/>
    <cellStyle name="Separador de milhares 2 13 2 2" xfId="50313" xr:uid="{00000000-0005-0000-0000-000055260000}"/>
    <cellStyle name="Separador de milhares 2 13 3" xfId="30201" xr:uid="{00000000-0005-0000-0000-000056260000}"/>
    <cellStyle name="Separador de milhares 2 13 4" xfId="39773" xr:uid="{00000000-0005-0000-0000-000057260000}"/>
    <cellStyle name="Separador de milhares 2 13 5" xfId="50215" xr:uid="{00000000-0005-0000-0000-000058260000}"/>
    <cellStyle name="Separador de milhares 2 14" xfId="9348" xr:uid="{00000000-0005-0000-0000-000059260000}"/>
    <cellStyle name="Separador de milhares 2 14 2" xfId="43395" xr:uid="{00000000-0005-0000-0000-00005A260000}"/>
    <cellStyle name="Separador de milhares 2 14 3" xfId="50247" xr:uid="{00000000-0005-0000-0000-00005B260000}"/>
    <cellStyle name="Separador de milhares 2 15" xfId="14579" xr:uid="{00000000-0005-0000-0000-00005C260000}"/>
    <cellStyle name="Separador de milhares 2 16" xfId="20468" xr:uid="{00000000-0005-0000-0000-00005D260000}"/>
    <cellStyle name="Separador de milhares 2 17" xfId="22482" xr:uid="{00000000-0005-0000-0000-00005E260000}"/>
    <cellStyle name="Separador de milhares 2 18" xfId="24278" xr:uid="{00000000-0005-0000-0000-00005F260000}"/>
    <cellStyle name="Separador de milhares 2 19" xfId="35729" xr:uid="{00000000-0005-0000-0000-000060260000}"/>
    <cellStyle name="Separador de milhares 2 2" xfId="100" xr:uid="{00000000-0005-0000-0000-000061260000}"/>
    <cellStyle name="Separador de milhares 2 2 10" xfId="1595" xr:uid="{00000000-0005-0000-0000-000062260000}"/>
    <cellStyle name="Separador de milhares 2 2 10 2" xfId="8445" xr:uid="{00000000-0005-0000-0000-000063260000}"/>
    <cellStyle name="Separador de milhares 2 2 10 2 2" xfId="33940" xr:uid="{00000000-0005-0000-0000-000064260000}"/>
    <cellStyle name="Separador de milhares 2 2 10 2 3" xfId="28438" xr:uid="{00000000-0005-0000-0000-000065260000}"/>
    <cellStyle name="Separador de milhares 2 2 10 2 4" xfId="41632" xr:uid="{00000000-0005-0000-0000-000066260000}"/>
    <cellStyle name="Separador de milhares 2 2 10 2 5" xfId="49345" xr:uid="{00000000-0005-0000-0000-000067260000}"/>
    <cellStyle name="Separador de milhares 2 2 10 3" xfId="10854" xr:uid="{00000000-0005-0000-0000-000068260000}"/>
    <cellStyle name="Separador de milhares 2 2 10 3 2" xfId="31189" xr:uid="{00000000-0005-0000-0000-000069260000}"/>
    <cellStyle name="Separador de milhares 2 2 10 3 3" xfId="44739" xr:uid="{00000000-0005-0000-0000-00006A260000}"/>
    <cellStyle name="Separador de milhares 2 2 10 4" xfId="18497" xr:uid="{00000000-0005-0000-0000-00006B260000}"/>
    <cellStyle name="Separador de milhares 2 2 10 5" xfId="25687" xr:uid="{00000000-0005-0000-0000-00006C260000}"/>
    <cellStyle name="Separador de milhares 2 2 10 6" xfId="38010" xr:uid="{00000000-0005-0000-0000-00006D260000}"/>
    <cellStyle name="Separador de milhares 2 2 10 7" xfId="47146" xr:uid="{00000000-0005-0000-0000-00006E260000}"/>
    <cellStyle name="Separador de milhares 2 2 10 8" xfId="55072" xr:uid="{00000000-0005-0000-0000-00006F260000}"/>
    <cellStyle name="Separador de milhares 2 2 10 9" xfId="6246" xr:uid="{00000000-0005-0000-0000-000070260000}"/>
    <cellStyle name="Separador de milhares 2 2 11" xfId="7117" xr:uid="{00000000-0005-0000-0000-000071260000}"/>
    <cellStyle name="Separador de milhares 2 2 11 2" xfId="11137" xr:uid="{00000000-0005-0000-0000-000072260000}"/>
    <cellStyle name="Separador de milhares 2 2 11 2 2" xfId="32966" xr:uid="{00000000-0005-0000-0000-000073260000}"/>
    <cellStyle name="Separador de milhares 2 2 11 2 3" xfId="40658" xr:uid="{00000000-0005-0000-0000-000074260000}"/>
    <cellStyle name="Separador de milhares 2 2 11 2 4" xfId="52119" xr:uid="{00000000-0005-0000-0000-000075260000}"/>
    <cellStyle name="Separador de milhares 2 2 11 3" xfId="27464" xr:uid="{00000000-0005-0000-0000-000076260000}"/>
    <cellStyle name="Separador de milhares 2 2 11 4" xfId="36787" xr:uid="{00000000-0005-0000-0000-000077260000}"/>
    <cellStyle name="Separador de milhares 2 2 11 5" xfId="48017" xr:uid="{00000000-0005-0000-0000-000078260000}"/>
    <cellStyle name="Separador de milhares 2 2 12" xfId="4764" xr:uid="{00000000-0005-0000-0000-000079260000}"/>
    <cellStyle name="Separador de milhares 2 2 12 2" xfId="9697" xr:uid="{00000000-0005-0000-0000-00007A260000}"/>
    <cellStyle name="Separador de milhares 2 2 12 2 2" xfId="50896" xr:uid="{00000000-0005-0000-0000-00007B260000}"/>
    <cellStyle name="Separador de milhares 2 2 12 3" xfId="30215" xr:uid="{00000000-0005-0000-0000-00007C260000}"/>
    <cellStyle name="Separador de milhares 2 2 12 4" xfId="39787" xr:uid="{00000000-0005-0000-0000-00007D260000}"/>
    <cellStyle name="Separador de milhares 2 2 12 5" xfId="51313" xr:uid="{00000000-0005-0000-0000-00007E260000}"/>
    <cellStyle name="Separador de milhares 2 2 13" xfId="9352" xr:uid="{00000000-0005-0000-0000-00007F260000}"/>
    <cellStyle name="Separador de milhares 2 2 13 2" xfId="43409" xr:uid="{00000000-0005-0000-0000-000080260000}"/>
    <cellStyle name="Separador de milhares 2 2 13 3" xfId="51280" xr:uid="{00000000-0005-0000-0000-000081260000}"/>
    <cellStyle name="Separador de milhares 2 2 14" xfId="14581" xr:uid="{00000000-0005-0000-0000-000082260000}"/>
    <cellStyle name="Separador de milhares 2 2 15" xfId="20470" xr:uid="{00000000-0005-0000-0000-000083260000}"/>
    <cellStyle name="Separador de milhares 2 2 16" xfId="22484" xr:uid="{00000000-0005-0000-0000-000084260000}"/>
    <cellStyle name="Separador de milhares 2 2 17" xfId="24313" xr:uid="{00000000-0005-0000-0000-000085260000}"/>
    <cellStyle name="Separador de milhares 2 2 18" xfId="35764" xr:uid="{00000000-0005-0000-0000-000086260000}"/>
    <cellStyle name="Separador de milhares 2 2 19" xfId="45657" xr:uid="{00000000-0005-0000-0000-000087260000}"/>
    <cellStyle name="Separador de milhares 2 2 2" xfId="239" xr:uid="{00000000-0005-0000-0000-000088260000}"/>
    <cellStyle name="Separador de milhares 2 2 2 10" xfId="14582" xr:uid="{00000000-0005-0000-0000-000089260000}"/>
    <cellStyle name="Separador de milhares 2 2 2 11" xfId="20471" xr:uid="{00000000-0005-0000-0000-00008A260000}"/>
    <cellStyle name="Separador de milhares 2 2 2 12" xfId="22485" xr:uid="{00000000-0005-0000-0000-00008B260000}"/>
    <cellStyle name="Separador de milhares 2 2 2 13" xfId="24521" xr:uid="{00000000-0005-0000-0000-00008C260000}"/>
    <cellStyle name="Separador de milhares 2 2 2 14" xfId="35834" xr:uid="{00000000-0005-0000-0000-00008D260000}"/>
    <cellStyle name="Separador de milhares 2 2 2 15" xfId="45796" xr:uid="{00000000-0005-0000-0000-00008E260000}"/>
    <cellStyle name="Separador de milhares 2 2 2 16" xfId="53729" xr:uid="{00000000-0005-0000-0000-00008F260000}"/>
    <cellStyle name="Separador de milhares 2 2 2 17" xfId="2957" xr:uid="{00000000-0005-0000-0000-000090260000}"/>
    <cellStyle name="Separador de milhares 2 2 2 2" xfId="520" xr:uid="{00000000-0005-0000-0000-000091260000}"/>
    <cellStyle name="Separador de milhares 2 2 2 2 10" xfId="22486" xr:uid="{00000000-0005-0000-0000-000092260000}"/>
    <cellStyle name="Separador de milhares 2 2 2 2 11" xfId="24797" xr:uid="{00000000-0005-0000-0000-000093260000}"/>
    <cellStyle name="Separador de milhares 2 2 2 2 12" xfId="36362" xr:uid="{00000000-0005-0000-0000-000094260000}"/>
    <cellStyle name="Separador de milhares 2 2 2 2 13" xfId="46076" xr:uid="{00000000-0005-0000-0000-000095260000}"/>
    <cellStyle name="Separador de milhares 2 2 2 2 14" xfId="54008" xr:uid="{00000000-0005-0000-0000-000096260000}"/>
    <cellStyle name="Separador de milhares 2 2 2 2 15" xfId="2958" xr:uid="{00000000-0005-0000-0000-000097260000}"/>
    <cellStyle name="Separador de milhares 2 2 2 2 2" xfId="1172" xr:uid="{00000000-0005-0000-0000-000098260000}"/>
    <cellStyle name="Separador de milhares 2 2 2 2 2 10" xfId="46728" xr:uid="{00000000-0005-0000-0000-000099260000}"/>
    <cellStyle name="Separador de milhares 2 2 2 2 2 11" xfId="54660" xr:uid="{00000000-0005-0000-0000-00009A260000}"/>
    <cellStyle name="Separador de milhares 2 2 2 2 2 12" xfId="2959" xr:uid="{00000000-0005-0000-0000-00009B260000}"/>
    <cellStyle name="Separador de milhares 2 2 2 2 2 2" xfId="8087" xr:uid="{00000000-0005-0000-0000-00009C260000}"/>
    <cellStyle name="Separador de milhares 2 2 2 2 2 2 2" xfId="13194" xr:uid="{00000000-0005-0000-0000-00009D260000}"/>
    <cellStyle name="Separador de milhares 2 2 2 2 2 2 2 2" xfId="33943" xr:uid="{00000000-0005-0000-0000-00009E260000}"/>
    <cellStyle name="Separador de milhares 2 2 2 2 2 2 3" xfId="16704" xr:uid="{00000000-0005-0000-0000-00009F260000}"/>
    <cellStyle name="Separador de milhares 2 2 2 2 2 2 4" xfId="19880" xr:uid="{00000000-0005-0000-0000-0000A0260000}"/>
    <cellStyle name="Separador de milhares 2 2 2 2 2 2 5" xfId="28441" xr:uid="{00000000-0005-0000-0000-0000A1260000}"/>
    <cellStyle name="Separador de milhares 2 2 2 2 2 2 6" xfId="41635" xr:uid="{00000000-0005-0000-0000-0000A2260000}"/>
    <cellStyle name="Separador de milhares 2 2 2 2 2 2 7" xfId="48987" xr:uid="{00000000-0005-0000-0000-0000A3260000}"/>
    <cellStyle name="Separador de milhares 2 2 2 2 2 3" xfId="5832" xr:uid="{00000000-0005-0000-0000-0000A4260000}"/>
    <cellStyle name="Separador de milhares 2 2 2 2 2 3 2" xfId="10079" xr:uid="{00000000-0005-0000-0000-0000A5260000}"/>
    <cellStyle name="Separador de milhares 2 2 2 2 2 3 3" xfId="31192" xr:uid="{00000000-0005-0000-0000-0000A6260000}"/>
    <cellStyle name="Separador de milhares 2 2 2 2 2 3 4" xfId="44381" xr:uid="{00000000-0005-0000-0000-0000A7260000}"/>
    <cellStyle name="Separador de milhares 2 2 2 2 2 4" xfId="14007" xr:uid="{00000000-0005-0000-0000-0000A8260000}"/>
    <cellStyle name="Separador de milhares 2 2 2 2 2 5" xfId="14584" xr:uid="{00000000-0005-0000-0000-0000A9260000}"/>
    <cellStyle name="Separador de milhares 2 2 2 2 2 6" xfId="20473" xr:uid="{00000000-0005-0000-0000-0000AA260000}"/>
    <cellStyle name="Separador de milhares 2 2 2 2 2 7" xfId="22487" xr:uid="{00000000-0005-0000-0000-0000AB260000}"/>
    <cellStyle name="Separador de milhares 2 2 2 2 2 8" xfId="25690" xr:uid="{00000000-0005-0000-0000-0000AC260000}"/>
    <cellStyle name="Separador de milhares 2 2 2 2 2 9" xfId="38013" xr:uid="{00000000-0005-0000-0000-0000AD260000}"/>
    <cellStyle name="Separador de milhares 2 2 2 2 3" xfId="2108" xr:uid="{00000000-0005-0000-0000-0000AE260000}"/>
    <cellStyle name="Separador de milhares 2 2 2 2 3 10" xfId="47659" xr:uid="{00000000-0005-0000-0000-0000AF260000}"/>
    <cellStyle name="Separador de milhares 2 2 2 2 3 11" xfId="55585" xr:uid="{00000000-0005-0000-0000-0000B0260000}"/>
    <cellStyle name="Separador de milhares 2 2 2 2 3 12" xfId="2960" xr:uid="{00000000-0005-0000-0000-0000B1260000}"/>
    <cellStyle name="Separador de milhares 2 2 2 2 3 2" xfId="8958" xr:uid="{00000000-0005-0000-0000-0000B2260000}"/>
    <cellStyle name="Separador de milhares 2 2 2 2 3 2 2" xfId="16979" xr:uid="{00000000-0005-0000-0000-0000B3260000}"/>
    <cellStyle name="Separador de milhares 2 2 2 2 3 2 2 2" xfId="33944" xr:uid="{00000000-0005-0000-0000-0000B4260000}"/>
    <cellStyle name="Separador de milhares 2 2 2 2 3 2 3" xfId="28442" xr:uid="{00000000-0005-0000-0000-0000B5260000}"/>
    <cellStyle name="Separador de milhares 2 2 2 2 3 2 4" xfId="41636" xr:uid="{00000000-0005-0000-0000-0000B6260000}"/>
    <cellStyle name="Separador de milhares 2 2 2 2 3 2 5" xfId="49858" xr:uid="{00000000-0005-0000-0000-0000B7260000}"/>
    <cellStyle name="Separador de milhares 2 2 2 2 3 3" xfId="6759" xr:uid="{00000000-0005-0000-0000-0000B8260000}"/>
    <cellStyle name="Separador de milhares 2 2 2 2 3 3 2" xfId="31193" xr:uid="{00000000-0005-0000-0000-0000B9260000}"/>
    <cellStyle name="Separador de milhares 2 2 2 2 3 3 3" xfId="45252" xr:uid="{00000000-0005-0000-0000-0000BA260000}"/>
    <cellStyle name="Separador de milhares 2 2 2 2 3 4" xfId="14585" xr:uid="{00000000-0005-0000-0000-0000BB260000}"/>
    <cellStyle name="Separador de milhares 2 2 2 2 3 5" xfId="19010" xr:uid="{00000000-0005-0000-0000-0000BC260000}"/>
    <cellStyle name="Separador de milhares 2 2 2 2 3 6" xfId="20474" xr:uid="{00000000-0005-0000-0000-0000BD260000}"/>
    <cellStyle name="Separador de milhares 2 2 2 2 3 7" xfId="22488" xr:uid="{00000000-0005-0000-0000-0000BE260000}"/>
    <cellStyle name="Separador de milhares 2 2 2 2 3 8" xfId="25691" xr:uid="{00000000-0005-0000-0000-0000BF260000}"/>
    <cellStyle name="Separador de milhares 2 2 2 2 3 9" xfId="38014" xr:uid="{00000000-0005-0000-0000-0000C0260000}"/>
    <cellStyle name="Separador de milhares 2 2 2 2 4" xfId="7460" xr:uid="{00000000-0005-0000-0000-0000C1260000}"/>
    <cellStyle name="Separador de milhares 2 2 2 2 4 2" xfId="11966" xr:uid="{00000000-0005-0000-0000-0000C2260000}"/>
    <cellStyle name="Separador de milhares 2 2 2 2 4 2 2" xfId="33942" xr:uid="{00000000-0005-0000-0000-0000C3260000}"/>
    <cellStyle name="Separador de milhares 2 2 2 2 4 2 3" xfId="28440" xr:uid="{00000000-0005-0000-0000-0000C4260000}"/>
    <cellStyle name="Separador de milhares 2 2 2 2 4 2 4" xfId="41634" xr:uid="{00000000-0005-0000-0000-0000C5260000}"/>
    <cellStyle name="Separador de milhares 2 2 2 2 4 2 5" xfId="52907" xr:uid="{00000000-0005-0000-0000-0000C6260000}"/>
    <cellStyle name="Separador de milhares 2 2 2 2 4 3" xfId="9381" xr:uid="{00000000-0005-0000-0000-0000C7260000}"/>
    <cellStyle name="Separador de milhares 2 2 2 2 4 3 2" xfId="31191" xr:uid="{00000000-0005-0000-0000-0000C8260000}"/>
    <cellStyle name="Separador de milhares 2 2 2 2 4 4" xfId="25689" xr:uid="{00000000-0005-0000-0000-0000C9260000}"/>
    <cellStyle name="Separador de milhares 2 2 2 2 4 5" xfId="38012" xr:uid="{00000000-0005-0000-0000-0000CA260000}"/>
    <cellStyle name="Separador de milhares 2 2 2 2 4 6" xfId="48360" xr:uid="{00000000-0005-0000-0000-0000CB260000}"/>
    <cellStyle name="Separador de milhares 2 2 2 2 5" xfId="5180" xr:uid="{00000000-0005-0000-0000-0000CC260000}"/>
    <cellStyle name="Separador de milhares 2 2 2 2 5 2" xfId="11536" xr:uid="{00000000-0005-0000-0000-0000CD260000}"/>
    <cellStyle name="Separador de milhares 2 2 2 2 5 2 2" xfId="33365" xr:uid="{00000000-0005-0000-0000-0000CE260000}"/>
    <cellStyle name="Separador de milhares 2 2 2 2 5 2 3" xfId="41057" xr:uid="{00000000-0005-0000-0000-0000CF260000}"/>
    <cellStyle name="Separador de milhares 2 2 2 2 5 2 4" xfId="52518" xr:uid="{00000000-0005-0000-0000-0000D0260000}"/>
    <cellStyle name="Separador de milhares 2 2 2 2 5 3" xfId="27863" xr:uid="{00000000-0005-0000-0000-0000D1260000}"/>
    <cellStyle name="Separador de milhares 2 2 2 2 5 4" xfId="37186" xr:uid="{00000000-0005-0000-0000-0000D2260000}"/>
    <cellStyle name="Separador de milhares 2 2 2 2 5 5" xfId="51033" xr:uid="{00000000-0005-0000-0000-0000D3260000}"/>
    <cellStyle name="Separador de milhares 2 2 2 2 6" xfId="10839" xr:uid="{00000000-0005-0000-0000-0000D4260000}"/>
    <cellStyle name="Separador de milhares 2 2 2 2 6 2" xfId="30614" xr:uid="{00000000-0005-0000-0000-0000D5260000}"/>
    <cellStyle name="Separador de milhares 2 2 2 2 6 3" xfId="40300" xr:uid="{00000000-0005-0000-0000-0000D6260000}"/>
    <cellStyle name="Separador de milhares 2 2 2 2 6 4" xfId="51771" xr:uid="{00000000-0005-0000-0000-0000D7260000}"/>
    <cellStyle name="Separador de milhares 2 2 2 2 7" xfId="13494" xr:uid="{00000000-0005-0000-0000-0000D8260000}"/>
    <cellStyle name="Separador de milhares 2 2 2 2 7 2" xfId="43754" xr:uid="{00000000-0005-0000-0000-0000D9260000}"/>
    <cellStyle name="Separador de milhares 2 2 2 2 8" xfId="14583" xr:uid="{00000000-0005-0000-0000-0000DA260000}"/>
    <cellStyle name="Separador de milhares 2 2 2 2 9" xfId="20472" xr:uid="{00000000-0005-0000-0000-0000DB260000}"/>
    <cellStyle name="Separador de milhares 2 2 2 3" xfId="1435" xr:uid="{00000000-0005-0000-0000-0000DC260000}"/>
    <cellStyle name="Separador de milhares 2 2 2 3 10" xfId="25073" xr:uid="{00000000-0005-0000-0000-0000DD260000}"/>
    <cellStyle name="Separador de milhares 2 2 2 3 11" xfId="36638" xr:uid="{00000000-0005-0000-0000-0000DE260000}"/>
    <cellStyle name="Separador de milhares 2 2 2 3 12" xfId="46991" xr:uid="{00000000-0005-0000-0000-0000DF260000}"/>
    <cellStyle name="Separador de milhares 2 2 2 3 13" xfId="54923" xr:uid="{00000000-0005-0000-0000-0000E0260000}"/>
    <cellStyle name="Separador de milhares 2 2 2 3 14" xfId="2961" xr:uid="{00000000-0005-0000-0000-0000E1260000}"/>
    <cellStyle name="Separador de milhares 2 2 2 3 2" xfId="2336" xr:uid="{00000000-0005-0000-0000-0000E2260000}"/>
    <cellStyle name="Separador de milhares 2 2 2 3 2 10" xfId="47887" xr:uid="{00000000-0005-0000-0000-0000E3260000}"/>
    <cellStyle name="Separador de milhares 2 2 2 3 2 11" xfId="55813" xr:uid="{00000000-0005-0000-0000-0000E4260000}"/>
    <cellStyle name="Separador de milhares 2 2 2 3 2 12" xfId="2962" xr:uid="{00000000-0005-0000-0000-0000E5260000}"/>
    <cellStyle name="Separador de milhares 2 2 2 3 2 2" xfId="9186" xr:uid="{00000000-0005-0000-0000-0000E6260000}"/>
    <cellStyle name="Separador de milhares 2 2 2 3 2 2 2" xfId="16980" xr:uid="{00000000-0005-0000-0000-0000E7260000}"/>
    <cellStyle name="Separador de milhares 2 2 2 3 2 2 2 2" xfId="33946" xr:uid="{00000000-0005-0000-0000-0000E8260000}"/>
    <cellStyle name="Separador de milhares 2 2 2 3 2 2 3" xfId="20108" xr:uid="{00000000-0005-0000-0000-0000E9260000}"/>
    <cellStyle name="Separador de milhares 2 2 2 3 2 2 4" xfId="28444" xr:uid="{00000000-0005-0000-0000-0000EA260000}"/>
    <cellStyle name="Separador de milhares 2 2 2 3 2 2 5" xfId="41638" xr:uid="{00000000-0005-0000-0000-0000EB260000}"/>
    <cellStyle name="Separador de milhares 2 2 2 3 2 2 6" xfId="50086" xr:uid="{00000000-0005-0000-0000-0000EC260000}"/>
    <cellStyle name="Separador de milhares 2 2 2 3 2 3" xfId="6987" xr:uid="{00000000-0005-0000-0000-0000ED260000}"/>
    <cellStyle name="Separador de milhares 2 2 2 3 2 3 2" xfId="10439" xr:uid="{00000000-0005-0000-0000-0000EE260000}"/>
    <cellStyle name="Separador de milhares 2 2 2 3 2 3 3" xfId="31195" xr:uid="{00000000-0005-0000-0000-0000EF260000}"/>
    <cellStyle name="Separador de milhares 2 2 2 3 2 3 4" xfId="45480" xr:uid="{00000000-0005-0000-0000-0000F0260000}"/>
    <cellStyle name="Separador de milhares 2 2 2 3 2 4" xfId="14587" xr:uid="{00000000-0005-0000-0000-0000F1260000}"/>
    <cellStyle name="Separador de milhares 2 2 2 3 2 5" xfId="18366" xr:uid="{00000000-0005-0000-0000-0000F2260000}"/>
    <cellStyle name="Separador de milhares 2 2 2 3 2 6" xfId="20476" xr:uid="{00000000-0005-0000-0000-0000F3260000}"/>
    <cellStyle name="Separador de milhares 2 2 2 3 2 7" xfId="22490" xr:uid="{00000000-0005-0000-0000-0000F4260000}"/>
    <cellStyle name="Separador de milhares 2 2 2 3 2 8" xfId="25693" xr:uid="{00000000-0005-0000-0000-0000F5260000}"/>
    <cellStyle name="Separador de milhares 2 2 2 3 2 9" xfId="38016" xr:uid="{00000000-0005-0000-0000-0000F6260000}"/>
    <cellStyle name="Separador de milhares 2 2 2 3 3" xfId="8315" xr:uid="{00000000-0005-0000-0000-0000F7260000}"/>
    <cellStyle name="Separador de milhares 2 2 2 3 3 2" xfId="11967" xr:uid="{00000000-0005-0000-0000-0000F8260000}"/>
    <cellStyle name="Separador de milhares 2 2 2 3 3 2 2" xfId="33945" xr:uid="{00000000-0005-0000-0000-0000F9260000}"/>
    <cellStyle name="Separador de milhares 2 2 2 3 3 2 3" xfId="28443" xr:uid="{00000000-0005-0000-0000-0000FA260000}"/>
    <cellStyle name="Separador de milhares 2 2 2 3 3 2 4" xfId="41637" xr:uid="{00000000-0005-0000-0000-0000FB260000}"/>
    <cellStyle name="Separador de milhares 2 2 2 3 3 2 5" xfId="52908" xr:uid="{00000000-0005-0000-0000-0000FC260000}"/>
    <cellStyle name="Separador de milhares 2 2 2 3 3 3" xfId="11879" xr:uid="{00000000-0005-0000-0000-0000FD260000}"/>
    <cellStyle name="Separador de milhares 2 2 2 3 3 3 2" xfId="31194" xr:uid="{00000000-0005-0000-0000-0000FE260000}"/>
    <cellStyle name="Separador de milhares 2 2 2 3 3 4" xfId="19238" xr:uid="{00000000-0005-0000-0000-0000FF260000}"/>
    <cellStyle name="Separador de milhares 2 2 2 3 3 5" xfId="25692" xr:uid="{00000000-0005-0000-0000-000000270000}"/>
    <cellStyle name="Separador de milhares 2 2 2 3 3 6" xfId="38015" xr:uid="{00000000-0005-0000-0000-000001270000}"/>
    <cellStyle name="Separador de milhares 2 2 2 3 3 7" xfId="49215" xr:uid="{00000000-0005-0000-0000-000002270000}"/>
    <cellStyle name="Separador de milhares 2 2 2 3 4" xfId="6095" xr:uid="{00000000-0005-0000-0000-000003270000}"/>
    <cellStyle name="Separador de milhares 2 2 2 3 4 2" xfId="11764" xr:uid="{00000000-0005-0000-0000-000004270000}"/>
    <cellStyle name="Separador de milhares 2 2 2 3 4 2 2" xfId="33593" xr:uid="{00000000-0005-0000-0000-000005270000}"/>
    <cellStyle name="Separador de milhares 2 2 2 3 4 2 3" xfId="41285" xr:uid="{00000000-0005-0000-0000-000006270000}"/>
    <cellStyle name="Separador de milhares 2 2 2 3 4 2 4" xfId="52746" xr:uid="{00000000-0005-0000-0000-000007270000}"/>
    <cellStyle name="Separador de milhares 2 2 2 3 4 3" xfId="28091" xr:uid="{00000000-0005-0000-0000-000008270000}"/>
    <cellStyle name="Separador de milhares 2 2 2 3 4 4" xfId="37414" xr:uid="{00000000-0005-0000-0000-000009270000}"/>
    <cellStyle name="Separador de milhares 2 2 2 3 4 5" xfId="51002" xr:uid="{00000000-0005-0000-0000-00000A270000}"/>
    <cellStyle name="Separador de milhares 2 2 2 3 5" xfId="11020" xr:uid="{00000000-0005-0000-0000-00000B270000}"/>
    <cellStyle name="Separador de milhares 2 2 2 3 5 2" xfId="30842" xr:uid="{00000000-0005-0000-0000-00000C270000}"/>
    <cellStyle name="Separador de milhares 2 2 2 3 5 3" xfId="40528" xr:uid="{00000000-0005-0000-0000-00000D270000}"/>
    <cellStyle name="Separador de milhares 2 2 2 3 5 4" xfId="51999" xr:uid="{00000000-0005-0000-0000-00000E270000}"/>
    <cellStyle name="Separador de milhares 2 2 2 3 6" xfId="14235" xr:uid="{00000000-0005-0000-0000-00000F270000}"/>
    <cellStyle name="Separador de milhares 2 2 2 3 6 2" xfId="44609" xr:uid="{00000000-0005-0000-0000-000010270000}"/>
    <cellStyle name="Separador de milhares 2 2 2 3 7" xfId="14586" xr:uid="{00000000-0005-0000-0000-000011270000}"/>
    <cellStyle name="Separador de milhares 2 2 2 3 8" xfId="20475" xr:uid="{00000000-0005-0000-0000-000012270000}"/>
    <cellStyle name="Separador de milhares 2 2 2 3 9" xfId="22489" xr:uid="{00000000-0005-0000-0000-000013270000}"/>
    <cellStyle name="Separador de milhares 2 2 2 4" xfId="932" xr:uid="{00000000-0005-0000-0000-000014270000}"/>
    <cellStyle name="Separador de milhares 2 2 2 4 10" xfId="36087" xr:uid="{00000000-0005-0000-0000-000015270000}"/>
    <cellStyle name="Separador de milhares 2 2 2 4 11" xfId="46488" xr:uid="{00000000-0005-0000-0000-000016270000}"/>
    <cellStyle name="Separador de milhares 2 2 2 4 12" xfId="54420" xr:uid="{00000000-0005-0000-0000-000017270000}"/>
    <cellStyle name="Separador de milhares 2 2 2 4 13" xfId="2963" xr:uid="{00000000-0005-0000-0000-000018270000}"/>
    <cellStyle name="Separador de milhares 2 2 2 4 2" xfId="1880" xr:uid="{00000000-0005-0000-0000-000019270000}"/>
    <cellStyle name="Separador de milhares 2 2 2 4 2 10" xfId="47431" xr:uid="{00000000-0005-0000-0000-00001A270000}"/>
    <cellStyle name="Separador de milhares 2 2 2 4 2 11" xfId="55357" xr:uid="{00000000-0005-0000-0000-00001B270000}"/>
    <cellStyle name="Separador de milhares 2 2 2 4 2 12" xfId="2964" xr:uid="{00000000-0005-0000-0000-00001C270000}"/>
    <cellStyle name="Separador de milhares 2 2 2 4 2 2" xfId="8730" xr:uid="{00000000-0005-0000-0000-00001D270000}"/>
    <cellStyle name="Separador de milhares 2 2 2 4 2 2 2" xfId="16981" xr:uid="{00000000-0005-0000-0000-00001E270000}"/>
    <cellStyle name="Separador de milhares 2 2 2 4 2 2 2 2" xfId="33948" xr:uid="{00000000-0005-0000-0000-00001F270000}"/>
    <cellStyle name="Separador de milhares 2 2 2 4 2 2 3" xfId="19652" xr:uid="{00000000-0005-0000-0000-000020270000}"/>
    <cellStyle name="Separador de milhares 2 2 2 4 2 2 4" xfId="28446" xr:uid="{00000000-0005-0000-0000-000021270000}"/>
    <cellStyle name="Separador de milhares 2 2 2 4 2 2 5" xfId="41640" xr:uid="{00000000-0005-0000-0000-000022270000}"/>
    <cellStyle name="Separador de milhares 2 2 2 4 2 2 6" xfId="49630" xr:uid="{00000000-0005-0000-0000-000023270000}"/>
    <cellStyle name="Separador de milhares 2 2 2 4 2 3" xfId="6531" xr:uid="{00000000-0005-0000-0000-000024270000}"/>
    <cellStyle name="Separador de milhares 2 2 2 4 2 3 2" xfId="10453" xr:uid="{00000000-0005-0000-0000-000025270000}"/>
    <cellStyle name="Separador de milhares 2 2 2 4 2 3 3" xfId="31197" xr:uid="{00000000-0005-0000-0000-000026270000}"/>
    <cellStyle name="Separador de milhares 2 2 2 4 2 3 4" xfId="45024" xr:uid="{00000000-0005-0000-0000-000027270000}"/>
    <cellStyle name="Separador de milhares 2 2 2 4 2 4" xfId="14589" xr:uid="{00000000-0005-0000-0000-000028270000}"/>
    <cellStyle name="Separador de milhares 2 2 2 4 2 5" xfId="18024" xr:uid="{00000000-0005-0000-0000-000029270000}"/>
    <cellStyle name="Separador de milhares 2 2 2 4 2 6" xfId="20478" xr:uid="{00000000-0005-0000-0000-00002A270000}"/>
    <cellStyle name="Separador de milhares 2 2 2 4 2 7" xfId="22492" xr:uid="{00000000-0005-0000-0000-00002B270000}"/>
    <cellStyle name="Separador de milhares 2 2 2 4 2 8" xfId="25695" xr:uid="{00000000-0005-0000-0000-00002C270000}"/>
    <cellStyle name="Separador de milhares 2 2 2 4 2 9" xfId="38018" xr:uid="{00000000-0005-0000-0000-00002D270000}"/>
    <cellStyle name="Separador de milhares 2 2 2 4 3" xfId="7859" xr:uid="{00000000-0005-0000-0000-00002E270000}"/>
    <cellStyle name="Separador de milhares 2 2 2 4 3 2" xfId="11969" xr:uid="{00000000-0005-0000-0000-00002F270000}"/>
    <cellStyle name="Separador de milhares 2 2 2 4 3 2 2" xfId="33947" xr:uid="{00000000-0005-0000-0000-000030270000}"/>
    <cellStyle name="Separador de milhares 2 2 2 4 3 2 3" xfId="41639" xr:uid="{00000000-0005-0000-0000-000031270000}"/>
    <cellStyle name="Separador de milhares 2 2 2 4 3 2 4" xfId="52909" xr:uid="{00000000-0005-0000-0000-000032270000}"/>
    <cellStyle name="Separador de milhares 2 2 2 4 3 3" xfId="18782" xr:uid="{00000000-0005-0000-0000-000033270000}"/>
    <cellStyle name="Separador de milhares 2 2 2 4 3 4" xfId="28445" xr:uid="{00000000-0005-0000-0000-000034270000}"/>
    <cellStyle name="Separador de milhares 2 2 2 4 3 5" xfId="38017" xr:uid="{00000000-0005-0000-0000-000035270000}"/>
    <cellStyle name="Separador de milhares 2 2 2 4 3 6" xfId="48759" xr:uid="{00000000-0005-0000-0000-000036270000}"/>
    <cellStyle name="Separador de milhares 2 2 2 4 4" xfId="5592" xr:uid="{00000000-0005-0000-0000-000037270000}"/>
    <cellStyle name="Separador de milhares 2 2 2 4 4 2" xfId="16692" xr:uid="{00000000-0005-0000-0000-000038270000}"/>
    <cellStyle name="Separador de milhares 2 2 2 4 4 3" xfId="31196" xr:uid="{00000000-0005-0000-0000-000039270000}"/>
    <cellStyle name="Separador de milhares 2 2 2 4 4 4" xfId="40072" xr:uid="{00000000-0005-0000-0000-00003A270000}"/>
    <cellStyle name="Separador de milhares 2 2 2 4 4 5" xfId="51543" xr:uid="{00000000-0005-0000-0000-00003B270000}"/>
    <cellStyle name="Separador de milhares 2 2 2 4 5" xfId="13779" xr:uid="{00000000-0005-0000-0000-00003C270000}"/>
    <cellStyle name="Separador de milhares 2 2 2 4 5 2" xfId="44153" xr:uid="{00000000-0005-0000-0000-00003D270000}"/>
    <cellStyle name="Separador de milhares 2 2 2 4 6" xfId="14588" xr:uid="{00000000-0005-0000-0000-00003E270000}"/>
    <cellStyle name="Separador de milhares 2 2 2 4 7" xfId="20477" xr:uid="{00000000-0005-0000-0000-00003F270000}"/>
    <cellStyle name="Separador de milhares 2 2 2 4 8" xfId="22491" xr:uid="{00000000-0005-0000-0000-000040270000}"/>
    <cellStyle name="Separador de milhares 2 2 2 4 9" xfId="25694" xr:uid="{00000000-0005-0000-0000-000041270000}"/>
    <cellStyle name="Separador de milhares 2 2 2 5" xfId="704" xr:uid="{00000000-0005-0000-0000-000042270000}"/>
    <cellStyle name="Separador de milhares 2 2 2 5 10" xfId="46260" xr:uid="{00000000-0005-0000-0000-000043270000}"/>
    <cellStyle name="Separador de milhares 2 2 2 5 11" xfId="54192" xr:uid="{00000000-0005-0000-0000-000044270000}"/>
    <cellStyle name="Separador de milhares 2 2 2 5 12" xfId="2965" xr:uid="{00000000-0005-0000-0000-000045270000}"/>
    <cellStyle name="Separador de milhares 2 2 2 5 2" xfId="7631" xr:uid="{00000000-0005-0000-0000-000046270000}"/>
    <cellStyle name="Separador de milhares 2 2 2 5 2 2" xfId="16982" xr:uid="{00000000-0005-0000-0000-000047270000}"/>
    <cellStyle name="Separador de milhares 2 2 2 5 2 2 2" xfId="33949" xr:uid="{00000000-0005-0000-0000-000048270000}"/>
    <cellStyle name="Separador de milhares 2 2 2 5 2 3" xfId="19424" xr:uid="{00000000-0005-0000-0000-000049270000}"/>
    <cellStyle name="Separador de milhares 2 2 2 5 2 4" xfId="28447" xr:uid="{00000000-0005-0000-0000-00004A270000}"/>
    <cellStyle name="Separador de milhares 2 2 2 5 2 5" xfId="41641" xr:uid="{00000000-0005-0000-0000-00004B270000}"/>
    <cellStyle name="Separador de milhares 2 2 2 5 2 6" xfId="48531" xr:uid="{00000000-0005-0000-0000-00004C270000}"/>
    <cellStyle name="Separador de milhares 2 2 2 5 3" xfId="5364" xr:uid="{00000000-0005-0000-0000-00004D270000}"/>
    <cellStyle name="Separador de milhares 2 2 2 5 3 2" xfId="16619" xr:uid="{00000000-0005-0000-0000-00004E270000}"/>
    <cellStyle name="Separador de milhares 2 2 2 5 3 3" xfId="31198" xr:uid="{00000000-0005-0000-0000-00004F270000}"/>
    <cellStyle name="Separador de milhares 2 2 2 5 3 4" xfId="43925" xr:uid="{00000000-0005-0000-0000-000050270000}"/>
    <cellStyle name="Separador de milhares 2 2 2 5 4" xfId="14590" xr:uid="{00000000-0005-0000-0000-000051270000}"/>
    <cellStyle name="Separador de milhares 2 2 2 5 5" xfId="17907" xr:uid="{00000000-0005-0000-0000-000052270000}"/>
    <cellStyle name="Separador de milhares 2 2 2 5 6" xfId="20479" xr:uid="{00000000-0005-0000-0000-000053270000}"/>
    <cellStyle name="Separador de milhares 2 2 2 5 7" xfId="22493" xr:uid="{00000000-0005-0000-0000-000054270000}"/>
    <cellStyle name="Separador de milhares 2 2 2 5 8" xfId="25696" xr:uid="{00000000-0005-0000-0000-000055270000}"/>
    <cellStyle name="Separador de milhares 2 2 2 5 9" xfId="38019" xr:uid="{00000000-0005-0000-0000-000056270000}"/>
    <cellStyle name="Separador de milhares 2 2 2 6" xfId="1652" xr:uid="{00000000-0005-0000-0000-000057270000}"/>
    <cellStyle name="Separador de milhares 2 2 2 6 2" xfId="8502" xr:uid="{00000000-0005-0000-0000-000058270000}"/>
    <cellStyle name="Separador de milhares 2 2 2 6 2 2" xfId="33941" xr:uid="{00000000-0005-0000-0000-000059270000}"/>
    <cellStyle name="Separador de milhares 2 2 2 6 2 3" xfId="28439" xr:uid="{00000000-0005-0000-0000-00005A270000}"/>
    <cellStyle name="Separador de milhares 2 2 2 6 2 4" xfId="41633" xr:uid="{00000000-0005-0000-0000-00005B270000}"/>
    <cellStyle name="Separador de milhares 2 2 2 6 2 5" xfId="49402" xr:uid="{00000000-0005-0000-0000-00005C270000}"/>
    <cellStyle name="Separador de milhares 2 2 2 6 3" xfId="16498" xr:uid="{00000000-0005-0000-0000-00005D270000}"/>
    <cellStyle name="Separador de milhares 2 2 2 6 3 2" xfId="31190" xr:uid="{00000000-0005-0000-0000-00005E270000}"/>
    <cellStyle name="Separador de milhares 2 2 2 6 3 3" xfId="44796" xr:uid="{00000000-0005-0000-0000-00005F270000}"/>
    <cellStyle name="Separador de milhares 2 2 2 6 4" xfId="18554" xr:uid="{00000000-0005-0000-0000-000060270000}"/>
    <cellStyle name="Separador de milhares 2 2 2 6 5" xfId="25688" xr:uid="{00000000-0005-0000-0000-000061270000}"/>
    <cellStyle name="Separador de milhares 2 2 2 6 6" xfId="38011" xr:uid="{00000000-0005-0000-0000-000062270000}"/>
    <cellStyle name="Separador de milhares 2 2 2 6 7" xfId="47203" xr:uid="{00000000-0005-0000-0000-000063270000}"/>
    <cellStyle name="Separador de milhares 2 2 2 6 8" xfId="55129" xr:uid="{00000000-0005-0000-0000-000064270000}"/>
    <cellStyle name="Separador de milhares 2 2 2 6 9" xfId="6303" xr:uid="{00000000-0005-0000-0000-000065270000}"/>
    <cellStyle name="Separador de milhares 2 2 2 7" xfId="7231" xr:uid="{00000000-0005-0000-0000-000066270000}"/>
    <cellStyle name="Separador de milhares 2 2 2 7 2" xfId="11308" xr:uid="{00000000-0005-0000-0000-000067270000}"/>
    <cellStyle name="Separador de milhares 2 2 2 7 2 2" xfId="33137" xr:uid="{00000000-0005-0000-0000-000068270000}"/>
    <cellStyle name="Separador de milhares 2 2 2 7 2 3" xfId="40829" xr:uid="{00000000-0005-0000-0000-000069270000}"/>
    <cellStyle name="Separador de milhares 2 2 2 7 2 4" xfId="52290" xr:uid="{00000000-0005-0000-0000-00006A270000}"/>
    <cellStyle name="Separador de milhares 2 2 2 7 3" xfId="27635" xr:uid="{00000000-0005-0000-0000-00006B270000}"/>
    <cellStyle name="Separador de milhares 2 2 2 7 4" xfId="36958" xr:uid="{00000000-0005-0000-0000-00006C270000}"/>
    <cellStyle name="Separador de milhares 2 2 2 7 5" xfId="48131" xr:uid="{00000000-0005-0000-0000-00006D270000}"/>
    <cellStyle name="Separador de milhares 2 2 2 8" xfId="4902" xr:uid="{00000000-0005-0000-0000-00006E270000}"/>
    <cellStyle name="Separador de milhares 2 2 2 8 2" xfId="30386" xr:uid="{00000000-0005-0000-0000-00006F270000}"/>
    <cellStyle name="Separador de milhares 2 2 2 8 3" xfId="39844" xr:uid="{00000000-0005-0000-0000-000070270000}"/>
    <cellStyle name="Separador de milhares 2 2 2 8 4" xfId="50342" xr:uid="{00000000-0005-0000-0000-000071270000}"/>
    <cellStyle name="Separador de milhares 2 2 2 9" xfId="13333" xr:uid="{00000000-0005-0000-0000-000072270000}"/>
    <cellStyle name="Separador de milhares 2 2 2 9 2" xfId="43523" xr:uid="{00000000-0005-0000-0000-000073270000}"/>
    <cellStyle name="Separador de milhares 2 2 20" xfId="53590" xr:uid="{00000000-0005-0000-0000-000074270000}"/>
    <cellStyle name="Separador de milhares 2 2 21" xfId="2956" xr:uid="{00000000-0005-0000-0000-000075270000}"/>
    <cellStyle name="Separador de milhares 2 2 3" xfId="170" xr:uid="{00000000-0005-0000-0000-000076270000}"/>
    <cellStyle name="Separador de milhares 2 2 3 10" xfId="14591" xr:uid="{00000000-0005-0000-0000-000077270000}"/>
    <cellStyle name="Separador de milhares 2 2 3 11" xfId="20480" xr:uid="{00000000-0005-0000-0000-000078270000}"/>
    <cellStyle name="Separador de milhares 2 2 3 12" xfId="22494" xr:uid="{00000000-0005-0000-0000-000079270000}"/>
    <cellStyle name="Separador de milhares 2 2 3 13" xfId="24452" xr:uid="{00000000-0005-0000-0000-00007A270000}"/>
    <cellStyle name="Separador de milhares 2 2 3 14" xfId="36029" xr:uid="{00000000-0005-0000-0000-00007B270000}"/>
    <cellStyle name="Separador de milhares 2 2 3 15" xfId="45727" xr:uid="{00000000-0005-0000-0000-00007C270000}"/>
    <cellStyle name="Separador de milhares 2 2 3 16" xfId="53660" xr:uid="{00000000-0005-0000-0000-00007D270000}"/>
    <cellStyle name="Separador de milhares 2 2 3 17" xfId="2966" xr:uid="{00000000-0005-0000-0000-00007E270000}"/>
    <cellStyle name="Separador de milhares 2 2 3 2" xfId="451" xr:uid="{00000000-0005-0000-0000-00007F270000}"/>
    <cellStyle name="Separador de milhares 2 2 3 2 10" xfId="24728" xr:uid="{00000000-0005-0000-0000-000080270000}"/>
    <cellStyle name="Separador de milhares 2 2 3 2 11" xfId="36293" xr:uid="{00000000-0005-0000-0000-000081270000}"/>
    <cellStyle name="Separador de milhares 2 2 3 2 12" xfId="46007" xr:uid="{00000000-0005-0000-0000-000082270000}"/>
    <cellStyle name="Separador de milhares 2 2 3 2 13" xfId="53939" xr:uid="{00000000-0005-0000-0000-000083270000}"/>
    <cellStyle name="Separador de milhares 2 2 3 2 14" xfId="2967" xr:uid="{00000000-0005-0000-0000-000084270000}"/>
    <cellStyle name="Separador de milhares 2 2 3 2 2" xfId="1115" xr:uid="{00000000-0005-0000-0000-000085270000}"/>
    <cellStyle name="Separador de milhares 2 2 3 2 2 10" xfId="46671" xr:uid="{00000000-0005-0000-0000-000086270000}"/>
    <cellStyle name="Separador de milhares 2 2 3 2 2 11" xfId="54603" xr:uid="{00000000-0005-0000-0000-000087270000}"/>
    <cellStyle name="Separador de milhares 2 2 3 2 2 12" xfId="2968" xr:uid="{00000000-0005-0000-0000-000088270000}"/>
    <cellStyle name="Separador de milhares 2 2 3 2 2 2" xfId="8030" xr:uid="{00000000-0005-0000-0000-000089270000}"/>
    <cellStyle name="Separador de milhares 2 2 3 2 2 2 2" xfId="16983" xr:uid="{00000000-0005-0000-0000-00008A270000}"/>
    <cellStyle name="Separador de milhares 2 2 3 2 2 2 2 2" xfId="33952" xr:uid="{00000000-0005-0000-0000-00008B270000}"/>
    <cellStyle name="Separador de milhares 2 2 3 2 2 2 3" xfId="19823" xr:uid="{00000000-0005-0000-0000-00008C270000}"/>
    <cellStyle name="Separador de milhares 2 2 3 2 2 2 4" xfId="28450" xr:uid="{00000000-0005-0000-0000-00008D270000}"/>
    <cellStyle name="Separador de milhares 2 2 3 2 2 2 5" xfId="41644" xr:uid="{00000000-0005-0000-0000-00008E270000}"/>
    <cellStyle name="Separador de milhares 2 2 3 2 2 2 6" xfId="48930" xr:uid="{00000000-0005-0000-0000-00008F270000}"/>
    <cellStyle name="Separador de milhares 2 2 3 2 2 3" xfId="5775" xr:uid="{00000000-0005-0000-0000-000090270000}"/>
    <cellStyle name="Separador de milhares 2 2 3 2 2 3 2" xfId="16464" xr:uid="{00000000-0005-0000-0000-000091270000}"/>
    <cellStyle name="Separador de milhares 2 2 3 2 2 3 3" xfId="31201" xr:uid="{00000000-0005-0000-0000-000092270000}"/>
    <cellStyle name="Separador de milhares 2 2 3 2 2 3 4" xfId="44324" xr:uid="{00000000-0005-0000-0000-000093270000}"/>
    <cellStyle name="Separador de milhares 2 2 3 2 2 4" xfId="14593" xr:uid="{00000000-0005-0000-0000-000094270000}"/>
    <cellStyle name="Separador de milhares 2 2 3 2 2 5" xfId="18138" xr:uid="{00000000-0005-0000-0000-000095270000}"/>
    <cellStyle name="Separador de milhares 2 2 3 2 2 6" xfId="20482" xr:uid="{00000000-0005-0000-0000-000096270000}"/>
    <cellStyle name="Separador de milhares 2 2 3 2 2 7" xfId="22496" xr:uid="{00000000-0005-0000-0000-000097270000}"/>
    <cellStyle name="Separador de milhares 2 2 3 2 2 8" xfId="25699" xr:uid="{00000000-0005-0000-0000-000098270000}"/>
    <cellStyle name="Separador de milhares 2 2 3 2 2 9" xfId="38022" xr:uid="{00000000-0005-0000-0000-000099270000}"/>
    <cellStyle name="Separador de milhares 2 2 3 2 3" xfId="2051" xr:uid="{00000000-0005-0000-0000-00009A270000}"/>
    <cellStyle name="Separador de milhares 2 2 3 2 3 2" xfId="8901" xr:uid="{00000000-0005-0000-0000-00009B270000}"/>
    <cellStyle name="Separador de milhares 2 2 3 2 3 2 2" xfId="33951" xr:uid="{00000000-0005-0000-0000-00009C270000}"/>
    <cellStyle name="Separador de milhares 2 2 3 2 3 2 3" xfId="28449" xr:uid="{00000000-0005-0000-0000-00009D270000}"/>
    <cellStyle name="Separador de milhares 2 2 3 2 3 2 4" xfId="41643" xr:uid="{00000000-0005-0000-0000-00009E270000}"/>
    <cellStyle name="Separador de milhares 2 2 3 2 3 2 5" xfId="49801" xr:uid="{00000000-0005-0000-0000-00009F270000}"/>
    <cellStyle name="Separador de milhares 2 2 3 2 3 3" xfId="9634" xr:uid="{00000000-0005-0000-0000-0000A0270000}"/>
    <cellStyle name="Separador de milhares 2 2 3 2 3 3 2" xfId="31200" xr:uid="{00000000-0005-0000-0000-0000A1270000}"/>
    <cellStyle name="Separador de milhares 2 2 3 2 3 3 3" xfId="45195" xr:uid="{00000000-0005-0000-0000-0000A2270000}"/>
    <cellStyle name="Separador de milhares 2 2 3 2 3 4" xfId="18953" xr:uid="{00000000-0005-0000-0000-0000A3270000}"/>
    <cellStyle name="Separador de milhares 2 2 3 2 3 5" xfId="25698" xr:uid="{00000000-0005-0000-0000-0000A4270000}"/>
    <cellStyle name="Separador de milhares 2 2 3 2 3 6" xfId="38021" xr:uid="{00000000-0005-0000-0000-0000A5270000}"/>
    <cellStyle name="Separador de milhares 2 2 3 2 3 7" xfId="47602" xr:uid="{00000000-0005-0000-0000-0000A6270000}"/>
    <cellStyle name="Separador de milhares 2 2 3 2 3 8" xfId="55528" xr:uid="{00000000-0005-0000-0000-0000A7270000}"/>
    <cellStyle name="Separador de milhares 2 2 3 2 3 9" xfId="6702" xr:uid="{00000000-0005-0000-0000-0000A8270000}"/>
    <cellStyle name="Separador de milhares 2 2 3 2 4" xfId="7403" xr:uid="{00000000-0005-0000-0000-0000A9270000}"/>
    <cellStyle name="Separador de milhares 2 2 3 2 4 2" xfId="11479" xr:uid="{00000000-0005-0000-0000-0000AA270000}"/>
    <cellStyle name="Separador de milhares 2 2 3 2 4 2 2" xfId="33308" xr:uid="{00000000-0005-0000-0000-0000AB270000}"/>
    <cellStyle name="Separador de milhares 2 2 3 2 4 2 3" xfId="41000" xr:uid="{00000000-0005-0000-0000-0000AC270000}"/>
    <cellStyle name="Separador de milhares 2 2 3 2 4 2 4" xfId="52461" xr:uid="{00000000-0005-0000-0000-0000AD270000}"/>
    <cellStyle name="Separador de milhares 2 2 3 2 4 3" xfId="27806" xr:uid="{00000000-0005-0000-0000-0000AE270000}"/>
    <cellStyle name="Separador de milhares 2 2 3 2 4 4" xfId="37129" xr:uid="{00000000-0005-0000-0000-0000AF270000}"/>
    <cellStyle name="Separador de milhares 2 2 3 2 4 5" xfId="48303" xr:uid="{00000000-0005-0000-0000-0000B0270000}"/>
    <cellStyle name="Separador de milhares 2 2 3 2 5" xfId="5111" xr:uid="{00000000-0005-0000-0000-0000B1270000}"/>
    <cellStyle name="Separador de milhares 2 2 3 2 5 2" xfId="30557" xr:uid="{00000000-0005-0000-0000-0000B2270000}"/>
    <cellStyle name="Separador de milhares 2 2 3 2 5 3" xfId="40243" xr:uid="{00000000-0005-0000-0000-0000B3270000}"/>
    <cellStyle name="Separador de milhares 2 2 3 2 5 4" xfId="51714" xr:uid="{00000000-0005-0000-0000-0000B4270000}"/>
    <cellStyle name="Separador de milhares 2 2 3 2 6" xfId="13950" xr:uid="{00000000-0005-0000-0000-0000B5270000}"/>
    <cellStyle name="Separador de milhares 2 2 3 2 6 2" xfId="43697" xr:uid="{00000000-0005-0000-0000-0000B6270000}"/>
    <cellStyle name="Separador de milhares 2 2 3 2 7" xfId="14592" xr:uid="{00000000-0005-0000-0000-0000B7270000}"/>
    <cellStyle name="Separador de milhares 2 2 3 2 8" xfId="20481" xr:uid="{00000000-0005-0000-0000-0000B8270000}"/>
    <cellStyle name="Separador de milhares 2 2 3 2 9" xfId="22495" xr:uid="{00000000-0005-0000-0000-0000B9270000}"/>
    <cellStyle name="Separador de milhares 2 2 3 3" xfId="1366" xr:uid="{00000000-0005-0000-0000-0000BA270000}"/>
    <cellStyle name="Separador de milhares 2 2 3 3 10" xfId="25004" xr:uid="{00000000-0005-0000-0000-0000BB270000}"/>
    <cellStyle name="Separador de milhares 2 2 3 3 11" xfId="36569" xr:uid="{00000000-0005-0000-0000-0000BC270000}"/>
    <cellStyle name="Separador de milhares 2 2 3 3 12" xfId="46922" xr:uid="{00000000-0005-0000-0000-0000BD270000}"/>
    <cellStyle name="Separador de milhares 2 2 3 3 13" xfId="54854" xr:uid="{00000000-0005-0000-0000-0000BE270000}"/>
    <cellStyle name="Separador de milhares 2 2 3 3 14" xfId="2969" xr:uid="{00000000-0005-0000-0000-0000BF270000}"/>
    <cellStyle name="Separador de milhares 2 2 3 3 2" xfId="2279" xr:uid="{00000000-0005-0000-0000-0000C0270000}"/>
    <cellStyle name="Separador de milhares 2 2 3 3 2 10" xfId="47830" xr:uid="{00000000-0005-0000-0000-0000C1270000}"/>
    <cellStyle name="Separador de milhares 2 2 3 3 2 11" xfId="55756" xr:uid="{00000000-0005-0000-0000-0000C2270000}"/>
    <cellStyle name="Separador de milhares 2 2 3 3 2 12" xfId="2970" xr:uid="{00000000-0005-0000-0000-0000C3270000}"/>
    <cellStyle name="Separador de milhares 2 2 3 3 2 2" xfId="9129" xr:uid="{00000000-0005-0000-0000-0000C4270000}"/>
    <cellStyle name="Separador de milhares 2 2 3 3 2 2 2" xfId="16984" xr:uid="{00000000-0005-0000-0000-0000C5270000}"/>
    <cellStyle name="Separador de milhares 2 2 3 3 2 2 2 2" xfId="33954" xr:uid="{00000000-0005-0000-0000-0000C6270000}"/>
    <cellStyle name="Separador de milhares 2 2 3 3 2 2 3" xfId="20051" xr:uid="{00000000-0005-0000-0000-0000C7270000}"/>
    <cellStyle name="Separador de milhares 2 2 3 3 2 2 4" xfId="28452" xr:uid="{00000000-0005-0000-0000-0000C8270000}"/>
    <cellStyle name="Separador de milhares 2 2 3 3 2 2 5" xfId="41646" xr:uid="{00000000-0005-0000-0000-0000C9270000}"/>
    <cellStyle name="Separador de milhares 2 2 3 3 2 2 6" xfId="50029" xr:uid="{00000000-0005-0000-0000-0000CA270000}"/>
    <cellStyle name="Separador de milhares 2 2 3 3 2 3" xfId="6930" xr:uid="{00000000-0005-0000-0000-0000CB270000}"/>
    <cellStyle name="Separador de milhares 2 2 3 3 2 3 2" xfId="12786" xr:uid="{00000000-0005-0000-0000-0000CC270000}"/>
    <cellStyle name="Separador de milhares 2 2 3 3 2 3 3" xfId="31203" xr:uid="{00000000-0005-0000-0000-0000CD270000}"/>
    <cellStyle name="Separador de milhares 2 2 3 3 2 3 4" xfId="45423" xr:uid="{00000000-0005-0000-0000-0000CE270000}"/>
    <cellStyle name="Separador de milhares 2 2 3 3 2 4" xfId="14595" xr:uid="{00000000-0005-0000-0000-0000CF270000}"/>
    <cellStyle name="Separador de milhares 2 2 3 3 2 5" xfId="18309" xr:uid="{00000000-0005-0000-0000-0000D0270000}"/>
    <cellStyle name="Separador de milhares 2 2 3 3 2 6" xfId="20484" xr:uid="{00000000-0005-0000-0000-0000D1270000}"/>
    <cellStyle name="Separador de milhares 2 2 3 3 2 7" xfId="22498" xr:uid="{00000000-0005-0000-0000-0000D2270000}"/>
    <cellStyle name="Separador de milhares 2 2 3 3 2 8" xfId="25701" xr:uid="{00000000-0005-0000-0000-0000D3270000}"/>
    <cellStyle name="Separador de milhares 2 2 3 3 2 9" xfId="38024" xr:uid="{00000000-0005-0000-0000-0000D4270000}"/>
    <cellStyle name="Separador de milhares 2 2 3 3 3" xfId="8258" xr:uid="{00000000-0005-0000-0000-0000D5270000}"/>
    <cellStyle name="Separador de milhares 2 2 3 3 3 2" xfId="11972" xr:uid="{00000000-0005-0000-0000-0000D6270000}"/>
    <cellStyle name="Separador de milhares 2 2 3 3 3 2 2" xfId="33953" xr:uid="{00000000-0005-0000-0000-0000D7270000}"/>
    <cellStyle name="Separador de milhares 2 2 3 3 3 2 3" xfId="28451" xr:uid="{00000000-0005-0000-0000-0000D8270000}"/>
    <cellStyle name="Separador de milhares 2 2 3 3 3 2 4" xfId="41645" xr:uid="{00000000-0005-0000-0000-0000D9270000}"/>
    <cellStyle name="Separador de milhares 2 2 3 3 3 2 5" xfId="52911" xr:uid="{00000000-0005-0000-0000-0000DA270000}"/>
    <cellStyle name="Separador de milhares 2 2 3 3 3 3" xfId="12789" xr:uid="{00000000-0005-0000-0000-0000DB270000}"/>
    <cellStyle name="Separador de milhares 2 2 3 3 3 3 2" xfId="31202" xr:uid="{00000000-0005-0000-0000-0000DC270000}"/>
    <cellStyle name="Separador de milhares 2 2 3 3 3 4" xfId="19181" xr:uid="{00000000-0005-0000-0000-0000DD270000}"/>
    <cellStyle name="Separador de milhares 2 2 3 3 3 5" xfId="25700" xr:uid="{00000000-0005-0000-0000-0000DE270000}"/>
    <cellStyle name="Separador de milhares 2 2 3 3 3 6" xfId="38023" xr:uid="{00000000-0005-0000-0000-0000DF270000}"/>
    <cellStyle name="Separador de milhares 2 2 3 3 3 7" xfId="49158" xr:uid="{00000000-0005-0000-0000-0000E0270000}"/>
    <cellStyle name="Separador de milhares 2 2 3 3 4" xfId="6026" xr:uid="{00000000-0005-0000-0000-0000E1270000}"/>
    <cellStyle name="Separador de milhares 2 2 3 3 4 2" xfId="11707" xr:uid="{00000000-0005-0000-0000-0000E2270000}"/>
    <cellStyle name="Separador de milhares 2 2 3 3 4 2 2" xfId="33536" xr:uid="{00000000-0005-0000-0000-0000E3270000}"/>
    <cellStyle name="Separador de milhares 2 2 3 3 4 2 3" xfId="41228" xr:uid="{00000000-0005-0000-0000-0000E4270000}"/>
    <cellStyle name="Separador de milhares 2 2 3 3 4 2 4" xfId="52689" xr:uid="{00000000-0005-0000-0000-0000E5270000}"/>
    <cellStyle name="Separador de milhares 2 2 3 3 4 3" xfId="28034" xr:uid="{00000000-0005-0000-0000-0000E6270000}"/>
    <cellStyle name="Separador de milhares 2 2 3 3 4 4" xfId="37357" xr:uid="{00000000-0005-0000-0000-0000E7270000}"/>
    <cellStyle name="Separador de milhares 2 2 3 3 4 5" xfId="50613" xr:uid="{00000000-0005-0000-0000-0000E8270000}"/>
    <cellStyle name="Separador de milhares 2 2 3 3 5" xfId="10963" xr:uid="{00000000-0005-0000-0000-0000E9270000}"/>
    <cellStyle name="Separador de milhares 2 2 3 3 5 2" xfId="30785" xr:uid="{00000000-0005-0000-0000-0000EA270000}"/>
    <cellStyle name="Separador de milhares 2 2 3 3 5 3" xfId="40471" xr:uid="{00000000-0005-0000-0000-0000EB270000}"/>
    <cellStyle name="Separador de milhares 2 2 3 3 5 4" xfId="51942" xr:uid="{00000000-0005-0000-0000-0000EC270000}"/>
    <cellStyle name="Separador de milhares 2 2 3 3 6" xfId="14178" xr:uid="{00000000-0005-0000-0000-0000ED270000}"/>
    <cellStyle name="Separador de milhares 2 2 3 3 6 2" xfId="44552" xr:uid="{00000000-0005-0000-0000-0000EE270000}"/>
    <cellStyle name="Separador de milhares 2 2 3 3 7" xfId="14594" xr:uid="{00000000-0005-0000-0000-0000EF270000}"/>
    <cellStyle name="Separador de milhares 2 2 3 3 8" xfId="20483" xr:uid="{00000000-0005-0000-0000-0000F0270000}"/>
    <cellStyle name="Separador de milhares 2 2 3 3 9" xfId="22497" xr:uid="{00000000-0005-0000-0000-0000F1270000}"/>
    <cellStyle name="Separador de milhares 2 2 3 4" xfId="875" xr:uid="{00000000-0005-0000-0000-0000F2270000}"/>
    <cellStyle name="Separador de milhares 2 2 3 4 10" xfId="46431" xr:uid="{00000000-0005-0000-0000-0000F3270000}"/>
    <cellStyle name="Separador de milhares 2 2 3 4 11" xfId="54363" xr:uid="{00000000-0005-0000-0000-0000F4270000}"/>
    <cellStyle name="Separador de milhares 2 2 3 4 12" xfId="2971" xr:uid="{00000000-0005-0000-0000-0000F5270000}"/>
    <cellStyle name="Separador de milhares 2 2 3 4 2" xfId="7802" xr:uid="{00000000-0005-0000-0000-0000F6270000}"/>
    <cellStyle name="Separador de milhares 2 2 3 4 2 2" xfId="13195" xr:uid="{00000000-0005-0000-0000-0000F7270000}"/>
    <cellStyle name="Separador de milhares 2 2 3 4 2 2 2" xfId="33955" xr:uid="{00000000-0005-0000-0000-0000F8270000}"/>
    <cellStyle name="Separador de milhares 2 2 3 4 2 3" xfId="16846" xr:uid="{00000000-0005-0000-0000-0000F9270000}"/>
    <cellStyle name="Separador de milhares 2 2 3 4 2 4" xfId="19595" xr:uid="{00000000-0005-0000-0000-0000FA270000}"/>
    <cellStyle name="Separador de milhares 2 2 3 4 2 5" xfId="28453" xr:uid="{00000000-0005-0000-0000-0000FB270000}"/>
    <cellStyle name="Separador de milhares 2 2 3 4 2 6" xfId="41647" xr:uid="{00000000-0005-0000-0000-0000FC270000}"/>
    <cellStyle name="Separador de milhares 2 2 3 4 2 7" xfId="48702" xr:uid="{00000000-0005-0000-0000-0000FD270000}"/>
    <cellStyle name="Separador de milhares 2 2 3 4 3" xfId="5535" xr:uid="{00000000-0005-0000-0000-0000FE270000}"/>
    <cellStyle name="Separador de milhares 2 2 3 4 3 2" xfId="16435" xr:uid="{00000000-0005-0000-0000-0000FF270000}"/>
    <cellStyle name="Separador de milhares 2 2 3 4 3 3" xfId="31204" xr:uid="{00000000-0005-0000-0000-000000280000}"/>
    <cellStyle name="Separador de milhares 2 2 3 4 3 4" xfId="44096" xr:uid="{00000000-0005-0000-0000-000001280000}"/>
    <cellStyle name="Separador de milhares 2 2 3 4 4" xfId="13722" xr:uid="{00000000-0005-0000-0000-000002280000}"/>
    <cellStyle name="Separador de milhares 2 2 3 4 5" xfId="14596" xr:uid="{00000000-0005-0000-0000-000003280000}"/>
    <cellStyle name="Separador de milhares 2 2 3 4 6" xfId="20485" xr:uid="{00000000-0005-0000-0000-000004280000}"/>
    <cellStyle name="Separador de milhares 2 2 3 4 7" xfId="22499" xr:uid="{00000000-0005-0000-0000-000005280000}"/>
    <cellStyle name="Separador de milhares 2 2 3 4 8" xfId="25702" xr:uid="{00000000-0005-0000-0000-000006280000}"/>
    <cellStyle name="Separador de milhares 2 2 3 4 9" xfId="38025" xr:uid="{00000000-0005-0000-0000-000007280000}"/>
    <cellStyle name="Separador de milhares 2 2 3 5" xfId="1823" xr:uid="{00000000-0005-0000-0000-000008280000}"/>
    <cellStyle name="Separador de milhares 2 2 3 5 10" xfId="47374" xr:uid="{00000000-0005-0000-0000-000009280000}"/>
    <cellStyle name="Separador de milhares 2 2 3 5 11" xfId="55300" xr:uid="{00000000-0005-0000-0000-00000A280000}"/>
    <cellStyle name="Separador de milhares 2 2 3 5 12" xfId="2972" xr:uid="{00000000-0005-0000-0000-00000B280000}"/>
    <cellStyle name="Separador de milhares 2 2 3 5 2" xfId="8673" xr:uid="{00000000-0005-0000-0000-00000C280000}"/>
    <cellStyle name="Separador de milhares 2 2 3 5 2 2" xfId="16985" xr:uid="{00000000-0005-0000-0000-00000D280000}"/>
    <cellStyle name="Separador de milhares 2 2 3 5 2 2 2" xfId="33956" xr:uid="{00000000-0005-0000-0000-00000E280000}"/>
    <cellStyle name="Separador de milhares 2 2 3 5 2 3" xfId="28454" xr:uid="{00000000-0005-0000-0000-00000F280000}"/>
    <cellStyle name="Separador de milhares 2 2 3 5 2 4" xfId="41648" xr:uid="{00000000-0005-0000-0000-000010280000}"/>
    <cellStyle name="Separador de milhares 2 2 3 5 2 5" xfId="49573" xr:uid="{00000000-0005-0000-0000-000011280000}"/>
    <cellStyle name="Separador de milhares 2 2 3 5 3" xfId="6474" xr:uid="{00000000-0005-0000-0000-000012280000}"/>
    <cellStyle name="Separador de milhares 2 2 3 5 3 2" xfId="31205" xr:uid="{00000000-0005-0000-0000-000013280000}"/>
    <cellStyle name="Separador de milhares 2 2 3 5 3 3" xfId="44967" xr:uid="{00000000-0005-0000-0000-000014280000}"/>
    <cellStyle name="Separador de milhares 2 2 3 5 4" xfId="14597" xr:uid="{00000000-0005-0000-0000-000015280000}"/>
    <cellStyle name="Separador de milhares 2 2 3 5 5" xfId="18725" xr:uid="{00000000-0005-0000-0000-000016280000}"/>
    <cellStyle name="Separador de milhares 2 2 3 5 6" xfId="20486" xr:uid="{00000000-0005-0000-0000-000017280000}"/>
    <cellStyle name="Separador de milhares 2 2 3 5 7" xfId="22500" xr:uid="{00000000-0005-0000-0000-000018280000}"/>
    <cellStyle name="Separador de milhares 2 2 3 5 8" xfId="25703" xr:uid="{00000000-0005-0000-0000-000019280000}"/>
    <cellStyle name="Separador de milhares 2 2 3 5 9" xfId="38026" xr:uid="{00000000-0005-0000-0000-00001A280000}"/>
    <cellStyle name="Separador de milhares 2 2 3 6" xfId="7174" xr:uid="{00000000-0005-0000-0000-00001B280000}"/>
    <cellStyle name="Separador de milhares 2 2 3 6 2" xfId="11971" xr:uid="{00000000-0005-0000-0000-00001C280000}"/>
    <cellStyle name="Separador de milhares 2 2 3 6 2 2" xfId="33950" xr:uid="{00000000-0005-0000-0000-00001D280000}"/>
    <cellStyle name="Separador de milhares 2 2 3 6 2 3" xfId="28448" xr:uid="{00000000-0005-0000-0000-00001E280000}"/>
    <cellStyle name="Separador de milhares 2 2 3 6 2 4" xfId="41642" xr:uid="{00000000-0005-0000-0000-00001F280000}"/>
    <cellStyle name="Separador de milhares 2 2 3 6 2 5" xfId="52910" xr:uid="{00000000-0005-0000-0000-000020280000}"/>
    <cellStyle name="Separador de milhares 2 2 3 6 3" xfId="10350" xr:uid="{00000000-0005-0000-0000-000021280000}"/>
    <cellStyle name="Separador de milhares 2 2 3 6 3 2" xfId="31199" xr:uid="{00000000-0005-0000-0000-000022280000}"/>
    <cellStyle name="Separador de milhares 2 2 3 6 4" xfId="25697" xr:uid="{00000000-0005-0000-0000-000023280000}"/>
    <cellStyle name="Separador de milhares 2 2 3 6 5" xfId="38020" xr:uid="{00000000-0005-0000-0000-000024280000}"/>
    <cellStyle name="Separador de milhares 2 2 3 6 6" xfId="48074" xr:uid="{00000000-0005-0000-0000-000025280000}"/>
    <cellStyle name="Separador de milhares 2 2 3 7" xfId="4833" xr:uid="{00000000-0005-0000-0000-000026280000}"/>
    <cellStyle name="Separador de milhares 2 2 3 7 2" xfId="11251" xr:uid="{00000000-0005-0000-0000-000027280000}"/>
    <cellStyle name="Separador de milhares 2 2 3 7 2 2" xfId="33080" xr:uid="{00000000-0005-0000-0000-000028280000}"/>
    <cellStyle name="Separador de milhares 2 2 3 7 2 3" xfId="40772" xr:uid="{00000000-0005-0000-0000-000029280000}"/>
    <cellStyle name="Separador de milhares 2 2 3 7 2 4" xfId="52233" xr:uid="{00000000-0005-0000-0000-00002A280000}"/>
    <cellStyle name="Separador de milhares 2 2 3 7 3" xfId="27578" xr:uid="{00000000-0005-0000-0000-00002B280000}"/>
    <cellStyle name="Separador de milhares 2 2 3 7 4" xfId="36901" xr:uid="{00000000-0005-0000-0000-00002C280000}"/>
    <cellStyle name="Separador de milhares 2 2 3 7 5" xfId="50698" xr:uid="{00000000-0005-0000-0000-00002D280000}"/>
    <cellStyle name="Separador de milhares 2 2 3 8" xfId="9453" xr:uid="{00000000-0005-0000-0000-00002E280000}"/>
    <cellStyle name="Separador de milhares 2 2 3 8 2" xfId="30329" xr:uid="{00000000-0005-0000-0000-00002F280000}"/>
    <cellStyle name="Separador de milhares 2 2 3 8 3" xfId="40015" xr:uid="{00000000-0005-0000-0000-000030280000}"/>
    <cellStyle name="Separador de milhares 2 2 3 8 4" xfId="50309" xr:uid="{00000000-0005-0000-0000-000031280000}"/>
    <cellStyle name="Separador de milhares 2 2 3 9" xfId="13437" xr:uid="{00000000-0005-0000-0000-000032280000}"/>
    <cellStyle name="Separador de milhares 2 2 3 9 2" xfId="43466" xr:uid="{00000000-0005-0000-0000-000033280000}"/>
    <cellStyle name="Separador de milhares 2 2 4" xfId="308" xr:uid="{00000000-0005-0000-0000-000034280000}"/>
    <cellStyle name="Separador de milhares 2 2 4 10" xfId="14598" xr:uid="{00000000-0005-0000-0000-000035280000}"/>
    <cellStyle name="Separador de milhares 2 2 4 11" xfId="20487" xr:uid="{00000000-0005-0000-0000-000036280000}"/>
    <cellStyle name="Separador de milhares 2 2 4 12" xfId="22501" xr:uid="{00000000-0005-0000-0000-000037280000}"/>
    <cellStyle name="Separador de milhares 2 2 4 13" xfId="24590" xr:uid="{00000000-0005-0000-0000-000038280000}"/>
    <cellStyle name="Separador de milhares 2 2 4 14" xfId="36155" xr:uid="{00000000-0005-0000-0000-000039280000}"/>
    <cellStyle name="Separador de milhares 2 2 4 15" xfId="45865" xr:uid="{00000000-0005-0000-0000-00003A280000}"/>
    <cellStyle name="Separador de milhares 2 2 4 16" xfId="53798" xr:uid="{00000000-0005-0000-0000-00003B280000}"/>
    <cellStyle name="Separador de milhares 2 2 4 17" xfId="2973" xr:uid="{00000000-0005-0000-0000-00003C280000}"/>
    <cellStyle name="Separador de milhares 2 2 4 2" xfId="589" xr:uid="{00000000-0005-0000-0000-00003D280000}"/>
    <cellStyle name="Separador de milhares 2 2 4 2 10" xfId="24866" xr:uid="{00000000-0005-0000-0000-00003E280000}"/>
    <cellStyle name="Separador de milhares 2 2 4 2 11" xfId="36431" xr:uid="{00000000-0005-0000-0000-00003F280000}"/>
    <cellStyle name="Separador de milhares 2 2 4 2 12" xfId="46145" xr:uid="{00000000-0005-0000-0000-000040280000}"/>
    <cellStyle name="Separador de milhares 2 2 4 2 13" xfId="54077" xr:uid="{00000000-0005-0000-0000-000041280000}"/>
    <cellStyle name="Separador de milhares 2 2 4 2 14" xfId="2974" xr:uid="{00000000-0005-0000-0000-000042280000}"/>
    <cellStyle name="Separador de milhares 2 2 4 2 2" xfId="1229" xr:uid="{00000000-0005-0000-0000-000043280000}"/>
    <cellStyle name="Separador de milhares 2 2 4 2 2 10" xfId="46785" xr:uid="{00000000-0005-0000-0000-000044280000}"/>
    <cellStyle name="Separador de milhares 2 2 4 2 2 11" xfId="54717" xr:uid="{00000000-0005-0000-0000-000045280000}"/>
    <cellStyle name="Separador de milhares 2 2 4 2 2 12" xfId="2975" xr:uid="{00000000-0005-0000-0000-000046280000}"/>
    <cellStyle name="Separador de milhares 2 2 4 2 2 2" xfId="8144" xr:uid="{00000000-0005-0000-0000-000047280000}"/>
    <cellStyle name="Separador de milhares 2 2 4 2 2 2 2" xfId="16986" xr:uid="{00000000-0005-0000-0000-000048280000}"/>
    <cellStyle name="Separador de milhares 2 2 4 2 2 2 2 2" xfId="33959" xr:uid="{00000000-0005-0000-0000-000049280000}"/>
    <cellStyle name="Separador de milhares 2 2 4 2 2 2 3" xfId="19937" xr:uid="{00000000-0005-0000-0000-00004A280000}"/>
    <cellStyle name="Separador de milhares 2 2 4 2 2 2 4" xfId="28457" xr:uid="{00000000-0005-0000-0000-00004B280000}"/>
    <cellStyle name="Separador de milhares 2 2 4 2 2 2 5" xfId="41651" xr:uid="{00000000-0005-0000-0000-00004C280000}"/>
    <cellStyle name="Separador de milhares 2 2 4 2 2 2 6" xfId="49044" xr:uid="{00000000-0005-0000-0000-00004D280000}"/>
    <cellStyle name="Separador de milhares 2 2 4 2 2 3" xfId="5889" xr:uid="{00000000-0005-0000-0000-00004E280000}"/>
    <cellStyle name="Separador de milhares 2 2 4 2 2 3 2" xfId="9312" xr:uid="{00000000-0005-0000-0000-00004F280000}"/>
    <cellStyle name="Separador de milhares 2 2 4 2 2 3 3" xfId="31208" xr:uid="{00000000-0005-0000-0000-000050280000}"/>
    <cellStyle name="Separador de milhares 2 2 4 2 2 3 4" xfId="44438" xr:uid="{00000000-0005-0000-0000-000051280000}"/>
    <cellStyle name="Separador de milhares 2 2 4 2 2 4" xfId="14600" xr:uid="{00000000-0005-0000-0000-000052280000}"/>
    <cellStyle name="Separador de milhares 2 2 4 2 2 5" xfId="18195" xr:uid="{00000000-0005-0000-0000-000053280000}"/>
    <cellStyle name="Separador de milhares 2 2 4 2 2 6" xfId="20489" xr:uid="{00000000-0005-0000-0000-000054280000}"/>
    <cellStyle name="Separador de milhares 2 2 4 2 2 7" xfId="22503" xr:uid="{00000000-0005-0000-0000-000055280000}"/>
    <cellStyle name="Separador de milhares 2 2 4 2 2 8" xfId="25706" xr:uid="{00000000-0005-0000-0000-000056280000}"/>
    <cellStyle name="Separador de milhares 2 2 4 2 2 9" xfId="38029" xr:uid="{00000000-0005-0000-0000-000057280000}"/>
    <cellStyle name="Separador de milhares 2 2 4 2 3" xfId="2165" xr:uid="{00000000-0005-0000-0000-000058280000}"/>
    <cellStyle name="Separador de milhares 2 2 4 2 3 2" xfId="9015" xr:uid="{00000000-0005-0000-0000-000059280000}"/>
    <cellStyle name="Separador de milhares 2 2 4 2 3 2 2" xfId="33958" xr:uid="{00000000-0005-0000-0000-00005A280000}"/>
    <cellStyle name="Separador de milhares 2 2 4 2 3 2 3" xfId="28456" xr:uid="{00000000-0005-0000-0000-00005B280000}"/>
    <cellStyle name="Separador de milhares 2 2 4 2 3 2 4" xfId="41650" xr:uid="{00000000-0005-0000-0000-00005C280000}"/>
    <cellStyle name="Separador de milhares 2 2 4 2 3 2 5" xfId="49915" xr:uid="{00000000-0005-0000-0000-00005D280000}"/>
    <cellStyle name="Separador de milhares 2 2 4 2 3 3" xfId="10529" xr:uid="{00000000-0005-0000-0000-00005E280000}"/>
    <cellStyle name="Separador de milhares 2 2 4 2 3 3 2" xfId="31207" xr:uid="{00000000-0005-0000-0000-00005F280000}"/>
    <cellStyle name="Separador de milhares 2 2 4 2 3 3 3" xfId="45309" xr:uid="{00000000-0005-0000-0000-000060280000}"/>
    <cellStyle name="Separador de milhares 2 2 4 2 3 4" xfId="19067" xr:uid="{00000000-0005-0000-0000-000061280000}"/>
    <cellStyle name="Separador de milhares 2 2 4 2 3 5" xfId="25705" xr:uid="{00000000-0005-0000-0000-000062280000}"/>
    <cellStyle name="Separador de milhares 2 2 4 2 3 6" xfId="38028" xr:uid="{00000000-0005-0000-0000-000063280000}"/>
    <cellStyle name="Separador de milhares 2 2 4 2 3 7" xfId="47716" xr:uid="{00000000-0005-0000-0000-000064280000}"/>
    <cellStyle name="Separador de milhares 2 2 4 2 3 8" xfId="55642" xr:uid="{00000000-0005-0000-0000-000065280000}"/>
    <cellStyle name="Separador de milhares 2 2 4 2 3 9" xfId="6816" xr:uid="{00000000-0005-0000-0000-000066280000}"/>
    <cellStyle name="Separador de milhares 2 2 4 2 4" xfId="7517" xr:uid="{00000000-0005-0000-0000-000067280000}"/>
    <cellStyle name="Separador de milhares 2 2 4 2 4 2" xfId="11593" xr:uid="{00000000-0005-0000-0000-000068280000}"/>
    <cellStyle name="Separador de milhares 2 2 4 2 4 2 2" xfId="33422" xr:uid="{00000000-0005-0000-0000-000069280000}"/>
    <cellStyle name="Separador de milhares 2 2 4 2 4 2 3" xfId="41114" xr:uid="{00000000-0005-0000-0000-00006A280000}"/>
    <cellStyle name="Separador de milhares 2 2 4 2 4 2 4" xfId="52575" xr:uid="{00000000-0005-0000-0000-00006B280000}"/>
    <cellStyle name="Separador de milhares 2 2 4 2 4 3" xfId="27920" xr:uid="{00000000-0005-0000-0000-00006C280000}"/>
    <cellStyle name="Separador de milhares 2 2 4 2 4 4" xfId="37243" xr:uid="{00000000-0005-0000-0000-00006D280000}"/>
    <cellStyle name="Separador de milhares 2 2 4 2 4 5" xfId="48417" xr:uid="{00000000-0005-0000-0000-00006E280000}"/>
    <cellStyle name="Separador de milhares 2 2 4 2 5" xfId="5249" xr:uid="{00000000-0005-0000-0000-00006F280000}"/>
    <cellStyle name="Separador de milhares 2 2 4 2 5 2" xfId="30671" xr:uid="{00000000-0005-0000-0000-000070280000}"/>
    <cellStyle name="Separador de milhares 2 2 4 2 5 3" xfId="40357" xr:uid="{00000000-0005-0000-0000-000071280000}"/>
    <cellStyle name="Separador de milhares 2 2 4 2 5 4" xfId="51828" xr:uid="{00000000-0005-0000-0000-000072280000}"/>
    <cellStyle name="Separador de milhares 2 2 4 2 6" xfId="14064" xr:uid="{00000000-0005-0000-0000-000073280000}"/>
    <cellStyle name="Separador de milhares 2 2 4 2 6 2" xfId="43811" xr:uid="{00000000-0005-0000-0000-000074280000}"/>
    <cellStyle name="Separador de milhares 2 2 4 2 7" xfId="14599" xr:uid="{00000000-0005-0000-0000-000075280000}"/>
    <cellStyle name="Separador de milhares 2 2 4 2 8" xfId="20488" xr:uid="{00000000-0005-0000-0000-000076280000}"/>
    <cellStyle name="Separador de milhares 2 2 4 2 9" xfId="22502" xr:uid="{00000000-0005-0000-0000-000077280000}"/>
    <cellStyle name="Separador de milhares 2 2 4 3" xfId="1504" xr:uid="{00000000-0005-0000-0000-000078280000}"/>
    <cellStyle name="Separador de milhares 2 2 4 3 10" xfId="25142" xr:uid="{00000000-0005-0000-0000-000079280000}"/>
    <cellStyle name="Separador de milhares 2 2 4 3 11" xfId="36707" xr:uid="{00000000-0005-0000-0000-00007A280000}"/>
    <cellStyle name="Separador de milhares 2 2 4 3 12" xfId="47060" xr:uid="{00000000-0005-0000-0000-00007B280000}"/>
    <cellStyle name="Separador de milhares 2 2 4 3 13" xfId="54992" xr:uid="{00000000-0005-0000-0000-00007C280000}"/>
    <cellStyle name="Separador de milhares 2 2 4 3 14" xfId="2976" xr:uid="{00000000-0005-0000-0000-00007D280000}"/>
    <cellStyle name="Separador de milhares 2 2 4 3 2" xfId="2393" xr:uid="{00000000-0005-0000-0000-00007E280000}"/>
    <cellStyle name="Separador de milhares 2 2 4 3 2 10" xfId="47944" xr:uid="{00000000-0005-0000-0000-00007F280000}"/>
    <cellStyle name="Separador de milhares 2 2 4 3 2 11" xfId="55870" xr:uid="{00000000-0005-0000-0000-000080280000}"/>
    <cellStyle name="Separador de milhares 2 2 4 3 2 12" xfId="2977" xr:uid="{00000000-0005-0000-0000-000081280000}"/>
    <cellStyle name="Separador de milhares 2 2 4 3 2 2" xfId="9243" xr:uid="{00000000-0005-0000-0000-000082280000}"/>
    <cellStyle name="Separador de milhares 2 2 4 3 2 2 2" xfId="16987" xr:uid="{00000000-0005-0000-0000-000083280000}"/>
    <cellStyle name="Separador de milhares 2 2 4 3 2 2 2 2" xfId="33961" xr:uid="{00000000-0005-0000-0000-000084280000}"/>
    <cellStyle name="Separador de milhares 2 2 4 3 2 2 3" xfId="20165" xr:uid="{00000000-0005-0000-0000-000085280000}"/>
    <cellStyle name="Separador de milhares 2 2 4 3 2 2 4" xfId="28459" xr:uid="{00000000-0005-0000-0000-000086280000}"/>
    <cellStyle name="Separador de milhares 2 2 4 3 2 2 5" xfId="41653" xr:uid="{00000000-0005-0000-0000-000087280000}"/>
    <cellStyle name="Separador de milhares 2 2 4 3 2 2 6" xfId="50143" xr:uid="{00000000-0005-0000-0000-000088280000}"/>
    <cellStyle name="Separador de milhares 2 2 4 3 2 3" xfId="7044" xr:uid="{00000000-0005-0000-0000-000089280000}"/>
    <cellStyle name="Separador de milhares 2 2 4 3 2 3 2" xfId="16837" xr:uid="{00000000-0005-0000-0000-00008A280000}"/>
    <cellStyle name="Separador de milhares 2 2 4 3 2 3 3" xfId="31210" xr:uid="{00000000-0005-0000-0000-00008B280000}"/>
    <cellStyle name="Separador de milhares 2 2 4 3 2 3 4" xfId="45537" xr:uid="{00000000-0005-0000-0000-00008C280000}"/>
    <cellStyle name="Separador de milhares 2 2 4 3 2 4" xfId="14602" xr:uid="{00000000-0005-0000-0000-00008D280000}"/>
    <cellStyle name="Separador de milhares 2 2 4 3 2 5" xfId="18423" xr:uid="{00000000-0005-0000-0000-00008E280000}"/>
    <cellStyle name="Separador de milhares 2 2 4 3 2 6" xfId="20491" xr:uid="{00000000-0005-0000-0000-00008F280000}"/>
    <cellStyle name="Separador de milhares 2 2 4 3 2 7" xfId="22505" xr:uid="{00000000-0005-0000-0000-000090280000}"/>
    <cellStyle name="Separador de milhares 2 2 4 3 2 8" xfId="25708" xr:uid="{00000000-0005-0000-0000-000091280000}"/>
    <cellStyle name="Separador de milhares 2 2 4 3 2 9" xfId="38031" xr:uid="{00000000-0005-0000-0000-000092280000}"/>
    <cellStyle name="Separador de milhares 2 2 4 3 3" xfId="8372" xr:uid="{00000000-0005-0000-0000-000093280000}"/>
    <cellStyle name="Separador de milhares 2 2 4 3 3 2" xfId="11975" xr:uid="{00000000-0005-0000-0000-000094280000}"/>
    <cellStyle name="Separador de milhares 2 2 4 3 3 2 2" xfId="33960" xr:uid="{00000000-0005-0000-0000-000095280000}"/>
    <cellStyle name="Separador de milhares 2 2 4 3 3 2 3" xfId="28458" xr:uid="{00000000-0005-0000-0000-000096280000}"/>
    <cellStyle name="Separador de milhares 2 2 4 3 3 2 4" xfId="41652" xr:uid="{00000000-0005-0000-0000-000097280000}"/>
    <cellStyle name="Separador de milhares 2 2 4 3 3 2 5" xfId="52913" xr:uid="{00000000-0005-0000-0000-000098280000}"/>
    <cellStyle name="Separador de milhares 2 2 4 3 3 3" xfId="13148" xr:uid="{00000000-0005-0000-0000-000099280000}"/>
    <cellStyle name="Separador de milhares 2 2 4 3 3 3 2" xfId="31209" xr:uid="{00000000-0005-0000-0000-00009A280000}"/>
    <cellStyle name="Separador de milhares 2 2 4 3 3 4" xfId="19295" xr:uid="{00000000-0005-0000-0000-00009B280000}"/>
    <cellStyle name="Separador de milhares 2 2 4 3 3 5" xfId="25707" xr:uid="{00000000-0005-0000-0000-00009C280000}"/>
    <cellStyle name="Separador de milhares 2 2 4 3 3 6" xfId="38030" xr:uid="{00000000-0005-0000-0000-00009D280000}"/>
    <cellStyle name="Separador de milhares 2 2 4 3 3 7" xfId="49272" xr:uid="{00000000-0005-0000-0000-00009E280000}"/>
    <cellStyle name="Separador de milhares 2 2 4 3 4" xfId="6164" xr:uid="{00000000-0005-0000-0000-00009F280000}"/>
    <cellStyle name="Separador de milhares 2 2 4 3 4 2" xfId="11821" xr:uid="{00000000-0005-0000-0000-0000A0280000}"/>
    <cellStyle name="Separador de milhares 2 2 4 3 4 2 2" xfId="33650" xr:uid="{00000000-0005-0000-0000-0000A1280000}"/>
    <cellStyle name="Separador de milhares 2 2 4 3 4 2 3" xfId="41342" xr:uid="{00000000-0005-0000-0000-0000A2280000}"/>
    <cellStyle name="Separador de milhares 2 2 4 3 4 2 4" xfId="52803" xr:uid="{00000000-0005-0000-0000-0000A3280000}"/>
    <cellStyle name="Separador de milhares 2 2 4 3 4 3" xfId="28148" xr:uid="{00000000-0005-0000-0000-0000A4280000}"/>
    <cellStyle name="Separador de milhares 2 2 4 3 4 4" xfId="37471" xr:uid="{00000000-0005-0000-0000-0000A5280000}"/>
    <cellStyle name="Separador de milhares 2 2 4 3 4 5" xfId="50879" xr:uid="{00000000-0005-0000-0000-0000A6280000}"/>
    <cellStyle name="Separador de milhares 2 2 4 3 5" xfId="11077" xr:uid="{00000000-0005-0000-0000-0000A7280000}"/>
    <cellStyle name="Separador de milhares 2 2 4 3 5 2" xfId="30899" xr:uid="{00000000-0005-0000-0000-0000A8280000}"/>
    <cellStyle name="Separador de milhares 2 2 4 3 5 3" xfId="40585" xr:uid="{00000000-0005-0000-0000-0000A9280000}"/>
    <cellStyle name="Separador de milhares 2 2 4 3 5 4" xfId="52056" xr:uid="{00000000-0005-0000-0000-0000AA280000}"/>
    <cellStyle name="Separador de milhares 2 2 4 3 6" xfId="14292" xr:uid="{00000000-0005-0000-0000-0000AB280000}"/>
    <cellStyle name="Separador de milhares 2 2 4 3 6 2" xfId="44666" xr:uid="{00000000-0005-0000-0000-0000AC280000}"/>
    <cellStyle name="Separador de milhares 2 2 4 3 7" xfId="14601" xr:uid="{00000000-0005-0000-0000-0000AD280000}"/>
    <cellStyle name="Separador de milhares 2 2 4 3 8" xfId="20490" xr:uid="{00000000-0005-0000-0000-0000AE280000}"/>
    <cellStyle name="Separador de milhares 2 2 4 3 9" xfId="22504" xr:uid="{00000000-0005-0000-0000-0000AF280000}"/>
    <cellStyle name="Separador de milhares 2 2 4 4" xfId="989" xr:uid="{00000000-0005-0000-0000-0000B0280000}"/>
    <cellStyle name="Separador de milhares 2 2 4 4 10" xfId="46545" xr:uid="{00000000-0005-0000-0000-0000B1280000}"/>
    <cellStyle name="Separador de milhares 2 2 4 4 11" xfId="54477" xr:uid="{00000000-0005-0000-0000-0000B2280000}"/>
    <cellStyle name="Separador de milhares 2 2 4 4 12" xfId="2978" xr:uid="{00000000-0005-0000-0000-0000B3280000}"/>
    <cellStyle name="Separador de milhares 2 2 4 4 2" xfId="7916" xr:uid="{00000000-0005-0000-0000-0000B4280000}"/>
    <cellStyle name="Separador de milhares 2 2 4 4 2 2" xfId="11862" xr:uid="{00000000-0005-0000-0000-0000B5280000}"/>
    <cellStyle name="Separador de milhares 2 2 4 4 2 2 2" xfId="33962" xr:uid="{00000000-0005-0000-0000-0000B6280000}"/>
    <cellStyle name="Separador de milhares 2 2 4 4 2 3" xfId="16744" xr:uid="{00000000-0005-0000-0000-0000B7280000}"/>
    <cellStyle name="Separador de milhares 2 2 4 4 2 4" xfId="19709" xr:uid="{00000000-0005-0000-0000-0000B8280000}"/>
    <cellStyle name="Separador de milhares 2 2 4 4 2 5" xfId="28460" xr:uid="{00000000-0005-0000-0000-0000B9280000}"/>
    <cellStyle name="Separador de milhares 2 2 4 4 2 6" xfId="41654" xr:uid="{00000000-0005-0000-0000-0000BA280000}"/>
    <cellStyle name="Separador de milhares 2 2 4 4 2 7" xfId="48816" xr:uid="{00000000-0005-0000-0000-0000BB280000}"/>
    <cellStyle name="Separador de milhares 2 2 4 4 3" xfId="5649" xr:uid="{00000000-0005-0000-0000-0000BC280000}"/>
    <cellStyle name="Separador de milhares 2 2 4 4 3 2" xfId="12960" xr:uid="{00000000-0005-0000-0000-0000BD280000}"/>
    <cellStyle name="Separador de milhares 2 2 4 4 3 3" xfId="31211" xr:uid="{00000000-0005-0000-0000-0000BE280000}"/>
    <cellStyle name="Separador de milhares 2 2 4 4 3 4" xfId="44210" xr:uid="{00000000-0005-0000-0000-0000BF280000}"/>
    <cellStyle name="Separador de milhares 2 2 4 4 4" xfId="13836" xr:uid="{00000000-0005-0000-0000-0000C0280000}"/>
    <cellStyle name="Separador de milhares 2 2 4 4 5" xfId="14603" xr:uid="{00000000-0005-0000-0000-0000C1280000}"/>
    <cellStyle name="Separador de milhares 2 2 4 4 6" xfId="20492" xr:uid="{00000000-0005-0000-0000-0000C2280000}"/>
    <cellStyle name="Separador de milhares 2 2 4 4 7" xfId="22506" xr:uid="{00000000-0005-0000-0000-0000C3280000}"/>
    <cellStyle name="Separador de milhares 2 2 4 4 8" xfId="25709" xr:uid="{00000000-0005-0000-0000-0000C4280000}"/>
    <cellStyle name="Separador de milhares 2 2 4 4 9" xfId="38032" xr:uid="{00000000-0005-0000-0000-0000C5280000}"/>
    <cellStyle name="Separador de milhares 2 2 4 5" xfId="1937" xr:uid="{00000000-0005-0000-0000-0000C6280000}"/>
    <cellStyle name="Separador de milhares 2 2 4 5 10" xfId="47488" xr:uid="{00000000-0005-0000-0000-0000C7280000}"/>
    <cellStyle name="Separador de milhares 2 2 4 5 11" xfId="55414" xr:uid="{00000000-0005-0000-0000-0000C8280000}"/>
    <cellStyle name="Separador de milhares 2 2 4 5 12" xfId="2979" xr:uid="{00000000-0005-0000-0000-0000C9280000}"/>
    <cellStyle name="Separador de milhares 2 2 4 5 2" xfId="8787" xr:uid="{00000000-0005-0000-0000-0000CA280000}"/>
    <cellStyle name="Separador de milhares 2 2 4 5 2 2" xfId="16988" xr:uid="{00000000-0005-0000-0000-0000CB280000}"/>
    <cellStyle name="Separador de milhares 2 2 4 5 2 2 2" xfId="33963" xr:uid="{00000000-0005-0000-0000-0000CC280000}"/>
    <cellStyle name="Separador de milhares 2 2 4 5 2 3" xfId="28461" xr:uid="{00000000-0005-0000-0000-0000CD280000}"/>
    <cellStyle name="Separador de milhares 2 2 4 5 2 4" xfId="41655" xr:uid="{00000000-0005-0000-0000-0000CE280000}"/>
    <cellStyle name="Separador de milhares 2 2 4 5 2 5" xfId="49687" xr:uid="{00000000-0005-0000-0000-0000CF280000}"/>
    <cellStyle name="Separador de milhares 2 2 4 5 3" xfId="6588" xr:uid="{00000000-0005-0000-0000-0000D0280000}"/>
    <cellStyle name="Separador de milhares 2 2 4 5 3 2" xfId="31212" xr:uid="{00000000-0005-0000-0000-0000D1280000}"/>
    <cellStyle name="Separador de milhares 2 2 4 5 3 3" xfId="45081" xr:uid="{00000000-0005-0000-0000-0000D2280000}"/>
    <cellStyle name="Separador de milhares 2 2 4 5 4" xfId="14604" xr:uid="{00000000-0005-0000-0000-0000D3280000}"/>
    <cellStyle name="Separador de milhares 2 2 4 5 5" xfId="18839" xr:uid="{00000000-0005-0000-0000-0000D4280000}"/>
    <cellStyle name="Separador de milhares 2 2 4 5 6" xfId="20493" xr:uid="{00000000-0005-0000-0000-0000D5280000}"/>
    <cellStyle name="Separador de milhares 2 2 4 5 7" xfId="22507" xr:uid="{00000000-0005-0000-0000-0000D6280000}"/>
    <cellStyle name="Separador de milhares 2 2 4 5 8" xfId="25710" xr:uid="{00000000-0005-0000-0000-0000D7280000}"/>
    <cellStyle name="Separador de milhares 2 2 4 5 9" xfId="38033" xr:uid="{00000000-0005-0000-0000-0000D8280000}"/>
    <cellStyle name="Separador de milhares 2 2 4 6" xfId="7288" xr:uid="{00000000-0005-0000-0000-0000D9280000}"/>
    <cellStyle name="Separador de milhares 2 2 4 6 2" xfId="11974" xr:uid="{00000000-0005-0000-0000-0000DA280000}"/>
    <cellStyle name="Separador de milhares 2 2 4 6 2 2" xfId="33957" xr:uid="{00000000-0005-0000-0000-0000DB280000}"/>
    <cellStyle name="Separador de milhares 2 2 4 6 2 3" xfId="28455" xr:uid="{00000000-0005-0000-0000-0000DC280000}"/>
    <cellStyle name="Separador de milhares 2 2 4 6 2 4" xfId="41649" xr:uid="{00000000-0005-0000-0000-0000DD280000}"/>
    <cellStyle name="Separador de milhares 2 2 4 6 2 5" xfId="52912" xr:uid="{00000000-0005-0000-0000-0000DE280000}"/>
    <cellStyle name="Separador de milhares 2 2 4 6 3" xfId="16770" xr:uid="{00000000-0005-0000-0000-0000DF280000}"/>
    <cellStyle name="Separador de milhares 2 2 4 6 3 2" xfId="31206" xr:uid="{00000000-0005-0000-0000-0000E0280000}"/>
    <cellStyle name="Separador de milhares 2 2 4 6 4" xfId="25704" xr:uid="{00000000-0005-0000-0000-0000E1280000}"/>
    <cellStyle name="Separador de milhares 2 2 4 6 5" xfId="38027" xr:uid="{00000000-0005-0000-0000-0000E2280000}"/>
    <cellStyle name="Separador de milhares 2 2 4 6 6" xfId="48188" xr:uid="{00000000-0005-0000-0000-0000E3280000}"/>
    <cellStyle name="Separador de milhares 2 2 4 7" xfId="4971" xr:uid="{00000000-0005-0000-0000-0000E4280000}"/>
    <cellStyle name="Separador de milhares 2 2 4 7 2" xfId="11365" xr:uid="{00000000-0005-0000-0000-0000E5280000}"/>
    <cellStyle name="Separador de milhares 2 2 4 7 2 2" xfId="33194" xr:uid="{00000000-0005-0000-0000-0000E6280000}"/>
    <cellStyle name="Separador de milhares 2 2 4 7 2 3" xfId="40886" xr:uid="{00000000-0005-0000-0000-0000E7280000}"/>
    <cellStyle name="Separador de milhares 2 2 4 7 2 4" xfId="52347" xr:uid="{00000000-0005-0000-0000-0000E8280000}"/>
    <cellStyle name="Separador de milhares 2 2 4 7 3" xfId="27692" xr:uid="{00000000-0005-0000-0000-0000E9280000}"/>
    <cellStyle name="Separador de milhares 2 2 4 7 4" xfId="37015" xr:uid="{00000000-0005-0000-0000-0000EA280000}"/>
    <cellStyle name="Separador de milhares 2 2 4 7 5" xfId="50400" xr:uid="{00000000-0005-0000-0000-0000EB280000}"/>
    <cellStyle name="Separador de milhares 2 2 4 8" xfId="10718" xr:uid="{00000000-0005-0000-0000-0000EC280000}"/>
    <cellStyle name="Separador de milhares 2 2 4 8 2" xfId="30443" xr:uid="{00000000-0005-0000-0000-0000ED280000}"/>
    <cellStyle name="Separador de milhares 2 2 4 8 3" xfId="40129" xr:uid="{00000000-0005-0000-0000-0000EE280000}"/>
    <cellStyle name="Separador de milhares 2 2 4 8 4" xfId="51600" xr:uid="{00000000-0005-0000-0000-0000EF280000}"/>
    <cellStyle name="Separador de milhares 2 2 4 9" xfId="13551" xr:uid="{00000000-0005-0000-0000-0000F0280000}"/>
    <cellStyle name="Separador de milhares 2 2 4 9 2" xfId="43580" xr:uid="{00000000-0005-0000-0000-0000F1280000}"/>
    <cellStyle name="Separador de milhares 2 2 5" xfId="382" xr:uid="{00000000-0005-0000-0000-0000F2280000}"/>
    <cellStyle name="Separador de milhares 2 2 5 10" xfId="22508" xr:uid="{00000000-0005-0000-0000-0000F3280000}"/>
    <cellStyle name="Separador de milhares 2 2 5 11" xfId="24383" xr:uid="{00000000-0005-0000-0000-0000F4280000}"/>
    <cellStyle name="Separador de milhares 2 2 5 12" xfId="35960" xr:uid="{00000000-0005-0000-0000-0000F5280000}"/>
    <cellStyle name="Separador de milhares 2 2 5 13" xfId="45938" xr:uid="{00000000-0005-0000-0000-0000F6280000}"/>
    <cellStyle name="Separador de milhares 2 2 5 14" xfId="53870" xr:uid="{00000000-0005-0000-0000-0000F7280000}"/>
    <cellStyle name="Separador de milhares 2 2 5 15" xfId="2980" xr:uid="{00000000-0005-0000-0000-0000F8280000}"/>
    <cellStyle name="Separador de milhares 2 2 5 2" xfId="818" xr:uid="{00000000-0005-0000-0000-0000F9280000}"/>
    <cellStyle name="Separador de milhares 2 2 5 2 10" xfId="46374" xr:uid="{00000000-0005-0000-0000-0000FA280000}"/>
    <cellStyle name="Separador de milhares 2 2 5 2 11" xfId="54306" xr:uid="{00000000-0005-0000-0000-0000FB280000}"/>
    <cellStyle name="Separador de milhares 2 2 5 2 12" xfId="2981" xr:uid="{00000000-0005-0000-0000-0000FC280000}"/>
    <cellStyle name="Separador de milhares 2 2 5 2 2" xfId="7745" xr:uid="{00000000-0005-0000-0000-0000FD280000}"/>
    <cellStyle name="Separador de milhares 2 2 5 2 2 2" xfId="12891" xr:uid="{00000000-0005-0000-0000-0000FE280000}"/>
    <cellStyle name="Separador de milhares 2 2 5 2 2 2 2" xfId="33965" xr:uid="{00000000-0005-0000-0000-0000FF280000}"/>
    <cellStyle name="Separador de milhares 2 2 5 2 2 3" xfId="9309" xr:uid="{00000000-0005-0000-0000-000000290000}"/>
    <cellStyle name="Separador de milhares 2 2 5 2 2 4" xfId="19538" xr:uid="{00000000-0005-0000-0000-000001290000}"/>
    <cellStyle name="Separador de milhares 2 2 5 2 2 5" xfId="28463" xr:uid="{00000000-0005-0000-0000-000002290000}"/>
    <cellStyle name="Separador de milhares 2 2 5 2 2 6" xfId="41657" xr:uid="{00000000-0005-0000-0000-000003290000}"/>
    <cellStyle name="Separador de milhares 2 2 5 2 2 7" xfId="48645" xr:uid="{00000000-0005-0000-0000-000004290000}"/>
    <cellStyle name="Separador de milhares 2 2 5 2 3" xfId="5478" xr:uid="{00000000-0005-0000-0000-000005290000}"/>
    <cellStyle name="Separador de milhares 2 2 5 2 3 2" xfId="13068" xr:uid="{00000000-0005-0000-0000-000006290000}"/>
    <cellStyle name="Separador de milhares 2 2 5 2 3 3" xfId="31214" xr:uid="{00000000-0005-0000-0000-000007290000}"/>
    <cellStyle name="Separador de milhares 2 2 5 2 3 4" xfId="44039" xr:uid="{00000000-0005-0000-0000-000008290000}"/>
    <cellStyle name="Separador de milhares 2 2 5 2 4" xfId="13665" xr:uid="{00000000-0005-0000-0000-000009290000}"/>
    <cellStyle name="Separador de milhares 2 2 5 2 5" xfId="14606" xr:uid="{00000000-0005-0000-0000-00000A290000}"/>
    <cellStyle name="Separador de milhares 2 2 5 2 6" xfId="20495" xr:uid="{00000000-0005-0000-0000-00000B290000}"/>
    <cellStyle name="Separador de milhares 2 2 5 2 7" xfId="22509" xr:uid="{00000000-0005-0000-0000-00000C290000}"/>
    <cellStyle name="Separador de milhares 2 2 5 2 8" xfId="25712" xr:uid="{00000000-0005-0000-0000-00000D290000}"/>
    <cellStyle name="Separador de milhares 2 2 5 2 9" xfId="38035" xr:uid="{00000000-0005-0000-0000-00000E290000}"/>
    <cellStyle name="Separador de milhares 2 2 5 3" xfId="1766" xr:uid="{00000000-0005-0000-0000-00000F290000}"/>
    <cellStyle name="Separador de milhares 2 2 5 3 10" xfId="47317" xr:uid="{00000000-0005-0000-0000-000010290000}"/>
    <cellStyle name="Separador de milhares 2 2 5 3 11" xfId="55243" xr:uid="{00000000-0005-0000-0000-000011290000}"/>
    <cellStyle name="Separador de milhares 2 2 5 3 12" xfId="2982" xr:uid="{00000000-0005-0000-0000-000012290000}"/>
    <cellStyle name="Separador de milhares 2 2 5 3 2" xfId="8616" xr:uid="{00000000-0005-0000-0000-000013290000}"/>
    <cellStyle name="Separador de milhares 2 2 5 3 2 2" xfId="16989" xr:uid="{00000000-0005-0000-0000-000014290000}"/>
    <cellStyle name="Separador de milhares 2 2 5 3 2 2 2" xfId="33966" xr:uid="{00000000-0005-0000-0000-000015290000}"/>
    <cellStyle name="Separador de milhares 2 2 5 3 2 3" xfId="28464" xr:uid="{00000000-0005-0000-0000-000016290000}"/>
    <cellStyle name="Separador de milhares 2 2 5 3 2 4" xfId="41658" xr:uid="{00000000-0005-0000-0000-000017290000}"/>
    <cellStyle name="Separador de milhares 2 2 5 3 2 5" xfId="49516" xr:uid="{00000000-0005-0000-0000-000018290000}"/>
    <cellStyle name="Separador de milhares 2 2 5 3 3" xfId="6417" xr:uid="{00000000-0005-0000-0000-000019290000}"/>
    <cellStyle name="Separador de milhares 2 2 5 3 3 2" xfId="31215" xr:uid="{00000000-0005-0000-0000-00001A290000}"/>
    <cellStyle name="Separador de milhares 2 2 5 3 3 3" xfId="44910" xr:uid="{00000000-0005-0000-0000-00001B290000}"/>
    <cellStyle name="Separador de milhares 2 2 5 3 4" xfId="14607" xr:uid="{00000000-0005-0000-0000-00001C290000}"/>
    <cellStyle name="Separador de milhares 2 2 5 3 5" xfId="18668" xr:uid="{00000000-0005-0000-0000-00001D290000}"/>
    <cellStyle name="Separador de milhares 2 2 5 3 6" xfId="20496" xr:uid="{00000000-0005-0000-0000-00001E290000}"/>
    <cellStyle name="Separador de milhares 2 2 5 3 7" xfId="22510" xr:uid="{00000000-0005-0000-0000-00001F290000}"/>
    <cellStyle name="Separador de milhares 2 2 5 3 8" xfId="25713" xr:uid="{00000000-0005-0000-0000-000020290000}"/>
    <cellStyle name="Separador de milhares 2 2 5 3 9" xfId="38036" xr:uid="{00000000-0005-0000-0000-000021290000}"/>
    <cellStyle name="Separador de milhares 2 2 5 4" xfId="7346" xr:uid="{00000000-0005-0000-0000-000022290000}"/>
    <cellStyle name="Separador de milhares 2 2 5 4 2" xfId="11977" xr:uid="{00000000-0005-0000-0000-000023290000}"/>
    <cellStyle name="Separador de milhares 2 2 5 4 2 2" xfId="33964" xr:uid="{00000000-0005-0000-0000-000024290000}"/>
    <cellStyle name="Separador de milhares 2 2 5 4 2 3" xfId="28462" xr:uid="{00000000-0005-0000-0000-000025290000}"/>
    <cellStyle name="Separador de milhares 2 2 5 4 2 4" xfId="41656" xr:uid="{00000000-0005-0000-0000-000026290000}"/>
    <cellStyle name="Separador de milhares 2 2 5 4 2 5" xfId="52914" xr:uid="{00000000-0005-0000-0000-000027290000}"/>
    <cellStyle name="Separador de milhares 2 2 5 4 3" xfId="12793" xr:uid="{00000000-0005-0000-0000-000028290000}"/>
    <cellStyle name="Separador de milhares 2 2 5 4 3 2" xfId="31213" xr:uid="{00000000-0005-0000-0000-000029290000}"/>
    <cellStyle name="Separador de milhares 2 2 5 4 4" xfId="25711" xr:uid="{00000000-0005-0000-0000-00002A290000}"/>
    <cellStyle name="Separador de milhares 2 2 5 4 5" xfId="38034" xr:uid="{00000000-0005-0000-0000-00002B290000}"/>
    <cellStyle name="Separador de milhares 2 2 5 4 6" xfId="48246" xr:uid="{00000000-0005-0000-0000-00002C290000}"/>
    <cellStyle name="Separador de milhares 2 2 5 5" xfId="5042" xr:uid="{00000000-0005-0000-0000-00002D290000}"/>
    <cellStyle name="Separador de milhares 2 2 5 5 2" xfId="11194" xr:uid="{00000000-0005-0000-0000-00002E290000}"/>
    <cellStyle name="Separador de milhares 2 2 5 5 2 2" xfId="33023" xr:uid="{00000000-0005-0000-0000-00002F290000}"/>
    <cellStyle name="Separador de milhares 2 2 5 5 2 3" xfId="40715" xr:uid="{00000000-0005-0000-0000-000030290000}"/>
    <cellStyle name="Separador de milhares 2 2 5 5 2 4" xfId="52176" xr:uid="{00000000-0005-0000-0000-000031290000}"/>
    <cellStyle name="Separador de milhares 2 2 5 5 3" xfId="27521" xr:uid="{00000000-0005-0000-0000-000032290000}"/>
    <cellStyle name="Separador de milhares 2 2 5 5 4" xfId="36844" xr:uid="{00000000-0005-0000-0000-000033290000}"/>
    <cellStyle name="Separador de milhares 2 2 5 5 5" xfId="51023" xr:uid="{00000000-0005-0000-0000-000034290000}"/>
    <cellStyle name="Separador de milhares 2 2 5 6" xfId="4698" xr:uid="{00000000-0005-0000-0000-000035290000}"/>
    <cellStyle name="Separador de milhares 2 2 5 6 2" xfId="30272" xr:uid="{00000000-0005-0000-0000-000036290000}"/>
    <cellStyle name="Separador de milhares 2 2 5 6 3" xfId="39958" xr:uid="{00000000-0005-0000-0000-000037290000}"/>
    <cellStyle name="Separador de milhares 2 2 5 6 4" xfId="51386" xr:uid="{00000000-0005-0000-0000-000038290000}"/>
    <cellStyle name="Separador de milhares 2 2 5 7" xfId="13387" xr:uid="{00000000-0005-0000-0000-000039290000}"/>
    <cellStyle name="Separador de milhares 2 2 5 7 2" xfId="43640" xr:uid="{00000000-0005-0000-0000-00003A290000}"/>
    <cellStyle name="Separador de milhares 2 2 5 8" xfId="14605" xr:uid="{00000000-0005-0000-0000-00003B290000}"/>
    <cellStyle name="Separador de milhares 2 2 5 9" xfId="20494" xr:uid="{00000000-0005-0000-0000-00003C290000}"/>
    <cellStyle name="Separador de milhares 2 2 6" xfId="1057" xr:uid="{00000000-0005-0000-0000-00003D290000}"/>
    <cellStyle name="Separador de milhares 2 2 6 10" xfId="24659" xr:uid="{00000000-0005-0000-0000-00003E290000}"/>
    <cellStyle name="Separador de milhares 2 2 6 11" xfId="36224" xr:uid="{00000000-0005-0000-0000-00003F290000}"/>
    <cellStyle name="Separador de milhares 2 2 6 12" xfId="46613" xr:uid="{00000000-0005-0000-0000-000040290000}"/>
    <cellStyle name="Separador de milhares 2 2 6 13" xfId="54545" xr:uid="{00000000-0005-0000-0000-000041290000}"/>
    <cellStyle name="Separador de milhares 2 2 6 14" xfId="2983" xr:uid="{00000000-0005-0000-0000-000042290000}"/>
    <cellStyle name="Separador de milhares 2 2 6 2" xfId="1994" xr:uid="{00000000-0005-0000-0000-000043290000}"/>
    <cellStyle name="Separador de milhares 2 2 6 2 10" xfId="47545" xr:uid="{00000000-0005-0000-0000-000044290000}"/>
    <cellStyle name="Separador de milhares 2 2 6 2 11" xfId="55471" xr:uid="{00000000-0005-0000-0000-000045290000}"/>
    <cellStyle name="Separador de milhares 2 2 6 2 12" xfId="2984" xr:uid="{00000000-0005-0000-0000-000046290000}"/>
    <cellStyle name="Separador de milhares 2 2 6 2 2" xfId="8844" xr:uid="{00000000-0005-0000-0000-000047290000}"/>
    <cellStyle name="Separador de milhares 2 2 6 2 2 2" xfId="16990" xr:uid="{00000000-0005-0000-0000-000048290000}"/>
    <cellStyle name="Separador de milhares 2 2 6 2 2 2 2" xfId="33968" xr:uid="{00000000-0005-0000-0000-000049290000}"/>
    <cellStyle name="Separador de milhares 2 2 6 2 2 3" xfId="19766" xr:uid="{00000000-0005-0000-0000-00004A290000}"/>
    <cellStyle name="Separador de milhares 2 2 6 2 2 4" xfId="28466" xr:uid="{00000000-0005-0000-0000-00004B290000}"/>
    <cellStyle name="Separador de milhares 2 2 6 2 2 5" xfId="41660" xr:uid="{00000000-0005-0000-0000-00004C290000}"/>
    <cellStyle name="Separador de milhares 2 2 6 2 2 6" xfId="49744" xr:uid="{00000000-0005-0000-0000-00004D290000}"/>
    <cellStyle name="Separador de milhares 2 2 6 2 3" xfId="6645" xr:uid="{00000000-0005-0000-0000-00004E290000}"/>
    <cellStyle name="Separador de milhares 2 2 6 2 3 2" xfId="11976" xr:uid="{00000000-0005-0000-0000-00004F290000}"/>
    <cellStyle name="Separador de milhares 2 2 6 2 3 3" xfId="31217" xr:uid="{00000000-0005-0000-0000-000050290000}"/>
    <cellStyle name="Separador de milhares 2 2 6 2 3 4" xfId="45138" xr:uid="{00000000-0005-0000-0000-000051290000}"/>
    <cellStyle name="Separador de milhares 2 2 6 2 4" xfId="14609" xr:uid="{00000000-0005-0000-0000-000052290000}"/>
    <cellStyle name="Separador de milhares 2 2 6 2 5" xfId="18081" xr:uid="{00000000-0005-0000-0000-000053290000}"/>
    <cellStyle name="Separador de milhares 2 2 6 2 6" xfId="20498" xr:uid="{00000000-0005-0000-0000-000054290000}"/>
    <cellStyle name="Separador de milhares 2 2 6 2 7" xfId="22512" xr:uid="{00000000-0005-0000-0000-000055290000}"/>
    <cellStyle name="Separador de milhares 2 2 6 2 8" xfId="25715" xr:uid="{00000000-0005-0000-0000-000056290000}"/>
    <cellStyle name="Separador de milhares 2 2 6 2 9" xfId="38038" xr:uid="{00000000-0005-0000-0000-000057290000}"/>
    <cellStyle name="Separador de milhares 2 2 6 3" xfId="7973" xr:uid="{00000000-0005-0000-0000-000058290000}"/>
    <cellStyle name="Separador de milhares 2 2 6 3 2" xfId="11979" xr:uid="{00000000-0005-0000-0000-000059290000}"/>
    <cellStyle name="Separador de milhares 2 2 6 3 2 2" xfId="33967" xr:uid="{00000000-0005-0000-0000-00005A290000}"/>
    <cellStyle name="Separador de milhares 2 2 6 3 2 3" xfId="28465" xr:uid="{00000000-0005-0000-0000-00005B290000}"/>
    <cellStyle name="Separador de milhares 2 2 6 3 2 4" xfId="41659" xr:uid="{00000000-0005-0000-0000-00005C290000}"/>
    <cellStyle name="Separador de milhares 2 2 6 3 2 5" xfId="52915" xr:uid="{00000000-0005-0000-0000-00005D290000}"/>
    <cellStyle name="Separador de milhares 2 2 6 3 3" xfId="16805" xr:uid="{00000000-0005-0000-0000-00005E290000}"/>
    <cellStyle name="Separador de milhares 2 2 6 3 3 2" xfId="31216" xr:uid="{00000000-0005-0000-0000-00005F290000}"/>
    <cellStyle name="Separador de milhares 2 2 6 3 4" xfId="18896" xr:uid="{00000000-0005-0000-0000-000060290000}"/>
    <cellStyle name="Separador de milhares 2 2 6 3 5" xfId="25714" xr:uid="{00000000-0005-0000-0000-000061290000}"/>
    <cellStyle name="Separador de milhares 2 2 6 3 6" xfId="38037" xr:uid="{00000000-0005-0000-0000-000062290000}"/>
    <cellStyle name="Separador de milhares 2 2 6 3 7" xfId="48873" xr:uid="{00000000-0005-0000-0000-000063290000}"/>
    <cellStyle name="Separador de milhares 2 2 6 4" xfId="5717" xr:uid="{00000000-0005-0000-0000-000064290000}"/>
    <cellStyle name="Separador de milhares 2 2 6 4 2" xfId="11422" xr:uid="{00000000-0005-0000-0000-000065290000}"/>
    <cellStyle name="Separador de milhares 2 2 6 4 2 2" xfId="33251" xr:uid="{00000000-0005-0000-0000-000066290000}"/>
    <cellStyle name="Separador de milhares 2 2 6 4 2 3" xfId="40943" xr:uid="{00000000-0005-0000-0000-000067290000}"/>
    <cellStyle name="Separador de milhares 2 2 6 4 2 4" xfId="52404" xr:uid="{00000000-0005-0000-0000-000068290000}"/>
    <cellStyle name="Separador de milhares 2 2 6 4 3" xfId="27749" xr:uid="{00000000-0005-0000-0000-000069290000}"/>
    <cellStyle name="Separador de milhares 2 2 6 4 4" xfId="37072" xr:uid="{00000000-0005-0000-0000-00006A290000}"/>
    <cellStyle name="Separador de milhares 2 2 6 4 5" xfId="51377" xr:uid="{00000000-0005-0000-0000-00006B290000}"/>
    <cellStyle name="Separador de milhares 2 2 6 5" xfId="10775" xr:uid="{00000000-0005-0000-0000-00006C290000}"/>
    <cellStyle name="Separador de milhares 2 2 6 5 2" xfId="30500" xr:uid="{00000000-0005-0000-0000-00006D290000}"/>
    <cellStyle name="Separador de milhares 2 2 6 5 3" xfId="40186" xr:uid="{00000000-0005-0000-0000-00006E290000}"/>
    <cellStyle name="Separador de milhares 2 2 6 5 4" xfId="51657" xr:uid="{00000000-0005-0000-0000-00006F290000}"/>
    <cellStyle name="Separador de milhares 2 2 6 6" xfId="13893" xr:uid="{00000000-0005-0000-0000-000070290000}"/>
    <cellStyle name="Separador de milhares 2 2 6 6 2" xfId="44267" xr:uid="{00000000-0005-0000-0000-000071290000}"/>
    <cellStyle name="Separador de milhares 2 2 6 7" xfId="14608" xr:uid="{00000000-0005-0000-0000-000072290000}"/>
    <cellStyle name="Separador de milhares 2 2 6 8" xfId="20497" xr:uid="{00000000-0005-0000-0000-000073290000}"/>
    <cellStyle name="Separador de milhares 2 2 6 9" xfId="22511" xr:uid="{00000000-0005-0000-0000-000074290000}"/>
    <cellStyle name="Separador de milhares 2 2 7" xfId="1297" xr:uid="{00000000-0005-0000-0000-000075290000}"/>
    <cellStyle name="Separador de milhares 2 2 7 10" xfId="24935" xr:uid="{00000000-0005-0000-0000-000076290000}"/>
    <cellStyle name="Separador de milhares 2 2 7 11" xfId="36500" xr:uid="{00000000-0005-0000-0000-000077290000}"/>
    <cellStyle name="Separador de milhares 2 2 7 12" xfId="46853" xr:uid="{00000000-0005-0000-0000-000078290000}"/>
    <cellStyle name="Separador de milhares 2 2 7 13" xfId="54785" xr:uid="{00000000-0005-0000-0000-000079290000}"/>
    <cellStyle name="Separador de milhares 2 2 7 14" xfId="2985" xr:uid="{00000000-0005-0000-0000-00007A290000}"/>
    <cellStyle name="Separador de milhares 2 2 7 2" xfId="2222" xr:uid="{00000000-0005-0000-0000-00007B290000}"/>
    <cellStyle name="Separador de milhares 2 2 7 2 10" xfId="47773" xr:uid="{00000000-0005-0000-0000-00007C290000}"/>
    <cellStyle name="Separador de milhares 2 2 7 2 11" xfId="55699" xr:uid="{00000000-0005-0000-0000-00007D290000}"/>
    <cellStyle name="Separador de milhares 2 2 7 2 12" xfId="2986" xr:uid="{00000000-0005-0000-0000-00007E290000}"/>
    <cellStyle name="Separador de milhares 2 2 7 2 2" xfId="9072" xr:uid="{00000000-0005-0000-0000-00007F290000}"/>
    <cellStyle name="Separador de milhares 2 2 7 2 2 2" xfId="16991" xr:uid="{00000000-0005-0000-0000-000080290000}"/>
    <cellStyle name="Separador de milhares 2 2 7 2 2 2 2" xfId="33970" xr:uid="{00000000-0005-0000-0000-000081290000}"/>
    <cellStyle name="Separador de milhares 2 2 7 2 2 3" xfId="19994" xr:uid="{00000000-0005-0000-0000-000082290000}"/>
    <cellStyle name="Separador de milhares 2 2 7 2 2 4" xfId="28468" xr:uid="{00000000-0005-0000-0000-000083290000}"/>
    <cellStyle name="Separador de milhares 2 2 7 2 2 5" xfId="41662" xr:uid="{00000000-0005-0000-0000-000084290000}"/>
    <cellStyle name="Separador de milhares 2 2 7 2 2 6" xfId="49972" xr:uid="{00000000-0005-0000-0000-000085290000}"/>
    <cellStyle name="Separador de milhares 2 2 7 2 3" xfId="6873" xr:uid="{00000000-0005-0000-0000-000086290000}"/>
    <cellStyle name="Separador de milhares 2 2 7 2 3 2" xfId="12953" xr:uid="{00000000-0005-0000-0000-000087290000}"/>
    <cellStyle name="Separador de milhares 2 2 7 2 3 3" xfId="31219" xr:uid="{00000000-0005-0000-0000-000088290000}"/>
    <cellStyle name="Separador de milhares 2 2 7 2 3 4" xfId="45366" xr:uid="{00000000-0005-0000-0000-000089290000}"/>
    <cellStyle name="Separador de milhares 2 2 7 2 4" xfId="14611" xr:uid="{00000000-0005-0000-0000-00008A290000}"/>
    <cellStyle name="Separador de milhares 2 2 7 2 5" xfId="18252" xr:uid="{00000000-0005-0000-0000-00008B290000}"/>
    <cellStyle name="Separador de milhares 2 2 7 2 6" xfId="20500" xr:uid="{00000000-0005-0000-0000-00008C290000}"/>
    <cellStyle name="Separador de milhares 2 2 7 2 7" xfId="22514" xr:uid="{00000000-0005-0000-0000-00008D290000}"/>
    <cellStyle name="Separador de milhares 2 2 7 2 8" xfId="25717" xr:uid="{00000000-0005-0000-0000-00008E290000}"/>
    <cellStyle name="Separador de milhares 2 2 7 2 9" xfId="38040" xr:uid="{00000000-0005-0000-0000-00008F290000}"/>
    <cellStyle name="Separador de milhares 2 2 7 3" xfId="8201" xr:uid="{00000000-0005-0000-0000-000090290000}"/>
    <cellStyle name="Separador de milhares 2 2 7 3 2" xfId="11981" xr:uid="{00000000-0005-0000-0000-000091290000}"/>
    <cellStyle name="Separador de milhares 2 2 7 3 2 2" xfId="33969" xr:uid="{00000000-0005-0000-0000-000092290000}"/>
    <cellStyle name="Separador de milhares 2 2 7 3 2 3" xfId="28467" xr:uid="{00000000-0005-0000-0000-000093290000}"/>
    <cellStyle name="Separador de milhares 2 2 7 3 2 4" xfId="41661" xr:uid="{00000000-0005-0000-0000-000094290000}"/>
    <cellStyle name="Separador de milhares 2 2 7 3 2 5" xfId="52916" xr:uid="{00000000-0005-0000-0000-000095290000}"/>
    <cellStyle name="Separador de milhares 2 2 7 3 3" xfId="9668" xr:uid="{00000000-0005-0000-0000-000096290000}"/>
    <cellStyle name="Separador de milhares 2 2 7 3 3 2" xfId="31218" xr:uid="{00000000-0005-0000-0000-000097290000}"/>
    <cellStyle name="Separador de milhares 2 2 7 3 4" xfId="19124" xr:uid="{00000000-0005-0000-0000-000098290000}"/>
    <cellStyle name="Separador de milhares 2 2 7 3 5" xfId="25716" xr:uid="{00000000-0005-0000-0000-000099290000}"/>
    <cellStyle name="Separador de milhares 2 2 7 3 6" xfId="38039" xr:uid="{00000000-0005-0000-0000-00009A290000}"/>
    <cellStyle name="Separador de milhares 2 2 7 3 7" xfId="49101" xr:uid="{00000000-0005-0000-0000-00009B290000}"/>
    <cellStyle name="Separador de milhares 2 2 7 4" xfId="5957" xr:uid="{00000000-0005-0000-0000-00009C290000}"/>
    <cellStyle name="Separador de milhares 2 2 7 4 2" xfId="11650" xr:uid="{00000000-0005-0000-0000-00009D290000}"/>
    <cellStyle name="Separador de milhares 2 2 7 4 2 2" xfId="33479" xr:uid="{00000000-0005-0000-0000-00009E290000}"/>
    <cellStyle name="Separador de milhares 2 2 7 4 2 3" xfId="41171" xr:uid="{00000000-0005-0000-0000-00009F290000}"/>
    <cellStyle name="Separador de milhares 2 2 7 4 2 4" xfId="52632" xr:uid="{00000000-0005-0000-0000-0000A0290000}"/>
    <cellStyle name="Separador de milhares 2 2 7 4 3" xfId="27977" xr:uid="{00000000-0005-0000-0000-0000A1290000}"/>
    <cellStyle name="Separador de milhares 2 2 7 4 4" xfId="37300" xr:uid="{00000000-0005-0000-0000-0000A2290000}"/>
    <cellStyle name="Separador de milhares 2 2 7 4 5" xfId="50618" xr:uid="{00000000-0005-0000-0000-0000A3290000}"/>
    <cellStyle name="Separador de milhares 2 2 7 5" xfId="10906" xr:uid="{00000000-0005-0000-0000-0000A4290000}"/>
    <cellStyle name="Separador de milhares 2 2 7 5 2" xfId="30728" xr:uid="{00000000-0005-0000-0000-0000A5290000}"/>
    <cellStyle name="Separador de milhares 2 2 7 5 3" xfId="40414" xr:uid="{00000000-0005-0000-0000-0000A6290000}"/>
    <cellStyle name="Separador de milhares 2 2 7 5 4" xfId="51885" xr:uid="{00000000-0005-0000-0000-0000A7290000}"/>
    <cellStyle name="Separador de milhares 2 2 7 6" xfId="14121" xr:uid="{00000000-0005-0000-0000-0000A8290000}"/>
    <cellStyle name="Separador de milhares 2 2 7 6 2" xfId="44495" xr:uid="{00000000-0005-0000-0000-0000A9290000}"/>
    <cellStyle name="Separador de milhares 2 2 7 7" xfId="14610" xr:uid="{00000000-0005-0000-0000-0000AA290000}"/>
    <cellStyle name="Separador de milhares 2 2 7 8" xfId="20499" xr:uid="{00000000-0005-0000-0000-0000AB290000}"/>
    <cellStyle name="Separador de milhares 2 2 7 9" xfId="22513" xr:uid="{00000000-0005-0000-0000-0000AC290000}"/>
    <cellStyle name="Separador de milhares 2 2 8" xfId="761" xr:uid="{00000000-0005-0000-0000-0000AD290000}"/>
    <cellStyle name="Separador de milhares 2 2 8 10" xfId="35892" xr:uid="{00000000-0005-0000-0000-0000AE290000}"/>
    <cellStyle name="Separador de milhares 2 2 8 11" xfId="46317" xr:uid="{00000000-0005-0000-0000-0000AF290000}"/>
    <cellStyle name="Separador de milhares 2 2 8 12" xfId="54249" xr:uid="{00000000-0005-0000-0000-0000B0290000}"/>
    <cellStyle name="Separador de milhares 2 2 8 13" xfId="2987" xr:uid="{00000000-0005-0000-0000-0000B1290000}"/>
    <cellStyle name="Separador de milhares 2 2 8 2" xfId="1709" xr:uid="{00000000-0005-0000-0000-0000B2290000}"/>
    <cellStyle name="Separador de milhares 2 2 8 2 10" xfId="47260" xr:uid="{00000000-0005-0000-0000-0000B3290000}"/>
    <cellStyle name="Separador de milhares 2 2 8 2 11" xfId="55186" xr:uid="{00000000-0005-0000-0000-0000B4290000}"/>
    <cellStyle name="Separador de milhares 2 2 8 2 12" xfId="2988" xr:uid="{00000000-0005-0000-0000-0000B5290000}"/>
    <cellStyle name="Separador de milhares 2 2 8 2 2" xfId="8559" xr:uid="{00000000-0005-0000-0000-0000B6290000}"/>
    <cellStyle name="Separador de milhares 2 2 8 2 2 2" xfId="16992" xr:uid="{00000000-0005-0000-0000-0000B7290000}"/>
    <cellStyle name="Separador de milhares 2 2 8 2 2 2 2" xfId="33972" xr:uid="{00000000-0005-0000-0000-0000B8290000}"/>
    <cellStyle name="Separador de milhares 2 2 8 2 2 3" xfId="19481" xr:uid="{00000000-0005-0000-0000-0000B9290000}"/>
    <cellStyle name="Separador de milhares 2 2 8 2 2 4" xfId="28470" xr:uid="{00000000-0005-0000-0000-0000BA290000}"/>
    <cellStyle name="Separador de milhares 2 2 8 2 2 5" xfId="41664" xr:uid="{00000000-0005-0000-0000-0000BB290000}"/>
    <cellStyle name="Separador de milhares 2 2 8 2 2 6" xfId="49459" xr:uid="{00000000-0005-0000-0000-0000BC290000}"/>
    <cellStyle name="Separador de milhares 2 2 8 2 3" xfId="6360" xr:uid="{00000000-0005-0000-0000-0000BD290000}"/>
    <cellStyle name="Separador de milhares 2 2 8 2 3 2" xfId="11940" xr:uid="{00000000-0005-0000-0000-0000BE290000}"/>
    <cellStyle name="Separador de milhares 2 2 8 2 3 3" xfId="31221" xr:uid="{00000000-0005-0000-0000-0000BF290000}"/>
    <cellStyle name="Separador de milhares 2 2 8 2 3 4" xfId="44853" xr:uid="{00000000-0005-0000-0000-0000C0290000}"/>
    <cellStyle name="Separador de milhares 2 2 8 2 4" xfId="14613" xr:uid="{00000000-0005-0000-0000-0000C1290000}"/>
    <cellStyle name="Separador de milhares 2 2 8 2 5" xfId="17964" xr:uid="{00000000-0005-0000-0000-0000C2290000}"/>
    <cellStyle name="Separador de milhares 2 2 8 2 6" xfId="20502" xr:uid="{00000000-0005-0000-0000-0000C3290000}"/>
    <cellStyle name="Separador de milhares 2 2 8 2 7" xfId="22516" xr:uid="{00000000-0005-0000-0000-0000C4290000}"/>
    <cellStyle name="Separador de milhares 2 2 8 2 8" xfId="25719" xr:uid="{00000000-0005-0000-0000-0000C5290000}"/>
    <cellStyle name="Separador de milhares 2 2 8 2 9" xfId="38042" xr:uid="{00000000-0005-0000-0000-0000C6290000}"/>
    <cellStyle name="Separador de milhares 2 2 8 3" xfId="7688" xr:uid="{00000000-0005-0000-0000-0000C7290000}"/>
    <cellStyle name="Separador de milhares 2 2 8 3 2" xfId="11982" xr:uid="{00000000-0005-0000-0000-0000C8290000}"/>
    <cellStyle name="Separador de milhares 2 2 8 3 2 2" xfId="33971" xr:uid="{00000000-0005-0000-0000-0000C9290000}"/>
    <cellStyle name="Separador de milhares 2 2 8 3 2 3" xfId="41663" xr:uid="{00000000-0005-0000-0000-0000CA290000}"/>
    <cellStyle name="Separador de milhares 2 2 8 3 2 4" xfId="52917" xr:uid="{00000000-0005-0000-0000-0000CB290000}"/>
    <cellStyle name="Separador de milhares 2 2 8 3 3" xfId="18611" xr:uid="{00000000-0005-0000-0000-0000CC290000}"/>
    <cellStyle name="Separador de milhares 2 2 8 3 4" xfId="28469" xr:uid="{00000000-0005-0000-0000-0000CD290000}"/>
    <cellStyle name="Separador de milhares 2 2 8 3 5" xfId="38041" xr:uid="{00000000-0005-0000-0000-0000CE290000}"/>
    <cellStyle name="Separador de milhares 2 2 8 3 6" xfId="48588" xr:uid="{00000000-0005-0000-0000-0000CF290000}"/>
    <cellStyle name="Separador de milhares 2 2 8 4" xfId="5421" xr:uid="{00000000-0005-0000-0000-0000D0290000}"/>
    <cellStyle name="Separador de milhares 2 2 8 4 2" xfId="10620" xr:uid="{00000000-0005-0000-0000-0000D1290000}"/>
    <cellStyle name="Separador de milhares 2 2 8 4 3" xfId="31220" xr:uid="{00000000-0005-0000-0000-0000D2290000}"/>
    <cellStyle name="Separador de milhares 2 2 8 4 4" xfId="39901" xr:uid="{00000000-0005-0000-0000-0000D3290000}"/>
    <cellStyle name="Separador de milhares 2 2 8 4 5" xfId="51073" xr:uid="{00000000-0005-0000-0000-0000D4290000}"/>
    <cellStyle name="Separador de milhares 2 2 8 5" xfId="13608" xr:uid="{00000000-0005-0000-0000-0000D5290000}"/>
    <cellStyle name="Separador de milhares 2 2 8 5 2" xfId="43982" xr:uid="{00000000-0005-0000-0000-0000D6290000}"/>
    <cellStyle name="Separador de milhares 2 2 8 6" xfId="14612" xr:uid="{00000000-0005-0000-0000-0000D7290000}"/>
    <cellStyle name="Separador de milhares 2 2 8 7" xfId="20501" xr:uid="{00000000-0005-0000-0000-0000D8290000}"/>
    <cellStyle name="Separador de milhares 2 2 8 8" xfId="22515" xr:uid="{00000000-0005-0000-0000-0000D9290000}"/>
    <cellStyle name="Separador de milhares 2 2 8 9" xfId="25718" xr:uid="{00000000-0005-0000-0000-0000DA290000}"/>
    <cellStyle name="Separador de milhares 2 2 9" xfId="647" xr:uid="{00000000-0005-0000-0000-0000DB290000}"/>
    <cellStyle name="Separador de milhares 2 2 9 10" xfId="46203" xr:uid="{00000000-0005-0000-0000-0000DC290000}"/>
    <cellStyle name="Separador de milhares 2 2 9 11" xfId="54135" xr:uid="{00000000-0005-0000-0000-0000DD290000}"/>
    <cellStyle name="Separador de milhares 2 2 9 12" xfId="2989" xr:uid="{00000000-0005-0000-0000-0000DE290000}"/>
    <cellStyle name="Separador de milhares 2 2 9 2" xfId="7574" xr:uid="{00000000-0005-0000-0000-0000DF290000}"/>
    <cellStyle name="Separador de milhares 2 2 9 2 2" xfId="16993" xr:uid="{00000000-0005-0000-0000-0000E0290000}"/>
    <cellStyle name="Separador de milhares 2 2 9 2 2 2" xfId="33973" xr:uid="{00000000-0005-0000-0000-0000E1290000}"/>
    <cellStyle name="Separador de milhares 2 2 9 2 3" xfId="19367" xr:uid="{00000000-0005-0000-0000-0000E2290000}"/>
    <cellStyle name="Separador de milhares 2 2 9 2 4" xfId="28471" xr:uid="{00000000-0005-0000-0000-0000E3290000}"/>
    <cellStyle name="Separador de milhares 2 2 9 2 5" xfId="41665" xr:uid="{00000000-0005-0000-0000-0000E4290000}"/>
    <cellStyle name="Separador de milhares 2 2 9 2 6" xfId="48474" xr:uid="{00000000-0005-0000-0000-0000E5290000}"/>
    <cellStyle name="Separador de milhares 2 2 9 3" xfId="5307" xr:uid="{00000000-0005-0000-0000-0000E6290000}"/>
    <cellStyle name="Separador de milhares 2 2 9 3 2" xfId="16371" xr:uid="{00000000-0005-0000-0000-0000E7290000}"/>
    <cellStyle name="Separador de milhares 2 2 9 3 3" xfId="31222" xr:uid="{00000000-0005-0000-0000-0000E8290000}"/>
    <cellStyle name="Separador de milhares 2 2 9 3 4" xfId="43868" xr:uid="{00000000-0005-0000-0000-0000E9290000}"/>
    <cellStyle name="Separador de milhares 2 2 9 4" xfId="14614" xr:uid="{00000000-0005-0000-0000-0000EA290000}"/>
    <cellStyle name="Separador de milhares 2 2 9 5" xfId="17850" xr:uid="{00000000-0005-0000-0000-0000EB290000}"/>
    <cellStyle name="Separador de milhares 2 2 9 6" xfId="20503" xr:uid="{00000000-0005-0000-0000-0000EC290000}"/>
    <cellStyle name="Separador de milhares 2 2 9 7" xfId="22517" xr:uid="{00000000-0005-0000-0000-0000ED290000}"/>
    <cellStyle name="Separador de milhares 2 2 9 8" xfId="25720" xr:uid="{00000000-0005-0000-0000-0000EE290000}"/>
    <cellStyle name="Separador de milhares 2 2 9 9" xfId="38043" xr:uid="{00000000-0005-0000-0000-0000EF290000}"/>
    <cellStyle name="Separador de milhares 2 20" xfId="45622" xr:uid="{00000000-0005-0000-0000-0000F0290000}"/>
    <cellStyle name="Separador de milhares 2 21" xfId="53555" xr:uid="{00000000-0005-0000-0000-0000F1290000}"/>
    <cellStyle name="Separador de milhares 2 22" xfId="2954" xr:uid="{00000000-0005-0000-0000-0000F2290000}"/>
    <cellStyle name="Separador de milhares 2 3" xfId="219" xr:uid="{00000000-0005-0000-0000-0000F3290000}"/>
    <cellStyle name="Separador de milhares 2 3 10" xfId="14615" xr:uid="{00000000-0005-0000-0000-0000F4290000}"/>
    <cellStyle name="Separador de milhares 2 3 11" xfId="20504" xr:uid="{00000000-0005-0000-0000-0000F5290000}"/>
    <cellStyle name="Separador de milhares 2 3 12" xfId="22518" xr:uid="{00000000-0005-0000-0000-0000F6290000}"/>
    <cellStyle name="Separador de milhares 2 3 13" xfId="24501" xr:uid="{00000000-0005-0000-0000-0000F7290000}"/>
    <cellStyle name="Separador de milhares 2 3 14" xfId="35814" xr:uid="{00000000-0005-0000-0000-0000F8290000}"/>
    <cellStyle name="Separador de milhares 2 3 15" xfId="45776" xr:uid="{00000000-0005-0000-0000-0000F9290000}"/>
    <cellStyle name="Separador de milhares 2 3 16" xfId="53709" xr:uid="{00000000-0005-0000-0000-0000FA290000}"/>
    <cellStyle name="Separador de milhares 2 3 17" xfId="2990" xr:uid="{00000000-0005-0000-0000-0000FB290000}"/>
    <cellStyle name="Separador de milhares 2 3 2" xfId="500" xr:uid="{00000000-0005-0000-0000-0000FC290000}"/>
    <cellStyle name="Separador de milhares 2 3 2 10" xfId="22519" xr:uid="{00000000-0005-0000-0000-0000FD290000}"/>
    <cellStyle name="Separador de milhares 2 3 2 11" xfId="24777" xr:uid="{00000000-0005-0000-0000-0000FE290000}"/>
    <cellStyle name="Separador de milhares 2 3 2 12" xfId="36342" xr:uid="{00000000-0005-0000-0000-0000FF290000}"/>
    <cellStyle name="Separador de milhares 2 3 2 13" xfId="46056" xr:uid="{00000000-0005-0000-0000-0000002A0000}"/>
    <cellStyle name="Separador de milhares 2 3 2 14" xfId="53988" xr:uid="{00000000-0005-0000-0000-0000012A0000}"/>
    <cellStyle name="Separador de milhares 2 3 2 15" xfId="2991" xr:uid="{00000000-0005-0000-0000-0000022A0000}"/>
    <cellStyle name="Separador de milhares 2 3 2 2" xfId="1158" xr:uid="{00000000-0005-0000-0000-0000032A0000}"/>
    <cellStyle name="Separador de milhares 2 3 2 2 10" xfId="46714" xr:uid="{00000000-0005-0000-0000-0000042A0000}"/>
    <cellStyle name="Separador de milhares 2 3 2 2 11" xfId="54646" xr:uid="{00000000-0005-0000-0000-0000052A0000}"/>
    <cellStyle name="Separador de milhares 2 3 2 2 12" xfId="2992" xr:uid="{00000000-0005-0000-0000-0000062A0000}"/>
    <cellStyle name="Separador de milhares 2 3 2 2 2" xfId="8073" xr:uid="{00000000-0005-0000-0000-0000072A0000}"/>
    <cellStyle name="Separador de milhares 2 3 2 2 2 2" xfId="12827" xr:uid="{00000000-0005-0000-0000-0000082A0000}"/>
    <cellStyle name="Separador de milhares 2 3 2 2 2 2 2" xfId="33976" xr:uid="{00000000-0005-0000-0000-0000092A0000}"/>
    <cellStyle name="Separador de milhares 2 3 2 2 2 3" xfId="16728" xr:uid="{00000000-0005-0000-0000-00000A2A0000}"/>
    <cellStyle name="Separador de milhares 2 3 2 2 2 4" xfId="19866" xr:uid="{00000000-0005-0000-0000-00000B2A0000}"/>
    <cellStyle name="Separador de milhares 2 3 2 2 2 5" xfId="28474" xr:uid="{00000000-0005-0000-0000-00000C2A0000}"/>
    <cellStyle name="Separador de milhares 2 3 2 2 2 6" xfId="41668" xr:uid="{00000000-0005-0000-0000-00000D2A0000}"/>
    <cellStyle name="Separador de milhares 2 3 2 2 2 7" xfId="48973" xr:uid="{00000000-0005-0000-0000-00000E2A0000}"/>
    <cellStyle name="Separador de milhares 2 3 2 2 3" xfId="5818" xr:uid="{00000000-0005-0000-0000-00000F2A0000}"/>
    <cellStyle name="Separador de milhares 2 3 2 2 3 2" xfId="16533" xr:uid="{00000000-0005-0000-0000-0000102A0000}"/>
    <cellStyle name="Separador de milhares 2 3 2 2 3 3" xfId="31225" xr:uid="{00000000-0005-0000-0000-0000112A0000}"/>
    <cellStyle name="Separador de milhares 2 3 2 2 3 4" xfId="44367" xr:uid="{00000000-0005-0000-0000-0000122A0000}"/>
    <cellStyle name="Separador de milhares 2 3 2 2 4" xfId="13993" xr:uid="{00000000-0005-0000-0000-0000132A0000}"/>
    <cellStyle name="Separador de milhares 2 3 2 2 5" xfId="14617" xr:uid="{00000000-0005-0000-0000-0000142A0000}"/>
    <cellStyle name="Separador de milhares 2 3 2 2 6" xfId="20506" xr:uid="{00000000-0005-0000-0000-0000152A0000}"/>
    <cellStyle name="Separador de milhares 2 3 2 2 7" xfId="22520" xr:uid="{00000000-0005-0000-0000-0000162A0000}"/>
    <cellStyle name="Separador de milhares 2 3 2 2 8" xfId="25723" xr:uid="{00000000-0005-0000-0000-0000172A0000}"/>
    <cellStyle name="Separador de milhares 2 3 2 2 9" xfId="38046" xr:uid="{00000000-0005-0000-0000-0000182A0000}"/>
    <cellStyle name="Separador de milhares 2 3 2 3" xfId="2094" xr:uid="{00000000-0005-0000-0000-0000192A0000}"/>
    <cellStyle name="Separador de milhares 2 3 2 3 10" xfId="47645" xr:uid="{00000000-0005-0000-0000-00001A2A0000}"/>
    <cellStyle name="Separador de milhares 2 3 2 3 11" xfId="55571" xr:uid="{00000000-0005-0000-0000-00001B2A0000}"/>
    <cellStyle name="Separador de milhares 2 3 2 3 12" xfId="2993" xr:uid="{00000000-0005-0000-0000-00001C2A0000}"/>
    <cellStyle name="Separador de milhares 2 3 2 3 2" xfId="8944" xr:uid="{00000000-0005-0000-0000-00001D2A0000}"/>
    <cellStyle name="Separador de milhares 2 3 2 3 2 2" xfId="16994" xr:uid="{00000000-0005-0000-0000-00001E2A0000}"/>
    <cellStyle name="Separador de milhares 2 3 2 3 2 2 2" xfId="33977" xr:uid="{00000000-0005-0000-0000-00001F2A0000}"/>
    <cellStyle name="Separador de milhares 2 3 2 3 2 3" xfId="28475" xr:uid="{00000000-0005-0000-0000-0000202A0000}"/>
    <cellStyle name="Separador de milhares 2 3 2 3 2 4" xfId="41669" xr:uid="{00000000-0005-0000-0000-0000212A0000}"/>
    <cellStyle name="Separador de milhares 2 3 2 3 2 5" xfId="49844" xr:uid="{00000000-0005-0000-0000-0000222A0000}"/>
    <cellStyle name="Separador de milhares 2 3 2 3 3" xfId="6745" xr:uid="{00000000-0005-0000-0000-0000232A0000}"/>
    <cellStyle name="Separador de milhares 2 3 2 3 3 2" xfId="31226" xr:uid="{00000000-0005-0000-0000-0000242A0000}"/>
    <cellStyle name="Separador de milhares 2 3 2 3 3 3" xfId="45238" xr:uid="{00000000-0005-0000-0000-0000252A0000}"/>
    <cellStyle name="Separador de milhares 2 3 2 3 4" xfId="14618" xr:uid="{00000000-0005-0000-0000-0000262A0000}"/>
    <cellStyle name="Separador de milhares 2 3 2 3 5" xfId="18996" xr:uid="{00000000-0005-0000-0000-0000272A0000}"/>
    <cellStyle name="Separador de milhares 2 3 2 3 6" xfId="20507" xr:uid="{00000000-0005-0000-0000-0000282A0000}"/>
    <cellStyle name="Separador de milhares 2 3 2 3 7" xfId="22521" xr:uid="{00000000-0005-0000-0000-0000292A0000}"/>
    <cellStyle name="Separador de milhares 2 3 2 3 8" xfId="25724" xr:uid="{00000000-0005-0000-0000-00002A2A0000}"/>
    <cellStyle name="Separador de milhares 2 3 2 3 9" xfId="38047" xr:uid="{00000000-0005-0000-0000-00002B2A0000}"/>
    <cellStyle name="Separador de milhares 2 3 2 4" xfId="7446" xr:uid="{00000000-0005-0000-0000-00002C2A0000}"/>
    <cellStyle name="Separador de milhares 2 3 2 4 2" xfId="11983" xr:uid="{00000000-0005-0000-0000-00002D2A0000}"/>
    <cellStyle name="Separador de milhares 2 3 2 4 2 2" xfId="33975" xr:uid="{00000000-0005-0000-0000-00002E2A0000}"/>
    <cellStyle name="Separador de milhares 2 3 2 4 2 3" xfId="28473" xr:uid="{00000000-0005-0000-0000-00002F2A0000}"/>
    <cellStyle name="Separador de milhares 2 3 2 4 2 4" xfId="41667" xr:uid="{00000000-0005-0000-0000-0000302A0000}"/>
    <cellStyle name="Separador de milhares 2 3 2 4 2 5" xfId="52918" xr:uid="{00000000-0005-0000-0000-0000312A0000}"/>
    <cellStyle name="Separador de milhares 2 3 2 4 3" xfId="12388" xr:uid="{00000000-0005-0000-0000-0000322A0000}"/>
    <cellStyle name="Separador de milhares 2 3 2 4 3 2" xfId="31224" xr:uid="{00000000-0005-0000-0000-0000332A0000}"/>
    <cellStyle name="Separador de milhares 2 3 2 4 4" xfId="25722" xr:uid="{00000000-0005-0000-0000-0000342A0000}"/>
    <cellStyle name="Separador de milhares 2 3 2 4 5" xfId="38045" xr:uid="{00000000-0005-0000-0000-0000352A0000}"/>
    <cellStyle name="Separador de milhares 2 3 2 4 6" xfId="48346" xr:uid="{00000000-0005-0000-0000-0000362A0000}"/>
    <cellStyle name="Separador de milhares 2 3 2 5" xfId="5160" xr:uid="{00000000-0005-0000-0000-0000372A0000}"/>
    <cellStyle name="Separador de milhares 2 3 2 5 2" xfId="11522" xr:uid="{00000000-0005-0000-0000-0000382A0000}"/>
    <cellStyle name="Separador de milhares 2 3 2 5 2 2" xfId="33351" xr:uid="{00000000-0005-0000-0000-0000392A0000}"/>
    <cellStyle name="Separador de milhares 2 3 2 5 2 3" xfId="41043" xr:uid="{00000000-0005-0000-0000-00003A2A0000}"/>
    <cellStyle name="Separador de milhares 2 3 2 5 2 4" xfId="52504" xr:uid="{00000000-0005-0000-0000-00003B2A0000}"/>
    <cellStyle name="Separador de milhares 2 3 2 5 3" xfId="27849" xr:uid="{00000000-0005-0000-0000-00003C2A0000}"/>
    <cellStyle name="Separador de milhares 2 3 2 5 4" xfId="37172" xr:uid="{00000000-0005-0000-0000-00003D2A0000}"/>
    <cellStyle name="Separador de milhares 2 3 2 5 5" xfId="50921" xr:uid="{00000000-0005-0000-0000-00003E2A0000}"/>
    <cellStyle name="Separador de milhares 2 3 2 6" xfId="10825" xr:uid="{00000000-0005-0000-0000-00003F2A0000}"/>
    <cellStyle name="Separador de milhares 2 3 2 6 2" xfId="30600" xr:uid="{00000000-0005-0000-0000-0000402A0000}"/>
    <cellStyle name="Separador de milhares 2 3 2 6 3" xfId="40286" xr:uid="{00000000-0005-0000-0000-0000412A0000}"/>
    <cellStyle name="Separador de milhares 2 3 2 6 4" xfId="51757" xr:uid="{00000000-0005-0000-0000-0000422A0000}"/>
    <cellStyle name="Separador de milhares 2 3 2 7" xfId="13480" xr:uid="{00000000-0005-0000-0000-0000432A0000}"/>
    <cellStyle name="Separador de milhares 2 3 2 7 2" xfId="43740" xr:uid="{00000000-0005-0000-0000-0000442A0000}"/>
    <cellStyle name="Separador de milhares 2 3 2 8" xfId="14616" xr:uid="{00000000-0005-0000-0000-0000452A0000}"/>
    <cellStyle name="Separador de milhares 2 3 2 9" xfId="20505" xr:uid="{00000000-0005-0000-0000-0000462A0000}"/>
    <cellStyle name="Separador de milhares 2 3 3" xfId="1415" xr:uid="{00000000-0005-0000-0000-0000472A0000}"/>
    <cellStyle name="Separador de milhares 2 3 3 10" xfId="25053" xr:uid="{00000000-0005-0000-0000-0000482A0000}"/>
    <cellStyle name="Separador de milhares 2 3 3 11" xfId="36618" xr:uid="{00000000-0005-0000-0000-0000492A0000}"/>
    <cellStyle name="Separador de milhares 2 3 3 12" xfId="46971" xr:uid="{00000000-0005-0000-0000-00004A2A0000}"/>
    <cellStyle name="Separador de milhares 2 3 3 13" xfId="54903" xr:uid="{00000000-0005-0000-0000-00004B2A0000}"/>
    <cellStyle name="Separador de milhares 2 3 3 14" xfId="2994" xr:uid="{00000000-0005-0000-0000-00004C2A0000}"/>
    <cellStyle name="Separador de milhares 2 3 3 2" xfId="2322" xr:uid="{00000000-0005-0000-0000-00004D2A0000}"/>
    <cellStyle name="Separador de milhares 2 3 3 2 10" xfId="47873" xr:uid="{00000000-0005-0000-0000-00004E2A0000}"/>
    <cellStyle name="Separador de milhares 2 3 3 2 11" xfId="55799" xr:uid="{00000000-0005-0000-0000-00004F2A0000}"/>
    <cellStyle name="Separador de milhares 2 3 3 2 12" xfId="2995" xr:uid="{00000000-0005-0000-0000-0000502A0000}"/>
    <cellStyle name="Separador de milhares 2 3 3 2 2" xfId="9172" xr:uid="{00000000-0005-0000-0000-0000512A0000}"/>
    <cellStyle name="Separador de milhares 2 3 3 2 2 2" xfId="16995" xr:uid="{00000000-0005-0000-0000-0000522A0000}"/>
    <cellStyle name="Separador de milhares 2 3 3 2 2 2 2" xfId="33979" xr:uid="{00000000-0005-0000-0000-0000532A0000}"/>
    <cellStyle name="Separador de milhares 2 3 3 2 2 3" xfId="20094" xr:uid="{00000000-0005-0000-0000-0000542A0000}"/>
    <cellStyle name="Separador de milhares 2 3 3 2 2 4" xfId="28477" xr:uid="{00000000-0005-0000-0000-0000552A0000}"/>
    <cellStyle name="Separador de milhares 2 3 3 2 2 5" xfId="41671" xr:uid="{00000000-0005-0000-0000-0000562A0000}"/>
    <cellStyle name="Separador de milhares 2 3 3 2 2 6" xfId="50072" xr:uid="{00000000-0005-0000-0000-0000572A0000}"/>
    <cellStyle name="Separador de milhares 2 3 3 2 3" xfId="6973" xr:uid="{00000000-0005-0000-0000-0000582A0000}"/>
    <cellStyle name="Separador de milhares 2 3 3 2 3 2" xfId="12190" xr:uid="{00000000-0005-0000-0000-0000592A0000}"/>
    <cellStyle name="Separador de milhares 2 3 3 2 3 3" xfId="31228" xr:uid="{00000000-0005-0000-0000-00005A2A0000}"/>
    <cellStyle name="Separador de milhares 2 3 3 2 3 4" xfId="45466" xr:uid="{00000000-0005-0000-0000-00005B2A0000}"/>
    <cellStyle name="Separador de milhares 2 3 3 2 4" xfId="14620" xr:uid="{00000000-0005-0000-0000-00005C2A0000}"/>
    <cellStyle name="Separador de milhares 2 3 3 2 5" xfId="18352" xr:uid="{00000000-0005-0000-0000-00005D2A0000}"/>
    <cellStyle name="Separador de milhares 2 3 3 2 6" xfId="20509" xr:uid="{00000000-0005-0000-0000-00005E2A0000}"/>
    <cellStyle name="Separador de milhares 2 3 3 2 7" xfId="22523" xr:uid="{00000000-0005-0000-0000-00005F2A0000}"/>
    <cellStyle name="Separador de milhares 2 3 3 2 8" xfId="25726" xr:uid="{00000000-0005-0000-0000-0000602A0000}"/>
    <cellStyle name="Separador de milhares 2 3 3 2 9" xfId="38049" xr:uid="{00000000-0005-0000-0000-0000612A0000}"/>
    <cellStyle name="Separador de milhares 2 3 3 3" xfId="8301" xr:uid="{00000000-0005-0000-0000-0000622A0000}"/>
    <cellStyle name="Separador de milhares 2 3 3 3 2" xfId="11984" xr:uid="{00000000-0005-0000-0000-0000632A0000}"/>
    <cellStyle name="Separador de milhares 2 3 3 3 2 2" xfId="33978" xr:uid="{00000000-0005-0000-0000-0000642A0000}"/>
    <cellStyle name="Separador de milhares 2 3 3 3 2 3" xfId="28476" xr:uid="{00000000-0005-0000-0000-0000652A0000}"/>
    <cellStyle name="Separador de milhares 2 3 3 3 2 4" xfId="41670" xr:uid="{00000000-0005-0000-0000-0000662A0000}"/>
    <cellStyle name="Separador de milhares 2 3 3 3 2 5" xfId="52919" xr:uid="{00000000-0005-0000-0000-0000672A0000}"/>
    <cellStyle name="Separador de milhares 2 3 3 3 3" xfId="16403" xr:uid="{00000000-0005-0000-0000-0000682A0000}"/>
    <cellStyle name="Separador de milhares 2 3 3 3 3 2" xfId="31227" xr:uid="{00000000-0005-0000-0000-0000692A0000}"/>
    <cellStyle name="Separador de milhares 2 3 3 3 4" xfId="19224" xr:uid="{00000000-0005-0000-0000-00006A2A0000}"/>
    <cellStyle name="Separador de milhares 2 3 3 3 5" xfId="25725" xr:uid="{00000000-0005-0000-0000-00006B2A0000}"/>
    <cellStyle name="Separador de milhares 2 3 3 3 6" xfId="38048" xr:uid="{00000000-0005-0000-0000-00006C2A0000}"/>
    <cellStyle name="Separador de milhares 2 3 3 3 7" xfId="49201" xr:uid="{00000000-0005-0000-0000-00006D2A0000}"/>
    <cellStyle name="Separador de milhares 2 3 3 4" xfId="6075" xr:uid="{00000000-0005-0000-0000-00006E2A0000}"/>
    <cellStyle name="Separador de milhares 2 3 3 4 2" xfId="11750" xr:uid="{00000000-0005-0000-0000-00006F2A0000}"/>
    <cellStyle name="Separador de milhares 2 3 3 4 2 2" xfId="33579" xr:uid="{00000000-0005-0000-0000-0000702A0000}"/>
    <cellStyle name="Separador de milhares 2 3 3 4 2 3" xfId="41271" xr:uid="{00000000-0005-0000-0000-0000712A0000}"/>
    <cellStyle name="Separador de milhares 2 3 3 4 2 4" xfId="52732" xr:uid="{00000000-0005-0000-0000-0000722A0000}"/>
    <cellStyle name="Separador de milhares 2 3 3 4 3" xfId="28077" xr:uid="{00000000-0005-0000-0000-0000732A0000}"/>
    <cellStyle name="Separador de milhares 2 3 3 4 4" xfId="37400" xr:uid="{00000000-0005-0000-0000-0000742A0000}"/>
    <cellStyle name="Separador de milhares 2 3 3 4 5" xfId="50274" xr:uid="{00000000-0005-0000-0000-0000752A0000}"/>
    <cellStyle name="Separador de milhares 2 3 3 5" xfId="11006" xr:uid="{00000000-0005-0000-0000-0000762A0000}"/>
    <cellStyle name="Separador de milhares 2 3 3 5 2" xfId="30828" xr:uid="{00000000-0005-0000-0000-0000772A0000}"/>
    <cellStyle name="Separador de milhares 2 3 3 5 3" xfId="40514" xr:uid="{00000000-0005-0000-0000-0000782A0000}"/>
    <cellStyle name="Separador de milhares 2 3 3 5 4" xfId="51985" xr:uid="{00000000-0005-0000-0000-0000792A0000}"/>
    <cellStyle name="Separador de milhares 2 3 3 6" xfId="14221" xr:uid="{00000000-0005-0000-0000-00007A2A0000}"/>
    <cellStyle name="Separador de milhares 2 3 3 6 2" xfId="44595" xr:uid="{00000000-0005-0000-0000-00007B2A0000}"/>
    <cellStyle name="Separador de milhares 2 3 3 7" xfId="14619" xr:uid="{00000000-0005-0000-0000-00007C2A0000}"/>
    <cellStyle name="Separador de milhares 2 3 3 8" xfId="20508" xr:uid="{00000000-0005-0000-0000-00007D2A0000}"/>
    <cellStyle name="Separador de milhares 2 3 3 9" xfId="22522" xr:uid="{00000000-0005-0000-0000-00007E2A0000}"/>
    <cellStyle name="Separador de milhares 2 3 4" xfId="918" xr:uid="{00000000-0005-0000-0000-00007F2A0000}"/>
    <cellStyle name="Separador de milhares 2 3 4 10" xfId="36073" xr:uid="{00000000-0005-0000-0000-0000802A0000}"/>
    <cellStyle name="Separador de milhares 2 3 4 11" xfId="46474" xr:uid="{00000000-0005-0000-0000-0000812A0000}"/>
    <cellStyle name="Separador de milhares 2 3 4 12" xfId="54406" xr:uid="{00000000-0005-0000-0000-0000822A0000}"/>
    <cellStyle name="Separador de milhares 2 3 4 13" xfId="2996" xr:uid="{00000000-0005-0000-0000-0000832A0000}"/>
    <cellStyle name="Separador de milhares 2 3 4 2" xfId="1866" xr:uid="{00000000-0005-0000-0000-0000842A0000}"/>
    <cellStyle name="Separador de milhares 2 3 4 2 10" xfId="47417" xr:uid="{00000000-0005-0000-0000-0000852A0000}"/>
    <cellStyle name="Separador de milhares 2 3 4 2 11" xfId="55343" xr:uid="{00000000-0005-0000-0000-0000862A0000}"/>
    <cellStyle name="Separador de milhares 2 3 4 2 12" xfId="2997" xr:uid="{00000000-0005-0000-0000-0000872A0000}"/>
    <cellStyle name="Separador de milhares 2 3 4 2 2" xfId="8716" xr:uid="{00000000-0005-0000-0000-0000882A0000}"/>
    <cellStyle name="Separador de milhares 2 3 4 2 2 2" xfId="16996" xr:uid="{00000000-0005-0000-0000-0000892A0000}"/>
    <cellStyle name="Separador de milhares 2 3 4 2 2 2 2" xfId="33981" xr:uid="{00000000-0005-0000-0000-00008A2A0000}"/>
    <cellStyle name="Separador de milhares 2 3 4 2 2 3" xfId="19638" xr:uid="{00000000-0005-0000-0000-00008B2A0000}"/>
    <cellStyle name="Separador de milhares 2 3 4 2 2 4" xfId="28479" xr:uid="{00000000-0005-0000-0000-00008C2A0000}"/>
    <cellStyle name="Separador de milhares 2 3 4 2 2 5" xfId="41673" xr:uid="{00000000-0005-0000-0000-00008D2A0000}"/>
    <cellStyle name="Separador de milhares 2 3 4 2 2 6" xfId="49616" xr:uid="{00000000-0005-0000-0000-00008E2A0000}"/>
    <cellStyle name="Separador de milhares 2 3 4 2 3" xfId="6517" xr:uid="{00000000-0005-0000-0000-00008F2A0000}"/>
    <cellStyle name="Separador de milhares 2 3 4 2 3 2" xfId="16582" xr:uid="{00000000-0005-0000-0000-0000902A0000}"/>
    <cellStyle name="Separador de milhares 2 3 4 2 3 3" xfId="31230" xr:uid="{00000000-0005-0000-0000-0000912A0000}"/>
    <cellStyle name="Separador de milhares 2 3 4 2 3 4" xfId="45010" xr:uid="{00000000-0005-0000-0000-0000922A0000}"/>
    <cellStyle name="Separador de milhares 2 3 4 2 4" xfId="14622" xr:uid="{00000000-0005-0000-0000-0000932A0000}"/>
    <cellStyle name="Separador de milhares 2 3 4 2 5" xfId="18010" xr:uid="{00000000-0005-0000-0000-0000942A0000}"/>
    <cellStyle name="Separador de milhares 2 3 4 2 6" xfId="20511" xr:uid="{00000000-0005-0000-0000-0000952A0000}"/>
    <cellStyle name="Separador de milhares 2 3 4 2 7" xfId="22525" xr:uid="{00000000-0005-0000-0000-0000962A0000}"/>
    <cellStyle name="Separador de milhares 2 3 4 2 8" xfId="25728" xr:uid="{00000000-0005-0000-0000-0000972A0000}"/>
    <cellStyle name="Separador de milhares 2 3 4 2 9" xfId="38051" xr:uid="{00000000-0005-0000-0000-0000982A0000}"/>
    <cellStyle name="Separador de milhares 2 3 4 3" xfId="7845" xr:uid="{00000000-0005-0000-0000-0000992A0000}"/>
    <cellStyle name="Separador de milhares 2 3 4 3 2" xfId="11985" xr:uid="{00000000-0005-0000-0000-00009A2A0000}"/>
    <cellStyle name="Separador de milhares 2 3 4 3 2 2" xfId="33980" xr:uid="{00000000-0005-0000-0000-00009B2A0000}"/>
    <cellStyle name="Separador de milhares 2 3 4 3 2 3" xfId="41672" xr:uid="{00000000-0005-0000-0000-00009C2A0000}"/>
    <cellStyle name="Separador de milhares 2 3 4 3 2 4" xfId="52920" xr:uid="{00000000-0005-0000-0000-00009D2A0000}"/>
    <cellStyle name="Separador de milhares 2 3 4 3 3" xfId="18768" xr:uid="{00000000-0005-0000-0000-00009E2A0000}"/>
    <cellStyle name="Separador de milhares 2 3 4 3 4" xfId="28478" xr:uid="{00000000-0005-0000-0000-00009F2A0000}"/>
    <cellStyle name="Separador de milhares 2 3 4 3 5" xfId="38050" xr:uid="{00000000-0005-0000-0000-0000A02A0000}"/>
    <cellStyle name="Separador de milhares 2 3 4 3 6" xfId="48745" xr:uid="{00000000-0005-0000-0000-0000A12A0000}"/>
    <cellStyle name="Separador de milhares 2 3 4 4" xfId="5578" xr:uid="{00000000-0005-0000-0000-0000A22A0000}"/>
    <cellStyle name="Separador de milhares 2 3 4 4 2" xfId="16275" xr:uid="{00000000-0005-0000-0000-0000A32A0000}"/>
    <cellStyle name="Separador de milhares 2 3 4 4 3" xfId="31229" xr:uid="{00000000-0005-0000-0000-0000A42A0000}"/>
    <cellStyle name="Separador de milhares 2 3 4 4 4" xfId="40058" xr:uid="{00000000-0005-0000-0000-0000A52A0000}"/>
    <cellStyle name="Separador de milhares 2 3 4 4 5" xfId="51529" xr:uid="{00000000-0005-0000-0000-0000A62A0000}"/>
    <cellStyle name="Separador de milhares 2 3 4 5" xfId="13765" xr:uid="{00000000-0005-0000-0000-0000A72A0000}"/>
    <cellStyle name="Separador de milhares 2 3 4 5 2" xfId="44139" xr:uid="{00000000-0005-0000-0000-0000A82A0000}"/>
    <cellStyle name="Separador de milhares 2 3 4 6" xfId="14621" xr:uid="{00000000-0005-0000-0000-0000A92A0000}"/>
    <cellStyle name="Separador de milhares 2 3 4 7" xfId="20510" xr:uid="{00000000-0005-0000-0000-0000AA2A0000}"/>
    <cellStyle name="Separador de milhares 2 3 4 8" xfId="22524" xr:uid="{00000000-0005-0000-0000-0000AB2A0000}"/>
    <cellStyle name="Separador de milhares 2 3 4 9" xfId="25727" xr:uid="{00000000-0005-0000-0000-0000AC2A0000}"/>
    <cellStyle name="Separador de milhares 2 3 5" xfId="690" xr:uid="{00000000-0005-0000-0000-0000AD2A0000}"/>
    <cellStyle name="Separador de milhares 2 3 5 10" xfId="46246" xr:uid="{00000000-0005-0000-0000-0000AE2A0000}"/>
    <cellStyle name="Separador de milhares 2 3 5 11" xfId="54178" xr:uid="{00000000-0005-0000-0000-0000AF2A0000}"/>
    <cellStyle name="Separador de milhares 2 3 5 12" xfId="2998" xr:uid="{00000000-0005-0000-0000-0000B02A0000}"/>
    <cellStyle name="Separador de milhares 2 3 5 2" xfId="7617" xr:uid="{00000000-0005-0000-0000-0000B12A0000}"/>
    <cellStyle name="Separador de milhares 2 3 5 2 2" xfId="16997" xr:uid="{00000000-0005-0000-0000-0000B22A0000}"/>
    <cellStyle name="Separador de milhares 2 3 5 2 2 2" xfId="33982" xr:uid="{00000000-0005-0000-0000-0000B32A0000}"/>
    <cellStyle name="Separador de milhares 2 3 5 2 3" xfId="19410" xr:uid="{00000000-0005-0000-0000-0000B42A0000}"/>
    <cellStyle name="Separador de milhares 2 3 5 2 4" xfId="28480" xr:uid="{00000000-0005-0000-0000-0000B52A0000}"/>
    <cellStyle name="Separador de milhares 2 3 5 2 5" xfId="41674" xr:uid="{00000000-0005-0000-0000-0000B62A0000}"/>
    <cellStyle name="Separador de milhares 2 3 5 2 6" xfId="48517" xr:uid="{00000000-0005-0000-0000-0000B72A0000}"/>
    <cellStyle name="Separador de milhares 2 3 5 3" xfId="5350" xr:uid="{00000000-0005-0000-0000-0000B82A0000}"/>
    <cellStyle name="Separador de milhares 2 3 5 3 2" xfId="9374" xr:uid="{00000000-0005-0000-0000-0000B92A0000}"/>
    <cellStyle name="Separador de milhares 2 3 5 3 3" xfId="31231" xr:uid="{00000000-0005-0000-0000-0000BA2A0000}"/>
    <cellStyle name="Separador de milhares 2 3 5 3 4" xfId="43911" xr:uid="{00000000-0005-0000-0000-0000BB2A0000}"/>
    <cellStyle name="Separador de milhares 2 3 5 4" xfId="14623" xr:uid="{00000000-0005-0000-0000-0000BC2A0000}"/>
    <cellStyle name="Separador de milhares 2 3 5 5" xfId="17893" xr:uid="{00000000-0005-0000-0000-0000BD2A0000}"/>
    <cellStyle name="Separador de milhares 2 3 5 6" xfId="20512" xr:uid="{00000000-0005-0000-0000-0000BE2A0000}"/>
    <cellStyle name="Separador de milhares 2 3 5 7" xfId="22526" xr:uid="{00000000-0005-0000-0000-0000BF2A0000}"/>
    <cellStyle name="Separador de milhares 2 3 5 8" xfId="25729" xr:uid="{00000000-0005-0000-0000-0000C02A0000}"/>
    <cellStyle name="Separador de milhares 2 3 5 9" xfId="38052" xr:uid="{00000000-0005-0000-0000-0000C12A0000}"/>
    <cellStyle name="Separador de milhares 2 3 6" xfId="1638" xr:uid="{00000000-0005-0000-0000-0000C22A0000}"/>
    <cellStyle name="Separador de milhares 2 3 6 2" xfId="8488" xr:uid="{00000000-0005-0000-0000-0000C32A0000}"/>
    <cellStyle name="Separador de milhares 2 3 6 2 2" xfId="33974" xr:uid="{00000000-0005-0000-0000-0000C42A0000}"/>
    <cellStyle name="Separador de milhares 2 3 6 2 3" xfId="28472" xr:uid="{00000000-0005-0000-0000-0000C52A0000}"/>
    <cellStyle name="Separador de milhares 2 3 6 2 4" xfId="41666" xr:uid="{00000000-0005-0000-0000-0000C62A0000}"/>
    <cellStyle name="Separador de milhares 2 3 6 2 5" xfId="49388" xr:uid="{00000000-0005-0000-0000-0000C72A0000}"/>
    <cellStyle name="Separador de milhares 2 3 6 3" xfId="13231" xr:uid="{00000000-0005-0000-0000-0000C82A0000}"/>
    <cellStyle name="Separador de milhares 2 3 6 3 2" xfId="31223" xr:uid="{00000000-0005-0000-0000-0000C92A0000}"/>
    <cellStyle name="Separador de milhares 2 3 6 3 3" xfId="44782" xr:uid="{00000000-0005-0000-0000-0000CA2A0000}"/>
    <cellStyle name="Separador de milhares 2 3 6 4" xfId="18540" xr:uid="{00000000-0005-0000-0000-0000CB2A0000}"/>
    <cellStyle name="Separador de milhares 2 3 6 5" xfId="25721" xr:uid="{00000000-0005-0000-0000-0000CC2A0000}"/>
    <cellStyle name="Separador de milhares 2 3 6 6" xfId="38044" xr:uid="{00000000-0005-0000-0000-0000CD2A0000}"/>
    <cellStyle name="Separador de milhares 2 3 6 7" xfId="47189" xr:uid="{00000000-0005-0000-0000-0000CE2A0000}"/>
    <cellStyle name="Separador de milhares 2 3 6 8" xfId="55115" xr:uid="{00000000-0005-0000-0000-0000CF2A0000}"/>
    <cellStyle name="Separador de milhares 2 3 6 9" xfId="6289" xr:uid="{00000000-0005-0000-0000-0000D02A0000}"/>
    <cellStyle name="Separador de milhares 2 3 7" xfId="7217" xr:uid="{00000000-0005-0000-0000-0000D12A0000}"/>
    <cellStyle name="Separador de milhares 2 3 7 2" xfId="11294" xr:uid="{00000000-0005-0000-0000-0000D22A0000}"/>
    <cellStyle name="Separador de milhares 2 3 7 2 2" xfId="33123" xr:uid="{00000000-0005-0000-0000-0000D32A0000}"/>
    <cellStyle name="Separador de milhares 2 3 7 2 3" xfId="40815" xr:uid="{00000000-0005-0000-0000-0000D42A0000}"/>
    <cellStyle name="Separador de milhares 2 3 7 2 4" xfId="52276" xr:uid="{00000000-0005-0000-0000-0000D52A0000}"/>
    <cellStyle name="Separador de milhares 2 3 7 3" xfId="27621" xr:uid="{00000000-0005-0000-0000-0000D62A0000}"/>
    <cellStyle name="Separador de milhares 2 3 7 4" xfId="36944" xr:uid="{00000000-0005-0000-0000-0000D72A0000}"/>
    <cellStyle name="Separador de milhares 2 3 7 5" xfId="48117" xr:uid="{00000000-0005-0000-0000-0000D82A0000}"/>
    <cellStyle name="Separador de milhares 2 3 8" xfId="4882" xr:uid="{00000000-0005-0000-0000-0000D92A0000}"/>
    <cellStyle name="Separador de milhares 2 3 8 2" xfId="30372" xr:uid="{00000000-0005-0000-0000-0000DA2A0000}"/>
    <cellStyle name="Separador de milhares 2 3 8 3" xfId="39830" xr:uid="{00000000-0005-0000-0000-0000DB2A0000}"/>
    <cellStyle name="Separador de milhares 2 3 8 4" xfId="51078" xr:uid="{00000000-0005-0000-0000-0000DC2A0000}"/>
    <cellStyle name="Separador de milhares 2 3 9" xfId="13321" xr:uid="{00000000-0005-0000-0000-0000DD2A0000}"/>
    <cellStyle name="Separador de milhares 2 3 9 2" xfId="43509" xr:uid="{00000000-0005-0000-0000-0000DE2A0000}"/>
    <cellStyle name="Separador de milhares 2 4" xfId="150" xr:uid="{00000000-0005-0000-0000-0000DF2A0000}"/>
    <cellStyle name="Separador de milhares 2 4 10" xfId="14624" xr:uid="{00000000-0005-0000-0000-0000E02A0000}"/>
    <cellStyle name="Separador de milhares 2 4 11" xfId="20513" xr:uid="{00000000-0005-0000-0000-0000E12A0000}"/>
    <cellStyle name="Separador de milhares 2 4 12" xfId="22527" xr:uid="{00000000-0005-0000-0000-0000E22A0000}"/>
    <cellStyle name="Separador de milhares 2 4 13" xfId="24432" xr:uid="{00000000-0005-0000-0000-0000E32A0000}"/>
    <cellStyle name="Separador de milhares 2 4 14" xfId="36009" xr:uid="{00000000-0005-0000-0000-0000E42A0000}"/>
    <cellStyle name="Separador de milhares 2 4 15" xfId="45707" xr:uid="{00000000-0005-0000-0000-0000E52A0000}"/>
    <cellStyle name="Separador de milhares 2 4 16" xfId="53640" xr:uid="{00000000-0005-0000-0000-0000E62A0000}"/>
    <cellStyle name="Separador de milhares 2 4 17" xfId="2999" xr:uid="{00000000-0005-0000-0000-0000E72A0000}"/>
    <cellStyle name="Separador de milhares 2 4 2" xfId="431" xr:uid="{00000000-0005-0000-0000-0000E82A0000}"/>
    <cellStyle name="Separador de milhares 2 4 2 10" xfId="24708" xr:uid="{00000000-0005-0000-0000-0000E92A0000}"/>
    <cellStyle name="Separador de milhares 2 4 2 11" xfId="36273" xr:uid="{00000000-0005-0000-0000-0000EA2A0000}"/>
    <cellStyle name="Separador de milhares 2 4 2 12" xfId="45987" xr:uid="{00000000-0005-0000-0000-0000EB2A0000}"/>
    <cellStyle name="Separador de milhares 2 4 2 13" xfId="53919" xr:uid="{00000000-0005-0000-0000-0000EC2A0000}"/>
    <cellStyle name="Separador de milhares 2 4 2 14" xfId="3000" xr:uid="{00000000-0005-0000-0000-0000ED2A0000}"/>
    <cellStyle name="Separador de milhares 2 4 2 2" xfId="1101" xr:uid="{00000000-0005-0000-0000-0000EE2A0000}"/>
    <cellStyle name="Separador de milhares 2 4 2 2 10" xfId="46657" xr:uid="{00000000-0005-0000-0000-0000EF2A0000}"/>
    <cellStyle name="Separador de milhares 2 4 2 2 11" xfId="54589" xr:uid="{00000000-0005-0000-0000-0000F02A0000}"/>
    <cellStyle name="Separador de milhares 2 4 2 2 12" xfId="3001" xr:uid="{00000000-0005-0000-0000-0000F12A0000}"/>
    <cellStyle name="Separador de milhares 2 4 2 2 2" xfId="8016" xr:uid="{00000000-0005-0000-0000-0000F22A0000}"/>
    <cellStyle name="Separador de milhares 2 4 2 2 2 2" xfId="16998" xr:uid="{00000000-0005-0000-0000-0000F32A0000}"/>
    <cellStyle name="Separador de milhares 2 4 2 2 2 2 2" xfId="33985" xr:uid="{00000000-0005-0000-0000-0000F42A0000}"/>
    <cellStyle name="Separador de milhares 2 4 2 2 2 3" xfId="19809" xr:uid="{00000000-0005-0000-0000-0000F52A0000}"/>
    <cellStyle name="Separador de milhares 2 4 2 2 2 4" xfId="28483" xr:uid="{00000000-0005-0000-0000-0000F62A0000}"/>
    <cellStyle name="Separador de milhares 2 4 2 2 2 5" xfId="41677" xr:uid="{00000000-0005-0000-0000-0000F72A0000}"/>
    <cellStyle name="Separador de milhares 2 4 2 2 2 6" xfId="48916" xr:uid="{00000000-0005-0000-0000-0000F82A0000}"/>
    <cellStyle name="Separador de milhares 2 4 2 2 3" xfId="5761" xr:uid="{00000000-0005-0000-0000-0000F92A0000}"/>
    <cellStyle name="Separador de milhares 2 4 2 2 3 2" xfId="16791" xr:uid="{00000000-0005-0000-0000-0000FA2A0000}"/>
    <cellStyle name="Separador de milhares 2 4 2 2 3 3" xfId="31234" xr:uid="{00000000-0005-0000-0000-0000FB2A0000}"/>
    <cellStyle name="Separador de milhares 2 4 2 2 3 4" xfId="44310" xr:uid="{00000000-0005-0000-0000-0000FC2A0000}"/>
    <cellStyle name="Separador de milhares 2 4 2 2 4" xfId="14626" xr:uid="{00000000-0005-0000-0000-0000FD2A0000}"/>
    <cellStyle name="Separador de milhares 2 4 2 2 5" xfId="18124" xr:uid="{00000000-0005-0000-0000-0000FE2A0000}"/>
    <cellStyle name="Separador de milhares 2 4 2 2 6" xfId="20515" xr:uid="{00000000-0005-0000-0000-0000FF2A0000}"/>
    <cellStyle name="Separador de milhares 2 4 2 2 7" xfId="22529" xr:uid="{00000000-0005-0000-0000-0000002B0000}"/>
    <cellStyle name="Separador de milhares 2 4 2 2 8" xfId="25732" xr:uid="{00000000-0005-0000-0000-0000012B0000}"/>
    <cellStyle name="Separador de milhares 2 4 2 2 9" xfId="38055" xr:uid="{00000000-0005-0000-0000-0000022B0000}"/>
    <cellStyle name="Separador de milhares 2 4 2 3" xfId="2037" xr:uid="{00000000-0005-0000-0000-0000032B0000}"/>
    <cellStyle name="Separador de milhares 2 4 2 3 2" xfId="8887" xr:uid="{00000000-0005-0000-0000-0000042B0000}"/>
    <cellStyle name="Separador de milhares 2 4 2 3 2 2" xfId="33984" xr:uid="{00000000-0005-0000-0000-0000052B0000}"/>
    <cellStyle name="Separador de milhares 2 4 2 3 2 3" xfId="28482" xr:uid="{00000000-0005-0000-0000-0000062B0000}"/>
    <cellStyle name="Separador de milhares 2 4 2 3 2 4" xfId="41676" xr:uid="{00000000-0005-0000-0000-0000072B0000}"/>
    <cellStyle name="Separador de milhares 2 4 2 3 2 5" xfId="49787" xr:uid="{00000000-0005-0000-0000-0000082B0000}"/>
    <cellStyle name="Separador de milhares 2 4 2 3 3" xfId="10338" xr:uid="{00000000-0005-0000-0000-0000092B0000}"/>
    <cellStyle name="Separador de milhares 2 4 2 3 3 2" xfId="31233" xr:uid="{00000000-0005-0000-0000-00000A2B0000}"/>
    <cellStyle name="Separador de milhares 2 4 2 3 3 3" xfId="45181" xr:uid="{00000000-0005-0000-0000-00000B2B0000}"/>
    <cellStyle name="Separador de milhares 2 4 2 3 4" xfId="18939" xr:uid="{00000000-0005-0000-0000-00000C2B0000}"/>
    <cellStyle name="Separador de milhares 2 4 2 3 5" xfId="25731" xr:uid="{00000000-0005-0000-0000-00000D2B0000}"/>
    <cellStyle name="Separador de milhares 2 4 2 3 6" xfId="38054" xr:uid="{00000000-0005-0000-0000-00000E2B0000}"/>
    <cellStyle name="Separador de milhares 2 4 2 3 7" xfId="47588" xr:uid="{00000000-0005-0000-0000-00000F2B0000}"/>
    <cellStyle name="Separador de milhares 2 4 2 3 8" xfId="55514" xr:uid="{00000000-0005-0000-0000-0000102B0000}"/>
    <cellStyle name="Separador de milhares 2 4 2 3 9" xfId="6688" xr:uid="{00000000-0005-0000-0000-0000112B0000}"/>
    <cellStyle name="Separador de milhares 2 4 2 4" xfId="7389" xr:uid="{00000000-0005-0000-0000-0000122B0000}"/>
    <cellStyle name="Separador de milhares 2 4 2 4 2" xfId="11465" xr:uid="{00000000-0005-0000-0000-0000132B0000}"/>
    <cellStyle name="Separador de milhares 2 4 2 4 2 2" xfId="33294" xr:uid="{00000000-0005-0000-0000-0000142B0000}"/>
    <cellStyle name="Separador de milhares 2 4 2 4 2 3" xfId="40986" xr:uid="{00000000-0005-0000-0000-0000152B0000}"/>
    <cellStyle name="Separador de milhares 2 4 2 4 2 4" xfId="52447" xr:uid="{00000000-0005-0000-0000-0000162B0000}"/>
    <cellStyle name="Separador de milhares 2 4 2 4 3" xfId="27792" xr:uid="{00000000-0005-0000-0000-0000172B0000}"/>
    <cellStyle name="Separador de milhares 2 4 2 4 4" xfId="37115" xr:uid="{00000000-0005-0000-0000-0000182B0000}"/>
    <cellStyle name="Separador de milhares 2 4 2 4 5" xfId="48289" xr:uid="{00000000-0005-0000-0000-0000192B0000}"/>
    <cellStyle name="Separador de milhares 2 4 2 5" xfId="5091" xr:uid="{00000000-0005-0000-0000-00001A2B0000}"/>
    <cellStyle name="Separador de milhares 2 4 2 5 2" xfId="30543" xr:uid="{00000000-0005-0000-0000-00001B2B0000}"/>
    <cellStyle name="Separador de milhares 2 4 2 5 3" xfId="40229" xr:uid="{00000000-0005-0000-0000-00001C2B0000}"/>
    <cellStyle name="Separador de milhares 2 4 2 5 4" xfId="51700" xr:uid="{00000000-0005-0000-0000-00001D2B0000}"/>
    <cellStyle name="Separador de milhares 2 4 2 6" xfId="13936" xr:uid="{00000000-0005-0000-0000-00001E2B0000}"/>
    <cellStyle name="Separador de milhares 2 4 2 6 2" xfId="43683" xr:uid="{00000000-0005-0000-0000-00001F2B0000}"/>
    <cellStyle name="Separador de milhares 2 4 2 7" xfId="14625" xr:uid="{00000000-0005-0000-0000-0000202B0000}"/>
    <cellStyle name="Separador de milhares 2 4 2 8" xfId="20514" xr:uid="{00000000-0005-0000-0000-0000212B0000}"/>
    <cellStyle name="Separador de milhares 2 4 2 9" xfId="22528" xr:uid="{00000000-0005-0000-0000-0000222B0000}"/>
    <cellStyle name="Separador de milhares 2 4 3" xfId="1346" xr:uid="{00000000-0005-0000-0000-0000232B0000}"/>
    <cellStyle name="Separador de milhares 2 4 3 10" xfId="24984" xr:uid="{00000000-0005-0000-0000-0000242B0000}"/>
    <cellStyle name="Separador de milhares 2 4 3 11" xfId="36549" xr:uid="{00000000-0005-0000-0000-0000252B0000}"/>
    <cellStyle name="Separador de milhares 2 4 3 12" xfId="46902" xr:uid="{00000000-0005-0000-0000-0000262B0000}"/>
    <cellStyle name="Separador de milhares 2 4 3 13" xfId="54834" xr:uid="{00000000-0005-0000-0000-0000272B0000}"/>
    <cellStyle name="Separador de milhares 2 4 3 14" xfId="3002" xr:uid="{00000000-0005-0000-0000-0000282B0000}"/>
    <cellStyle name="Separador de milhares 2 4 3 2" xfId="2265" xr:uid="{00000000-0005-0000-0000-0000292B0000}"/>
    <cellStyle name="Separador de milhares 2 4 3 2 10" xfId="47816" xr:uid="{00000000-0005-0000-0000-00002A2B0000}"/>
    <cellStyle name="Separador de milhares 2 4 3 2 11" xfId="55742" xr:uid="{00000000-0005-0000-0000-00002B2B0000}"/>
    <cellStyle name="Separador de milhares 2 4 3 2 12" xfId="3003" xr:uid="{00000000-0005-0000-0000-00002C2B0000}"/>
    <cellStyle name="Separador de milhares 2 4 3 2 2" xfId="9115" xr:uid="{00000000-0005-0000-0000-00002D2B0000}"/>
    <cellStyle name="Separador de milhares 2 4 3 2 2 2" xfId="16999" xr:uid="{00000000-0005-0000-0000-00002E2B0000}"/>
    <cellStyle name="Separador de milhares 2 4 3 2 2 2 2" xfId="33987" xr:uid="{00000000-0005-0000-0000-00002F2B0000}"/>
    <cellStyle name="Separador de milhares 2 4 3 2 2 3" xfId="20037" xr:uid="{00000000-0005-0000-0000-0000302B0000}"/>
    <cellStyle name="Separador de milhares 2 4 3 2 2 4" xfId="28485" xr:uid="{00000000-0005-0000-0000-0000312B0000}"/>
    <cellStyle name="Separador de milhares 2 4 3 2 2 5" xfId="41679" xr:uid="{00000000-0005-0000-0000-0000322B0000}"/>
    <cellStyle name="Separador de milhares 2 4 3 2 2 6" xfId="50015" xr:uid="{00000000-0005-0000-0000-0000332B0000}"/>
    <cellStyle name="Separador de milhares 2 4 3 2 3" xfId="6916" xr:uid="{00000000-0005-0000-0000-0000342B0000}"/>
    <cellStyle name="Separador de milhares 2 4 3 2 3 2" xfId="16628" xr:uid="{00000000-0005-0000-0000-0000352B0000}"/>
    <cellStyle name="Separador de milhares 2 4 3 2 3 3" xfId="31236" xr:uid="{00000000-0005-0000-0000-0000362B0000}"/>
    <cellStyle name="Separador de milhares 2 4 3 2 3 4" xfId="45409" xr:uid="{00000000-0005-0000-0000-0000372B0000}"/>
    <cellStyle name="Separador de milhares 2 4 3 2 4" xfId="14628" xr:uid="{00000000-0005-0000-0000-0000382B0000}"/>
    <cellStyle name="Separador de milhares 2 4 3 2 5" xfId="18295" xr:uid="{00000000-0005-0000-0000-0000392B0000}"/>
    <cellStyle name="Separador de milhares 2 4 3 2 6" xfId="20517" xr:uid="{00000000-0005-0000-0000-00003A2B0000}"/>
    <cellStyle name="Separador de milhares 2 4 3 2 7" xfId="22531" xr:uid="{00000000-0005-0000-0000-00003B2B0000}"/>
    <cellStyle name="Separador de milhares 2 4 3 2 8" xfId="25734" xr:uid="{00000000-0005-0000-0000-00003C2B0000}"/>
    <cellStyle name="Separador de milhares 2 4 3 2 9" xfId="38057" xr:uid="{00000000-0005-0000-0000-00003D2B0000}"/>
    <cellStyle name="Separador de milhares 2 4 3 3" xfId="8244" xr:uid="{00000000-0005-0000-0000-00003E2B0000}"/>
    <cellStyle name="Separador de milhares 2 4 3 3 2" xfId="11987" xr:uid="{00000000-0005-0000-0000-00003F2B0000}"/>
    <cellStyle name="Separador de milhares 2 4 3 3 2 2" xfId="33986" xr:uid="{00000000-0005-0000-0000-0000402B0000}"/>
    <cellStyle name="Separador de milhares 2 4 3 3 2 3" xfId="28484" xr:uid="{00000000-0005-0000-0000-0000412B0000}"/>
    <cellStyle name="Separador de milhares 2 4 3 3 2 4" xfId="41678" xr:uid="{00000000-0005-0000-0000-0000422B0000}"/>
    <cellStyle name="Separador de milhares 2 4 3 3 2 5" xfId="52922" xr:uid="{00000000-0005-0000-0000-0000432B0000}"/>
    <cellStyle name="Separador de milhares 2 4 3 3 3" xfId="10025" xr:uid="{00000000-0005-0000-0000-0000442B0000}"/>
    <cellStyle name="Separador de milhares 2 4 3 3 3 2" xfId="31235" xr:uid="{00000000-0005-0000-0000-0000452B0000}"/>
    <cellStyle name="Separador de milhares 2 4 3 3 4" xfId="19167" xr:uid="{00000000-0005-0000-0000-0000462B0000}"/>
    <cellStyle name="Separador de milhares 2 4 3 3 5" xfId="25733" xr:uid="{00000000-0005-0000-0000-0000472B0000}"/>
    <cellStyle name="Separador de milhares 2 4 3 3 6" xfId="38056" xr:uid="{00000000-0005-0000-0000-0000482B0000}"/>
    <cellStyle name="Separador de milhares 2 4 3 3 7" xfId="49144" xr:uid="{00000000-0005-0000-0000-0000492B0000}"/>
    <cellStyle name="Separador de milhares 2 4 3 4" xfId="6006" xr:uid="{00000000-0005-0000-0000-00004A2B0000}"/>
    <cellStyle name="Separador de milhares 2 4 3 4 2" xfId="11693" xr:uid="{00000000-0005-0000-0000-00004B2B0000}"/>
    <cellStyle name="Separador de milhares 2 4 3 4 2 2" xfId="33522" xr:uid="{00000000-0005-0000-0000-00004C2B0000}"/>
    <cellStyle name="Separador de milhares 2 4 3 4 2 3" xfId="41214" xr:uid="{00000000-0005-0000-0000-00004D2B0000}"/>
    <cellStyle name="Separador de milhares 2 4 3 4 2 4" xfId="52675" xr:uid="{00000000-0005-0000-0000-00004E2B0000}"/>
    <cellStyle name="Separador de milhares 2 4 3 4 3" xfId="28020" xr:uid="{00000000-0005-0000-0000-00004F2B0000}"/>
    <cellStyle name="Separador de milhares 2 4 3 4 4" xfId="37343" xr:uid="{00000000-0005-0000-0000-0000502B0000}"/>
    <cellStyle name="Separador de milhares 2 4 3 4 5" xfId="51157" xr:uid="{00000000-0005-0000-0000-0000512B0000}"/>
    <cellStyle name="Separador de milhares 2 4 3 5" xfId="10949" xr:uid="{00000000-0005-0000-0000-0000522B0000}"/>
    <cellStyle name="Separador de milhares 2 4 3 5 2" xfId="30771" xr:uid="{00000000-0005-0000-0000-0000532B0000}"/>
    <cellStyle name="Separador de milhares 2 4 3 5 3" xfId="40457" xr:uid="{00000000-0005-0000-0000-0000542B0000}"/>
    <cellStyle name="Separador de milhares 2 4 3 5 4" xfId="51928" xr:uid="{00000000-0005-0000-0000-0000552B0000}"/>
    <cellStyle name="Separador de milhares 2 4 3 6" xfId="14164" xr:uid="{00000000-0005-0000-0000-0000562B0000}"/>
    <cellStyle name="Separador de milhares 2 4 3 6 2" xfId="44538" xr:uid="{00000000-0005-0000-0000-0000572B0000}"/>
    <cellStyle name="Separador de milhares 2 4 3 7" xfId="14627" xr:uid="{00000000-0005-0000-0000-0000582B0000}"/>
    <cellStyle name="Separador de milhares 2 4 3 8" xfId="20516" xr:uid="{00000000-0005-0000-0000-0000592B0000}"/>
    <cellStyle name="Separador de milhares 2 4 3 9" xfId="22530" xr:uid="{00000000-0005-0000-0000-00005A2B0000}"/>
    <cellStyle name="Separador de milhares 2 4 4" xfId="861" xr:uid="{00000000-0005-0000-0000-00005B2B0000}"/>
    <cellStyle name="Separador de milhares 2 4 4 10" xfId="46417" xr:uid="{00000000-0005-0000-0000-00005C2B0000}"/>
    <cellStyle name="Separador de milhares 2 4 4 11" xfId="54349" xr:uid="{00000000-0005-0000-0000-00005D2B0000}"/>
    <cellStyle name="Separador de milhares 2 4 4 12" xfId="3004" xr:uid="{00000000-0005-0000-0000-00005E2B0000}"/>
    <cellStyle name="Separador de milhares 2 4 4 2" xfId="7788" xr:uid="{00000000-0005-0000-0000-00005F2B0000}"/>
    <cellStyle name="Separador de milhares 2 4 4 2 2" xfId="13239" xr:uid="{00000000-0005-0000-0000-0000602B0000}"/>
    <cellStyle name="Separador de milhares 2 4 4 2 2 2" xfId="33988" xr:uid="{00000000-0005-0000-0000-0000612B0000}"/>
    <cellStyle name="Separador de milhares 2 4 4 2 3" xfId="9322" xr:uid="{00000000-0005-0000-0000-0000622B0000}"/>
    <cellStyle name="Separador de milhares 2 4 4 2 4" xfId="19581" xr:uid="{00000000-0005-0000-0000-0000632B0000}"/>
    <cellStyle name="Separador de milhares 2 4 4 2 5" xfId="28486" xr:uid="{00000000-0005-0000-0000-0000642B0000}"/>
    <cellStyle name="Separador de milhares 2 4 4 2 6" xfId="41680" xr:uid="{00000000-0005-0000-0000-0000652B0000}"/>
    <cellStyle name="Separador de milhares 2 4 4 2 7" xfId="48688" xr:uid="{00000000-0005-0000-0000-0000662B0000}"/>
    <cellStyle name="Separador de milhares 2 4 4 3" xfId="5521" xr:uid="{00000000-0005-0000-0000-0000672B0000}"/>
    <cellStyle name="Separador de milhares 2 4 4 3 2" xfId="12783" xr:uid="{00000000-0005-0000-0000-0000682B0000}"/>
    <cellStyle name="Separador de milhares 2 4 4 3 3" xfId="31237" xr:uid="{00000000-0005-0000-0000-0000692B0000}"/>
    <cellStyle name="Separador de milhares 2 4 4 3 4" xfId="44082" xr:uid="{00000000-0005-0000-0000-00006A2B0000}"/>
    <cellStyle name="Separador de milhares 2 4 4 4" xfId="13708" xr:uid="{00000000-0005-0000-0000-00006B2B0000}"/>
    <cellStyle name="Separador de milhares 2 4 4 5" xfId="14629" xr:uid="{00000000-0005-0000-0000-00006C2B0000}"/>
    <cellStyle name="Separador de milhares 2 4 4 6" xfId="20518" xr:uid="{00000000-0005-0000-0000-00006D2B0000}"/>
    <cellStyle name="Separador de milhares 2 4 4 7" xfId="22532" xr:uid="{00000000-0005-0000-0000-00006E2B0000}"/>
    <cellStyle name="Separador de milhares 2 4 4 8" xfId="25735" xr:uid="{00000000-0005-0000-0000-00006F2B0000}"/>
    <cellStyle name="Separador de milhares 2 4 4 9" xfId="38058" xr:uid="{00000000-0005-0000-0000-0000702B0000}"/>
    <cellStyle name="Separador de milhares 2 4 5" xfId="1809" xr:uid="{00000000-0005-0000-0000-0000712B0000}"/>
    <cellStyle name="Separador de milhares 2 4 5 10" xfId="47360" xr:uid="{00000000-0005-0000-0000-0000722B0000}"/>
    <cellStyle name="Separador de milhares 2 4 5 11" xfId="55286" xr:uid="{00000000-0005-0000-0000-0000732B0000}"/>
    <cellStyle name="Separador de milhares 2 4 5 12" xfId="3005" xr:uid="{00000000-0005-0000-0000-0000742B0000}"/>
    <cellStyle name="Separador de milhares 2 4 5 2" xfId="8659" xr:uid="{00000000-0005-0000-0000-0000752B0000}"/>
    <cellStyle name="Separador de milhares 2 4 5 2 2" xfId="17000" xr:uid="{00000000-0005-0000-0000-0000762B0000}"/>
    <cellStyle name="Separador de milhares 2 4 5 2 2 2" xfId="33989" xr:uid="{00000000-0005-0000-0000-0000772B0000}"/>
    <cellStyle name="Separador de milhares 2 4 5 2 3" xfId="28487" xr:uid="{00000000-0005-0000-0000-0000782B0000}"/>
    <cellStyle name="Separador de milhares 2 4 5 2 4" xfId="41681" xr:uid="{00000000-0005-0000-0000-0000792B0000}"/>
    <cellStyle name="Separador de milhares 2 4 5 2 5" xfId="49559" xr:uid="{00000000-0005-0000-0000-00007A2B0000}"/>
    <cellStyle name="Separador de milhares 2 4 5 3" xfId="6460" xr:uid="{00000000-0005-0000-0000-00007B2B0000}"/>
    <cellStyle name="Separador de milhares 2 4 5 3 2" xfId="31238" xr:uid="{00000000-0005-0000-0000-00007C2B0000}"/>
    <cellStyle name="Separador de milhares 2 4 5 3 3" xfId="44953" xr:uid="{00000000-0005-0000-0000-00007D2B0000}"/>
    <cellStyle name="Separador de milhares 2 4 5 4" xfId="14630" xr:uid="{00000000-0005-0000-0000-00007E2B0000}"/>
    <cellStyle name="Separador de milhares 2 4 5 5" xfId="18711" xr:uid="{00000000-0005-0000-0000-00007F2B0000}"/>
    <cellStyle name="Separador de milhares 2 4 5 6" xfId="20519" xr:uid="{00000000-0005-0000-0000-0000802B0000}"/>
    <cellStyle name="Separador de milhares 2 4 5 7" xfId="22533" xr:uid="{00000000-0005-0000-0000-0000812B0000}"/>
    <cellStyle name="Separador de milhares 2 4 5 8" xfId="25736" xr:uid="{00000000-0005-0000-0000-0000822B0000}"/>
    <cellStyle name="Separador de milhares 2 4 5 9" xfId="38059" xr:uid="{00000000-0005-0000-0000-0000832B0000}"/>
    <cellStyle name="Separador de milhares 2 4 6" xfId="7160" xr:uid="{00000000-0005-0000-0000-0000842B0000}"/>
    <cellStyle name="Separador de milhares 2 4 6 2" xfId="11986" xr:uid="{00000000-0005-0000-0000-0000852B0000}"/>
    <cellStyle name="Separador de milhares 2 4 6 2 2" xfId="33983" xr:uid="{00000000-0005-0000-0000-0000862B0000}"/>
    <cellStyle name="Separador de milhares 2 4 6 2 3" xfId="28481" xr:uid="{00000000-0005-0000-0000-0000872B0000}"/>
    <cellStyle name="Separador de milhares 2 4 6 2 4" xfId="41675" xr:uid="{00000000-0005-0000-0000-0000882B0000}"/>
    <cellStyle name="Separador de milhares 2 4 6 2 5" xfId="52921" xr:uid="{00000000-0005-0000-0000-0000892B0000}"/>
    <cellStyle name="Separador de milhares 2 4 6 3" xfId="13225" xr:uid="{00000000-0005-0000-0000-00008A2B0000}"/>
    <cellStyle name="Separador de milhares 2 4 6 3 2" xfId="31232" xr:uid="{00000000-0005-0000-0000-00008B2B0000}"/>
    <cellStyle name="Separador de milhares 2 4 6 4" xfId="25730" xr:uid="{00000000-0005-0000-0000-00008C2B0000}"/>
    <cellStyle name="Separador de milhares 2 4 6 5" xfId="38053" xr:uid="{00000000-0005-0000-0000-00008D2B0000}"/>
    <cellStyle name="Separador de milhares 2 4 6 6" xfId="48060" xr:uid="{00000000-0005-0000-0000-00008E2B0000}"/>
    <cellStyle name="Separador de milhares 2 4 7" xfId="4813" xr:uid="{00000000-0005-0000-0000-00008F2B0000}"/>
    <cellStyle name="Separador de milhares 2 4 7 2" xfId="11237" xr:uid="{00000000-0005-0000-0000-0000902B0000}"/>
    <cellStyle name="Separador de milhares 2 4 7 2 2" xfId="33066" xr:uid="{00000000-0005-0000-0000-0000912B0000}"/>
    <cellStyle name="Separador de milhares 2 4 7 2 3" xfId="40758" xr:uid="{00000000-0005-0000-0000-0000922B0000}"/>
    <cellStyle name="Separador de milhares 2 4 7 2 4" xfId="52219" xr:uid="{00000000-0005-0000-0000-0000932B0000}"/>
    <cellStyle name="Separador de milhares 2 4 7 3" xfId="27564" xr:uid="{00000000-0005-0000-0000-0000942B0000}"/>
    <cellStyle name="Separador de milhares 2 4 7 4" xfId="36887" xr:uid="{00000000-0005-0000-0000-0000952B0000}"/>
    <cellStyle name="Separador de milhares 2 4 7 5" xfId="51205" xr:uid="{00000000-0005-0000-0000-0000962B0000}"/>
    <cellStyle name="Separador de milhares 2 4 8" xfId="9655" xr:uid="{00000000-0005-0000-0000-0000972B0000}"/>
    <cellStyle name="Separador de milhares 2 4 8 2" xfId="30315" xr:uid="{00000000-0005-0000-0000-0000982B0000}"/>
    <cellStyle name="Separador de milhares 2 4 8 3" xfId="40001" xr:uid="{00000000-0005-0000-0000-0000992B0000}"/>
    <cellStyle name="Separador de milhares 2 4 8 4" xfId="51061" xr:uid="{00000000-0005-0000-0000-00009A2B0000}"/>
    <cellStyle name="Separador de milhares 2 4 9" xfId="13423" xr:uid="{00000000-0005-0000-0000-00009B2B0000}"/>
    <cellStyle name="Separador de milhares 2 4 9 2" xfId="43452" xr:uid="{00000000-0005-0000-0000-00009C2B0000}"/>
    <cellStyle name="Separador de milhares 2 5" xfId="288" xr:uid="{00000000-0005-0000-0000-00009D2B0000}"/>
    <cellStyle name="Separador de milhares 2 5 10" xfId="14631" xr:uid="{00000000-0005-0000-0000-00009E2B0000}"/>
    <cellStyle name="Separador de milhares 2 5 11" xfId="20520" xr:uid="{00000000-0005-0000-0000-00009F2B0000}"/>
    <cellStyle name="Separador de milhares 2 5 12" xfId="22534" xr:uid="{00000000-0005-0000-0000-0000A02B0000}"/>
    <cellStyle name="Separador de milhares 2 5 13" xfId="24570" xr:uid="{00000000-0005-0000-0000-0000A12B0000}"/>
    <cellStyle name="Separador de milhares 2 5 14" xfId="36135" xr:uid="{00000000-0005-0000-0000-0000A22B0000}"/>
    <cellStyle name="Separador de milhares 2 5 15" xfId="45845" xr:uid="{00000000-0005-0000-0000-0000A32B0000}"/>
    <cellStyle name="Separador de milhares 2 5 16" xfId="53778" xr:uid="{00000000-0005-0000-0000-0000A42B0000}"/>
    <cellStyle name="Separador de milhares 2 5 17" xfId="3006" xr:uid="{00000000-0005-0000-0000-0000A52B0000}"/>
    <cellStyle name="Separador de milhares 2 5 2" xfId="569" xr:uid="{00000000-0005-0000-0000-0000A62B0000}"/>
    <cellStyle name="Separador de milhares 2 5 2 10" xfId="24846" xr:uid="{00000000-0005-0000-0000-0000A72B0000}"/>
    <cellStyle name="Separador de milhares 2 5 2 11" xfId="36411" xr:uid="{00000000-0005-0000-0000-0000A82B0000}"/>
    <cellStyle name="Separador de milhares 2 5 2 12" xfId="46125" xr:uid="{00000000-0005-0000-0000-0000A92B0000}"/>
    <cellStyle name="Separador de milhares 2 5 2 13" xfId="54057" xr:uid="{00000000-0005-0000-0000-0000AA2B0000}"/>
    <cellStyle name="Separador de milhares 2 5 2 14" xfId="3007" xr:uid="{00000000-0005-0000-0000-0000AB2B0000}"/>
    <cellStyle name="Separador de milhares 2 5 2 2" xfId="1215" xr:uid="{00000000-0005-0000-0000-0000AC2B0000}"/>
    <cellStyle name="Separador de milhares 2 5 2 2 10" xfId="46771" xr:uid="{00000000-0005-0000-0000-0000AD2B0000}"/>
    <cellStyle name="Separador de milhares 2 5 2 2 11" xfId="54703" xr:uid="{00000000-0005-0000-0000-0000AE2B0000}"/>
    <cellStyle name="Separador de milhares 2 5 2 2 12" xfId="3008" xr:uid="{00000000-0005-0000-0000-0000AF2B0000}"/>
    <cellStyle name="Separador de milhares 2 5 2 2 2" xfId="8130" xr:uid="{00000000-0005-0000-0000-0000B02B0000}"/>
    <cellStyle name="Separador de milhares 2 5 2 2 2 2" xfId="17001" xr:uid="{00000000-0005-0000-0000-0000B12B0000}"/>
    <cellStyle name="Separador de milhares 2 5 2 2 2 2 2" xfId="33992" xr:uid="{00000000-0005-0000-0000-0000B22B0000}"/>
    <cellStyle name="Separador de milhares 2 5 2 2 2 3" xfId="19923" xr:uid="{00000000-0005-0000-0000-0000B32B0000}"/>
    <cellStyle name="Separador de milhares 2 5 2 2 2 4" xfId="28490" xr:uid="{00000000-0005-0000-0000-0000B42B0000}"/>
    <cellStyle name="Separador de milhares 2 5 2 2 2 5" xfId="41684" xr:uid="{00000000-0005-0000-0000-0000B52B0000}"/>
    <cellStyle name="Separador de milhares 2 5 2 2 2 6" xfId="49030" xr:uid="{00000000-0005-0000-0000-0000B62B0000}"/>
    <cellStyle name="Separador de milhares 2 5 2 2 3" xfId="5875" xr:uid="{00000000-0005-0000-0000-0000B72B0000}"/>
    <cellStyle name="Separador de milhares 2 5 2 2 3 2" xfId="12643" xr:uid="{00000000-0005-0000-0000-0000B82B0000}"/>
    <cellStyle name="Separador de milhares 2 5 2 2 3 3" xfId="31241" xr:uid="{00000000-0005-0000-0000-0000B92B0000}"/>
    <cellStyle name="Separador de milhares 2 5 2 2 3 4" xfId="44424" xr:uid="{00000000-0005-0000-0000-0000BA2B0000}"/>
    <cellStyle name="Separador de milhares 2 5 2 2 4" xfId="14633" xr:uid="{00000000-0005-0000-0000-0000BB2B0000}"/>
    <cellStyle name="Separador de milhares 2 5 2 2 5" xfId="18181" xr:uid="{00000000-0005-0000-0000-0000BC2B0000}"/>
    <cellStyle name="Separador de milhares 2 5 2 2 6" xfId="20522" xr:uid="{00000000-0005-0000-0000-0000BD2B0000}"/>
    <cellStyle name="Separador de milhares 2 5 2 2 7" xfId="22536" xr:uid="{00000000-0005-0000-0000-0000BE2B0000}"/>
    <cellStyle name="Separador de milhares 2 5 2 2 8" xfId="25739" xr:uid="{00000000-0005-0000-0000-0000BF2B0000}"/>
    <cellStyle name="Separador de milhares 2 5 2 2 9" xfId="38062" xr:uid="{00000000-0005-0000-0000-0000C02B0000}"/>
    <cellStyle name="Separador de milhares 2 5 2 3" xfId="2151" xr:uid="{00000000-0005-0000-0000-0000C12B0000}"/>
    <cellStyle name="Separador de milhares 2 5 2 3 2" xfId="9001" xr:uid="{00000000-0005-0000-0000-0000C22B0000}"/>
    <cellStyle name="Separador de milhares 2 5 2 3 2 2" xfId="33991" xr:uid="{00000000-0005-0000-0000-0000C32B0000}"/>
    <cellStyle name="Separador de milhares 2 5 2 3 2 3" xfId="28489" xr:uid="{00000000-0005-0000-0000-0000C42B0000}"/>
    <cellStyle name="Separador de milhares 2 5 2 3 2 4" xfId="41683" xr:uid="{00000000-0005-0000-0000-0000C52B0000}"/>
    <cellStyle name="Separador de milhares 2 5 2 3 2 5" xfId="49901" xr:uid="{00000000-0005-0000-0000-0000C62B0000}"/>
    <cellStyle name="Separador de milhares 2 5 2 3 3" xfId="12797" xr:uid="{00000000-0005-0000-0000-0000C72B0000}"/>
    <cellStyle name="Separador de milhares 2 5 2 3 3 2" xfId="31240" xr:uid="{00000000-0005-0000-0000-0000C82B0000}"/>
    <cellStyle name="Separador de milhares 2 5 2 3 3 3" xfId="45295" xr:uid="{00000000-0005-0000-0000-0000C92B0000}"/>
    <cellStyle name="Separador de milhares 2 5 2 3 4" xfId="19053" xr:uid="{00000000-0005-0000-0000-0000CA2B0000}"/>
    <cellStyle name="Separador de milhares 2 5 2 3 5" xfId="25738" xr:uid="{00000000-0005-0000-0000-0000CB2B0000}"/>
    <cellStyle name="Separador de milhares 2 5 2 3 6" xfId="38061" xr:uid="{00000000-0005-0000-0000-0000CC2B0000}"/>
    <cellStyle name="Separador de milhares 2 5 2 3 7" xfId="47702" xr:uid="{00000000-0005-0000-0000-0000CD2B0000}"/>
    <cellStyle name="Separador de milhares 2 5 2 3 8" xfId="55628" xr:uid="{00000000-0005-0000-0000-0000CE2B0000}"/>
    <cellStyle name="Separador de milhares 2 5 2 3 9" xfId="6802" xr:uid="{00000000-0005-0000-0000-0000CF2B0000}"/>
    <cellStyle name="Separador de milhares 2 5 2 4" xfId="7503" xr:uid="{00000000-0005-0000-0000-0000D02B0000}"/>
    <cellStyle name="Separador de milhares 2 5 2 4 2" xfId="11579" xr:uid="{00000000-0005-0000-0000-0000D12B0000}"/>
    <cellStyle name="Separador de milhares 2 5 2 4 2 2" xfId="33408" xr:uid="{00000000-0005-0000-0000-0000D22B0000}"/>
    <cellStyle name="Separador de milhares 2 5 2 4 2 3" xfId="41100" xr:uid="{00000000-0005-0000-0000-0000D32B0000}"/>
    <cellStyle name="Separador de milhares 2 5 2 4 2 4" xfId="52561" xr:uid="{00000000-0005-0000-0000-0000D42B0000}"/>
    <cellStyle name="Separador de milhares 2 5 2 4 3" xfId="27906" xr:uid="{00000000-0005-0000-0000-0000D52B0000}"/>
    <cellStyle name="Separador de milhares 2 5 2 4 4" xfId="37229" xr:uid="{00000000-0005-0000-0000-0000D62B0000}"/>
    <cellStyle name="Separador de milhares 2 5 2 4 5" xfId="48403" xr:uid="{00000000-0005-0000-0000-0000D72B0000}"/>
    <cellStyle name="Separador de milhares 2 5 2 5" xfId="5229" xr:uid="{00000000-0005-0000-0000-0000D82B0000}"/>
    <cellStyle name="Separador de milhares 2 5 2 5 2" xfId="30657" xr:uid="{00000000-0005-0000-0000-0000D92B0000}"/>
    <cellStyle name="Separador de milhares 2 5 2 5 3" xfId="40343" xr:uid="{00000000-0005-0000-0000-0000DA2B0000}"/>
    <cellStyle name="Separador de milhares 2 5 2 5 4" xfId="51814" xr:uid="{00000000-0005-0000-0000-0000DB2B0000}"/>
    <cellStyle name="Separador de milhares 2 5 2 6" xfId="14050" xr:uid="{00000000-0005-0000-0000-0000DC2B0000}"/>
    <cellStyle name="Separador de milhares 2 5 2 6 2" xfId="43797" xr:uid="{00000000-0005-0000-0000-0000DD2B0000}"/>
    <cellStyle name="Separador de milhares 2 5 2 7" xfId="14632" xr:uid="{00000000-0005-0000-0000-0000DE2B0000}"/>
    <cellStyle name="Separador de milhares 2 5 2 8" xfId="20521" xr:uid="{00000000-0005-0000-0000-0000DF2B0000}"/>
    <cellStyle name="Separador de milhares 2 5 2 9" xfId="22535" xr:uid="{00000000-0005-0000-0000-0000E02B0000}"/>
    <cellStyle name="Separador de milhares 2 5 3" xfId="1484" xr:uid="{00000000-0005-0000-0000-0000E12B0000}"/>
    <cellStyle name="Separador de milhares 2 5 3 10" xfId="25122" xr:uid="{00000000-0005-0000-0000-0000E22B0000}"/>
    <cellStyle name="Separador de milhares 2 5 3 11" xfId="36687" xr:uid="{00000000-0005-0000-0000-0000E32B0000}"/>
    <cellStyle name="Separador de milhares 2 5 3 12" xfId="47040" xr:uid="{00000000-0005-0000-0000-0000E42B0000}"/>
    <cellStyle name="Separador de milhares 2 5 3 13" xfId="54972" xr:uid="{00000000-0005-0000-0000-0000E52B0000}"/>
    <cellStyle name="Separador de milhares 2 5 3 14" xfId="3009" xr:uid="{00000000-0005-0000-0000-0000E62B0000}"/>
    <cellStyle name="Separador de milhares 2 5 3 2" xfId="2379" xr:uid="{00000000-0005-0000-0000-0000E72B0000}"/>
    <cellStyle name="Separador de milhares 2 5 3 2 10" xfId="47930" xr:uid="{00000000-0005-0000-0000-0000E82B0000}"/>
    <cellStyle name="Separador de milhares 2 5 3 2 11" xfId="55856" xr:uid="{00000000-0005-0000-0000-0000E92B0000}"/>
    <cellStyle name="Separador de milhares 2 5 3 2 12" xfId="3010" xr:uid="{00000000-0005-0000-0000-0000EA2B0000}"/>
    <cellStyle name="Separador de milhares 2 5 3 2 2" xfId="9229" xr:uid="{00000000-0005-0000-0000-0000EB2B0000}"/>
    <cellStyle name="Separador de milhares 2 5 3 2 2 2" xfId="17002" xr:uid="{00000000-0005-0000-0000-0000EC2B0000}"/>
    <cellStyle name="Separador de milhares 2 5 3 2 2 2 2" xfId="33994" xr:uid="{00000000-0005-0000-0000-0000ED2B0000}"/>
    <cellStyle name="Separador de milhares 2 5 3 2 2 3" xfId="20151" xr:uid="{00000000-0005-0000-0000-0000EE2B0000}"/>
    <cellStyle name="Separador de milhares 2 5 3 2 2 4" xfId="28492" xr:uid="{00000000-0005-0000-0000-0000EF2B0000}"/>
    <cellStyle name="Separador de milhares 2 5 3 2 2 5" xfId="41686" xr:uid="{00000000-0005-0000-0000-0000F02B0000}"/>
    <cellStyle name="Separador de milhares 2 5 3 2 2 6" xfId="50129" xr:uid="{00000000-0005-0000-0000-0000F12B0000}"/>
    <cellStyle name="Separador de milhares 2 5 3 2 3" xfId="7030" xr:uid="{00000000-0005-0000-0000-0000F22B0000}"/>
    <cellStyle name="Separador de milhares 2 5 3 2 3 2" xfId="16278" xr:uid="{00000000-0005-0000-0000-0000F32B0000}"/>
    <cellStyle name="Separador de milhares 2 5 3 2 3 3" xfId="31243" xr:uid="{00000000-0005-0000-0000-0000F42B0000}"/>
    <cellStyle name="Separador de milhares 2 5 3 2 3 4" xfId="45523" xr:uid="{00000000-0005-0000-0000-0000F52B0000}"/>
    <cellStyle name="Separador de milhares 2 5 3 2 4" xfId="14635" xr:uid="{00000000-0005-0000-0000-0000F62B0000}"/>
    <cellStyle name="Separador de milhares 2 5 3 2 5" xfId="18409" xr:uid="{00000000-0005-0000-0000-0000F72B0000}"/>
    <cellStyle name="Separador de milhares 2 5 3 2 6" xfId="20524" xr:uid="{00000000-0005-0000-0000-0000F82B0000}"/>
    <cellStyle name="Separador de milhares 2 5 3 2 7" xfId="22538" xr:uid="{00000000-0005-0000-0000-0000F92B0000}"/>
    <cellStyle name="Separador de milhares 2 5 3 2 8" xfId="25741" xr:uid="{00000000-0005-0000-0000-0000FA2B0000}"/>
    <cellStyle name="Separador de milhares 2 5 3 2 9" xfId="38064" xr:uid="{00000000-0005-0000-0000-0000FB2B0000}"/>
    <cellStyle name="Separador de milhares 2 5 3 3" xfId="8358" xr:uid="{00000000-0005-0000-0000-0000FC2B0000}"/>
    <cellStyle name="Separador de milhares 2 5 3 3 2" xfId="11990" xr:uid="{00000000-0005-0000-0000-0000FD2B0000}"/>
    <cellStyle name="Separador de milhares 2 5 3 3 2 2" xfId="33993" xr:uid="{00000000-0005-0000-0000-0000FE2B0000}"/>
    <cellStyle name="Separador de milhares 2 5 3 3 2 3" xfId="28491" xr:uid="{00000000-0005-0000-0000-0000FF2B0000}"/>
    <cellStyle name="Separador de milhares 2 5 3 3 2 4" xfId="41685" xr:uid="{00000000-0005-0000-0000-0000002C0000}"/>
    <cellStyle name="Separador de milhares 2 5 3 3 2 5" xfId="52924" xr:uid="{00000000-0005-0000-0000-0000012C0000}"/>
    <cellStyle name="Separador de milhares 2 5 3 3 3" xfId="9474" xr:uid="{00000000-0005-0000-0000-0000022C0000}"/>
    <cellStyle name="Separador de milhares 2 5 3 3 3 2" xfId="31242" xr:uid="{00000000-0005-0000-0000-0000032C0000}"/>
    <cellStyle name="Separador de milhares 2 5 3 3 4" xfId="19281" xr:uid="{00000000-0005-0000-0000-0000042C0000}"/>
    <cellStyle name="Separador de milhares 2 5 3 3 5" xfId="25740" xr:uid="{00000000-0005-0000-0000-0000052C0000}"/>
    <cellStyle name="Separador de milhares 2 5 3 3 6" xfId="38063" xr:uid="{00000000-0005-0000-0000-0000062C0000}"/>
    <cellStyle name="Separador de milhares 2 5 3 3 7" xfId="49258" xr:uid="{00000000-0005-0000-0000-0000072C0000}"/>
    <cellStyle name="Separador de milhares 2 5 3 4" xfId="6144" xr:uid="{00000000-0005-0000-0000-0000082C0000}"/>
    <cellStyle name="Separador de milhares 2 5 3 4 2" xfId="11807" xr:uid="{00000000-0005-0000-0000-0000092C0000}"/>
    <cellStyle name="Separador de milhares 2 5 3 4 2 2" xfId="33636" xr:uid="{00000000-0005-0000-0000-00000A2C0000}"/>
    <cellStyle name="Separador de milhares 2 5 3 4 2 3" xfId="41328" xr:uid="{00000000-0005-0000-0000-00000B2C0000}"/>
    <cellStyle name="Separador de milhares 2 5 3 4 2 4" xfId="52789" xr:uid="{00000000-0005-0000-0000-00000C2C0000}"/>
    <cellStyle name="Separador de milhares 2 5 3 4 3" xfId="28134" xr:uid="{00000000-0005-0000-0000-00000D2C0000}"/>
    <cellStyle name="Separador de milhares 2 5 3 4 4" xfId="37457" xr:uid="{00000000-0005-0000-0000-00000E2C0000}"/>
    <cellStyle name="Separador de milhares 2 5 3 4 5" xfId="51030" xr:uid="{00000000-0005-0000-0000-00000F2C0000}"/>
    <cellStyle name="Separador de milhares 2 5 3 5" xfId="11063" xr:uid="{00000000-0005-0000-0000-0000102C0000}"/>
    <cellStyle name="Separador de milhares 2 5 3 5 2" xfId="30885" xr:uid="{00000000-0005-0000-0000-0000112C0000}"/>
    <cellStyle name="Separador de milhares 2 5 3 5 3" xfId="40571" xr:uid="{00000000-0005-0000-0000-0000122C0000}"/>
    <cellStyle name="Separador de milhares 2 5 3 5 4" xfId="52042" xr:uid="{00000000-0005-0000-0000-0000132C0000}"/>
    <cellStyle name="Separador de milhares 2 5 3 6" xfId="14278" xr:uid="{00000000-0005-0000-0000-0000142C0000}"/>
    <cellStyle name="Separador de milhares 2 5 3 6 2" xfId="44652" xr:uid="{00000000-0005-0000-0000-0000152C0000}"/>
    <cellStyle name="Separador de milhares 2 5 3 7" xfId="14634" xr:uid="{00000000-0005-0000-0000-0000162C0000}"/>
    <cellStyle name="Separador de milhares 2 5 3 8" xfId="20523" xr:uid="{00000000-0005-0000-0000-0000172C0000}"/>
    <cellStyle name="Separador de milhares 2 5 3 9" xfId="22537" xr:uid="{00000000-0005-0000-0000-0000182C0000}"/>
    <cellStyle name="Separador de milhares 2 5 4" xfId="975" xr:uid="{00000000-0005-0000-0000-0000192C0000}"/>
    <cellStyle name="Separador de milhares 2 5 4 10" xfId="46531" xr:uid="{00000000-0005-0000-0000-00001A2C0000}"/>
    <cellStyle name="Separador de milhares 2 5 4 11" xfId="54463" xr:uid="{00000000-0005-0000-0000-00001B2C0000}"/>
    <cellStyle name="Separador de milhares 2 5 4 12" xfId="3011" xr:uid="{00000000-0005-0000-0000-00001C2C0000}"/>
    <cellStyle name="Separador de milhares 2 5 4 2" xfId="7902" xr:uid="{00000000-0005-0000-0000-00001D2C0000}"/>
    <cellStyle name="Separador de milhares 2 5 4 2 2" xfId="10253" xr:uid="{00000000-0005-0000-0000-00001E2C0000}"/>
    <cellStyle name="Separador de milhares 2 5 4 2 2 2" xfId="33995" xr:uid="{00000000-0005-0000-0000-00001F2C0000}"/>
    <cellStyle name="Separador de milhares 2 5 4 2 3" xfId="16590" xr:uid="{00000000-0005-0000-0000-0000202C0000}"/>
    <cellStyle name="Separador de milhares 2 5 4 2 4" xfId="19695" xr:uid="{00000000-0005-0000-0000-0000212C0000}"/>
    <cellStyle name="Separador de milhares 2 5 4 2 5" xfId="28493" xr:uid="{00000000-0005-0000-0000-0000222C0000}"/>
    <cellStyle name="Separador de milhares 2 5 4 2 6" xfId="41687" xr:uid="{00000000-0005-0000-0000-0000232C0000}"/>
    <cellStyle name="Separador de milhares 2 5 4 2 7" xfId="48802" xr:uid="{00000000-0005-0000-0000-0000242C0000}"/>
    <cellStyle name="Separador de milhares 2 5 4 3" xfId="5635" xr:uid="{00000000-0005-0000-0000-0000252C0000}"/>
    <cellStyle name="Separador de milhares 2 5 4 3 2" xfId="10651" xr:uid="{00000000-0005-0000-0000-0000262C0000}"/>
    <cellStyle name="Separador de milhares 2 5 4 3 3" xfId="31244" xr:uid="{00000000-0005-0000-0000-0000272C0000}"/>
    <cellStyle name="Separador de milhares 2 5 4 3 4" xfId="44196" xr:uid="{00000000-0005-0000-0000-0000282C0000}"/>
    <cellStyle name="Separador de milhares 2 5 4 4" xfId="13822" xr:uid="{00000000-0005-0000-0000-0000292C0000}"/>
    <cellStyle name="Separador de milhares 2 5 4 5" xfId="14636" xr:uid="{00000000-0005-0000-0000-00002A2C0000}"/>
    <cellStyle name="Separador de milhares 2 5 4 6" xfId="20525" xr:uid="{00000000-0005-0000-0000-00002B2C0000}"/>
    <cellStyle name="Separador de milhares 2 5 4 7" xfId="22539" xr:uid="{00000000-0005-0000-0000-00002C2C0000}"/>
    <cellStyle name="Separador de milhares 2 5 4 8" xfId="25742" xr:uid="{00000000-0005-0000-0000-00002D2C0000}"/>
    <cellStyle name="Separador de milhares 2 5 4 9" xfId="38065" xr:uid="{00000000-0005-0000-0000-00002E2C0000}"/>
    <cellStyle name="Separador de milhares 2 5 5" xfId="1923" xr:uid="{00000000-0005-0000-0000-00002F2C0000}"/>
    <cellStyle name="Separador de milhares 2 5 5 10" xfId="47474" xr:uid="{00000000-0005-0000-0000-0000302C0000}"/>
    <cellStyle name="Separador de milhares 2 5 5 11" xfId="55400" xr:uid="{00000000-0005-0000-0000-0000312C0000}"/>
    <cellStyle name="Separador de milhares 2 5 5 12" xfId="3012" xr:uid="{00000000-0005-0000-0000-0000322C0000}"/>
    <cellStyle name="Separador de milhares 2 5 5 2" xfId="8773" xr:uid="{00000000-0005-0000-0000-0000332C0000}"/>
    <cellStyle name="Separador de milhares 2 5 5 2 2" xfId="17003" xr:uid="{00000000-0005-0000-0000-0000342C0000}"/>
    <cellStyle name="Separador de milhares 2 5 5 2 2 2" xfId="33996" xr:uid="{00000000-0005-0000-0000-0000352C0000}"/>
    <cellStyle name="Separador de milhares 2 5 5 2 3" xfId="28494" xr:uid="{00000000-0005-0000-0000-0000362C0000}"/>
    <cellStyle name="Separador de milhares 2 5 5 2 4" xfId="41688" xr:uid="{00000000-0005-0000-0000-0000372C0000}"/>
    <cellStyle name="Separador de milhares 2 5 5 2 5" xfId="49673" xr:uid="{00000000-0005-0000-0000-0000382C0000}"/>
    <cellStyle name="Separador de milhares 2 5 5 3" xfId="6574" xr:uid="{00000000-0005-0000-0000-0000392C0000}"/>
    <cellStyle name="Separador de milhares 2 5 5 3 2" xfId="31245" xr:uid="{00000000-0005-0000-0000-00003A2C0000}"/>
    <cellStyle name="Separador de milhares 2 5 5 3 3" xfId="45067" xr:uid="{00000000-0005-0000-0000-00003B2C0000}"/>
    <cellStyle name="Separador de milhares 2 5 5 4" xfId="14637" xr:uid="{00000000-0005-0000-0000-00003C2C0000}"/>
    <cellStyle name="Separador de milhares 2 5 5 5" xfId="18825" xr:uid="{00000000-0005-0000-0000-00003D2C0000}"/>
    <cellStyle name="Separador de milhares 2 5 5 6" xfId="20526" xr:uid="{00000000-0005-0000-0000-00003E2C0000}"/>
    <cellStyle name="Separador de milhares 2 5 5 7" xfId="22540" xr:uid="{00000000-0005-0000-0000-00003F2C0000}"/>
    <cellStyle name="Separador de milhares 2 5 5 8" xfId="25743" xr:uid="{00000000-0005-0000-0000-0000402C0000}"/>
    <cellStyle name="Separador de milhares 2 5 5 9" xfId="38066" xr:uid="{00000000-0005-0000-0000-0000412C0000}"/>
    <cellStyle name="Separador de milhares 2 5 6" xfId="7274" xr:uid="{00000000-0005-0000-0000-0000422C0000}"/>
    <cellStyle name="Separador de milhares 2 5 6 2" xfId="11989" xr:uid="{00000000-0005-0000-0000-0000432C0000}"/>
    <cellStyle name="Separador de milhares 2 5 6 2 2" xfId="33990" xr:uid="{00000000-0005-0000-0000-0000442C0000}"/>
    <cellStyle name="Separador de milhares 2 5 6 2 3" xfId="28488" xr:uid="{00000000-0005-0000-0000-0000452C0000}"/>
    <cellStyle name="Separador de milhares 2 5 6 2 4" xfId="41682" xr:uid="{00000000-0005-0000-0000-0000462C0000}"/>
    <cellStyle name="Separador de milhares 2 5 6 2 5" xfId="52923" xr:uid="{00000000-0005-0000-0000-0000472C0000}"/>
    <cellStyle name="Separador de milhares 2 5 6 3" xfId="10526" xr:uid="{00000000-0005-0000-0000-0000482C0000}"/>
    <cellStyle name="Separador de milhares 2 5 6 3 2" xfId="31239" xr:uid="{00000000-0005-0000-0000-0000492C0000}"/>
    <cellStyle name="Separador de milhares 2 5 6 4" xfId="25737" xr:uid="{00000000-0005-0000-0000-00004A2C0000}"/>
    <cellStyle name="Separador de milhares 2 5 6 5" xfId="38060" xr:uid="{00000000-0005-0000-0000-00004B2C0000}"/>
    <cellStyle name="Separador de milhares 2 5 6 6" xfId="48174" xr:uid="{00000000-0005-0000-0000-00004C2C0000}"/>
    <cellStyle name="Separador de milhares 2 5 7" xfId="4951" xr:uid="{00000000-0005-0000-0000-00004D2C0000}"/>
    <cellStyle name="Separador de milhares 2 5 7 2" xfId="11351" xr:uid="{00000000-0005-0000-0000-00004E2C0000}"/>
    <cellStyle name="Separador de milhares 2 5 7 2 2" xfId="33180" xr:uid="{00000000-0005-0000-0000-00004F2C0000}"/>
    <cellStyle name="Separador de milhares 2 5 7 2 3" xfId="40872" xr:uid="{00000000-0005-0000-0000-0000502C0000}"/>
    <cellStyle name="Separador de milhares 2 5 7 2 4" xfId="52333" xr:uid="{00000000-0005-0000-0000-0000512C0000}"/>
    <cellStyle name="Separador de milhares 2 5 7 3" xfId="27678" xr:uid="{00000000-0005-0000-0000-0000522C0000}"/>
    <cellStyle name="Separador de milhares 2 5 7 4" xfId="37001" xr:uid="{00000000-0005-0000-0000-0000532C0000}"/>
    <cellStyle name="Separador de milhares 2 5 7 5" xfId="50670" xr:uid="{00000000-0005-0000-0000-0000542C0000}"/>
    <cellStyle name="Separador de milhares 2 5 8" xfId="10704" xr:uid="{00000000-0005-0000-0000-0000552C0000}"/>
    <cellStyle name="Separador de milhares 2 5 8 2" xfId="30429" xr:uid="{00000000-0005-0000-0000-0000562C0000}"/>
    <cellStyle name="Separador de milhares 2 5 8 3" xfId="40115" xr:uid="{00000000-0005-0000-0000-0000572C0000}"/>
    <cellStyle name="Separador de milhares 2 5 8 4" xfId="51586" xr:uid="{00000000-0005-0000-0000-0000582C0000}"/>
    <cellStyle name="Separador de milhares 2 5 9" xfId="13537" xr:uid="{00000000-0005-0000-0000-0000592C0000}"/>
    <cellStyle name="Separador de milhares 2 5 9 2" xfId="43566" xr:uid="{00000000-0005-0000-0000-00005A2C0000}"/>
    <cellStyle name="Separador de milhares 2 6" xfId="362" xr:uid="{00000000-0005-0000-0000-00005B2C0000}"/>
    <cellStyle name="Separador de milhares 2 6 10" xfId="22541" xr:uid="{00000000-0005-0000-0000-00005C2C0000}"/>
    <cellStyle name="Separador de milhares 2 6 11" xfId="24363" xr:uid="{00000000-0005-0000-0000-00005D2C0000}"/>
    <cellStyle name="Separador de milhares 2 6 12" xfId="35940" xr:uid="{00000000-0005-0000-0000-00005E2C0000}"/>
    <cellStyle name="Separador de milhares 2 6 13" xfId="45918" xr:uid="{00000000-0005-0000-0000-00005F2C0000}"/>
    <cellStyle name="Separador de milhares 2 6 14" xfId="53850" xr:uid="{00000000-0005-0000-0000-0000602C0000}"/>
    <cellStyle name="Separador de milhares 2 6 15" xfId="3013" xr:uid="{00000000-0005-0000-0000-0000612C0000}"/>
    <cellStyle name="Separador de milhares 2 6 2" xfId="804" xr:uid="{00000000-0005-0000-0000-0000622C0000}"/>
    <cellStyle name="Separador de milhares 2 6 2 10" xfId="46360" xr:uid="{00000000-0005-0000-0000-0000632C0000}"/>
    <cellStyle name="Separador de milhares 2 6 2 11" xfId="54292" xr:uid="{00000000-0005-0000-0000-0000642C0000}"/>
    <cellStyle name="Separador de milhares 2 6 2 12" xfId="3014" xr:uid="{00000000-0005-0000-0000-0000652C0000}"/>
    <cellStyle name="Separador de milhares 2 6 2 2" xfId="7731" xr:uid="{00000000-0005-0000-0000-0000662C0000}"/>
    <cellStyle name="Separador de milhares 2 6 2 2 2" xfId="9691" xr:uid="{00000000-0005-0000-0000-0000672C0000}"/>
    <cellStyle name="Separador de milhares 2 6 2 2 2 2" xfId="33998" xr:uid="{00000000-0005-0000-0000-0000682C0000}"/>
    <cellStyle name="Separador de milhares 2 6 2 2 3" xfId="16476" xr:uid="{00000000-0005-0000-0000-0000692C0000}"/>
    <cellStyle name="Separador de milhares 2 6 2 2 4" xfId="19524" xr:uid="{00000000-0005-0000-0000-00006A2C0000}"/>
    <cellStyle name="Separador de milhares 2 6 2 2 5" xfId="28496" xr:uid="{00000000-0005-0000-0000-00006B2C0000}"/>
    <cellStyle name="Separador de milhares 2 6 2 2 6" xfId="41690" xr:uid="{00000000-0005-0000-0000-00006C2C0000}"/>
    <cellStyle name="Separador de milhares 2 6 2 2 7" xfId="48631" xr:uid="{00000000-0005-0000-0000-00006D2C0000}"/>
    <cellStyle name="Separador de milhares 2 6 2 3" xfId="5464" xr:uid="{00000000-0005-0000-0000-00006E2C0000}"/>
    <cellStyle name="Separador de milhares 2 6 2 3 2" xfId="16470" xr:uid="{00000000-0005-0000-0000-00006F2C0000}"/>
    <cellStyle name="Separador de milhares 2 6 2 3 3" xfId="31247" xr:uid="{00000000-0005-0000-0000-0000702C0000}"/>
    <cellStyle name="Separador de milhares 2 6 2 3 4" xfId="44025" xr:uid="{00000000-0005-0000-0000-0000712C0000}"/>
    <cellStyle name="Separador de milhares 2 6 2 4" xfId="13651" xr:uid="{00000000-0005-0000-0000-0000722C0000}"/>
    <cellStyle name="Separador de milhares 2 6 2 5" xfId="14639" xr:uid="{00000000-0005-0000-0000-0000732C0000}"/>
    <cellStyle name="Separador de milhares 2 6 2 6" xfId="20528" xr:uid="{00000000-0005-0000-0000-0000742C0000}"/>
    <cellStyle name="Separador de milhares 2 6 2 7" xfId="22542" xr:uid="{00000000-0005-0000-0000-0000752C0000}"/>
    <cellStyle name="Separador de milhares 2 6 2 8" xfId="25745" xr:uid="{00000000-0005-0000-0000-0000762C0000}"/>
    <cellStyle name="Separador de milhares 2 6 2 9" xfId="38068" xr:uid="{00000000-0005-0000-0000-0000772C0000}"/>
    <cellStyle name="Separador de milhares 2 6 3" xfId="1752" xr:uid="{00000000-0005-0000-0000-0000782C0000}"/>
    <cellStyle name="Separador de milhares 2 6 3 10" xfId="47303" xr:uid="{00000000-0005-0000-0000-0000792C0000}"/>
    <cellStyle name="Separador de milhares 2 6 3 11" xfId="55229" xr:uid="{00000000-0005-0000-0000-00007A2C0000}"/>
    <cellStyle name="Separador de milhares 2 6 3 12" xfId="3015" xr:uid="{00000000-0005-0000-0000-00007B2C0000}"/>
    <cellStyle name="Separador de milhares 2 6 3 2" xfId="8602" xr:uid="{00000000-0005-0000-0000-00007C2C0000}"/>
    <cellStyle name="Separador de milhares 2 6 3 2 2" xfId="17004" xr:uid="{00000000-0005-0000-0000-00007D2C0000}"/>
    <cellStyle name="Separador de milhares 2 6 3 2 2 2" xfId="33999" xr:uid="{00000000-0005-0000-0000-00007E2C0000}"/>
    <cellStyle name="Separador de milhares 2 6 3 2 3" xfId="28497" xr:uid="{00000000-0005-0000-0000-00007F2C0000}"/>
    <cellStyle name="Separador de milhares 2 6 3 2 4" xfId="41691" xr:uid="{00000000-0005-0000-0000-0000802C0000}"/>
    <cellStyle name="Separador de milhares 2 6 3 2 5" xfId="49502" xr:uid="{00000000-0005-0000-0000-0000812C0000}"/>
    <cellStyle name="Separador de milhares 2 6 3 3" xfId="6403" xr:uid="{00000000-0005-0000-0000-0000822C0000}"/>
    <cellStyle name="Separador de milhares 2 6 3 3 2" xfId="31248" xr:uid="{00000000-0005-0000-0000-0000832C0000}"/>
    <cellStyle name="Separador de milhares 2 6 3 3 3" xfId="44896" xr:uid="{00000000-0005-0000-0000-0000842C0000}"/>
    <cellStyle name="Separador de milhares 2 6 3 4" xfId="14640" xr:uid="{00000000-0005-0000-0000-0000852C0000}"/>
    <cellStyle name="Separador de milhares 2 6 3 5" xfId="18654" xr:uid="{00000000-0005-0000-0000-0000862C0000}"/>
    <cellStyle name="Separador de milhares 2 6 3 6" xfId="20529" xr:uid="{00000000-0005-0000-0000-0000872C0000}"/>
    <cellStyle name="Separador de milhares 2 6 3 7" xfId="22543" xr:uid="{00000000-0005-0000-0000-0000882C0000}"/>
    <cellStyle name="Separador de milhares 2 6 3 8" xfId="25746" xr:uid="{00000000-0005-0000-0000-0000892C0000}"/>
    <cellStyle name="Separador de milhares 2 6 3 9" xfId="38069" xr:uid="{00000000-0005-0000-0000-00008A2C0000}"/>
    <cellStyle name="Separador de milhares 2 6 4" xfId="7332" xr:uid="{00000000-0005-0000-0000-00008B2C0000}"/>
    <cellStyle name="Separador de milhares 2 6 4 2" xfId="11991" xr:uid="{00000000-0005-0000-0000-00008C2C0000}"/>
    <cellStyle name="Separador de milhares 2 6 4 2 2" xfId="33997" xr:uid="{00000000-0005-0000-0000-00008D2C0000}"/>
    <cellStyle name="Separador de milhares 2 6 4 2 3" xfId="28495" xr:uid="{00000000-0005-0000-0000-00008E2C0000}"/>
    <cellStyle name="Separador de milhares 2 6 4 2 4" xfId="41689" xr:uid="{00000000-0005-0000-0000-00008F2C0000}"/>
    <cellStyle name="Separador de milhares 2 6 4 2 5" xfId="52925" xr:uid="{00000000-0005-0000-0000-0000902C0000}"/>
    <cellStyle name="Separador de milhares 2 6 4 3" xfId="16724" xr:uid="{00000000-0005-0000-0000-0000912C0000}"/>
    <cellStyle name="Separador de milhares 2 6 4 3 2" xfId="31246" xr:uid="{00000000-0005-0000-0000-0000922C0000}"/>
    <cellStyle name="Separador de milhares 2 6 4 4" xfId="25744" xr:uid="{00000000-0005-0000-0000-0000932C0000}"/>
    <cellStyle name="Separador de milhares 2 6 4 5" xfId="38067" xr:uid="{00000000-0005-0000-0000-0000942C0000}"/>
    <cellStyle name="Separador de milhares 2 6 4 6" xfId="48232" xr:uid="{00000000-0005-0000-0000-0000952C0000}"/>
    <cellStyle name="Separador de milhares 2 6 5" xfId="5022" xr:uid="{00000000-0005-0000-0000-0000962C0000}"/>
    <cellStyle name="Separador de milhares 2 6 5 2" xfId="11180" xr:uid="{00000000-0005-0000-0000-0000972C0000}"/>
    <cellStyle name="Separador de milhares 2 6 5 2 2" xfId="33009" xr:uid="{00000000-0005-0000-0000-0000982C0000}"/>
    <cellStyle name="Separador de milhares 2 6 5 2 3" xfId="40701" xr:uid="{00000000-0005-0000-0000-0000992C0000}"/>
    <cellStyle name="Separador de milhares 2 6 5 2 4" xfId="52162" xr:uid="{00000000-0005-0000-0000-00009A2C0000}"/>
    <cellStyle name="Separador de milhares 2 6 5 3" xfId="27507" xr:uid="{00000000-0005-0000-0000-00009B2C0000}"/>
    <cellStyle name="Separador de milhares 2 6 5 4" xfId="36830" xr:uid="{00000000-0005-0000-0000-00009C2C0000}"/>
    <cellStyle name="Separador de milhares 2 6 5 5" xfId="50567" xr:uid="{00000000-0005-0000-0000-00009D2C0000}"/>
    <cellStyle name="Separador de milhares 2 6 6" xfId="10492" xr:uid="{00000000-0005-0000-0000-00009E2C0000}"/>
    <cellStyle name="Separador de milhares 2 6 6 2" xfId="30258" xr:uid="{00000000-0005-0000-0000-00009F2C0000}"/>
    <cellStyle name="Separador de milhares 2 6 6 3" xfId="39944" xr:uid="{00000000-0005-0000-0000-0000A02C0000}"/>
    <cellStyle name="Separador de milhares 2 6 6 4" xfId="51235" xr:uid="{00000000-0005-0000-0000-0000A12C0000}"/>
    <cellStyle name="Separador de milhares 2 6 7" xfId="13373" xr:uid="{00000000-0005-0000-0000-0000A22C0000}"/>
    <cellStyle name="Separador de milhares 2 6 7 2" xfId="43626" xr:uid="{00000000-0005-0000-0000-0000A32C0000}"/>
    <cellStyle name="Separador de milhares 2 6 8" xfId="14638" xr:uid="{00000000-0005-0000-0000-0000A42C0000}"/>
    <cellStyle name="Separador de milhares 2 6 9" xfId="20527" xr:uid="{00000000-0005-0000-0000-0000A52C0000}"/>
    <cellStyle name="Separador de milhares 2 7" xfId="1037" xr:uid="{00000000-0005-0000-0000-0000A62C0000}"/>
    <cellStyle name="Separador de milhares 2 7 10" xfId="24639" xr:uid="{00000000-0005-0000-0000-0000A72C0000}"/>
    <cellStyle name="Separador de milhares 2 7 11" xfId="36204" xr:uid="{00000000-0005-0000-0000-0000A82C0000}"/>
    <cellStyle name="Separador de milhares 2 7 12" xfId="46593" xr:uid="{00000000-0005-0000-0000-0000A92C0000}"/>
    <cellStyle name="Separador de milhares 2 7 13" xfId="54525" xr:uid="{00000000-0005-0000-0000-0000AA2C0000}"/>
    <cellStyle name="Separador de milhares 2 7 14" xfId="3016" xr:uid="{00000000-0005-0000-0000-0000AB2C0000}"/>
    <cellStyle name="Separador de milhares 2 7 2" xfId="1980" xr:uid="{00000000-0005-0000-0000-0000AC2C0000}"/>
    <cellStyle name="Separador de milhares 2 7 2 10" xfId="47531" xr:uid="{00000000-0005-0000-0000-0000AD2C0000}"/>
    <cellStyle name="Separador de milhares 2 7 2 11" xfId="55457" xr:uid="{00000000-0005-0000-0000-0000AE2C0000}"/>
    <cellStyle name="Separador de milhares 2 7 2 12" xfId="3017" xr:uid="{00000000-0005-0000-0000-0000AF2C0000}"/>
    <cellStyle name="Separador de milhares 2 7 2 2" xfId="8830" xr:uid="{00000000-0005-0000-0000-0000B02C0000}"/>
    <cellStyle name="Separador de milhares 2 7 2 2 2" xfId="17005" xr:uid="{00000000-0005-0000-0000-0000B12C0000}"/>
    <cellStyle name="Separador de milhares 2 7 2 2 2 2" xfId="34001" xr:uid="{00000000-0005-0000-0000-0000B22C0000}"/>
    <cellStyle name="Separador de milhares 2 7 2 2 3" xfId="19752" xr:uid="{00000000-0005-0000-0000-0000B32C0000}"/>
    <cellStyle name="Separador de milhares 2 7 2 2 4" xfId="28499" xr:uid="{00000000-0005-0000-0000-0000B42C0000}"/>
    <cellStyle name="Separador de milhares 2 7 2 2 5" xfId="41693" xr:uid="{00000000-0005-0000-0000-0000B52C0000}"/>
    <cellStyle name="Separador de milhares 2 7 2 2 6" xfId="49730" xr:uid="{00000000-0005-0000-0000-0000B62C0000}"/>
    <cellStyle name="Separador de milhares 2 7 2 3" xfId="6631" xr:uid="{00000000-0005-0000-0000-0000B72C0000}"/>
    <cellStyle name="Separador de milhares 2 7 2 3 2" xfId="16780" xr:uid="{00000000-0005-0000-0000-0000B82C0000}"/>
    <cellStyle name="Separador de milhares 2 7 2 3 3" xfId="31250" xr:uid="{00000000-0005-0000-0000-0000B92C0000}"/>
    <cellStyle name="Separador de milhares 2 7 2 3 4" xfId="45124" xr:uid="{00000000-0005-0000-0000-0000BA2C0000}"/>
    <cellStyle name="Separador de milhares 2 7 2 4" xfId="14642" xr:uid="{00000000-0005-0000-0000-0000BB2C0000}"/>
    <cellStyle name="Separador de milhares 2 7 2 5" xfId="18067" xr:uid="{00000000-0005-0000-0000-0000BC2C0000}"/>
    <cellStyle name="Separador de milhares 2 7 2 6" xfId="20531" xr:uid="{00000000-0005-0000-0000-0000BD2C0000}"/>
    <cellStyle name="Separador de milhares 2 7 2 7" xfId="22545" xr:uid="{00000000-0005-0000-0000-0000BE2C0000}"/>
    <cellStyle name="Separador de milhares 2 7 2 8" xfId="25748" xr:uid="{00000000-0005-0000-0000-0000BF2C0000}"/>
    <cellStyle name="Separador de milhares 2 7 2 9" xfId="38071" xr:uid="{00000000-0005-0000-0000-0000C02C0000}"/>
    <cellStyle name="Separador de milhares 2 7 3" xfId="7959" xr:uid="{00000000-0005-0000-0000-0000C12C0000}"/>
    <cellStyle name="Separador de milhares 2 7 3 2" xfId="11992" xr:uid="{00000000-0005-0000-0000-0000C22C0000}"/>
    <cellStyle name="Separador de milhares 2 7 3 2 2" xfId="34000" xr:uid="{00000000-0005-0000-0000-0000C32C0000}"/>
    <cellStyle name="Separador de milhares 2 7 3 2 3" xfId="28498" xr:uid="{00000000-0005-0000-0000-0000C42C0000}"/>
    <cellStyle name="Separador de milhares 2 7 3 2 4" xfId="41692" xr:uid="{00000000-0005-0000-0000-0000C52C0000}"/>
    <cellStyle name="Separador de milhares 2 7 3 2 5" xfId="52926" xr:uid="{00000000-0005-0000-0000-0000C62C0000}"/>
    <cellStyle name="Separador de milhares 2 7 3 3" xfId="9944" xr:uid="{00000000-0005-0000-0000-0000C72C0000}"/>
    <cellStyle name="Separador de milhares 2 7 3 3 2" xfId="31249" xr:uid="{00000000-0005-0000-0000-0000C82C0000}"/>
    <cellStyle name="Separador de milhares 2 7 3 4" xfId="18882" xr:uid="{00000000-0005-0000-0000-0000C92C0000}"/>
    <cellStyle name="Separador de milhares 2 7 3 5" xfId="25747" xr:uid="{00000000-0005-0000-0000-0000CA2C0000}"/>
    <cellStyle name="Separador de milhares 2 7 3 6" xfId="38070" xr:uid="{00000000-0005-0000-0000-0000CB2C0000}"/>
    <cellStyle name="Separador de milhares 2 7 3 7" xfId="48859" xr:uid="{00000000-0005-0000-0000-0000CC2C0000}"/>
    <cellStyle name="Separador de milhares 2 7 4" xfId="5697" xr:uid="{00000000-0005-0000-0000-0000CD2C0000}"/>
    <cellStyle name="Separador de milhares 2 7 4 2" xfId="11408" xr:uid="{00000000-0005-0000-0000-0000CE2C0000}"/>
    <cellStyle name="Separador de milhares 2 7 4 2 2" xfId="33237" xr:uid="{00000000-0005-0000-0000-0000CF2C0000}"/>
    <cellStyle name="Separador de milhares 2 7 4 2 3" xfId="40929" xr:uid="{00000000-0005-0000-0000-0000D02C0000}"/>
    <cellStyle name="Separador de milhares 2 7 4 2 4" xfId="52390" xr:uid="{00000000-0005-0000-0000-0000D12C0000}"/>
    <cellStyle name="Separador de milhares 2 7 4 3" xfId="27735" xr:uid="{00000000-0005-0000-0000-0000D22C0000}"/>
    <cellStyle name="Separador de milhares 2 7 4 4" xfId="37058" xr:uid="{00000000-0005-0000-0000-0000D32C0000}"/>
    <cellStyle name="Separador de milhares 2 7 4 5" xfId="51287" xr:uid="{00000000-0005-0000-0000-0000D42C0000}"/>
    <cellStyle name="Separador de milhares 2 7 5" xfId="10761" xr:uid="{00000000-0005-0000-0000-0000D52C0000}"/>
    <cellStyle name="Separador de milhares 2 7 5 2" xfId="30486" xr:uid="{00000000-0005-0000-0000-0000D62C0000}"/>
    <cellStyle name="Separador de milhares 2 7 5 3" xfId="40172" xr:uid="{00000000-0005-0000-0000-0000D72C0000}"/>
    <cellStyle name="Separador de milhares 2 7 5 4" xfId="51643" xr:uid="{00000000-0005-0000-0000-0000D82C0000}"/>
    <cellStyle name="Separador de milhares 2 7 6" xfId="13879" xr:uid="{00000000-0005-0000-0000-0000D92C0000}"/>
    <cellStyle name="Separador de milhares 2 7 6 2" xfId="44253" xr:uid="{00000000-0005-0000-0000-0000DA2C0000}"/>
    <cellStyle name="Separador de milhares 2 7 7" xfId="14641" xr:uid="{00000000-0005-0000-0000-0000DB2C0000}"/>
    <cellStyle name="Separador de milhares 2 7 8" xfId="20530" xr:uid="{00000000-0005-0000-0000-0000DC2C0000}"/>
    <cellStyle name="Separador de milhares 2 7 9" xfId="22544" xr:uid="{00000000-0005-0000-0000-0000DD2C0000}"/>
    <cellStyle name="Separador de milhares 2 8" xfId="1277" xr:uid="{00000000-0005-0000-0000-0000DE2C0000}"/>
    <cellStyle name="Separador de milhares 2 8 10" xfId="24915" xr:uid="{00000000-0005-0000-0000-0000DF2C0000}"/>
    <cellStyle name="Separador de milhares 2 8 11" xfId="36480" xr:uid="{00000000-0005-0000-0000-0000E02C0000}"/>
    <cellStyle name="Separador de milhares 2 8 12" xfId="46833" xr:uid="{00000000-0005-0000-0000-0000E12C0000}"/>
    <cellStyle name="Separador de milhares 2 8 13" xfId="54765" xr:uid="{00000000-0005-0000-0000-0000E22C0000}"/>
    <cellStyle name="Separador de milhares 2 8 14" xfId="3018" xr:uid="{00000000-0005-0000-0000-0000E32C0000}"/>
    <cellStyle name="Separador de milhares 2 8 2" xfId="2208" xr:uid="{00000000-0005-0000-0000-0000E42C0000}"/>
    <cellStyle name="Separador de milhares 2 8 2 10" xfId="47759" xr:uid="{00000000-0005-0000-0000-0000E52C0000}"/>
    <cellStyle name="Separador de milhares 2 8 2 11" xfId="55685" xr:uid="{00000000-0005-0000-0000-0000E62C0000}"/>
    <cellStyle name="Separador de milhares 2 8 2 12" xfId="3019" xr:uid="{00000000-0005-0000-0000-0000E72C0000}"/>
    <cellStyle name="Separador de milhares 2 8 2 2" xfId="9058" xr:uid="{00000000-0005-0000-0000-0000E82C0000}"/>
    <cellStyle name="Separador de milhares 2 8 2 2 2" xfId="17006" xr:uid="{00000000-0005-0000-0000-0000E92C0000}"/>
    <cellStyle name="Separador de milhares 2 8 2 2 2 2" xfId="34003" xr:uid="{00000000-0005-0000-0000-0000EA2C0000}"/>
    <cellStyle name="Separador de milhares 2 8 2 2 3" xfId="19980" xr:uid="{00000000-0005-0000-0000-0000EB2C0000}"/>
    <cellStyle name="Separador de milhares 2 8 2 2 4" xfId="28501" xr:uid="{00000000-0005-0000-0000-0000EC2C0000}"/>
    <cellStyle name="Separador de milhares 2 8 2 2 5" xfId="41695" xr:uid="{00000000-0005-0000-0000-0000ED2C0000}"/>
    <cellStyle name="Separador de milhares 2 8 2 2 6" xfId="49958" xr:uid="{00000000-0005-0000-0000-0000EE2C0000}"/>
    <cellStyle name="Separador de milhares 2 8 2 3" xfId="6859" xr:uid="{00000000-0005-0000-0000-0000EF2C0000}"/>
    <cellStyle name="Separador de milhares 2 8 2 3 2" xfId="12588" xr:uid="{00000000-0005-0000-0000-0000F02C0000}"/>
    <cellStyle name="Separador de milhares 2 8 2 3 3" xfId="31252" xr:uid="{00000000-0005-0000-0000-0000F12C0000}"/>
    <cellStyle name="Separador de milhares 2 8 2 3 4" xfId="45352" xr:uid="{00000000-0005-0000-0000-0000F22C0000}"/>
    <cellStyle name="Separador de milhares 2 8 2 4" xfId="14644" xr:uid="{00000000-0005-0000-0000-0000F32C0000}"/>
    <cellStyle name="Separador de milhares 2 8 2 5" xfId="18238" xr:uid="{00000000-0005-0000-0000-0000F42C0000}"/>
    <cellStyle name="Separador de milhares 2 8 2 6" xfId="20533" xr:uid="{00000000-0005-0000-0000-0000F52C0000}"/>
    <cellStyle name="Separador de milhares 2 8 2 7" xfId="22547" xr:uid="{00000000-0005-0000-0000-0000F62C0000}"/>
    <cellStyle name="Separador de milhares 2 8 2 8" xfId="25750" xr:uid="{00000000-0005-0000-0000-0000F72C0000}"/>
    <cellStyle name="Separador de milhares 2 8 2 9" xfId="38073" xr:uid="{00000000-0005-0000-0000-0000F82C0000}"/>
    <cellStyle name="Separador de milhares 2 8 3" xfId="8187" xr:uid="{00000000-0005-0000-0000-0000F92C0000}"/>
    <cellStyle name="Separador de milhares 2 8 3 2" xfId="11993" xr:uid="{00000000-0005-0000-0000-0000FA2C0000}"/>
    <cellStyle name="Separador de milhares 2 8 3 2 2" xfId="34002" xr:uid="{00000000-0005-0000-0000-0000FB2C0000}"/>
    <cellStyle name="Separador de milhares 2 8 3 2 3" xfId="28500" xr:uid="{00000000-0005-0000-0000-0000FC2C0000}"/>
    <cellStyle name="Separador de milhares 2 8 3 2 4" xfId="41694" xr:uid="{00000000-0005-0000-0000-0000FD2C0000}"/>
    <cellStyle name="Separador de milhares 2 8 3 2 5" xfId="52927" xr:uid="{00000000-0005-0000-0000-0000FE2C0000}"/>
    <cellStyle name="Separador de milhares 2 8 3 3" xfId="9436" xr:uid="{00000000-0005-0000-0000-0000FF2C0000}"/>
    <cellStyle name="Separador de milhares 2 8 3 3 2" xfId="31251" xr:uid="{00000000-0005-0000-0000-0000002D0000}"/>
    <cellStyle name="Separador de milhares 2 8 3 4" xfId="19110" xr:uid="{00000000-0005-0000-0000-0000012D0000}"/>
    <cellStyle name="Separador de milhares 2 8 3 5" xfId="25749" xr:uid="{00000000-0005-0000-0000-0000022D0000}"/>
    <cellStyle name="Separador de milhares 2 8 3 6" xfId="38072" xr:uid="{00000000-0005-0000-0000-0000032D0000}"/>
    <cellStyle name="Separador de milhares 2 8 3 7" xfId="49087" xr:uid="{00000000-0005-0000-0000-0000042D0000}"/>
    <cellStyle name="Separador de milhares 2 8 4" xfId="5937" xr:uid="{00000000-0005-0000-0000-0000052D0000}"/>
    <cellStyle name="Separador de milhares 2 8 4 2" xfId="11636" xr:uid="{00000000-0005-0000-0000-0000062D0000}"/>
    <cellStyle name="Separador de milhares 2 8 4 2 2" xfId="33465" xr:uid="{00000000-0005-0000-0000-0000072D0000}"/>
    <cellStyle name="Separador de milhares 2 8 4 2 3" xfId="41157" xr:uid="{00000000-0005-0000-0000-0000082D0000}"/>
    <cellStyle name="Separador de milhares 2 8 4 2 4" xfId="52618" xr:uid="{00000000-0005-0000-0000-0000092D0000}"/>
    <cellStyle name="Separador de milhares 2 8 4 3" xfId="27963" xr:uid="{00000000-0005-0000-0000-00000A2D0000}"/>
    <cellStyle name="Separador de milhares 2 8 4 4" xfId="37286" xr:uid="{00000000-0005-0000-0000-00000B2D0000}"/>
    <cellStyle name="Separador de milhares 2 8 4 5" xfId="51126" xr:uid="{00000000-0005-0000-0000-00000C2D0000}"/>
    <cellStyle name="Separador de milhares 2 8 5" xfId="10892" xr:uid="{00000000-0005-0000-0000-00000D2D0000}"/>
    <cellStyle name="Separador de milhares 2 8 5 2" xfId="30714" xr:uid="{00000000-0005-0000-0000-00000E2D0000}"/>
    <cellStyle name="Separador de milhares 2 8 5 3" xfId="40400" xr:uid="{00000000-0005-0000-0000-00000F2D0000}"/>
    <cellStyle name="Separador de milhares 2 8 5 4" xfId="51871" xr:uid="{00000000-0005-0000-0000-0000102D0000}"/>
    <cellStyle name="Separador de milhares 2 8 6" xfId="14107" xr:uid="{00000000-0005-0000-0000-0000112D0000}"/>
    <cellStyle name="Separador de milhares 2 8 6 2" xfId="44481" xr:uid="{00000000-0005-0000-0000-0000122D0000}"/>
    <cellStyle name="Separador de milhares 2 8 7" xfId="14643" xr:uid="{00000000-0005-0000-0000-0000132D0000}"/>
    <cellStyle name="Separador de milhares 2 8 8" xfId="20532" xr:uid="{00000000-0005-0000-0000-0000142D0000}"/>
    <cellStyle name="Separador de milhares 2 8 9" xfId="22546" xr:uid="{00000000-0005-0000-0000-0000152D0000}"/>
    <cellStyle name="Separador de milhares 2 9" xfId="747" xr:uid="{00000000-0005-0000-0000-0000162D0000}"/>
    <cellStyle name="Separador de milhares 2 9 10" xfId="35878" xr:uid="{00000000-0005-0000-0000-0000172D0000}"/>
    <cellStyle name="Separador de milhares 2 9 11" xfId="46303" xr:uid="{00000000-0005-0000-0000-0000182D0000}"/>
    <cellStyle name="Separador de milhares 2 9 12" xfId="54235" xr:uid="{00000000-0005-0000-0000-0000192D0000}"/>
    <cellStyle name="Separador de milhares 2 9 13" xfId="3020" xr:uid="{00000000-0005-0000-0000-00001A2D0000}"/>
    <cellStyle name="Separador de milhares 2 9 2" xfId="1695" xr:uid="{00000000-0005-0000-0000-00001B2D0000}"/>
    <cellStyle name="Separador de milhares 2 9 2 10" xfId="47246" xr:uid="{00000000-0005-0000-0000-00001C2D0000}"/>
    <cellStyle name="Separador de milhares 2 9 2 11" xfId="55172" xr:uid="{00000000-0005-0000-0000-00001D2D0000}"/>
    <cellStyle name="Separador de milhares 2 9 2 12" xfId="3021" xr:uid="{00000000-0005-0000-0000-00001E2D0000}"/>
    <cellStyle name="Separador de milhares 2 9 2 2" xfId="8545" xr:uid="{00000000-0005-0000-0000-00001F2D0000}"/>
    <cellStyle name="Separador de milhares 2 9 2 2 2" xfId="17007" xr:uid="{00000000-0005-0000-0000-0000202D0000}"/>
    <cellStyle name="Separador de milhares 2 9 2 2 2 2" xfId="34005" xr:uid="{00000000-0005-0000-0000-0000212D0000}"/>
    <cellStyle name="Separador de milhares 2 9 2 2 3" xfId="19467" xr:uid="{00000000-0005-0000-0000-0000222D0000}"/>
    <cellStyle name="Separador de milhares 2 9 2 2 4" xfId="28503" xr:uid="{00000000-0005-0000-0000-0000232D0000}"/>
    <cellStyle name="Separador de milhares 2 9 2 2 5" xfId="41697" xr:uid="{00000000-0005-0000-0000-0000242D0000}"/>
    <cellStyle name="Separador de milhares 2 9 2 2 6" xfId="49445" xr:uid="{00000000-0005-0000-0000-0000252D0000}"/>
    <cellStyle name="Separador de milhares 2 9 2 3" xfId="6346" xr:uid="{00000000-0005-0000-0000-0000262D0000}"/>
    <cellStyle name="Separador de milhares 2 9 2 3 2" xfId="10226" xr:uid="{00000000-0005-0000-0000-0000272D0000}"/>
    <cellStyle name="Separador de milhares 2 9 2 3 3" xfId="31254" xr:uid="{00000000-0005-0000-0000-0000282D0000}"/>
    <cellStyle name="Separador de milhares 2 9 2 3 4" xfId="44839" xr:uid="{00000000-0005-0000-0000-0000292D0000}"/>
    <cellStyle name="Separador de milhares 2 9 2 4" xfId="14646" xr:uid="{00000000-0005-0000-0000-00002A2D0000}"/>
    <cellStyle name="Separador de milhares 2 9 2 5" xfId="17950" xr:uid="{00000000-0005-0000-0000-00002B2D0000}"/>
    <cellStyle name="Separador de milhares 2 9 2 6" xfId="20535" xr:uid="{00000000-0005-0000-0000-00002C2D0000}"/>
    <cellStyle name="Separador de milhares 2 9 2 7" xfId="22549" xr:uid="{00000000-0005-0000-0000-00002D2D0000}"/>
    <cellStyle name="Separador de milhares 2 9 2 8" xfId="25752" xr:uid="{00000000-0005-0000-0000-00002E2D0000}"/>
    <cellStyle name="Separador de milhares 2 9 2 9" xfId="38075" xr:uid="{00000000-0005-0000-0000-00002F2D0000}"/>
    <cellStyle name="Separador de milhares 2 9 3" xfId="7674" xr:uid="{00000000-0005-0000-0000-0000302D0000}"/>
    <cellStyle name="Separador de milhares 2 9 3 2" xfId="11994" xr:uid="{00000000-0005-0000-0000-0000312D0000}"/>
    <cellStyle name="Separador de milhares 2 9 3 2 2" xfId="34004" xr:uid="{00000000-0005-0000-0000-0000322D0000}"/>
    <cellStyle name="Separador de milhares 2 9 3 2 3" xfId="41696" xr:uid="{00000000-0005-0000-0000-0000332D0000}"/>
    <cellStyle name="Separador de milhares 2 9 3 2 4" xfId="52928" xr:uid="{00000000-0005-0000-0000-0000342D0000}"/>
    <cellStyle name="Separador de milhares 2 9 3 3" xfId="18597" xr:uid="{00000000-0005-0000-0000-0000352D0000}"/>
    <cellStyle name="Separador de milhares 2 9 3 4" xfId="28502" xr:uid="{00000000-0005-0000-0000-0000362D0000}"/>
    <cellStyle name="Separador de milhares 2 9 3 5" xfId="38074" xr:uid="{00000000-0005-0000-0000-0000372D0000}"/>
    <cellStyle name="Separador de milhares 2 9 3 6" xfId="48574" xr:uid="{00000000-0005-0000-0000-0000382D0000}"/>
    <cellStyle name="Separador de milhares 2 9 4" xfId="5407" xr:uid="{00000000-0005-0000-0000-0000392D0000}"/>
    <cellStyle name="Separador de milhares 2 9 4 2" xfId="9878" xr:uid="{00000000-0005-0000-0000-00003A2D0000}"/>
    <cellStyle name="Separador de milhares 2 9 4 3" xfId="31253" xr:uid="{00000000-0005-0000-0000-00003B2D0000}"/>
    <cellStyle name="Separador de milhares 2 9 4 4" xfId="39887" xr:uid="{00000000-0005-0000-0000-00003C2D0000}"/>
    <cellStyle name="Separador de milhares 2 9 4 5" xfId="50963" xr:uid="{00000000-0005-0000-0000-00003D2D0000}"/>
    <cellStyle name="Separador de milhares 2 9 5" xfId="13594" xr:uid="{00000000-0005-0000-0000-00003E2D0000}"/>
    <cellStyle name="Separador de milhares 2 9 5 2" xfId="43968" xr:uid="{00000000-0005-0000-0000-00003F2D0000}"/>
    <cellStyle name="Separador de milhares 2 9 6" xfId="14645" xr:uid="{00000000-0005-0000-0000-0000402D0000}"/>
    <cellStyle name="Separador de milhares 2 9 7" xfId="20534" xr:uid="{00000000-0005-0000-0000-0000412D0000}"/>
    <cellStyle name="Separador de milhares 2 9 8" xfId="22548" xr:uid="{00000000-0005-0000-0000-0000422D0000}"/>
    <cellStyle name="Separador de milhares 2 9 9" xfId="25751" xr:uid="{00000000-0005-0000-0000-0000432D0000}"/>
    <cellStyle name="Separador de milhares 4 3" xfId="55903" xr:uid="{00000000-0005-0000-0000-0000442D0000}"/>
    <cellStyle name="Vírgula" xfId="1" builtinId="3"/>
    <cellStyle name="Vírgula 10" xfId="185" xr:uid="{00000000-0005-0000-0000-0000462D0000}"/>
    <cellStyle name="Vírgula 10 10" xfId="9346" xr:uid="{00000000-0005-0000-0000-0000472D0000}"/>
    <cellStyle name="Vírgula 10 10 2" xfId="43480" xr:uid="{00000000-0005-0000-0000-0000482D0000}"/>
    <cellStyle name="Vírgula 10 10 3" xfId="50608" xr:uid="{00000000-0005-0000-0000-0000492D0000}"/>
    <cellStyle name="Vírgula 10 11" xfId="14648" xr:uid="{00000000-0005-0000-0000-00004A2D0000}"/>
    <cellStyle name="Vírgula 10 12" xfId="20537" xr:uid="{00000000-0005-0000-0000-00004B2D0000}"/>
    <cellStyle name="Vírgula 10 13" xfId="22551" xr:uid="{00000000-0005-0000-0000-00004C2D0000}"/>
    <cellStyle name="Vírgula 10 14" xfId="24467" xr:uid="{00000000-0005-0000-0000-00004D2D0000}"/>
    <cellStyle name="Vírgula 10 15" xfId="35780" xr:uid="{00000000-0005-0000-0000-00004E2D0000}"/>
    <cellStyle name="Vírgula 10 16" xfId="45742" xr:uid="{00000000-0005-0000-0000-00004F2D0000}"/>
    <cellStyle name="Vírgula 10 17" xfId="53675" xr:uid="{00000000-0005-0000-0000-0000502D0000}"/>
    <cellStyle name="Vírgula 10 18" xfId="3023" xr:uid="{00000000-0005-0000-0000-0000512D0000}"/>
    <cellStyle name="Vírgula 10 2" xfId="466" xr:uid="{00000000-0005-0000-0000-0000522D0000}"/>
    <cellStyle name="Vírgula 10 2 10" xfId="22552" xr:uid="{00000000-0005-0000-0000-0000532D0000}"/>
    <cellStyle name="Vírgula 10 2 11" xfId="24743" xr:uid="{00000000-0005-0000-0000-0000542D0000}"/>
    <cellStyle name="Vírgula 10 2 12" xfId="36308" xr:uid="{00000000-0005-0000-0000-0000552D0000}"/>
    <cellStyle name="Vírgula 10 2 13" xfId="46022" xr:uid="{00000000-0005-0000-0000-0000562D0000}"/>
    <cellStyle name="Vírgula 10 2 14" xfId="53954" xr:uid="{00000000-0005-0000-0000-0000572D0000}"/>
    <cellStyle name="Vírgula 10 2 15" xfId="3024" xr:uid="{00000000-0005-0000-0000-0000582D0000}"/>
    <cellStyle name="Vírgula 10 2 2" xfId="1129" xr:uid="{00000000-0005-0000-0000-0000592D0000}"/>
    <cellStyle name="Vírgula 10 2 2 10" xfId="46685" xr:uid="{00000000-0005-0000-0000-00005A2D0000}"/>
    <cellStyle name="Vírgula 10 2 2 11" xfId="54617" xr:uid="{00000000-0005-0000-0000-00005B2D0000}"/>
    <cellStyle name="Vírgula 10 2 2 12" xfId="3025" xr:uid="{00000000-0005-0000-0000-00005C2D0000}"/>
    <cellStyle name="Vírgula 10 2 2 2" xfId="3026" xr:uid="{00000000-0005-0000-0000-00005D2D0000}"/>
    <cellStyle name="Vírgula 10 2 2 2 2" xfId="8044" xr:uid="{00000000-0005-0000-0000-00005E2D0000}"/>
    <cellStyle name="Vírgula 10 2 2 2 2 2" xfId="34009" xr:uid="{00000000-0005-0000-0000-00005F2D0000}"/>
    <cellStyle name="Vírgula 10 2 2 2 3" xfId="14651" xr:uid="{00000000-0005-0000-0000-0000602D0000}"/>
    <cellStyle name="Vírgula 10 2 2 2 4" xfId="19837" xr:uid="{00000000-0005-0000-0000-0000612D0000}"/>
    <cellStyle name="Vírgula 10 2 2 2 5" xfId="20540" xr:uid="{00000000-0005-0000-0000-0000622D0000}"/>
    <cellStyle name="Vírgula 10 2 2 2 6" xfId="22554" xr:uid="{00000000-0005-0000-0000-0000632D0000}"/>
    <cellStyle name="Vírgula 10 2 2 2 7" xfId="28507" xr:uid="{00000000-0005-0000-0000-0000642D0000}"/>
    <cellStyle name="Vírgula 10 2 2 2 8" xfId="41701" xr:uid="{00000000-0005-0000-0000-0000652D0000}"/>
    <cellStyle name="Vírgula 10 2 2 2 9" xfId="48944" xr:uid="{00000000-0005-0000-0000-0000662D0000}"/>
    <cellStyle name="Vírgula 10 2 2 3" xfId="5789" xr:uid="{00000000-0005-0000-0000-0000672D0000}"/>
    <cellStyle name="Vírgula 10 2 2 3 2" xfId="16792" xr:uid="{00000000-0005-0000-0000-0000682D0000}"/>
    <cellStyle name="Vírgula 10 2 2 3 3" xfId="31258" xr:uid="{00000000-0005-0000-0000-0000692D0000}"/>
    <cellStyle name="Vírgula 10 2 2 3 4" xfId="44338" xr:uid="{00000000-0005-0000-0000-00006A2D0000}"/>
    <cellStyle name="Vírgula 10 2 2 4" xfId="13964" xr:uid="{00000000-0005-0000-0000-00006B2D0000}"/>
    <cellStyle name="Vírgula 10 2 2 5" xfId="14650" xr:uid="{00000000-0005-0000-0000-00006C2D0000}"/>
    <cellStyle name="Vírgula 10 2 2 6" xfId="20539" xr:uid="{00000000-0005-0000-0000-00006D2D0000}"/>
    <cellStyle name="Vírgula 10 2 2 7" xfId="22553" xr:uid="{00000000-0005-0000-0000-00006E2D0000}"/>
    <cellStyle name="Vírgula 10 2 2 8" xfId="25756" xr:uid="{00000000-0005-0000-0000-00006F2D0000}"/>
    <cellStyle name="Vírgula 10 2 2 9" xfId="38079" xr:uid="{00000000-0005-0000-0000-0000702D0000}"/>
    <cellStyle name="Vírgula 10 2 3" xfId="2065" xr:uid="{00000000-0005-0000-0000-0000712D0000}"/>
    <cellStyle name="Vírgula 10 2 3 10" xfId="47616" xr:uid="{00000000-0005-0000-0000-0000722D0000}"/>
    <cellStyle name="Vírgula 10 2 3 11" xfId="55542" xr:uid="{00000000-0005-0000-0000-0000732D0000}"/>
    <cellStyle name="Vírgula 10 2 3 12" xfId="3027" xr:uid="{00000000-0005-0000-0000-0000742D0000}"/>
    <cellStyle name="Vírgula 10 2 3 2" xfId="8915" xr:uid="{00000000-0005-0000-0000-0000752D0000}"/>
    <cellStyle name="Vírgula 10 2 3 2 2" xfId="17008" xr:uid="{00000000-0005-0000-0000-0000762D0000}"/>
    <cellStyle name="Vírgula 10 2 3 2 2 2" xfId="34010" xr:uid="{00000000-0005-0000-0000-0000772D0000}"/>
    <cellStyle name="Vírgula 10 2 3 2 3" xfId="28508" xr:uid="{00000000-0005-0000-0000-0000782D0000}"/>
    <cellStyle name="Vírgula 10 2 3 2 4" xfId="41702" xr:uid="{00000000-0005-0000-0000-0000792D0000}"/>
    <cellStyle name="Vírgula 10 2 3 2 5" xfId="49815" xr:uid="{00000000-0005-0000-0000-00007A2D0000}"/>
    <cellStyle name="Vírgula 10 2 3 3" xfId="6716" xr:uid="{00000000-0005-0000-0000-00007B2D0000}"/>
    <cellStyle name="Vírgula 10 2 3 3 2" xfId="31259" xr:uid="{00000000-0005-0000-0000-00007C2D0000}"/>
    <cellStyle name="Vírgula 10 2 3 3 3" xfId="45209" xr:uid="{00000000-0005-0000-0000-00007D2D0000}"/>
    <cellStyle name="Vírgula 10 2 3 4" xfId="14652" xr:uid="{00000000-0005-0000-0000-00007E2D0000}"/>
    <cellStyle name="Vírgula 10 2 3 5" xfId="18967" xr:uid="{00000000-0005-0000-0000-00007F2D0000}"/>
    <cellStyle name="Vírgula 10 2 3 6" xfId="20541" xr:uid="{00000000-0005-0000-0000-0000802D0000}"/>
    <cellStyle name="Vírgula 10 2 3 7" xfId="22555" xr:uid="{00000000-0005-0000-0000-0000812D0000}"/>
    <cellStyle name="Vírgula 10 2 3 8" xfId="25757" xr:uid="{00000000-0005-0000-0000-0000822D0000}"/>
    <cellStyle name="Vírgula 10 2 3 9" xfId="38080" xr:uid="{00000000-0005-0000-0000-0000832D0000}"/>
    <cellStyle name="Vírgula 10 2 4" xfId="7417" xr:uid="{00000000-0005-0000-0000-0000842D0000}"/>
    <cellStyle name="Vírgula 10 2 4 2" xfId="11997" xr:uid="{00000000-0005-0000-0000-0000852D0000}"/>
    <cellStyle name="Vírgula 10 2 4 2 2" xfId="34008" xr:uid="{00000000-0005-0000-0000-0000862D0000}"/>
    <cellStyle name="Vírgula 10 2 4 2 3" xfId="28506" xr:uid="{00000000-0005-0000-0000-0000872D0000}"/>
    <cellStyle name="Vírgula 10 2 4 2 4" xfId="41700" xr:uid="{00000000-0005-0000-0000-0000882D0000}"/>
    <cellStyle name="Vírgula 10 2 4 2 5" xfId="52931" xr:uid="{00000000-0005-0000-0000-0000892D0000}"/>
    <cellStyle name="Vírgula 10 2 4 3" xfId="12615" xr:uid="{00000000-0005-0000-0000-00008A2D0000}"/>
    <cellStyle name="Vírgula 10 2 4 3 2" xfId="31257" xr:uid="{00000000-0005-0000-0000-00008B2D0000}"/>
    <cellStyle name="Vírgula 10 2 4 4" xfId="25755" xr:uid="{00000000-0005-0000-0000-00008C2D0000}"/>
    <cellStyle name="Vírgula 10 2 4 5" xfId="38078" xr:uid="{00000000-0005-0000-0000-00008D2D0000}"/>
    <cellStyle name="Vírgula 10 2 4 6" xfId="48317" xr:uid="{00000000-0005-0000-0000-00008E2D0000}"/>
    <cellStyle name="Vírgula 10 2 5" xfId="5126" xr:uid="{00000000-0005-0000-0000-00008F2D0000}"/>
    <cellStyle name="Vírgula 10 2 5 2" xfId="11493" xr:uid="{00000000-0005-0000-0000-0000902D0000}"/>
    <cellStyle name="Vírgula 10 2 5 2 2" xfId="33322" xr:uid="{00000000-0005-0000-0000-0000912D0000}"/>
    <cellStyle name="Vírgula 10 2 5 2 3" xfId="41014" xr:uid="{00000000-0005-0000-0000-0000922D0000}"/>
    <cellStyle name="Vírgula 10 2 5 2 4" xfId="52475" xr:uid="{00000000-0005-0000-0000-0000932D0000}"/>
    <cellStyle name="Vírgula 10 2 5 3" xfId="27820" xr:uid="{00000000-0005-0000-0000-0000942D0000}"/>
    <cellStyle name="Vírgula 10 2 5 4" xfId="37143" xr:uid="{00000000-0005-0000-0000-0000952D0000}"/>
    <cellStyle name="Vírgula 10 2 5 5" xfId="51283" xr:uid="{00000000-0005-0000-0000-0000962D0000}"/>
    <cellStyle name="Vírgula 10 2 6" xfId="10796" xr:uid="{00000000-0005-0000-0000-0000972D0000}"/>
    <cellStyle name="Vírgula 10 2 6 2" xfId="30571" xr:uid="{00000000-0005-0000-0000-0000982D0000}"/>
    <cellStyle name="Vírgula 10 2 6 3" xfId="40257" xr:uid="{00000000-0005-0000-0000-0000992D0000}"/>
    <cellStyle name="Vírgula 10 2 6 4" xfId="51728" xr:uid="{00000000-0005-0000-0000-00009A2D0000}"/>
    <cellStyle name="Vírgula 10 2 7" xfId="13451" xr:uid="{00000000-0005-0000-0000-00009B2D0000}"/>
    <cellStyle name="Vírgula 10 2 7 2" xfId="43711" xr:uid="{00000000-0005-0000-0000-00009C2D0000}"/>
    <cellStyle name="Vírgula 10 2 8" xfId="14649" xr:uid="{00000000-0005-0000-0000-00009D2D0000}"/>
    <cellStyle name="Vírgula 10 2 9" xfId="20538" xr:uid="{00000000-0005-0000-0000-00009E2D0000}"/>
    <cellStyle name="Vírgula 10 3" xfId="1381" xr:uid="{00000000-0005-0000-0000-00009F2D0000}"/>
    <cellStyle name="Vírgula 10 3 10" xfId="25019" xr:uid="{00000000-0005-0000-0000-0000A02D0000}"/>
    <cellStyle name="Vírgula 10 3 11" xfId="36584" xr:uid="{00000000-0005-0000-0000-0000A12D0000}"/>
    <cellStyle name="Vírgula 10 3 12" xfId="46937" xr:uid="{00000000-0005-0000-0000-0000A22D0000}"/>
    <cellStyle name="Vírgula 10 3 13" xfId="54869" xr:uid="{00000000-0005-0000-0000-0000A32D0000}"/>
    <cellStyle name="Vírgula 10 3 14" xfId="3028" xr:uid="{00000000-0005-0000-0000-0000A42D0000}"/>
    <cellStyle name="Vírgula 10 3 2" xfId="2293" xr:uid="{00000000-0005-0000-0000-0000A52D0000}"/>
    <cellStyle name="Vírgula 10 3 2 10" xfId="47844" xr:uid="{00000000-0005-0000-0000-0000A62D0000}"/>
    <cellStyle name="Vírgula 10 3 2 11" xfId="55770" xr:uid="{00000000-0005-0000-0000-0000A72D0000}"/>
    <cellStyle name="Vírgula 10 3 2 12" xfId="3029" xr:uid="{00000000-0005-0000-0000-0000A82D0000}"/>
    <cellStyle name="Vírgula 10 3 2 2" xfId="9143" xr:uid="{00000000-0005-0000-0000-0000A92D0000}"/>
    <cellStyle name="Vírgula 10 3 2 2 2" xfId="17009" xr:uid="{00000000-0005-0000-0000-0000AA2D0000}"/>
    <cellStyle name="Vírgula 10 3 2 2 2 2" xfId="34012" xr:uid="{00000000-0005-0000-0000-0000AB2D0000}"/>
    <cellStyle name="Vírgula 10 3 2 2 3" xfId="20065" xr:uid="{00000000-0005-0000-0000-0000AC2D0000}"/>
    <cellStyle name="Vírgula 10 3 2 2 4" xfId="28510" xr:uid="{00000000-0005-0000-0000-0000AD2D0000}"/>
    <cellStyle name="Vírgula 10 3 2 2 5" xfId="41704" xr:uid="{00000000-0005-0000-0000-0000AE2D0000}"/>
    <cellStyle name="Vírgula 10 3 2 2 6" xfId="50043" xr:uid="{00000000-0005-0000-0000-0000AF2D0000}"/>
    <cellStyle name="Vírgula 10 3 2 3" xfId="6944" xr:uid="{00000000-0005-0000-0000-0000B02D0000}"/>
    <cellStyle name="Vírgula 10 3 2 3 2" xfId="10049" xr:uid="{00000000-0005-0000-0000-0000B12D0000}"/>
    <cellStyle name="Vírgula 10 3 2 3 3" xfId="31261" xr:uid="{00000000-0005-0000-0000-0000B22D0000}"/>
    <cellStyle name="Vírgula 10 3 2 3 4" xfId="45437" xr:uid="{00000000-0005-0000-0000-0000B32D0000}"/>
    <cellStyle name="Vírgula 10 3 2 4" xfId="14654" xr:uid="{00000000-0005-0000-0000-0000B42D0000}"/>
    <cellStyle name="Vírgula 10 3 2 5" xfId="18323" xr:uid="{00000000-0005-0000-0000-0000B52D0000}"/>
    <cellStyle name="Vírgula 10 3 2 6" xfId="20543" xr:uid="{00000000-0005-0000-0000-0000B62D0000}"/>
    <cellStyle name="Vírgula 10 3 2 7" xfId="22557" xr:uid="{00000000-0005-0000-0000-0000B72D0000}"/>
    <cellStyle name="Vírgula 10 3 2 8" xfId="25759" xr:uid="{00000000-0005-0000-0000-0000B82D0000}"/>
    <cellStyle name="Vírgula 10 3 2 9" xfId="38082" xr:uid="{00000000-0005-0000-0000-0000B92D0000}"/>
    <cellStyle name="Vírgula 10 3 3" xfId="8272" xr:uid="{00000000-0005-0000-0000-0000BA2D0000}"/>
    <cellStyle name="Vírgula 10 3 3 2" xfId="11998" xr:uid="{00000000-0005-0000-0000-0000BB2D0000}"/>
    <cellStyle name="Vírgula 10 3 3 2 2" xfId="34011" xr:uid="{00000000-0005-0000-0000-0000BC2D0000}"/>
    <cellStyle name="Vírgula 10 3 3 2 3" xfId="28509" xr:uid="{00000000-0005-0000-0000-0000BD2D0000}"/>
    <cellStyle name="Vírgula 10 3 3 2 4" xfId="41703" xr:uid="{00000000-0005-0000-0000-0000BE2D0000}"/>
    <cellStyle name="Vírgula 10 3 3 2 5" xfId="52932" xr:uid="{00000000-0005-0000-0000-0000BF2D0000}"/>
    <cellStyle name="Vírgula 10 3 3 3" xfId="16842" xr:uid="{00000000-0005-0000-0000-0000C02D0000}"/>
    <cellStyle name="Vírgula 10 3 3 3 2" xfId="31260" xr:uid="{00000000-0005-0000-0000-0000C12D0000}"/>
    <cellStyle name="Vírgula 10 3 3 4" xfId="19195" xr:uid="{00000000-0005-0000-0000-0000C22D0000}"/>
    <cellStyle name="Vírgula 10 3 3 5" xfId="25758" xr:uid="{00000000-0005-0000-0000-0000C32D0000}"/>
    <cellStyle name="Vírgula 10 3 3 6" xfId="38081" xr:uid="{00000000-0005-0000-0000-0000C42D0000}"/>
    <cellStyle name="Vírgula 10 3 3 7" xfId="49172" xr:uid="{00000000-0005-0000-0000-0000C52D0000}"/>
    <cellStyle name="Vírgula 10 3 4" xfId="6041" xr:uid="{00000000-0005-0000-0000-0000C62D0000}"/>
    <cellStyle name="Vírgula 10 3 4 2" xfId="11721" xr:uid="{00000000-0005-0000-0000-0000C72D0000}"/>
    <cellStyle name="Vírgula 10 3 4 2 2" xfId="33550" xr:uid="{00000000-0005-0000-0000-0000C82D0000}"/>
    <cellStyle name="Vírgula 10 3 4 2 3" xfId="41242" xr:uid="{00000000-0005-0000-0000-0000C92D0000}"/>
    <cellStyle name="Vírgula 10 3 4 2 4" xfId="52703" xr:uid="{00000000-0005-0000-0000-0000CA2D0000}"/>
    <cellStyle name="Vírgula 10 3 4 3" xfId="28048" xr:uid="{00000000-0005-0000-0000-0000CB2D0000}"/>
    <cellStyle name="Vírgula 10 3 4 4" xfId="37371" xr:uid="{00000000-0005-0000-0000-0000CC2D0000}"/>
    <cellStyle name="Vírgula 10 3 4 5" xfId="50584" xr:uid="{00000000-0005-0000-0000-0000CD2D0000}"/>
    <cellStyle name="Vírgula 10 3 5" xfId="10977" xr:uid="{00000000-0005-0000-0000-0000CE2D0000}"/>
    <cellStyle name="Vírgula 10 3 5 2" xfId="30799" xr:uid="{00000000-0005-0000-0000-0000CF2D0000}"/>
    <cellStyle name="Vírgula 10 3 5 3" xfId="40485" xr:uid="{00000000-0005-0000-0000-0000D02D0000}"/>
    <cellStyle name="Vírgula 10 3 5 4" xfId="51956" xr:uid="{00000000-0005-0000-0000-0000D12D0000}"/>
    <cellStyle name="Vírgula 10 3 6" xfId="14192" xr:uid="{00000000-0005-0000-0000-0000D22D0000}"/>
    <cellStyle name="Vírgula 10 3 6 2" xfId="44566" xr:uid="{00000000-0005-0000-0000-0000D32D0000}"/>
    <cellStyle name="Vírgula 10 3 7" xfId="14653" xr:uid="{00000000-0005-0000-0000-0000D42D0000}"/>
    <cellStyle name="Vírgula 10 3 8" xfId="20542" xr:uid="{00000000-0005-0000-0000-0000D52D0000}"/>
    <cellStyle name="Vírgula 10 3 9" xfId="22556" xr:uid="{00000000-0005-0000-0000-0000D62D0000}"/>
    <cellStyle name="Vírgula 10 4" xfId="889" xr:uid="{00000000-0005-0000-0000-0000D72D0000}"/>
    <cellStyle name="Vírgula 10 4 10" xfId="36044" xr:uid="{00000000-0005-0000-0000-0000D82D0000}"/>
    <cellStyle name="Vírgula 10 4 11" xfId="46445" xr:uid="{00000000-0005-0000-0000-0000D92D0000}"/>
    <cellStyle name="Vírgula 10 4 12" xfId="54377" xr:uid="{00000000-0005-0000-0000-0000DA2D0000}"/>
    <cellStyle name="Vírgula 10 4 13" xfId="3030" xr:uid="{00000000-0005-0000-0000-0000DB2D0000}"/>
    <cellStyle name="Vírgula 10 4 2" xfId="1837" xr:uid="{00000000-0005-0000-0000-0000DC2D0000}"/>
    <cellStyle name="Vírgula 10 4 2 10" xfId="47388" xr:uid="{00000000-0005-0000-0000-0000DD2D0000}"/>
    <cellStyle name="Vírgula 10 4 2 11" xfId="55314" xr:uid="{00000000-0005-0000-0000-0000DE2D0000}"/>
    <cellStyle name="Vírgula 10 4 2 12" xfId="3031" xr:uid="{00000000-0005-0000-0000-0000DF2D0000}"/>
    <cellStyle name="Vírgula 10 4 2 2" xfId="8687" xr:uid="{00000000-0005-0000-0000-0000E02D0000}"/>
    <cellStyle name="Vírgula 10 4 2 2 2" xfId="17010" xr:uid="{00000000-0005-0000-0000-0000E12D0000}"/>
    <cellStyle name="Vírgula 10 4 2 2 2 2" xfId="34014" xr:uid="{00000000-0005-0000-0000-0000E22D0000}"/>
    <cellStyle name="Vírgula 10 4 2 2 3" xfId="19609" xr:uid="{00000000-0005-0000-0000-0000E32D0000}"/>
    <cellStyle name="Vírgula 10 4 2 2 4" xfId="28512" xr:uid="{00000000-0005-0000-0000-0000E42D0000}"/>
    <cellStyle name="Vírgula 10 4 2 2 5" xfId="41706" xr:uid="{00000000-0005-0000-0000-0000E52D0000}"/>
    <cellStyle name="Vírgula 10 4 2 2 6" xfId="49587" xr:uid="{00000000-0005-0000-0000-0000E62D0000}"/>
    <cellStyle name="Vírgula 10 4 2 3" xfId="6488" xr:uid="{00000000-0005-0000-0000-0000E72D0000}"/>
    <cellStyle name="Vírgula 10 4 2 3 2" xfId="9438" xr:uid="{00000000-0005-0000-0000-0000E82D0000}"/>
    <cellStyle name="Vírgula 10 4 2 3 3" xfId="31263" xr:uid="{00000000-0005-0000-0000-0000E92D0000}"/>
    <cellStyle name="Vírgula 10 4 2 3 4" xfId="44981" xr:uid="{00000000-0005-0000-0000-0000EA2D0000}"/>
    <cellStyle name="Vírgula 10 4 2 4" xfId="14656" xr:uid="{00000000-0005-0000-0000-0000EB2D0000}"/>
    <cellStyle name="Vírgula 10 4 2 5" xfId="17981" xr:uid="{00000000-0005-0000-0000-0000EC2D0000}"/>
    <cellStyle name="Vírgula 10 4 2 6" xfId="20545" xr:uid="{00000000-0005-0000-0000-0000ED2D0000}"/>
    <cellStyle name="Vírgula 10 4 2 7" xfId="22559" xr:uid="{00000000-0005-0000-0000-0000EE2D0000}"/>
    <cellStyle name="Vírgula 10 4 2 8" xfId="25761" xr:uid="{00000000-0005-0000-0000-0000EF2D0000}"/>
    <cellStyle name="Vírgula 10 4 2 9" xfId="38084" xr:uid="{00000000-0005-0000-0000-0000F02D0000}"/>
    <cellStyle name="Vírgula 10 4 3" xfId="7816" xr:uid="{00000000-0005-0000-0000-0000F12D0000}"/>
    <cellStyle name="Vírgula 10 4 3 2" xfId="11999" xr:uid="{00000000-0005-0000-0000-0000F22D0000}"/>
    <cellStyle name="Vírgula 10 4 3 2 2" xfId="34013" xr:uid="{00000000-0005-0000-0000-0000F32D0000}"/>
    <cellStyle name="Vírgula 10 4 3 2 3" xfId="41705" xr:uid="{00000000-0005-0000-0000-0000F42D0000}"/>
    <cellStyle name="Vírgula 10 4 3 2 4" xfId="52933" xr:uid="{00000000-0005-0000-0000-0000F52D0000}"/>
    <cellStyle name="Vírgula 10 4 3 3" xfId="18739" xr:uid="{00000000-0005-0000-0000-0000F62D0000}"/>
    <cellStyle name="Vírgula 10 4 3 4" xfId="28511" xr:uid="{00000000-0005-0000-0000-0000F72D0000}"/>
    <cellStyle name="Vírgula 10 4 3 5" xfId="38083" xr:uid="{00000000-0005-0000-0000-0000F82D0000}"/>
    <cellStyle name="Vírgula 10 4 3 6" xfId="48716" xr:uid="{00000000-0005-0000-0000-0000F92D0000}"/>
    <cellStyle name="Vírgula 10 4 4" xfId="5549" xr:uid="{00000000-0005-0000-0000-0000FA2D0000}"/>
    <cellStyle name="Vírgula 10 4 4 2" xfId="12545" xr:uid="{00000000-0005-0000-0000-0000FB2D0000}"/>
    <cellStyle name="Vírgula 10 4 4 3" xfId="31262" xr:uid="{00000000-0005-0000-0000-0000FC2D0000}"/>
    <cellStyle name="Vírgula 10 4 4 4" xfId="40029" xr:uid="{00000000-0005-0000-0000-0000FD2D0000}"/>
    <cellStyle name="Vírgula 10 4 4 5" xfId="50357" xr:uid="{00000000-0005-0000-0000-0000FE2D0000}"/>
    <cellStyle name="Vírgula 10 4 5" xfId="13736" xr:uid="{00000000-0005-0000-0000-0000FF2D0000}"/>
    <cellStyle name="Vírgula 10 4 5 2" xfId="44110" xr:uid="{00000000-0005-0000-0000-0000002E0000}"/>
    <cellStyle name="Vírgula 10 4 6" xfId="14655" xr:uid="{00000000-0005-0000-0000-0000012E0000}"/>
    <cellStyle name="Vírgula 10 4 7" xfId="20544" xr:uid="{00000000-0005-0000-0000-0000022E0000}"/>
    <cellStyle name="Vírgula 10 4 8" xfId="22558" xr:uid="{00000000-0005-0000-0000-0000032E0000}"/>
    <cellStyle name="Vírgula 10 4 9" xfId="25760" xr:uid="{00000000-0005-0000-0000-0000042E0000}"/>
    <cellStyle name="Vírgula 10 5" xfId="661" xr:uid="{00000000-0005-0000-0000-0000052E0000}"/>
    <cellStyle name="Vírgula 10 5 10" xfId="46217" xr:uid="{00000000-0005-0000-0000-0000062E0000}"/>
    <cellStyle name="Vírgula 10 5 11" xfId="54149" xr:uid="{00000000-0005-0000-0000-0000072E0000}"/>
    <cellStyle name="Vírgula 10 5 12" xfId="3032" xr:uid="{00000000-0005-0000-0000-0000082E0000}"/>
    <cellStyle name="Vírgula 10 5 2" xfId="7588" xr:uid="{00000000-0005-0000-0000-0000092E0000}"/>
    <cellStyle name="Vírgula 10 5 2 2" xfId="17011" xr:uid="{00000000-0005-0000-0000-00000A2E0000}"/>
    <cellStyle name="Vírgula 10 5 2 2 2" xfId="34015" xr:uid="{00000000-0005-0000-0000-00000B2E0000}"/>
    <cellStyle name="Vírgula 10 5 2 3" xfId="19381" xr:uid="{00000000-0005-0000-0000-00000C2E0000}"/>
    <cellStyle name="Vírgula 10 5 2 4" xfId="28513" xr:uid="{00000000-0005-0000-0000-00000D2E0000}"/>
    <cellStyle name="Vírgula 10 5 2 5" xfId="41707" xr:uid="{00000000-0005-0000-0000-00000E2E0000}"/>
    <cellStyle name="Vírgula 10 5 2 6" xfId="48488" xr:uid="{00000000-0005-0000-0000-00000F2E0000}"/>
    <cellStyle name="Vírgula 10 5 3" xfId="5321" xr:uid="{00000000-0005-0000-0000-0000102E0000}"/>
    <cellStyle name="Vírgula 10 5 3 2" xfId="9803" xr:uid="{00000000-0005-0000-0000-0000112E0000}"/>
    <cellStyle name="Vírgula 10 5 3 3" xfId="31264" xr:uid="{00000000-0005-0000-0000-0000122E0000}"/>
    <cellStyle name="Vírgula 10 5 3 4" xfId="43882" xr:uid="{00000000-0005-0000-0000-0000132E0000}"/>
    <cellStyle name="Vírgula 10 5 4" xfId="14657" xr:uid="{00000000-0005-0000-0000-0000142E0000}"/>
    <cellStyle name="Vírgula 10 5 5" xfId="17864" xr:uid="{00000000-0005-0000-0000-0000152E0000}"/>
    <cellStyle name="Vírgula 10 5 6" xfId="20546" xr:uid="{00000000-0005-0000-0000-0000162E0000}"/>
    <cellStyle name="Vírgula 10 5 7" xfId="22560" xr:uid="{00000000-0005-0000-0000-0000172E0000}"/>
    <cellStyle name="Vírgula 10 5 8" xfId="25762" xr:uid="{00000000-0005-0000-0000-0000182E0000}"/>
    <cellStyle name="Vírgula 10 5 9" xfId="38085" xr:uid="{00000000-0005-0000-0000-0000192E0000}"/>
    <cellStyle name="Vírgula 10 6" xfId="1609" xr:uid="{00000000-0005-0000-0000-00001A2E0000}"/>
    <cellStyle name="Vírgula 10 6 10" xfId="55086" xr:uid="{00000000-0005-0000-0000-00001B2E0000}"/>
    <cellStyle name="Vírgula 10 6 11" xfId="3033" xr:uid="{00000000-0005-0000-0000-00001C2E0000}"/>
    <cellStyle name="Vírgula 10 6 2" xfId="8459" xr:uid="{00000000-0005-0000-0000-00001D2E0000}"/>
    <cellStyle name="Vírgula 10 6 2 2" xfId="17012" xr:uid="{00000000-0005-0000-0000-00001E2E0000}"/>
    <cellStyle name="Vírgula 10 6 2 2 2" xfId="34016" xr:uid="{00000000-0005-0000-0000-00001F2E0000}"/>
    <cellStyle name="Vírgula 10 6 2 3" xfId="28514" xr:uid="{00000000-0005-0000-0000-0000202E0000}"/>
    <cellStyle name="Vírgula 10 6 2 4" xfId="41708" xr:uid="{00000000-0005-0000-0000-0000212E0000}"/>
    <cellStyle name="Vírgula 10 6 2 5" xfId="49359" xr:uid="{00000000-0005-0000-0000-0000222E0000}"/>
    <cellStyle name="Vírgula 10 6 3" xfId="6260" xr:uid="{00000000-0005-0000-0000-0000232E0000}"/>
    <cellStyle name="Vírgula 10 6 3 2" xfId="31265" xr:uid="{00000000-0005-0000-0000-0000242E0000}"/>
    <cellStyle name="Vírgula 10 6 3 3" xfId="44753" xr:uid="{00000000-0005-0000-0000-0000252E0000}"/>
    <cellStyle name="Vírgula 10 6 4" xfId="18511" xr:uid="{00000000-0005-0000-0000-0000262E0000}"/>
    <cellStyle name="Vírgula 10 6 5" xfId="20547" xr:uid="{00000000-0005-0000-0000-0000272E0000}"/>
    <cellStyle name="Vírgula 10 6 6" xfId="22561" xr:uid="{00000000-0005-0000-0000-0000282E0000}"/>
    <cellStyle name="Vírgula 10 6 7" xfId="25763" xr:uid="{00000000-0005-0000-0000-0000292E0000}"/>
    <cellStyle name="Vírgula 10 6 8" xfId="38086" xr:uid="{00000000-0005-0000-0000-00002A2E0000}"/>
    <cellStyle name="Vírgula 10 6 9" xfId="47160" xr:uid="{00000000-0005-0000-0000-00002B2E0000}"/>
    <cellStyle name="Vírgula 10 7" xfId="7188" xr:uid="{00000000-0005-0000-0000-00002C2E0000}"/>
    <cellStyle name="Vírgula 10 7 2" xfId="11996" xr:uid="{00000000-0005-0000-0000-00002D2E0000}"/>
    <cellStyle name="Vírgula 10 7 2 2" xfId="34007" xr:uid="{00000000-0005-0000-0000-00002E2E0000}"/>
    <cellStyle name="Vírgula 10 7 2 3" xfId="28505" xr:uid="{00000000-0005-0000-0000-00002F2E0000}"/>
    <cellStyle name="Vírgula 10 7 2 4" xfId="41699" xr:uid="{00000000-0005-0000-0000-0000302E0000}"/>
    <cellStyle name="Vírgula 10 7 2 5" xfId="52930" xr:uid="{00000000-0005-0000-0000-0000312E0000}"/>
    <cellStyle name="Vírgula 10 7 3" xfId="16840" xr:uid="{00000000-0005-0000-0000-0000322E0000}"/>
    <cellStyle name="Vírgula 10 7 3 2" xfId="31256" xr:uid="{00000000-0005-0000-0000-0000332E0000}"/>
    <cellStyle name="Vírgula 10 7 4" xfId="25754" xr:uid="{00000000-0005-0000-0000-0000342E0000}"/>
    <cellStyle name="Vírgula 10 7 5" xfId="38077" xr:uid="{00000000-0005-0000-0000-0000352E0000}"/>
    <cellStyle name="Vírgula 10 7 6" xfId="48088" xr:uid="{00000000-0005-0000-0000-0000362E0000}"/>
    <cellStyle name="Vírgula 10 8" xfId="4848" xr:uid="{00000000-0005-0000-0000-0000372E0000}"/>
    <cellStyle name="Vírgula 10 8 2" xfId="11265" xr:uid="{00000000-0005-0000-0000-0000382E0000}"/>
    <cellStyle name="Vírgula 10 8 2 2" xfId="33094" xr:uid="{00000000-0005-0000-0000-0000392E0000}"/>
    <cellStyle name="Vírgula 10 8 2 3" xfId="40786" xr:uid="{00000000-0005-0000-0000-00003A2E0000}"/>
    <cellStyle name="Vírgula 10 8 2 4" xfId="52247" xr:uid="{00000000-0005-0000-0000-00003B2E0000}"/>
    <cellStyle name="Vírgula 10 8 3" xfId="27592" xr:uid="{00000000-0005-0000-0000-00003C2E0000}"/>
    <cellStyle name="Vírgula 10 8 4" xfId="36915" xr:uid="{00000000-0005-0000-0000-00003D2E0000}"/>
    <cellStyle name="Vírgula 10 8 5" xfId="50213" xr:uid="{00000000-0005-0000-0000-00003E2E0000}"/>
    <cellStyle name="Vírgula 10 9" xfId="10565" xr:uid="{00000000-0005-0000-0000-00003F2E0000}"/>
    <cellStyle name="Vírgula 10 9 2" xfId="9836" xr:uid="{00000000-0005-0000-0000-0000402E0000}"/>
    <cellStyle name="Vírgula 10 9 2 2" xfId="50332" xr:uid="{00000000-0005-0000-0000-0000412E0000}"/>
    <cellStyle name="Vírgula 10 9 3" xfId="30343" xr:uid="{00000000-0005-0000-0000-0000422E0000}"/>
    <cellStyle name="Vírgula 10 9 4" xfId="39801" xr:uid="{00000000-0005-0000-0000-0000432E0000}"/>
    <cellStyle name="Vírgula 10 9 5" xfId="51056" xr:uid="{00000000-0005-0000-0000-0000442E0000}"/>
    <cellStyle name="Vírgula 11" xfId="113" xr:uid="{00000000-0005-0000-0000-0000452E0000}"/>
    <cellStyle name="Vírgula 11 10" xfId="1606" xr:uid="{00000000-0005-0000-0000-0000462E0000}"/>
    <cellStyle name="Vírgula 11 10 2" xfId="8456" xr:uid="{00000000-0005-0000-0000-0000472E0000}"/>
    <cellStyle name="Vírgula 11 10 2 2" xfId="34017" xr:uid="{00000000-0005-0000-0000-0000482E0000}"/>
    <cellStyle name="Vírgula 11 10 2 3" xfId="28515" xr:uid="{00000000-0005-0000-0000-0000492E0000}"/>
    <cellStyle name="Vírgula 11 10 2 4" xfId="41709" xr:uid="{00000000-0005-0000-0000-00004A2E0000}"/>
    <cellStyle name="Vírgula 11 10 2 5" xfId="49356" xr:uid="{00000000-0005-0000-0000-00004B2E0000}"/>
    <cellStyle name="Vírgula 11 10 3" xfId="9609" xr:uid="{00000000-0005-0000-0000-00004C2E0000}"/>
    <cellStyle name="Vírgula 11 10 3 2" xfId="31266" xr:uid="{00000000-0005-0000-0000-00004D2E0000}"/>
    <cellStyle name="Vírgula 11 10 3 3" xfId="44750" xr:uid="{00000000-0005-0000-0000-00004E2E0000}"/>
    <cellStyle name="Vírgula 11 10 4" xfId="18508" xr:uid="{00000000-0005-0000-0000-00004F2E0000}"/>
    <cellStyle name="Vírgula 11 10 5" xfId="25764" xr:uid="{00000000-0005-0000-0000-0000502E0000}"/>
    <cellStyle name="Vírgula 11 10 6" xfId="38087" xr:uid="{00000000-0005-0000-0000-0000512E0000}"/>
    <cellStyle name="Vírgula 11 10 7" xfId="47157" xr:uid="{00000000-0005-0000-0000-0000522E0000}"/>
    <cellStyle name="Vírgula 11 10 8" xfId="55083" xr:uid="{00000000-0005-0000-0000-0000532E0000}"/>
    <cellStyle name="Vírgula 11 10 9" xfId="6257" xr:uid="{00000000-0005-0000-0000-0000542E0000}"/>
    <cellStyle name="Vírgula 11 11" xfId="7128" xr:uid="{00000000-0005-0000-0000-0000552E0000}"/>
    <cellStyle name="Vírgula 11 11 2" xfId="11148" xr:uid="{00000000-0005-0000-0000-0000562E0000}"/>
    <cellStyle name="Vírgula 11 11 2 2" xfId="32977" xr:uid="{00000000-0005-0000-0000-0000572E0000}"/>
    <cellStyle name="Vírgula 11 11 2 3" xfId="40669" xr:uid="{00000000-0005-0000-0000-0000582E0000}"/>
    <cellStyle name="Vírgula 11 11 2 4" xfId="52130" xr:uid="{00000000-0005-0000-0000-0000592E0000}"/>
    <cellStyle name="Vírgula 11 11 3" xfId="27475" xr:uid="{00000000-0005-0000-0000-00005A2E0000}"/>
    <cellStyle name="Vírgula 11 11 4" xfId="36798" xr:uid="{00000000-0005-0000-0000-00005B2E0000}"/>
    <cellStyle name="Vírgula 11 11 5" xfId="48028" xr:uid="{00000000-0005-0000-0000-00005C2E0000}"/>
    <cellStyle name="Vírgula 11 12" xfId="4776" xr:uid="{00000000-0005-0000-0000-00005D2E0000}"/>
    <cellStyle name="Vírgula 11 12 2" xfId="9585" xr:uid="{00000000-0005-0000-0000-00005E2E0000}"/>
    <cellStyle name="Vírgula 11 12 2 2" xfId="45880" xr:uid="{00000000-0005-0000-0000-00005F2E0000}"/>
    <cellStyle name="Vírgula 11 12 3" xfId="30226" xr:uid="{00000000-0005-0000-0000-0000602E0000}"/>
    <cellStyle name="Vírgula 11 12 4" xfId="39798" xr:uid="{00000000-0005-0000-0000-0000612E0000}"/>
    <cellStyle name="Vírgula 11 12 5" xfId="50845" xr:uid="{00000000-0005-0000-0000-0000622E0000}"/>
    <cellStyle name="Vírgula 11 13" xfId="9680" xr:uid="{00000000-0005-0000-0000-0000632E0000}"/>
    <cellStyle name="Vírgula 11 13 2" xfId="43420" xr:uid="{00000000-0005-0000-0000-0000642E0000}"/>
    <cellStyle name="Vírgula 11 13 3" xfId="51342" xr:uid="{00000000-0005-0000-0000-0000652E0000}"/>
    <cellStyle name="Vírgula 11 14" xfId="14659" xr:uid="{00000000-0005-0000-0000-0000662E0000}"/>
    <cellStyle name="Vírgula 11 15" xfId="20548" xr:uid="{00000000-0005-0000-0000-0000672E0000}"/>
    <cellStyle name="Vírgula 11 16" xfId="22562" xr:uid="{00000000-0005-0000-0000-0000682E0000}"/>
    <cellStyle name="Vírgula 11 17" xfId="24326" xr:uid="{00000000-0005-0000-0000-0000692E0000}"/>
    <cellStyle name="Vírgula 11 18" xfId="35777" xr:uid="{00000000-0005-0000-0000-00006A2E0000}"/>
    <cellStyle name="Vírgula 11 19" xfId="45670" xr:uid="{00000000-0005-0000-0000-00006B2E0000}"/>
    <cellStyle name="Vírgula 11 2" xfId="251" xr:uid="{00000000-0005-0000-0000-00006C2E0000}"/>
    <cellStyle name="Vírgula 11 2 10" xfId="14660" xr:uid="{00000000-0005-0000-0000-00006D2E0000}"/>
    <cellStyle name="Vírgula 11 2 11" xfId="20549" xr:uid="{00000000-0005-0000-0000-00006E2E0000}"/>
    <cellStyle name="Vírgula 11 2 12" xfId="22563" xr:uid="{00000000-0005-0000-0000-00006F2E0000}"/>
    <cellStyle name="Vírgula 11 2 13" xfId="24533" xr:uid="{00000000-0005-0000-0000-0000702E0000}"/>
    <cellStyle name="Vírgula 11 2 14" xfId="35846" xr:uid="{00000000-0005-0000-0000-0000712E0000}"/>
    <cellStyle name="Vírgula 11 2 15" xfId="45808" xr:uid="{00000000-0005-0000-0000-0000722E0000}"/>
    <cellStyle name="Vírgula 11 2 16" xfId="53741" xr:uid="{00000000-0005-0000-0000-0000732E0000}"/>
    <cellStyle name="Vírgula 11 2 17" xfId="3035" xr:uid="{00000000-0005-0000-0000-0000742E0000}"/>
    <cellStyle name="Vírgula 11 2 2" xfId="532" xr:uid="{00000000-0005-0000-0000-0000752E0000}"/>
    <cellStyle name="Vírgula 11 2 2 10" xfId="22564" xr:uid="{00000000-0005-0000-0000-0000762E0000}"/>
    <cellStyle name="Vírgula 11 2 2 11" xfId="24809" xr:uid="{00000000-0005-0000-0000-0000772E0000}"/>
    <cellStyle name="Vírgula 11 2 2 12" xfId="36374" xr:uid="{00000000-0005-0000-0000-0000782E0000}"/>
    <cellStyle name="Vírgula 11 2 2 13" xfId="46088" xr:uid="{00000000-0005-0000-0000-0000792E0000}"/>
    <cellStyle name="Vírgula 11 2 2 14" xfId="54020" xr:uid="{00000000-0005-0000-0000-00007A2E0000}"/>
    <cellStyle name="Vírgula 11 2 2 15" xfId="3036" xr:uid="{00000000-0005-0000-0000-00007B2E0000}"/>
    <cellStyle name="Vírgula 11 2 2 2" xfId="1183" xr:uid="{00000000-0005-0000-0000-00007C2E0000}"/>
    <cellStyle name="Vírgula 11 2 2 2 10" xfId="46739" xr:uid="{00000000-0005-0000-0000-00007D2E0000}"/>
    <cellStyle name="Vírgula 11 2 2 2 11" xfId="54671" xr:uid="{00000000-0005-0000-0000-00007E2E0000}"/>
    <cellStyle name="Vírgula 11 2 2 2 12" xfId="3037" xr:uid="{00000000-0005-0000-0000-00007F2E0000}"/>
    <cellStyle name="Vírgula 11 2 2 2 2" xfId="8098" xr:uid="{00000000-0005-0000-0000-0000802E0000}"/>
    <cellStyle name="Vírgula 11 2 2 2 2 2" xfId="9612" xr:uid="{00000000-0005-0000-0000-0000812E0000}"/>
    <cellStyle name="Vírgula 11 2 2 2 2 2 2" xfId="34020" xr:uid="{00000000-0005-0000-0000-0000822E0000}"/>
    <cellStyle name="Vírgula 11 2 2 2 2 3" xfId="13181" xr:uid="{00000000-0005-0000-0000-0000832E0000}"/>
    <cellStyle name="Vírgula 11 2 2 2 2 4" xfId="19891" xr:uid="{00000000-0005-0000-0000-0000842E0000}"/>
    <cellStyle name="Vírgula 11 2 2 2 2 5" xfId="28518" xr:uid="{00000000-0005-0000-0000-0000852E0000}"/>
    <cellStyle name="Vírgula 11 2 2 2 2 6" xfId="41712" xr:uid="{00000000-0005-0000-0000-0000862E0000}"/>
    <cellStyle name="Vírgula 11 2 2 2 2 7" xfId="48998" xr:uid="{00000000-0005-0000-0000-0000872E0000}"/>
    <cellStyle name="Vírgula 11 2 2 2 3" xfId="5843" xr:uid="{00000000-0005-0000-0000-0000882E0000}"/>
    <cellStyle name="Vírgula 11 2 2 2 3 2" xfId="16354" xr:uid="{00000000-0005-0000-0000-0000892E0000}"/>
    <cellStyle name="Vírgula 11 2 2 2 3 3" xfId="31269" xr:uid="{00000000-0005-0000-0000-00008A2E0000}"/>
    <cellStyle name="Vírgula 11 2 2 2 3 4" xfId="44392" xr:uid="{00000000-0005-0000-0000-00008B2E0000}"/>
    <cellStyle name="Vírgula 11 2 2 2 4" xfId="14018" xr:uid="{00000000-0005-0000-0000-00008C2E0000}"/>
    <cellStyle name="Vírgula 11 2 2 2 5" xfId="14662" xr:uid="{00000000-0005-0000-0000-00008D2E0000}"/>
    <cellStyle name="Vírgula 11 2 2 2 6" xfId="20551" xr:uid="{00000000-0005-0000-0000-00008E2E0000}"/>
    <cellStyle name="Vírgula 11 2 2 2 7" xfId="22565" xr:uid="{00000000-0005-0000-0000-00008F2E0000}"/>
    <cellStyle name="Vírgula 11 2 2 2 8" xfId="25767" xr:uid="{00000000-0005-0000-0000-0000902E0000}"/>
    <cellStyle name="Vírgula 11 2 2 2 9" xfId="38090" xr:uid="{00000000-0005-0000-0000-0000912E0000}"/>
    <cellStyle name="Vírgula 11 2 2 3" xfId="2119" xr:uid="{00000000-0005-0000-0000-0000922E0000}"/>
    <cellStyle name="Vírgula 11 2 2 3 10" xfId="47670" xr:uid="{00000000-0005-0000-0000-0000932E0000}"/>
    <cellStyle name="Vírgula 11 2 2 3 11" xfId="55596" xr:uid="{00000000-0005-0000-0000-0000942E0000}"/>
    <cellStyle name="Vírgula 11 2 2 3 12" xfId="3038" xr:uid="{00000000-0005-0000-0000-0000952E0000}"/>
    <cellStyle name="Vírgula 11 2 2 3 2" xfId="8969" xr:uid="{00000000-0005-0000-0000-0000962E0000}"/>
    <cellStyle name="Vírgula 11 2 2 3 2 2" xfId="17013" xr:uid="{00000000-0005-0000-0000-0000972E0000}"/>
    <cellStyle name="Vírgula 11 2 2 3 2 2 2" xfId="34021" xr:uid="{00000000-0005-0000-0000-0000982E0000}"/>
    <cellStyle name="Vírgula 11 2 2 3 2 3" xfId="28519" xr:uid="{00000000-0005-0000-0000-0000992E0000}"/>
    <cellStyle name="Vírgula 11 2 2 3 2 4" xfId="41713" xr:uid="{00000000-0005-0000-0000-00009A2E0000}"/>
    <cellStyle name="Vírgula 11 2 2 3 2 5" xfId="49869" xr:uid="{00000000-0005-0000-0000-00009B2E0000}"/>
    <cellStyle name="Vírgula 11 2 2 3 3" xfId="6770" xr:uid="{00000000-0005-0000-0000-00009C2E0000}"/>
    <cellStyle name="Vírgula 11 2 2 3 3 2" xfId="31270" xr:uid="{00000000-0005-0000-0000-00009D2E0000}"/>
    <cellStyle name="Vírgula 11 2 2 3 3 3" xfId="45263" xr:uid="{00000000-0005-0000-0000-00009E2E0000}"/>
    <cellStyle name="Vírgula 11 2 2 3 4" xfId="14663" xr:uid="{00000000-0005-0000-0000-00009F2E0000}"/>
    <cellStyle name="Vírgula 11 2 2 3 5" xfId="19021" xr:uid="{00000000-0005-0000-0000-0000A02E0000}"/>
    <cellStyle name="Vírgula 11 2 2 3 6" xfId="20552" xr:uid="{00000000-0005-0000-0000-0000A12E0000}"/>
    <cellStyle name="Vírgula 11 2 2 3 7" xfId="22566" xr:uid="{00000000-0005-0000-0000-0000A22E0000}"/>
    <cellStyle name="Vírgula 11 2 2 3 8" xfId="25768" xr:uid="{00000000-0005-0000-0000-0000A32E0000}"/>
    <cellStyle name="Vírgula 11 2 2 3 9" xfId="38091" xr:uid="{00000000-0005-0000-0000-0000A42E0000}"/>
    <cellStyle name="Vírgula 11 2 2 4" xfId="7471" xr:uid="{00000000-0005-0000-0000-0000A52E0000}"/>
    <cellStyle name="Vírgula 11 2 2 4 2" xfId="12000" xr:uid="{00000000-0005-0000-0000-0000A62E0000}"/>
    <cellStyle name="Vírgula 11 2 2 4 2 2" xfId="34019" xr:uid="{00000000-0005-0000-0000-0000A72E0000}"/>
    <cellStyle name="Vírgula 11 2 2 4 2 3" xfId="28517" xr:uid="{00000000-0005-0000-0000-0000A82E0000}"/>
    <cellStyle name="Vírgula 11 2 2 4 2 4" xfId="41711" xr:uid="{00000000-0005-0000-0000-0000A92E0000}"/>
    <cellStyle name="Vírgula 11 2 2 4 2 5" xfId="52934" xr:uid="{00000000-0005-0000-0000-0000AA2E0000}"/>
    <cellStyle name="Vírgula 11 2 2 4 3" xfId="12877" xr:uid="{00000000-0005-0000-0000-0000AB2E0000}"/>
    <cellStyle name="Vírgula 11 2 2 4 3 2" xfId="31268" xr:uid="{00000000-0005-0000-0000-0000AC2E0000}"/>
    <cellStyle name="Vírgula 11 2 2 4 4" xfId="25766" xr:uid="{00000000-0005-0000-0000-0000AD2E0000}"/>
    <cellStyle name="Vírgula 11 2 2 4 5" xfId="38089" xr:uid="{00000000-0005-0000-0000-0000AE2E0000}"/>
    <cellStyle name="Vírgula 11 2 2 4 6" xfId="48371" xr:uid="{00000000-0005-0000-0000-0000AF2E0000}"/>
    <cellStyle name="Vírgula 11 2 2 5" xfId="5192" xr:uid="{00000000-0005-0000-0000-0000B02E0000}"/>
    <cellStyle name="Vírgula 11 2 2 5 2" xfId="11547" xr:uid="{00000000-0005-0000-0000-0000B12E0000}"/>
    <cellStyle name="Vírgula 11 2 2 5 2 2" xfId="33376" xr:uid="{00000000-0005-0000-0000-0000B22E0000}"/>
    <cellStyle name="Vírgula 11 2 2 5 2 3" xfId="41068" xr:uid="{00000000-0005-0000-0000-0000B32E0000}"/>
    <cellStyle name="Vírgula 11 2 2 5 2 4" xfId="52529" xr:uid="{00000000-0005-0000-0000-0000B42E0000}"/>
    <cellStyle name="Vírgula 11 2 2 5 3" xfId="27874" xr:uid="{00000000-0005-0000-0000-0000B52E0000}"/>
    <cellStyle name="Vírgula 11 2 2 5 4" xfId="37197" xr:uid="{00000000-0005-0000-0000-0000B62E0000}"/>
    <cellStyle name="Vírgula 11 2 2 5 5" xfId="50690" xr:uid="{00000000-0005-0000-0000-0000B72E0000}"/>
    <cellStyle name="Vírgula 11 2 2 6" xfId="10850" xr:uid="{00000000-0005-0000-0000-0000B82E0000}"/>
    <cellStyle name="Vírgula 11 2 2 6 2" xfId="30625" xr:uid="{00000000-0005-0000-0000-0000B92E0000}"/>
    <cellStyle name="Vírgula 11 2 2 6 3" xfId="40311" xr:uid="{00000000-0005-0000-0000-0000BA2E0000}"/>
    <cellStyle name="Vírgula 11 2 2 6 4" xfId="51782" xr:uid="{00000000-0005-0000-0000-0000BB2E0000}"/>
    <cellStyle name="Vírgula 11 2 2 7" xfId="13505" xr:uid="{00000000-0005-0000-0000-0000BC2E0000}"/>
    <cellStyle name="Vírgula 11 2 2 7 2" xfId="43765" xr:uid="{00000000-0005-0000-0000-0000BD2E0000}"/>
    <cellStyle name="Vírgula 11 2 2 8" xfId="14661" xr:uid="{00000000-0005-0000-0000-0000BE2E0000}"/>
    <cellStyle name="Vírgula 11 2 2 9" xfId="20550" xr:uid="{00000000-0005-0000-0000-0000BF2E0000}"/>
    <cellStyle name="Vírgula 11 2 3" xfId="1447" xr:uid="{00000000-0005-0000-0000-0000C02E0000}"/>
    <cellStyle name="Vírgula 11 2 3 10" xfId="25085" xr:uid="{00000000-0005-0000-0000-0000C12E0000}"/>
    <cellStyle name="Vírgula 11 2 3 11" xfId="36650" xr:uid="{00000000-0005-0000-0000-0000C22E0000}"/>
    <cellStyle name="Vírgula 11 2 3 12" xfId="47003" xr:uid="{00000000-0005-0000-0000-0000C32E0000}"/>
    <cellStyle name="Vírgula 11 2 3 13" xfId="54935" xr:uid="{00000000-0005-0000-0000-0000C42E0000}"/>
    <cellStyle name="Vírgula 11 2 3 14" xfId="3039" xr:uid="{00000000-0005-0000-0000-0000C52E0000}"/>
    <cellStyle name="Vírgula 11 2 3 2" xfId="2347" xr:uid="{00000000-0005-0000-0000-0000C62E0000}"/>
    <cellStyle name="Vírgula 11 2 3 2 10" xfId="47898" xr:uid="{00000000-0005-0000-0000-0000C72E0000}"/>
    <cellStyle name="Vírgula 11 2 3 2 11" xfId="55824" xr:uid="{00000000-0005-0000-0000-0000C82E0000}"/>
    <cellStyle name="Vírgula 11 2 3 2 12" xfId="3040" xr:uid="{00000000-0005-0000-0000-0000C92E0000}"/>
    <cellStyle name="Vírgula 11 2 3 2 2" xfId="9197" xr:uid="{00000000-0005-0000-0000-0000CA2E0000}"/>
    <cellStyle name="Vírgula 11 2 3 2 2 2" xfId="17014" xr:uid="{00000000-0005-0000-0000-0000CB2E0000}"/>
    <cellStyle name="Vírgula 11 2 3 2 2 2 2" xfId="34023" xr:uid="{00000000-0005-0000-0000-0000CC2E0000}"/>
    <cellStyle name="Vírgula 11 2 3 2 2 3" xfId="20119" xr:uid="{00000000-0005-0000-0000-0000CD2E0000}"/>
    <cellStyle name="Vírgula 11 2 3 2 2 4" xfId="28521" xr:uid="{00000000-0005-0000-0000-0000CE2E0000}"/>
    <cellStyle name="Vírgula 11 2 3 2 2 5" xfId="41715" xr:uid="{00000000-0005-0000-0000-0000CF2E0000}"/>
    <cellStyle name="Vírgula 11 2 3 2 2 6" xfId="50097" xr:uid="{00000000-0005-0000-0000-0000D02E0000}"/>
    <cellStyle name="Vírgula 11 2 3 2 3" xfId="6998" xr:uid="{00000000-0005-0000-0000-0000D12E0000}"/>
    <cellStyle name="Vírgula 11 2 3 2 3 2" xfId="9799" xr:uid="{00000000-0005-0000-0000-0000D22E0000}"/>
    <cellStyle name="Vírgula 11 2 3 2 3 3" xfId="31272" xr:uid="{00000000-0005-0000-0000-0000D32E0000}"/>
    <cellStyle name="Vírgula 11 2 3 2 3 4" xfId="45491" xr:uid="{00000000-0005-0000-0000-0000D42E0000}"/>
    <cellStyle name="Vírgula 11 2 3 2 4" xfId="14665" xr:uid="{00000000-0005-0000-0000-0000D52E0000}"/>
    <cellStyle name="Vírgula 11 2 3 2 5" xfId="18377" xr:uid="{00000000-0005-0000-0000-0000D62E0000}"/>
    <cellStyle name="Vírgula 11 2 3 2 6" xfId="20554" xr:uid="{00000000-0005-0000-0000-0000D72E0000}"/>
    <cellStyle name="Vírgula 11 2 3 2 7" xfId="22568" xr:uid="{00000000-0005-0000-0000-0000D82E0000}"/>
    <cellStyle name="Vírgula 11 2 3 2 8" xfId="25770" xr:uid="{00000000-0005-0000-0000-0000D92E0000}"/>
    <cellStyle name="Vírgula 11 2 3 2 9" xfId="38093" xr:uid="{00000000-0005-0000-0000-0000DA2E0000}"/>
    <cellStyle name="Vírgula 11 2 3 3" xfId="8326" xr:uid="{00000000-0005-0000-0000-0000DB2E0000}"/>
    <cellStyle name="Vírgula 11 2 3 3 2" xfId="12001" xr:uid="{00000000-0005-0000-0000-0000DC2E0000}"/>
    <cellStyle name="Vírgula 11 2 3 3 2 2" xfId="34022" xr:uid="{00000000-0005-0000-0000-0000DD2E0000}"/>
    <cellStyle name="Vírgula 11 2 3 3 2 3" xfId="28520" xr:uid="{00000000-0005-0000-0000-0000DE2E0000}"/>
    <cellStyle name="Vírgula 11 2 3 3 2 4" xfId="41714" xr:uid="{00000000-0005-0000-0000-0000DF2E0000}"/>
    <cellStyle name="Vírgula 11 2 3 3 2 5" xfId="52935" xr:uid="{00000000-0005-0000-0000-0000E02E0000}"/>
    <cellStyle name="Vírgula 11 2 3 3 3" xfId="13211" xr:uid="{00000000-0005-0000-0000-0000E12E0000}"/>
    <cellStyle name="Vírgula 11 2 3 3 3 2" xfId="31271" xr:uid="{00000000-0005-0000-0000-0000E22E0000}"/>
    <cellStyle name="Vírgula 11 2 3 3 4" xfId="19249" xr:uid="{00000000-0005-0000-0000-0000E32E0000}"/>
    <cellStyle name="Vírgula 11 2 3 3 5" xfId="25769" xr:uid="{00000000-0005-0000-0000-0000E42E0000}"/>
    <cellStyle name="Vírgula 11 2 3 3 6" xfId="38092" xr:uid="{00000000-0005-0000-0000-0000E52E0000}"/>
    <cellStyle name="Vírgula 11 2 3 3 7" xfId="49226" xr:uid="{00000000-0005-0000-0000-0000E62E0000}"/>
    <cellStyle name="Vírgula 11 2 3 4" xfId="6107" xr:uid="{00000000-0005-0000-0000-0000E72E0000}"/>
    <cellStyle name="Vírgula 11 2 3 4 2" xfId="11775" xr:uid="{00000000-0005-0000-0000-0000E82E0000}"/>
    <cellStyle name="Vírgula 11 2 3 4 2 2" xfId="33604" xr:uid="{00000000-0005-0000-0000-0000E92E0000}"/>
    <cellStyle name="Vírgula 11 2 3 4 2 3" xfId="41296" xr:uid="{00000000-0005-0000-0000-0000EA2E0000}"/>
    <cellStyle name="Vírgula 11 2 3 4 2 4" xfId="52757" xr:uid="{00000000-0005-0000-0000-0000EB2E0000}"/>
    <cellStyle name="Vírgula 11 2 3 4 3" xfId="28102" xr:uid="{00000000-0005-0000-0000-0000EC2E0000}"/>
    <cellStyle name="Vírgula 11 2 3 4 4" xfId="37425" xr:uid="{00000000-0005-0000-0000-0000ED2E0000}"/>
    <cellStyle name="Vírgula 11 2 3 4 5" xfId="50398" xr:uid="{00000000-0005-0000-0000-0000EE2E0000}"/>
    <cellStyle name="Vírgula 11 2 3 5" xfId="11031" xr:uid="{00000000-0005-0000-0000-0000EF2E0000}"/>
    <cellStyle name="Vírgula 11 2 3 5 2" xfId="30853" xr:uid="{00000000-0005-0000-0000-0000F02E0000}"/>
    <cellStyle name="Vírgula 11 2 3 5 3" xfId="40539" xr:uid="{00000000-0005-0000-0000-0000F12E0000}"/>
    <cellStyle name="Vírgula 11 2 3 5 4" xfId="52010" xr:uid="{00000000-0005-0000-0000-0000F22E0000}"/>
    <cellStyle name="Vírgula 11 2 3 6" xfId="14246" xr:uid="{00000000-0005-0000-0000-0000F32E0000}"/>
    <cellStyle name="Vírgula 11 2 3 6 2" xfId="44620" xr:uid="{00000000-0005-0000-0000-0000F42E0000}"/>
    <cellStyle name="Vírgula 11 2 3 7" xfId="14664" xr:uid="{00000000-0005-0000-0000-0000F52E0000}"/>
    <cellStyle name="Vírgula 11 2 3 8" xfId="20553" xr:uid="{00000000-0005-0000-0000-0000F62E0000}"/>
    <cellStyle name="Vírgula 11 2 3 9" xfId="22567" xr:uid="{00000000-0005-0000-0000-0000F72E0000}"/>
    <cellStyle name="Vírgula 11 2 4" xfId="943" xr:uid="{00000000-0005-0000-0000-0000F82E0000}"/>
    <cellStyle name="Vírgula 11 2 4 10" xfId="36098" xr:uid="{00000000-0005-0000-0000-0000F92E0000}"/>
    <cellStyle name="Vírgula 11 2 4 11" xfId="46499" xr:uid="{00000000-0005-0000-0000-0000FA2E0000}"/>
    <cellStyle name="Vírgula 11 2 4 12" xfId="54431" xr:uid="{00000000-0005-0000-0000-0000FB2E0000}"/>
    <cellStyle name="Vírgula 11 2 4 13" xfId="3041" xr:uid="{00000000-0005-0000-0000-0000FC2E0000}"/>
    <cellStyle name="Vírgula 11 2 4 2" xfId="1891" xr:uid="{00000000-0005-0000-0000-0000FD2E0000}"/>
    <cellStyle name="Vírgula 11 2 4 2 10" xfId="47442" xr:uid="{00000000-0005-0000-0000-0000FE2E0000}"/>
    <cellStyle name="Vírgula 11 2 4 2 11" xfId="55368" xr:uid="{00000000-0005-0000-0000-0000FF2E0000}"/>
    <cellStyle name="Vírgula 11 2 4 2 12" xfId="3042" xr:uid="{00000000-0005-0000-0000-0000002F0000}"/>
    <cellStyle name="Vírgula 11 2 4 2 2" xfId="8741" xr:uid="{00000000-0005-0000-0000-0000012F0000}"/>
    <cellStyle name="Vírgula 11 2 4 2 2 2" xfId="17015" xr:uid="{00000000-0005-0000-0000-0000022F0000}"/>
    <cellStyle name="Vírgula 11 2 4 2 2 2 2" xfId="34025" xr:uid="{00000000-0005-0000-0000-0000032F0000}"/>
    <cellStyle name="Vírgula 11 2 4 2 2 3" xfId="19663" xr:uid="{00000000-0005-0000-0000-0000042F0000}"/>
    <cellStyle name="Vírgula 11 2 4 2 2 4" xfId="28523" xr:uid="{00000000-0005-0000-0000-0000052F0000}"/>
    <cellStyle name="Vírgula 11 2 4 2 2 5" xfId="41717" xr:uid="{00000000-0005-0000-0000-0000062F0000}"/>
    <cellStyle name="Vírgula 11 2 4 2 2 6" xfId="49641" xr:uid="{00000000-0005-0000-0000-0000072F0000}"/>
    <cellStyle name="Vírgula 11 2 4 2 3" xfId="6542" xr:uid="{00000000-0005-0000-0000-0000082F0000}"/>
    <cellStyle name="Vírgula 11 2 4 2 3 2" xfId="10047" xr:uid="{00000000-0005-0000-0000-0000092F0000}"/>
    <cellStyle name="Vírgula 11 2 4 2 3 3" xfId="31274" xr:uid="{00000000-0005-0000-0000-00000A2F0000}"/>
    <cellStyle name="Vírgula 11 2 4 2 3 4" xfId="45035" xr:uid="{00000000-0005-0000-0000-00000B2F0000}"/>
    <cellStyle name="Vírgula 11 2 4 2 4" xfId="14667" xr:uid="{00000000-0005-0000-0000-00000C2F0000}"/>
    <cellStyle name="Vírgula 11 2 4 2 5" xfId="18035" xr:uid="{00000000-0005-0000-0000-00000D2F0000}"/>
    <cellStyle name="Vírgula 11 2 4 2 6" xfId="20556" xr:uid="{00000000-0005-0000-0000-00000E2F0000}"/>
    <cellStyle name="Vírgula 11 2 4 2 7" xfId="22570" xr:uid="{00000000-0005-0000-0000-00000F2F0000}"/>
    <cellStyle name="Vírgula 11 2 4 2 8" xfId="25772" xr:uid="{00000000-0005-0000-0000-0000102F0000}"/>
    <cellStyle name="Vírgula 11 2 4 2 9" xfId="38095" xr:uid="{00000000-0005-0000-0000-0000112F0000}"/>
    <cellStyle name="Vírgula 11 2 4 3" xfId="7870" xr:uid="{00000000-0005-0000-0000-0000122F0000}"/>
    <cellStyle name="Vírgula 11 2 4 3 2" xfId="12002" xr:uid="{00000000-0005-0000-0000-0000132F0000}"/>
    <cellStyle name="Vírgula 11 2 4 3 2 2" xfId="34024" xr:uid="{00000000-0005-0000-0000-0000142F0000}"/>
    <cellStyle name="Vírgula 11 2 4 3 2 3" xfId="41716" xr:uid="{00000000-0005-0000-0000-0000152F0000}"/>
    <cellStyle name="Vírgula 11 2 4 3 2 4" xfId="52936" xr:uid="{00000000-0005-0000-0000-0000162F0000}"/>
    <cellStyle name="Vírgula 11 2 4 3 3" xfId="18793" xr:uid="{00000000-0005-0000-0000-0000172F0000}"/>
    <cellStyle name="Vírgula 11 2 4 3 4" xfId="28522" xr:uid="{00000000-0005-0000-0000-0000182F0000}"/>
    <cellStyle name="Vírgula 11 2 4 3 5" xfId="38094" xr:uid="{00000000-0005-0000-0000-0000192F0000}"/>
    <cellStyle name="Vírgula 11 2 4 3 6" xfId="48770" xr:uid="{00000000-0005-0000-0000-00001A2F0000}"/>
    <cellStyle name="Vírgula 11 2 4 4" xfId="5603" xr:uid="{00000000-0005-0000-0000-00001B2F0000}"/>
    <cellStyle name="Vírgula 11 2 4 4 2" xfId="16643" xr:uid="{00000000-0005-0000-0000-00001C2F0000}"/>
    <cellStyle name="Vírgula 11 2 4 4 3" xfId="31273" xr:uid="{00000000-0005-0000-0000-00001D2F0000}"/>
    <cellStyle name="Vírgula 11 2 4 4 4" xfId="40083" xr:uid="{00000000-0005-0000-0000-00001E2F0000}"/>
    <cellStyle name="Vírgula 11 2 4 4 5" xfId="51554" xr:uid="{00000000-0005-0000-0000-00001F2F0000}"/>
    <cellStyle name="Vírgula 11 2 4 5" xfId="13790" xr:uid="{00000000-0005-0000-0000-0000202F0000}"/>
    <cellStyle name="Vírgula 11 2 4 5 2" xfId="44164" xr:uid="{00000000-0005-0000-0000-0000212F0000}"/>
    <cellStyle name="Vírgula 11 2 4 6" xfId="14666" xr:uid="{00000000-0005-0000-0000-0000222F0000}"/>
    <cellStyle name="Vírgula 11 2 4 7" xfId="20555" xr:uid="{00000000-0005-0000-0000-0000232F0000}"/>
    <cellStyle name="Vírgula 11 2 4 8" xfId="22569" xr:uid="{00000000-0005-0000-0000-0000242F0000}"/>
    <cellStyle name="Vírgula 11 2 4 9" xfId="25771" xr:uid="{00000000-0005-0000-0000-0000252F0000}"/>
    <cellStyle name="Vírgula 11 2 5" xfId="715" xr:uid="{00000000-0005-0000-0000-0000262F0000}"/>
    <cellStyle name="Vírgula 11 2 5 10" xfId="46271" xr:uid="{00000000-0005-0000-0000-0000272F0000}"/>
    <cellStyle name="Vírgula 11 2 5 11" xfId="54203" xr:uid="{00000000-0005-0000-0000-0000282F0000}"/>
    <cellStyle name="Vírgula 11 2 5 12" xfId="3043" xr:uid="{00000000-0005-0000-0000-0000292F0000}"/>
    <cellStyle name="Vírgula 11 2 5 2" xfId="7642" xr:uid="{00000000-0005-0000-0000-00002A2F0000}"/>
    <cellStyle name="Vírgula 11 2 5 2 2" xfId="17016" xr:uid="{00000000-0005-0000-0000-00002B2F0000}"/>
    <cellStyle name="Vírgula 11 2 5 2 2 2" xfId="34026" xr:uid="{00000000-0005-0000-0000-00002C2F0000}"/>
    <cellStyle name="Vírgula 11 2 5 2 3" xfId="19435" xr:uid="{00000000-0005-0000-0000-00002D2F0000}"/>
    <cellStyle name="Vírgula 11 2 5 2 4" xfId="28524" xr:uid="{00000000-0005-0000-0000-00002E2F0000}"/>
    <cellStyle name="Vírgula 11 2 5 2 5" xfId="41718" xr:uid="{00000000-0005-0000-0000-00002F2F0000}"/>
    <cellStyle name="Vírgula 11 2 5 2 6" xfId="48542" xr:uid="{00000000-0005-0000-0000-0000302F0000}"/>
    <cellStyle name="Vírgula 11 2 5 3" xfId="5375" xr:uid="{00000000-0005-0000-0000-0000312F0000}"/>
    <cellStyle name="Vírgula 11 2 5 3 2" xfId="16608" xr:uid="{00000000-0005-0000-0000-0000322F0000}"/>
    <cellStyle name="Vírgula 11 2 5 3 3" xfId="31275" xr:uid="{00000000-0005-0000-0000-0000332F0000}"/>
    <cellStyle name="Vírgula 11 2 5 3 4" xfId="43936" xr:uid="{00000000-0005-0000-0000-0000342F0000}"/>
    <cellStyle name="Vírgula 11 2 5 4" xfId="14668" xr:uid="{00000000-0005-0000-0000-0000352F0000}"/>
    <cellStyle name="Vírgula 11 2 5 5" xfId="17918" xr:uid="{00000000-0005-0000-0000-0000362F0000}"/>
    <cellStyle name="Vírgula 11 2 5 6" xfId="20557" xr:uid="{00000000-0005-0000-0000-0000372F0000}"/>
    <cellStyle name="Vírgula 11 2 5 7" xfId="22571" xr:uid="{00000000-0005-0000-0000-0000382F0000}"/>
    <cellStyle name="Vírgula 11 2 5 8" xfId="25773" xr:uid="{00000000-0005-0000-0000-0000392F0000}"/>
    <cellStyle name="Vírgula 11 2 5 9" xfId="38096" xr:uid="{00000000-0005-0000-0000-00003A2F0000}"/>
    <cellStyle name="Vírgula 11 2 6" xfId="1663" xr:uid="{00000000-0005-0000-0000-00003B2F0000}"/>
    <cellStyle name="Vírgula 11 2 6 2" xfId="8513" xr:uid="{00000000-0005-0000-0000-00003C2F0000}"/>
    <cellStyle name="Vírgula 11 2 6 2 2" xfId="34018" xr:uid="{00000000-0005-0000-0000-00003D2F0000}"/>
    <cellStyle name="Vírgula 11 2 6 2 3" xfId="28516" xr:uid="{00000000-0005-0000-0000-00003E2F0000}"/>
    <cellStyle name="Vírgula 11 2 6 2 4" xfId="41710" xr:uid="{00000000-0005-0000-0000-00003F2F0000}"/>
    <cellStyle name="Vírgula 11 2 6 2 5" xfId="49413" xr:uid="{00000000-0005-0000-0000-0000402F0000}"/>
    <cellStyle name="Vírgula 11 2 6 3" xfId="13303" xr:uid="{00000000-0005-0000-0000-0000412F0000}"/>
    <cellStyle name="Vírgula 11 2 6 3 2" xfId="31267" xr:uid="{00000000-0005-0000-0000-0000422F0000}"/>
    <cellStyle name="Vírgula 11 2 6 3 3" xfId="44807" xr:uid="{00000000-0005-0000-0000-0000432F0000}"/>
    <cellStyle name="Vírgula 11 2 6 4" xfId="18565" xr:uid="{00000000-0005-0000-0000-0000442F0000}"/>
    <cellStyle name="Vírgula 11 2 6 5" xfId="25765" xr:uid="{00000000-0005-0000-0000-0000452F0000}"/>
    <cellStyle name="Vírgula 11 2 6 6" xfId="38088" xr:uid="{00000000-0005-0000-0000-0000462F0000}"/>
    <cellStyle name="Vírgula 11 2 6 7" xfId="47214" xr:uid="{00000000-0005-0000-0000-0000472F0000}"/>
    <cellStyle name="Vírgula 11 2 6 8" xfId="55140" xr:uid="{00000000-0005-0000-0000-0000482F0000}"/>
    <cellStyle name="Vírgula 11 2 6 9" xfId="6314" xr:uid="{00000000-0005-0000-0000-0000492F0000}"/>
    <cellStyle name="Vírgula 11 2 7" xfId="7242" xr:uid="{00000000-0005-0000-0000-00004A2F0000}"/>
    <cellStyle name="Vírgula 11 2 7 2" xfId="11319" xr:uid="{00000000-0005-0000-0000-00004B2F0000}"/>
    <cellStyle name="Vírgula 11 2 7 2 2" xfId="33148" xr:uid="{00000000-0005-0000-0000-00004C2F0000}"/>
    <cellStyle name="Vírgula 11 2 7 2 3" xfId="40840" xr:uid="{00000000-0005-0000-0000-00004D2F0000}"/>
    <cellStyle name="Vírgula 11 2 7 2 4" xfId="52301" xr:uid="{00000000-0005-0000-0000-00004E2F0000}"/>
    <cellStyle name="Vírgula 11 2 7 3" xfId="27646" xr:uid="{00000000-0005-0000-0000-00004F2F0000}"/>
    <cellStyle name="Vírgula 11 2 7 4" xfId="36969" xr:uid="{00000000-0005-0000-0000-0000502F0000}"/>
    <cellStyle name="Vírgula 11 2 7 5" xfId="48142" xr:uid="{00000000-0005-0000-0000-0000512F0000}"/>
    <cellStyle name="Vírgula 11 2 8" xfId="4914" xr:uid="{00000000-0005-0000-0000-0000522F0000}"/>
    <cellStyle name="Vírgula 11 2 8 2" xfId="10198" xr:uid="{00000000-0005-0000-0000-0000532F0000}"/>
    <cellStyle name="Vírgula 11 2 8 2 2" xfId="50451" xr:uid="{00000000-0005-0000-0000-0000542F0000}"/>
    <cellStyle name="Vírgula 11 2 8 3" xfId="30397" xr:uid="{00000000-0005-0000-0000-0000552F0000}"/>
    <cellStyle name="Vírgula 11 2 8 4" xfId="39855" xr:uid="{00000000-0005-0000-0000-0000562F0000}"/>
    <cellStyle name="Vírgula 11 2 8 5" xfId="50727" xr:uid="{00000000-0005-0000-0000-0000572F0000}"/>
    <cellStyle name="Vírgula 11 2 9" xfId="10641" xr:uid="{00000000-0005-0000-0000-0000582F0000}"/>
    <cellStyle name="Vírgula 11 2 9 2" xfId="43534" xr:uid="{00000000-0005-0000-0000-0000592F0000}"/>
    <cellStyle name="Vírgula 11 2 9 3" xfId="51378" xr:uid="{00000000-0005-0000-0000-00005A2F0000}"/>
    <cellStyle name="Vírgula 11 20" xfId="53603" xr:uid="{00000000-0005-0000-0000-00005B2F0000}"/>
    <cellStyle name="Vírgula 11 21" xfId="3034" xr:uid="{00000000-0005-0000-0000-00005C2F0000}"/>
    <cellStyle name="Vírgula 11 3" xfId="182" xr:uid="{00000000-0005-0000-0000-00005D2F0000}"/>
    <cellStyle name="Vírgula 11 3 10" xfId="14669" xr:uid="{00000000-0005-0000-0000-00005E2F0000}"/>
    <cellStyle name="Vírgula 11 3 11" xfId="20558" xr:uid="{00000000-0005-0000-0000-00005F2F0000}"/>
    <cellStyle name="Vírgula 11 3 12" xfId="22572" xr:uid="{00000000-0005-0000-0000-0000602F0000}"/>
    <cellStyle name="Vírgula 11 3 13" xfId="24464" xr:uid="{00000000-0005-0000-0000-0000612F0000}"/>
    <cellStyle name="Vírgula 11 3 14" xfId="36041" xr:uid="{00000000-0005-0000-0000-0000622F0000}"/>
    <cellStyle name="Vírgula 11 3 15" xfId="45739" xr:uid="{00000000-0005-0000-0000-0000632F0000}"/>
    <cellStyle name="Vírgula 11 3 16" xfId="53672" xr:uid="{00000000-0005-0000-0000-0000642F0000}"/>
    <cellStyle name="Vírgula 11 3 17" xfId="3044" xr:uid="{00000000-0005-0000-0000-0000652F0000}"/>
    <cellStyle name="Vírgula 11 3 2" xfId="463" xr:uid="{00000000-0005-0000-0000-0000662F0000}"/>
    <cellStyle name="Vírgula 11 3 2 10" xfId="24740" xr:uid="{00000000-0005-0000-0000-0000672F0000}"/>
    <cellStyle name="Vírgula 11 3 2 11" xfId="36305" xr:uid="{00000000-0005-0000-0000-0000682F0000}"/>
    <cellStyle name="Vírgula 11 3 2 12" xfId="46019" xr:uid="{00000000-0005-0000-0000-0000692F0000}"/>
    <cellStyle name="Vírgula 11 3 2 13" xfId="53951" xr:uid="{00000000-0005-0000-0000-00006A2F0000}"/>
    <cellStyle name="Vírgula 11 3 2 14" xfId="3045" xr:uid="{00000000-0005-0000-0000-00006B2F0000}"/>
    <cellStyle name="Vírgula 11 3 2 2" xfId="1126" xr:uid="{00000000-0005-0000-0000-00006C2F0000}"/>
    <cellStyle name="Vírgula 11 3 2 2 10" xfId="46682" xr:uid="{00000000-0005-0000-0000-00006D2F0000}"/>
    <cellStyle name="Vírgula 11 3 2 2 11" xfId="54614" xr:uid="{00000000-0005-0000-0000-00006E2F0000}"/>
    <cellStyle name="Vírgula 11 3 2 2 12" xfId="3046" xr:uid="{00000000-0005-0000-0000-00006F2F0000}"/>
    <cellStyle name="Vírgula 11 3 2 2 2" xfId="8041" xr:uid="{00000000-0005-0000-0000-0000702F0000}"/>
    <cellStyle name="Vírgula 11 3 2 2 2 2" xfId="17017" xr:uid="{00000000-0005-0000-0000-0000712F0000}"/>
    <cellStyle name="Vírgula 11 3 2 2 2 2 2" xfId="34029" xr:uid="{00000000-0005-0000-0000-0000722F0000}"/>
    <cellStyle name="Vírgula 11 3 2 2 2 3" xfId="19834" xr:uid="{00000000-0005-0000-0000-0000732F0000}"/>
    <cellStyle name="Vírgula 11 3 2 2 2 4" xfId="28527" xr:uid="{00000000-0005-0000-0000-0000742F0000}"/>
    <cellStyle name="Vírgula 11 3 2 2 2 5" xfId="41721" xr:uid="{00000000-0005-0000-0000-0000752F0000}"/>
    <cellStyle name="Vírgula 11 3 2 2 2 6" xfId="48941" xr:uid="{00000000-0005-0000-0000-0000762F0000}"/>
    <cellStyle name="Vírgula 11 3 2 2 3" xfId="5786" xr:uid="{00000000-0005-0000-0000-0000772F0000}"/>
    <cellStyle name="Vírgula 11 3 2 2 3 2" xfId="11914" xr:uid="{00000000-0005-0000-0000-0000782F0000}"/>
    <cellStyle name="Vírgula 11 3 2 2 3 3" xfId="31278" xr:uid="{00000000-0005-0000-0000-0000792F0000}"/>
    <cellStyle name="Vírgula 11 3 2 2 3 4" xfId="44335" xr:uid="{00000000-0005-0000-0000-00007A2F0000}"/>
    <cellStyle name="Vírgula 11 3 2 2 4" xfId="14671" xr:uid="{00000000-0005-0000-0000-00007B2F0000}"/>
    <cellStyle name="Vírgula 11 3 2 2 5" xfId="18149" xr:uid="{00000000-0005-0000-0000-00007C2F0000}"/>
    <cellStyle name="Vírgula 11 3 2 2 6" xfId="20560" xr:uid="{00000000-0005-0000-0000-00007D2F0000}"/>
    <cellStyle name="Vírgula 11 3 2 2 7" xfId="22574" xr:uid="{00000000-0005-0000-0000-00007E2F0000}"/>
    <cellStyle name="Vírgula 11 3 2 2 8" xfId="25776" xr:uid="{00000000-0005-0000-0000-00007F2F0000}"/>
    <cellStyle name="Vírgula 11 3 2 2 9" xfId="38099" xr:uid="{00000000-0005-0000-0000-0000802F0000}"/>
    <cellStyle name="Vírgula 11 3 2 3" xfId="2062" xr:uid="{00000000-0005-0000-0000-0000812F0000}"/>
    <cellStyle name="Vírgula 11 3 2 3 2" xfId="8912" xr:uid="{00000000-0005-0000-0000-0000822F0000}"/>
    <cellStyle name="Vírgula 11 3 2 3 2 2" xfId="34028" xr:uid="{00000000-0005-0000-0000-0000832F0000}"/>
    <cellStyle name="Vírgula 11 3 2 3 2 3" xfId="28526" xr:uid="{00000000-0005-0000-0000-0000842F0000}"/>
    <cellStyle name="Vírgula 11 3 2 3 2 4" xfId="41720" xr:uid="{00000000-0005-0000-0000-0000852F0000}"/>
    <cellStyle name="Vírgula 11 3 2 3 2 5" xfId="49812" xr:uid="{00000000-0005-0000-0000-0000862F0000}"/>
    <cellStyle name="Vírgula 11 3 2 3 3" xfId="13025" xr:uid="{00000000-0005-0000-0000-0000872F0000}"/>
    <cellStyle name="Vírgula 11 3 2 3 3 2" xfId="31277" xr:uid="{00000000-0005-0000-0000-0000882F0000}"/>
    <cellStyle name="Vírgula 11 3 2 3 3 3" xfId="45206" xr:uid="{00000000-0005-0000-0000-0000892F0000}"/>
    <cellStyle name="Vírgula 11 3 2 3 4" xfId="18964" xr:uid="{00000000-0005-0000-0000-00008A2F0000}"/>
    <cellStyle name="Vírgula 11 3 2 3 5" xfId="25775" xr:uid="{00000000-0005-0000-0000-00008B2F0000}"/>
    <cellStyle name="Vírgula 11 3 2 3 6" xfId="38098" xr:uid="{00000000-0005-0000-0000-00008C2F0000}"/>
    <cellStyle name="Vírgula 11 3 2 3 7" xfId="47613" xr:uid="{00000000-0005-0000-0000-00008D2F0000}"/>
    <cellStyle name="Vírgula 11 3 2 3 8" xfId="55539" xr:uid="{00000000-0005-0000-0000-00008E2F0000}"/>
    <cellStyle name="Vírgula 11 3 2 3 9" xfId="6713" xr:uid="{00000000-0005-0000-0000-00008F2F0000}"/>
    <cellStyle name="Vírgula 11 3 2 4" xfId="7414" xr:uid="{00000000-0005-0000-0000-0000902F0000}"/>
    <cellStyle name="Vírgula 11 3 2 4 2" xfId="11490" xr:uid="{00000000-0005-0000-0000-0000912F0000}"/>
    <cellStyle name="Vírgula 11 3 2 4 2 2" xfId="33319" xr:uid="{00000000-0005-0000-0000-0000922F0000}"/>
    <cellStyle name="Vírgula 11 3 2 4 2 3" xfId="41011" xr:uid="{00000000-0005-0000-0000-0000932F0000}"/>
    <cellStyle name="Vírgula 11 3 2 4 2 4" xfId="52472" xr:uid="{00000000-0005-0000-0000-0000942F0000}"/>
    <cellStyle name="Vírgula 11 3 2 4 3" xfId="27817" xr:uid="{00000000-0005-0000-0000-0000952F0000}"/>
    <cellStyle name="Vírgula 11 3 2 4 4" xfId="37140" xr:uid="{00000000-0005-0000-0000-0000962F0000}"/>
    <cellStyle name="Vírgula 11 3 2 4 5" xfId="48314" xr:uid="{00000000-0005-0000-0000-0000972F0000}"/>
    <cellStyle name="Vírgula 11 3 2 5" xfId="5123" xr:uid="{00000000-0005-0000-0000-0000982F0000}"/>
    <cellStyle name="Vírgula 11 3 2 5 2" xfId="30568" xr:uid="{00000000-0005-0000-0000-0000992F0000}"/>
    <cellStyle name="Vírgula 11 3 2 5 3" xfId="40254" xr:uid="{00000000-0005-0000-0000-00009A2F0000}"/>
    <cellStyle name="Vírgula 11 3 2 5 4" xfId="51725" xr:uid="{00000000-0005-0000-0000-00009B2F0000}"/>
    <cellStyle name="Vírgula 11 3 2 6" xfId="13961" xr:uid="{00000000-0005-0000-0000-00009C2F0000}"/>
    <cellStyle name="Vírgula 11 3 2 6 2" xfId="43708" xr:uid="{00000000-0005-0000-0000-00009D2F0000}"/>
    <cellStyle name="Vírgula 11 3 2 7" xfId="14670" xr:uid="{00000000-0005-0000-0000-00009E2F0000}"/>
    <cellStyle name="Vírgula 11 3 2 8" xfId="20559" xr:uid="{00000000-0005-0000-0000-00009F2F0000}"/>
    <cellStyle name="Vírgula 11 3 2 9" xfId="22573" xr:uid="{00000000-0005-0000-0000-0000A02F0000}"/>
    <cellStyle name="Vírgula 11 3 3" xfId="1378" xr:uid="{00000000-0005-0000-0000-0000A12F0000}"/>
    <cellStyle name="Vírgula 11 3 3 10" xfId="25016" xr:uid="{00000000-0005-0000-0000-0000A22F0000}"/>
    <cellStyle name="Vírgula 11 3 3 11" xfId="36581" xr:uid="{00000000-0005-0000-0000-0000A32F0000}"/>
    <cellStyle name="Vírgula 11 3 3 12" xfId="46934" xr:uid="{00000000-0005-0000-0000-0000A42F0000}"/>
    <cellStyle name="Vírgula 11 3 3 13" xfId="54866" xr:uid="{00000000-0005-0000-0000-0000A52F0000}"/>
    <cellStyle name="Vírgula 11 3 3 14" xfId="3047" xr:uid="{00000000-0005-0000-0000-0000A62F0000}"/>
    <cellStyle name="Vírgula 11 3 3 2" xfId="2290" xr:uid="{00000000-0005-0000-0000-0000A72F0000}"/>
    <cellStyle name="Vírgula 11 3 3 2 10" xfId="47841" xr:uid="{00000000-0005-0000-0000-0000A82F0000}"/>
    <cellStyle name="Vírgula 11 3 3 2 11" xfId="55767" xr:uid="{00000000-0005-0000-0000-0000A92F0000}"/>
    <cellStyle name="Vírgula 11 3 3 2 12" xfId="3048" xr:uid="{00000000-0005-0000-0000-0000AA2F0000}"/>
    <cellStyle name="Vírgula 11 3 3 2 2" xfId="9140" xr:uid="{00000000-0005-0000-0000-0000AB2F0000}"/>
    <cellStyle name="Vírgula 11 3 3 2 2 2" xfId="17018" xr:uid="{00000000-0005-0000-0000-0000AC2F0000}"/>
    <cellStyle name="Vírgula 11 3 3 2 2 2 2" xfId="34031" xr:uid="{00000000-0005-0000-0000-0000AD2F0000}"/>
    <cellStyle name="Vírgula 11 3 3 2 2 3" xfId="20062" xr:uid="{00000000-0005-0000-0000-0000AE2F0000}"/>
    <cellStyle name="Vírgula 11 3 3 2 2 4" xfId="28529" xr:uid="{00000000-0005-0000-0000-0000AF2F0000}"/>
    <cellStyle name="Vírgula 11 3 3 2 2 5" xfId="41723" xr:uid="{00000000-0005-0000-0000-0000B02F0000}"/>
    <cellStyle name="Vírgula 11 3 3 2 2 6" xfId="50040" xr:uid="{00000000-0005-0000-0000-0000B12F0000}"/>
    <cellStyle name="Vírgula 11 3 3 2 3" xfId="6941" xr:uid="{00000000-0005-0000-0000-0000B22F0000}"/>
    <cellStyle name="Vírgula 11 3 3 2 3 2" xfId="13283" xr:uid="{00000000-0005-0000-0000-0000B32F0000}"/>
    <cellStyle name="Vírgula 11 3 3 2 3 3" xfId="31280" xr:uid="{00000000-0005-0000-0000-0000B42F0000}"/>
    <cellStyle name="Vírgula 11 3 3 2 3 4" xfId="45434" xr:uid="{00000000-0005-0000-0000-0000B52F0000}"/>
    <cellStyle name="Vírgula 11 3 3 2 4" xfId="14673" xr:uid="{00000000-0005-0000-0000-0000B62F0000}"/>
    <cellStyle name="Vírgula 11 3 3 2 5" xfId="18320" xr:uid="{00000000-0005-0000-0000-0000B72F0000}"/>
    <cellStyle name="Vírgula 11 3 3 2 6" xfId="20562" xr:uid="{00000000-0005-0000-0000-0000B82F0000}"/>
    <cellStyle name="Vírgula 11 3 3 2 7" xfId="22576" xr:uid="{00000000-0005-0000-0000-0000B92F0000}"/>
    <cellStyle name="Vírgula 11 3 3 2 8" xfId="25778" xr:uid="{00000000-0005-0000-0000-0000BA2F0000}"/>
    <cellStyle name="Vírgula 11 3 3 2 9" xfId="38101" xr:uid="{00000000-0005-0000-0000-0000BB2F0000}"/>
    <cellStyle name="Vírgula 11 3 3 3" xfId="8269" xr:uid="{00000000-0005-0000-0000-0000BC2F0000}"/>
    <cellStyle name="Vírgula 11 3 3 3 2" xfId="12004" xr:uid="{00000000-0005-0000-0000-0000BD2F0000}"/>
    <cellStyle name="Vírgula 11 3 3 3 2 2" xfId="34030" xr:uid="{00000000-0005-0000-0000-0000BE2F0000}"/>
    <cellStyle name="Vírgula 11 3 3 3 2 3" xfId="28528" xr:uid="{00000000-0005-0000-0000-0000BF2F0000}"/>
    <cellStyle name="Vírgula 11 3 3 3 2 4" xfId="41722" xr:uid="{00000000-0005-0000-0000-0000C02F0000}"/>
    <cellStyle name="Vírgula 11 3 3 3 2 5" xfId="52938" xr:uid="{00000000-0005-0000-0000-0000C12F0000}"/>
    <cellStyle name="Vírgula 11 3 3 3 3" xfId="16705" xr:uid="{00000000-0005-0000-0000-0000C22F0000}"/>
    <cellStyle name="Vírgula 11 3 3 3 3 2" xfId="31279" xr:uid="{00000000-0005-0000-0000-0000C32F0000}"/>
    <cellStyle name="Vírgula 11 3 3 3 4" xfId="19192" xr:uid="{00000000-0005-0000-0000-0000C42F0000}"/>
    <cellStyle name="Vírgula 11 3 3 3 5" xfId="25777" xr:uid="{00000000-0005-0000-0000-0000C52F0000}"/>
    <cellStyle name="Vírgula 11 3 3 3 6" xfId="38100" xr:uid="{00000000-0005-0000-0000-0000C62F0000}"/>
    <cellStyle name="Vírgula 11 3 3 3 7" xfId="49169" xr:uid="{00000000-0005-0000-0000-0000C72F0000}"/>
    <cellStyle name="Vírgula 11 3 3 4" xfId="6038" xr:uid="{00000000-0005-0000-0000-0000C82F0000}"/>
    <cellStyle name="Vírgula 11 3 3 4 2" xfId="11718" xr:uid="{00000000-0005-0000-0000-0000C92F0000}"/>
    <cellStyle name="Vírgula 11 3 3 4 2 2" xfId="33547" xr:uid="{00000000-0005-0000-0000-0000CA2F0000}"/>
    <cellStyle name="Vírgula 11 3 3 4 2 3" xfId="41239" xr:uid="{00000000-0005-0000-0000-0000CB2F0000}"/>
    <cellStyle name="Vírgula 11 3 3 4 2 4" xfId="52700" xr:uid="{00000000-0005-0000-0000-0000CC2F0000}"/>
    <cellStyle name="Vírgula 11 3 3 4 3" xfId="28045" xr:uid="{00000000-0005-0000-0000-0000CD2F0000}"/>
    <cellStyle name="Vírgula 11 3 3 4 4" xfId="37368" xr:uid="{00000000-0005-0000-0000-0000CE2F0000}"/>
    <cellStyle name="Vírgula 11 3 3 4 5" xfId="50965" xr:uid="{00000000-0005-0000-0000-0000CF2F0000}"/>
    <cellStyle name="Vírgula 11 3 3 5" xfId="10974" xr:uid="{00000000-0005-0000-0000-0000D02F0000}"/>
    <cellStyle name="Vírgula 11 3 3 5 2" xfId="30796" xr:uid="{00000000-0005-0000-0000-0000D12F0000}"/>
    <cellStyle name="Vírgula 11 3 3 5 3" xfId="40482" xr:uid="{00000000-0005-0000-0000-0000D22F0000}"/>
    <cellStyle name="Vírgula 11 3 3 5 4" xfId="51953" xr:uid="{00000000-0005-0000-0000-0000D32F0000}"/>
    <cellStyle name="Vírgula 11 3 3 6" xfId="14189" xr:uid="{00000000-0005-0000-0000-0000D42F0000}"/>
    <cellStyle name="Vírgula 11 3 3 6 2" xfId="44563" xr:uid="{00000000-0005-0000-0000-0000D52F0000}"/>
    <cellStyle name="Vírgula 11 3 3 7" xfId="14672" xr:uid="{00000000-0005-0000-0000-0000D62F0000}"/>
    <cellStyle name="Vírgula 11 3 3 8" xfId="20561" xr:uid="{00000000-0005-0000-0000-0000D72F0000}"/>
    <cellStyle name="Vírgula 11 3 3 9" xfId="22575" xr:uid="{00000000-0005-0000-0000-0000D82F0000}"/>
    <cellStyle name="Vírgula 11 3 4" xfId="886" xr:uid="{00000000-0005-0000-0000-0000D92F0000}"/>
    <cellStyle name="Vírgula 11 3 4 10" xfId="46442" xr:uid="{00000000-0005-0000-0000-0000DA2F0000}"/>
    <cellStyle name="Vírgula 11 3 4 11" xfId="54374" xr:uid="{00000000-0005-0000-0000-0000DB2F0000}"/>
    <cellStyle name="Vírgula 11 3 4 12" xfId="3049" xr:uid="{00000000-0005-0000-0000-0000DC2F0000}"/>
    <cellStyle name="Vírgula 11 3 4 2" xfId="7813" xr:uid="{00000000-0005-0000-0000-0000DD2F0000}"/>
    <cellStyle name="Vírgula 11 3 4 2 2" xfId="9637" xr:uid="{00000000-0005-0000-0000-0000DE2F0000}"/>
    <cellStyle name="Vírgula 11 3 4 2 2 2" xfId="34032" xr:uid="{00000000-0005-0000-0000-0000DF2F0000}"/>
    <cellStyle name="Vírgula 11 3 4 2 3" xfId="12083" xr:uid="{00000000-0005-0000-0000-0000E02F0000}"/>
    <cellStyle name="Vírgula 11 3 4 2 4" xfId="19606" xr:uid="{00000000-0005-0000-0000-0000E12F0000}"/>
    <cellStyle name="Vírgula 11 3 4 2 5" xfId="28530" xr:uid="{00000000-0005-0000-0000-0000E22F0000}"/>
    <cellStyle name="Vírgula 11 3 4 2 6" xfId="41724" xr:uid="{00000000-0005-0000-0000-0000E32F0000}"/>
    <cellStyle name="Vírgula 11 3 4 2 7" xfId="48713" xr:uid="{00000000-0005-0000-0000-0000E42F0000}"/>
    <cellStyle name="Vírgula 11 3 4 3" xfId="5546" xr:uid="{00000000-0005-0000-0000-0000E52F0000}"/>
    <cellStyle name="Vírgula 11 3 4 3 2" xfId="13196" xr:uid="{00000000-0005-0000-0000-0000E62F0000}"/>
    <cellStyle name="Vírgula 11 3 4 3 3" xfId="31281" xr:uid="{00000000-0005-0000-0000-0000E72F0000}"/>
    <cellStyle name="Vírgula 11 3 4 3 4" xfId="44107" xr:uid="{00000000-0005-0000-0000-0000E82F0000}"/>
    <cellStyle name="Vírgula 11 3 4 4" xfId="13733" xr:uid="{00000000-0005-0000-0000-0000E92F0000}"/>
    <cellStyle name="Vírgula 11 3 4 5" xfId="14674" xr:uid="{00000000-0005-0000-0000-0000EA2F0000}"/>
    <cellStyle name="Vírgula 11 3 4 6" xfId="20563" xr:uid="{00000000-0005-0000-0000-0000EB2F0000}"/>
    <cellStyle name="Vírgula 11 3 4 7" xfId="22577" xr:uid="{00000000-0005-0000-0000-0000EC2F0000}"/>
    <cellStyle name="Vírgula 11 3 4 8" xfId="25779" xr:uid="{00000000-0005-0000-0000-0000ED2F0000}"/>
    <cellStyle name="Vírgula 11 3 4 9" xfId="38102" xr:uid="{00000000-0005-0000-0000-0000EE2F0000}"/>
    <cellStyle name="Vírgula 11 3 5" xfId="1834" xr:uid="{00000000-0005-0000-0000-0000EF2F0000}"/>
    <cellStyle name="Vírgula 11 3 5 10" xfId="47385" xr:uid="{00000000-0005-0000-0000-0000F02F0000}"/>
    <cellStyle name="Vírgula 11 3 5 11" xfId="55311" xr:uid="{00000000-0005-0000-0000-0000F12F0000}"/>
    <cellStyle name="Vírgula 11 3 5 12" xfId="3050" xr:uid="{00000000-0005-0000-0000-0000F22F0000}"/>
    <cellStyle name="Vírgula 11 3 5 2" xfId="8684" xr:uid="{00000000-0005-0000-0000-0000F32F0000}"/>
    <cellStyle name="Vírgula 11 3 5 2 2" xfId="17019" xr:uid="{00000000-0005-0000-0000-0000F42F0000}"/>
    <cellStyle name="Vírgula 11 3 5 2 2 2" xfId="34033" xr:uid="{00000000-0005-0000-0000-0000F52F0000}"/>
    <cellStyle name="Vírgula 11 3 5 2 3" xfId="28531" xr:uid="{00000000-0005-0000-0000-0000F62F0000}"/>
    <cellStyle name="Vírgula 11 3 5 2 4" xfId="41725" xr:uid="{00000000-0005-0000-0000-0000F72F0000}"/>
    <cellStyle name="Vírgula 11 3 5 2 5" xfId="49584" xr:uid="{00000000-0005-0000-0000-0000F82F0000}"/>
    <cellStyle name="Vírgula 11 3 5 3" xfId="6485" xr:uid="{00000000-0005-0000-0000-0000F92F0000}"/>
    <cellStyle name="Vírgula 11 3 5 3 2" xfId="31282" xr:uid="{00000000-0005-0000-0000-0000FA2F0000}"/>
    <cellStyle name="Vírgula 11 3 5 3 3" xfId="44978" xr:uid="{00000000-0005-0000-0000-0000FB2F0000}"/>
    <cellStyle name="Vírgula 11 3 5 4" xfId="14675" xr:uid="{00000000-0005-0000-0000-0000FC2F0000}"/>
    <cellStyle name="Vírgula 11 3 5 5" xfId="18736" xr:uid="{00000000-0005-0000-0000-0000FD2F0000}"/>
    <cellStyle name="Vírgula 11 3 5 6" xfId="20564" xr:uid="{00000000-0005-0000-0000-0000FE2F0000}"/>
    <cellStyle name="Vírgula 11 3 5 7" xfId="22578" xr:uid="{00000000-0005-0000-0000-0000FF2F0000}"/>
    <cellStyle name="Vírgula 11 3 5 8" xfId="25780" xr:uid="{00000000-0005-0000-0000-000000300000}"/>
    <cellStyle name="Vírgula 11 3 5 9" xfId="38103" xr:uid="{00000000-0005-0000-0000-000001300000}"/>
    <cellStyle name="Vírgula 11 3 6" xfId="7185" xr:uid="{00000000-0005-0000-0000-000002300000}"/>
    <cellStyle name="Vírgula 11 3 6 2" xfId="12003" xr:uid="{00000000-0005-0000-0000-000003300000}"/>
    <cellStyle name="Vírgula 11 3 6 2 2" xfId="34027" xr:uid="{00000000-0005-0000-0000-000004300000}"/>
    <cellStyle name="Vírgula 11 3 6 2 3" xfId="28525" xr:uid="{00000000-0005-0000-0000-000005300000}"/>
    <cellStyle name="Vírgula 11 3 6 2 4" xfId="41719" xr:uid="{00000000-0005-0000-0000-000006300000}"/>
    <cellStyle name="Vírgula 11 3 6 2 5" xfId="52937" xr:uid="{00000000-0005-0000-0000-000007300000}"/>
    <cellStyle name="Vírgula 11 3 6 3" xfId="16829" xr:uid="{00000000-0005-0000-0000-000008300000}"/>
    <cellStyle name="Vírgula 11 3 6 3 2" xfId="31276" xr:uid="{00000000-0005-0000-0000-000009300000}"/>
    <cellStyle name="Vírgula 11 3 6 4" xfId="25774" xr:uid="{00000000-0005-0000-0000-00000A300000}"/>
    <cellStyle name="Vírgula 11 3 6 5" xfId="38097" xr:uid="{00000000-0005-0000-0000-00000B300000}"/>
    <cellStyle name="Vírgula 11 3 6 6" xfId="48085" xr:uid="{00000000-0005-0000-0000-00000C300000}"/>
    <cellStyle name="Vírgula 11 3 7" xfId="4845" xr:uid="{00000000-0005-0000-0000-00000D300000}"/>
    <cellStyle name="Vírgula 11 3 7 2" xfId="11262" xr:uid="{00000000-0005-0000-0000-00000E300000}"/>
    <cellStyle name="Vírgula 11 3 7 2 2" xfId="33091" xr:uid="{00000000-0005-0000-0000-00000F300000}"/>
    <cellStyle name="Vírgula 11 3 7 2 3" xfId="40783" xr:uid="{00000000-0005-0000-0000-000010300000}"/>
    <cellStyle name="Vírgula 11 3 7 2 4" xfId="52244" xr:uid="{00000000-0005-0000-0000-000011300000}"/>
    <cellStyle name="Vírgula 11 3 7 3" xfId="27589" xr:uid="{00000000-0005-0000-0000-000012300000}"/>
    <cellStyle name="Vírgula 11 3 7 4" xfId="36912" xr:uid="{00000000-0005-0000-0000-000013300000}"/>
    <cellStyle name="Vírgula 11 3 7 5" xfId="50824" xr:uid="{00000000-0005-0000-0000-000014300000}"/>
    <cellStyle name="Vírgula 11 3 8" xfId="10481" xr:uid="{00000000-0005-0000-0000-000015300000}"/>
    <cellStyle name="Vírgula 11 3 8 2" xfId="30340" xr:uid="{00000000-0005-0000-0000-000016300000}"/>
    <cellStyle name="Vírgula 11 3 8 3" xfId="40026" xr:uid="{00000000-0005-0000-0000-000017300000}"/>
    <cellStyle name="Vírgula 11 3 8 4" xfId="50205" xr:uid="{00000000-0005-0000-0000-000018300000}"/>
    <cellStyle name="Vírgula 11 3 9" xfId="13448" xr:uid="{00000000-0005-0000-0000-000019300000}"/>
    <cellStyle name="Vírgula 11 3 9 2" xfId="43477" xr:uid="{00000000-0005-0000-0000-00001A300000}"/>
    <cellStyle name="Vírgula 11 4" xfId="320" xr:uid="{00000000-0005-0000-0000-00001B300000}"/>
    <cellStyle name="Vírgula 11 4 10" xfId="14676" xr:uid="{00000000-0005-0000-0000-00001C300000}"/>
    <cellStyle name="Vírgula 11 4 11" xfId="20565" xr:uid="{00000000-0005-0000-0000-00001D300000}"/>
    <cellStyle name="Vírgula 11 4 12" xfId="22579" xr:uid="{00000000-0005-0000-0000-00001E300000}"/>
    <cellStyle name="Vírgula 11 4 13" xfId="24602" xr:uid="{00000000-0005-0000-0000-00001F300000}"/>
    <cellStyle name="Vírgula 11 4 14" xfId="36167" xr:uid="{00000000-0005-0000-0000-000020300000}"/>
    <cellStyle name="Vírgula 11 4 15" xfId="45877" xr:uid="{00000000-0005-0000-0000-000021300000}"/>
    <cellStyle name="Vírgula 11 4 16" xfId="53810" xr:uid="{00000000-0005-0000-0000-000022300000}"/>
    <cellStyle name="Vírgula 11 4 17" xfId="3051" xr:uid="{00000000-0005-0000-0000-000023300000}"/>
    <cellStyle name="Vírgula 11 4 2" xfId="601" xr:uid="{00000000-0005-0000-0000-000024300000}"/>
    <cellStyle name="Vírgula 11 4 2 10" xfId="24878" xr:uid="{00000000-0005-0000-0000-000025300000}"/>
    <cellStyle name="Vírgula 11 4 2 11" xfId="36443" xr:uid="{00000000-0005-0000-0000-000026300000}"/>
    <cellStyle name="Vírgula 11 4 2 12" xfId="46157" xr:uid="{00000000-0005-0000-0000-000027300000}"/>
    <cellStyle name="Vírgula 11 4 2 13" xfId="54089" xr:uid="{00000000-0005-0000-0000-000028300000}"/>
    <cellStyle name="Vírgula 11 4 2 14" xfId="3052" xr:uid="{00000000-0005-0000-0000-000029300000}"/>
    <cellStyle name="Vírgula 11 4 2 2" xfId="1240" xr:uid="{00000000-0005-0000-0000-00002A300000}"/>
    <cellStyle name="Vírgula 11 4 2 2 10" xfId="46796" xr:uid="{00000000-0005-0000-0000-00002B300000}"/>
    <cellStyle name="Vírgula 11 4 2 2 11" xfId="54728" xr:uid="{00000000-0005-0000-0000-00002C300000}"/>
    <cellStyle name="Vírgula 11 4 2 2 12" xfId="3053" xr:uid="{00000000-0005-0000-0000-00002D300000}"/>
    <cellStyle name="Vírgula 11 4 2 2 2" xfId="8155" xr:uid="{00000000-0005-0000-0000-00002E300000}"/>
    <cellStyle name="Vírgula 11 4 2 2 2 2" xfId="17020" xr:uid="{00000000-0005-0000-0000-00002F300000}"/>
    <cellStyle name="Vírgula 11 4 2 2 2 2 2" xfId="34036" xr:uid="{00000000-0005-0000-0000-000030300000}"/>
    <cellStyle name="Vírgula 11 4 2 2 2 3" xfId="19948" xr:uid="{00000000-0005-0000-0000-000031300000}"/>
    <cellStyle name="Vírgula 11 4 2 2 2 4" xfId="28534" xr:uid="{00000000-0005-0000-0000-000032300000}"/>
    <cellStyle name="Vírgula 11 4 2 2 2 5" xfId="41728" xr:uid="{00000000-0005-0000-0000-000033300000}"/>
    <cellStyle name="Vírgula 11 4 2 2 2 6" xfId="49055" xr:uid="{00000000-0005-0000-0000-000034300000}"/>
    <cellStyle name="Vírgula 11 4 2 2 3" xfId="5900" xr:uid="{00000000-0005-0000-0000-000035300000}"/>
    <cellStyle name="Vírgula 11 4 2 2 3 2" xfId="10670" xr:uid="{00000000-0005-0000-0000-000036300000}"/>
    <cellStyle name="Vírgula 11 4 2 2 3 3" xfId="31285" xr:uid="{00000000-0005-0000-0000-000037300000}"/>
    <cellStyle name="Vírgula 11 4 2 2 3 4" xfId="44449" xr:uid="{00000000-0005-0000-0000-000038300000}"/>
    <cellStyle name="Vírgula 11 4 2 2 4" xfId="14678" xr:uid="{00000000-0005-0000-0000-000039300000}"/>
    <cellStyle name="Vírgula 11 4 2 2 5" xfId="18206" xr:uid="{00000000-0005-0000-0000-00003A300000}"/>
    <cellStyle name="Vírgula 11 4 2 2 6" xfId="20567" xr:uid="{00000000-0005-0000-0000-00003B300000}"/>
    <cellStyle name="Vírgula 11 4 2 2 7" xfId="22581" xr:uid="{00000000-0005-0000-0000-00003C300000}"/>
    <cellStyle name="Vírgula 11 4 2 2 8" xfId="25783" xr:uid="{00000000-0005-0000-0000-00003D300000}"/>
    <cellStyle name="Vírgula 11 4 2 2 9" xfId="38106" xr:uid="{00000000-0005-0000-0000-00003E300000}"/>
    <cellStyle name="Vírgula 11 4 2 3" xfId="2176" xr:uid="{00000000-0005-0000-0000-00003F300000}"/>
    <cellStyle name="Vírgula 11 4 2 3 2" xfId="9026" xr:uid="{00000000-0005-0000-0000-000040300000}"/>
    <cellStyle name="Vírgula 11 4 2 3 2 2" xfId="34035" xr:uid="{00000000-0005-0000-0000-000041300000}"/>
    <cellStyle name="Vírgula 11 4 2 3 2 3" xfId="28533" xr:uid="{00000000-0005-0000-0000-000042300000}"/>
    <cellStyle name="Vírgula 11 4 2 3 2 4" xfId="41727" xr:uid="{00000000-0005-0000-0000-000043300000}"/>
    <cellStyle name="Vírgula 11 4 2 3 2 5" xfId="49926" xr:uid="{00000000-0005-0000-0000-000044300000}"/>
    <cellStyle name="Vírgula 11 4 2 3 3" xfId="12401" xr:uid="{00000000-0005-0000-0000-000045300000}"/>
    <cellStyle name="Vírgula 11 4 2 3 3 2" xfId="31284" xr:uid="{00000000-0005-0000-0000-000046300000}"/>
    <cellStyle name="Vírgula 11 4 2 3 3 3" xfId="45320" xr:uid="{00000000-0005-0000-0000-000047300000}"/>
    <cellStyle name="Vírgula 11 4 2 3 4" xfId="19078" xr:uid="{00000000-0005-0000-0000-000048300000}"/>
    <cellStyle name="Vírgula 11 4 2 3 5" xfId="25782" xr:uid="{00000000-0005-0000-0000-000049300000}"/>
    <cellStyle name="Vírgula 11 4 2 3 6" xfId="38105" xr:uid="{00000000-0005-0000-0000-00004A300000}"/>
    <cellStyle name="Vírgula 11 4 2 3 7" xfId="47727" xr:uid="{00000000-0005-0000-0000-00004B300000}"/>
    <cellStyle name="Vírgula 11 4 2 3 8" xfId="55653" xr:uid="{00000000-0005-0000-0000-00004C300000}"/>
    <cellStyle name="Vírgula 11 4 2 3 9" xfId="6827" xr:uid="{00000000-0005-0000-0000-00004D300000}"/>
    <cellStyle name="Vírgula 11 4 2 4" xfId="7528" xr:uid="{00000000-0005-0000-0000-00004E300000}"/>
    <cellStyle name="Vírgula 11 4 2 4 2" xfId="11604" xr:uid="{00000000-0005-0000-0000-00004F300000}"/>
    <cellStyle name="Vírgula 11 4 2 4 2 2" xfId="33433" xr:uid="{00000000-0005-0000-0000-000050300000}"/>
    <cellStyle name="Vírgula 11 4 2 4 2 3" xfId="41125" xr:uid="{00000000-0005-0000-0000-000051300000}"/>
    <cellStyle name="Vírgula 11 4 2 4 2 4" xfId="52586" xr:uid="{00000000-0005-0000-0000-000052300000}"/>
    <cellStyle name="Vírgula 11 4 2 4 3" xfId="27931" xr:uid="{00000000-0005-0000-0000-000053300000}"/>
    <cellStyle name="Vírgula 11 4 2 4 4" xfId="37254" xr:uid="{00000000-0005-0000-0000-000054300000}"/>
    <cellStyle name="Vírgula 11 4 2 4 5" xfId="48428" xr:uid="{00000000-0005-0000-0000-000055300000}"/>
    <cellStyle name="Vírgula 11 4 2 5" xfId="5261" xr:uid="{00000000-0005-0000-0000-000056300000}"/>
    <cellStyle name="Vírgula 11 4 2 5 2" xfId="30682" xr:uid="{00000000-0005-0000-0000-000057300000}"/>
    <cellStyle name="Vírgula 11 4 2 5 3" xfId="40368" xr:uid="{00000000-0005-0000-0000-000058300000}"/>
    <cellStyle name="Vírgula 11 4 2 5 4" xfId="51839" xr:uid="{00000000-0005-0000-0000-000059300000}"/>
    <cellStyle name="Vírgula 11 4 2 6" xfId="14075" xr:uid="{00000000-0005-0000-0000-00005A300000}"/>
    <cellStyle name="Vírgula 11 4 2 6 2" xfId="43822" xr:uid="{00000000-0005-0000-0000-00005B300000}"/>
    <cellStyle name="Vírgula 11 4 2 7" xfId="14677" xr:uid="{00000000-0005-0000-0000-00005C300000}"/>
    <cellStyle name="Vírgula 11 4 2 8" xfId="20566" xr:uid="{00000000-0005-0000-0000-00005D300000}"/>
    <cellStyle name="Vírgula 11 4 2 9" xfId="22580" xr:uid="{00000000-0005-0000-0000-00005E300000}"/>
    <cellStyle name="Vírgula 11 4 3" xfId="1516" xr:uid="{00000000-0005-0000-0000-00005F300000}"/>
    <cellStyle name="Vírgula 11 4 3 10" xfId="25154" xr:uid="{00000000-0005-0000-0000-000060300000}"/>
    <cellStyle name="Vírgula 11 4 3 11" xfId="36719" xr:uid="{00000000-0005-0000-0000-000061300000}"/>
    <cellStyle name="Vírgula 11 4 3 12" xfId="47072" xr:uid="{00000000-0005-0000-0000-000062300000}"/>
    <cellStyle name="Vírgula 11 4 3 13" xfId="55004" xr:uid="{00000000-0005-0000-0000-000063300000}"/>
    <cellStyle name="Vírgula 11 4 3 14" xfId="3054" xr:uid="{00000000-0005-0000-0000-000064300000}"/>
    <cellStyle name="Vírgula 11 4 3 2" xfId="2404" xr:uid="{00000000-0005-0000-0000-000065300000}"/>
    <cellStyle name="Vírgula 11 4 3 2 10" xfId="47955" xr:uid="{00000000-0005-0000-0000-000066300000}"/>
    <cellStyle name="Vírgula 11 4 3 2 11" xfId="55881" xr:uid="{00000000-0005-0000-0000-000067300000}"/>
    <cellStyle name="Vírgula 11 4 3 2 12" xfId="3055" xr:uid="{00000000-0005-0000-0000-000068300000}"/>
    <cellStyle name="Vírgula 11 4 3 2 2" xfId="9254" xr:uid="{00000000-0005-0000-0000-000069300000}"/>
    <cellStyle name="Vírgula 11 4 3 2 2 2" xfId="17021" xr:uid="{00000000-0005-0000-0000-00006A300000}"/>
    <cellStyle name="Vírgula 11 4 3 2 2 2 2" xfId="34038" xr:uid="{00000000-0005-0000-0000-00006B300000}"/>
    <cellStyle name="Vírgula 11 4 3 2 2 3" xfId="20176" xr:uid="{00000000-0005-0000-0000-00006C300000}"/>
    <cellStyle name="Vírgula 11 4 3 2 2 4" xfId="28536" xr:uid="{00000000-0005-0000-0000-00006D300000}"/>
    <cellStyle name="Vírgula 11 4 3 2 2 5" xfId="41730" xr:uid="{00000000-0005-0000-0000-00006E300000}"/>
    <cellStyle name="Vírgula 11 4 3 2 2 6" xfId="50154" xr:uid="{00000000-0005-0000-0000-00006F300000}"/>
    <cellStyle name="Vírgula 11 4 3 2 3" xfId="7055" xr:uid="{00000000-0005-0000-0000-000070300000}"/>
    <cellStyle name="Vírgula 11 4 3 2 3 2" xfId="12794" xr:uid="{00000000-0005-0000-0000-000071300000}"/>
    <cellStyle name="Vírgula 11 4 3 2 3 3" xfId="31287" xr:uid="{00000000-0005-0000-0000-000072300000}"/>
    <cellStyle name="Vírgula 11 4 3 2 3 4" xfId="45548" xr:uid="{00000000-0005-0000-0000-000073300000}"/>
    <cellStyle name="Vírgula 11 4 3 2 4" xfId="14680" xr:uid="{00000000-0005-0000-0000-000074300000}"/>
    <cellStyle name="Vírgula 11 4 3 2 5" xfId="18434" xr:uid="{00000000-0005-0000-0000-000075300000}"/>
    <cellStyle name="Vírgula 11 4 3 2 6" xfId="20569" xr:uid="{00000000-0005-0000-0000-000076300000}"/>
    <cellStyle name="Vírgula 11 4 3 2 7" xfId="22583" xr:uid="{00000000-0005-0000-0000-000077300000}"/>
    <cellStyle name="Vírgula 11 4 3 2 8" xfId="25785" xr:uid="{00000000-0005-0000-0000-000078300000}"/>
    <cellStyle name="Vírgula 11 4 3 2 9" xfId="38108" xr:uid="{00000000-0005-0000-0000-000079300000}"/>
    <cellStyle name="Vírgula 11 4 3 3" xfId="8383" xr:uid="{00000000-0005-0000-0000-00007A300000}"/>
    <cellStyle name="Vírgula 11 4 3 3 2" xfId="12007" xr:uid="{00000000-0005-0000-0000-00007B300000}"/>
    <cellStyle name="Vírgula 11 4 3 3 2 2" xfId="34037" xr:uid="{00000000-0005-0000-0000-00007C300000}"/>
    <cellStyle name="Vírgula 11 4 3 3 2 3" xfId="28535" xr:uid="{00000000-0005-0000-0000-00007D300000}"/>
    <cellStyle name="Vírgula 11 4 3 3 2 4" xfId="41729" xr:uid="{00000000-0005-0000-0000-00007E300000}"/>
    <cellStyle name="Vírgula 11 4 3 3 2 5" xfId="52940" xr:uid="{00000000-0005-0000-0000-00007F300000}"/>
    <cellStyle name="Vírgula 11 4 3 3 3" xfId="12356" xr:uid="{00000000-0005-0000-0000-000080300000}"/>
    <cellStyle name="Vírgula 11 4 3 3 3 2" xfId="31286" xr:uid="{00000000-0005-0000-0000-000081300000}"/>
    <cellStyle name="Vírgula 11 4 3 3 4" xfId="19306" xr:uid="{00000000-0005-0000-0000-000082300000}"/>
    <cellStyle name="Vírgula 11 4 3 3 5" xfId="25784" xr:uid="{00000000-0005-0000-0000-000083300000}"/>
    <cellStyle name="Vírgula 11 4 3 3 6" xfId="38107" xr:uid="{00000000-0005-0000-0000-000084300000}"/>
    <cellStyle name="Vírgula 11 4 3 3 7" xfId="49283" xr:uid="{00000000-0005-0000-0000-000085300000}"/>
    <cellStyle name="Vírgula 11 4 3 4" xfId="6176" xr:uid="{00000000-0005-0000-0000-000086300000}"/>
    <cellStyle name="Vírgula 11 4 3 4 2" xfId="11832" xr:uid="{00000000-0005-0000-0000-000087300000}"/>
    <cellStyle name="Vírgula 11 4 3 4 2 2" xfId="33661" xr:uid="{00000000-0005-0000-0000-000088300000}"/>
    <cellStyle name="Vírgula 11 4 3 4 2 3" xfId="41353" xr:uid="{00000000-0005-0000-0000-000089300000}"/>
    <cellStyle name="Vírgula 11 4 3 4 2 4" xfId="52814" xr:uid="{00000000-0005-0000-0000-00008A300000}"/>
    <cellStyle name="Vírgula 11 4 3 4 3" xfId="28159" xr:uid="{00000000-0005-0000-0000-00008B300000}"/>
    <cellStyle name="Vírgula 11 4 3 4 4" xfId="37482" xr:uid="{00000000-0005-0000-0000-00008C300000}"/>
    <cellStyle name="Vírgula 11 4 3 4 5" xfId="50936" xr:uid="{00000000-0005-0000-0000-00008D300000}"/>
    <cellStyle name="Vírgula 11 4 3 5" xfId="11088" xr:uid="{00000000-0005-0000-0000-00008E300000}"/>
    <cellStyle name="Vírgula 11 4 3 5 2" xfId="30910" xr:uid="{00000000-0005-0000-0000-00008F300000}"/>
    <cellStyle name="Vírgula 11 4 3 5 3" xfId="40596" xr:uid="{00000000-0005-0000-0000-000090300000}"/>
    <cellStyle name="Vírgula 11 4 3 5 4" xfId="52067" xr:uid="{00000000-0005-0000-0000-000091300000}"/>
    <cellStyle name="Vírgula 11 4 3 6" xfId="14303" xr:uid="{00000000-0005-0000-0000-000092300000}"/>
    <cellStyle name="Vírgula 11 4 3 6 2" xfId="44677" xr:uid="{00000000-0005-0000-0000-000093300000}"/>
    <cellStyle name="Vírgula 11 4 3 7" xfId="14679" xr:uid="{00000000-0005-0000-0000-000094300000}"/>
    <cellStyle name="Vírgula 11 4 3 8" xfId="20568" xr:uid="{00000000-0005-0000-0000-000095300000}"/>
    <cellStyle name="Vírgula 11 4 3 9" xfId="22582" xr:uid="{00000000-0005-0000-0000-000096300000}"/>
    <cellStyle name="Vírgula 11 4 4" xfId="1000" xr:uid="{00000000-0005-0000-0000-000097300000}"/>
    <cellStyle name="Vírgula 11 4 4 10" xfId="46556" xr:uid="{00000000-0005-0000-0000-000098300000}"/>
    <cellStyle name="Vírgula 11 4 4 11" xfId="54488" xr:uid="{00000000-0005-0000-0000-000099300000}"/>
    <cellStyle name="Vírgula 11 4 4 12" xfId="3056" xr:uid="{00000000-0005-0000-0000-00009A300000}"/>
    <cellStyle name="Vírgula 11 4 4 2" xfId="7927" xr:uid="{00000000-0005-0000-0000-00009B300000}"/>
    <cellStyle name="Vírgula 11 4 4 2 2" xfId="9336" xr:uid="{00000000-0005-0000-0000-00009C300000}"/>
    <cellStyle name="Vírgula 11 4 4 2 2 2" xfId="34039" xr:uid="{00000000-0005-0000-0000-00009D300000}"/>
    <cellStyle name="Vírgula 11 4 4 2 3" xfId="16415" xr:uid="{00000000-0005-0000-0000-00009E300000}"/>
    <cellStyle name="Vírgula 11 4 4 2 4" xfId="19720" xr:uid="{00000000-0005-0000-0000-00009F300000}"/>
    <cellStyle name="Vírgula 11 4 4 2 5" xfId="28537" xr:uid="{00000000-0005-0000-0000-0000A0300000}"/>
    <cellStyle name="Vírgula 11 4 4 2 6" xfId="41731" xr:uid="{00000000-0005-0000-0000-0000A1300000}"/>
    <cellStyle name="Vírgula 11 4 4 2 7" xfId="48827" xr:uid="{00000000-0005-0000-0000-0000A2300000}"/>
    <cellStyle name="Vírgula 11 4 4 3" xfId="5660" xr:uid="{00000000-0005-0000-0000-0000A3300000}"/>
    <cellStyle name="Vírgula 11 4 4 3 2" xfId="16742" xr:uid="{00000000-0005-0000-0000-0000A4300000}"/>
    <cellStyle name="Vírgula 11 4 4 3 3" xfId="31288" xr:uid="{00000000-0005-0000-0000-0000A5300000}"/>
    <cellStyle name="Vírgula 11 4 4 3 4" xfId="44221" xr:uid="{00000000-0005-0000-0000-0000A6300000}"/>
    <cellStyle name="Vírgula 11 4 4 4" xfId="13847" xr:uid="{00000000-0005-0000-0000-0000A7300000}"/>
    <cellStyle name="Vírgula 11 4 4 5" xfId="14681" xr:uid="{00000000-0005-0000-0000-0000A8300000}"/>
    <cellStyle name="Vírgula 11 4 4 6" xfId="20570" xr:uid="{00000000-0005-0000-0000-0000A9300000}"/>
    <cellStyle name="Vírgula 11 4 4 7" xfId="22584" xr:uid="{00000000-0005-0000-0000-0000AA300000}"/>
    <cellStyle name="Vírgula 11 4 4 8" xfId="25786" xr:uid="{00000000-0005-0000-0000-0000AB300000}"/>
    <cellStyle name="Vírgula 11 4 4 9" xfId="38109" xr:uid="{00000000-0005-0000-0000-0000AC300000}"/>
    <cellStyle name="Vírgula 11 4 5" xfId="1948" xr:uid="{00000000-0005-0000-0000-0000AD300000}"/>
    <cellStyle name="Vírgula 11 4 5 10" xfId="47499" xr:uid="{00000000-0005-0000-0000-0000AE300000}"/>
    <cellStyle name="Vírgula 11 4 5 11" xfId="55425" xr:uid="{00000000-0005-0000-0000-0000AF300000}"/>
    <cellStyle name="Vírgula 11 4 5 12" xfId="3057" xr:uid="{00000000-0005-0000-0000-0000B0300000}"/>
    <cellStyle name="Vírgula 11 4 5 2" xfId="8798" xr:uid="{00000000-0005-0000-0000-0000B1300000}"/>
    <cellStyle name="Vírgula 11 4 5 2 2" xfId="17022" xr:uid="{00000000-0005-0000-0000-0000B2300000}"/>
    <cellStyle name="Vírgula 11 4 5 2 2 2" xfId="34040" xr:uid="{00000000-0005-0000-0000-0000B3300000}"/>
    <cellStyle name="Vírgula 11 4 5 2 3" xfId="28538" xr:uid="{00000000-0005-0000-0000-0000B4300000}"/>
    <cellStyle name="Vírgula 11 4 5 2 4" xfId="41732" xr:uid="{00000000-0005-0000-0000-0000B5300000}"/>
    <cellStyle name="Vírgula 11 4 5 2 5" xfId="49698" xr:uid="{00000000-0005-0000-0000-0000B6300000}"/>
    <cellStyle name="Vírgula 11 4 5 3" xfId="6599" xr:uid="{00000000-0005-0000-0000-0000B7300000}"/>
    <cellStyle name="Vírgula 11 4 5 3 2" xfId="31289" xr:uid="{00000000-0005-0000-0000-0000B8300000}"/>
    <cellStyle name="Vírgula 11 4 5 3 3" xfId="45092" xr:uid="{00000000-0005-0000-0000-0000B9300000}"/>
    <cellStyle name="Vírgula 11 4 5 4" xfId="14682" xr:uid="{00000000-0005-0000-0000-0000BA300000}"/>
    <cellStyle name="Vírgula 11 4 5 5" xfId="18850" xr:uid="{00000000-0005-0000-0000-0000BB300000}"/>
    <cellStyle name="Vírgula 11 4 5 6" xfId="20571" xr:uid="{00000000-0005-0000-0000-0000BC300000}"/>
    <cellStyle name="Vírgula 11 4 5 7" xfId="22585" xr:uid="{00000000-0005-0000-0000-0000BD300000}"/>
    <cellStyle name="Vírgula 11 4 5 8" xfId="25787" xr:uid="{00000000-0005-0000-0000-0000BE300000}"/>
    <cellStyle name="Vírgula 11 4 5 9" xfId="38110" xr:uid="{00000000-0005-0000-0000-0000BF300000}"/>
    <cellStyle name="Vírgula 11 4 6" xfId="7299" xr:uid="{00000000-0005-0000-0000-0000C0300000}"/>
    <cellStyle name="Vírgula 11 4 6 2" xfId="12006" xr:uid="{00000000-0005-0000-0000-0000C1300000}"/>
    <cellStyle name="Vírgula 11 4 6 2 2" xfId="34034" xr:uid="{00000000-0005-0000-0000-0000C2300000}"/>
    <cellStyle name="Vírgula 11 4 6 2 3" xfId="28532" xr:uid="{00000000-0005-0000-0000-0000C3300000}"/>
    <cellStyle name="Vírgula 11 4 6 2 4" xfId="41726" xr:uid="{00000000-0005-0000-0000-0000C4300000}"/>
    <cellStyle name="Vírgula 11 4 6 2 5" xfId="52939" xr:uid="{00000000-0005-0000-0000-0000C5300000}"/>
    <cellStyle name="Vírgula 11 4 6 3" xfId="12530" xr:uid="{00000000-0005-0000-0000-0000C6300000}"/>
    <cellStyle name="Vírgula 11 4 6 3 2" xfId="31283" xr:uid="{00000000-0005-0000-0000-0000C7300000}"/>
    <cellStyle name="Vírgula 11 4 6 4" xfId="25781" xr:uid="{00000000-0005-0000-0000-0000C8300000}"/>
    <cellStyle name="Vírgula 11 4 6 5" xfId="38104" xr:uid="{00000000-0005-0000-0000-0000C9300000}"/>
    <cellStyle name="Vírgula 11 4 6 6" xfId="48199" xr:uid="{00000000-0005-0000-0000-0000CA300000}"/>
    <cellStyle name="Vírgula 11 4 7" xfId="4983" xr:uid="{00000000-0005-0000-0000-0000CB300000}"/>
    <cellStyle name="Vírgula 11 4 7 2" xfId="11376" xr:uid="{00000000-0005-0000-0000-0000CC300000}"/>
    <cellStyle name="Vírgula 11 4 7 2 2" xfId="33205" xr:uid="{00000000-0005-0000-0000-0000CD300000}"/>
    <cellStyle name="Vírgula 11 4 7 2 3" xfId="40897" xr:uid="{00000000-0005-0000-0000-0000CE300000}"/>
    <cellStyle name="Vírgula 11 4 7 2 4" xfId="52358" xr:uid="{00000000-0005-0000-0000-0000CF300000}"/>
    <cellStyle name="Vírgula 11 4 7 3" xfId="27703" xr:uid="{00000000-0005-0000-0000-0000D0300000}"/>
    <cellStyle name="Vírgula 11 4 7 4" xfId="37026" xr:uid="{00000000-0005-0000-0000-0000D1300000}"/>
    <cellStyle name="Vírgula 11 4 7 5" xfId="51432" xr:uid="{00000000-0005-0000-0000-0000D2300000}"/>
    <cellStyle name="Vírgula 11 4 8" xfId="10729" xr:uid="{00000000-0005-0000-0000-0000D3300000}"/>
    <cellStyle name="Vírgula 11 4 8 2" xfId="30454" xr:uid="{00000000-0005-0000-0000-0000D4300000}"/>
    <cellStyle name="Vírgula 11 4 8 3" xfId="40140" xr:uid="{00000000-0005-0000-0000-0000D5300000}"/>
    <cellStyle name="Vírgula 11 4 8 4" xfId="51611" xr:uid="{00000000-0005-0000-0000-0000D6300000}"/>
    <cellStyle name="Vírgula 11 4 9" xfId="13562" xr:uid="{00000000-0005-0000-0000-0000D7300000}"/>
    <cellStyle name="Vírgula 11 4 9 2" xfId="43591" xr:uid="{00000000-0005-0000-0000-0000D8300000}"/>
    <cellStyle name="Vírgula 11 5" xfId="394" xr:uid="{00000000-0005-0000-0000-0000D9300000}"/>
    <cellStyle name="Vírgula 11 5 10" xfId="22586" xr:uid="{00000000-0005-0000-0000-0000DA300000}"/>
    <cellStyle name="Vírgula 11 5 11" xfId="24395" xr:uid="{00000000-0005-0000-0000-0000DB300000}"/>
    <cellStyle name="Vírgula 11 5 12" xfId="35972" xr:uid="{00000000-0005-0000-0000-0000DC300000}"/>
    <cellStyle name="Vírgula 11 5 13" xfId="45950" xr:uid="{00000000-0005-0000-0000-0000DD300000}"/>
    <cellStyle name="Vírgula 11 5 14" xfId="53882" xr:uid="{00000000-0005-0000-0000-0000DE300000}"/>
    <cellStyle name="Vírgula 11 5 15" xfId="3058" xr:uid="{00000000-0005-0000-0000-0000DF300000}"/>
    <cellStyle name="Vírgula 11 5 2" xfId="829" xr:uid="{00000000-0005-0000-0000-0000E0300000}"/>
    <cellStyle name="Vírgula 11 5 2 10" xfId="46385" xr:uid="{00000000-0005-0000-0000-0000E1300000}"/>
    <cellStyle name="Vírgula 11 5 2 11" xfId="54317" xr:uid="{00000000-0005-0000-0000-0000E2300000}"/>
    <cellStyle name="Vírgula 11 5 2 12" xfId="3059" xr:uid="{00000000-0005-0000-0000-0000E3300000}"/>
    <cellStyle name="Vírgula 11 5 2 2" xfId="7756" xr:uid="{00000000-0005-0000-0000-0000E4300000}"/>
    <cellStyle name="Vírgula 11 5 2 2 2" xfId="9502" xr:uid="{00000000-0005-0000-0000-0000E5300000}"/>
    <cellStyle name="Vírgula 11 5 2 2 2 2" xfId="34042" xr:uid="{00000000-0005-0000-0000-0000E6300000}"/>
    <cellStyle name="Vírgula 11 5 2 2 3" xfId="12961" xr:uid="{00000000-0005-0000-0000-0000E7300000}"/>
    <cellStyle name="Vírgula 11 5 2 2 4" xfId="19549" xr:uid="{00000000-0005-0000-0000-0000E8300000}"/>
    <cellStyle name="Vírgula 11 5 2 2 5" xfId="28540" xr:uid="{00000000-0005-0000-0000-0000E9300000}"/>
    <cellStyle name="Vírgula 11 5 2 2 6" xfId="41734" xr:uid="{00000000-0005-0000-0000-0000EA300000}"/>
    <cellStyle name="Vírgula 11 5 2 2 7" xfId="48656" xr:uid="{00000000-0005-0000-0000-0000EB300000}"/>
    <cellStyle name="Vírgula 11 5 2 3" xfId="5489" xr:uid="{00000000-0005-0000-0000-0000EC300000}"/>
    <cellStyle name="Vírgula 11 5 2 3 2" xfId="12997" xr:uid="{00000000-0005-0000-0000-0000ED300000}"/>
    <cellStyle name="Vírgula 11 5 2 3 3" xfId="31291" xr:uid="{00000000-0005-0000-0000-0000EE300000}"/>
    <cellStyle name="Vírgula 11 5 2 3 4" xfId="44050" xr:uid="{00000000-0005-0000-0000-0000EF300000}"/>
    <cellStyle name="Vírgula 11 5 2 4" xfId="13676" xr:uid="{00000000-0005-0000-0000-0000F0300000}"/>
    <cellStyle name="Vírgula 11 5 2 5" xfId="14684" xr:uid="{00000000-0005-0000-0000-0000F1300000}"/>
    <cellStyle name="Vírgula 11 5 2 6" xfId="20573" xr:uid="{00000000-0005-0000-0000-0000F2300000}"/>
    <cellStyle name="Vírgula 11 5 2 7" xfId="22587" xr:uid="{00000000-0005-0000-0000-0000F3300000}"/>
    <cellStyle name="Vírgula 11 5 2 8" xfId="25789" xr:uid="{00000000-0005-0000-0000-0000F4300000}"/>
    <cellStyle name="Vírgula 11 5 2 9" xfId="38112" xr:uid="{00000000-0005-0000-0000-0000F5300000}"/>
    <cellStyle name="Vírgula 11 5 3" xfId="1777" xr:uid="{00000000-0005-0000-0000-0000F6300000}"/>
    <cellStyle name="Vírgula 11 5 3 10" xfId="47328" xr:uid="{00000000-0005-0000-0000-0000F7300000}"/>
    <cellStyle name="Vírgula 11 5 3 11" xfId="55254" xr:uid="{00000000-0005-0000-0000-0000F8300000}"/>
    <cellStyle name="Vírgula 11 5 3 12" xfId="3060" xr:uid="{00000000-0005-0000-0000-0000F9300000}"/>
    <cellStyle name="Vírgula 11 5 3 2" xfId="8627" xr:uid="{00000000-0005-0000-0000-0000FA300000}"/>
    <cellStyle name="Vírgula 11 5 3 2 2" xfId="17023" xr:uid="{00000000-0005-0000-0000-0000FB300000}"/>
    <cellStyle name="Vírgula 11 5 3 2 2 2" xfId="34043" xr:uid="{00000000-0005-0000-0000-0000FC300000}"/>
    <cellStyle name="Vírgula 11 5 3 2 3" xfId="28541" xr:uid="{00000000-0005-0000-0000-0000FD300000}"/>
    <cellStyle name="Vírgula 11 5 3 2 4" xfId="41735" xr:uid="{00000000-0005-0000-0000-0000FE300000}"/>
    <cellStyle name="Vírgula 11 5 3 2 5" xfId="49527" xr:uid="{00000000-0005-0000-0000-0000FF300000}"/>
    <cellStyle name="Vírgula 11 5 3 3" xfId="6428" xr:uid="{00000000-0005-0000-0000-000000310000}"/>
    <cellStyle name="Vírgula 11 5 3 3 2" xfId="31292" xr:uid="{00000000-0005-0000-0000-000001310000}"/>
    <cellStyle name="Vírgula 11 5 3 3 3" xfId="44921" xr:uid="{00000000-0005-0000-0000-000002310000}"/>
    <cellStyle name="Vírgula 11 5 3 4" xfId="14685" xr:uid="{00000000-0005-0000-0000-000003310000}"/>
    <cellStyle name="Vírgula 11 5 3 5" xfId="18679" xr:uid="{00000000-0005-0000-0000-000004310000}"/>
    <cellStyle name="Vírgula 11 5 3 6" xfId="20574" xr:uid="{00000000-0005-0000-0000-000005310000}"/>
    <cellStyle name="Vírgula 11 5 3 7" xfId="22588" xr:uid="{00000000-0005-0000-0000-000006310000}"/>
    <cellStyle name="Vírgula 11 5 3 8" xfId="25790" xr:uid="{00000000-0005-0000-0000-000007310000}"/>
    <cellStyle name="Vírgula 11 5 3 9" xfId="38113" xr:uid="{00000000-0005-0000-0000-000008310000}"/>
    <cellStyle name="Vírgula 11 5 4" xfId="7357" xr:uid="{00000000-0005-0000-0000-000009310000}"/>
    <cellStyle name="Vírgula 11 5 4 2" xfId="12008" xr:uid="{00000000-0005-0000-0000-00000A310000}"/>
    <cellStyle name="Vírgula 11 5 4 2 2" xfId="34041" xr:uid="{00000000-0005-0000-0000-00000B310000}"/>
    <cellStyle name="Vírgula 11 5 4 2 3" xfId="28539" xr:uid="{00000000-0005-0000-0000-00000C310000}"/>
    <cellStyle name="Vírgula 11 5 4 2 4" xfId="41733" xr:uid="{00000000-0005-0000-0000-00000D310000}"/>
    <cellStyle name="Vírgula 11 5 4 2 5" xfId="52941" xr:uid="{00000000-0005-0000-0000-00000E310000}"/>
    <cellStyle name="Vírgula 11 5 4 3" xfId="13024" xr:uid="{00000000-0005-0000-0000-00000F310000}"/>
    <cellStyle name="Vírgula 11 5 4 3 2" xfId="31290" xr:uid="{00000000-0005-0000-0000-000010310000}"/>
    <cellStyle name="Vírgula 11 5 4 4" xfId="25788" xr:uid="{00000000-0005-0000-0000-000011310000}"/>
    <cellStyle name="Vírgula 11 5 4 5" xfId="38111" xr:uid="{00000000-0005-0000-0000-000012310000}"/>
    <cellStyle name="Vírgula 11 5 4 6" xfId="48257" xr:uid="{00000000-0005-0000-0000-000013310000}"/>
    <cellStyle name="Vírgula 11 5 5" xfId="5054" xr:uid="{00000000-0005-0000-0000-000014310000}"/>
    <cellStyle name="Vírgula 11 5 5 2" xfId="11205" xr:uid="{00000000-0005-0000-0000-000015310000}"/>
    <cellStyle name="Vírgula 11 5 5 2 2" xfId="33034" xr:uid="{00000000-0005-0000-0000-000016310000}"/>
    <cellStyle name="Vírgula 11 5 5 2 3" xfId="40726" xr:uid="{00000000-0005-0000-0000-000017310000}"/>
    <cellStyle name="Vírgula 11 5 5 2 4" xfId="52187" xr:uid="{00000000-0005-0000-0000-000018310000}"/>
    <cellStyle name="Vírgula 11 5 5 3" xfId="27532" xr:uid="{00000000-0005-0000-0000-000019310000}"/>
    <cellStyle name="Vírgula 11 5 5 4" xfId="36855" xr:uid="{00000000-0005-0000-0000-00001A310000}"/>
    <cellStyle name="Vírgula 11 5 5 5" xfId="50459" xr:uid="{00000000-0005-0000-0000-00001B310000}"/>
    <cellStyle name="Vírgula 11 5 6" xfId="10622" xr:uid="{00000000-0005-0000-0000-00001C310000}"/>
    <cellStyle name="Vírgula 11 5 6 2" xfId="30283" xr:uid="{00000000-0005-0000-0000-00001D310000}"/>
    <cellStyle name="Vírgula 11 5 6 3" xfId="39969" xr:uid="{00000000-0005-0000-0000-00001E310000}"/>
    <cellStyle name="Vírgula 11 5 6 4" xfId="50901" xr:uid="{00000000-0005-0000-0000-00001F310000}"/>
    <cellStyle name="Vírgula 11 5 7" xfId="13398" xr:uid="{00000000-0005-0000-0000-000020310000}"/>
    <cellStyle name="Vírgula 11 5 7 2" xfId="43651" xr:uid="{00000000-0005-0000-0000-000021310000}"/>
    <cellStyle name="Vírgula 11 5 8" xfId="14683" xr:uid="{00000000-0005-0000-0000-000022310000}"/>
    <cellStyle name="Vírgula 11 5 9" xfId="20572" xr:uid="{00000000-0005-0000-0000-000023310000}"/>
    <cellStyle name="Vírgula 11 6" xfId="1069" xr:uid="{00000000-0005-0000-0000-000024310000}"/>
    <cellStyle name="Vírgula 11 6 10" xfId="24671" xr:uid="{00000000-0005-0000-0000-000025310000}"/>
    <cellStyle name="Vírgula 11 6 11" xfId="36236" xr:uid="{00000000-0005-0000-0000-000026310000}"/>
    <cellStyle name="Vírgula 11 6 12" xfId="46625" xr:uid="{00000000-0005-0000-0000-000027310000}"/>
    <cellStyle name="Vírgula 11 6 13" xfId="54557" xr:uid="{00000000-0005-0000-0000-000028310000}"/>
    <cellStyle name="Vírgula 11 6 14" xfId="3061" xr:uid="{00000000-0005-0000-0000-000029310000}"/>
    <cellStyle name="Vírgula 11 6 2" xfId="2005" xr:uid="{00000000-0005-0000-0000-00002A310000}"/>
    <cellStyle name="Vírgula 11 6 2 10" xfId="47556" xr:uid="{00000000-0005-0000-0000-00002B310000}"/>
    <cellStyle name="Vírgula 11 6 2 11" xfId="55482" xr:uid="{00000000-0005-0000-0000-00002C310000}"/>
    <cellStyle name="Vírgula 11 6 2 12" xfId="3062" xr:uid="{00000000-0005-0000-0000-00002D310000}"/>
    <cellStyle name="Vírgula 11 6 2 2" xfId="8855" xr:uid="{00000000-0005-0000-0000-00002E310000}"/>
    <cellStyle name="Vírgula 11 6 2 2 2" xfId="17024" xr:uid="{00000000-0005-0000-0000-00002F310000}"/>
    <cellStyle name="Vírgula 11 6 2 2 2 2" xfId="34045" xr:uid="{00000000-0005-0000-0000-000030310000}"/>
    <cellStyle name="Vírgula 11 6 2 2 3" xfId="19777" xr:uid="{00000000-0005-0000-0000-000031310000}"/>
    <cellStyle name="Vírgula 11 6 2 2 4" xfId="28543" xr:uid="{00000000-0005-0000-0000-000032310000}"/>
    <cellStyle name="Vírgula 11 6 2 2 5" xfId="41737" xr:uid="{00000000-0005-0000-0000-000033310000}"/>
    <cellStyle name="Vírgula 11 6 2 2 6" xfId="49755" xr:uid="{00000000-0005-0000-0000-000034310000}"/>
    <cellStyle name="Vírgula 11 6 2 3" xfId="6656" xr:uid="{00000000-0005-0000-0000-000035310000}"/>
    <cellStyle name="Vírgula 11 6 2 3 2" xfId="16591" xr:uid="{00000000-0005-0000-0000-000036310000}"/>
    <cellStyle name="Vírgula 11 6 2 3 3" xfId="31294" xr:uid="{00000000-0005-0000-0000-000037310000}"/>
    <cellStyle name="Vírgula 11 6 2 3 4" xfId="45149" xr:uid="{00000000-0005-0000-0000-000038310000}"/>
    <cellStyle name="Vírgula 11 6 2 4" xfId="14687" xr:uid="{00000000-0005-0000-0000-000039310000}"/>
    <cellStyle name="Vírgula 11 6 2 5" xfId="18092" xr:uid="{00000000-0005-0000-0000-00003A310000}"/>
    <cellStyle name="Vírgula 11 6 2 6" xfId="20576" xr:uid="{00000000-0005-0000-0000-00003B310000}"/>
    <cellStyle name="Vírgula 11 6 2 7" xfId="22590" xr:uid="{00000000-0005-0000-0000-00003C310000}"/>
    <cellStyle name="Vírgula 11 6 2 8" xfId="25792" xr:uid="{00000000-0005-0000-0000-00003D310000}"/>
    <cellStyle name="Vírgula 11 6 2 9" xfId="38115" xr:uid="{00000000-0005-0000-0000-00003E310000}"/>
    <cellStyle name="Vírgula 11 6 3" xfId="7984" xr:uid="{00000000-0005-0000-0000-00003F310000}"/>
    <cellStyle name="Vírgula 11 6 3 2" xfId="12009" xr:uid="{00000000-0005-0000-0000-000040310000}"/>
    <cellStyle name="Vírgula 11 6 3 2 2" xfId="34044" xr:uid="{00000000-0005-0000-0000-000041310000}"/>
    <cellStyle name="Vírgula 11 6 3 2 3" xfId="28542" xr:uid="{00000000-0005-0000-0000-000042310000}"/>
    <cellStyle name="Vírgula 11 6 3 2 4" xfId="41736" xr:uid="{00000000-0005-0000-0000-000043310000}"/>
    <cellStyle name="Vírgula 11 6 3 2 5" xfId="52942" xr:uid="{00000000-0005-0000-0000-000044310000}"/>
    <cellStyle name="Vírgula 11 6 3 3" xfId="10617" xr:uid="{00000000-0005-0000-0000-000045310000}"/>
    <cellStyle name="Vírgula 11 6 3 3 2" xfId="31293" xr:uid="{00000000-0005-0000-0000-000046310000}"/>
    <cellStyle name="Vírgula 11 6 3 4" xfId="18907" xr:uid="{00000000-0005-0000-0000-000047310000}"/>
    <cellStyle name="Vírgula 11 6 3 5" xfId="25791" xr:uid="{00000000-0005-0000-0000-000048310000}"/>
    <cellStyle name="Vírgula 11 6 3 6" xfId="38114" xr:uid="{00000000-0005-0000-0000-000049310000}"/>
    <cellStyle name="Vírgula 11 6 3 7" xfId="48884" xr:uid="{00000000-0005-0000-0000-00004A310000}"/>
    <cellStyle name="Vírgula 11 6 4" xfId="5729" xr:uid="{00000000-0005-0000-0000-00004B310000}"/>
    <cellStyle name="Vírgula 11 6 4 2" xfId="11433" xr:uid="{00000000-0005-0000-0000-00004C310000}"/>
    <cellStyle name="Vírgula 11 6 4 2 2" xfId="33262" xr:uid="{00000000-0005-0000-0000-00004D310000}"/>
    <cellStyle name="Vírgula 11 6 4 2 3" xfId="40954" xr:uid="{00000000-0005-0000-0000-00004E310000}"/>
    <cellStyle name="Vírgula 11 6 4 2 4" xfId="52415" xr:uid="{00000000-0005-0000-0000-00004F310000}"/>
    <cellStyle name="Vírgula 11 6 4 3" xfId="27760" xr:uid="{00000000-0005-0000-0000-000050310000}"/>
    <cellStyle name="Vírgula 11 6 4 4" xfId="37083" xr:uid="{00000000-0005-0000-0000-000051310000}"/>
    <cellStyle name="Vírgula 11 6 4 5" xfId="51407" xr:uid="{00000000-0005-0000-0000-000052310000}"/>
    <cellStyle name="Vírgula 11 6 5" xfId="10786" xr:uid="{00000000-0005-0000-0000-000053310000}"/>
    <cellStyle name="Vírgula 11 6 5 2" xfId="30511" xr:uid="{00000000-0005-0000-0000-000054310000}"/>
    <cellStyle name="Vírgula 11 6 5 3" xfId="40197" xr:uid="{00000000-0005-0000-0000-000055310000}"/>
    <cellStyle name="Vírgula 11 6 5 4" xfId="51668" xr:uid="{00000000-0005-0000-0000-000056310000}"/>
    <cellStyle name="Vírgula 11 6 6" xfId="13904" xr:uid="{00000000-0005-0000-0000-000057310000}"/>
    <cellStyle name="Vírgula 11 6 6 2" xfId="44278" xr:uid="{00000000-0005-0000-0000-000058310000}"/>
    <cellStyle name="Vírgula 11 6 7" xfId="14686" xr:uid="{00000000-0005-0000-0000-000059310000}"/>
    <cellStyle name="Vírgula 11 6 8" xfId="20575" xr:uid="{00000000-0005-0000-0000-00005A310000}"/>
    <cellStyle name="Vírgula 11 6 9" xfId="22589" xr:uid="{00000000-0005-0000-0000-00005B310000}"/>
    <cellStyle name="Vírgula 11 7" xfId="1309" xr:uid="{00000000-0005-0000-0000-00005C310000}"/>
    <cellStyle name="Vírgula 11 7 10" xfId="24947" xr:uid="{00000000-0005-0000-0000-00005D310000}"/>
    <cellStyle name="Vírgula 11 7 11" xfId="36512" xr:uid="{00000000-0005-0000-0000-00005E310000}"/>
    <cellStyle name="Vírgula 11 7 12" xfId="46865" xr:uid="{00000000-0005-0000-0000-00005F310000}"/>
    <cellStyle name="Vírgula 11 7 13" xfId="54797" xr:uid="{00000000-0005-0000-0000-000060310000}"/>
    <cellStyle name="Vírgula 11 7 14" xfId="3063" xr:uid="{00000000-0005-0000-0000-000061310000}"/>
    <cellStyle name="Vírgula 11 7 2" xfId="2233" xr:uid="{00000000-0005-0000-0000-000062310000}"/>
    <cellStyle name="Vírgula 11 7 2 10" xfId="47784" xr:uid="{00000000-0005-0000-0000-000063310000}"/>
    <cellStyle name="Vírgula 11 7 2 11" xfId="55710" xr:uid="{00000000-0005-0000-0000-000064310000}"/>
    <cellStyle name="Vírgula 11 7 2 12" xfId="3064" xr:uid="{00000000-0005-0000-0000-000065310000}"/>
    <cellStyle name="Vírgula 11 7 2 2" xfId="9083" xr:uid="{00000000-0005-0000-0000-000066310000}"/>
    <cellStyle name="Vírgula 11 7 2 2 2" xfId="17025" xr:uid="{00000000-0005-0000-0000-000067310000}"/>
    <cellStyle name="Vírgula 11 7 2 2 2 2" xfId="34047" xr:uid="{00000000-0005-0000-0000-000068310000}"/>
    <cellStyle name="Vírgula 11 7 2 2 3" xfId="20005" xr:uid="{00000000-0005-0000-0000-000069310000}"/>
    <cellStyle name="Vírgula 11 7 2 2 4" xfId="28545" xr:uid="{00000000-0005-0000-0000-00006A310000}"/>
    <cellStyle name="Vírgula 11 7 2 2 5" xfId="41739" xr:uid="{00000000-0005-0000-0000-00006B310000}"/>
    <cellStyle name="Vírgula 11 7 2 2 6" xfId="49983" xr:uid="{00000000-0005-0000-0000-00006C310000}"/>
    <cellStyle name="Vírgula 11 7 2 3" xfId="6884" xr:uid="{00000000-0005-0000-0000-00006D310000}"/>
    <cellStyle name="Vírgula 11 7 2 3 2" xfId="12909" xr:uid="{00000000-0005-0000-0000-00006E310000}"/>
    <cellStyle name="Vírgula 11 7 2 3 3" xfId="31296" xr:uid="{00000000-0005-0000-0000-00006F310000}"/>
    <cellStyle name="Vírgula 11 7 2 3 4" xfId="45377" xr:uid="{00000000-0005-0000-0000-000070310000}"/>
    <cellStyle name="Vírgula 11 7 2 4" xfId="14689" xr:uid="{00000000-0005-0000-0000-000071310000}"/>
    <cellStyle name="Vírgula 11 7 2 5" xfId="18263" xr:uid="{00000000-0005-0000-0000-000072310000}"/>
    <cellStyle name="Vírgula 11 7 2 6" xfId="20578" xr:uid="{00000000-0005-0000-0000-000073310000}"/>
    <cellStyle name="Vírgula 11 7 2 7" xfId="22592" xr:uid="{00000000-0005-0000-0000-000074310000}"/>
    <cellStyle name="Vírgula 11 7 2 8" xfId="25794" xr:uid="{00000000-0005-0000-0000-000075310000}"/>
    <cellStyle name="Vírgula 11 7 2 9" xfId="38117" xr:uid="{00000000-0005-0000-0000-000076310000}"/>
    <cellStyle name="Vírgula 11 7 3" xfId="8212" xr:uid="{00000000-0005-0000-0000-000077310000}"/>
    <cellStyle name="Vírgula 11 7 3 2" xfId="12011" xr:uid="{00000000-0005-0000-0000-000078310000}"/>
    <cellStyle name="Vírgula 11 7 3 2 2" xfId="34046" xr:uid="{00000000-0005-0000-0000-000079310000}"/>
    <cellStyle name="Vírgula 11 7 3 2 3" xfId="28544" xr:uid="{00000000-0005-0000-0000-00007A310000}"/>
    <cellStyle name="Vírgula 11 7 3 2 4" xfId="41738" xr:uid="{00000000-0005-0000-0000-00007B310000}"/>
    <cellStyle name="Vírgula 11 7 3 2 5" xfId="52943" xr:uid="{00000000-0005-0000-0000-00007C310000}"/>
    <cellStyle name="Vírgula 11 7 3 3" xfId="16545" xr:uid="{00000000-0005-0000-0000-00007D310000}"/>
    <cellStyle name="Vírgula 11 7 3 3 2" xfId="31295" xr:uid="{00000000-0005-0000-0000-00007E310000}"/>
    <cellStyle name="Vírgula 11 7 3 4" xfId="19135" xr:uid="{00000000-0005-0000-0000-00007F310000}"/>
    <cellStyle name="Vírgula 11 7 3 5" xfId="25793" xr:uid="{00000000-0005-0000-0000-000080310000}"/>
    <cellStyle name="Vírgula 11 7 3 6" xfId="38116" xr:uid="{00000000-0005-0000-0000-000081310000}"/>
    <cellStyle name="Vírgula 11 7 3 7" xfId="49112" xr:uid="{00000000-0005-0000-0000-000082310000}"/>
    <cellStyle name="Vírgula 11 7 4" xfId="5969" xr:uid="{00000000-0005-0000-0000-000083310000}"/>
    <cellStyle name="Vírgula 11 7 4 2" xfId="11661" xr:uid="{00000000-0005-0000-0000-000084310000}"/>
    <cellStyle name="Vírgula 11 7 4 2 2" xfId="33490" xr:uid="{00000000-0005-0000-0000-000085310000}"/>
    <cellStyle name="Vírgula 11 7 4 2 3" xfId="41182" xr:uid="{00000000-0005-0000-0000-000086310000}"/>
    <cellStyle name="Vírgula 11 7 4 2 4" xfId="52643" xr:uid="{00000000-0005-0000-0000-000087310000}"/>
    <cellStyle name="Vírgula 11 7 4 3" xfId="27988" xr:uid="{00000000-0005-0000-0000-000088310000}"/>
    <cellStyle name="Vírgula 11 7 4 4" xfId="37311" xr:uid="{00000000-0005-0000-0000-000089310000}"/>
    <cellStyle name="Vírgula 11 7 4 5" xfId="51150" xr:uid="{00000000-0005-0000-0000-00008A310000}"/>
    <cellStyle name="Vírgula 11 7 5" xfId="10917" xr:uid="{00000000-0005-0000-0000-00008B310000}"/>
    <cellStyle name="Vírgula 11 7 5 2" xfId="30739" xr:uid="{00000000-0005-0000-0000-00008C310000}"/>
    <cellStyle name="Vírgula 11 7 5 3" xfId="40425" xr:uid="{00000000-0005-0000-0000-00008D310000}"/>
    <cellStyle name="Vírgula 11 7 5 4" xfId="51896" xr:uid="{00000000-0005-0000-0000-00008E310000}"/>
    <cellStyle name="Vírgula 11 7 6" xfId="14132" xr:uid="{00000000-0005-0000-0000-00008F310000}"/>
    <cellStyle name="Vírgula 11 7 6 2" xfId="44506" xr:uid="{00000000-0005-0000-0000-000090310000}"/>
    <cellStyle name="Vírgula 11 7 7" xfId="14688" xr:uid="{00000000-0005-0000-0000-000091310000}"/>
    <cellStyle name="Vírgula 11 7 8" xfId="20577" xr:uid="{00000000-0005-0000-0000-000092310000}"/>
    <cellStyle name="Vírgula 11 7 9" xfId="22591" xr:uid="{00000000-0005-0000-0000-000093310000}"/>
    <cellStyle name="Vírgula 11 8" xfId="772" xr:uid="{00000000-0005-0000-0000-000094310000}"/>
    <cellStyle name="Vírgula 11 8 10" xfId="35903" xr:uid="{00000000-0005-0000-0000-000095310000}"/>
    <cellStyle name="Vírgula 11 8 11" xfId="46328" xr:uid="{00000000-0005-0000-0000-000096310000}"/>
    <cellStyle name="Vírgula 11 8 12" xfId="54260" xr:uid="{00000000-0005-0000-0000-000097310000}"/>
    <cellStyle name="Vírgula 11 8 13" xfId="3065" xr:uid="{00000000-0005-0000-0000-000098310000}"/>
    <cellStyle name="Vírgula 11 8 2" xfId="1720" xr:uid="{00000000-0005-0000-0000-000099310000}"/>
    <cellStyle name="Vírgula 11 8 2 10" xfId="47271" xr:uid="{00000000-0005-0000-0000-00009A310000}"/>
    <cellStyle name="Vírgula 11 8 2 11" xfId="55197" xr:uid="{00000000-0005-0000-0000-00009B310000}"/>
    <cellStyle name="Vírgula 11 8 2 12" xfId="3066" xr:uid="{00000000-0005-0000-0000-00009C310000}"/>
    <cellStyle name="Vírgula 11 8 2 2" xfId="8570" xr:uid="{00000000-0005-0000-0000-00009D310000}"/>
    <cellStyle name="Vírgula 11 8 2 2 2" xfId="17026" xr:uid="{00000000-0005-0000-0000-00009E310000}"/>
    <cellStyle name="Vírgula 11 8 2 2 2 2" xfId="34049" xr:uid="{00000000-0005-0000-0000-00009F310000}"/>
    <cellStyle name="Vírgula 11 8 2 2 3" xfId="19492" xr:uid="{00000000-0005-0000-0000-0000A0310000}"/>
    <cellStyle name="Vírgula 11 8 2 2 4" xfId="28547" xr:uid="{00000000-0005-0000-0000-0000A1310000}"/>
    <cellStyle name="Vírgula 11 8 2 2 5" xfId="41741" xr:uid="{00000000-0005-0000-0000-0000A2310000}"/>
    <cellStyle name="Vírgula 11 8 2 2 6" xfId="49470" xr:uid="{00000000-0005-0000-0000-0000A3310000}"/>
    <cellStyle name="Vírgula 11 8 2 3" xfId="6371" xr:uid="{00000000-0005-0000-0000-0000A4310000}"/>
    <cellStyle name="Vírgula 11 8 2 3 2" xfId="16614" xr:uid="{00000000-0005-0000-0000-0000A5310000}"/>
    <cellStyle name="Vírgula 11 8 2 3 3" xfId="31298" xr:uid="{00000000-0005-0000-0000-0000A6310000}"/>
    <cellStyle name="Vírgula 11 8 2 3 4" xfId="44864" xr:uid="{00000000-0005-0000-0000-0000A7310000}"/>
    <cellStyle name="Vírgula 11 8 2 4" xfId="14691" xr:uid="{00000000-0005-0000-0000-0000A8310000}"/>
    <cellStyle name="Vírgula 11 8 2 5" xfId="17975" xr:uid="{00000000-0005-0000-0000-0000A9310000}"/>
    <cellStyle name="Vírgula 11 8 2 6" xfId="20580" xr:uid="{00000000-0005-0000-0000-0000AA310000}"/>
    <cellStyle name="Vírgula 11 8 2 7" xfId="22594" xr:uid="{00000000-0005-0000-0000-0000AB310000}"/>
    <cellStyle name="Vírgula 11 8 2 8" xfId="25796" xr:uid="{00000000-0005-0000-0000-0000AC310000}"/>
    <cellStyle name="Vírgula 11 8 2 9" xfId="38119" xr:uid="{00000000-0005-0000-0000-0000AD310000}"/>
    <cellStyle name="Vírgula 11 8 3" xfId="7699" xr:uid="{00000000-0005-0000-0000-0000AE310000}"/>
    <cellStyle name="Vírgula 11 8 3 2" xfId="12012" xr:uid="{00000000-0005-0000-0000-0000AF310000}"/>
    <cellStyle name="Vírgula 11 8 3 2 2" xfId="34048" xr:uid="{00000000-0005-0000-0000-0000B0310000}"/>
    <cellStyle name="Vírgula 11 8 3 2 3" xfId="41740" xr:uid="{00000000-0005-0000-0000-0000B1310000}"/>
    <cellStyle name="Vírgula 11 8 3 2 4" xfId="52944" xr:uid="{00000000-0005-0000-0000-0000B2310000}"/>
    <cellStyle name="Vírgula 11 8 3 3" xfId="18622" xr:uid="{00000000-0005-0000-0000-0000B3310000}"/>
    <cellStyle name="Vírgula 11 8 3 4" xfId="28546" xr:uid="{00000000-0005-0000-0000-0000B4310000}"/>
    <cellStyle name="Vírgula 11 8 3 5" xfId="38118" xr:uid="{00000000-0005-0000-0000-0000B5310000}"/>
    <cellStyle name="Vírgula 11 8 3 6" xfId="48599" xr:uid="{00000000-0005-0000-0000-0000B6310000}"/>
    <cellStyle name="Vírgula 11 8 4" xfId="5432" xr:uid="{00000000-0005-0000-0000-0000B7310000}"/>
    <cellStyle name="Vírgula 11 8 4 2" xfId="11936" xr:uid="{00000000-0005-0000-0000-0000B8310000}"/>
    <cellStyle name="Vírgula 11 8 4 3" xfId="31297" xr:uid="{00000000-0005-0000-0000-0000B9310000}"/>
    <cellStyle name="Vírgula 11 8 4 4" xfId="39912" xr:uid="{00000000-0005-0000-0000-0000BA310000}"/>
    <cellStyle name="Vírgula 11 8 4 5" xfId="51018" xr:uid="{00000000-0005-0000-0000-0000BB310000}"/>
    <cellStyle name="Vírgula 11 8 5" xfId="13619" xr:uid="{00000000-0005-0000-0000-0000BC310000}"/>
    <cellStyle name="Vírgula 11 8 5 2" xfId="43993" xr:uid="{00000000-0005-0000-0000-0000BD310000}"/>
    <cellStyle name="Vírgula 11 8 6" xfId="14690" xr:uid="{00000000-0005-0000-0000-0000BE310000}"/>
    <cellStyle name="Vírgula 11 8 7" xfId="20579" xr:uid="{00000000-0005-0000-0000-0000BF310000}"/>
    <cellStyle name="Vírgula 11 8 8" xfId="22593" xr:uid="{00000000-0005-0000-0000-0000C0310000}"/>
    <cellStyle name="Vírgula 11 8 9" xfId="25795" xr:uid="{00000000-0005-0000-0000-0000C1310000}"/>
    <cellStyle name="Vírgula 11 9" xfId="658" xr:uid="{00000000-0005-0000-0000-0000C2310000}"/>
    <cellStyle name="Vírgula 11 9 10" xfId="46214" xr:uid="{00000000-0005-0000-0000-0000C3310000}"/>
    <cellStyle name="Vírgula 11 9 11" xfId="54146" xr:uid="{00000000-0005-0000-0000-0000C4310000}"/>
    <cellStyle name="Vírgula 11 9 12" xfId="3067" xr:uid="{00000000-0005-0000-0000-0000C5310000}"/>
    <cellStyle name="Vírgula 11 9 2" xfId="7585" xr:uid="{00000000-0005-0000-0000-0000C6310000}"/>
    <cellStyle name="Vírgula 11 9 2 2" xfId="17027" xr:uid="{00000000-0005-0000-0000-0000C7310000}"/>
    <cellStyle name="Vírgula 11 9 2 2 2" xfId="34050" xr:uid="{00000000-0005-0000-0000-0000C8310000}"/>
    <cellStyle name="Vírgula 11 9 2 3" xfId="19378" xr:uid="{00000000-0005-0000-0000-0000C9310000}"/>
    <cellStyle name="Vírgula 11 9 2 4" xfId="28548" xr:uid="{00000000-0005-0000-0000-0000CA310000}"/>
    <cellStyle name="Vírgula 11 9 2 5" xfId="41742" xr:uid="{00000000-0005-0000-0000-0000CB310000}"/>
    <cellStyle name="Vírgula 11 9 2 6" xfId="48485" xr:uid="{00000000-0005-0000-0000-0000CC310000}"/>
    <cellStyle name="Vírgula 11 9 3" xfId="5318" xr:uid="{00000000-0005-0000-0000-0000CD310000}"/>
    <cellStyle name="Vírgula 11 9 3 2" xfId="13230" xr:uid="{00000000-0005-0000-0000-0000CE310000}"/>
    <cellStyle name="Vírgula 11 9 3 3" xfId="31299" xr:uid="{00000000-0005-0000-0000-0000CF310000}"/>
    <cellStyle name="Vírgula 11 9 3 4" xfId="43879" xr:uid="{00000000-0005-0000-0000-0000D0310000}"/>
    <cellStyle name="Vírgula 11 9 4" xfId="14692" xr:uid="{00000000-0005-0000-0000-0000D1310000}"/>
    <cellStyle name="Vírgula 11 9 5" xfId="17861" xr:uid="{00000000-0005-0000-0000-0000D2310000}"/>
    <cellStyle name="Vírgula 11 9 6" xfId="20581" xr:uid="{00000000-0005-0000-0000-0000D3310000}"/>
    <cellStyle name="Vírgula 11 9 7" xfId="22595" xr:uid="{00000000-0005-0000-0000-0000D4310000}"/>
    <cellStyle name="Vírgula 11 9 8" xfId="25797" xr:uid="{00000000-0005-0000-0000-0000D5310000}"/>
    <cellStyle name="Vírgula 11 9 9" xfId="38120" xr:uid="{00000000-0005-0000-0000-0000D6310000}"/>
    <cellStyle name="Vírgula 12" xfId="114" xr:uid="{00000000-0005-0000-0000-0000D7310000}"/>
    <cellStyle name="Vírgula 12 10" xfId="1607" xr:uid="{00000000-0005-0000-0000-0000D8310000}"/>
    <cellStyle name="Vírgula 12 10 2" xfId="8457" xr:uid="{00000000-0005-0000-0000-0000D9310000}"/>
    <cellStyle name="Vírgula 12 10 2 2" xfId="34051" xr:uid="{00000000-0005-0000-0000-0000DA310000}"/>
    <cellStyle name="Vírgula 12 10 2 3" xfId="28549" xr:uid="{00000000-0005-0000-0000-0000DB310000}"/>
    <cellStyle name="Vírgula 12 10 2 4" xfId="41743" xr:uid="{00000000-0005-0000-0000-0000DC310000}"/>
    <cellStyle name="Vírgula 12 10 2 5" xfId="49357" xr:uid="{00000000-0005-0000-0000-0000DD310000}"/>
    <cellStyle name="Vírgula 12 10 3" xfId="9974" xr:uid="{00000000-0005-0000-0000-0000DE310000}"/>
    <cellStyle name="Vírgula 12 10 3 2" xfId="31300" xr:uid="{00000000-0005-0000-0000-0000DF310000}"/>
    <cellStyle name="Vírgula 12 10 3 3" xfId="44751" xr:uid="{00000000-0005-0000-0000-0000E0310000}"/>
    <cellStyle name="Vírgula 12 10 4" xfId="18509" xr:uid="{00000000-0005-0000-0000-0000E1310000}"/>
    <cellStyle name="Vírgula 12 10 5" xfId="25798" xr:uid="{00000000-0005-0000-0000-0000E2310000}"/>
    <cellStyle name="Vírgula 12 10 6" xfId="38121" xr:uid="{00000000-0005-0000-0000-0000E3310000}"/>
    <cellStyle name="Vírgula 12 10 7" xfId="47158" xr:uid="{00000000-0005-0000-0000-0000E4310000}"/>
    <cellStyle name="Vírgula 12 10 8" xfId="55084" xr:uid="{00000000-0005-0000-0000-0000E5310000}"/>
    <cellStyle name="Vírgula 12 10 9" xfId="6258" xr:uid="{00000000-0005-0000-0000-0000E6310000}"/>
    <cellStyle name="Vírgula 12 11" xfId="7129" xr:uid="{00000000-0005-0000-0000-0000E7310000}"/>
    <cellStyle name="Vírgula 12 11 2" xfId="11149" xr:uid="{00000000-0005-0000-0000-0000E8310000}"/>
    <cellStyle name="Vírgula 12 11 2 2" xfId="32978" xr:uid="{00000000-0005-0000-0000-0000E9310000}"/>
    <cellStyle name="Vírgula 12 11 2 3" xfId="40670" xr:uid="{00000000-0005-0000-0000-0000EA310000}"/>
    <cellStyle name="Vírgula 12 11 2 4" xfId="52131" xr:uid="{00000000-0005-0000-0000-0000EB310000}"/>
    <cellStyle name="Vírgula 12 11 3" xfId="27476" xr:uid="{00000000-0005-0000-0000-0000EC310000}"/>
    <cellStyle name="Vírgula 12 11 4" xfId="36799" xr:uid="{00000000-0005-0000-0000-0000ED310000}"/>
    <cellStyle name="Vírgula 12 11 5" xfId="48029" xr:uid="{00000000-0005-0000-0000-0000EE310000}"/>
    <cellStyle name="Vírgula 12 12" xfId="4777" xr:uid="{00000000-0005-0000-0000-0000EF310000}"/>
    <cellStyle name="Vírgula 12 12 2" xfId="9763" xr:uid="{00000000-0005-0000-0000-0000F0310000}"/>
    <cellStyle name="Vírgula 12 12 2 2" xfId="51220" xr:uid="{00000000-0005-0000-0000-0000F1310000}"/>
    <cellStyle name="Vírgula 12 12 3" xfId="30227" xr:uid="{00000000-0005-0000-0000-0000F2310000}"/>
    <cellStyle name="Vírgula 12 12 4" xfId="39799" xr:uid="{00000000-0005-0000-0000-0000F3310000}"/>
    <cellStyle name="Vírgula 12 12 5" xfId="50951" xr:uid="{00000000-0005-0000-0000-0000F4310000}"/>
    <cellStyle name="Vírgula 12 13" xfId="4734" xr:uid="{00000000-0005-0000-0000-0000F5310000}"/>
    <cellStyle name="Vírgula 12 13 2" xfId="43421" xr:uid="{00000000-0005-0000-0000-0000F6310000}"/>
    <cellStyle name="Vírgula 12 13 3" xfId="51238" xr:uid="{00000000-0005-0000-0000-0000F7310000}"/>
    <cellStyle name="Vírgula 12 14" xfId="14693" xr:uid="{00000000-0005-0000-0000-0000F8310000}"/>
    <cellStyle name="Vírgula 12 15" xfId="20582" xr:uid="{00000000-0005-0000-0000-0000F9310000}"/>
    <cellStyle name="Vírgula 12 16" xfId="22596" xr:uid="{00000000-0005-0000-0000-0000FA310000}"/>
    <cellStyle name="Vírgula 12 17" xfId="24327" xr:uid="{00000000-0005-0000-0000-0000FB310000}"/>
    <cellStyle name="Vírgula 12 18" xfId="35778" xr:uid="{00000000-0005-0000-0000-0000FC310000}"/>
    <cellStyle name="Vírgula 12 19" xfId="45671" xr:uid="{00000000-0005-0000-0000-0000FD310000}"/>
    <cellStyle name="Vírgula 12 2" xfId="252" xr:uid="{00000000-0005-0000-0000-0000FE310000}"/>
    <cellStyle name="Vírgula 12 2 10" xfId="14694" xr:uid="{00000000-0005-0000-0000-0000FF310000}"/>
    <cellStyle name="Vírgula 12 2 11" xfId="20583" xr:uid="{00000000-0005-0000-0000-000000320000}"/>
    <cellStyle name="Vírgula 12 2 12" xfId="22597" xr:uid="{00000000-0005-0000-0000-000001320000}"/>
    <cellStyle name="Vírgula 12 2 13" xfId="24534" xr:uid="{00000000-0005-0000-0000-000002320000}"/>
    <cellStyle name="Vírgula 12 2 14" xfId="35847" xr:uid="{00000000-0005-0000-0000-000003320000}"/>
    <cellStyle name="Vírgula 12 2 15" xfId="45809" xr:uid="{00000000-0005-0000-0000-000004320000}"/>
    <cellStyle name="Vírgula 12 2 16" xfId="53742" xr:uid="{00000000-0005-0000-0000-000005320000}"/>
    <cellStyle name="Vírgula 12 2 17" xfId="3069" xr:uid="{00000000-0005-0000-0000-000006320000}"/>
    <cellStyle name="Vírgula 12 2 2" xfId="533" xr:uid="{00000000-0005-0000-0000-000007320000}"/>
    <cellStyle name="Vírgula 12 2 2 10" xfId="22598" xr:uid="{00000000-0005-0000-0000-000008320000}"/>
    <cellStyle name="Vírgula 12 2 2 11" xfId="24810" xr:uid="{00000000-0005-0000-0000-000009320000}"/>
    <cellStyle name="Vírgula 12 2 2 12" xfId="36375" xr:uid="{00000000-0005-0000-0000-00000A320000}"/>
    <cellStyle name="Vírgula 12 2 2 13" xfId="46089" xr:uid="{00000000-0005-0000-0000-00000B320000}"/>
    <cellStyle name="Vírgula 12 2 2 14" xfId="54021" xr:uid="{00000000-0005-0000-0000-00000C320000}"/>
    <cellStyle name="Vírgula 12 2 2 15" xfId="3070" xr:uid="{00000000-0005-0000-0000-00000D320000}"/>
    <cellStyle name="Vírgula 12 2 2 2" xfId="1184" xr:uid="{00000000-0005-0000-0000-00000E320000}"/>
    <cellStyle name="Vírgula 12 2 2 2 10" xfId="46740" xr:uid="{00000000-0005-0000-0000-00000F320000}"/>
    <cellStyle name="Vírgula 12 2 2 2 11" xfId="54672" xr:uid="{00000000-0005-0000-0000-000010320000}"/>
    <cellStyle name="Vírgula 12 2 2 2 12" xfId="3071" xr:uid="{00000000-0005-0000-0000-000011320000}"/>
    <cellStyle name="Vírgula 12 2 2 2 2" xfId="8099" xr:uid="{00000000-0005-0000-0000-000012320000}"/>
    <cellStyle name="Vírgula 12 2 2 2 2 2" xfId="12396" xr:uid="{00000000-0005-0000-0000-000013320000}"/>
    <cellStyle name="Vírgula 12 2 2 2 2 2 2" xfId="34054" xr:uid="{00000000-0005-0000-0000-000014320000}"/>
    <cellStyle name="Vírgula 12 2 2 2 2 3" xfId="10853" xr:uid="{00000000-0005-0000-0000-000015320000}"/>
    <cellStyle name="Vírgula 12 2 2 2 2 4" xfId="19892" xr:uid="{00000000-0005-0000-0000-000016320000}"/>
    <cellStyle name="Vírgula 12 2 2 2 2 5" xfId="28552" xr:uid="{00000000-0005-0000-0000-000017320000}"/>
    <cellStyle name="Vírgula 12 2 2 2 2 6" xfId="41746" xr:uid="{00000000-0005-0000-0000-000018320000}"/>
    <cellStyle name="Vírgula 12 2 2 2 2 7" xfId="48999" xr:uid="{00000000-0005-0000-0000-000019320000}"/>
    <cellStyle name="Vírgula 12 2 2 2 3" xfId="5844" xr:uid="{00000000-0005-0000-0000-00001A320000}"/>
    <cellStyle name="Vírgula 12 2 2 2 3 2" xfId="12883" xr:uid="{00000000-0005-0000-0000-00001B320000}"/>
    <cellStyle name="Vírgula 12 2 2 2 3 3" xfId="31303" xr:uid="{00000000-0005-0000-0000-00001C320000}"/>
    <cellStyle name="Vírgula 12 2 2 2 3 4" xfId="44393" xr:uid="{00000000-0005-0000-0000-00001D320000}"/>
    <cellStyle name="Vírgula 12 2 2 2 4" xfId="14019" xr:uid="{00000000-0005-0000-0000-00001E320000}"/>
    <cellStyle name="Vírgula 12 2 2 2 5" xfId="14696" xr:uid="{00000000-0005-0000-0000-00001F320000}"/>
    <cellStyle name="Vírgula 12 2 2 2 6" xfId="20585" xr:uid="{00000000-0005-0000-0000-000020320000}"/>
    <cellStyle name="Vírgula 12 2 2 2 7" xfId="22599" xr:uid="{00000000-0005-0000-0000-000021320000}"/>
    <cellStyle name="Vírgula 12 2 2 2 8" xfId="25801" xr:uid="{00000000-0005-0000-0000-000022320000}"/>
    <cellStyle name="Vírgula 12 2 2 2 9" xfId="38124" xr:uid="{00000000-0005-0000-0000-000023320000}"/>
    <cellStyle name="Vírgula 12 2 2 3" xfId="2120" xr:uid="{00000000-0005-0000-0000-000024320000}"/>
    <cellStyle name="Vírgula 12 2 2 3 10" xfId="47671" xr:uid="{00000000-0005-0000-0000-000025320000}"/>
    <cellStyle name="Vírgula 12 2 2 3 11" xfId="55597" xr:uid="{00000000-0005-0000-0000-000026320000}"/>
    <cellStyle name="Vírgula 12 2 2 3 12" xfId="3072" xr:uid="{00000000-0005-0000-0000-000027320000}"/>
    <cellStyle name="Vírgula 12 2 2 3 2" xfId="8970" xr:uid="{00000000-0005-0000-0000-000028320000}"/>
    <cellStyle name="Vírgula 12 2 2 3 2 2" xfId="17028" xr:uid="{00000000-0005-0000-0000-000029320000}"/>
    <cellStyle name="Vírgula 12 2 2 3 2 2 2" xfId="34055" xr:uid="{00000000-0005-0000-0000-00002A320000}"/>
    <cellStyle name="Vírgula 12 2 2 3 2 3" xfId="28553" xr:uid="{00000000-0005-0000-0000-00002B320000}"/>
    <cellStyle name="Vírgula 12 2 2 3 2 4" xfId="41747" xr:uid="{00000000-0005-0000-0000-00002C320000}"/>
    <cellStyle name="Vírgula 12 2 2 3 2 5" xfId="49870" xr:uid="{00000000-0005-0000-0000-00002D320000}"/>
    <cellStyle name="Vírgula 12 2 2 3 3" xfId="6771" xr:uid="{00000000-0005-0000-0000-00002E320000}"/>
    <cellStyle name="Vírgula 12 2 2 3 3 2" xfId="31304" xr:uid="{00000000-0005-0000-0000-00002F320000}"/>
    <cellStyle name="Vírgula 12 2 2 3 3 3" xfId="45264" xr:uid="{00000000-0005-0000-0000-000030320000}"/>
    <cellStyle name="Vírgula 12 2 2 3 4" xfId="14697" xr:uid="{00000000-0005-0000-0000-000031320000}"/>
    <cellStyle name="Vírgula 12 2 2 3 5" xfId="19022" xr:uid="{00000000-0005-0000-0000-000032320000}"/>
    <cellStyle name="Vírgula 12 2 2 3 6" xfId="20586" xr:uid="{00000000-0005-0000-0000-000033320000}"/>
    <cellStyle name="Vírgula 12 2 2 3 7" xfId="22600" xr:uid="{00000000-0005-0000-0000-000034320000}"/>
    <cellStyle name="Vírgula 12 2 2 3 8" xfId="25802" xr:uid="{00000000-0005-0000-0000-000035320000}"/>
    <cellStyle name="Vírgula 12 2 2 3 9" xfId="38125" xr:uid="{00000000-0005-0000-0000-000036320000}"/>
    <cellStyle name="Vírgula 12 2 2 4" xfId="7472" xr:uid="{00000000-0005-0000-0000-000037320000}"/>
    <cellStyle name="Vírgula 12 2 2 4 2" xfId="12013" xr:uid="{00000000-0005-0000-0000-000038320000}"/>
    <cellStyle name="Vírgula 12 2 2 4 2 2" xfId="34053" xr:uid="{00000000-0005-0000-0000-000039320000}"/>
    <cellStyle name="Vírgula 12 2 2 4 2 3" xfId="28551" xr:uid="{00000000-0005-0000-0000-00003A320000}"/>
    <cellStyle name="Vírgula 12 2 2 4 2 4" xfId="41745" xr:uid="{00000000-0005-0000-0000-00003B320000}"/>
    <cellStyle name="Vírgula 12 2 2 4 2 5" xfId="52945" xr:uid="{00000000-0005-0000-0000-00003C320000}"/>
    <cellStyle name="Vírgula 12 2 2 4 3" xfId="16671" xr:uid="{00000000-0005-0000-0000-00003D320000}"/>
    <cellStyle name="Vírgula 12 2 2 4 3 2" xfId="31302" xr:uid="{00000000-0005-0000-0000-00003E320000}"/>
    <cellStyle name="Vírgula 12 2 2 4 4" xfId="25800" xr:uid="{00000000-0005-0000-0000-00003F320000}"/>
    <cellStyle name="Vírgula 12 2 2 4 5" xfId="38123" xr:uid="{00000000-0005-0000-0000-000040320000}"/>
    <cellStyle name="Vírgula 12 2 2 4 6" xfId="48372" xr:uid="{00000000-0005-0000-0000-000041320000}"/>
    <cellStyle name="Vírgula 12 2 2 5" xfId="5193" xr:uid="{00000000-0005-0000-0000-000042320000}"/>
    <cellStyle name="Vírgula 12 2 2 5 2" xfId="11548" xr:uid="{00000000-0005-0000-0000-000043320000}"/>
    <cellStyle name="Vírgula 12 2 2 5 2 2" xfId="33377" xr:uid="{00000000-0005-0000-0000-000044320000}"/>
    <cellStyle name="Vírgula 12 2 2 5 2 3" xfId="41069" xr:uid="{00000000-0005-0000-0000-000045320000}"/>
    <cellStyle name="Vírgula 12 2 2 5 2 4" xfId="52530" xr:uid="{00000000-0005-0000-0000-000046320000}"/>
    <cellStyle name="Vírgula 12 2 2 5 3" xfId="27875" xr:uid="{00000000-0005-0000-0000-000047320000}"/>
    <cellStyle name="Vírgula 12 2 2 5 4" xfId="37198" xr:uid="{00000000-0005-0000-0000-000048320000}"/>
    <cellStyle name="Vírgula 12 2 2 5 5" xfId="47077" xr:uid="{00000000-0005-0000-0000-000049320000}"/>
    <cellStyle name="Vírgula 12 2 2 6" xfId="10851" xr:uid="{00000000-0005-0000-0000-00004A320000}"/>
    <cellStyle name="Vírgula 12 2 2 6 2" xfId="30626" xr:uid="{00000000-0005-0000-0000-00004B320000}"/>
    <cellStyle name="Vírgula 12 2 2 6 3" xfId="40312" xr:uid="{00000000-0005-0000-0000-00004C320000}"/>
    <cellStyle name="Vírgula 12 2 2 6 4" xfId="51783" xr:uid="{00000000-0005-0000-0000-00004D320000}"/>
    <cellStyle name="Vírgula 12 2 2 7" xfId="13506" xr:uid="{00000000-0005-0000-0000-00004E320000}"/>
    <cellStyle name="Vírgula 12 2 2 7 2" xfId="43766" xr:uid="{00000000-0005-0000-0000-00004F320000}"/>
    <cellStyle name="Vírgula 12 2 2 8" xfId="14695" xr:uid="{00000000-0005-0000-0000-000050320000}"/>
    <cellStyle name="Vírgula 12 2 2 9" xfId="20584" xr:uid="{00000000-0005-0000-0000-000051320000}"/>
    <cellStyle name="Vírgula 12 2 3" xfId="1448" xr:uid="{00000000-0005-0000-0000-000052320000}"/>
    <cellStyle name="Vírgula 12 2 3 10" xfId="25086" xr:uid="{00000000-0005-0000-0000-000053320000}"/>
    <cellStyle name="Vírgula 12 2 3 11" xfId="36651" xr:uid="{00000000-0005-0000-0000-000054320000}"/>
    <cellStyle name="Vírgula 12 2 3 12" xfId="47004" xr:uid="{00000000-0005-0000-0000-000055320000}"/>
    <cellStyle name="Vírgula 12 2 3 13" xfId="54936" xr:uid="{00000000-0005-0000-0000-000056320000}"/>
    <cellStyle name="Vírgula 12 2 3 14" xfId="3073" xr:uid="{00000000-0005-0000-0000-000057320000}"/>
    <cellStyle name="Vírgula 12 2 3 2" xfId="2348" xr:uid="{00000000-0005-0000-0000-000058320000}"/>
    <cellStyle name="Vírgula 12 2 3 2 10" xfId="47899" xr:uid="{00000000-0005-0000-0000-000059320000}"/>
    <cellStyle name="Vírgula 12 2 3 2 11" xfId="55825" xr:uid="{00000000-0005-0000-0000-00005A320000}"/>
    <cellStyle name="Vírgula 12 2 3 2 12" xfId="3074" xr:uid="{00000000-0005-0000-0000-00005B320000}"/>
    <cellStyle name="Vírgula 12 2 3 2 2" xfId="9198" xr:uid="{00000000-0005-0000-0000-00005C320000}"/>
    <cellStyle name="Vírgula 12 2 3 2 2 2" xfId="17029" xr:uid="{00000000-0005-0000-0000-00005D320000}"/>
    <cellStyle name="Vírgula 12 2 3 2 2 2 2" xfId="34057" xr:uid="{00000000-0005-0000-0000-00005E320000}"/>
    <cellStyle name="Vírgula 12 2 3 2 2 3" xfId="20120" xr:uid="{00000000-0005-0000-0000-00005F320000}"/>
    <cellStyle name="Vírgula 12 2 3 2 2 4" xfId="28555" xr:uid="{00000000-0005-0000-0000-000060320000}"/>
    <cellStyle name="Vírgula 12 2 3 2 2 5" xfId="41749" xr:uid="{00000000-0005-0000-0000-000061320000}"/>
    <cellStyle name="Vírgula 12 2 3 2 2 6" xfId="50098" xr:uid="{00000000-0005-0000-0000-000062320000}"/>
    <cellStyle name="Vírgula 12 2 3 2 3" xfId="6999" xr:uid="{00000000-0005-0000-0000-000063320000}"/>
    <cellStyle name="Vírgula 12 2 3 2 3 2" xfId="12477" xr:uid="{00000000-0005-0000-0000-000064320000}"/>
    <cellStyle name="Vírgula 12 2 3 2 3 3" xfId="31306" xr:uid="{00000000-0005-0000-0000-000065320000}"/>
    <cellStyle name="Vírgula 12 2 3 2 3 4" xfId="45492" xr:uid="{00000000-0005-0000-0000-000066320000}"/>
    <cellStyle name="Vírgula 12 2 3 2 4" xfId="14699" xr:uid="{00000000-0005-0000-0000-000067320000}"/>
    <cellStyle name="Vírgula 12 2 3 2 5" xfId="18378" xr:uid="{00000000-0005-0000-0000-000068320000}"/>
    <cellStyle name="Vírgula 12 2 3 2 6" xfId="20588" xr:uid="{00000000-0005-0000-0000-000069320000}"/>
    <cellStyle name="Vírgula 12 2 3 2 7" xfId="22602" xr:uid="{00000000-0005-0000-0000-00006A320000}"/>
    <cellStyle name="Vírgula 12 2 3 2 8" xfId="25804" xr:uid="{00000000-0005-0000-0000-00006B320000}"/>
    <cellStyle name="Vírgula 12 2 3 2 9" xfId="38127" xr:uid="{00000000-0005-0000-0000-00006C320000}"/>
    <cellStyle name="Vírgula 12 2 3 3" xfId="8327" xr:uid="{00000000-0005-0000-0000-00006D320000}"/>
    <cellStyle name="Vírgula 12 2 3 3 2" xfId="12014" xr:uid="{00000000-0005-0000-0000-00006E320000}"/>
    <cellStyle name="Vírgula 12 2 3 3 2 2" xfId="34056" xr:uid="{00000000-0005-0000-0000-00006F320000}"/>
    <cellStyle name="Vírgula 12 2 3 3 2 3" xfId="28554" xr:uid="{00000000-0005-0000-0000-000070320000}"/>
    <cellStyle name="Vírgula 12 2 3 3 2 4" xfId="41748" xr:uid="{00000000-0005-0000-0000-000071320000}"/>
    <cellStyle name="Vírgula 12 2 3 3 2 5" xfId="52946" xr:uid="{00000000-0005-0000-0000-000072320000}"/>
    <cellStyle name="Vírgula 12 2 3 3 3" xfId="16819" xr:uid="{00000000-0005-0000-0000-000073320000}"/>
    <cellStyle name="Vírgula 12 2 3 3 3 2" xfId="31305" xr:uid="{00000000-0005-0000-0000-000074320000}"/>
    <cellStyle name="Vírgula 12 2 3 3 4" xfId="19250" xr:uid="{00000000-0005-0000-0000-000075320000}"/>
    <cellStyle name="Vírgula 12 2 3 3 5" xfId="25803" xr:uid="{00000000-0005-0000-0000-000076320000}"/>
    <cellStyle name="Vírgula 12 2 3 3 6" xfId="38126" xr:uid="{00000000-0005-0000-0000-000077320000}"/>
    <cellStyle name="Vírgula 12 2 3 3 7" xfId="49227" xr:uid="{00000000-0005-0000-0000-000078320000}"/>
    <cellStyle name="Vírgula 12 2 3 4" xfId="6108" xr:uid="{00000000-0005-0000-0000-000079320000}"/>
    <cellStyle name="Vírgula 12 2 3 4 2" xfId="11776" xr:uid="{00000000-0005-0000-0000-00007A320000}"/>
    <cellStyle name="Vírgula 12 2 3 4 2 2" xfId="33605" xr:uid="{00000000-0005-0000-0000-00007B320000}"/>
    <cellStyle name="Vírgula 12 2 3 4 2 3" xfId="41297" xr:uid="{00000000-0005-0000-0000-00007C320000}"/>
    <cellStyle name="Vírgula 12 2 3 4 2 4" xfId="52758" xr:uid="{00000000-0005-0000-0000-00007D320000}"/>
    <cellStyle name="Vírgula 12 2 3 4 3" xfId="28103" xr:uid="{00000000-0005-0000-0000-00007E320000}"/>
    <cellStyle name="Vírgula 12 2 3 4 4" xfId="37426" xr:uid="{00000000-0005-0000-0000-00007F320000}"/>
    <cellStyle name="Vírgula 12 2 3 4 5" xfId="50422" xr:uid="{00000000-0005-0000-0000-000080320000}"/>
    <cellStyle name="Vírgula 12 2 3 5" xfId="11032" xr:uid="{00000000-0005-0000-0000-000081320000}"/>
    <cellStyle name="Vírgula 12 2 3 5 2" xfId="30854" xr:uid="{00000000-0005-0000-0000-000082320000}"/>
    <cellStyle name="Vírgula 12 2 3 5 3" xfId="40540" xr:uid="{00000000-0005-0000-0000-000083320000}"/>
    <cellStyle name="Vírgula 12 2 3 5 4" xfId="52011" xr:uid="{00000000-0005-0000-0000-000084320000}"/>
    <cellStyle name="Vírgula 12 2 3 6" xfId="14247" xr:uid="{00000000-0005-0000-0000-000085320000}"/>
    <cellStyle name="Vírgula 12 2 3 6 2" xfId="44621" xr:uid="{00000000-0005-0000-0000-000086320000}"/>
    <cellStyle name="Vírgula 12 2 3 7" xfId="14698" xr:uid="{00000000-0005-0000-0000-000087320000}"/>
    <cellStyle name="Vírgula 12 2 3 8" xfId="20587" xr:uid="{00000000-0005-0000-0000-000088320000}"/>
    <cellStyle name="Vírgula 12 2 3 9" xfId="22601" xr:uid="{00000000-0005-0000-0000-000089320000}"/>
    <cellStyle name="Vírgula 12 2 4" xfId="944" xr:uid="{00000000-0005-0000-0000-00008A320000}"/>
    <cellStyle name="Vírgula 12 2 4 10" xfId="36099" xr:uid="{00000000-0005-0000-0000-00008B320000}"/>
    <cellStyle name="Vírgula 12 2 4 11" xfId="46500" xr:uid="{00000000-0005-0000-0000-00008C320000}"/>
    <cellStyle name="Vírgula 12 2 4 12" xfId="54432" xr:uid="{00000000-0005-0000-0000-00008D320000}"/>
    <cellStyle name="Vírgula 12 2 4 13" xfId="3075" xr:uid="{00000000-0005-0000-0000-00008E320000}"/>
    <cellStyle name="Vírgula 12 2 4 2" xfId="1892" xr:uid="{00000000-0005-0000-0000-00008F320000}"/>
    <cellStyle name="Vírgula 12 2 4 2 10" xfId="47443" xr:uid="{00000000-0005-0000-0000-000090320000}"/>
    <cellStyle name="Vírgula 12 2 4 2 11" xfId="55369" xr:uid="{00000000-0005-0000-0000-000091320000}"/>
    <cellStyle name="Vírgula 12 2 4 2 12" xfId="3076" xr:uid="{00000000-0005-0000-0000-000092320000}"/>
    <cellStyle name="Vírgula 12 2 4 2 2" xfId="8742" xr:uid="{00000000-0005-0000-0000-000093320000}"/>
    <cellStyle name="Vírgula 12 2 4 2 2 2" xfId="17030" xr:uid="{00000000-0005-0000-0000-000094320000}"/>
    <cellStyle name="Vírgula 12 2 4 2 2 2 2" xfId="34059" xr:uid="{00000000-0005-0000-0000-000095320000}"/>
    <cellStyle name="Vírgula 12 2 4 2 2 3" xfId="19664" xr:uid="{00000000-0005-0000-0000-000096320000}"/>
    <cellStyle name="Vírgula 12 2 4 2 2 4" xfId="28557" xr:uid="{00000000-0005-0000-0000-000097320000}"/>
    <cellStyle name="Vírgula 12 2 4 2 2 5" xfId="41751" xr:uid="{00000000-0005-0000-0000-000098320000}"/>
    <cellStyle name="Vírgula 12 2 4 2 2 6" xfId="49642" xr:uid="{00000000-0005-0000-0000-000099320000}"/>
    <cellStyle name="Vírgula 12 2 4 2 3" xfId="6543" xr:uid="{00000000-0005-0000-0000-00009A320000}"/>
    <cellStyle name="Vírgula 12 2 4 2 3 2" xfId="12183" xr:uid="{00000000-0005-0000-0000-00009B320000}"/>
    <cellStyle name="Vírgula 12 2 4 2 3 3" xfId="31308" xr:uid="{00000000-0005-0000-0000-00009C320000}"/>
    <cellStyle name="Vírgula 12 2 4 2 3 4" xfId="45036" xr:uid="{00000000-0005-0000-0000-00009D320000}"/>
    <cellStyle name="Vírgula 12 2 4 2 4" xfId="14701" xr:uid="{00000000-0005-0000-0000-00009E320000}"/>
    <cellStyle name="Vírgula 12 2 4 2 5" xfId="18036" xr:uid="{00000000-0005-0000-0000-00009F320000}"/>
    <cellStyle name="Vírgula 12 2 4 2 6" xfId="20590" xr:uid="{00000000-0005-0000-0000-0000A0320000}"/>
    <cellStyle name="Vírgula 12 2 4 2 7" xfId="22604" xr:uid="{00000000-0005-0000-0000-0000A1320000}"/>
    <cellStyle name="Vírgula 12 2 4 2 8" xfId="25806" xr:uid="{00000000-0005-0000-0000-0000A2320000}"/>
    <cellStyle name="Vírgula 12 2 4 2 9" xfId="38129" xr:uid="{00000000-0005-0000-0000-0000A3320000}"/>
    <cellStyle name="Vírgula 12 2 4 3" xfId="7871" xr:uid="{00000000-0005-0000-0000-0000A4320000}"/>
    <cellStyle name="Vírgula 12 2 4 3 2" xfId="12015" xr:uid="{00000000-0005-0000-0000-0000A5320000}"/>
    <cellStyle name="Vírgula 12 2 4 3 2 2" xfId="34058" xr:uid="{00000000-0005-0000-0000-0000A6320000}"/>
    <cellStyle name="Vírgula 12 2 4 3 2 3" xfId="41750" xr:uid="{00000000-0005-0000-0000-0000A7320000}"/>
    <cellStyle name="Vírgula 12 2 4 3 2 4" xfId="52947" xr:uid="{00000000-0005-0000-0000-0000A8320000}"/>
    <cellStyle name="Vírgula 12 2 4 3 3" xfId="18794" xr:uid="{00000000-0005-0000-0000-0000A9320000}"/>
    <cellStyle name="Vírgula 12 2 4 3 4" xfId="28556" xr:uid="{00000000-0005-0000-0000-0000AA320000}"/>
    <cellStyle name="Vírgula 12 2 4 3 5" xfId="38128" xr:uid="{00000000-0005-0000-0000-0000AB320000}"/>
    <cellStyle name="Vírgula 12 2 4 3 6" xfId="48771" xr:uid="{00000000-0005-0000-0000-0000AC320000}"/>
    <cellStyle name="Vírgula 12 2 4 4" xfId="5604" xr:uid="{00000000-0005-0000-0000-0000AD320000}"/>
    <cellStyle name="Vírgula 12 2 4 4 2" xfId="16444" xr:uid="{00000000-0005-0000-0000-0000AE320000}"/>
    <cellStyle name="Vírgula 12 2 4 4 3" xfId="31307" xr:uid="{00000000-0005-0000-0000-0000AF320000}"/>
    <cellStyle name="Vírgula 12 2 4 4 4" xfId="40084" xr:uid="{00000000-0005-0000-0000-0000B0320000}"/>
    <cellStyle name="Vírgula 12 2 4 4 5" xfId="51555" xr:uid="{00000000-0005-0000-0000-0000B1320000}"/>
    <cellStyle name="Vírgula 12 2 4 5" xfId="13791" xr:uid="{00000000-0005-0000-0000-0000B2320000}"/>
    <cellStyle name="Vírgula 12 2 4 5 2" xfId="44165" xr:uid="{00000000-0005-0000-0000-0000B3320000}"/>
    <cellStyle name="Vírgula 12 2 4 6" xfId="14700" xr:uid="{00000000-0005-0000-0000-0000B4320000}"/>
    <cellStyle name="Vírgula 12 2 4 7" xfId="20589" xr:uid="{00000000-0005-0000-0000-0000B5320000}"/>
    <cellStyle name="Vírgula 12 2 4 8" xfId="22603" xr:uid="{00000000-0005-0000-0000-0000B6320000}"/>
    <cellStyle name="Vírgula 12 2 4 9" xfId="25805" xr:uid="{00000000-0005-0000-0000-0000B7320000}"/>
    <cellStyle name="Vírgula 12 2 5" xfId="716" xr:uid="{00000000-0005-0000-0000-0000B8320000}"/>
    <cellStyle name="Vírgula 12 2 5 10" xfId="46272" xr:uid="{00000000-0005-0000-0000-0000B9320000}"/>
    <cellStyle name="Vírgula 12 2 5 11" xfId="54204" xr:uid="{00000000-0005-0000-0000-0000BA320000}"/>
    <cellStyle name="Vírgula 12 2 5 12" xfId="3077" xr:uid="{00000000-0005-0000-0000-0000BB320000}"/>
    <cellStyle name="Vírgula 12 2 5 2" xfId="7643" xr:uid="{00000000-0005-0000-0000-0000BC320000}"/>
    <cellStyle name="Vírgula 12 2 5 2 2" xfId="17031" xr:uid="{00000000-0005-0000-0000-0000BD320000}"/>
    <cellStyle name="Vírgula 12 2 5 2 2 2" xfId="34060" xr:uid="{00000000-0005-0000-0000-0000BE320000}"/>
    <cellStyle name="Vírgula 12 2 5 2 3" xfId="19436" xr:uid="{00000000-0005-0000-0000-0000BF320000}"/>
    <cellStyle name="Vírgula 12 2 5 2 4" xfId="28558" xr:uid="{00000000-0005-0000-0000-0000C0320000}"/>
    <cellStyle name="Vírgula 12 2 5 2 5" xfId="41752" xr:uid="{00000000-0005-0000-0000-0000C1320000}"/>
    <cellStyle name="Vírgula 12 2 5 2 6" xfId="48543" xr:uid="{00000000-0005-0000-0000-0000C2320000}"/>
    <cellStyle name="Vírgula 12 2 5 3" xfId="5376" xr:uid="{00000000-0005-0000-0000-0000C3320000}"/>
    <cellStyle name="Vírgula 12 2 5 3 2" xfId="10287" xr:uid="{00000000-0005-0000-0000-0000C4320000}"/>
    <cellStyle name="Vírgula 12 2 5 3 3" xfId="31309" xr:uid="{00000000-0005-0000-0000-0000C5320000}"/>
    <cellStyle name="Vírgula 12 2 5 3 4" xfId="43937" xr:uid="{00000000-0005-0000-0000-0000C6320000}"/>
    <cellStyle name="Vírgula 12 2 5 4" xfId="14702" xr:uid="{00000000-0005-0000-0000-0000C7320000}"/>
    <cellStyle name="Vírgula 12 2 5 5" xfId="17919" xr:uid="{00000000-0005-0000-0000-0000C8320000}"/>
    <cellStyle name="Vírgula 12 2 5 6" xfId="20591" xr:uid="{00000000-0005-0000-0000-0000C9320000}"/>
    <cellStyle name="Vírgula 12 2 5 7" xfId="22605" xr:uid="{00000000-0005-0000-0000-0000CA320000}"/>
    <cellStyle name="Vírgula 12 2 5 8" xfId="25807" xr:uid="{00000000-0005-0000-0000-0000CB320000}"/>
    <cellStyle name="Vírgula 12 2 5 9" xfId="38130" xr:uid="{00000000-0005-0000-0000-0000CC320000}"/>
    <cellStyle name="Vírgula 12 2 6" xfId="1664" xr:uid="{00000000-0005-0000-0000-0000CD320000}"/>
    <cellStyle name="Vírgula 12 2 6 2" xfId="8514" xr:uid="{00000000-0005-0000-0000-0000CE320000}"/>
    <cellStyle name="Vírgula 12 2 6 2 2" xfId="34052" xr:uid="{00000000-0005-0000-0000-0000CF320000}"/>
    <cellStyle name="Vírgula 12 2 6 2 3" xfId="28550" xr:uid="{00000000-0005-0000-0000-0000D0320000}"/>
    <cellStyle name="Vírgula 12 2 6 2 4" xfId="41744" xr:uid="{00000000-0005-0000-0000-0000D1320000}"/>
    <cellStyle name="Vírgula 12 2 6 2 5" xfId="49414" xr:uid="{00000000-0005-0000-0000-0000D2320000}"/>
    <cellStyle name="Vírgula 12 2 6 3" xfId="12102" xr:uid="{00000000-0005-0000-0000-0000D3320000}"/>
    <cellStyle name="Vírgula 12 2 6 3 2" xfId="31301" xr:uid="{00000000-0005-0000-0000-0000D4320000}"/>
    <cellStyle name="Vírgula 12 2 6 3 3" xfId="44808" xr:uid="{00000000-0005-0000-0000-0000D5320000}"/>
    <cellStyle name="Vírgula 12 2 6 4" xfId="18566" xr:uid="{00000000-0005-0000-0000-0000D6320000}"/>
    <cellStyle name="Vírgula 12 2 6 5" xfId="25799" xr:uid="{00000000-0005-0000-0000-0000D7320000}"/>
    <cellStyle name="Vírgula 12 2 6 6" xfId="38122" xr:uid="{00000000-0005-0000-0000-0000D8320000}"/>
    <cellStyle name="Vírgula 12 2 6 7" xfId="47215" xr:uid="{00000000-0005-0000-0000-0000D9320000}"/>
    <cellStyle name="Vírgula 12 2 6 8" xfId="55141" xr:uid="{00000000-0005-0000-0000-0000DA320000}"/>
    <cellStyle name="Vírgula 12 2 6 9" xfId="6315" xr:uid="{00000000-0005-0000-0000-0000DB320000}"/>
    <cellStyle name="Vírgula 12 2 7" xfId="7243" xr:uid="{00000000-0005-0000-0000-0000DC320000}"/>
    <cellStyle name="Vírgula 12 2 7 2" xfId="11320" xr:uid="{00000000-0005-0000-0000-0000DD320000}"/>
    <cellStyle name="Vírgula 12 2 7 2 2" xfId="33149" xr:uid="{00000000-0005-0000-0000-0000DE320000}"/>
    <cellStyle name="Vírgula 12 2 7 2 3" xfId="40841" xr:uid="{00000000-0005-0000-0000-0000DF320000}"/>
    <cellStyle name="Vírgula 12 2 7 2 4" xfId="52302" xr:uid="{00000000-0005-0000-0000-0000E0320000}"/>
    <cellStyle name="Vírgula 12 2 7 3" xfId="27647" xr:uid="{00000000-0005-0000-0000-0000E1320000}"/>
    <cellStyle name="Vírgula 12 2 7 4" xfId="36970" xr:uid="{00000000-0005-0000-0000-0000E2320000}"/>
    <cellStyle name="Vírgula 12 2 7 5" xfId="48143" xr:uid="{00000000-0005-0000-0000-0000E3320000}"/>
    <cellStyle name="Vírgula 12 2 8" xfId="4915" xr:uid="{00000000-0005-0000-0000-0000E4320000}"/>
    <cellStyle name="Vírgula 12 2 8 2" xfId="30398" xr:uid="{00000000-0005-0000-0000-0000E5320000}"/>
    <cellStyle name="Vírgula 12 2 8 3" xfId="39856" xr:uid="{00000000-0005-0000-0000-0000E6320000}"/>
    <cellStyle name="Vírgula 12 2 8 4" xfId="51162" xr:uid="{00000000-0005-0000-0000-0000E7320000}"/>
    <cellStyle name="Vírgula 12 2 9" xfId="13342" xr:uid="{00000000-0005-0000-0000-0000E8320000}"/>
    <cellStyle name="Vírgula 12 2 9 2" xfId="43535" xr:uid="{00000000-0005-0000-0000-0000E9320000}"/>
    <cellStyle name="Vírgula 12 20" xfId="53604" xr:uid="{00000000-0005-0000-0000-0000EA320000}"/>
    <cellStyle name="Vírgula 12 21" xfId="3068" xr:uid="{00000000-0005-0000-0000-0000EB320000}"/>
    <cellStyle name="Vírgula 12 3" xfId="183" xr:uid="{00000000-0005-0000-0000-0000EC320000}"/>
    <cellStyle name="Vírgula 12 3 10" xfId="14703" xr:uid="{00000000-0005-0000-0000-0000ED320000}"/>
    <cellStyle name="Vírgula 12 3 11" xfId="20592" xr:uid="{00000000-0005-0000-0000-0000EE320000}"/>
    <cellStyle name="Vírgula 12 3 12" xfId="22606" xr:uid="{00000000-0005-0000-0000-0000EF320000}"/>
    <cellStyle name="Vírgula 12 3 13" xfId="24465" xr:uid="{00000000-0005-0000-0000-0000F0320000}"/>
    <cellStyle name="Vírgula 12 3 14" xfId="36042" xr:uid="{00000000-0005-0000-0000-0000F1320000}"/>
    <cellStyle name="Vírgula 12 3 15" xfId="45740" xr:uid="{00000000-0005-0000-0000-0000F2320000}"/>
    <cellStyle name="Vírgula 12 3 16" xfId="53673" xr:uid="{00000000-0005-0000-0000-0000F3320000}"/>
    <cellStyle name="Vírgula 12 3 17" xfId="3078" xr:uid="{00000000-0005-0000-0000-0000F4320000}"/>
    <cellStyle name="Vírgula 12 3 2" xfId="464" xr:uid="{00000000-0005-0000-0000-0000F5320000}"/>
    <cellStyle name="Vírgula 12 3 2 10" xfId="24741" xr:uid="{00000000-0005-0000-0000-0000F6320000}"/>
    <cellStyle name="Vírgula 12 3 2 11" xfId="36306" xr:uid="{00000000-0005-0000-0000-0000F7320000}"/>
    <cellStyle name="Vírgula 12 3 2 12" xfId="46020" xr:uid="{00000000-0005-0000-0000-0000F8320000}"/>
    <cellStyle name="Vírgula 12 3 2 13" xfId="53952" xr:uid="{00000000-0005-0000-0000-0000F9320000}"/>
    <cellStyle name="Vírgula 12 3 2 14" xfId="3079" xr:uid="{00000000-0005-0000-0000-0000FA320000}"/>
    <cellStyle name="Vírgula 12 3 2 2" xfId="1127" xr:uid="{00000000-0005-0000-0000-0000FB320000}"/>
    <cellStyle name="Vírgula 12 3 2 2 10" xfId="46683" xr:uid="{00000000-0005-0000-0000-0000FC320000}"/>
    <cellStyle name="Vírgula 12 3 2 2 11" xfId="54615" xr:uid="{00000000-0005-0000-0000-0000FD320000}"/>
    <cellStyle name="Vírgula 12 3 2 2 12" xfId="3080" xr:uid="{00000000-0005-0000-0000-0000FE320000}"/>
    <cellStyle name="Vírgula 12 3 2 2 2" xfId="8042" xr:uid="{00000000-0005-0000-0000-0000FF320000}"/>
    <cellStyle name="Vírgula 12 3 2 2 2 2" xfId="17032" xr:uid="{00000000-0005-0000-0000-000000330000}"/>
    <cellStyle name="Vírgula 12 3 2 2 2 2 2" xfId="34063" xr:uid="{00000000-0005-0000-0000-000001330000}"/>
    <cellStyle name="Vírgula 12 3 2 2 2 3" xfId="19835" xr:uid="{00000000-0005-0000-0000-000002330000}"/>
    <cellStyle name="Vírgula 12 3 2 2 2 4" xfId="28561" xr:uid="{00000000-0005-0000-0000-000003330000}"/>
    <cellStyle name="Vírgula 12 3 2 2 2 5" xfId="41755" xr:uid="{00000000-0005-0000-0000-000004330000}"/>
    <cellStyle name="Vírgula 12 3 2 2 2 6" xfId="48942" xr:uid="{00000000-0005-0000-0000-000005330000}"/>
    <cellStyle name="Vírgula 12 3 2 2 3" xfId="5787" xr:uid="{00000000-0005-0000-0000-000006330000}"/>
    <cellStyle name="Vírgula 12 3 2 2 3 2" xfId="16540" xr:uid="{00000000-0005-0000-0000-000007330000}"/>
    <cellStyle name="Vírgula 12 3 2 2 3 3" xfId="31312" xr:uid="{00000000-0005-0000-0000-000008330000}"/>
    <cellStyle name="Vírgula 12 3 2 2 3 4" xfId="44336" xr:uid="{00000000-0005-0000-0000-000009330000}"/>
    <cellStyle name="Vírgula 12 3 2 2 4" xfId="14705" xr:uid="{00000000-0005-0000-0000-00000A330000}"/>
    <cellStyle name="Vírgula 12 3 2 2 5" xfId="18150" xr:uid="{00000000-0005-0000-0000-00000B330000}"/>
    <cellStyle name="Vírgula 12 3 2 2 6" xfId="20594" xr:uid="{00000000-0005-0000-0000-00000C330000}"/>
    <cellStyle name="Vírgula 12 3 2 2 7" xfId="22608" xr:uid="{00000000-0005-0000-0000-00000D330000}"/>
    <cellStyle name="Vírgula 12 3 2 2 8" xfId="25810" xr:uid="{00000000-0005-0000-0000-00000E330000}"/>
    <cellStyle name="Vírgula 12 3 2 2 9" xfId="38133" xr:uid="{00000000-0005-0000-0000-00000F330000}"/>
    <cellStyle name="Vírgula 12 3 2 3" xfId="2063" xr:uid="{00000000-0005-0000-0000-000010330000}"/>
    <cellStyle name="Vírgula 12 3 2 3 2" xfId="8913" xr:uid="{00000000-0005-0000-0000-000011330000}"/>
    <cellStyle name="Vírgula 12 3 2 3 2 2" xfId="34062" xr:uid="{00000000-0005-0000-0000-000012330000}"/>
    <cellStyle name="Vírgula 12 3 2 3 2 3" xfId="28560" xr:uid="{00000000-0005-0000-0000-000013330000}"/>
    <cellStyle name="Vírgula 12 3 2 3 2 4" xfId="41754" xr:uid="{00000000-0005-0000-0000-000014330000}"/>
    <cellStyle name="Vírgula 12 3 2 3 2 5" xfId="49813" xr:uid="{00000000-0005-0000-0000-000015330000}"/>
    <cellStyle name="Vírgula 12 3 2 3 3" xfId="12900" xr:uid="{00000000-0005-0000-0000-000016330000}"/>
    <cellStyle name="Vírgula 12 3 2 3 3 2" xfId="31311" xr:uid="{00000000-0005-0000-0000-000017330000}"/>
    <cellStyle name="Vírgula 12 3 2 3 3 3" xfId="45207" xr:uid="{00000000-0005-0000-0000-000018330000}"/>
    <cellStyle name="Vírgula 12 3 2 3 4" xfId="18965" xr:uid="{00000000-0005-0000-0000-000019330000}"/>
    <cellStyle name="Vírgula 12 3 2 3 5" xfId="25809" xr:uid="{00000000-0005-0000-0000-00001A330000}"/>
    <cellStyle name="Vírgula 12 3 2 3 6" xfId="38132" xr:uid="{00000000-0005-0000-0000-00001B330000}"/>
    <cellStyle name="Vírgula 12 3 2 3 7" xfId="47614" xr:uid="{00000000-0005-0000-0000-00001C330000}"/>
    <cellStyle name="Vírgula 12 3 2 3 8" xfId="55540" xr:uid="{00000000-0005-0000-0000-00001D330000}"/>
    <cellStyle name="Vírgula 12 3 2 3 9" xfId="6714" xr:uid="{00000000-0005-0000-0000-00001E330000}"/>
    <cellStyle name="Vírgula 12 3 2 4" xfId="7415" xr:uid="{00000000-0005-0000-0000-00001F330000}"/>
    <cellStyle name="Vírgula 12 3 2 4 2" xfId="11491" xr:uid="{00000000-0005-0000-0000-000020330000}"/>
    <cellStyle name="Vírgula 12 3 2 4 2 2" xfId="33320" xr:uid="{00000000-0005-0000-0000-000021330000}"/>
    <cellStyle name="Vírgula 12 3 2 4 2 3" xfId="41012" xr:uid="{00000000-0005-0000-0000-000022330000}"/>
    <cellStyle name="Vírgula 12 3 2 4 2 4" xfId="52473" xr:uid="{00000000-0005-0000-0000-000023330000}"/>
    <cellStyle name="Vírgula 12 3 2 4 3" xfId="27818" xr:uid="{00000000-0005-0000-0000-000024330000}"/>
    <cellStyle name="Vírgula 12 3 2 4 4" xfId="37141" xr:uid="{00000000-0005-0000-0000-000025330000}"/>
    <cellStyle name="Vírgula 12 3 2 4 5" xfId="48315" xr:uid="{00000000-0005-0000-0000-000026330000}"/>
    <cellStyle name="Vírgula 12 3 2 5" xfId="5124" xr:uid="{00000000-0005-0000-0000-000027330000}"/>
    <cellStyle name="Vírgula 12 3 2 5 2" xfId="30569" xr:uid="{00000000-0005-0000-0000-000028330000}"/>
    <cellStyle name="Vírgula 12 3 2 5 3" xfId="40255" xr:uid="{00000000-0005-0000-0000-000029330000}"/>
    <cellStyle name="Vírgula 12 3 2 5 4" xfId="51726" xr:uid="{00000000-0005-0000-0000-00002A330000}"/>
    <cellStyle name="Vírgula 12 3 2 6" xfId="13962" xr:uid="{00000000-0005-0000-0000-00002B330000}"/>
    <cellStyle name="Vírgula 12 3 2 6 2" xfId="43709" xr:uid="{00000000-0005-0000-0000-00002C330000}"/>
    <cellStyle name="Vírgula 12 3 2 7" xfId="14704" xr:uid="{00000000-0005-0000-0000-00002D330000}"/>
    <cellStyle name="Vírgula 12 3 2 8" xfId="20593" xr:uid="{00000000-0005-0000-0000-00002E330000}"/>
    <cellStyle name="Vírgula 12 3 2 9" xfId="22607" xr:uid="{00000000-0005-0000-0000-00002F330000}"/>
    <cellStyle name="Vírgula 12 3 3" xfId="1379" xr:uid="{00000000-0005-0000-0000-000030330000}"/>
    <cellStyle name="Vírgula 12 3 3 10" xfId="25017" xr:uid="{00000000-0005-0000-0000-000031330000}"/>
    <cellStyle name="Vírgula 12 3 3 11" xfId="36582" xr:uid="{00000000-0005-0000-0000-000032330000}"/>
    <cellStyle name="Vírgula 12 3 3 12" xfId="46935" xr:uid="{00000000-0005-0000-0000-000033330000}"/>
    <cellStyle name="Vírgula 12 3 3 13" xfId="54867" xr:uid="{00000000-0005-0000-0000-000034330000}"/>
    <cellStyle name="Vírgula 12 3 3 14" xfId="3081" xr:uid="{00000000-0005-0000-0000-000035330000}"/>
    <cellStyle name="Vírgula 12 3 3 2" xfId="2291" xr:uid="{00000000-0005-0000-0000-000036330000}"/>
    <cellStyle name="Vírgula 12 3 3 2 10" xfId="47842" xr:uid="{00000000-0005-0000-0000-000037330000}"/>
    <cellStyle name="Vírgula 12 3 3 2 11" xfId="55768" xr:uid="{00000000-0005-0000-0000-000038330000}"/>
    <cellStyle name="Vírgula 12 3 3 2 12" xfId="3082" xr:uid="{00000000-0005-0000-0000-000039330000}"/>
    <cellStyle name="Vírgula 12 3 3 2 2" xfId="9141" xr:uid="{00000000-0005-0000-0000-00003A330000}"/>
    <cellStyle name="Vírgula 12 3 3 2 2 2" xfId="17033" xr:uid="{00000000-0005-0000-0000-00003B330000}"/>
    <cellStyle name="Vírgula 12 3 3 2 2 2 2" xfId="34065" xr:uid="{00000000-0005-0000-0000-00003C330000}"/>
    <cellStyle name="Vírgula 12 3 3 2 2 3" xfId="20063" xr:uid="{00000000-0005-0000-0000-00003D330000}"/>
    <cellStyle name="Vírgula 12 3 3 2 2 4" xfId="28563" xr:uid="{00000000-0005-0000-0000-00003E330000}"/>
    <cellStyle name="Vírgula 12 3 3 2 2 5" xfId="41757" xr:uid="{00000000-0005-0000-0000-00003F330000}"/>
    <cellStyle name="Vírgula 12 3 3 2 2 6" xfId="50041" xr:uid="{00000000-0005-0000-0000-000040330000}"/>
    <cellStyle name="Vírgula 12 3 3 2 3" xfId="6942" xr:uid="{00000000-0005-0000-0000-000041330000}"/>
    <cellStyle name="Vírgula 12 3 3 2 3 2" xfId="12234" xr:uid="{00000000-0005-0000-0000-000042330000}"/>
    <cellStyle name="Vírgula 12 3 3 2 3 3" xfId="31314" xr:uid="{00000000-0005-0000-0000-000043330000}"/>
    <cellStyle name="Vírgula 12 3 3 2 3 4" xfId="45435" xr:uid="{00000000-0005-0000-0000-000044330000}"/>
    <cellStyle name="Vírgula 12 3 3 2 4" xfId="14707" xr:uid="{00000000-0005-0000-0000-000045330000}"/>
    <cellStyle name="Vírgula 12 3 3 2 5" xfId="18321" xr:uid="{00000000-0005-0000-0000-000046330000}"/>
    <cellStyle name="Vírgula 12 3 3 2 6" xfId="20596" xr:uid="{00000000-0005-0000-0000-000047330000}"/>
    <cellStyle name="Vírgula 12 3 3 2 7" xfId="22610" xr:uid="{00000000-0005-0000-0000-000048330000}"/>
    <cellStyle name="Vírgula 12 3 3 2 8" xfId="25812" xr:uid="{00000000-0005-0000-0000-000049330000}"/>
    <cellStyle name="Vírgula 12 3 3 2 9" xfId="38135" xr:uid="{00000000-0005-0000-0000-00004A330000}"/>
    <cellStyle name="Vírgula 12 3 3 3" xfId="8270" xr:uid="{00000000-0005-0000-0000-00004B330000}"/>
    <cellStyle name="Vírgula 12 3 3 3 2" xfId="12017" xr:uid="{00000000-0005-0000-0000-00004C330000}"/>
    <cellStyle name="Vírgula 12 3 3 3 2 2" xfId="34064" xr:uid="{00000000-0005-0000-0000-00004D330000}"/>
    <cellStyle name="Vírgula 12 3 3 3 2 3" xfId="28562" xr:uid="{00000000-0005-0000-0000-00004E330000}"/>
    <cellStyle name="Vírgula 12 3 3 3 2 4" xfId="41756" xr:uid="{00000000-0005-0000-0000-00004F330000}"/>
    <cellStyle name="Vírgula 12 3 3 3 2 5" xfId="52949" xr:uid="{00000000-0005-0000-0000-000050330000}"/>
    <cellStyle name="Vírgula 12 3 3 3 3" xfId="16440" xr:uid="{00000000-0005-0000-0000-000051330000}"/>
    <cellStyle name="Vírgula 12 3 3 3 3 2" xfId="31313" xr:uid="{00000000-0005-0000-0000-000052330000}"/>
    <cellStyle name="Vírgula 12 3 3 3 4" xfId="19193" xr:uid="{00000000-0005-0000-0000-000053330000}"/>
    <cellStyle name="Vírgula 12 3 3 3 5" xfId="25811" xr:uid="{00000000-0005-0000-0000-000054330000}"/>
    <cellStyle name="Vírgula 12 3 3 3 6" xfId="38134" xr:uid="{00000000-0005-0000-0000-000055330000}"/>
    <cellStyle name="Vírgula 12 3 3 3 7" xfId="49170" xr:uid="{00000000-0005-0000-0000-000056330000}"/>
    <cellStyle name="Vírgula 12 3 3 4" xfId="6039" xr:uid="{00000000-0005-0000-0000-000057330000}"/>
    <cellStyle name="Vírgula 12 3 3 4 2" xfId="11719" xr:uid="{00000000-0005-0000-0000-000058330000}"/>
    <cellStyle name="Vírgula 12 3 3 4 2 2" xfId="33548" xr:uid="{00000000-0005-0000-0000-000059330000}"/>
    <cellStyle name="Vírgula 12 3 3 4 2 3" xfId="41240" xr:uid="{00000000-0005-0000-0000-00005A330000}"/>
    <cellStyle name="Vírgula 12 3 3 4 2 4" xfId="52701" xr:uid="{00000000-0005-0000-0000-00005B330000}"/>
    <cellStyle name="Vírgula 12 3 3 4 3" xfId="28046" xr:uid="{00000000-0005-0000-0000-00005C330000}"/>
    <cellStyle name="Vírgula 12 3 3 4 4" xfId="37369" xr:uid="{00000000-0005-0000-0000-00005D330000}"/>
    <cellStyle name="Vírgula 12 3 3 4 5" xfId="50623" xr:uid="{00000000-0005-0000-0000-00005E330000}"/>
    <cellStyle name="Vírgula 12 3 3 5" xfId="10975" xr:uid="{00000000-0005-0000-0000-00005F330000}"/>
    <cellStyle name="Vírgula 12 3 3 5 2" xfId="30797" xr:uid="{00000000-0005-0000-0000-000060330000}"/>
    <cellStyle name="Vírgula 12 3 3 5 3" xfId="40483" xr:uid="{00000000-0005-0000-0000-000061330000}"/>
    <cellStyle name="Vírgula 12 3 3 5 4" xfId="51954" xr:uid="{00000000-0005-0000-0000-000062330000}"/>
    <cellStyle name="Vírgula 12 3 3 6" xfId="14190" xr:uid="{00000000-0005-0000-0000-000063330000}"/>
    <cellStyle name="Vírgula 12 3 3 6 2" xfId="44564" xr:uid="{00000000-0005-0000-0000-000064330000}"/>
    <cellStyle name="Vírgula 12 3 3 7" xfId="14706" xr:uid="{00000000-0005-0000-0000-000065330000}"/>
    <cellStyle name="Vírgula 12 3 3 8" xfId="20595" xr:uid="{00000000-0005-0000-0000-000066330000}"/>
    <cellStyle name="Vírgula 12 3 3 9" xfId="22609" xr:uid="{00000000-0005-0000-0000-000067330000}"/>
    <cellStyle name="Vírgula 12 3 4" xfId="887" xr:uid="{00000000-0005-0000-0000-000068330000}"/>
    <cellStyle name="Vírgula 12 3 4 10" xfId="46443" xr:uid="{00000000-0005-0000-0000-000069330000}"/>
    <cellStyle name="Vírgula 12 3 4 11" xfId="54375" xr:uid="{00000000-0005-0000-0000-00006A330000}"/>
    <cellStyle name="Vírgula 12 3 4 12" xfId="3083" xr:uid="{00000000-0005-0000-0000-00006B330000}"/>
    <cellStyle name="Vírgula 12 3 4 2" xfId="7814" xr:uid="{00000000-0005-0000-0000-00006C330000}"/>
    <cellStyle name="Vírgula 12 3 4 2 2" xfId="12110" xr:uid="{00000000-0005-0000-0000-00006D330000}"/>
    <cellStyle name="Vírgula 12 3 4 2 2 2" xfId="34066" xr:uid="{00000000-0005-0000-0000-00006E330000}"/>
    <cellStyle name="Vírgula 12 3 4 2 3" xfId="12706" xr:uid="{00000000-0005-0000-0000-00006F330000}"/>
    <cellStyle name="Vírgula 12 3 4 2 4" xfId="19607" xr:uid="{00000000-0005-0000-0000-000070330000}"/>
    <cellStyle name="Vírgula 12 3 4 2 5" xfId="28564" xr:uid="{00000000-0005-0000-0000-000071330000}"/>
    <cellStyle name="Vírgula 12 3 4 2 6" xfId="41758" xr:uid="{00000000-0005-0000-0000-000072330000}"/>
    <cellStyle name="Vírgula 12 3 4 2 7" xfId="48714" xr:uid="{00000000-0005-0000-0000-000073330000}"/>
    <cellStyle name="Vírgula 12 3 4 3" xfId="5547" xr:uid="{00000000-0005-0000-0000-000074330000}"/>
    <cellStyle name="Vírgula 12 3 4 3 2" xfId="16766" xr:uid="{00000000-0005-0000-0000-000075330000}"/>
    <cellStyle name="Vírgula 12 3 4 3 3" xfId="31315" xr:uid="{00000000-0005-0000-0000-000076330000}"/>
    <cellStyle name="Vírgula 12 3 4 3 4" xfId="44108" xr:uid="{00000000-0005-0000-0000-000077330000}"/>
    <cellStyle name="Vírgula 12 3 4 4" xfId="13734" xr:uid="{00000000-0005-0000-0000-000078330000}"/>
    <cellStyle name="Vírgula 12 3 4 5" xfId="14708" xr:uid="{00000000-0005-0000-0000-000079330000}"/>
    <cellStyle name="Vírgula 12 3 4 6" xfId="20597" xr:uid="{00000000-0005-0000-0000-00007A330000}"/>
    <cellStyle name="Vírgula 12 3 4 7" xfId="22611" xr:uid="{00000000-0005-0000-0000-00007B330000}"/>
    <cellStyle name="Vírgula 12 3 4 8" xfId="25813" xr:uid="{00000000-0005-0000-0000-00007C330000}"/>
    <cellStyle name="Vírgula 12 3 4 9" xfId="38136" xr:uid="{00000000-0005-0000-0000-00007D330000}"/>
    <cellStyle name="Vírgula 12 3 5" xfId="1835" xr:uid="{00000000-0005-0000-0000-00007E330000}"/>
    <cellStyle name="Vírgula 12 3 5 10" xfId="47386" xr:uid="{00000000-0005-0000-0000-00007F330000}"/>
    <cellStyle name="Vírgula 12 3 5 11" xfId="55312" xr:uid="{00000000-0005-0000-0000-000080330000}"/>
    <cellStyle name="Vírgula 12 3 5 12" xfId="3084" xr:uid="{00000000-0005-0000-0000-000081330000}"/>
    <cellStyle name="Vírgula 12 3 5 2" xfId="8685" xr:uid="{00000000-0005-0000-0000-000082330000}"/>
    <cellStyle name="Vírgula 12 3 5 2 2" xfId="17034" xr:uid="{00000000-0005-0000-0000-000083330000}"/>
    <cellStyle name="Vírgula 12 3 5 2 2 2" xfId="34067" xr:uid="{00000000-0005-0000-0000-000084330000}"/>
    <cellStyle name="Vírgula 12 3 5 2 3" xfId="28565" xr:uid="{00000000-0005-0000-0000-000085330000}"/>
    <cellStyle name="Vírgula 12 3 5 2 4" xfId="41759" xr:uid="{00000000-0005-0000-0000-000086330000}"/>
    <cellStyle name="Vírgula 12 3 5 2 5" xfId="49585" xr:uid="{00000000-0005-0000-0000-000087330000}"/>
    <cellStyle name="Vírgula 12 3 5 3" xfId="6486" xr:uid="{00000000-0005-0000-0000-000088330000}"/>
    <cellStyle name="Vírgula 12 3 5 3 2" xfId="31316" xr:uid="{00000000-0005-0000-0000-000089330000}"/>
    <cellStyle name="Vírgula 12 3 5 3 3" xfId="44979" xr:uid="{00000000-0005-0000-0000-00008A330000}"/>
    <cellStyle name="Vírgula 12 3 5 4" xfId="14709" xr:uid="{00000000-0005-0000-0000-00008B330000}"/>
    <cellStyle name="Vírgula 12 3 5 5" xfId="18737" xr:uid="{00000000-0005-0000-0000-00008C330000}"/>
    <cellStyle name="Vírgula 12 3 5 6" xfId="20598" xr:uid="{00000000-0005-0000-0000-00008D330000}"/>
    <cellStyle name="Vírgula 12 3 5 7" xfId="22612" xr:uid="{00000000-0005-0000-0000-00008E330000}"/>
    <cellStyle name="Vírgula 12 3 5 8" xfId="25814" xr:uid="{00000000-0005-0000-0000-00008F330000}"/>
    <cellStyle name="Vírgula 12 3 5 9" xfId="38137" xr:uid="{00000000-0005-0000-0000-000090330000}"/>
    <cellStyle name="Vírgula 12 3 6" xfId="7186" xr:uid="{00000000-0005-0000-0000-000091330000}"/>
    <cellStyle name="Vírgula 12 3 6 2" xfId="12016" xr:uid="{00000000-0005-0000-0000-000092330000}"/>
    <cellStyle name="Vírgula 12 3 6 2 2" xfId="34061" xr:uid="{00000000-0005-0000-0000-000093330000}"/>
    <cellStyle name="Vírgula 12 3 6 2 3" xfId="28559" xr:uid="{00000000-0005-0000-0000-000094330000}"/>
    <cellStyle name="Vírgula 12 3 6 2 4" xfId="41753" xr:uid="{00000000-0005-0000-0000-000095330000}"/>
    <cellStyle name="Vírgula 12 3 6 2 5" xfId="52948" xr:uid="{00000000-0005-0000-0000-000096330000}"/>
    <cellStyle name="Vírgula 12 3 6 3" xfId="12650" xr:uid="{00000000-0005-0000-0000-000097330000}"/>
    <cellStyle name="Vírgula 12 3 6 3 2" xfId="31310" xr:uid="{00000000-0005-0000-0000-000098330000}"/>
    <cellStyle name="Vírgula 12 3 6 4" xfId="25808" xr:uid="{00000000-0005-0000-0000-000099330000}"/>
    <cellStyle name="Vírgula 12 3 6 5" xfId="38131" xr:uid="{00000000-0005-0000-0000-00009A330000}"/>
    <cellStyle name="Vírgula 12 3 6 6" xfId="48086" xr:uid="{00000000-0005-0000-0000-00009B330000}"/>
    <cellStyle name="Vírgula 12 3 7" xfId="4846" xr:uid="{00000000-0005-0000-0000-00009C330000}"/>
    <cellStyle name="Vírgula 12 3 7 2" xfId="11263" xr:uid="{00000000-0005-0000-0000-00009D330000}"/>
    <cellStyle name="Vírgula 12 3 7 2 2" xfId="33092" xr:uid="{00000000-0005-0000-0000-00009E330000}"/>
    <cellStyle name="Vírgula 12 3 7 2 3" xfId="40784" xr:uid="{00000000-0005-0000-0000-00009F330000}"/>
    <cellStyle name="Vírgula 12 3 7 2 4" xfId="52245" xr:uid="{00000000-0005-0000-0000-0000A0330000}"/>
    <cellStyle name="Vírgula 12 3 7 3" xfId="27590" xr:uid="{00000000-0005-0000-0000-0000A1330000}"/>
    <cellStyle name="Vírgula 12 3 7 4" xfId="36913" xr:uid="{00000000-0005-0000-0000-0000A2330000}"/>
    <cellStyle name="Vírgula 12 3 7 5" xfId="50948" xr:uid="{00000000-0005-0000-0000-0000A3330000}"/>
    <cellStyle name="Vírgula 12 3 8" xfId="9998" xr:uid="{00000000-0005-0000-0000-0000A4330000}"/>
    <cellStyle name="Vírgula 12 3 8 2" xfId="30341" xr:uid="{00000000-0005-0000-0000-0000A5330000}"/>
    <cellStyle name="Vírgula 12 3 8 3" xfId="40027" xr:uid="{00000000-0005-0000-0000-0000A6330000}"/>
    <cellStyle name="Vírgula 12 3 8 4" xfId="50379" xr:uid="{00000000-0005-0000-0000-0000A7330000}"/>
    <cellStyle name="Vírgula 12 3 9" xfId="13449" xr:uid="{00000000-0005-0000-0000-0000A8330000}"/>
    <cellStyle name="Vírgula 12 3 9 2" xfId="43478" xr:uid="{00000000-0005-0000-0000-0000A9330000}"/>
    <cellStyle name="Vírgula 12 4" xfId="321" xr:uid="{00000000-0005-0000-0000-0000AA330000}"/>
    <cellStyle name="Vírgula 12 4 10" xfId="14710" xr:uid="{00000000-0005-0000-0000-0000AB330000}"/>
    <cellStyle name="Vírgula 12 4 11" xfId="20599" xr:uid="{00000000-0005-0000-0000-0000AC330000}"/>
    <cellStyle name="Vírgula 12 4 12" xfId="22613" xr:uid="{00000000-0005-0000-0000-0000AD330000}"/>
    <cellStyle name="Vírgula 12 4 13" xfId="24603" xr:uid="{00000000-0005-0000-0000-0000AE330000}"/>
    <cellStyle name="Vírgula 12 4 14" xfId="36168" xr:uid="{00000000-0005-0000-0000-0000AF330000}"/>
    <cellStyle name="Vírgula 12 4 15" xfId="45878" xr:uid="{00000000-0005-0000-0000-0000B0330000}"/>
    <cellStyle name="Vírgula 12 4 16" xfId="53811" xr:uid="{00000000-0005-0000-0000-0000B1330000}"/>
    <cellStyle name="Vírgula 12 4 17" xfId="3085" xr:uid="{00000000-0005-0000-0000-0000B2330000}"/>
    <cellStyle name="Vírgula 12 4 2" xfId="602" xr:uid="{00000000-0005-0000-0000-0000B3330000}"/>
    <cellStyle name="Vírgula 12 4 2 10" xfId="24879" xr:uid="{00000000-0005-0000-0000-0000B4330000}"/>
    <cellStyle name="Vírgula 12 4 2 11" xfId="36444" xr:uid="{00000000-0005-0000-0000-0000B5330000}"/>
    <cellStyle name="Vírgula 12 4 2 12" xfId="46158" xr:uid="{00000000-0005-0000-0000-0000B6330000}"/>
    <cellStyle name="Vírgula 12 4 2 13" xfId="54090" xr:uid="{00000000-0005-0000-0000-0000B7330000}"/>
    <cellStyle name="Vírgula 12 4 2 14" xfId="3086" xr:uid="{00000000-0005-0000-0000-0000B8330000}"/>
    <cellStyle name="Vírgula 12 4 2 2" xfId="1241" xr:uid="{00000000-0005-0000-0000-0000B9330000}"/>
    <cellStyle name="Vírgula 12 4 2 2 10" xfId="46797" xr:uid="{00000000-0005-0000-0000-0000BA330000}"/>
    <cellStyle name="Vírgula 12 4 2 2 11" xfId="54729" xr:uid="{00000000-0005-0000-0000-0000BB330000}"/>
    <cellStyle name="Vírgula 12 4 2 2 12" xfId="3087" xr:uid="{00000000-0005-0000-0000-0000BC330000}"/>
    <cellStyle name="Vírgula 12 4 2 2 2" xfId="8156" xr:uid="{00000000-0005-0000-0000-0000BD330000}"/>
    <cellStyle name="Vírgula 12 4 2 2 2 2" xfId="17035" xr:uid="{00000000-0005-0000-0000-0000BE330000}"/>
    <cellStyle name="Vírgula 12 4 2 2 2 2 2" xfId="34070" xr:uid="{00000000-0005-0000-0000-0000BF330000}"/>
    <cellStyle name="Vírgula 12 4 2 2 2 3" xfId="19949" xr:uid="{00000000-0005-0000-0000-0000C0330000}"/>
    <cellStyle name="Vírgula 12 4 2 2 2 4" xfId="28568" xr:uid="{00000000-0005-0000-0000-0000C1330000}"/>
    <cellStyle name="Vírgula 12 4 2 2 2 5" xfId="41762" xr:uid="{00000000-0005-0000-0000-0000C2330000}"/>
    <cellStyle name="Vírgula 12 4 2 2 2 6" xfId="49056" xr:uid="{00000000-0005-0000-0000-0000C3330000}"/>
    <cellStyle name="Vírgula 12 4 2 2 3" xfId="5901" xr:uid="{00000000-0005-0000-0000-0000C4330000}"/>
    <cellStyle name="Vírgula 12 4 2 2 3 2" xfId="16268" xr:uid="{00000000-0005-0000-0000-0000C5330000}"/>
    <cellStyle name="Vírgula 12 4 2 2 3 3" xfId="31319" xr:uid="{00000000-0005-0000-0000-0000C6330000}"/>
    <cellStyle name="Vírgula 12 4 2 2 3 4" xfId="44450" xr:uid="{00000000-0005-0000-0000-0000C7330000}"/>
    <cellStyle name="Vírgula 12 4 2 2 4" xfId="14712" xr:uid="{00000000-0005-0000-0000-0000C8330000}"/>
    <cellStyle name="Vírgula 12 4 2 2 5" xfId="18207" xr:uid="{00000000-0005-0000-0000-0000C9330000}"/>
    <cellStyle name="Vírgula 12 4 2 2 6" xfId="20601" xr:uid="{00000000-0005-0000-0000-0000CA330000}"/>
    <cellStyle name="Vírgula 12 4 2 2 7" xfId="22615" xr:uid="{00000000-0005-0000-0000-0000CB330000}"/>
    <cellStyle name="Vírgula 12 4 2 2 8" xfId="25817" xr:uid="{00000000-0005-0000-0000-0000CC330000}"/>
    <cellStyle name="Vírgula 12 4 2 2 9" xfId="38140" xr:uid="{00000000-0005-0000-0000-0000CD330000}"/>
    <cellStyle name="Vírgula 12 4 2 3" xfId="2177" xr:uid="{00000000-0005-0000-0000-0000CE330000}"/>
    <cellStyle name="Vírgula 12 4 2 3 2" xfId="9027" xr:uid="{00000000-0005-0000-0000-0000CF330000}"/>
    <cellStyle name="Vírgula 12 4 2 3 2 2" xfId="34069" xr:uid="{00000000-0005-0000-0000-0000D0330000}"/>
    <cellStyle name="Vírgula 12 4 2 3 2 3" xfId="28567" xr:uid="{00000000-0005-0000-0000-0000D1330000}"/>
    <cellStyle name="Vírgula 12 4 2 3 2 4" xfId="41761" xr:uid="{00000000-0005-0000-0000-0000D2330000}"/>
    <cellStyle name="Vírgula 12 4 2 3 2 5" xfId="49927" xr:uid="{00000000-0005-0000-0000-0000D3330000}"/>
    <cellStyle name="Vírgula 12 4 2 3 3" xfId="16569" xr:uid="{00000000-0005-0000-0000-0000D4330000}"/>
    <cellStyle name="Vírgula 12 4 2 3 3 2" xfId="31318" xr:uid="{00000000-0005-0000-0000-0000D5330000}"/>
    <cellStyle name="Vírgula 12 4 2 3 3 3" xfId="45321" xr:uid="{00000000-0005-0000-0000-0000D6330000}"/>
    <cellStyle name="Vírgula 12 4 2 3 4" xfId="19079" xr:uid="{00000000-0005-0000-0000-0000D7330000}"/>
    <cellStyle name="Vírgula 12 4 2 3 5" xfId="25816" xr:uid="{00000000-0005-0000-0000-0000D8330000}"/>
    <cellStyle name="Vírgula 12 4 2 3 6" xfId="38139" xr:uid="{00000000-0005-0000-0000-0000D9330000}"/>
    <cellStyle name="Vírgula 12 4 2 3 7" xfId="47728" xr:uid="{00000000-0005-0000-0000-0000DA330000}"/>
    <cellStyle name="Vírgula 12 4 2 3 8" xfId="55654" xr:uid="{00000000-0005-0000-0000-0000DB330000}"/>
    <cellStyle name="Vírgula 12 4 2 3 9" xfId="6828" xr:uid="{00000000-0005-0000-0000-0000DC330000}"/>
    <cellStyle name="Vírgula 12 4 2 4" xfId="7529" xr:uid="{00000000-0005-0000-0000-0000DD330000}"/>
    <cellStyle name="Vírgula 12 4 2 4 2" xfId="11605" xr:uid="{00000000-0005-0000-0000-0000DE330000}"/>
    <cellStyle name="Vírgula 12 4 2 4 2 2" xfId="33434" xr:uid="{00000000-0005-0000-0000-0000DF330000}"/>
    <cellStyle name="Vírgula 12 4 2 4 2 3" xfId="41126" xr:uid="{00000000-0005-0000-0000-0000E0330000}"/>
    <cellStyle name="Vírgula 12 4 2 4 2 4" xfId="52587" xr:uid="{00000000-0005-0000-0000-0000E1330000}"/>
    <cellStyle name="Vírgula 12 4 2 4 3" xfId="27932" xr:uid="{00000000-0005-0000-0000-0000E2330000}"/>
    <cellStyle name="Vírgula 12 4 2 4 4" xfId="37255" xr:uid="{00000000-0005-0000-0000-0000E3330000}"/>
    <cellStyle name="Vírgula 12 4 2 4 5" xfId="48429" xr:uid="{00000000-0005-0000-0000-0000E4330000}"/>
    <cellStyle name="Vírgula 12 4 2 5" xfId="5262" xr:uid="{00000000-0005-0000-0000-0000E5330000}"/>
    <cellStyle name="Vírgula 12 4 2 5 2" xfId="30683" xr:uid="{00000000-0005-0000-0000-0000E6330000}"/>
    <cellStyle name="Vírgula 12 4 2 5 3" xfId="40369" xr:uid="{00000000-0005-0000-0000-0000E7330000}"/>
    <cellStyle name="Vírgula 12 4 2 5 4" xfId="51840" xr:uid="{00000000-0005-0000-0000-0000E8330000}"/>
    <cellStyle name="Vírgula 12 4 2 6" xfId="14076" xr:uid="{00000000-0005-0000-0000-0000E9330000}"/>
    <cellStyle name="Vírgula 12 4 2 6 2" xfId="43823" xr:uid="{00000000-0005-0000-0000-0000EA330000}"/>
    <cellStyle name="Vírgula 12 4 2 7" xfId="14711" xr:uid="{00000000-0005-0000-0000-0000EB330000}"/>
    <cellStyle name="Vírgula 12 4 2 8" xfId="20600" xr:uid="{00000000-0005-0000-0000-0000EC330000}"/>
    <cellStyle name="Vírgula 12 4 2 9" xfId="22614" xr:uid="{00000000-0005-0000-0000-0000ED330000}"/>
    <cellStyle name="Vírgula 12 4 3" xfId="1517" xr:uid="{00000000-0005-0000-0000-0000EE330000}"/>
    <cellStyle name="Vírgula 12 4 3 10" xfId="25155" xr:uid="{00000000-0005-0000-0000-0000EF330000}"/>
    <cellStyle name="Vírgula 12 4 3 11" xfId="36720" xr:uid="{00000000-0005-0000-0000-0000F0330000}"/>
    <cellStyle name="Vírgula 12 4 3 12" xfId="47073" xr:uid="{00000000-0005-0000-0000-0000F1330000}"/>
    <cellStyle name="Vírgula 12 4 3 13" xfId="55005" xr:uid="{00000000-0005-0000-0000-0000F2330000}"/>
    <cellStyle name="Vírgula 12 4 3 14" xfId="3088" xr:uid="{00000000-0005-0000-0000-0000F3330000}"/>
    <cellStyle name="Vírgula 12 4 3 2" xfId="2405" xr:uid="{00000000-0005-0000-0000-0000F4330000}"/>
    <cellStyle name="Vírgula 12 4 3 2 10" xfId="47956" xr:uid="{00000000-0005-0000-0000-0000F5330000}"/>
    <cellStyle name="Vírgula 12 4 3 2 11" xfId="55882" xr:uid="{00000000-0005-0000-0000-0000F6330000}"/>
    <cellStyle name="Vírgula 12 4 3 2 12" xfId="3089" xr:uid="{00000000-0005-0000-0000-0000F7330000}"/>
    <cellStyle name="Vírgula 12 4 3 2 2" xfId="9255" xr:uid="{00000000-0005-0000-0000-0000F8330000}"/>
    <cellStyle name="Vírgula 12 4 3 2 2 2" xfId="17036" xr:uid="{00000000-0005-0000-0000-0000F9330000}"/>
    <cellStyle name="Vírgula 12 4 3 2 2 2 2" xfId="34072" xr:uid="{00000000-0005-0000-0000-0000FA330000}"/>
    <cellStyle name="Vírgula 12 4 3 2 2 3" xfId="20177" xr:uid="{00000000-0005-0000-0000-0000FB330000}"/>
    <cellStyle name="Vírgula 12 4 3 2 2 4" xfId="28570" xr:uid="{00000000-0005-0000-0000-0000FC330000}"/>
    <cellStyle name="Vírgula 12 4 3 2 2 5" xfId="41764" xr:uid="{00000000-0005-0000-0000-0000FD330000}"/>
    <cellStyle name="Vírgula 12 4 3 2 2 6" xfId="50155" xr:uid="{00000000-0005-0000-0000-0000FE330000}"/>
    <cellStyle name="Vírgula 12 4 3 2 3" xfId="7056" xr:uid="{00000000-0005-0000-0000-0000FF330000}"/>
    <cellStyle name="Vírgula 12 4 3 2 3 2" xfId="9635" xr:uid="{00000000-0005-0000-0000-000000340000}"/>
    <cellStyle name="Vírgula 12 4 3 2 3 3" xfId="31321" xr:uid="{00000000-0005-0000-0000-000001340000}"/>
    <cellStyle name="Vírgula 12 4 3 2 3 4" xfId="45549" xr:uid="{00000000-0005-0000-0000-000002340000}"/>
    <cellStyle name="Vírgula 12 4 3 2 4" xfId="14714" xr:uid="{00000000-0005-0000-0000-000003340000}"/>
    <cellStyle name="Vírgula 12 4 3 2 5" xfId="18435" xr:uid="{00000000-0005-0000-0000-000004340000}"/>
    <cellStyle name="Vírgula 12 4 3 2 6" xfId="20603" xr:uid="{00000000-0005-0000-0000-000005340000}"/>
    <cellStyle name="Vírgula 12 4 3 2 7" xfId="22617" xr:uid="{00000000-0005-0000-0000-000006340000}"/>
    <cellStyle name="Vírgula 12 4 3 2 8" xfId="25819" xr:uid="{00000000-0005-0000-0000-000007340000}"/>
    <cellStyle name="Vírgula 12 4 3 2 9" xfId="38142" xr:uid="{00000000-0005-0000-0000-000008340000}"/>
    <cellStyle name="Vírgula 12 4 3 3" xfId="8384" xr:uid="{00000000-0005-0000-0000-000009340000}"/>
    <cellStyle name="Vírgula 12 4 3 3 2" xfId="12021" xr:uid="{00000000-0005-0000-0000-00000A340000}"/>
    <cellStyle name="Vírgula 12 4 3 3 2 2" xfId="34071" xr:uid="{00000000-0005-0000-0000-00000B340000}"/>
    <cellStyle name="Vírgula 12 4 3 3 2 3" xfId="28569" xr:uid="{00000000-0005-0000-0000-00000C340000}"/>
    <cellStyle name="Vírgula 12 4 3 3 2 4" xfId="41763" xr:uid="{00000000-0005-0000-0000-00000D340000}"/>
    <cellStyle name="Vírgula 12 4 3 3 2 5" xfId="52951" xr:uid="{00000000-0005-0000-0000-00000E340000}"/>
    <cellStyle name="Vírgula 12 4 3 3 3" xfId="9591" xr:uid="{00000000-0005-0000-0000-00000F340000}"/>
    <cellStyle name="Vírgula 12 4 3 3 3 2" xfId="31320" xr:uid="{00000000-0005-0000-0000-000010340000}"/>
    <cellStyle name="Vírgula 12 4 3 3 4" xfId="19307" xr:uid="{00000000-0005-0000-0000-000011340000}"/>
    <cellStyle name="Vírgula 12 4 3 3 5" xfId="25818" xr:uid="{00000000-0005-0000-0000-000012340000}"/>
    <cellStyle name="Vírgula 12 4 3 3 6" xfId="38141" xr:uid="{00000000-0005-0000-0000-000013340000}"/>
    <cellStyle name="Vírgula 12 4 3 3 7" xfId="49284" xr:uid="{00000000-0005-0000-0000-000014340000}"/>
    <cellStyle name="Vírgula 12 4 3 4" xfId="6177" xr:uid="{00000000-0005-0000-0000-000015340000}"/>
    <cellStyle name="Vírgula 12 4 3 4 2" xfId="11833" xr:uid="{00000000-0005-0000-0000-000016340000}"/>
    <cellStyle name="Vírgula 12 4 3 4 2 2" xfId="33662" xr:uid="{00000000-0005-0000-0000-000017340000}"/>
    <cellStyle name="Vírgula 12 4 3 4 2 3" xfId="41354" xr:uid="{00000000-0005-0000-0000-000018340000}"/>
    <cellStyle name="Vírgula 12 4 3 4 2 4" xfId="52815" xr:uid="{00000000-0005-0000-0000-000019340000}"/>
    <cellStyle name="Vírgula 12 4 3 4 3" xfId="28160" xr:uid="{00000000-0005-0000-0000-00001A340000}"/>
    <cellStyle name="Vírgula 12 4 3 4 4" xfId="37483" xr:uid="{00000000-0005-0000-0000-00001B340000}"/>
    <cellStyle name="Vírgula 12 4 3 4 5" xfId="51178" xr:uid="{00000000-0005-0000-0000-00001C340000}"/>
    <cellStyle name="Vírgula 12 4 3 5" xfId="11089" xr:uid="{00000000-0005-0000-0000-00001D340000}"/>
    <cellStyle name="Vírgula 12 4 3 5 2" xfId="30911" xr:uid="{00000000-0005-0000-0000-00001E340000}"/>
    <cellStyle name="Vírgula 12 4 3 5 3" xfId="40597" xr:uid="{00000000-0005-0000-0000-00001F340000}"/>
    <cellStyle name="Vírgula 12 4 3 5 4" xfId="52068" xr:uid="{00000000-0005-0000-0000-000020340000}"/>
    <cellStyle name="Vírgula 12 4 3 6" xfId="14304" xr:uid="{00000000-0005-0000-0000-000021340000}"/>
    <cellStyle name="Vírgula 12 4 3 6 2" xfId="44678" xr:uid="{00000000-0005-0000-0000-000022340000}"/>
    <cellStyle name="Vírgula 12 4 3 7" xfId="14713" xr:uid="{00000000-0005-0000-0000-000023340000}"/>
    <cellStyle name="Vírgula 12 4 3 8" xfId="20602" xr:uid="{00000000-0005-0000-0000-000024340000}"/>
    <cellStyle name="Vírgula 12 4 3 9" xfId="22616" xr:uid="{00000000-0005-0000-0000-000025340000}"/>
    <cellStyle name="Vírgula 12 4 4" xfId="1001" xr:uid="{00000000-0005-0000-0000-000026340000}"/>
    <cellStyle name="Vírgula 12 4 4 10" xfId="46557" xr:uid="{00000000-0005-0000-0000-000027340000}"/>
    <cellStyle name="Vírgula 12 4 4 11" xfId="54489" xr:uid="{00000000-0005-0000-0000-000028340000}"/>
    <cellStyle name="Vírgula 12 4 4 12" xfId="3090" xr:uid="{00000000-0005-0000-0000-000029340000}"/>
    <cellStyle name="Vírgula 12 4 4 2" xfId="7928" xr:uid="{00000000-0005-0000-0000-00002A340000}"/>
    <cellStyle name="Vírgula 12 4 4 2 2" xfId="10004" xr:uid="{00000000-0005-0000-0000-00002B340000}"/>
    <cellStyle name="Vírgula 12 4 4 2 2 2" xfId="34073" xr:uid="{00000000-0005-0000-0000-00002C340000}"/>
    <cellStyle name="Vírgula 12 4 4 2 3" xfId="16270" xr:uid="{00000000-0005-0000-0000-00002D340000}"/>
    <cellStyle name="Vírgula 12 4 4 2 4" xfId="19721" xr:uid="{00000000-0005-0000-0000-00002E340000}"/>
    <cellStyle name="Vírgula 12 4 4 2 5" xfId="28571" xr:uid="{00000000-0005-0000-0000-00002F340000}"/>
    <cellStyle name="Vírgula 12 4 4 2 6" xfId="41765" xr:uid="{00000000-0005-0000-0000-000030340000}"/>
    <cellStyle name="Vírgula 12 4 4 2 7" xfId="48828" xr:uid="{00000000-0005-0000-0000-000031340000}"/>
    <cellStyle name="Vírgula 12 4 4 3" xfId="5661" xr:uid="{00000000-0005-0000-0000-000032340000}"/>
    <cellStyle name="Vírgula 12 4 4 3 2" xfId="12467" xr:uid="{00000000-0005-0000-0000-000033340000}"/>
    <cellStyle name="Vírgula 12 4 4 3 3" xfId="31322" xr:uid="{00000000-0005-0000-0000-000034340000}"/>
    <cellStyle name="Vírgula 12 4 4 3 4" xfId="44222" xr:uid="{00000000-0005-0000-0000-000035340000}"/>
    <cellStyle name="Vírgula 12 4 4 4" xfId="13848" xr:uid="{00000000-0005-0000-0000-000036340000}"/>
    <cellStyle name="Vírgula 12 4 4 5" xfId="14715" xr:uid="{00000000-0005-0000-0000-000037340000}"/>
    <cellStyle name="Vírgula 12 4 4 6" xfId="20604" xr:uid="{00000000-0005-0000-0000-000038340000}"/>
    <cellStyle name="Vírgula 12 4 4 7" xfId="22618" xr:uid="{00000000-0005-0000-0000-000039340000}"/>
    <cellStyle name="Vírgula 12 4 4 8" xfId="25820" xr:uid="{00000000-0005-0000-0000-00003A340000}"/>
    <cellStyle name="Vírgula 12 4 4 9" xfId="38143" xr:uid="{00000000-0005-0000-0000-00003B340000}"/>
    <cellStyle name="Vírgula 12 4 5" xfId="1949" xr:uid="{00000000-0005-0000-0000-00003C340000}"/>
    <cellStyle name="Vírgula 12 4 5 10" xfId="47500" xr:uid="{00000000-0005-0000-0000-00003D340000}"/>
    <cellStyle name="Vírgula 12 4 5 11" xfId="55426" xr:uid="{00000000-0005-0000-0000-00003E340000}"/>
    <cellStyle name="Vírgula 12 4 5 12" xfId="3091" xr:uid="{00000000-0005-0000-0000-00003F340000}"/>
    <cellStyle name="Vírgula 12 4 5 2" xfId="8799" xr:uid="{00000000-0005-0000-0000-000040340000}"/>
    <cellStyle name="Vírgula 12 4 5 2 2" xfId="17037" xr:uid="{00000000-0005-0000-0000-000041340000}"/>
    <cellStyle name="Vírgula 12 4 5 2 2 2" xfId="34074" xr:uid="{00000000-0005-0000-0000-000042340000}"/>
    <cellStyle name="Vírgula 12 4 5 2 3" xfId="28572" xr:uid="{00000000-0005-0000-0000-000043340000}"/>
    <cellStyle name="Vírgula 12 4 5 2 4" xfId="41766" xr:uid="{00000000-0005-0000-0000-000044340000}"/>
    <cellStyle name="Vírgula 12 4 5 2 5" xfId="49699" xr:uid="{00000000-0005-0000-0000-000045340000}"/>
    <cellStyle name="Vírgula 12 4 5 3" xfId="6600" xr:uid="{00000000-0005-0000-0000-000046340000}"/>
    <cellStyle name="Vírgula 12 4 5 3 2" xfId="31323" xr:uid="{00000000-0005-0000-0000-000047340000}"/>
    <cellStyle name="Vírgula 12 4 5 3 3" xfId="45093" xr:uid="{00000000-0005-0000-0000-000048340000}"/>
    <cellStyle name="Vírgula 12 4 5 4" xfId="14716" xr:uid="{00000000-0005-0000-0000-000049340000}"/>
    <cellStyle name="Vírgula 12 4 5 5" xfId="18851" xr:uid="{00000000-0005-0000-0000-00004A340000}"/>
    <cellStyle name="Vírgula 12 4 5 6" xfId="20605" xr:uid="{00000000-0005-0000-0000-00004B340000}"/>
    <cellStyle name="Vírgula 12 4 5 7" xfId="22619" xr:uid="{00000000-0005-0000-0000-00004C340000}"/>
    <cellStyle name="Vírgula 12 4 5 8" xfId="25821" xr:uid="{00000000-0005-0000-0000-00004D340000}"/>
    <cellStyle name="Vírgula 12 4 5 9" xfId="38144" xr:uid="{00000000-0005-0000-0000-00004E340000}"/>
    <cellStyle name="Vírgula 12 4 6" xfId="7300" xr:uid="{00000000-0005-0000-0000-00004F340000}"/>
    <cellStyle name="Vírgula 12 4 6 2" xfId="12019" xr:uid="{00000000-0005-0000-0000-000050340000}"/>
    <cellStyle name="Vírgula 12 4 6 2 2" xfId="34068" xr:uid="{00000000-0005-0000-0000-000051340000}"/>
    <cellStyle name="Vírgula 12 4 6 2 3" xfId="28566" xr:uid="{00000000-0005-0000-0000-000052340000}"/>
    <cellStyle name="Vírgula 12 4 6 2 4" xfId="41760" xr:uid="{00000000-0005-0000-0000-000053340000}"/>
    <cellStyle name="Vírgula 12 4 6 2 5" xfId="52950" xr:uid="{00000000-0005-0000-0000-000054340000}"/>
    <cellStyle name="Vírgula 12 4 6 3" xfId="12965" xr:uid="{00000000-0005-0000-0000-000055340000}"/>
    <cellStyle name="Vírgula 12 4 6 3 2" xfId="31317" xr:uid="{00000000-0005-0000-0000-000056340000}"/>
    <cellStyle name="Vírgula 12 4 6 4" xfId="25815" xr:uid="{00000000-0005-0000-0000-000057340000}"/>
    <cellStyle name="Vírgula 12 4 6 5" xfId="38138" xr:uid="{00000000-0005-0000-0000-000058340000}"/>
    <cellStyle name="Vírgula 12 4 6 6" xfId="48200" xr:uid="{00000000-0005-0000-0000-000059340000}"/>
    <cellStyle name="Vírgula 12 4 7" xfId="4984" xr:uid="{00000000-0005-0000-0000-00005A340000}"/>
    <cellStyle name="Vírgula 12 4 7 2" xfId="11377" xr:uid="{00000000-0005-0000-0000-00005B340000}"/>
    <cellStyle name="Vírgula 12 4 7 2 2" xfId="33206" xr:uid="{00000000-0005-0000-0000-00005C340000}"/>
    <cellStyle name="Vírgula 12 4 7 2 3" xfId="40898" xr:uid="{00000000-0005-0000-0000-00005D340000}"/>
    <cellStyle name="Vírgula 12 4 7 2 4" xfId="52359" xr:uid="{00000000-0005-0000-0000-00005E340000}"/>
    <cellStyle name="Vírgula 12 4 7 3" xfId="27704" xr:uid="{00000000-0005-0000-0000-00005F340000}"/>
    <cellStyle name="Vírgula 12 4 7 4" xfId="37027" xr:uid="{00000000-0005-0000-0000-000060340000}"/>
    <cellStyle name="Vírgula 12 4 7 5" xfId="50340" xr:uid="{00000000-0005-0000-0000-000061340000}"/>
    <cellStyle name="Vírgula 12 4 8" xfId="10730" xr:uid="{00000000-0005-0000-0000-000062340000}"/>
    <cellStyle name="Vírgula 12 4 8 2" xfId="30455" xr:uid="{00000000-0005-0000-0000-000063340000}"/>
    <cellStyle name="Vírgula 12 4 8 3" xfId="40141" xr:uid="{00000000-0005-0000-0000-000064340000}"/>
    <cellStyle name="Vírgula 12 4 8 4" xfId="51612" xr:uid="{00000000-0005-0000-0000-000065340000}"/>
    <cellStyle name="Vírgula 12 4 9" xfId="13563" xr:uid="{00000000-0005-0000-0000-000066340000}"/>
    <cellStyle name="Vírgula 12 4 9 2" xfId="43592" xr:uid="{00000000-0005-0000-0000-000067340000}"/>
    <cellStyle name="Vírgula 12 5" xfId="395" xr:uid="{00000000-0005-0000-0000-000068340000}"/>
    <cellStyle name="Vírgula 12 5 10" xfId="22620" xr:uid="{00000000-0005-0000-0000-000069340000}"/>
    <cellStyle name="Vírgula 12 5 11" xfId="24396" xr:uid="{00000000-0005-0000-0000-00006A340000}"/>
    <cellStyle name="Vírgula 12 5 12" xfId="35973" xr:uid="{00000000-0005-0000-0000-00006B340000}"/>
    <cellStyle name="Vírgula 12 5 13" xfId="45951" xr:uid="{00000000-0005-0000-0000-00006C340000}"/>
    <cellStyle name="Vírgula 12 5 14" xfId="53883" xr:uid="{00000000-0005-0000-0000-00006D340000}"/>
    <cellStyle name="Vírgula 12 5 15" xfId="3092" xr:uid="{00000000-0005-0000-0000-00006E340000}"/>
    <cellStyle name="Vírgula 12 5 2" xfId="830" xr:uid="{00000000-0005-0000-0000-00006F340000}"/>
    <cellStyle name="Vírgula 12 5 2 10" xfId="46386" xr:uid="{00000000-0005-0000-0000-000070340000}"/>
    <cellStyle name="Vírgula 12 5 2 11" xfId="54318" xr:uid="{00000000-0005-0000-0000-000071340000}"/>
    <cellStyle name="Vírgula 12 5 2 12" xfId="3093" xr:uid="{00000000-0005-0000-0000-000072340000}"/>
    <cellStyle name="Vírgula 12 5 2 2" xfId="7757" xr:uid="{00000000-0005-0000-0000-000073340000}"/>
    <cellStyle name="Vírgula 12 5 2 2 2" xfId="12785" xr:uid="{00000000-0005-0000-0000-000074340000}"/>
    <cellStyle name="Vírgula 12 5 2 2 2 2" xfId="34076" xr:uid="{00000000-0005-0000-0000-000075340000}"/>
    <cellStyle name="Vírgula 12 5 2 2 3" xfId="13178" xr:uid="{00000000-0005-0000-0000-000076340000}"/>
    <cellStyle name="Vírgula 12 5 2 2 4" xfId="19550" xr:uid="{00000000-0005-0000-0000-000077340000}"/>
    <cellStyle name="Vírgula 12 5 2 2 5" xfId="28574" xr:uid="{00000000-0005-0000-0000-000078340000}"/>
    <cellStyle name="Vírgula 12 5 2 2 6" xfId="41768" xr:uid="{00000000-0005-0000-0000-000079340000}"/>
    <cellStyle name="Vírgula 12 5 2 2 7" xfId="48657" xr:uid="{00000000-0005-0000-0000-00007A340000}"/>
    <cellStyle name="Vírgula 12 5 2 3" xfId="5490" xr:uid="{00000000-0005-0000-0000-00007B340000}"/>
    <cellStyle name="Vírgula 12 5 2 3 2" xfId="12669" xr:uid="{00000000-0005-0000-0000-00007C340000}"/>
    <cellStyle name="Vírgula 12 5 2 3 3" xfId="31325" xr:uid="{00000000-0005-0000-0000-00007D340000}"/>
    <cellStyle name="Vírgula 12 5 2 3 4" xfId="44051" xr:uid="{00000000-0005-0000-0000-00007E340000}"/>
    <cellStyle name="Vírgula 12 5 2 4" xfId="13677" xr:uid="{00000000-0005-0000-0000-00007F340000}"/>
    <cellStyle name="Vírgula 12 5 2 5" xfId="14718" xr:uid="{00000000-0005-0000-0000-000080340000}"/>
    <cellStyle name="Vírgula 12 5 2 6" xfId="20607" xr:uid="{00000000-0005-0000-0000-000081340000}"/>
    <cellStyle name="Vírgula 12 5 2 7" xfId="22621" xr:uid="{00000000-0005-0000-0000-000082340000}"/>
    <cellStyle name="Vírgula 12 5 2 8" xfId="25823" xr:uid="{00000000-0005-0000-0000-000083340000}"/>
    <cellStyle name="Vírgula 12 5 2 9" xfId="38146" xr:uid="{00000000-0005-0000-0000-000084340000}"/>
    <cellStyle name="Vírgula 12 5 3" xfId="1778" xr:uid="{00000000-0005-0000-0000-000085340000}"/>
    <cellStyle name="Vírgula 12 5 3 10" xfId="47329" xr:uid="{00000000-0005-0000-0000-000086340000}"/>
    <cellStyle name="Vírgula 12 5 3 11" xfId="55255" xr:uid="{00000000-0005-0000-0000-000087340000}"/>
    <cellStyle name="Vírgula 12 5 3 12" xfId="3094" xr:uid="{00000000-0005-0000-0000-000088340000}"/>
    <cellStyle name="Vírgula 12 5 3 2" xfId="8628" xr:uid="{00000000-0005-0000-0000-000089340000}"/>
    <cellStyle name="Vírgula 12 5 3 2 2" xfId="17038" xr:uid="{00000000-0005-0000-0000-00008A340000}"/>
    <cellStyle name="Vírgula 12 5 3 2 2 2" xfId="34077" xr:uid="{00000000-0005-0000-0000-00008B340000}"/>
    <cellStyle name="Vírgula 12 5 3 2 3" xfId="28575" xr:uid="{00000000-0005-0000-0000-00008C340000}"/>
    <cellStyle name="Vírgula 12 5 3 2 4" xfId="41769" xr:uid="{00000000-0005-0000-0000-00008D340000}"/>
    <cellStyle name="Vírgula 12 5 3 2 5" xfId="49528" xr:uid="{00000000-0005-0000-0000-00008E340000}"/>
    <cellStyle name="Vírgula 12 5 3 3" xfId="6429" xr:uid="{00000000-0005-0000-0000-00008F340000}"/>
    <cellStyle name="Vírgula 12 5 3 3 2" xfId="31326" xr:uid="{00000000-0005-0000-0000-000090340000}"/>
    <cellStyle name="Vírgula 12 5 3 3 3" xfId="44922" xr:uid="{00000000-0005-0000-0000-000091340000}"/>
    <cellStyle name="Vírgula 12 5 3 4" xfId="14719" xr:uid="{00000000-0005-0000-0000-000092340000}"/>
    <cellStyle name="Vírgula 12 5 3 5" xfId="18680" xr:uid="{00000000-0005-0000-0000-000093340000}"/>
    <cellStyle name="Vírgula 12 5 3 6" xfId="20608" xr:uid="{00000000-0005-0000-0000-000094340000}"/>
    <cellStyle name="Vírgula 12 5 3 7" xfId="22622" xr:uid="{00000000-0005-0000-0000-000095340000}"/>
    <cellStyle name="Vírgula 12 5 3 8" xfId="25824" xr:uid="{00000000-0005-0000-0000-000096340000}"/>
    <cellStyle name="Vírgula 12 5 3 9" xfId="38147" xr:uid="{00000000-0005-0000-0000-000097340000}"/>
    <cellStyle name="Vírgula 12 5 4" xfId="7358" xr:uid="{00000000-0005-0000-0000-000098340000}"/>
    <cellStyle name="Vírgula 12 5 4 2" xfId="12022" xr:uid="{00000000-0005-0000-0000-000099340000}"/>
    <cellStyle name="Vírgula 12 5 4 2 2" xfId="34075" xr:uid="{00000000-0005-0000-0000-00009A340000}"/>
    <cellStyle name="Vírgula 12 5 4 2 3" xfId="28573" xr:uid="{00000000-0005-0000-0000-00009B340000}"/>
    <cellStyle name="Vírgula 12 5 4 2 4" xfId="41767" xr:uid="{00000000-0005-0000-0000-00009C340000}"/>
    <cellStyle name="Vírgula 12 5 4 2 5" xfId="52952" xr:uid="{00000000-0005-0000-0000-00009D340000}"/>
    <cellStyle name="Vírgula 12 5 4 3" xfId="16319" xr:uid="{00000000-0005-0000-0000-00009E340000}"/>
    <cellStyle name="Vírgula 12 5 4 3 2" xfId="31324" xr:uid="{00000000-0005-0000-0000-00009F340000}"/>
    <cellStyle name="Vírgula 12 5 4 4" xfId="25822" xr:uid="{00000000-0005-0000-0000-0000A0340000}"/>
    <cellStyle name="Vírgula 12 5 4 5" xfId="38145" xr:uid="{00000000-0005-0000-0000-0000A1340000}"/>
    <cellStyle name="Vírgula 12 5 4 6" xfId="48258" xr:uid="{00000000-0005-0000-0000-0000A2340000}"/>
    <cellStyle name="Vírgula 12 5 5" xfId="5055" xr:uid="{00000000-0005-0000-0000-0000A3340000}"/>
    <cellStyle name="Vírgula 12 5 5 2" xfId="11206" xr:uid="{00000000-0005-0000-0000-0000A4340000}"/>
    <cellStyle name="Vírgula 12 5 5 2 2" xfId="33035" xr:uid="{00000000-0005-0000-0000-0000A5340000}"/>
    <cellStyle name="Vírgula 12 5 5 2 3" xfId="40727" xr:uid="{00000000-0005-0000-0000-0000A6340000}"/>
    <cellStyle name="Vírgula 12 5 5 2 4" xfId="52188" xr:uid="{00000000-0005-0000-0000-0000A7340000}"/>
    <cellStyle name="Vírgula 12 5 5 3" xfId="27533" xr:uid="{00000000-0005-0000-0000-0000A8340000}"/>
    <cellStyle name="Vírgula 12 5 5 4" xfId="36856" xr:uid="{00000000-0005-0000-0000-0000A9340000}"/>
    <cellStyle name="Vírgula 12 5 5 5" xfId="50173" xr:uid="{00000000-0005-0000-0000-0000AA340000}"/>
    <cellStyle name="Vírgula 12 5 6" xfId="10479" xr:uid="{00000000-0005-0000-0000-0000AB340000}"/>
    <cellStyle name="Vírgula 12 5 6 2" xfId="30284" xr:uid="{00000000-0005-0000-0000-0000AC340000}"/>
    <cellStyle name="Vírgula 12 5 6 3" xfId="39970" xr:uid="{00000000-0005-0000-0000-0000AD340000}"/>
    <cellStyle name="Vírgula 12 5 6 4" xfId="50978" xr:uid="{00000000-0005-0000-0000-0000AE340000}"/>
    <cellStyle name="Vírgula 12 5 7" xfId="13399" xr:uid="{00000000-0005-0000-0000-0000AF340000}"/>
    <cellStyle name="Vírgula 12 5 7 2" xfId="43652" xr:uid="{00000000-0005-0000-0000-0000B0340000}"/>
    <cellStyle name="Vírgula 12 5 8" xfId="14717" xr:uid="{00000000-0005-0000-0000-0000B1340000}"/>
    <cellStyle name="Vírgula 12 5 9" xfId="20606" xr:uid="{00000000-0005-0000-0000-0000B2340000}"/>
    <cellStyle name="Vírgula 12 6" xfId="1070" xr:uid="{00000000-0005-0000-0000-0000B3340000}"/>
    <cellStyle name="Vírgula 12 6 10" xfId="24672" xr:uid="{00000000-0005-0000-0000-0000B4340000}"/>
    <cellStyle name="Vírgula 12 6 11" xfId="36237" xr:uid="{00000000-0005-0000-0000-0000B5340000}"/>
    <cellStyle name="Vírgula 12 6 12" xfId="46626" xr:uid="{00000000-0005-0000-0000-0000B6340000}"/>
    <cellStyle name="Vírgula 12 6 13" xfId="54558" xr:uid="{00000000-0005-0000-0000-0000B7340000}"/>
    <cellStyle name="Vírgula 12 6 14" xfId="3095" xr:uid="{00000000-0005-0000-0000-0000B8340000}"/>
    <cellStyle name="Vírgula 12 6 2" xfId="2006" xr:uid="{00000000-0005-0000-0000-0000B9340000}"/>
    <cellStyle name="Vírgula 12 6 2 10" xfId="47557" xr:uid="{00000000-0005-0000-0000-0000BA340000}"/>
    <cellStyle name="Vírgula 12 6 2 11" xfId="55483" xr:uid="{00000000-0005-0000-0000-0000BB340000}"/>
    <cellStyle name="Vírgula 12 6 2 12" xfId="3096" xr:uid="{00000000-0005-0000-0000-0000BC340000}"/>
    <cellStyle name="Vírgula 12 6 2 2" xfId="8856" xr:uid="{00000000-0005-0000-0000-0000BD340000}"/>
    <cellStyle name="Vírgula 12 6 2 2 2" xfId="17039" xr:uid="{00000000-0005-0000-0000-0000BE340000}"/>
    <cellStyle name="Vírgula 12 6 2 2 2 2" xfId="34079" xr:uid="{00000000-0005-0000-0000-0000BF340000}"/>
    <cellStyle name="Vírgula 12 6 2 2 3" xfId="19778" xr:uid="{00000000-0005-0000-0000-0000C0340000}"/>
    <cellStyle name="Vírgula 12 6 2 2 4" xfId="28577" xr:uid="{00000000-0005-0000-0000-0000C1340000}"/>
    <cellStyle name="Vírgula 12 6 2 2 5" xfId="41771" xr:uid="{00000000-0005-0000-0000-0000C2340000}"/>
    <cellStyle name="Vírgula 12 6 2 2 6" xfId="49756" xr:uid="{00000000-0005-0000-0000-0000C3340000}"/>
    <cellStyle name="Vírgula 12 6 2 3" xfId="6657" xr:uid="{00000000-0005-0000-0000-0000C4340000}"/>
    <cellStyle name="Vírgula 12 6 2 3 2" xfId="12046" xr:uid="{00000000-0005-0000-0000-0000C5340000}"/>
    <cellStyle name="Vírgula 12 6 2 3 3" xfId="31328" xr:uid="{00000000-0005-0000-0000-0000C6340000}"/>
    <cellStyle name="Vírgula 12 6 2 3 4" xfId="45150" xr:uid="{00000000-0005-0000-0000-0000C7340000}"/>
    <cellStyle name="Vírgula 12 6 2 4" xfId="14721" xr:uid="{00000000-0005-0000-0000-0000C8340000}"/>
    <cellStyle name="Vírgula 12 6 2 5" xfId="18093" xr:uid="{00000000-0005-0000-0000-0000C9340000}"/>
    <cellStyle name="Vírgula 12 6 2 6" xfId="20610" xr:uid="{00000000-0005-0000-0000-0000CA340000}"/>
    <cellStyle name="Vírgula 12 6 2 7" xfId="22624" xr:uid="{00000000-0005-0000-0000-0000CB340000}"/>
    <cellStyle name="Vírgula 12 6 2 8" xfId="25826" xr:uid="{00000000-0005-0000-0000-0000CC340000}"/>
    <cellStyle name="Vírgula 12 6 2 9" xfId="38149" xr:uid="{00000000-0005-0000-0000-0000CD340000}"/>
    <cellStyle name="Vírgula 12 6 3" xfId="7985" xr:uid="{00000000-0005-0000-0000-0000CE340000}"/>
    <cellStyle name="Vírgula 12 6 3 2" xfId="12024" xr:uid="{00000000-0005-0000-0000-0000CF340000}"/>
    <cellStyle name="Vírgula 12 6 3 2 2" xfId="34078" xr:uid="{00000000-0005-0000-0000-0000D0340000}"/>
    <cellStyle name="Vírgula 12 6 3 2 3" xfId="28576" xr:uid="{00000000-0005-0000-0000-0000D1340000}"/>
    <cellStyle name="Vírgula 12 6 3 2 4" xfId="41770" xr:uid="{00000000-0005-0000-0000-0000D2340000}"/>
    <cellStyle name="Vírgula 12 6 3 2 5" xfId="52953" xr:uid="{00000000-0005-0000-0000-0000D3340000}"/>
    <cellStyle name="Vírgula 12 6 3 3" xfId="12863" xr:uid="{00000000-0005-0000-0000-0000D4340000}"/>
    <cellStyle name="Vírgula 12 6 3 3 2" xfId="31327" xr:uid="{00000000-0005-0000-0000-0000D5340000}"/>
    <cellStyle name="Vírgula 12 6 3 4" xfId="18908" xr:uid="{00000000-0005-0000-0000-0000D6340000}"/>
    <cellStyle name="Vírgula 12 6 3 5" xfId="25825" xr:uid="{00000000-0005-0000-0000-0000D7340000}"/>
    <cellStyle name="Vírgula 12 6 3 6" xfId="38148" xr:uid="{00000000-0005-0000-0000-0000D8340000}"/>
    <cellStyle name="Vírgula 12 6 3 7" xfId="48885" xr:uid="{00000000-0005-0000-0000-0000D9340000}"/>
    <cellStyle name="Vírgula 12 6 4" xfId="5730" xr:uid="{00000000-0005-0000-0000-0000DA340000}"/>
    <cellStyle name="Vírgula 12 6 4 2" xfId="11434" xr:uid="{00000000-0005-0000-0000-0000DB340000}"/>
    <cellStyle name="Vírgula 12 6 4 2 2" xfId="33263" xr:uid="{00000000-0005-0000-0000-0000DC340000}"/>
    <cellStyle name="Vírgula 12 6 4 2 3" xfId="40955" xr:uid="{00000000-0005-0000-0000-0000DD340000}"/>
    <cellStyle name="Vírgula 12 6 4 2 4" xfId="52416" xr:uid="{00000000-0005-0000-0000-0000DE340000}"/>
    <cellStyle name="Vírgula 12 6 4 3" xfId="27761" xr:uid="{00000000-0005-0000-0000-0000DF340000}"/>
    <cellStyle name="Vírgula 12 6 4 4" xfId="37084" xr:uid="{00000000-0005-0000-0000-0000E0340000}"/>
    <cellStyle name="Vírgula 12 6 4 5" xfId="50712" xr:uid="{00000000-0005-0000-0000-0000E1340000}"/>
    <cellStyle name="Vírgula 12 6 5" xfId="10787" xr:uid="{00000000-0005-0000-0000-0000E2340000}"/>
    <cellStyle name="Vírgula 12 6 5 2" xfId="30512" xr:uid="{00000000-0005-0000-0000-0000E3340000}"/>
    <cellStyle name="Vírgula 12 6 5 3" xfId="40198" xr:uid="{00000000-0005-0000-0000-0000E4340000}"/>
    <cellStyle name="Vírgula 12 6 5 4" xfId="51669" xr:uid="{00000000-0005-0000-0000-0000E5340000}"/>
    <cellStyle name="Vírgula 12 6 6" xfId="13905" xr:uid="{00000000-0005-0000-0000-0000E6340000}"/>
    <cellStyle name="Vírgula 12 6 6 2" xfId="44279" xr:uid="{00000000-0005-0000-0000-0000E7340000}"/>
    <cellStyle name="Vírgula 12 6 7" xfId="14720" xr:uid="{00000000-0005-0000-0000-0000E8340000}"/>
    <cellStyle name="Vírgula 12 6 8" xfId="20609" xr:uid="{00000000-0005-0000-0000-0000E9340000}"/>
    <cellStyle name="Vírgula 12 6 9" xfId="22623" xr:uid="{00000000-0005-0000-0000-0000EA340000}"/>
    <cellStyle name="Vírgula 12 7" xfId="1310" xr:uid="{00000000-0005-0000-0000-0000EB340000}"/>
    <cellStyle name="Vírgula 12 7 10" xfId="24948" xr:uid="{00000000-0005-0000-0000-0000EC340000}"/>
    <cellStyle name="Vírgula 12 7 11" xfId="36513" xr:uid="{00000000-0005-0000-0000-0000ED340000}"/>
    <cellStyle name="Vírgula 12 7 12" xfId="46866" xr:uid="{00000000-0005-0000-0000-0000EE340000}"/>
    <cellStyle name="Vírgula 12 7 13" xfId="54798" xr:uid="{00000000-0005-0000-0000-0000EF340000}"/>
    <cellStyle name="Vírgula 12 7 14" xfId="3097" xr:uid="{00000000-0005-0000-0000-0000F0340000}"/>
    <cellStyle name="Vírgula 12 7 2" xfId="2234" xr:uid="{00000000-0005-0000-0000-0000F1340000}"/>
    <cellStyle name="Vírgula 12 7 2 10" xfId="47785" xr:uid="{00000000-0005-0000-0000-0000F2340000}"/>
    <cellStyle name="Vírgula 12 7 2 11" xfId="55711" xr:uid="{00000000-0005-0000-0000-0000F3340000}"/>
    <cellStyle name="Vírgula 12 7 2 12" xfId="3098" xr:uid="{00000000-0005-0000-0000-0000F4340000}"/>
    <cellStyle name="Vírgula 12 7 2 2" xfId="9084" xr:uid="{00000000-0005-0000-0000-0000F5340000}"/>
    <cellStyle name="Vírgula 12 7 2 2 2" xfId="17040" xr:uid="{00000000-0005-0000-0000-0000F6340000}"/>
    <cellStyle name="Vírgula 12 7 2 2 2 2" xfId="34081" xr:uid="{00000000-0005-0000-0000-0000F7340000}"/>
    <cellStyle name="Vírgula 12 7 2 2 3" xfId="20006" xr:uid="{00000000-0005-0000-0000-0000F8340000}"/>
    <cellStyle name="Vírgula 12 7 2 2 4" xfId="28579" xr:uid="{00000000-0005-0000-0000-0000F9340000}"/>
    <cellStyle name="Vírgula 12 7 2 2 5" xfId="41773" xr:uid="{00000000-0005-0000-0000-0000FA340000}"/>
    <cellStyle name="Vírgula 12 7 2 2 6" xfId="49984" xr:uid="{00000000-0005-0000-0000-0000FB340000}"/>
    <cellStyle name="Vírgula 12 7 2 3" xfId="6885" xr:uid="{00000000-0005-0000-0000-0000FC340000}"/>
    <cellStyle name="Vírgula 12 7 2 3 2" xfId="11906" xr:uid="{00000000-0005-0000-0000-0000FD340000}"/>
    <cellStyle name="Vírgula 12 7 2 3 3" xfId="31330" xr:uid="{00000000-0005-0000-0000-0000FE340000}"/>
    <cellStyle name="Vírgula 12 7 2 3 4" xfId="45378" xr:uid="{00000000-0005-0000-0000-0000FF340000}"/>
    <cellStyle name="Vírgula 12 7 2 4" xfId="14723" xr:uid="{00000000-0005-0000-0000-000000350000}"/>
    <cellStyle name="Vírgula 12 7 2 5" xfId="18264" xr:uid="{00000000-0005-0000-0000-000001350000}"/>
    <cellStyle name="Vírgula 12 7 2 6" xfId="20612" xr:uid="{00000000-0005-0000-0000-000002350000}"/>
    <cellStyle name="Vírgula 12 7 2 7" xfId="22626" xr:uid="{00000000-0005-0000-0000-000003350000}"/>
    <cellStyle name="Vírgula 12 7 2 8" xfId="25828" xr:uid="{00000000-0005-0000-0000-000004350000}"/>
    <cellStyle name="Vírgula 12 7 2 9" xfId="38151" xr:uid="{00000000-0005-0000-0000-000005350000}"/>
    <cellStyle name="Vírgula 12 7 3" xfId="8213" xr:uid="{00000000-0005-0000-0000-000006350000}"/>
    <cellStyle name="Vírgula 12 7 3 2" xfId="12025" xr:uid="{00000000-0005-0000-0000-000007350000}"/>
    <cellStyle name="Vírgula 12 7 3 2 2" xfId="34080" xr:uid="{00000000-0005-0000-0000-000008350000}"/>
    <cellStyle name="Vírgula 12 7 3 2 3" xfId="28578" xr:uid="{00000000-0005-0000-0000-000009350000}"/>
    <cellStyle name="Vírgula 12 7 3 2 4" xfId="41772" xr:uid="{00000000-0005-0000-0000-00000A350000}"/>
    <cellStyle name="Vírgula 12 7 3 2 5" xfId="52954" xr:uid="{00000000-0005-0000-0000-00000B350000}"/>
    <cellStyle name="Vírgula 12 7 3 3" xfId="10130" xr:uid="{00000000-0005-0000-0000-00000C350000}"/>
    <cellStyle name="Vírgula 12 7 3 3 2" xfId="31329" xr:uid="{00000000-0005-0000-0000-00000D350000}"/>
    <cellStyle name="Vírgula 12 7 3 4" xfId="19136" xr:uid="{00000000-0005-0000-0000-00000E350000}"/>
    <cellStyle name="Vírgula 12 7 3 5" xfId="25827" xr:uid="{00000000-0005-0000-0000-00000F350000}"/>
    <cellStyle name="Vírgula 12 7 3 6" xfId="38150" xr:uid="{00000000-0005-0000-0000-000010350000}"/>
    <cellStyle name="Vírgula 12 7 3 7" xfId="49113" xr:uid="{00000000-0005-0000-0000-000011350000}"/>
    <cellStyle name="Vírgula 12 7 4" xfId="5970" xr:uid="{00000000-0005-0000-0000-000012350000}"/>
    <cellStyle name="Vírgula 12 7 4 2" xfId="11662" xr:uid="{00000000-0005-0000-0000-000013350000}"/>
    <cellStyle name="Vírgula 12 7 4 2 2" xfId="33491" xr:uid="{00000000-0005-0000-0000-000014350000}"/>
    <cellStyle name="Vírgula 12 7 4 2 3" xfId="41183" xr:uid="{00000000-0005-0000-0000-000015350000}"/>
    <cellStyle name="Vírgula 12 7 4 2 4" xfId="52644" xr:uid="{00000000-0005-0000-0000-000016350000}"/>
    <cellStyle name="Vírgula 12 7 4 3" xfId="27989" xr:uid="{00000000-0005-0000-0000-000017350000}"/>
    <cellStyle name="Vírgula 12 7 4 4" xfId="37312" xr:uid="{00000000-0005-0000-0000-000018350000}"/>
    <cellStyle name="Vírgula 12 7 4 5" xfId="50363" xr:uid="{00000000-0005-0000-0000-000019350000}"/>
    <cellStyle name="Vírgula 12 7 5" xfId="10918" xr:uid="{00000000-0005-0000-0000-00001A350000}"/>
    <cellStyle name="Vírgula 12 7 5 2" xfId="30740" xr:uid="{00000000-0005-0000-0000-00001B350000}"/>
    <cellStyle name="Vírgula 12 7 5 3" xfId="40426" xr:uid="{00000000-0005-0000-0000-00001C350000}"/>
    <cellStyle name="Vírgula 12 7 5 4" xfId="51897" xr:uid="{00000000-0005-0000-0000-00001D350000}"/>
    <cellStyle name="Vírgula 12 7 6" xfId="14133" xr:uid="{00000000-0005-0000-0000-00001E350000}"/>
    <cellStyle name="Vírgula 12 7 6 2" xfId="44507" xr:uid="{00000000-0005-0000-0000-00001F350000}"/>
    <cellStyle name="Vírgula 12 7 7" xfId="14722" xr:uid="{00000000-0005-0000-0000-000020350000}"/>
    <cellStyle name="Vírgula 12 7 8" xfId="20611" xr:uid="{00000000-0005-0000-0000-000021350000}"/>
    <cellStyle name="Vírgula 12 7 9" xfId="22625" xr:uid="{00000000-0005-0000-0000-000022350000}"/>
    <cellStyle name="Vírgula 12 8" xfId="773" xr:uid="{00000000-0005-0000-0000-000023350000}"/>
    <cellStyle name="Vírgula 12 8 10" xfId="35904" xr:uid="{00000000-0005-0000-0000-000024350000}"/>
    <cellStyle name="Vírgula 12 8 11" xfId="46329" xr:uid="{00000000-0005-0000-0000-000025350000}"/>
    <cellStyle name="Vírgula 12 8 12" xfId="54261" xr:uid="{00000000-0005-0000-0000-000026350000}"/>
    <cellStyle name="Vírgula 12 8 13" xfId="3099" xr:uid="{00000000-0005-0000-0000-000027350000}"/>
    <cellStyle name="Vírgula 12 8 2" xfId="1721" xr:uid="{00000000-0005-0000-0000-000028350000}"/>
    <cellStyle name="Vírgula 12 8 2 10" xfId="47272" xr:uid="{00000000-0005-0000-0000-000029350000}"/>
    <cellStyle name="Vírgula 12 8 2 11" xfId="55198" xr:uid="{00000000-0005-0000-0000-00002A350000}"/>
    <cellStyle name="Vírgula 12 8 2 12" xfId="3100" xr:uid="{00000000-0005-0000-0000-00002B350000}"/>
    <cellStyle name="Vírgula 12 8 2 2" xfId="8571" xr:uid="{00000000-0005-0000-0000-00002C350000}"/>
    <cellStyle name="Vírgula 12 8 2 2 2" xfId="17041" xr:uid="{00000000-0005-0000-0000-00002D350000}"/>
    <cellStyle name="Vírgula 12 8 2 2 2 2" xfId="34083" xr:uid="{00000000-0005-0000-0000-00002E350000}"/>
    <cellStyle name="Vírgula 12 8 2 2 3" xfId="19493" xr:uid="{00000000-0005-0000-0000-00002F350000}"/>
    <cellStyle name="Vírgula 12 8 2 2 4" xfId="28581" xr:uid="{00000000-0005-0000-0000-000030350000}"/>
    <cellStyle name="Vírgula 12 8 2 2 5" xfId="41775" xr:uid="{00000000-0005-0000-0000-000031350000}"/>
    <cellStyle name="Vírgula 12 8 2 2 6" xfId="49471" xr:uid="{00000000-0005-0000-0000-000032350000}"/>
    <cellStyle name="Vírgula 12 8 2 3" xfId="6372" xr:uid="{00000000-0005-0000-0000-000033350000}"/>
    <cellStyle name="Vírgula 12 8 2 3 2" xfId="10522" xr:uid="{00000000-0005-0000-0000-000034350000}"/>
    <cellStyle name="Vírgula 12 8 2 3 3" xfId="31332" xr:uid="{00000000-0005-0000-0000-000035350000}"/>
    <cellStyle name="Vírgula 12 8 2 3 4" xfId="44865" xr:uid="{00000000-0005-0000-0000-000036350000}"/>
    <cellStyle name="Vírgula 12 8 2 4" xfId="14725" xr:uid="{00000000-0005-0000-0000-000037350000}"/>
    <cellStyle name="Vírgula 12 8 2 5" xfId="17976" xr:uid="{00000000-0005-0000-0000-000038350000}"/>
    <cellStyle name="Vírgula 12 8 2 6" xfId="20614" xr:uid="{00000000-0005-0000-0000-000039350000}"/>
    <cellStyle name="Vírgula 12 8 2 7" xfId="22628" xr:uid="{00000000-0005-0000-0000-00003A350000}"/>
    <cellStyle name="Vírgula 12 8 2 8" xfId="25830" xr:uid="{00000000-0005-0000-0000-00003B350000}"/>
    <cellStyle name="Vírgula 12 8 2 9" xfId="38153" xr:uid="{00000000-0005-0000-0000-00003C350000}"/>
    <cellStyle name="Vírgula 12 8 3" xfId="7700" xr:uid="{00000000-0005-0000-0000-00003D350000}"/>
    <cellStyle name="Vírgula 12 8 3 2" xfId="12027" xr:uid="{00000000-0005-0000-0000-00003E350000}"/>
    <cellStyle name="Vírgula 12 8 3 2 2" xfId="34082" xr:uid="{00000000-0005-0000-0000-00003F350000}"/>
    <cellStyle name="Vírgula 12 8 3 2 3" xfId="41774" xr:uid="{00000000-0005-0000-0000-000040350000}"/>
    <cellStyle name="Vírgula 12 8 3 2 4" xfId="52955" xr:uid="{00000000-0005-0000-0000-000041350000}"/>
    <cellStyle name="Vírgula 12 8 3 3" xfId="18623" xr:uid="{00000000-0005-0000-0000-000042350000}"/>
    <cellStyle name="Vírgula 12 8 3 4" xfId="28580" xr:uid="{00000000-0005-0000-0000-000043350000}"/>
    <cellStyle name="Vírgula 12 8 3 5" xfId="38152" xr:uid="{00000000-0005-0000-0000-000044350000}"/>
    <cellStyle name="Vírgula 12 8 3 6" xfId="48600" xr:uid="{00000000-0005-0000-0000-000045350000}"/>
    <cellStyle name="Vírgula 12 8 4" xfId="5433" xr:uid="{00000000-0005-0000-0000-000046350000}"/>
    <cellStyle name="Vírgula 12 8 4 2" xfId="10477" xr:uid="{00000000-0005-0000-0000-000047350000}"/>
    <cellStyle name="Vírgula 12 8 4 3" xfId="31331" xr:uid="{00000000-0005-0000-0000-000048350000}"/>
    <cellStyle name="Vírgula 12 8 4 4" xfId="39913" xr:uid="{00000000-0005-0000-0000-000049350000}"/>
    <cellStyle name="Vírgula 12 8 4 5" xfId="50192" xr:uid="{00000000-0005-0000-0000-00004A350000}"/>
    <cellStyle name="Vírgula 12 8 5" xfId="13620" xr:uid="{00000000-0005-0000-0000-00004B350000}"/>
    <cellStyle name="Vírgula 12 8 5 2" xfId="43994" xr:uid="{00000000-0005-0000-0000-00004C350000}"/>
    <cellStyle name="Vírgula 12 8 6" xfId="14724" xr:uid="{00000000-0005-0000-0000-00004D350000}"/>
    <cellStyle name="Vírgula 12 8 7" xfId="20613" xr:uid="{00000000-0005-0000-0000-00004E350000}"/>
    <cellStyle name="Vírgula 12 8 8" xfId="22627" xr:uid="{00000000-0005-0000-0000-00004F350000}"/>
    <cellStyle name="Vírgula 12 8 9" xfId="25829" xr:uid="{00000000-0005-0000-0000-000050350000}"/>
    <cellStyle name="Vírgula 12 9" xfId="659" xr:uid="{00000000-0005-0000-0000-000051350000}"/>
    <cellStyle name="Vírgula 12 9 10" xfId="46215" xr:uid="{00000000-0005-0000-0000-000052350000}"/>
    <cellStyle name="Vírgula 12 9 11" xfId="54147" xr:uid="{00000000-0005-0000-0000-000053350000}"/>
    <cellStyle name="Vírgula 12 9 12" xfId="3101" xr:uid="{00000000-0005-0000-0000-000054350000}"/>
    <cellStyle name="Vírgula 12 9 2" xfId="7586" xr:uid="{00000000-0005-0000-0000-000055350000}"/>
    <cellStyle name="Vírgula 12 9 2 2" xfId="17042" xr:uid="{00000000-0005-0000-0000-000056350000}"/>
    <cellStyle name="Vírgula 12 9 2 2 2" xfId="34084" xr:uid="{00000000-0005-0000-0000-000057350000}"/>
    <cellStyle name="Vírgula 12 9 2 3" xfId="19379" xr:uid="{00000000-0005-0000-0000-000058350000}"/>
    <cellStyle name="Vírgula 12 9 2 4" xfId="28582" xr:uid="{00000000-0005-0000-0000-000059350000}"/>
    <cellStyle name="Vírgula 12 9 2 5" xfId="41776" xr:uid="{00000000-0005-0000-0000-00005A350000}"/>
    <cellStyle name="Vírgula 12 9 2 6" xfId="48486" xr:uid="{00000000-0005-0000-0000-00005B350000}"/>
    <cellStyle name="Vírgula 12 9 3" xfId="5319" xr:uid="{00000000-0005-0000-0000-00005C350000}"/>
    <cellStyle name="Vírgula 12 9 3 2" xfId="16576" xr:uid="{00000000-0005-0000-0000-00005D350000}"/>
    <cellStyle name="Vírgula 12 9 3 3" xfId="31333" xr:uid="{00000000-0005-0000-0000-00005E350000}"/>
    <cellStyle name="Vírgula 12 9 3 4" xfId="43880" xr:uid="{00000000-0005-0000-0000-00005F350000}"/>
    <cellStyle name="Vírgula 12 9 4" xfId="14726" xr:uid="{00000000-0005-0000-0000-000060350000}"/>
    <cellStyle name="Vírgula 12 9 5" xfId="17862" xr:uid="{00000000-0005-0000-0000-000061350000}"/>
    <cellStyle name="Vírgula 12 9 6" xfId="20615" xr:uid="{00000000-0005-0000-0000-000062350000}"/>
    <cellStyle name="Vírgula 12 9 7" xfId="22629" xr:uid="{00000000-0005-0000-0000-000063350000}"/>
    <cellStyle name="Vírgula 12 9 8" xfId="25831" xr:uid="{00000000-0005-0000-0000-000064350000}"/>
    <cellStyle name="Vírgula 12 9 9" xfId="38154" xr:uid="{00000000-0005-0000-0000-000065350000}"/>
    <cellStyle name="Vírgula 13" xfId="115" xr:uid="{00000000-0005-0000-0000-000066350000}"/>
    <cellStyle name="Vírgula 13 10" xfId="1608" xr:uid="{00000000-0005-0000-0000-000067350000}"/>
    <cellStyle name="Vírgula 13 10 2" xfId="8458" xr:uid="{00000000-0005-0000-0000-000068350000}"/>
    <cellStyle name="Vírgula 13 10 2 2" xfId="34085" xr:uid="{00000000-0005-0000-0000-000069350000}"/>
    <cellStyle name="Vírgula 13 10 2 3" xfId="28583" xr:uid="{00000000-0005-0000-0000-00006A350000}"/>
    <cellStyle name="Vírgula 13 10 2 4" xfId="41777" xr:uid="{00000000-0005-0000-0000-00006B350000}"/>
    <cellStyle name="Vírgula 13 10 2 5" xfId="49358" xr:uid="{00000000-0005-0000-0000-00006C350000}"/>
    <cellStyle name="Vírgula 13 10 3" xfId="16459" xr:uid="{00000000-0005-0000-0000-00006D350000}"/>
    <cellStyle name="Vírgula 13 10 3 2" xfId="31334" xr:uid="{00000000-0005-0000-0000-00006E350000}"/>
    <cellStyle name="Vírgula 13 10 3 3" xfId="44752" xr:uid="{00000000-0005-0000-0000-00006F350000}"/>
    <cellStyle name="Vírgula 13 10 4" xfId="18510" xr:uid="{00000000-0005-0000-0000-000070350000}"/>
    <cellStyle name="Vírgula 13 10 5" xfId="25832" xr:uid="{00000000-0005-0000-0000-000071350000}"/>
    <cellStyle name="Vírgula 13 10 6" xfId="38155" xr:uid="{00000000-0005-0000-0000-000072350000}"/>
    <cellStyle name="Vírgula 13 10 7" xfId="47159" xr:uid="{00000000-0005-0000-0000-000073350000}"/>
    <cellStyle name="Vírgula 13 10 8" xfId="55085" xr:uid="{00000000-0005-0000-0000-000074350000}"/>
    <cellStyle name="Vírgula 13 10 9" xfId="6259" xr:uid="{00000000-0005-0000-0000-000075350000}"/>
    <cellStyle name="Vírgula 13 11" xfId="7130" xr:uid="{00000000-0005-0000-0000-000076350000}"/>
    <cellStyle name="Vírgula 13 11 2" xfId="11150" xr:uid="{00000000-0005-0000-0000-000077350000}"/>
    <cellStyle name="Vírgula 13 11 2 2" xfId="32979" xr:uid="{00000000-0005-0000-0000-000078350000}"/>
    <cellStyle name="Vírgula 13 11 2 3" xfId="40671" xr:uid="{00000000-0005-0000-0000-000079350000}"/>
    <cellStyle name="Vírgula 13 11 2 4" xfId="52132" xr:uid="{00000000-0005-0000-0000-00007A350000}"/>
    <cellStyle name="Vírgula 13 11 3" xfId="27477" xr:uid="{00000000-0005-0000-0000-00007B350000}"/>
    <cellStyle name="Vírgula 13 11 4" xfId="36800" xr:uid="{00000000-0005-0000-0000-00007C350000}"/>
    <cellStyle name="Vírgula 13 11 5" xfId="48030" xr:uid="{00000000-0005-0000-0000-00007D350000}"/>
    <cellStyle name="Vírgula 13 12" xfId="4778" xr:uid="{00000000-0005-0000-0000-00007E350000}"/>
    <cellStyle name="Vírgula 13 12 2" xfId="9624" xr:uid="{00000000-0005-0000-0000-00007F350000}"/>
    <cellStyle name="Vírgula 13 12 2 2" xfId="51255" xr:uid="{00000000-0005-0000-0000-000080350000}"/>
    <cellStyle name="Vírgula 13 12 3" xfId="30228" xr:uid="{00000000-0005-0000-0000-000081350000}"/>
    <cellStyle name="Vírgula 13 12 4" xfId="39800" xr:uid="{00000000-0005-0000-0000-000082350000}"/>
    <cellStyle name="Vírgula 13 12 5" xfId="50635" xr:uid="{00000000-0005-0000-0000-000083350000}"/>
    <cellStyle name="Vírgula 13 13" xfId="9339" xr:uid="{00000000-0005-0000-0000-000084350000}"/>
    <cellStyle name="Vírgula 13 13 2" xfId="43422" xr:uid="{00000000-0005-0000-0000-000085350000}"/>
    <cellStyle name="Vírgula 13 13 3" xfId="50611" xr:uid="{00000000-0005-0000-0000-000086350000}"/>
    <cellStyle name="Vírgula 13 14" xfId="14727" xr:uid="{00000000-0005-0000-0000-000087350000}"/>
    <cellStyle name="Vírgula 13 15" xfId="20616" xr:uid="{00000000-0005-0000-0000-000088350000}"/>
    <cellStyle name="Vírgula 13 16" xfId="22630" xr:uid="{00000000-0005-0000-0000-000089350000}"/>
    <cellStyle name="Vírgula 13 17" xfId="24328" xr:uid="{00000000-0005-0000-0000-00008A350000}"/>
    <cellStyle name="Vírgula 13 18" xfId="35779" xr:uid="{00000000-0005-0000-0000-00008B350000}"/>
    <cellStyle name="Vírgula 13 19" xfId="45672" xr:uid="{00000000-0005-0000-0000-00008C350000}"/>
    <cellStyle name="Vírgula 13 2" xfId="253" xr:uid="{00000000-0005-0000-0000-00008D350000}"/>
    <cellStyle name="Vírgula 13 2 10" xfId="14728" xr:uid="{00000000-0005-0000-0000-00008E350000}"/>
    <cellStyle name="Vírgula 13 2 11" xfId="20617" xr:uid="{00000000-0005-0000-0000-00008F350000}"/>
    <cellStyle name="Vírgula 13 2 12" xfId="22631" xr:uid="{00000000-0005-0000-0000-000090350000}"/>
    <cellStyle name="Vírgula 13 2 13" xfId="24535" xr:uid="{00000000-0005-0000-0000-000091350000}"/>
    <cellStyle name="Vírgula 13 2 14" xfId="35848" xr:uid="{00000000-0005-0000-0000-000092350000}"/>
    <cellStyle name="Vírgula 13 2 15" xfId="45810" xr:uid="{00000000-0005-0000-0000-000093350000}"/>
    <cellStyle name="Vírgula 13 2 16" xfId="53743" xr:uid="{00000000-0005-0000-0000-000094350000}"/>
    <cellStyle name="Vírgula 13 2 17" xfId="3103" xr:uid="{00000000-0005-0000-0000-000095350000}"/>
    <cellStyle name="Vírgula 13 2 2" xfId="534" xr:uid="{00000000-0005-0000-0000-000096350000}"/>
    <cellStyle name="Vírgula 13 2 2 10" xfId="22632" xr:uid="{00000000-0005-0000-0000-000097350000}"/>
    <cellStyle name="Vírgula 13 2 2 11" xfId="24811" xr:uid="{00000000-0005-0000-0000-000098350000}"/>
    <cellStyle name="Vírgula 13 2 2 12" xfId="36376" xr:uid="{00000000-0005-0000-0000-000099350000}"/>
    <cellStyle name="Vírgula 13 2 2 13" xfId="46090" xr:uid="{00000000-0005-0000-0000-00009A350000}"/>
    <cellStyle name="Vírgula 13 2 2 14" xfId="54022" xr:uid="{00000000-0005-0000-0000-00009B350000}"/>
    <cellStyle name="Vírgula 13 2 2 15" xfId="3104" xr:uid="{00000000-0005-0000-0000-00009C350000}"/>
    <cellStyle name="Vírgula 13 2 2 2" xfId="1185" xr:uid="{00000000-0005-0000-0000-00009D350000}"/>
    <cellStyle name="Vírgula 13 2 2 2 10" xfId="46741" xr:uid="{00000000-0005-0000-0000-00009E350000}"/>
    <cellStyle name="Vírgula 13 2 2 2 11" xfId="54673" xr:uid="{00000000-0005-0000-0000-00009F350000}"/>
    <cellStyle name="Vírgula 13 2 2 2 12" xfId="3105" xr:uid="{00000000-0005-0000-0000-0000A0350000}"/>
    <cellStyle name="Vírgula 13 2 2 2 2" xfId="8100" xr:uid="{00000000-0005-0000-0000-0000A1350000}"/>
    <cellStyle name="Vírgula 13 2 2 2 2 2" xfId="9571" xr:uid="{00000000-0005-0000-0000-0000A2350000}"/>
    <cellStyle name="Vírgula 13 2 2 2 2 2 2" xfId="34088" xr:uid="{00000000-0005-0000-0000-0000A3350000}"/>
    <cellStyle name="Vírgula 13 2 2 2 2 3" xfId="12149" xr:uid="{00000000-0005-0000-0000-0000A4350000}"/>
    <cellStyle name="Vírgula 13 2 2 2 2 4" xfId="19893" xr:uid="{00000000-0005-0000-0000-0000A5350000}"/>
    <cellStyle name="Vírgula 13 2 2 2 2 5" xfId="28586" xr:uid="{00000000-0005-0000-0000-0000A6350000}"/>
    <cellStyle name="Vírgula 13 2 2 2 2 6" xfId="41780" xr:uid="{00000000-0005-0000-0000-0000A7350000}"/>
    <cellStyle name="Vírgula 13 2 2 2 2 7" xfId="49000" xr:uid="{00000000-0005-0000-0000-0000A8350000}"/>
    <cellStyle name="Vírgula 13 2 2 2 3" xfId="5845" xr:uid="{00000000-0005-0000-0000-0000A9350000}"/>
    <cellStyle name="Vírgula 13 2 2 2 3 2" xfId="13078" xr:uid="{00000000-0005-0000-0000-0000AA350000}"/>
    <cellStyle name="Vírgula 13 2 2 2 3 3" xfId="31337" xr:uid="{00000000-0005-0000-0000-0000AB350000}"/>
    <cellStyle name="Vírgula 13 2 2 2 3 4" xfId="44394" xr:uid="{00000000-0005-0000-0000-0000AC350000}"/>
    <cellStyle name="Vírgula 13 2 2 2 4" xfId="14020" xr:uid="{00000000-0005-0000-0000-0000AD350000}"/>
    <cellStyle name="Vírgula 13 2 2 2 5" xfId="14730" xr:uid="{00000000-0005-0000-0000-0000AE350000}"/>
    <cellStyle name="Vírgula 13 2 2 2 6" xfId="20619" xr:uid="{00000000-0005-0000-0000-0000AF350000}"/>
    <cellStyle name="Vírgula 13 2 2 2 7" xfId="22633" xr:uid="{00000000-0005-0000-0000-0000B0350000}"/>
    <cellStyle name="Vírgula 13 2 2 2 8" xfId="25835" xr:uid="{00000000-0005-0000-0000-0000B1350000}"/>
    <cellStyle name="Vírgula 13 2 2 2 9" xfId="38158" xr:uid="{00000000-0005-0000-0000-0000B2350000}"/>
    <cellStyle name="Vírgula 13 2 2 3" xfId="2121" xr:uid="{00000000-0005-0000-0000-0000B3350000}"/>
    <cellStyle name="Vírgula 13 2 2 3 10" xfId="47672" xr:uid="{00000000-0005-0000-0000-0000B4350000}"/>
    <cellStyle name="Vírgula 13 2 2 3 11" xfId="55598" xr:uid="{00000000-0005-0000-0000-0000B5350000}"/>
    <cellStyle name="Vírgula 13 2 2 3 12" xfId="3106" xr:uid="{00000000-0005-0000-0000-0000B6350000}"/>
    <cellStyle name="Vírgula 13 2 2 3 2" xfId="8971" xr:uid="{00000000-0005-0000-0000-0000B7350000}"/>
    <cellStyle name="Vírgula 13 2 2 3 2 2" xfId="17043" xr:uid="{00000000-0005-0000-0000-0000B8350000}"/>
    <cellStyle name="Vírgula 13 2 2 3 2 2 2" xfId="34089" xr:uid="{00000000-0005-0000-0000-0000B9350000}"/>
    <cellStyle name="Vírgula 13 2 2 3 2 3" xfId="28587" xr:uid="{00000000-0005-0000-0000-0000BA350000}"/>
    <cellStyle name="Vírgula 13 2 2 3 2 4" xfId="41781" xr:uid="{00000000-0005-0000-0000-0000BB350000}"/>
    <cellStyle name="Vírgula 13 2 2 3 2 5" xfId="49871" xr:uid="{00000000-0005-0000-0000-0000BC350000}"/>
    <cellStyle name="Vírgula 13 2 2 3 3" xfId="6772" xr:uid="{00000000-0005-0000-0000-0000BD350000}"/>
    <cellStyle name="Vírgula 13 2 2 3 3 2" xfId="31338" xr:uid="{00000000-0005-0000-0000-0000BE350000}"/>
    <cellStyle name="Vírgula 13 2 2 3 3 3" xfId="45265" xr:uid="{00000000-0005-0000-0000-0000BF350000}"/>
    <cellStyle name="Vírgula 13 2 2 3 4" xfId="14731" xr:uid="{00000000-0005-0000-0000-0000C0350000}"/>
    <cellStyle name="Vírgula 13 2 2 3 5" xfId="19023" xr:uid="{00000000-0005-0000-0000-0000C1350000}"/>
    <cellStyle name="Vírgula 13 2 2 3 6" xfId="20620" xr:uid="{00000000-0005-0000-0000-0000C2350000}"/>
    <cellStyle name="Vírgula 13 2 2 3 7" xfId="22634" xr:uid="{00000000-0005-0000-0000-0000C3350000}"/>
    <cellStyle name="Vírgula 13 2 2 3 8" xfId="25836" xr:uid="{00000000-0005-0000-0000-0000C4350000}"/>
    <cellStyle name="Vírgula 13 2 2 3 9" xfId="38159" xr:uid="{00000000-0005-0000-0000-0000C5350000}"/>
    <cellStyle name="Vírgula 13 2 2 4" xfId="7473" xr:uid="{00000000-0005-0000-0000-0000C6350000}"/>
    <cellStyle name="Vírgula 13 2 2 4 2" xfId="12028" xr:uid="{00000000-0005-0000-0000-0000C7350000}"/>
    <cellStyle name="Vírgula 13 2 2 4 2 2" xfId="34087" xr:uid="{00000000-0005-0000-0000-0000C8350000}"/>
    <cellStyle name="Vírgula 13 2 2 4 2 3" xfId="28585" xr:uid="{00000000-0005-0000-0000-0000C9350000}"/>
    <cellStyle name="Vírgula 13 2 2 4 2 4" xfId="41779" xr:uid="{00000000-0005-0000-0000-0000CA350000}"/>
    <cellStyle name="Vírgula 13 2 2 4 2 5" xfId="52956" xr:uid="{00000000-0005-0000-0000-0000CB350000}"/>
    <cellStyle name="Vírgula 13 2 2 4 3" xfId="12029" xr:uid="{00000000-0005-0000-0000-0000CC350000}"/>
    <cellStyle name="Vírgula 13 2 2 4 3 2" xfId="31336" xr:uid="{00000000-0005-0000-0000-0000CD350000}"/>
    <cellStyle name="Vírgula 13 2 2 4 4" xfId="25834" xr:uid="{00000000-0005-0000-0000-0000CE350000}"/>
    <cellStyle name="Vírgula 13 2 2 4 5" xfId="38157" xr:uid="{00000000-0005-0000-0000-0000CF350000}"/>
    <cellStyle name="Vírgula 13 2 2 4 6" xfId="48373" xr:uid="{00000000-0005-0000-0000-0000D0350000}"/>
    <cellStyle name="Vírgula 13 2 2 5" xfId="5194" xr:uid="{00000000-0005-0000-0000-0000D1350000}"/>
    <cellStyle name="Vírgula 13 2 2 5 2" xfId="11549" xr:uid="{00000000-0005-0000-0000-0000D2350000}"/>
    <cellStyle name="Vírgula 13 2 2 5 2 2" xfId="33378" xr:uid="{00000000-0005-0000-0000-0000D3350000}"/>
    <cellStyle name="Vírgula 13 2 2 5 2 3" xfId="41070" xr:uid="{00000000-0005-0000-0000-0000D4350000}"/>
    <cellStyle name="Vírgula 13 2 2 5 2 4" xfId="52531" xr:uid="{00000000-0005-0000-0000-0000D5350000}"/>
    <cellStyle name="Vírgula 13 2 2 5 3" xfId="27876" xr:uid="{00000000-0005-0000-0000-0000D6350000}"/>
    <cellStyle name="Vírgula 13 2 2 5 4" xfId="37199" xr:uid="{00000000-0005-0000-0000-0000D7350000}"/>
    <cellStyle name="Vírgula 13 2 2 5 5" xfId="50576" xr:uid="{00000000-0005-0000-0000-0000D8350000}"/>
    <cellStyle name="Vírgula 13 2 2 6" xfId="10852" xr:uid="{00000000-0005-0000-0000-0000D9350000}"/>
    <cellStyle name="Vírgula 13 2 2 6 2" xfId="30627" xr:uid="{00000000-0005-0000-0000-0000DA350000}"/>
    <cellStyle name="Vírgula 13 2 2 6 3" xfId="40313" xr:uid="{00000000-0005-0000-0000-0000DB350000}"/>
    <cellStyle name="Vírgula 13 2 2 6 4" xfId="51784" xr:uid="{00000000-0005-0000-0000-0000DC350000}"/>
    <cellStyle name="Vírgula 13 2 2 7" xfId="13507" xr:uid="{00000000-0005-0000-0000-0000DD350000}"/>
    <cellStyle name="Vírgula 13 2 2 7 2" xfId="43767" xr:uid="{00000000-0005-0000-0000-0000DE350000}"/>
    <cellStyle name="Vírgula 13 2 2 8" xfId="14729" xr:uid="{00000000-0005-0000-0000-0000DF350000}"/>
    <cellStyle name="Vírgula 13 2 2 9" xfId="20618" xr:uid="{00000000-0005-0000-0000-0000E0350000}"/>
    <cellStyle name="Vírgula 13 2 3" xfId="1449" xr:uid="{00000000-0005-0000-0000-0000E1350000}"/>
    <cellStyle name="Vírgula 13 2 3 10" xfId="25087" xr:uid="{00000000-0005-0000-0000-0000E2350000}"/>
    <cellStyle name="Vírgula 13 2 3 11" xfId="36652" xr:uid="{00000000-0005-0000-0000-0000E3350000}"/>
    <cellStyle name="Vírgula 13 2 3 12" xfId="47005" xr:uid="{00000000-0005-0000-0000-0000E4350000}"/>
    <cellStyle name="Vírgula 13 2 3 13" xfId="54937" xr:uid="{00000000-0005-0000-0000-0000E5350000}"/>
    <cellStyle name="Vírgula 13 2 3 14" xfId="3107" xr:uid="{00000000-0005-0000-0000-0000E6350000}"/>
    <cellStyle name="Vírgula 13 2 3 2" xfId="2349" xr:uid="{00000000-0005-0000-0000-0000E7350000}"/>
    <cellStyle name="Vírgula 13 2 3 2 10" xfId="47900" xr:uid="{00000000-0005-0000-0000-0000E8350000}"/>
    <cellStyle name="Vírgula 13 2 3 2 11" xfId="55826" xr:uid="{00000000-0005-0000-0000-0000E9350000}"/>
    <cellStyle name="Vírgula 13 2 3 2 12" xfId="3108" xr:uid="{00000000-0005-0000-0000-0000EA350000}"/>
    <cellStyle name="Vírgula 13 2 3 2 2" xfId="9199" xr:uid="{00000000-0005-0000-0000-0000EB350000}"/>
    <cellStyle name="Vírgula 13 2 3 2 2 2" xfId="17044" xr:uid="{00000000-0005-0000-0000-0000EC350000}"/>
    <cellStyle name="Vírgula 13 2 3 2 2 2 2" xfId="34091" xr:uid="{00000000-0005-0000-0000-0000ED350000}"/>
    <cellStyle name="Vírgula 13 2 3 2 2 3" xfId="20121" xr:uid="{00000000-0005-0000-0000-0000EE350000}"/>
    <cellStyle name="Vírgula 13 2 3 2 2 4" xfId="28589" xr:uid="{00000000-0005-0000-0000-0000EF350000}"/>
    <cellStyle name="Vírgula 13 2 3 2 2 5" xfId="41783" xr:uid="{00000000-0005-0000-0000-0000F0350000}"/>
    <cellStyle name="Vírgula 13 2 3 2 2 6" xfId="50099" xr:uid="{00000000-0005-0000-0000-0000F1350000}"/>
    <cellStyle name="Vírgula 13 2 3 2 3" xfId="7000" xr:uid="{00000000-0005-0000-0000-0000F2350000}"/>
    <cellStyle name="Vírgula 13 2 3 2 3 2" xfId="9856" xr:uid="{00000000-0005-0000-0000-0000F3350000}"/>
    <cellStyle name="Vírgula 13 2 3 2 3 3" xfId="31340" xr:uid="{00000000-0005-0000-0000-0000F4350000}"/>
    <cellStyle name="Vírgula 13 2 3 2 3 4" xfId="45493" xr:uid="{00000000-0005-0000-0000-0000F5350000}"/>
    <cellStyle name="Vírgula 13 2 3 2 4" xfId="14733" xr:uid="{00000000-0005-0000-0000-0000F6350000}"/>
    <cellStyle name="Vírgula 13 2 3 2 5" xfId="18379" xr:uid="{00000000-0005-0000-0000-0000F7350000}"/>
    <cellStyle name="Vírgula 13 2 3 2 6" xfId="20622" xr:uid="{00000000-0005-0000-0000-0000F8350000}"/>
    <cellStyle name="Vírgula 13 2 3 2 7" xfId="22636" xr:uid="{00000000-0005-0000-0000-0000F9350000}"/>
    <cellStyle name="Vírgula 13 2 3 2 8" xfId="25838" xr:uid="{00000000-0005-0000-0000-0000FA350000}"/>
    <cellStyle name="Vírgula 13 2 3 2 9" xfId="38161" xr:uid="{00000000-0005-0000-0000-0000FB350000}"/>
    <cellStyle name="Vírgula 13 2 3 3" xfId="8328" xr:uid="{00000000-0005-0000-0000-0000FC350000}"/>
    <cellStyle name="Vírgula 13 2 3 3 2" xfId="12030" xr:uid="{00000000-0005-0000-0000-0000FD350000}"/>
    <cellStyle name="Vírgula 13 2 3 3 2 2" xfId="34090" xr:uid="{00000000-0005-0000-0000-0000FE350000}"/>
    <cellStyle name="Vírgula 13 2 3 3 2 3" xfId="28588" xr:uid="{00000000-0005-0000-0000-0000FF350000}"/>
    <cellStyle name="Vírgula 13 2 3 3 2 4" xfId="41782" xr:uid="{00000000-0005-0000-0000-000000360000}"/>
    <cellStyle name="Vírgula 13 2 3 3 2 5" xfId="52957" xr:uid="{00000000-0005-0000-0000-000001360000}"/>
    <cellStyle name="Vírgula 13 2 3 3 3" xfId="16309" xr:uid="{00000000-0005-0000-0000-000002360000}"/>
    <cellStyle name="Vírgula 13 2 3 3 3 2" xfId="31339" xr:uid="{00000000-0005-0000-0000-000003360000}"/>
    <cellStyle name="Vírgula 13 2 3 3 4" xfId="19251" xr:uid="{00000000-0005-0000-0000-000004360000}"/>
    <cellStyle name="Vírgula 13 2 3 3 5" xfId="25837" xr:uid="{00000000-0005-0000-0000-000005360000}"/>
    <cellStyle name="Vírgula 13 2 3 3 6" xfId="38160" xr:uid="{00000000-0005-0000-0000-000006360000}"/>
    <cellStyle name="Vírgula 13 2 3 3 7" xfId="49228" xr:uid="{00000000-0005-0000-0000-000007360000}"/>
    <cellStyle name="Vírgula 13 2 3 4" xfId="6109" xr:uid="{00000000-0005-0000-0000-000008360000}"/>
    <cellStyle name="Vírgula 13 2 3 4 2" xfId="11777" xr:uid="{00000000-0005-0000-0000-000009360000}"/>
    <cellStyle name="Vírgula 13 2 3 4 2 2" xfId="33606" xr:uid="{00000000-0005-0000-0000-00000A360000}"/>
    <cellStyle name="Vírgula 13 2 3 4 2 3" xfId="41298" xr:uid="{00000000-0005-0000-0000-00000B360000}"/>
    <cellStyle name="Vírgula 13 2 3 4 2 4" xfId="52759" xr:uid="{00000000-0005-0000-0000-00000C360000}"/>
    <cellStyle name="Vírgula 13 2 3 4 3" xfId="28104" xr:uid="{00000000-0005-0000-0000-00000D360000}"/>
    <cellStyle name="Vírgula 13 2 3 4 4" xfId="37427" xr:uid="{00000000-0005-0000-0000-00000E360000}"/>
    <cellStyle name="Vírgula 13 2 3 4 5" xfId="51448" xr:uid="{00000000-0005-0000-0000-00000F360000}"/>
    <cellStyle name="Vírgula 13 2 3 5" xfId="11033" xr:uid="{00000000-0005-0000-0000-000010360000}"/>
    <cellStyle name="Vírgula 13 2 3 5 2" xfId="30855" xr:uid="{00000000-0005-0000-0000-000011360000}"/>
    <cellStyle name="Vírgula 13 2 3 5 3" xfId="40541" xr:uid="{00000000-0005-0000-0000-000012360000}"/>
    <cellStyle name="Vírgula 13 2 3 5 4" xfId="52012" xr:uid="{00000000-0005-0000-0000-000013360000}"/>
    <cellStyle name="Vírgula 13 2 3 6" xfId="14248" xr:uid="{00000000-0005-0000-0000-000014360000}"/>
    <cellStyle name="Vírgula 13 2 3 6 2" xfId="44622" xr:uid="{00000000-0005-0000-0000-000015360000}"/>
    <cellStyle name="Vírgula 13 2 3 7" xfId="14732" xr:uid="{00000000-0005-0000-0000-000016360000}"/>
    <cellStyle name="Vírgula 13 2 3 8" xfId="20621" xr:uid="{00000000-0005-0000-0000-000017360000}"/>
    <cellStyle name="Vírgula 13 2 3 9" xfId="22635" xr:uid="{00000000-0005-0000-0000-000018360000}"/>
    <cellStyle name="Vírgula 13 2 4" xfId="945" xr:uid="{00000000-0005-0000-0000-000019360000}"/>
    <cellStyle name="Vírgula 13 2 4 10" xfId="36100" xr:uid="{00000000-0005-0000-0000-00001A360000}"/>
    <cellStyle name="Vírgula 13 2 4 11" xfId="46501" xr:uid="{00000000-0005-0000-0000-00001B360000}"/>
    <cellStyle name="Vírgula 13 2 4 12" xfId="54433" xr:uid="{00000000-0005-0000-0000-00001C360000}"/>
    <cellStyle name="Vírgula 13 2 4 13" xfId="3109" xr:uid="{00000000-0005-0000-0000-00001D360000}"/>
    <cellStyle name="Vírgula 13 2 4 2" xfId="1893" xr:uid="{00000000-0005-0000-0000-00001E360000}"/>
    <cellStyle name="Vírgula 13 2 4 2 10" xfId="47444" xr:uid="{00000000-0005-0000-0000-00001F360000}"/>
    <cellStyle name="Vírgula 13 2 4 2 11" xfId="55370" xr:uid="{00000000-0005-0000-0000-000020360000}"/>
    <cellStyle name="Vírgula 13 2 4 2 12" xfId="3110" xr:uid="{00000000-0005-0000-0000-000021360000}"/>
    <cellStyle name="Vírgula 13 2 4 2 2" xfId="8743" xr:uid="{00000000-0005-0000-0000-000022360000}"/>
    <cellStyle name="Vírgula 13 2 4 2 2 2" xfId="17045" xr:uid="{00000000-0005-0000-0000-000023360000}"/>
    <cellStyle name="Vírgula 13 2 4 2 2 2 2" xfId="34093" xr:uid="{00000000-0005-0000-0000-000024360000}"/>
    <cellStyle name="Vírgula 13 2 4 2 2 3" xfId="19665" xr:uid="{00000000-0005-0000-0000-000025360000}"/>
    <cellStyle name="Vírgula 13 2 4 2 2 4" xfId="28591" xr:uid="{00000000-0005-0000-0000-000026360000}"/>
    <cellStyle name="Vírgula 13 2 4 2 2 5" xfId="41785" xr:uid="{00000000-0005-0000-0000-000027360000}"/>
    <cellStyle name="Vírgula 13 2 4 2 2 6" xfId="49643" xr:uid="{00000000-0005-0000-0000-000028360000}"/>
    <cellStyle name="Vírgula 13 2 4 2 3" xfId="6544" xr:uid="{00000000-0005-0000-0000-000029360000}"/>
    <cellStyle name="Vírgula 13 2 4 2 3 2" xfId="16322" xr:uid="{00000000-0005-0000-0000-00002A360000}"/>
    <cellStyle name="Vírgula 13 2 4 2 3 3" xfId="31342" xr:uid="{00000000-0005-0000-0000-00002B360000}"/>
    <cellStyle name="Vírgula 13 2 4 2 3 4" xfId="45037" xr:uid="{00000000-0005-0000-0000-00002C360000}"/>
    <cellStyle name="Vírgula 13 2 4 2 4" xfId="14735" xr:uid="{00000000-0005-0000-0000-00002D360000}"/>
    <cellStyle name="Vírgula 13 2 4 2 5" xfId="18037" xr:uid="{00000000-0005-0000-0000-00002E360000}"/>
    <cellStyle name="Vírgula 13 2 4 2 6" xfId="20624" xr:uid="{00000000-0005-0000-0000-00002F360000}"/>
    <cellStyle name="Vírgula 13 2 4 2 7" xfId="22638" xr:uid="{00000000-0005-0000-0000-000030360000}"/>
    <cellStyle name="Vírgula 13 2 4 2 8" xfId="25840" xr:uid="{00000000-0005-0000-0000-000031360000}"/>
    <cellStyle name="Vírgula 13 2 4 2 9" xfId="38163" xr:uid="{00000000-0005-0000-0000-000032360000}"/>
    <cellStyle name="Vírgula 13 2 4 3" xfId="7872" xr:uid="{00000000-0005-0000-0000-000033360000}"/>
    <cellStyle name="Vírgula 13 2 4 3 2" xfId="12032" xr:uid="{00000000-0005-0000-0000-000034360000}"/>
    <cellStyle name="Vírgula 13 2 4 3 2 2" xfId="34092" xr:uid="{00000000-0005-0000-0000-000035360000}"/>
    <cellStyle name="Vírgula 13 2 4 3 2 3" xfId="41784" xr:uid="{00000000-0005-0000-0000-000036360000}"/>
    <cellStyle name="Vírgula 13 2 4 3 2 4" xfId="52958" xr:uid="{00000000-0005-0000-0000-000037360000}"/>
    <cellStyle name="Vírgula 13 2 4 3 3" xfId="18795" xr:uid="{00000000-0005-0000-0000-000038360000}"/>
    <cellStyle name="Vírgula 13 2 4 3 4" xfId="28590" xr:uid="{00000000-0005-0000-0000-000039360000}"/>
    <cellStyle name="Vírgula 13 2 4 3 5" xfId="38162" xr:uid="{00000000-0005-0000-0000-00003A360000}"/>
    <cellStyle name="Vírgula 13 2 4 3 6" xfId="48772" xr:uid="{00000000-0005-0000-0000-00003B360000}"/>
    <cellStyle name="Vírgula 13 2 4 4" xfId="5605" xr:uid="{00000000-0005-0000-0000-00003C360000}"/>
    <cellStyle name="Vírgula 13 2 4 4 2" xfId="15619" xr:uid="{00000000-0005-0000-0000-00003D360000}"/>
    <cellStyle name="Vírgula 13 2 4 4 3" xfId="31341" xr:uid="{00000000-0005-0000-0000-00003E360000}"/>
    <cellStyle name="Vírgula 13 2 4 4 4" xfId="40085" xr:uid="{00000000-0005-0000-0000-00003F360000}"/>
    <cellStyle name="Vírgula 13 2 4 4 5" xfId="51556" xr:uid="{00000000-0005-0000-0000-000040360000}"/>
    <cellStyle name="Vírgula 13 2 4 5" xfId="13792" xr:uid="{00000000-0005-0000-0000-000041360000}"/>
    <cellStyle name="Vírgula 13 2 4 5 2" xfId="44166" xr:uid="{00000000-0005-0000-0000-000042360000}"/>
    <cellStyle name="Vírgula 13 2 4 6" xfId="14734" xr:uid="{00000000-0005-0000-0000-000043360000}"/>
    <cellStyle name="Vírgula 13 2 4 7" xfId="20623" xr:uid="{00000000-0005-0000-0000-000044360000}"/>
    <cellStyle name="Vírgula 13 2 4 8" xfId="22637" xr:uid="{00000000-0005-0000-0000-000045360000}"/>
    <cellStyle name="Vírgula 13 2 4 9" xfId="25839" xr:uid="{00000000-0005-0000-0000-000046360000}"/>
    <cellStyle name="Vírgula 13 2 5" xfId="717" xr:uid="{00000000-0005-0000-0000-000047360000}"/>
    <cellStyle name="Vírgula 13 2 5 10" xfId="46273" xr:uid="{00000000-0005-0000-0000-000048360000}"/>
    <cellStyle name="Vírgula 13 2 5 11" xfId="54205" xr:uid="{00000000-0005-0000-0000-000049360000}"/>
    <cellStyle name="Vírgula 13 2 5 12" xfId="3111" xr:uid="{00000000-0005-0000-0000-00004A360000}"/>
    <cellStyle name="Vírgula 13 2 5 2" xfId="7644" xr:uid="{00000000-0005-0000-0000-00004B360000}"/>
    <cellStyle name="Vírgula 13 2 5 2 2" xfId="17046" xr:uid="{00000000-0005-0000-0000-00004C360000}"/>
    <cellStyle name="Vírgula 13 2 5 2 2 2" xfId="34094" xr:uid="{00000000-0005-0000-0000-00004D360000}"/>
    <cellStyle name="Vírgula 13 2 5 2 3" xfId="19437" xr:uid="{00000000-0005-0000-0000-00004E360000}"/>
    <cellStyle name="Vírgula 13 2 5 2 4" xfId="28592" xr:uid="{00000000-0005-0000-0000-00004F360000}"/>
    <cellStyle name="Vírgula 13 2 5 2 5" xfId="41786" xr:uid="{00000000-0005-0000-0000-000050360000}"/>
    <cellStyle name="Vírgula 13 2 5 2 6" xfId="48544" xr:uid="{00000000-0005-0000-0000-000051360000}"/>
    <cellStyle name="Vírgula 13 2 5 3" xfId="5377" xr:uid="{00000000-0005-0000-0000-000052360000}"/>
    <cellStyle name="Vírgula 13 2 5 3 2" xfId="16557" xr:uid="{00000000-0005-0000-0000-000053360000}"/>
    <cellStyle name="Vírgula 13 2 5 3 3" xfId="31343" xr:uid="{00000000-0005-0000-0000-000054360000}"/>
    <cellStyle name="Vírgula 13 2 5 3 4" xfId="43938" xr:uid="{00000000-0005-0000-0000-000055360000}"/>
    <cellStyle name="Vírgula 13 2 5 4" xfId="14736" xr:uid="{00000000-0005-0000-0000-000056360000}"/>
    <cellStyle name="Vírgula 13 2 5 5" xfId="17920" xr:uid="{00000000-0005-0000-0000-000057360000}"/>
    <cellStyle name="Vírgula 13 2 5 6" xfId="20625" xr:uid="{00000000-0005-0000-0000-000058360000}"/>
    <cellStyle name="Vírgula 13 2 5 7" xfId="22639" xr:uid="{00000000-0005-0000-0000-000059360000}"/>
    <cellStyle name="Vírgula 13 2 5 8" xfId="25841" xr:uid="{00000000-0005-0000-0000-00005A360000}"/>
    <cellStyle name="Vírgula 13 2 5 9" xfId="38164" xr:uid="{00000000-0005-0000-0000-00005B360000}"/>
    <cellStyle name="Vírgula 13 2 6" xfId="1665" xr:uid="{00000000-0005-0000-0000-00005C360000}"/>
    <cellStyle name="Vírgula 13 2 6 2" xfId="8515" xr:uid="{00000000-0005-0000-0000-00005D360000}"/>
    <cellStyle name="Vírgula 13 2 6 2 2" xfId="34086" xr:uid="{00000000-0005-0000-0000-00005E360000}"/>
    <cellStyle name="Vírgula 13 2 6 2 3" xfId="28584" xr:uid="{00000000-0005-0000-0000-00005F360000}"/>
    <cellStyle name="Vírgula 13 2 6 2 4" xfId="41778" xr:uid="{00000000-0005-0000-0000-000060360000}"/>
    <cellStyle name="Vírgula 13 2 6 2 5" xfId="49415" xr:uid="{00000000-0005-0000-0000-000061360000}"/>
    <cellStyle name="Vírgula 13 2 6 3" xfId="16841" xr:uid="{00000000-0005-0000-0000-000062360000}"/>
    <cellStyle name="Vírgula 13 2 6 3 2" xfId="31335" xr:uid="{00000000-0005-0000-0000-000063360000}"/>
    <cellStyle name="Vírgula 13 2 6 3 3" xfId="44809" xr:uid="{00000000-0005-0000-0000-000064360000}"/>
    <cellStyle name="Vírgula 13 2 6 4" xfId="18567" xr:uid="{00000000-0005-0000-0000-000065360000}"/>
    <cellStyle name="Vírgula 13 2 6 5" xfId="25833" xr:uid="{00000000-0005-0000-0000-000066360000}"/>
    <cellStyle name="Vírgula 13 2 6 6" xfId="38156" xr:uid="{00000000-0005-0000-0000-000067360000}"/>
    <cellStyle name="Vírgula 13 2 6 7" xfId="47216" xr:uid="{00000000-0005-0000-0000-000068360000}"/>
    <cellStyle name="Vírgula 13 2 6 8" xfId="55142" xr:uid="{00000000-0005-0000-0000-000069360000}"/>
    <cellStyle name="Vírgula 13 2 6 9" xfId="6316" xr:uid="{00000000-0005-0000-0000-00006A360000}"/>
    <cellStyle name="Vírgula 13 2 7" xfId="7244" xr:uid="{00000000-0005-0000-0000-00006B360000}"/>
    <cellStyle name="Vírgula 13 2 7 2" xfId="11321" xr:uid="{00000000-0005-0000-0000-00006C360000}"/>
    <cellStyle name="Vírgula 13 2 7 2 2" xfId="33150" xr:uid="{00000000-0005-0000-0000-00006D360000}"/>
    <cellStyle name="Vírgula 13 2 7 2 3" xfId="40842" xr:uid="{00000000-0005-0000-0000-00006E360000}"/>
    <cellStyle name="Vírgula 13 2 7 2 4" xfId="52303" xr:uid="{00000000-0005-0000-0000-00006F360000}"/>
    <cellStyle name="Vírgula 13 2 7 3" xfId="27648" xr:uid="{00000000-0005-0000-0000-000070360000}"/>
    <cellStyle name="Vírgula 13 2 7 4" xfId="36971" xr:uid="{00000000-0005-0000-0000-000071360000}"/>
    <cellStyle name="Vírgula 13 2 7 5" xfId="48144" xr:uid="{00000000-0005-0000-0000-000072360000}"/>
    <cellStyle name="Vírgula 13 2 8" xfId="4916" xr:uid="{00000000-0005-0000-0000-000073360000}"/>
    <cellStyle name="Vírgula 13 2 8 2" xfId="30399" xr:uid="{00000000-0005-0000-0000-000074360000}"/>
    <cellStyle name="Vírgula 13 2 8 3" xfId="39857" xr:uid="{00000000-0005-0000-0000-000075360000}"/>
    <cellStyle name="Vírgula 13 2 8 4" xfId="50177" xr:uid="{00000000-0005-0000-0000-000076360000}"/>
    <cellStyle name="Vírgula 13 2 9" xfId="13343" xr:uid="{00000000-0005-0000-0000-000077360000}"/>
    <cellStyle name="Vírgula 13 2 9 2" xfId="43536" xr:uid="{00000000-0005-0000-0000-000078360000}"/>
    <cellStyle name="Vírgula 13 20" xfId="53605" xr:uid="{00000000-0005-0000-0000-000079360000}"/>
    <cellStyle name="Vírgula 13 21" xfId="3102" xr:uid="{00000000-0005-0000-0000-00007A360000}"/>
    <cellStyle name="Vírgula 13 3" xfId="184" xr:uid="{00000000-0005-0000-0000-00007B360000}"/>
    <cellStyle name="Vírgula 13 3 10" xfId="14737" xr:uid="{00000000-0005-0000-0000-00007C360000}"/>
    <cellStyle name="Vírgula 13 3 11" xfId="20626" xr:uid="{00000000-0005-0000-0000-00007D360000}"/>
    <cellStyle name="Vírgula 13 3 12" xfId="22640" xr:uid="{00000000-0005-0000-0000-00007E360000}"/>
    <cellStyle name="Vírgula 13 3 13" xfId="24466" xr:uid="{00000000-0005-0000-0000-00007F360000}"/>
    <cellStyle name="Vírgula 13 3 14" xfId="36043" xr:uid="{00000000-0005-0000-0000-000080360000}"/>
    <cellStyle name="Vírgula 13 3 15" xfId="45741" xr:uid="{00000000-0005-0000-0000-000081360000}"/>
    <cellStyle name="Vírgula 13 3 16" xfId="53674" xr:uid="{00000000-0005-0000-0000-000082360000}"/>
    <cellStyle name="Vírgula 13 3 17" xfId="3112" xr:uid="{00000000-0005-0000-0000-000083360000}"/>
    <cellStyle name="Vírgula 13 3 2" xfId="465" xr:uid="{00000000-0005-0000-0000-000084360000}"/>
    <cellStyle name="Vírgula 13 3 2 10" xfId="24742" xr:uid="{00000000-0005-0000-0000-000085360000}"/>
    <cellStyle name="Vírgula 13 3 2 11" xfId="36307" xr:uid="{00000000-0005-0000-0000-000086360000}"/>
    <cellStyle name="Vírgula 13 3 2 12" xfId="46021" xr:uid="{00000000-0005-0000-0000-000087360000}"/>
    <cellStyle name="Vírgula 13 3 2 13" xfId="53953" xr:uid="{00000000-0005-0000-0000-000088360000}"/>
    <cellStyle name="Vírgula 13 3 2 14" xfId="3113" xr:uid="{00000000-0005-0000-0000-000089360000}"/>
    <cellStyle name="Vírgula 13 3 2 2" xfId="1128" xr:uid="{00000000-0005-0000-0000-00008A360000}"/>
    <cellStyle name="Vírgula 13 3 2 2 10" xfId="46684" xr:uid="{00000000-0005-0000-0000-00008B360000}"/>
    <cellStyle name="Vírgula 13 3 2 2 11" xfId="54616" xr:uid="{00000000-0005-0000-0000-00008C360000}"/>
    <cellStyle name="Vírgula 13 3 2 2 12" xfId="3114" xr:uid="{00000000-0005-0000-0000-00008D360000}"/>
    <cellStyle name="Vírgula 13 3 2 2 2" xfId="8043" xr:uid="{00000000-0005-0000-0000-00008E360000}"/>
    <cellStyle name="Vírgula 13 3 2 2 2 2" xfId="17047" xr:uid="{00000000-0005-0000-0000-00008F360000}"/>
    <cellStyle name="Vírgula 13 3 2 2 2 2 2" xfId="34097" xr:uid="{00000000-0005-0000-0000-000090360000}"/>
    <cellStyle name="Vírgula 13 3 2 2 2 3" xfId="19836" xr:uid="{00000000-0005-0000-0000-000091360000}"/>
    <cellStyle name="Vírgula 13 3 2 2 2 4" xfId="28595" xr:uid="{00000000-0005-0000-0000-000092360000}"/>
    <cellStyle name="Vírgula 13 3 2 2 2 5" xfId="41789" xr:uid="{00000000-0005-0000-0000-000093360000}"/>
    <cellStyle name="Vírgula 13 3 2 2 2 6" xfId="48943" xr:uid="{00000000-0005-0000-0000-000094360000}"/>
    <cellStyle name="Vírgula 13 3 2 2 3" xfId="5788" xr:uid="{00000000-0005-0000-0000-000095360000}"/>
    <cellStyle name="Vírgula 13 3 2 2 3 2" xfId="12801" xr:uid="{00000000-0005-0000-0000-000096360000}"/>
    <cellStyle name="Vírgula 13 3 2 2 3 3" xfId="31346" xr:uid="{00000000-0005-0000-0000-000097360000}"/>
    <cellStyle name="Vírgula 13 3 2 2 3 4" xfId="44337" xr:uid="{00000000-0005-0000-0000-000098360000}"/>
    <cellStyle name="Vírgula 13 3 2 2 4" xfId="14739" xr:uid="{00000000-0005-0000-0000-000099360000}"/>
    <cellStyle name="Vírgula 13 3 2 2 5" xfId="18151" xr:uid="{00000000-0005-0000-0000-00009A360000}"/>
    <cellStyle name="Vírgula 13 3 2 2 6" xfId="20628" xr:uid="{00000000-0005-0000-0000-00009B360000}"/>
    <cellStyle name="Vírgula 13 3 2 2 7" xfId="22642" xr:uid="{00000000-0005-0000-0000-00009C360000}"/>
    <cellStyle name="Vírgula 13 3 2 2 8" xfId="25844" xr:uid="{00000000-0005-0000-0000-00009D360000}"/>
    <cellStyle name="Vírgula 13 3 2 2 9" xfId="38167" xr:uid="{00000000-0005-0000-0000-00009E360000}"/>
    <cellStyle name="Vírgula 13 3 2 3" xfId="2064" xr:uid="{00000000-0005-0000-0000-00009F360000}"/>
    <cellStyle name="Vírgula 13 3 2 3 2" xfId="8914" xr:uid="{00000000-0005-0000-0000-0000A0360000}"/>
    <cellStyle name="Vírgula 13 3 2 3 2 2" xfId="34096" xr:uid="{00000000-0005-0000-0000-0000A1360000}"/>
    <cellStyle name="Vírgula 13 3 2 3 2 3" xfId="28594" xr:uid="{00000000-0005-0000-0000-0000A2360000}"/>
    <cellStyle name="Vírgula 13 3 2 3 2 4" xfId="41788" xr:uid="{00000000-0005-0000-0000-0000A3360000}"/>
    <cellStyle name="Vírgula 13 3 2 3 2 5" xfId="49814" xr:uid="{00000000-0005-0000-0000-0000A4360000}"/>
    <cellStyle name="Vírgula 13 3 2 3 3" xfId="13059" xr:uid="{00000000-0005-0000-0000-0000A5360000}"/>
    <cellStyle name="Vírgula 13 3 2 3 3 2" xfId="31345" xr:uid="{00000000-0005-0000-0000-0000A6360000}"/>
    <cellStyle name="Vírgula 13 3 2 3 3 3" xfId="45208" xr:uid="{00000000-0005-0000-0000-0000A7360000}"/>
    <cellStyle name="Vírgula 13 3 2 3 4" xfId="18966" xr:uid="{00000000-0005-0000-0000-0000A8360000}"/>
    <cellStyle name="Vírgula 13 3 2 3 5" xfId="25843" xr:uid="{00000000-0005-0000-0000-0000A9360000}"/>
    <cellStyle name="Vírgula 13 3 2 3 6" xfId="38166" xr:uid="{00000000-0005-0000-0000-0000AA360000}"/>
    <cellStyle name="Vírgula 13 3 2 3 7" xfId="47615" xr:uid="{00000000-0005-0000-0000-0000AB360000}"/>
    <cellStyle name="Vírgula 13 3 2 3 8" xfId="55541" xr:uid="{00000000-0005-0000-0000-0000AC360000}"/>
    <cellStyle name="Vírgula 13 3 2 3 9" xfId="6715" xr:uid="{00000000-0005-0000-0000-0000AD360000}"/>
    <cellStyle name="Vírgula 13 3 2 4" xfId="7416" xr:uid="{00000000-0005-0000-0000-0000AE360000}"/>
    <cellStyle name="Vírgula 13 3 2 4 2" xfId="11492" xr:uid="{00000000-0005-0000-0000-0000AF360000}"/>
    <cellStyle name="Vírgula 13 3 2 4 2 2" xfId="33321" xr:uid="{00000000-0005-0000-0000-0000B0360000}"/>
    <cellStyle name="Vírgula 13 3 2 4 2 3" xfId="41013" xr:uid="{00000000-0005-0000-0000-0000B1360000}"/>
    <cellStyle name="Vírgula 13 3 2 4 2 4" xfId="52474" xr:uid="{00000000-0005-0000-0000-0000B2360000}"/>
    <cellStyle name="Vírgula 13 3 2 4 3" xfId="27819" xr:uid="{00000000-0005-0000-0000-0000B3360000}"/>
    <cellStyle name="Vírgula 13 3 2 4 4" xfId="37142" xr:uid="{00000000-0005-0000-0000-0000B4360000}"/>
    <cellStyle name="Vírgula 13 3 2 4 5" xfId="48316" xr:uid="{00000000-0005-0000-0000-0000B5360000}"/>
    <cellStyle name="Vírgula 13 3 2 5" xfId="5125" xr:uid="{00000000-0005-0000-0000-0000B6360000}"/>
    <cellStyle name="Vírgula 13 3 2 5 2" xfId="30570" xr:uid="{00000000-0005-0000-0000-0000B7360000}"/>
    <cellStyle name="Vírgula 13 3 2 5 3" xfId="40256" xr:uid="{00000000-0005-0000-0000-0000B8360000}"/>
    <cellStyle name="Vírgula 13 3 2 5 4" xfId="51727" xr:uid="{00000000-0005-0000-0000-0000B9360000}"/>
    <cellStyle name="Vírgula 13 3 2 6" xfId="13963" xr:uid="{00000000-0005-0000-0000-0000BA360000}"/>
    <cellStyle name="Vírgula 13 3 2 6 2" xfId="43710" xr:uid="{00000000-0005-0000-0000-0000BB360000}"/>
    <cellStyle name="Vírgula 13 3 2 7" xfId="14738" xr:uid="{00000000-0005-0000-0000-0000BC360000}"/>
    <cellStyle name="Vírgula 13 3 2 8" xfId="20627" xr:uid="{00000000-0005-0000-0000-0000BD360000}"/>
    <cellStyle name="Vírgula 13 3 2 9" xfId="22641" xr:uid="{00000000-0005-0000-0000-0000BE360000}"/>
    <cellStyle name="Vírgula 13 3 3" xfId="1380" xr:uid="{00000000-0005-0000-0000-0000BF360000}"/>
    <cellStyle name="Vírgula 13 3 3 10" xfId="25018" xr:uid="{00000000-0005-0000-0000-0000C0360000}"/>
    <cellStyle name="Vírgula 13 3 3 11" xfId="36583" xr:uid="{00000000-0005-0000-0000-0000C1360000}"/>
    <cellStyle name="Vírgula 13 3 3 12" xfId="46936" xr:uid="{00000000-0005-0000-0000-0000C2360000}"/>
    <cellStyle name="Vírgula 13 3 3 13" xfId="54868" xr:uid="{00000000-0005-0000-0000-0000C3360000}"/>
    <cellStyle name="Vírgula 13 3 3 14" xfId="3115" xr:uid="{00000000-0005-0000-0000-0000C4360000}"/>
    <cellStyle name="Vírgula 13 3 3 2" xfId="2292" xr:uid="{00000000-0005-0000-0000-0000C5360000}"/>
    <cellStyle name="Vírgula 13 3 3 2 10" xfId="47843" xr:uid="{00000000-0005-0000-0000-0000C6360000}"/>
    <cellStyle name="Vírgula 13 3 3 2 11" xfId="55769" xr:uid="{00000000-0005-0000-0000-0000C7360000}"/>
    <cellStyle name="Vírgula 13 3 3 2 12" xfId="3116" xr:uid="{00000000-0005-0000-0000-0000C8360000}"/>
    <cellStyle name="Vírgula 13 3 3 2 2" xfId="9142" xr:uid="{00000000-0005-0000-0000-0000C9360000}"/>
    <cellStyle name="Vírgula 13 3 3 2 2 2" xfId="17048" xr:uid="{00000000-0005-0000-0000-0000CA360000}"/>
    <cellStyle name="Vírgula 13 3 3 2 2 2 2" xfId="34099" xr:uid="{00000000-0005-0000-0000-0000CB360000}"/>
    <cellStyle name="Vírgula 13 3 3 2 2 3" xfId="20064" xr:uid="{00000000-0005-0000-0000-0000CC360000}"/>
    <cellStyle name="Vírgula 13 3 3 2 2 4" xfId="28597" xr:uid="{00000000-0005-0000-0000-0000CD360000}"/>
    <cellStyle name="Vírgula 13 3 3 2 2 5" xfId="41791" xr:uid="{00000000-0005-0000-0000-0000CE360000}"/>
    <cellStyle name="Vírgula 13 3 3 2 2 6" xfId="50042" xr:uid="{00000000-0005-0000-0000-0000CF360000}"/>
    <cellStyle name="Vírgula 13 3 3 2 3" xfId="6943" xr:uid="{00000000-0005-0000-0000-0000D0360000}"/>
    <cellStyle name="Vírgula 13 3 3 2 3 2" xfId="11873" xr:uid="{00000000-0005-0000-0000-0000D1360000}"/>
    <cellStyle name="Vírgula 13 3 3 2 3 3" xfId="31348" xr:uid="{00000000-0005-0000-0000-0000D2360000}"/>
    <cellStyle name="Vírgula 13 3 3 2 3 4" xfId="45436" xr:uid="{00000000-0005-0000-0000-0000D3360000}"/>
    <cellStyle name="Vírgula 13 3 3 2 4" xfId="14741" xr:uid="{00000000-0005-0000-0000-0000D4360000}"/>
    <cellStyle name="Vírgula 13 3 3 2 5" xfId="18322" xr:uid="{00000000-0005-0000-0000-0000D5360000}"/>
    <cellStyle name="Vírgula 13 3 3 2 6" xfId="20630" xr:uid="{00000000-0005-0000-0000-0000D6360000}"/>
    <cellStyle name="Vírgula 13 3 3 2 7" xfId="22644" xr:uid="{00000000-0005-0000-0000-0000D7360000}"/>
    <cellStyle name="Vírgula 13 3 3 2 8" xfId="25846" xr:uid="{00000000-0005-0000-0000-0000D8360000}"/>
    <cellStyle name="Vírgula 13 3 3 2 9" xfId="38169" xr:uid="{00000000-0005-0000-0000-0000D9360000}"/>
    <cellStyle name="Vírgula 13 3 3 3" xfId="8271" xr:uid="{00000000-0005-0000-0000-0000DA360000}"/>
    <cellStyle name="Vírgula 13 3 3 3 2" xfId="12034" xr:uid="{00000000-0005-0000-0000-0000DB360000}"/>
    <cellStyle name="Vírgula 13 3 3 3 2 2" xfId="34098" xr:uid="{00000000-0005-0000-0000-0000DC360000}"/>
    <cellStyle name="Vírgula 13 3 3 3 2 3" xfId="28596" xr:uid="{00000000-0005-0000-0000-0000DD360000}"/>
    <cellStyle name="Vírgula 13 3 3 3 2 4" xfId="41790" xr:uid="{00000000-0005-0000-0000-0000DE360000}"/>
    <cellStyle name="Vírgula 13 3 3 3 2 5" xfId="52960" xr:uid="{00000000-0005-0000-0000-0000DF360000}"/>
    <cellStyle name="Vírgula 13 3 3 3 3" xfId="13048" xr:uid="{00000000-0005-0000-0000-0000E0360000}"/>
    <cellStyle name="Vírgula 13 3 3 3 3 2" xfId="31347" xr:uid="{00000000-0005-0000-0000-0000E1360000}"/>
    <cellStyle name="Vírgula 13 3 3 3 4" xfId="19194" xr:uid="{00000000-0005-0000-0000-0000E2360000}"/>
    <cellStyle name="Vírgula 13 3 3 3 5" xfId="25845" xr:uid="{00000000-0005-0000-0000-0000E3360000}"/>
    <cellStyle name="Vírgula 13 3 3 3 6" xfId="38168" xr:uid="{00000000-0005-0000-0000-0000E4360000}"/>
    <cellStyle name="Vírgula 13 3 3 3 7" xfId="49171" xr:uid="{00000000-0005-0000-0000-0000E5360000}"/>
    <cellStyle name="Vírgula 13 3 3 4" xfId="6040" xr:uid="{00000000-0005-0000-0000-0000E6360000}"/>
    <cellStyle name="Vírgula 13 3 3 4 2" xfId="11720" xr:uid="{00000000-0005-0000-0000-0000E7360000}"/>
    <cellStyle name="Vírgula 13 3 3 4 2 2" xfId="33549" xr:uid="{00000000-0005-0000-0000-0000E8360000}"/>
    <cellStyle name="Vírgula 13 3 3 4 2 3" xfId="41241" xr:uid="{00000000-0005-0000-0000-0000E9360000}"/>
    <cellStyle name="Vírgula 13 3 3 4 2 4" xfId="52702" xr:uid="{00000000-0005-0000-0000-0000EA360000}"/>
    <cellStyle name="Vírgula 13 3 3 4 3" xfId="28047" xr:uid="{00000000-0005-0000-0000-0000EB360000}"/>
    <cellStyle name="Vírgula 13 3 3 4 4" xfId="37370" xr:uid="{00000000-0005-0000-0000-0000EC360000}"/>
    <cellStyle name="Vírgula 13 3 3 4 5" xfId="50179" xr:uid="{00000000-0005-0000-0000-0000ED360000}"/>
    <cellStyle name="Vírgula 13 3 3 5" xfId="10976" xr:uid="{00000000-0005-0000-0000-0000EE360000}"/>
    <cellStyle name="Vírgula 13 3 3 5 2" xfId="30798" xr:uid="{00000000-0005-0000-0000-0000EF360000}"/>
    <cellStyle name="Vírgula 13 3 3 5 3" xfId="40484" xr:uid="{00000000-0005-0000-0000-0000F0360000}"/>
    <cellStyle name="Vírgula 13 3 3 5 4" xfId="51955" xr:uid="{00000000-0005-0000-0000-0000F1360000}"/>
    <cellStyle name="Vírgula 13 3 3 6" xfId="14191" xr:uid="{00000000-0005-0000-0000-0000F2360000}"/>
    <cellStyle name="Vírgula 13 3 3 6 2" xfId="44565" xr:uid="{00000000-0005-0000-0000-0000F3360000}"/>
    <cellStyle name="Vírgula 13 3 3 7" xfId="14740" xr:uid="{00000000-0005-0000-0000-0000F4360000}"/>
    <cellStyle name="Vírgula 13 3 3 8" xfId="20629" xr:uid="{00000000-0005-0000-0000-0000F5360000}"/>
    <cellStyle name="Vírgula 13 3 3 9" xfId="22643" xr:uid="{00000000-0005-0000-0000-0000F6360000}"/>
    <cellStyle name="Vírgula 13 3 4" xfId="888" xr:uid="{00000000-0005-0000-0000-0000F7360000}"/>
    <cellStyle name="Vírgula 13 3 4 10" xfId="46444" xr:uid="{00000000-0005-0000-0000-0000F8360000}"/>
    <cellStyle name="Vírgula 13 3 4 11" xfId="54376" xr:uid="{00000000-0005-0000-0000-0000F9360000}"/>
    <cellStyle name="Vírgula 13 3 4 12" xfId="3117" xr:uid="{00000000-0005-0000-0000-0000FA360000}"/>
    <cellStyle name="Vírgula 13 3 4 2" xfId="7815" xr:uid="{00000000-0005-0000-0000-0000FB360000}"/>
    <cellStyle name="Vírgula 13 3 4 2 2" xfId="9394" xr:uid="{00000000-0005-0000-0000-0000FC360000}"/>
    <cellStyle name="Vírgula 13 3 4 2 2 2" xfId="34100" xr:uid="{00000000-0005-0000-0000-0000FD360000}"/>
    <cellStyle name="Vírgula 13 3 4 2 3" xfId="12279" xr:uid="{00000000-0005-0000-0000-0000FE360000}"/>
    <cellStyle name="Vírgula 13 3 4 2 4" xfId="19608" xr:uid="{00000000-0005-0000-0000-0000FF360000}"/>
    <cellStyle name="Vírgula 13 3 4 2 5" xfId="28598" xr:uid="{00000000-0005-0000-0000-000000370000}"/>
    <cellStyle name="Vírgula 13 3 4 2 6" xfId="41792" xr:uid="{00000000-0005-0000-0000-000001370000}"/>
    <cellStyle name="Vírgula 13 3 4 2 7" xfId="48715" xr:uid="{00000000-0005-0000-0000-000002370000}"/>
    <cellStyle name="Vírgula 13 3 4 3" xfId="5548" xr:uid="{00000000-0005-0000-0000-000003370000}"/>
    <cellStyle name="Vírgula 13 3 4 3 2" xfId="16796" xr:uid="{00000000-0005-0000-0000-000004370000}"/>
    <cellStyle name="Vírgula 13 3 4 3 3" xfId="31349" xr:uid="{00000000-0005-0000-0000-000005370000}"/>
    <cellStyle name="Vírgula 13 3 4 3 4" xfId="44109" xr:uid="{00000000-0005-0000-0000-000006370000}"/>
    <cellStyle name="Vírgula 13 3 4 4" xfId="13735" xr:uid="{00000000-0005-0000-0000-000007370000}"/>
    <cellStyle name="Vírgula 13 3 4 5" xfId="14742" xr:uid="{00000000-0005-0000-0000-000008370000}"/>
    <cellStyle name="Vírgula 13 3 4 6" xfId="20631" xr:uid="{00000000-0005-0000-0000-000009370000}"/>
    <cellStyle name="Vírgula 13 3 4 7" xfId="22645" xr:uid="{00000000-0005-0000-0000-00000A370000}"/>
    <cellStyle name="Vírgula 13 3 4 8" xfId="25847" xr:uid="{00000000-0005-0000-0000-00000B370000}"/>
    <cellStyle name="Vírgula 13 3 4 9" xfId="38170" xr:uid="{00000000-0005-0000-0000-00000C370000}"/>
    <cellStyle name="Vírgula 13 3 5" xfId="1836" xr:uid="{00000000-0005-0000-0000-00000D370000}"/>
    <cellStyle name="Vírgula 13 3 5 10" xfId="47387" xr:uid="{00000000-0005-0000-0000-00000E370000}"/>
    <cellStyle name="Vírgula 13 3 5 11" xfId="55313" xr:uid="{00000000-0005-0000-0000-00000F370000}"/>
    <cellStyle name="Vírgula 13 3 5 12" xfId="3118" xr:uid="{00000000-0005-0000-0000-000010370000}"/>
    <cellStyle name="Vírgula 13 3 5 2" xfId="8686" xr:uid="{00000000-0005-0000-0000-000011370000}"/>
    <cellStyle name="Vírgula 13 3 5 2 2" xfId="17049" xr:uid="{00000000-0005-0000-0000-000012370000}"/>
    <cellStyle name="Vírgula 13 3 5 2 2 2" xfId="34101" xr:uid="{00000000-0005-0000-0000-000013370000}"/>
    <cellStyle name="Vírgula 13 3 5 2 3" xfId="28599" xr:uid="{00000000-0005-0000-0000-000014370000}"/>
    <cellStyle name="Vírgula 13 3 5 2 4" xfId="41793" xr:uid="{00000000-0005-0000-0000-000015370000}"/>
    <cellStyle name="Vírgula 13 3 5 2 5" xfId="49586" xr:uid="{00000000-0005-0000-0000-000016370000}"/>
    <cellStyle name="Vírgula 13 3 5 3" xfId="6487" xr:uid="{00000000-0005-0000-0000-000017370000}"/>
    <cellStyle name="Vírgula 13 3 5 3 2" xfId="31350" xr:uid="{00000000-0005-0000-0000-000018370000}"/>
    <cellStyle name="Vírgula 13 3 5 3 3" xfId="44980" xr:uid="{00000000-0005-0000-0000-000019370000}"/>
    <cellStyle name="Vírgula 13 3 5 4" xfId="14743" xr:uid="{00000000-0005-0000-0000-00001A370000}"/>
    <cellStyle name="Vírgula 13 3 5 5" xfId="18738" xr:uid="{00000000-0005-0000-0000-00001B370000}"/>
    <cellStyle name="Vírgula 13 3 5 6" xfId="20632" xr:uid="{00000000-0005-0000-0000-00001C370000}"/>
    <cellStyle name="Vírgula 13 3 5 7" xfId="22646" xr:uid="{00000000-0005-0000-0000-00001D370000}"/>
    <cellStyle name="Vírgula 13 3 5 8" xfId="25848" xr:uid="{00000000-0005-0000-0000-00001E370000}"/>
    <cellStyle name="Vírgula 13 3 5 9" xfId="38171" xr:uid="{00000000-0005-0000-0000-00001F370000}"/>
    <cellStyle name="Vírgula 13 3 6" xfId="7187" xr:uid="{00000000-0005-0000-0000-000020370000}"/>
    <cellStyle name="Vírgula 13 3 6 2" xfId="12033" xr:uid="{00000000-0005-0000-0000-000021370000}"/>
    <cellStyle name="Vírgula 13 3 6 2 2" xfId="34095" xr:uid="{00000000-0005-0000-0000-000022370000}"/>
    <cellStyle name="Vírgula 13 3 6 2 3" xfId="28593" xr:uid="{00000000-0005-0000-0000-000023370000}"/>
    <cellStyle name="Vírgula 13 3 6 2 4" xfId="41787" xr:uid="{00000000-0005-0000-0000-000024370000}"/>
    <cellStyle name="Vírgula 13 3 6 2 5" xfId="52959" xr:uid="{00000000-0005-0000-0000-000025370000}"/>
    <cellStyle name="Vírgula 13 3 6 3" xfId="13198" xr:uid="{00000000-0005-0000-0000-000026370000}"/>
    <cellStyle name="Vírgula 13 3 6 3 2" xfId="31344" xr:uid="{00000000-0005-0000-0000-000027370000}"/>
    <cellStyle name="Vírgula 13 3 6 4" xfId="25842" xr:uid="{00000000-0005-0000-0000-000028370000}"/>
    <cellStyle name="Vírgula 13 3 6 5" xfId="38165" xr:uid="{00000000-0005-0000-0000-000029370000}"/>
    <cellStyle name="Vírgula 13 3 6 6" xfId="48087" xr:uid="{00000000-0005-0000-0000-00002A370000}"/>
    <cellStyle name="Vírgula 13 3 7" xfId="4847" xr:uid="{00000000-0005-0000-0000-00002B370000}"/>
    <cellStyle name="Vírgula 13 3 7 2" xfId="11264" xr:uid="{00000000-0005-0000-0000-00002C370000}"/>
    <cellStyle name="Vírgula 13 3 7 2 2" xfId="33093" xr:uid="{00000000-0005-0000-0000-00002D370000}"/>
    <cellStyle name="Vírgula 13 3 7 2 3" xfId="40785" xr:uid="{00000000-0005-0000-0000-00002E370000}"/>
    <cellStyle name="Vírgula 13 3 7 2 4" xfId="52246" xr:uid="{00000000-0005-0000-0000-00002F370000}"/>
    <cellStyle name="Vírgula 13 3 7 3" xfId="27591" xr:uid="{00000000-0005-0000-0000-000030370000}"/>
    <cellStyle name="Vírgula 13 3 7 4" xfId="36914" xr:uid="{00000000-0005-0000-0000-000031370000}"/>
    <cellStyle name="Vírgula 13 3 7 5" xfId="51359" xr:uid="{00000000-0005-0000-0000-000032370000}"/>
    <cellStyle name="Vírgula 13 3 8" xfId="10569" xr:uid="{00000000-0005-0000-0000-000033370000}"/>
    <cellStyle name="Vírgula 13 3 8 2" xfId="30342" xr:uid="{00000000-0005-0000-0000-000034370000}"/>
    <cellStyle name="Vírgula 13 3 8 3" xfId="40028" xr:uid="{00000000-0005-0000-0000-000035370000}"/>
    <cellStyle name="Vírgula 13 3 8 4" xfId="50839" xr:uid="{00000000-0005-0000-0000-000036370000}"/>
    <cellStyle name="Vírgula 13 3 9" xfId="13450" xr:uid="{00000000-0005-0000-0000-000037370000}"/>
    <cellStyle name="Vírgula 13 3 9 2" xfId="43479" xr:uid="{00000000-0005-0000-0000-000038370000}"/>
    <cellStyle name="Vírgula 13 4" xfId="322" xr:uid="{00000000-0005-0000-0000-000039370000}"/>
    <cellStyle name="Vírgula 13 4 10" xfId="14744" xr:uid="{00000000-0005-0000-0000-00003A370000}"/>
    <cellStyle name="Vírgula 13 4 11" xfId="20633" xr:uid="{00000000-0005-0000-0000-00003B370000}"/>
    <cellStyle name="Vírgula 13 4 12" xfId="22647" xr:uid="{00000000-0005-0000-0000-00003C370000}"/>
    <cellStyle name="Vírgula 13 4 13" xfId="24604" xr:uid="{00000000-0005-0000-0000-00003D370000}"/>
    <cellStyle name="Vírgula 13 4 14" xfId="36169" xr:uid="{00000000-0005-0000-0000-00003E370000}"/>
    <cellStyle name="Vírgula 13 4 15" xfId="45879" xr:uid="{00000000-0005-0000-0000-00003F370000}"/>
    <cellStyle name="Vírgula 13 4 16" xfId="53812" xr:uid="{00000000-0005-0000-0000-000040370000}"/>
    <cellStyle name="Vírgula 13 4 17" xfId="3119" xr:uid="{00000000-0005-0000-0000-000041370000}"/>
    <cellStyle name="Vírgula 13 4 2" xfId="603" xr:uid="{00000000-0005-0000-0000-000042370000}"/>
    <cellStyle name="Vírgula 13 4 2 10" xfId="24880" xr:uid="{00000000-0005-0000-0000-000043370000}"/>
    <cellStyle name="Vírgula 13 4 2 11" xfId="36445" xr:uid="{00000000-0005-0000-0000-000044370000}"/>
    <cellStyle name="Vírgula 13 4 2 12" xfId="46159" xr:uid="{00000000-0005-0000-0000-000045370000}"/>
    <cellStyle name="Vírgula 13 4 2 13" xfId="54091" xr:uid="{00000000-0005-0000-0000-000046370000}"/>
    <cellStyle name="Vírgula 13 4 2 14" xfId="3120" xr:uid="{00000000-0005-0000-0000-000047370000}"/>
    <cellStyle name="Vírgula 13 4 2 2" xfId="1242" xr:uid="{00000000-0005-0000-0000-000048370000}"/>
    <cellStyle name="Vírgula 13 4 2 2 10" xfId="46798" xr:uid="{00000000-0005-0000-0000-000049370000}"/>
    <cellStyle name="Vírgula 13 4 2 2 11" xfId="54730" xr:uid="{00000000-0005-0000-0000-00004A370000}"/>
    <cellStyle name="Vírgula 13 4 2 2 12" xfId="3121" xr:uid="{00000000-0005-0000-0000-00004B370000}"/>
    <cellStyle name="Vírgula 13 4 2 2 2" xfId="8157" xr:uid="{00000000-0005-0000-0000-00004C370000}"/>
    <cellStyle name="Vírgula 13 4 2 2 2 2" xfId="17050" xr:uid="{00000000-0005-0000-0000-00004D370000}"/>
    <cellStyle name="Vírgula 13 4 2 2 2 2 2" xfId="34104" xr:uid="{00000000-0005-0000-0000-00004E370000}"/>
    <cellStyle name="Vírgula 13 4 2 2 2 3" xfId="19950" xr:uid="{00000000-0005-0000-0000-00004F370000}"/>
    <cellStyle name="Vírgula 13 4 2 2 2 4" xfId="28602" xr:uid="{00000000-0005-0000-0000-000050370000}"/>
    <cellStyle name="Vírgula 13 4 2 2 2 5" xfId="41796" xr:uid="{00000000-0005-0000-0000-000051370000}"/>
    <cellStyle name="Vírgula 13 4 2 2 2 6" xfId="49057" xr:uid="{00000000-0005-0000-0000-000052370000}"/>
    <cellStyle name="Vírgula 13 4 2 2 3" xfId="5902" xr:uid="{00000000-0005-0000-0000-000053370000}"/>
    <cellStyle name="Vírgula 13 4 2 2 3 2" xfId="16693" xr:uid="{00000000-0005-0000-0000-000054370000}"/>
    <cellStyle name="Vírgula 13 4 2 2 3 3" xfId="31353" xr:uid="{00000000-0005-0000-0000-000055370000}"/>
    <cellStyle name="Vírgula 13 4 2 2 3 4" xfId="44451" xr:uid="{00000000-0005-0000-0000-000056370000}"/>
    <cellStyle name="Vírgula 13 4 2 2 4" xfId="14746" xr:uid="{00000000-0005-0000-0000-000057370000}"/>
    <cellStyle name="Vírgula 13 4 2 2 5" xfId="18208" xr:uid="{00000000-0005-0000-0000-000058370000}"/>
    <cellStyle name="Vírgula 13 4 2 2 6" xfId="20635" xr:uid="{00000000-0005-0000-0000-000059370000}"/>
    <cellStyle name="Vírgula 13 4 2 2 7" xfId="22649" xr:uid="{00000000-0005-0000-0000-00005A370000}"/>
    <cellStyle name="Vírgula 13 4 2 2 8" xfId="25851" xr:uid="{00000000-0005-0000-0000-00005B370000}"/>
    <cellStyle name="Vírgula 13 4 2 2 9" xfId="38174" xr:uid="{00000000-0005-0000-0000-00005C370000}"/>
    <cellStyle name="Vírgula 13 4 2 3" xfId="2178" xr:uid="{00000000-0005-0000-0000-00005D370000}"/>
    <cellStyle name="Vírgula 13 4 2 3 2" xfId="9028" xr:uid="{00000000-0005-0000-0000-00005E370000}"/>
    <cellStyle name="Vírgula 13 4 2 3 2 2" xfId="34103" xr:uid="{00000000-0005-0000-0000-00005F370000}"/>
    <cellStyle name="Vírgula 13 4 2 3 2 3" xfId="28601" xr:uid="{00000000-0005-0000-0000-000060370000}"/>
    <cellStyle name="Vírgula 13 4 2 3 2 4" xfId="41795" xr:uid="{00000000-0005-0000-0000-000061370000}"/>
    <cellStyle name="Vírgula 13 4 2 3 2 5" xfId="49928" xr:uid="{00000000-0005-0000-0000-000062370000}"/>
    <cellStyle name="Vírgula 13 4 2 3 3" xfId="16502" xr:uid="{00000000-0005-0000-0000-000063370000}"/>
    <cellStyle name="Vírgula 13 4 2 3 3 2" xfId="31352" xr:uid="{00000000-0005-0000-0000-000064370000}"/>
    <cellStyle name="Vírgula 13 4 2 3 3 3" xfId="45322" xr:uid="{00000000-0005-0000-0000-000065370000}"/>
    <cellStyle name="Vírgula 13 4 2 3 4" xfId="19080" xr:uid="{00000000-0005-0000-0000-000066370000}"/>
    <cellStyle name="Vírgula 13 4 2 3 5" xfId="25850" xr:uid="{00000000-0005-0000-0000-000067370000}"/>
    <cellStyle name="Vírgula 13 4 2 3 6" xfId="38173" xr:uid="{00000000-0005-0000-0000-000068370000}"/>
    <cellStyle name="Vírgula 13 4 2 3 7" xfId="47729" xr:uid="{00000000-0005-0000-0000-000069370000}"/>
    <cellStyle name="Vírgula 13 4 2 3 8" xfId="55655" xr:uid="{00000000-0005-0000-0000-00006A370000}"/>
    <cellStyle name="Vírgula 13 4 2 3 9" xfId="6829" xr:uid="{00000000-0005-0000-0000-00006B370000}"/>
    <cellStyle name="Vírgula 13 4 2 4" xfId="7530" xr:uid="{00000000-0005-0000-0000-00006C370000}"/>
    <cellStyle name="Vírgula 13 4 2 4 2" xfId="11606" xr:uid="{00000000-0005-0000-0000-00006D370000}"/>
    <cellStyle name="Vírgula 13 4 2 4 2 2" xfId="33435" xr:uid="{00000000-0005-0000-0000-00006E370000}"/>
    <cellStyle name="Vírgula 13 4 2 4 2 3" xfId="41127" xr:uid="{00000000-0005-0000-0000-00006F370000}"/>
    <cellStyle name="Vírgula 13 4 2 4 2 4" xfId="52588" xr:uid="{00000000-0005-0000-0000-000070370000}"/>
    <cellStyle name="Vírgula 13 4 2 4 3" xfId="27933" xr:uid="{00000000-0005-0000-0000-000071370000}"/>
    <cellStyle name="Vírgula 13 4 2 4 4" xfId="37256" xr:uid="{00000000-0005-0000-0000-000072370000}"/>
    <cellStyle name="Vírgula 13 4 2 4 5" xfId="48430" xr:uid="{00000000-0005-0000-0000-000073370000}"/>
    <cellStyle name="Vírgula 13 4 2 5" xfId="5263" xr:uid="{00000000-0005-0000-0000-000074370000}"/>
    <cellStyle name="Vírgula 13 4 2 5 2" xfId="30684" xr:uid="{00000000-0005-0000-0000-000075370000}"/>
    <cellStyle name="Vírgula 13 4 2 5 3" xfId="40370" xr:uid="{00000000-0005-0000-0000-000076370000}"/>
    <cellStyle name="Vírgula 13 4 2 5 4" xfId="51841" xr:uid="{00000000-0005-0000-0000-000077370000}"/>
    <cellStyle name="Vírgula 13 4 2 6" xfId="14077" xr:uid="{00000000-0005-0000-0000-000078370000}"/>
    <cellStyle name="Vírgula 13 4 2 6 2" xfId="43824" xr:uid="{00000000-0005-0000-0000-000079370000}"/>
    <cellStyle name="Vírgula 13 4 2 7" xfId="14745" xr:uid="{00000000-0005-0000-0000-00007A370000}"/>
    <cellStyle name="Vírgula 13 4 2 8" xfId="20634" xr:uid="{00000000-0005-0000-0000-00007B370000}"/>
    <cellStyle name="Vírgula 13 4 2 9" xfId="22648" xr:uid="{00000000-0005-0000-0000-00007C370000}"/>
    <cellStyle name="Vírgula 13 4 3" xfId="1518" xr:uid="{00000000-0005-0000-0000-00007D370000}"/>
    <cellStyle name="Vírgula 13 4 3 10" xfId="25156" xr:uid="{00000000-0005-0000-0000-00007E370000}"/>
    <cellStyle name="Vírgula 13 4 3 11" xfId="36721" xr:uid="{00000000-0005-0000-0000-00007F370000}"/>
    <cellStyle name="Vírgula 13 4 3 12" xfId="47074" xr:uid="{00000000-0005-0000-0000-000080370000}"/>
    <cellStyle name="Vírgula 13 4 3 13" xfId="55006" xr:uid="{00000000-0005-0000-0000-000081370000}"/>
    <cellStyle name="Vírgula 13 4 3 14" xfId="3122" xr:uid="{00000000-0005-0000-0000-000082370000}"/>
    <cellStyle name="Vírgula 13 4 3 2" xfId="2406" xr:uid="{00000000-0005-0000-0000-000083370000}"/>
    <cellStyle name="Vírgula 13 4 3 2 10" xfId="47957" xr:uid="{00000000-0005-0000-0000-000084370000}"/>
    <cellStyle name="Vírgula 13 4 3 2 11" xfId="55883" xr:uid="{00000000-0005-0000-0000-000085370000}"/>
    <cellStyle name="Vírgula 13 4 3 2 12" xfId="3123" xr:uid="{00000000-0005-0000-0000-000086370000}"/>
    <cellStyle name="Vírgula 13 4 3 2 2" xfId="9256" xr:uid="{00000000-0005-0000-0000-000087370000}"/>
    <cellStyle name="Vírgula 13 4 3 2 2 2" xfId="17051" xr:uid="{00000000-0005-0000-0000-000088370000}"/>
    <cellStyle name="Vírgula 13 4 3 2 2 2 2" xfId="34106" xr:uid="{00000000-0005-0000-0000-000089370000}"/>
    <cellStyle name="Vírgula 13 4 3 2 2 3" xfId="20178" xr:uid="{00000000-0005-0000-0000-00008A370000}"/>
    <cellStyle name="Vírgula 13 4 3 2 2 4" xfId="28604" xr:uid="{00000000-0005-0000-0000-00008B370000}"/>
    <cellStyle name="Vírgula 13 4 3 2 2 5" xfId="41798" xr:uid="{00000000-0005-0000-0000-00008C370000}"/>
    <cellStyle name="Vírgula 13 4 3 2 2 6" xfId="50156" xr:uid="{00000000-0005-0000-0000-00008D370000}"/>
    <cellStyle name="Vírgula 13 4 3 2 3" xfId="7057" xr:uid="{00000000-0005-0000-0000-00008E370000}"/>
    <cellStyle name="Vírgula 13 4 3 2 3 2" xfId="16317" xr:uid="{00000000-0005-0000-0000-00008F370000}"/>
    <cellStyle name="Vírgula 13 4 3 2 3 3" xfId="31355" xr:uid="{00000000-0005-0000-0000-000090370000}"/>
    <cellStyle name="Vírgula 13 4 3 2 3 4" xfId="45550" xr:uid="{00000000-0005-0000-0000-000091370000}"/>
    <cellStyle name="Vírgula 13 4 3 2 4" xfId="14748" xr:uid="{00000000-0005-0000-0000-000092370000}"/>
    <cellStyle name="Vírgula 13 4 3 2 5" xfId="18436" xr:uid="{00000000-0005-0000-0000-000093370000}"/>
    <cellStyle name="Vírgula 13 4 3 2 6" xfId="20637" xr:uid="{00000000-0005-0000-0000-000094370000}"/>
    <cellStyle name="Vírgula 13 4 3 2 7" xfId="22651" xr:uid="{00000000-0005-0000-0000-000095370000}"/>
    <cellStyle name="Vírgula 13 4 3 2 8" xfId="25853" xr:uid="{00000000-0005-0000-0000-000096370000}"/>
    <cellStyle name="Vírgula 13 4 3 2 9" xfId="38176" xr:uid="{00000000-0005-0000-0000-000097370000}"/>
    <cellStyle name="Vírgula 13 4 3 3" xfId="8385" xr:uid="{00000000-0005-0000-0000-000098370000}"/>
    <cellStyle name="Vírgula 13 4 3 3 2" xfId="12038" xr:uid="{00000000-0005-0000-0000-000099370000}"/>
    <cellStyle name="Vírgula 13 4 3 3 2 2" xfId="34105" xr:uid="{00000000-0005-0000-0000-00009A370000}"/>
    <cellStyle name="Vírgula 13 4 3 3 2 3" xfId="28603" xr:uid="{00000000-0005-0000-0000-00009B370000}"/>
    <cellStyle name="Vírgula 13 4 3 3 2 4" xfId="41797" xr:uid="{00000000-0005-0000-0000-00009C370000}"/>
    <cellStyle name="Vírgula 13 4 3 3 2 5" xfId="52962" xr:uid="{00000000-0005-0000-0000-00009D370000}"/>
    <cellStyle name="Vírgula 13 4 3 3 3" xfId="16427" xr:uid="{00000000-0005-0000-0000-00009E370000}"/>
    <cellStyle name="Vírgula 13 4 3 3 3 2" xfId="31354" xr:uid="{00000000-0005-0000-0000-00009F370000}"/>
    <cellStyle name="Vírgula 13 4 3 3 4" xfId="19308" xr:uid="{00000000-0005-0000-0000-0000A0370000}"/>
    <cellStyle name="Vírgula 13 4 3 3 5" xfId="25852" xr:uid="{00000000-0005-0000-0000-0000A1370000}"/>
    <cellStyle name="Vírgula 13 4 3 3 6" xfId="38175" xr:uid="{00000000-0005-0000-0000-0000A2370000}"/>
    <cellStyle name="Vírgula 13 4 3 3 7" xfId="49285" xr:uid="{00000000-0005-0000-0000-0000A3370000}"/>
    <cellStyle name="Vírgula 13 4 3 4" xfId="6178" xr:uid="{00000000-0005-0000-0000-0000A4370000}"/>
    <cellStyle name="Vírgula 13 4 3 4 2" xfId="11834" xr:uid="{00000000-0005-0000-0000-0000A5370000}"/>
    <cellStyle name="Vírgula 13 4 3 4 2 2" xfId="33663" xr:uid="{00000000-0005-0000-0000-0000A6370000}"/>
    <cellStyle name="Vírgula 13 4 3 4 2 3" xfId="41355" xr:uid="{00000000-0005-0000-0000-0000A7370000}"/>
    <cellStyle name="Vírgula 13 4 3 4 2 4" xfId="52816" xr:uid="{00000000-0005-0000-0000-0000A8370000}"/>
    <cellStyle name="Vírgula 13 4 3 4 3" xfId="28161" xr:uid="{00000000-0005-0000-0000-0000A9370000}"/>
    <cellStyle name="Vírgula 13 4 3 4 4" xfId="37484" xr:uid="{00000000-0005-0000-0000-0000AA370000}"/>
    <cellStyle name="Vírgula 13 4 3 4 5" xfId="51300" xr:uid="{00000000-0005-0000-0000-0000AB370000}"/>
    <cellStyle name="Vírgula 13 4 3 5" xfId="11090" xr:uid="{00000000-0005-0000-0000-0000AC370000}"/>
    <cellStyle name="Vírgula 13 4 3 5 2" xfId="30912" xr:uid="{00000000-0005-0000-0000-0000AD370000}"/>
    <cellStyle name="Vírgula 13 4 3 5 3" xfId="40598" xr:uid="{00000000-0005-0000-0000-0000AE370000}"/>
    <cellStyle name="Vírgula 13 4 3 5 4" xfId="52069" xr:uid="{00000000-0005-0000-0000-0000AF370000}"/>
    <cellStyle name="Vírgula 13 4 3 6" xfId="14305" xr:uid="{00000000-0005-0000-0000-0000B0370000}"/>
    <cellStyle name="Vírgula 13 4 3 6 2" xfId="44679" xr:uid="{00000000-0005-0000-0000-0000B1370000}"/>
    <cellStyle name="Vírgula 13 4 3 7" xfId="14747" xr:uid="{00000000-0005-0000-0000-0000B2370000}"/>
    <cellStyle name="Vírgula 13 4 3 8" xfId="20636" xr:uid="{00000000-0005-0000-0000-0000B3370000}"/>
    <cellStyle name="Vírgula 13 4 3 9" xfId="22650" xr:uid="{00000000-0005-0000-0000-0000B4370000}"/>
    <cellStyle name="Vírgula 13 4 4" xfId="1002" xr:uid="{00000000-0005-0000-0000-0000B5370000}"/>
    <cellStyle name="Vírgula 13 4 4 10" xfId="46558" xr:uid="{00000000-0005-0000-0000-0000B6370000}"/>
    <cellStyle name="Vírgula 13 4 4 11" xfId="54490" xr:uid="{00000000-0005-0000-0000-0000B7370000}"/>
    <cellStyle name="Vírgula 13 4 4 12" xfId="3124" xr:uid="{00000000-0005-0000-0000-0000B8370000}"/>
    <cellStyle name="Vírgula 13 4 4 2" xfId="7929" xr:uid="{00000000-0005-0000-0000-0000B9370000}"/>
    <cellStyle name="Vírgula 13 4 4 2 2" xfId="10024" xr:uid="{00000000-0005-0000-0000-0000BA370000}"/>
    <cellStyle name="Vírgula 13 4 4 2 2 2" xfId="34107" xr:uid="{00000000-0005-0000-0000-0000BB370000}"/>
    <cellStyle name="Vírgula 13 4 4 2 3" xfId="9350" xr:uid="{00000000-0005-0000-0000-0000BC370000}"/>
    <cellStyle name="Vírgula 13 4 4 2 4" xfId="19722" xr:uid="{00000000-0005-0000-0000-0000BD370000}"/>
    <cellStyle name="Vírgula 13 4 4 2 5" xfId="28605" xr:uid="{00000000-0005-0000-0000-0000BE370000}"/>
    <cellStyle name="Vírgula 13 4 4 2 6" xfId="41799" xr:uid="{00000000-0005-0000-0000-0000BF370000}"/>
    <cellStyle name="Vírgula 13 4 4 2 7" xfId="48829" xr:uid="{00000000-0005-0000-0000-0000C0370000}"/>
    <cellStyle name="Vírgula 13 4 4 3" xfId="5662" xr:uid="{00000000-0005-0000-0000-0000C1370000}"/>
    <cellStyle name="Vírgula 13 4 4 3 2" xfId="16300" xr:uid="{00000000-0005-0000-0000-0000C2370000}"/>
    <cellStyle name="Vírgula 13 4 4 3 3" xfId="31356" xr:uid="{00000000-0005-0000-0000-0000C3370000}"/>
    <cellStyle name="Vírgula 13 4 4 3 4" xfId="44223" xr:uid="{00000000-0005-0000-0000-0000C4370000}"/>
    <cellStyle name="Vírgula 13 4 4 4" xfId="13849" xr:uid="{00000000-0005-0000-0000-0000C5370000}"/>
    <cellStyle name="Vírgula 13 4 4 5" xfId="14749" xr:uid="{00000000-0005-0000-0000-0000C6370000}"/>
    <cellStyle name="Vírgula 13 4 4 6" xfId="20638" xr:uid="{00000000-0005-0000-0000-0000C7370000}"/>
    <cellStyle name="Vírgula 13 4 4 7" xfId="22652" xr:uid="{00000000-0005-0000-0000-0000C8370000}"/>
    <cellStyle name="Vírgula 13 4 4 8" xfId="25854" xr:uid="{00000000-0005-0000-0000-0000C9370000}"/>
    <cellStyle name="Vírgula 13 4 4 9" xfId="38177" xr:uid="{00000000-0005-0000-0000-0000CA370000}"/>
    <cellStyle name="Vírgula 13 4 5" xfId="1950" xr:uid="{00000000-0005-0000-0000-0000CB370000}"/>
    <cellStyle name="Vírgula 13 4 5 10" xfId="47501" xr:uid="{00000000-0005-0000-0000-0000CC370000}"/>
    <cellStyle name="Vírgula 13 4 5 11" xfId="55427" xr:uid="{00000000-0005-0000-0000-0000CD370000}"/>
    <cellStyle name="Vírgula 13 4 5 12" xfId="3125" xr:uid="{00000000-0005-0000-0000-0000CE370000}"/>
    <cellStyle name="Vírgula 13 4 5 2" xfId="8800" xr:uid="{00000000-0005-0000-0000-0000CF370000}"/>
    <cellStyle name="Vírgula 13 4 5 2 2" xfId="17052" xr:uid="{00000000-0005-0000-0000-0000D0370000}"/>
    <cellStyle name="Vírgula 13 4 5 2 2 2" xfId="34108" xr:uid="{00000000-0005-0000-0000-0000D1370000}"/>
    <cellStyle name="Vírgula 13 4 5 2 3" xfId="28606" xr:uid="{00000000-0005-0000-0000-0000D2370000}"/>
    <cellStyle name="Vírgula 13 4 5 2 4" xfId="41800" xr:uid="{00000000-0005-0000-0000-0000D3370000}"/>
    <cellStyle name="Vírgula 13 4 5 2 5" xfId="49700" xr:uid="{00000000-0005-0000-0000-0000D4370000}"/>
    <cellStyle name="Vírgula 13 4 5 3" xfId="6601" xr:uid="{00000000-0005-0000-0000-0000D5370000}"/>
    <cellStyle name="Vírgula 13 4 5 3 2" xfId="31357" xr:uid="{00000000-0005-0000-0000-0000D6370000}"/>
    <cellStyle name="Vírgula 13 4 5 3 3" xfId="45094" xr:uid="{00000000-0005-0000-0000-0000D7370000}"/>
    <cellStyle name="Vírgula 13 4 5 4" xfId="14750" xr:uid="{00000000-0005-0000-0000-0000D8370000}"/>
    <cellStyle name="Vírgula 13 4 5 5" xfId="18852" xr:uid="{00000000-0005-0000-0000-0000D9370000}"/>
    <cellStyle name="Vírgula 13 4 5 6" xfId="20639" xr:uid="{00000000-0005-0000-0000-0000DA370000}"/>
    <cellStyle name="Vírgula 13 4 5 7" xfId="22653" xr:uid="{00000000-0005-0000-0000-0000DB370000}"/>
    <cellStyle name="Vírgula 13 4 5 8" xfId="25855" xr:uid="{00000000-0005-0000-0000-0000DC370000}"/>
    <cellStyle name="Vírgula 13 4 5 9" xfId="38178" xr:uid="{00000000-0005-0000-0000-0000DD370000}"/>
    <cellStyle name="Vírgula 13 4 6" xfId="7301" xr:uid="{00000000-0005-0000-0000-0000DE370000}"/>
    <cellStyle name="Vírgula 13 4 6 2" xfId="12036" xr:uid="{00000000-0005-0000-0000-0000DF370000}"/>
    <cellStyle name="Vírgula 13 4 6 2 2" xfId="34102" xr:uid="{00000000-0005-0000-0000-0000E0370000}"/>
    <cellStyle name="Vírgula 13 4 6 2 3" xfId="28600" xr:uid="{00000000-0005-0000-0000-0000E1370000}"/>
    <cellStyle name="Vírgula 13 4 6 2 4" xfId="41794" xr:uid="{00000000-0005-0000-0000-0000E2370000}"/>
    <cellStyle name="Vírgula 13 4 6 2 5" xfId="52961" xr:uid="{00000000-0005-0000-0000-0000E3370000}"/>
    <cellStyle name="Vírgula 13 4 6 3" xfId="16768" xr:uid="{00000000-0005-0000-0000-0000E4370000}"/>
    <cellStyle name="Vírgula 13 4 6 3 2" xfId="31351" xr:uid="{00000000-0005-0000-0000-0000E5370000}"/>
    <cellStyle name="Vírgula 13 4 6 4" xfId="25849" xr:uid="{00000000-0005-0000-0000-0000E6370000}"/>
    <cellStyle name="Vírgula 13 4 6 5" xfId="38172" xr:uid="{00000000-0005-0000-0000-0000E7370000}"/>
    <cellStyle name="Vírgula 13 4 6 6" xfId="48201" xr:uid="{00000000-0005-0000-0000-0000E8370000}"/>
    <cellStyle name="Vírgula 13 4 7" xfId="4985" xr:uid="{00000000-0005-0000-0000-0000E9370000}"/>
    <cellStyle name="Vírgula 13 4 7 2" xfId="11378" xr:uid="{00000000-0005-0000-0000-0000EA370000}"/>
    <cellStyle name="Vírgula 13 4 7 2 2" xfId="33207" xr:uid="{00000000-0005-0000-0000-0000EB370000}"/>
    <cellStyle name="Vírgula 13 4 7 2 3" xfId="40899" xr:uid="{00000000-0005-0000-0000-0000EC370000}"/>
    <cellStyle name="Vírgula 13 4 7 2 4" xfId="52360" xr:uid="{00000000-0005-0000-0000-0000ED370000}"/>
    <cellStyle name="Vírgula 13 4 7 3" xfId="27705" xr:uid="{00000000-0005-0000-0000-0000EE370000}"/>
    <cellStyle name="Vírgula 13 4 7 4" xfId="37028" xr:uid="{00000000-0005-0000-0000-0000EF370000}"/>
    <cellStyle name="Vírgula 13 4 7 5" xfId="51426" xr:uid="{00000000-0005-0000-0000-0000F0370000}"/>
    <cellStyle name="Vírgula 13 4 8" xfId="10731" xr:uid="{00000000-0005-0000-0000-0000F1370000}"/>
    <cellStyle name="Vírgula 13 4 8 2" xfId="30456" xr:uid="{00000000-0005-0000-0000-0000F2370000}"/>
    <cellStyle name="Vírgula 13 4 8 3" xfId="40142" xr:uid="{00000000-0005-0000-0000-0000F3370000}"/>
    <cellStyle name="Vírgula 13 4 8 4" xfId="51613" xr:uid="{00000000-0005-0000-0000-0000F4370000}"/>
    <cellStyle name="Vírgula 13 4 9" xfId="13564" xr:uid="{00000000-0005-0000-0000-0000F5370000}"/>
    <cellStyle name="Vírgula 13 4 9 2" xfId="43593" xr:uid="{00000000-0005-0000-0000-0000F6370000}"/>
    <cellStyle name="Vírgula 13 5" xfId="396" xr:uid="{00000000-0005-0000-0000-0000F7370000}"/>
    <cellStyle name="Vírgula 13 5 10" xfId="22654" xr:uid="{00000000-0005-0000-0000-0000F8370000}"/>
    <cellStyle name="Vírgula 13 5 11" xfId="24397" xr:uid="{00000000-0005-0000-0000-0000F9370000}"/>
    <cellStyle name="Vírgula 13 5 12" xfId="35974" xr:uid="{00000000-0005-0000-0000-0000FA370000}"/>
    <cellStyle name="Vírgula 13 5 13" xfId="45952" xr:uid="{00000000-0005-0000-0000-0000FB370000}"/>
    <cellStyle name="Vírgula 13 5 14" xfId="53884" xr:uid="{00000000-0005-0000-0000-0000FC370000}"/>
    <cellStyle name="Vírgula 13 5 15" xfId="3126" xr:uid="{00000000-0005-0000-0000-0000FD370000}"/>
    <cellStyle name="Vírgula 13 5 2" xfId="831" xr:uid="{00000000-0005-0000-0000-0000FE370000}"/>
    <cellStyle name="Vírgula 13 5 2 10" xfId="46387" xr:uid="{00000000-0005-0000-0000-0000FF370000}"/>
    <cellStyle name="Vírgula 13 5 2 11" xfId="54319" xr:uid="{00000000-0005-0000-0000-000000380000}"/>
    <cellStyle name="Vírgula 13 5 2 12" xfId="3127" xr:uid="{00000000-0005-0000-0000-000001380000}"/>
    <cellStyle name="Vírgula 13 5 2 2" xfId="7758" xr:uid="{00000000-0005-0000-0000-000002380000}"/>
    <cellStyle name="Vírgula 13 5 2 2 2" xfId="10638" xr:uid="{00000000-0005-0000-0000-000003380000}"/>
    <cellStyle name="Vírgula 13 5 2 2 2 2" xfId="34110" xr:uid="{00000000-0005-0000-0000-000004380000}"/>
    <cellStyle name="Vírgula 13 5 2 2 3" xfId="9355" xr:uid="{00000000-0005-0000-0000-000005380000}"/>
    <cellStyle name="Vírgula 13 5 2 2 4" xfId="19551" xr:uid="{00000000-0005-0000-0000-000006380000}"/>
    <cellStyle name="Vírgula 13 5 2 2 5" xfId="28608" xr:uid="{00000000-0005-0000-0000-000007380000}"/>
    <cellStyle name="Vírgula 13 5 2 2 6" xfId="41802" xr:uid="{00000000-0005-0000-0000-000008380000}"/>
    <cellStyle name="Vírgula 13 5 2 2 7" xfId="48658" xr:uid="{00000000-0005-0000-0000-000009380000}"/>
    <cellStyle name="Vírgula 13 5 2 3" xfId="5491" xr:uid="{00000000-0005-0000-0000-00000A380000}"/>
    <cellStyle name="Vírgula 13 5 2 3 2" xfId="16562" xr:uid="{00000000-0005-0000-0000-00000B380000}"/>
    <cellStyle name="Vírgula 13 5 2 3 3" xfId="31359" xr:uid="{00000000-0005-0000-0000-00000C380000}"/>
    <cellStyle name="Vírgula 13 5 2 3 4" xfId="44052" xr:uid="{00000000-0005-0000-0000-00000D380000}"/>
    <cellStyle name="Vírgula 13 5 2 4" xfId="13678" xr:uid="{00000000-0005-0000-0000-00000E380000}"/>
    <cellStyle name="Vírgula 13 5 2 5" xfId="14752" xr:uid="{00000000-0005-0000-0000-00000F380000}"/>
    <cellStyle name="Vírgula 13 5 2 6" xfId="20641" xr:uid="{00000000-0005-0000-0000-000010380000}"/>
    <cellStyle name="Vírgula 13 5 2 7" xfId="22655" xr:uid="{00000000-0005-0000-0000-000011380000}"/>
    <cellStyle name="Vírgula 13 5 2 8" xfId="25857" xr:uid="{00000000-0005-0000-0000-000012380000}"/>
    <cellStyle name="Vírgula 13 5 2 9" xfId="38180" xr:uid="{00000000-0005-0000-0000-000013380000}"/>
    <cellStyle name="Vírgula 13 5 3" xfId="1779" xr:uid="{00000000-0005-0000-0000-000014380000}"/>
    <cellStyle name="Vírgula 13 5 3 10" xfId="47330" xr:uid="{00000000-0005-0000-0000-000015380000}"/>
    <cellStyle name="Vírgula 13 5 3 11" xfId="55256" xr:uid="{00000000-0005-0000-0000-000016380000}"/>
    <cellStyle name="Vírgula 13 5 3 12" xfId="3128" xr:uid="{00000000-0005-0000-0000-000017380000}"/>
    <cellStyle name="Vírgula 13 5 3 2" xfId="8629" xr:uid="{00000000-0005-0000-0000-000018380000}"/>
    <cellStyle name="Vírgula 13 5 3 2 2" xfId="17053" xr:uid="{00000000-0005-0000-0000-000019380000}"/>
    <cellStyle name="Vírgula 13 5 3 2 2 2" xfId="34111" xr:uid="{00000000-0005-0000-0000-00001A380000}"/>
    <cellStyle name="Vírgula 13 5 3 2 3" xfId="28609" xr:uid="{00000000-0005-0000-0000-00001B380000}"/>
    <cellStyle name="Vírgula 13 5 3 2 4" xfId="41803" xr:uid="{00000000-0005-0000-0000-00001C380000}"/>
    <cellStyle name="Vírgula 13 5 3 2 5" xfId="49529" xr:uid="{00000000-0005-0000-0000-00001D380000}"/>
    <cellStyle name="Vírgula 13 5 3 3" xfId="6430" xr:uid="{00000000-0005-0000-0000-00001E380000}"/>
    <cellStyle name="Vírgula 13 5 3 3 2" xfId="31360" xr:uid="{00000000-0005-0000-0000-00001F380000}"/>
    <cellStyle name="Vírgula 13 5 3 3 3" xfId="44923" xr:uid="{00000000-0005-0000-0000-000020380000}"/>
    <cellStyle name="Vírgula 13 5 3 4" xfId="14753" xr:uid="{00000000-0005-0000-0000-000021380000}"/>
    <cellStyle name="Vírgula 13 5 3 5" xfId="18681" xr:uid="{00000000-0005-0000-0000-000022380000}"/>
    <cellStyle name="Vírgula 13 5 3 6" xfId="20642" xr:uid="{00000000-0005-0000-0000-000023380000}"/>
    <cellStyle name="Vírgula 13 5 3 7" xfId="22656" xr:uid="{00000000-0005-0000-0000-000024380000}"/>
    <cellStyle name="Vírgula 13 5 3 8" xfId="25858" xr:uid="{00000000-0005-0000-0000-000025380000}"/>
    <cellStyle name="Vírgula 13 5 3 9" xfId="38181" xr:uid="{00000000-0005-0000-0000-000026380000}"/>
    <cellStyle name="Vírgula 13 5 4" xfId="7359" xr:uid="{00000000-0005-0000-0000-000027380000}"/>
    <cellStyle name="Vírgula 13 5 4 2" xfId="12039" xr:uid="{00000000-0005-0000-0000-000028380000}"/>
    <cellStyle name="Vírgula 13 5 4 2 2" xfId="34109" xr:uid="{00000000-0005-0000-0000-000029380000}"/>
    <cellStyle name="Vírgula 13 5 4 2 3" xfId="28607" xr:uid="{00000000-0005-0000-0000-00002A380000}"/>
    <cellStyle name="Vírgula 13 5 4 2 4" xfId="41801" xr:uid="{00000000-0005-0000-0000-00002B380000}"/>
    <cellStyle name="Vírgula 13 5 4 2 5" xfId="52963" xr:uid="{00000000-0005-0000-0000-00002C380000}"/>
    <cellStyle name="Vírgula 13 5 4 3" xfId="16387" xr:uid="{00000000-0005-0000-0000-00002D380000}"/>
    <cellStyle name="Vírgula 13 5 4 3 2" xfId="31358" xr:uid="{00000000-0005-0000-0000-00002E380000}"/>
    <cellStyle name="Vírgula 13 5 4 4" xfId="25856" xr:uid="{00000000-0005-0000-0000-00002F380000}"/>
    <cellStyle name="Vírgula 13 5 4 5" xfId="38179" xr:uid="{00000000-0005-0000-0000-000030380000}"/>
    <cellStyle name="Vírgula 13 5 4 6" xfId="48259" xr:uid="{00000000-0005-0000-0000-000031380000}"/>
    <cellStyle name="Vírgula 13 5 5" xfId="5056" xr:uid="{00000000-0005-0000-0000-000032380000}"/>
    <cellStyle name="Vírgula 13 5 5 2" xfId="11207" xr:uid="{00000000-0005-0000-0000-000033380000}"/>
    <cellStyle name="Vírgula 13 5 5 2 2" xfId="33036" xr:uid="{00000000-0005-0000-0000-000034380000}"/>
    <cellStyle name="Vírgula 13 5 5 2 3" xfId="40728" xr:uid="{00000000-0005-0000-0000-000035380000}"/>
    <cellStyle name="Vírgula 13 5 5 2 4" xfId="52189" xr:uid="{00000000-0005-0000-0000-000036380000}"/>
    <cellStyle name="Vírgula 13 5 5 3" xfId="27534" xr:uid="{00000000-0005-0000-0000-000037380000}"/>
    <cellStyle name="Vírgula 13 5 5 4" xfId="36857" xr:uid="{00000000-0005-0000-0000-000038380000}"/>
    <cellStyle name="Vírgula 13 5 5 5" xfId="51137" xr:uid="{00000000-0005-0000-0000-000039380000}"/>
    <cellStyle name="Vírgula 13 5 6" xfId="9316" xr:uid="{00000000-0005-0000-0000-00003A380000}"/>
    <cellStyle name="Vírgula 13 5 6 2" xfId="30285" xr:uid="{00000000-0005-0000-0000-00003B380000}"/>
    <cellStyle name="Vírgula 13 5 6 3" xfId="39971" xr:uid="{00000000-0005-0000-0000-00003C380000}"/>
    <cellStyle name="Vírgula 13 5 6 4" xfId="50462" xr:uid="{00000000-0005-0000-0000-00003D380000}"/>
    <cellStyle name="Vírgula 13 5 7" xfId="13400" xr:uid="{00000000-0005-0000-0000-00003E380000}"/>
    <cellStyle name="Vírgula 13 5 7 2" xfId="43653" xr:uid="{00000000-0005-0000-0000-00003F380000}"/>
    <cellStyle name="Vírgula 13 5 8" xfId="14751" xr:uid="{00000000-0005-0000-0000-000040380000}"/>
    <cellStyle name="Vírgula 13 5 9" xfId="20640" xr:uid="{00000000-0005-0000-0000-000041380000}"/>
    <cellStyle name="Vírgula 13 6" xfId="1071" xr:uid="{00000000-0005-0000-0000-000042380000}"/>
    <cellStyle name="Vírgula 13 6 10" xfId="24673" xr:uid="{00000000-0005-0000-0000-000043380000}"/>
    <cellStyle name="Vírgula 13 6 11" xfId="36238" xr:uid="{00000000-0005-0000-0000-000044380000}"/>
    <cellStyle name="Vírgula 13 6 12" xfId="46627" xr:uid="{00000000-0005-0000-0000-000045380000}"/>
    <cellStyle name="Vírgula 13 6 13" xfId="54559" xr:uid="{00000000-0005-0000-0000-000046380000}"/>
    <cellStyle name="Vírgula 13 6 14" xfId="3129" xr:uid="{00000000-0005-0000-0000-000047380000}"/>
    <cellStyle name="Vírgula 13 6 2" xfId="2007" xr:uid="{00000000-0005-0000-0000-000048380000}"/>
    <cellStyle name="Vírgula 13 6 2 10" xfId="47558" xr:uid="{00000000-0005-0000-0000-000049380000}"/>
    <cellStyle name="Vírgula 13 6 2 11" xfId="55484" xr:uid="{00000000-0005-0000-0000-00004A380000}"/>
    <cellStyle name="Vírgula 13 6 2 12" xfId="3130" xr:uid="{00000000-0005-0000-0000-00004B380000}"/>
    <cellStyle name="Vírgula 13 6 2 2" xfId="8857" xr:uid="{00000000-0005-0000-0000-00004C380000}"/>
    <cellStyle name="Vírgula 13 6 2 2 2" xfId="17054" xr:uid="{00000000-0005-0000-0000-00004D380000}"/>
    <cellStyle name="Vírgula 13 6 2 2 2 2" xfId="34113" xr:uid="{00000000-0005-0000-0000-00004E380000}"/>
    <cellStyle name="Vírgula 13 6 2 2 3" xfId="19779" xr:uid="{00000000-0005-0000-0000-00004F380000}"/>
    <cellStyle name="Vírgula 13 6 2 2 4" xfId="28611" xr:uid="{00000000-0005-0000-0000-000050380000}"/>
    <cellStyle name="Vírgula 13 6 2 2 5" xfId="41805" xr:uid="{00000000-0005-0000-0000-000051380000}"/>
    <cellStyle name="Vírgula 13 6 2 2 6" xfId="49757" xr:uid="{00000000-0005-0000-0000-000052380000}"/>
    <cellStyle name="Vírgula 13 6 2 3" xfId="6658" xr:uid="{00000000-0005-0000-0000-000053380000}"/>
    <cellStyle name="Vírgula 13 6 2 3 2" xfId="13275" xr:uid="{00000000-0005-0000-0000-000054380000}"/>
    <cellStyle name="Vírgula 13 6 2 3 3" xfId="31362" xr:uid="{00000000-0005-0000-0000-000055380000}"/>
    <cellStyle name="Vírgula 13 6 2 3 4" xfId="45151" xr:uid="{00000000-0005-0000-0000-000056380000}"/>
    <cellStyle name="Vírgula 13 6 2 4" xfId="14755" xr:uid="{00000000-0005-0000-0000-000057380000}"/>
    <cellStyle name="Vírgula 13 6 2 5" xfId="18094" xr:uid="{00000000-0005-0000-0000-000058380000}"/>
    <cellStyle name="Vírgula 13 6 2 6" xfId="20644" xr:uid="{00000000-0005-0000-0000-000059380000}"/>
    <cellStyle name="Vírgula 13 6 2 7" xfId="22658" xr:uid="{00000000-0005-0000-0000-00005A380000}"/>
    <cellStyle name="Vírgula 13 6 2 8" xfId="25860" xr:uid="{00000000-0005-0000-0000-00005B380000}"/>
    <cellStyle name="Vírgula 13 6 2 9" xfId="38183" xr:uid="{00000000-0005-0000-0000-00005C380000}"/>
    <cellStyle name="Vírgula 13 6 3" xfId="7986" xr:uid="{00000000-0005-0000-0000-00005D380000}"/>
    <cellStyle name="Vírgula 13 6 3 2" xfId="12040" xr:uid="{00000000-0005-0000-0000-00005E380000}"/>
    <cellStyle name="Vírgula 13 6 3 2 2" xfId="34112" xr:uid="{00000000-0005-0000-0000-00005F380000}"/>
    <cellStyle name="Vírgula 13 6 3 2 3" xfId="28610" xr:uid="{00000000-0005-0000-0000-000060380000}"/>
    <cellStyle name="Vírgula 13 6 3 2 4" xfId="41804" xr:uid="{00000000-0005-0000-0000-000061380000}"/>
    <cellStyle name="Vírgula 13 6 3 2 5" xfId="52964" xr:uid="{00000000-0005-0000-0000-000062380000}"/>
    <cellStyle name="Vírgula 13 6 3 3" xfId="12638" xr:uid="{00000000-0005-0000-0000-000063380000}"/>
    <cellStyle name="Vírgula 13 6 3 3 2" xfId="31361" xr:uid="{00000000-0005-0000-0000-000064380000}"/>
    <cellStyle name="Vírgula 13 6 3 4" xfId="18909" xr:uid="{00000000-0005-0000-0000-000065380000}"/>
    <cellStyle name="Vírgula 13 6 3 5" xfId="25859" xr:uid="{00000000-0005-0000-0000-000066380000}"/>
    <cellStyle name="Vírgula 13 6 3 6" xfId="38182" xr:uid="{00000000-0005-0000-0000-000067380000}"/>
    <cellStyle name="Vírgula 13 6 3 7" xfId="48886" xr:uid="{00000000-0005-0000-0000-000068380000}"/>
    <cellStyle name="Vírgula 13 6 4" xfId="5731" xr:uid="{00000000-0005-0000-0000-000069380000}"/>
    <cellStyle name="Vírgula 13 6 4 2" xfId="11435" xr:uid="{00000000-0005-0000-0000-00006A380000}"/>
    <cellStyle name="Vírgula 13 6 4 2 2" xfId="33264" xr:uid="{00000000-0005-0000-0000-00006B380000}"/>
    <cellStyle name="Vírgula 13 6 4 2 3" xfId="40956" xr:uid="{00000000-0005-0000-0000-00006C380000}"/>
    <cellStyle name="Vírgula 13 6 4 2 4" xfId="52417" xr:uid="{00000000-0005-0000-0000-00006D380000}"/>
    <cellStyle name="Vírgula 13 6 4 3" xfId="27762" xr:uid="{00000000-0005-0000-0000-00006E380000}"/>
    <cellStyle name="Vírgula 13 6 4 4" xfId="37085" xr:uid="{00000000-0005-0000-0000-00006F380000}"/>
    <cellStyle name="Vírgula 13 6 4 5" xfId="50660" xr:uid="{00000000-0005-0000-0000-000070380000}"/>
    <cellStyle name="Vírgula 13 6 5" xfId="10788" xr:uid="{00000000-0005-0000-0000-000071380000}"/>
    <cellStyle name="Vírgula 13 6 5 2" xfId="30513" xr:uid="{00000000-0005-0000-0000-000072380000}"/>
    <cellStyle name="Vírgula 13 6 5 3" xfId="40199" xr:uid="{00000000-0005-0000-0000-000073380000}"/>
    <cellStyle name="Vírgula 13 6 5 4" xfId="51670" xr:uid="{00000000-0005-0000-0000-000074380000}"/>
    <cellStyle name="Vírgula 13 6 6" xfId="13906" xr:uid="{00000000-0005-0000-0000-000075380000}"/>
    <cellStyle name="Vírgula 13 6 6 2" xfId="44280" xr:uid="{00000000-0005-0000-0000-000076380000}"/>
    <cellStyle name="Vírgula 13 6 7" xfId="14754" xr:uid="{00000000-0005-0000-0000-000077380000}"/>
    <cellStyle name="Vírgula 13 6 8" xfId="20643" xr:uid="{00000000-0005-0000-0000-000078380000}"/>
    <cellStyle name="Vírgula 13 6 9" xfId="22657" xr:uid="{00000000-0005-0000-0000-000079380000}"/>
    <cellStyle name="Vírgula 13 7" xfId="1311" xr:uid="{00000000-0005-0000-0000-00007A380000}"/>
    <cellStyle name="Vírgula 13 7 10" xfId="24949" xr:uid="{00000000-0005-0000-0000-00007B380000}"/>
    <cellStyle name="Vírgula 13 7 11" xfId="36514" xr:uid="{00000000-0005-0000-0000-00007C380000}"/>
    <cellStyle name="Vírgula 13 7 12" xfId="46867" xr:uid="{00000000-0005-0000-0000-00007D380000}"/>
    <cellStyle name="Vírgula 13 7 13" xfId="54799" xr:uid="{00000000-0005-0000-0000-00007E380000}"/>
    <cellStyle name="Vírgula 13 7 14" xfId="3131" xr:uid="{00000000-0005-0000-0000-00007F380000}"/>
    <cellStyle name="Vírgula 13 7 2" xfId="2235" xr:uid="{00000000-0005-0000-0000-000080380000}"/>
    <cellStyle name="Vírgula 13 7 2 10" xfId="47786" xr:uid="{00000000-0005-0000-0000-000081380000}"/>
    <cellStyle name="Vírgula 13 7 2 11" xfId="55712" xr:uid="{00000000-0005-0000-0000-000082380000}"/>
    <cellStyle name="Vírgula 13 7 2 12" xfId="3132" xr:uid="{00000000-0005-0000-0000-000083380000}"/>
    <cellStyle name="Vírgula 13 7 2 2" xfId="9085" xr:uid="{00000000-0005-0000-0000-000084380000}"/>
    <cellStyle name="Vírgula 13 7 2 2 2" xfId="17055" xr:uid="{00000000-0005-0000-0000-000085380000}"/>
    <cellStyle name="Vírgula 13 7 2 2 2 2" xfId="34115" xr:uid="{00000000-0005-0000-0000-000086380000}"/>
    <cellStyle name="Vírgula 13 7 2 2 3" xfId="20007" xr:uid="{00000000-0005-0000-0000-000087380000}"/>
    <cellStyle name="Vírgula 13 7 2 2 4" xfId="28613" xr:uid="{00000000-0005-0000-0000-000088380000}"/>
    <cellStyle name="Vírgula 13 7 2 2 5" xfId="41807" xr:uid="{00000000-0005-0000-0000-000089380000}"/>
    <cellStyle name="Vírgula 13 7 2 2 6" xfId="49985" xr:uid="{00000000-0005-0000-0000-00008A380000}"/>
    <cellStyle name="Vírgula 13 7 2 3" xfId="6886" xr:uid="{00000000-0005-0000-0000-00008B380000}"/>
    <cellStyle name="Vírgula 13 7 2 3 2" xfId="16274" xr:uid="{00000000-0005-0000-0000-00008C380000}"/>
    <cellStyle name="Vírgula 13 7 2 3 3" xfId="31364" xr:uid="{00000000-0005-0000-0000-00008D380000}"/>
    <cellStyle name="Vírgula 13 7 2 3 4" xfId="45379" xr:uid="{00000000-0005-0000-0000-00008E380000}"/>
    <cellStyle name="Vírgula 13 7 2 4" xfId="14757" xr:uid="{00000000-0005-0000-0000-00008F380000}"/>
    <cellStyle name="Vírgula 13 7 2 5" xfId="18265" xr:uid="{00000000-0005-0000-0000-000090380000}"/>
    <cellStyle name="Vírgula 13 7 2 6" xfId="20646" xr:uid="{00000000-0005-0000-0000-000091380000}"/>
    <cellStyle name="Vírgula 13 7 2 7" xfId="22660" xr:uid="{00000000-0005-0000-0000-000092380000}"/>
    <cellStyle name="Vírgula 13 7 2 8" xfId="25862" xr:uid="{00000000-0005-0000-0000-000093380000}"/>
    <cellStyle name="Vírgula 13 7 2 9" xfId="38185" xr:uid="{00000000-0005-0000-0000-000094380000}"/>
    <cellStyle name="Vírgula 13 7 3" xfId="8214" xr:uid="{00000000-0005-0000-0000-000095380000}"/>
    <cellStyle name="Vírgula 13 7 3 2" xfId="12041" xr:uid="{00000000-0005-0000-0000-000096380000}"/>
    <cellStyle name="Vírgula 13 7 3 2 2" xfId="34114" xr:uid="{00000000-0005-0000-0000-000097380000}"/>
    <cellStyle name="Vírgula 13 7 3 2 3" xfId="28612" xr:uid="{00000000-0005-0000-0000-000098380000}"/>
    <cellStyle name="Vírgula 13 7 3 2 4" xfId="41806" xr:uid="{00000000-0005-0000-0000-000099380000}"/>
    <cellStyle name="Vírgula 13 7 3 2 5" xfId="52965" xr:uid="{00000000-0005-0000-0000-00009A380000}"/>
    <cellStyle name="Vírgula 13 7 3 3" xfId="16360" xr:uid="{00000000-0005-0000-0000-00009B380000}"/>
    <cellStyle name="Vírgula 13 7 3 3 2" xfId="31363" xr:uid="{00000000-0005-0000-0000-00009C380000}"/>
    <cellStyle name="Vírgula 13 7 3 4" xfId="19137" xr:uid="{00000000-0005-0000-0000-00009D380000}"/>
    <cellStyle name="Vírgula 13 7 3 5" xfId="25861" xr:uid="{00000000-0005-0000-0000-00009E380000}"/>
    <cellStyle name="Vírgula 13 7 3 6" xfId="38184" xr:uid="{00000000-0005-0000-0000-00009F380000}"/>
    <cellStyle name="Vírgula 13 7 3 7" xfId="49114" xr:uid="{00000000-0005-0000-0000-0000A0380000}"/>
    <cellStyle name="Vírgula 13 7 4" xfId="5971" xr:uid="{00000000-0005-0000-0000-0000A1380000}"/>
    <cellStyle name="Vírgula 13 7 4 2" xfId="11663" xr:uid="{00000000-0005-0000-0000-0000A2380000}"/>
    <cellStyle name="Vírgula 13 7 4 2 2" xfId="33492" xr:uid="{00000000-0005-0000-0000-0000A3380000}"/>
    <cellStyle name="Vírgula 13 7 4 2 3" xfId="41184" xr:uid="{00000000-0005-0000-0000-0000A4380000}"/>
    <cellStyle name="Vírgula 13 7 4 2 4" xfId="52645" xr:uid="{00000000-0005-0000-0000-0000A5380000}"/>
    <cellStyle name="Vírgula 13 7 4 3" xfId="27990" xr:uid="{00000000-0005-0000-0000-0000A6380000}"/>
    <cellStyle name="Vírgula 13 7 4 4" xfId="37313" xr:uid="{00000000-0005-0000-0000-0000A7380000}"/>
    <cellStyle name="Vírgula 13 7 4 5" xfId="51219" xr:uid="{00000000-0005-0000-0000-0000A8380000}"/>
    <cellStyle name="Vírgula 13 7 5" xfId="10919" xr:uid="{00000000-0005-0000-0000-0000A9380000}"/>
    <cellStyle name="Vírgula 13 7 5 2" xfId="30741" xr:uid="{00000000-0005-0000-0000-0000AA380000}"/>
    <cellStyle name="Vírgula 13 7 5 3" xfId="40427" xr:uid="{00000000-0005-0000-0000-0000AB380000}"/>
    <cellStyle name="Vírgula 13 7 5 4" xfId="51898" xr:uid="{00000000-0005-0000-0000-0000AC380000}"/>
    <cellStyle name="Vírgula 13 7 6" xfId="14134" xr:uid="{00000000-0005-0000-0000-0000AD380000}"/>
    <cellStyle name="Vírgula 13 7 6 2" xfId="44508" xr:uid="{00000000-0005-0000-0000-0000AE380000}"/>
    <cellStyle name="Vírgula 13 7 7" xfId="14756" xr:uid="{00000000-0005-0000-0000-0000AF380000}"/>
    <cellStyle name="Vírgula 13 7 8" xfId="20645" xr:uid="{00000000-0005-0000-0000-0000B0380000}"/>
    <cellStyle name="Vírgula 13 7 9" xfId="22659" xr:uid="{00000000-0005-0000-0000-0000B1380000}"/>
    <cellStyle name="Vírgula 13 8" xfId="774" xr:uid="{00000000-0005-0000-0000-0000B2380000}"/>
    <cellStyle name="Vírgula 13 8 10" xfId="35905" xr:uid="{00000000-0005-0000-0000-0000B3380000}"/>
    <cellStyle name="Vírgula 13 8 11" xfId="46330" xr:uid="{00000000-0005-0000-0000-0000B4380000}"/>
    <cellStyle name="Vírgula 13 8 12" xfId="54262" xr:uid="{00000000-0005-0000-0000-0000B5380000}"/>
    <cellStyle name="Vírgula 13 8 13" xfId="3133" xr:uid="{00000000-0005-0000-0000-0000B6380000}"/>
    <cellStyle name="Vírgula 13 8 2" xfId="1722" xr:uid="{00000000-0005-0000-0000-0000B7380000}"/>
    <cellStyle name="Vírgula 13 8 2 10" xfId="47273" xr:uid="{00000000-0005-0000-0000-0000B8380000}"/>
    <cellStyle name="Vírgula 13 8 2 11" xfId="55199" xr:uid="{00000000-0005-0000-0000-0000B9380000}"/>
    <cellStyle name="Vírgula 13 8 2 12" xfId="3134" xr:uid="{00000000-0005-0000-0000-0000BA380000}"/>
    <cellStyle name="Vírgula 13 8 2 2" xfId="8572" xr:uid="{00000000-0005-0000-0000-0000BB380000}"/>
    <cellStyle name="Vírgula 13 8 2 2 2" xfId="17056" xr:uid="{00000000-0005-0000-0000-0000BC380000}"/>
    <cellStyle name="Vírgula 13 8 2 2 2 2" xfId="34117" xr:uid="{00000000-0005-0000-0000-0000BD380000}"/>
    <cellStyle name="Vírgula 13 8 2 2 3" xfId="19494" xr:uid="{00000000-0005-0000-0000-0000BE380000}"/>
    <cellStyle name="Vírgula 13 8 2 2 4" xfId="28615" xr:uid="{00000000-0005-0000-0000-0000BF380000}"/>
    <cellStyle name="Vírgula 13 8 2 2 5" xfId="41809" xr:uid="{00000000-0005-0000-0000-0000C0380000}"/>
    <cellStyle name="Vírgula 13 8 2 2 6" xfId="49472" xr:uid="{00000000-0005-0000-0000-0000C1380000}"/>
    <cellStyle name="Vírgula 13 8 2 3" xfId="6373" xr:uid="{00000000-0005-0000-0000-0000C2380000}"/>
    <cellStyle name="Vírgula 13 8 2 3 2" xfId="12203" xr:uid="{00000000-0005-0000-0000-0000C3380000}"/>
    <cellStyle name="Vírgula 13 8 2 3 3" xfId="31366" xr:uid="{00000000-0005-0000-0000-0000C4380000}"/>
    <cellStyle name="Vírgula 13 8 2 3 4" xfId="44866" xr:uid="{00000000-0005-0000-0000-0000C5380000}"/>
    <cellStyle name="Vírgula 13 8 2 4" xfId="14759" xr:uid="{00000000-0005-0000-0000-0000C6380000}"/>
    <cellStyle name="Vírgula 13 8 2 5" xfId="17977" xr:uid="{00000000-0005-0000-0000-0000C7380000}"/>
    <cellStyle name="Vírgula 13 8 2 6" xfId="20648" xr:uid="{00000000-0005-0000-0000-0000C8380000}"/>
    <cellStyle name="Vírgula 13 8 2 7" xfId="22662" xr:uid="{00000000-0005-0000-0000-0000C9380000}"/>
    <cellStyle name="Vírgula 13 8 2 8" xfId="25864" xr:uid="{00000000-0005-0000-0000-0000CA380000}"/>
    <cellStyle name="Vírgula 13 8 2 9" xfId="38187" xr:uid="{00000000-0005-0000-0000-0000CB380000}"/>
    <cellStyle name="Vírgula 13 8 3" xfId="7701" xr:uid="{00000000-0005-0000-0000-0000CC380000}"/>
    <cellStyle name="Vírgula 13 8 3 2" xfId="12042" xr:uid="{00000000-0005-0000-0000-0000CD380000}"/>
    <cellStyle name="Vírgula 13 8 3 2 2" xfId="34116" xr:uid="{00000000-0005-0000-0000-0000CE380000}"/>
    <cellStyle name="Vírgula 13 8 3 2 3" xfId="41808" xr:uid="{00000000-0005-0000-0000-0000CF380000}"/>
    <cellStyle name="Vírgula 13 8 3 2 4" xfId="52966" xr:uid="{00000000-0005-0000-0000-0000D0380000}"/>
    <cellStyle name="Vírgula 13 8 3 3" xfId="18624" xr:uid="{00000000-0005-0000-0000-0000D1380000}"/>
    <cellStyle name="Vírgula 13 8 3 4" xfId="28614" xr:uid="{00000000-0005-0000-0000-0000D2380000}"/>
    <cellStyle name="Vírgula 13 8 3 5" xfId="38186" xr:uid="{00000000-0005-0000-0000-0000D3380000}"/>
    <cellStyle name="Vírgula 13 8 3 6" xfId="48601" xr:uid="{00000000-0005-0000-0000-0000D4380000}"/>
    <cellStyle name="Vírgula 13 8 4" xfId="5434" xr:uid="{00000000-0005-0000-0000-0000D5380000}"/>
    <cellStyle name="Vírgula 13 8 4 2" xfId="12240" xr:uid="{00000000-0005-0000-0000-0000D6380000}"/>
    <cellStyle name="Vírgula 13 8 4 3" xfId="31365" xr:uid="{00000000-0005-0000-0000-0000D7380000}"/>
    <cellStyle name="Vírgula 13 8 4 4" xfId="39914" xr:uid="{00000000-0005-0000-0000-0000D8380000}"/>
    <cellStyle name="Vírgula 13 8 4 5" xfId="51076" xr:uid="{00000000-0005-0000-0000-0000D9380000}"/>
    <cellStyle name="Vírgula 13 8 5" xfId="13621" xr:uid="{00000000-0005-0000-0000-0000DA380000}"/>
    <cellStyle name="Vírgula 13 8 5 2" xfId="43995" xr:uid="{00000000-0005-0000-0000-0000DB380000}"/>
    <cellStyle name="Vírgula 13 8 6" xfId="14758" xr:uid="{00000000-0005-0000-0000-0000DC380000}"/>
    <cellStyle name="Vírgula 13 8 7" xfId="20647" xr:uid="{00000000-0005-0000-0000-0000DD380000}"/>
    <cellStyle name="Vírgula 13 8 8" xfId="22661" xr:uid="{00000000-0005-0000-0000-0000DE380000}"/>
    <cellStyle name="Vírgula 13 8 9" xfId="25863" xr:uid="{00000000-0005-0000-0000-0000DF380000}"/>
    <cellStyle name="Vírgula 13 9" xfId="660" xr:uid="{00000000-0005-0000-0000-0000E0380000}"/>
    <cellStyle name="Vírgula 13 9 10" xfId="46216" xr:uid="{00000000-0005-0000-0000-0000E1380000}"/>
    <cellStyle name="Vírgula 13 9 11" xfId="54148" xr:uid="{00000000-0005-0000-0000-0000E2380000}"/>
    <cellStyle name="Vírgula 13 9 12" xfId="3135" xr:uid="{00000000-0005-0000-0000-0000E3380000}"/>
    <cellStyle name="Vírgula 13 9 2" xfId="7587" xr:uid="{00000000-0005-0000-0000-0000E4380000}"/>
    <cellStyle name="Vírgula 13 9 2 2" xfId="17057" xr:uid="{00000000-0005-0000-0000-0000E5380000}"/>
    <cellStyle name="Vírgula 13 9 2 2 2" xfId="34118" xr:uid="{00000000-0005-0000-0000-0000E6380000}"/>
    <cellStyle name="Vírgula 13 9 2 3" xfId="19380" xr:uid="{00000000-0005-0000-0000-0000E7380000}"/>
    <cellStyle name="Vírgula 13 9 2 4" xfId="28616" xr:uid="{00000000-0005-0000-0000-0000E8380000}"/>
    <cellStyle name="Vírgula 13 9 2 5" xfId="41810" xr:uid="{00000000-0005-0000-0000-0000E9380000}"/>
    <cellStyle name="Vírgula 13 9 2 6" xfId="48487" xr:uid="{00000000-0005-0000-0000-0000EA380000}"/>
    <cellStyle name="Vírgula 13 9 3" xfId="5320" xr:uid="{00000000-0005-0000-0000-0000EB380000}"/>
    <cellStyle name="Vírgula 13 9 3 2" xfId="12824" xr:uid="{00000000-0005-0000-0000-0000EC380000}"/>
    <cellStyle name="Vírgula 13 9 3 3" xfId="31367" xr:uid="{00000000-0005-0000-0000-0000ED380000}"/>
    <cellStyle name="Vírgula 13 9 3 4" xfId="43881" xr:uid="{00000000-0005-0000-0000-0000EE380000}"/>
    <cellStyle name="Vírgula 13 9 4" xfId="14760" xr:uid="{00000000-0005-0000-0000-0000EF380000}"/>
    <cellStyle name="Vírgula 13 9 5" xfId="17863" xr:uid="{00000000-0005-0000-0000-0000F0380000}"/>
    <cellStyle name="Vírgula 13 9 6" xfId="20649" xr:uid="{00000000-0005-0000-0000-0000F1380000}"/>
    <cellStyle name="Vírgula 13 9 7" xfId="22663" xr:uid="{00000000-0005-0000-0000-0000F2380000}"/>
    <cellStyle name="Vírgula 13 9 8" xfId="25865" xr:uid="{00000000-0005-0000-0000-0000F3380000}"/>
    <cellStyle name="Vírgula 13 9 9" xfId="38188" xr:uid="{00000000-0005-0000-0000-0000F4380000}"/>
    <cellStyle name="Vírgula 14" xfId="116" xr:uid="{00000000-0005-0000-0000-0000F5380000}"/>
    <cellStyle name="Vírgula 14 10" xfId="14761" xr:uid="{00000000-0005-0000-0000-0000F6380000}"/>
    <cellStyle name="Vírgula 14 11" xfId="20650" xr:uid="{00000000-0005-0000-0000-0000F7380000}"/>
    <cellStyle name="Vírgula 14 12" xfId="22664" xr:uid="{00000000-0005-0000-0000-0000F8380000}"/>
    <cellStyle name="Vírgula 14 13" xfId="24398" xr:uid="{00000000-0005-0000-0000-0000F9380000}"/>
    <cellStyle name="Vírgula 14 14" xfId="35975" xr:uid="{00000000-0005-0000-0000-0000FA380000}"/>
    <cellStyle name="Vírgula 14 15" xfId="45673" xr:uid="{00000000-0005-0000-0000-0000FB380000}"/>
    <cellStyle name="Vírgula 14 16" xfId="53606" xr:uid="{00000000-0005-0000-0000-0000FC380000}"/>
    <cellStyle name="Vírgula 14 17" xfId="3136" xr:uid="{00000000-0005-0000-0000-0000FD380000}"/>
    <cellStyle name="Vírgula 14 2" xfId="397" xr:uid="{00000000-0005-0000-0000-0000FE380000}"/>
    <cellStyle name="Vírgula 14 2 10" xfId="24674" xr:uid="{00000000-0005-0000-0000-0000FF380000}"/>
    <cellStyle name="Vírgula 14 2 11" xfId="36239" xr:uid="{00000000-0005-0000-0000-000000390000}"/>
    <cellStyle name="Vírgula 14 2 12" xfId="45953" xr:uid="{00000000-0005-0000-0000-000001390000}"/>
    <cellStyle name="Vírgula 14 2 13" xfId="53885" xr:uid="{00000000-0005-0000-0000-000002390000}"/>
    <cellStyle name="Vírgula 14 2 14" xfId="3137" xr:uid="{00000000-0005-0000-0000-000003390000}"/>
    <cellStyle name="Vírgula 14 2 2" xfId="1072" xr:uid="{00000000-0005-0000-0000-000004390000}"/>
    <cellStyle name="Vírgula 14 2 2 10" xfId="46628" xr:uid="{00000000-0005-0000-0000-000005390000}"/>
    <cellStyle name="Vírgula 14 2 2 11" xfId="54560" xr:uid="{00000000-0005-0000-0000-000006390000}"/>
    <cellStyle name="Vírgula 14 2 2 12" xfId="3138" xr:uid="{00000000-0005-0000-0000-000007390000}"/>
    <cellStyle name="Vírgula 14 2 2 2" xfId="7987" xr:uid="{00000000-0005-0000-0000-000008390000}"/>
    <cellStyle name="Vírgula 14 2 2 2 2" xfId="17058" xr:uid="{00000000-0005-0000-0000-000009390000}"/>
    <cellStyle name="Vírgula 14 2 2 2 2 2" xfId="34121" xr:uid="{00000000-0005-0000-0000-00000A390000}"/>
    <cellStyle name="Vírgula 14 2 2 2 3" xfId="19780" xr:uid="{00000000-0005-0000-0000-00000B390000}"/>
    <cellStyle name="Vírgula 14 2 2 2 4" xfId="28619" xr:uid="{00000000-0005-0000-0000-00000C390000}"/>
    <cellStyle name="Vírgula 14 2 2 2 5" xfId="41813" xr:uid="{00000000-0005-0000-0000-00000D390000}"/>
    <cellStyle name="Vírgula 14 2 2 2 6" xfId="48887" xr:uid="{00000000-0005-0000-0000-00000E390000}"/>
    <cellStyle name="Vírgula 14 2 2 3" xfId="5732" xr:uid="{00000000-0005-0000-0000-00000F390000}"/>
    <cellStyle name="Vírgula 14 2 2 3 2" xfId="16396" xr:uid="{00000000-0005-0000-0000-000010390000}"/>
    <cellStyle name="Vírgula 14 2 2 3 3" xfId="31370" xr:uid="{00000000-0005-0000-0000-000011390000}"/>
    <cellStyle name="Vírgula 14 2 2 3 4" xfId="44281" xr:uid="{00000000-0005-0000-0000-000012390000}"/>
    <cellStyle name="Vírgula 14 2 2 4" xfId="14763" xr:uid="{00000000-0005-0000-0000-000013390000}"/>
    <cellStyle name="Vírgula 14 2 2 5" xfId="18095" xr:uid="{00000000-0005-0000-0000-000014390000}"/>
    <cellStyle name="Vírgula 14 2 2 6" xfId="20652" xr:uid="{00000000-0005-0000-0000-000015390000}"/>
    <cellStyle name="Vírgula 14 2 2 7" xfId="22666" xr:uid="{00000000-0005-0000-0000-000016390000}"/>
    <cellStyle name="Vírgula 14 2 2 8" xfId="25868" xr:uid="{00000000-0005-0000-0000-000017390000}"/>
    <cellStyle name="Vírgula 14 2 2 9" xfId="38191" xr:uid="{00000000-0005-0000-0000-000018390000}"/>
    <cellStyle name="Vírgula 14 2 3" xfId="2008" xr:uid="{00000000-0005-0000-0000-000019390000}"/>
    <cellStyle name="Vírgula 14 2 3 2" xfId="8858" xr:uid="{00000000-0005-0000-0000-00001A390000}"/>
    <cellStyle name="Vírgula 14 2 3 2 2" xfId="34120" xr:uid="{00000000-0005-0000-0000-00001B390000}"/>
    <cellStyle name="Vírgula 14 2 3 2 3" xfId="28618" xr:uid="{00000000-0005-0000-0000-00001C390000}"/>
    <cellStyle name="Vírgula 14 2 3 2 4" xfId="41812" xr:uid="{00000000-0005-0000-0000-00001D390000}"/>
    <cellStyle name="Vírgula 14 2 3 2 5" xfId="49758" xr:uid="{00000000-0005-0000-0000-00001E390000}"/>
    <cellStyle name="Vírgula 14 2 3 3" xfId="12667" xr:uid="{00000000-0005-0000-0000-00001F390000}"/>
    <cellStyle name="Vírgula 14 2 3 3 2" xfId="31369" xr:uid="{00000000-0005-0000-0000-000020390000}"/>
    <cellStyle name="Vírgula 14 2 3 3 3" xfId="45152" xr:uid="{00000000-0005-0000-0000-000021390000}"/>
    <cellStyle name="Vírgula 14 2 3 4" xfId="18910" xr:uid="{00000000-0005-0000-0000-000022390000}"/>
    <cellStyle name="Vírgula 14 2 3 5" xfId="25867" xr:uid="{00000000-0005-0000-0000-000023390000}"/>
    <cellStyle name="Vírgula 14 2 3 6" xfId="38190" xr:uid="{00000000-0005-0000-0000-000024390000}"/>
    <cellStyle name="Vírgula 14 2 3 7" xfId="47559" xr:uid="{00000000-0005-0000-0000-000025390000}"/>
    <cellStyle name="Vírgula 14 2 3 8" xfId="55485" xr:uid="{00000000-0005-0000-0000-000026390000}"/>
    <cellStyle name="Vírgula 14 2 3 9" xfId="6659" xr:uid="{00000000-0005-0000-0000-000027390000}"/>
    <cellStyle name="Vírgula 14 2 4" xfId="7360" xr:uid="{00000000-0005-0000-0000-000028390000}"/>
    <cellStyle name="Vírgula 14 2 4 2" xfId="11436" xr:uid="{00000000-0005-0000-0000-000029390000}"/>
    <cellStyle name="Vírgula 14 2 4 2 2" xfId="33265" xr:uid="{00000000-0005-0000-0000-00002A390000}"/>
    <cellStyle name="Vírgula 14 2 4 2 3" xfId="40957" xr:uid="{00000000-0005-0000-0000-00002B390000}"/>
    <cellStyle name="Vírgula 14 2 4 2 4" xfId="52418" xr:uid="{00000000-0005-0000-0000-00002C390000}"/>
    <cellStyle name="Vírgula 14 2 4 3" xfId="27763" xr:uid="{00000000-0005-0000-0000-00002D390000}"/>
    <cellStyle name="Vírgula 14 2 4 4" xfId="37086" xr:uid="{00000000-0005-0000-0000-00002E390000}"/>
    <cellStyle name="Vírgula 14 2 4 5" xfId="48260" xr:uid="{00000000-0005-0000-0000-00002F390000}"/>
    <cellStyle name="Vírgula 14 2 5" xfId="5057" xr:uid="{00000000-0005-0000-0000-000030390000}"/>
    <cellStyle name="Vírgula 14 2 5 2" xfId="30514" xr:uid="{00000000-0005-0000-0000-000031390000}"/>
    <cellStyle name="Vírgula 14 2 5 3" xfId="40200" xr:uid="{00000000-0005-0000-0000-000032390000}"/>
    <cellStyle name="Vírgula 14 2 5 4" xfId="51671" xr:uid="{00000000-0005-0000-0000-000033390000}"/>
    <cellStyle name="Vírgula 14 2 6" xfId="13907" xr:uid="{00000000-0005-0000-0000-000034390000}"/>
    <cellStyle name="Vírgula 14 2 6 2" xfId="43654" xr:uid="{00000000-0005-0000-0000-000035390000}"/>
    <cellStyle name="Vírgula 14 2 7" xfId="14762" xr:uid="{00000000-0005-0000-0000-000036390000}"/>
    <cellStyle name="Vírgula 14 2 8" xfId="20651" xr:uid="{00000000-0005-0000-0000-000037390000}"/>
    <cellStyle name="Vírgula 14 2 9" xfId="22665" xr:uid="{00000000-0005-0000-0000-000038390000}"/>
    <cellStyle name="Vírgula 14 3" xfId="1312" xr:uid="{00000000-0005-0000-0000-000039390000}"/>
    <cellStyle name="Vírgula 14 3 10" xfId="24950" xr:uid="{00000000-0005-0000-0000-00003A390000}"/>
    <cellStyle name="Vírgula 14 3 11" xfId="36515" xr:uid="{00000000-0005-0000-0000-00003B390000}"/>
    <cellStyle name="Vírgula 14 3 12" xfId="46868" xr:uid="{00000000-0005-0000-0000-00003C390000}"/>
    <cellStyle name="Vírgula 14 3 13" xfId="54800" xr:uid="{00000000-0005-0000-0000-00003D390000}"/>
    <cellStyle name="Vírgula 14 3 14" xfId="3139" xr:uid="{00000000-0005-0000-0000-00003E390000}"/>
    <cellStyle name="Vírgula 14 3 2" xfId="2236" xr:uid="{00000000-0005-0000-0000-00003F390000}"/>
    <cellStyle name="Vírgula 14 3 2 10" xfId="47787" xr:uid="{00000000-0005-0000-0000-000040390000}"/>
    <cellStyle name="Vírgula 14 3 2 11" xfId="55713" xr:uid="{00000000-0005-0000-0000-000041390000}"/>
    <cellStyle name="Vírgula 14 3 2 12" xfId="3140" xr:uid="{00000000-0005-0000-0000-000042390000}"/>
    <cellStyle name="Vírgula 14 3 2 2" xfId="9086" xr:uid="{00000000-0005-0000-0000-000043390000}"/>
    <cellStyle name="Vírgula 14 3 2 2 2" xfId="17059" xr:uid="{00000000-0005-0000-0000-000044390000}"/>
    <cellStyle name="Vírgula 14 3 2 2 2 2" xfId="34123" xr:uid="{00000000-0005-0000-0000-000045390000}"/>
    <cellStyle name="Vírgula 14 3 2 2 3" xfId="20008" xr:uid="{00000000-0005-0000-0000-000046390000}"/>
    <cellStyle name="Vírgula 14 3 2 2 4" xfId="28621" xr:uid="{00000000-0005-0000-0000-000047390000}"/>
    <cellStyle name="Vírgula 14 3 2 2 5" xfId="41815" xr:uid="{00000000-0005-0000-0000-000048390000}"/>
    <cellStyle name="Vírgula 14 3 2 2 6" xfId="49986" xr:uid="{00000000-0005-0000-0000-000049390000}"/>
    <cellStyle name="Vírgula 14 3 2 3" xfId="6887" xr:uid="{00000000-0005-0000-0000-00004A390000}"/>
    <cellStyle name="Vírgula 14 3 2 3 2" xfId="10288" xr:uid="{00000000-0005-0000-0000-00004B390000}"/>
    <cellStyle name="Vírgula 14 3 2 3 3" xfId="31372" xr:uid="{00000000-0005-0000-0000-00004C390000}"/>
    <cellStyle name="Vírgula 14 3 2 3 4" xfId="45380" xr:uid="{00000000-0005-0000-0000-00004D390000}"/>
    <cellStyle name="Vírgula 14 3 2 4" xfId="14765" xr:uid="{00000000-0005-0000-0000-00004E390000}"/>
    <cellStyle name="Vírgula 14 3 2 5" xfId="18266" xr:uid="{00000000-0005-0000-0000-00004F390000}"/>
    <cellStyle name="Vírgula 14 3 2 6" xfId="20654" xr:uid="{00000000-0005-0000-0000-000050390000}"/>
    <cellStyle name="Vírgula 14 3 2 7" xfId="22668" xr:uid="{00000000-0005-0000-0000-000051390000}"/>
    <cellStyle name="Vírgula 14 3 2 8" xfId="25870" xr:uid="{00000000-0005-0000-0000-000052390000}"/>
    <cellStyle name="Vírgula 14 3 2 9" xfId="38193" xr:uid="{00000000-0005-0000-0000-000053390000}"/>
    <cellStyle name="Vírgula 14 3 3" xfId="8215" xr:uid="{00000000-0005-0000-0000-000054390000}"/>
    <cellStyle name="Vírgula 14 3 3 2" xfId="12044" xr:uid="{00000000-0005-0000-0000-000055390000}"/>
    <cellStyle name="Vírgula 14 3 3 2 2" xfId="34122" xr:uid="{00000000-0005-0000-0000-000056390000}"/>
    <cellStyle name="Vírgula 14 3 3 2 3" xfId="28620" xr:uid="{00000000-0005-0000-0000-000057390000}"/>
    <cellStyle name="Vírgula 14 3 3 2 4" xfId="41814" xr:uid="{00000000-0005-0000-0000-000058390000}"/>
    <cellStyle name="Vírgula 14 3 3 2 5" xfId="52968" xr:uid="{00000000-0005-0000-0000-000059390000}"/>
    <cellStyle name="Vírgula 14 3 3 3" xfId="12405" xr:uid="{00000000-0005-0000-0000-00005A390000}"/>
    <cellStyle name="Vírgula 14 3 3 3 2" xfId="31371" xr:uid="{00000000-0005-0000-0000-00005B390000}"/>
    <cellStyle name="Vírgula 14 3 3 4" xfId="19138" xr:uid="{00000000-0005-0000-0000-00005C390000}"/>
    <cellStyle name="Vírgula 14 3 3 5" xfId="25869" xr:uid="{00000000-0005-0000-0000-00005D390000}"/>
    <cellStyle name="Vírgula 14 3 3 6" xfId="38192" xr:uid="{00000000-0005-0000-0000-00005E390000}"/>
    <cellStyle name="Vírgula 14 3 3 7" xfId="49115" xr:uid="{00000000-0005-0000-0000-00005F390000}"/>
    <cellStyle name="Vírgula 14 3 4" xfId="5972" xr:uid="{00000000-0005-0000-0000-000060390000}"/>
    <cellStyle name="Vírgula 14 3 4 2" xfId="11664" xr:uid="{00000000-0005-0000-0000-000061390000}"/>
    <cellStyle name="Vírgula 14 3 4 2 2" xfId="33493" xr:uid="{00000000-0005-0000-0000-000062390000}"/>
    <cellStyle name="Vírgula 14 3 4 2 3" xfId="41185" xr:uid="{00000000-0005-0000-0000-000063390000}"/>
    <cellStyle name="Vírgula 14 3 4 2 4" xfId="52646" xr:uid="{00000000-0005-0000-0000-000064390000}"/>
    <cellStyle name="Vírgula 14 3 4 3" xfId="27991" xr:uid="{00000000-0005-0000-0000-000065390000}"/>
    <cellStyle name="Vírgula 14 3 4 4" xfId="37314" xr:uid="{00000000-0005-0000-0000-000066390000}"/>
    <cellStyle name="Vírgula 14 3 4 5" xfId="50924" xr:uid="{00000000-0005-0000-0000-000067390000}"/>
    <cellStyle name="Vírgula 14 3 5" xfId="10920" xr:uid="{00000000-0005-0000-0000-000068390000}"/>
    <cellStyle name="Vírgula 14 3 5 2" xfId="30742" xr:uid="{00000000-0005-0000-0000-000069390000}"/>
    <cellStyle name="Vírgula 14 3 5 3" xfId="40428" xr:uid="{00000000-0005-0000-0000-00006A390000}"/>
    <cellStyle name="Vírgula 14 3 5 4" xfId="51899" xr:uid="{00000000-0005-0000-0000-00006B390000}"/>
    <cellStyle name="Vírgula 14 3 6" xfId="14135" xr:uid="{00000000-0005-0000-0000-00006C390000}"/>
    <cellStyle name="Vírgula 14 3 6 2" xfId="44509" xr:uid="{00000000-0005-0000-0000-00006D390000}"/>
    <cellStyle name="Vírgula 14 3 7" xfId="14764" xr:uid="{00000000-0005-0000-0000-00006E390000}"/>
    <cellStyle name="Vírgula 14 3 8" xfId="20653" xr:uid="{00000000-0005-0000-0000-00006F390000}"/>
    <cellStyle name="Vírgula 14 3 9" xfId="22667" xr:uid="{00000000-0005-0000-0000-000070390000}"/>
    <cellStyle name="Vírgula 14 4" xfId="832" xr:uid="{00000000-0005-0000-0000-000071390000}"/>
    <cellStyle name="Vírgula 14 4 10" xfId="46388" xr:uid="{00000000-0005-0000-0000-000072390000}"/>
    <cellStyle name="Vírgula 14 4 11" xfId="54320" xr:uid="{00000000-0005-0000-0000-000073390000}"/>
    <cellStyle name="Vírgula 14 4 12" xfId="3141" xr:uid="{00000000-0005-0000-0000-000074390000}"/>
    <cellStyle name="Vírgula 14 4 2" xfId="7759" xr:uid="{00000000-0005-0000-0000-000075390000}"/>
    <cellStyle name="Vírgula 14 4 2 2" xfId="10587" xr:uid="{00000000-0005-0000-0000-000076390000}"/>
    <cellStyle name="Vírgula 14 4 2 2 2" xfId="34124" xr:uid="{00000000-0005-0000-0000-000077390000}"/>
    <cellStyle name="Vírgula 14 4 2 3" xfId="9593" xr:uid="{00000000-0005-0000-0000-000078390000}"/>
    <cellStyle name="Vírgula 14 4 2 4" xfId="19552" xr:uid="{00000000-0005-0000-0000-000079390000}"/>
    <cellStyle name="Vírgula 14 4 2 5" xfId="28622" xr:uid="{00000000-0005-0000-0000-00007A390000}"/>
    <cellStyle name="Vírgula 14 4 2 6" xfId="41816" xr:uid="{00000000-0005-0000-0000-00007B390000}"/>
    <cellStyle name="Vírgula 14 4 2 7" xfId="48659" xr:uid="{00000000-0005-0000-0000-00007C390000}"/>
    <cellStyle name="Vírgula 14 4 3" xfId="5492" xr:uid="{00000000-0005-0000-0000-00007D390000}"/>
    <cellStyle name="Vírgula 14 4 3 2" xfId="16442" xr:uid="{00000000-0005-0000-0000-00007E390000}"/>
    <cellStyle name="Vírgula 14 4 3 3" xfId="31373" xr:uid="{00000000-0005-0000-0000-00007F390000}"/>
    <cellStyle name="Vírgula 14 4 3 4" xfId="44053" xr:uid="{00000000-0005-0000-0000-000080390000}"/>
    <cellStyle name="Vírgula 14 4 4" xfId="13679" xr:uid="{00000000-0005-0000-0000-000081390000}"/>
    <cellStyle name="Vírgula 14 4 5" xfId="14766" xr:uid="{00000000-0005-0000-0000-000082390000}"/>
    <cellStyle name="Vírgula 14 4 6" xfId="20655" xr:uid="{00000000-0005-0000-0000-000083390000}"/>
    <cellStyle name="Vírgula 14 4 7" xfId="22669" xr:uid="{00000000-0005-0000-0000-000084390000}"/>
    <cellStyle name="Vírgula 14 4 8" xfId="25871" xr:uid="{00000000-0005-0000-0000-000085390000}"/>
    <cellStyle name="Vírgula 14 4 9" xfId="38194" xr:uid="{00000000-0005-0000-0000-000086390000}"/>
    <cellStyle name="Vírgula 14 5" xfId="1780" xr:uid="{00000000-0005-0000-0000-000087390000}"/>
    <cellStyle name="Vírgula 14 5 10" xfId="47331" xr:uid="{00000000-0005-0000-0000-000088390000}"/>
    <cellStyle name="Vírgula 14 5 11" xfId="55257" xr:uid="{00000000-0005-0000-0000-000089390000}"/>
    <cellStyle name="Vírgula 14 5 12" xfId="3142" xr:uid="{00000000-0005-0000-0000-00008A390000}"/>
    <cellStyle name="Vírgula 14 5 2" xfId="8630" xr:uid="{00000000-0005-0000-0000-00008B390000}"/>
    <cellStyle name="Vírgula 14 5 2 2" xfId="17060" xr:uid="{00000000-0005-0000-0000-00008C390000}"/>
    <cellStyle name="Vírgula 14 5 2 2 2" xfId="34125" xr:uid="{00000000-0005-0000-0000-00008D390000}"/>
    <cellStyle name="Vírgula 14 5 2 3" xfId="28623" xr:uid="{00000000-0005-0000-0000-00008E390000}"/>
    <cellStyle name="Vírgula 14 5 2 4" xfId="41817" xr:uid="{00000000-0005-0000-0000-00008F390000}"/>
    <cellStyle name="Vírgula 14 5 2 5" xfId="49530" xr:uid="{00000000-0005-0000-0000-000090390000}"/>
    <cellStyle name="Vírgula 14 5 3" xfId="6431" xr:uid="{00000000-0005-0000-0000-000091390000}"/>
    <cellStyle name="Vírgula 14 5 3 2" xfId="31374" xr:uid="{00000000-0005-0000-0000-000092390000}"/>
    <cellStyle name="Vírgula 14 5 3 3" xfId="44924" xr:uid="{00000000-0005-0000-0000-000093390000}"/>
    <cellStyle name="Vírgula 14 5 4" xfId="14767" xr:uid="{00000000-0005-0000-0000-000094390000}"/>
    <cellStyle name="Vírgula 14 5 5" xfId="18682" xr:uid="{00000000-0005-0000-0000-000095390000}"/>
    <cellStyle name="Vírgula 14 5 6" xfId="20656" xr:uid="{00000000-0005-0000-0000-000096390000}"/>
    <cellStyle name="Vírgula 14 5 7" xfId="22670" xr:uid="{00000000-0005-0000-0000-000097390000}"/>
    <cellStyle name="Vírgula 14 5 8" xfId="25872" xr:uid="{00000000-0005-0000-0000-000098390000}"/>
    <cellStyle name="Vírgula 14 5 9" xfId="38195" xr:uid="{00000000-0005-0000-0000-000099390000}"/>
    <cellStyle name="Vírgula 14 6" xfId="7131" xr:uid="{00000000-0005-0000-0000-00009A390000}"/>
    <cellStyle name="Vírgula 14 6 2" xfId="12043" xr:uid="{00000000-0005-0000-0000-00009B390000}"/>
    <cellStyle name="Vírgula 14 6 2 2" xfId="34119" xr:uid="{00000000-0005-0000-0000-00009C390000}"/>
    <cellStyle name="Vírgula 14 6 2 3" xfId="28617" xr:uid="{00000000-0005-0000-0000-00009D390000}"/>
    <cellStyle name="Vírgula 14 6 2 4" xfId="41811" xr:uid="{00000000-0005-0000-0000-00009E390000}"/>
    <cellStyle name="Vírgula 14 6 2 5" xfId="52967" xr:uid="{00000000-0005-0000-0000-00009F390000}"/>
    <cellStyle name="Vírgula 14 6 3" xfId="16452" xr:uid="{00000000-0005-0000-0000-0000A0390000}"/>
    <cellStyle name="Vírgula 14 6 3 2" xfId="31368" xr:uid="{00000000-0005-0000-0000-0000A1390000}"/>
    <cellStyle name="Vírgula 14 6 4" xfId="25866" xr:uid="{00000000-0005-0000-0000-0000A2390000}"/>
    <cellStyle name="Vírgula 14 6 5" xfId="38189" xr:uid="{00000000-0005-0000-0000-0000A3390000}"/>
    <cellStyle name="Vírgula 14 6 6" xfId="48031" xr:uid="{00000000-0005-0000-0000-0000A4390000}"/>
    <cellStyle name="Vírgula 14 7" xfId="4779" xr:uid="{00000000-0005-0000-0000-0000A5390000}"/>
    <cellStyle name="Vírgula 14 7 2" xfId="11208" xr:uid="{00000000-0005-0000-0000-0000A6390000}"/>
    <cellStyle name="Vírgula 14 7 2 2" xfId="33037" xr:uid="{00000000-0005-0000-0000-0000A7390000}"/>
    <cellStyle name="Vírgula 14 7 2 3" xfId="40729" xr:uid="{00000000-0005-0000-0000-0000A8390000}"/>
    <cellStyle name="Vírgula 14 7 2 4" xfId="52190" xr:uid="{00000000-0005-0000-0000-0000A9390000}"/>
    <cellStyle name="Vírgula 14 7 3" xfId="27535" xr:uid="{00000000-0005-0000-0000-0000AA390000}"/>
    <cellStyle name="Vírgula 14 7 4" xfId="36858" xr:uid="{00000000-0005-0000-0000-0000AB390000}"/>
    <cellStyle name="Vírgula 14 7 5" xfId="50706" xr:uid="{00000000-0005-0000-0000-0000AC390000}"/>
    <cellStyle name="Vírgula 14 8" xfId="9885" xr:uid="{00000000-0005-0000-0000-0000AD390000}"/>
    <cellStyle name="Vírgula 14 8 2" xfId="30286" xr:uid="{00000000-0005-0000-0000-0000AE390000}"/>
    <cellStyle name="Vírgula 14 8 3" xfId="39972" xr:uid="{00000000-0005-0000-0000-0000AF390000}"/>
    <cellStyle name="Vírgula 14 8 4" xfId="51223" xr:uid="{00000000-0005-0000-0000-0000B0390000}"/>
    <cellStyle name="Vírgula 14 9" xfId="13401" xr:uid="{00000000-0005-0000-0000-0000B1390000}"/>
    <cellStyle name="Vírgula 14 9 2" xfId="43423" xr:uid="{00000000-0005-0000-0000-0000B2390000}"/>
    <cellStyle name="Vírgula 15" xfId="254" xr:uid="{00000000-0005-0000-0000-0000B3390000}"/>
    <cellStyle name="Vírgula 15 10" xfId="14768" xr:uid="{00000000-0005-0000-0000-0000B4390000}"/>
    <cellStyle name="Vírgula 15 11" xfId="20657" xr:uid="{00000000-0005-0000-0000-0000B5390000}"/>
    <cellStyle name="Vírgula 15 12" xfId="22671" xr:uid="{00000000-0005-0000-0000-0000B6390000}"/>
    <cellStyle name="Vírgula 15 13" xfId="24536" xr:uid="{00000000-0005-0000-0000-0000B7390000}"/>
    <cellStyle name="Vírgula 15 14" xfId="36101" xr:uid="{00000000-0005-0000-0000-0000B8390000}"/>
    <cellStyle name="Vírgula 15 15" xfId="45811" xr:uid="{00000000-0005-0000-0000-0000B9390000}"/>
    <cellStyle name="Vírgula 15 16" xfId="53744" xr:uid="{00000000-0005-0000-0000-0000BA390000}"/>
    <cellStyle name="Vírgula 15 17" xfId="3143" xr:uid="{00000000-0005-0000-0000-0000BB390000}"/>
    <cellStyle name="Vírgula 15 2" xfId="535" xr:uid="{00000000-0005-0000-0000-0000BC390000}"/>
    <cellStyle name="Vírgula 15 2 10" xfId="24812" xr:uid="{00000000-0005-0000-0000-0000BD390000}"/>
    <cellStyle name="Vírgula 15 2 11" xfId="36377" xr:uid="{00000000-0005-0000-0000-0000BE390000}"/>
    <cellStyle name="Vírgula 15 2 12" xfId="46091" xr:uid="{00000000-0005-0000-0000-0000BF390000}"/>
    <cellStyle name="Vírgula 15 2 13" xfId="54023" xr:uid="{00000000-0005-0000-0000-0000C0390000}"/>
    <cellStyle name="Vírgula 15 2 14" xfId="3144" xr:uid="{00000000-0005-0000-0000-0000C1390000}"/>
    <cellStyle name="Vírgula 15 2 2" xfId="1186" xr:uid="{00000000-0005-0000-0000-0000C2390000}"/>
    <cellStyle name="Vírgula 15 2 2 10" xfId="46742" xr:uid="{00000000-0005-0000-0000-0000C3390000}"/>
    <cellStyle name="Vírgula 15 2 2 11" xfId="54674" xr:uid="{00000000-0005-0000-0000-0000C4390000}"/>
    <cellStyle name="Vírgula 15 2 2 12" xfId="3145" xr:uid="{00000000-0005-0000-0000-0000C5390000}"/>
    <cellStyle name="Vírgula 15 2 2 2" xfId="8101" xr:uid="{00000000-0005-0000-0000-0000C6390000}"/>
    <cellStyle name="Vírgula 15 2 2 2 2" xfId="17061" xr:uid="{00000000-0005-0000-0000-0000C7390000}"/>
    <cellStyle name="Vírgula 15 2 2 2 2 2" xfId="34128" xr:uid="{00000000-0005-0000-0000-0000C8390000}"/>
    <cellStyle name="Vírgula 15 2 2 2 3" xfId="19894" xr:uid="{00000000-0005-0000-0000-0000C9390000}"/>
    <cellStyle name="Vírgula 15 2 2 2 4" xfId="28626" xr:uid="{00000000-0005-0000-0000-0000CA390000}"/>
    <cellStyle name="Vírgula 15 2 2 2 5" xfId="41820" xr:uid="{00000000-0005-0000-0000-0000CB390000}"/>
    <cellStyle name="Vírgula 15 2 2 2 6" xfId="49001" xr:uid="{00000000-0005-0000-0000-0000CC390000}"/>
    <cellStyle name="Vírgula 15 2 2 3" xfId="5846" xr:uid="{00000000-0005-0000-0000-0000CD390000}"/>
    <cellStyle name="Vírgula 15 2 2 3 2" xfId="9865" xr:uid="{00000000-0005-0000-0000-0000CE390000}"/>
    <cellStyle name="Vírgula 15 2 2 3 3" xfId="31377" xr:uid="{00000000-0005-0000-0000-0000CF390000}"/>
    <cellStyle name="Vírgula 15 2 2 3 4" xfId="44395" xr:uid="{00000000-0005-0000-0000-0000D0390000}"/>
    <cellStyle name="Vírgula 15 2 2 4" xfId="14770" xr:uid="{00000000-0005-0000-0000-0000D1390000}"/>
    <cellStyle name="Vírgula 15 2 2 5" xfId="18152" xr:uid="{00000000-0005-0000-0000-0000D2390000}"/>
    <cellStyle name="Vírgula 15 2 2 6" xfId="20659" xr:uid="{00000000-0005-0000-0000-0000D3390000}"/>
    <cellStyle name="Vírgula 15 2 2 7" xfId="22673" xr:uid="{00000000-0005-0000-0000-0000D4390000}"/>
    <cellStyle name="Vírgula 15 2 2 8" xfId="25875" xr:uid="{00000000-0005-0000-0000-0000D5390000}"/>
    <cellStyle name="Vírgula 15 2 2 9" xfId="38198" xr:uid="{00000000-0005-0000-0000-0000D6390000}"/>
    <cellStyle name="Vírgula 15 2 3" xfId="2122" xr:uid="{00000000-0005-0000-0000-0000D7390000}"/>
    <cellStyle name="Vírgula 15 2 3 2" xfId="8972" xr:uid="{00000000-0005-0000-0000-0000D8390000}"/>
    <cellStyle name="Vírgula 15 2 3 2 2" xfId="34127" xr:uid="{00000000-0005-0000-0000-0000D9390000}"/>
    <cellStyle name="Vírgula 15 2 3 2 3" xfId="28625" xr:uid="{00000000-0005-0000-0000-0000DA390000}"/>
    <cellStyle name="Vírgula 15 2 3 2 4" xfId="41819" xr:uid="{00000000-0005-0000-0000-0000DB390000}"/>
    <cellStyle name="Vírgula 15 2 3 2 5" xfId="49872" xr:uid="{00000000-0005-0000-0000-0000DC390000}"/>
    <cellStyle name="Vírgula 15 2 3 3" xfId="9290" xr:uid="{00000000-0005-0000-0000-0000DD390000}"/>
    <cellStyle name="Vírgula 15 2 3 3 2" xfId="31376" xr:uid="{00000000-0005-0000-0000-0000DE390000}"/>
    <cellStyle name="Vírgula 15 2 3 3 3" xfId="45266" xr:uid="{00000000-0005-0000-0000-0000DF390000}"/>
    <cellStyle name="Vírgula 15 2 3 4" xfId="19024" xr:uid="{00000000-0005-0000-0000-0000E0390000}"/>
    <cellStyle name="Vírgula 15 2 3 5" xfId="25874" xr:uid="{00000000-0005-0000-0000-0000E1390000}"/>
    <cellStyle name="Vírgula 15 2 3 6" xfId="38197" xr:uid="{00000000-0005-0000-0000-0000E2390000}"/>
    <cellStyle name="Vírgula 15 2 3 7" xfId="47673" xr:uid="{00000000-0005-0000-0000-0000E3390000}"/>
    <cellStyle name="Vírgula 15 2 3 8" xfId="55599" xr:uid="{00000000-0005-0000-0000-0000E4390000}"/>
    <cellStyle name="Vírgula 15 2 3 9" xfId="6773" xr:uid="{00000000-0005-0000-0000-0000E5390000}"/>
    <cellStyle name="Vírgula 15 2 4" xfId="7474" xr:uid="{00000000-0005-0000-0000-0000E6390000}"/>
    <cellStyle name="Vírgula 15 2 4 2" xfId="11550" xr:uid="{00000000-0005-0000-0000-0000E7390000}"/>
    <cellStyle name="Vírgula 15 2 4 2 2" xfId="33379" xr:uid="{00000000-0005-0000-0000-0000E8390000}"/>
    <cellStyle name="Vírgula 15 2 4 2 3" xfId="41071" xr:uid="{00000000-0005-0000-0000-0000E9390000}"/>
    <cellStyle name="Vírgula 15 2 4 2 4" xfId="52532" xr:uid="{00000000-0005-0000-0000-0000EA390000}"/>
    <cellStyle name="Vírgula 15 2 4 3" xfId="27877" xr:uid="{00000000-0005-0000-0000-0000EB390000}"/>
    <cellStyle name="Vírgula 15 2 4 4" xfId="37200" xr:uid="{00000000-0005-0000-0000-0000EC390000}"/>
    <cellStyle name="Vírgula 15 2 4 5" xfId="48374" xr:uid="{00000000-0005-0000-0000-0000ED390000}"/>
    <cellStyle name="Vírgula 15 2 5" xfId="5195" xr:uid="{00000000-0005-0000-0000-0000EE390000}"/>
    <cellStyle name="Vírgula 15 2 5 2" xfId="30628" xr:uid="{00000000-0005-0000-0000-0000EF390000}"/>
    <cellStyle name="Vírgula 15 2 5 3" xfId="40314" xr:uid="{00000000-0005-0000-0000-0000F0390000}"/>
    <cellStyle name="Vírgula 15 2 5 4" xfId="51785" xr:uid="{00000000-0005-0000-0000-0000F1390000}"/>
    <cellStyle name="Vírgula 15 2 6" xfId="14021" xr:uid="{00000000-0005-0000-0000-0000F2390000}"/>
    <cellStyle name="Vírgula 15 2 6 2" xfId="43768" xr:uid="{00000000-0005-0000-0000-0000F3390000}"/>
    <cellStyle name="Vírgula 15 2 7" xfId="14769" xr:uid="{00000000-0005-0000-0000-0000F4390000}"/>
    <cellStyle name="Vírgula 15 2 8" xfId="20658" xr:uid="{00000000-0005-0000-0000-0000F5390000}"/>
    <cellStyle name="Vírgula 15 2 9" xfId="22672" xr:uid="{00000000-0005-0000-0000-0000F6390000}"/>
    <cellStyle name="Vírgula 15 3" xfId="1450" xr:uid="{00000000-0005-0000-0000-0000F7390000}"/>
    <cellStyle name="Vírgula 15 3 10" xfId="25088" xr:uid="{00000000-0005-0000-0000-0000F8390000}"/>
    <cellStyle name="Vírgula 15 3 11" xfId="36653" xr:uid="{00000000-0005-0000-0000-0000F9390000}"/>
    <cellStyle name="Vírgula 15 3 12" xfId="47006" xr:uid="{00000000-0005-0000-0000-0000FA390000}"/>
    <cellStyle name="Vírgula 15 3 13" xfId="54938" xr:uid="{00000000-0005-0000-0000-0000FB390000}"/>
    <cellStyle name="Vírgula 15 3 14" xfId="3146" xr:uid="{00000000-0005-0000-0000-0000FC390000}"/>
    <cellStyle name="Vírgula 15 3 2" xfId="2350" xr:uid="{00000000-0005-0000-0000-0000FD390000}"/>
    <cellStyle name="Vírgula 15 3 2 10" xfId="47901" xr:uid="{00000000-0005-0000-0000-0000FE390000}"/>
    <cellStyle name="Vírgula 15 3 2 11" xfId="55827" xr:uid="{00000000-0005-0000-0000-0000FF390000}"/>
    <cellStyle name="Vírgula 15 3 2 12" xfId="3147" xr:uid="{00000000-0005-0000-0000-0000003A0000}"/>
    <cellStyle name="Vírgula 15 3 2 2" xfId="9200" xr:uid="{00000000-0005-0000-0000-0000013A0000}"/>
    <cellStyle name="Vírgula 15 3 2 2 2" xfId="17062" xr:uid="{00000000-0005-0000-0000-0000023A0000}"/>
    <cellStyle name="Vírgula 15 3 2 2 2 2" xfId="34130" xr:uid="{00000000-0005-0000-0000-0000033A0000}"/>
    <cellStyle name="Vírgula 15 3 2 2 3" xfId="20122" xr:uid="{00000000-0005-0000-0000-0000043A0000}"/>
    <cellStyle name="Vírgula 15 3 2 2 4" xfId="28628" xr:uid="{00000000-0005-0000-0000-0000053A0000}"/>
    <cellStyle name="Vírgula 15 3 2 2 5" xfId="41822" xr:uid="{00000000-0005-0000-0000-0000063A0000}"/>
    <cellStyle name="Vírgula 15 3 2 2 6" xfId="50100" xr:uid="{00000000-0005-0000-0000-0000073A0000}"/>
    <cellStyle name="Vírgula 15 3 2 3" xfId="7001" xr:uid="{00000000-0005-0000-0000-0000083A0000}"/>
    <cellStyle name="Vírgula 15 3 2 3 2" xfId="16621" xr:uid="{00000000-0005-0000-0000-0000093A0000}"/>
    <cellStyle name="Vírgula 15 3 2 3 3" xfId="31379" xr:uid="{00000000-0005-0000-0000-00000A3A0000}"/>
    <cellStyle name="Vírgula 15 3 2 3 4" xfId="45494" xr:uid="{00000000-0005-0000-0000-00000B3A0000}"/>
    <cellStyle name="Vírgula 15 3 2 4" xfId="14772" xr:uid="{00000000-0005-0000-0000-00000C3A0000}"/>
    <cellStyle name="Vírgula 15 3 2 5" xfId="18380" xr:uid="{00000000-0005-0000-0000-00000D3A0000}"/>
    <cellStyle name="Vírgula 15 3 2 6" xfId="20661" xr:uid="{00000000-0005-0000-0000-00000E3A0000}"/>
    <cellStyle name="Vírgula 15 3 2 7" xfId="22675" xr:uid="{00000000-0005-0000-0000-00000F3A0000}"/>
    <cellStyle name="Vírgula 15 3 2 8" xfId="25877" xr:uid="{00000000-0005-0000-0000-0000103A0000}"/>
    <cellStyle name="Vírgula 15 3 2 9" xfId="38200" xr:uid="{00000000-0005-0000-0000-0000113A0000}"/>
    <cellStyle name="Vírgula 15 3 3" xfId="8329" xr:uid="{00000000-0005-0000-0000-0000123A0000}"/>
    <cellStyle name="Vírgula 15 3 3 2" xfId="12047" xr:uid="{00000000-0005-0000-0000-0000133A0000}"/>
    <cellStyle name="Vírgula 15 3 3 2 2" xfId="34129" xr:uid="{00000000-0005-0000-0000-0000143A0000}"/>
    <cellStyle name="Vírgula 15 3 3 2 3" xfId="28627" xr:uid="{00000000-0005-0000-0000-0000153A0000}"/>
    <cellStyle name="Vírgula 15 3 3 2 4" xfId="41821" xr:uid="{00000000-0005-0000-0000-0000163A0000}"/>
    <cellStyle name="Vírgula 15 3 3 2 5" xfId="52970" xr:uid="{00000000-0005-0000-0000-0000173A0000}"/>
    <cellStyle name="Vírgula 15 3 3 3" xfId="12809" xr:uid="{00000000-0005-0000-0000-0000183A0000}"/>
    <cellStyle name="Vírgula 15 3 3 3 2" xfId="31378" xr:uid="{00000000-0005-0000-0000-0000193A0000}"/>
    <cellStyle name="Vírgula 15 3 3 4" xfId="19252" xr:uid="{00000000-0005-0000-0000-00001A3A0000}"/>
    <cellStyle name="Vírgula 15 3 3 5" xfId="25876" xr:uid="{00000000-0005-0000-0000-00001B3A0000}"/>
    <cellStyle name="Vírgula 15 3 3 6" xfId="38199" xr:uid="{00000000-0005-0000-0000-00001C3A0000}"/>
    <cellStyle name="Vírgula 15 3 3 7" xfId="49229" xr:uid="{00000000-0005-0000-0000-00001D3A0000}"/>
    <cellStyle name="Vírgula 15 3 4" xfId="6110" xr:uid="{00000000-0005-0000-0000-00001E3A0000}"/>
    <cellStyle name="Vírgula 15 3 4 2" xfId="11778" xr:uid="{00000000-0005-0000-0000-00001F3A0000}"/>
    <cellStyle name="Vírgula 15 3 4 2 2" xfId="33607" xr:uid="{00000000-0005-0000-0000-0000203A0000}"/>
    <cellStyle name="Vírgula 15 3 4 2 3" xfId="41299" xr:uid="{00000000-0005-0000-0000-0000213A0000}"/>
    <cellStyle name="Vírgula 15 3 4 2 4" xfId="52760" xr:uid="{00000000-0005-0000-0000-0000223A0000}"/>
    <cellStyle name="Vírgula 15 3 4 3" xfId="28105" xr:uid="{00000000-0005-0000-0000-0000233A0000}"/>
    <cellStyle name="Vírgula 15 3 4 4" xfId="37428" xr:uid="{00000000-0005-0000-0000-0000243A0000}"/>
    <cellStyle name="Vírgula 15 3 4 5" xfId="51072" xr:uid="{00000000-0005-0000-0000-0000253A0000}"/>
    <cellStyle name="Vírgula 15 3 5" xfId="11034" xr:uid="{00000000-0005-0000-0000-0000263A0000}"/>
    <cellStyle name="Vírgula 15 3 5 2" xfId="30856" xr:uid="{00000000-0005-0000-0000-0000273A0000}"/>
    <cellStyle name="Vírgula 15 3 5 3" xfId="40542" xr:uid="{00000000-0005-0000-0000-0000283A0000}"/>
    <cellStyle name="Vírgula 15 3 5 4" xfId="52013" xr:uid="{00000000-0005-0000-0000-0000293A0000}"/>
    <cellStyle name="Vírgula 15 3 6" xfId="14249" xr:uid="{00000000-0005-0000-0000-00002A3A0000}"/>
    <cellStyle name="Vírgula 15 3 6 2" xfId="44623" xr:uid="{00000000-0005-0000-0000-00002B3A0000}"/>
    <cellStyle name="Vírgula 15 3 7" xfId="14771" xr:uid="{00000000-0005-0000-0000-00002C3A0000}"/>
    <cellStyle name="Vírgula 15 3 8" xfId="20660" xr:uid="{00000000-0005-0000-0000-00002D3A0000}"/>
    <cellStyle name="Vírgula 15 3 9" xfId="22674" xr:uid="{00000000-0005-0000-0000-00002E3A0000}"/>
    <cellStyle name="Vírgula 15 4" xfId="946" xr:uid="{00000000-0005-0000-0000-00002F3A0000}"/>
    <cellStyle name="Vírgula 15 4 10" xfId="46502" xr:uid="{00000000-0005-0000-0000-0000303A0000}"/>
    <cellStyle name="Vírgula 15 4 11" xfId="54434" xr:uid="{00000000-0005-0000-0000-0000313A0000}"/>
    <cellStyle name="Vírgula 15 4 12" xfId="3148" xr:uid="{00000000-0005-0000-0000-0000323A0000}"/>
    <cellStyle name="Vírgula 15 4 2" xfId="7873" xr:uid="{00000000-0005-0000-0000-0000333A0000}"/>
    <cellStyle name="Vírgula 15 4 2 2" xfId="9780" xr:uid="{00000000-0005-0000-0000-0000343A0000}"/>
    <cellStyle name="Vírgula 15 4 2 2 2" xfId="34131" xr:uid="{00000000-0005-0000-0000-0000353A0000}"/>
    <cellStyle name="Vírgula 15 4 2 3" xfId="10110" xr:uid="{00000000-0005-0000-0000-0000363A0000}"/>
    <cellStyle name="Vírgula 15 4 2 4" xfId="19666" xr:uid="{00000000-0005-0000-0000-0000373A0000}"/>
    <cellStyle name="Vírgula 15 4 2 5" xfId="28629" xr:uid="{00000000-0005-0000-0000-0000383A0000}"/>
    <cellStyle name="Vírgula 15 4 2 6" xfId="41823" xr:uid="{00000000-0005-0000-0000-0000393A0000}"/>
    <cellStyle name="Vírgula 15 4 2 7" xfId="48773" xr:uid="{00000000-0005-0000-0000-00003A3A0000}"/>
    <cellStyle name="Vírgula 15 4 3" xfId="5606" xr:uid="{00000000-0005-0000-0000-00003B3A0000}"/>
    <cellStyle name="Vírgula 15 4 3 2" xfId="12334" xr:uid="{00000000-0005-0000-0000-00003C3A0000}"/>
    <cellStyle name="Vírgula 15 4 3 3" xfId="31380" xr:uid="{00000000-0005-0000-0000-00003D3A0000}"/>
    <cellStyle name="Vírgula 15 4 3 4" xfId="44167" xr:uid="{00000000-0005-0000-0000-00003E3A0000}"/>
    <cellStyle name="Vírgula 15 4 4" xfId="13793" xr:uid="{00000000-0005-0000-0000-00003F3A0000}"/>
    <cellStyle name="Vírgula 15 4 5" xfId="14773" xr:uid="{00000000-0005-0000-0000-0000403A0000}"/>
    <cellStyle name="Vírgula 15 4 6" xfId="20662" xr:uid="{00000000-0005-0000-0000-0000413A0000}"/>
    <cellStyle name="Vírgula 15 4 7" xfId="22676" xr:uid="{00000000-0005-0000-0000-0000423A0000}"/>
    <cellStyle name="Vírgula 15 4 8" xfId="25878" xr:uid="{00000000-0005-0000-0000-0000433A0000}"/>
    <cellStyle name="Vírgula 15 4 9" xfId="38201" xr:uid="{00000000-0005-0000-0000-0000443A0000}"/>
    <cellStyle name="Vírgula 15 5" xfId="1894" xr:uid="{00000000-0005-0000-0000-0000453A0000}"/>
    <cellStyle name="Vírgula 15 5 10" xfId="47445" xr:uid="{00000000-0005-0000-0000-0000463A0000}"/>
    <cellStyle name="Vírgula 15 5 11" xfId="55371" xr:uid="{00000000-0005-0000-0000-0000473A0000}"/>
    <cellStyle name="Vírgula 15 5 12" xfId="3149" xr:uid="{00000000-0005-0000-0000-0000483A0000}"/>
    <cellStyle name="Vírgula 15 5 2" xfId="8744" xr:uid="{00000000-0005-0000-0000-0000493A0000}"/>
    <cellStyle name="Vírgula 15 5 2 2" xfId="17063" xr:uid="{00000000-0005-0000-0000-00004A3A0000}"/>
    <cellStyle name="Vírgula 15 5 2 2 2" xfId="34132" xr:uid="{00000000-0005-0000-0000-00004B3A0000}"/>
    <cellStyle name="Vírgula 15 5 2 3" xfId="28630" xr:uid="{00000000-0005-0000-0000-00004C3A0000}"/>
    <cellStyle name="Vírgula 15 5 2 4" xfId="41824" xr:uid="{00000000-0005-0000-0000-00004D3A0000}"/>
    <cellStyle name="Vírgula 15 5 2 5" xfId="49644" xr:uid="{00000000-0005-0000-0000-00004E3A0000}"/>
    <cellStyle name="Vírgula 15 5 3" xfId="6545" xr:uid="{00000000-0005-0000-0000-00004F3A0000}"/>
    <cellStyle name="Vírgula 15 5 3 2" xfId="31381" xr:uid="{00000000-0005-0000-0000-0000503A0000}"/>
    <cellStyle name="Vírgula 15 5 3 3" xfId="45038" xr:uid="{00000000-0005-0000-0000-0000513A0000}"/>
    <cellStyle name="Vírgula 15 5 4" xfId="14774" xr:uid="{00000000-0005-0000-0000-0000523A0000}"/>
    <cellStyle name="Vírgula 15 5 5" xfId="18796" xr:uid="{00000000-0005-0000-0000-0000533A0000}"/>
    <cellStyle name="Vírgula 15 5 6" xfId="20663" xr:uid="{00000000-0005-0000-0000-0000543A0000}"/>
    <cellStyle name="Vírgula 15 5 7" xfId="22677" xr:uid="{00000000-0005-0000-0000-0000553A0000}"/>
    <cellStyle name="Vírgula 15 5 8" xfId="25879" xr:uid="{00000000-0005-0000-0000-0000563A0000}"/>
    <cellStyle name="Vírgula 15 5 9" xfId="38202" xr:uid="{00000000-0005-0000-0000-0000573A0000}"/>
    <cellStyle name="Vírgula 15 6" xfId="7245" xr:uid="{00000000-0005-0000-0000-0000583A0000}"/>
    <cellStyle name="Vírgula 15 6 2" xfId="12045" xr:uid="{00000000-0005-0000-0000-0000593A0000}"/>
    <cellStyle name="Vírgula 15 6 2 2" xfId="34126" xr:uid="{00000000-0005-0000-0000-00005A3A0000}"/>
    <cellStyle name="Vírgula 15 6 2 3" xfId="28624" xr:uid="{00000000-0005-0000-0000-00005B3A0000}"/>
    <cellStyle name="Vírgula 15 6 2 4" xfId="41818" xr:uid="{00000000-0005-0000-0000-00005C3A0000}"/>
    <cellStyle name="Vírgula 15 6 2 5" xfId="52969" xr:uid="{00000000-0005-0000-0000-00005D3A0000}"/>
    <cellStyle name="Vírgula 15 6 3" xfId="16669" xr:uid="{00000000-0005-0000-0000-00005E3A0000}"/>
    <cellStyle name="Vírgula 15 6 3 2" xfId="31375" xr:uid="{00000000-0005-0000-0000-00005F3A0000}"/>
    <cellStyle name="Vírgula 15 6 4" xfId="25873" xr:uid="{00000000-0005-0000-0000-0000603A0000}"/>
    <cellStyle name="Vírgula 15 6 5" xfId="38196" xr:uid="{00000000-0005-0000-0000-0000613A0000}"/>
    <cellStyle name="Vírgula 15 6 6" xfId="48145" xr:uid="{00000000-0005-0000-0000-0000623A0000}"/>
    <cellStyle name="Vírgula 15 7" xfId="4917" xr:uid="{00000000-0005-0000-0000-0000633A0000}"/>
    <cellStyle name="Vírgula 15 7 2" xfId="11322" xr:uid="{00000000-0005-0000-0000-0000643A0000}"/>
    <cellStyle name="Vírgula 15 7 2 2" xfId="33151" xr:uid="{00000000-0005-0000-0000-0000653A0000}"/>
    <cellStyle name="Vírgula 15 7 2 3" xfId="40843" xr:uid="{00000000-0005-0000-0000-0000663A0000}"/>
    <cellStyle name="Vírgula 15 7 2 4" xfId="52304" xr:uid="{00000000-0005-0000-0000-0000673A0000}"/>
    <cellStyle name="Vírgula 15 7 3" xfId="27649" xr:uid="{00000000-0005-0000-0000-0000683A0000}"/>
    <cellStyle name="Vírgula 15 7 4" xfId="36972" xr:uid="{00000000-0005-0000-0000-0000693A0000}"/>
    <cellStyle name="Vírgula 15 7 5" xfId="51440" xr:uid="{00000000-0005-0000-0000-00006A3A0000}"/>
    <cellStyle name="Vírgula 15 8" xfId="10675" xr:uid="{00000000-0005-0000-0000-00006B3A0000}"/>
    <cellStyle name="Vírgula 15 8 2" xfId="30400" xr:uid="{00000000-0005-0000-0000-00006C3A0000}"/>
    <cellStyle name="Vírgula 15 8 3" xfId="40086" xr:uid="{00000000-0005-0000-0000-00006D3A0000}"/>
    <cellStyle name="Vírgula 15 8 4" xfId="51557" xr:uid="{00000000-0005-0000-0000-00006E3A0000}"/>
    <cellStyle name="Vírgula 15 9" xfId="13508" xr:uid="{00000000-0005-0000-0000-00006F3A0000}"/>
    <cellStyle name="Vírgula 15 9 2" xfId="43537" xr:uid="{00000000-0005-0000-0000-0000703A0000}"/>
    <cellStyle name="Vírgula 16" xfId="326" xr:uid="{00000000-0005-0000-0000-0000713A0000}"/>
    <cellStyle name="Vírgula 16 10" xfId="22678" xr:uid="{00000000-0005-0000-0000-0000723A0000}"/>
    <cellStyle name="Vírgula 16 11" xfId="24329" xr:uid="{00000000-0005-0000-0000-0000733A0000}"/>
    <cellStyle name="Vírgula 16 12" xfId="35906" xr:uid="{00000000-0005-0000-0000-0000743A0000}"/>
    <cellStyle name="Vírgula 16 13" xfId="45882" xr:uid="{00000000-0005-0000-0000-0000753A0000}"/>
    <cellStyle name="Vírgula 16 14" xfId="53814" xr:uid="{00000000-0005-0000-0000-0000763A0000}"/>
    <cellStyle name="Vírgula 16 15" xfId="3150" xr:uid="{00000000-0005-0000-0000-0000773A0000}"/>
    <cellStyle name="Vírgula 16 2" xfId="775" xr:uid="{00000000-0005-0000-0000-0000783A0000}"/>
    <cellStyle name="Vírgula 16 2 10" xfId="46331" xr:uid="{00000000-0005-0000-0000-0000793A0000}"/>
    <cellStyle name="Vírgula 16 2 11" xfId="54263" xr:uid="{00000000-0005-0000-0000-00007A3A0000}"/>
    <cellStyle name="Vírgula 16 2 12" xfId="3151" xr:uid="{00000000-0005-0000-0000-00007B3A0000}"/>
    <cellStyle name="Vírgula 16 2 2" xfId="7702" xr:uid="{00000000-0005-0000-0000-00007C3A0000}"/>
    <cellStyle name="Vírgula 16 2 2 2" xfId="12031" xr:uid="{00000000-0005-0000-0000-00007D3A0000}"/>
    <cellStyle name="Vírgula 16 2 2 2 2" xfId="34134" xr:uid="{00000000-0005-0000-0000-00007E3A0000}"/>
    <cellStyle name="Vírgula 16 2 2 3" xfId="13236" xr:uid="{00000000-0005-0000-0000-00007F3A0000}"/>
    <cellStyle name="Vírgula 16 2 2 4" xfId="19495" xr:uid="{00000000-0005-0000-0000-0000803A0000}"/>
    <cellStyle name="Vírgula 16 2 2 5" xfId="28632" xr:uid="{00000000-0005-0000-0000-0000813A0000}"/>
    <cellStyle name="Vírgula 16 2 2 6" xfId="41826" xr:uid="{00000000-0005-0000-0000-0000823A0000}"/>
    <cellStyle name="Vírgula 16 2 2 7" xfId="48602" xr:uid="{00000000-0005-0000-0000-0000833A0000}"/>
    <cellStyle name="Vírgula 16 2 3" xfId="5435" xr:uid="{00000000-0005-0000-0000-0000843A0000}"/>
    <cellStyle name="Vírgula 16 2 3 2" xfId="16438" xr:uid="{00000000-0005-0000-0000-0000853A0000}"/>
    <cellStyle name="Vírgula 16 2 3 3" xfId="31383" xr:uid="{00000000-0005-0000-0000-0000863A0000}"/>
    <cellStyle name="Vírgula 16 2 3 4" xfId="43996" xr:uid="{00000000-0005-0000-0000-0000873A0000}"/>
    <cellStyle name="Vírgula 16 2 4" xfId="13622" xr:uid="{00000000-0005-0000-0000-0000883A0000}"/>
    <cellStyle name="Vírgula 16 2 5" xfId="14776" xr:uid="{00000000-0005-0000-0000-0000893A0000}"/>
    <cellStyle name="Vírgula 16 2 6" xfId="20665" xr:uid="{00000000-0005-0000-0000-00008A3A0000}"/>
    <cellStyle name="Vírgula 16 2 7" xfId="22679" xr:uid="{00000000-0005-0000-0000-00008B3A0000}"/>
    <cellStyle name="Vírgula 16 2 8" xfId="25881" xr:uid="{00000000-0005-0000-0000-00008C3A0000}"/>
    <cellStyle name="Vírgula 16 2 9" xfId="38204" xr:uid="{00000000-0005-0000-0000-00008D3A0000}"/>
    <cellStyle name="Vírgula 16 3" xfId="1723" xr:uid="{00000000-0005-0000-0000-00008E3A0000}"/>
    <cellStyle name="Vírgula 16 3 10" xfId="47274" xr:uid="{00000000-0005-0000-0000-00008F3A0000}"/>
    <cellStyle name="Vírgula 16 3 11" xfId="55200" xr:uid="{00000000-0005-0000-0000-0000903A0000}"/>
    <cellStyle name="Vírgula 16 3 12" xfId="3152" xr:uid="{00000000-0005-0000-0000-0000913A0000}"/>
    <cellStyle name="Vírgula 16 3 2" xfId="8573" xr:uid="{00000000-0005-0000-0000-0000923A0000}"/>
    <cellStyle name="Vírgula 16 3 2 2" xfId="17064" xr:uid="{00000000-0005-0000-0000-0000933A0000}"/>
    <cellStyle name="Vírgula 16 3 2 2 2" xfId="34135" xr:uid="{00000000-0005-0000-0000-0000943A0000}"/>
    <cellStyle name="Vírgula 16 3 2 3" xfId="28633" xr:uid="{00000000-0005-0000-0000-0000953A0000}"/>
    <cellStyle name="Vírgula 16 3 2 4" xfId="41827" xr:uid="{00000000-0005-0000-0000-0000963A0000}"/>
    <cellStyle name="Vírgula 16 3 2 5" xfId="49473" xr:uid="{00000000-0005-0000-0000-0000973A0000}"/>
    <cellStyle name="Vírgula 16 3 3" xfId="6374" xr:uid="{00000000-0005-0000-0000-0000983A0000}"/>
    <cellStyle name="Vírgula 16 3 3 2" xfId="31384" xr:uid="{00000000-0005-0000-0000-0000993A0000}"/>
    <cellStyle name="Vírgula 16 3 3 3" xfId="44867" xr:uid="{00000000-0005-0000-0000-00009A3A0000}"/>
    <cellStyle name="Vírgula 16 3 4" xfId="14777" xr:uid="{00000000-0005-0000-0000-00009B3A0000}"/>
    <cellStyle name="Vírgula 16 3 5" xfId="18625" xr:uid="{00000000-0005-0000-0000-00009C3A0000}"/>
    <cellStyle name="Vírgula 16 3 6" xfId="20666" xr:uid="{00000000-0005-0000-0000-00009D3A0000}"/>
    <cellStyle name="Vírgula 16 3 7" xfId="22680" xr:uid="{00000000-0005-0000-0000-00009E3A0000}"/>
    <cellStyle name="Vírgula 16 3 8" xfId="25882" xr:uid="{00000000-0005-0000-0000-00009F3A0000}"/>
    <cellStyle name="Vírgula 16 3 9" xfId="38205" xr:uid="{00000000-0005-0000-0000-0000A03A0000}"/>
    <cellStyle name="Vírgula 16 4" xfId="7302" xr:uid="{00000000-0005-0000-0000-0000A13A0000}"/>
    <cellStyle name="Vírgula 16 4 2" xfId="12048" xr:uid="{00000000-0005-0000-0000-0000A23A0000}"/>
    <cellStyle name="Vírgula 16 4 2 2" xfId="34133" xr:uid="{00000000-0005-0000-0000-0000A33A0000}"/>
    <cellStyle name="Vírgula 16 4 2 3" xfId="28631" xr:uid="{00000000-0005-0000-0000-0000A43A0000}"/>
    <cellStyle name="Vírgula 16 4 2 4" xfId="41825" xr:uid="{00000000-0005-0000-0000-0000A53A0000}"/>
    <cellStyle name="Vírgula 16 4 2 5" xfId="52971" xr:uid="{00000000-0005-0000-0000-0000A63A0000}"/>
    <cellStyle name="Vírgula 16 4 3" xfId="9908" xr:uid="{00000000-0005-0000-0000-0000A73A0000}"/>
    <cellStyle name="Vírgula 16 4 3 2" xfId="31382" xr:uid="{00000000-0005-0000-0000-0000A83A0000}"/>
    <cellStyle name="Vírgula 16 4 4" xfId="25880" xr:uid="{00000000-0005-0000-0000-0000A93A0000}"/>
    <cellStyle name="Vírgula 16 4 5" xfId="38203" xr:uid="{00000000-0005-0000-0000-0000AA3A0000}"/>
    <cellStyle name="Vírgula 16 4 6" xfId="48202" xr:uid="{00000000-0005-0000-0000-0000AB3A0000}"/>
    <cellStyle name="Vírgula 16 5" xfId="4987" xr:uid="{00000000-0005-0000-0000-0000AC3A0000}"/>
    <cellStyle name="Vírgula 16 5 2" xfId="11151" xr:uid="{00000000-0005-0000-0000-0000AD3A0000}"/>
    <cellStyle name="Vírgula 16 5 2 2" xfId="32980" xr:uid="{00000000-0005-0000-0000-0000AE3A0000}"/>
    <cellStyle name="Vírgula 16 5 2 3" xfId="40672" xr:uid="{00000000-0005-0000-0000-0000AF3A0000}"/>
    <cellStyle name="Vírgula 16 5 2 4" xfId="52133" xr:uid="{00000000-0005-0000-0000-0000B03A0000}"/>
    <cellStyle name="Vírgula 16 5 3" xfId="27478" xr:uid="{00000000-0005-0000-0000-0000B13A0000}"/>
    <cellStyle name="Vírgula 16 5 4" xfId="36801" xr:uid="{00000000-0005-0000-0000-0000B23A0000}"/>
    <cellStyle name="Vírgula 16 5 5" xfId="50782" xr:uid="{00000000-0005-0000-0000-0000B33A0000}"/>
    <cellStyle name="Vírgula 16 6" xfId="9867" xr:uid="{00000000-0005-0000-0000-0000B43A0000}"/>
    <cellStyle name="Vírgula 16 6 2" xfId="30229" xr:uid="{00000000-0005-0000-0000-0000B53A0000}"/>
    <cellStyle name="Vírgula 16 6 3" xfId="39915" xr:uid="{00000000-0005-0000-0000-0000B63A0000}"/>
    <cellStyle name="Vírgula 16 6 4" xfId="50591" xr:uid="{00000000-0005-0000-0000-0000B73A0000}"/>
    <cellStyle name="Vírgula 16 7" xfId="13344" xr:uid="{00000000-0005-0000-0000-0000B83A0000}"/>
    <cellStyle name="Vírgula 16 7 2" xfId="43595" xr:uid="{00000000-0005-0000-0000-0000B93A0000}"/>
    <cellStyle name="Vírgula 16 8" xfId="14775" xr:uid="{00000000-0005-0000-0000-0000BA3A0000}"/>
    <cellStyle name="Vírgula 16 9" xfId="20664" xr:uid="{00000000-0005-0000-0000-0000BB3A0000}"/>
    <cellStyle name="Vírgula 17" xfId="1003" xr:uid="{00000000-0005-0000-0000-0000BC3A0000}"/>
    <cellStyle name="Vírgula 17 10" xfId="24605" xr:uid="{00000000-0005-0000-0000-0000BD3A0000}"/>
    <cellStyle name="Vírgula 17 11" xfId="36170" xr:uid="{00000000-0005-0000-0000-0000BE3A0000}"/>
    <cellStyle name="Vírgula 17 12" xfId="46559" xr:uid="{00000000-0005-0000-0000-0000BF3A0000}"/>
    <cellStyle name="Vírgula 17 13" xfId="54491" xr:uid="{00000000-0005-0000-0000-0000C03A0000}"/>
    <cellStyle name="Vírgula 17 14" xfId="3153" xr:uid="{00000000-0005-0000-0000-0000C13A0000}"/>
    <cellStyle name="Vírgula 17 2" xfId="1951" xr:uid="{00000000-0005-0000-0000-0000C23A0000}"/>
    <cellStyle name="Vírgula 17 2 10" xfId="47502" xr:uid="{00000000-0005-0000-0000-0000C33A0000}"/>
    <cellStyle name="Vírgula 17 2 11" xfId="55428" xr:uid="{00000000-0005-0000-0000-0000C43A0000}"/>
    <cellStyle name="Vírgula 17 2 12" xfId="3154" xr:uid="{00000000-0005-0000-0000-0000C53A0000}"/>
    <cellStyle name="Vírgula 17 2 2" xfId="8801" xr:uid="{00000000-0005-0000-0000-0000C63A0000}"/>
    <cellStyle name="Vírgula 17 2 2 2" xfId="17065" xr:uid="{00000000-0005-0000-0000-0000C73A0000}"/>
    <cellStyle name="Vírgula 17 2 2 2 2" xfId="34137" xr:uid="{00000000-0005-0000-0000-0000C83A0000}"/>
    <cellStyle name="Vírgula 17 2 2 3" xfId="19723" xr:uid="{00000000-0005-0000-0000-0000C93A0000}"/>
    <cellStyle name="Vírgula 17 2 2 4" xfId="28635" xr:uid="{00000000-0005-0000-0000-0000CA3A0000}"/>
    <cellStyle name="Vírgula 17 2 2 5" xfId="41829" xr:uid="{00000000-0005-0000-0000-0000CB3A0000}"/>
    <cellStyle name="Vírgula 17 2 2 6" xfId="49701" xr:uid="{00000000-0005-0000-0000-0000CC3A0000}"/>
    <cellStyle name="Vírgula 17 2 3" xfId="6602" xr:uid="{00000000-0005-0000-0000-0000CD3A0000}"/>
    <cellStyle name="Vírgula 17 2 3 2" xfId="13134" xr:uid="{00000000-0005-0000-0000-0000CE3A0000}"/>
    <cellStyle name="Vírgula 17 2 3 3" xfId="31386" xr:uid="{00000000-0005-0000-0000-0000CF3A0000}"/>
    <cellStyle name="Vírgula 17 2 3 4" xfId="45095" xr:uid="{00000000-0005-0000-0000-0000D03A0000}"/>
    <cellStyle name="Vírgula 17 2 4" xfId="14779" xr:uid="{00000000-0005-0000-0000-0000D13A0000}"/>
    <cellStyle name="Vírgula 17 2 5" xfId="18038" xr:uid="{00000000-0005-0000-0000-0000D23A0000}"/>
    <cellStyle name="Vírgula 17 2 6" xfId="20668" xr:uid="{00000000-0005-0000-0000-0000D33A0000}"/>
    <cellStyle name="Vírgula 17 2 7" xfId="22682" xr:uid="{00000000-0005-0000-0000-0000D43A0000}"/>
    <cellStyle name="Vírgula 17 2 8" xfId="25884" xr:uid="{00000000-0005-0000-0000-0000D53A0000}"/>
    <cellStyle name="Vírgula 17 2 9" xfId="38207" xr:uid="{00000000-0005-0000-0000-0000D63A0000}"/>
    <cellStyle name="Vírgula 17 3" xfId="7930" xr:uid="{00000000-0005-0000-0000-0000D73A0000}"/>
    <cellStyle name="Vírgula 17 3 2" xfId="12050" xr:uid="{00000000-0005-0000-0000-0000D83A0000}"/>
    <cellStyle name="Vírgula 17 3 2 2" xfId="34136" xr:uid="{00000000-0005-0000-0000-0000D93A0000}"/>
    <cellStyle name="Vírgula 17 3 2 3" xfId="28634" xr:uid="{00000000-0005-0000-0000-0000DA3A0000}"/>
    <cellStyle name="Vírgula 17 3 2 4" xfId="41828" xr:uid="{00000000-0005-0000-0000-0000DB3A0000}"/>
    <cellStyle name="Vírgula 17 3 2 5" xfId="52972" xr:uid="{00000000-0005-0000-0000-0000DC3A0000}"/>
    <cellStyle name="Vírgula 17 3 3" xfId="12867" xr:uid="{00000000-0005-0000-0000-0000DD3A0000}"/>
    <cellStyle name="Vírgula 17 3 3 2" xfId="31385" xr:uid="{00000000-0005-0000-0000-0000DE3A0000}"/>
    <cellStyle name="Vírgula 17 3 4" xfId="18853" xr:uid="{00000000-0005-0000-0000-0000DF3A0000}"/>
    <cellStyle name="Vírgula 17 3 5" xfId="25883" xr:uid="{00000000-0005-0000-0000-0000E03A0000}"/>
    <cellStyle name="Vírgula 17 3 6" xfId="38206" xr:uid="{00000000-0005-0000-0000-0000E13A0000}"/>
    <cellStyle name="Vírgula 17 3 7" xfId="48830" xr:uid="{00000000-0005-0000-0000-0000E23A0000}"/>
    <cellStyle name="Vírgula 17 4" xfId="5663" xr:uid="{00000000-0005-0000-0000-0000E33A0000}"/>
    <cellStyle name="Vírgula 17 4 2" xfId="11379" xr:uid="{00000000-0005-0000-0000-0000E43A0000}"/>
    <cellStyle name="Vírgula 17 4 2 2" xfId="33208" xr:uid="{00000000-0005-0000-0000-0000E53A0000}"/>
    <cellStyle name="Vírgula 17 4 2 3" xfId="40900" xr:uid="{00000000-0005-0000-0000-0000E63A0000}"/>
    <cellStyle name="Vírgula 17 4 2 4" xfId="52361" xr:uid="{00000000-0005-0000-0000-0000E73A0000}"/>
    <cellStyle name="Vírgula 17 4 3" xfId="27706" xr:uid="{00000000-0005-0000-0000-0000E83A0000}"/>
    <cellStyle name="Vírgula 17 4 4" xfId="37029" xr:uid="{00000000-0005-0000-0000-0000E93A0000}"/>
    <cellStyle name="Vírgula 17 4 5" xfId="50275" xr:uid="{00000000-0005-0000-0000-0000EA3A0000}"/>
    <cellStyle name="Vírgula 17 5" xfId="10732" xr:uid="{00000000-0005-0000-0000-0000EB3A0000}"/>
    <cellStyle name="Vírgula 17 5 2" xfId="30457" xr:uid="{00000000-0005-0000-0000-0000EC3A0000}"/>
    <cellStyle name="Vírgula 17 5 3" xfId="40143" xr:uid="{00000000-0005-0000-0000-0000ED3A0000}"/>
    <cellStyle name="Vírgula 17 5 4" xfId="51614" xr:uid="{00000000-0005-0000-0000-0000EE3A0000}"/>
    <cellStyle name="Vírgula 17 6" xfId="13850" xr:uid="{00000000-0005-0000-0000-0000EF3A0000}"/>
    <cellStyle name="Vírgula 17 6 2" xfId="44224" xr:uid="{00000000-0005-0000-0000-0000F03A0000}"/>
    <cellStyle name="Vírgula 17 7" xfId="14778" xr:uid="{00000000-0005-0000-0000-0000F13A0000}"/>
    <cellStyle name="Vírgula 17 8" xfId="20667" xr:uid="{00000000-0005-0000-0000-0000F23A0000}"/>
    <cellStyle name="Vírgula 17 9" xfId="22681" xr:uid="{00000000-0005-0000-0000-0000F33A0000}"/>
    <cellStyle name="Vírgula 18" xfId="1243" xr:uid="{00000000-0005-0000-0000-0000F43A0000}"/>
    <cellStyle name="Vírgula 18 10" xfId="24881" xr:uid="{00000000-0005-0000-0000-0000F53A0000}"/>
    <cellStyle name="Vírgula 18 11" xfId="36446" xr:uid="{00000000-0005-0000-0000-0000F63A0000}"/>
    <cellStyle name="Vírgula 18 12" xfId="46799" xr:uid="{00000000-0005-0000-0000-0000F73A0000}"/>
    <cellStyle name="Vírgula 18 13" xfId="54731" xr:uid="{00000000-0005-0000-0000-0000F83A0000}"/>
    <cellStyle name="Vírgula 18 14" xfId="3155" xr:uid="{00000000-0005-0000-0000-0000F93A0000}"/>
    <cellStyle name="Vírgula 18 2" xfId="2179" xr:uid="{00000000-0005-0000-0000-0000FA3A0000}"/>
    <cellStyle name="Vírgula 18 2 10" xfId="47730" xr:uid="{00000000-0005-0000-0000-0000FB3A0000}"/>
    <cellStyle name="Vírgula 18 2 11" xfId="55656" xr:uid="{00000000-0005-0000-0000-0000FC3A0000}"/>
    <cellStyle name="Vírgula 18 2 12" xfId="3156" xr:uid="{00000000-0005-0000-0000-0000FD3A0000}"/>
    <cellStyle name="Vírgula 18 2 2" xfId="9029" xr:uid="{00000000-0005-0000-0000-0000FE3A0000}"/>
    <cellStyle name="Vírgula 18 2 2 2" xfId="17066" xr:uid="{00000000-0005-0000-0000-0000FF3A0000}"/>
    <cellStyle name="Vírgula 18 2 2 2 2" xfId="34139" xr:uid="{00000000-0005-0000-0000-0000003B0000}"/>
    <cellStyle name="Vírgula 18 2 2 3" xfId="19951" xr:uid="{00000000-0005-0000-0000-0000013B0000}"/>
    <cellStyle name="Vírgula 18 2 2 4" xfId="28637" xr:uid="{00000000-0005-0000-0000-0000023B0000}"/>
    <cellStyle name="Vírgula 18 2 2 5" xfId="41831" xr:uid="{00000000-0005-0000-0000-0000033B0000}"/>
    <cellStyle name="Vírgula 18 2 2 6" xfId="49929" xr:uid="{00000000-0005-0000-0000-0000043B0000}"/>
    <cellStyle name="Vírgula 18 2 3" xfId="6830" xr:uid="{00000000-0005-0000-0000-0000053B0000}"/>
    <cellStyle name="Vírgula 18 2 3 2" xfId="10050" xr:uid="{00000000-0005-0000-0000-0000063B0000}"/>
    <cellStyle name="Vírgula 18 2 3 3" xfId="31388" xr:uid="{00000000-0005-0000-0000-0000073B0000}"/>
    <cellStyle name="Vírgula 18 2 3 4" xfId="45323" xr:uid="{00000000-0005-0000-0000-0000083B0000}"/>
    <cellStyle name="Vírgula 18 2 4" xfId="14781" xr:uid="{00000000-0005-0000-0000-0000093B0000}"/>
    <cellStyle name="Vírgula 18 2 5" xfId="18209" xr:uid="{00000000-0005-0000-0000-00000A3B0000}"/>
    <cellStyle name="Vírgula 18 2 6" xfId="20670" xr:uid="{00000000-0005-0000-0000-00000B3B0000}"/>
    <cellStyle name="Vírgula 18 2 7" xfId="22684" xr:uid="{00000000-0005-0000-0000-00000C3B0000}"/>
    <cellStyle name="Vírgula 18 2 8" xfId="25886" xr:uid="{00000000-0005-0000-0000-00000D3B0000}"/>
    <cellStyle name="Vírgula 18 2 9" xfId="38209" xr:uid="{00000000-0005-0000-0000-00000E3B0000}"/>
    <cellStyle name="Vírgula 18 3" xfId="8158" xr:uid="{00000000-0005-0000-0000-00000F3B0000}"/>
    <cellStyle name="Vírgula 18 3 2" xfId="12051" xr:uid="{00000000-0005-0000-0000-0000103B0000}"/>
    <cellStyle name="Vírgula 18 3 2 2" xfId="34138" xr:uid="{00000000-0005-0000-0000-0000113B0000}"/>
    <cellStyle name="Vírgula 18 3 2 3" xfId="28636" xr:uid="{00000000-0005-0000-0000-0000123B0000}"/>
    <cellStyle name="Vírgula 18 3 2 4" xfId="41830" xr:uid="{00000000-0005-0000-0000-0000133B0000}"/>
    <cellStyle name="Vírgula 18 3 2 5" xfId="52973" xr:uid="{00000000-0005-0000-0000-0000143B0000}"/>
    <cellStyle name="Vírgula 18 3 3" xfId="9980" xr:uid="{00000000-0005-0000-0000-0000153B0000}"/>
    <cellStyle name="Vírgula 18 3 3 2" xfId="31387" xr:uid="{00000000-0005-0000-0000-0000163B0000}"/>
    <cellStyle name="Vírgula 18 3 4" xfId="19081" xr:uid="{00000000-0005-0000-0000-0000173B0000}"/>
    <cellStyle name="Vírgula 18 3 5" xfId="25885" xr:uid="{00000000-0005-0000-0000-0000183B0000}"/>
    <cellStyle name="Vírgula 18 3 6" xfId="38208" xr:uid="{00000000-0005-0000-0000-0000193B0000}"/>
    <cellStyle name="Vírgula 18 3 7" xfId="49058" xr:uid="{00000000-0005-0000-0000-00001A3B0000}"/>
    <cellStyle name="Vírgula 18 4" xfId="5903" xr:uid="{00000000-0005-0000-0000-00001B3B0000}"/>
    <cellStyle name="Vírgula 18 4 2" xfId="11607" xr:uid="{00000000-0005-0000-0000-00001C3B0000}"/>
    <cellStyle name="Vírgula 18 4 2 2" xfId="33436" xr:uid="{00000000-0005-0000-0000-00001D3B0000}"/>
    <cellStyle name="Vírgula 18 4 2 3" xfId="41128" xr:uid="{00000000-0005-0000-0000-00001E3B0000}"/>
    <cellStyle name="Vírgula 18 4 2 4" xfId="52589" xr:uid="{00000000-0005-0000-0000-00001F3B0000}"/>
    <cellStyle name="Vírgula 18 4 3" xfId="27934" xr:uid="{00000000-0005-0000-0000-0000203B0000}"/>
    <cellStyle name="Vírgula 18 4 4" xfId="37257" xr:uid="{00000000-0005-0000-0000-0000213B0000}"/>
    <cellStyle name="Vírgula 18 4 5" xfId="50446" xr:uid="{00000000-0005-0000-0000-0000223B0000}"/>
    <cellStyle name="Vírgula 18 5" xfId="10863" xr:uid="{00000000-0005-0000-0000-0000233B0000}"/>
    <cellStyle name="Vírgula 18 5 2" xfId="30685" xr:uid="{00000000-0005-0000-0000-0000243B0000}"/>
    <cellStyle name="Vírgula 18 5 3" xfId="40371" xr:uid="{00000000-0005-0000-0000-0000253B0000}"/>
    <cellStyle name="Vírgula 18 5 4" xfId="51842" xr:uid="{00000000-0005-0000-0000-0000263B0000}"/>
    <cellStyle name="Vírgula 18 6" xfId="14078" xr:uid="{00000000-0005-0000-0000-0000273B0000}"/>
    <cellStyle name="Vírgula 18 6 2" xfId="44452" xr:uid="{00000000-0005-0000-0000-0000283B0000}"/>
    <cellStyle name="Vírgula 18 7" xfId="14780" xr:uid="{00000000-0005-0000-0000-0000293B0000}"/>
    <cellStyle name="Vírgula 18 8" xfId="20669" xr:uid="{00000000-0005-0000-0000-00002A3B0000}"/>
    <cellStyle name="Vírgula 18 9" xfId="22683" xr:uid="{00000000-0005-0000-0000-00002B3B0000}"/>
    <cellStyle name="Vírgula 19" xfId="718" xr:uid="{00000000-0005-0000-0000-00002C3B0000}"/>
    <cellStyle name="Vírgula 19 10" xfId="35849" xr:uid="{00000000-0005-0000-0000-00002D3B0000}"/>
    <cellStyle name="Vírgula 19 11" xfId="46274" xr:uid="{00000000-0005-0000-0000-00002E3B0000}"/>
    <cellStyle name="Vírgula 19 12" xfId="54206" xr:uid="{00000000-0005-0000-0000-00002F3B0000}"/>
    <cellStyle name="Vírgula 19 13" xfId="3157" xr:uid="{00000000-0005-0000-0000-0000303B0000}"/>
    <cellStyle name="Vírgula 19 2" xfId="1666" xr:uid="{00000000-0005-0000-0000-0000313B0000}"/>
    <cellStyle name="Vírgula 19 2 10" xfId="47217" xr:uid="{00000000-0005-0000-0000-0000323B0000}"/>
    <cellStyle name="Vírgula 19 2 11" xfId="55143" xr:uid="{00000000-0005-0000-0000-0000333B0000}"/>
    <cellStyle name="Vírgula 19 2 12" xfId="3158" xr:uid="{00000000-0005-0000-0000-0000343B0000}"/>
    <cellStyle name="Vírgula 19 2 2" xfId="8516" xr:uid="{00000000-0005-0000-0000-0000353B0000}"/>
    <cellStyle name="Vírgula 19 2 2 2" xfId="17067" xr:uid="{00000000-0005-0000-0000-0000363B0000}"/>
    <cellStyle name="Vírgula 19 2 2 2 2" xfId="34141" xr:uid="{00000000-0005-0000-0000-0000373B0000}"/>
    <cellStyle name="Vírgula 19 2 2 3" xfId="19438" xr:uid="{00000000-0005-0000-0000-0000383B0000}"/>
    <cellStyle name="Vírgula 19 2 2 4" xfId="28639" xr:uid="{00000000-0005-0000-0000-0000393B0000}"/>
    <cellStyle name="Vírgula 19 2 2 5" xfId="41833" xr:uid="{00000000-0005-0000-0000-00003A3B0000}"/>
    <cellStyle name="Vírgula 19 2 2 6" xfId="49416" xr:uid="{00000000-0005-0000-0000-00003B3B0000}"/>
    <cellStyle name="Vírgula 19 2 3" xfId="6317" xr:uid="{00000000-0005-0000-0000-00003C3B0000}"/>
    <cellStyle name="Vírgula 19 2 3 2" xfId="10535" xr:uid="{00000000-0005-0000-0000-00003D3B0000}"/>
    <cellStyle name="Vírgula 19 2 3 3" xfId="31390" xr:uid="{00000000-0005-0000-0000-00003E3B0000}"/>
    <cellStyle name="Vírgula 19 2 3 4" xfId="44810" xr:uid="{00000000-0005-0000-0000-00003F3B0000}"/>
    <cellStyle name="Vírgula 19 2 4" xfId="14783" xr:uid="{00000000-0005-0000-0000-0000403B0000}"/>
    <cellStyle name="Vírgula 19 2 5" xfId="17921" xr:uid="{00000000-0005-0000-0000-0000413B0000}"/>
    <cellStyle name="Vírgula 19 2 6" xfId="20672" xr:uid="{00000000-0005-0000-0000-0000423B0000}"/>
    <cellStyle name="Vírgula 19 2 7" xfId="22686" xr:uid="{00000000-0005-0000-0000-0000433B0000}"/>
    <cellStyle name="Vírgula 19 2 8" xfId="25888" xr:uid="{00000000-0005-0000-0000-0000443B0000}"/>
    <cellStyle name="Vírgula 19 2 9" xfId="38211" xr:uid="{00000000-0005-0000-0000-0000453B0000}"/>
    <cellStyle name="Vírgula 19 3" xfId="7645" xr:uid="{00000000-0005-0000-0000-0000463B0000}"/>
    <cellStyle name="Vírgula 19 3 2" xfId="12052" xr:uid="{00000000-0005-0000-0000-0000473B0000}"/>
    <cellStyle name="Vírgula 19 3 2 2" xfId="34140" xr:uid="{00000000-0005-0000-0000-0000483B0000}"/>
    <cellStyle name="Vírgula 19 3 2 3" xfId="41832" xr:uid="{00000000-0005-0000-0000-0000493B0000}"/>
    <cellStyle name="Vírgula 19 3 2 4" xfId="52974" xr:uid="{00000000-0005-0000-0000-00004A3B0000}"/>
    <cellStyle name="Vírgula 19 3 3" xfId="18568" xr:uid="{00000000-0005-0000-0000-00004B3B0000}"/>
    <cellStyle name="Vírgula 19 3 4" xfId="28638" xr:uid="{00000000-0005-0000-0000-00004C3B0000}"/>
    <cellStyle name="Vírgula 19 3 5" xfId="38210" xr:uid="{00000000-0005-0000-0000-00004D3B0000}"/>
    <cellStyle name="Vírgula 19 3 6" xfId="48545" xr:uid="{00000000-0005-0000-0000-00004E3B0000}"/>
    <cellStyle name="Vírgula 19 4" xfId="5378" xr:uid="{00000000-0005-0000-0000-00004F3B0000}"/>
    <cellStyle name="Vírgula 19 4 2" xfId="14936" xr:uid="{00000000-0005-0000-0000-0000503B0000}"/>
    <cellStyle name="Vírgula 19 4 3" xfId="31389" xr:uid="{00000000-0005-0000-0000-0000513B0000}"/>
    <cellStyle name="Vírgula 19 4 4" xfId="39858" xr:uid="{00000000-0005-0000-0000-0000523B0000}"/>
    <cellStyle name="Vírgula 19 4 5" xfId="51062" xr:uid="{00000000-0005-0000-0000-0000533B0000}"/>
    <cellStyle name="Vírgula 19 5" xfId="13565" xr:uid="{00000000-0005-0000-0000-0000543B0000}"/>
    <cellStyle name="Vírgula 19 5 2" xfId="43939" xr:uid="{00000000-0005-0000-0000-0000553B0000}"/>
    <cellStyle name="Vírgula 19 6" xfId="14782" xr:uid="{00000000-0005-0000-0000-0000563B0000}"/>
    <cellStyle name="Vírgula 19 7" xfId="20671" xr:uid="{00000000-0005-0000-0000-0000573B0000}"/>
    <cellStyle name="Vírgula 19 8" xfId="22685" xr:uid="{00000000-0005-0000-0000-0000583B0000}"/>
    <cellStyle name="Vírgula 19 9" xfId="25887" xr:uid="{00000000-0005-0000-0000-0000593B0000}"/>
    <cellStyle name="Vírgula 2" xfId="7" xr:uid="{00000000-0005-0000-0000-00005A3B0000}"/>
    <cellStyle name="Vírgula 2 10" xfId="330" xr:uid="{00000000-0005-0000-0000-00005B3B0000}"/>
    <cellStyle name="Vírgula 2 10 10" xfId="22688" xr:uid="{00000000-0005-0000-0000-00005C3B0000}"/>
    <cellStyle name="Vírgula 2 10 11" xfId="24331" xr:uid="{00000000-0005-0000-0000-00005D3B0000}"/>
    <cellStyle name="Vírgula 2 10 12" xfId="35908" xr:uid="{00000000-0005-0000-0000-00005E3B0000}"/>
    <cellStyle name="Vírgula 2 10 13" xfId="45886" xr:uid="{00000000-0005-0000-0000-00005F3B0000}"/>
    <cellStyle name="Vírgula 2 10 14" xfId="53818" xr:uid="{00000000-0005-0000-0000-0000603B0000}"/>
    <cellStyle name="Vírgula 2 10 15" xfId="3160" xr:uid="{00000000-0005-0000-0000-0000613B0000}"/>
    <cellStyle name="Vírgula 2 10 2" xfId="777" xr:uid="{00000000-0005-0000-0000-0000623B0000}"/>
    <cellStyle name="Vírgula 2 10 2 10" xfId="46333" xr:uid="{00000000-0005-0000-0000-0000633B0000}"/>
    <cellStyle name="Vírgula 2 10 2 11" xfId="54265" xr:uid="{00000000-0005-0000-0000-0000643B0000}"/>
    <cellStyle name="Vírgula 2 10 2 12" xfId="3161" xr:uid="{00000000-0005-0000-0000-0000653B0000}"/>
    <cellStyle name="Vírgula 2 10 2 2" xfId="7704" xr:uid="{00000000-0005-0000-0000-0000663B0000}"/>
    <cellStyle name="Vírgula 2 10 2 2 2" xfId="9310" xr:uid="{00000000-0005-0000-0000-0000673B0000}"/>
    <cellStyle name="Vírgula 2 10 2 2 2 2" xfId="34144" xr:uid="{00000000-0005-0000-0000-0000683B0000}"/>
    <cellStyle name="Vírgula 2 10 2 2 3" xfId="9744" xr:uid="{00000000-0005-0000-0000-0000693B0000}"/>
    <cellStyle name="Vírgula 2 10 2 2 4" xfId="19497" xr:uid="{00000000-0005-0000-0000-00006A3B0000}"/>
    <cellStyle name="Vírgula 2 10 2 2 5" xfId="28642" xr:uid="{00000000-0005-0000-0000-00006B3B0000}"/>
    <cellStyle name="Vírgula 2 10 2 2 6" xfId="41836" xr:uid="{00000000-0005-0000-0000-00006C3B0000}"/>
    <cellStyle name="Vírgula 2 10 2 2 7" xfId="48604" xr:uid="{00000000-0005-0000-0000-00006D3B0000}"/>
    <cellStyle name="Vírgula 2 10 2 3" xfId="5437" xr:uid="{00000000-0005-0000-0000-00006E3B0000}"/>
    <cellStyle name="Vírgula 2 10 2 3 2" xfId="10414" xr:uid="{00000000-0005-0000-0000-00006F3B0000}"/>
    <cellStyle name="Vírgula 2 10 2 3 3" xfId="31393" xr:uid="{00000000-0005-0000-0000-0000703B0000}"/>
    <cellStyle name="Vírgula 2 10 2 3 4" xfId="43998" xr:uid="{00000000-0005-0000-0000-0000713B0000}"/>
    <cellStyle name="Vírgula 2 10 2 4" xfId="13624" xr:uid="{00000000-0005-0000-0000-0000723B0000}"/>
    <cellStyle name="Vírgula 2 10 2 5" xfId="14786" xr:uid="{00000000-0005-0000-0000-0000733B0000}"/>
    <cellStyle name="Vírgula 2 10 2 6" xfId="20675" xr:uid="{00000000-0005-0000-0000-0000743B0000}"/>
    <cellStyle name="Vírgula 2 10 2 7" xfId="22689" xr:uid="{00000000-0005-0000-0000-0000753B0000}"/>
    <cellStyle name="Vírgula 2 10 2 8" xfId="25891" xr:uid="{00000000-0005-0000-0000-0000763B0000}"/>
    <cellStyle name="Vírgula 2 10 2 9" xfId="38214" xr:uid="{00000000-0005-0000-0000-0000773B0000}"/>
    <cellStyle name="Vírgula 2 10 3" xfId="1725" xr:uid="{00000000-0005-0000-0000-0000783B0000}"/>
    <cellStyle name="Vírgula 2 10 3 10" xfId="47276" xr:uid="{00000000-0005-0000-0000-0000793B0000}"/>
    <cellStyle name="Vírgula 2 10 3 11" xfId="55202" xr:uid="{00000000-0005-0000-0000-00007A3B0000}"/>
    <cellStyle name="Vírgula 2 10 3 12" xfId="3162" xr:uid="{00000000-0005-0000-0000-00007B3B0000}"/>
    <cellStyle name="Vírgula 2 10 3 2" xfId="8575" xr:uid="{00000000-0005-0000-0000-00007C3B0000}"/>
    <cellStyle name="Vírgula 2 10 3 2 2" xfId="17068" xr:uid="{00000000-0005-0000-0000-00007D3B0000}"/>
    <cellStyle name="Vírgula 2 10 3 2 2 2" xfId="34145" xr:uid="{00000000-0005-0000-0000-00007E3B0000}"/>
    <cellStyle name="Vírgula 2 10 3 2 3" xfId="28643" xr:uid="{00000000-0005-0000-0000-00007F3B0000}"/>
    <cellStyle name="Vírgula 2 10 3 2 4" xfId="41837" xr:uid="{00000000-0005-0000-0000-0000803B0000}"/>
    <cellStyle name="Vírgula 2 10 3 2 5" xfId="49475" xr:uid="{00000000-0005-0000-0000-0000813B0000}"/>
    <cellStyle name="Vírgula 2 10 3 3" xfId="6376" xr:uid="{00000000-0005-0000-0000-0000823B0000}"/>
    <cellStyle name="Vírgula 2 10 3 3 2" xfId="31394" xr:uid="{00000000-0005-0000-0000-0000833B0000}"/>
    <cellStyle name="Vírgula 2 10 3 3 3" xfId="44869" xr:uid="{00000000-0005-0000-0000-0000843B0000}"/>
    <cellStyle name="Vírgula 2 10 3 4" xfId="14787" xr:uid="{00000000-0005-0000-0000-0000853B0000}"/>
    <cellStyle name="Vírgula 2 10 3 5" xfId="18627" xr:uid="{00000000-0005-0000-0000-0000863B0000}"/>
    <cellStyle name="Vírgula 2 10 3 6" xfId="20676" xr:uid="{00000000-0005-0000-0000-0000873B0000}"/>
    <cellStyle name="Vírgula 2 10 3 7" xfId="22690" xr:uid="{00000000-0005-0000-0000-0000883B0000}"/>
    <cellStyle name="Vírgula 2 10 3 8" xfId="25892" xr:uid="{00000000-0005-0000-0000-0000893B0000}"/>
    <cellStyle name="Vírgula 2 10 3 9" xfId="38215" xr:uid="{00000000-0005-0000-0000-00008A3B0000}"/>
    <cellStyle name="Vírgula 2 10 4" xfId="7305" xr:uid="{00000000-0005-0000-0000-00008B3B0000}"/>
    <cellStyle name="Vírgula 2 10 4 2" xfId="12054" xr:uid="{00000000-0005-0000-0000-00008C3B0000}"/>
    <cellStyle name="Vírgula 2 10 4 2 2" xfId="34143" xr:uid="{00000000-0005-0000-0000-00008D3B0000}"/>
    <cellStyle name="Vírgula 2 10 4 2 3" xfId="28641" xr:uid="{00000000-0005-0000-0000-00008E3B0000}"/>
    <cellStyle name="Vírgula 2 10 4 2 4" xfId="41835" xr:uid="{00000000-0005-0000-0000-00008F3B0000}"/>
    <cellStyle name="Vírgula 2 10 4 2 5" xfId="52976" xr:uid="{00000000-0005-0000-0000-0000903B0000}"/>
    <cellStyle name="Vírgula 2 10 4 3" xfId="12859" xr:uid="{00000000-0005-0000-0000-0000913B0000}"/>
    <cellStyle name="Vírgula 2 10 4 3 2" xfId="31392" xr:uid="{00000000-0005-0000-0000-0000923B0000}"/>
    <cellStyle name="Vírgula 2 10 4 4" xfId="25890" xr:uid="{00000000-0005-0000-0000-0000933B0000}"/>
    <cellStyle name="Vírgula 2 10 4 5" xfId="38213" xr:uid="{00000000-0005-0000-0000-0000943B0000}"/>
    <cellStyle name="Vírgula 2 10 4 6" xfId="48205" xr:uid="{00000000-0005-0000-0000-0000953B0000}"/>
    <cellStyle name="Vírgula 2 10 5" xfId="4990" xr:uid="{00000000-0005-0000-0000-0000963B0000}"/>
    <cellStyle name="Vírgula 2 10 5 2" xfId="11153" xr:uid="{00000000-0005-0000-0000-0000973B0000}"/>
    <cellStyle name="Vírgula 2 10 5 2 2" xfId="32982" xr:uid="{00000000-0005-0000-0000-0000983B0000}"/>
    <cellStyle name="Vírgula 2 10 5 2 3" xfId="40674" xr:uid="{00000000-0005-0000-0000-0000993B0000}"/>
    <cellStyle name="Vírgula 2 10 5 2 4" xfId="52135" xr:uid="{00000000-0005-0000-0000-00009A3B0000}"/>
    <cellStyle name="Vírgula 2 10 5 3" xfId="27480" xr:uid="{00000000-0005-0000-0000-00009B3B0000}"/>
    <cellStyle name="Vírgula 2 10 5 4" xfId="36803" xr:uid="{00000000-0005-0000-0000-00009C3B0000}"/>
    <cellStyle name="Vírgula 2 10 5 5" xfId="51330" xr:uid="{00000000-0005-0000-0000-00009D3B0000}"/>
    <cellStyle name="Vírgula 2 10 6" xfId="10177" xr:uid="{00000000-0005-0000-0000-00009E3B0000}"/>
    <cellStyle name="Vírgula 2 10 6 2" xfId="30231" xr:uid="{00000000-0005-0000-0000-00009F3B0000}"/>
    <cellStyle name="Vírgula 2 10 6 3" xfId="39917" xr:uid="{00000000-0005-0000-0000-0000A03B0000}"/>
    <cellStyle name="Vírgula 2 10 6 4" xfId="51010" xr:uid="{00000000-0005-0000-0000-0000A13B0000}"/>
    <cellStyle name="Vírgula 2 10 7" xfId="13346" xr:uid="{00000000-0005-0000-0000-0000A23B0000}"/>
    <cellStyle name="Vírgula 2 10 7 2" xfId="43599" xr:uid="{00000000-0005-0000-0000-0000A33B0000}"/>
    <cellStyle name="Vírgula 2 10 8" xfId="14785" xr:uid="{00000000-0005-0000-0000-0000A43B0000}"/>
    <cellStyle name="Vírgula 2 10 9" xfId="20674" xr:uid="{00000000-0005-0000-0000-0000A53B0000}"/>
    <cellStyle name="Vírgula 2 11" xfId="1005" xr:uid="{00000000-0005-0000-0000-0000A63B0000}"/>
    <cellStyle name="Vírgula 2 11 10" xfId="24607" xr:uid="{00000000-0005-0000-0000-0000A73B0000}"/>
    <cellStyle name="Vírgula 2 11 11" xfId="36172" xr:uid="{00000000-0005-0000-0000-0000A83B0000}"/>
    <cellStyle name="Vírgula 2 11 12" xfId="46561" xr:uid="{00000000-0005-0000-0000-0000A93B0000}"/>
    <cellStyle name="Vírgula 2 11 13" xfId="54493" xr:uid="{00000000-0005-0000-0000-0000AA3B0000}"/>
    <cellStyle name="Vírgula 2 11 14" xfId="3163" xr:uid="{00000000-0005-0000-0000-0000AB3B0000}"/>
    <cellStyle name="Vírgula 2 11 2" xfId="1953" xr:uid="{00000000-0005-0000-0000-0000AC3B0000}"/>
    <cellStyle name="Vírgula 2 11 2 10" xfId="47504" xr:uid="{00000000-0005-0000-0000-0000AD3B0000}"/>
    <cellStyle name="Vírgula 2 11 2 11" xfId="55430" xr:uid="{00000000-0005-0000-0000-0000AE3B0000}"/>
    <cellStyle name="Vírgula 2 11 2 12" xfId="3164" xr:uid="{00000000-0005-0000-0000-0000AF3B0000}"/>
    <cellStyle name="Vírgula 2 11 2 2" xfId="8803" xr:uid="{00000000-0005-0000-0000-0000B03B0000}"/>
    <cellStyle name="Vírgula 2 11 2 2 2" xfId="17069" xr:uid="{00000000-0005-0000-0000-0000B13B0000}"/>
    <cellStyle name="Vírgula 2 11 2 2 2 2" xfId="34147" xr:uid="{00000000-0005-0000-0000-0000B23B0000}"/>
    <cellStyle name="Vírgula 2 11 2 2 3" xfId="19725" xr:uid="{00000000-0005-0000-0000-0000B33B0000}"/>
    <cellStyle name="Vírgula 2 11 2 2 4" xfId="28645" xr:uid="{00000000-0005-0000-0000-0000B43B0000}"/>
    <cellStyle name="Vírgula 2 11 2 2 5" xfId="41839" xr:uid="{00000000-0005-0000-0000-0000B53B0000}"/>
    <cellStyle name="Vírgula 2 11 2 2 6" xfId="49703" xr:uid="{00000000-0005-0000-0000-0000B63B0000}"/>
    <cellStyle name="Vírgula 2 11 2 3" xfId="6604" xr:uid="{00000000-0005-0000-0000-0000B73B0000}"/>
    <cellStyle name="Vírgula 2 11 2 3 2" xfId="9841" xr:uid="{00000000-0005-0000-0000-0000B83B0000}"/>
    <cellStyle name="Vírgula 2 11 2 3 3" xfId="31396" xr:uid="{00000000-0005-0000-0000-0000B93B0000}"/>
    <cellStyle name="Vírgula 2 11 2 3 4" xfId="45097" xr:uid="{00000000-0005-0000-0000-0000BA3B0000}"/>
    <cellStyle name="Vírgula 2 11 2 4" xfId="14789" xr:uid="{00000000-0005-0000-0000-0000BB3B0000}"/>
    <cellStyle name="Vírgula 2 11 2 5" xfId="18040" xr:uid="{00000000-0005-0000-0000-0000BC3B0000}"/>
    <cellStyle name="Vírgula 2 11 2 6" xfId="20678" xr:uid="{00000000-0005-0000-0000-0000BD3B0000}"/>
    <cellStyle name="Vírgula 2 11 2 7" xfId="22692" xr:uid="{00000000-0005-0000-0000-0000BE3B0000}"/>
    <cellStyle name="Vírgula 2 11 2 8" xfId="25894" xr:uid="{00000000-0005-0000-0000-0000BF3B0000}"/>
    <cellStyle name="Vírgula 2 11 2 9" xfId="38217" xr:uid="{00000000-0005-0000-0000-0000C03B0000}"/>
    <cellStyle name="Vírgula 2 11 3" xfId="7932" xr:uid="{00000000-0005-0000-0000-0000C13B0000}"/>
    <cellStyle name="Vírgula 2 11 3 2" xfId="12055" xr:uid="{00000000-0005-0000-0000-0000C23B0000}"/>
    <cellStyle name="Vírgula 2 11 3 2 2" xfId="34146" xr:uid="{00000000-0005-0000-0000-0000C33B0000}"/>
    <cellStyle name="Vírgula 2 11 3 2 3" xfId="28644" xr:uid="{00000000-0005-0000-0000-0000C43B0000}"/>
    <cellStyle name="Vírgula 2 11 3 2 4" xfId="41838" xr:uid="{00000000-0005-0000-0000-0000C53B0000}"/>
    <cellStyle name="Vírgula 2 11 3 2 5" xfId="52977" xr:uid="{00000000-0005-0000-0000-0000C63B0000}"/>
    <cellStyle name="Vírgula 2 11 3 3" xfId="10440" xr:uid="{00000000-0005-0000-0000-0000C73B0000}"/>
    <cellStyle name="Vírgula 2 11 3 3 2" xfId="31395" xr:uid="{00000000-0005-0000-0000-0000C83B0000}"/>
    <cellStyle name="Vírgula 2 11 3 4" xfId="18855" xr:uid="{00000000-0005-0000-0000-0000C93B0000}"/>
    <cellStyle name="Vírgula 2 11 3 5" xfId="25893" xr:uid="{00000000-0005-0000-0000-0000CA3B0000}"/>
    <cellStyle name="Vírgula 2 11 3 6" xfId="38216" xr:uid="{00000000-0005-0000-0000-0000CB3B0000}"/>
    <cellStyle name="Vírgula 2 11 3 7" xfId="48832" xr:uid="{00000000-0005-0000-0000-0000CC3B0000}"/>
    <cellStyle name="Vírgula 2 11 4" xfId="5665" xr:uid="{00000000-0005-0000-0000-0000CD3B0000}"/>
    <cellStyle name="Vírgula 2 11 4 2" xfId="11381" xr:uid="{00000000-0005-0000-0000-0000CE3B0000}"/>
    <cellStyle name="Vírgula 2 11 4 2 2" xfId="33210" xr:uid="{00000000-0005-0000-0000-0000CF3B0000}"/>
    <cellStyle name="Vírgula 2 11 4 2 3" xfId="40902" xr:uid="{00000000-0005-0000-0000-0000D03B0000}"/>
    <cellStyle name="Vírgula 2 11 4 2 4" xfId="52363" xr:uid="{00000000-0005-0000-0000-0000D13B0000}"/>
    <cellStyle name="Vírgula 2 11 4 3" xfId="27708" xr:uid="{00000000-0005-0000-0000-0000D23B0000}"/>
    <cellStyle name="Vírgula 2 11 4 4" xfId="37031" xr:uid="{00000000-0005-0000-0000-0000D33B0000}"/>
    <cellStyle name="Vírgula 2 11 4 5" xfId="50331" xr:uid="{00000000-0005-0000-0000-0000D43B0000}"/>
    <cellStyle name="Vírgula 2 11 5" xfId="10734" xr:uid="{00000000-0005-0000-0000-0000D53B0000}"/>
    <cellStyle name="Vírgula 2 11 5 2" xfId="30459" xr:uid="{00000000-0005-0000-0000-0000D63B0000}"/>
    <cellStyle name="Vírgula 2 11 5 3" xfId="40145" xr:uid="{00000000-0005-0000-0000-0000D73B0000}"/>
    <cellStyle name="Vírgula 2 11 5 4" xfId="51616" xr:uid="{00000000-0005-0000-0000-0000D83B0000}"/>
    <cellStyle name="Vírgula 2 11 6" xfId="13852" xr:uid="{00000000-0005-0000-0000-0000D93B0000}"/>
    <cellStyle name="Vírgula 2 11 6 2" xfId="44226" xr:uid="{00000000-0005-0000-0000-0000DA3B0000}"/>
    <cellStyle name="Vírgula 2 11 7" xfId="14788" xr:uid="{00000000-0005-0000-0000-0000DB3B0000}"/>
    <cellStyle name="Vírgula 2 11 8" xfId="20677" xr:uid="{00000000-0005-0000-0000-0000DC3B0000}"/>
    <cellStyle name="Vírgula 2 11 9" xfId="22691" xr:uid="{00000000-0005-0000-0000-0000DD3B0000}"/>
    <cellStyle name="Vírgula 2 12" xfId="1245" xr:uid="{00000000-0005-0000-0000-0000DE3B0000}"/>
    <cellStyle name="Vírgula 2 12 10" xfId="24883" xr:uid="{00000000-0005-0000-0000-0000DF3B0000}"/>
    <cellStyle name="Vírgula 2 12 11" xfId="36448" xr:uid="{00000000-0005-0000-0000-0000E03B0000}"/>
    <cellStyle name="Vírgula 2 12 12" xfId="46801" xr:uid="{00000000-0005-0000-0000-0000E13B0000}"/>
    <cellStyle name="Vírgula 2 12 13" xfId="54733" xr:uid="{00000000-0005-0000-0000-0000E23B0000}"/>
    <cellStyle name="Vírgula 2 12 14" xfId="3165" xr:uid="{00000000-0005-0000-0000-0000E33B0000}"/>
    <cellStyle name="Vírgula 2 12 2" xfId="2181" xr:uid="{00000000-0005-0000-0000-0000E43B0000}"/>
    <cellStyle name="Vírgula 2 12 2 10" xfId="47732" xr:uid="{00000000-0005-0000-0000-0000E53B0000}"/>
    <cellStyle name="Vírgula 2 12 2 11" xfId="55658" xr:uid="{00000000-0005-0000-0000-0000E63B0000}"/>
    <cellStyle name="Vírgula 2 12 2 12" xfId="3166" xr:uid="{00000000-0005-0000-0000-0000E73B0000}"/>
    <cellStyle name="Vírgula 2 12 2 2" xfId="9031" xr:uid="{00000000-0005-0000-0000-0000E83B0000}"/>
    <cellStyle name="Vírgula 2 12 2 2 2" xfId="17070" xr:uid="{00000000-0005-0000-0000-0000E93B0000}"/>
    <cellStyle name="Vírgula 2 12 2 2 2 2" xfId="34149" xr:uid="{00000000-0005-0000-0000-0000EA3B0000}"/>
    <cellStyle name="Vírgula 2 12 2 2 3" xfId="19953" xr:uid="{00000000-0005-0000-0000-0000EB3B0000}"/>
    <cellStyle name="Vírgula 2 12 2 2 4" xfId="28647" xr:uid="{00000000-0005-0000-0000-0000EC3B0000}"/>
    <cellStyle name="Vírgula 2 12 2 2 5" xfId="41841" xr:uid="{00000000-0005-0000-0000-0000ED3B0000}"/>
    <cellStyle name="Vírgula 2 12 2 2 6" xfId="49931" xr:uid="{00000000-0005-0000-0000-0000EE3B0000}"/>
    <cellStyle name="Vírgula 2 12 2 3" xfId="6832" xr:uid="{00000000-0005-0000-0000-0000EF3B0000}"/>
    <cellStyle name="Vírgula 2 12 2 3 2" xfId="9477" xr:uid="{00000000-0005-0000-0000-0000F03B0000}"/>
    <cellStyle name="Vírgula 2 12 2 3 3" xfId="31398" xr:uid="{00000000-0005-0000-0000-0000F13B0000}"/>
    <cellStyle name="Vírgula 2 12 2 3 4" xfId="45325" xr:uid="{00000000-0005-0000-0000-0000F23B0000}"/>
    <cellStyle name="Vírgula 2 12 2 4" xfId="14791" xr:uid="{00000000-0005-0000-0000-0000F33B0000}"/>
    <cellStyle name="Vírgula 2 12 2 5" xfId="18211" xr:uid="{00000000-0005-0000-0000-0000F43B0000}"/>
    <cellStyle name="Vírgula 2 12 2 6" xfId="20680" xr:uid="{00000000-0005-0000-0000-0000F53B0000}"/>
    <cellStyle name="Vírgula 2 12 2 7" xfId="22694" xr:uid="{00000000-0005-0000-0000-0000F63B0000}"/>
    <cellStyle name="Vírgula 2 12 2 8" xfId="25896" xr:uid="{00000000-0005-0000-0000-0000F73B0000}"/>
    <cellStyle name="Vírgula 2 12 2 9" xfId="38219" xr:uid="{00000000-0005-0000-0000-0000F83B0000}"/>
    <cellStyle name="Vírgula 2 12 3" xfId="8160" xr:uid="{00000000-0005-0000-0000-0000F93B0000}"/>
    <cellStyle name="Vírgula 2 12 3 2" xfId="12056" xr:uid="{00000000-0005-0000-0000-0000FA3B0000}"/>
    <cellStyle name="Vírgula 2 12 3 2 2" xfId="34148" xr:uid="{00000000-0005-0000-0000-0000FB3B0000}"/>
    <cellStyle name="Vírgula 2 12 3 2 3" xfId="28646" xr:uid="{00000000-0005-0000-0000-0000FC3B0000}"/>
    <cellStyle name="Vírgula 2 12 3 2 4" xfId="41840" xr:uid="{00000000-0005-0000-0000-0000FD3B0000}"/>
    <cellStyle name="Vírgula 2 12 3 2 5" xfId="52978" xr:uid="{00000000-0005-0000-0000-0000FE3B0000}"/>
    <cellStyle name="Vírgula 2 12 3 3" xfId="16412" xr:uid="{00000000-0005-0000-0000-0000FF3B0000}"/>
    <cellStyle name="Vírgula 2 12 3 3 2" xfId="31397" xr:uid="{00000000-0005-0000-0000-0000003C0000}"/>
    <cellStyle name="Vírgula 2 12 3 4" xfId="19083" xr:uid="{00000000-0005-0000-0000-0000013C0000}"/>
    <cellStyle name="Vírgula 2 12 3 5" xfId="25895" xr:uid="{00000000-0005-0000-0000-0000023C0000}"/>
    <cellStyle name="Vírgula 2 12 3 6" xfId="38218" xr:uid="{00000000-0005-0000-0000-0000033C0000}"/>
    <cellStyle name="Vírgula 2 12 3 7" xfId="49060" xr:uid="{00000000-0005-0000-0000-0000043C0000}"/>
    <cellStyle name="Vírgula 2 12 4" xfId="5905" xr:uid="{00000000-0005-0000-0000-0000053C0000}"/>
    <cellStyle name="Vírgula 2 12 4 2" xfId="11609" xr:uid="{00000000-0005-0000-0000-0000063C0000}"/>
    <cellStyle name="Vírgula 2 12 4 2 2" xfId="33438" xr:uid="{00000000-0005-0000-0000-0000073C0000}"/>
    <cellStyle name="Vírgula 2 12 4 2 3" xfId="41130" xr:uid="{00000000-0005-0000-0000-0000083C0000}"/>
    <cellStyle name="Vírgula 2 12 4 2 4" xfId="52591" xr:uid="{00000000-0005-0000-0000-0000093C0000}"/>
    <cellStyle name="Vírgula 2 12 4 3" xfId="27936" xr:uid="{00000000-0005-0000-0000-00000A3C0000}"/>
    <cellStyle name="Vírgula 2 12 4 4" xfId="37259" xr:uid="{00000000-0005-0000-0000-00000B3C0000}"/>
    <cellStyle name="Vírgula 2 12 4 5" xfId="50183" xr:uid="{00000000-0005-0000-0000-00000C3C0000}"/>
    <cellStyle name="Vírgula 2 12 5" xfId="10865" xr:uid="{00000000-0005-0000-0000-00000D3C0000}"/>
    <cellStyle name="Vírgula 2 12 5 2" xfId="30687" xr:uid="{00000000-0005-0000-0000-00000E3C0000}"/>
    <cellStyle name="Vírgula 2 12 5 3" xfId="40373" xr:uid="{00000000-0005-0000-0000-00000F3C0000}"/>
    <cellStyle name="Vírgula 2 12 5 4" xfId="51844" xr:uid="{00000000-0005-0000-0000-0000103C0000}"/>
    <cellStyle name="Vírgula 2 12 6" xfId="14080" xr:uid="{00000000-0005-0000-0000-0000113C0000}"/>
    <cellStyle name="Vírgula 2 12 6 2" xfId="44454" xr:uid="{00000000-0005-0000-0000-0000123C0000}"/>
    <cellStyle name="Vírgula 2 12 7" xfId="14790" xr:uid="{00000000-0005-0000-0000-0000133C0000}"/>
    <cellStyle name="Vírgula 2 12 8" xfId="20679" xr:uid="{00000000-0005-0000-0000-0000143C0000}"/>
    <cellStyle name="Vírgula 2 12 9" xfId="22693" xr:uid="{00000000-0005-0000-0000-0000153C0000}"/>
    <cellStyle name="Vírgula 2 13" xfId="720" xr:uid="{00000000-0005-0000-0000-0000163C0000}"/>
    <cellStyle name="Vírgula 2 13 10" xfId="35851" xr:uid="{00000000-0005-0000-0000-0000173C0000}"/>
    <cellStyle name="Vírgula 2 13 11" xfId="46276" xr:uid="{00000000-0005-0000-0000-0000183C0000}"/>
    <cellStyle name="Vírgula 2 13 12" xfId="54208" xr:uid="{00000000-0005-0000-0000-0000193C0000}"/>
    <cellStyle name="Vírgula 2 13 13" xfId="3167" xr:uid="{00000000-0005-0000-0000-00001A3C0000}"/>
    <cellStyle name="Vírgula 2 13 2" xfId="1668" xr:uid="{00000000-0005-0000-0000-00001B3C0000}"/>
    <cellStyle name="Vírgula 2 13 2 10" xfId="47219" xr:uid="{00000000-0005-0000-0000-00001C3C0000}"/>
    <cellStyle name="Vírgula 2 13 2 11" xfId="55145" xr:uid="{00000000-0005-0000-0000-00001D3C0000}"/>
    <cellStyle name="Vírgula 2 13 2 12" xfId="3168" xr:uid="{00000000-0005-0000-0000-00001E3C0000}"/>
    <cellStyle name="Vírgula 2 13 2 2" xfId="8518" xr:uid="{00000000-0005-0000-0000-00001F3C0000}"/>
    <cellStyle name="Vírgula 2 13 2 2 2" xfId="17071" xr:uid="{00000000-0005-0000-0000-0000203C0000}"/>
    <cellStyle name="Vírgula 2 13 2 2 2 2" xfId="34151" xr:uid="{00000000-0005-0000-0000-0000213C0000}"/>
    <cellStyle name="Vírgula 2 13 2 2 3" xfId="19440" xr:uid="{00000000-0005-0000-0000-0000223C0000}"/>
    <cellStyle name="Vírgula 2 13 2 2 4" xfId="28649" xr:uid="{00000000-0005-0000-0000-0000233C0000}"/>
    <cellStyle name="Vírgula 2 13 2 2 5" xfId="41843" xr:uid="{00000000-0005-0000-0000-0000243C0000}"/>
    <cellStyle name="Vírgula 2 13 2 2 6" xfId="49418" xr:uid="{00000000-0005-0000-0000-0000253C0000}"/>
    <cellStyle name="Vírgula 2 13 2 3" xfId="6319" xr:uid="{00000000-0005-0000-0000-0000263C0000}"/>
    <cellStyle name="Vírgula 2 13 2 3 2" xfId="16578" xr:uid="{00000000-0005-0000-0000-0000273C0000}"/>
    <cellStyle name="Vírgula 2 13 2 3 3" xfId="31400" xr:uid="{00000000-0005-0000-0000-0000283C0000}"/>
    <cellStyle name="Vírgula 2 13 2 3 4" xfId="44812" xr:uid="{00000000-0005-0000-0000-0000293C0000}"/>
    <cellStyle name="Vírgula 2 13 2 4" xfId="14793" xr:uid="{00000000-0005-0000-0000-00002A3C0000}"/>
    <cellStyle name="Vírgula 2 13 2 5" xfId="17923" xr:uid="{00000000-0005-0000-0000-00002B3C0000}"/>
    <cellStyle name="Vírgula 2 13 2 6" xfId="20682" xr:uid="{00000000-0005-0000-0000-00002C3C0000}"/>
    <cellStyle name="Vírgula 2 13 2 7" xfId="22696" xr:uid="{00000000-0005-0000-0000-00002D3C0000}"/>
    <cellStyle name="Vírgula 2 13 2 8" xfId="25898" xr:uid="{00000000-0005-0000-0000-00002E3C0000}"/>
    <cellStyle name="Vírgula 2 13 2 9" xfId="38221" xr:uid="{00000000-0005-0000-0000-00002F3C0000}"/>
    <cellStyle name="Vírgula 2 13 3" xfId="7647" xr:uid="{00000000-0005-0000-0000-0000303C0000}"/>
    <cellStyle name="Vírgula 2 13 3 2" xfId="12057" xr:uid="{00000000-0005-0000-0000-0000313C0000}"/>
    <cellStyle name="Vírgula 2 13 3 2 2" xfId="34150" xr:uid="{00000000-0005-0000-0000-0000323C0000}"/>
    <cellStyle name="Vírgula 2 13 3 2 3" xfId="41842" xr:uid="{00000000-0005-0000-0000-0000333C0000}"/>
    <cellStyle name="Vírgula 2 13 3 2 4" xfId="52979" xr:uid="{00000000-0005-0000-0000-0000343C0000}"/>
    <cellStyle name="Vírgula 2 13 3 3" xfId="18570" xr:uid="{00000000-0005-0000-0000-0000353C0000}"/>
    <cellStyle name="Vírgula 2 13 3 4" xfId="28648" xr:uid="{00000000-0005-0000-0000-0000363C0000}"/>
    <cellStyle name="Vírgula 2 13 3 5" xfId="38220" xr:uid="{00000000-0005-0000-0000-0000373C0000}"/>
    <cellStyle name="Vírgula 2 13 3 6" xfId="48547" xr:uid="{00000000-0005-0000-0000-0000383C0000}"/>
    <cellStyle name="Vírgula 2 13 4" xfId="5380" xr:uid="{00000000-0005-0000-0000-0000393C0000}"/>
    <cellStyle name="Vírgula 2 13 4 2" xfId="9306" xr:uid="{00000000-0005-0000-0000-00003A3C0000}"/>
    <cellStyle name="Vírgula 2 13 4 3" xfId="31399" xr:uid="{00000000-0005-0000-0000-00003B3C0000}"/>
    <cellStyle name="Vírgula 2 13 4 4" xfId="39860" xr:uid="{00000000-0005-0000-0000-00003C3C0000}"/>
    <cellStyle name="Vírgula 2 13 4 5" xfId="50719" xr:uid="{00000000-0005-0000-0000-00003D3C0000}"/>
    <cellStyle name="Vírgula 2 13 5" xfId="13567" xr:uid="{00000000-0005-0000-0000-00003E3C0000}"/>
    <cellStyle name="Vírgula 2 13 5 2" xfId="43941" xr:uid="{00000000-0005-0000-0000-00003F3C0000}"/>
    <cellStyle name="Vírgula 2 13 6" xfId="14792" xr:uid="{00000000-0005-0000-0000-0000403C0000}"/>
    <cellStyle name="Vírgula 2 13 7" xfId="20681" xr:uid="{00000000-0005-0000-0000-0000413C0000}"/>
    <cellStyle name="Vírgula 2 13 8" xfId="22695" xr:uid="{00000000-0005-0000-0000-0000423C0000}"/>
    <cellStyle name="Vírgula 2 13 9" xfId="25897" xr:uid="{00000000-0005-0000-0000-0000433C0000}"/>
    <cellStyle name="Vírgula 2 14" xfId="606" xr:uid="{00000000-0005-0000-0000-0000443C0000}"/>
    <cellStyle name="Vírgula 2 14 10" xfId="46162" xr:uid="{00000000-0005-0000-0000-0000453C0000}"/>
    <cellStyle name="Vírgula 2 14 11" xfId="54094" xr:uid="{00000000-0005-0000-0000-0000463C0000}"/>
    <cellStyle name="Vírgula 2 14 12" xfId="3169" xr:uid="{00000000-0005-0000-0000-0000473C0000}"/>
    <cellStyle name="Vírgula 2 14 2" xfId="7533" xr:uid="{00000000-0005-0000-0000-0000483C0000}"/>
    <cellStyle name="Vírgula 2 14 2 2" xfId="17072" xr:uid="{00000000-0005-0000-0000-0000493C0000}"/>
    <cellStyle name="Vírgula 2 14 2 2 2" xfId="34152" xr:uid="{00000000-0005-0000-0000-00004A3C0000}"/>
    <cellStyle name="Vírgula 2 14 2 3" xfId="19326" xr:uid="{00000000-0005-0000-0000-00004B3C0000}"/>
    <cellStyle name="Vírgula 2 14 2 4" xfId="28650" xr:uid="{00000000-0005-0000-0000-00004C3C0000}"/>
    <cellStyle name="Vírgula 2 14 2 5" xfId="41844" xr:uid="{00000000-0005-0000-0000-00004D3C0000}"/>
    <cellStyle name="Vírgula 2 14 2 6" xfId="48433" xr:uid="{00000000-0005-0000-0000-00004E3C0000}"/>
    <cellStyle name="Vírgula 2 14 3" xfId="5266" xr:uid="{00000000-0005-0000-0000-00004F3C0000}"/>
    <cellStyle name="Vírgula 2 14 3 2" xfId="10562" xr:uid="{00000000-0005-0000-0000-0000503C0000}"/>
    <cellStyle name="Vírgula 2 14 3 3" xfId="31401" xr:uid="{00000000-0005-0000-0000-0000513C0000}"/>
    <cellStyle name="Vírgula 2 14 3 4" xfId="43827" xr:uid="{00000000-0005-0000-0000-0000523C0000}"/>
    <cellStyle name="Vírgula 2 14 4" xfId="14794" xr:uid="{00000000-0005-0000-0000-0000533C0000}"/>
    <cellStyle name="Vírgula 2 14 5" xfId="17809" xr:uid="{00000000-0005-0000-0000-0000543C0000}"/>
    <cellStyle name="Vírgula 2 14 6" xfId="20683" xr:uid="{00000000-0005-0000-0000-0000553C0000}"/>
    <cellStyle name="Vírgula 2 14 7" xfId="22697" xr:uid="{00000000-0005-0000-0000-0000563C0000}"/>
    <cellStyle name="Vírgula 2 14 8" xfId="25899" xr:uid="{00000000-0005-0000-0000-0000573C0000}"/>
    <cellStyle name="Vírgula 2 14 9" xfId="38222" xr:uid="{00000000-0005-0000-0000-0000583C0000}"/>
    <cellStyle name="Vírgula 2 15" xfId="1554" xr:uid="{00000000-0005-0000-0000-0000593C0000}"/>
    <cellStyle name="Vírgula 2 15 10" xfId="55031" xr:uid="{00000000-0005-0000-0000-00005A3C0000}"/>
    <cellStyle name="Vírgula 2 15 11" xfId="3170" xr:uid="{00000000-0005-0000-0000-00005B3C0000}"/>
    <cellStyle name="Vírgula 2 15 2" xfId="8404" xr:uid="{00000000-0005-0000-0000-00005C3C0000}"/>
    <cellStyle name="Vírgula 2 15 2 2" xfId="17073" xr:uid="{00000000-0005-0000-0000-00005D3C0000}"/>
    <cellStyle name="Vírgula 2 15 2 2 2" xfId="34153" xr:uid="{00000000-0005-0000-0000-00005E3C0000}"/>
    <cellStyle name="Vírgula 2 15 2 3" xfId="28651" xr:uid="{00000000-0005-0000-0000-00005F3C0000}"/>
    <cellStyle name="Vírgula 2 15 2 4" xfId="41845" xr:uid="{00000000-0005-0000-0000-0000603C0000}"/>
    <cellStyle name="Vírgula 2 15 2 5" xfId="49304" xr:uid="{00000000-0005-0000-0000-0000613C0000}"/>
    <cellStyle name="Vírgula 2 15 3" xfId="6205" xr:uid="{00000000-0005-0000-0000-0000623C0000}"/>
    <cellStyle name="Vírgula 2 15 3 2" xfId="31402" xr:uid="{00000000-0005-0000-0000-0000633C0000}"/>
    <cellStyle name="Vírgula 2 15 3 3" xfId="44698" xr:uid="{00000000-0005-0000-0000-0000643C0000}"/>
    <cellStyle name="Vírgula 2 15 4" xfId="18456" xr:uid="{00000000-0005-0000-0000-0000653C0000}"/>
    <cellStyle name="Vírgula 2 15 5" xfId="20684" xr:uid="{00000000-0005-0000-0000-0000663C0000}"/>
    <cellStyle name="Vírgula 2 15 6" xfId="22698" xr:uid="{00000000-0005-0000-0000-0000673C0000}"/>
    <cellStyle name="Vírgula 2 15 7" xfId="25900" xr:uid="{00000000-0005-0000-0000-0000683C0000}"/>
    <cellStyle name="Vírgula 2 15 8" xfId="38223" xr:uid="{00000000-0005-0000-0000-0000693C0000}"/>
    <cellStyle name="Vírgula 2 15 9" xfId="47105" xr:uid="{00000000-0005-0000-0000-00006A3C0000}"/>
    <cellStyle name="Vírgula 2 16" xfId="3171" xr:uid="{00000000-0005-0000-0000-00006B3C0000}"/>
    <cellStyle name="Vírgula 2 16 2" xfId="7076" xr:uid="{00000000-0005-0000-0000-00006C3C0000}"/>
    <cellStyle name="Vírgula 2 16 2 2" xfId="12053" xr:uid="{00000000-0005-0000-0000-00006D3C0000}"/>
    <cellStyle name="Vírgula 2 16 2 2 2" xfId="34142" xr:uid="{00000000-0005-0000-0000-00006E3C0000}"/>
    <cellStyle name="Vírgula 2 16 2 3" xfId="28640" xr:uid="{00000000-0005-0000-0000-00006F3C0000}"/>
    <cellStyle name="Vírgula 2 16 2 4" xfId="41834" xr:uid="{00000000-0005-0000-0000-0000703C0000}"/>
    <cellStyle name="Vírgula 2 16 2 5" xfId="52975" xr:uid="{00000000-0005-0000-0000-0000713C0000}"/>
    <cellStyle name="Vírgula 2 16 3" xfId="9519" xr:uid="{00000000-0005-0000-0000-0000723C0000}"/>
    <cellStyle name="Vírgula 2 16 3 2" xfId="31391" xr:uid="{00000000-0005-0000-0000-0000733C0000}"/>
    <cellStyle name="Vírgula 2 16 4" xfId="20685" xr:uid="{00000000-0005-0000-0000-0000743C0000}"/>
    <cellStyle name="Vírgula 2 16 5" xfId="22699" xr:uid="{00000000-0005-0000-0000-0000753C0000}"/>
    <cellStyle name="Vírgula 2 16 6" xfId="25889" xr:uid="{00000000-0005-0000-0000-0000763C0000}"/>
    <cellStyle name="Vírgula 2 16 7" xfId="38212" xr:uid="{00000000-0005-0000-0000-0000773C0000}"/>
    <cellStyle name="Vírgula 2 16 8" xfId="47976" xr:uid="{00000000-0005-0000-0000-0000783C0000}"/>
    <cellStyle name="Vírgula 2 16 9" xfId="51358" xr:uid="{00000000-0005-0000-0000-0000793C0000}"/>
    <cellStyle name="Vírgula 2 17" xfId="4700" xr:uid="{00000000-0005-0000-0000-00007A3C0000}"/>
    <cellStyle name="Vírgula 2 17 2" xfId="11096" xr:uid="{00000000-0005-0000-0000-00007B3C0000}"/>
    <cellStyle name="Vírgula 2 17 2 2" xfId="32925" xr:uid="{00000000-0005-0000-0000-00007C3C0000}"/>
    <cellStyle name="Vírgula 2 17 2 3" xfId="40617" xr:uid="{00000000-0005-0000-0000-00007D3C0000}"/>
    <cellStyle name="Vírgula 2 17 2 4" xfId="52078" xr:uid="{00000000-0005-0000-0000-00007E3C0000}"/>
    <cellStyle name="Vírgula 2 17 3" xfId="12087" xr:uid="{00000000-0005-0000-0000-00007F3C0000}"/>
    <cellStyle name="Vírgula 2 17 4" xfId="27423" xr:uid="{00000000-0005-0000-0000-0000803C0000}"/>
    <cellStyle name="Vírgula 2 17 5" xfId="36746" xr:uid="{00000000-0005-0000-0000-0000813C0000}"/>
    <cellStyle name="Vírgula 2 17 6" xfId="51180" xr:uid="{00000000-0005-0000-0000-0000823C0000}"/>
    <cellStyle name="Vírgula 2 18" xfId="9466" xr:uid="{00000000-0005-0000-0000-0000833C0000}"/>
    <cellStyle name="Vírgula 2 18 2" xfId="10312" xr:uid="{00000000-0005-0000-0000-0000843C0000}"/>
    <cellStyle name="Vírgula 2 18 2 2" xfId="51019" xr:uid="{00000000-0005-0000-0000-0000853C0000}"/>
    <cellStyle name="Vírgula 2 18 3" xfId="30174" xr:uid="{00000000-0005-0000-0000-0000863C0000}"/>
    <cellStyle name="Vírgula 2 18 4" xfId="39746" xr:uid="{00000000-0005-0000-0000-0000873C0000}"/>
    <cellStyle name="Vírgula 2 18 5" xfId="51500" xr:uid="{00000000-0005-0000-0000-0000883C0000}"/>
    <cellStyle name="Vírgula 2 19" xfId="10157" xr:uid="{00000000-0005-0000-0000-0000893C0000}"/>
    <cellStyle name="Vírgula 2 19 2" xfId="43368" xr:uid="{00000000-0005-0000-0000-00008A3C0000}"/>
    <cellStyle name="Vírgula 2 19 3" xfId="51346" xr:uid="{00000000-0005-0000-0000-00008B3C0000}"/>
    <cellStyle name="Vírgula 2 2" xfId="13" xr:uid="{00000000-0005-0000-0000-00008C3C0000}"/>
    <cellStyle name="Vírgula 2 2 10" xfId="725" xr:uid="{00000000-0005-0000-0000-00008D3C0000}"/>
    <cellStyle name="Vírgula 2 2 10 10" xfId="35856" xr:uid="{00000000-0005-0000-0000-00008E3C0000}"/>
    <cellStyle name="Vírgula 2 2 10 11" xfId="46281" xr:uid="{00000000-0005-0000-0000-00008F3C0000}"/>
    <cellStyle name="Vírgula 2 2 10 12" xfId="54213" xr:uid="{00000000-0005-0000-0000-0000903C0000}"/>
    <cellStyle name="Vírgula 2 2 10 13" xfId="3173" xr:uid="{00000000-0005-0000-0000-0000913C0000}"/>
    <cellStyle name="Vírgula 2 2 10 2" xfId="1673" xr:uid="{00000000-0005-0000-0000-0000923C0000}"/>
    <cellStyle name="Vírgula 2 2 10 2 10" xfId="47224" xr:uid="{00000000-0005-0000-0000-0000933C0000}"/>
    <cellStyle name="Vírgula 2 2 10 2 11" xfId="55150" xr:uid="{00000000-0005-0000-0000-0000943C0000}"/>
    <cellStyle name="Vírgula 2 2 10 2 12" xfId="3174" xr:uid="{00000000-0005-0000-0000-0000953C0000}"/>
    <cellStyle name="Vírgula 2 2 10 2 2" xfId="8523" xr:uid="{00000000-0005-0000-0000-0000963C0000}"/>
    <cellStyle name="Vírgula 2 2 10 2 2 2" xfId="17074" xr:uid="{00000000-0005-0000-0000-0000973C0000}"/>
    <cellStyle name="Vírgula 2 2 10 2 2 2 2" xfId="34156" xr:uid="{00000000-0005-0000-0000-0000983C0000}"/>
    <cellStyle name="Vírgula 2 2 10 2 2 3" xfId="19445" xr:uid="{00000000-0005-0000-0000-0000993C0000}"/>
    <cellStyle name="Vírgula 2 2 10 2 2 4" xfId="28654" xr:uid="{00000000-0005-0000-0000-00009A3C0000}"/>
    <cellStyle name="Vírgula 2 2 10 2 2 5" xfId="41848" xr:uid="{00000000-0005-0000-0000-00009B3C0000}"/>
    <cellStyle name="Vírgula 2 2 10 2 2 6" xfId="49423" xr:uid="{00000000-0005-0000-0000-00009C3C0000}"/>
    <cellStyle name="Vírgula 2 2 10 2 3" xfId="6324" xr:uid="{00000000-0005-0000-0000-00009D3C0000}"/>
    <cellStyle name="Vírgula 2 2 10 2 3 2" xfId="13166" xr:uid="{00000000-0005-0000-0000-00009E3C0000}"/>
    <cellStyle name="Vírgula 2 2 10 2 3 3" xfId="31405" xr:uid="{00000000-0005-0000-0000-00009F3C0000}"/>
    <cellStyle name="Vírgula 2 2 10 2 3 4" xfId="44817" xr:uid="{00000000-0005-0000-0000-0000A03C0000}"/>
    <cellStyle name="Vírgula 2 2 10 2 4" xfId="14797" xr:uid="{00000000-0005-0000-0000-0000A13C0000}"/>
    <cellStyle name="Vírgula 2 2 10 2 5" xfId="17928" xr:uid="{00000000-0005-0000-0000-0000A23C0000}"/>
    <cellStyle name="Vírgula 2 2 10 2 6" xfId="20688" xr:uid="{00000000-0005-0000-0000-0000A33C0000}"/>
    <cellStyle name="Vírgula 2 2 10 2 7" xfId="22702" xr:uid="{00000000-0005-0000-0000-0000A43C0000}"/>
    <cellStyle name="Vírgula 2 2 10 2 8" xfId="25903" xr:uid="{00000000-0005-0000-0000-0000A53C0000}"/>
    <cellStyle name="Vírgula 2 2 10 2 9" xfId="38226" xr:uid="{00000000-0005-0000-0000-0000A63C0000}"/>
    <cellStyle name="Vírgula 2 2 10 3" xfId="7652" xr:uid="{00000000-0005-0000-0000-0000A73C0000}"/>
    <cellStyle name="Vírgula 2 2 10 3 2" xfId="12059" xr:uid="{00000000-0005-0000-0000-0000A83C0000}"/>
    <cellStyle name="Vírgula 2 2 10 3 2 2" xfId="34155" xr:uid="{00000000-0005-0000-0000-0000A93C0000}"/>
    <cellStyle name="Vírgula 2 2 10 3 2 3" xfId="41847" xr:uid="{00000000-0005-0000-0000-0000AA3C0000}"/>
    <cellStyle name="Vírgula 2 2 10 3 2 4" xfId="52981" xr:uid="{00000000-0005-0000-0000-0000AB3C0000}"/>
    <cellStyle name="Vírgula 2 2 10 3 3" xfId="18575" xr:uid="{00000000-0005-0000-0000-0000AC3C0000}"/>
    <cellStyle name="Vírgula 2 2 10 3 4" xfId="28653" xr:uid="{00000000-0005-0000-0000-0000AD3C0000}"/>
    <cellStyle name="Vírgula 2 2 10 3 5" xfId="38225" xr:uid="{00000000-0005-0000-0000-0000AE3C0000}"/>
    <cellStyle name="Vírgula 2 2 10 3 6" xfId="48552" xr:uid="{00000000-0005-0000-0000-0000AF3C0000}"/>
    <cellStyle name="Vírgula 2 2 10 4" xfId="5385" xr:uid="{00000000-0005-0000-0000-0000B03C0000}"/>
    <cellStyle name="Vírgula 2 2 10 4 2" xfId="11970" xr:uid="{00000000-0005-0000-0000-0000B13C0000}"/>
    <cellStyle name="Vírgula 2 2 10 4 3" xfId="31404" xr:uid="{00000000-0005-0000-0000-0000B23C0000}"/>
    <cellStyle name="Vírgula 2 2 10 4 4" xfId="39865" xr:uid="{00000000-0005-0000-0000-0000B33C0000}"/>
    <cellStyle name="Vírgula 2 2 10 4 5" xfId="51492" xr:uid="{00000000-0005-0000-0000-0000B43C0000}"/>
    <cellStyle name="Vírgula 2 2 10 5" xfId="13572" xr:uid="{00000000-0005-0000-0000-0000B53C0000}"/>
    <cellStyle name="Vírgula 2 2 10 5 2" xfId="43946" xr:uid="{00000000-0005-0000-0000-0000B63C0000}"/>
    <cellStyle name="Vírgula 2 2 10 6" xfId="14796" xr:uid="{00000000-0005-0000-0000-0000B73C0000}"/>
    <cellStyle name="Vírgula 2 2 10 7" xfId="20687" xr:uid="{00000000-0005-0000-0000-0000B83C0000}"/>
    <cellStyle name="Vírgula 2 2 10 8" xfId="22701" xr:uid="{00000000-0005-0000-0000-0000B93C0000}"/>
    <cellStyle name="Vírgula 2 2 10 9" xfId="25902" xr:uid="{00000000-0005-0000-0000-0000BA3C0000}"/>
    <cellStyle name="Vírgula 2 2 11" xfId="611" xr:uid="{00000000-0005-0000-0000-0000BB3C0000}"/>
    <cellStyle name="Vírgula 2 2 11 10" xfId="46167" xr:uid="{00000000-0005-0000-0000-0000BC3C0000}"/>
    <cellStyle name="Vírgula 2 2 11 11" xfId="54099" xr:uid="{00000000-0005-0000-0000-0000BD3C0000}"/>
    <cellStyle name="Vírgula 2 2 11 12" xfId="3175" xr:uid="{00000000-0005-0000-0000-0000BE3C0000}"/>
    <cellStyle name="Vírgula 2 2 11 2" xfId="7538" xr:uid="{00000000-0005-0000-0000-0000BF3C0000}"/>
    <cellStyle name="Vírgula 2 2 11 2 2" xfId="17075" xr:uid="{00000000-0005-0000-0000-0000C03C0000}"/>
    <cellStyle name="Vírgula 2 2 11 2 2 2" xfId="34157" xr:uid="{00000000-0005-0000-0000-0000C13C0000}"/>
    <cellStyle name="Vírgula 2 2 11 2 3" xfId="19331" xr:uid="{00000000-0005-0000-0000-0000C23C0000}"/>
    <cellStyle name="Vírgula 2 2 11 2 4" xfId="28655" xr:uid="{00000000-0005-0000-0000-0000C33C0000}"/>
    <cellStyle name="Vírgula 2 2 11 2 5" xfId="41849" xr:uid="{00000000-0005-0000-0000-0000C43C0000}"/>
    <cellStyle name="Vírgula 2 2 11 2 6" xfId="48438" xr:uid="{00000000-0005-0000-0000-0000C53C0000}"/>
    <cellStyle name="Vírgula 2 2 11 3" xfId="5271" xr:uid="{00000000-0005-0000-0000-0000C63C0000}"/>
    <cellStyle name="Vírgula 2 2 11 3 2" xfId="16301" xr:uid="{00000000-0005-0000-0000-0000C73C0000}"/>
    <cellStyle name="Vírgula 2 2 11 3 3" xfId="31406" xr:uid="{00000000-0005-0000-0000-0000C83C0000}"/>
    <cellStyle name="Vírgula 2 2 11 3 4" xfId="43832" xr:uid="{00000000-0005-0000-0000-0000C93C0000}"/>
    <cellStyle name="Vírgula 2 2 11 4" xfId="14798" xr:uid="{00000000-0005-0000-0000-0000CA3C0000}"/>
    <cellStyle name="Vírgula 2 2 11 5" xfId="17814" xr:uid="{00000000-0005-0000-0000-0000CB3C0000}"/>
    <cellStyle name="Vírgula 2 2 11 6" xfId="20689" xr:uid="{00000000-0005-0000-0000-0000CC3C0000}"/>
    <cellStyle name="Vírgula 2 2 11 7" xfId="22703" xr:uid="{00000000-0005-0000-0000-0000CD3C0000}"/>
    <cellStyle name="Vírgula 2 2 11 8" xfId="25904" xr:uid="{00000000-0005-0000-0000-0000CE3C0000}"/>
    <cellStyle name="Vírgula 2 2 11 9" xfId="38227" xr:uid="{00000000-0005-0000-0000-0000CF3C0000}"/>
    <cellStyle name="Vírgula 2 2 12" xfId="1559" xr:uid="{00000000-0005-0000-0000-0000D03C0000}"/>
    <cellStyle name="Vírgula 2 2 12 10" xfId="55036" xr:uid="{00000000-0005-0000-0000-0000D13C0000}"/>
    <cellStyle name="Vírgula 2 2 12 11" xfId="3176" xr:uid="{00000000-0005-0000-0000-0000D23C0000}"/>
    <cellStyle name="Vírgula 2 2 12 2" xfId="8409" xr:uid="{00000000-0005-0000-0000-0000D33C0000}"/>
    <cellStyle name="Vírgula 2 2 12 2 2" xfId="17076" xr:uid="{00000000-0005-0000-0000-0000D43C0000}"/>
    <cellStyle name="Vírgula 2 2 12 2 2 2" xfId="34158" xr:uid="{00000000-0005-0000-0000-0000D53C0000}"/>
    <cellStyle name="Vírgula 2 2 12 2 3" xfId="28656" xr:uid="{00000000-0005-0000-0000-0000D63C0000}"/>
    <cellStyle name="Vírgula 2 2 12 2 4" xfId="41850" xr:uid="{00000000-0005-0000-0000-0000D73C0000}"/>
    <cellStyle name="Vírgula 2 2 12 2 5" xfId="49309" xr:uid="{00000000-0005-0000-0000-0000D83C0000}"/>
    <cellStyle name="Vírgula 2 2 12 3" xfId="6210" xr:uid="{00000000-0005-0000-0000-0000D93C0000}"/>
    <cellStyle name="Vírgula 2 2 12 3 2" xfId="31407" xr:uid="{00000000-0005-0000-0000-0000DA3C0000}"/>
    <cellStyle name="Vírgula 2 2 12 3 3" xfId="44703" xr:uid="{00000000-0005-0000-0000-0000DB3C0000}"/>
    <cellStyle name="Vírgula 2 2 12 4" xfId="18461" xr:uid="{00000000-0005-0000-0000-0000DC3C0000}"/>
    <cellStyle name="Vírgula 2 2 12 5" xfId="20690" xr:uid="{00000000-0005-0000-0000-0000DD3C0000}"/>
    <cellStyle name="Vírgula 2 2 12 6" xfId="22704" xr:uid="{00000000-0005-0000-0000-0000DE3C0000}"/>
    <cellStyle name="Vírgula 2 2 12 7" xfId="25905" xr:uid="{00000000-0005-0000-0000-0000DF3C0000}"/>
    <cellStyle name="Vírgula 2 2 12 8" xfId="38228" xr:uid="{00000000-0005-0000-0000-0000E03C0000}"/>
    <cellStyle name="Vírgula 2 2 12 9" xfId="47110" xr:uid="{00000000-0005-0000-0000-0000E13C0000}"/>
    <cellStyle name="Vírgula 2 2 13" xfId="3177" xr:uid="{00000000-0005-0000-0000-0000E23C0000}"/>
    <cellStyle name="Vírgula 2 2 13 2" xfId="7081" xr:uid="{00000000-0005-0000-0000-0000E33C0000}"/>
    <cellStyle name="Vírgula 2 2 13 2 2" xfId="12058" xr:uid="{00000000-0005-0000-0000-0000E43C0000}"/>
    <cellStyle name="Vírgula 2 2 13 2 2 2" xfId="34154" xr:uid="{00000000-0005-0000-0000-0000E53C0000}"/>
    <cellStyle name="Vírgula 2 2 13 2 3" xfId="28652" xr:uid="{00000000-0005-0000-0000-0000E63C0000}"/>
    <cellStyle name="Vírgula 2 2 13 2 4" xfId="41846" xr:uid="{00000000-0005-0000-0000-0000E73C0000}"/>
    <cellStyle name="Vírgula 2 2 13 2 5" xfId="52980" xr:uid="{00000000-0005-0000-0000-0000E83C0000}"/>
    <cellStyle name="Vírgula 2 2 13 3" xfId="10385" xr:uid="{00000000-0005-0000-0000-0000E93C0000}"/>
    <cellStyle name="Vírgula 2 2 13 3 2" xfId="31403" xr:uid="{00000000-0005-0000-0000-0000EA3C0000}"/>
    <cellStyle name="Vírgula 2 2 13 4" xfId="20691" xr:uid="{00000000-0005-0000-0000-0000EB3C0000}"/>
    <cellStyle name="Vírgula 2 2 13 5" xfId="22705" xr:uid="{00000000-0005-0000-0000-0000EC3C0000}"/>
    <cellStyle name="Vírgula 2 2 13 6" xfId="25901" xr:uid="{00000000-0005-0000-0000-0000ED3C0000}"/>
    <cellStyle name="Vírgula 2 2 13 7" xfId="38224" xr:uid="{00000000-0005-0000-0000-0000EE3C0000}"/>
    <cellStyle name="Vírgula 2 2 13 8" xfId="47981" xr:uid="{00000000-0005-0000-0000-0000EF3C0000}"/>
    <cellStyle name="Vírgula 2 2 13 9" xfId="50841" xr:uid="{00000000-0005-0000-0000-0000F03C0000}"/>
    <cellStyle name="Vírgula 2 2 14" xfId="4705" xr:uid="{00000000-0005-0000-0000-0000F13C0000}"/>
    <cellStyle name="Vírgula 2 2 14 2" xfId="11101" xr:uid="{00000000-0005-0000-0000-0000F23C0000}"/>
    <cellStyle name="Vírgula 2 2 14 2 2" xfId="32930" xr:uid="{00000000-0005-0000-0000-0000F33C0000}"/>
    <cellStyle name="Vírgula 2 2 14 2 3" xfId="40622" xr:uid="{00000000-0005-0000-0000-0000F43C0000}"/>
    <cellStyle name="Vírgula 2 2 14 2 4" xfId="52083" xr:uid="{00000000-0005-0000-0000-0000F53C0000}"/>
    <cellStyle name="Vírgula 2 2 14 3" xfId="16620" xr:uid="{00000000-0005-0000-0000-0000F63C0000}"/>
    <cellStyle name="Vírgula 2 2 14 4" xfId="27428" xr:uid="{00000000-0005-0000-0000-0000F73C0000}"/>
    <cellStyle name="Vírgula 2 2 14 5" xfId="36751" xr:uid="{00000000-0005-0000-0000-0000F83C0000}"/>
    <cellStyle name="Vírgula 2 2 14 6" xfId="50227" xr:uid="{00000000-0005-0000-0000-0000F93C0000}"/>
    <cellStyle name="Vírgula 2 2 15" xfId="4760" xr:uid="{00000000-0005-0000-0000-0000FA3C0000}"/>
    <cellStyle name="Vírgula 2 2 15 2" xfId="9404" xr:uid="{00000000-0005-0000-0000-0000FB3C0000}"/>
    <cellStyle name="Vírgula 2 2 15 2 2" xfId="50862" xr:uid="{00000000-0005-0000-0000-0000FC3C0000}"/>
    <cellStyle name="Vírgula 2 2 15 3" xfId="30179" xr:uid="{00000000-0005-0000-0000-0000FD3C0000}"/>
    <cellStyle name="Vírgula 2 2 15 4" xfId="39751" xr:uid="{00000000-0005-0000-0000-0000FE3C0000}"/>
    <cellStyle name="Vírgula 2 2 15 5" xfId="51049" xr:uid="{00000000-0005-0000-0000-0000FF3C0000}"/>
    <cellStyle name="Vírgula 2 2 16" xfId="9690" xr:uid="{00000000-0005-0000-0000-0000003D0000}"/>
    <cellStyle name="Vírgula 2 2 16 2" xfId="43373" xr:uid="{00000000-0005-0000-0000-0000013D0000}"/>
    <cellStyle name="Vírgula 2 2 16 3" xfId="50731" xr:uid="{00000000-0005-0000-0000-0000023D0000}"/>
    <cellStyle name="Vírgula 2 2 17" xfId="14795" xr:uid="{00000000-0005-0000-0000-0000033D0000}"/>
    <cellStyle name="Vírgula 2 2 17 2" xfId="17777" xr:uid="{00000000-0005-0000-0000-0000043D0000}"/>
    <cellStyle name="Vírgula 2 2 18" xfId="20686" xr:uid="{00000000-0005-0000-0000-0000053D0000}"/>
    <cellStyle name="Vírgula 2 2 19" xfId="22700" xr:uid="{00000000-0005-0000-0000-0000063D0000}"/>
    <cellStyle name="Vírgula 2 2 2" xfId="24" xr:uid="{00000000-0005-0000-0000-0000073D0000}"/>
    <cellStyle name="Vírgula 2 2 2 10" xfId="622" xr:uid="{00000000-0005-0000-0000-0000083D0000}"/>
    <cellStyle name="Vírgula 2 2 2 10 10" xfId="46178" xr:uid="{00000000-0005-0000-0000-0000093D0000}"/>
    <cellStyle name="Vírgula 2 2 2 10 11" xfId="54110" xr:uid="{00000000-0005-0000-0000-00000A3D0000}"/>
    <cellStyle name="Vírgula 2 2 2 10 12" xfId="3179" xr:uid="{00000000-0005-0000-0000-00000B3D0000}"/>
    <cellStyle name="Vírgula 2 2 2 10 2" xfId="7549" xr:uid="{00000000-0005-0000-0000-00000C3D0000}"/>
    <cellStyle name="Vírgula 2 2 2 10 2 2" xfId="17077" xr:uid="{00000000-0005-0000-0000-00000D3D0000}"/>
    <cellStyle name="Vírgula 2 2 2 10 2 2 2" xfId="34160" xr:uid="{00000000-0005-0000-0000-00000E3D0000}"/>
    <cellStyle name="Vírgula 2 2 2 10 2 3" xfId="19342" xr:uid="{00000000-0005-0000-0000-00000F3D0000}"/>
    <cellStyle name="Vírgula 2 2 2 10 2 4" xfId="28658" xr:uid="{00000000-0005-0000-0000-0000103D0000}"/>
    <cellStyle name="Vírgula 2 2 2 10 2 5" xfId="41852" xr:uid="{00000000-0005-0000-0000-0000113D0000}"/>
    <cellStyle name="Vírgula 2 2 2 10 2 6" xfId="48449" xr:uid="{00000000-0005-0000-0000-0000123D0000}"/>
    <cellStyle name="Vírgula 2 2 2 10 3" xfId="5282" xr:uid="{00000000-0005-0000-0000-0000133D0000}"/>
    <cellStyle name="Vírgula 2 2 2 10 3 2" xfId="12991" xr:uid="{00000000-0005-0000-0000-0000143D0000}"/>
    <cellStyle name="Vírgula 2 2 2 10 3 3" xfId="31409" xr:uid="{00000000-0005-0000-0000-0000153D0000}"/>
    <cellStyle name="Vírgula 2 2 2 10 3 4" xfId="43843" xr:uid="{00000000-0005-0000-0000-0000163D0000}"/>
    <cellStyle name="Vírgula 2 2 2 10 4" xfId="14800" xr:uid="{00000000-0005-0000-0000-0000173D0000}"/>
    <cellStyle name="Vírgula 2 2 2 10 5" xfId="17825" xr:uid="{00000000-0005-0000-0000-0000183D0000}"/>
    <cellStyle name="Vírgula 2 2 2 10 6" xfId="20693" xr:uid="{00000000-0005-0000-0000-0000193D0000}"/>
    <cellStyle name="Vírgula 2 2 2 10 7" xfId="22707" xr:uid="{00000000-0005-0000-0000-00001A3D0000}"/>
    <cellStyle name="Vírgula 2 2 2 10 8" xfId="25907" xr:uid="{00000000-0005-0000-0000-00001B3D0000}"/>
    <cellStyle name="Vírgula 2 2 2 10 9" xfId="38230" xr:uid="{00000000-0005-0000-0000-00001C3D0000}"/>
    <cellStyle name="Vírgula 2 2 2 11" xfId="1570" xr:uid="{00000000-0005-0000-0000-00001D3D0000}"/>
    <cellStyle name="Vírgula 2 2 2 11 10" xfId="55047" xr:uid="{00000000-0005-0000-0000-00001E3D0000}"/>
    <cellStyle name="Vírgula 2 2 2 11 11" xfId="3180" xr:uid="{00000000-0005-0000-0000-00001F3D0000}"/>
    <cellStyle name="Vírgula 2 2 2 11 2" xfId="8420" xr:uid="{00000000-0005-0000-0000-0000203D0000}"/>
    <cellStyle name="Vírgula 2 2 2 11 2 2" xfId="17078" xr:uid="{00000000-0005-0000-0000-0000213D0000}"/>
    <cellStyle name="Vírgula 2 2 2 11 2 2 2" xfId="34161" xr:uid="{00000000-0005-0000-0000-0000223D0000}"/>
    <cellStyle name="Vírgula 2 2 2 11 2 3" xfId="28659" xr:uid="{00000000-0005-0000-0000-0000233D0000}"/>
    <cellStyle name="Vírgula 2 2 2 11 2 4" xfId="41853" xr:uid="{00000000-0005-0000-0000-0000243D0000}"/>
    <cellStyle name="Vírgula 2 2 2 11 2 5" xfId="49320" xr:uid="{00000000-0005-0000-0000-0000253D0000}"/>
    <cellStyle name="Vírgula 2 2 2 11 3" xfId="6221" xr:uid="{00000000-0005-0000-0000-0000263D0000}"/>
    <cellStyle name="Vírgula 2 2 2 11 3 2" xfId="31410" xr:uid="{00000000-0005-0000-0000-0000273D0000}"/>
    <cellStyle name="Vírgula 2 2 2 11 3 3" xfId="44714" xr:uid="{00000000-0005-0000-0000-0000283D0000}"/>
    <cellStyle name="Vírgula 2 2 2 11 4" xfId="18472" xr:uid="{00000000-0005-0000-0000-0000293D0000}"/>
    <cellStyle name="Vírgula 2 2 2 11 5" xfId="20694" xr:uid="{00000000-0005-0000-0000-00002A3D0000}"/>
    <cellStyle name="Vírgula 2 2 2 11 6" xfId="22708" xr:uid="{00000000-0005-0000-0000-00002B3D0000}"/>
    <cellStyle name="Vírgula 2 2 2 11 7" xfId="25908" xr:uid="{00000000-0005-0000-0000-00002C3D0000}"/>
    <cellStyle name="Vírgula 2 2 2 11 8" xfId="38231" xr:uid="{00000000-0005-0000-0000-00002D3D0000}"/>
    <cellStyle name="Vírgula 2 2 2 11 9" xfId="47121" xr:uid="{00000000-0005-0000-0000-00002E3D0000}"/>
    <cellStyle name="Vírgula 2 2 2 12" xfId="3181" xr:uid="{00000000-0005-0000-0000-00002F3D0000}"/>
    <cellStyle name="Vírgula 2 2 2 12 2" xfId="7092" xr:uid="{00000000-0005-0000-0000-0000303D0000}"/>
    <cellStyle name="Vírgula 2 2 2 12 2 2" xfId="34159" xr:uid="{00000000-0005-0000-0000-0000313D0000}"/>
    <cellStyle name="Vírgula 2 2 2 12 2 3" xfId="28657" xr:uid="{00000000-0005-0000-0000-0000323D0000}"/>
    <cellStyle name="Vírgula 2 2 2 12 2 4" xfId="41851" xr:uid="{00000000-0005-0000-0000-0000333D0000}"/>
    <cellStyle name="Vírgula 2 2 2 12 2 5" xfId="52982" xr:uid="{00000000-0005-0000-0000-0000343D0000}"/>
    <cellStyle name="Vírgula 2 2 2 12 3" xfId="14801" xr:uid="{00000000-0005-0000-0000-0000353D0000}"/>
    <cellStyle name="Vírgula 2 2 2 12 3 2" xfId="16430" xr:uid="{00000000-0005-0000-0000-0000363D0000}"/>
    <cellStyle name="Vírgula 2 2 2 12 3 3" xfId="31408" xr:uid="{00000000-0005-0000-0000-0000373D0000}"/>
    <cellStyle name="Vírgula 2 2 2 12 4" xfId="20695" xr:uid="{00000000-0005-0000-0000-0000383D0000}"/>
    <cellStyle name="Vírgula 2 2 2 12 5" xfId="22709" xr:uid="{00000000-0005-0000-0000-0000393D0000}"/>
    <cellStyle name="Vírgula 2 2 2 12 6" xfId="25906" xr:uid="{00000000-0005-0000-0000-00003A3D0000}"/>
    <cellStyle name="Vírgula 2 2 2 12 7" xfId="38229" xr:uid="{00000000-0005-0000-0000-00003B3D0000}"/>
    <cellStyle name="Vírgula 2 2 2 12 8" xfId="47992" xr:uid="{00000000-0005-0000-0000-00003C3D0000}"/>
    <cellStyle name="Vírgula 2 2 2 13" xfId="4716" xr:uid="{00000000-0005-0000-0000-00003D3D0000}"/>
    <cellStyle name="Vírgula 2 2 2 13 2" xfId="11112" xr:uid="{00000000-0005-0000-0000-00003E3D0000}"/>
    <cellStyle name="Vírgula 2 2 2 13 2 2" xfId="32941" xr:uid="{00000000-0005-0000-0000-00003F3D0000}"/>
    <cellStyle name="Vírgula 2 2 2 13 2 3" xfId="40633" xr:uid="{00000000-0005-0000-0000-0000403D0000}"/>
    <cellStyle name="Vírgula 2 2 2 13 2 4" xfId="52094" xr:uid="{00000000-0005-0000-0000-0000413D0000}"/>
    <cellStyle name="Vírgula 2 2 2 13 3" xfId="27439" xr:uid="{00000000-0005-0000-0000-0000423D0000}"/>
    <cellStyle name="Vírgula 2 2 2 13 4" xfId="36762" xr:uid="{00000000-0005-0000-0000-0000433D0000}"/>
    <cellStyle name="Vírgula 2 2 2 13 5" xfId="50593" xr:uid="{00000000-0005-0000-0000-0000443D0000}"/>
    <cellStyle name="Vírgula 2 2 2 14" xfId="9805" xr:uid="{00000000-0005-0000-0000-0000453D0000}"/>
    <cellStyle name="Vírgula 2 2 2 14 2" xfId="9557" xr:uid="{00000000-0005-0000-0000-0000463D0000}"/>
    <cellStyle name="Vírgula 2 2 2 14 2 2" xfId="51153" xr:uid="{00000000-0005-0000-0000-0000473D0000}"/>
    <cellStyle name="Vírgula 2 2 2 14 3" xfId="30190" xr:uid="{00000000-0005-0000-0000-0000483D0000}"/>
    <cellStyle name="Vírgula 2 2 2 14 4" xfId="39762" xr:uid="{00000000-0005-0000-0000-0000493D0000}"/>
    <cellStyle name="Vírgula 2 2 2 14 5" xfId="50531" xr:uid="{00000000-0005-0000-0000-00004A3D0000}"/>
    <cellStyle name="Vírgula 2 2 2 15" xfId="10018" xr:uid="{00000000-0005-0000-0000-00004B3D0000}"/>
    <cellStyle name="Vírgula 2 2 2 15 2" xfId="43384" xr:uid="{00000000-0005-0000-0000-00004C3D0000}"/>
    <cellStyle name="Vírgula 2 2 2 15 3" xfId="50337" xr:uid="{00000000-0005-0000-0000-00004D3D0000}"/>
    <cellStyle name="Vírgula 2 2 2 16" xfId="14799" xr:uid="{00000000-0005-0000-0000-00004E3D0000}"/>
    <cellStyle name="Vírgula 2 2 2 17" xfId="20692" xr:uid="{00000000-0005-0000-0000-00004F3D0000}"/>
    <cellStyle name="Vírgula 2 2 2 18" xfId="22706" xr:uid="{00000000-0005-0000-0000-0000503D0000}"/>
    <cellStyle name="Vírgula 2 2 2 19" xfId="24248" xr:uid="{00000000-0005-0000-0000-0000513D0000}"/>
    <cellStyle name="Vírgula 2 2 2 2" xfId="102" xr:uid="{00000000-0005-0000-0000-0000523D0000}"/>
    <cellStyle name="Vírgula 2 2 2 2 10" xfId="1597" xr:uid="{00000000-0005-0000-0000-0000533D0000}"/>
    <cellStyle name="Vírgula 2 2 2 2 10 10" xfId="55074" xr:uid="{00000000-0005-0000-0000-0000543D0000}"/>
    <cellStyle name="Vírgula 2 2 2 2 10 11" xfId="3183" xr:uid="{00000000-0005-0000-0000-0000553D0000}"/>
    <cellStyle name="Vírgula 2 2 2 2 10 2" xfId="8447" xr:uid="{00000000-0005-0000-0000-0000563D0000}"/>
    <cellStyle name="Vírgula 2 2 2 2 10 2 2" xfId="17079" xr:uid="{00000000-0005-0000-0000-0000573D0000}"/>
    <cellStyle name="Vírgula 2 2 2 2 10 2 2 2" xfId="34163" xr:uid="{00000000-0005-0000-0000-0000583D0000}"/>
    <cellStyle name="Vírgula 2 2 2 2 10 2 3" xfId="28661" xr:uid="{00000000-0005-0000-0000-0000593D0000}"/>
    <cellStyle name="Vírgula 2 2 2 2 10 2 4" xfId="41855" xr:uid="{00000000-0005-0000-0000-00005A3D0000}"/>
    <cellStyle name="Vírgula 2 2 2 2 10 2 5" xfId="49347" xr:uid="{00000000-0005-0000-0000-00005B3D0000}"/>
    <cellStyle name="Vírgula 2 2 2 2 10 3" xfId="6248" xr:uid="{00000000-0005-0000-0000-00005C3D0000}"/>
    <cellStyle name="Vírgula 2 2 2 2 10 3 2" xfId="31412" xr:uid="{00000000-0005-0000-0000-00005D3D0000}"/>
    <cellStyle name="Vírgula 2 2 2 2 10 3 3" xfId="44741" xr:uid="{00000000-0005-0000-0000-00005E3D0000}"/>
    <cellStyle name="Vírgula 2 2 2 2 10 4" xfId="18499" xr:uid="{00000000-0005-0000-0000-00005F3D0000}"/>
    <cellStyle name="Vírgula 2 2 2 2 10 5" xfId="20697" xr:uid="{00000000-0005-0000-0000-0000603D0000}"/>
    <cellStyle name="Vírgula 2 2 2 2 10 6" xfId="22711" xr:uid="{00000000-0005-0000-0000-0000613D0000}"/>
    <cellStyle name="Vírgula 2 2 2 2 10 7" xfId="25910" xr:uid="{00000000-0005-0000-0000-0000623D0000}"/>
    <cellStyle name="Vírgula 2 2 2 2 10 8" xfId="38233" xr:uid="{00000000-0005-0000-0000-0000633D0000}"/>
    <cellStyle name="Vírgula 2 2 2 2 10 9" xfId="47148" xr:uid="{00000000-0005-0000-0000-0000643D0000}"/>
    <cellStyle name="Vírgula 2 2 2 2 11" xfId="7119" xr:uid="{00000000-0005-0000-0000-0000653D0000}"/>
    <cellStyle name="Vírgula 2 2 2 2 11 2" xfId="12062" xr:uid="{00000000-0005-0000-0000-0000663D0000}"/>
    <cellStyle name="Vírgula 2 2 2 2 11 2 2" xfId="34162" xr:uid="{00000000-0005-0000-0000-0000673D0000}"/>
    <cellStyle name="Vírgula 2 2 2 2 11 2 3" xfId="28660" xr:uid="{00000000-0005-0000-0000-0000683D0000}"/>
    <cellStyle name="Vírgula 2 2 2 2 11 2 4" xfId="41854" xr:uid="{00000000-0005-0000-0000-0000693D0000}"/>
    <cellStyle name="Vírgula 2 2 2 2 11 2 5" xfId="52983" xr:uid="{00000000-0005-0000-0000-00006A3D0000}"/>
    <cellStyle name="Vírgula 2 2 2 2 11 3" xfId="9783" xr:uid="{00000000-0005-0000-0000-00006B3D0000}"/>
    <cellStyle name="Vírgula 2 2 2 2 11 3 2" xfId="31411" xr:uid="{00000000-0005-0000-0000-00006C3D0000}"/>
    <cellStyle name="Vírgula 2 2 2 2 11 4" xfId="25909" xr:uid="{00000000-0005-0000-0000-00006D3D0000}"/>
    <cellStyle name="Vírgula 2 2 2 2 11 5" xfId="38232" xr:uid="{00000000-0005-0000-0000-00006E3D0000}"/>
    <cellStyle name="Vírgula 2 2 2 2 11 6" xfId="48019" xr:uid="{00000000-0005-0000-0000-00006F3D0000}"/>
    <cellStyle name="Vírgula 2 2 2 2 11 7" xfId="51114" xr:uid="{00000000-0005-0000-0000-0000703D0000}"/>
    <cellStyle name="Vírgula 2 2 2 2 12" xfId="4766" xr:uid="{00000000-0005-0000-0000-0000713D0000}"/>
    <cellStyle name="Vírgula 2 2 2 2 12 2" xfId="11139" xr:uid="{00000000-0005-0000-0000-0000723D0000}"/>
    <cellStyle name="Vírgula 2 2 2 2 12 2 2" xfId="32968" xr:uid="{00000000-0005-0000-0000-0000733D0000}"/>
    <cellStyle name="Vírgula 2 2 2 2 12 2 3" xfId="40660" xr:uid="{00000000-0005-0000-0000-0000743D0000}"/>
    <cellStyle name="Vírgula 2 2 2 2 12 2 4" xfId="52121" xr:uid="{00000000-0005-0000-0000-0000753D0000}"/>
    <cellStyle name="Vírgula 2 2 2 2 12 3" xfId="27466" xr:uid="{00000000-0005-0000-0000-0000763D0000}"/>
    <cellStyle name="Vírgula 2 2 2 2 12 4" xfId="36789" xr:uid="{00000000-0005-0000-0000-0000773D0000}"/>
    <cellStyle name="Vírgula 2 2 2 2 12 5" xfId="50960" xr:uid="{00000000-0005-0000-0000-0000783D0000}"/>
    <cellStyle name="Vírgula 2 2 2 2 13" xfId="10212" xr:uid="{00000000-0005-0000-0000-0000793D0000}"/>
    <cellStyle name="Vírgula 2 2 2 2 13 2" xfId="9455" xr:uid="{00000000-0005-0000-0000-00007A3D0000}"/>
    <cellStyle name="Vírgula 2 2 2 2 13 2 2" xfId="50874" xr:uid="{00000000-0005-0000-0000-00007B3D0000}"/>
    <cellStyle name="Vírgula 2 2 2 2 13 3" xfId="30217" xr:uid="{00000000-0005-0000-0000-00007C3D0000}"/>
    <cellStyle name="Vírgula 2 2 2 2 13 4" xfId="39789" xr:uid="{00000000-0005-0000-0000-00007D3D0000}"/>
    <cellStyle name="Vírgula 2 2 2 2 13 5" xfId="50575" xr:uid="{00000000-0005-0000-0000-00007E3D0000}"/>
    <cellStyle name="Vírgula 2 2 2 2 14" xfId="9334" xr:uid="{00000000-0005-0000-0000-00007F3D0000}"/>
    <cellStyle name="Vírgula 2 2 2 2 14 2" xfId="43411" xr:uid="{00000000-0005-0000-0000-0000803D0000}"/>
    <cellStyle name="Vírgula 2 2 2 2 14 3" xfId="50543" xr:uid="{00000000-0005-0000-0000-0000813D0000}"/>
    <cellStyle name="Vírgula 2 2 2 2 15" xfId="14802" xr:uid="{00000000-0005-0000-0000-0000823D0000}"/>
    <cellStyle name="Vírgula 2 2 2 2 15 2" xfId="17786" xr:uid="{00000000-0005-0000-0000-0000833D0000}"/>
    <cellStyle name="Vírgula 2 2 2 2 16" xfId="20696" xr:uid="{00000000-0005-0000-0000-0000843D0000}"/>
    <cellStyle name="Vírgula 2 2 2 2 17" xfId="22710" xr:uid="{00000000-0005-0000-0000-0000853D0000}"/>
    <cellStyle name="Vírgula 2 2 2 2 18" xfId="24315" xr:uid="{00000000-0005-0000-0000-0000863D0000}"/>
    <cellStyle name="Vírgula 2 2 2 2 19" xfId="35766" xr:uid="{00000000-0005-0000-0000-0000873D0000}"/>
    <cellStyle name="Vírgula 2 2 2 2 2" xfId="241" xr:uid="{00000000-0005-0000-0000-0000883D0000}"/>
    <cellStyle name="Vírgula 2 2 2 2 2 10" xfId="10179" xr:uid="{00000000-0005-0000-0000-0000893D0000}"/>
    <cellStyle name="Vírgula 2 2 2 2 2 10 2" xfId="13335" xr:uid="{00000000-0005-0000-0000-00008A3D0000}"/>
    <cellStyle name="Vírgula 2 2 2 2 2 10 3" xfId="43525" xr:uid="{00000000-0005-0000-0000-00008B3D0000}"/>
    <cellStyle name="Vírgula 2 2 2 2 2 10 4" xfId="51353" xr:uid="{00000000-0005-0000-0000-00008C3D0000}"/>
    <cellStyle name="Vírgula 2 2 2 2 2 11" xfId="14803" xr:uid="{00000000-0005-0000-0000-00008D3D0000}"/>
    <cellStyle name="Vírgula 2 2 2 2 2 12" xfId="20698" xr:uid="{00000000-0005-0000-0000-00008E3D0000}"/>
    <cellStyle name="Vírgula 2 2 2 2 2 13" xfId="22712" xr:uid="{00000000-0005-0000-0000-00008F3D0000}"/>
    <cellStyle name="Vírgula 2 2 2 2 2 14" xfId="24523" xr:uid="{00000000-0005-0000-0000-0000903D0000}"/>
    <cellStyle name="Vírgula 2 2 2 2 2 15" xfId="35836" xr:uid="{00000000-0005-0000-0000-0000913D0000}"/>
    <cellStyle name="Vírgula 2 2 2 2 2 16" xfId="45798" xr:uid="{00000000-0005-0000-0000-0000923D0000}"/>
    <cellStyle name="Vírgula 2 2 2 2 2 17" xfId="53731" xr:uid="{00000000-0005-0000-0000-0000933D0000}"/>
    <cellStyle name="Vírgula 2 2 2 2 2 18" xfId="3184" xr:uid="{00000000-0005-0000-0000-0000943D0000}"/>
    <cellStyle name="Vírgula 2 2 2 2 2 2" xfId="522" xr:uid="{00000000-0005-0000-0000-0000953D0000}"/>
    <cellStyle name="Vírgula 2 2 2 2 2 2 10" xfId="22713" xr:uid="{00000000-0005-0000-0000-0000963D0000}"/>
    <cellStyle name="Vírgula 2 2 2 2 2 2 11" xfId="24799" xr:uid="{00000000-0005-0000-0000-0000973D0000}"/>
    <cellStyle name="Vírgula 2 2 2 2 2 2 12" xfId="36364" xr:uid="{00000000-0005-0000-0000-0000983D0000}"/>
    <cellStyle name="Vírgula 2 2 2 2 2 2 13" xfId="46078" xr:uid="{00000000-0005-0000-0000-0000993D0000}"/>
    <cellStyle name="Vírgula 2 2 2 2 2 2 14" xfId="54010" xr:uid="{00000000-0005-0000-0000-00009A3D0000}"/>
    <cellStyle name="Vírgula 2 2 2 2 2 2 15" xfId="3185" xr:uid="{00000000-0005-0000-0000-00009B3D0000}"/>
    <cellStyle name="Vírgula 2 2 2 2 2 2 2" xfId="1174" xr:uid="{00000000-0005-0000-0000-00009C3D0000}"/>
    <cellStyle name="Vírgula 2 2 2 2 2 2 2 10" xfId="46730" xr:uid="{00000000-0005-0000-0000-00009D3D0000}"/>
    <cellStyle name="Vírgula 2 2 2 2 2 2 2 11" xfId="54662" xr:uid="{00000000-0005-0000-0000-00009E3D0000}"/>
    <cellStyle name="Vírgula 2 2 2 2 2 2 2 12" xfId="3186" xr:uid="{00000000-0005-0000-0000-00009F3D0000}"/>
    <cellStyle name="Vírgula 2 2 2 2 2 2 2 2" xfId="8089" xr:uid="{00000000-0005-0000-0000-0000A03D0000}"/>
    <cellStyle name="Vírgula 2 2 2 2 2 2 2 2 2" xfId="10466" xr:uid="{00000000-0005-0000-0000-0000A13D0000}"/>
    <cellStyle name="Vírgula 2 2 2 2 2 2 2 2 2 2" xfId="34166" xr:uid="{00000000-0005-0000-0000-0000A23D0000}"/>
    <cellStyle name="Vírgula 2 2 2 2 2 2 2 2 3" xfId="16324" xr:uid="{00000000-0005-0000-0000-0000A33D0000}"/>
    <cellStyle name="Vírgula 2 2 2 2 2 2 2 2 4" xfId="19882" xr:uid="{00000000-0005-0000-0000-0000A43D0000}"/>
    <cellStyle name="Vírgula 2 2 2 2 2 2 2 2 5" xfId="28664" xr:uid="{00000000-0005-0000-0000-0000A53D0000}"/>
    <cellStyle name="Vírgula 2 2 2 2 2 2 2 2 6" xfId="41858" xr:uid="{00000000-0005-0000-0000-0000A63D0000}"/>
    <cellStyle name="Vírgula 2 2 2 2 2 2 2 2 7" xfId="48989" xr:uid="{00000000-0005-0000-0000-0000A73D0000}"/>
    <cellStyle name="Vírgula 2 2 2 2 2 2 2 3" xfId="5834" xr:uid="{00000000-0005-0000-0000-0000A83D0000}"/>
    <cellStyle name="Vírgula 2 2 2 2 2 2 2 3 2" xfId="10674" xr:uid="{00000000-0005-0000-0000-0000A93D0000}"/>
    <cellStyle name="Vírgula 2 2 2 2 2 2 2 3 3" xfId="31415" xr:uid="{00000000-0005-0000-0000-0000AA3D0000}"/>
    <cellStyle name="Vírgula 2 2 2 2 2 2 2 3 4" xfId="44383" xr:uid="{00000000-0005-0000-0000-0000AB3D0000}"/>
    <cellStyle name="Vírgula 2 2 2 2 2 2 2 4" xfId="14009" xr:uid="{00000000-0005-0000-0000-0000AC3D0000}"/>
    <cellStyle name="Vírgula 2 2 2 2 2 2 2 5" xfId="14805" xr:uid="{00000000-0005-0000-0000-0000AD3D0000}"/>
    <cellStyle name="Vírgula 2 2 2 2 2 2 2 6" xfId="20700" xr:uid="{00000000-0005-0000-0000-0000AE3D0000}"/>
    <cellStyle name="Vírgula 2 2 2 2 2 2 2 7" xfId="22714" xr:uid="{00000000-0005-0000-0000-0000AF3D0000}"/>
    <cellStyle name="Vírgula 2 2 2 2 2 2 2 8" xfId="25913" xr:uid="{00000000-0005-0000-0000-0000B03D0000}"/>
    <cellStyle name="Vírgula 2 2 2 2 2 2 2 9" xfId="38236" xr:uid="{00000000-0005-0000-0000-0000B13D0000}"/>
    <cellStyle name="Vírgula 2 2 2 2 2 2 3" xfId="2110" xr:uid="{00000000-0005-0000-0000-0000B23D0000}"/>
    <cellStyle name="Vírgula 2 2 2 2 2 2 3 10" xfId="47661" xr:uid="{00000000-0005-0000-0000-0000B33D0000}"/>
    <cellStyle name="Vírgula 2 2 2 2 2 2 3 11" xfId="55587" xr:uid="{00000000-0005-0000-0000-0000B43D0000}"/>
    <cellStyle name="Vírgula 2 2 2 2 2 2 3 12" xfId="3187" xr:uid="{00000000-0005-0000-0000-0000B53D0000}"/>
    <cellStyle name="Vírgula 2 2 2 2 2 2 3 2" xfId="8960" xr:uid="{00000000-0005-0000-0000-0000B63D0000}"/>
    <cellStyle name="Vírgula 2 2 2 2 2 2 3 2 2" xfId="17080" xr:uid="{00000000-0005-0000-0000-0000B73D0000}"/>
    <cellStyle name="Vírgula 2 2 2 2 2 2 3 2 2 2" xfId="34167" xr:uid="{00000000-0005-0000-0000-0000B83D0000}"/>
    <cellStyle name="Vírgula 2 2 2 2 2 2 3 2 3" xfId="28665" xr:uid="{00000000-0005-0000-0000-0000B93D0000}"/>
    <cellStyle name="Vírgula 2 2 2 2 2 2 3 2 4" xfId="41859" xr:uid="{00000000-0005-0000-0000-0000BA3D0000}"/>
    <cellStyle name="Vírgula 2 2 2 2 2 2 3 2 5" xfId="49860" xr:uid="{00000000-0005-0000-0000-0000BB3D0000}"/>
    <cellStyle name="Vírgula 2 2 2 2 2 2 3 3" xfId="6761" xr:uid="{00000000-0005-0000-0000-0000BC3D0000}"/>
    <cellStyle name="Vírgula 2 2 2 2 2 2 3 3 2" xfId="31416" xr:uid="{00000000-0005-0000-0000-0000BD3D0000}"/>
    <cellStyle name="Vírgula 2 2 2 2 2 2 3 3 3" xfId="45254" xr:uid="{00000000-0005-0000-0000-0000BE3D0000}"/>
    <cellStyle name="Vírgula 2 2 2 2 2 2 3 4" xfId="14806" xr:uid="{00000000-0005-0000-0000-0000BF3D0000}"/>
    <cellStyle name="Vírgula 2 2 2 2 2 2 3 5" xfId="19012" xr:uid="{00000000-0005-0000-0000-0000C03D0000}"/>
    <cellStyle name="Vírgula 2 2 2 2 2 2 3 6" xfId="20701" xr:uid="{00000000-0005-0000-0000-0000C13D0000}"/>
    <cellStyle name="Vírgula 2 2 2 2 2 2 3 7" xfId="22715" xr:uid="{00000000-0005-0000-0000-0000C23D0000}"/>
    <cellStyle name="Vírgula 2 2 2 2 2 2 3 8" xfId="25914" xr:uid="{00000000-0005-0000-0000-0000C33D0000}"/>
    <cellStyle name="Vírgula 2 2 2 2 2 2 3 9" xfId="38237" xr:uid="{00000000-0005-0000-0000-0000C43D0000}"/>
    <cellStyle name="Vírgula 2 2 2 2 2 2 4" xfId="7462" xr:uid="{00000000-0005-0000-0000-0000C53D0000}"/>
    <cellStyle name="Vírgula 2 2 2 2 2 2 4 2" xfId="12064" xr:uid="{00000000-0005-0000-0000-0000C63D0000}"/>
    <cellStyle name="Vírgula 2 2 2 2 2 2 4 2 2" xfId="34165" xr:uid="{00000000-0005-0000-0000-0000C73D0000}"/>
    <cellStyle name="Vírgula 2 2 2 2 2 2 4 2 3" xfId="28663" xr:uid="{00000000-0005-0000-0000-0000C83D0000}"/>
    <cellStyle name="Vírgula 2 2 2 2 2 2 4 2 4" xfId="41857" xr:uid="{00000000-0005-0000-0000-0000C93D0000}"/>
    <cellStyle name="Vírgula 2 2 2 2 2 2 4 2 5" xfId="52984" xr:uid="{00000000-0005-0000-0000-0000CA3D0000}"/>
    <cellStyle name="Vírgula 2 2 2 2 2 2 4 3" xfId="16660" xr:uid="{00000000-0005-0000-0000-0000CB3D0000}"/>
    <cellStyle name="Vírgula 2 2 2 2 2 2 4 3 2" xfId="31414" xr:uid="{00000000-0005-0000-0000-0000CC3D0000}"/>
    <cellStyle name="Vírgula 2 2 2 2 2 2 4 4" xfId="25912" xr:uid="{00000000-0005-0000-0000-0000CD3D0000}"/>
    <cellStyle name="Vírgula 2 2 2 2 2 2 4 5" xfId="38235" xr:uid="{00000000-0005-0000-0000-0000CE3D0000}"/>
    <cellStyle name="Vírgula 2 2 2 2 2 2 4 6" xfId="48362" xr:uid="{00000000-0005-0000-0000-0000CF3D0000}"/>
    <cellStyle name="Vírgula 2 2 2 2 2 2 5" xfId="5182" xr:uid="{00000000-0005-0000-0000-0000D03D0000}"/>
    <cellStyle name="Vírgula 2 2 2 2 2 2 5 2" xfId="11538" xr:uid="{00000000-0005-0000-0000-0000D13D0000}"/>
    <cellStyle name="Vírgula 2 2 2 2 2 2 5 2 2" xfId="33367" xr:uid="{00000000-0005-0000-0000-0000D23D0000}"/>
    <cellStyle name="Vírgula 2 2 2 2 2 2 5 2 3" xfId="41059" xr:uid="{00000000-0005-0000-0000-0000D33D0000}"/>
    <cellStyle name="Vírgula 2 2 2 2 2 2 5 2 4" xfId="52520" xr:uid="{00000000-0005-0000-0000-0000D43D0000}"/>
    <cellStyle name="Vírgula 2 2 2 2 2 2 5 3" xfId="27865" xr:uid="{00000000-0005-0000-0000-0000D53D0000}"/>
    <cellStyle name="Vírgula 2 2 2 2 2 2 5 4" xfId="37188" xr:uid="{00000000-0005-0000-0000-0000D63D0000}"/>
    <cellStyle name="Vírgula 2 2 2 2 2 2 5 5" xfId="51172" xr:uid="{00000000-0005-0000-0000-0000D73D0000}"/>
    <cellStyle name="Vírgula 2 2 2 2 2 2 6" xfId="10841" xr:uid="{00000000-0005-0000-0000-0000D83D0000}"/>
    <cellStyle name="Vírgula 2 2 2 2 2 2 6 2" xfId="30616" xr:uid="{00000000-0005-0000-0000-0000D93D0000}"/>
    <cellStyle name="Vírgula 2 2 2 2 2 2 6 3" xfId="40302" xr:uid="{00000000-0005-0000-0000-0000DA3D0000}"/>
    <cellStyle name="Vírgula 2 2 2 2 2 2 6 4" xfId="51773" xr:uid="{00000000-0005-0000-0000-0000DB3D0000}"/>
    <cellStyle name="Vírgula 2 2 2 2 2 2 7" xfId="13496" xr:uid="{00000000-0005-0000-0000-0000DC3D0000}"/>
    <cellStyle name="Vírgula 2 2 2 2 2 2 7 2" xfId="43756" xr:uid="{00000000-0005-0000-0000-0000DD3D0000}"/>
    <cellStyle name="Vírgula 2 2 2 2 2 2 8" xfId="14804" xr:uid="{00000000-0005-0000-0000-0000DE3D0000}"/>
    <cellStyle name="Vírgula 2 2 2 2 2 2 9" xfId="20699" xr:uid="{00000000-0005-0000-0000-0000DF3D0000}"/>
    <cellStyle name="Vírgula 2 2 2 2 2 3" xfId="1437" xr:uid="{00000000-0005-0000-0000-0000E03D0000}"/>
    <cellStyle name="Vírgula 2 2 2 2 2 3 10" xfId="25075" xr:uid="{00000000-0005-0000-0000-0000E13D0000}"/>
    <cellStyle name="Vírgula 2 2 2 2 2 3 11" xfId="36640" xr:uid="{00000000-0005-0000-0000-0000E23D0000}"/>
    <cellStyle name="Vírgula 2 2 2 2 2 3 12" xfId="46993" xr:uid="{00000000-0005-0000-0000-0000E33D0000}"/>
    <cellStyle name="Vírgula 2 2 2 2 2 3 13" xfId="54925" xr:uid="{00000000-0005-0000-0000-0000E43D0000}"/>
    <cellStyle name="Vírgula 2 2 2 2 2 3 14" xfId="3188" xr:uid="{00000000-0005-0000-0000-0000E53D0000}"/>
    <cellStyle name="Vírgula 2 2 2 2 2 3 2" xfId="2338" xr:uid="{00000000-0005-0000-0000-0000E63D0000}"/>
    <cellStyle name="Vírgula 2 2 2 2 2 3 2 10" xfId="47889" xr:uid="{00000000-0005-0000-0000-0000E73D0000}"/>
    <cellStyle name="Vírgula 2 2 2 2 2 3 2 11" xfId="55815" xr:uid="{00000000-0005-0000-0000-0000E83D0000}"/>
    <cellStyle name="Vírgula 2 2 2 2 2 3 2 12" xfId="3189" xr:uid="{00000000-0005-0000-0000-0000E93D0000}"/>
    <cellStyle name="Vírgula 2 2 2 2 2 3 2 2" xfId="9188" xr:uid="{00000000-0005-0000-0000-0000EA3D0000}"/>
    <cellStyle name="Vírgula 2 2 2 2 2 3 2 2 2" xfId="17081" xr:uid="{00000000-0005-0000-0000-0000EB3D0000}"/>
    <cellStyle name="Vírgula 2 2 2 2 2 3 2 2 2 2" xfId="34169" xr:uid="{00000000-0005-0000-0000-0000EC3D0000}"/>
    <cellStyle name="Vírgula 2 2 2 2 2 3 2 2 3" xfId="20110" xr:uid="{00000000-0005-0000-0000-0000ED3D0000}"/>
    <cellStyle name="Vírgula 2 2 2 2 2 3 2 2 4" xfId="28667" xr:uid="{00000000-0005-0000-0000-0000EE3D0000}"/>
    <cellStyle name="Vírgula 2 2 2 2 2 3 2 2 5" xfId="41861" xr:uid="{00000000-0005-0000-0000-0000EF3D0000}"/>
    <cellStyle name="Vírgula 2 2 2 2 2 3 2 2 6" xfId="50088" xr:uid="{00000000-0005-0000-0000-0000F03D0000}"/>
    <cellStyle name="Vírgula 2 2 2 2 2 3 2 3" xfId="6989" xr:uid="{00000000-0005-0000-0000-0000F13D0000}"/>
    <cellStyle name="Vírgula 2 2 2 2 2 3 2 3 2" xfId="13207" xr:uid="{00000000-0005-0000-0000-0000F23D0000}"/>
    <cellStyle name="Vírgula 2 2 2 2 2 3 2 3 3" xfId="31418" xr:uid="{00000000-0005-0000-0000-0000F33D0000}"/>
    <cellStyle name="Vírgula 2 2 2 2 2 3 2 3 4" xfId="45482" xr:uid="{00000000-0005-0000-0000-0000F43D0000}"/>
    <cellStyle name="Vírgula 2 2 2 2 2 3 2 4" xfId="14808" xr:uid="{00000000-0005-0000-0000-0000F53D0000}"/>
    <cellStyle name="Vírgula 2 2 2 2 2 3 2 5" xfId="18368" xr:uid="{00000000-0005-0000-0000-0000F63D0000}"/>
    <cellStyle name="Vírgula 2 2 2 2 2 3 2 6" xfId="20703" xr:uid="{00000000-0005-0000-0000-0000F73D0000}"/>
    <cellStyle name="Vírgula 2 2 2 2 2 3 2 7" xfId="22717" xr:uid="{00000000-0005-0000-0000-0000F83D0000}"/>
    <cellStyle name="Vírgula 2 2 2 2 2 3 2 8" xfId="25916" xr:uid="{00000000-0005-0000-0000-0000F93D0000}"/>
    <cellStyle name="Vírgula 2 2 2 2 2 3 2 9" xfId="38239" xr:uid="{00000000-0005-0000-0000-0000FA3D0000}"/>
    <cellStyle name="Vírgula 2 2 2 2 2 3 3" xfId="8317" xr:uid="{00000000-0005-0000-0000-0000FB3D0000}"/>
    <cellStyle name="Vírgula 2 2 2 2 2 3 3 2" xfId="12066" xr:uid="{00000000-0005-0000-0000-0000FC3D0000}"/>
    <cellStyle name="Vírgula 2 2 2 2 2 3 3 2 2" xfId="34168" xr:uid="{00000000-0005-0000-0000-0000FD3D0000}"/>
    <cellStyle name="Vírgula 2 2 2 2 2 3 3 2 3" xfId="28666" xr:uid="{00000000-0005-0000-0000-0000FE3D0000}"/>
    <cellStyle name="Vírgula 2 2 2 2 2 3 3 2 4" xfId="41860" xr:uid="{00000000-0005-0000-0000-0000FF3D0000}"/>
    <cellStyle name="Vírgula 2 2 2 2 2 3 3 2 5" xfId="52985" xr:uid="{00000000-0005-0000-0000-0000003E0000}"/>
    <cellStyle name="Vírgula 2 2 2 2 2 3 3 3" xfId="16635" xr:uid="{00000000-0005-0000-0000-0000013E0000}"/>
    <cellStyle name="Vírgula 2 2 2 2 2 3 3 3 2" xfId="31417" xr:uid="{00000000-0005-0000-0000-0000023E0000}"/>
    <cellStyle name="Vírgula 2 2 2 2 2 3 3 4" xfId="19240" xr:uid="{00000000-0005-0000-0000-0000033E0000}"/>
    <cellStyle name="Vírgula 2 2 2 2 2 3 3 5" xfId="25915" xr:uid="{00000000-0005-0000-0000-0000043E0000}"/>
    <cellStyle name="Vírgula 2 2 2 2 2 3 3 6" xfId="38238" xr:uid="{00000000-0005-0000-0000-0000053E0000}"/>
    <cellStyle name="Vírgula 2 2 2 2 2 3 3 7" xfId="49217" xr:uid="{00000000-0005-0000-0000-0000063E0000}"/>
    <cellStyle name="Vírgula 2 2 2 2 2 3 4" xfId="6097" xr:uid="{00000000-0005-0000-0000-0000073E0000}"/>
    <cellStyle name="Vírgula 2 2 2 2 2 3 4 2" xfId="11766" xr:uid="{00000000-0005-0000-0000-0000083E0000}"/>
    <cellStyle name="Vírgula 2 2 2 2 2 3 4 2 2" xfId="33595" xr:uid="{00000000-0005-0000-0000-0000093E0000}"/>
    <cellStyle name="Vírgula 2 2 2 2 2 3 4 2 3" xfId="41287" xr:uid="{00000000-0005-0000-0000-00000A3E0000}"/>
    <cellStyle name="Vírgula 2 2 2 2 2 3 4 2 4" xfId="52748" xr:uid="{00000000-0005-0000-0000-00000B3E0000}"/>
    <cellStyle name="Vírgula 2 2 2 2 2 3 4 3" xfId="28093" xr:uid="{00000000-0005-0000-0000-00000C3E0000}"/>
    <cellStyle name="Vírgula 2 2 2 2 2 3 4 4" xfId="37416" xr:uid="{00000000-0005-0000-0000-00000D3E0000}"/>
    <cellStyle name="Vírgula 2 2 2 2 2 3 4 5" xfId="50627" xr:uid="{00000000-0005-0000-0000-00000E3E0000}"/>
    <cellStyle name="Vírgula 2 2 2 2 2 3 5" xfId="11022" xr:uid="{00000000-0005-0000-0000-00000F3E0000}"/>
    <cellStyle name="Vírgula 2 2 2 2 2 3 5 2" xfId="30844" xr:uid="{00000000-0005-0000-0000-0000103E0000}"/>
    <cellStyle name="Vírgula 2 2 2 2 2 3 5 3" xfId="40530" xr:uid="{00000000-0005-0000-0000-0000113E0000}"/>
    <cellStyle name="Vírgula 2 2 2 2 2 3 5 4" xfId="52001" xr:uid="{00000000-0005-0000-0000-0000123E0000}"/>
    <cellStyle name="Vírgula 2 2 2 2 2 3 6" xfId="14237" xr:uid="{00000000-0005-0000-0000-0000133E0000}"/>
    <cellStyle name="Vírgula 2 2 2 2 2 3 6 2" xfId="44611" xr:uid="{00000000-0005-0000-0000-0000143E0000}"/>
    <cellStyle name="Vírgula 2 2 2 2 2 3 7" xfId="14807" xr:uid="{00000000-0005-0000-0000-0000153E0000}"/>
    <cellStyle name="Vírgula 2 2 2 2 2 3 8" xfId="20702" xr:uid="{00000000-0005-0000-0000-0000163E0000}"/>
    <cellStyle name="Vírgula 2 2 2 2 2 3 9" xfId="22716" xr:uid="{00000000-0005-0000-0000-0000173E0000}"/>
    <cellStyle name="Vírgula 2 2 2 2 2 4" xfId="934" xr:uid="{00000000-0005-0000-0000-0000183E0000}"/>
    <cellStyle name="Vírgula 2 2 2 2 2 4 10" xfId="36089" xr:uid="{00000000-0005-0000-0000-0000193E0000}"/>
    <cellStyle name="Vírgula 2 2 2 2 2 4 11" xfId="46490" xr:uid="{00000000-0005-0000-0000-00001A3E0000}"/>
    <cellStyle name="Vírgula 2 2 2 2 2 4 12" xfId="54422" xr:uid="{00000000-0005-0000-0000-00001B3E0000}"/>
    <cellStyle name="Vírgula 2 2 2 2 2 4 13" xfId="3190" xr:uid="{00000000-0005-0000-0000-00001C3E0000}"/>
    <cellStyle name="Vírgula 2 2 2 2 2 4 2" xfId="1882" xr:uid="{00000000-0005-0000-0000-00001D3E0000}"/>
    <cellStyle name="Vírgula 2 2 2 2 2 4 2 10" xfId="47433" xr:uid="{00000000-0005-0000-0000-00001E3E0000}"/>
    <cellStyle name="Vírgula 2 2 2 2 2 4 2 11" xfId="55359" xr:uid="{00000000-0005-0000-0000-00001F3E0000}"/>
    <cellStyle name="Vírgula 2 2 2 2 2 4 2 12" xfId="3191" xr:uid="{00000000-0005-0000-0000-0000203E0000}"/>
    <cellStyle name="Vírgula 2 2 2 2 2 4 2 2" xfId="8732" xr:uid="{00000000-0005-0000-0000-0000213E0000}"/>
    <cellStyle name="Vírgula 2 2 2 2 2 4 2 2 2" xfId="17082" xr:uid="{00000000-0005-0000-0000-0000223E0000}"/>
    <cellStyle name="Vírgula 2 2 2 2 2 4 2 2 2 2" xfId="34171" xr:uid="{00000000-0005-0000-0000-0000233E0000}"/>
    <cellStyle name="Vírgula 2 2 2 2 2 4 2 2 3" xfId="19654" xr:uid="{00000000-0005-0000-0000-0000243E0000}"/>
    <cellStyle name="Vírgula 2 2 2 2 2 4 2 2 4" xfId="28669" xr:uid="{00000000-0005-0000-0000-0000253E0000}"/>
    <cellStyle name="Vírgula 2 2 2 2 2 4 2 2 5" xfId="41863" xr:uid="{00000000-0005-0000-0000-0000263E0000}"/>
    <cellStyle name="Vírgula 2 2 2 2 2 4 2 2 6" xfId="49632" xr:uid="{00000000-0005-0000-0000-0000273E0000}"/>
    <cellStyle name="Vírgula 2 2 2 2 2 4 2 3" xfId="6533" xr:uid="{00000000-0005-0000-0000-0000283E0000}"/>
    <cellStyle name="Vírgula 2 2 2 2 2 4 2 3 2" xfId="16481" xr:uid="{00000000-0005-0000-0000-0000293E0000}"/>
    <cellStyle name="Vírgula 2 2 2 2 2 4 2 3 3" xfId="31420" xr:uid="{00000000-0005-0000-0000-00002A3E0000}"/>
    <cellStyle name="Vírgula 2 2 2 2 2 4 2 3 4" xfId="45026" xr:uid="{00000000-0005-0000-0000-00002B3E0000}"/>
    <cellStyle name="Vírgula 2 2 2 2 2 4 2 4" xfId="14810" xr:uid="{00000000-0005-0000-0000-00002C3E0000}"/>
    <cellStyle name="Vírgula 2 2 2 2 2 4 2 5" xfId="18026" xr:uid="{00000000-0005-0000-0000-00002D3E0000}"/>
    <cellStyle name="Vírgula 2 2 2 2 2 4 2 6" xfId="20705" xr:uid="{00000000-0005-0000-0000-00002E3E0000}"/>
    <cellStyle name="Vírgula 2 2 2 2 2 4 2 7" xfId="22719" xr:uid="{00000000-0005-0000-0000-00002F3E0000}"/>
    <cellStyle name="Vírgula 2 2 2 2 2 4 2 8" xfId="25918" xr:uid="{00000000-0005-0000-0000-0000303E0000}"/>
    <cellStyle name="Vírgula 2 2 2 2 2 4 2 9" xfId="38241" xr:uid="{00000000-0005-0000-0000-0000313E0000}"/>
    <cellStyle name="Vírgula 2 2 2 2 2 4 3" xfId="7861" xr:uid="{00000000-0005-0000-0000-0000323E0000}"/>
    <cellStyle name="Vírgula 2 2 2 2 2 4 3 2" xfId="12067" xr:uid="{00000000-0005-0000-0000-0000333E0000}"/>
    <cellStyle name="Vírgula 2 2 2 2 2 4 3 2 2" xfId="34170" xr:uid="{00000000-0005-0000-0000-0000343E0000}"/>
    <cellStyle name="Vírgula 2 2 2 2 2 4 3 2 3" xfId="41862" xr:uid="{00000000-0005-0000-0000-0000353E0000}"/>
    <cellStyle name="Vírgula 2 2 2 2 2 4 3 2 4" xfId="52986" xr:uid="{00000000-0005-0000-0000-0000363E0000}"/>
    <cellStyle name="Vírgula 2 2 2 2 2 4 3 3" xfId="18784" xr:uid="{00000000-0005-0000-0000-0000373E0000}"/>
    <cellStyle name="Vírgula 2 2 2 2 2 4 3 4" xfId="28668" xr:uid="{00000000-0005-0000-0000-0000383E0000}"/>
    <cellStyle name="Vírgula 2 2 2 2 2 4 3 5" xfId="38240" xr:uid="{00000000-0005-0000-0000-0000393E0000}"/>
    <cellStyle name="Vírgula 2 2 2 2 2 4 3 6" xfId="48761" xr:uid="{00000000-0005-0000-0000-00003A3E0000}"/>
    <cellStyle name="Vírgula 2 2 2 2 2 4 4" xfId="5594" xr:uid="{00000000-0005-0000-0000-00003B3E0000}"/>
    <cellStyle name="Vírgula 2 2 2 2 2 4 4 2" xfId="10127" xr:uid="{00000000-0005-0000-0000-00003C3E0000}"/>
    <cellStyle name="Vírgula 2 2 2 2 2 4 4 3" xfId="31419" xr:uid="{00000000-0005-0000-0000-00003D3E0000}"/>
    <cellStyle name="Vírgula 2 2 2 2 2 4 4 4" xfId="40074" xr:uid="{00000000-0005-0000-0000-00003E3E0000}"/>
    <cellStyle name="Vírgula 2 2 2 2 2 4 4 5" xfId="51545" xr:uid="{00000000-0005-0000-0000-00003F3E0000}"/>
    <cellStyle name="Vírgula 2 2 2 2 2 4 5" xfId="13781" xr:uid="{00000000-0005-0000-0000-0000403E0000}"/>
    <cellStyle name="Vírgula 2 2 2 2 2 4 5 2" xfId="44155" xr:uid="{00000000-0005-0000-0000-0000413E0000}"/>
    <cellStyle name="Vírgula 2 2 2 2 2 4 6" xfId="14809" xr:uid="{00000000-0005-0000-0000-0000423E0000}"/>
    <cellStyle name="Vírgula 2 2 2 2 2 4 7" xfId="20704" xr:uid="{00000000-0005-0000-0000-0000433E0000}"/>
    <cellStyle name="Vírgula 2 2 2 2 2 4 8" xfId="22718" xr:uid="{00000000-0005-0000-0000-0000443E0000}"/>
    <cellStyle name="Vírgula 2 2 2 2 2 4 9" xfId="25917" xr:uid="{00000000-0005-0000-0000-0000453E0000}"/>
    <cellStyle name="Vírgula 2 2 2 2 2 5" xfId="1538" xr:uid="{00000000-0005-0000-0000-0000463E0000}"/>
    <cellStyle name="Vírgula 2 2 2 2 2 5 10" xfId="36730" xr:uid="{00000000-0005-0000-0000-0000473E0000}"/>
    <cellStyle name="Vírgula 2 2 2 2 2 5 11" xfId="47089" xr:uid="{00000000-0005-0000-0000-0000483E0000}"/>
    <cellStyle name="Vírgula 2 2 2 2 2 5 12" xfId="55015" xr:uid="{00000000-0005-0000-0000-0000493E0000}"/>
    <cellStyle name="Vírgula 2 2 2 2 2 5 13" xfId="3192" xr:uid="{00000000-0005-0000-0000-00004A3E0000}"/>
    <cellStyle name="Vírgula 2 2 2 2 2 5 2" xfId="2409" xr:uid="{00000000-0005-0000-0000-00004B3E0000}"/>
    <cellStyle name="Vírgula 2 2 2 2 2 5 2 2" xfId="9259" xr:uid="{00000000-0005-0000-0000-00004C3E0000}"/>
    <cellStyle name="Vírgula 2 2 2 2 2 5 2 2 2" xfId="20181" xr:uid="{00000000-0005-0000-0000-00004D3E0000}"/>
    <cellStyle name="Vírgula 2 2 2 2 2 5 2 2 3" xfId="34172" xr:uid="{00000000-0005-0000-0000-00004E3E0000}"/>
    <cellStyle name="Vírgula 2 2 2 2 2 5 2 2 4" xfId="41864" xr:uid="{00000000-0005-0000-0000-00004F3E0000}"/>
    <cellStyle name="Vírgula 2 2 2 2 2 5 2 2 5" xfId="50159" xr:uid="{00000000-0005-0000-0000-0000503E0000}"/>
    <cellStyle name="Vírgula 2 2 2 2 2 5 2 3" xfId="17083" xr:uid="{00000000-0005-0000-0000-0000513E0000}"/>
    <cellStyle name="Vírgula 2 2 2 2 2 5 2 3 2" xfId="45553" xr:uid="{00000000-0005-0000-0000-0000523E0000}"/>
    <cellStyle name="Vírgula 2 2 2 2 2 5 2 4" xfId="18439" xr:uid="{00000000-0005-0000-0000-0000533E0000}"/>
    <cellStyle name="Vírgula 2 2 2 2 2 5 2 5" xfId="28670" xr:uid="{00000000-0005-0000-0000-0000543E0000}"/>
    <cellStyle name="Vírgula 2 2 2 2 2 5 2 6" xfId="38242" xr:uid="{00000000-0005-0000-0000-0000553E0000}"/>
    <cellStyle name="Vírgula 2 2 2 2 2 5 2 7" xfId="47960" xr:uid="{00000000-0005-0000-0000-0000563E0000}"/>
    <cellStyle name="Vírgula 2 2 2 2 2 5 2 8" xfId="55886" xr:uid="{00000000-0005-0000-0000-0000573E0000}"/>
    <cellStyle name="Vírgula 2 2 2 2 2 5 2 9" xfId="7060" xr:uid="{00000000-0005-0000-0000-0000583E0000}"/>
    <cellStyle name="Vírgula 2 2 2 2 2 5 3" xfId="8388" xr:uid="{00000000-0005-0000-0000-0000593E0000}"/>
    <cellStyle name="Vírgula 2 2 2 2 2 5 3 2" xfId="16848" xr:uid="{00000000-0005-0000-0000-00005A3E0000}"/>
    <cellStyle name="Vírgula 2 2 2 2 2 5 3 3" xfId="19311" xr:uid="{00000000-0005-0000-0000-00005B3E0000}"/>
    <cellStyle name="Vírgula 2 2 2 2 2 5 3 4" xfId="31421" xr:uid="{00000000-0005-0000-0000-00005C3E0000}"/>
    <cellStyle name="Vírgula 2 2 2 2 2 5 3 5" xfId="40601" xr:uid="{00000000-0005-0000-0000-00005D3E0000}"/>
    <cellStyle name="Vírgula 2 2 2 2 2 5 3 6" xfId="49288" xr:uid="{00000000-0005-0000-0000-00005E3E0000}"/>
    <cellStyle name="Vírgula 2 2 2 2 2 5 4" xfId="6189" xr:uid="{00000000-0005-0000-0000-00005F3E0000}"/>
    <cellStyle name="Vírgula 2 2 2 2 2 5 4 2" xfId="44682" xr:uid="{00000000-0005-0000-0000-0000603E0000}"/>
    <cellStyle name="Vírgula 2 2 2 2 2 5 5" xfId="13243" xr:uid="{00000000-0005-0000-0000-0000613E0000}"/>
    <cellStyle name="Vírgula 2 2 2 2 2 5 6" xfId="17794" xr:uid="{00000000-0005-0000-0000-0000623E0000}"/>
    <cellStyle name="Vírgula 2 2 2 2 2 5 7" xfId="20706" xr:uid="{00000000-0005-0000-0000-0000633E0000}"/>
    <cellStyle name="Vírgula 2 2 2 2 2 5 8" xfId="22720" xr:uid="{00000000-0005-0000-0000-0000643E0000}"/>
    <cellStyle name="Vírgula 2 2 2 2 2 5 9" xfId="25919" xr:uid="{00000000-0005-0000-0000-0000653E0000}"/>
    <cellStyle name="Vírgula 2 2 2 2 2 6" xfId="706" xr:uid="{00000000-0005-0000-0000-0000663E0000}"/>
    <cellStyle name="Vírgula 2 2 2 2 2 6 10" xfId="46262" xr:uid="{00000000-0005-0000-0000-0000673E0000}"/>
    <cellStyle name="Vírgula 2 2 2 2 2 6 11" xfId="54194" xr:uid="{00000000-0005-0000-0000-0000683E0000}"/>
    <cellStyle name="Vírgula 2 2 2 2 2 6 12" xfId="3193" xr:uid="{00000000-0005-0000-0000-0000693E0000}"/>
    <cellStyle name="Vírgula 2 2 2 2 2 6 2" xfId="7633" xr:uid="{00000000-0005-0000-0000-00006A3E0000}"/>
    <cellStyle name="Vírgula 2 2 2 2 2 6 2 2" xfId="17084" xr:uid="{00000000-0005-0000-0000-00006B3E0000}"/>
    <cellStyle name="Vírgula 2 2 2 2 2 6 2 2 2" xfId="34173" xr:uid="{00000000-0005-0000-0000-00006C3E0000}"/>
    <cellStyle name="Vírgula 2 2 2 2 2 6 2 3" xfId="19426" xr:uid="{00000000-0005-0000-0000-00006D3E0000}"/>
    <cellStyle name="Vírgula 2 2 2 2 2 6 2 4" xfId="28671" xr:uid="{00000000-0005-0000-0000-00006E3E0000}"/>
    <cellStyle name="Vírgula 2 2 2 2 2 6 2 5" xfId="41865" xr:uid="{00000000-0005-0000-0000-00006F3E0000}"/>
    <cellStyle name="Vírgula 2 2 2 2 2 6 2 6" xfId="48533" xr:uid="{00000000-0005-0000-0000-0000703E0000}"/>
    <cellStyle name="Vírgula 2 2 2 2 2 6 3" xfId="5366" xr:uid="{00000000-0005-0000-0000-0000713E0000}"/>
    <cellStyle name="Vírgula 2 2 2 2 2 6 3 2" xfId="31422" xr:uid="{00000000-0005-0000-0000-0000723E0000}"/>
    <cellStyle name="Vírgula 2 2 2 2 2 6 3 3" xfId="43927" xr:uid="{00000000-0005-0000-0000-0000733E0000}"/>
    <cellStyle name="Vírgula 2 2 2 2 2 6 4" xfId="9508" xr:uid="{00000000-0005-0000-0000-0000743E0000}"/>
    <cellStyle name="Vírgula 2 2 2 2 2 6 5" xfId="17909" xr:uid="{00000000-0005-0000-0000-0000753E0000}"/>
    <cellStyle name="Vírgula 2 2 2 2 2 6 6" xfId="20707" xr:uid="{00000000-0005-0000-0000-0000763E0000}"/>
    <cellStyle name="Vírgula 2 2 2 2 2 6 7" xfId="22721" xr:uid="{00000000-0005-0000-0000-0000773E0000}"/>
    <cellStyle name="Vírgula 2 2 2 2 2 6 8" xfId="25920" xr:uid="{00000000-0005-0000-0000-0000783E0000}"/>
    <cellStyle name="Vírgula 2 2 2 2 2 6 9" xfId="38243" xr:uid="{00000000-0005-0000-0000-0000793E0000}"/>
    <cellStyle name="Vírgula 2 2 2 2 2 7" xfId="1654" xr:uid="{00000000-0005-0000-0000-00007A3E0000}"/>
    <cellStyle name="Vírgula 2 2 2 2 2 7 2" xfId="8504" xr:uid="{00000000-0005-0000-0000-00007B3E0000}"/>
    <cellStyle name="Vírgula 2 2 2 2 2 7 2 2" xfId="34164" xr:uid="{00000000-0005-0000-0000-00007C3E0000}"/>
    <cellStyle name="Vírgula 2 2 2 2 2 7 2 3" xfId="28662" xr:uid="{00000000-0005-0000-0000-00007D3E0000}"/>
    <cellStyle name="Vírgula 2 2 2 2 2 7 2 4" xfId="41856" xr:uid="{00000000-0005-0000-0000-00007E3E0000}"/>
    <cellStyle name="Vírgula 2 2 2 2 2 7 2 5" xfId="49404" xr:uid="{00000000-0005-0000-0000-00007F3E0000}"/>
    <cellStyle name="Vírgula 2 2 2 2 2 7 3" xfId="10178" xr:uid="{00000000-0005-0000-0000-0000803E0000}"/>
    <cellStyle name="Vírgula 2 2 2 2 2 7 3 2" xfId="31413" xr:uid="{00000000-0005-0000-0000-0000813E0000}"/>
    <cellStyle name="Vírgula 2 2 2 2 2 7 3 3" xfId="44798" xr:uid="{00000000-0005-0000-0000-0000823E0000}"/>
    <cellStyle name="Vírgula 2 2 2 2 2 7 4" xfId="18556" xr:uid="{00000000-0005-0000-0000-0000833E0000}"/>
    <cellStyle name="Vírgula 2 2 2 2 2 7 5" xfId="25911" xr:uid="{00000000-0005-0000-0000-0000843E0000}"/>
    <cellStyle name="Vírgula 2 2 2 2 2 7 6" xfId="38234" xr:uid="{00000000-0005-0000-0000-0000853E0000}"/>
    <cellStyle name="Vírgula 2 2 2 2 2 7 7" xfId="47205" xr:uid="{00000000-0005-0000-0000-0000863E0000}"/>
    <cellStyle name="Vírgula 2 2 2 2 2 7 8" xfId="55131" xr:uid="{00000000-0005-0000-0000-0000873E0000}"/>
    <cellStyle name="Vírgula 2 2 2 2 2 7 9" xfId="6305" xr:uid="{00000000-0005-0000-0000-0000883E0000}"/>
    <cellStyle name="Vírgula 2 2 2 2 2 8" xfId="7233" xr:uid="{00000000-0005-0000-0000-0000893E0000}"/>
    <cellStyle name="Vírgula 2 2 2 2 2 8 2" xfId="11310" xr:uid="{00000000-0005-0000-0000-00008A3E0000}"/>
    <cellStyle name="Vírgula 2 2 2 2 2 8 2 2" xfId="33139" xr:uid="{00000000-0005-0000-0000-00008B3E0000}"/>
    <cellStyle name="Vírgula 2 2 2 2 2 8 2 3" xfId="40831" xr:uid="{00000000-0005-0000-0000-00008C3E0000}"/>
    <cellStyle name="Vírgula 2 2 2 2 2 8 2 4" xfId="52292" xr:uid="{00000000-0005-0000-0000-00008D3E0000}"/>
    <cellStyle name="Vírgula 2 2 2 2 2 8 3" xfId="27637" xr:uid="{00000000-0005-0000-0000-00008E3E0000}"/>
    <cellStyle name="Vírgula 2 2 2 2 2 8 4" xfId="36960" xr:uid="{00000000-0005-0000-0000-00008F3E0000}"/>
    <cellStyle name="Vírgula 2 2 2 2 2 8 5" xfId="48133" xr:uid="{00000000-0005-0000-0000-0000903E0000}"/>
    <cellStyle name="Vírgula 2 2 2 2 2 9" xfId="4904" xr:uid="{00000000-0005-0000-0000-0000913E0000}"/>
    <cellStyle name="Vírgula 2 2 2 2 2 9 2" xfId="10005" xr:uid="{00000000-0005-0000-0000-0000923E0000}"/>
    <cellStyle name="Vírgula 2 2 2 2 2 9 2 2" xfId="50498" xr:uid="{00000000-0005-0000-0000-0000933E0000}"/>
    <cellStyle name="Vírgula 2 2 2 2 2 9 3" xfId="30388" xr:uid="{00000000-0005-0000-0000-0000943E0000}"/>
    <cellStyle name="Vírgula 2 2 2 2 2 9 4" xfId="39846" xr:uid="{00000000-0005-0000-0000-0000953E0000}"/>
    <cellStyle name="Vírgula 2 2 2 2 2 9 5" xfId="50491" xr:uid="{00000000-0005-0000-0000-0000963E0000}"/>
    <cellStyle name="Vírgula 2 2 2 2 20" xfId="45659" xr:uid="{00000000-0005-0000-0000-0000973E0000}"/>
    <cellStyle name="Vírgula 2 2 2 2 21" xfId="53592" xr:uid="{00000000-0005-0000-0000-0000983E0000}"/>
    <cellStyle name="Vírgula 2 2 2 2 22" xfId="3182" xr:uid="{00000000-0005-0000-0000-0000993E0000}"/>
    <cellStyle name="Vírgula 2 2 2 2 3" xfId="172" xr:uid="{00000000-0005-0000-0000-00009A3E0000}"/>
    <cellStyle name="Vírgula 2 2 2 2 3 10" xfId="14811" xr:uid="{00000000-0005-0000-0000-00009B3E0000}"/>
    <cellStyle name="Vírgula 2 2 2 2 3 11" xfId="20708" xr:uid="{00000000-0005-0000-0000-00009C3E0000}"/>
    <cellStyle name="Vírgula 2 2 2 2 3 12" xfId="22722" xr:uid="{00000000-0005-0000-0000-00009D3E0000}"/>
    <cellStyle name="Vírgula 2 2 2 2 3 13" xfId="24454" xr:uid="{00000000-0005-0000-0000-00009E3E0000}"/>
    <cellStyle name="Vírgula 2 2 2 2 3 14" xfId="36031" xr:uid="{00000000-0005-0000-0000-00009F3E0000}"/>
    <cellStyle name="Vírgula 2 2 2 2 3 15" xfId="45729" xr:uid="{00000000-0005-0000-0000-0000A03E0000}"/>
    <cellStyle name="Vírgula 2 2 2 2 3 16" xfId="53662" xr:uid="{00000000-0005-0000-0000-0000A13E0000}"/>
    <cellStyle name="Vírgula 2 2 2 2 3 17" xfId="3194" xr:uid="{00000000-0005-0000-0000-0000A23E0000}"/>
    <cellStyle name="Vírgula 2 2 2 2 3 2" xfId="453" xr:uid="{00000000-0005-0000-0000-0000A33E0000}"/>
    <cellStyle name="Vírgula 2 2 2 2 3 2 10" xfId="24730" xr:uid="{00000000-0005-0000-0000-0000A43E0000}"/>
    <cellStyle name="Vírgula 2 2 2 2 3 2 11" xfId="36295" xr:uid="{00000000-0005-0000-0000-0000A53E0000}"/>
    <cellStyle name="Vírgula 2 2 2 2 3 2 12" xfId="46009" xr:uid="{00000000-0005-0000-0000-0000A63E0000}"/>
    <cellStyle name="Vírgula 2 2 2 2 3 2 13" xfId="53941" xr:uid="{00000000-0005-0000-0000-0000A73E0000}"/>
    <cellStyle name="Vírgula 2 2 2 2 3 2 14" xfId="3195" xr:uid="{00000000-0005-0000-0000-0000A83E0000}"/>
    <cellStyle name="Vírgula 2 2 2 2 3 2 2" xfId="1117" xr:uid="{00000000-0005-0000-0000-0000A93E0000}"/>
    <cellStyle name="Vírgula 2 2 2 2 3 2 2 10" xfId="46673" xr:uid="{00000000-0005-0000-0000-0000AA3E0000}"/>
    <cellStyle name="Vírgula 2 2 2 2 3 2 2 11" xfId="54605" xr:uid="{00000000-0005-0000-0000-0000AB3E0000}"/>
    <cellStyle name="Vírgula 2 2 2 2 3 2 2 12" xfId="3196" xr:uid="{00000000-0005-0000-0000-0000AC3E0000}"/>
    <cellStyle name="Vírgula 2 2 2 2 3 2 2 2" xfId="8032" xr:uid="{00000000-0005-0000-0000-0000AD3E0000}"/>
    <cellStyle name="Vírgula 2 2 2 2 3 2 2 2 2" xfId="17085" xr:uid="{00000000-0005-0000-0000-0000AE3E0000}"/>
    <cellStyle name="Vírgula 2 2 2 2 3 2 2 2 2 2" xfId="34176" xr:uid="{00000000-0005-0000-0000-0000AF3E0000}"/>
    <cellStyle name="Vírgula 2 2 2 2 3 2 2 2 3" xfId="19825" xr:uid="{00000000-0005-0000-0000-0000B03E0000}"/>
    <cellStyle name="Vírgula 2 2 2 2 3 2 2 2 4" xfId="28674" xr:uid="{00000000-0005-0000-0000-0000B13E0000}"/>
    <cellStyle name="Vírgula 2 2 2 2 3 2 2 2 5" xfId="41868" xr:uid="{00000000-0005-0000-0000-0000B23E0000}"/>
    <cellStyle name="Vírgula 2 2 2 2 3 2 2 2 6" xfId="48932" xr:uid="{00000000-0005-0000-0000-0000B33E0000}"/>
    <cellStyle name="Vírgula 2 2 2 2 3 2 2 3" xfId="5777" xr:uid="{00000000-0005-0000-0000-0000B43E0000}"/>
    <cellStyle name="Vírgula 2 2 2 2 3 2 2 3 2" xfId="16711" xr:uid="{00000000-0005-0000-0000-0000B53E0000}"/>
    <cellStyle name="Vírgula 2 2 2 2 3 2 2 3 3" xfId="31425" xr:uid="{00000000-0005-0000-0000-0000B63E0000}"/>
    <cellStyle name="Vírgula 2 2 2 2 3 2 2 3 4" xfId="44326" xr:uid="{00000000-0005-0000-0000-0000B73E0000}"/>
    <cellStyle name="Vírgula 2 2 2 2 3 2 2 4" xfId="14813" xr:uid="{00000000-0005-0000-0000-0000B83E0000}"/>
    <cellStyle name="Vírgula 2 2 2 2 3 2 2 5" xfId="18140" xr:uid="{00000000-0005-0000-0000-0000B93E0000}"/>
    <cellStyle name="Vírgula 2 2 2 2 3 2 2 6" xfId="20710" xr:uid="{00000000-0005-0000-0000-0000BA3E0000}"/>
    <cellStyle name="Vírgula 2 2 2 2 3 2 2 7" xfId="22724" xr:uid="{00000000-0005-0000-0000-0000BB3E0000}"/>
    <cellStyle name="Vírgula 2 2 2 2 3 2 2 8" xfId="25923" xr:uid="{00000000-0005-0000-0000-0000BC3E0000}"/>
    <cellStyle name="Vírgula 2 2 2 2 3 2 2 9" xfId="38246" xr:uid="{00000000-0005-0000-0000-0000BD3E0000}"/>
    <cellStyle name="Vírgula 2 2 2 2 3 2 3" xfId="2053" xr:uid="{00000000-0005-0000-0000-0000BE3E0000}"/>
    <cellStyle name="Vírgula 2 2 2 2 3 2 3 2" xfId="8903" xr:uid="{00000000-0005-0000-0000-0000BF3E0000}"/>
    <cellStyle name="Vírgula 2 2 2 2 3 2 3 2 2" xfId="34175" xr:uid="{00000000-0005-0000-0000-0000C03E0000}"/>
    <cellStyle name="Vírgula 2 2 2 2 3 2 3 2 3" xfId="28673" xr:uid="{00000000-0005-0000-0000-0000C13E0000}"/>
    <cellStyle name="Vírgula 2 2 2 2 3 2 3 2 4" xfId="41867" xr:uid="{00000000-0005-0000-0000-0000C23E0000}"/>
    <cellStyle name="Vírgula 2 2 2 2 3 2 3 2 5" xfId="49803" xr:uid="{00000000-0005-0000-0000-0000C33E0000}"/>
    <cellStyle name="Vírgula 2 2 2 2 3 2 3 3" xfId="12983" xr:uid="{00000000-0005-0000-0000-0000C43E0000}"/>
    <cellStyle name="Vírgula 2 2 2 2 3 2 3 3 2" xfId="31424" xr:uid="{00000000-0005-0000-0000-0000C53E0000}"/>
    <cellStyle name="Vírgula 2 2 2 2 3 2 3 3 3" xfId="45197" xr:uid="{00000000-0005-0000-0000-0000C63E0000}"/>
    <cellStyle name="Vírgula 2 2 2 2 3 2 3 4" xfId="18955" xr:uid="{00000000-0005-0000-0000-0000C73E0000}"/>
    <cellStyle name="Vírgula 2 2 2 2 3 2 3 5" xfId="25922" xr:uid="{00000000-0005-0000-0000-0000C83E0000}"/>
    <cellStyle name="Vírgula 2 2 2 2 3 2 3 6" xfId="38245" xr:uid="{00000000-0005-0000-0000-0000C93E0000}"/>
    <cellStyle name="Vírgula 2 2 2 2 3 2 3 7" xfId="47604" xr:uid="{00000000-0005-0000-0000-0000CA3E0000}"/>
    <cellStyle name="Vírgula 2 2 2 2 3 2 3 8" xfId="55530" xr:uid="{00000000-0005-0000-0000-0000CB3E0000}"/>
    <cellStyle name="Vírgula 2 2 2 2 3 2 3 9" xfId="6704" xr:uid="{00000000-0005-0000-0000-0000CC3E0000}"/>
    <cellStyle name="Vírgula 2 2 2 2 3 2 4" xfId="7405" xr:uid="{00000000-0005-0000-0000-0000CD3E0000}"/>
    <cellStyle name="Vírgula 2 2 2 2 3 2 4 2" xfId="11481" xr:uid="{00000000-0005-0000-0000-0000CE3E0000}"/>
    <cellStyle name="Vírgula 2 2 2 2 3 2 4 2 2" xfId="33310" xr:uid="{00000000-0005-0000-0000-0000CF3E0000}"/>
    <cellStyle name="Vírgula 2 2 2 2 3 2 4 2 3" xfId="41002" xr:uid="{00000000-0005-0000-0000-0000D03E0000}"/>
    <cellStyle name="Vírgula 2 2 2 2 3 2 4 2 4" xfId="52463" xr:uid="{00000000-0005-0000-0000-0000D13E0000}"/>
    <cellStyle name="Vírgula 2 2 2 2 3 2 4 3" xfId="27808" xr:uid="{00000000-0005-0000-0000-0000D23E0000}"/>
    <cellStyle name="Vírgula 2 2 2 2 3 2 4 4" xfId="37131" xr:uid="{00000000-0005-0000-0000-0000D33E0000}"/>
    <cellStyle name="Vírgula 2 2 2 2 3 2 4 5" xfId="48305" xr:uid="{00000000-0005-0000-0000-0000D43E0000}"/>
    <cellStyle name="Vírgula 2 2 2 2 3 2 5" xfId="5113" xr:uid="{00000000-0005-0000-0000-0000D53E0000}"/>
    <cellStyle name="Vírgula 2 2 2 2 3 2 5 2" xfId="30559" xr:uid="{00000000-0005-0000-0000-0000D63E0000}"/>
    <cellStyle name="Vírgula 2 2 2 2 3 2 5 3" xfId="40245" xr:uid="{00000000-0005-0000-0000-0000D73E0000}"/>
    <cellStyle name="Vírgula 2 2 2 2 3 2 5 4" xfId="51716" xr:uid="{00000000-0005-0000-0000-0000D83E0000}"/>
    <cellStyle name="Vírgula 2 2 2 2 3 2 6" xfId="13952" xr:uid="{00000000-0005-0000-0000-0000D93E0000}"/>
    <cellStyle name="Vírgula 2 2 2 2 3 2 6 2" xfId="43699" xr:uid="{00000000-0005-0000-0000-0000DA3E0000}"/>
    <cellStyle name="Vírgula 2 2 2 2 3 2 7" xfId="14812" xr:uid="{00000000-0005-0000-0000-0000DB3E0000}"/>
    <cellStyle name="Vírgula 2 2 2 2 3 2 8" xfId="20709" xr:uid="{00000000-0005-0000-0000-0000DC3E0000}"/>
    <cellStyle name="Vírgula 2 2 2 2 3 2 9" xfId="22723" xr:uid="{00000000-0005-0000-0000-0000DD3E0000}"/>
    <cellStyle name="Vírgula 2 2 2 2 3 3" xfId="1368" xr:uid="{00000000-0005-0000-0000-0000DE3E0000}"/>
    <cellStyle name="Vírgula 2 2 2 2 3 3 10" xfId="25006" xr:uid="{00000000-0005-0000-0000-0000DF3E0000}"/>
    <cellStyle name="Vírgula 2 2 2 2 3 3 11" xfId="36571" xr:uid="{00000000-0005-0000-0000-0000E03E0000}"/>
    <cellStyle name="Vírgula 2 2 2 2 3 3 12" xfId="46924" xr:uid="{00000000-0005-0000-0000-0000E13E0000}"/>
    <cellStyle name="Vírgula 2 2 2 2 3 3 13" xfId="54856" xr:uid="{00000000-0005-0000-0000-0000E23E0000}"/>
    <cellStyle name="Vírgula 2 2 2 2 3 3 14" xfId="3197" xr:uid="{00000000-0005-0000-0000-0000E33E0000}"/>
    <cellStyle name="Vírgula 2 2 2 2 3 3 2" xfId="2281" xr:uid="{00000000-0005-0000-0000-0000E43E0000}"/>
    <cellStyle name="Vírgula 2 2 2 2 3 3 2 10" xfId="47832" xr:uid="{00000000-0005-0000-0000-0000E53E0000}"/>
    <cellStyle name="Vírgula 2 2 2 2 3 3 2 11" xfId="55758" xr:uid="{00000000-0005-0000-0000-0000E63E0000}"/>
    <cellStyle name="Vírgula 2 2 2 2 3 3 2 12" xfId="3198" xr:uid="{00000000-0005-0000-0000-0000E73E0000}"/>
    <cellStyle name="Vírgula 2 2 2 2 3 3 2 2" xfId="9131" xr:uid="{00000000-0005-0000-0000-0000E83E0000}"/>
    <cellStyle name="Vírgula 2 2 2 2 3 3 2 2 2" xfId="17086" xr:uid="{00000000-0005-0000-0000-0000E93E0000}"/>
    <cellStyle name="Vírgula 2 2 2 2 3 3 2 2 2 2" xfId="34178" xr:uid="{00000000-0005-0000-0000-0000EA3E0000}"/>
    <cellStyle name="Vírgula 2 2 2 2 3 3 2 2 3" xfId="20053" xr:uid="{00000000-0005-0000-0000-0000EB3E0000}"/>
    <cellStyle name="Vírgula 2 2 2 2 3 3 2 2 4" xfId="28676" xr:uid="{00000000-0005-0000-0000-0000EC3E0000}"/>
    <cellStyle name="Vírgula 2 2 2 2 3 3 2 2 5" xfId="41870" xr:uid="{00000000-0005-0000-0000-0000ED3E0000}"/>
    <cellStyle name="Vírgula 2 2 2 2 3 3 2 2 6" xfId="50031" xr:uid="{00000000-0005-0000-0000-0000EE3E0000}"/>
    <cellStyle name="Vírgula 2 2 2 2 3 3 2 3" xfId="6932" xr:uid="{00000000-0005-0000-0000-0000EF3E0000}"/>
    <cellStyle name="Vírgula 2 2 2 2 3 3 2 3 2" xfId="16486" xr:uid="{00000000-0005-0000-0000-0000F03E0000}"/>
    <cellStyle name="Vírgula 2 2 2 2 3 3 2 3 3" xfId="31427" xr:uid="{00000000-0005-0000-0000-0000F13E0000}"/>
    <cellStyle name="Vírgula 2 2 2 2 3 3 2 3 4" xfId="45425" xr:uid="{00000000-0005-0000-0000-0000F23E0000}"/>
    <cellStyle name="Vírgula 2 2 2 2 3 3 2 4" xfId="14815" xr:uid="{00000000-0005-0000-0000-0000F33E0000}"/>
    <cellStyle name="Vírgula 2 2 2 2 3 3 2 5" xfId="18311" xr:uid="{00000000-0005-0000-0000-0000F43E0000}"/>
    <cellStyle name="Vírgula 2 2 2 2 3 3 2 6" xfId="20712" xr:uid="{00000000-0005-0000-0000-0000F53E0000}"/>
    <cellStyle name="Vírgula 2 2 2 2 3 3 2 7" xfId="22726" xr:uid="{00000000-0005-0000-0000-0000F63E0000}"/>
    <cellStyle name="Vírgula 2 2 2 2 3 3 2 8" xfId="25925" xr:uid="{00000000-0005-0000-0000-0000F73E0000}"/>
    <cellStyle name="Vírgula 2 2 2 2 3 3 2 9" xfId="38248" xr:uid="{00000000-0005-0000-0000-0000F83E0000}"/>
    <cellStyle name="Vírgula 2 2 2 2 3 3 3" xfId="8260" xr:uid="{00000000-0005-0000-0000-0000F93E0000}"/>
    <cellStyle name="Vírgula 2 2 2 2 3 3 3 2" xfId="12069" xr:uid="{00000000-0005-0000-0000-0000FA3E0000}"/>
    <cellStyle name="Vírgula 2 2 2 2 3 3 3 2 2" xfId="34177" xr:uid="{00000000-0005-0000-0000-0000FB3E0000}"/>
    <cellStyle name="Vírgula 2 2 2 2 3 3 3 2 3" xfId="28675" xr:uid="{00000000-0005-0000-0000-0000FC3E0000}"/>
    <cellStyle name="Vírgula 2 2 2 2 3 3 3 2 4" xfId="41869" xr:uid="{00000000-0005-0000-0000-0000FD3E0000}"/>
    <cellStyle name="Vírgula 2 2 2 2 3 3 3 2 5" xfId="52988" xr:uid="{00000000-0005-0000-0000-0000FE3E0000}"/>
    <cellStyle name="Vírgula 2 2 2 2 3 3 3 3" xfId="12392" xr:uid="{00000000-0005-0000-0000-0000FF3E0000}"/>
    <cellStyle name="Vírgula 2 2 2 2 3 3 3 3 2" xfId="31426" xr:uid="{00000000-0005-0000-0000-0000003F0000}"/>
    <cellStyle name="Vírgula 2 2 2 2 3 3 3 4" xfId="19183" xr:uid="{00000000-0005-0000-0000-0000013F0000}"/>
    <cellStyle name="Vírgula 2 2 2 2 3 3 3 5" xfId="25924" xr:uid="{00000000-0005-0000-0000-0000023F0000}"/>
    <cellStyle name="Vírgula 2 2 2 2 3 3 3 6" xfId="38247" xr:uid="{00000000-0005-0000-0000-0000033F0000}"/>
    <cellStyle name="Vírgula 2 2 2 2 3 3 3 7" xfId="49160" xr:uid="{00000000-0005-0000-0000-0000043F0000}"/>
    <cellStyle name="Vírgula 2 2 2 2 3 3 4" xfId="6028" xr:uid="{00000000-0005-0000-0000-0000053F0000}"/>
    <cellStyle name="Vírgula 2 2 2 2 3 3 4 2" xfId="11709" xr:uid="{00000000-0005-0000-0000-0000063F0000}"/>
    <cellStyle name="Vírgula 2 2 2 2 3 3 4 2 2" xfId="33538" xr:uid="{00000000-0005-0000-0000-0000073F0000}"/>
    <cellStyle name="Vírgula 2 2 2 2 3 3 4 2 3" xfId="41230" xr:uid="{00000000-0005-0000-0000-0000083F0000}"/>
    <cellStyle name="Vírgula 2 2 2 2 3 3 4 2 4" xfId="52691" xr:uid="{00000000-0005-0000-0000-0000093F0000}"/>
    <cellStyle name="Vírgula 2 2 2 2 3 3 4 3" xfId="28036" xr:uid="{00000000-0005-0000-0000-00000A3F0000}"/>
    <cellStyle name="Vírgula 2 2 2 2 3 3 4 4" xfId="37359" xr:uid="{00000000-0005-0000-0000-00000B3F0000}"/>
    <cellStyle name="Vírgula 2 2 2 2 3 3 4 5" xfId="50391" xr:uid="{00000000-0005-0000-0000-00000C3F0000}"/>
    <cellStyle name="Vírgula 2 2 2 2 3 3 5" xfId="10965" xr:uid="{00000000-0005-0000-0000-00000D3F0000}"/>
    <cellStyle name="Vírgula 2 2 2 2 3 3 5 2" xfId="30787" xr:uid="{00000000-0005-0000-0000-00000E3F0000}"/>
    <cellStyle name="Vírgula 2 2 2 2 3 3 5 3" xfId="40473" xr:uid="{00000000-0005-0000-0000-00000F3F0000}"/>
    <cellStyle name="Vírgula 2 2 2 2 3 3 5 4" xfId="51944" xr:uid="{00000000-0005-0000-0000-0000103F0000}"/>
    <cellStyle name="Vírgula 2 2 2 2 3 3 6" xfId="14180" xr:uid="{00000000-0005-0000-0000-0000113F0000}"/>
    <cellStyle name="Vírgula 2 2 2 2 3 3 6 2" xfId="44554" xr:uid="{00000000-0005-0000-0000-0000123F0000}"/>
    <cellStyle name="Vírgula 2 2 2 2 3 3 7" xfId="14814" xr:uid="{00000000-0005-0000-0000-0000133F0000}"/>
    <cellStyle name="Vírgula 2 2 2 2 3 3 8" xfId="20711" xr:uid="{00000000-0005-0000-0000-0000143F0000}"/>
    <cellStyle name="Vírgula 2 2 2 2 3 3 9" xfId="22725" xr:uid="{00000000-0005-0000-0000-0000153F0000}"/>
    <cellStyle name="Vírgula 2 2 2 2 3 4" xfId="877" xr:uid="{00000000-0005-0000-0000-0000163F0000}"/>
    <cellStyle name="Vírgula 2 2 2 2 3 4 10" xfId="46433" xr:uid="{00000000-0005-0000-0000-0000173F0000}"/>
    <cellStyle name="Vírgula 2 2 2 2 3 4 11" xfId="54365" xr:uid="{00000000-0005-0000-0000-0000183F0000}"/>
    <cellStyle name="Vírgula 2 2 2 2 3 4 12" xfId="3199" xr:uid="{00000000-0005-0000-0000-0000193F0000}"/>
    <cellStyle name="Vírgula 2 2 2 2 3 4 2" xfId="7804" xr:uid="{00000000-0005-0000-0000-00001A3F0000}"/>
    <cellStyle name="Vírgula 2 2 2 2 3 4 2 2" xfId="12911" xr:uid="{00000000-0005-0000-0000-00001B3F0000}"/>
    <cellStyle name="Vírgula 2 2 2 2 3 4 2 2 2" xfId="34179" xr:uid="{00000000-0005-0000-0000-00001C3F0000}"/>
    <cellStyle name="Vírgula 2 2 2 2 3 4 2 3" xfId="12852" xr:uid="{00000000-0005-0000-0000-00001D3F0000}"/>
    <cellStyle name="Vírgula 2 2 2 2 3 4 2 4" xfId="19597" xr:uid="{00000000-0005-0000-0000-00001E3F0000}"/>
    <cellStyle name="Vírgula 2 2 2 2 3 4 2 5" xfId="28677" xr:uid="{00000000-0005-0000-0000-00001F3F0000}"/>
    <cellStyle name="Vírgula 2 2 2 2 3 4 2 6" xfId="41871" xr:uid="{00000000-0005-0000-0000-0000203F0000}"/>
    <cellStyle name="Vírgula 2 2 2 2 3 4 2 7" xfId="48704" xr:uid="{00000000-0005-0000-0000-0000213F0000}"/>
    <cellStyle name="Vírgula 2 2 2 2 3 4 3" xfId="5537" xr:uid="{00000000-0005-0000-0000-0000223F0000}"/>
    <cellStyle name="Vírgula 2 2 2 2 3 4 3 2" xfId="9651" xr:uid="{00000000-0005-0000-0000-0000233F0000}"/>
    <cellStyle name="Vírgula 2 2 2 2 3 4 3 3" xfId="31428" xr:uid="{00000000-0005-0000-0000-0000243F0000}"/>
    <cellStyle name="Vírgula 2 2 2 2 3 4 3 4" xfId="44098" xr:uid="{00000000-0005-0000-0000-0000253F0000}"/>
    <cellStyle name="Vírgula 2 2 2 2 3 4 4" xfId="13724" xr:uid="{00000000-0005-0000-0000-0000263F0000}"/>
    <cellStyle name="Vírgula 2 2 2 2 3 4 5" xfId="14816" xr:uid="{00000000-0005-0000-0000-0000273F0000}"/>
    <cellStyle name="Vírgula 2 2 2 2 3 4 6" xfId="20713" xr:uid="{00000000-0005-0000-0000-0000283F0000}"/>
    <cellStyle name="Vírgula 2 2 2 2 3 4 7" xfId="22727" xr:uid="{00000000-0005-0000-0000-0000293F0000}"/>
    <cellStyle name="Vírgula 2 2 2 2 3 4 8" xfId="25926" xr:uid="{00000000-0005-0000-0000-00002A3F0000}"/>
    <cellStyle name="Vírgula 2 2 2 2 3 4 9" xfId="38249" xr:uid="{00000000-0005-0000-0000-00002B3F0000}"/>
    <cellStyle name="Vírgula 2 2 2 2 3 5" xfId="1825" xr:uid="{00000000-0005-0000-0000-00002C3F0000}"/>
    <cellStyle name="Vírgula 2 2 2 2 3 5 10" xfId="47376" xr:uid="{00000000-0005-0000-0000-00002D3F0000}"/>
    <cellStyle name="Vírgula 2 2 2 2 3 5 11" xfId="55302" xr:uid="{00000000-0005-0000-0000-00002E3F0000}"/>
    <cellStyle name="Vírgula 2 2 2 2 3 5 12" xfId="3200" xr:uid="{00000000-0005-0000-0000-00002F3F0000}"/>
    <cellStyle name="Vírgula 2 2 2 2 3 5 2" xfId="8675" xr:uid="{00000000-0005-0000-0000-0000303F0000}"/>
    <cellStyle name="Vírgula 2 2 2 2 3 5 2 2" xfId="17087" xr:uid="{00000000-0005-0000-0000-0000313F0000}"/>
    <cellStyle name="Vírgula 2 2 2 2 3 5 2 2 2" xfId="34180" xr:uid="{00000000-0005-0000-0000-0000323F0000}"/>
    <cellStyle name="Vírgula 2 2 2 2 3 5 2 3" xfId="28678" xr:uid="{00000000-0005-0000-0000-0000333F0000}"/>
    <cellStyle name="Vírgula 2 2 2 2 3 5 2 4" xfId="41872" xr:uid="{00000000-0005-0000-0000-0000343F0000}"/>
    <cellStyle name="Vírgula 2 2 2 2 3 5 2 5" xfId="49575" xr:uid="{00000000-0005-0000-0000-0000353F0000}"/>
    <cellStyle name="Vírgula 2 2 2 2 3 5 3" xfId="6476" xr:uid="{00000000-0005-0000-0000-0000363F0000}"/>
    <cellStyle name="Vírgula 2 2 2 2 3 5 3 2" xfId="31429" xr:uid="{00000000-0005-0000-0000-0000373F0000}"/>
    <cellStyle name="Vírgula 2 2 2 2 3 5 3 3" xfId="44969" xr:uid="{00000000-0005-0000-0000-0000383F0000}"/>
    <cellStyle name="Vírgula 2 2 2 2 3 5 4" xfId="14817" xr:uid="{00000000-0005-0000-0000-0000393F0000}"/>
    <cellStyle name="Vírgula 2 2 2 2 3 5 5" xfId="18727" xr:uid="{00000000-0005-0000-0000-00003A3F0000}"/>
    <cellStyle name="Vírgula 2 2 2 2 3 5 6" xfId="20714" xr:uid="{00000000-0005-0000-0000-00003B3F0000}"/>
    <cellStyle name="Vírgula 2 2 2 2 3 5 7" xfId="22728" xr:uid="{00000000-0005-0000-0000-00003C3F0000}"/>
    <cellStyle name="Vírgula 2 2 2 2 3 5 8" xfId="25927" xr:uid="{00000000-0005-0000-0000-00003D3F0000}"/>
    <cellStyle name="Vírgula 2 2 2 2 3 5 9" xfId="38250" xr:uid="{00000000-0005-0000-0000-00003E3F0000}"/>
    <cellStyle name="Vírgula 2 2 2 2 3 6" xfId="7176" xr:uid="{00000000-0005-0000-0000-00003F3F0000}"/>
    <cellStyle name="Vírgula 2 2 2 2 3 6 2" xfId="12068" xr:uid="{00000000-0005-0000-0000-0000403F0000}"/>
    <cellStyle name="Vírgula 2 2 2 2 3 6 2 2" xfId="34174" xr:uid="{00000000-0005-0000-0000-0000413F0000}"/>
    <cellStyle name="Vírgula 2 2 2 2 3 6 2 3" xfId="28672" xr:uid="{00000000-0005-0000-0000-0000423F0000}"/>
    <cellStyle name="Vírgula 2 2 2 2 3 6 2 4" xfId="41866" xr:uid="{00000000-0005-0000-0000-0000433F0000}"/>
    <cellStyle name="Vírgula 2 2 2 2 3 6 2 5" xfId="52987" xr:uid="{00000000-0005-0000-0000-0000443F0000}"/>
    <cellStyle name="Vírgula 2 2 2 2 3 6 3" xfId="16737" xr:uid="{00000000-0005-0000-0000-0000453F0000}"/>
    <cellStyle name="Vírgula 2 2 2 2 3 6 3 2" xfId="31423" xr:uid="{00000000-0005-0000-0000-0000463F0000}"/>
    <cellStyle name="Vírgula 2 2 2 2 3 6 4" xfId="25921" xr:uid="{00000000-0005-0000-0000-0000473F0000}"/>
    <cellStyle name="Vírgula 2 2 2 2 3 6 5" xfId="38244" xr:uid="{00000000-0005-0000-0000-0000483F0000}"/>
    <cellStyle name="Vírgula 2 2 2 2 3 6 6" xfId="48076" xr:uid="{00000000-0005-0000-0000-0000493F0000}"/>
    <cellStyle name="Vírgula 2 2 2 2 3 7" xfId="4835" xr:uid="{00000000-0005-0000-0000-00004A3F0000}"/>
    <cellStyle name="Vírgula 2 2 2 2 3 7 2" xfId="11253" xr:uid="{00000000-0005-0000-0000-00004B3F0000}"/>
    <cellStyle name="Vírgula 2 2 2 2 3 7 2 2" xfId="33082" xr:uid="{00000000-0005-0000-0000-00004C3F0000}"/>
    <cellStyle name="Vírgula 2 2 2 2 3 7 2 3" xfId="40774" xr:uid="{00000000-0005-0000-0000-00004D3F0000}"/>
    <cellStyle name="Vírgula 2 2 2 2 3 7 2 4" xfId="52235" xr:uid="{00000000-0005-0000-0000-00004E3F0000}"/>
    <cellStyle name="Vírgula 2 2 2 2 3 7 3" xfId="27580" xr:uid="{00000000-0005-0000-0000-00004F3F0000}"/>
    <cellStyle name="Vírgula 2 2 2 2 3 7 4" xfId="36903" xr:uid="{00000000-0005-0000-0000-0000503F0000}"/>
    <cellStyle name="Vírgula 2 2 2 2 3 7 5" xfId="50866" xr:uid="{00000000-0005-0000-0000-0000513F0000}"/>
    <cellStyle name="Vírgula 2 2 2 2 3 8" xfId="10452" xr:uid="{00000000-0005-0000-0000-0000523F0000}"/>
    <cellStyle name="Vírgula 2 2 2 2 3 8 2" xfId="30331" xr:uid="{00000000-0005-0000-0000-0000533F0000}"/>
    <cellStyle name="Vírgula 2 2 2 2 3 8 3" xfId="40017" xr:uid="{00000000-0005-0000-0000-0000543F0000}"/>
    <cellStyle name="Vírgula 2 2 2 2 3 8 4" xfId="51316" xr:uid="{00000000-0005-0000-0000-0000553F0000}"/>
    <cellStyle name="Vírgula 2 2 2 2 3 9" xfId="13439" xr:uid="{00000000-0005-0000-0000-0000563F0000}"/>
    <cellStyle name="Vírgula 2 2 2 2 3 9 2" xfId="43468" xr:uid="{00000000-0005-0000-0000-0000573F0000}"/>
    <cellStyle name="Vírgula 2 2 2 2 4" xfId="310" xr:uid="{00000000-0005-0000-0000-0000583F0000}"/>
    <cellStyle name="Vírgula 2 2 2 2 4 10" xfId="14818" xr:uid="{00000000-0005-0000-0000-0000593F0000}"/>
    <cellStyle name="Vírgula 2 2 2 2 4 11" xfId="20715" xr:uid="{00000000-0005-0000-0000-00005A3F0000}"/>
    <cellStyle name="Vírgula 2 2 2 2 4 12" xfId="22729" xr:uid="{00000000-0005-0000-0000-00005B3F0000}"/>
    <cellStyle name="Vírgula 2 2 2 2 4 13" xfId="24592" xr:uid="{00000000-0005-0000-0000-00005C3F0000}"/>
    <cellStyle name="Vírgula 2 2 2 2 4 14" xfId="36157" xr:uid="{00000000-0005-0000-0000-00005D3F0000}"/>
    <cellStyle name="Vírgula 2 2 2 2 4 15" xfId="45867" xr:uid="{00000000-0005-0000-0000-00005E3F0000}"/>
    <cellStyle name="Vírgula 2 2 2 2 4 16" xfId="53800" xr:uid="{00000000-0005-0000-0000-00005F3F0000}"/>
    <cellStyle name="Vírgula 2 2 2 2 4 17" xfId="3201" xr:uid="{00000000-0005-0000-0000-0000603F0000}"/>
    <cellStyle name="Vírgula 2 2 2 2 4 2" xfId="591" xr:uid="{00000000-0005-0000-0000-0000613F0000}"/>
    <cellStyle name="Vírgula 2 2 2 2 4 2 10" xfId="24868" xr:uid="{00000000-0005-0000-0000-0000623F0000}"/>
    <cellStyle name="Vírgula 2 2 2 2 4 2 11" xfId="36433" xr:uid="{00000000-0005-0000-0000-0000633F0000}"/>
    <cellStyle name="Vírgula 2 2 2 2 4 2 12" xfId="46147" xr:uid="{00000000-0005-0000-0000-0000643F0000}"/>
    <cellStyle name="Vírgula 2 2 2 2 4 2 13" xfId="54079" xr:uid="{00000000-0005-0000-0000-0000653F0000}"/>
    <cellStyle name="Vírgula 2 2 2 2 4 2 14" xfId="3202" xr:uid="{00000000-0005-0000-0000-0000663F0000}"/>
    <cellStyle name="Vírgula 2 2 2 2 4 2 2" xfId="1231" xr:uid="{00000000-0005-0000-0000-0000673F0000}"/>
    <cellStyle name="Vírgula 2 2 2 2 4 2 2 10" xfId="46787" xr:uid="{00000000-0005-0000-0000-0000683F0000}"/>
    <cellStyle name="Vírgula 2 2 2 2 4 2 2 11" xfId="54719" xr:uid="{00000000-0005-0000-0000-0000693F0000}"/>
    <cellStyle name="Vírgula 2 2 2 2 4 2 2 12" xfId="3203" xr:uid="{00000000-0005-0000-0000-00006A3F0000}"/>
    <cellStyle name="Vírgula 2 2 2 2 4 2 2 2" xfId="8146" xr:uid="{00000000-0005-0000-0000-00006B3F0000}"/>
    <cellStyle name="Vírgula 2 2 2 2 4 2 2 2 2" xfId="17088" xr:uid="{00000000-0005-0000-0000-00006C3F0000}"/>
    <cellStyle name="Vírgula 2 2 2 2 4 2 2 2 2 2" xfId="34183" xr:uid="{00000000-0005-0000-0000-00006D3F0000}"/>
    <cellStyle name="Vírgula 2 2 2 2 4 2 2 2 3" xfId="19939" xr:uid="{00000000-0005-0000-0000-00006E3F0000}"/>
    <cellStyle name="Vírgula 2 2 2 2 4 2 2 2 4" xfId="28681" xr:uid="{00000000-0005-0000-0000-00006F3F0000}"/>
    <cellStyle name="Vírgula 2 2 2 2 4 2 2 2 5" xfId="41875" xr:uid="{00000000-0005-0000-0000-0000703F0000}"/>
    <cellStyle name="Vírgula 2 2 2 2 4 2 2 2 6" xfId="49046" xr:uid="{00000000-0005-0000-0000-0000713F0000}"/>
    <cellStyle name="Vírgula 2 2 2 2 4 2 2 3" xfId="5891" xr:uid="{00000000-0005-0000-0000-0000723F0000}"/>
    <cellStyle name="Vírgula 2 2 2 2 4 2 2 3 2" xfId="16492" xr:uid="{00000000-0005-0000-0000-0000733F0000}"/>
    <cellStyle name="Vírgula 2 2 2 2 4 2 2 3 3" xfId="31432" xr:uid="{00000000-0005-0000-0000-0000743F0000}"/>
    <cellStyle name="Vírgula 2 2 2 2 4 2 2 3 4" xfId="44440" xr:uid="{00000000-0005-0000-0000-0000753F0000}"/>
    <cellStyle name="Vírgula 2 2 2 2 4 2 2 4" xfId="14820" xr:uid="{00000000-0005-0000-0000-0000763F0000}"/>
    <cellStyle name="Vírgula 2 2 2 2 4 2 2 5" xfId="18197" xr:uid="{00000000-0005-0000-0000-0000773F0000}"/>
    <cellStyle name="Vírgula 2 2 2 2 4 2 2 6" xfId="20717" xr:uid="{00000000-0005-0000-0000-0000783F0000}"/>
    <cellStyle name="Vírgula 2 2 2 2 4 2 2 7" xfId="22731" xr:uid="{00000000-0005-0000-0000-0000793F0000}"/>
    <cellStyle name="Vírgula 2 2 2 2 4 2 2 8" xfId="25930" xr:uid="{00000000-0005-0000-0000-00007A3F0000}"/>
    <cellStyle name="Vírgula 2 2 2 2 4 2 2 9" xfId="38253" xr:uid="{00000000-0005-0000-0000-00007B3F0000}"/>
    <cellStyle name="Vírgula 2 2 2 2 4 2 3" xfId="2167" xr:uid="{00000000-0005-0000-0000-00007C3F0000}"/>
    <cellStyle name="Vírgula 2 2 2 2 4 2 3 2" xfId="9017" xr:uid="{00000000-0005-0000-0000-00007D3F0000}"/>
    <cellStyle name="Vírgula 2 2 2 2 4 2 3 2 2" xfId="34182" xr:uid="{00000000-0005-0000-0000-00007E3F0000}"/>
    <cellStyle name="Vírgula 2 2 2 2 4 2 3 2 3" xfId="28680" xr:uid="{00000000-0005-0000-0000-00007F3F0000}"/>
    <cellStyle name="Vírgula 2 2 2 2 4 2 3 2 4" xfId="41874" xr:uid="{00000000-0005-0000-0000-0000803F0000}"/>
    <cellStyle name="Vírgula 2 2 2 2 4 2 3 2 5" xfId="49917" xr:uid="{00000000-0005-0000-0000-0000813F0000}"/>
    <cellStyle name="Vírgula 2 2 2 2 4 2 3 3" xfId="9639" xr:uid="{00000000-0005-0000-0000-0000823F0000}"/>
    <cellStyle name="Vírgula 2 2 2 2 4 2 3 3 2" xfId="31431" xr:uid="{00000000-0005-0000-0000-0000833F0000}"/>
    <cellStyle name="Vírgula 2 2 2 2 4 2 3 3 3" xfId="45311" xr:uid="{00000000-0005-0000-0000-0000843F0000}"/>
    <cellStyle name="Vírgula 2 2 2 2 4 2 3 4" xfId="19069" xr:uid="{00000000-0005-0000-0000-0000853F0000}"/>
    <cellStyle name="Vírgula 2 2 2 2 4 2 3 5" xfId="25929" xr:uid="{00000000-0005-0000-0000-0000863F0000}"/>
    <cellStyle name="Vírgula 2 2 2 2 4 2 3 6" xfId="38252" xr:uid="{00000000-0005-0000-0000-0000873F0000}"/>
    <cellStyle name="Vírgula 2 2 2 2 4 2 3 7" xfId="47718" xr:uid="{00000000-0005-0000-0000-0000883F0000}"/>
    <cellStyle name="Vírgula 2 2 2 2 4 2 3 8" xfId="55644" xr:uid="{00000000-0005-0000-0000-0000893F0000}"/>
    <cellStyle name="Vírgula 2 2 2 2 4 2 3 9" xfId="6818" xr:uid="{00000000-0005-0000-0000-00008A3F0000}"/>
    <cellStyle name="Vírgula 2 2 2 2 4 2 4" xfId="7519" xr:uid="{00000000-0005-0000-0000-00008B3F0000}"/>
    <cellStyle name="Vírgula 2 2 2 2 4 2 4 2" xfId="11595" xr:uid="{00000000-0005-0000-0000-00008C3F0000}"/>
    <cellStyle name="Vírgula 2 2 2 2 4 2 4 2 2" xfId="33424" xr:uid="{00000000-0005-0000-0000-00008D3F0000}"/>
    <cellStyle name="Vírgula 2 2 2 2 4 2 4 2 3" xfId="41116" xr:uid="{00000000-0005-0000-0000-00008E3F0000}"/>
    <cellStyle name="Vírgula 2 2 2 2 4 2 4 2 4" xfId="52577" xr:uid="{00000000-0005-0000-0000-00008F3F0000}"/>
    <cellStyle name="Vírgula 2 2 2 2 4 2 4 3" xfId="27922" xr:uid="{00000000-0005-0000-0000-0000903F0000}"/>
    <cellStyle name="Vírgula 2 2 2 2 4 2 4 4" xfId="37245" xr:uid="{00000000-0005-0000-0000-0000913F0000}"/>
    <cellStyle name="Vírgula 2 2 2 2 4 2 4 5" xfId="48419" xr:uid="{00000000-0005-0000-0000-0000923F0000}"/>
    <cellStyle name="Vírgula 2 2 2 2 4 2 5" xfId="5251" xr:uid="{00000000-0005-0000-0000-0000933F0000}"/>
    <cellStyle name="Vírgula 2 2 2 2 4 2 5 2" xfId="30673" xr:uid="{00000000-0005-0000-0000-0000943F0000}"/>
    <cellStyle name="Vírgula 2 2 2 2 4 2 5 3" xfId="40359" xr:uid="{00000000-0005-0000-0000-0000953F0000}"/>
    <cellStyle name="Vírgula 2 2 2 2 4 2 5 4" xfId="51830" xr:uid="{00000000-0005-0000-0000-0000963F0000}"/>
    <cellStyle name="Vírgula 2 2 2 2 4 2 6" xfId="14066" xr:uid="{00000000-0005-0000-0000-0000973F0000}"/>
    <cellStyle name="Vírgula 2 2 2 2 4 2 6 2" xfId="43813" xr:uid="{00000000-0005-0000-0000-0000983F0000}"/>
    <cellStyle name="Vírgula 2 2 2 2 4 2 7" xfId="14819" xr:uid="{00000000-0005-0000-0000-0000993F0000}"/>
    <cellStyle name="Vírgula 2 2 2 2 4 2 8" xfId="20716" xr:uid="{00000000-0005-0000-0000-00009A3F0000}"/>
    <cellStyle name="Vírgula 2 2 2 2 4 2 9" xfId="22730" xr:uid="{00000000-0005-0000-0000-00009B3F0000}"/>
    <cellStyle name="Vírgula 2 2 2 2 4 3" xfId="1506" xr:uid="{00000000-0005-0000-0000-00009C3F0000}"/>
    <cellStyle name="Vírgula 2 2 2 2 4 3 10" xfId="25144" xr:uid="{00000000-0005-0000-0000-00009D3F0000}"/>
    <cellStyle name="Vírgula 2 2 2 2 4 3 11" xfId="36709" xr:uid="{00000000-0005-0000-0000-00009E3F0000}"/>
    <cellStyle name="Vírgula 2 2 2 2 4 3 12" xfId="47062" xr:uid="{00000000-0005-0000-0000-00009F3F0000}"/>
    <cellStyle name="Vírgula 2 2 2 2 4 3 13" xfId="54994" xr:uid="{00000000-0005-0000-0000-0000A03F0000}"/>
    <cellStyle name="Vírgula 2 2 2 2 4 3 14" xfId="3204" xr:uid="{00000000-0005-0000-0000-0000A13F0000}"/>
    <cellStyle name="Vírgula 2 2 2 2 4 3 2" xfId="2395" xr:uid="{00000000-0005-0000-0000-0000A23F0000}"/>
    <cellStyle name="Vírgula 2 2 2 2 4 3 2 10" xfId="47946" xr:uid="{00000000-0005-0000-0000-0000A33F0000}"/>
    <cellStyle name="Vírgula 2 2 2 2 4 3 2 11" xfId="55872" xr:uid="{00000000-0005-0000-0000-0000A43F0000}"/>
    <cellStyle name="Vírgula 2 2 2 2 4 3 2 12" xfId="3205" xr:uid="{00000000-0005-0000-0000-0000A53F0000}"/>
    <cellStyle name="Vírgula 2 2 2 2 4 3 2 2" xfId="9245" xr:uid="{00000000-0005-0000-0000-0000A63F0000}"/>
    <cellStyle name="Vírgula 2 2 2 2 4 3 2 2 2" xfId="17089" xr:uid="{00000000-0005-0000-0000-0000A73F0000}"/>
    <cellStyle name="Vírgula 2 2 2 2 4 3 2 2 2 2" xfId="34185" xr:uid="{00000000-0005-0000-0000-0000A83F0000}"/>
    <cellStyle name="Vírgula 2 2 2 2 4 3 2 2 3" xfId="20167" xr:uid="{00000000-0005-0000-0000-0000A93F0000}"/>
    <cellStyle name="Vírgula 2 2 2 2 4 3 2 2 4" xfId="28683" xr:uid="{00000000-0005-0000-0000-0000AA3F0000}"/>
    <cellStyle name="Vírgula 2 2 2 2 4 3 2 2 5" xfId="41877" xr:uid="{00000000-0005-0000-0000-0000AB3F0000}"/>
    <cellStyle name="Vírgula 2 2 2 2 4 3 2 2 6" xfId="50145" xr:uid="{00000000-0005-0000-0000-0000AC3F0000}"/>
    <cellStyle name="Vírgula 2 2 2 2 4 3 2 3" xfId="7046" xr:uid="{00000000-0005-0000-0000-0000AD3F0000}"/>
    <cellStyle name="Vírgula 2 2 2 2 4 3 2 3 2" xfId="13091" xr:uid="{00000000-0005-0000-0000-0000AE3F0000}"/>
    <cellStyle name="Vírgula 2 2 2 2 4 3 2 3 3" xfId="31434" xr:uid="{00000000-0005-0000-0000-0000AF3F0000}"/>
    <cellStyle name="Vírgula 2 2 2 2 4 3 2 3 4" xfId="45539" xr:uid="{00000000-0005-0000-0000-0000B03F0000}"/>
    <cellStyle name="Vírgula 2 2 2 2 4 3 2 4" xfId="14822" xr:uid="{00000000-0005-0000-0000-0000B13F0000}"/>
    <cellStyle name="Vírgula 2 2 2 2 4 3 2 5" xfId="18425" xr:uid="{00000000-0005-0000-0000-0000B23F0000}"/>
    <cellStyle name="Vírgula 2 2 2 2 4 3 2 6" xfId="20719" xr:uid="{00000000-0005-0000-0000-0000B33F0000}"/>
    <cellStyle name="Vírgula 2 2 2 2 4 3 2 7" xfId="22733" xr:uid="{00000000-0005-0000-0000-0000B43F0000}"/>
    <cellStyle name="Vírgula 2 2 2 2 4 3 2 8" xfId="25932" xr:uid="{00000000-0005-0000-0000-0000B53F0000}"/>
    <cellStyle name="Vírgula 2 2 2 2 4 3 2 9" xfId="38255" xr:uid="{00000000-0005-0000-0000-0000B63F0000}"/>
    <cellStyle name="Vírgula 2 2 2 2 4 3 3" xfId="8374" xr:uid="{00000000-0005-0000-0000-0000B73F0000}"/>
    <cellStyle name="Vírgula 2 2 2 2 4 3 3 2" xfId="12072" xr:uid="{00000000-0005-0000-0000-0000B83F0000}"/>
    <cellStyle name="Vírgula 2 2 2 2 4 3 3 2 2" xfId="34184" xr:uid="{00000000-0005-0000-0000-0000B93F0000}"/>
    <cellStyle name="Vírgula 2 2 2 2 4 3 3 2 3" xfId="28682" xr:uid="{00000000-0005-0000-0000-0000BA3F0000}"/>
    <cellStyle name="Vírgula 2 2 2 2 4 3 3 2 4" xfId="41876" xr:uid="{00000000-0005-0000-0000-0000BB3F0000}"/>
    <cellStyle name="Vírgula 2 2 2 2 4 3 3 2 5" xfId="52990" xr:uid="{00000000-0005-0000-0000-0000BC3F0000}"/>
    <cellStyle name="Vírgula 2 2 2 2 4 3 3 3" xfId="16654" xr:uid="{00000000-0005-0000-0000-0000BD3F0000}"/>
    <cellStyle name="Vírgula 2 2 2 2 4 3 3 3 2" xfId="31433" xr:uid="{00000000-0005-0000-0000-0000BE3F0000}"/>
    <cellStyle name="Vírgula 2 2 2 2 4 3 3 4" xfId="19297" xr:uid="{00000000-0005-0000-0000-0000BF3F0000}"/>
    <cellStyle name="Vírgula 2 2 2 2 4 3 3 5" xfId="25931" xr:uid="{00000000-0005-0000-0000-0000C03F0000}"/>
    <cellStyle name="Vírgula 2 2 2 2 4 3 3 6" xfId="38254" xr:uid="{00000000-0005-0000-0000-0000C13F0000}"/>
    <cellStyle name="Vírgula 2 2 2 2 4 3 3 7" xfId="49274" xr:uid="{00000000-0005-0000-0000-0000C23F0000}"/>
    <cellStyle name="Vírgula 2 2 2 2 4 3 4" xfId="6166" xr:uid="{00000000-0005-0000-0000-0000C33F0000}"/>
    <cellStyle name="Vírgula 2 2 2 2 4 3 4 2" xfId="11823" xr:uid="{00000000-0005-0000-0000-0000C43F0000}"/>
    <cellStyle name="Vírgula 2 2 2 2 4 3 4 2 2" xfId="33652" xr:uid="{00000000-0005-0000-0000-0000C53F0000}"/>
    <cellStyle name="Vírgula 2 2 2 2 4 3 4 2 3" xfId="41344" xr:uid="{00000000-0005-0000-0000-0000C63F0000}"/>
    <cellStyle name="Vírgula 2 2 2 2 4 3 4 2 4" xfId="52805" xr:uid="{00000000-0005-0000-0000-0000C73F0000}"/>
    <cellStyle name="Vírgula 2 2 2 2 4 3 4 3" xfId="28150" xr:uid="{00000000-0005-0000-0000-0000C83F0000}"/>
    <cellStyle name="Vírgula 2 2 2 2 4 3 4 4" xfId="37473" xr:uid="{00000000-0005-0000-0000-0000C93F0000}"/>
    <cellStyle name="Vírgula 2 2 2 2 4 3 4 5" xfId="50855" xr:uid="{00000000-0005-0000-0000-0000CA3F0000}"/>
    <cellStyle name="Vírgula 2 2 2 2 4 3 5" xfId="11079" xr:uid="{00000000-0005-0000-0000-0000CB3F0000}"/>
    <cellStyle name="Vírgula 2 2 2 2 4 3 5 2" xfId="30901" xr:uid="{00000000-0005-0000-0000-0000CC3F0000}"/>
    <cellStyle name="Vírgula 2 2 2 2 4 3 5 3" xfId="40587" xr:uid="{00000000-0005-0000-0000-0000CD3F0000}"/>
    <cellStyle name="Vírgula 2 2 2 2 4 3 5 4" xfId="52058" xr:uid="{00000000-0005-0000-0000-0000CE3F0000}"/>
    <cellStyle name="Vírgula 2 2 2 2 4 3 6" xfId="14294" xr:uid="{00000000-0005-0000-0000-0000CF3F0000}"/>
    <cellStyle name="Vírgula 2 2 2 2 4 3 6 2" xfId="44668" xr:uid="{00000000-0005-0000-0000-0000D03F0000}"/>
    <cellStyle name="Vírgula 2 2 2 2 4 3 7" xfId="14821" xr:uid="{00000000-0005-0000-0000-0000D13F0000}"/>
    <cellStyle name="Vírgula 2 2 2 2 4 3 8" xfId="20718" xr:uid="{00000000-0005-0000-0000-0000D23F0000}"/>
    <cellStyle name="Vírgula 2 2 2 2 4 3 9" xfId="22732" xr:uid="{00000000-0005-0000-0000-0000D33F0000}"/>
    <cellStyle name="Vírgula 2 2 2 2 4 4" xfId="991" xr:uid="{00000000-0005-0000-0000-0000D43F0000}"/>
    <cellStyle name="Vírgula 2 2 2 2 4 4 10" xfId="46547" xr:uid="{00000000-0005-0000-0000-0000D53F0000}"/>
    <cellStyle name="Vírgula 2 2 2 2 4 4 11" xfId="54479" xr:uid="{00000000-0005-0000-0000-0000D63F0000}"/>
    <cellStyle name="Vírgula 2 2 2 2 4 4 12" xfId="3206" xr:uid="{00000000-0005-0000-0000-0000D73F0000}"/>
    <cellStyle name="Vírgula 2 2 2 2 4 4 2" xfId="7918" xr:uid="{00000000-0005-0000-0000-0000D83F0000}"/>
    <cellStyle name="Vírgula 2 2 2 2 4 4 2 2" xfId="10264" xr:uid="{00000000-0005-0000-0000-0000D93F0000}"/>
    <cellStyle name="Vírgula 2 2 2 2 4 4 2 2 2" xfId="34186" xr:uid="{00000000-0005-0000-0000-0000DA3F0000}"/>
    <cellStyle name="Vírgula 2 2 2 2 4 4 2 3" xfId="13002" xr:uid="{00000000-0005-0000-0000-0000DB3F0000}"/>
    <cellStyle name="Vírgula 2 2 2 2 4 4 2 4" xfId="19711" xr:uid="{00000000-0005-0000-0000-0000DC3F0000}"/>
    <cellStyle name="Vírgula 2 2 2 2 4 4 2 5" xfId="28684" xr:uid="{00000000-0005-0000-0000-0000DD3F0000}"/>
    <cellStyle name="Vírgula 2 2 2 2 4 4 2 6" xfId="41878" xr:uid="{00000000-0005-0000-0000-0000DE3F0000}"/>
    <cellStyle name="Vírgula 2 2 2 2 4 4 2 7" xfId="48818" xr:uid="{00000000-0005-0000-0000-0000DF3F0000}"/>
    <cellStyle name="Vírgula 2 2 2 2 4 4 3" xfId="5651" xr:uid="{00000000-0005-0000-0000-0000E03F0000}"/>
    <cellStyle name="Vírgula 2 2 2 2 4 4 3 2" xfId="16706" xr:uid="{00000000-0005-0000-0000-0000E13F0000}"/>
    <cellStyle name="Vírgula 2 2 2 2 4 4 3 3" xfId="31435" xr:uid="{00000000-0005-0000-0000-0000E23F0000}"/>
    <cellStyle name="Vírgula 2 2 2 2 4 4 3 4" xfId="44212" xr:uid="{00000000-0005-0000-0000-0000E33F0000}"/>
    <cellStyle name="Vírgula 2 2 2 2 4 4 4" xfId="13838" xr:uid="{00000000-0005-0000-0000-0000E43F0000}"/>
    <cellStyle name="Vírgula 2 2 2 2 4 4 5" xfId="14823" xr:uid="{00000000-0005-0000-0000-0000E53F0000}"/>
    <cellStyle name="Vírgula 2 2 2 2 4 4 6" xfId="20720" xr:uid="{00000000-0005-0000-0000-0000E63F0000}"/>
    <cellStyle name="Vírgula 2 2 2 2 4 4 7" xfId="22734" xr:uid="{00000000-0005-0000-0000-0000E73F0000}"/>
    <cellStyle name="Vírgula 2 2 2 2 4 4 8" xfId="25933" xr:uid="{00000000-0005-0000-0000-0000E83F0000}"/>
    <cellStyle name="Vírgula 2 2 2 2 4 4 9" xfId="38256" xr:uid="{00000000-0005-0000-0000-0000E93F0000}"/>
    <cellStyle name="Vírgula 2 2 2 2 4 5" xfId="1939" xr:uid="{00000000-0005-0000-0000-0000EA3F0000}"/>
    <cellStyle name="Vírgula 2 2 2 2 4 5 10" xfId="47490" xr:uid="{00000000-0005-0000-0000-0000EB3F0000}"/>
    <cellStyle name="Vírgula 2 2 2 2 4 5 11" xfId="55416" xr:uid="{00000000-0005-0000-0000-0000EC3F0000}"/>
    <cellStyle name="Vírgula 2 2 2 2 4 5 12" xfId="3207" xr:uid="{00000000-0005-0000-0000-0000ED3F0000}"/>
    <cellStyle name="Vírgula 2 2 2 2 4 5 2" xfId="8789" xr:uid="{00000000-0005-0000-0000-0000EE3F0000}"/>
    <cellStyle name="Vírgula 2 2 2 2 4 5 2 2" xfId="17090" xr:uid="{00000000-0005-0000-0000-0000EF3F0000}"/>
    <cellStyle name="Vírgula 2 2 2 2 4 5 2 2 2" xfId="34187" xr:uid="{00000000-0005-0000-0000-0000F03F0000}"/>
    <cellStyle name="Vírgula 2 2 2 2 4 5 2 3" xfId="28685" xr:uid="{00000000-0005-0000-0000-0000F13F0000}"/>
    <cellStyle name="Vírgula 2 2 2 2 4 5 2 4" xfId="41879" xr:uid="{00000000-0005-0000-0000-0000F23F0000}"/>
    <cellStyle name="Vírgula 2 2 2 2 4 5 2 5" xfId="49689" xr:uid="{00000000-0005-0000-0000-0000F33F0000}"/>
    <cellStyle name="Vírgula 2 2 2 2 4 5 3" xfId="6590" xr:uid="{00000000-0005-0000-0000-0000F43F0000}"/>
    <cellStyle name="Vírgula 2 2 2 2 4 5 3 2" xfId="31436" xr:uid="{00000000-0005-0000-0000-0000F53F0000}"/>
    <cellStyle name="Vírgula 2 2 2 2 4 5 3 3" xfId="45083" xr:uid="{00000000-0005-0000-0000-0000F63F0000}"/>
    <cellStyle name="Vírgula 2 2 2 2 4 5 4" xfId="14824" xr:uid="{00000000-0005-0000-0000-0000F73F0000}"/>
    <cellStyle name="Vírgula 2 2 2 2 4 5 5" xfId="18841" xr:uid="{00000000-0005-0000-0000-0000F83F0000}"/>
    <cellStyle name="Vírgula 2 2 2 2 4 5 6" xfId="20721" xr:uid="{00000000-0005-0000-0000-0000F93F0000}"/>
    <cellStyle name="Vírgula 2 2 2 2 4 5 7" xfId="22735" xr:uid="{00000000-0005-0000-0000-0000FA3F0000}"/>
    <cellStyle name="Vírgula 2 2 2 2 4 5 8" xfId="25934" xr:uid="{00000000-0005-0000-0000-0000FB3F0000}"/>
    <cellStyle name="Vírgula 2 2 2 2 4 5 9" xfId="38257" xr:uid="{00000000-0005-0000-0000-0000FC3F0000}"/>
    <cellStyle name="Vírgula 2 2 2 2 4 6" xfId="7290" xr:uid="{00000000-0005-0000-0000-0000FD3F0000}"/>
    <cellStyle name="Vírgula 2 2 2 2 4 6 2" xfId="12071" xr:uid="{00000000-0005-0000-0000-0000FE3F0000}"/>
    <cellStyle name="Vírgula 2 2 2 2 4 6 2 2" xfId="34181" xr:uid="{00000000-0005-0000-0000-0000FF3F0000}"/>
    <cellStyle name="Vírgula 2 2 2 2 4 6 2 3" xfId="28679" xr:uid="{00000000-0005-0000-0000-000000400000}"/>
    <cellStyle name="Vírgula 2 2 2 2 4 6 2 4" xfId="41873" xr:uid="{00000000-0005-0000-0000-000001400000}"/>
    <cellStyle name="Vírgula 2 2 2 2 4 6 2 5" xfId="52989" xr:uid="{00000000-0005-0000-0000-000002400000}"/>
    <cellStyle name="Vírgula 2 2 2 2 4 6 3" xfId="10286" xr:uid="{00000000-0005-0000-0000-000003400000}"/>
    <cellStyle name="Vírgula 2 2 2 2 4 6 3 2" xfId="31430" xr:uid="{00000000-0005-0000-0000-000004400000}"/>
    <cellStyle name="Vírgula 2 2 2 2 4 6 4" xfId="25928" xr:uid="{00000000-0005-0000-0000-000005400000}"/>
    <cellStyle name="Vírgula 2 2 2 2 4 6 5" xfId="38251" xr:uid="{00000000-0005-0000-0000-000006400000}"/>
    <cellStyle name="Vírgula 2 2 2 2 4 6 6" xfId="48190" xr:uid="{00000000-0005-0000-0000-000007400000}"/>
    <cellStyle name="Vírgula 2 2 2 2 4 7" xfId="4973" xr:uid="{00000000-0005-0000-0000-000008400000}"/>
    <cellStyle name="Vírgula 2 2 2 2 4 7 2" xfId="11367" xr:uid="{00000000-0005-0000-0000-000009400000}"/>
    <cellStyle name="Vírgula 2 2 2 2 4 7 2 2" xfId="33196" xr:uid="{00000000-0005-0000-0000-00000A400000}"/>
    <cellStyle name="Vírgula 2 2 2 2 4 7 2 3" xfId="40888" xr:uid="{00000000-0005-0000-0000-00000B400000}"/>
    <cellStyle name="Vírgula 2 2 2 2 4 7 2 4" xfId="52349" xr:uid="{00000000-0005-0000-0000-00000C400000}"/>
    <cellStyle name="Vírgula 2 2 2 2 4 7 3" xfId="27694" xr:uid="{00000000-0005-0000-0000-00000D400000}"/>
    <cellStyle name="Vírgula 2 2 2 2 4 7 4" xfId="37017" xr:uid="{00000000-0005-0000-0000-00000E400000}"/>
    <cellStyle name="Vírgula 2 2 2 2 4 7 5" xfId="50702" xr:uid="{00000000-0005-0000-0000-00000F400000}"/>
    <cellStyle name="Vírgula 2 2 2 2 4 8" xfId="10720" xr:uid="{00000000-0005-0000-0000-000010400000}"/>
    <cellStyle name="Vírgula 2 2 2 2 4 8 2" xfId="30445" xr:uid="{00000000-0005-0000-0000-000011400000}"/>
    <cellStyle name="Vírgula 2 2 2 2 4 8 3" xfId="40131" xr:uid="{00000000-0005-0000-0000-000012400000}"/>
    <cellStyle name="Vírgula 2 2 2 2 4 8 4" xfId="51602" xr:uid="{00000000-0005-0000-0000-000013400000}"/>
    <cellStyle name="Vírgula 2 2 2 2 4 9" xfId="13553" xr:uid="{00000000-0005-0000-0000-000014400000}"/>
    <cellStyle name="Vírgula 2 2 2 2 4 9 2" xfId="43582" xr:uid="{00000000-0005-0000-0000-000015400000}"/>
    <cellStyle name="Vírgula 2 2 2 2 5" xfId="384" xr:uid="{00000000-0005-0000-0000-000016400000}"/>
    <cellStyle name="Vírgula 2 2 2 2 5 10" xfId="22736" xr:uid="{00000000-0005-0000-0000-000017400000}"/>
    <cellStyle name="Vírgula 2 2 2 2 5 11" xfId="24385" xr:uid="{00000000-0005-0000-0000-000018400000}"/>
    <cellStyle name="Vírgula 2 2 2 2 5 12" xfId="35962" xr:uid="{00000000-0005-0000-0000-000019400000}"/>
    <cellStyle name="Vírgula 2 2 2 2 5 13" xfId="45940" xr:uid="{00000000-0005-0000-0000-00001A400000}"/>
    <cellStyle name="Vírgula 2 2 2 2 5 14" xfId="53872" xr:uid="{00000000-0005-0000-0000-00001B400000}"/>
    <cellStyle name="Vírgula 2 2 2 2 5 15" xfId="3208" xr:uid="{00000000-0005-0000-0000-00001C400000}"/>
    <cellStyle name="Vírgula 2 2 2 2 5 2" xfId="820" xr:uid="{00000000-0005-0000-0000-00001D400000}"/>
    <cellStyle name="Vírgula 2 2 2 2 5 2 10" xfId="46376" xr:uid="{00000000-0005-0000-0000-00001E400000}"/>
    <cellStyle name="Vírgula 2 2 2 2 5 2 11" xfId="54308" xr:uid="{00000000-0005-0000-0000-00001F400000}"/>
    <cellStyle name="Vírgula 2 2 2 2 5 2 12" xfId="3209" xr:uid="{00000000-0005-0000-0000-000020400000}"/>
    <cellStyle name="Vírgula 2 2 2 2 5 2 2" xfId="7747" xr:uid="{00000000-0005-0000-0000-000021400000}"/>
    <cellStyle name="Vírgula 2 2 2 2 5 2 2 2" xfId="9889" xr:uid="{00000000-0005-0000-0000-000022400000}"/>
    <cellStyle name="Vírgula 2 2 2 2 5 2 2 2 2" xfId="34189" xr:uid="{00000000-0005-0000-0000-000023400000}"/>
    <cellStyle name="Vírgula 2 2 2 2 5 2 2 3" xfId="16718" xr:uid="{00000000-0005-0000-0000-000024400000}"/>
    <cellStyle name="Vírgula 2 2 2 2 5 2 2 4" xfId="19540" xr:uid="{00000000-0005-0000-0000-000025400000}"/>
    <cellStyle name="Vírgula 2 2 2 2 5 2 2 5" xfId="28687" xr:uid="{00000000-0005-0000-0000-000026400000}"/>
    <cellStyle name="Vírgula 2 2 2 2 5 2 2 6" xfId="41881" xr:uid="{00000000-0005-0000-0000-000027400000}"/>
    <cellStyle name="Vírgula 2 2 2 2 5 2 2 7" xfId="48647" xr:uid="{00000000-0005-0000-0000-000028400000}"/>
    <cellStyle name="Vírgula 2 2 2 2 5 2 3" xfId="5480" xr:uid="{00000000-0005-0000-0000-000029400000}"/>
    <cellStyle name="Vírgula 2 2 2 2 5 2 3 2" xfId="16740" xr:uid="{00000000-0005-0000-0000-00002A400000}"/>
    <cellStyle name="Vírgula 2 2 2 2 5 2 3 3" xfId="31438" xr:uid="{00000000-0005-0000-0000-00002B400000}"/>
    <cellStyle name="Vírgula 2 2 2 2 5 2 3 4" xfId="44041" xr:uid="{00000000-0005-0000-0000-00002C400000}"/>
    <cellStyle name="Vírgula 2 2 2 2 5 2 4" xfId="13667" xr:uid="{00000000-0005-0000-0000-00002D400000}"/>
    <cellStyle name="Vírgula 2 2 2 2 5 2 5" xfId="14826" xr:uid="{00000000-0005-0000-0000-00002E400000}"/>
    <cellStyle name="Vírgula 2 2 2 2 5 2 6" xfId="20723" xr:uid="{00000000-0005-0000-0000-00002F400000}"/>
    <cellStyle name="Vírgula 2 2 2 2 5 2 7" xfId="22737" xr:uid="{00000000-0005-0000-0000-000030400000}"/>
    <cellStyle name="Vírgula 2 2 2 2 5 2 8" xfId="25936" xr:uid="{00000000-0005-0000-0000-000031400000}"/>
    <cellStyle name="Vírgula 2 2 2 2 5 2 9" xfId="38259" xr:uid="{00000000-0005-0000-0000-000032400000}"/>
    <cellStyle name="Vírgula 2 2 2 2 5 3" xfId="1768" xr:uid="{00000000-0005-0000-0000-000033400000}"/>
    <cellStyle name="Vírgula 2 2 2 2 5 3 10" xfId="47319" xr:uid="{00000000-0005-0000-0000-000034400000}"/>
    <cellStyle name="Vírgula 2 2 2 2 5 3 11" xfId="55245" xr:uid="{00000000-0005-0000-0000-000035400000}"/>
    <cellStyle name="Vírgula 2 2 2 2 5 3 12" xfId="3210" xr:uid="{00000000-0005-0000-0000-000036400000}"/>
    <cellStyle name="Vírgula 2 2 2 2 5 3 2" xfId="8618" xr:uid="{00000000-0005-0000-0000-000037400000}"/>
    <cellStyle name="Vírgula 2 2 2 2 5 3 2 2" xfId="17091" xr:uid="{00000000-0005-0000-0000-000038400000}"/>
    <cellStyle name="Vírgula 2 2 2 2 5 3 2 2 2" xfId="34190" xr:uid="{00000000-0005-0000-0000-000039400000}"/>
    <cellStyle name="Vírgula 2 2 2 2 5 3 2 3" xfId="28688" xr:uid="{00000000-0005-0000-0000-00003A400000}"/>
    <cellStyle name="Vírgula 2 2 2 2 5 3 2 4" xfId="41882" xr:uid="{00000000-0005-0000-0000-00003B400000}"/>
    <cellStyle name="Vírgula 2 2 2 2 5 3 2 5" xfId="49518" xr:uid="{00000000-0005-0000-0000-00003C400000}"/>
    <cellStyle name="Vírgula 2 2 2 2 5 3 3" xfId="6419" xr:uid="{00000000-0005-0000-0000-00003D400000}"/>
    <cellStyle name="Vírgula 2 2 2 2 5 3 3 2" xfId="31439" xr:uid="{00000000-0005-0000-0000-00003E400000}"/>
    <cellStyle name="Vírgula 2 2 2 2 5 3 3 3" xfId="44912" xr:uid="{00000000-0005-0000-0000-00003F400000}"/>
    <cellStyle name="Vírgula 2 2 2 2 5 3 4" xfId="14827" xr:uid="{00000000-0005-0000-0000-000040400000}"/>
    <cellStyle name="Vírgula 2 2 2 2 5 3 5" xfId="18670" xr:uid="{00000000-0005-0000-0000-000041400000}"/>
    <cellStyle name="Vírgula 2 2 2 2 5 3 6" xfId="20724" xr:uid="{00000000-0005-0000-0000-000042400000}"/>
    <cellStyle name="Vírgula 2 2 2 2 5 3 7" xfId="22738" xr:uid="{00000000-0005-0000-0000-000043400000}"/>
    <cellStyle name="Vírgula 2 2 2 2 5 3 8" xfId="25937" xr:uid="{00000000-0005-0000-0000-000044400000}"/>
    <cellStyle name="Vírgula 2 2 2 2 5 3 9" xfId="38260" xr:uid="{00000000-0005-0000-0000-000045400000}"/>
    <cellStyle name="Vírgula 2 2 2 2 5 4" xfId="7348" xr:uid="{00000000-0005-0000-0000-000046400000}"/>
    <cellStyle name="Vírgula 2 2 2 2 5 4 2" xfId="12074" xr:uid="{00000000-0005-0000-0000-000047400000}"/>
    <cellStyle name="Vírgula 2 2 2 2 5 4 2 2" xfId="34188" xr:uid="{00000000-0005-0000-0000-000048400000}"/>
    <cellStyle name="Vírgula 2 2 2 2 5 4 2 3" xfId="28686" xr:uid="{00000000-0005-0000-0000-000049400000}"/>
    <cellStyle name="Vírgula 2 2 2 2 5 4 2 4" xfId="41880" xr:uid="{00000000-0005-0000-0000-00004A400000}"/>
    <cellStyle name="Vírgula 2 2 2 2 5 4 2 5" xfId="52991" xr:uid="{00000000-0005-0000-0000-00004B400000}"/>
    <cellStyle name="Vírgula 2 2 2 2 5 4 3" xfId="12881" xr:uid="{00000000-0005-0000-0000-00004C400000}"/>
    <cellStyle name="Vírgula 2 2 2 2 5 4 3 2" xfId="31437" xr:uid="{00000000-0005-0000-0000-00004D400000}"/>
    <cellStyle name="Vírgula 2 2 2 2 5 4 4" xfId="25935" xr:uid="{00000000-0005-0000-0000-00004E400000}"/>
    <cellStyle name="Vírgula 2 2 2 2 5 4 5" xfId="38258" xr:uid="{00000000-0005-0000-0000-00004F400000}"/>
    <cellStyle name="Vírgula 2 2 2 2 5 4 6" xfId="48248" xr:uid="{00000000-0005-0000-0000-000050400000}"/>
    <cellStyle name="Vírgula 2 2 2 2 5 5" xfId="5044" xr:uid="{00000000-0005-0000-0000-000051400000}"/>
    <cellStyle name="Vírgula 2 2 2 2 5 5 2" xfId="11196" xr:uid="{00000000-0005-0000-0000-000052400000}"/>
    <cellStyle name="Vírgula 2 2 2 2 5 5 2 2" xfId="33025" xr:uid="{00000000-0005-0000-0000-000053400000}"/>
    <cellStyle name="Vírgula 2 2 2 2 5 5 2 3" xfId="40717" xr:uid="{00000000-0005-0000-0000-000054400000}"/>
    <cellStyle name="Vírgula 2 2 2 2 5 5 2 4" xfId="52178" xr:uid="{00000000-0005-0000-0000-000055400000}"/>
    <cellStyle name="Vírgula 2 2 2 2 5 5 3" xfId="27523" xr:uid="{00000000-0005-0000-0000-000056400000}"/>
    <cellStyle name="Vírgula 2 2 2 2 5 5 4" xfId="36846" xr:uid="{00000000-0005-0000-0000-000057400000}"/>
    <cellStyle name="Vírgula 2 2 2 2 5 5 5" xfId="51285" xr:uid="{00000000-0005-0000-0000-000058400000}"/>
    <cellStyle name="Vírgula 2 2 2 2 5 6" xfId="10592" xr:uid="{00000000-0005-0000-0000-000059400000}"/>
    <cellStyle name="Vírgula 2 2 2 2 5 6 2" xfId="30274" xr:uid="{00000000-0005-0000-0000-00005A400000}"/>
    <cellStyle name="Vírgula 2 2 2 2 5 6 3" xfId="39960" xr:uid="{00000000-0005-0000-0000-00005B400000}"/>
    <cellStyle name="Vírgula 2 2 2 2 5 6 4" xfId="51129" xr:uid="{00000000-0005-0000-0000-00005C400000}"/>
    <cellStyle name="Vírgula 2 2 2 2 5 7" xfId="13389" xr:uid="{00000000-0005-0000-0000-00005D400000}"/>
    <cellStyle name="Vírgula 2 2 2 2 5 7 2" xfId="43642" xr:uid="{00000000-0005-0000-0000-00005E400000}"/>
    <cellStyle name="Vírgula 2 2 2 2 5 8" xfId="14825" xr:uid="{00000000-0005-0000-0000-00005F400000}"/>
    <cellStyle name="Vírgula 2 2 2 2 5 9" xfId="20722" xr:uid="{00000000-0005-0000-0000-000060400000}"/>
    <cellStyle name="Vírgula 2 2 2 2 6" xfId="1059" xr:uid="{00000000-0005-0000-0000-000061400000}"/>
    <cellStyle name="Vírgula 2 2 2 2 6 10" xfId="24661" xr:uid="{00000000-0005-0000-0000-000062400000}"/>
    <cellStyle name="Vírgula 2 2 2 2 6 11" xfId="36226" xr:uid="{00000000-0005-0000-0000-000063400000}"/>
    <cellStyle name="Vírgula 2 2 2 2 6 12" xfId="46615" xr:uid="{00000000-0005-0000-0000-000064400000}"/>
    <cellStyle name="Vírgula 2 2 2 2 6 13" xfId="54547" xr:uid="{00000000-0005-0000-0000-000065400000}"/>
    <cellStyle name="Vírgula 2 2 2 2 6 14" xfId="3211" xr:uid="{00000000-0005-0000-0000-000066400000}"/>
    <cellStyle name="Vírgula 2 2 2 2 6 2" xfId="1996" xr:uid="{00000000-0005-0000-0000-000067400000}"/>
    <cellStyle name="Vírgula 2 2 2 2 6 2 10" xfId="47547" xr:uid="{00000000-0005-0000-0000-000068400000}"/>
    <cellStyle name="Vírgula 2 2 2 2 6 2 11" xfId="55473" xr:uid="{00000000-0005-0000-0000-000069400000}"/>
    <cellStyle name="Vírgula 2 2 2 2 6 2 12" xfId="3212" xr:uid="{00000000-0005-0000-0000-00006A400000}"/>
    <cellStyle name="Vírgula 2 2 2 2 6 2 2" xfId="8846" xr:uid="{00000000-0005-0000-0000-00006B400000}"/>
    <cellStyle name="Vírgula 2 2 2 2 6 2 2 2" xfId="17092" xr:uid="{00000000-0005-0000-0000-00006C400000}"/>
    <cellStyle name="Vírgula 2 2 2 2 6 2 2 2 2" xfId="34192" xr:uid="{00000000-0005-0000-0000-00006D400000}"/>
    <cellStyle name="Vírgula 2 2 2 2 6 2 2 3" xfId="19768" xr:uid="{00000000-0005-0000-0000-00006E400000}"/>
    <cellStyle name="Vírgula 2 2 2 2 6 2 2 4" xfId="28690" xr:uid="{00000000-0005-0000-0000-00006F400000}"/>
    <cellStyle name="Vírgula 2 2 2 2 6 2 2 5" xfId="41884" xr:uid="{00000000-0005-0000-0000-000070400000}"/>
    <cellStyle name="Vírgula 2 2 2 2 6 2 2 6" xfId="49746" xr:uid="{00000000-0005-0000-0000-000071400000}"/>
    <cellStyle name="Vírgula 2 2 2 2 6 2 3" xfId="6647" xr:uid="{00000000-0005-0000-0000-000072400000}"/>
    <cellStyle name="Vírgula 2 2 2 2 6 2 3 2" xfId="11905" xr:uid="{00000000-0005-0000-0000-000073400000}"/>
    <cellStyle name="Vírgula 2 2 2 2 6 2 3 3" xfId="31441" xr:uid="{00000000-0005-0000-0000-000074400000}"/>
    <cellStyle name="Vírgula 2 2 2 2 6 2 3 4" xfId="45140" xr:uid="{00000000-0005-0000-0000-000075400000}"/>
    <cellStyle name="Vírgula 2 2 2 2 6 2 4" xfId="14829" xr:uid="{00000000-0005-0000-0000-000076400000}"/>
    <cellStyle name="Vírgula 2 2 2 2 6 2 5" xfId="18083" xr:uid="{00000000-0005-0000-0000-000077400000}"/>
    <cellStyle name="Vírgula 2 2 2 2 6 2 6" xfId="20726" xr:uid="{00000000-0005-0000-0000-000078400000}"/>
    <cellStyle name="Vírgula 2 2 2 2 6 2 7" xfId="22740" xr:uid="{00000000-0005-0000-0000-000079400000}"/>
    <cellStyle name="Vírgula 2 2 2 2 6 2 8" xfId="25939" xr:uid="{00000000-0005-0000-0000-00007A400000}"/>
    <cellStyle name="Vírgula 2 2 2 2 6 2 9" xfId="38262" xr:uid="{00000000-0005-0000-0000-00007B400000}"/>
    <cellStyle name="Vírgula 2 2 2 2 6 3" xfId="7975" xr:uid="{00000000-0005-0000-0000-00007C400000}"/>
    <cellStyle name="Vírgula 2 2 2 2 6 3 2" xfId="12075" xr:uid="{00000000-0005-0000-0000-00007D400000}"/>
    <cellStyle name="Vírgula 2 2 2 2 6 3 2 2" xfId="34191" xr:uid="{00000000-0005-0000-0000-00007E400000}"/>
    <cellStyle name="Vírgula 2 2 2 2 6 3 2 3" xfId="28689" xr:uid="{00000000-0005-0000-0000-00007F400000}"/>
    <cellStyle name="Vírgula 2 2 2 2 6 3 2 4" xfId="41883" xr:uid="{00000000-0005-0000-0000-000080400000}"/>
    <cellStyle name="Vírgula 2 2 2 2 6 3 2 5" xfId="52992" xr:uid="{00000000-0005-0000-0000-000081400000}"/>
    <cellStyle name="Vírgula 2 2 2 2 6 3 3" xfId="9826" xr:uid="{00000000-0005-0000-0000-000082400000}"/>
    <cellStyle name="Vírgula 2 2 2 2 6 3 3 2" xfId="31440" xr:uid="{00000000-0005-0000-0000-000083400000}"/>
    <cellStyle name="Vírgula 2 2 2 2 6 3 4" xfId="18898" xr:uid="{00000000-0005-0000-0000-000084400000}"/>
    <cellStyle name="Vírgula 2 2 2 2 6 3 5" xfId="25938" xr:uid="{00000000-0005-0000-0000-000085400000}"/>
    <cellStyle name="Vírgula 2 2 2 2 6 3 6" xfId="38261" xr:uid="{00000000-0005-0000-0000-000086400000}"/>
    <cellStyle name="Vírgula 2 2 2 2 6 3 7" xfId="48875" xr:uid="{00000000-0005-0000-0000-000087400000}"/>
    <cellStyle name="Vírgula 2 2 2 2 6 4" xfId="5719" xr:uid="{00000000-0005-0000-0000-000088400000}"/>
    <cellStyle name="Vírgula 2 2 2 2 6 4 2" xfId="11424" xr:uid="{00000000-0005-0000-0000-000089400000}"/>
    <cellStyle name="Vírgula 2 2 2 2 6 4 2 2" xfId="33253" xr:uid="{00000000-0005-0000-0000-00008A400000}"/>
    <cellStyle name="Vírgula 2 2 2 2 6 4 2 3" xfId="40945" xr:uid="{00000000-0005-0000-0000-00008B400000}"/>
    <cellStyle name="Vírgula 2 2 2 2 6 4 2 4" xfId="52406" xr:uid="{00000000-0005-0000-0000-00008C400000}"/>
    <cellStyle name="Vírgula 2 2 2 2 6 4 3" xfId="27751" xr:uid="{00000000-0005-0000-0000-00008D400000}"/>
    <cellStyle name="Vírgula 2 2 2 2 6 4 4" xfId="37074" xr:uid="{00000000-0005-0000-0000-00008E400000}"/>
    <cellStyle name="Vírgula 2 2 2 2 6 4 5" xfId="50700" xr:uid="{00000000-0005-0000-0000-00008F400000}"/>
    <cellStyle name="Vírgula 2 2 2 2 6 5" xfId="10777" xr:uid="{00000000-0005-0000-0000-000090400000}"/>
    <cellStyle name="Vírgula 2 2 2 2 6 5 2" xfId="30502" xr:uid="{00000000-0005-0000-0000-000091400000}"/>
    <cellStyle name="Vírgula 2 2 2 2 6 5 3" xfId="40188" xr:uid="{00000000-0005-0000-0000-000092400000}"/>
    <cellStyle name="Vírgula 2 2 2 2 6 5 4" xfId="51659" xr:uid="{00000000-0005-0000-0000-000093400000}"/>
    <cellStyle name="Vírgula 2 2 2 2 6 6" xfId="13895" xr:uid="{00000000-0005-0000-0000-000094400000}"/>
    <cellStyle name="Vírgula 2 2 2 2 6 6 2" xfId="44269" xr:uid="{00000000-0005-0000-0000-000095400000}"/>
    <cellStyle name="Vírgula 2 2 2 2 6 7" xfId="14828" xr:uid="{00000000-0005-0000-0000-000096400000}"/>
    <cellStyle name="Vírgula 2 2 2 2 6 8" xfId="20725" xr:uid="{00000000-0005-0000-0000-000097400000}"/>
    <cellStyle name="Vírgula 2 2 2 2 6 9" xfId="22739" xr:uid="{00000000-0005-0000-0000-000098400000}"/>
    <cellStyle name="Vírgula 2 2 2 2 7" xfId="1299" xr:uid="{00000000-0005-0000-0000-000099400000}"/>
    <cellStyle name="Vírgula 2 2 2 2 7 10" xfId="24937" xr:uid="{00000000-0005-0000-0000-00009A400000}"/>
    <cellStyle name="Vírgula 2 2 2 2 7 11" xfId="36502" xr:uid="{00000000-0005-0000-0000-00009B400000}"/>
    <cellStyle name="Vírgula 2 2 2 2 7 12" xfId="46855" xr:uid="{00000000-0005-0000-0000-00009C400000}"/>
    <cellStyle name="Vírgula 2 2 2 2 7 13" xfId="54787" xr:uid="{00000000-0005-0000-0000-00009D400000}"/>
    <cellStyle name="Vírgula 2 2 2 2 7 14" xfId="3213" xr:uid="{00000000-0005-0000-0000-00009E400000}"/>
    <cellStyle name="Vírgula 2 2 2 2 7 2" xfId="2224" xr:uid="{00000000-0005-0000-0000-00009F400000}"/>
    <cellStyle name="Vírgula 2 2 2 2 7 2 10" xfId="47775" xr:uid="{00000000-0005-0000-0000-0000A0400000}"/>
    <cellStyle name="Vírgula 2 2 2 2 7 2 11" xfId="55701" xr:uid="{00000000-0005-0000-0000-0000A1400000}"/>
    <cellStyle name="Vírgula 2 2 2 2 7 2 12" xfId="3214" xr:uid="{00000000-0005-0000-0000-0000A2400000}"/>
    <cellStyle name="Vírgula 2 2 2 2 7 2 2" xfId="9074" xr:uid="{00000000-0005-0000-0000-0000A3400000}"/>
    <cellStyle name="Vírgula 2 2 2 2 7 2 2 2" xfId="17093" xr:uid="{00000000-0005-0000-0000-0000A4400000}"/>
    <cellStyle name="Vírgula 2 2 2 2 7 2 2 2 2" xfId="34194" xr:uid="{00000000-0005-0000-0000-0000A5400000}"/>
    <cellStyle name="Vírgula 2 2 2 2 7 2 2 3" xfId="19996" xr:uid="{00000000-0005-0000-0000-0000A6400000}"/>
    <cellStyle name="Vírgula 2 2 2 2 7 2 2 4" xfId="28692" xr:uid="{00000000-0005-0000-0000-0000A7400000}"/>
    <cellStyle name="Vírgula 2 2 2 2 7 2 2 5" xfId="41886" xr:uid="{00000000-0005-0000-0000-0000A8400000}"/>
    <cellStyle name="Vírgula 2 2 2 2 7 2 2 6" xfId="49974" xr:uid="{00000000-0005-0000-0000-0000A9400000}"/>
    <cellStyle name="Vírgula 2 2 2 2 7 2 3" xfId="6875" xr:uid="{00000000-0005-0000-0000-0000AA400000}"/>
    <cellStyle name="Vírgula 2 2 2 2 7 2 3 2" xfId="16573" xr:uid="{00000000-0005-0000-0000-0000AB400000}"/>
    <cellStyle name="Vírgula 2 2 2 2 7 2 3 3" xfId="31443" xr:uid="{00000000-0005-0000-0000-0000AC400000}"/>
    <cellStyle name="Vírgula 2 2 2 2 7 2 3 4" xfId="45368" xr:uid="{00000000-0005-0000-0000-0000AD400000}"/>
    <cellStyle name="Vírgula 2 2 2 2 7 2 4" xfId="14831" xr:uid="{00000000-0005-0000-0000-0000AE400000}"/>
    <cellStyle name="Vírgula 2 2 2 2 7 2 5" xfId="18254" xr:uid="{00000000-0005-0000-0000-0000AF400000}"/>
    <cellStyle name="Vírgula 2 2 2 2 7 2 6" xfId="20728" xr:uid="{00000000-0005-0000-0000-0000B0400000}"/>
    <cellStyle name="Vírgula 2 2 2 2 7 2 7" xfId="22742" xr:uid="{00000000-0005-0000-0000-0000B1400000}"/>
    <cellStyle name="Vírgula 2 2 2 2 7 2 8" xfId="25941" xr:uid="{00000000-0005-0000-0000-0000B2400000}"/>
    <cellStyle name="Vírgula 2 2 2 2 7 2 9" xfId="38264" xr:uid="{00000000-0005-0000-0000-0000B3400000}"/>
    <cellStyle name="Vírgula 2 2 2 2 7 3" xfId="8203" xr:uid="{00000000-0005-0000-0000-0000B4400000}"/>
    <cellStyle name="Vírgula 2 2 2 2 7 3 2" xfId="12076" xr:uid="{00000000-0005-0000-0000-0000B5400000}"/>
    <cellStyle name="Vírgula 2 2 2 2 7 3 2 2" xfId="34193" xr:uid="{00000000-0005-0000-0000-0000B6400000}"/>
    <cellStyle name="Vírgula 2 2 2 2 7 3 2 3" xfId="28691" xr:uid="{00000000-0005-0000-0000-0000B7400000}"/>
    <cellStyle name="Vírgula 2 2 2 2 7 3 2 4" xfId="41885" xr:uid="{00000000-0005-0000-0000-0000B8400000}"/>
    <cellStyle name="Vírgula 2 2 2 2 7 3 2 5" xfId="52993" xr:uid="{00000000-0005-0000-0000-0000B9400000}"/>
    <cellStyle name="Vírgula 2 2 2 2 7 3 3" xfId="16527" xr:uid="{00000000-0005-0000-0000-0000BA400000}"/>
    <cellStyle name="Vírgula 2 2 2 2 7 3 3 2" xfId="31442" xr:uid="{00000000-0005-0000-0000-0000BB400000}"/>
    <cellStyle name="Vírgula 2 2 2 2 7 3 4" xfId="19126" xr:uid="{00000000-0005-0000-0000-0000BC400000}"/>
    <cellStyle name="Vírgula 2 2 2 2 7 3 5" xfId="25940" xr:uid="{00000000-0005-0000-0000-0000BD400000}"/>
    <cellStyle name="Vírgula 2 2 2 2 7 3 6" xfId="38263" xr:uid="{00000000-0005-0000-0000-0000BE400000}"/>
    <cellStyle name="Vírgula 2 2 2 2 7 3 7" xfId="49103" xr:uid="{00000000-0005-0000-0000-0000BF400000}"/>
    <cellStyle name="Vírgula 2 2 2 2 7 4" xfId="5959" xr:uid="{00000000-0005-0000-0000-0000C0400000}"/>
    <cellStyle name="Vírgula 2 2 2 2 7 4 2" xfId="11652" xr:uid="{00000000-0005-0000-0000-0000C1400000}"/>
    <cellStyle name="Vírgula 2 2 2 2 7 4 2 2" xfId="33481" xr:uid="{00000000-0005-0000-0000-0000C2400000}"/>
    <cellStyle name="Vírgula 2 2 2 2 7 4 2 3" xfId="41173" xr:uid="{00000000-0005-0000-0000-0000C3400000}"/>
    <cellStyle name="Vírgula 2 2 2 2 7 4 2 4" xfId="52634" xr:uid="{00000000-0005-0000-0000-0000C4400000}"/>
    <cellStyle name="Vírgula 2 2 2 2 7 4 3" xfId="27979" xr:uid="{00000000-0005-0000-0000-0000C5400000}"/>
    <cellStyle name="Vírgula 2 2 2 2 7 4 4" xfId="37302" xr:uid="{00000000-0005-0000-0000-0000C6400000}"/>
    <cellStyle name="Vírgula 2 2 2 2 7 4 5" xfId="51383" xr:uid="{00000000-0005-0000-0000-0000C7400000}"/>
    <cellStyle name="Vírgula 2 2 2 2 7 5" xfId="10908" xr:uid="{00000000-0005-0000-0000-0000C8400000}"/>
    <cellStyle name="Vírgula 2 2 2 2 7 5 2" xfId="30730" xr:uid="{00000000-0005-0000-0000-0000C9400000}"/>
    <cellStyle name="Vírgula 2 2 2 2 7 5 3" xfId="40416" xr:uid="{00000000-0005-0000-0000-0000CA400000}"/>
    <cellStyle name="Vírgula 2 2 2 2 7 5 4" xfId="51887" xr:uid="{00000000-0005-0000-0000-0000CB400000}"/>
    <cellStyle name="Vírgula 2 2 2 2 7 6" xfId="14123" xr:uid="{00000000-0005-0000-0000-0000CC400000}"/>
    <cellStyle name="Vírgula 2 2 2 2 7 6 2" xfId="44497" xr:uid="{00000000-0005-0000-0000-0000CD400000}"/>
    <cellStyle name="Vírgula 2 2 2 2 7 7" xfId="14830" xr:uid="{00000000-0005-0000-0000-0000CE400000}"/>
    <cellStyle name="Vírgula 2 2 2 2 7 8" xfId="20727" xr:uid="{00000000-0005-0000-0000-0000CF400000}"/>
    <cellStyle name="Vírgula 2 2 2 2 7 9" xfId="22741" xr:uid="{00000000-0005-0000-0000-0000D0400000}"/>
    <cellStyle name="Vírgula 2 2 2 2 8" xfId="763" xr:uid="{00000000-0005-0000-0000-0000D1400000}"/>
    <cellStyle name="Vírgula 2 2 2 2 8 10" xfId="35894" xr:uid="{00000000-0005-0000-0000-0000D2400000}"/>
    <cellStyle name="Vírgula 2 2 2 2 8 11" xfId="46319" xr:uid="{00000000-0005-0000-0000-0000D3400000}"/>
    <cellStyle name="Vírgula 2 2 2 2 8 12" xfId="54251" xr:uid="{00000000-0005-0000-0000-0000D4400000}"/>
    <cellStyle name="Vírgula 2 2 2 2 8 13" xfId="3215" xr:uid="{00000000-0005-0000-0000-0000D5400000}"/>
    <cellStyle name="Vírgula 2 2 2 2 8 2" xfId="1711" xr:uid="{00000000-0005-0000-0000-0000D6400000}"/>
    <cellStyle name="Vírgula 2 2 2 2 8 2 10" xfId="47262" xr:uid="{00000000-0005-0000-0000-0000D7400000}"/>
    <cellStyle name="Vírgula 2 2 2 2 8 2 11" xfId="55188" xr:uid="{00000000-0005-0000-0000-0000D8400000}"/>
    <cellStyle name="Vírgula 2 2 2 2 8 2 12" xfId="3216" xr:uid="{00000000-0005-0000-0000-0000D9400000}"/>
    <cellStyle name="Vírgula 2 2 2 2 8 2 2" xfId="8561" xr:uid="{00000000-0005-0000-0000-0000DA400000}"/>
    <cellStyle name="Vírgula 2 2 2 2 8 2 2 2" xfId="17094" xr:uid="{00000000-0005-0000-0000-0000DB400000}"/>
    <cellStyle name="Vírgula 2 2 2 2 8 2 2 2 2" xfId="34196" xr:uid="{00000000-0005-0000-0000-0000DC400000}"/>
    <cellStyle name="Vírgula 2 2 2 2 8 2 2 3" xfId="19483" xr:uid="{00000000-0005-0000-0000-0000DD400000}"/>
    <cellStyle name="Vírgula 2 2 2 2 8 2 2 4" xfId="28694" xr:uid="{00000000-0005-0000-0000-0000DE400000}"/>
    <cellStyle name="Vírgula 2 2 2 2 8 2 2 5" xfId="41888" xr:uid="{00000000-0005-0000-0000-0000DF400000}"/>
    <cellStyle name="Vírgula 2 2 2 2 8 2 2 6" xfId="49461" xr:uid="{00000000-0005-0000-0000-0000E0400000}"/>
    <cellStyle name="Vírgula 2 2 2 2 8 2 3" xfId="6362" xr:uid="{00000000-0005-0000-0000-0000E1400000}"/>
    <cellStyle name="Vírgula 2 2 2 2 8 2 3 2" xfId="16761" xr:uid="{00000000-0005-0000-0000-0000E2400000}"/>
    <cellStyle name="Vírgula 2 2 2 2 8 2 3 3" xfId="31445" xr:uid="{00000000-0005-0000-0000-0000E3400000}"/>
    <cellStyle name="Vírgula 2 2 2 2 8 2 3 4" xfId="44855" xr:uid="{00000000-0005-0000-0000-0000E4400000}"/>
    <cellStyle name="Vírgula 2 2 2 2 8 2 4" xfId="14833" xr:uid="{00000000-0005-0000-0000-0000E5400000}"/>
    <cellStyle name="Vírgula 2 2 2 2 8 2 5" xfId="17966" xr:uid="{00000000-0005-0000-0000-0000E6400000}"/>
    <cellStyle name="Vírgula 2 2 2 2 8 2 6" xfId="20730" xr:uid="{00000000-0005-0000-0000-0000E7400000}"/>
    <cellStyle name="Vírgula 2 2 2 2 8 2 7" xfId="22744" xr:uid="{00000000-0005-0000-0000-0000E8400000}"/>
    <cellStyle name="Vírgula 2 2 2 2 8 2 8" xfId="25943" xr:uid="{00000000-0005-0000-0000-0000E9400000}"/>
    <cellStyle name="Vírgula 2 2 2 2 8 2 9" xfId="38266" xr:uid="{00000000-0005-0000-0000-0000EA400000}"/>
    <cellStyle name="Vírgula 2 2 2 2 8 3" xfId="7690" xr:uid="{00000000-0005-0000-0000-0000EB400000}"/>
    <cellStyle name="Vírgula 2 2 2 2 8 3 2" xfId="12077" xr:uid="{00000000-0005-0000-0000-0000EC400000}"/>
    <cellStyle name="Vírgula 2 2 2 2 8 3 2 2" xfId="34195" xr:uid="{00000000-0005-0000-0000-0000ED400000}"/>
    <cellStyle name="Vírgula 2 2 2 2 8 3 2 3" xfId="41887" xr:uid="{00000000-0005-0000-0000-0000EE400000}"/>
    <cellStyle name="Vírgula 2 2 2 2 8 3 2 4" xfId="52994" xr:uid="{00000000-0005-0000-0000-0000EF400000}"/>
    <cellStyle name="Vírgula 2 2 2 2 8 3 3" xfId="18613" xr:uid="{00000000-0005-0000-0000-0000F0400000}"/>
    <cellStyle name="Vírgula 2 2 2 2 8 3 4" xfId="28693" xr:uid="{00000000-0005-0000-0000-0000F1400000}"/>
    <cellStyle name="Vírgula 2 2 2 2 8 3 5" xfId="38265" xr:uid="{00000000-0005-0000-0000-0000F2400000}"/>
    <cellStyle name="Vírgula 2 2 2 2 8 3 6" xfId="48590" xr:uid="{00000000-0005-0000-0000-0000F3400000}"/>
    <cellStyle name="Vírgula 2 2 2 2 8 4" xfId="5423" xr:uid="{00000000-0005-0000-0000-0000F4400000}"/>
    <cellStyle name="Vírgula 2 2 2 2 8 4 2" xfId="10267" xr:uid="{00000000-0005-0000-0000-0000F5400000}"/>
    <cellStyle name="Vírgula 2 2 2 2 8 4 3" xfId="31444" xr:uid="{00000000-0005-0000-0000-0000F6400000}"/>
    <cellStyle name="Vírgula 2 2 2 2 8 4 4" xfId="39903" xr:uid="{00000000-0005-0000-0000-0000F7400000}"/>
    <cellStyle name="Vírgula 2 2 2 2 8 4 5" xfId="50737" xr:uid="{00000000-0005-0000-0000-0000F8400000}"/>
    <cellStyle name="Vírgula 2 2 2 2 8 5" xfId="13610" xr:uid="{00000000-0005-0000-0000-0000F9400000}"/>
    <cellStyle name="Vírgula 2 2 2 2 8 5 2" xfId="43984" xr:uid="{00000000-0005-0000-0000-0000FA400000}"/>
    <cellStyle name="Vírgula 2 2 2 2 8 6" xfId="14832" xr:uid="{00000000-0005-0000-0000-0000FB400000}"/>
    <cellStyle name="Vírgula 2 2 2 2 8 7" xfId="20729" xr:uid="{00000000-0005-0000-0000-0000FC400000}"/>
    <cellStyle name="Vírgula 2 2 2 2 8 8" xfId="22743" xr:uid="{00000000-0005-0000-0000-0000FD400000}"/>
    <cellStyle name="Vírgula 2 2 2 2 8 9" xfId="25942" xr:uid="{00000000-0005-0000-0000-0000FE400000}"/>
    <cellStyle name="Vírgula 2 2 2 2 9" xfId="649" xr:uid="{00000000-0005-0000-0000-0000FF400000}"/>
    <cellStyle name="Vírgula 2 2 2 2 9 10" xfId="46205" xr:uid="{00000000-0005-0000-0000-000000410000}"/>
    <cellStyle name="Vírgula 2 2 2 2 9 11" xfId="54137" xr:uid="{00000000-0005-0000-0000-000001410000}"/>
    <cellStyle name="Vírgula 2 2 2 2 9 12" xfId="3217" xr:uid="{00000000-0005-0000-0000-000002410000}"/>
    <cellStyle name="Vírgula 2 2 2 2 9 2" xfId="7576" xr:uid="{00000000-0005-0000-0000-000003410000}"/>
    <cellStyle name="Vírgula 2 2 2 2 9 2 2" xfId="17095" xr:uid="{00000000-0005-0000-0000-000004410000}"/>
    <cellStyle name="Vírgula 2 2 2 2 9 2 2 2" xfId="34197" xr:uid="{00000000-0005-0000-0000-000005410000}"/>
    <cellStyle name="Vírgula 2 2 2 2 9 2 3" xfId="19369" xr:uid="{00000000-0005-0000-0000-000006410000}"/>
    <cellStyle name="Vírgula 2 2 2 2 9 2 4" xfId="28695" xr:uid="{00000000-0005-0000-0000-000007410000}"/>
    <cellStyle name="Vírgula 2 2 2 2 9 2 5" xfId="41889" xr:uid="{00000000-0005-0000-0000-000008410000}"/>
    <cellStyle name="Vírgula 2 2 2 2 9 2 6" xfId="48476" xr:uid="{00000000-0005-0000-0000-000009410000}"/>
    <cellStyle name="Vírgula 2 2 2 2 9 3" xfId="5309" xr:uid="{00000000-0005-0000-0000-00000A410000}"/>
    <cellStyle name="Vírgula 2 2 2 2 9 3 2" xfId="9881" xr:uid="{00000000-0005-0000-0000-00000B410000}"/>
    <cellStyle name="Vírgula 2 2 2 2 9 3 3" xfId="31446" xr:uid="{00000000-0005-0000-0000-00000C410000}"/>
    <cellStyle name="Vírgula 2 2 2 2 9 3 4" xfId="43870" xr:uid="{00000000-0005-0000-0000-00000D410000}"/>
    <cellStyle name="Vírgula 2 2 2 2 9 4" xfId="14834" xr:uid="{00000000-0005-0000-0000-00000E410000}"/>
    <cellStyle name="Vírgula 2 2 2 2 9 5" xfId="17852" xr:uid="{00000000-0005-0000-0000-00000F410000}"/>
    <cellStyle name="Vírgula 2 2 2 2 9 6" xfId="20731" xr:uid="{00000000-0005-0000-0000-000010410000}"/>
    <cellStyle name="Vírgula 2 2 2 2 9 7" xfId="22745" xr:uid="{00000000-0005-0000-0000-000011410000}"/>
    <cellStyle name="Vírgula 2 2 2 2 9 8" xfId="25944" xr:uid="{00000000-0005-0000-0000-000012410000}"/>
    <cellStyle name="Vírgula 2 2 2 2 9 9" xfId="38267" xr:uid="{00000000-0005-0000-0000-000013410000}"/>
    <cellStyle name="Vírgula 2 2 2 20" xfId="35699" xr:uid="{00000000-0005-0000-0000-000014410000}"/>
    <cellStyle name="Vírgula 2 2 2 21" xfId="45589" xr:uid="{00000000-0005-0000-0000-000015410000}"/>
    <cellStyle name="Vírgula 2 2 2 22" xfId="53525" xr:uid="{00000000-0005-0000-0000-000016410000}"/>
    <cellStyle name="Vírgula 2 2 2 23" xfId="3178" xr:uid="{00000000-0005-0000-0000-000017410000}"/>
    <cellStyle name="Vírgula 2 2 2 3" xfId="203" xr:uid="{00000000-0005-0000-0000-000018410000}"/>
    <cellStyle name="Vírgula 2 2 2 3 10" xfId="14835" xr:uid="{00000000-0005-0000-0000-000019410000}"/>
    <cellStyle name="Vírgula 2 2 2 3 11" xfId="20732" xr:uid="{00000000-0005-0000-0000-00001A410000}"/>
    <cellStyle name="Vírgula 2 2 2 3 12" xfId="22746" xr:uid="{00000000-0005-0000-0000-00001B410000}"/>
    <cellStyle name="Vírgula 2 2 2 3 13" xfId="24485" xr:uid="{00000000-0005-0000-0000-00001C410000}"/>
    <cellStyle name="Vírgula 2 2 2 3 14" xfId="35798" xr:uid="{00000000-0005-0000-0000-00001D410000}"/>
    <cellStyle name="Vírgula 2 2 2 3 15" xfId="45760" xr:uid="{00000000-0005-0000-0000-00001E410000}"/>
    <cellStyle name="Vírgula 2 2 2 3 16" xfId="53693" xr:uid="{00000000-0005-0000-0000-00001F410000}"/>
    <cellStyle name="Vírgula 2 2 2 3 17" xfId="3218" xr:uid="{00000000-0005-0000-0000-000020410000}"/>
    <cellStyle name="Vírgula 2 2 2 3 2" xfId="484" xr:uid="{00000000-0005-0000-0000-000021410000}"/>
    <cellStyle name="Vírgula 2 2 2 3 2 10" xfId="22747" xr:uid="{00000000-0005-0000-0000-000022410000}"/>
    <cellStyle name="Vírgula 2 2 2 3 2 11" xfId="24761" xr:uid="{00000000-0005-0000-0000-000023410000}"/>
    <cellStyle name="Vírgula 2 2 2 3 2 12" xfId="36326" xr:uid="{00000000-0005-0000-0000-000024410000}"/>
    <cellStyle name="Vírgula 2 2 2 3 2 13" xfId="46040" xr:uid="{00000000-0005-0000-0000-000025410000}"/>
    <cellStyle name="Vírgula 2 2 2 3 2 14" xfId="53972" xr:uid="{00000000-0005-0000-0000-000026410000}"/>
    <cellStyle name="Vírgula 2 2 2 3 2 15" xfId="3219" xr:uid="{00000000-0005-0000-0000-000027410000}"/>
    <cellStyle name="Vírgula 2 2 2 3 2 2" xfId="1147" xr:uid="{00000000-0005-0000-0000-000028410000}"/>
    <cellStyle name="Vírgula 2 2 2 3 2 2 10" xfId="46703" xr:uid="{00000000-0005-0000-0000-000029410000}"/>
    <cellStyle name="Vírgula 2 2 2 3 2 2 11" xfId="54635" xr:uid="{00000000-0005-0000-0000-00002A410000}"/>
    <cellStyle name="Vírgula 2 2 2 3 2 2 12" xfId="3220" xr:uid="{00000000-0005-0000-0000-00002B410000}"/>
    <cellStyle name="Vírgula 2 2 2 3 2 2 2" xfId="8062" xr:uid="{00000000-0005-0000-0000-00002C410000}"/>
    <cellStyle name="Vírgula 2 2 2 3 2 2 2 2" xfId="12469" xr:uid="{00000000-0005-0000-0000-00002D410000}"/>
    <cellStyle name="Vírgula 2 2 2 3 2 2 2 2 2" xfId="34200" xr:uid="{00000000-0005-0000-0000-00002E410000}"/>
    <cellStyle name="Vírgula 2 2 2 3 2 2 2 3" xfId="9289" xr:uid="{00000000-0005-0000-0000-00002F410000}"/>
    <cellStyle name="Vírgula 2 2 2 3 2 2 2 4" xfId="19855" xr:uid="{00000000-0005-0000-0000-000030410000}"/>
    <cellStyle name="Vírgula 2 2 2 3 2 2 2 5" xfId="28698" xr:uid="{00000000-0005-0000-0000-000031410000}"/>
    <cellStyle name="Vírgula 2 2 2 3 2 2 2 6" xfId="41892" xr:uid="{00000000-0005-0000-0000-000032410000}"/>
    <cellStyle name="Vírgula 2 2 2 3 2 2 2 7" xfId="48962" xr:uid="{00000000-0005-0000-0000-000033410000}"/>
    <cellStyle name="Vírgula 2 2 2 3 2 2 3" xfId="5807" xr:uid="{00000000-0005-0000-0000-000034410000}"/>
    <cellStyle name="Vírgula 2 2 2 3 2 2 3 2" xfId="12921" xr:uid="{00000000-0005-0000-0000-000035410000}"/>
    <cellStyle name="Vírgula 2 2 2 3 2 2 3 3" xfId="31449" xr:uid="{00000000-0005-0000-0000-000036410000}"/>
    <cellStyle name="Vírgula 2 2 2 3 2 2 3 4" xfId="44356" xr:uid="{00000000-0005-0000-0000-000037410000}"/>
    <cellStyle name="Vírgula 2 2 2 3 2 2 4" xfId="13982" xr:uid="{00000000-0005-0000-0000-000038410000}"/>
    <cellStyle name="Vírgula 2 2 2 3 2 2 5" xfId="14837" xr:uid="{00000000-0005-0000-0000-000039410000}"/>
    <cellStyle name="Vírgula 2 2 2 3 2 2 6" xfId="20734" xr:uid="{00000000-0005-0000-0000-00003A410000}"/>
    <cellStyle name="Vírgula 2 2 2 3 2 2 7" xfId="22748" xr:uid="{00000000-0005-0000-0000-00003B410000}"/>
    <cellStyle name="Vírgula 2 2 2 3 2 2 8" xfId="25947" xr:uid="{00000000-0005-0000-0000-00003C410000}"/>
    <cellStyle name="Vírgula 2 2 2 3 2 2 9" xfId="38270" xr:uid="{00000000-0005-0000-0000-00003D410000}"/>
    <cellStyle name="Vírgula 2 2 2 3 2 3" xfId="2083" xr:uid="{00000000-0005-0000-0000-00003E410000}"/>
    <cellStyle name="Vírgula 2 2 2 3 2 3 10" xfId="47634" xr:uid="{00000000-0005-0000-0000-00003F410000}"/>
    <cellStyle name="Vírgula 2 2 2 3 2 3 11" xfId="55560" xr:uid="{00000000-0005-0000-0000-000040410000}"/>
    <cellStyle name="Vírgula 2 2 2 3 2 3 12" xfId="3221" xr:uid="{00000000-0005-0000-0000-000041410000}"/>
    <cellStyle name="Vírgula 2 2 2 3 2 3 2" xfId="8933" xr:uid="{00000000-0005-0000-0000-000042410000}"/>
    <cellStyle name="Vírgula 2 2 2 3 2 3 2 2" xfId="17096" xr:uid="{00000000-0005-0000-0000-000043410000}"/>
    <cellStyle name="Vírgula 2 2 2 3 2 3 2 2 2" xfId="34201" xr:uid="{00000000-0005-0000-0000-000044410000}"/>
    <cellStyle name="Vírgula 2 2 2 3 2 3 2 3" xfId="28699" xr:uid="{00000000-0005-0000-0000-000045410000}"/>
    <cellStyle name="Vírgula 2 2 2 3 2 3 2 4" xfId="41893" xr:uid="{00000000-0005-0000-0000-000046410000}"/>
    <cellStyle name="Vírgula 2 2 2 3 2 3 2 5" xfId="49833" xr:uid="{00000000-0005-0000-0000-000047410000}"/>
    <cellStyle name="Vírgula 2 2 2 3 2 3 3" xfId="6734" xr:uid="{00000000-0005-0000-0000-000048410000}"/>
    <cellStyle name="Vírgula 2 2 2 3 2 3 3 2" xfId="31450" xr:uid="{00000000-0005-0000-0000-000049410000}"/>
    <cellStyle name="Vírgula 2 2 2 3 2 3 3 3" xfId="45227" xr:uid="{00000000-0005-0000-0000-00004A410000}"/>
    <cellStyle name="Vírgula 2 2 2 3 2 3 4" xfId="14838" xr:uid="{00000000-0005-0000-0000-00004B410000}"/>
    <cellStyle name="Vírgula 2 2 2 3 2 3 5" xfId="18985" xr:uid="{00000000-0005-0000-0000-00004C410000}"/>
    <cellStyle name="Vírgula 2 2 2 3 2 3 6" xfId="20735" xr:uid="{00000000-0005-0000-0000-00004D410000}"/>
    <cellStyle name="Vírgula 2 2 2 3 2 3 7" xfId="22749" xr:uid="{00000000-0005-0000-0000-00004E410000}"/>
    <cellStyle name="Vírgula 2 2 2 3 2 3 8" xfId="25948" xr:uid="{00000000-0005-0000-0000-00004F410000}"/>
    <cellStyle name="Vírgula 2 2 2 3 2 3 9" xfId="38271" xr:uid="{00000000-0005-0000-0000-000050410000}"/>
    <cellStyle name="Vírgula 2 2 2 3 2 4" xfId="7435" xr:uid="{00000000-0005-0000-0000-000051410000}"/>
    <cellStyle name="Vírgula 2 2 2 3 2 4 2" xfId="12078" xr:uid="{00000000-0005-0000-0000-000052410000}"/>
    <cellStyle name="Vírgula 2 2 2 3 2 4 2 2" xfId="34199" xr:uid="{00000000-0005-0000-0000-000053410000}"/>
    <cellStyle name="Vírgula 2 2 2 3 2 4 2 3" xfId="28697" xr:uid="{00000000-0005-0000-0000-000054410000}"/>
    <cellStyle name="Vírgula 2 2 2 3 2 4 2 4" xfId="41891" xr:uid="{00000000-0005-0000-0000-000055410000}"/>
    <cellStyle name="Vírgula 2 2 2 3 2 4 2 5" xfId="52995" xr:uid="{00000000-0005-0000-0000-000056410000}"/>
    <cellStyle name="Vírgula 2 2 2 3 2 4 3" xfId="16673" xr:uid="{00000000-0005-0000-0000-000057410000}"/>
    <cellStyle name="Vírgula 2 2 2 3 2 4 3 2" xfId="31448" xr:uid="{00000000-0005-0000-0000-000058410000}"/>
    <cellStyle name="Vírgula 2 2 2 3 2 4 4" xfId="25946" xr:uid="{00000000-0005-0000-0000-000059410000}"/>
    <cellStyle name="Vírgula 2 2 2 3 2 4 5" xfId="38269" xr:uid="{00000000-0005-0000-0000-00005A410000}"/>
    <cellStyle name="Vírgula 2 2 2 3 2 4 6" xfId="48335" xr:uid="{00000000-0005-0000-0000-00005B410000}"/>
    <cellStyle name="Vírgula 2 2 2 3 2 5" xfId="5144" xr:uid="{00000000-0005-0000-0000-00005C410000}"/>
    <cellStyle name="Vírgula 2 2 2 3 2 5 2" xfId="11511" xr:uid="{00000000-0005-0000-0000-00005D410000}"/>
    <cellStyle name="Vírgula 2 2 2 3 2 5 2 2" xfId="33340" xr:uid="{00000000-0005-0000-0000-00005E410000}"/>
    <cellStyle name="Vírgula 2 2 2 3 2 5 2 3" xfId="41032" xr:uid="{00000000-0005-0000-0000-00005F410000}"/>
    <cellStyle name="Vírgula 2 2 2 3 2 5 2 4" xfId="52493" xr:uid="{00000000-0005-0000-0000-000060410000}"/>
    <cellStyle name="Vírgula 2 2 2 3 2 5 3" xfId="27838" xr:uid="{00000000-0005-0000-0000-000061410000}"/>
    <cellStyle name="Vírgula 2 2 2 3 2 5 4" xfId="37161" xr:uid="{00000000-0005-0000-0000-000062410000}"/>
    <cellStyle name="Vírgula 2 2 2 3 2 5 5" xfId="50966" xr:uid="{00000000-0005-0000-0000-000063410000}"/>
    <cellStyle name="Vírgula 2 2 2 3 2 6" xfId="10814" xr:uid="{00000000-0005-0000-0000-000064410000}"/>
    <cellStyle name="Vírgula 2 2 2 3 2 6 2" xfId="30589" xr:uid="{00000000-0005-0000-0000-000065410000}"/>
    <cellStyle name="Vírgula 2 2 2 3 2 6 3" xfId="40275" xr:uid="{00000000-0005-0000-0000-000066410000}"/>
    <cellStyle name="Vírgula 2 2 2 3 2 6 4" xfId="51746" xr:uid="{00000000-0005-0000-0000-000067410000}"/>
    <cellStyle name="Vírgula 2 2 2 3 2 7" xfId="13469" xr:uid="{00000000-0005-0000-0000-000068410000}"/>
    <cellStyle name="Vírgula 2 2 2 3 2 7 2" xfId="43729" xr:uid="{00000000-0005-0000-0000-000069410000}"/>
    <cellStyle name="Vírgula 2 2 2 3 2 8" xfId="14836" xr:uid="{00000000-0005-0000-0000-00006A410000}"/>
    <cellStyle name="Vírgula 2 2 2 3 2 9" xfId="20733" xr:uid="{00000000-0005-0000-0000-00006B410000}"/>
    <cellStyle name="Vírgula 2 2 2 3 3" xfId="1399" xr:uid="{00000000-0005-0000-0000-00006C410000}"/>
    <cellStyle name="Vírgula 2 2 2 3 3 10" xfId="25037" xr:uid="{00000000-0005-0000-0000-00006D410000}"/>
    <cellStyle name="Vírgula 2 2 2 3 3 11" xfId="36602" xr:uid="{00000000-0005-0000-0000-00006E410000}"/>
    <cellStyle name="Vírgula 2 2 2 3 3 12" xfId="46955" xr:uid="{00000000-0005-0000-0000-00006F410000}"/>
    <cellStyle name="Vírgula 2 2 2 3 3 13" xfId="54887" xr:uid="{00000000-0005-0000-0000-000070410000}"/>
    <cellStyle name="Vírgula 2 2 2 3 3 14" xfId="3222" xr:uid="{00000000-0005-0000-0000-000071410000}"/>
    <cellStyle name="Vírgula 2 2 2 3 3 2" xfId="2311" xr:uid="{00000000-0005-0000-0000-000072410000}"/>
    <cellStyle name="Vírgula 2 2 2 3 3 2 10" xfId="47862" xr:uid="{00000000-0005-0000-0000-000073410000}"/>
    <cellStyle name="Vírgula 2 2 2 3 3 2 11" xfId="55788" xr:uid="{00000000-0005-0000-0000-000074410000}"/>
    <cellStyle name="Vírgula 2 2 2 3 3 2 12" xfId="3223" xr:uid="{00000000-0005-0000-0000-000075410000}"/>
    <cellStyle name="Vírgula 2 2 2 3 3 2 2" xfId="9161" xr:uid="{00000000-0005-0000-0000-000076410000}"/>
    <cellStyle name="Vírgula 2 2 2 3 3 2 2 2" xfId="17097" xr:uid="{00000000-0005-0000-0000-000077410000}"/>
    <cellStyle name="Vírgula 2 2 2 3 3 2 2 2 2" xfId="34203" xr:uid="{00000000-0005-0000-0000-000078410000}"/>
    <cellStyle name="Vírgula 2 2 2 3 3 2 2 3" xfId="20083" xr:uid="{00000000-0005-0000-0000-000079410000}"/>
    <cellStyle name="Vírgula 2 2 2 3 3 2 2 4" xfId="28701" xr:uid="{00000000-0005-0000-0000-00007A410000}"/>
    <cellStyle name="Vírgula 2 2 2 3 3 2 2 5" xfId="41895" xr:uid="{00000000-0005-0000-0000-00007B410000}"/>
    <cellStyle name="Vírgula 2 2 2 3 3 2 2 6" xfId="50061" xr:uid="{00000000-0005-0000-0000-00007C410000}"/>
    <cellStyle name="Vírgula 2 2 2 3 3 2 3" xfId="6962" xr:uid="{00000000-0005-0000-0000-00007D410000}"/>
    <cellStyle name="Vírgula 2 2 2 3 3 2 3 2" xfId="16795" xr:uid="{00000000-0005-0000-0000-00007E410000}"/>
    <cellStyle name="Vírgula 2 2 2 3 3 2 3 3" xfId="31452" xr:uid="{00000000-0005-0000-0000-00007F410000}"/>
    <cellStyle name="Vírgula 2 2 2 3 3 2 3 4" xfId="45455" xr:uid="{00000000-0005-0000-0000-000080410000}"/>
    <cellStyle name="Vírgula 2 2 2 3 3 2 4" xfId="14840" xr:uid="{00000000-0005-0000-0000-000081410000}"/>
    <cellStyle name="Vírgula 2 2 2 3 3 2 5" xfId="18341" xr:uid="{00000000-0005-0000-0000-000082410000}"/>
    <cellStyle name="Vírgula 2 2 2 3 3 2 6" xfId="20737" xr:uid="{00000000-0005-0000-0000-000083410000}"/>
    <cellStyle name="Vírgula 2 2 2 3 3 2 7" xfId="22751" xr:uid="{00000000-0005-0000-0000-000084410000}"/>
    <cellStyle name="Vírgula 2 2 2 3 3 2 8" xfId="25950" xr:uid="{00000000-0005-0000-0000-000085410000}"/>
    <cellStyle name="Vírgula 2 2 2 3 3 2 9" xfId="38273" xr:uid="{00000000-0005-0000-0000-000086410000}"/>
    <cellStyle name="Vírgula 2 2 2 3 3 3" xfId="8290" xr:uid="{00000000-0005-0000-0000-000087410000}"/>
    <cellStyle name="Vírgula 2 2 2 3 3 3 2" xfId="12080" xr:uid="{00000000-0005-0000-0000-000088410000}"/>
    <cellStyle name="Vírgula 2 2 2 3 3 3 2 2" xfId="34202" xr:uid="{00000000-0005-0000-0000-000089410000}"/>
    <cellStyle name="Vírgula 2 2 2 3 3 3 2 3" xfId="28700" xr:uid="{00000000-0005-0000-0000-00008A410000}"/>
    <cellStyle name="Vírgula 2 2 2 3 3 3 2 4" xfId="41894" xr:uid="{00000000-0005-0000-0000-00008B410000}"/>
    <cellStyle name="Vírgula 2 2 2 3 3 3 2 5" xfId="52996" xr:uid="{00000000-0005-0000-0000-00008C410000}"/>
    <cellStyle name="Vírgula 2 2 2 3 3 3 3" xfId="9753" xr:uid="{00000000-0005-0000-0000-00008D410000}"/>
    <cellStyle name="Vírgula 2 2 2 3 3 3 3 2" xfId="31451" xr:uid="{00000000-0005-0000-0000-00008E410000}"/>
    <cellStyle name="Vírgula 2 2 2 3 3 3 4" xfId="19213" xr:uid="{00000000-0005-0000-0000-00008F410000}"/>
    <cellStyle name="Vírgula 2 2 2 3 3 3 5" xfId="25949" xr:uid="{00000000-0005-0000-0000-000090410000}"/>
    <cellStyle name="Vírgula 2 2 2 3 3 3 6" xfId="38272" xr:uid="{00000000-0005-0000-0000-000091410000}"/>
    <cellStyle name="Vírgula 2 2 2 3 3 3 7" xfId="49190" xr:uid="{00000000-0005-0000-0000-000092410000}"/>
    <cellStyle name="Vírgula 2 2 2 3 3 4" xfId="6059" xr:uid="{00000000-0005-0000-0000-000093410000}"/>
    <cellStyle name="Vírgula 2 2 2 3 3 4 2" xfId="11739" xr:uid="{00000000-0005-0000-0000-000094410000}"/>
    <cellStyle name="Vírgula 2 2 2 3 3 4 2 2" xfId="33568" xr:uid="{00000000-0005-0000-0000-000095410000}"/>
    <cellStyle name="Vírgula 2 2 2 3 3 4 2 3" xfId="41260" xr:uid="{00000000-0005-0000-0000-000096410000}"/>
    <cellStyle name="Vírgula 2 2 2 3 3 4 2 4" xfId="52721" xr:uid="{00000000-0005-0000-0000-000097410000}"/>
    <cellStyle name="Vírgula 2 2 2 3 3 4 3" xfId="28066" xr:uid="{00000000-0005-0000-0000-000098410000}"/>
    <cellStyle name="Vírgula 2 2 2 3 3 4 4" xfId="37389" xr:uid="{00000000-0005-0000-0000-000099410000}"/>
    <cellStyle name="Vírgula 2 2 2 3 3 4 5" xfId="50771" xr:uid="{00000000-0005-0000-0000-00009A410000}"/>
    <cellStyle name="Vírgula 2 2 2 3 3 5" xfId="10995" xr:uid="{00000000-0005-0000-0000-00009B410000}"/>
    <cellStyle name="Vírgula 2 2 2 3 3 5 2" xfId="30817" xr:uid="{00000000-0005-0000-0000-00009C410000}"/>
    <cellStyle name="Vírgula 2 2 2 3 3 5 3" xfId="40503" xr:uid="{00000000-0005-0000-0000-00009D410000}"/>
    <cellStyle name="Vírgula 2 2 2 3 3 5 4" xfId="51974" xr:uid="{00000000-0005-0000-0000-00009E410000}"/>
    <cellStyle name="Vírgula 2 2 2 3 3 6" xfId="14210" xr:uid="{00000000-0005-0000-0000-00009F410000}"/>
    <cellStyle name="Vírgula 2 2 2 3 3 6 2" xfId="44584" xr:uid="{00000000-0005-0000-0000-0000A0410000}"/>
    <cellStyle name="Vírgula 2 2 2 3 3 7" xfId="14839" xr:uid="{00000000-0005-0000-0000-0000A1410000}"/>
    <cellStyle name="Vírgula 2 2 2 3 3 8" xfId="20736" xr:uid="{00000000-0005-0000-0000-0000A2410000}"/>
    <cellStyle name="Vírgula 2 2 2 3 3 9" xfId="22750" xr:uid="{00000000-0005-0000-0000-0000A3410000}"/>
    <cellStyle name="Vírgula 2 2 2 3 4" xfId="907" xr:uid="{00000000-0005-0000-0000-0000A4410000}"/>
    <cellStyle name="Vírgula 2 2 2 3 4 10" xfId="36062" xr:uid="{00000000-0005-0000-0000-0000A5410000}"/>
    <cellStyle name="Vírgula 2 2 2 3 4 11" xfId="46463" xr:uid="{00000000-0005-0000-0000-0000A6410000}"/>
    <cellStyle name="Vírgula 2 2 2 3 4 12" xfId="54395" xr:uid="{00000000-0005-0000-0000-0000A7410000}"/>
    <cellStyle name="Vírgula 2 2 2 3 4 13" xfId="3224" xr:uid="{00000000-0005-0000-0000-0000A8410000}"/>
    <cellStyle name="Vírgula 2 2 2 3 4 2" xfId="1855" xr:uid="{00000000-0005-0000-0000-0000A9410000}"/>
    <cellStyle name="Vírgula 2 2 2 3 4 2 10" xfId="47406" xr:uid="{00000000-0005-0000-0000-0000AA410000}"/>
    <cellStyle name="Vírgula 2 2 2 3 4 2 11" xfId="55332" xr:uid="{00000000-0005-0000-0000-0000AB410000}"/>
    <cellStyle name="Vírgula 2 2 2 3 4 2 12" xfId="3225" xr:uid="{00000000-0005-0000-0000-0000AC410000}"/>
    <cellStyle name="Vírgula 2 2 2 3 4 2 2" xfId="8705" xr:uid="{00000000-0005-0000-0000-0000AD410000}"/>
    <cellStyle name="Vírgula 2 2 2 3 4 2 2 2" xfId="17098" xr:uid="{00000000-0005-0000-0000-0000AE410000}"/>
    <cellStyle name="Vírgula 2 2 2 3 4 2 2 2 2" xfId="34205" xr:uid="{00000000-0005-0000-0000-0000AF410000}"/>
    <cellStyle name="Vírgula 2 2 2 3 4 2 2 3" xfId="19627" xr:uid="{00000000-0005-0000-0000-0000B0410000}"/>
    <cellStyle name="Vírgula 2 2 2 3 4 2 2 4" xfId="28703" xr:uid="{00000000-0005-0000-0000-0000B1410000}"/>
    <cellStyle name="Vírgula 2 2 2 3 4 2 2 5" xfId="41897" xr:uid="{00000000-0005-0000-0000-0000B2410000}"/>
    <cellStyle name="Vírgula 2 2 2 3 4 2 2 6" xfId="49605" xr:uid="{00000000-0005-0000-0000-0000B3410000}"/>
    <cellStyle name="Vírgula 2 2 2 3 4 2 3" xfId="6506" xr:uid="{00000000-0005-0000-0000-0000B4410000}"/>
    <cellStyle name="Vírgula 2 2 2 3 4 2 3 2" xfId="13143" xr:uid="{00000000-0005-0000-0000-0000B5410000}"/>
    <cellStyle name="Vírgula 2 2 2 3 4 2 3 3" xfId="31454" xr:uid="{00000000-0005-0000-0000-0000B6410000}"/>
    <cellStyle name="Vírgula 2 2 2 3 4 2 3 4" xfId="44999" xr:uid="{00000000-0005-0000-0000-0000B7410000}"/>
    <cellStyle name="Vírgula 2 2 2 3 4 2 4" xfId="14842" xr:uid="{00000000-0005-0000-0000-0000B8410000}"/>
    <cellStyle name="Vírgula 2 2 2 3 4 2 5" xfId="17999" xr:uid="{00000000-0005-0000-0000-0000B9410000}"/>
    <cellStyle name="Vírgula 2 2 2 3 4 2 6" xfId="20739" xr:uid="{00000000-0005-0000-0000-0000BA410000}"/>
    <cellStyle name="Vírgula 2 2 2 3 4 2 7" xfId="22753" xr:uid="{00000000-0005-0000-0000-0000BB410000}"/>
    <cellStyle name="Vírgula 2 2 2 3 4 2 8" xfId="25952" xr:uid="{00000000-0005-0000-0000-0000BC410000}"/>
    <cellStyle name="Vírgula 2 2 2 3 4 2 9" xfId="38275" xr:uid="{00000000-0005-0000-0000-0000BD410000}"/>
    <cellStyle name="Vírgula 2 2 2 3 4 3" xfId="7834" xr:uid="{00000000-0005-0000-0000-0000BE410000}"/>
    <cellStyle name="Vírgula 2 2 2 3 4 3 2" xfId="12081" xr:uid="{00000000-0005-0000-0000-0000BF410000}"/>
    <cellStyle name="Vírgula 2 2 2 3 4 3 2 2" xfId="34204" xr:uid="{00000000-0005-0000-0000-0000C0410000}"/>
    <cellStyle name="Vírgula 2 2 2 3 4 3 2 3" xfId="41896" xr:uid="{00000000-0005-0000-0000-0000C1410000}"/>
    <cellStyle name="Vírgula 2 2 2 3 4 3 2 4" xfId="52997" xr:uid="{00000000-0005-0000-0000-0000C2410000}"/>
    <cellStyle name="Vírgula 2 2 2 3 4 3 3" xfId="18757" xr:uid="{00000000-0005-0000-0000-0000C3410000}"/>
    <cellStyle name="Vírgula 2 2 2 3 4 3 4" xfId="28702" xr:uid="{00000000-0005-0000-0000-0000C4410000}"/>
    <cellStyle name="Vírgula 2 2 2 3 4 3 5" xfId="38274" xr:uid="{00000000-0005-0000-0000-0000C5410000}"/>
    <cellStyle name="Vírgula 2 2 2 3 4 3 6" xfId="48734" xr:uid="{00000000-0005-0000-0000-0000C6410000}"/>
    <cellStyle name="Vírgula 2 2 2 3 4 4" xfId="5567" xr:uid="{00000000-0005-0000-0000-0000C7410000}"/>
    <cellStyle name="Vírgula 2 2 2 3 4 4 2" xfId="16648" xr:uid="{00000000-0005-0000-0000-0000C8410000}"/>
    <cellStyle name="Vírgula 2 2 2 3 4 4 3" xfId="31453" xr:uid="{00000000-0005-0000-0000-0000C9410000}"/>
    <cellStyle name="Vírgula 2 2 2 3 4 4 4" xfId="40047" xr:uid="{00000000-0005-0000-0000-0000CA410000}"/>
    <cellStyle name="Vírgula 2 2 2 3 4 4 5" xfId="51518" xr:uid="{00000000-0005-0000-0000-0000CB410000}"/>
    <cellStyle name="Vírgula 2 2 2 3 4 5" xfId="13754" xr:uid="{00000000-0005-0000-0000-0000CC410000}"/>
    <cellStyle name="Vírgula 2 2 2 3 4 5 2" xfId="44128" xr:uid="{00000000-0005-0000-0000-0000CD410000}"/>
    <cellStyle name="Vírgula 2 2 2 3 4 6" xfId="14841" xr:uid="{00000000-0005-0000-0000-0000CE410000}"/>
    <cellStyle name="Vírgula 2 2 2 3 4 7" xfId="20738" xr:uid="{00000000-0005-0000-0000-0000CF410000}"/>
    <cellStyle name="Vírgula 2 2 2 3 4 8" xfId="22752" xr:uid="{00000000-0005-0000-0000-0000D0410000}"/>
    <cellStyle name="Vírgula 2 2 2 3 4 9" xfId="25951" xr:uid="{00000000-0005-0000-0000-0000D1410000}"/>
    <cellStyle name="Vírgula 2 2 2 3 5" xfId="679" xr:uid="{00000000-0005-0000-0000-0000D2410000}"/>
    <cellStyle name="Vírgula 2 2 2 3 5 10" xfId="46235" xr:uid="{00000000-0005-0000-0000-0000D3410000}"/>
    <cellStyle name="Vírgula 2 2 2 3 5 11" xfId="54167" xr:uid="{00000000-0005-0000-0000-0000D4410000}"/>
    <cellStyle name="Vírgula 2 2 2 3 5 12" xfId="3226" xr:uid="{00000000-0005-0000-0000-0000D5410000}"/>
    <cellStyle name="Vírgula 2 2 2 3 5 2" xfId="7606" xr:uid="{00000000-0005-0000-0000-0000D6410000}"/>
    <cellStyle name="Vírgula 2 2 2 3 5 2 2" xfId="17099" xr:uid="{00000000-0005-0000-0000-0000D7410000}"/>
    <cellStyle name="Vírgula 2 2 2 3 5 2 2 2" xfId="34206" xr:uid="{00000000-0005-0000-0000-0000D8410000}"/>
    <cellStyle name="Vírgula 2 2 2 3 5 2 3" xfId="19399" xr:uid="{00000000-0005-0000-0000-0000D9410000}"/>
    <cellStyle name="Vírgula 2 2 2 3 5 2 4" xfId="28704" xr:uid="{00000000-0005-0000-0000-0000DA410000}"/>
    <cellStyle name="Vírgula 2 2 2 3 5 2 5" xfId="41898" xr:uid="{00000000-0005-0000-0000-0000DB410000}"/>
    <cellStyle name="Vírgula 2 2 2 3 5 2 6" xfId="48506" xr:uid="{00000000-0005-0000-0000-0000DC410000}"/>
    <cellStyle name="Vírgula 2 2 2 3 5 3" xfId="5339" xr:uid="{00000000-0005-0000-0000-0000DD410000}"/>
    <cellStyle name="Vírgula 2 2 2 3 5 3 2" xfId="12876" xr:uid="{00000000-0005-0000-0000-0000DE410000}"/>
    <cellStyle name="Vírgula 2 2 2 3 5 3 3" xfId="31455" xr:uid="{00000000-0005-0000-0000-0000DF410000}"/>
    <cellStyle name="Vírgula 2 2 2 3 5 3 4" xfId="43900" xr:uid="{00000000-0005-0000-0000-0000E0410000}"/>
    <cellStyle name="Vírgula 2 2 2 3 5 4" xfId="14843" xr:uid="{00000000-0005-0000-0000-0000E1410000}"/>
    <cellStyle name="Vírgula 2 2 2 3 5 5" xfId="17882" xr:uid="{00000000-0005-0000-0000-0000E2410000}"/>
    <cellStyle name="Vírgula 2 2 2 3 5 6" xfId="20740" xr:uid="{00000000-0005-0000-0000-0000E3410000}"/>
    <cellStyle name="Vírgula 2 2 2 3 5 7" xfId="22754" xr:uid="{00000000-0005-0000-0000-0000E4410000}"/>
    <cellStyle name="Vírgula 2 2 2 3 5 8" xfId="25953" xr:uid="{00000000-0005-0000-0000-0000E5410000}"/>
    <cellStyle name="Vírgula 2 2 2 3 5 9" xfId="38276" xr:uid="{00000000-0005-0000-0000-0000E6410000}"/>
    <cellStyle name="Vírgula 2 2 2 3 6" xfId="1627" xr:uid="{00000000-0005-0000-0000-0000E7410000}"/>
    <cellStyle name="Vírgula 2 2 2 3 6 2" xfId="8477" xr:uid="{00000000-0005-0000-0000-0000E8410000}"/>
    <cellStyle name="Vírgula 2 2 2 3 6 2 2" xfId="34198" xr:uid="{00000000-0005-0000-0000-0000E9410000}"/>
    <cellStyle name="Vírgula 2 2 2 3 6 2 3" xfId="28696" xr:uid="{00000000-0005-0000-0000-0000EA410000}"/>
    <cellStyle name="Vírgula 2 2 2 3 6 2 4" xfId="41890" xr:uid="{00000000-0005-0000-0000-0000EB410000}"/>
    <cellStyle name="Vírgula 2 2 2 3 6 2 5" xfId="49377" xr:uid="{00000000-0005-0000-0000-0000EC410000}"/>
    <cellStyle name="Vírgula 2 2 2 3 6 3" xfId="16286" xr:uid="{00000000-0005-0000-0000-0000ED410000}"/>
    <cellStyle name="Vírgula 2 2 2 3 6 3 2" xfId="31447" xr:uid="{00000000-0005-0000-0000-0000EE410000}"/>
    <cellStyle name="Vírgula 2 2 2 3 6 3 3" xfId="44771" xr:uid="{00000000-0005-0000-0000-0000EF410000}"/>
    <cellStyle name="Vírgula 2 2 2 3 6 4" xfId="18529" xr:uid="{00000000-0005-0000-0000-0000F0410000}"/>
    <cellStyle name="Vírgula 2 2 2 3 6 5" xfId="25945" xr:uid="{00000000-0005-0000-0000-0000F1410000}"/>
    <cellStyle name="Vírgula 2 2 2 3 6 6" xfId="38268" xr:uid="{00000000-0005-0000-0000-0000F2410000}"/>
    <cellStyle name="Vírgula 2 2 2 3 6 7" xfId="47178" xr:uid="{00000000-0005-0000-0000-0000F3410000}"/>
    <cellStyle name="Vírgula 2 2 2 3 6 8" xfId="55104" xr:uid="{00000000-0005-0000-0000-0000F4410000}"/>
    <cellStyle name="Vírgula 2 2 2 3 6 9" xfId="6278" xr:uid="{00000000-0005-0000-0000-0000F5410000}"/>
    <cellStyle name="Vírgula 2 2 2 3 7" xfId="7206" xr:uid="{00000000-0005-0000-0000-0000F6410000}"/>
    <cellStyle name="Vírgula 2 2 2 3 7 2" xfId="11283" xr:uid="{00000000-0005-0000-0000-0000F7410000}"/>
    <cellStyle name="Vírgula 2 2 2 3 7 2 2" xfId="33112" xr:uid="{00000000-0005-0000-0000-0000F8410000}"/>
    <cellStyle name="Vírgula 2 2 2 3 7 2 3" xfId="40804" xr:uid="{00000000-0005-0000-0000-0000F9410000}"/>
    <cellStyle name="Vírgula 2 2 2 3 7 2 4" xfId="52265" xr:uid="{00000000-0005-0000-0000-0000FA410000}"/>
    <cellStyle name="Vírgula 2 2 2 3 7 3" xfId="27610" xr:uid="{00000000-0005-0000-0000-0000FB410000}"/>
    <cellStyle name="Vírgula 2 2 2 3 7 4" xfId="36933" xr:uid="{00000000-0005-0000-0000-0000FC410000}"/>
    <cellStyle name="Vírgula 2 2 2 3 7 5" xfId="48106" xr:uid="{00000000-0005-0000-0000-0000FD410000}"/>
    <cellStyle name="Vírgula 2 2 2 3 8" xfId="4866" xr:uid="{00000000-0005-0000-0000-0000FE410000}"/>
    <cellStyle name="Vírgula 2 2 2 3 8 2" xfId="10283" xr:uid="{00000000-0005-0000-0000-0000FF410000}"/>
    <cellStyle name="Vírgula 2 2 2 3 8 2 2" xfId="51406" xr:uid="{00000000-0005-0000-0000-000000420000}"/>
    <cellStyle name="Vírgula 2 2 2 3 8 3" xfId="30361" xr:uid="{00000000-0005-0000-0000-000001420000}"/>
    <cellStyle name="Vírgula 2 2 2 3 8 4" xfId="39819" xr:uid="{00000000-0005-0000-0000-000002420000}"/>
    <cellStyle name="Vírgula 2 2 2 3 8 5" xfId="51053" xr:uid="{00000000-0005-0000-0000-000003420000}"/>
    <cellStyle name="Vírgula 2 2 2 3 9" xfId="9584" xr:uid="{00000000-0005-0000-0000-000004420000}"/>
    <cellStyle name="Vírgula 2 2 2 3 9 2" xfId="43498" xr:uid="{00000000-0005-0000-0000-000005420000}"/>
    <cellStyle name="Vírgula 2 2 2 3 9 3" xfId="50540" xr:uid="{00000000-0005-0000-0000-000006420000}"/>
    <cellStyle name="Vírgula 2 2 2 4" xfId="134" xr:uid="{00000000-0005-0000-0000-000007420000}"/>
    <cellStyle name="Vírgula 2 2 2 4 10" xfId="14844" xr:uid="{00000000-0005-0000-0000-000008420000}"/>
    <cellStyle name="Vírgula 2 2 2 4 11" xfId="20741" xr:uid="{00000000-0005-0000-0000-000009420000}"/>
    <cellStyle name="Vírgula 2 2 2 4 12" xfId="22755" xr:uid="{00000000-0005-0000-0000-00000A420000}"/>
    <cellStyle name="Vírgula 2 2 2 4 13" xfId="24416" xr:uid="{00000000-0005-0000-0000-00000B420000}"/>
    <cellStyle name="Vírgula 2 2 2 4 14" xfId="35993" xr:uid="{00000000-0005-0000-0000-00000C420000}"/>
    <cellStyle name="Vírgula 2 2 2 4 15" xfId="45691" xr:uid="{00000000-0005-0000-0000-00000D420000}"/>
    <cellStyle name="Vírgula 2 2 2 4 16" xfId="53624" xr:uid="{00000000-0005-0000-0000-00000E420000}"/>
    <cellStyle name="Vírgula 2 2 2 4 17" xfId="3227" xr:uid="{00000000-0005-0000-0000-00000F420000}"/>
    <cellStyle name="Vírgula 2 2 2 4 2" xfId="415" xr:uid="{00000000-0005-0000-0000-000010420000}"/>
    <cellStyle name="Vírgula 2 2 2 4 2 10" xfId="24692" xr:uid="{00000000-0005-0000-0000-000011420000}"/>
    <cellStyle name="Vírgula 2 2 2 4 2 11" xfId="36257" xr:uid="{00000000-0005-0000-0000-000012420000}"/>
    <cellStyle name="Vírgula 2 2 2 4 2 12" xfId="45971" xr:uid="{00000000-0005-0000-0000-000013420000}"/>
    <cellStyle name="Vírgula 2 2 2 4 2 13" xfId="53903" xr:uid="{00000000-0005-0000-0000-000014420000}"/>
    <cellStyle name="Vírgula 2 2 2 4 2 14" xfId="3228" xr:uid="{00000000-0005-0000-0000-000015420000}"/>
    <cellStyle name="Vírgula 2 2 2 4 2 2" xfId="1090" xr:uid="{00000000-0005-0000-0000-000016420000}"/>
    <cellStyle name="Vírgula 2 2 2 4 2 2 10" xfId="46646" xr:uid="{00000000-0005-0000-0000-000017420000}"/>
    <cellStyle name="Vírgula 2 2 2 4 2 2 11" xfId="54578" xr:uid="{00000000-0005-0000-0000-000018420000}"/>
    <cellStyle name="Vírgula 2 2 2 4 2 2 12" xfId="3229" xr:uid="{00000000-0005-0000-0000-000019420000}"/>
    <cellStyle name="Vírgula 2 2 2 4 2 2 2" xfId="8005" xr:uid="{00000000-0005-0000-0000-00001A420000}"/>
    <cellStyle name="Vírgula 2 2 2 4 2 2 2 2" xfId="17100" xr:uid="{00000000-0005-0000-0000-00001B420000}"/>
    <cellStyle name="Vírgula 2 2 2 4 2 2 2 2 2" xfId="34209" xr:uid="{00000000-0005-0000-0000-00001C420000}"/>
    <cellStyle name="Vírgula 2 2 2 4 2 2 2 3" xfId="19798" xr:uid="{00000000-0005-0000-0000-00001D420000}"/>
    <cellStyle name="Vírgula 2 2 2 4 2 2 2 4" xfId="28707" xr:uid="{00000000-0005-0000-0000-00001E420000}"/>
    <cellStyle name="Vírgula 2 2 2 4 2 2 2 5" xfId="41901" xr:uid="{00000000-0005-0000-0000-00001F420000}"/>
    <cellStyle name="Vírgula 2 2 2 4 2 2 2 6" xfId="48905" xr:uid="{00000000-0005-0000-0000-000020420000}"/>
    <cellStyle name="Vírgula 2 2 2 4 2 2 3" xfId="5750" xr:uid="{00000000-0005-0000-0000-000021420000}"/>
    <cellStyle name="Vírgula 2 2 2 4 2 2 3 2" xfId="10135" xr:uid="{00000000-0005-0000-0000-000022420000}"/>
    <cellStyle name="Vírgula 2 2 2 4 2 2 3 3" xfId="31458" xr:uid="{00000000-0005-0000-0000-000023420000}"/>
    <cellStyle name="Vírgula 2 2 2 4 2 2 3 4" xfId="44299" xr:uid="{00000000-0005-0000-0000-000024420000}"/>
    <cellStyle name="Vírgula 2 2 2 4 2 2 4" xfId="14846" xr:uid="{00000000-0005-0000-0000-000025420000}"/>
    <cellStyle name="Vírgula 2 2 2 4 2 2 5" xfId="18113" xr:uid="{00000000-0005-0000-0000-000026420000}"/>
    <cellStyle name="Vírgula 2 2 2 4 2 2 6" xfId="20743" xr:uid="{00000000-0005-0000-0000-000027420000}"/>
    <cellStyle name="Vírgula 2 2 2 4 2 2 7" xfId="22757" xr:uid="{00000000-0005-0000-0000-000028420000}"/>
    <cellStyle name="Vírgula 2 2 2 4 2 2 8" xfId="25956" xr:uid="{00000000-0005-0000-0000-000029420000}"/>
    <cellStyle name="Vírgula 2 2 2 4 2 2 9" xfId="38279" xr:uid="{00000000-0005-0000-0000-00002A420000}"/>
    <cellStyle name="Vírgula 2 2 2 4 2 3" xfId="2026" xr:uid="{00000000-0005-0000-0000-00002B420000}"/>
    <cellStyle name="Vírgula 2 2 2 4 2 3 2" xfId="8876" xr:uid="{00000000-0005-0000-0000-00002C420000}"/>
    <cellStyle name="Vírgula 2 2 2 4 2 3 2 2" xfId="34208" xr:uid="{00000000-0005-0000-0000-00002D420000}"/>
    <cellStyle name="Vírgula 2 2 2 4 2 3 2 3" xfId="28706" xr:uid="{00000000-0005-0000-0000-00002E420000}"/>
    <cellStyle name="Vírgula 2 2 2 4 2 3 2 4" xfId="41900" xr:uid="{00000000-0005-0000-0000-00002F420000}"/>
    <cellStyle name="Vírgula 2 2 2 4 2 3 2 5" xfId="49776" xr:uid="{00000000-0005-0000-0000-000030420000}"/>
    <cellStyle name="Vírgula 2 2 2 4 2 3 3" xfId="12462" xr:uid="{00000000-0005-0000-0000-000031420000}"/>
    <cellStyle name="Vírgula 2 2 2 4 2 3 3 2" xfId="31457" xr:uid="{00000000-0005-0000-0000-000032420000}"/>
    <cellStyle name="Vírgula 2 2 2 4 2 3 3 3" xfId="45170" xr:uid="{00000000-0005-0000-0000-000033420000}"/>
    <cellStyle name="Vírgula 2 2 2 4 2 3 4" xfId="18928" xr:uid="{00000000-0005-0000-0000-000034420000}"/>
    <cellStyle name="Vírgula 2 2 2 4 2 3 5" xfId="25955" xr:uid="{00000000-0005-0000-0000-000035420000}"/>
    <cellStyle name="Vírgula 2 2 2 4 2 3 6" xfId="38278" xr:uid="{00000000-0005-0000-0000-000036420000}"/>
    <cellStyle name="Vírgula 2 2 2 4 2 3 7" xfId="47577" xr:uid="{00000000-0005-0000-0000-000037420000}"/>
    <cellStyle name="Vírgula 2 2 2 4 2 3 8" xfId="55503" xr:uid="{00000000-0005-0000-0000-000038420000}"/>
    <cellStyle name="Vírgula 2 2 2 4 2 3 9" xfId="6677" xr:uid="{00000000-0005-0000-0000-000039420000}"/>
    <cellStyle name="Vírgula 2 2 2 4 2 4" xfId="7378" xr:uid="{00000000-0005-0000-0000-00003A420000}"/>
    <cellStyle name="Vírgula 2 2 2 4 2 4 2" xfId="11454" xr:uid="{00000000-0005-0000-0000-00003B420000}"/>
    <cellStyle name="Vírgula 2 2 2 4 2 4 2 2" xfId="33283" xr:uid="{00000000-0005-0000-0000-00003C420000}"/>
    <cellStyle name="Vírgula 2 2 2 4 2 4 2 3" xfId="40975" xr:uid="{00000000-0005-0000-0000-00003D420000}"/>
    <cellStyle name="Vírgula 2 2 2 4 2 4 2 4" xfId="52436" xr:uid="{00000000-0005-0000-0000-00003E420000}"/>
    <cellStyle name="Vírgula 2 2 2 4 2 4 3" xfId="27781" xr:uid="{00000000-0005-0000-0000-00003F420000}"/>
    <cellStyle name="Vírgula 2 2 2 4 2 4 4" xfId="37104" xr:uid="{00000000-0005-0000-0000-000040420000}"/>
    <cellStyle name="Vírgula 2 2 2 4 2 4 5" xfId="48278" xr:uid="{00000000-0005-0000-0000-000041420000}"/>
    <cellStyle name="Vírgula 2 2 2 4 2 5" xfId="5075" xr:uid="{00000000-0005-0000-0000-000042420000}"/>
    <cellStyle name="Vírgula 2 2 2 4 2 5 2" xfId="30532" xr:uid="{00000000-0005-0000-0000-000043420000}"/>
    <cellStyle name="Vírgula 2 2 2 4 2 5 3" xfId="40218" xr:uid="{00000000-0005-0000-0000-000044420000}"/>
    <cellStyle name="Vírgula 2 2 2 4 2 5 4" xfId="51689" xr:uid="{00000000-0005-0000-0000-000045420000}"/>
    <cellStyle name="Vírgula 2 2 2 4 2 6" xfId="13925" xr:uid="{00000000-0005-0000-0000-000046420000}"/>
    <cellStyle name="Vírgula 2 2 2 4 2 6 2" xfId="43672" xr:uid="{00000000-0005-0000-0000-000047420000}"/>
    <cellStyle name="Vírgula 2 2 2 4 2 7" xfId="14845" xr:uid="{00000000-0005-0000-0000-000048420000}"/>
    <cellStyle name="Vírgula 2 2 2 4 2 8" xfId="20742" xr:uid="{00000000-0005-0000-0000-000049420000}"/>
    <cellStyle name="Vírgula 2 2 2 4 2 9" xfId="22756" xr:uid="{00000000-0005-0000-0000-00004A420000}"/>
    <cellStyle name="Vírgula 2 2 2 4 3" xfId="1330" xr:uid="{00000000-0005-0000-0000-00004B420000}"/>
    <cellStyle name="Vírgula 2 2 2 4 3 10" xfId="24968" xr:uid="{00000000-0005-0000-0000-00004C420000}"/>
    <cellStyle name="Vírgula 2 2 2 4 3 11" xfId="36533" xr:uid="{00000000-0005-0000-0000-00004D420000}"/>
    <cellStyle name="Vírgula 2 2 2 4 3 12" xfId="46886" xr:uid="{00000000-0005-0000-0000-00004E420000}"/>
    <cellStyle name="Vírgula 2 2 2 4 3 13" xfId="54818" xr:uid="{00000000-0005-0000-0000-00004F420000}"/>
    <cellStyle name="Vírgula 2 2 2 4 3 14" xfId="3230" xr:uid="{00000000-0005-0000-0000-000050420000}"/>
    <cellStyle name="Vírgula 2 2 2 4 3 2" xfId="2254" xr:uid="{00000000-0005-0000-0000-000051420000}"/>
    <cellStyle name="Vírgula 2 2 2 4 3 2 10" xfId="47805" xr:uid="{00000000-0005-0000-0000-000052420000}"/>
    <cellStyle name="Vírgula 2 2 2 4 3 2 11" xfId="55731" xr:uid="{00000000-0005-0000-0000-000053420000}"/>
    <cellStyle name="Vírgula 2 2 2 4 3 2 12" xfId="3231" xr:uid="{00000000-0005-0000-0000-000054420000}"/>
    <cellStyle name="Vírgula 2 2 2 4 3 2 2" xfId="9104" xr:uid="{00000000-0005-0000-0000-000055420000}"/>
    <cellStyle name="Vírgula 2 2 2 4 3 2 2 2" xfId="17101" xr:uid="{00000000-0005-0000-0000-000056420000}"/>
    <cellStyle name="Vírgula 2 2 2 4 3 2 2 2 2" xfId="34211" xr:uid="{00000000-0005-0000-0000-000057420000}"/>
    <cellStyle name="Vírgula 2 2 2 4 3 2 2 3" xfId="20026" xr:uid="{00000000-0005-0000-0000-000058420000}"/>
    <cellStyle name="Vírgula 2 2 2 4 3 2 2 4" xfId="28709" xr:uid="{00000000-0005-0000-0000-000059420000}"/>
    <cellStyle name="Vírgula 2 2 2 4 3 2 2 5" xfId="41903" xr:uid="{00000000-0005-0000-0000-00005A420000}"/>
    <cellStyle name="Vírgula 2 2 2 4 3 2 2 6" xfId="50004" xr:uid="{00000000-0005-0000-0000-00005B420000}"/>
    <cellStyle name="Vírgula 2 2 2 4 3 2 3" xfId="6905" xr:uid="{00000000-0005-0000-0000-00005C420000}"/>
    <cellStyle name="Vírgula 2 2 2 4 3 2 3 2" xfId="13083" xr:uid="{00000000-0005-0000-0000-00005D420000}"/>
    <cellStyle name="Vírgula 2 2 2 4 3 2 3 3" xfId="31460" xr:uid="{00000000-0005-0000-0000-00005E420000}"/>
    <cellStyle name="Vírgula 2 2 2 4 3 2 3 4" xfId="45398" xr:uid="{00000000-0005-0000-0000-00005F420000}"/>
    <cellStyle name="Vírgula 2 2 2 4 3 2 4" xfId="14848" xr:uid="{00000000-0005-0000-0000-000060420000}"/>
    <cellStyle name="Vírgula 2 2 2 4 3 2 5" xfId="18284" xr:uid="{00000000-0005-0000-0000-000061420000}"/>
    <cellStyle name="Vírgula 2 2 2 4 3 2 6" xfId="20745" xr:uid="{00000000-0005-0000-0000-000062420000}"/>
    <cellStyle name="Vírgula 2 2 2 4 3 2 7" xfId="22759" xr:uid="{00000000-0005-0000-0000-000063420000}"/>
    <cellStyle name="Vírgula 2 2 2 4 3 2 8" xfId="25958" xr:uid="{00000000-0005-0000-0000-000064420000}"/>
    <cellStyle name="Vírgula 2 2 2 4 3 2 9" xfId="38281" xr:uid="{00000000-0005-0000-0000-000065420000}"/>
    <cellStyle name="Vírgula 2 2 2 4 3 3" xfId="8233" xr:uid="{00000000-0005-0000-0000-000066420000}"/>
    <cellStyle name="Vírgula 2 2 2 4 3 3 2" xfId="12084" xr:uid="{00000000-0005-0000-0000-000067420000}"/>
    <cellStyle name="Vírgula 2 2 2 4 3 3 2 2" xfId="34210" xr:uid="{00000000-0005-0000-0000-000068420000}"/>
    <cellStyle name="Vírgula 2 2 2 4 3 3 2 3" xfId="28708" xr:uid="{00000000-0005-0000-0000-000069420000}"/>
    <cellStyle name="Vírgula 2 2 2 4 3 3 2 4" xfId="41902" xr:uid="{00000000-0005-0000-0000-00006A420000}"/>
    <cellStyle name="Vírgula 2 2 2 4 3 3 2 5" xfId="52999" xr:uid="{00000000-0005-0000-0000-00006B420000}"/>
    <cellStyle name="Vírgula 2 2 2 4 3 3 3" xfId="11899" xr:uid="{00000000-0005-0000-0000-00006C420000}"/>
    <cellStyle name="Vírgula 2 2 2 4 3 3 3 2" xfId="31459" xr:uid="{00000000-0005-0000-0000-00006D420000}"/>
    <cellStyle name="Vírgula 2 2 2 4 3 3 4" xfId="19156" xr:uid="{00000000-0005-0000-0000-00006E420000}"/>
    <cellStyle name="Vírgula 2 2 2 4 3 3 5" xfId="25957" xr:uid="{00000000-0005-0000-0000-00006F420000}"/>
    <cellStyle name="Vírgula 2 2 2 4 3 3 6" xfId="38280" xr:uid="{00000000-0005-0000-0000-000070420000}"/>
    <cellStyle name="Vírgula 2 2 2 4 3 3 7" xfId="49133" xr:uid="{00000000-0005-0000-0000-000071420000}"/>
    <cellStyle name="Vírgula 2 2 2 4 3 4" xfId="5990" xr:uid="{00000000-0005-0000-0000-000072420000}"/>
    <cellStyle name="Vírgula 2 2 2 4 3 4 2" xfId="11682" xr:uid="{00000000-0005-0000-0000-000073420000}"/>
    <cellStyle name="Vírgula 2 2 2 4 3 4 2 2" xfId="33511" xr:uid="{00000000-0005-0000-0000-000074420000}"/>
    <cellStyle name="Vírgula 2 2 2 4 3 4 2 3" xfId="41203" xr:uid="{00000000-0005-0000-0000-000075420000}"/>
    <cellStyle name="Vírgula 2 2 2 4 3 4 2 4" xfId="52664" xr:uid="{00000000-0005-0000-0000-000076420000}"/>
    <cellStyle name="Vírgula 2 2 2 4 3 4 3" xfId="28009" xr:uid="{00000000-0005-0000-0000-000077420000}"/>
    <cellStyle name="Vírgula 2 2 2 4 3 4 4" xfId="37332" xr:uid="{00000000-0005-0000-0000-000078420000}"/>
    <cellStyle name="Vírgula 2 2 2 4 3 4 5" xfId="50211" xr:uid="{00000000-0005-0000-0000-000079420000}"/>
    <cellStyle name="Vírgula 2 2 2 4 3 5" xfId="10938" xr:uid="{00000000-0005-0000-0000-00007A420000}"/>
    <cellStyle name="Vírgula 2 2 2 4 3 5 2" xfId="30760" xr:uid="{00000000-0005-0000-0000-00007B420000}"/>
    <cellStyle name="Vírgula 2 2 2 4 3 5 3" xfId="40446" xr:uid="{00000000-0005-0000-0000-00007C420000}"/>
    <cellStyle name="Vírgula 2 2 2 4 3 5 4" xfId="51917" xr:uid="{00000000-0005-0000-0000-00007D420000}"/>
    <cellStyle name="Vírgula 2 2 2 4 3 6" xfId="14153" xr:uid="{00000000-0005-0000-0000-00007E420000}"/>
    <cellStyle name="Vírgula 2 2 2 4 3 6 2" xfId="44527" xr:uid="{00000000-0005-0000-0000-00007F420000}"/>
    <cellStyle name="Vírgula 2 2 2 4 3 7" xfId="14847" xr:uid="{00000000-0005-0000-0000-000080420000}"/>
    <cellStyle name="Vírgula 2 2 2 4 3 8" xfId="20744" xr:uid="{00000000-0005-0000-0000-000081420000}"/>
    <cellStyle name="Vírgula 2 2 2 4 3 9" xfId="22758" xr:uid="{00000000-0005-0000-0000-000082420000}"/>
    <cellStyle name="Vírgula 2 2 2 4 4" xfId="850" xr:uid="{00000000-0005-0000-0000-000083420000}"/>
    <cellStyle name="Vírgula 2 2 2 4 4 10" xfId="46406" xr:uid="{00000000-0005-0000-0000-000084420000}"/>
    <cellStyle name="Vírgula 2 2 2 4 4 11" xfId="54338" xr:uid="{00000000-0005-0000-0000-000085420000}"/>
    <cellStyle name="Vírgula 2 2 2 4 4 12" xfId="3232" xr:uid="{00000000-0005-0000-0000-000086420000}"/>
    <cellStyle name="Vírgula 2 2 2 4 4 2" xfId="7777" xr:uid="{00000000-0005-0000-0000-000087420000}"/>
    <cellStyle name="Vírgula 2 2 2 4 4 2 2" xfId="9516" xr:uid="{00000000-0005-0000-0000-000088420000}"/>
    <cellStyle name="Vírgula 2 2 2 4 4 2 2 2" xfId="34212" xr:uid="{00000000-0005-0000-0000-000089420000}"/>
    <cellStyle name="Vírgula 2 2 2 4 4 2 3" xfId="9274" xr:uid="{00000000-0005-0000-0000-00008A420000}"/>
    <cellStyle name="Vírgula 2 2 2 4 4 2 4" xfId="19570" xr:uid="{00000000-0005-0000-0000-00008B420000}"/>
    <cellStyle name="Vírgula 2 2 2 4 4 2 5" xfId="28710" xr:uid="{00000000-0005-0000-0000-00008C420000}"/>
    <cellStyle name="Vírgula 2 2 2 4 4 2 6" xfId="41904" xr:uid="{00000000-0005-0000-0000-00008D420000}"/>
    <cellStyle name="Vírgula 2 2 2 4 4 2 7" xfId="48677" xr:uid="{00000000-0005-0000-0000-00008E420000}"/>
    <cellStyle name="Vírgula 2 2 2 4 4 3" xfId="5510" xr:uid="{00000000-0005-0000-0000-00008F420000}"/>
    <cellStyle name="Vírgula 2 2 2 4 4 3 2" xfId="16338" xr:uid="{00000000-0005-0000-0000-000090420000}"/>
    <cellStyle name="Vírgula 2 2 2 4 4 3 3" xfId="31461" xr:uid="{00000000-0005-0000-0000-000091420000}"/>
    <cellStyle name="Vírgula 2 2 2 4 4 3 4" xfId="44071" xr:uid="{00000000-0005-0000-0000-000092420000}"/>
    <cellStyle name="Vírgula 2 2 2 4 4 4" xfId="13697" xr:uid="{00000000-0005-0000-0000-000093420000}"/>
    <cellStyle name="Vírgula 2 2 2 4 4 5" xfId="14849" xr:uid="{00000000-0005-0000-0000-000094420000}"/>
    <cellStyle name="Vírgula 2 2 2 4 4 6" xfId="20746" xr:uid="{00000000-0005-0000-0000-000095420000}"/>
    <cellStyle name="Vírgula 2 2 2 4 4 7" xfId="22760" xr:uid="{00000000-0005-0000-0000-000096420000}"/>
    <cellStyle name="Vírgula 2 2 2 4 4 8" xfId="25959" xr:uid="{00000000-0005-0000-0000-000097420000}"/>
    <cellStyle name="Vírgula 2 2 2 4 4 9" xfId="38282" xr:uid="{00000000-0005-0000-0000-000098420000}"/>
    <cellStyle name="Vírgula 2 2 2 4 5" xfId="1798" xr:uid="{00000000-0005-0000-0000-000099420000}"/>
    <cellStyle name="Vírgula 2 2 2 4 5 10" xfId="47349" xr:uid="{00000000-0005-0000-0000-00009A420000}"/>
    <cellStyle name="Vírgula 2 2 2 4 5 11" xfId="55275" xr:uid="{00000000-0005-0000-0000-00009B420000}"/>
    <cellStyle name="Vírgula 2 2 2 4 5 12" xfId="3233" xr:uid="{00000000-0005-0000-0000-00009C420000}"/>
    <cellStyle name="Vírgula 2 2 2 4 5 2" xfId="8648" xr:uid="{00000000-0005-0000-0000-00009D420000}"/>
    <cellStyle name="Vírgula 2 2 2 4 5 2 2" xfId="17102" xr:uid="{00000000-0005-0000-0000-00009E420000}"/>
    <cellStyle name="Vírgula 2 2 2 4 5 2 2 2" xfId="34213" xr:uid="{00000000-0005-0000-0000-00009F420000}"/>
    <cellStyle name="Vírgula 2 2 2 4 5 2 3" xfId="28711" xr:uid="{00000000-0005-0000-0000-0000A0420000}"/>
    <cellStyle name="Vírgula 2 2 2 4 5 2 4" xfId="41905" xr:uid="{00000000-0005-0000-0000-0000A1420000}"/>
    <cellStyle name="Vírgula 2 2 2 4 5 2 5" xfId="49548" xr:uid="{00000000-0005-0000-0000-0000A2420000}"/>
    <cellStyle name="Vírgula 2 2 2 4 5 3" xfId="6449" xr:uid="{00000000-0005-0000-0000-0000A3420000}"/>
    <cellStyle name="Vírgula 2 2 2 4 5 3 2" xfId="31462" xr:uid="{00000000-0005-0000-0000-0000A4420000}"/>
    <cellStyle name="Vírgula 2 2 2 4 5 3 3" xfId="44942" xr:uid="{00000000-0005-0000-0000-0000A5420000}"/>
    <cellStyle name="Vírgula 2 2 2 4 5 4" xfId="14850" xr:uid="{00000000-0005-0000-0000-0000A6420000}"/>
    <cellStyle name="Vírgula 2 2 2 4 5 5" xfId="18700" xr:uid="{00000000-0005-0000-0000-0000A7420000}"/>
    <cellStyle name="Vírgula 2 2 2 4 5 6" xfId="20747" xr:uid="{00000000-0005-0000-0000-0000A8420000}"/>
    <cellStyle name="Vírgula 2 2 2 4 5 7" xfId="22761" xr:uid="{00000000-0005-0000-0000-0000A9420000}"/>
    <cellStyle name="Vírgula 2 2 2 4 5 8" xfId="25960" xr:uid="{00000000-0005-0000-0000-0000AA420000}"/>
    <cellStyle name="Vírgula 2 2 2 4 5 9" xfId="38283" xr:uid="{00000000-0005-0000-0000-0000AB420000}"/>
    <cellStyle name="Vírgula 2 2 2 4 6" xfId="7149" xr:uid="{00000000-0005-0000-0000-0000AC420000}"/>
    <cellStyle name="Vírgula 2 2 2 4 6 2" xfId="12082" xr:uid="{00000000-0005-0000-0000-0000AD420000}"/>
    <cellStyle name="Vírgula 2 2 2 4 6 2 2" xfId="34207" xr:uid="{00000000-0005-0000-0000-0000AE420000}"/>
    <cellStyle name="Vírgula 2 2 2 4 6 2 3" xfId="28705" xr:uid="{00000000-0005-0000-0000-0000AF420000}"/>
    <cellStyle name="Vírgula 2 2 2 4 6 2 4" xfId="41899" xr:uid="{00000000-0005-0000-0000-0000B0420000}"/>
    <cellStyle name="Vírgula 2 2 2 4 6 2 5" xfId="52998" xr:uid="{00000000-0005-0000-0000-0000B1420000}"/>
    <cellStyle name="Vírgula 2 2 2 4 6 3" xfId="16449" xr:uid="{00000000-0005-0000-0000-0000B2420000}"/>
    <cellStyle name="Vírgula 2 2 2 4 6 3 2" xfId="31456" xr:uid="{00000000-0005-0000-0000-0000B3420000}"/>
    <cellStyle name="Vírgula 2 2 2 4 6 4" xfId="25954" xr:uid="{00000000-0005-0000-0000-0000B4420000}"/>
    <cellStyle name="Vírgula 2 2 2 4 6 5" xfId="38277" xr:uid="{00000000-0005-0000-0000-0000B5420000}"/>
    <cellStyle name="Vírgula 2 2 2 4 6 6" xfId="48049" xr:uid="{00000000-0005-0000-0000-0000B6420000}"/>
    <cellStyle name="Vírgula 2 2 2 4 7" xfId="4797" xr:uid="{00000000-0005-0000-0000-0000B7420000}"/>
    <cellStyle name="Vírgula 2 2 2 4 7 2" xfId="11226" xr:uid="{00000000-0005-0000-0000-0000B8420000}"/>
    <cellStyle name="Vírgula 2 2 2 4 7 2 2" xfId="33055" xr:uid="{00000000-0005-0000-0000-0000B9420000}"/>
    <cellStyle name="Vírgula 2 2 2 4 7 2 3" xfId="40747" xr:uid="{00000000-0005-0000-0000-0000BA420000}"/>
    <cellStyle name="Vírgula 2 2 2 4 7 2 4" xfId="52208" xr:uid="{00000000-0005-0000-0000-0000BB420000}"/>
    <cellStyle name="Vírgula 2 2 2 4 7 3" xfId="27553" xr:uid="{00000000-0005-0000-0000-0000BC420000}"/>
    <cellStyle name="Vírgula 2 2 2 4 7 4" xfId="36876" xr:uid="{00000000-0005-0000-0000-0000BD420000}"/>
    <cellStyle name="Vírgula 2 2 2 4 7 5" xfId="50813" xr:uid="{00000000-0005-0000-0000-0000BE420000}"/>
    <cellStyle name="Vírgula 2 2 2 4 8" xfId="9818" xr:uid="{00000000-0005-0000-0000-0000BF420000}"/>
    <cellStyle name="Vírgula 2 2 2 4 8 2" xfId="30304" xr:uid="{00000000-0005-0000-0000-0000C0420000}"/>
    <cellStyle name="Vírgula 2 2 2 4 8 3" xfId="39990" xr:uid="{00000000-0005-0000-0000-0000C1420000}"/>
    <cellStyle name="Vírgula 2 2 2 4 8 4" xfId="50561" xr:uid="{00000000-0005-0000-0000-0000C2420000}"/>
    <cellStyle name="Vírgula 2 2 2 4 9" xfId="13416" xr:uid="{00000000-0005-0000-0000-0000C3420000}"/>
    <cellStyle name="Vírgula 2 2 2 4 9 2" xfId="43441" xr:uid="{00000000-0005-0000-0000-0000C4420000}"/>
    <cellStyle name="Vírgula 2 2 2 5" xfId="272" xr:uid="{00000000-0005-0000-0000-0000C5420000}"/>
    <cellStyle name="Vírgula 2 2 2 5 10" xfId="14851" xr:uid="{00000000-0005-0000-0000-0000C6420000}"/>
    <cellStyle name="Vírgula 2 2 2 5 11" xfId="20748" xr:uid="{00000000-0005-0000-0000-0000C7420000}"/>
    <cellStyle name="Vírgula 2 2 2 5 12" xfId="22762" xr:uid="{00000000-0005-0000-0000-0000C8420000}"/>
    <cellStyle name="Vírgula 2 2 2 5 13" xfId="24554" xr:uid="{00000000-0005-0000-0000-0000C9420000}"/>
    <cellStyle name="Vírgula 2 2 2 5 14" xfId="36119" xr:uid="{00000000-0005-0000-0000-0000CA420000}"/>
    <cellStyle name="Vírgula 2 2 2 5 15" xfId="45829" xr:uid="{00000000-0005-0000-0000-0000CB420000}"/>
    <cellStyle name="Vírgula 2 2 2 5 16" xfId="53762" xr:uid="{00000000-0005-0000-0000-0000CC420000}"/>
    <cellStyle name="Vírgula 2 2 2 5 17" xfId="3234" xr:uid="{00000000-0005-0000-0000-0000CD420000}"/>
    <cellStyle name="Vírgula 2 2 2 5 2" xfId="553" xr:uid="{00000000-0005-0000-0000-0000CE420000}"/>
    <cellStyle name="Vírgula 2 2 2 5 2 10" xfId="24830" xr:uid="{00000000-0005-0000-0000-0000CF420000}"/>
    <cellStyle name="Vírgula 2 2 2 5 2 11" xfId="36395" xr:uid="{00000000-0005-0000-0000-0000D0420000}"/>
    <cellStyle name="Vírgula 2 2 2 5 2 12" xfId="46109" xr:uid="{00000000-0005-0000-0000-0000D1420000}"/>
    <cellStyle name="Vírgula 2 2 2 5 2 13" xfId="54041" xr:uid="{00000000-0005-0000-0000-0000D2420000}"/>
    <cellStyle name="Vírgula 2 2 2 5 2 14" xfId="3235" xr:uid="{00000000-0005-0000-0000-0000D3420000}"/>
    <cellStyle name="Vírgula 2 2 2 5 2 2" xfId="1204" xr:uid="{00000000-0005-0000-0000-0000D4420000}"/>
    <cellStyle name="Vírgula 2 2 2 5 2 2 10" xfId="46760" xr:uid="{00000000-0005-0000-0000-0000D5420000}"/>
    <cellStyle name="Vírgula 2 2 2 5 2 2 11" xfId="54692" xr:uid="{00000000-0005-0000-0000-0000D6420000}"/>
    <cellStyle name="Vírgula 2 2 2 5 2 2 12" xfId="3236" xr:uid="{00000000-0005-0000-0000-0000D7420000}"/>
    <cellStyle name="Vírgula 2 2 2 5 2 2 2" xfId="8119" xr:uid="{00000000-0005-0000-0000-0000D8420000}"/>
    <cellStyle name="Vírgula 2 2 2 5 2 2 2 2" xfId="17103" xr:uid="{00000000-0005-0000-0000-0000D9420000}"/>
    <cellStyle name="Vírgula 2 2 2 5 2 2 2 2 2" xfId="34216" xr:uid="{00000000-0005-0000-0000-0000DA420000}"/>
    <cellStyle name="Vírgula 2 2 2 5 2 2 2 3" xfId="19912" xr:uid="{00000000-0005-0000-0000-0000DB420000}"/>
    <cellStyle name="Vírgula 2 2 2 5 2 2 2 4" xfId="28714" xr:uid="{00000000-0005-0000-0000-0000DC420000}"/>
    <cellStyle name="Vírgula 2 2 2 5 2 2 2 5" xfId="41908" xr:uid="{00000000-0005-0000-0000-0000DD420000}"/>
    <cellStyle name="Vírgula 2 2 2 5 2 2 2 6" xfId="49019" xr:uid="{00000000-0005-0000-0000-0000DE420000}"/>
    <cellStyle name="Vírgula 2 2 2 5 2 2 3" xfId="5864" xr:uid="{00000000-0005-0000-0000-0000DF420000}"/>
    <cellStyle name="Vírgula 2 2 2 5 2 2 3 2" xfId="9621" xr:uid="{00000000-0005-0000-0000-0000E0420000}"/>
    <cellStyle name="Vírgula 2 2 2 5 2 2 3 3" xfId="31465" xr:uid="{00000000-0005-0000-0000-0000E1420000}"/>
    <cellStyle name="Vírgula 2 2 2 5 2 2 3 4" xfId="44413" xr:uid="{00000000-0005-0000-0000-0000E2420000}"/>
    <cellStyle name="Vírgula 2 2 2 5 2 2 4" xfId="14853" xr:uid="{00000000-0005-0000-0000-0000E3420000}"/>
    <cellStyle name="Vírgula 2 2 2 5 2 2 5" xfId="18170" xr:uid="{00000000-0005-0000-0000-0000E4420000}"/>
    <cellStyle name="Vírgula 2 2 2 5 2 2 6" xfId="20750" xr:uid="{00000000-0005-0000-0000-0000E5420000}"/>
    <cellStyle name="Vírgula 2 2 2 5 2 2 7" xfId="22764" xr:uid="{00000000-0005-0000-0000-0000E6420000}"/>
    <cellStyle name="Vírgula 2 2 2 5 2 2 8" xfId="25963" xr:uid="{00000000-0005-0000-0000-0000E7420000}"/>
    <cellStyle name="Vírgula 2 2 2 5 2 2 9" xfId="38286" xr:uid="{00000000-0005-0000-0000-0000E8420000}"/>
    <cellStyle name="Vírgula 2 2 2 5 2 3" xfId="2140" xr:uid="{00000000-0005-0000-0000-0000E9420000}"/>
    <cellStyle name="Vírgula 2 2 2 5 2 3 2" xfId="8990" xr:uid="{00000000-0005-0000-0000-0000EA420000}"/>
    <cellStyle name="Vírgula 2 2 2 5 2 3 2 2" xfId="34215" xr:uid="{00000000-0005-0000-0000-0000EB420000}"/>
    <cellStyle name="Vírgula 2 2 2 5 2 3 2 3" xfId="28713" xr:uid="{00000000-0005-0000-0000-0000EC420000}"/>
    <cellStyle name="Vírgula 2 2 2 5 2 3 2 4" xfId="41907" xr:uid="{00000000-0005-0000-0000-0000ED420000}"/>
    <cellStyle name="Vírgula 2 2 2 5 2 3 2 5" xfId="49890" xr:uid="{00000000-0005-0000-0000-0000EE420000}"/>
    <cellStyle name="Vírgula 2 2 2 5 2 3 3" xfId="12901" xr:uid="{00000000-0005-0000-0000-0000EF420000}"/>
    <cellStyle name="Vírgula 2 2 2 5 2 3 3 2" xfId="31464" xr:uid="{00000000-0005-0000-0000-0000F0420000}"/>
    <cellStyle name="Vírgula 2 2 2 5 2 3 3 3" xfId="45284" xr:uid="{00000000-0005-0000-0000-0000F1420000}"/>
    <cellStyle name="Vírgula 2 2 2 5 2 3 4" xfId="19042" xr:uid="{00000000-0005-0000-0000-0000F2420000}"/>
    <cellStyle name="Vírgula 2 2 2 5 2 3 5" xfId="25962" xr:uid="{00000000-0005-0000-0000-0000F3420000}"/>
    <cellStyle name="Vírgula 2 2 2 5 2 3 6" xfId="38285" xr:uid="{00000000-0005-0000-0000-0000F4420000}"/>
    <cellStyle name="Vírgula 2 2 2 5 2 3 7" xfId="47691" xr:uid="{00000000-0005-0000-0000-0000F5420000}"/>
    <cellStyle name="Vírgula 2 2 2 5 2 3 8" xfId="55617" xr:uid="{00000000-0005-0000-0000-0000F6420000}"/>
    <cellStyle name="Vírgula 2 2 2 5 2 3 9" xfId="6791" xr:uid="{00000000-0005-0000-0000-0000F7420000}"/>
    <cellStyle name="Vírgula 2 2 2 5 2 4" xfId="7492" xr:uid="{00000000-0005-0000-0000-0000F8420000}"/>
    <cellStyle name="Vírgula 2 2 2 5 2 4 2" xfId="11568" xr:uid="{00000000-0005-0000-0000-0000F9420000}"/>
    <cellStyle name="Vírgula 2 2 2 5 2 4 2 2" xfId="33397" xr:uid="{00000000-0005-0000-0000-0000FA420000}"/>
    <cellStyle name="Vírgula 2 2 2 5 2 4 2 3" xfId="41089" xr:uid="{00000000-0005-0000-0000-0000FB420000}"/>
    <cellStyle name="Vírgula 2 2 2 5 2 4 2 4" xfId="52550" xr:uid="{00000000-0005-0000-0000-0000FC420000}"/>
    <cellStyle name="Vírgula 2 2 2 5 2 4 3" xfId="27895" xr:uid="{00000000-0005-0000-0000-0000FD420000}"/>
    <cellStyle name="Vírgula 2 2 2 5 2 4 4" xfId="37218" xr:uid="{00000000-0005-0000-0000-0000FE420000}"/>
    <cellStyle name="Vírgula 2 2 2 5 2 4 5" xfId="48392" xr:uid="{00000000-0005-0000-0000-0000FF420000}"/>
    <cellStyle name="Vírgula 2 2 2 5 2 5" xfId="5213" xr:uid="{00000000-0005-0000-0000-000000430000}"/>
    <cellStyle name="Vírgula 2 2 2 5 2 5 2" xfId="30646" xr:uid="{00000000-0005-0000-0000-000001430000}"/>
    <cellStyle name="Vírgula 2 2 2 5 2 5 3" xfId="40332" xr:uid="{00000000-0005-0000-0000-000002430000}"/>
    <cellStyle name="Vírgula 2 2 2 5 2 5 4" xfId="51803" xr:uid="{00000000-0005-0000-0000-000003430000}"/>
    <cellStyle name="Vírgula 2 2 2 5 2 6" xfId="14039" xr:uid="{00000000-0005-0000-0000-000004430000}"/>
    <cellStyle name="Vírgula 2 2 2 5 2 6 2" xfId="43786" xr:uid="{00000000-0005-0000-0000-000005430000}"/>
    <cellStyle name="Vírgula 2 2 2 5 2 7" xfId="14852" xr:uid="{00000000-0005-0000-0000-000006430000}"/>
    <cellStyle name="Vírgula 2 2 2 5 2 8" xfId="20749" xr:uid="{00000000-0005-0000-0000-000007430000}"/>
    <cellStyle name="Vírgula 2 2 2 5 2 9" xfId="22763" xr:uid="{00000000-0005-0000-0000-000008430000}"/>
    <cellStyle name="Vírgula 2 2 2 5 3" xfId="1468" xr:uid="{00000000-0005-0000-0000-000009430000}"/>
    <cellStyle name="Vírgula 2 2 2 5 3 10" xfId="25106" xr:uid="{00000000-0005-0000-0000-00000A430000}"/>
    <cellStyle name="Vírgula 2 2 2 5 3 11" xfId="36671" xr:uid="{00000000-0005-0000-0000-00000B430000}"/>
    <cellStyle name="Vírgula 2 2 2 5 3 12" xfId="47024" xr:uid="{00000000-0005-0000-0000-00000C430000}"/>
    <cellStyle name="Vírgula 2 2 2 5 3 13" xfId="54956" xr:uid="{00000000-0005-0000-0000-00000D430000}"/>
    <cellStyle name="Vírgula 2 2 2 5 3 14" xfId="3237" xr:uid="{00000000-0005-0000-0000-00000E430000}"/>
    <cellStyle name="Vírgula 2 2 2 5 3 2" xfId="2368" xr:uid="{00000000-0005-0000-0000-00000F430000}"/>
    <cellStyle name="Vírgula 2 2 2 5 3 2 10" xfId="47919" xr:uid="{00000000-0005-0000-0000-000010430000}"/>
    <cellStyle name="Vírgula 2 2 2 5 3 2 11" xfId="55845" xr:uid="{00000000-0005-0000-0000-000011430000}"/>
    <cellStyle name="Vírgula 2 2 2 5 3 2 12" xfId="3238" xr:uid="{00000000-0005-0000-0000-000012430000}"/>
    <cellStyle name="Vírgula 2 2 2 5 3 2 2" xfId="9218" xr:uid="{00000000-0005-0000-0000-000013430000}"/>
    <cellStyle name="Vírgula 2 2 2 5 3 2 2 2" xfId="17104" xr:uid="{00000000-0005-0000-0000-000014430000}"/>
    <cellStyle name="Vírgula 2 2 2 5 3 2 2 2 2" xfId="34218" xr:uid="{00000000-0005-0000-0000-000015430000}"/>
    <cellStyle name="Vírgula 2 2 2 5 3 2 2 3" xfId="20140" xr:uid="{00000000-0005-0000-0000-000016430000}"/>
    <cellStyle name="Vírgula 2 2 2 5 3 2 2 4" xfId="28716" xr:uid="{00000000-0005-0000-0000-000017430000}"/>
    <cellStyle name="Vírgula 2 2 2 5 3 2 2 5" xfId="41910" xr:uid="{00000000-0005-0000-0000-000018430000}"/>
    <cellStyle name="Vírgula 2 2 2 5 3 2 2 6" xfId="50118" xr:uid="{00000000-0005-0000-0000-000019430000}"/>
    <cellStyle name="Vírgula 2 2 2 5 3 2 3" xfId="7019" xr:uid="{00000000-0005-0000-0000-00001A430000}"/>
    <cellStyle name="Vírgula 2 2 2 5 3 2 3 2" xfId="12472" xr:uid="{00000000-0005-0000-0000-00001B430000}"/>
    <cellStyle name="Vírgula 2 2 2 5 3 2 3 3" xfId="31467" xr:uid="{00000000-0005-0000-0000-00001C430000}"/>
    <cellStyle name="Vírgula 2 2 2 5 3 2 3 4" xfId="45512" xr:uid="{00000000-0005-0000-0000-00001D430000}"/>
    <cellStyle name="Vírgula 2 2 2 5 3 2 4" xfId="14855" xr:uid="{00000000-0005-0000-0000-00001E430000}"/>
    <cellStyle name="Vírgula 2 2 2 5 3 2 5" xfId="18398" xr:uid="{00000000-0005-0000-0000-00001F430000}"/>
    <cellStyle name="Vírgula 2 2 2 5 3 2 6" xfId="20752" xr:uid="{00000000-0005-0000-0000-000020430000}"/>
    <cellStyle name="Vírgula 2 2 2 5 3 2 7" xfId="22766" xr:uid="{00000000-0005-0000-0000-000021430000}"/>
    <cellStyle name="Vírgula 2 2 2 5 3 2 8" xfId="25965" xr:uid="{00000000-0005-0000-0000-000022430000}"/>
    <cellStyle name="Vírgula 2 2 2 5 3 2 9" xfId="38288" xr:uid="{00000000-0005-0000-0000-000023430000}"/>
    <cellStyle name="Vírgula 2 2 2 5 3 3" xfId="8347" xr:uid="{00000000-0005-0000-0000-000024430000}"/>
    <cellStyle name="Vírgula 2 2 2 5 3 3 2" xfId="12089" xr:uid="{00000000-0005-0000-0000-000025430000}"/>
    <cellStyle name="Vírgula 2 2 2 5 3 3 2 2" xfId="34217" xr:uid="{00000000-0005-0000-0000-000026430000}"/>
    <cellStyle name="Vírgula 2 2 2 5 3 3 2 3" xfId="28715" xr:uid="{00000000-0005-0000-0000-000027430000}"/>
    <cellStyle name="Vírgula 2 2 2 5 3 3 2 4" xfId="41909" xr:uid="{00000000-0005-0000-0000-000028430000}"/>
    <cellStyle name="Vírgula 2 2 2 5 3 3 2 5" xfId="53001" xr:uid="{00000000-0005-0000-0000-000029430000}"/>
    <cellStyle name="Vírgula 2 2 2 5 3 3 3" xfId="9939" xr:uid="{00000000-0005-0000-0000-00002A430000}"/>
    <cellStyle name="Vírgula 2 2 2 5 3 3 3 2" xfId="31466" xr:uid="{00000000-0005-0000-0000-00002B430000}"/>
    <cellStyle name="Vírgula 2 2 2 5 3 3 4" xfId="19270" xr:uid="{00000000-0005-0000-0000-00002C430000}"/>
    <cellStyle name="Vírgula 2 2 2 5 3 3 5" xfId="25964" xr:uid="{00000000-0005-0000-0000-00002D430000}"/>
    <cellStyle name="Vírgula 2 2 2 5 3 3 6" xfId="38287" xr:uid="{00000000-0005-0000-0000-00002E430000}"/>
    <cellStyle name="Vírgula 2 2 2 5 3 3 7" xfId="49247" xr:uid="{00000000-0005-0000-0000-00002F430000}"/>
    <cellStyle name="Vírgula 2 2 2 5 3 4" xfId="6128" xr:uid="{00000000-0005-0000-0000-000030430000}"/>
    <cellStyle name="Vírgula 2 2 2 5 3 4 2" xfId="11796" xr:uid="{00000000-0005-0000-0000-000031430000}"/>
    <cellStyle name="Vírgula 2 2 2 5 3 4 2 2" xfId="33625" xr:uid="{00000000-0005-0000-0000-000032430000}"/>
    <cellStyle name="Vírgula 2 2 2 5 3 4 2 3" xfId="41317" xr:uid="{00000000-0005-0000-0000-000033430000}"/>
    <cellStyle name="Vírgula 2 2 2 5 3 4 2 4" xfId="52778" xr:uid="{00000000-0005-0000-0000-000034430000}"/>
    <cellStyle name="Vírgula 2 2 2 5 3 4 3" xfId="28123" xr:uid="{00000000-0005-0000-0000-000035430000}"/>
    <cellStyle name="Vírgula 2 2 2 5 3 4 4" xfId="37446" xr:uid="{00000000-0005-0000-0000-000036430000}"/>
    <cellStyle name="Vírgula 2 2 2 5 3 4 5" xfId="50548" xr:uid="{00000000-0005-0000-0000-000037430000}"/>
    <cellStyle name="Vírgula 2 2 2 5 3 5" xfId="11052" xr:uid="{00000000-0005-0000-0000-000038430000}"/>
    <cellStyle name="Vírgula 2 2 2 5 3 5 2" xfId="30874" xr:uid="{00000000-0005-0000-0000-000039430000}"/>
    <cellStyle name="Vírgula 2 2 2 5 3 5 3" xfId="40560" xr:uid="{00000000-0005-0000-0000-00003A430000}"/>
    <cellStyle name="Vírgula 2 2 2 5 3 5 4" xfId="52031" xr:uid="{00000000-0005-0000-0000-00003B430000}"/>
    <cellStyle name="Vírgula 2 2 2 5 3 6" xfId="14267" xr:uid="{00000000-0005-0000-0000-00003C430000}"/>
    <cellStyle name="Vírgula 2 2 2 5 3 6 2" xfId="44641" xr:uid="{00000000-0005-0000-0000-00003D430000}"/>
    <cellStyle name="Vírgula 2 2 2 5 3 7" xfId="14854" xr:uid="{00000000-0005-0000-0000-00003E430000}"/>
    <cellStyle name="Vírgula 2 2 2 5 3 8" xfId="20751" xr:uid="{00000000-0005-0000-0000-00003F430000}"/>
    <cellStyle name="Vírgula 2 2 2 5 3 9" xfId="22765" xr:uid="{00000000-0005-0000-0000-000040430000}"/>
    <cellStyle name="Vírgula 2 2 2 5 4" xfId="964" xr:uid="{00000000-0005-0000-0000-000041430000}"/>
    <cellStyle name="Vírgula 2 2 2 5 4 10" xfId="46520" xr:uid="{00000000-0005-0000-0000-000042430000}"/>
    <cellStyle name="Vírgula 2 2 2 5 4 11" xfId="54452" xr:uid="{00000000-0005-0000-0000-000043430000}"/>
    <cellStyle name="Vírgula 2 2 2 5 4 12" xfId="3239" xr:uid="{00000000-0005-0000-0000-000044430000}"/>
    <cellStyle name="Vírgula 2 2 2 5 4 2" xfId="7891" xr:uid="{00000000-0005-0000-0000-000045430000}"/>
    <cellStyle name="Vírgula 2 2 2 5 4 2 2" xfId="9670" xr:uid="{00000000-0005-0000-0000-000046430000}"/>
    <cellStyle name="Vírgula 2 2 2 5 4 2 2 2" xfId="34219" xr:uid="{00000000-0005-0000-0000-000047430000}"/>
    <cellStyle name="Vírgula 2 2 2 5 4 2 3" xfId="16649" xr:uid="{00000000-0005-0000-0000-000048430000}"/>
    <cellStyle name="Vírgula 2 2 2 5 4 2 4" xfId="19684" xr:uid="{00000000-0005-0000-0000-000049430000}"/>
    <cellStyle name="Vírgula 2 2 2 5 4 2 5" xfId="28717" xr:uid="{00000000-0005-0000-0000-00004A430000}"/>
    <cellStyle name="Vírgula 2 2 2 5 4 2 6" xfId="41911" xr:uid="{00000000-0005-0000-0000-00004B430000}"/>
    <cellStyle name="Vírgula 2 2 2 5 4 2 7" xfId="48791" xr:uid="{00000000-0005-0000-0000-00004C430000}"/>
    <cellStyle name="Vírgula 2 2 2 5 4 3" xfId="5624" xr:uid="{00000000-0005-0000-0000-00004D430000}"/>
    <cellStyle name="Vírgula 2 2 2 5 4 3 2" xfId="10455" xr:uid="{00000000-0005-0000-0000-00004E430000}"/>
    <cellStyle name="Vírgula 2 2 2 5 4 3 3" xfId="31468" xr:uid="{00000000-0005-0000-0000-00004F430000}"/>
    <cellStyle name="Vírgula 2 2 2 5 4 3 4" xfId="44185" xr:uid="{00000000-0005-0000-0000-000050430000}"/>
    <cellStyle name="Vírgula 2 2 2 5 4 4" xfId="13811" xr:uid="{00000000-0005-0000-0000-000051430000}"/>
    <cellStyle name="Vírgula 2 2 2 5 4 5" xfId="14856" xr:uid="{00000000-0005-0000-0000-000052430000}"/>
    <cellStyle name="Vírgula 2 2 2 5 4 6" xfId="20753" xr:uid="{00000000-0005-0000-0000-000053430000}"/>
    <cellStyle name="Vírgula 2 2 2 5 4 7" xfId="22767" xr:uid="{00000000-0005-0000-0000-000054430000}"/>
    <cellStyle name="Vírgula 2 2 2 5 4 8" xfId="25966" xr:uid="{00000000-0005-0000-0000-000055430000}"/>
    <cellStyle name="Vírgula 2 2 2 5 4 9" xfId="38289" xr:uid="{00000000-0005-0000-0000-000056430000}"/>
    <cellStyle name="Vírgula 2 2 2 5 5" xfId="1912" xr:uid="{00000000-0005-0000-0000-000057430000}"/>
    <cellStyle name="Vírgula 2 2 2 5 5 10" xfId="47463" xr:uid="{00000000-0005-0000-0000-000058430000}"/>
    <cellStyle name="Vírgula 2 2 2 5 5 11" xfId="55389" xr:uid="{00000000-0005-0000-0000-000059430000}"/>
    <cellStyle name="Vírgula 2 2 2 5 5 12" xfId="3240" xr:uid="{00000000-0005-0000-0000-00005A430000}"/>
    <cellStyle name="Vírgula 2 2 2 5 5 2" xfId="8762" xr:uid="{00000000-0005-0000-0000-00005B430000}"/>
    <cellStyle name="Vírgula 2 2 2 5 5 2 2" xfId="17105" xr:uid="{00000000-0005-0000-0000-00005C430000}"/>
    <cellStyle name="Vírgula 2 2 2 5 5 2 2 2" xfId="34220" xr:uid="{00000000-0005-0000-0000-00005D430000}"/>
    <cellStyle name="Vírgula 2 2 2 5 5 2 3" xfId="28718" xr:uid="{00000000-0005-0000-0000-00005E430000}"/>
    <cellStyle name="Vírgula 2 2 2 5 5 2 4" xfId="41912" xr:uid="{00000000-0005-0000-0000-00005F430000}"/>
    <cellStyle name="Vírgula 2 2 2 5 5 2 5" xfId="49662" xr:uid="{00000000-0005-0000-0000-000060430000}"/>
    <cellStyle name="Vírgula 2 2 2 5 5 3" xfId="6563" xr:uid="{00000000-0005-0000-0000-000061430000}"/>
    <cellStyle name="Vírgula 2 2 2 5 5 3 2" xfId="31469" xr:uid="{00000000-0005-0000-0000-000062430000}"/>
    <cellStyle name="Vírgula 2 2 2 5 5 3 3" xfId="45056" xr:uid="{00000000-0005-0000-0000-000063430000}"/>
    <cellStyle name="Vírgula 2 2 2 5 5 4" xfId="14857" xr:uid="{00000000-0005-0000-0000-000064430000}"/>
    <cellStyle name="Vírgula 2 2 2 5 5 5" xfId="18814" xr:uid="{00000000-0005-0000-0000-000065430000}"/>
    <cellStyle name="Vírgula 2 2 2 5 5 6" xfId="20754" xr:uid="{00000000-0005-0000-0000-000066430000}"/>
    <cellStyle name="Vírgula 2 2 2 5 5 7" xfId="22768" xr:uid="{00000000-0005-0000-0000-000067430000}"/>
    <cellStyle name="Vírgula 2 2 2 5 5 8" xfId="25967" xr:uid="{00000000-0005-0000-0000-000068430000}"/>
    <cellStyle name="Vírgula 2 2 2 5 5 9" xfId="38290" xr:uid="{00000000-0005-0000-0000-000069430000}"/>
    <cellStyle name="Vírgula 2 2 2 5 6" xfId="7263" xr:uid="{00000000-0005-0000-0000-00006A430000}"/>
    <cellStyle name="Vírgula 2 2 2 5 6 2" xfId="12088" xr:uid="{00000000-0005-0000-0000-00006B430000}"/>
    <cellStyle name="Vírgula 2 2 2 5 6 2 2" xfId="34214" xr:uid="{00000000-0005-0000-0000-00006C430000}"/>
    <cellStyle name="Vírgula 2 2 2 5 6 2 3" xfId="28712" xr:uid="{00000000-0005-0000-0000-00006D430000}"/>
    <cellStyle name="Vírgula 2 2 2 5 6 2 4" xfId="41906" xr:uid="{00000000-0005-0000-0000-00006E430000}"/>
    <cellStyle name="Vírgula 2 2 2 5 6 2 5" xfId="53000" xr:uid="{00000000-0005-0000-0000-00006F430000}"/>
    <cellStyle name="Vírgula 2 2 2 5 6 3" xfId="13009" xr:uid="{00000000-0005-0000-0000-000070430000}"/>
    <cellStyle name="Vírgula 2 2 2 5 6 3 2" xfId="31463" xr:uid="{00000000-0005-0000-0000-000071430000}"/>
    <cellStyle name="Vírgula 2 2 2 5 6 4" xfId="25961" xr:uid="{00000000-0005-0000-0000-000072430000}"/>
    <cellStyle name="Vírgula 2 2 2 5 6 5" xfId="38284" xr:uid="{00000000-0005-0000-0000-000073430000}"/>
    <cellStyle name="Vírgula 2 2 2 5 6 6" xfId="48163" xr:uid="{00000000-0005-0000-0000-000074430000}"/>
    <cellStyle name="Vírgula 2 2 2 5 7" xfId="4935" xr:uid="{00000000-0005-0000-0000-000075430000}"/>
    <cellStyle name="Vírgula 2 2 2 5 7 2" xfId="11340" xr:uid="{00000000-0005-0000-0000-000076430000}"/>
    <cellStyle name="Vírgula 2 2 2 5 7 2 2" xfId="33169" xr:uid="{00000000-0005-0000-0000-000077430000}"/>
    <cellStyle name="Vírgula 2 2 2 5 7 2 3" xfId="40861" xr:uid="{00000000-0005-0000-0000-000078430000}"/>
    <cellStyle name="Vírgula 2 2 2 5 7 2 4" xfId="52322" xr:uid="{00000000-0005-0000-0000-000079430000}"/>
    <cellStyle name="Vírgula 2 2 2 5 7 3" xfId="27667" xr:uid="{00000000-0005-0000-0000-00007A430000}"/>
    <cellStyle name="Vírgula 2 2 2 5 7 4" xfId="36990" xr:uid="{00000000-0005-0000-0000-00007B430000}"/>
    <cellStyle name="Vírgula 2 2 2 5 7 5" xfId="50592" xr:uid="{00000000-0005-0000-0000-00007C430000}"/>
    <cellStyle name="Vírgula 2 2 2 5 8" xfId="10693" xr:uid="{00000000-0005-0000-0000-00007D430000}"/>
    <cellStyle name="Vírgula 2 2 2 5 8 2" xfId="30418" xr:uid="{00000000-0005-0000-0000-00007E430000}"/>
    <cellStyle name="Vírgula 2 2 2 5 8 3" xfId="40104" xr:uid="{00000000-0005-0000-0000-00007F430000}"/>
    <cellStyle name="Vírgula 2 2 2 5 8 4" xfId="51575" xr:uid="{00000000-0005-0000-0000-000080430000}"/>
    <cellStyle name="Vírgula 2 2 2 5 9" xfId="13526" xr:uid="{00000000-0005-0000-0000-000081430000}"/>
    <cellStyle name="Vírgula 2 2 2 5 9 2" xfId="43555" xr:uid="{00000000-0005-0000-0000-000082430000}"/>
    <cellStyle name="Vírgula 2 2 2 6" xfId="346" xr:uid="{00000000-0005-0000-0000-000083430000}"/>
    <cellStyle name="Vírgula 2 2 2 6 10" xfId="22769" xr:uid="{00000000-0005-0000-0000-000084430000}"/>
    <cellStyle name="Vírgula 2 2 2 6 11" xfId="24347" xr:uid="{00000000-0005-0000-0000-000085430000}"/>
    <cellStyle name="Vírgula 2 2 2 6 12" xfId="35924" xr:uid="{00000000-0005-0000-0000-000086430000}"/>
    <cellStyle name="Vírgula 2 2 2 6 13" xfId="45902" xr:uid="{00000000-0005-0000-0000-000087430000}"/>
    <cellStyle name="Vírgula 2 2 2 6 14" xfId="53834" xr:uid="{00000000-0005-0000-0000-000088430000}"/>
    <cellStyle name="Vírgula 2 2 2 6 15" xfId="3241" xr:uid="{00000000-0005-0000-0000-000089430000}"/>
    <cellStyle name="Vírgula 2 2 2 6 2" xfId="793" xr:uid="{00000000-0005-0000-0000-00008A430000}"/>
    <cellStyle name="Vírgula 2 2 2 6 2 10" xfId="46349" xr:uid="{00000000-0005-0000-0000-00008B430000}"/>
    <cellStyle name="Vírgula 2 2 2 6 2 11" xfId="54281" xr:uid="{00000000-0005-0000-0000-00008C430000}"/>
    <cellStyle name="Vírgula 2 2 2 6 2 12" xfId="3242" xr:uid="{00000000-0005-0000-0000-00008D430000}"/>
    <cellStyle name="Vírgula 2 2 2 6 2 2" xfId="7720" xr:uid="{00000000-0005-0000-0000-00008E430000}"/>
    <cellStyle name="Vírgula 2 2 2 6 2 2 2" xfId="10862" xr:uid="{00000000-0005-0000-0000-00008F430000}"/>
    <cellStyle name="Vírgula 2 2 2 6 2 2 2 2" xfId="34222" xr:uid="{00000000-0005-0000-0000-000090430000}"/>
    <cellStyle name="Vírgula 2 2 2 6 2 2 3" xfId="16425" xr:uid="{00000000-0005-0000-0000-000091430000}"/>
    <cellStyle name="Vírgula 2 2 2 6 2 2 4" xfId="19513" xr:uid="{00000000-0005-0000-0000-000092430000}"/>
    <cellStyle name="Vírgula 2 2 2 6 2 2 5" xfId="28720" xr:uid="{00000000-0005-0000-0000-000093430000}"/>
    <cellStyle name="Vírgula 2 2 2 6 2 2 6" xfId="41914" xr:uid="{00000000-0005-0000-0000-000094430000}"/>
    <cellStyle name="Vírgula 2 2 2 6 2 2 7" xfId="48620" xr:uid="{00000000-0005-0000-0000-000095430000}"/>
    <cellStyle name="Vírgula 2 2 2 6 2 3" xfId="5453" xr:uid="{00000000-0005-0000-0000-000096430000}"/>
    <cellStyle name="Vírgula 2 2 2 6 2 3 2" xfId="16785" xr:uid="{00000000-0005-0000-0000-000097430000}"/>
    <cellStyle name="Vírgula 2 2 2 6 2 3 3" xfId="31471" xr:uid="{00000000-0005-0000-0000-000098430000}"/>
    <cellStyle name="Vírgula 2 2 2 6 2 3 4" xfId="44014" xr:uid="{00000000-0005-0000-0000-000099430000}"/>
    <cellStyle name="Vírgula 2 2 2 6 2 4" xfId="13640" xr:uid="{00000000-0005-0000-0000-00009A430000}"/>
    <cellStyle name="Vírgula 2 2 2 6 2 5" xfId="14859" xr:uid="{00000000-0005-0000-0000-00009B430000}"/>
    <cellStyle name="Vírgula 2 2 2 6 2 6" xfId="20756" xr:uid="{00000000-0005-0000-0000-00009C430000}"/>
    <cellStyle name="Vírgula 2 2 2 6 2 7" xfId="22770" xr:uid="{00000000-0005-0000-0000-00009D430000}"/>
    <cellStyle name="Vírgula 2 2 2 6 2 8" xfId="25969" xr:uid="{00000000-0005-0000-0000-00009E430000}"/>
    <cellStyle name="Vírgula 2 2 2 6 2 9" xfId="38292" xr:uid="{00000000-0005-0000-0000-00009F430000}"/>
    <cellStyle name="Vírgula 2 2 2 6 3" xfId="1741" xr:uid="{00000000-0005-0000-0000-0000A0430000}"/>
    <cellStyle name="Vírgula 2 2 2 6 3 10" xfId="47292" xr:uid="{00000000-0005-0000-0000-0000A1430000}"/>
    <cellStyle name="Vírgula 2 2 2 6 3 11" xfId="55218" xr:uid="{00000000-0005-0000-0000-0000A2430000}"/>
    <cellStyle name="Vírgula 2 2 2 6 3 12" xfId="3243" xr:uid="{00000000-0005-0000-0000-0000A3430000}"/>
    <cellStyle name="Vírgula 2 2 2 6 3 2" xfId="8591" xr:uid="{00000000-0005-0000-0000-0000A4430000}"/>
    <cellStyle name="Vírgula 2 2 2 6 3 2 2" xfId="17106" xr:uid="{00000000-0005-0000-0000-0000A5430000}"/>
    <cellStyle name="Vírgula 2 2 2 6 3 2 2 2" xfId="34223" xr:uid="{00000000-0005-0000-0000-0000A6430000}"/>
    <cellStyle name="Vírgula 2 2 2 6 3 2 3" xfId="28721" xr:uid="{00000000-0005-0000-0000-0000A7430000}"/>
    <cellStyle name="Vírgula 2 2 2 6 3 2 4" xfId="41915" xr:uid="{00000000-0005-0000-0000-0000A8430000}"/>
    <cellStyle name="Vírgula 2 2 2 6 3 2 5" xfId="49491" xr:uid="{00000000-0005-0000-0000-0000A9430000}"/>
    <cellStyle name="Vírgula 2 2 2 6 3 3" xfId="6392" xr:uid="{00000000-0005-0000-0000-0000AA430000}"/>
    <cellStyle name="Vírgula 2 2 2 6 3 3 2" xfId="31472" xr:uid="{00000000-0005-0000-0000-0000AB430000}"/>
    <cellStyle name="Vírgula 2 2 2 6 3 3 3" xfId="44885" xr:uid="{00000000-0005-0000-0000-0000AC430000}"/>
    <cellStyle name="Vírgula 2 2 2 6 3 4" xfId="14860" xr:uid="{00000000-0005-0000-0000-0000AD430000}"/>
    <cellStyle name="Vírgula 2 2 2 6 3 5" xfId="18643" xr:uid="{00000000-0005-0000-0000-0000AE430000}"/>
    <cellStyle name="Vírgula 2 2 2 6 3 6" xfId="20757" xr:uid="{00000000-0005-0000-0000-0000AF430000}"/>
    <cellStyle name="Vírgula 2 2 2 6 3 7" xfId="22771" xr:uid="{00000000-0005-0000-0000-0000B0430000}"/>
    <cellStyle name="Vírgula 2 2 2 6 3 8" xfId="25970" xr:uid="{00000000-0005-0000-0000-0000B1430000}"/>
    <cellStyle name="Vírgula 2 2 2 6 3 9" xfId="38293" xr:uid="{00000000-0005-0000-0000-0000B2430000}"/>
    <cellStyle name="Vírgula 2 2 2 6 4" xfId="7321" xr:uid="{00000000-0005-0000-0000-0000B3430000}"/>
    <cellStyle name="Vírgula 2 2 2 6 4 2" xfId="12090" xr:uid="{00000000-0005-0000-0000-0000B4430000}"/>
    <cellStyle name="Vírgula 2 2 2 6 4 2 2" xfId="34221" xr:uid="{00000000-0005-0000-0000-0000B5430000}"/>
    <cellStyle name="Vírgula 2 2 2 6 4 2 3" xfId="28719" xr:uid="{00000000-0005-0000-0000-0000B6430000}"/>
    <cellStyle name="Vírgula 2 2 2 6 4 2 4" xfId="41913" xr:uid="{00000000-0005-0000-0000-0000B7430000}"/>
    <cellStyle name="Vírgula 2 2 2 6 4 2 5" xfId="53002" xr:uid="{00000000-0005-0000-0000-0000B8430000}"/>
    <cellStyle name="Vírgula 2 2 2 6 4 3" xfId="16822" xr:uid="{00000000-0005-0000-0000-0000B9430000}"/>
    <cellStyle name="Vírgula 2 2 2 6 4 3 2" xfId="31470" xr:uid="{00000000-0005-0000-0000-0000BA430000}"/>
    <cellStyle name="Vírgula 2 2 2 6 4 4" xfId="25968" xr:uid="{00000000-0005-0000-0000-0000BB430000}"/>
    <cellStyle name="Vírgula 2 2 2 6 4 5" xfId="38291" xr:uid="{00000000-0005-0000-0000-0000BC430000}"/>
    <cellStyle name="Vírgula 2 2 2 6 4 6" xfId="48221" xr:uid="{00000000-0005-0000-0000-0000BD430000}"/>
    <cellStyle name="Vírgula 2 2 2 6 5" xfId="5006" xr:uid="{00000000-0005-0000-0000-0000BE430000}"/>
    <cellStyle name="Vírgula 2 2 2 6 5 2" xfId="11169" xr:uid="{00000000-0005-0000-0000-0000BF430000}"/>
    <cellStyle name="Vírgula 2 2 2 6 5 2 2" xfId="32998" xr:uid="{00000000-0005-0000-0000-0000C0430000}"/>
    <cellStyle name="Vírgula 2 2 2 6 5 2 3" xfId="40690" xr:uid="{00000000-0005-0000-0000-0000C1430000}"/>
    <cellStyle name="Vírgula 2 2 2 6 5 2 4" xfId="52151" xr:uid="{00000000-0005-0000-0000-0000C2430000}"/>
    <cellStyle name="Vírgula 2 2 2 6 5 3" xfId="27496" xr:uid="{00000000-0005-0000-0000-0000C3430000}"/>
    <cellStyle name="Vírgula 2 2 2 6 5 4" xfId="36819" xr:uid="{00000000-0005-0000-0000-0000C4430000}"/>
    <cellStyle name="Vírgula 2 2 2 6 5 5" xfId="51218" xr:uid="{00000000-0005-0000-0000-0000C5430000}"/>
    <cellStyle name="Vírgula 2 2 2 6 6" xfId="10576" xr:uid="{00000000-0005-0000-0000-0000C6430000}"/>
    <cellStyle name="Vírgula 2 2 2 6 6 2" xfId="30247" xr:uid="{00000000-0005-0000-0000-0000C7430000}"/>
    <cellStyle name="Vírgula 2 2 2 6 6 3" xfId="39933" xr:uid="{00000000-0005-0000-0000-0000C8430000}"/>
    <cellStyle name="Vírgula 2 2 2 6 6 4" xfId="50945" xr:uid="{00000000-0005-0000-0000-0000C9430000}"/>
    <cellStyle name="Vírgula 2 2 2 6 7" xfId="13362" xr:uid="{00000000-0005-0000-0000-0000CA430000}"/>
    <cellStyle name="Vírgula 2 2 2 6 7 2" xfId="43615" xr:uid="{00000000-0005-0000-0000-0000CB430000}"/>
    <cellStyle name="Vírgula 2 2 2 6 8" xfId="14858" xr:uid="{00000000-0005-0000-0000-0000CC430000}"/>
    <cellStyle name="Vírgula 2 2 2 6 9" xfId="20755" xr:uid="{00000000-0005-0000-0000-0000CD430000}"/>
    <cellStyle name="Vírgula 2 2 2 7" xfId="1021" xr:uid="{00000000-0005-0000-0000-0000CE430000}"/>
    <cellStyle name="Vírgula 2 2 2 7 10" xfId="24623" xr:uid="{00000000-0005-0000-0000-0000CF430000}"/>
    <cellStyle name="Vírgula 2 2 2 7 11" xfId="36188" xr:uid="{00000000-0005-0000-0000-0000D0430000}"/>
    <cellStyle name="Vírgula 2 2 2 7 12" xfId="46577" xr:uid="{00000000-0005-0000-0000-0000D1430000}"/>
    <cellStyle name="Vírgula 2 2 2 7 13" xfId="54509" xr:uid="{00000000-0005-0000-0000-0000D2430000}"/>
    <cellStyle name="Vírgula 2 2 2 7 14" xfId="3244" xr:uid="{00000000-0005-0000-0000-0000D3430000}"/>
    <cellStyle name="Vírgula 2 2 2 7 2" xfId="1969" xr:uid="{00000000-0005-0000-0000-0000D4430000}"/>
    <cellStyle name="Vírgula 2 2 2 7 2 10" xfId="47520" xr:uid="{00000000-0005-0000-0000-0000D5430000}"/>
    <cellStyle name="Vírgula 2 2 2 7 2 11" xfId="55446" xr:uid="{00000000-0005-0000-0000-0000D6430000}"/>
    <cellStyle name="Vírgula 2 2 2 7 2 12" xfId="3245" xr:uid="{00000000-0005-0000-0000-0000D7430000}"/>
    <cellStyle name="Vírgula 2 2 2 7 2 2" xfId="8819" xr:uid="{00000000-0005-0000-0000-0000D8430000}"/>
    <cellStyle name="Vírgula 2 2 2 7 2 2 2" xfId="17107" xr:uid="{00000000-0005-0000-0000-0000D9430000}"/>
    <cellStyle name="Vírgula 2 2 2 7 2 2 2 2" xfId="34225" xr:uid="{00000000-0005-0000-0000-0000DA430000}"/>
    <cellStyle name="Vírgula 2 2 2 7 2 2 3" xfId="19741" xr:uid="{00000000-0005-0000-0000-0000DB430000}"/>
    <cellStyle name="Vírgula 2 2 2 7 2 2 4" xfId="28723" xr:uid="{00000000-0005-0000-0000-0000DC430000}"/>
    <cellStyle name="Vírgula 2 2 2 7 2 2 5" xfId="41917" xr:uid="{00000000-0005-0000-0000-0000DD430000}"/>
    <cellStyle name="Vírgula 2 2 2 7 2 2 6" xfId="49719" xr:uid="{00000000-0005-0000-0000-0000DE430000}"/>
    <cellStyle name="Vírgula 2 2 2 7 2 3" xfId="6620" xr:uid="{00000000-0005-0000-0000-0000DF430000}"/>
    <cellStyle name="Vírgula 2 2 2 7 2 3 2" xfId="10341" xr:uid="{00000000-0005-0000-0000-0000E0430000}"/>
    <cellStyle name="Vírgula 2 2 2 7 2 3 3" xfId="31474" xr:uid="{00000000-0005-0000-0000-0000E1430000}"/>
    <cellStyle name="Vírgula 2 2 2 7 2 3 4" xfId="45113" xr:uid="{00000000-0005-0000-0000-0000E2430000}"/>
    <cellStyle name="Vírgula 2 2 2 7 2 4" xfId="14862" xr:uid="{00000000-0005-0000-0000-0000E3430000}"/>
    <cellStyle name="Vírgula 2 2 2 7 2 5" xfId="18056" xr:uid="{00000000-0005-0000-0000-0000E4430000}"/>
    <cellStyle name="Vírgula 2 2 2 7 2 6" xfId="20759" xr:uid="{00000000-0005-0000-0000-0000E5430000}"/>
    <cellStyle name="Vírgula 2 2 2 7 2 7" xfId="22773" xr:uid="{00000000-0005-0000-0000-0000E6430000}"/>
    <cellStyle name="Vírgula 2 2 2 7 2 8" xfId="25972" xr:uid="{00000000-0005-0000-0000-0000E7430000}"/>
    <cellStyle name="Vírgula 2 2 2 7 2 9" xfId="38295" xr:uid="{00000000-0005-0000-0000-0000E8430000}"/>
    <cellStyle name="Vírgula 2 2 2 7 3" xfId="7948" xr:uid="{00000000-0005-0000-0000-0000E9430000}"/>
    <cellStyle name="Vírgula 2 2 2 7 3 2" xfId="12092" xr:uid="{00000000-0005-0000-0000-0000EA430000}"/>
    <cellStyle name="Vírgula 2 2 2 7 3 2 2" xfId="34224" xr:uid="{00000000-0005-0000-0000-0000EB430000}"/>
    <cellStyle name="Vírgula 2 2 2 7 3 2 3" xfId="28722" xr:uid="{00000000-0005-0000-0000-0000EC430000}"/>
    <cellStyle name="Vírgula 2 2 2 7 3 2 4" xfId="41916" xr:uid="{00000000-0005-0000-0000-0000ED430000}"/>
    <cellStyle name="Vírgula 2 2 2 7 3 2 5" xfId="53003" xr:uid="{00000000-0005-0000-0000-0000EE430000}"/>
    <cellStyle name="Vírgula 2 2 2 7 3 3" xfId="16566" xr:uid="{00000000-0005-0000-0000-0000EF430000}"/>
    <cellStyle name="Vírgula 2 2 2 7 3 3 2" xfId="31473" xr:uid="{00000000-0005-0000-0000-0000F0430000}"/>
    <cellStyle name="Vírgula 2 2 2 7 3 4" xfId="18871" xr:uid="{00000000-0005-0000-0000-0000F1430000}"/>
    <cellStyle name="Vírgula 2 2 2 7 3 5" xfId="25971" xr:uid="{00000000-0005-0000-0000-0000F2430000}"/>
    <cellStyle name="Vírgula 2 2 2 7 3 6" xfId="38294" xr:uid="{00000000-0005-0000-0000-0000F3430000}"/>
    <cellStyle name="Vírgula 2 2 2 7 3 7" xfId="48848" xr:uid="{00000000-0005-0000-0000-0000F4430000}"/>
    <cellStyle name="Vírgula 2 2 2 7 4" xfId="5681" xr:uid="{00000000-0005-0000-0000-0000F5430000}"/>
    <cellStyle name="Vírgula 2 2 2 7 4 2" xfId="11397" xr:uid="{00000000-0005-0000-0000-0000F6430000}"/>
    <cellStyle name="Vírgula 2 2 2 7 4 2 2" xfId="33226" xr:uid="{00000000-0005-0000-0000-0000F7430000}"/>
    <cellStyle name="Vírgula 2 2 2 7 4 2 3" xfId="40918" xr:uid="{00000000-0005-0000-0000-0000F8430000}"/>
    <cellStyle name="Vírgula 2 2 2 7 4 2 4" xfId="52379" xr:uid="{00000000-0005-0000-0000-0000F9430000}"/>
    <cellStyle name="Vírgula 2 2 2 7 4 3" xfId="27724" xr:uid="{00000000-0005-0000-0000-0000FA430000}"/>
    <cellStyle name="Vírgula 2 2 2 7 4 4" xfId="37047" xr:uid="{00000000-0005-0000-0000-0000FB430000}"/>
    <cellStyle name="Vírgula 2 2 2 7 4 5" xfId="51179" xr:uid="{00000000-0005-0000-0000-0000FC430000}"/>
    <cellStyle name="Vírgula 2 2 2 7 5" xfId="10750" xr:uid="{00000000-0005-0000-0000-0000FD430000}"/>
    <cellStyle name="Vírgula 2 2 2 7 5 2" xfId="30475" xr:uid="{00000000-0005-0000-0000-0000FE430000}"/>
    <cellStyle name="Vírgula 2 2 2 7 5 3" xfId="40161" xr:uid="{00000000-0005-0000-0000-0000FF430000}"/>
    <cellStyle name="Vírgula 2 2 2 7 5 4" xfId="51632" xr:uid="{00000000-0005-0000-0000-000000440000}"/>
    <cellStyle name="Vírgula 2 2 2 7 6" xfId="13868" xr:uid="{00000000-0005-0000-0000-000001440000}"/>
    <cellStyle name="Vírgula 2 2 2 7 6 2" xfId="44242" xr:uid="{00000000-0005-0000-0000-000002440000}"/>
    <cellStyle name="Vírgula 2 2 2 7 7" xfId="14861" xr:uid="{00000000-0005-0000-0000-000003440000}"/>
    <cellStyle name="Vírgula 2 2 2 7 8" xfId="20758" xr:uid="{00000000-0005-0000-0000-000004440000}"/>
    <cellStyle name="Vírgula 2 2 2 7 9" xfId="22772" xr:uid="{00000000-0005-0000-0000-000005440000}"/>
    <cellStyle name="Vírgula 2 2 2 8" xfId="1261" xr:uid="{00000000-0005-0000-0000-000006440000}"/>
    <cellStyle name="Vírgula 2 2 2 8 10" xfId="24899" xr:uid="{00000000-0005-0000-0000-000007440000}"/>
    <cellStyle name="Vírgula 2 2 2 8 11" xfId="36464" xr:uid="{00000000-0005-0000-0000-000008440000}"/>
    <cellStyle name="Vírgula 2 2 2 8 12" xfId="46817" xr:uid="{00000000-0005-0000-0000-000009440000}"/>
    <cellStyle name="Vírgula 2 2 2 8 13" xfId="54749" xr:uid="{00000000-0005-0000-0000-00000A440000}"/>
    <cellStyle name="Vírgula 2 2 2 8 14" xfId="3246" xr:uid="{00000000-0005-0000-0000-00000B440000}"/>
    <cellStyle name="Vírgula 2 2 2 8 2" xfId="2197" xr:uid="{00000000-0005-0000-0000-00000C440000}"/>
    <cellStyle name="Vírgula 2 2 2 8 2 10" xfId="47748" xr:uid="{00000000-0005-0000-0000-00000D440000}"/>
    <cellStyle name="Vírgula 2 2 2 8 2 11" xfId="55674" xr:uid="{00000000-0005-0000-0000-00000E440000}"/>
    <cellStyle name="Vírgula 2 2 2 8 2 12" xfId="3247" xr:uid="{00000000-0005-0000-0000-00000F440000}"/>
    <cellStyle name="Vírgula 2 2 2 8 2 2" xfId="9047" xr:uid="{00000000-0005-0000-0000-000010440000}"/>
    <cellStyle name="Vírgula 2 2 2 8 2 2 2" xfId="17108" xr:uid="{00000000-0005-0000-0000-000011440000}"/>
    <cellStyle name="Vírgula 2 2 2 8 2 2 2 2" xfId="34227" xr:uid="{00000000-0005-0000-0000-000012440000}"/>
    <cellStyle name="Vírgula 2 2 2 8 2 2 3" xfId="19969" xr:uid="{00000000-0005-0000-0000-000013440000}"/>
    <cellStyle name="Vírgula 2 2 2 8 2 2 4" xfId="28725" xr:uid="{00000000-0005-0000-0000-000014440000}"/>
    <cellStyle name="Vírgula 2 2 2 8 2 2 5" xfId="41919" xr:uid="{00000000-0005-0000-0000-000015440000}"/>
    <cellStyle name="Vírgula 2 2 2 8 2 2 6" xfId="49947" xr:uid="{00000000-0005-0000-0000-000016440000}"/>
    <cellStyle name="Vírgula 2 2 2 8 2 3" xfId="6848" xr:uid="{00000000-0005-0000-0000-000017440000}"/>
    <cellStyle name="Vírgula 2 2 2 8 2 3 2" xfId="10857" xr:uid="{00000000-0005-0000-0000-000018440000}"/>
    <cellStyle name="Vírgula 2 2 2 8 2 3 3" xfId="31476" xr:uid="{00000000-0005-0000-0000-000019440000}"/>
    <cellStyle name="Vírgula 2 2 2 8 2 3 4" xfId="45341" xr:uid="{00000000-0005-0000-0000-00001A440000}"/>
    <cellStyle name="Vírgula 2 2 2 8 2 4" xfId="14864" xr:uid="{00000000-0005-0000-0000-00001B440000}"/>
    <cellStyle name="Vírgula 2 2 2 8 2 5" xfId="18227" xr:uid="{00000000-0005-0000-0000-00001C440000}"/>
    <cellStyle name="Vírgula 2 2 2 8 2 6" xfId="20761" xr:uid="{00000000-0005-0000-0000-00001D440000}"/>
    <cellStyle name="Vírgula 2 2 2 8 2 7" xfId="22775" xr:uid="{00000000-0005-0000-0000-00001E440000}"/>
    <cellStyle name="Vírgula 2 2 2 8 2 8" xfId="25974" xr:uid="{00000000-0005-0000-0000-00001F440000}"/>
    <cellStyle name="Vírgula 2 2 2 8 2 9" xfId="38297" xr:uid="{00000000-0005-0000-0000-000020440000}"/>
    <cellStyle name="Vírgula 2 2 2 8 3" xfId="8176" xr:uid="{00000000-0005-0000-0000-000021440000}"/>
    <cellStyle name="Vírgula 2 2 2 8 3 2" xfId="12093" xr:uid="{00000000-0005-0000-0000-000022440000}"/>
    <cellStyle name="Vírgula 2 2 2 8 3 2 2" xfId="34226" xr:uid="{00000000-0005-0000-0000-000023440000}"/>
    <cellStyle name="Vírgula 2 2 2 8 3 2 3" xfId="28724" xr:uid="{00000000-0005-0000-0000-000024440000}"/>
    <cellStyle name="Vírgula 2 2 2 8 3 2 4" xfId="41918" xr:uid="{00000000-0005-0000-0000-000025440000}"/>
    <cellStyle name="Vírgula 2 2 2 8 3 2 5" xfId="53004" xr:uid="{00000000-0005-0000-0000-000026440000}"/>
    <cellStyle name="Vírgula 2 2 2 8 3 3" xfId="9630" xr:uid="{00000000-0005-0000-0000-000027440000}"/>
    <cellStyle name="Vírgula 2 2 2 8 3 3 2" xfId="31475" xr:uid="{00000000-0005-0000-0000-000028440000}"/>
    <cellStyle name="Vírgula 2 2 2 8 3 4" xfId="19099" xr:uid="{00000000-0005-0000-0000-000029440000}"/>
    <cellStyle name="Vírgula 2 2 2 8 3 5" xfId="25973" xr:uid="{00000000-0005-0000-0000-00002A440000}"/>
    <cellStyle name="Vírgula 2 2 2 8 3 6" xfId="38296" xr:uid="{00000000-0005-0000-0000-00002B440000}"/>
    <cellStyle name="Vírgula 2 2 2 8 3 7" xfId="49076" xr:uid="{00000000-0005-0000-0000-00002C440000}"/>
    <cellStyle name="Vírgula 2 2 2 8 4" xfId="5921" xr:uid="{00000000-0005-0000-0000-00002D440000}"/>
    <cellStyle name="Vírgula 2 2 2 8 4 2" xfId="11625" xr:uid="{00000000-0005-0000-0000-00002E440000}"/>
    <cellStyle name="Vírgula 2 2 2 8 4 2 2" xfId="33454" xr:uid="{00000000-0005-0000-0000-00002F440000}"/>
    <cellStyle name="Vírgula 2 2 2 8 4 2 3" xfId="41146" xr:uid="{00000000-0005-0000-0000-000030440000}"/>
    <cellStyle name="Vírgula 2 2 2 8 4 2 4" xfId="52607" xr:uid="{00000000-0005-0000-0000-000031440000}"/>
    <cellStyle name="Vírgula 2 2 2 8 4 3" xfId="27952" xr:uid="{00000000-0005-0000-0000-000032440000}"/>
    <cellStyle name="Vírgula 2 2 2 8 4 4" xfId="37275" xr:uid="{00000000-0005-0000-0000-000033440000}"/>
    <cellStyle name="Vírgula 2 2 2 8 4 5" xfId="51032" xr:uid="{00000000-0005-0000-0000-000034440000}"/>
    <cellStyle name="Vírgula 2 2 2 8 5" xfId="10881" xr:uid="{00000000-0005-0000-0000-000035440000}"/>
    <cellStyle name="Vírgula 2 2 2 8 5 2" xfId="30703" xr:uid="{00000000-0005-0000-0000-000036440000}"/>
    <cellStyle name="Vírgula 2 2 2 8 5 3" xfId="40389" xr:uid="{00000000-0005-0000-0000-000037440000}"/>
    <cellStyle name="Vírgula 2 2 2 8 5 4" xfId="51860" xr:uid="{00000000-0005-0000-0000-000038440000}"/>
    <cellStyle name="Vírgula 2 2 2 8 6" xfId="14096" xr:uid="{00000000-0005-0000-0000-000039440000}"/>
    <cellStyle name="Vírgula 2 2 2 8 6 2" xfId="44470" xr:uid="{00000000-0005-0000-0000-00003A440000}"/>
    <cellStyle name="Vírgula 2 2 2 8 7" xfId="14863" xr:uid="{00000000-0005-0000-0000-00003B440000}"/>
    <cellStyle name="Vírgula 2 2 2 8 8" xfId="20760" xr:uid="{00000000-0005-0000-0000-00003C440000}"/>
    <cellStyle name="Vírgula 2 2 2 8 9" xfId="22774" xr:uid="{00000000-0005-0000-0000-00003D440000}"/>
    <cellStyle name="Vírgula 2 2 2 9" xfId="736" xr:uid="{00000000-0005-0000-0000-00003E440000}"/>
    <cellStyle name="Vírgula 2 2 2 9 10" xfId="35867" xr:uid="{00000000-0005-0000-0000-00003F440000}"/>
    <cellStyle name="Vírgula 2 2 2 9 11" xfId="46292" xr:uid="{00000000-0005-0000-0000-000040440000}"/>
    <cellStyle name="Vírgula 2 2 2 9 12" xfId="54224" xr:uid="{00000000-0005-0000-0000-000041440000}"/>
    <cellStyle name="Vírgula 2 2 2 9 13" xfId="3248" xr:uid="{00000000-0005-0000-0000-000042440000}"/>
    <cellStyle name="Vírgula 2 2 2 9 2" xfId="1684" xr:uid="{00000000-0005-0000-0000-000043440000}"/>
    <cellStyle name="Vírgula 2 2 2 9 2 10" xfId="47235" xr:uid="{00000000-0005-0000-0000-000044440000}"/>
    <cellStyle name="Vírgula 2 2 2 9 2 11" xfId="55161" xr:uid="{00000000-0005-0000-0000-000045440000}"/>
    <cellStyle name="Vírgula 2 2 2 9 2 12" xfId="3249" xr:uid="{00000000-0005-0000-0000-000046440000}"/>
    <cellStyle name="Vírgula 2 2 2 9 2 2" xfId="8534" xr:uid="{00000000-0005-0000-0000-000047440000}"/>
    <cellStyle name="Vírgula 2 2 2 9 2 2 2" xfId="17109" xr:uid="{00000000-0005-0000-0000-000048440000}"/>
    <cellStyle name="Vírgula 2 2 2 9 2 2 2 2" xfId="34229" xr:uid="{00000000-0005-0000-0000-000049440000}"/>
    <cellStyle name="Vírgula 2 2 2 9 2 2 3" xfId="19456" xr:uid="{00000000-0005-0000-0000-00004A440000}"/>
    <cellStyle name="Vírgula 2 2 2 9 2 2 4" xfId="28727" xr:uid="{00000000-0005-0000-0000-00004B440000}"/>
    <cellStyle name="Vírgula 2 2 2 9 2 2 5" xfId="41921" xr:uid="{00000000-0005-0000-0000-00004C440000}"/>
    <cellStyle name="Vírgula 2 2 2 9 2 2 6" xfId="49434" xr:uid="{00000000-0005-0000-0000-00004D440000}"/>
    <cellStyle name="Vírgula 2 2 2 9 2 3" xfId="6335" xr:uid="{00000000-0005-0000-0000-00004E440000}"/>
    <cellStyle name="Vírgula 2 2 2 9 2 3 2" xfId="13221" xr:uid="{00000000-0005-0000-0000-00004F440000}"/>
    <cellStyle name="Vírgula 2 2 2 9 2 3 3" xfId="31478" xr:uid="{00000000-0005-0000-0000-000050440000}"/>
    <cellStyle name="Vírgula 2 2 2 9 2 3 4" xfId="44828" xr:uid="{00000000-0005-0000-0000-000051440000}"/>
    <cellStyle name="Vírgula 2 2 2 9 2 4" xfId="14866" xr:uid="{00000000-0005-0000-0000-000052440000}"/>
    <cellStyle name="Vírgula 2 2 2 9 2 5" xfId="17939" xr:uid="{00000000-0005-0000-0000-000053440000}"/>
    <cellStyle name="Vírgula 2 2 2 9 2 6" xfId="20763" xr:uid="{00000000-0005-0000-0000-000054440000}"/>
    <cellStyle name="Vírgula 2 2 2 9 2 7" xfId="22777" xr:uid="{00000000-0005-0000-0000-000055440000}"/>
    <cellStyle name="Vírgula 2 2 2 9 2 8" xfId="25976" xr:uid="{00000000-0005-0000-0000-000056440000}"/>
    <cellStyle name="Vírgula 2 2 2 9 2 9" xfId="38299" xr:uid="{00000000-0005-0000-0000-000057440000}"/>
    <cellStyle name="Vírgula 2 2 2 9 3" xfId="7663" xr:uid="{00000000-0005-0000-0000-000058440000}"/>
    <cellStyle name="Vírgula 2 2 2 9 3 2" xfId="12094" xr:uid="{00000000-0005-0000-0000-000059440000}"/>
    <cellStyle name="Vírgula 2 2 2 9 3 2 2" xfId="34228" xr:uid="{00000000-0005-0000-0000-00005A440000}"/>
    <cellStyle name="Vírgula 2 2 2 9 3 2 3" xfId="41920" xr:uid="{00000000-0005-0000-0000-00005B440000}"/>
    <cellStyle name="Vírgula 2 2 2 9 3 2 4" xfId="53005" xr:uid="{00000000-0005-0000-0000-00005C440000}"/>
    <cellStyle name="Vírgula 2 2 2 9 3 3" xfId="18586" xr:uid="{00000000-0005-0000-0000-00005D440000}"/>
    <cellStyle name="Vírgula 2 2 2 9 3 4" xfId="28726" xr:uid="{00000000-0005-0000-0000-00005E440000}"/>
    <cellStyle name="Vírgula 2 2 2 9 3 5" xfId="38298" xr:uid="{00000000-0005-0000-0000-00005F440000}"/>
    <cellStyle name="Vírgula 2 2 2 9 3 6" xfId="48563" xr:uid="{00000000-0005-0000-0000-000060440000}"/>
    <cellStyle name="Vírgula 2 2 2 9 4" xfId="5396" xr:uid="{00000000-0005-0000-0000-000061440000}"/>
    <cellStyle name="Vírgula 2 2 2 9 4 2" xfId="10442" xr:uid="{00000000-0005-0000-0000-000062440000}"/>
    <cellStyle name="Vírgula 2 2 2 9 4 3" xfId="31477" xr:uid="{00000000-0005-0000-0000-000063440000}"/>
    <cellStyle name="Vírgula 2 2 2 9 4 4" xfId="39876" xr:uid="{00000000-0005-0000-0000-000064440000}"/>
    <cellStyle name="Vírgula 2 2 2 9 4 5" xfId="50931" xr:uid="{00000000-0005-0000-0000-000065440000}"/>
    <cellStyle name="Vírgula 2 2 2 9 5" xfId="13583" xr:uid="{00000000-0005-0000-0000-000066440000}"/>
    <cellStyle name="Vírgula 2 2 2 9 5 2" xfId="43957" xr:uid="{00000000-0005-0000-0000-000067440000}"/>
    <cellStyle name="Vírgula 2 2 2 9 6" xfId="14865" xr:uid="{00000000-0005-0000-0000-000068440000}"/>
    <cellStyle name="Vírgula 2 2 2 9 7" xfId="20762" xr:uid="{00000000-0005-0000-0000-000069440000}"/>
    <cellStyle name="Vírgula 2 2 2 9 8" xfId="22776" xr:uid="{00000000-0005-0000-0000-00006A440000}"/>
    <cellStyle name="Vírgula 2 2 2 9 9" xfId="25975" xr:uid="{00000000-0005-0000-0000-00006B440000}"/>
    <cellStyle name="Vírgula 2 2 20" xfId="24237" xr:uid="{00000000-0005-0000-0000-00006C440000}"/>
    <cellStyle name="Vírgula 2 2 21" xfId="35688" xr:uid="{00000000-0005-0000-0000-00006D440000}"/>
    <cellStyle name="Vírgula 2 2 22" xfId="45578" xr:uid="{00000000-0005-0000-0000-00006E440000}"/>
    <cellStyle name="Vírgula 2 2 23" xfId="53514" xr:uid="{00000000-0005-0000-0000-00006F440000}"/>
    <cellStyle name="Vírgula 2 2 24" xfId="3172" xr:uid="{00000000-0005-0000-0000-000070440000}"/>
    <cellStyle name="Vírgula 2 2 3" xfId="65" xr:uid="{00000000-0005-0000-0000-000071440000}"/>
    <cellStyle name="Vírgula 2 2 3 10" xfId="1583" xr:uid="{00000000-0005-0000-0000-000072440000}"/>
    <cellStyle name="Vírgula 2 2 3 10 10" xfId="55060" xr:uid="{00000000-0005-0000-0000-000073440000}"/>
    <cellStyle name="Vírgula 2 2 3 10 11" xfId="3251" xr:uid="{00000000-0005-0000-0000-000074440000}"/>
    <cellStyle name="Vírgula 2 2 3 10 2" xfId="8433" xr:uid="{00000000-0005-0000-0000-000075440000}"/>
    <cellStyle name="Vírgula 2 2 3 10 2 2" xfId="17110" xr:uid="{00000000-0005-0000-0000-000076440000}"/>
    <cellStyle name="Vírgula 2 2 3 10 2 2 2" xfId="34231" xr:uid="{00000000-0005-0000-0000-000077440000}"/>
    <cellStyle name="Vírgula 2 2 3 10 2 3" xfId="28729" xr:uid="{00000000-0005-0000-0000-000078440000}"/>
    <cellStyle name="Vírgula 2 2 3 10 2 4" xfId="41923" xr:uid="{00000000-0005-0000-0000-000079440000}"/>
    <cellStyle name="Vírgula 2 2 3 10 2 5" xfId="49333" xr:uid="{00000000-0005-0000-0000-00007A440000}"/>
    <cellStyle name="Vírgula 2 2 3 10 3" xfId="6234" xr:uid="{00000000-0005-0000-0000-00007B440000}"/>
    <cellStyle name="Vírgula 2 2 3 10 3 2" xfId="31480" xr:uid="{00000000-0005-0000-0000-00007C440000}"/>
    <cellStyle name="Vírgula 2 2 3 10 3 3" xfId="44727" xr:uid="{00000000-0005-0000-0000-00007D440000}"/>
    <cellStyle name="Vírgula 2 2 3 10 4" xfId="18485" xr:uid="{00000000-0005-0000-0000-00007E440000}"/>
    <cellStyle name="Vírgula 2 2 3 10 5" xfId="20765" xr:uid="{00000000-0005-0000-0000-00007F440000}"/>
    <cellStyle name="Vírgula 2 2 3 10 6" xfId="22779" xr:uid="{00000000-0005-0000-0000-000080440000}"/>
    <cellStyle name="Vírgula 2 2 3 10 7" xfId="25978" xr:uid="{00000000-0005-0000-0000-000081440000}"/>
    <cellStyle name="Vírgula 2 2 3 10 8" xfId="38301" xr:uid="{00000000-0005-0000-0000-000082440000}"/>
    <cellStyle name="Vírgula 2 2 3 10 9" xfId="47134" xr:uid="{00000000-0005-0000-0000-000083440000}"/>
    <cellStyle name="Vírgula 2 2 3 11" xfId="7105" xr:uid="{00000000-0005-0000-0000-000084440000}"/>
    <cellStyle name="Vírgula 2 2 3 11 2" xfId="12095" xr:uid="{00000000-0005-0000-0000-000085440000}"/>
    <cellStyle name="Vírgula 2 2 3 11 2 2" xfId="34230" xr:uid="{00000000-0005-0000-0000-000086440000}"/>
    <cellStyle name="Vírgula 2 2 3 11 2 3" xfId="28728" xr:uid="{00000000-0005-0000-0000-000087440000}"/>
    <cellStyle name="Vírgula 2 2 3 11 2 4" xfId="41922" xr:uid="{00000000-0005-0000-0000-000088440000}"/>
    <cellStyle name="Vírgula 2 2 3 11 2 5" xfId="53006" xr:uid="{00000000-0005-0000-0000-000089440000}"/>
    <cellStyle name="Vírgula 2 2 3 11 3" xfId="9431" xr:uid="{00000000-0005-0000-0000-00008A440000}"/>
    <cellStyle name="Vírgula 2 2 3 11 3 2" xfId="31479" xr:uid="{00000000-0005-0000-0000-00008B440000}"/>
    <cellStyle name="Vírgula 2 2 3 11 4" xfId="25977" xr:uid="{00000000-0005-0000-0000-00008C440000}"/>
    <cellStyle name="Vírgula 2 2 3 11 5" xfId="38300" xr:uid="{00000000-0005-0000-0000-00008D440000}"/>
    <cellStyle name="Vírgula 2 2 3 11 6" xfId="48005" xr:uid="{00000000-0005-0000-0000-00008E440000}"/>
    <cellStyle name="Vírgula 2 2 3 11 7" xfId="50982" xr:uid="{00000000-0005-0000-0000-00008F440000}"/>
    <cellStyle name="Vírgula 2 2 3 12" xfId="4741" xr:uid="{00000000-0005-0000-0000-000090440000}"/>
    <cellStyle name="Vírgula 2 2 3 12 2" xfId="11125" xr:uid="{00000000-0005-0000-0000-000091440000}"/>
    <cellStyle name="Vírgula 2 2 3 12 2 2" xfId="32954" xr:uid="{00000000-0005-0000-0000-000092440000}"/>
    <cellStyle name="Vírgula 2 2 3 12 2 3" xfId="40646" xr:uid="{00000000-0005-0000-0000-000093440000}"/>
    <cellStyle name="Vírgula 2 2 3 12 2 4" xfId="52107" xr:uid="{00000000-0005-0000-0000-000094440000}"/>
    <cellStyle name="Vírgula 2 2 3 12 3" xfId="27452" xr:uid="{00000000-0005-0000-0000-000095440000}"/>
    <cellStyle name="Vírgula 2 2 3 12 4" xfId="36775" xr:uid="{00000000-0005-0000-0000-000096440000}"/>
    <cellStyle name="Vírgula 2 2 3 12 5" xfId="50958" xr:uid="{00000000-0005-0000-0000-000097440000}"/>
    <cellStyle name="Vírgula 2 2 3 13" xfId="9396" xr:uid="{00000000-0005-0000-0000-000098440000}"/>
    <cellStyle name="Vírgula 2 2 3 13 2" xfId="9484" xr:uid="{00000000-0005-0000-0000-000099440000}"/>
    <cellStyle name="Vírgula 2 2 3 13 2 2" xfId="50789" xr:uid="{00000000-0005-0000-0000-00009A440000}"/>
    <cellStyle name="Vírgula 2 2 3 13 3" xfId="30203" xr:uid="{00000000-0005-0000-0000-00009B440000}"/>
    <cellStyle name="Vírgula 2 2 3 13 4" xfId="39775" xr:uid="{00000000-0005-0000-0000-00009C440000}"/>
    <cellStyle name="Vírgula 2 2 3 13 5" xfId="50470" xr:uid="{00000000-0005-0000-0000-00009D440000}"/>
    <cellStyle name="Vírgula 2 2 3 14" xfId="9382" xr:uid="{00000000-0005-0000-0000-00009E440000}"/>
    <cellStyle name="Vírgula 2 2 3 14 2" xfId="43397" xr:uid="{00000000-0005-0000-0000-00009F440000}"/>
    <cellStyle name="Vírgula 2 2 3 14 3" xfId="51327" xr:uid="{00000000-0005-0000-0000-0000A0440000}"/>
    <cellStyle name="Vírgula 2 2 3 15" xfId="14867" xr:uid="{00000000-0005-0000-0000-0000A1440000}"/>
    <cellStyle name="Vírgula 2 2 3 15 2" xfId="17782" xr:uid="{00000000-0005-0000-0000-0000A2440000}"/>
    <cellStyle name="Vírgula 2 2 3 16" xfId="20764" xr:uid="{00000000-0005-0000-0000-0000A3440000}"/>
    <cellStyle name="Vírgula 2 2 3 17" xfId="22778" xr:uid="{00000000-0005-0000-0000-0000A4440000}"/>
    <cellStyle name="Vírgula 2 2 3 18" xfId="24280" xr:uid="{00000000-0005-0000-0000-0000A5440000}"/>
    <cellStyle name="Vírgula 2 2 3 19" xfId="35731" xr:uid="{00000000-0005-0000-0000-0000A6440000}"/>
    <cellStyle name="Vírgula 2 2 3 2" xfId="221" xr:uid="{00000000-0005-0000-0000-0000A7440000}"/>
    <cellStyle name="Vírgula 2 2 3 2 10" xfId="10646" xr:uid="{00000000-0005-0000-0000-0000A8440000}"/>
    <cellStyle name="Vírgula 2 2 3 2 10 2" xfId="13323" xr:uid="{00000000-0005-0000-0000-0000A9440000}"/>
    <cellStyle name="Vírgula 2 2 3 2 10 3" xfId="43511" xr:uid="{00000000-0005-0000-0000-0000AA440000}"/>
    <cellStyle name="Vírgula 2 2 3 2 10 4" xfId="51363" xr:uid="{00000000-0005-0000-0000-0000AB440000}"/>
    <cellStyle name="Vírgula 2 2 3 2 11" xfId="14868" xr:uid="{00000000-0005-0000-0000-0000AC440000}"/>
    <cellStyle name="Vírgula 2 2 3 2 12" xfId="20766" xr:uid="{00000000-0005-0000-0000-0000AD440000}"/>
    <cellStyle name="Vírgula 2 2 3 2 13" xfId="22780" xr:uid="{00000000-0005-0000-0000-0000AE440000}"/>
    <cellStyle name="Vírgula 2 2 3 2 14" xfId="24503" xr:uid="{00000000-0005-0000-0000-0000AF440000}"/>
    <cellStyle name="Vírgula 2 2 3 2 15" xfId="35816" xr:uid="{00000000-0005-0000-0000-0000B0440000}"/>
    <cellStyle name="Vírgula 2 2 3 2 16" xfId="45778" xr:uid="{00000000-0005-0000-0000-0000B1440000}"/>
    <cellStyle name="Vírgula 2 2 3 2 17" xfId="53711" xr:uid="{00000000-0005-0000-0000-0000B2440000}"/>
    <cellStyle name="Vírgula 2 2 3 2 18" xfId="3252" xr:uid="{00000000-0005-0000-0000-0000B3440000}"/>
    <cellStyle name="Vírgula 2 2 3 2 2" xfId="502" xr:uid="{00000000-0005-0000-0000-0000B4440000}"/>
    <cellStyle name="Vírgula 2 2 3 2 2 10" xfId="22781" xr:uid="{00000000-0005-0000-0000-0000B5440000}"/>
    <cellStyle name="Vírgula 2 2 3 2 2 11" xfId="24779" xr:uid="{00000000-0005-0000-0000-0000B6440000}"/>
    <cellStyle name="Vírgula 2 2 3 2 2 12" xfId="36344" xr:uid="{00000000-0005-0000-0000-0000B7440000}"/>
    <cellStyle name="Vírgula 2 2 3 2 2 13" xfId="46058" xr:uid="{00000000-0005-0000-0000-0000B8440000}"/>
    <cellStyle name="Vírgula 2 2 3 2 2 14" xfId="53990" xr:uid="{00000000-0005-0000-0000-0000B9440000}"/>
    <cellStyle name="Vírgula 2 2 3 2 2 15" xfId="3253" xr:uid="{00000000-0005-0000-0000-0000BA440000}"/>
    <cellStyle name="Vírgula 2 2 3 2 2 2" xfId="1160" xr:uid="{00000000-0005-0000-0000-0000BB440000}"/>
    <cellStyle name="Vírgula 2 2 3 2 2 2 10" xfId="46716" xr:uid="{00000000-0005-0000-0000-0000BC440000}"/>
    <cellStyle name="Vírgula 2 2 3 2 2 2 11" xfId="54648" xr:uid="{00000000-0005-0000-0000-0000BD440000}"/>
    <cellStyle name="Vírgula 2 2 3 2 2 2 12" xfId="3254" xr:uid="{00000000-0005-0000-0000-0000BE440000}"/>
    <cellStyle name="Vírgula 2 2 3 2 2 2 2" xfId="8075" xr:uid="{00000000-0005-0000-0000-0000BF440000}"/>
    <cellStyle name="Vírgula 2 2 3 2 2 2 2 2" xfId="13114" xr:uid="{00000000-0005-0000-0000-0000C0440000}"/>
    <cellStyle name="Vírgula 2 2 3 2 2 2 2 2 2" xfId="34234" xr:uid="{00000000-0005-0000-0000-0000C1440000}"/>
    <cellStyle name="Vírgula 2 2 3 2 2 2 2 3" xfId="16636" xr:uid="{00000000-0005-0000-0000-0000C2440000}"/>
    <cellStyle name="Vírgula 2 2 3 2 2 2 2 4" xfId="19868" xr:uid="{00000000-0005-0000-0000-0000C3440000}"/>
    <cellStyle name="Vírgula 2 2 3 2 2 2 2 5" xfId="28732" xr:uid="{00000000-0005-0000-0000-0000C4440000}"/>
    <cellStyle name="Vírgula 2 2 3 2 2 2 2 6" xfId="41926" xr:uid="{00000000-0005-0000-0000-0000C5440000}"/>
    <cellStyle name="Vírgula 2 2 3 2 2 2 2 7" xfId="48975" xr:uid="{00000000-0005-0000-0000-0000C6440000}"/>
    <cellStyle name="Vírgula 2 2 3 2 2 2 3" xfId="5820" xr:uid="{00000000-0005-0000-0000-0000C7440000}"/>
    <cellStyle name="Vírgula 2 2 3 2 2 2 3 2" xfId="13032" xr:uid="{00000000-0005-0000-0000-0000C8440000}"/>
    <cellStyle name="Vírgula 2 2 3 2 2 2 3 3" xfId="31483" xr:uid="{00000000-0005-0000-0000-0000C9440000}"/>
    <cellStyle name="Vírgula 2 2 3 2 2 2 3 4" xfId="44369" xr:uid="{00000000-0005-0000-0000-0000CA440000}"/>
    <cellStyle name="Vírgula 2 2 3 2 2 2 4" xfId="13995" xr:uid="{00000000-0005-0000-0000-0000CB440000}"/>
    <cellStyle name="Vírgula 2 2 3 2 2 2 5" xfId="14870" xr:uid="{00000000-0005-0000-0000-0000CC440000}"/>
    <cellStyle name="Vírgula 2 2 3 2 2 2 6" xfId="20768" xr:uid="{00000000-0005-0000-0000-0000CD440000}"/>
    <cellStyle name="Vírgula 2 2 3 2 2 2 7" xfId="22782" xr:uid="{00000000-0005-0000-0000-0000CE440000}"/>
    <cellStyle name="Vírgula 2 2 3 2 2 2 8" xfId="25981" xr:uid="{00000000-0005-0000-0000-0000CF440000}"/>
    <cellStyle name="Vírgula 2 2 3 2 2 2 9" xfId="38304" xr:uid="{00000000-0005-0000-0000-0000D0440000}"/>
    <cellStyle name="Vírgula 2 2 3 2 2 3" xfId="2096" xr:uid="{00000000-0005-0000-0000-0000D1440000}"/>
    <cellStyle name="Vírgula 2 2 3 2 2 3 10" xfId="47647" xr:uid="{00000000-0005-0000-0000-0000D2440000}"/>
    <cellStyle name="Vírgula 2 2 3 2 2 3 11" xfId="55573" xr:uid="{00000000-0005-0000-0000-0000D3440000}"/>
    <cellStyle name="Vírgula 2 2 3 2 2 3 12" xfId="3255" xr:uid="{00000000-0005-0000-0000-0000D4440000}"/>
    <cellStyle name="Vírgula 2 2 3 2 2 3 2" xfId="8946" xr:uid="{00000000-0005-0000-0000-0000D5440000}"/>
    <cellStyle name="Vírgula 2 2 3 2 2 3 2 2" xfId="17111" xr:uid="{00000000-0005-0000-0000-0000D6440000}"/>
    <cellStyle name="Vírgula 2 2 3 2 2 3 2 2 2" xfId="34235" xr:uid="{00000000-0005-0000-0000-0000D7440000}"/>
    <cellStyle name="Vírgula 2 2 3 2 2 3 2 3" xfId="28733" xr:uid="{00000000-0005-0000-0000-0000D8440000}"/>
    <cellStyle name="Vírgula 2 2 3 2 2 3 2 4" xfId="41927" xr:uid="{00000000-0005-0000-0000-0000D9440000}"/>
    <cellStyle name="Vírgula 2 2 3 2 2 3 2 5" xfId="49846" xr:uid="{00000000-0005-0000-0000-0000DA440000}"/>
    <cellStyle name="Vírgula 2 2 3 2 2 3 3" xfId="6747" xr:uid="{00000000-0005-0000-0000-0000DB440000}"/>
    <cellStyle name="Vírgula 2 2 3 2 2 3 3 2" xfId="31484" xr:uid="{00000000-0005-0000-0000-0000DC440000}"/>
    <cellStyle name="Vírgula 2 2 3 2 2 3 3 3" xfId="45240" xr:uid="{00000000-0005-0000-0000-0000DD440000}"/>
    <cellStyle name="Vírgula 2 2 3 2 2 3 4" xfId="14871" xr:uid="{00000000-0005-0000-0000-0000DE440000}"/>
    <cellStyle name="Vírgula 2 2 3 2 2 3 5" xfId="18998" xr:uid="{00000000-0005-0000-0000-0000DF440000}"/>
    <cellStyle name="Vírgula 2 2 3 2 2 3 6" xfId="20769" xr:uid="{00000000-0005-0000-0000-0000E0440000}"/>
    <cellStyle name="Vírgula 2 2 3 2 2 3 7" xfId="22783" xr:uid="{00000000-0005-0000-0000-0000E1440000}"/>
    <cellStyle name="Vírgula 2 2 3 2 2 3 8" xfId="25982" xr:uid="{00000000-0005-0000-0000-0000E2440000}"/>
    <cellStyle name="Vírgula 2 2 3 2 2 3 9" xfId="38305" xr:uid="{00000000-0005-0000-0000-0000E3440000}"/>
    <cellStyle name="Vírgula 2 2 3 2 2 4" xfId="7448" xr:uid="{00000000-0005-0000-0000-0000E4440000}"/>
    <cellStyle name="Vírgula 2 2 3 2 2 4 2" xfId="12096" xr:uid="{00000000-0005-0000-0000-0000E5440000}"/>
    <cellStyle name="Vírgula 2 2 3 2 2 4 2 2" xfId="34233" xr:uid="{00000000-0005-0000-0000-0000E6440000}"/>
    <cellStyle name="Vírgula 2 2 3 2 2 4 2 3" xfId="28731" xr:uid="{00000000-0005-0000-0000-0000E7440000}"/>
    <cellStyle name="Vírgula 2 2 3 2 2 4 2 4" xfId="41925" xr:uid="{00000000-0005-0000-0000-0000E8440000}"/>
    <cellStyle name="Vírgula 2 2 3 2 2 4 2 5" xfId="53007" xr:uid="{00000000-0005-0000-0000-0000E9440000}"/>
    <cellStyle name="Vírgula 2 2 3 2 2 4 3" xfId="16687" xr:uid="{00000000-0005-0000-0000-0000EA440000}"/>
    <cellStyle name="Vírgula 2 2 3 2 2 4 3 2" xfId="31482" xr:uid="{00000000-0005-0000-0000-0000EB440000}"/>
    <cellStyle name="Vírgula 2 2 3 2 2 4 4" xfId="25980" xr:uid="{00000000-0005-0000-0000-0000EC440000}"/>
    <cellStyle name="Vírgula 2 2 3 2 2 4 5" xfId="38303" xr:uid="{00000000-0005-0000-0000-0000ED440000}"/>
    <cellStyle name="Vírgula 2 2 3 2 2 4 6" xfId="48348" xr:uid="{00000000-0005-0000-0000-0000EE440000}"/>
    <cellStyle name="Vírgula 2 2 3 2 2 5" xfId="5162" xr:uid="{00000000-0005-0000-0000-0000EF440000}"/>
    <cellStyle name="Vírgula 2 2 3 2 2 5 2" xfId="11524" xr:uid="{00000000-0005-0000-0000-0000F0440000}"/>
    <cellStyle name="Vírgula 2 2 3 2 2 5 2 2" xfId="33353" xr:uid="{00000000-0005-0000-0000-0000F1440000}"/>
    <cellStyle name="Vírgula 2 2 3 2 2 5 2 3" xfId="41045" xr:uid="{00000000-0005-0000-0000-0000F2440000}"/>
    <cellStyle name="Vírgula 2 2 3 2 2 5 2 4" xfId="52506" xr:uid="{00000000-0005-0000-0000-0000F3440000}"/>
    <cellStyle name="Vírgula 2 2 3 2 2 5 3" xfId="27851" xr:uid="{00000000-0005-0000-0000-0000F4440000}"/>
    <cellStyle name="Vírgula 2 2 3 2 2 5 4" xfId="37174" xr:uid="{00000000-0005-0000-0000-0000F5440000}"/>
    <cellStyle name="Vírgula 2 2 3 2 2 5 5" xfId="50599" xr:uid="{00000000-0005-0000-0000-0000F6440000}"/>
    <cellStyle name="Vírgula 2 2 3 2 2 6" xfId="10827" xr:uid="{00000000-0005-0000-0000-0000F7440000}"/>
    <cellStyle name="Vírgula 2 2 3 2 2 6 2" xfId="30602" xr:uid="{00000000-0005-0000-0000-0000F8440000}"/>
    <cellStyle name="Vírgula 2 2 3 2 2 6 3" xfId="40288" xr:uid="{00000000-0005-0000-0000-0000F9440000}"/>
    <cellStyle name="Vírgula 2 2 3 2 2 6 4" xfId="51759" xr:uid="{00000000-0005-0000-0000-0000FA440000}"/>
    <cellStyle name="Vírgula 2 2 3 2 2 7" xfId="13482" xr:uid="{00000000-0005-0000-0000-0000FB440000}"/>
    <cellStyle name="Vírgula 2 2 3 2 2 7 2" xfId="43742" xr:uid="{00000000-0005-0000-0000-0000FC440000}"/>
    <cellStyle name="Vírgula 2 2 3 2 2 8" xfId="14869" xr:uid="{00000000-0005-0000-0000-0000FD440000}"/>
    <cellStyle name="Vírgula 2 2 3 2 2 9" xfId="20767" xr:uid="{00000000-0005-0000-0000-0000FE440000}"/>
    <cellStyle name="Vírgula 2 2 3 2 3" xfId="1417" xr:uid="{00000000-0005-0000-0000-0000FF440000}"/>
    <cellStyle name="Vírgula 2 2 3 2 3 10" xfId="25055" xr:uid="{00000000-0005-0000-0000-000000450000}"/>
    <cellStyle name="Vírgula 2 2 3 2 3 11" xfId="36620" xr:uid="{00000000-0005-0000-0000-000001450000}"/>
    <cellStyle name="Vírgula 2 2 3 2 3 12" xfId="46973" xr:uid="{00000000-0005-0000-0000-000002450000}"/>
    <cellStyle name="Vírgula 2 2 3 2 3 13" xfId="54905" xr:uid="{00000000-0005-0000-0000-000003450000}"/>
    <cellStyle name="Vírgula 2 2 3 2 3 14" xfId="3256" xr:uid="{00000000-0005-0000-0000-000004450000}"/>
    <cellStyle name="Vírgula 2 2 3 2 3 2" xfId="2324" xr:uid="{00000000-0005-0000-0000-000005450000}"/>
    <cellStyle name="Vírgula 2 2 3 2 3 2 10" xfId="47875" xr:uid="{00000000-0005-0000-0000-000006450000}"/>
    <cellStyle name="Vírgula 2 2 3 2 3 2 11" xfId="55801" xr:uid="{00000000-0005-0000-0000-000007450000}"/>
    <cellStyle name="Vírgula 2 2 3 2 3 2 12" xfId="3257" xr:uid="{00000000-0005-0000-0000-000008450000}"/>
    <cellStyle name="Vírgula 2 2 3 2 3 2 2" xfId="9174" xr:uid="{00000000-0005-0000-0000-000009450000}"/>
    <cellStyle name="Vírgula 2 2 3 2 3 2 2 2" xfId="17112" xr:uid="{00000000-0005-0000-0000-00000A450000}"/>
    <cellStyle name="Vírgula 2 2 3 2 3 2 2 2 2" xfId="34237" xr:uid="{00000000-0005-0000-0000-00000B450000}"/>
    <cellStyle name="Vírgula 2 2 3 2 3 2 2 3" xfId="20096" xr:uid="{00000000-0005-0000-0000-00000C450000}"/>
    <cellStyle name="Vírgula 2 2 3 2 3 2 2 4" xfId="28735" xr:uid="{00000000-0005-0000-0000-00000D450000}"/>
    <cellStyle name="Vírgula 2 2 3 2 3 2 2 5" xfId="41929" xr:uid="{00000000-0005-0000-0000-00000E450000}"/>
    <cellStyle name="Vírgula 2 2 3 2 3 2 2 6" xfId="50074" xr:uid="{00000000-0005-0000-0000-00000F450000}"/>
    <cellStyle name="Vírgula 2 2 3 2 3 2 3" xfId="6975" xr:uid="{00000000-0005-0000-0000-000010450000}"/>
    <cellStyle name="Vírgula 2 2 3 2 3 2 3 2" xfId="10339" xr:uid="{00000000-0005-0000-0000-000011450000}"/>
    <cellStyle name="Vírgula 2 2 3 2 3 2 3 3" xfId="31486" xr:uid="{00000000-0005-0000-0000-000012450000}"/>
    <cellStyle name="Vírgula 2 2 3 2 3 2 3 4" xfId="45468" xr:uid="{00000000-0005-0000-0000-000013450000}"/>
    <cellStyle name="Vírgula 2 2 3 2 3 2 4" xfId="14873" xr:uid="{00000000-0005-0000-0000-000014450000}"/>
    <cellStyle name="Vírgula 2 2 3 2 3 2 5" xfId="18354" xr:uid="{00000000-0005-0000-0000-000015450000}"/>
    <cellStyle name="Vírgula 2 2 3 2 3 2 6" xfId="20771" xr:uid="{00000000-0005-0000-0000-000016450000}"/>
    <cellStyle name="Vírgula 2 2 3 2 3 2 7" xfId="22785" xr:uid="{00000000-0005-0000-0000-000017450000}"/>
    <cellStyle name="Vírgula 2 2 3 2 3 2 8" xfId="25984" xr:uid="{00000000-0005-0000-0000-000018450000}"/>
    <cellStyle name="Vírgula 2 2 3 2 3 2 9" xfId="38307" xr:uid="{00000000-0005-0000-0000-000019450000}"/>
    <cellStyle name="Vírgula 2 2 3 2 3 3" xfId="8303" xr:uid="{00000000-0005-0000-0000-00001A450000}"/>
    <cellStyle name="Vírgula 2 2 3 2 3 3 2" xfId="12098" xr:uid="{00000000-0005-0000-0000-00001B450000}"/>
    <cellStyle name="Vírgula 2 2 3 2 3 3 2 2" xfId="34236" xr:uid="{00000000-0005-0000-0000-00001C450000}"/>
    <cellStyle name="Vírgula 2 2 3 2 3 3 2 3" xfId="28734" xr:uid="{00000000-0005-0000-0000-00001D450000}"/>
    <cellStyle name="Vírgula 2 2 3 2 3 3 2 4" xfId="41928" xr:uid="{00000000-0005-0000-0000-00001E450000}"/>
    <cellStyle name="Vírgula 2 2 3 2 3 3 2 5" xfId="53008" xr:uid="{00000000-0005-0000-0000-00001F450000}"/>
    <cellStyle name="Vírgula 2 2 3 2 3 3 3" xfId="12839" xr:uid="{00000000-0005-0000-0000-000020450000}"/>
    <cellStyle name="Vírgula 2 2 3 2 3 3 3 2" xfId="31485" xr:uid="{00000000-0005-0000-0000-000021450000}"/>
    <cellStyle name="Vírgula 2 2 3 2 3 3 4" xfId="19226" xr:uid="{00000000-0005-0000-0000-000022450000}"/>
    <cellStyle name="Vírgula 2 2 3 2 3 3 5" xfId="25983" xr:uid="{00000000-0005-0000-0000-000023450000}"/>
    <cellStyle name="Vírgula 2 2 3 2 3 3 6" xfId="38306" xr:uid="{00000000-0005-0000-0000-000024450000}"/>
    <cellStyle name="Vírgula 2 2 3 2 3 3 7" xfId="49203" xr:uid="{00000000-0005-0000-0000-000025450000}"/>
    <cellStyle name="Vírgula 2 2 3 2 3 4" xfId="6077" xr:uid="{00000000-0005-0000-0000-000026450000}"/>
    <cellStyle name="Vírgula 2 2 3 2 3 4 2" xfId="11752" xr:uid="{00000000-0005-0000-0000-000027450000}"/>
    <cellStyle name="Vírgula 2 2 3 2 3 4 2 2" xfId="33581" xr:uid="{00000000-0005-0000-0000-000028450000}"/>
    <cellStyle name="Vírgula 2 2 3 2 3 4 2 3" xfId="41273" xr:uid="{00000000-0005-0000-0000-000029450000}"/>
    <cellStyle name="Vírgula 2 2 3 2 3 4 2 4" xfId="52734" xr:uid="{00000000-0005-0000-0000-00002A450000}"/>
    <cellStyle name="Vírgula 2 2 3 2 3 4 3" xfId="28079" xr:uid="{00000000-0005-0000-0000-00002B450000}"/>
    <cellStyle name="Vírgula 2 2 3 2 3 4 4" xfId="37402" xr:uid="{00000000-0005-0000-0000-00002C450000}"/>
    <cellStyle name="Vírgula 2 2 3 2 3 4 5" xfId="50582" xr:uid="{00000000-0005-0000-0000-00002D450000}"/>
    <cellStyle name="Vírgula 2 2 3 2 3 5" xfId="11008" xr:uid="{00000000-0005-0000-0000-00002E450000}"/>
    <cellStyle name="Vírgula 2 2 3 2 3 5 2" xfId="30830" xr:uid="{00000000-0005-0000-0000-00002F450000}"/>
    <cellStyle name="Vírgula 2 2 3 2 3 5 3" xfId="40516" xr:uid="{00000000-0005-0000-0000-000030450000}"/>
    <cellStyle name="Vírgula 2 2 3 2 3 5 4" xfId="51987" xr:uid="{00000000-0005-0000-0000-000031450000}"/>
    <cellStyle name="Vírgula 2 2 3 2 3 6" xfId="14223" xr:uid="{00000000-0005-0000-0000-000032450000}"/>
    <cellStyle name="Vírgula 2 2 3 2 3 6 2" xfId="44597" xr:uid="{00000000-0005-0000-0000-000033450000}"/>
    <cellStyle name="Vírgula 2 2 3 2 3 7" xfId="14872" xr:uid="{00000000-0005-0000-0000-000034450000}"/>
    <cellStyle name="Vírgula 2 2 3 2 3 8" xfId="20770" xr:uid="{00000000-0005-0000-0000-000035450000}"/>
    <cellStyle name="Vírgula 2 2 3 2 3 9" xfId="22784" xr:uid="{00000000-0005-0000-0000-000036450000}"/>
    <cellStyle name="Vírgula 2 2 3 2 4" xfId="920" xr:uid="{00000000-0005-0000-0000-000037450000}"/>
    <cellStyle name="Vírgula 2 2 3 2 4 10" xfId="36075" xr:uid="{00000000-0005-0000-0000-000038450000}"/>
    <cellStyle name="Vírgula 2 2 3 2 4 11" xfId="46476" xr:uid="{00000000-0005-0000-0000-000039450000}"/>
    <cellStyle name="Vírgula 2 2 3 2 4 12" xfId="54408" xr:uid="{00000000-0005-0000-0000-00003A450000}"/>
    <cellStyle name="Vírgula 2 2 3 2 4 13" xfId="3258" xr:uid="{00000000-0005-0000-0000-00003B450000}"/>
    <cellStyle name="Vírgula 2 2 3 2 4 2" xfId="1868" xr:uid="{00000000-0005-0000-0000-00003C450000}"/>
    <cellStyle name="Vírgula 2 2 3 2 4 2 10" xfId="47419" xr:uid="{00000000-0005-0000-0000-00003D450000}"/>
    <cellStyle name="Vírgula 2 2 3 2 4 2 11" xfId="55345" xr:uid="{00000000-0005-0000-0000-00003E450000}"/>
    <cellStyle name="Vírgula 2 2 3 2 4 2 12" xfId="3259" xr:uid="{00000000-0005-0000-0000-00003F450000}"/>
    <cellStyle name="Vírgula 2 2 3 2 4 2 2" xfId="8718" xr:uid="{00000000-0005-0000-0000-000040450000}"/>
    <cellStyle name="Vírgula 2 2 3 2 4 2 2 2" xfId="17113" xr:uid="{00000000-0005-0000-0000-000041450000}"/>
    <cellStyle name="Vírgula 2 2 3 2 4 2 2 2 2" xfId="34239" xr:uid="{00000000-0005-0000-0000-000042450000}"/>
    <cellStyle name="Vírgula 2 2 3 2 4 2 2 3" xfId="19640" xr:uid="{00000000-0005-0000-0000-000043450000}"/>
    <cellStyle name="Vírgula 2 2 3 2 4 2 2 4" xfId="28737" xr:uid="{00000000-0005-0000-0000-000044450000}"/>
    <cellStyle name="Vírgula 2 2 3 2 4 2 2 5" xfId="41931" xr:uid="{00000000-0005-0000-0000-000045450000}"/>
    <cellStyle name="Vírgula 2 2 3 2 4 2 2 6" xfId="49618" xr:uid="{00000000-0005-0000-0000-000046450000}"/>
    <cellStyle name="Vírgula 2 2 3 2 4 2 3" xfId="6519" xr:uid="{00000000-0005-0000-0000-000047450000}"/>
    <cellStyle name="Vírgula 2 2 3 2 4 2 3 2" xfId="16398" xr:uid="{00000000-0005-0000-0000-000048450000}"/>
    <cellStyle name="Vírgula 2 2 3 2 4 2 3 3" xfId="31488" xr:uid="{00000000-0005-0000-0000-000049450000}"/>
    <cellStyle name="Vírgula 2 2 3 2 4 2 3 4" xfId="45012" xr:uid="{00000000-0005-0000-0000-00004A450000}"/>
    <cellStyle name="Vírgula 2 2 3 2 4 2 4" xfId="14875" xr:uid="{00000000-0005-0000-0000-00004B450000}"/>
    <cellStyle name="Vírgula 2 2 3 2 4 2 5" xfId="18012" xr:uid="{00000000-0005-0000-0000-00004C450000}"/>
    <cellStyle name="Vírgula 2 2 3 2 4 2 6" xfId="20773" xr:uid="{00000000-0005-0000-0000-00004D450000}"/>
    <cellStyle name="Vírgula 2 2 3 2 4 2 7" xfId="22787" xr:uid="{00000000-0005-0000-0000-00004E450000}"/>
    <cellStyle name="Vírgula 2 2 3 2 4 2 8" xfId="25986" xr:uid="{00000000-0005-0000-0000-00004F450000}"/>
    <cellStyle name="Vírgula 2 2 3 2 4 2 9" xfId="38309" xr:uid="{00000000-0005-0000-0000-000050450000}"/>
    <cellStyle name="Vírgula 2 2 3 2 4 3" xfId="7847" xr:uid="{00000000-0005-0000-0000-000051450000}"/>
    <cellStyle name="Vírgula 2 2 3 2 4 3 2" xfId="12099" xr:uid="{00000000-0005-0000-0000-000052450000}"/>
    <cellStyle name="Vírgula 2 2 3 2 4 3 2 2" xfId="34238" xr:uid="{00000000-0005-0000-0000-000053450000}"/>
    <cellStyle name="Vírgula 2 2 3 2 4 3 2 3" xfId="41930" xr:uid="{00000000-0005-0000-0000-000054450000}"/>
    <cellStyle name="Vírgula 2 2 3 2 4 3 2 4" xfId="53009" xr:uid="{00000000-0005-0000-0000-000055450000}"/>
    <cellStyle name="Vírgula 2 2 3 2 4 3 3" xfId="18770" xr:uid="{00000000-0005-0000-0000-000056450000}"/>
    <cellStyle name="Vírgula 2 2 3 2 4 3 4" xfId="28736" xr:uid="{00000000-0005-0000-0000-000057450000}"/>
    <cellStyle name="Vírgula 2 2 3 2 4 3 5" xfId="38308" xr:uid="{00000000-0005-0000-0000-000058450000}"/>
    <cellStyle name="Vírgula 2 2 3 2 4 3 6" xfId="48747" xr:uid="{00000000-0005-0000-0000-000059450000}"/>
    <cellStyle name="Vírgula 2 2 3 2 4 4" xfId="5580" xr:uid="{00000000-0005-0000-0000-00005A450000}"/>
    <cellStyle name="Vírgula 2 2 3 2 4 4 2" xfId="9926" xr:uid="{00000000-0005-0000-0000-00005B450000}"/>
    <cellStyle name="Vírgula 2 2 3 2 4 4 3" xfId="31487" xr:uid="{00000000-0005-0000-0000-00005C450000}"/>
    <cellStyle name="Vírgula 2 2 3 2 4 4 4" xfId="40060" xr:uid="{00000000-0005-0000-0000-00005D450000}"/>
    <cellStyle name="Vírgula 2 2 3 2 4 4 5" xfId="51531" xr:uid="{00000000-0005-0000-0000-00005E450000}"/>
    <cellStyle name="Vírgula 2 2 3 2 4 5" xfId="13767" xr:uid="{00000000-0005-0000-0000-00005F450000}"/>
    <cellStyle name="Vírgula 2 2 3 2 4 5 2" xfId="44141" xr:uid="{00000000-0005-0000-0000-000060450000}"/>
    <cellStyle name="Vírgula 2 2 3 2 4 6" xfId="14874" xr:uid="{00000000-0005-0000-0000-000061450000}"/>
    <cellStyle name="Vírgula 2 2 3 2 4 7" xfId="20772" xr:uid="{00000000-0005-0000-0000-000062450000}"/>
    <cellStyle name="Vírgula 2 2 3 2 4 8" xfId="22786" xr:uid="{00000000-0005-0000-0000-000063450000}"/>
    <cellStyle name="Vírgula 2 2 3 2 4 9" xfId="25985" xr:uid="{00000000-0005-0000-0000-000064450000}"/>
    <cellStyle name="Vírgula 2 2 3 2 5" xfId="1539" xr:uid="{00000000-0005-0000-0000-000065450000}"/>
    <cellStyle name="Vírgula 2 2 3 2 5 10" xfId="36731" xr:uid="{00000000-0005-0000-0000-000066450000}"/>
    <cellStyle name="Vírgula 2 2 3 2 5 11" xfId="47090" xr:uid="{00000000-0005-0000-0000-000067450000}"/>
    <cellStyle name="Vírgula 2 2 3 2 5 12" xfId="55016" xr:uid="{00000000-0005-0000-0000-000068450000}"/>
    <cellStyle name="Vírgula 2 2 3 2 5 13" xfId="3260" xr:uid="{00000000-0005-0000-0000-000069450000}"/>
    <cellStyle name="Vírgula 2 2 3 2 5 2" xfId="2410" xr:uid="{00000000-0005-0000-0000-00006A450000}"/>
    <cellStyle name="Vírgula 2 2 3 2 5 2 2" xfId="9260" xr:uid="{00000000-0005-0000-0000-00006B450000}"/>
    <cellStyle name="Vírgula 2 2 3 2 5 2 2 2" xfId="20182" xr:uid="{00000000-0005-0000-0000-00006C450000}"/>
    <cellStyle name="Vírgula 2 2 3 2 5 2 2 3" xfId="34240" xr:uid="{00000000-0005-0000-0000-00006D450000}"/>
    <cellStyle name="Vírgula 2 2 3 2 5 2 2 4" xfId="41932" xr:uid="{00000000-0005-0000-0000-00006E450000}"/>
    <cellStyle name="Vírgula 2 2 3 2 5 2 2 5" xfId="50160" xr:uid="{00000000-0005-0000-0000-00006F450000}"/>
    <cellStyle name="Vírgula 2 2 3 2 5 2 3" xfId="17114" xr:uid="{00000000-0005-0000-0000-000070450000}"/>
    <cellStyle name="Vírgula 2 2 3 2 5 2 3 2" xfId="45554" xr:uid="{00000000-0005-0000-0000-000071450000}"/>
    <cellStyle name="Vírgula 2 2 3 2 5 2 4" xfId="18440" xr:uid="{00000000-0005-0000-0000-000072450000}"/>
    <cellStyle name="Vírgula 2 2 3 2 5 2 5" xfId="28738" xr:uid="{00000000-0005-0000-0000-000073450000}"/>
    <cellStyle name="Vírgula 2 2 3 2 5 2 6" xfId="38310" xr:uid="{00000000-0005-0000-0000-000074450000}"/>
    <cellStyle name="Vírgula 2 2 3 2 5 2 7" xfId="47961" xr:uid="{00000000-0005-0000-0000-000075450000}"/>
    <cellStyle name="Vírgula 2 2 3 2 5 2 8" xfId="55887" xr:uid="{00000000-0005-0000-0000-000076450000}"/>
    <cellStyle name="Vírgula 2 2 3 2 5 2 9" xfId="7061" xr:uid="{00000000-0005-0000-0000-000077450000}"/>
    <cellStyle name="Vírgula 2 2 3 2 5 3" xfId="8389" xr:uid="{00000000-0005-0000-0000-000078450000}"/>
    <cellStyle name="Vírgula 2 2 3 2 5 3 2" xfId="13133" xr:uid="{00000000-0005-0000-0000-000079450000}"/>
    <cellStyle name="Vírgula 2 2 3 2 5 3 3" xfId="19312" xr:uid="{00000000-0005-0000-0000-00007A450000}"/>
    <cellStyle name="Vírgula 2 2 3 2 5 3 4" xfId="31489" xr:uid="{00000000-0005-0000-0000-00007B450000}"/>
    <cellStyle name="Vírgula 2 2 3 2 5 3 5" xfId="40602" xr:uid="{00000000-0005-0000-0000-00007C450000}"/>
    <cellStyle name="Vírgula 2 2 3 2 5 3 6" xfId="49289" xr:uid="{00000000-0005-0000-0000-00007D450000}"/>
    <cellStyle name="Vírgula 2 2 3 2 5 4" xfId="6190" xr:uid="{00000000-0005-0000-0000-00007E450000}"/>
    <cellStyle name="Vírgula 2 2 3 2 5 4 2" xfId="44683" xr:uid="{00000000-0005-0000-0000-00007F450000}"/>
    <cellStyle name="Vírgula 2 2 3 2 5 5" xfId="13081" xr:uid="{00000000-0005-0000-0000-000080450000}"/>
    <cellStyle name="Vírgula 2 2 3 2 5 6" xfId="17795" xr:uid="{00000000-0005-0000-0000-000081450000}"/>
    <cellStyle name="Vírgula 2 2 3 2 5 7" xfId="20774" xr:uid="{00000000-0005-0000-0000-000082450000}"/>
    <cellStyle name="Vírgula 2 2 3 2 5 8" xfId="22788" xr:uid="{00000000-0005-0000-0000-000083450000}"/>
    <cellStyle name="Vírgula 2 2 3 2 5 9" xfId="25987" xr:uid="{00000000-0005-0000-0000-000084450000}"/>
    <cellStyle name="Vírgula 2 2 3 2 6" xfId="692" xr:uid="{00000000-0005-0000-0000-000085450000}"/>
    <cellStyle name="Vírgula 2 2 3 2 6 10" xfId="46248" xr:uid="{00000000-0005-0000-0000-000086450000}"/>
    <cellStyle name="Vírgula 2 2 3 2 6 11" xfId="54180" xr:uid="{00000000-0005-0000-0000-000087450000}"/>
    <cellStyle name="Vírgula 2 2 3 2 6 12" xfId="3261" xr:uid="{00000000-0005-0000-0000-000088450000}"/>
    <cellStyle name="Vírgula 2 2 3 2 6 2" xfId="7619" xr:uid="{00000000-0005-0000-0000-000089450000}"/>
    <cellStyle name="Vírgula 2 2 3 2 6 2 2" xfId="17115" xr:uid="{00000000-0005-0000-0000-00008A450000}"/>
    <cellStyle name="Vírgula 2 2 3 2 6 2 2 2" xfId="34241" xr:uid="{00000000-0005-0000-0000-00008B450000}"/>
    <cellStyle name="Vírgula 2 2 3 2 6 2 3" xfId="19412" xr:uid="{00000000-0005-0000-0000-00008C450000}"/>
    <cellStyle name="Vírgula 2 2 3 2 6 2 4" xfId="28739" xr:uid="{00000000-0005-0000-0000-00008D450000}"/>
    <cellStyle name="Vírgula 2 2 3 2 6 2 5" xfId="41933" xr:uid="{00000000-0005-0000-0000-00008E450000}"/>
    <cellStyle name="Vírgula 2 2 3 2 6 2 6" xfId="48519" xr:uid="{00000000-0005-0000-0000-00008F450000}"/>
    <cellStyle name="Vírgula 2 2 3 2 6 3" xfId="5352" xr:uid="{00000000-0005-0000-0000-000090450000}"/>
    <cellStyle name="Vírgula 2 2 3 2 6 3 2" xfId="31490" xr:uid="{00000000-0005-0000-0000-000091450000}"/>
    <cellStyle name="Vírgula 2 2 3 2 6 3 3" xfId="43913" xr:uid="{00000000-0005-0000-0000-000092450000}"/>
    <cellStyle name="Vírgula 2 2 3 2 6 4" xfId="13293" xr:uid="{00000000-0005-0000-0000-000093450000}"/>
    <cellStyle name="Vírgula 2 2 3 2 6 5" xfId="17895" xr:uid="{00000000-0005-0000-0000-000094450000}"/>
    <cellStyle name="Vírgula 2 2 3 2 6 6" xfId="20775" xr:uid="{00000000-0005-0000-0000-000095450000}"/>
    <cellStyle name="Vírgula 2 2 3 2 6 7" xfId="22789" xr:uid="{00000000-0005-0000-0000-000096450000}"/>
    <cellStyle name="Vírgula 2 2 3 2 6 8" xfId="25988" xr:uid="{00000000-0005-0000-0000-000097450000}"/>
    <cellStyle name="Vírgula 2 2 3 2 6 9" xfId="38311" xr:uid="{00000000-0005-0000-0000-000098450000}"/>
    <cellStyle name="Vírgula 2 2 3 2 7" xfId="1640" xr:uid="{00000000-0005-0000-0000-000099450000}"/>
    <cellStyle name="Vírgula 2 2 3 2 7 2" xfId="8490" xr:uid="{00000000-0005-0000-0000-00009A450000}"/>
    <cellStyle name="Vírgula 2 2 3 2 7 2 2" xfId="34232" xr:uid="{00000000-0005-0000-0000-00009B450000}"/>
    <cellStyle name="Vírgula 2 2 3 2 7 2 3" xfId="28730" xr:uid="{00000000-0005-0000-0000-00009C450000}"/>
    <cellStyle name="Vírgula 2 2 3 2 7 2 4" xfId="41924" xr:uid="{00000000-0005-0000-0000-00009D450000}"/>
    <cellStyle name="Vírgula 2 2 3 2 7 2 5" xfId="49390" xr:uid="{00000000-0005-0000-0000-00009E450000}"/>
    <cellStyle name="Vírgula 2 2 3 2 7 3" xfId="12485" xr:uid="{00000000-0005-0000-0000-00009F450000}"/>
    <cellStyle name="Vírgula 2 2 3 2 7 3 2" xfId="31481" xr:uid="{00000000-0005-0000-0000-0000A0450000}"/>
    <cellStyle name="Vírgula 2 2 3 2 7 3 3" xfId="44784" xr:uid="{00000000-0005-0000-0000-0000A1450000}"/>
    <cellStyle name="Vírgula 2 2 3 2 7 4" xfId="18542" xr:uid="{00000000-0005-0000-0000-0000A2450000}"/>
    <cellStyle name="Vírgula 2 2 3 2 7 5" xfId="25979" xr:uid="{00000000-0005-0000-0000-0000A3450000}"/>
    <cellStyle name="Vírgula 2 2 3 2 7 6" xfId="38302" xr:uid="{00000000-0005-0000-0000-0000A4450000}"/>
    <cellStyle name="Vírgula 2 2 3 2 7 7" xfId="47191" xr:uid="{00000000-0005-0000-0000-0000A5450000}"/>
    <cellStyle name="Vírgula 2 2 3 2 7 8" xfId="55117" xr:uid="{00000000-0005-0000-0000-0000A6450000}"/>
    <cellStyle name="Vírgula 2 2 3 2 7 9" xfId="6291" xr:uid="{00000000-0005-0000-0000-0000A7450000}"/>
    <cellStyle name="Vírgula 2 2 3 2 8" xfId="7219" xr:uid="{00000000-0005-0000-0000-0000A8450000}"/>
    <cellStyle name="Vírgula 2 2 3 2 8 2" xfId="11296" xr:uid="{00000000-0005-0000-0000-0000A9450000}"/>
    <cellStyle name="Vírgula 2 2 3 2 8 2 2" xfId="33125" xr:uid="{00000000-0005-0000-0000-0000AA450000}"/>
    <cellStyle name="Vírgula 2 2 3 2 8 2 3" xfId="40817" xr:uid="{00000000-0005-0000-0000-0000AB450000}"/>
    <cellStyle name="Vírgula 2 2 3 2 8 2 4" xfId="52278" xr:uid="{00000000-0005-0000-0000-0000AC450000}"/>
    <cellStyle name="Vírgula 2 2 3 2 8 3" xfId="27623" xr:uid="{00000000-0005-0000-0000-0000AD450000}"/>
    <cellStyle name="Vírgula 2 2 3 2 8 4" xfId="36946" xr:uid="{00000000-0005-0000-0000-0000AE450000}"/>
    <cellStyle name="Vírgula 2 2 3 2 8 5" xfId="48119" xr:uid="{00000000-0005-0000-0000-0000AF450000}"/>
    <cellStyle name="Vírgula 2 2 3 2 9" xfId="4884" xr:uid="{00000000-0005-0000-0000-0000B0450000}"/>
    <cellStyle name="Vírgula 2 2 3 2 9 2" xfId="10611" xr:uid="{00000000-0005-0000-0000-0000B1450000}"/>
    <cellStyle name="Vírgula 2 2 3 2 9 2 2" xfId="51343" xr:uid="{00000000-0005-0000-0000-0000B2450000}"/>
    <cellStyle name="Vírgula 2 2 3 2 9 3" xfId="30374" xr:uid="{00000000-0005-0000-0000-0000B3450000}"/>
    <cellStyle name="Vírgula 2 2 3 2 9 4" xfId="39832" xr:uid="{00000000-0005-0000-0000-0000B4450000}"/>
    <cellStyle name="Vírgula 2 2 3 2 9 5" xfId="51463" xr:uid="{00000000-0005-0000-0000-0000B5450000}"/>
    <cellStyle name="Vírgula 2 2 3 20" xfId="45624" xr:uid="{00000000-0005-0000-0000-0000B6450000}"/>
    <cellStyle name="Vírgula 2 2 3 21" xfId="53557" xr:uid="{00000000-0005-0000-0000-0000B7450000}"/>
    <cellStyle name="Vírgula 2 2 3 22" xfId="3250" xr:uid="{00000000-0005-0000-0000-0000B8450000}"/>
    <cellStyle name="Vírgula 2 2 3 3" xfId="152" xr:uid="{00000000-0005-0000-0000-0000B9450000}"/>
    <cellStyle name="Vírgula 2 2 3 3 10" xfId="14877" xr:uid="{00000000-0005-0000-0000-0000BA450000}"/>
    <cellStyle name="Vírgula 2 2 3 3 11" xfId="20776" xr:uid="{00000000-0005-0000-0000-0000BB450000}"/>
    <cellStyle name="Vírgula 2 2 3 3 12" xfId="22790" xr:uid="{00000000-0005-0000-0000-0000BC450000}"/>
    <cellStyle name="Vírgula 2 2 3 3 13" xfId="24434" xr:uid="{00000000-0005-0000-0000-0000BD450000}"/>
    <cellStyle name="Vírgula 2 2 3 3 14" xfId="36011" xr:uid="{00000000-0005-0000-0000-0000BE450000}"/>
    <cellStyle name="Vírgula 2 2 3 3 15" xfId="45709" xr:uid="{00000000-0005-0000-0000-0000BF450000}"/>
    <cellStyle name="Vírgula 2 2 3 3 16" xfId="53642" xr:uid="{00000000-0005-0000-0000-0000C0450000}"/>
    <cellStyle name="Vírgula 2 2 3 3 17" xfId="3262" xr:uid="{00000000-0005-0000-0000-0000C1450000}"/>
    <cellStyle name="Vírgula 2 2 3 3 2" xfId="433" xr:uid="{00000000-0005-0000-0000-0000C2450000}"/>
    <cellStyle name="Vírgula 2 2 3 3 2 10" xfId="24710" xr:uid="{00000000-0005-0000-0000-0000C3450000}"/>
    <cellStyle name="Vírgula 2 2 3 3 2 11" xfId="36275" xr:uid="{00000000-0005-0000-0000-0000C4450000}"/>
    <cellStyle name="Vírgula 2 2 3 3 2 12" xfId="45989" xr:uid="{00000000-0005-0000-0000-0000C5450000}"/>
    <cellStyle name="Vírgula 2 2 3 3 2 13" xfId="53921" xr:uid="{00000000-0005-0000-0000-0000C6450000}"/>
    <cellStyle name="Vírgula 2 2 3 3 2 14" xfId="3263" xr:uid="{00000000-0005-0000-0000-0000C7450000}"/>
    <cellStyle name="Vírgula 2 2 3 3 2 2" xfId="1103" xr:uid="{00000000-0005-0000-0000-0000C8450000}"/>
    <cellStyle name="Vírgula 2 2 3 3 2 2 10" xfId="46659" xr:uid="{00000000-0005-0000-0000-0000C9450000}"/>
    <cellStyle name="Vírgula 2 2 3 3 2 2 11" xfId="54591" xr:uid="{00000000-0005-0000-0000-0000CA450000}"/>
    <cellStyle name="Vírgula 2 2 3 3 2 2 12" xfId="3264" xr:uid="{00000000-0005-0000-0000-0000CB450000}"/>
    <cellStyle name="Vírgula 2 2 3 3 2 2 2" xfId="8018" xr:uid="{00000000-0005-0000-0000-0000CC450000}"/>
    <cellStyle name="Vírgula 2 2 3 3 2 2 2 2" xfId="17116" xr:uid="{00000000-0005-0000-0000-0000CD450000}"/>
    <cellStyle name="Vírgula 2 2 3 3 2 2 2 2 2" xfId="34244" xr:uid="{00000000-0005-0000-0000-0000CE450000}"/>
    <cellStyle name="Vírgula 2 2 3 3 2 2 2 3" xfId="19811" xr:uid="{00000000-0005-0000-0000-0000CF450000}"/>
    <cellStyle name="Vírgula 2 2 3 3 2 2 2 4" xfId="28742" xr:uid="{00000000-0005-0000-0000-0000D0450000}"/>
    <cellStyle name="Vírgula 2 2 3 3 2 2 2 5" xfId="41936" xr:uid="{00000000-0005-0000-0000-0000D1450000}"/>
    <cellStyle name="Vírgula 2 2 3 3 2 2 2 6" xfId="48918" xr:uid="{00000000-0005-0000-0000-0000D2450000}"/>
    <cellStyle name="Vírgula 2 2 3 3 2 2 3" xfId="5763" xr:uid="{00000000-0005-0000-0000-0000D3450000}"/>
    <cellStyle name="Vírgula 2 2 3 3 2 2 3 2" xfId="12918" xr:uid="{00000000-0005-0000-0000-0000D4450000}"/>
    <cellStyle name="Vírgula 2 2 3 3 2 2 3 3" xfId="31493" xr:uid="{00000000-0005-0000-0000-0000D5450000}"/>
    <cellStyle name="Vírgula 2 2 3 3 2 2 3 4" xfId="44312" xr:uid="{00000000-0005-0000-0000-0000D6450000}"/>
    <cellStyle name="Vírgula 2 2 3 3 2 2 4" xfId="14879" xr:uid="{00000000-0005-0000-0000-0000D7450000}"/>
    <cellStyle name="Vírgula 2 2 3 3 2 2 5" xfId="18126" xr:uid="{00000000-0005-0000-0000-0000D8450000}"/>
    <cellStyle name="Vírgula 2 2 3 3 2 2 6" xfId="20778" xr:uid="{00000000-0005-0000-0000-0000D9450000}"/>
    <cellStyle name="Vírgula 2 2 3 3 2 2 7" xfId="22792" xr:uid="{00000000-0005-0000-0000-0000DA450000}"/>
    <cellStyle name="Vírgula 2 2 3 3 2 2 8" xfId="25991" xr:uid="{00000000-0005-0000-0000-0000DB450000}"/>
    <cellStyle name="Vírgula 2 2 3 3 2 2 9" xfId="38314" xr:uid="{00000000-0005-0000-0000-0000DC450000}"/>
    <cellStyle name="Vírgula 2 2 3 3 2 3" xfId="2039" xr:uid="{00000000-0005-0000-0000-0000DD450000}"/>
    <cellStyle name="Vírgula 2 2 3 3 2 3 2" xfId="8889" xr:uid="{00000000-0005-0000-0000-0000DE450000}"/>
    <cellStyle name="Vírgula 2 2 3 3 2 3 2 2" xfId="34243" xr:uid="{00000000-0005-0000-0000-0000DF450000}"/>
    <cellStyle name="Vírgula 2 2 3 3 2 3 2 3" xfId="28741" xr:uid="{00000000-0005-0000-0000-0000E0450000}"/>
    <cellStyle name="Vírgula 2 2 3 3 2 3 2 4" xfId="41935" xr:uid="{00000000-0005-0000-0000-0000E1450000}"/>
    <cellStyle name="Vírgula 2 2 3 3 2 3 2 5" xfId="49789" xr:uid="{00000000-0005-0000-0000-0000E2450000}"/>
    <cellStyle name="Vírgula 2 2 3 3 2 3 3" xfId="9798" xr:uid="{00000000-0005-0000-0000-0000E3450000}"/>
    <cellStyle name="Vírgula 2 2 3 3 2 3 3 2" xfId="31492" xr:uid="{00000000-0005-0000-0000-0000E4450000}"/>
    <cellStyle name="Vírgula 2 2 3 3 2 3 3 3" xfId="45183" xr:uid="{00000000-0005-0000-0000-0000E5450000}"/>
    <cellStyle name="Vírgula 2 2 3 3 2 3 4" xfId="18941" xr:uid="{00000000-0005-0000-0000-0000E6450000}"/>
    <cellStyle name="Vírgula 2 2 3 3 2 3 5" xfId="25990" xr:uid="{00000000-0005-0000-0000-0000E7450000}"/>
    <cellStyle name="Vírgula 2 2 3 3 2 3 6" xfId="38313" xr:uid="{00000000-0005-0000-0000-0000E8450000}"/>
    <cellStyle name="Vírgula 2 2 3 3 2 3 7" xfId="47590" xr:uid="{00000000-0005-0000-0000-0000E9450000}"/>
    <cellStyle name="Vírgula 2 2 3 3 2 3 8" xfId="55516" xr:uid="{00000000-0005-0000-0000-0000EA450000}"/>
    <cellStyle name="Vírgula 2 2 3 3 2 3 9" xfId="6690" xr:uid="{00000000-0005-0000-0000-0000EB450000}"/>
    <cellStyle name="Vírgula 2 2 3 3 2 4" xfId="7391" xr:uid="{00000000-0005-0000-0000-0000EC450000}"/>
    <cellStyle name="Vírgula 2 2 3 3 2 4 2" xfId="11467" xr:uid="{00000000-0005-0000-0000-0000ED450000}"/>
    <cellStyle name="Vírgula 2 2 3 3 2 4 2 2" xfId="33296" xr:uid="{00000000-0005-0000-0000-0000EE450000}"/>
    <cellStyle name="Vírgula 2 2 3 3 2 4 2 3" xfId="40988" xr:uid="{00000000-0005-0000-0000-0000EF450000}"/>
    <cellStyle name="Vírgula 2 2 3 3 2 4 2 4" xfId="52449" xr:uid="{00000000-0005-0000-0000-0000F0450000}"/>
    <cellStyle name="Vírgula 2 2 3 3 2 4 3" xfId="27794" xr:uid="{00000000-0005-0000-0000-0000F1450000}"/>
    <cellStyle name="Vírgula 2 2 3 3 2 4 4" xfId="37117" xr:uid="{00000000-0005-0000-0000-0000F2450000}"/>
    <cellStyle name="Vírgula 2 2 3 3 2 4 5" xfId="48291" xr:uid="{00000000-0005-0000-0000-0000F3450000}"/>
    <cellStyle name="Vírgula 2 2 3 3 2 5" xfId="5093" xr:uid="{00000000-0005-0000-0000-0000F4450000}"/>
    <cellStyle name="Vírgula 2 2 3 3 2 5 2" xfId="30545" xr:uid="{00000000-0005-0000-0000-0000F5450000}"/>
    <cellStyle name="Vírgula 2 2 3 3 2 5 3" xfId="40231" xr:uid="{00000000-0005-0000-0000-0000F6450000}"/>
    <cellStyle name="Vírgula 2 2 3 3 2 5 4" xfId="51702" xr:uid="{00000000-0005-0000-0000-0000F7450000}"/>
    <cellStyle name="Vírgula 2 2 3 3 2 6" xfId="13938" xr:uid="{00000000-0005-0000-0000-0000F8450000}"/>
    <cellStyle name="Vírgula 2 2 3 3 2 6 2" xfId="43685" xr:uid="{00000000-0005-0000-0000-0000F9450000}"/>
    <cellStyle name="Vírgula 2 2 3 3 2 7" xfId="14878" xr:uid="{00000000-0005-0000-0000-0000FA450000}"/>
    <cellStyle name="Vírgula 2 2 3 3 2 8" xfId="20777" xr:uid="{00000000-0005-0000-0000-0000FB450000}"/>
    <cellStyle name="Vírgula 2 2 3 3 2 9" xfId="22791" xr:uid="{00000000-0005-0000-0000-0000FC450000}"/>
    <cellStyle name="Vírgula 2 2 3 3 3" xfId="1348" xr:uid="{00000000-0005-0000-0000-0000FD450000}"/>
    <cellStyle name="Vírgula 2 2 3 3 3 10" xfId="24986" xr:uid="{00000000-0005-0000-0000-0000FE450000}"/>
    <cellStyle name="Vírgula 2 2 3 3 3 11" xfId="36551" xr:uid="{00000000-0005-0000-0000-0000FF450000}"/>
    <cellStyle name="Vírgula 2 2 3 3 3 12" xfId="46904" xr:uid="{00000000-0005-0000-0000-000000460000}"/>
    <cellStyle name="Vírgula 2 2 3 3 3 13" xfId="54836" xr:uid="{00000000-0005-0000-0000-000001460000}"/>
    <cellStyle name="Vírgula 2 2 3 3 3 14" xfId="3265" xr:uid="{00000000-0005-0000-0000-000002460000}"/>
    <cellStyle name="Vírgula 2 2 3 3 3 2" xfId="2267" xr:uid="{00000000-0005-0000-0000-000003460000}"/>
    <cellStyle name="Vírgula 2 2 3 3 3 2 10" xfId="47818" xr:uid="{00000000-0005-0000-0000-000004460000}"/>
    <cellStyle name="Vírgula 2 2 3 3 3 2 11" xfId="55744" xr:uid="{00000000-0005-0000-0000-000005460000}"/>
    <cellStyle name="Vírgula 2 2 3 3 3 2 12" xfId="3266" xr:uid="{00000000-0005-0000-0000-000006460000}"/>
    <cellStyle name="Vírgula 2 2 3 3 3 2 2" xfId="9117" xr:uid="{00000000-0005-0000-0000-000007460000}"/>
    <cellStyle name="Vírgula 2 2 3 3 3 2 2 2" xfId="17117" xr:uid="{00000000-0005-0000-0000-000008460000}"/>
    <cellStyle name="Vírgula 2 2 3 3 3 2 2 2 2" xfId="34246" xr:uid="{00000000-0005-0000-0000-000009460000}"/>
    <cellStyle name="Vírgula 2 2 3 3 3 2 2 3" xfId="20039" xr:uid="{00000000-0005-0000-0000-00000A460000}"/>
    <cellStyle name="Vírgula 2 2 3 3 3 2 2 4" xfId="28744" xr:uid="{00000000-0005-0000-0000-00000B460000}"/>
    <cellStyle name="Vírgula 2 2 3 3 3 2 2 5" xfId="41938" xr:uid="{00000000-0005-0000-0000-00000C460000}"/>
    <cellStyle name="Vírgula 2 2 3 3 3 2 2 6" xfId="50017" xr:uid="{00000000-0005-0000-0000-00000D460000}"/>
    <cellStyle name="Vírgula 2 2 3 3 3 2 3" xfId="6918" xr:uid="{00000000-0005-0000-0000-00000E460000}"/>
    <cellStyle name="Vírgula 2 2 3 3 3 2 3 2" xfId="10085" xr:uid="{00000000-0005-0000-0000-00000F460000}"/>
    <cellStyle name="Vírgula 2 2 3 3 3 2 3 3" xfId="31495" xr:uid="{00000000-0005-0000-0000-000010460000}"/>
    <cellStyle name="Vírgula 2 2 3 3 3 2 3 4" xfId="45411" xr:uid="{00000000-0005-0000-0000-000011460000}"/>
    <cellStyle name="Vírgula 2 2 3 3 3 2 4" xfId="14881" xr:uid="{00000000-0005-0000-0000-000012460000}"/>
    <cellStyle name="Vírgula 2 2 3 3 3 2 5" xfId="18297" xr:uid="{00000000-0005-0000-0000-000013460000}"/>
    <cellStyle name="Vírgula 2 2 3 3 3 2 6" xfId="20780" xr:uid="{00000000-0005-0000-0000-000014460000}"/>
    <cellStyle name="Vírgula 2 2 3 3 3 2 7" xfId="22794" xr:uid="{00000000-0005-0000-0000-000015460000}"/>
    <cellStyle name="Vírgula 2 2 3 3 3 2 8" xfId="25993" xr:uid="{00000000-0005-0000-0000-000016460000}"/>
    <cellStyle name="Vírgula 2 2 3 3 3 2 9" xfId="38316" xr:uid="{00000000-0005-0000-0000-000017460000}"/>
    <cellStyle name="Vírgula 2 2 3 3 3 3" xfId="8246" xr:uid="{00000000-0005-0000-0000-000018460000}"/>
    <cellStyle name="Vírgula 2 2 3 3 3 3 2" xfId="12101" xr:uid="{00000000-0005-0000-0000-000019460000}"/>
    <cellStyle name="Vírgula 2 2 3 3 3 3 2 2" xfId="34245" xr:uid="{00000000-0005-0000-0000-00001A460000}"/>
    <cellStyle name="Vírgula 2 2 3 3 3 3 2 3" xfId="28743" xr:uid="{00000000-0005-0000-0000-00001B460000}"/>
    <cellStyle name="Vírgula 2 2 3 3 3 3 2 4" xfId="41937" xr:uid="{00000000-0005-0000-0000-00001C460000}"/>
    <cellStyle name="Vírgula 2 2 3 3 3 3 2 5" xfId="53011" xr:uid="{00000000-0005-0000-0000-00001D460000}"/>
    <cellStyle name="Vírgula 2 2 3 3 3 3 3" xfId="12142" xr:uid="{00000000-0005-0000-0000-00001E460000}"/>
    <cellStyle name="Vírgula 2 2 3 3 3 3 3 2" xfId="31494" xr:uid="{00000000-0005-0000-0000-00001F460000}"/>
    <cellStyle name="Vírgula 2 2 3 3 3 3 4" xfId="19169" xr:uid="{00000000-0005-0000-0000-000020460000}"/>
    <cellStyle name="Vírgula 2 2 3 3 3 3 5" xfId="25992" xr:uid="{00000000-0005-0000-0000-000021460000}"/>
    <cellStyle name="Vírgula 2 2 3 3 3 3 6" xfId="38315" xr:uid="{00000000-0005-0000-0000-000022460000}"/>
    <cellStyle name="Vírgula 2 2 3 3 3 3 7" xfId="49146" xr:uid="{00000000-0005-0000-0000-000023460000}"/>
    <cellStyle name="Vírgula 2 2 3 3 3 4" xfId="6008" xr:uid="{00000000-0005-0000-0000-000024460000}"/>
    <cellStyle name="Vírgula 2 2 3 3 3 4 2" xfId="11695" xr:uid="{00000000-0005-0000-0000-000025460000}"/>
    <cellStyle name="Vírgula 2 2 3 3 3 4 2 2" xfId="33524" xr:uid="{00000000-0005-0000-0000-000026460000}"/>
    <cellStyle name="Vírgula 2 2 3 3 3 4 2 3" xfId="41216" xr:uid="{00000000-0005-0000-0000-000027460000}"/>
    <cellStyle name="Vírgula 2 2 3 3 3 4 2 4" xfId="52677" xr:uid="{00000000-0005-0000-0000-000028460000}"/>
    <cellStyle name="Vírgula 2 2 3 3 3 4 3" xfId="28022" xr:uid="{00000000-0005-0000-0000-000029460000}"/>
    <cellStyle name="Vírgula 2 2 3 3 3 4 4" xfId="37345" xr:uid="{00000000-0005-0000-0000-00002A460000}"/>
    <cellStyle name="Vírgula 2 2 3 3 3 4 5" xfId="50942" xr:uid="{00000000-0005-0000-0000-00002B460000}"/>
    <cellStyle name="Vírgula 2 2 3 3 3 5" xfId="10951" xr:uid="{00000000-0005-0000-0000-00002C460000}"/>
    <cellStyle name="Vírgula 2 2 3 3 3 5 2" xfId="30773" xr:uid="{00000000-0005-0000-0000-00002D460000}"/>
    <cellStyle name="Vírgula 2 2 3 3 3 5 3" xfId="40459" xr:uid="{00000000-0005-0000-0000-00002E460000}"/>
    <cellStyle name="Vírgula 2 2 3 3 3 5 4" xfId="51930" xr:uid="{00000000-0005-0000-0000-00002F460000}"/>
    <cellStyle name="Vírgula 2 2 3 3 3 6" xfId="14166" xr:uid="{00000000-0005-0000-0000-000030460000}"/>
    <cellStyle name="Vírgula 2 2 3 3 3 6 2" xfId="44540" xr:uid="{00000000-0005-0000-0000-000031460000}"/>
    <cellStyle name="Vírgula 2 2 3 3 3 7" xfId="14880" xr:uid="{00000000-0005-0000-0000-000032460000}"/>
    <cellStyle name="Vírgula 2 2 3 3 3 8" xfId="20779" xr:uid="{00000000-0005-0000-0000-000033460000}"/>
    <cellStyle name="Vírgula 2 2 3 3 3 9" xfId="22793" xr:uid="{00000000-0005-0000-0000-000034460000}"/>
    <cellStyle name="Vírgula 2 2 3 3 4" xfId="863" xr:uid="{00000000-0005-0000-0000-000035460000}"/>
    <cellStyle name="Vírgula 2 2 3 3 4 10" xfId="46419" xr:uid="{00000000-0005-0000-0000-000036460000}"/>
    <cellStyle name="Vírgula 2 2 3 3 4 11" xfId="54351" xr:uid="{00000000-0005-0000-0000-000037460000}"/>
    <cellStyle name="Vírgula 2 2 3 3 4 12" xfId="3267" xr:uid="{00000000-0005-0000-0000-000038460000}"/>
    <cellStyle name="Vírgula 2 2 3 3 4 2" xfId="7790" xr:uid="{00000000-0005-0000-0000-000039460000}"/>
    <cellStyle name="Vírgula 2 2 3 3 4 2 2" xfId="9412" xr:uid="{00000000-0005-0000-0000-00003A460000}"/>
    <cellStyle name="Vírgula 2 2 3 3 4 2 2 2" xfId="34247" xr:uid="{00000000-0005-0000-0000-00003B460000}"/>
    <cellStyle name="Vírgula 2 2 3 3 4 2 3" xfId="10063" xr:uid="{00000000-0005-0000-0000-00003C460000}"/>
    <cellStyle name="Vírgula 2 2 3 3 4 2 4" xfId="19583" xr:uid="{00000000-0005-0000-0000-00003D460000}"/>
    <cellStyle name="Vírgula 2 2 3 3 4 2 5" xfId="28745" xr:uid="{00000000-0005-0000-0000-00003E460000}"/>
    <cellStyle name="Vírgula 2 2 3 3 4 2 6" xfId="41939" xr:uid="{00000000-0005-0000-0000-00003F460000}"/>
    <cellStyle name="Vírgula 2 2 3 3 4 2 7" xfId="48690" xr:uid="{00000000-0005-0000-0000-000040460000}"/>
    <cellStyle name="Vírgula 2 2 3 3 4 3" xfId="5523" xr:uid="{00000000-0005-0000-0000-000041460000}"/>
    <cellStyle name="Vírgula 2 2 3 3 4 3 2" xfId="13090" xr:uid="{00000000-0005-0000-0000-000042460000}"/>
    <cellStyle name="Vírgula 2 2 3 3 4 3 3" xfId="31496" xr:uid="{00000000-0005-0000-0000-000043460000}"/>
    <cellStyle name="Vírgula 2 2 3 3 4 3 4" xfId="44084" xr:uid="{00000000-0005-0000-0000-000044460000}"/>
    <cellStyle name="Vírgula 2 2 3 3 4 4" xfId="13710" xr:uid="{00000000-0005-0000-0000-000045460000}"/>
    <cellStyle name="Vírgula 2 2 3 3 4 5" xfId="14882" xr:uid="{00000000-0005-0000-0000-000046460000}"/>
    <cellStyle name="Vírgula 2 2 3 3 4 6" xfId="20781" xr:uid="{00000000-0005-0000-0000-000047460000}"/>
    <cellStyle name="Vírgula 2 2 3 3 4 7" xfId="22795" xr:uid="{00000000-0005-0000-0000-000048460000}"/>
    <cellStyle name="Vírgula 2 2 3 3 4 8" xfId="25994" xr:uid="{00000000-0005-0000-0000-000049460000}"/>
    <cellStyle name="Vírgula 2 2 3 3 4 9" xfId="38317" xr:uid="{00000000-0005-0000-0000-00004A460000}"/>
    <cellStyle name="Vírgula 2 2 3 3 5" xfId="1811" xr:uid="{00000000-0005-0000-0000-00004B460000}"/>
    <cellStyle name="Vírgula 2 2 3 3 5 10" xfId="47362" xr:uid="{00000000-0005-0000-0000-00004C460000}"/>
    <cellStyle name="Vírgula 2 2 3 3 5 11" xfId="55288" xr:uid="{00000000-0005-0000-0000-00004D460000}"/>
    <cellStyle name="Vírgula 2 2 3 3 5 12" xfId="3268" xr:uid="{00000000-0005-0000-0000-00004E460000}"/>
    <cellStyle name="Vírgula 2 2 3 3 5 2" xfId="8661" xr:uid="{00000000-0005-0000-0000-00004F460000}"/>
    <cellStyle name="Vírgula 2 2 3 3 5 2 2" xfId="17118" xr:uid="{00000000-0005-0000-0000-000050460000}"/>
    <cellStyle name="Vírgula 2 2 3 3 5 2 2 2" xfId="34248" xr:uid="{00000000-0005-0000-0000-000051460000}"/>
    <cellStyle name="Vírgula 2 2 3 3 5 2 3" xfId="28746" xr:uid="{00000000-0005-0000-0000-000052460000}"/>
    <cellStyle name="Vírgula 2 2 3 3 5 2 4" xfId="41940" xr:uid="{00000000-0005-0000-0000-000053460000}"/>
    <cellStyle name="Vírgula 2 2 3 3 5 2 5" xfId="49561" xr:uid="{00000000-0005-0000-0000-000054460000}"/>
    <cellStyle name="Vírgula 2 2 3 3 5 3" xfId="6462" xr:uid="{00000000-0005-0000-0000-000055460000}"/>
    <cellStyle name="Vírgula 2 2 3 3 5 3 2" xfId="31497" xr:uid="{00000000-0005-0000-0000-000056460000}"/>
    <cellStyle name="Vírgula 2 2 3 3 5 3 3" xfId="44955" xr:uid="{00000000-0005-0000-0000-000057460000}"/>
    <cellStyle name="Vírgula 2 2 3 3 5 4" xfId="14883" xr:uid="{00000000-0005-0000-0000-000058460000}"/>
    <cellStyle name="Vírgula 2 2 3 3 5 5" xfId="18713" xr:uid="{00000000-0005-0000-0000-000059460000}"/>
    <cellStyle name="Vírgula 2 2 3 3 5 6" xfId="20782" xr:uid="{00000000-0005-0000-0000-00005A460000}"/>
    <cellStyle name="Vírgula 2 2 3 3 5 7" xfId="22796" xr:uid="{00000000-0005-0000-0000-00005B460000}"/>
    <cellStyle name="Vírgula 2 2 3 3 5 8" xfId="25995" xr:uid="{00000000-0005-0000-0000-00005C460000}"/>
    <cellStyle name="Vírgula 2 2 3 3 5 9" xfId="38318" xr:uid="{00000000-0005-0000-0000-00005D460000}"/>
    <cellStyle name="Vírgula 2 2 3 3 6" xfId="7162" xr:uid="{00000000-0005-0000-0000-00005E460000}"/>
    <cellStyle name="Vírgula 2 2 3 3 6 2" xfId="12100" xr:uid="{00000000-0005-0000-0000-00005F460000}"/>
    <cellStyle name="Vírgula 2 2 3 3 6 2 2" xfId="34242" xr:uid="{00000000-0005-0000-0000-000060460000}"/>
    <cellStyle name="Vírgula 2 2 3 3 6 2 3" xfId="28740" xr:uid="{00000000-0005-0000-0000-000061460000}"/>
    <cellStyle name="Vírgula 2 2 3 3 6 2 4" xfId="41934" xr:uid="{00000000-0005-0000-0000-000062460000}"/>
    <cellStyle name="Vírgula 2 2 3 3 6 2 5" xfId="53010" xr:uid="{00000000-0005-0000-0000-000063460000}"/>
    <cellStyle name="Vírgula 2 2 3 3 6 3" xfId="12764" xr:uid="{00000000-0005-0000-0000-000064460000}"/>
    <cellStyle name="Vírgula 2 2 3 3 6 3 2" xfId="31491" xr:uid="{00000000-0005-0000-0000-000065460000}"/>
    <cellStyle name="Vírgula 2 2 3 3 6 4" xfId="25989" xr:uid="{00000000-0005-0000-0000-000066460000}"/>
    <cellStyle name="Vírgula 2 2 3 3 6 5" xfId="38312" xr:uid="{00000000-0005-0000-0000-000067460000}"/>
    <cellStyle name="Vírgula 2 2 3 3 6 6" xfId="48062" xr:uid="{00000000-0005-0000-0000-000068460000}"/>
    <cellStyle name="Vírgula 2 2 3 3 7" xfId="4815" xr:uid="{00000000-0005-0000-0000-000069460000}"/>
    <cellStyle name="Vírgula 2 2 3 3 7 2" xfId="11239" xr:uid="{00000000-0005-0000-0000-00006A460000}"/>
    <cellStyle name="Vírgula 2 2 3 3 7 2 2" xfId="33068" xr:uid="{00000000-0005-0000-0000-00006B460000}"/>
    <cellStyle name="Vírgula 2 2 3 3 7 2 3" xfId="40760" xr:uid="{00000000-0005-0000-0000-00006C460000}"/>
    <cellStyle name="Vírgula 2 2 3 3 7 2 4" xfId="52221" xr:uid="{00000000-0005-0000-0000-00006D460000}"/>
    <cellStyle name="Vírgula 2 2 3 3 7 3" xfId="27566" xr:uid="{00000000-0005-0000-0000-00006E460000}"/>
    <cellStyle name="Vírgula 2 2 3 3 7 4" xfId="36889" xr:uid="{00000000-0005-0000-0000-00006F460000}"/>
    <cellStyle name="Vírgula 2 2 3 3 7 5" xfId="50846" xr:uid="{00000000-0005-0000-0000-000070460000}"/>
    <cellStyle name="Vírgula 2 2 3 3 8" xfId="10152" xr:uid="{00000000-0005-0000-0000-000071460000}"/>
    <cellStyle name="Vírgula 2 2 3 3 8 2" xfId="30317" xr:uid="{00000000-0005-0000-0000-000072460000}"/>
    <cellStyle name="Vírgula 2 2 3 3 8 3" xfId="40003" xr:uid="{00000000-0005-0000-0000-000073460000}"/>
    <cellStyle name="Vírgula 2 2 3 3 8 4" xfId="51059" xr:uid="{00000000-0005-0000-0000-000074460000}"/>
    <cellStyle name="Vírgula 2 2 3 3 9" xfId="13425" xr:uid="{00000000-0005-0000-0000-000075460000}"/>
    <cellStyle name="Vírgula 2 2 3 3 9 2" xfId="43454" xr:uid="{00000000-0005-0000-0000-000076460000}"/>
    <cellStyle name="Vírgula 2 2 3 4" xfId="290" xr:uid="{00000000-0005-0000-0000-000077460000}"/>
    <cellStyle name="Vírgula 2 2 3 4 10" xfId="14884" xr:uid="{00000000-0005-0000-0000-000078460000}"/>
    <cellStyle name="Vírgula 2 2 3 4 11" xfId="20783" xr:uid="{00000000-0005-0000-0000-000079460000}"/>
    <cellStyle name="Vírgula 2 2 3 4 12" xfId="22797" xr:uid="{00000000-0005-0000-0000-00007A460000}"/>
    <cellStyle name="Vírgula 2 2 3 4 13" xfId="24572" xr:uid="{00000000-0005-0000-0000-00007B460000}"/>
    <cellStyle name="Vírgula 2 2 3 4 14" xfId="36137" xr:uid="{00000000-0005-0000-0000-00007C460000}"/>
    <cellStyle name="Vírgula 2 2 3 4 15" xfId="45847" xr:uid="{00000000-0005-0000-0000-00007D460000}"/>
    <cellStyle name="Vírgula 2 2 3 4 16" xfId="53780" xr:uid="{00000000-0005-0000-0000-00007E460000}"/>
    <cellStyle name="Vírgula 2 2 3 4 17" xfId="3269" xr:uid="{00000000-0005-0000-0000-00007F460000}"/>
    <cellStyle name="Vírgula 2 2 3 4 2" xfId="571" xr:uid="{00000000-0005-0000-0000-000080460000}"/>
    <cellStyle name="Vírgula 2 2 3 4 2 10" xfId="24848" xr:uid="{00000000-0005-0000-0000-000081460000}"/>
    <cellStyle name="Vírgula 2 2 3 4 2 11" xfId="36413" xr:uid="{00000000-0005-0000-0000-000082460000}"/>
    <cellStyle name="Vírgula 2 2 3 4 2 12" xfId="46127" xr:uid="{00000000-0005-0000-0000-000083460000}"/>
    <cellStyle name="Vírgula 2 2 3 4 2 13" xfId="54059" xr:uid="{00000000-0005-0000-0000-000084460000}"/>
    <cellStyle name="Vírgula 2 2 3 4 2 14" xfId="3270" xr:uid="{00000000-0005-0000-0000-000085460000}"/>
    <cellStyle name="Vírgula 2 2 3 4 2 2" xfId="1217" xr:uid="{00000000-0005-0000-0000-000086460000}"/>
    <cellStyle name="Vírgula 2 2 3 4 2 2 10" xfId="46773" xr:uid="{00000000-0005-0000-0000-000087460000}"/>
    <cellStyle name="Vírgula 2 2 3 4 2 2 11" xfId="54705" xr:uid="{00000000-0005-0000-0000-000088460000}"/>
    <cellStyle name="Vírgula 2 2 3 4 2 2 12" xfId="3271" xr:uid="{00000000-0005-0000-0000-000089460000}"/>
    <cellStyle name="Vírgula 2 2 3 4 2 2 2" xfId="8132" xr:uid="{00000000-0005-0000-0000-00008A460000}"/>
    <cellStyle name="Vírgula 2 2 3 4 2 2 2 2" xfId="17119" xr:uid="{00000000-0005-0000-0000-00008B460000}"/>
    <cellStyle name="Vírgula 2 2 3 4 2 2 2 2 2" xfId="34251" xr:uid="{00000000-0005-0000-0000-00008C460000}"/>
    <cellStyle name="Vírgula 2 2 3 4 2 2 2 3" xfId="19925" xr:uid="{00000000-0005-0000-0000-00008D460000}"/>
    <cellStyle name="Vírgula 2 2 3 4 2 2 2 4" xfId="28749" xr:uid="{00000000-0005-0000-0000-00008E460000}"/>
    <cellStyle name="Vírgula 2 2 3 4 2 2 2 5" xfId="41943" xr:uid="{00000000-0005-0000-0000-00008F460000}"/>
    <cellStyle name="Vírgula 2 2 3 4 2 2 2 6" xfId="49032" xr:uid="{00000000-0005-0000-0000-000090460000}"/>
    <cellStyle name="Vírgula 2 2 3 4 2 2 3" xfId="5877" xr:uid="{00000000-0005-0000-0000-000091460000}"/>
    <cellStyle name="Vírgula 2 2 3 4 2 2 3 2" xfId="9506" xr:uid="{00000000-0005-0000-0000-000092460000}"/>
    <cellStyle name="Vírgula 2 2 3 4 2 2 3 3" xfId="31500" xr:uid="{00000000-0005-0000-0000-000093460000}"/>
    <cellStyle name="Vírgula 2 2 3 4 2 2 3 4" xfId="44426" xr:uid="{00000000-0005-0000-0000-000094460000}"/>
    <cellStyle name="Vírgula 2 2 3 4 2 2 4" xfId="14886" xr:uid="{00000000-0005-0000-0000-000095460000}"/>
    <cellStyle name="Vírgula 2 2 3 4 2 2 5" xfId="18183" xr:uid="{00000000-0005-0000-0000-000096460000}"/>
    <cellStyle name="Vírgula 2 2 3 4 2 2 6" xfId="20785" xr:uid="{00000000-0005-0000-0000-000097460000}"/>
    <cellStyle name="Vírgula 2 2 3 4 2 2 7" xfId="22799" xr:uid="{00000000-0005-0000-0000-000098460000}"/>
    <cellStyle name="Vírgula 2 2 3 4 2 2 8" xfId="25998" xr:uid="{00000000-0005-0000-0000-000099460000}"/>
    <cellStyle name="Vírgula 2 2 3 4 2 2 9" xfId="38321" xr:uid="{00000000-0005-0000-0000-00009A460000}"/>
    <cellStyle name="Vírgula 2 2 3 4 2 3" xfId="2153" xr:uid="{00000000-0005-0000-0000-00009B460000}"/>
    <cellStyle name="Vírgula 2 2 3 4 2 3 2" xfId="9003" xr:uid="{00000000-0005-0000-0000-00009C460000}"/>
    <cellStyle name="Vírgula 2 2 3 4 2 3 2 2" xfId="34250" xr:uid="{00000000-0005-0000-0000-00009D460000}"/>
    <cellStyle name="Vírgula 2 2 3 4 2 3 2 3" xfId="28748" xr:uid="{00000000-0005-0000-0000-00009E460000}"/>
    <cellStyle name="Vírgula 2 2 3 4 2 3 2 4" xfId="41942" xr:uid="{00000000-0005-0000-0000-00009F460000}"/>
    <cellStyle name="Vírgula 2 2 3 4 2 3 2 5" xfId="49903" xr:uid="{00000000-0005-0000-0000-0000A0460000}"/>
    <cellStyle name="Vírgula 2 2 3 4 2 3 3" xfId="12194" xr:uid="{00000000-0005-0000-0000-0000A1460000}"/>
    <cellStyle name="Vírgula 2 2 3 4 2 3 3 2" xfId="31499" xr:uid="{00000000-0005-0000-0000-0000A2460000}"/>
    <cellStyle name="Vírgula 2 2 3 4 2 3 3 3" xfId="45297" xr:uid="{00000000-0005-0000-0000-0000A3460000}"/>
    <cellStyle name="Vírgula 2 2 3 4 2 3 4" xfId="19055" xr:uid="{00000000-0005-0000-0000-0000A4460000}"/>
    <cellStyle name="Vírgula 2 2 3 4 2 3 5" xfId="25997" xr:uid="{00000000-0005-0000-0000-0000A5460000}"/>
    <cellStyle name="Vírgula 2 2 3 4 2 3 6" xfId="38320" xr:uid="{00000000-0005-0000-0000-0000A6460000}"/>
    <cellStyle name="Vírgula 2 2 3 4 2 3 7" xfId="47704" xr:uid="{00000000-0005-0000-0000-0000A7460000}"/>
    <cellStyle name="Vírgula 2 2 3 4 2 3 8" xfId="55630" xr:uid="{00000000-0005-0000-0000-0000A8460000}"/>
    <cellStyle name="Vírgula 2 2 3 4 2 3 9" xfId="6804" xr:uid="{00000000-0005-0000-0000-0000A9460000}"/>
    <cellStyle name="Vírgula 2 2 3 4 2 4" xfId="7505" xr:uid="{00000000-0005-0000-0000-0000AA460000}"/>
    <cellStyle name="Vírgula 2 2 3 4 2 4 2" xfId="11581" xr:uid="{00000000-0005-0000-0000-0000AB460000}"/>
    <cellStyle name="Vírgula 2 2 3 4 2 4 2 2" xfId="33410" xr:uid="{00000000-0005-0000-0000-0000AC460000}"/>
    <cellStyle name="Vírgula 2 2 3 4 2 4 2 3" xfId="41102" xr:uid="{00000000-0005-0000-0000-0000AD460000}"/>
    <cellStyle name="Vírgula 2 2 3 4 2 4 2 4" xfId="52563" xr:uid="{00000000-0005-0000-0000-0000AE460000}"/>
    <cellStyle name="Vírgula 2 2 3 4 2 4 3" xfId="27908" xr:uid="{00000000-0005-0000-0000-0000AF460000}"/>
    <cellStyle name="Vírgula 2 2 3 4 2 4 4" xfId="37231" xr:uid="{00000000-0005-0000-0000-0000B0460000}"/>
    <cellStyle name="Vírgula 2 2 3 4 2 4 5" xfId="48405" xr:uid="{00000000-0005-0000-0000-0000B1460000}"/>
    <cellStyle name="Vírgula 2 2 3 4 2 5" xfId="5231" xr:uid="{00000000-0005-0000-0000-0000B2460000}"/>
    <cellStyle name="Vírgula 2 2 3 4 2 5 2" xfId="30659" xr:uid="{00000000-0005-0000-0000-0000B3460000}"/>
    <cellStyle name="Vírgula 2 2 3 4 2 5 3" xfId="40345" xr:uid="{00000000-0005-0000-0000-0000B4460000}"/>
    <cellStyle name="Vírgula 2 2 3 4 2 5 4" xfId="51816" xr:uid="{00000000-0005-0000-0000-0000B5460000}"/>
    <cellStyle name="Vírgula 2 2 3 4 2 6" xfId="14052" xr:uid="{00000000-0005-0000-0000-0000B6460000}"/>
    <cellStyle name="Vírgula 2 2 3 4 2 6 2" xfId="43799" xr:uid="{00000000-0005-0000-0000-0000B7460000}"/>
    <cellStyle name="Vírgula 2 2 3 4 2 7" xfId="14885" xr:uid="{00000000-0005-0000-0000-0000B8460000}"/>
    <cellStyle name="Vírgula 2 2 3 4 2 8" xfId="20784" xr:uid="{00000000-0005-0000-0000-0000B9460000}"/>
    <cellStyle name="Vírgula 2 2 3 4 2 9" xfId="22798" xr:uid="{00000000-0005-0000-0000-0000BA460000}"/>
    <cellStyle name="Vírgula 2 2 3 4 3" xfId="1486" xr:uid="{00000000-0005-0000-0000-0000BB460000}"/>
    <cellStyle name="Vírgula 2 2 3 4 3 10" xfId="25124" xr:uid="{00000000-0005-0000-0000-0000BC460000}"/>
    <cellStyle name="Vírgula 2 2 3 4 3 11" xfId="36689" xr:uid="{00000000-0005-0000-0000-0000BD460000}"/>
    <cellStyle name="Vírgula 2 2 3 4 3 12" xfId="47042" xr:uid="{00000000-0005-0000-0000-0000BE460000}"/>
    <cellStyle name="Vírgula 2 2 3 4 3 13" xfId="54974" xr:uid="{00000000-0005-0000-0000-0000BF460000}"/>
    <cellStyle name="Vírgula 2 2 3 4 3 14" xfId="3272" xr:uid="{00000000-0005-0000-0000-0000C0460000}"/>
    <cellStyle name="Vírgula 2 2 3 4 3 2" xfId="2381" xr:uid="{00000000-0005-0000-0000-0000C1460000}"/>
    <cellStyle name="Vírgula 2 2 3 4 3 2 10" xfId="47932" xr:uid="{00000000-0005-0000-0000-0000C2460000}"/>
    <cellStyle name="Vírgula 2 2 3 4 3 2 11" xfId="55858" xr:uid="{00000000-0005-0000-0000-0000C3460000}"/>
    <cellStyle name="Vírgula 2 2 3 4 3 2 12" xfId="3273" xr:uid="{00000000-0005-0000-0000-0000C4460000}"/>
    <cellStyle name="Vírgula 2 2 3 4 3 2 2" xfId="9231" xr:uid="{00000000-0005-0000-0000-0000C5460000}"/>
    <cellStyle name="Vírgula 2 2 3 4 3 2 2 2" xfId="17120" xr:uid="{00000000-0005-0000-0000-0000C6460000}"/>
    <cellStyle name="Vírgula 2 2 3 4 3 2 2 2 2" xfId="34253" xr:uid="{00000000-0005-0000-0000-0000C7460000}"/>
    <cellStyle name="Vírgula 2 2 3 4 3 2 2 3" xfId="20153" xr:uid="{00000000-0005-0000-0000-0000C8460000}"/>
    <cellStyle name="Vírgula 2 2 3 4 3 2 2 4" xfId="28751" xr:uid="{00000000-0005-0000-0000-0000C9460000}"/>
    <cellStyle name="Vírgula 2 2 3 4 3 2 2 5" xfId="41945" xr:uid="{00000000-0005-0000-0000-0000CA460000}"/>
    <cellStyle name="Vírgula 2 2 3 4 3 2 2 6" xfId="50131" xr:uid="{00000000-0005-0000-0000-0000CB460000}"/>
    <cellStyle name="Vírgula 2 2 3 4 3 2 3" xfId="7032" xr:uid="{00000000-0005-0000-0000-0000CC460000}"/>
    <cellStyle name="Vírgula 2 2 3 4 3 2 3 2" xfId="12379" xr:uid="{00000000-0005-0000-0000-0000CD460000}"/>
    <cellStyle name="Vírgula 2 2 3 4 3 2 3 3" xfId="31502" xr:uid="{00000000-0005-0000-0000-0000CE460000}"/>
    <cellStyle name="Vírgula 2 2 3 4 3 2 3 4" xfId="45525" xr:uid="{00000000-0005-0000-0000-0000CF460000}"/>
    <cellStyle name="Vírgula 2 2 3 4 3 2 4" xfId="14888" xr:uid="{00000000-0005-0000-0000-0000D0460000}"/>
    <cellStyle name="Vírgula 2 2 3 4 3 2 5" xfId="18411" xr:uid="{00000000-0005-0000-0000-0000D1460000}"/>
    <cellStyle name="Vírgula 2 2 3 4 3 2 6" xfId="20787" xr:uid="{00000000-0005-0000-0000-0000D2460000}"/>
    <cellStyle name="Vírgula 2 2 3 4 3 2 7" xfId="22801" xr:uid="{00000000-0005-0000-0000-0000D3460000}"/>
    <cellStyle name="Vírgula 2 2 3 4 3 2 8" xfId="26000" xr:uid="{00000000-0005-0000-0000-0000D4460000}"/>
    <cellStyle name="Vírgula 2 2 3 4 3 2 9" xfId="38323" xr:uid="{00000000-0005-0000-0000-0000D5460000}"/>
    <cellStyle name="Vírgula 2 2 3 4 3 3" xfId="8360" xr:uid="{00000000-0005-0000-0000-0000D6460000}"/>
    <cellStyle name="Vírgula 2 2 3 4 3 3 2" xfId="12104" xr:uid="{00000000-0005-0000-0000-0000D7460000}"/>
    <cellStyle name="Vírgula 2 2 3 4 3 3 2 2" xfId="34252" xr:uid="{00000000-0005-0000-0000-0000D8460000}"/>
    <cellStyle name="Vírgula 2 2 3 4 3 3 2 3" xfId="28750" xr:uid="{00000000-0005-0000-0000-0000D9460000}"/>
    <cellStyle name="Vírgula 2 2 3 4 3 3 2 4" xfId="41944" xr:uid="{00000000-0005-0000-0000-0000DA460000}"/>
    <cellStyle name="Vírgula 2 2 3 4 3 3 2 5" xfId="53013" xr:uid="{00000000-0005-0000-0000-0000DB460000}"/>
    <cellStyle name="Vírgula 2 2 3 4 3 3 3" xfId="13237" xr:uid="{00000000-0005-0000-0000-0000DC460000}"/>
    <cellStyle name="Vírgula 2 2 3 4 3 3 3 2" xfId="31501" xr:uid="{00000000-0005-0000-0000-0000DD460000}"/>
    <cellStyle name="Vírgula 2 2 3 4 3 3 4" xfId="19283" xr:uid="{00000000-0005-0000-0000-0000DE460000}"/>
    <cellStyle name="Vírgula 2 2 3 4 3 3 5" xfId="25999" xr:uid="{00000000-0005-0000-0000-0000DF460000}"/>
    <cellStyle name="Vírgula 2 2 3 4 3 3 6" xfId="38322" xr:uid="{00000000-0005-0000-0000-0000E0460000}"/>
    <cellStyle name="Vírgula 2 2 3 4 3 3 7" xfId="49260" xr:uid="{00000000-0005-0000-0000-0000E1460000}"/>
    <cellStyle name="Vírgula 2 2 3 4 3 4" xfId="6146" xr:uid="{00000000-0005-0000-0000-0000E2460000}"/>
    <cellStyle name="Vírgula 2 2 3 4 3 4 2" xfId="11809" xr:uid="{00000000-0005-0000-0000-0000E3460000}"/>
    <cellStyle name="Vírgula 2 2 3 4 3 4 2 2" xfId="33638" xr:uid="{00000000-0005-0000-0000-0000E4460000}"/>
    <cellStyle name="Vírgula 2 2 3 4 3 4 2 3" xfId="41330" xr:uid="{00000000-0005-0000-0000-0000E5460000}"/>
    <cellStyle name="Vírgula 2 2 3 4 3 4 2 4" xfId="52791" xr:uid="{00000000-0005-0000-0000-0000E6460000}"/>
    <cellStyle name="Vírgula 2 2 3 4 3 4 3" xfId="28136" xr:uid="{00000000-0005-0000-0000-0000E7460000}"/>
    <cellStyle name="Vírgula 2 2 3 4 3 4 4" xfId="37459" xr:uid="{00000000-0005-0000-0000-0000E8460000}"/>
    <cellStyle name="Vírgula 2 2 3 4 3 4 5" xfId="50562" xr:uid="{00000000-0005-0000-0000-0000E9460000}"/>
    <cellStyle name="Vírgula 2 2 3 4 3 5" xfId="11065" xr:uid="{00000000-0005-0000-0000-0000EA460000}"/>
    <cellStyle name="Vírgula 2 2 3 4 3 5 2" xfId="30887" xr:uid="{00000000-0005-0000-0000-0000EB460000}"/>
    <cellStyle name="Vírgula 2 2 3 4 3 5 3" xfId="40573" xr:uid="{00000000-0005-0000-0000-0000EC460000}"/>
    <cellStyle name="Vírgula 2 2 3 4 3 5 4" xfId="52044" xr:uid="{00000000-0005-0000-0000-0000ED460000}"/>
    <cellStyle name="Vírgula 2 2 3 4 3 6" xfId="14280" xr:uid="{00000000-0005-0000-0000-0000EE460000}"/>
    <cellStyle name="Vírgula 2 2 3 4 3 6 2" xfId="44654" xr:uid="{00000000-0005-0000-0000-0000EF460000}"/>
    <cellStyle name="Vírgula 2 2 3 4 3 7" xfId="14887" xr:uid="{00000000-0005-0000-0000-0000F0460000}"/>
    <cellStyle name="Vírgula 2 2 3 4 3 8" xfId="20786" xr:uid="{00000000-0005-0000-0000-0000F1460000}"/>
    <cellStyle name="Vírgula 2 2 3 4 3 9" xfId="22800" xr:uid="{00000000-0005-0000-0000-0000F2460000}"/>
    <cellStyle name="Vírgula 2 2 3 4 4" xfId="977" xr:uid="{00000000-0005-0000-0000-0000F3460000}"/>
    <cellStyle name="Vírgula 2 2 3 4 4 10" xfId="46533" xr:uid="{00000000-0005-0000-0000-0000F4460000}"/>
    <cellStyle name="Vírgula 2 2 3 4 4 11" xfId="54465" xr:uid="{00000000-0005-0000-0000-0000F5460000}"/>
    <cellStyle name="Vírgula 2 2 3 4 4 12" xfId="3274" xr:uid="{00000000-0005-0000-0000-0000F6460000}"/>
    <cellStyle name="Vírgula 2 2 3 4 4 2" xfId="7904" xr:uid="{00000000-0005-0000-0000-0000F7460000}"/>
    <cellStyle name="Vírgula 2 2 3 4 4 2 2" xfId="9815" xr:uid="{00000000-0005-0000-0000-0000F8460000}"/>
    <cellStyle name="Vírgula 2 2 3 4 4 2 2 2" xfId="34254" xr:uid="{00000000-0005-0000-0000-0000F9460000}"/>
    <cellStyle name="Vírgula 2 2 3 4 4 2 3" xfId="16528" xr:uid="{00000000-0005-0000-0000-0000FA460000}"/>
    <cellStyle name="Vírgula 2 2 3 4 4 2 4" xfId="19697" xr:uid="{00000000-0005-0000-0000-0000FB460000}"/>
    <cellStyle name="Vírgula 2 2 3 4 4 2 5" xfId="28752" xr:uid="{00000000-0005-0000-0000-0000FC460000}"/>
    <cellStyle name="Vírgula 2 2 3 4 4 2 6" xfId="41946" xr:uid="{00000000-0005-0000-0000-0000FD460000}"/>
    <cellStyle name="Vírgula 2 2 3 4 4 2 7" xfId="48804" xr:uid="{00000000-0005-0000-0000-0000FE460000}"/>
    <cellStyle name="Vírgula 2 2 3 4 4 3" xfId="5637" xr:uid="{00000000-0005-0000-0000-0000FF460000}"/>
    <cellStyle name="Vírgula 2 2 3 4 4 3 2" xfId="9472" xr:uid="{00000000-0005-0000-0000-000000470000}"/>
    <cellStyle name="Vírgula 2 2 3 4 4 3 3" xfId="31503" xr:uid="{00000000-0005-0000-0000-000001470000}"/>
    <cellStyle name="Vírgula 2 2 3 4 4 3 4" xfId="44198" xr:uid="{00000000-0005-0000-0000-000002470000}"/>
    <cellStyle name="Vírgula 2 2 3 4 4 4" xfId="13824" xr:uid="{00000000-0005-0000-0000-000003470000}"/>
    <cellStyle name="Vírgula 2 2 3 4 4 5" xfId="14889" xr:uid="{00000000-0005-0000-0000-000004470000}"/>
    <cellStyle name="Vírgula 2 2 3 4 4 6" xfId="20788" xr:uid="{00000000-0005-0000-0000-000005470000}"/>
    <cellStyle name="Vírgula 2 2 3 4 4 7" xfId="22802" xr:uid="{00000000-0005-0000-0000-000006470000}"/>
    <cellStyle name="Vírgula 2 2 3 4 4 8" xfId="26001" xr:uid="{00000000-0005-0000-0000-000007470000}"/>
    <cellStyle name="Vírgula 2 2 3 4 4 9" xfId="38324" xr:uid="{00000000-0005-0000-0000-000008470000}"/>
    <cellStyle name="Vírgula 2 2 3 4 5" xfId="1925" xr:uid="{00000000-0005-0000-0000-000009470000}"/>
    <cellStyle name="Vírgula 2 2 3 4 5 10" xfId="47476" xr:uid="{00000000-0005-0000-0000-00000A470000}"/>
    <cellStyle name="Vírgula 2 2 3 4 5 11" xfId="55402" xr:uid="{00000000-0005-0000-0000-00000B470000}"/>
    <cellStyle name="Vírgula 2 2 3 4 5 12" xfId="3275" xr:uid="{00000000-0005-0000-0000-00000C470000}"/>
    <cellStyle name="Vírgula 2 2 3 4 5 2" xfId="8775" xr:uid="{00000000-0005-0000-0000-00000D470000}"/>
    <cellStyle name="Vírgula 2 2 3 4 5 2 2" xfId="17121" xr:uid="{00000000-0005-0000-0000-00000E470000}"/>
    <cellStyle name="Vírgula 2 2 3 4 5 2 2 2" xfId="34255" xr:uid="{00000000-0005-0000-0000-00000F470000}"/>
    <cellStyle name="Vírgula 2 2 3 4 5 2 3" xfId="28753" xr:uid="{00000000-0005-0000-0000-000010470000}"/>
    <cellStyle name="Vírgula 2 2 3 4 5 2 4" xfId="41947" xr:uid="{00000000-0005-0000-0000-000011470000}"/>
    <cellStyle name="Vírgula 2 2 3 4 5 2 5" xfId="49675" xr:uid="{00000000-0005-0000-0000-000012470000}"/>
    <cellStyle name="Vírgula 2 2 3 4 5 3" xfId="6576" xr:uid="{00000000-0005-0000-0000-000013470000}"/>
    <cellStyle name="Vírgula 2 2 3 4 5 3 2" xfId="31504" xr:uid="{00000000-0005-0000-0000-000014470000}"/>
    <cellStyle name="Vírgula 2 2 3 4 5 3 3" xfId="45069" xr:uid="{00000000-0005-0000-0000-000015470000}"/>
    <cellStyle name="Vírgula 2 2 3 4 5 4" xfId="14890" xr:uid="{00000000-0005-0000-0000-000016470000}"/>
    <cellStyle name="Vírgula 2 2 3 4 5 5" xfId="18827" xr:uid="{00000000-0005-0000-0000-000017470000}"/>
    <cellStyle name="Vírgula 2 2 3 4 5 6" xfId="20789" xr:uid="{00000000-0005-0000-0000-000018470000}"/>
    <cellStyle name="Vírgula 2 2 3 4 5 7" xfId="22803" xr:uid="{00000000-0005-0000-0000-000019470000}"/>
    <cellStyle name="Vírgula 2 2 3 4 5 8" xfId="26002" xr:uid="{00000000-0005-0000-0000-00001A470000}"/>
    <cellStyle name="Vírgula 2 2 3 4 5 9" xfId="38325" xr:uid="{00000000-0005-0000-0000-00001B470000}"/>
    <cellStyle name="Vírgula 2 2 3 4 6" xfId="7276" xr:uid="{00000000-0005-0000-0000-00001C470000}"/>
    <cellStyle name="Vírgula 2 2 3 4 6 2" xfId="12103" xr:uid="{00000000-0005-0000-0000-00001D470000}"/>
    <cellStyle name="Vírgula 2 2 3 4 6 2 2" xfId="34249" xr:uid="{00000000-0005-0000-0000-00001E470000}"/>
    <cellStyle name="Vírgula 2 2 3 4 6 2 3" xfId="28747" xr:uid="{00000000-0005-0000-0000-00001F470000}"/>
    <cellStyle name="Vírgula 2 2 3 4 6 2 4" xfId="41941" xr:uid="{00000000-0005-0000-0000-000020470000}"/>
    <cellStyle name="Vírgula 2 2 3 4 6 2 5" xfId="53012" xr:uid="{00000000-0005-0000-0000-000021470000}"/>
    <cellStyle name="Vírgula 2 2 3 4 6 3" xfId="16800" xr:uid="{00000000-0005-0000-0000-000022470000}"/>
    <cellStyle name="Vírgula 2 2 3 4 6 3 2" xfId="31498" xr:uid="{00000000-0005-0000-0000-000023470000}"/>
    <cellStyle name="Vírgula 2 2 3 4 6 4" xfId="25996" xr:uid="{00000000-0005-0000-0000-000024470000}"/>
    <cellStyle name="Vírgula 2 2 3 4 6 5" xfId="38319" xr:uid="{00000000-0005-0000-0000-000025470000}"/>
    <cellStyle name="Vírgula 2 2 3 4 6 6" xfId="48176" xr:uid="{00000000-0005-0000-0000-000026470000}"/>
    <cellStyle name="Vírgula 2 2 3 4 7" xfId="4953" xr:uid="{00000000-0005-0000-0000-000027470000}"/>
    <cellStyle name="Vírgula 2 2 3 4 7 2" xfId="11353" xr:uid="{00000000-0005-0000-0000-000028470000}"/>
    <cellStyle name="Vírgula 2 2 3 4 7 2 2" xfId="33182" xr:uid="{00000000-0005-0000-0000-000029470000}"/>
    <cellStyle name="Vírgula 2 2 3 4 7 2 3" xfId="40874" xr:uid="{00000000-0005-0000-0000-00002A470000}"/>
    <cellStyle name="Vírgula 2 2 3 4 7 2 4" xfId="52335" xr:uid="{00000000-0005-0000-0000-00002B470000}"/>
    <cellStyle name="Vírgula 2 2 3 4 7 3" xfId="27680" xr:uid="{00000000-0005-0000-0000-00002C470000}"/>
    <cellStyle name="Vírgula 2 2 3 4 7 4" xfId="37003" xr:uid="{00000000-0005-0000-0000-00002D470000}"/>
    <cellStyle name="Vírgula 2 2 3 4 7 5" xfId="50997" xr:uid="{00000000-0005-0000-0000-00002E470000}"/>
    <cellStyle name="Vírgula 2 2 3 4 8" xfId="10706" xr:uid="{00000000-0005-0000-0000-00002F470000}"/>
    <cellStyle name="Vírgula 2 2 3 4 8 2" xfId="30431" xr:uid="{00000000-0005-0000-0000-000030470000}"/>
    <cellStyle name="Vírgula 2 2 3 4 8 3" xfId="40117" xr:uid="{00000000-0005-0000-0000-000031470000}"/>
    <cellStyle name="Vírgula 2 2 3 4 8 4" xfId="51588" xr:uid="{00000000-0005-0000-0000-000032470000}"/>
    <cellStyle name="Vírgula 2 2 3 4 9" xfId="13539" xr:uid="{00000000-0005-0000-0000-000033470000}"/>
    <cellStyle name="Vírgula 2 2 3 4 9 2" xfId="43568" xr:uid="{00000000-0005-0000-0000-000034470000}"/>
    <cellStyle name="Vírgula 2 2 3 5" xfId="364" xr:uid="{00000000-0005-0000-0000-000035470000}"/>
    <cellStyle name="Vírgula 2 2 3 5 10" xfId="22804" xr:uid="{00000000-0005-0000-0000-000036470000}"/>
    <cellStyle name="Vírgula 2 2 3 5 11" xfId="24365" xr:uid="{00000000-0005-0000-0000-000037470000}"/>
    <cellStyle name="Vírgula 2 2 3 5 12" xfId="35942" xr:uid="{00000000-0005-0000-0000-000038470000}"/>
    <cellStyle name="Vírgula 2 2 3 5 13" xfId="45920" xr:uid="{00000000-0005-0000-0000-000039470000}"/>
    <cellStyle name="Vírgula 2 2 3 5 14" xfId="53852" xr:uid="{00000000-0005-0000-0000-00003A470000}"/>
    <cellStyle name="Vírgula 2 2 3 5 15" xfId="3276" xr:uid="{00000000-0005-0000-0000-00003B470000}"/>
    <cellStyle name="Vírgula 2 2 3 5 2" xfId="806" xr:uid="{00000000-0005-0000-0000-00003C470000}"/>
    <cellStyle name="Vírgula 2 2 3 5 2 10" xfId="46362" xr:uid="{00000000-0005-0000-0000-00003D470000}"/>
    <cellStyle name="Vírgula 2 2 3 5 2 11" xfId="54294" xr:uid="{00000000-0005-0000-0000-00003E470000}"/>
    <cellStyle name="Vírgula 2 2 3 5 2 12" xfId="3277" xr:uid="{00000000-0005-0000-0000-00003F470000}"/>
    <cellStyle name="Vírgula 2 2 3 5 2 2" xfId="7733" xr:uid="{00000000-0005-0000-0000-000040470000}"/>
    <cellStyle name="Vírgula 2 2 3 5 2 2 2" xfId="9432" xr:uid="{00000000-0005-0000-0000-000041470000}"/>
    <cellStyle name="Vírgula 2 2 3 5 2 2 2 2" xfId="34257" xr:uid="{00000000-0005-0000-0000-000042470000}"/>
    <cellStyle name="Vírgula 2 2 3 5 2 2 3" xfId="16460" xr:uid="{00000000-0005-0000-0000-000043470000}"/>
    <cellStyle name="Vírgula 2 2 3 5 2 2 4" xfId="19526" xr:uid="{00000000-0005-0000-0000-000044470000}"/>
    <cellStyle name="Vírgula 2 2 3 5 2 2 5" xfId="28755" xr:uid="{00000000-0005-0000-0000-000045470000}"/>
    <cellStyle name="Vírgula 2 2 3 5 2 2 6" xfId="41949" xr:uid="{00000000-0005-0000-0000-000046470000}"/>
    <cellStyle name="Vírgula 2 2 3 5 2 2 7" xfId="48633" xr:uid="{00000000-0005-0000-0000-000047470000}"/>
    <cellStyle name="Vírgula 2 2 3 5 2 3" xfId="5466" xr:uid="{00000000-0005-0000-0000-000048470000}"/>
    <cellStyle name="Vírgula 2 2 3 5 2 3 2" xfId="13004" xr:uid="{00000000-0005-0000-0000-000049470000}"/>
    <cellStyle name="Vírgula 2 2 3 5 2 3 3" xfId="31506" xr:uid="{00000000-0005-0000-0000-00004A470000}"/>
    <cellStyle name="Vírgula 2 2 3 5 2 3 4" xfId="44027" xr:uid="{00000000-0005-0000-0000-00004B470000}"/>
    <cellStyle name="Vírgula 2 2 3 5 2 4" xfId="13653" xr:uid="{00000000-0005-0000-0000-00004C470000}"/>
    <cellStyle name="Vírgula 2 2 3 5 2 5" xfId="14892" xr:uid="{00000000-0005-0000-0000-00004D470000}"/>
    <cellStyle name="Vírgula 2 2 3 5 2 6" xfId="20791" xr:uid="{00000000-0005-0000-0000-00004E470000}"/>
    <cellStyle name="Vírgula 2 2 3 5 2 7" xfId="22805" xr:uid="{00000000-0005-0000-0000-00004F470000}"/>
    <cellStyle name="Vírgula 2 2 3 5 2 8" xfId="26004" xr:uid="{00000000-0005-0000-0000-000050470000}"/>
    <cellStyle name="Vírgula 2 2 3 5 2 9" xfId="38327" xr:uid="{00000000-0005-0000-0000-000051470000}"/>
    <cellStyle name="Vírgula 2 2 3 5 3" xfId="1754" xr:uid="{00000000-0005-0000-0000-000052470000}"/>
    <cellStyle name="Vírgula 2 2 3 5 3 10" xfId="47305" xr:uid="{00000000-0005-0000-0000-000053470000}"/>
    <cellStyle name="Vírgula 2 2 3 5 3 11" xfId="55231" xr:uid="{00000000-0005-0000-0000-000054470000}"/>
    <cellStyle name="Vírgula 2 2 3 5 3 12" xfId="3278" xr:uid="{00000000-0005-0000-0000-000055470000}"/>
    <cellStyle name="Vírgula 2 2 3 5 3 2" xfId="8604" xr:uid="{00000000-0005-0000-0000-000056470000}"/>
    <cellStyle name="Vírgula 2 2 3 5 3 2 2" xfId="17122" xr:uid="{00000000-0005-0000-0000-000057470000}"/>
    <cellStyle name="Vírgula 2 2 3 5 3 2 2 2" xfId="34258" xr:uid="{00000000-0005-0000-0000-000058470000}"/>
    <cellStyle name="Vírgula 2 2 3 5 3 2 3" xfId="28756" xr:uid="{00000000-0005-0000-0000-000059470000}"/>
    <cellStyle name="Vírgula 2 2 3 5 3 2 4" xfId="41950" xr:uid="{00000000-0005-0000-0000-00005A470000}"/>
    <cellStyle name="Vírgula 2 2 3 5 3 2 5" xfId="49504" xr:uid="{00000000-0005-0000-0000-00005B470000}"/>
    <cellStyle name="Vírgula 2 2 3 5 3 3" xfId="6405" xr:uid="{00000000-0005-0000-0000-00005C470000}"/>
    <cellStyle name="Vírgula 2 2 3 5 3 3 2" xfId="31507" xr:uid="{00000000-0005-0000-0000-00005D470000}"/>
    <cellStyle name="Vírgula 2 2 3 5 3 3 3" xfId="44898" xr:uid="{00000000-0005-0000-0000-00005E470000}"/>
    <cellStyle name="Vírgula 2 2 3 5 3 4" xfId="14893" xr:uid="{00000000-0005-0000-0000-00005F470000}"/>
    <cellStyle name="Vírgula 2 2 3 5 3 5" xfId="18656" xr:uid="{00000000-0005-0000-0000-000060470000}"/>
    <cellStyle name="Vírgula 2 2 3 5 3 6" xfId="20792" xr:uid="{00000000-0005-0000-0000-000061470000}"/>
    <cellStyle name="Vírgula 2 2 3 5 3 7" xfId="22806" xr:uid="{00000000-0005-0000-0000-000062470000}"/>
    <cellStyle name="Vírgula 2 2 3 5 3 8" xfId="26005" xr:uid="{00000000-0005-0000-0000-000063470000}"/>
    <cellStyle name="Vírgula 2 2 3 5 3 9" xfId="38328" xr:uid="{00000000-0005-0000-0000-000064470000}"/>
    <cellStyle name="Vírgula 2 2 3 5 4" xfId="7334" xr:uid="{00000000-0005-0000-0000-000065470000}"/>
    <cellStyle name="Vírgula 2 2 3 5 4 2" xfId="12105" xr:uid="{00000000-0005-0000-0000-000066470000}"/>
    <cellStyle name="Vírgula 2 2 3 5 4 2 2" xfId="34256" xr:uid="{00000000-0005-0000-0000-000067470000}"/>
    <cellStyle name="Vírgula 2 2 3 5 4 2 3" xfId="28754" xr:uid="{00000000-0005-0000-0000-000068470000}"/>
    <cellStyle name="Vírgula 2 2 3 5 4 2 4" xfId="41948" xr:uid="{00000000-0005-0000-0000-000069470000}"/>
    <cellStyle name="Vírgula 2 2 3 5 4 2 5" xfId="53014" xr:uid="{00000000-0005-0000-0000-00006A470000}"/>
    <cellStyle name="Vírgula 2 2 3 5 4 3" xfId="9758" xr:uid="{00000000-0005-0000-0000-00006B470000}"/>
    <cellStyle name="Vírgula 2 2 3 5 4 3 2" xfId="31505" xr:uid="{00000000-0005-0000-0000-00006C470000}"/>
    <cellStyle name="Vírgula 2 2 3 5 4 4" xfId="26003" xr:uid="{00000000-0005-0000-0000-00006D470000}"/>
    <cellStyle name="Vírgula 2 2 3 5 4 5" xfId="38326" xr:uid="{00000000-0005-0000-0000-00006E470000}"/>
    <cellStyle name="Vírgula 2 2 3 5 4 6" xfId="48234" xr:uid="{00000000-0005-0000-0000-00006F470000}"/>
    <cellStyle name="Vírgula 2 2 3 5 5" xfId="5024" xr:uid="{00000000-0005-0000-0000-000070470000}"/>
    <cellStyle name="Vírgula 2 2 3 5 5 2" xfId="11182" xr:uid="{00000000-0005-0000-0000-000071470000}"/>
    <cellStyle name="Vírgula 2 2 3 5 5 2 2" xfId="33011" xr:uid="{00000000-0005-0000-0000-000072470000}"/>
    <cellStyle name="Vírgula 2 2 3 5 5 2 3" xfId="40703" xr:uid="{00000000-0005-0000-0000-000073470000}"/>
    <cellStyle name="Vírgula 2 2 3 5 5 2 4" xfId="52164" xr:uid="{00000000-0005-0000-0000-000074470000}"/>
    <cellStyle name="Vírgula 2 2 3 5 5 3" xfId="27509" xr:uid="{00000000-0005-0000-0000-000075470000}"/>
    <cellStyle name="Vírgula 2 2 3 5 5 4" xfId="36832" xr:uid="{00000000-0005-0000-0000-000076470000}"/>
    <cellStyle name="Vírgula 2 2 3 5 5 5" xfId="50268" xr:uid="{00000000-0005-0000-0000-000077470000}"/>
    <cellStyle name="Vírgula 2 2 3 5 6" xfId="10307" xr:uid="{00000000-0005-0000-0000-000078470000}"/>
    <cellStyle name="Vírgula 2 2 3 5 6 2" xfId="30260" xr:uid="{00000000-0005-0000-0000-000079470000}"/>
    <cellStyle name="Vírgula 2 2 3 5 6 3" xfId="39946" xr:uid="{00000000-0005-0000-0000-00007A470000}"/>
    <cellStyle name="Vírgula 2 2 3 5 6 4" xfId="50669" xr:uid="{00000000-0005-0000-0000-00007B470000}"/>
    <cellStyle name="Vírgula 2 2 3 5 7" xfId="13375" xr:uid="{00000000-0005-0000-0000-00007C470000}"/>
    <cellStyle name="Vírgula 2 2 3 5 7 2" xfId="43628" xr:uid="{00000000-0005-0000-0000-00007D470000}"/>
    <cellStyle name="Vírgula 2 2 3 5 8" xfId="14891" xr:uid="{00000000-0005-0000-0000-00007E470000}"/>
    <cellStyle name="Vírgula 2 2 3 5 9" xfId="20790" xr:uid="{00000000-0005-0000-0000-00007F470000}"/>
    <cellStyle name="Vírgula 2 2 3 6" xfId="1039" xr:uid="{00000000-0005-0000-0000-000080470000}"/>
    <cellStyle name="Vírgula 2 2 3 6 10" xfId="24641" xr:uid="{00000000-0005-0000-0000-000081470000}"/>
    <cellStyle name="Vírgula 2 2 3 6 11" xfId="36206" xr:uid="{00000000-0005-0000-0000-000082470000}"/>
    <cellStyle name="Vírgula 2 2 3 6 12" xfId="46595" xr:uid="{00000000-0005-0000-0000-000083470000}"/>
    <cellStyle name="Vírgula 2 2 3 6 13" xfId="54527" xr:uid="{00000000-0005-0000-0000-000084470000}"/>
    <cellStyle name="Vírgula 2 2 3 6 14" xfId="3279" xr:uid="{00000000-0005-0000-0000-000085470000}"/>
    <cellStyle name="Vírgula 2 2 3 6 2" xfId="1982" xr:uid="{00000000-0005-0000-0000-000086470000}"/>
    <cellStyle name="Vírgula 2 2 3 6 2 10" xfId="47533" xr:uid="{00000000-0005-0000-0000-000087470000}"/>
    <cellStyle name="Vírgula 2 2 3 6 2 11" xfId="55459" xr:uid="{00000000-0005-0000-0000-000088470000}"/>
    <cellStyle name="Vírgula 2 2 3 6 2 12" xfId="3280" xr:uid="{00000000-0005-0000-0000-000089470000}"/>
    <cellStyle name="Vírgula 2 2 3 6 2 2" xfId="8832" xr:uid="{00000000-0005-0000-0000-00008A470000}"/>
    <cellStyle name="Vírgula 2 2 3 6 2 2 2" xfId="17123" xr:uid="{00000000-0005-0000-0000-00008B470000}"/>
    <cellStyle name="Vírgula 2 2 3 6 2 2 2 2" xfId="34260" xr:uid="{00000000-0005-0000-0000-00008C470000}"/>
    <cellStyle name="Vírgula 2 2 3 6 2 2 3" xfId="19754" xr:uid="{00000000-0005-0000-0000-00008D470000}"/>
    <cellStyle name="Vírgula 2 2 3 6 2 2 4" xfId="28758" xr:uid="{00000000-0005-0000-0000-00008E470000}"/>
    <cellStyle name="Vírgula 2 2 3 6 2 2 5" xfId="41952" xr:uid="{00000000-0005-0000-0000-00008F470000}"/>
    <cellStyle name="Vírgula 2 2 3 6 2 2 6" xfId="49732" xr:uid="{00000000-0005-0000-0000-000090470000}"/>
    <cellStyle name="Vírgula 2 2 3 6 2 3" xfId="6633" xr:uid="{00000000-0005-0000-0000-000091470000}"/>
    <cellStyle name="Vírgula 2 2 3 6 2 3 2" xfId="10001" xr:uid="{00000000-0005-0000-0000-000092470000}"/>
    <cellStyle name="Vírgula 2 2 3 6 2 3 3" xfId="31509" xr:uid="{00000000-0005-0000-0000-000093470000}"/>
    <cellStyle name="Vírgula 2 2 3 6 2 3 4" xfId="45126" xr:uid="{00000000-0005-0000-0000-000094470000}"/>
    <cellStyle name="Vírgula 2 2 3 6 2 4" xfId="14895" xr:uid="{00000000-0005-0000-0000-000095470000}"/>
    <cellStyle name="Vírgula 2 2 3 6 2 5" xfId="18069" xr:uid="{00000000-0005-0000-0000-000096470000}"/>
    <cellStyle name="Vírgula 2 2 3 6 2 6" xfId="20794" xr:uid="{00000000-0005-0000-0000-000097470000}"/>
    <cellStyle name="Vírgula 2 2 3 6 2 7" xfId="22808" xr:uid="{00000000-0005-0000-0000-000098470000}"/>
    <cellStyle name="Vírgula 2 2 3 6 2 8" xfId="26007" xr:uid="{00000000-0005-0000-0000-000099470000}"/>
    <cellStyle name="Vírgula 2 2 3 6 2 9" xfId="38330" xr:uid="{00000000-0005-0000-0000-00009A470000}"/>
    <cellStyle name="Vírgula 2 2 3 6 3" xfId="7961" xr:uid="{00000000-0005-0000-0000-00009B470000}"/>
    <cellStyle name="Vírgula 2 2 3 6 3 2" xfId="12107" xr:uid="{00000000-0005-0000-0000-00009C470000}"/>
    <cellStyle name="Vírgula 2 2 3 6 3 2 2" xfId="34259" xr:uid="{00000000-0005-0000-0000-00009D470000}"/>
    <cellStyle name="Vírgula 2 2 3 6 3 2 3" xfId="28757" xr:uid="{00000000-0005-0000-0000-00009E470000}"/>
    <cellStyle name="Vírgula 2 2 3 6 3 2 4" xfId="41951" xr:uid="{00000000-0005-0000-0000-00009F470000}"/>
    <cellStyle name="Vírgula 2 2 3 6 3 2 5" xfId="53015" xr:uid="{00000000-0005-0000-0000-0000A0470000}"/>
    <cellStyle name="Vírgula 2 2 3 6 3 3" xfId="13001" xr:uid="{00000000-0005-0000-0000-0000A1470000}"/>
    <cellStyle name="Vírgula 2 2 3 6 3 3 2" xfId="31508" xr:uid="{00000000-0005-0000-0000-0000A2470000}"/>
    <cellStyle name="Vírgula 2 2 3 6 3 4" xfId="18884" xr:uid="{00000000-0005-0000-0000-0000A3470000}"/>
    <cellStyle name="Vírgula 2 2 3 6 3 5" xfId="26006" xr:uid="{00000000-0005-0000-0000-0000A4470000}"/>
    <cellStyle name="Vírgula 2 2 3 6 3 6" xfId="38329" xr:uid="{00000000-0005-0000-0000-0000A5470000}"/>
    <cellStyle name="Vírgula 2 2 3 6 3 7" xfId="48861" xr:uid="{00000000-0005-0000-0000-0000A6470000}"/>
    <cellStyle name="Vírgula 2 2 3 6 4" xfId="5699" xr:uid="{00000000-0005-0000-0000-0000A7470000}"/>
    <cellStyle name="Vírgula 2 2 3 6 4 2" xfId="11410" xr:uid="{00000000-0005-0000-0000-0000A8470000}"/>
    <cellStyle name="Vírgula 2 2 3 6 4 2 2" xfId="33239" xr:uid="{00000000-0005-0000-0000-0000A9470000}"/>
    <cellStyle name="Vírgula 2 2 3 6 4 2 3" xfId="40931" xr:uid="{00000000-0005-0000-0000-0000AA470000}"/>
    <cellStyle name="Vírgula 2 2 3 6 4 2 4" xfId="52392" xr:uid="{00000000-0005-0000-0000-0000AB470000}"/>
    <cellStyle name="Vírgula 2 2 3 6 4 3" xfId="27737" xr:uid="{00000000-0005-0000-0000-0000AC470000}"/>
    <cellStyle name="Vírgula 2 2 3 6 4 4" xfId="37060" xr:uid="{00000000-0005-0000-0000-0000AD470000}"/>
    <cellStyle name="Vírgula 2 2 3 6 4 5" xfId="51418" xr:uid="{00000000-0005-0000-0000-0000AE470000}"/>
    <cellStyle name="Vírgula 2 2 3 6 5" xfId="10763" xr:uid="{00000000-0005-0000-0000-0000AF470000}"/>
    <cellStyle name="Vírgula 2 2 3 6 5 2" xfId="30488" xr:uid="{00000000-0005-0000-0000-0000B0470000}"/>
    <cellStyle name="Vírgula 2 2 3 6 5 3" xfId="40174" xr:uid="{00000000-0005-0000-0000-0000B1470000}"/>
    <cellStyle name="Vírgula 2 2 3 6 5 4" xfId="51645" xr:uid="{00000000-0005-0000-0000-0000B2470000}"/>
    <cellStyle name="Vírgula 2 2 3 6 6" xfId="13881" xr:uid="{00000000-0005-0000-0000-0000B3470000}"/>
    <cellStyle name="Vírgula 2 2 3 6 6 2" xfId="44255" xr:uid="{00000000-0005-0000-0000-0000B4470000}"/>
    <cellStyle name="Vírgula 2 2 3 6 7" xfId="14894" xr:uid="{00000000-0005-0000-0000-0000B5470000}"/>
    <cellStyle name="Vírgula 2 2 3 6 8" xfId="20793" xr:uid="{00000000-0005-0000-0000-0000B6470000}"/>
    <cellStyle name="Vírgula 2 2 3 6 9" xfId="22807" xr:uid="{00000000-0005-0000-0000-0000B7470000}"/>
    <cellStyle name="Vírgula 2 2 3 7" xfId="1279" xr:uid="{00000000-0005-0000-0000-0000B8470000}"/>
    <cellStyle name="Vírgula 2 2 3 7 10" xfId="24917" xr:uid="{00000000-0005-0000-0000-0000B9470000}"/>
    <cellStyle name="Vírgula 2 2 3 7 11" xfId="36482" xr:uid="{00000000-0005-0000-0000-0000BA470000}"/>
    <cellStyle name="Vírgula 2 2 3 7 12" xfId="46835" xr:uid="{00000000-0005-0000-0000-0000BB470000}"/>
    <cellStyle name="Vírgula 2 2 3 7 13" xfId="54767" xr:uid="{00000000-0005-0000-0000-0000BC470000}"/>
    <cellStyle name="Vírgula 2 2 3 7 14" xfId="3281" xr:uid="{00000000-0005-0000-0000-0000BD470000}"/>
    <cellStyle name="Vírgula 2 2 3 7 2" xfId="2210" xr:uid="{00000000-0005-0000-0000-0000BE470000}"/>
    <cellStyle name="Vírgula 2 2 3 7 2 10" xfId="47761" xr:uid="{00000000-0005-0000-0000-0000BF470000}"/>
    <cellStyle name="Vírgula 2 2 3 7 2 11" xfId="55687" xr:uid="{00000000-0005-0000-0000-0000C0470000}"/>
    <cellStyle name="Vírgula 2 2 3 7 2 12" xfId="3282" xr:uid="{00000000-0005-0000-0000-0000C1470000}"/>
    <cellStyle name="Vírgula 2 2 3 7 2 2" xfId="9060" xr:uid="{00000000-0005-0000-0000-0000C2470000}"/>
    <cellStyle name="Vírgula 2 2 3 7 2 2 2" xfId="17124" xr:uid="{00000000-0005-0000-0000-0000C3470000}"/>
    <cellStyle name="Vírgula 2 2 3 7 2 2 2 2" xfId="34262" xr:uid="{00000000-0005-0000-0000-0000C4470000}"/>
    <cellStyle name="Vírgula 2 2 3 7 2 2 3" xfId="19982" xr:uid="{00000000-0005-0000-0000-0000C5470000}"/>
    <cellStyle name="Vírgula 2 2 3 7 2 2 4" xfId="28760" xr:uid="{00000000-0005-0000-0000-0000C6470000}"/>
    <cellStyle name="Vírgula 2 2 3 7 2 2 5" xfId="41954" xr:uid="{00000000-0005-0000-0000-0000C7470000}"/>
    <cellStyle name="Vírgula 2 2 3 7 2 2 6" xfId="49960" xr:uid="{00000000-0005-0000-0000-0000C8470000}"/>
    <cellStyle name="Vírgula 2 2 3 7 2 3" xfId="6861" xr:uid="{00000000-0005-0000-0000-0000C9470000}"/>
    <cellStyle name="Vírgula 2 2 3 7 2 3 2" xfId="16627" xr:uid="{00000000-0005-0000-0000-0000CA470000}"/>
    <cellStyle name="Vírgula 2 2 3 7 2 3 3" xfId="31511" xr:uid="{00000000-0005-0000-0000-0000CB470000}"/>
    <cellStyle name="Vírgula 2 2 3 7 2 3 4" xfId="45354" xr:uid="{00000000-0005-0000-0000-0000CC470000}"/>
    <cellStyle name="Vírgula 2 2 3 7 2 4" xfId="14897" xr:uid="{00000000-0005-0000-0000-0000CD470000}"/>
    <cellStyle name="Vírgula 2 2 3 7 2 5" xfId="18240" xr:uid="{00000000-0005-0000-0000-0000CE470000}"/>
    <cellStyle name="Vírgula 2 2 3 7 2 6" xfId="20796" xr:uid="{00000000-0005-0000-0000-0000CF470000}"/>
    <cellStyle name="Vírgula 2 2 3 7 2 7" xfId="22810" xr:uid="{00000000-0005-0000-0000-0000D0470000}"/>
    <cellStyle name="Vírgula 2 2 3 7 2 8" xfId="26009" xr:uid="{00000000-0005-0000-0000-0000D1470000}"/>
    <cellStyle name="Vírgula 2 2 3 7 2 9" xfId="38332" xr:uid="{00000000-0005-0000-0000-0000D2470000}"/>
    <cellStyle name="Vírgula 2 2 3 7 3" xfId="8189" xr:uid="{00000000-0005-0000-0000-0000D3470000}"/>
    <cellStyle name="Vírgula 2 2 3 7 3 2" xfId="12108" xr:uid="{00000000-0005-0000-0000-0000D4470000}"/>
    <cellStyle name="Vírgula 2 2 3 7 3 2 2" xfId="34261" xr:uid="{00000000-0005-0000-0000-0000D5470000}"/>
    <cellStyle name="Vírgula 2 2 3 7 3 2 3" xfId="28759" xr:uid="{00000000-0005-0000-0000-0000D6470000}"/>
    <cellStyle name="Vírgula 2 2 3 7 3 2 4" xfId="41953" xr:uid="{00000000-0005-0000-0000-0000D7470000}"/>
    <cellStyle name="Vírgula 2 2 3 7 3 2 5" xfId="53016" xr:uid="{00000000-0005-0000-0000-0000D8470000}"/>
    <cellStyle name="Vírgula 2 2 3 7 3 3" xfId="12967" xr:uid="{00000000-0005-0000-0000-0000D9470000}"/>
    <cellStyle name="Vírgula 2 2 3 7 3 3 2" xfId="31510" xr:uid="{00000000-0005-0000-0000-0000DA470000}"/>
    <cellStyle name="Vírgula 2 2 3 7 3 4" xfId="19112" xr:uid="{00000000-0005-0000-0000-0000DB470000}"/>
    <cellStyle name="Vírgula 2 2 3 7 3 5" xfId="26008" xr:uid="{00000000-0005-0000-0000-0000DC470000}"/>
    <cellStyle name="Vírgula 2 2 3 7 3 6" xfId="38331" xr:uid="{00000000-0005-0000-0000-0000DD470000}"/>
    <cellStyle name="Vírgula 2 2 3 7 3 7" xfId="49089" xr:uid="{00000000-0005-0000-0000-0000DE470000}"/>
    <cellStyle name="Vírgula 2 2 3 7 4" xfId="5939" xr:uid="{00000000-0005-0000-0000-0000DF470000}"/>
    <cellStyle name="Vírgula 2 2 3 7 4 2" xfId="11638" xr:uid="{00000000-0005-0000-0000-0000E0470000}"/>
    <cellStyle name="Vírgula 2 2 3 7 4 2 2" xfId="33467" xr:uid="{00000000-0005-0000-0000-0000E1470000}"/>
    <cellStyle name="Vírgula 2 2 3 7 4 2 3" xfId="41159" xr:uid="{00000000-0005-0000-0000-0000E2470000}"/>
    <cellStyle name="Vírgula 2 2 3 7 4 2 4" xfId="52620" xr:uid="{00000000-0005-0000-0000-0000E3470000}"/>
    <cellStyle name="Vírgula 2 2 3 7 4 3" xfId="27965" xr:uid="{00000000-0005-0000-0000-0000E4470000}"/>
    <cellStyle name="Vírgula 2 2 3 7 4 4" xfId="37288" xr:uid="{00000000-0005-0000-0000-0000E5470000}"/>
    <cellStyle name="Vírgula 2 2 3 7 4 5" xfId="50707" xr:uid="{00000000-0005-0000-0000-0000E6470000}"/>
    <cellStyle name="Vírgula 2 2 3 7 5" xfId="10894" xr:uid="{00000000-0005-0000-0000-0000E7470000}"/>
    <cellStyle name="Vírgula 2 2 3 7 5 2" xfId="30716" xr:uid="{00000000-0005-0000-0000-0000E8470000}"/>
    <cellStyle name="Vírgula 2 2 3 7 5 3" xfId="40402" xr:uid="{00000000-0005-0000-0000-0000E9470000}"/>
    <cellStyle name="Vírgula 2 2 3 7 5 4" xfId="51873" xr:uid="{00000000-0005-0000-0000-0000EA470000}"/>
    <cellStyle name="Vírgula 2 2 3 7 6" xfId="14109" xr:uid="{00000000-0005-0000-0000-0000EB470000}"/>
    <cellStyle name="Vírgula 2 2 3 7 6 2" xfId="44483" xr:uid="{00000000-0005-0000-0000-0000EC470000}"/>
    <cellStyle name="Vírgula 2 2 3 7 7" xfId="14896" xr:uid="{00000000-0005-0000-0000-0000ED470000}"/>
    <cellStyle name="Vírgula 2 2 3 7 8" xfId="20795" xr:uid="{00000000-0005-0000-0000-0000EE470000}"/>
    <cellStyle name="Vírgula 2 2 3 7 9" xfId="22809" xr:uid="{00000000-0005-0000-0000-0000EF470000}"/>
    <cellStyle name="Vírgula 2 2 3 8" xfId="749" xr:uid="{00000000-0005-0000-0000-0000F0470000}"/>
    <cellStyle name="Vírgula 2 2 3 8 10" xfId="35880" xr:uid="{00000000-0005-0000-0000-0000F1470000}"/>
    <cellStyle name="Vírgula 2 2 3 8 11" xfId="46305" xr:uid="{00000000-0005-0000-0000-0000F2470000}"/>
    <cellStyle name="Vírgula 2 2 3 8 12" xfId="54237" xr:uid="{00000000-0005-0000-0000-0000F3470000}"/>
    <cellStyle name="Vírgula 2 2 3 8 13" xfId="3283" xr:uid="{00000000-0005-0000-0000-0000F4470000}"/>
    <cellStyle name="Vírgula 2 2 3 8 2" xfId="1697" xr:uid="{00000000-0005-0000-0000-0000F5470000}"/>
    <cellStyle name="Vírgula 2 2 3 8 2 10" xfId="47248" xr:uid="{00000000-0005-0000-0000-0000F6470000}"/>
    <cellStyle name="Vírgula 2 2 3 8 2 11" xfId="55174" xr:uid="{00000000-0005-0000-0000-0000F7470000}"/>
    <cellStyle name="Vírgula 2 2 3 8 2 12" xfId="3284" xr:uid="{00000000-0005-0000-0000-0000F8470000}"/>
    <cellStyle name="Vírgula 2 2 3 8 2 2" xfId="8547" xr:uid="{00000000-0005-0000-0000-0000F9470000}"/>
    <cellStyle name="Vírgula 2 2 3 8 2 2 2" xfId="17125" xr:uid="{00000000-0005-0000-0000-0000FA470000}"/>
    <cellStyle name="Vírgula 2 2 3 8 2 2 2 2" xfId="34264" xr:uid="{00000000-0005-0000-0000-0000FB470000}"/>
    <cellStyle name="Vírgula 2 2 3 8 2 2 3" xfId="19469" xr:uid="{00000000-0005-0000-0000-0000FC470000}"/>
    <cellStyle name="Vírgula 2 2 3 8 2 2 4" xfId="28762" xr:uid="{00000000-0005-0000-0000-0000FD470000}"/>
    <cellStyle name="Vírgula 2 2 3 8 2 2 5" xfId="41956" xr:uid="{00000000-0005-0000-0000-0000FE470000}"/>
    <cellStyle name="Vírgula 2 2 3 8 2 2 6" xfId="49447" xr:uid="{00000000-0005-0000-0000-0000FF470000}"/>
    <cellStyle name="Vírgula 2 2 3 8 2 3" xfId="6348" xr:uid="{00000000-0005-0000-0000-000000480000}"/>
    <cellStyle name="Vírgula 2 2 3 8 2 3 2" xfId="13021" xr:uid="{00000000-0005-0000-0000-000001480000}"/>
    <cellStyle name="Vírgula 2 2 3 8 2 3 3" xfId="31513" xr:uid="{00000000-0005-0000-0000-000002480000}"/>
    <cellStyle name="Vírgula 2 2 3 8 2 3 4" xfId="44841" xr:uid="{00000000-0005-0000-0000-000003480000}"/>
    <cellStyle name="Vírgula 2 2 3 8 2 4" xfId="14899" xr:uid="{00000000-0005-0000-0000-000004480000}"/>
    <cellStyle name="Vírgula 2 2 3 8 2 5" xfId="17952" xr:uid="{00000000-0005-0000-0000-000005480000}"/>
    <cellStyle name="Vírgula 2 2 3 8 2 6" xfId="20798" xr:uid="{00000000-0005-0000-0000-000006480000}"/>
    <cellStyle name="Vírgula 2 2 3 8 2 7" xfId="22812" xr:uid="{00000000-0005-0000-0000-000007480000}"/>
    <cellStyle name="Vírgula 2 2 3 8 2 8" xfId="26011" xr:uid="{00000000-0005-0000-0000-000008480000}"/>
    <cellStyle name="Vírgula 2 2 3 8 2 9" xfId="38334" xr:uid="{00000000-0005-0000-0000-000009480000}"/>
    <cellStyle name="Vírgula 2 2 3 8 3" xfId="7676" xr:uid="{00000000-0005-0000-0000-00000A480000}"/>
    <cellStyle name="Vírgula 2 2 3 8 3 2" xfId="12109" xr:uid="{00000000-0005-0000-0000-00000B480000}"/>
    <cellStyle name="Vírgula 2 2 3 8 3 2 2" xfId="34263" xr:uid="{00000000-0005-0000-0000-00000C480000}"/>
    <cellStyle name="Vírgula 2 2 3 8 3 2 3" xfId="41955" xr:uid="{00000000-0005-0000-0000-00000D480000}"/>
    <cellStyle name="Vírgula 2 2 3 8 3 2 4" xfId="53017" xr:uid="{00000000-0005-0000-0000-00000E480000}"/>
    <cellStyle name="Vírgula 2 2 3 8 3 3" xfId="18599" xr:uid="{00000000-0005-0000-0000-00000F480000}"/>
    <cellStyle name="Vírgula 2 2 3 8 3 4" xfId="28761" xr:uid="{00000000-0005-0000-0000-000010480000}"/>
    <cellStyle name="Vírgula 2 2 3 8 3 5" xfId="38333" xr:uid="{00000000-0005-0000-0000-000011480000}"/>
    <cellStyle name="Vírgula 2 2 3 8 3 6" xfId="48576" xr:uid="{00000000-0005-0000-0000-000012480000}"/>
    <cellStyle name="Vírgula 2 2 3 8 4" xfId="5409" xr:uid="{00000000-0005-0000-0000-000013480000}"/>
    <cellStyle name="Vírgula 2 2 3 8 4 2" xfId="12829" xr:uid="{00000000-0005-0000-0000-000014480000}"/>
    <cellStyle name="Vírgula 2 2 3 8 4 3" xfId="31512" xr:uid="{00000000-0005-0000-0000-000015480000}"/>
    <cellStyle name="Vírgula 2 2 3 8 4 4" xfId="39889" xr:uid="{00000000-0005-0000-0000-000016480000}"/>
    <cellStyle name="Vírgula 2 2 3 8 4 5" xfId="50341" xr:uid="{00000000-0005-0000-0000-000017480000}"/>
    <cellStyle name="Vírgula 2 2 3 8 5" xfId="13596" xr:uid="{00000000-0005-0000-0000-000018480000}"/>
    <cellStyle name="Vírgula 2 2 3 8 5 2" xfId="43970" xr:uid="{00000000-0005-0000-0000-000019480000}"/>
    <cellStyle name="Vírgula 2 2 3 8 6" xfId="14898" xr:uid="{00000000-0005-0000-0000-00001A480000}"/>
    <cellStyle name="Vírgula 2 2 3 8 7" xfId="20797" xr:uid="{00000000-0005-0000-0000-00001B480000}"/>
    <cellStyle name="Vírgula 2 2 3 8 8" xfId="22811" xr:uid="{00000000-0005-0000-0000-00001C480000}"/>
    <cellStyle name="Vírgula 2 2 3 8 9" xfId="26010" xr:uid="{00000000-0005-0000-0000-00001D480000}"/>
    <cellStyle name="Vírgula 2 2 3 9" xfId="635" xr:uid="{00000000-0005-0000-0000-00001E480000}"/>
    <cellStyle name="Vírgula 2 2 3 9 10" xfId="46191" xr:uid="{00000000-0005-0000-0000-00001F480000}"/>
    <cellStyle name="Vírgula 2 2 3 9 11" xfId="54123" xr:uid="{00000000-0005-0000-0000-000020480000}"/>
    <cellStyle name="Vírgula 2 2 3 9 12" xfId="3285" xr:uid="{00000000-0005-0000-0000-000021480000}"/>
    <cellStyle name="Vírgula 2 2 3 9 2" xfId="7562" xr:uid="{00000000-0005-0000-0000-000022480000}"/>
    <cellStyle name="Vírgula 2 2 3 9 2 2" xfId="17126" xr:uid="{00000000-0005-0000-0000-000023480000}"/>
    <cellStyle name="Vírgula 2 2 3 9 2 2 2" xfId="34265" xr:uid="{00000000-0005-0000-0000-000024480000}"/>
    <cellStyle name="Vírgula 2 2 3 9 2 3" xfId="19355" xr:uid="{00000000-0005-0000-0000-000025480000}"/>
    <cellStyle name="Vírgula 2 2 3 9 2 4" xfId="28763" xr:uid="{00000000-0005-0000-0000-000026480000}"/>
    <cellStyle name="Vírgula 2 2 3 9 2 5" xfId="41957" xr:uid="{00000000-0005-0000-0000-000027480000}"/>
    <cellStyle name="Vírgula 2 2 3 9 2 6" xfId="48462" xr:uid="{00000000-0005-0000-0000-000028480000}"/>
    <cellStyle name="Vírgula 2 2 3 9 3" xfId="5295" xr:uid="{00000000-0005-0000-0000-000029480000}"/>
    <cellStyle name="Vírgula 2 2 3 9 3 2" xfId="12988" xr:uid="{00000000-0005-0000-0000-00002A480000}"/>
    <cellStyle name="Vírgula 2 2 3 9 3 3" xfId="31514" xr:uid="{00000000-0005-0000-0000-00002B480000}"/>
    <cellStyle name="Vírgula 2 2 3 9 3 4" xfId="43856" xr:uid="{00000000-0005-0000-0000-00002C480000}"/>
    <cellStyle name="Vírgula 2 2 3 9 4" xfId="14900" xr:uid="{00000000-0005-0000-0000-00002D480000}"/>
    <cellStyle name="Vírgula 2 2 3 9 5" xfId="17838" xr:uid="{00000000-0005-0000-0000-00002E480000}"/>
    <cellStyle name="Vírgula 2 2 3 9 6" xfId="20799" xr:uid="{00000000-0005-0000-0000-00002F480000}"/>
    <cellStyle name="Vírgula 2 2 3 9 7" xfId="22813" xr:uid="{00000000-0005-0000-0000-000030480000}"/>
    <cellStyle name="Vírgula 2 2 3 9 8" xfId="26012" xr:uid="{00000000-0005-0000-0000-000031480000}"/>
    <cellStyle name="Vírgula 2 2 3 9 9" xfId="38335" xr:uid="{00000000-0005-0000-0000-000032480000}"/>
    <cellStyle name="Vírgula 2 2 4" xfId="192" xr:uid="{00000000-0005-0000-0000-000033480000}"/>
    <cellStyle name="Vírgula 2 2 4 10" xfId="10601" xr:uid="{00000000-0005-0000-0000-000034480000}"/>
    <cellStyle name="Vírgula 2 2 4 10 2" xfId="13311" xr:uid="{00000000-0005-0000-0000-000035480000}"/>
    <cellStyle name="Vírgula 2 2 4 10 3" xfId="43487" xr:uid="{00000000-0005-0000-0000-000036480000}"/>
    <cellStyle name="Vírgula 2 2 4 10 4" xfId="50685" xr:uid="{00000000-0005-0000-0000-000037480000}"/>
    <cellStyle name="Vírgula 2 2 4 11" xfId="14901" xr:uid="{00000000-0005-0000-0000-000038480000}"/>
    <cellStyle name="Vírgula 2 2 4 12" xfId="20800" xr:uid="{00000000-0005-0000-0000-000039480000}"/>
    <cellStyle name="Vírgula 2 2 4 13" xfId="22814" xr:uid="{00000000-0005-0000-0000-00003A480000}"/>
    <cellStyle name="Vírgula 2 2 4 14" xfId="24474" xr:uid="{00000000-0005-0000-0000-00003B480000}"/>
    <cellStyle name="Vírgula 2 2 4 15" xfId="35787" xr:uid="{00000000-0005-0000-0000-00003C480000}"/>
    <cellStyle name="Vírgula 2 2 4 16" xfId="45749" xr:uid="{00000000-0005-0000-0000-00003D480000}"/>
    <cellStyle name="Vírgula 2 2 4 17" xfId="53682" xr:uid="{00000000-0005-0000-0000-00003E480000}"/>
    <cellStyle name="Vírgula 2 2 4 18" xfId="3286" xr:uid="{00000000-0005-0000-0000-00003F480000}"/>
    <cellStyle name="Vírgula 2 2 4 2" xfId="473" xr:uid="{00000000-0005-0000-0000-000040480000}"/>
    <cellStyle name="Vírgula 2 2 4 2 10" xfId="22815" xr:uid="{00000000-0005-0000-0000-000041480000}"/>
    <cellStyle name="Vírgula 2 2 4 2 11" xfId="24750" xr:uid="{00000000-0005-0000-0000-000042480000}"/>
    <cellStyle name="Vírgula 2 2 4 2 12" xfId="36315" xr:uid="{00000000-0005-0000-0000-000043480000}"/>
    <cellStyle name="Vírgula 2 2 4 2 13" xfId="46029" xr:uid="{00000000-0005-0000-0000-000044480000}"/>
    <cellStyle name="Vírgula 2 2 4 2 14" xfId="53961" xr:uid="{00000000-0005-0000-0000-000045480000}"/>
    <cellStyle name="Vírgula 2 2 4 2 15" xfId="3287" xr:uid="{00000000-0005-0000-0000-000046480000}"/>
    <cellStyle name="Vírgula 2 2 4 2 2" xfId="1136" xr:uid="{00000000-0005-0000-0000-000047480000}"/>
    <cellStyle name="Vírgula 2 2 4 2 2 10" xfId="46692" xr:uid="{00000000-0005-0000-0000-000048480000}"/>
    <cellStyle name="Vírgula 2 2 4 2 2 11" xfId="54624" xr:uid="{00000000-0005-0000-0000-000049480000}"/>
    <cellStyle name="Vírgula 2 2 4 2 2 12" xfId="3288" xr:uid="{00000000-0005-0000-0000-00004A480000}"/>
    <cellStyle name="Vírgula 2 2 4 2 2 2" xfId="8051" xr:uid="{00000000-0005-0000-0000-00004B480000}"/>
    <cellStyle name="Vírgula 2 2 4 2 2 2 2" xfId="10248" xr:uid="{00000000-0005-0000-0000-00004C480000}"/>
    <cellStyle name="Vírgula 2 2 4 2 2 2 2 2" xfId="34268" xr:uid="{00000000-0005-0000-0000-00004D480000}"/>
    <cellStyle name="Vírgula 2 2 4 2 2 2 3" xfId="9464" xr:uid="{00000000-0005-0000-0000-00004E480000}"/>
    <cellStyle name="Vírgula 2 2 4 2 2 2 4" xfId="19844" xr:uid="{00000000-0005-0000-0000-00004F480000}"/>
    <cellStyle name="Vírgula 2 2 4 2 2 2 5" xfId="28766" xr:uid="{00000000-0005-0000-0000-000050480000}"/>
    <cellStyle name="Vírgula 2 2 4 2 2 2 6" xfId="41960" xr:uid="{00000000-0005-0000-0000-000051480000}"/>
    <cellStyle name="Vírgula 2 2 4 2 2 2 7" xfId="48951" xr:uid="{00000000-0005-0000-0000-000052480000}"/>
    <cellStyle name="Vírgula 2 2 4 2 2 3" xfId="5796" xr:uid="{00000000-0005-0000-0000-000053480000}"/>
    <cellStyle name="Vírgula 2 2 4 2 2 3 2" xfId="16480" xr:uid="{00000000-0005-0000-0000-000054480000}"/>
    <cellStyle name="Vírgula 2 2 4 2 2 3 3" xfId="31517" xr:uid="{00000000-0005-0000-0000-000055480000}"/>
    <cellStyle name="Vírgula 2 2 4 2 2 3 4" xfId="44345" xr:uid="{00000000-0005-0000-0000-000056480000}"/>
    <cellStyle name="Vírgula 2 2 4 2 2 4" xfId="13971" xr:uid="{00000000-0005-0000-0000-000057480000}"/>
    <cellStyle name="Vírgula 2 2 4 2 2 5" xfId="14903" xr:uid="{00000000-0005-0000-0000-000058480000}"/>
    <cellStyle name="Vírgula 2 2 4 2 2 6" xfId="20802" xr:uid="{00000000-0005-0000-0000-000059480000}"/>
    <cellStyle name="Vírgula 2 2 4 2 2 7" xfId="22816" xr:uid="{00000000-0005-0000-0000-00005A480000}"/>
    <cellStyle name="Vírgula 2 2 4 2 2 8" xfId="26015" xr:uid="{00000000-0005-0000-0000-00005B480000}"/>
    <cellStyle name="Vírgula 2 2 4 2 2 9" xfId="38338" xr:uid="{00000000-0005-0000-0000-00005C480000}"/>
    <cellStyle name="Vírgula 2 2 4 2 3" xfId="2072" xr:uid="{00000000-0005-0000-0000-00005D480000}"/>
    <cellStyle name="Vírgula 2 2 4 2 3 10" xfId="47623" xr:uid="{00000000-0005-0000-0000-00005E480000}"/>
    <cellStyle name="Vírgula 2 2 4 2 3 11" xfId="55549" xr:uid="{00000000-0005-0000-0000-00005F480000}"/>
    <cellStyle name="Vírgula 2 2 4 2 3 12" xfId="3289" xr:uid="{00000000-0005-0000-0000-000060480000}"/>
    <cellStyle name="Vírgula 2 2 4 2 3 2" xfId="8922" xr:uid="{00000000-0005-0000-0000-000061480000}"/>
    <cellStyle name="Vírgula 2 2 4 2 3 2 2" xfId="17127" xr:uid="{00000000-0005-0000-0000-000062480000}"/>
    <cellStyle name="Vírgula 2 2 4 2 3 2 2 2" xfId="34269" xr:uid="{00000000-0005-0000-0000-000063480000}"/>
    <cellStyle name="Vírgula 2 2 4 2 3 2 3" xfId="28767" xr:uid="{00000000-0005-0000-0000-000064480000}"/>
    <cellStyle name="Vírgula 2 2 4 2 3 2 4" xfId="41961" xr:uid="{00000000-0005-0000-0000-000065480000}"/>
    <cellStyle name="Vírgula 2 2 4 2 3 2 5" xfId="49822" xr:uid="{00000000-0005-0000-0000-000066480000}"/>
    <cellStyle name="Vírgula 2 2 4 2 3 3" xfId="6723" xr:uid="{00000000-0005-0000-0000-000067480000}"/>
    <cellStyle name="Vírgula 2 2 4 2 3 3 2" xfId="31518" xr:uid="{00000000-0005-0000-0000-000068480000}"/>
    <cellStyle name="Vírgula 2 2 4 2 3 3 3" xfId="45216" xr:uid="{00000000-0005-0000-0000-000069480000}"/>
    <cellStyle name="Vírgula 2 2 4 2 3 4" xfId="14904" xr:uid="{00000000-0005-0000-0000-00006A480000}"/>
    <cellStyle name="Vírgula 2 2 4 2 3 5" xfId="18974" xr:uid="{00000000-0005-0000-0000-00006B480000}"/>
    <cellStyle name="Vírgula 2 2 4 2 3 6" xfId="20803" xr:uid="{00000000-0005-0000-0000-00006C480000}"/>
    <cellStyle name="Vírgula 2 2 4 2 3 7" xfId="22817" xr:uid="{00000000-0005-0000-0000-00006D480000}"/>
    <cellStyle name="Vírgula 2 2 4 2 3 8" xfId="26016" xr:uid="{00000000-0005-0000-0000-00006E480000}"/>
    <cellStyle name="Vírgula 2 2 4 2 3 9" xfId="38339" xr:uid="{00000000-0005-0000-0000-00006F480000}"/>
    <cellStyle name="Vírgula 2 2 4 2 4" xfId="7424" xr:uid="{00000000-0005-0000-0000-000070480000}"/>
    <cellStyle name="Vírgula 2 2 4 2 4 2" xfId="12111" xr:uid="{00000000-0005-0000-0000-000071480000}"/>
    <cellStyle name="Vírgula 2 2 4 2 4 2 2" xfId="34267" xr:uid="{00000000-0005-0000-0000-000072480000}"/>
    <cellStyle name="Vírgula 2 2 4 2 4 2 3" xfId="28765" xr:uid="{00000000-0005-0000-0000-000073480000}"/>
    <cellStyle name="Vírgula 2 2 4 2 4 2 4" xfId="41959" xr:uid="{00000000-0005-0000-0000-000074480000}"/>
    <cellStyle name="Vírgula 2 2 4 2 4 2 5" xfId="53018" xr:uid="{00000000-0005-0000-0000-000075480000}"/>
    <cellStyle name="Vírgula 2 2 4 2 4 3" xfId="9737" xr:uid="{00000000-0005-0000-0000-000076480000}"/>
    <cellStyle name="Vírgula 2 2 4 2 4 3 2" xfId="31516" xr:uid="{00000000-0005-0000-0000-000077480000}"/>
    <cellStyle name="Vírgula 2 2 4 2 4 4" xfId="26014" xr:uid="{00000000-0005-0000-0000-000078480000}"/>
    <cellStyle name="Vírgula 2 2 4 2 4 5" xfId="38337" xr:uid="{00000000-0005-0000-0000-000079480000}"/>
    <cellStyle name="Vírgula 2 2 4 2 4 6" xfId="48324" xr:uid="{00000000-0005-0000-0000-00007A480000}"/>
    <cellStyle name="Vírgula 2 2 4 2 5" xfId="5133" xr:uid="{00000000-0005-0000-0000-00007B480000}"/>
    <cellStyle name="Vírgula 2 2 4 2 5 2" xfId="11500" xr:uid="{00000000-0005-0000-0000-00007C480000}"/>
    <cellStyle name="Vírgula 2 2 4 2 5 2 2" xfId="33329" xr:uid="{00000000-0005-0000-0000-00007D480000}"/>
    <cellStyle name="Vírgula 2 2 4 2 5 2 3" xfId="41021" xr:uid="{00000000-0005-0000-0000-00007E480000}"/>
    <cellStyle name="Vírgula 2 2 4 2 5 2 4" xfId="52482" xr:uid="{00000000-0005-0000-0000-00007F480000}"/>
    <cellStyle name="Vírgula 2 2 4 2 5 3" xfId="27827" xr:uid="{00000000-0005-0000-0000-000080480000}"/>
    <cellStyle name="Vírgula 2 2 4 2 5 4" xfId="37150" xr:uid="{00000000-0005-0000-0000-000081480000}"/>
    <cellStyle name="Vírgula 2 2 4 2 5 5" xfId="51144" xr:uid="{00000000-0005-0000-0000-000082480000}"/>
    <cellStyle name="Vírgula 2 2 4 2 6" xfId="10803" xr:uid="{00000000-0005-0000-0000-000083480000}"/>
    <cellStyle name="Vírgula 2 2 4 2 6 2" xfId="30578" xr:uid="{00000000-0005-0000-0000-000084480000}"/>
    <cellStyle name="Vírgula 2 2 4 2 6 3" xfId="40264" xr:uid="{00000000-0005-0000-0000-000085480000}"/>
    <cellStyle name="Vírgula 2 2 4 2 6 4" xfId="51735" xr:uid="{00000000-0005-0000-0000-000086480000}"/>
    <cellStyle name="Vírgula 2 2 4 2 7" xfId="13458" xr:uid="{00000000-0005-0000-0000-000087480000}"/>
    <cellStyle name="Vírgula 2 2 4 2 7 2" xfId="43718" xr:uid="{00000000-0005-0000-0000-000088480000}"/>
    <cellStyle name="Vírgula 2 2 4 2 8" xfId="14902" xr:uid="{00000000-0005-0000-0000-000089480000}"/>
    <cellStyle name="Vírgula 2 2 4 2 9" xfId="20801" xr:uid="{00000000-0005-0000-0000-00008A480000}"/>
    <cellStyle name="Vírgula 2 2 4 3" xfId="1388" xr:uid="{00000000-0005-0000-0000-00008B480000}"/>
    <cellStyle name="Vírgula 2 2 4 3 10" xfId="25026" xr:uid="{00000000-0005-0000-0000-00008C480000}"/>
    <cellStyle name="Vírgula 2 2 4 3 11" xfId="36591" xr:uid="{00000000-0005-0000-0000-00008D480000}"/>
    <cellStyle name="Vírgula 2 2 4 3 12" xfId="46944" xr:uid="{00000000-0005-0000-0000-00008E480000}"/>
    <cellStyle name="Vírgula 2 2 4 3 13" xfId="54876" xr:uid="{00000000-0005-0000-0000-00008F480000}"/>
    <cellStyle name="Vírgula 2 2 4 3 14" xfId="3290" xr:uid="{00000000-0005-0000-0000-000090480000}"/>
    <cellStyle name="Vírgula 2 2 4 3 2" xfId="2300" xr:uid="{00000000-0005-0000-0000-000091480000}"/>
    <cellStyle name="Vírgula 2 2 4 3 2 10" xfId="47851" xr:uid="{00000000-0005-0000-0000-000092480000}"/>
    <cellStyle name="Vírgula 2 2 4 3 2 11" xfId="55777" xr:uid="{00000000-0005-0000-0000-000093480000}"/>
    <cellStyle name="Vírgula 2 2 4 3 2 12" xfId="3291" xr:uid="{00000000-0005-0000-0000-000094480000}"/>
    <cellStyle name="Vírgula 2 2 4 3 2 2" xfId="9150" xr:uid="{00000000-0005-0000-0000-000095480000}"/>
    <cellStyle name="Vírgula 2 2 4 3 2 2 2" xfId="17128" xr:uid="{00000000-0005-0000-0000-000096480000}"/>
    <cellStyle name="Vírgula 2 2 4 3 2 2 2 2" xfId="34271" xr:uid="{00000000-0005-0000-0000-000097480000}"/>
    <cellStyle name="Vírgula 2 2 4 3 2 2 3" xfId="20072" xr:uid="{00000000-0005-0000-0000-000098480000}"/>
    <cellStyle name="Vírgula 2 2 4 3 2 2 4" xfId="28769" xr:uid="{00000000-0005-0000-0000-000099480000}"/>
    <cellStyle name="Vírgula 2 2 4 3 2 2 5" xfId="41963" xr:uid="{00000000-0005-0000-0000-00009A480000}"/>
    <cellStyle name="Vírgula 2 2 4 3 2 2 6" xfId="50050" xr:uid="{00000000-0005-0000-0000-00009B480000}"/>
    <cellStyle name="Vírgula 2 2 4 3 2 3" xfId="6951" xr:uid="{00000000-0005-0000-0000-00009C480000}"/>
    <cellStyle name="Vírgula 2 2 4 3 2 3 2" xfId="10861" xr:uid="{00000000-0005-0000-0000-00009D480000}"/>
    <cellStyle name="Vírgula 2 2 4 3 2 3 3" xfId="31520" xr:uid="{00000000-0005-0000-0000-00009E480000}"/>
    <cellStyle name="Vírgula 2 2 4 3 2 3 4" xfId="45444" xr:uid="{00000000-0005-0000-0000-00009F480000}"/>
    <cellStyle name="Vírgula 2 2 4 3 2 4" xfId="14906" xr:uid="{00000000-0005-0000-0000-0000A0480000}"/>
    <cellStyle name="Vírgula 2 2 4 3 2 5" xfId="18330" xr:uid="{00000000-0005-0000-0000-0000A1480000}"/>
    <cellStyle name="Vírgula 2 2 4 3 2 6" xfId="20805" xr:uid="{00000000-0005-0000-0000-0000A2480000}"/>
    <cellStyle name="Vírgula 2 2 4 3 2 7" xfId="22819" xr:uid="{00000000-0005-0000-0000-0000A3480000}"/>
    <cellStyle name="Vírgula 2 2 4 3 2 8" xfId="26018" xr:uid="{00000000-0005-0000-0000-0000A4480000}"/>
    <cellStyle name="Vírgula 2 2 4 3 2 9" xfId="38341" xr:uid="{00000000-0005-0000-0000-0000A5480000}"/>
    <cellStyle name="Vírgula 2 2 4 3 3" xfId="8279" xr:uid="{00000000-0005-0000-0000-0000A6480000}"/>
    <cellStyle name="Vírgula 2 2 4 3 3 2" xfId="12112" xr:uid="{00000000-0005-0000-0000-0000A7480000}"/>
    <cellStyle name="Vírgula 2 2 4 3 3 2 2" xfId="34270" xr:uid="{00000000-0005-0000-0000-0000A8480000}"/>
    <cellStyle name="Vírgula 2 2 4 3 3 2 3" xfId="28768" xr:uid="{00000000-0005-0000-0000-0000A9480000}"/>
    <cellStyle name="Vírgula 2 2 4 3 3 2 4" xfId="41962" xr:uid="{00000000-0005-0000-0000-0000AA480000}"/>
    <cellStyle name="Vírgula 2 2 4 3 3 2 5" xfId="53019" xr:uid="{00000000-0005-0000-0000-0000AB480000}"/>
    <cellStyle name="Vírgula 2 2 4 3 3 3" xfId="9942" xr:uid="{00000000-0005-0000-0000-0000AC480000}"/>
    <cellStyle name="Vírgula 2 2 4 3 3 3 2" xfId="31519" xr:uid="{00000000-0005-0000-0000-0000AD480000}"/>
    <cellStyle name="Vírgula 2 2 4 3 3 4" xfId="19202" xr:uid="{00000000-0005-0000-0000-0000AE480000}"/>
    <cellStyle name="Vírgula 2 2 4 3 3 5" xfId="26017" xr:uid="{00000000-0005-0000-0000-0000AF480000}"/>
    <cellStyle name="Vírgula 2 2 4 3 3 6" xfId="38340" xr:uid="{00000000-0005-0000-0000-0000B0480000}"/>
    <cellStyle name="Vírgula 2 2 4 3 3 7" xfId="49179" xr:uid="{00000000-0005-0000-0000-0000B1480000}"/>
    <cellStyle name="Vírgula 2 2 4 3 4" xfId="6048" xr:uid="{00000000-0005-0000-0000-0000B2480000}"/>
    <cellStyle name="Vírgula 2 2 4 3 4 2" xfId="11728" xr:uid="{00000000-0005-0000-0000-0000B3480000}"/>
    <cellStyle name="Vírgula 2 2 4 3 4 2 2" xfId="33557" xr:uid="{00000000-0005-0000-0000-0000B4480000}"/>
    <cellStyle name="Vírgula 2 2 4 3 4 2 3" xfId="41249" xr:uid="{00000000-0005-0000-0000-0000B5480000}"/>
    <cellStyle name="Vírgula 2 2 4 3 4 2 4" xfId="52710" xr:uid="{00000000-0005-0000-0000-0000B6480000}"/>
    <cellStyle name="Vírgula 2 2 4 3 4 3" xfId="28055" xr:uid="{00000000-0005-0000-0000-0000B7480000}"/>
    <cellStyle name="Vírgula 2 2 4 3 4 4" xfId="37378" xr:uid="{00000000-0005-0000-0000-0000B8480000}"/>
    <cellStyle name="Vírgula 2 2 4 3 4 5" xfId="50952" xr:uid="{00000000-0005-0000-0000-0000B9480000}"/>
    <cellStyle name="Vírgula 2 2 4 3 5" xfId="10984" xr:uid="{00000000-0005-0000-0000-0000BA480000}"/>
    <cellStyle name="Vírgula 2 2 4 3 5 2" xfId="30806" xr:uid="{00000000-0005-0000-0000-0000BB480000}"/>
    <cellStyle name="Vírgula 2 2 4 3 5 3" xfId="40492" xr:uid="{00000000-0005-0000-0000-0000BC480000}"/>
    <cellStyle name="Vírgula 2 2 4 3 5 4" xfId="51963" xr:uid="{00000000-0005-0000-0000-0000BD480000}"/>
    <cellStyle name="Vírgula 2 2 4 3 6" xfId="14199" xr:uid="{00000000-0005-0000-0000-0000BE480000}"/>
    <cellStyle name="Vírgula 2 2 4 3 6 2" xfId="44573" xr:uid="{00000000-0005-0000-0000-0000BF480000}"/>
    <cellStyle name="Vírgula 2 2 4 3 7" xfId="14905" xr:uid="{00000000-0005-0000-0000-0000C0480000}"/>
    <cellStyle name="Vírgula 2 2 4 3 8" xfId="20804" xr:uid="{00000000-0005-0000-0000-0000C1480000}"/>
    <cellStyle name="Vírgula 2 2 4 3 9" xfId="22818" xr:uid="{00000000-0005-0000-0000-0000C2480000}"/>
    <cellStyle name="Vírgula 2 2 4 4" xfId="896" xr:uid="{00000000-0005-0000-0000-0000C3480000}"/>
    <cellStyle name="Vírgula 2 2 4 4 10" xfId="36051" xr:uid="{00000000-0005-0000-0000-0000C4480000}"/>
    <cellStyle name="Vírgula 2 2 4 4 11" xfId="46452" xr:uid="{00000000-0005-0000-0000-0000C5480000}"/>
    <cellStyle name="Vírgula 2 2 4 4 12" xfId="54384" xr:uid="{00000000-0005-0000-0000-0000C6480000}"/>
    <cellStyle name="Vírgula 2 2 4 4 13" xfId="3292" xr:uid="{00000000-0005-0000-0000-0000C7480000}"/>
    <cellStyle name="Vírgula 2 2 4 4 2" xfId="1844" xr:uid="{00000000-0005-0000-0000-0000C8480000}"/>
    <cellStyle name="Vírgula 2 2 4 4 2 10" xfId="47395" xr:uid="{00000000-0005-0000-0000-0000C9480000}"/>
    <cellStyle name="Vírgula 2 2 4 4 2 11" xfId="55321" xr:uid="{00000000-0005-0000-0000-0000CA480000}"/>
    <cellStyle name="Vírgula 2 2 4 4 2 12" xfId="3293" xr:uid="{00000000-0005-0000-0000-0000CB480000}"/>
    <cellStyle name="Vírgula 2 2 4 4 2 2" xfId="8694" xr:uid="{00000000-0005-0000-0000-0000CC480000}"/>
    <cellStyle name="Vírgula 2 2 4 4 2 2 2" xfId="17129" xr:uid="{00000000-0005-0000-0000-0000CD480000}"/>
    <cellStyle name="Vírgula 2 2 4 4 2 2 2 2" xfId="34273" xr:uid="{00000000-0005-0000-0000-0000CE480000}"/>
    <cellStyle name="Vírgula 2 2 4 4 2 2 3" xfId="19616" xr:uid="{00000000-0005-0000-0000-0000CF480000}"/>
    <cellStyle name="Vírgula 2 2 4 4 2 2 4" xfId="28771" xr:uid="{00000000-0005-0000-0000-0000D0480000}"/>
    <cellStyle name="Vírgula 2 2 4 4 2 2 5" xfId="41965" xr:uid="{00000000-0005-0000-0000-0000D1480000}"/>
    <cellStyle name="Vírgula 2 2 4 4 2 2 6" xfId="49594" xr:uid="{00000000-0005-0000-0000-0000D2480000}"/>
    <cellStyle name="Vírgula 2 2 4 4 2 3" xfId="6495" xr:uid="{00000000-0005-0000-0000-0000D3480000}"/>
    <cellStyle name="Vírgula 2 2 4 4 2 3 2" xfId="16568" xr:uid="{00000000-0005-0000-0000-0000D4480000}"/>
    <cellStyle name="Vírgula 2 2 4 4 2 3 3" xfId="31522" xr:uid="{00000000-0005-0000-0000-0000D5480000}"/>
    <cellStyle name="Vírgula 2 2 4 4 2 3 4" xfId="44988" xr:uid="{00000000-0005-0000-0000-0000D6480000}"/>
    <cellStyle name="Vírgula 2 2 4 4 2 4" xfId="14908" xr:uid="{00000000-0005-0000-0000-0000D7480000}"/>
    <cellStyle name="Vírgula 2 2 4 4 2 5" xfId="17988" xr:uid="{00000000-0005-0000-0000-0000D8480000}"/>
    <cellStyle name="Vírgula 2 2 4 4 2 6" xfId="20807" xr:uid="{00000000-0005-0000-0000-0000D9480000}"/>
    <cellStyle name="Vírgula 2 2 4 4 2 7" xfId="22821" xr:uid="{00000000-0005-0000-0000-0000DA480000}"/>
    <cellStyle name="Vírgula 2 2 4 4 2 8" xfId="26020" xr:uid="{00000000-0005-0000-0000-0000DB480000}"/>
    <cellStyle name="Vírgula 2 2 4 4 2 9" xfId="38343" xr:uid="{00000000-0005-0000-0000-0000DC480000}"/>
    <cellStyle name="Vírgula 2 2 4 4 3" xfId="7823" xr:uid="{00000000-0005-0000-0000-0000DD480000}"/>
    <cellStyle name="Vírgula 2 2 4 4 3 2" xfId="12114" xr:uid="{00000000-0005-0000-0000-0000DE480000}"/>
    <cellStyle name="Vírgula 2 2 4 4 3 2 2" xfId="34272" xr:uid="{00000000-0005-0000-0000-0000DF480000}"/>
    <cellStyle name="Vírgula 2 2 4 4 3 2 3" xfId="41964" xr:uid="{00000000-0005-0000-0000-0000E0480000}"/>
    <cellStyle name="Vírgula 2 2 4 4 3 2 4" xfId="53020" xr:uid="{00000000-0005-0000-0000-0000E1480000}"/>
    <cellStyle name="Vírgula 2 2 4 4 3 3" xfId="18746" xr:uid="{00000000-0005-0000-0000-0000E2480000}"/>
    <cellStyle name="Vírgula 2 2 4 4 3 4" xfId="28770" xr:uid="{00000000-0005-0000-0000-0000E3480000}"/>
    <cellStyle name="Vírgula 2 2 4 4 3 5" xfId="38342" xr:uid="{00000000-0005-0000-0000-0000E4480000}"/>
    <cellStyle name="Vírgula 2 2 4 4 3 6" xfId="48723" xr:uid="{00000000-0005-0000-0000-0000E5480000}"/>
    <cellStyle name="Vírgula 2 2 4 4 4" xfId="5556" xr:uid="{00000000-0005-0000-0000-0000E6480000}"/>
    <cellStyle name="Vírgula 2 2 4 4 4 2" xfId="12277" xr:uid="{00000000-0005-0000-0000-0000E7480000}"/>
    <cellStyle name="Vírgula 2 2 4 4 4 3" xfId="31521" xr:uid="{00000000-0005-0000-0000-0000E8480000}"/>
    <cellStyle name="Vírgula 2 2 4 4 4 4" xfId="40036" xr:uid="{00000000-0005-0000-0000-0000E9480000}"/>
    <cellStyle name="Vírgula 2 2 4 4 4 5" xfId="51507" xr:uid="{00000000-0005-0000-0000-0000EA480000}"/>
    <cellStyle name="Vírgula 2 2 4 4 5" xfId="13743" xr:uid="{00000000-0005-0000-0000-0000EB480000}"/>
    <cellStyle name="Vírgula 2 2 4 4 5 2" xfId="44117" xr:uid="{00000000-0005-0000-0000-0000EC480000}"/>
    <cellStyle name="Vírgula 2 2 4 4 6" xfId="14907" xr:uid="{00000000-0005-0000-0000-0000ED480000}"/>
    <cellStyle name="Vírgula 2 2 4 4 7" xfId="20806" xr:uid="{00000000-0005-0000-0000-0000EE480000}"/>
    <cellStyle name="Vírgula 2 2 4 4 8" xfId="22820" xr:uid="{00000000-0005-0000-0000-0000EF480000}"/>
    <cellStyle name="Vírgula 2 2 4 4 9" xfId="26019" xr:uid="{00000000-0005-0000-0000-0000F0480000}"/>
    <cellStyle name="Vírgula 2 2 4 5" xfId="1537" xr:uid="{00000000-0005-0000-0000-0000F1480000}"/>
    <cellStyle name="Vírgula 2 2 4 5 10" xfId="36729" xr:uid="{00000000-0005-0000-0000-0000F2480000}"/>
    <cellStyle name="Vírgula 2 2 4 5 11" xfId="47088" xr:uid="{00000000-0005-0000-0000-0000F3480000}"/>
    <cellStyle name="Vírgula 2 2 4 5 12" xfId="55014" xr:uid="{00000000-0005-0000-0000-0000F4480000}"/>
    <cellStyle name="Vírgula 2 2 4 5 13" xfId="3294" xr:uid="{00000000-0005-0000-0000-0000F5480000}"/>
    <cellStyle name="Vírgula 2 2 4 5 2" xfId="2408" xr:uid="{00000000-0005-0000-0000-0000F6480000}"/>
    <cellStyle name="Vírgula 2 2 4 5 2 2" xfId="9258" xr:uid="{00000000-0005-0000-0000-0000F7480000}"/>
    <cellStyle name="Vírgula 2 2 4 5 2 2 2" xfId="20180" xr:uid="{00000000-0005-0000-0000-0000F8480000}"/>
    <cellStyle name="Vírgula 2 2 4 5 2 2 3" xfId="34274" xr:uid="{00000000-0005-0000-0000-0000F9480000}"/>
    <cellStyle name="Vírgula 2 2 4 5 2 2 4" xfId="41966" xr:uid="{00000000-0005-0000-0000-0000FA480000}"/>
    <cellStyle name="Vírgula 2 2 4 5 2 2 5" xfId="50158" xr:uid="{00000000-0005-0000-0000-0000FB480000}"/>
    <cellStyle name="Vírgula 2 2 4 5 2 3" xfId="17130" xr:uid="{00000000-0005-0000-0000-0000FC480000}"/>
    <cellStyle name="Vírgula 2 2 4 5 2 3 2" xfId="45552" xr:uid="{00000000-0005-0000-0000-0000FD480000}"/>
    <cellStyle name="Vírgula 2 2 4 5 2 4" xfId="18438" xr:uid="{00000000-0005-0000-0000-0000FE480000}"/>
    <cellStyle name="Vírgula 2 2 4 5 2 5" xfId="28772" xr:uid="{00000000-0005-0000-0000-0000FF480000}"/>
    <cellStyle name="Vírgula 2 2 4 5 2 6" xfId="38344" xr:uid="{00000000-0005-0000-0000-000000490000}"/>
    <cellStyle name="Vírgula 2 2 4 5 2 7" xfId="47959" xr:uid="{00000000-0005-0000-0000-000001490000}"/>
    <cellStyle name="Vírgula 2 2 4 5 2 8" xfId="55885" xr:uid="{00000000-0005-0000-0000-000002490000}"/>
    <cellStyle name="Vírgula 2 2 4 5 2 9" xfId="7059" xr:uid="{00000000-0005-0000-0000-000003490000}"/>
    <cellStyle name="Vírgula 2 2 4 5 3" xfId="8387" xr:uid="{00000000-0005-0000-0000-000004490000}"/>
    <cellStyle name="Vírgula 2 2 4 5 3 2" xfId="9380" xr:uid="{00000000-0005-0000-0000-000005490000}"/>
    <cellStyle name="Vírgula 2 2 4 5 3 3" xfId="19310" xr:uid="{00000000-0005-0000-0000-000006490000}"/>
    <cellStyle name="Vírgula 2 2 4 5 3 4" xfId="31523" xr:uid="{00000000-0005-0000-0000-000007490000}"/>
    <cellStyle name="Vírgula 2 2 4 5 3 5" xfId="40600" xr:uid="{00000000-0005-0000-0000-000008490000}"/>
    <cellStyle name="Vírgula 2 2 4 5 3 6" xfId="49287" xr:uid="{00000000-0005-0000-0000-000009490000}"/>
    <cellStyle name="Vírgula 2 2 4 5 4" xfId="6188" xr:uid="{00000000-0005-0000-0000-00000A490000}"/>
    <cellStyle name="Vírgula 2 2 4 5 4 2" xfId="44681" xr:uid="{00000000-0005-0000-0000-00000B490000}"/>
    <cellStyle name="Vírgula 2 2 4 5 5" xfId="12999" xr:uid="{00000000-0005-0000-0000-00000C490000}"/>
    <cellStyle name="Vírgula 2 2 4 5 6" xfId="17793" xr:uid="{00000000-0005-0000-0000-00000D490000}"/>
    <cellStyle name="Vírgula 2 2 4 5 7" xfId="20808" xr:uid="{00000000-0005-0000-0000-00000E490000}"/>
    <cellStyle name="Vírgula 2 2 4 5 8" xfId="22822" xr:uid="{00000000-0005-0000-0000-00000F490000}"/>
    <cellStyle name="Vírgula 2 2 4 5 9" xfId="26021" xr:uid="{00000000-0005-0000-0000-000010490000}"/>
    <cellStyle name="Vírgula 2 2 4 6" xfId="668" xr:uid="{00000000-0005-0000-0000-000011490000}"/>
    <cellStyle name="Vírgula 2 2 4 6 10" xfId="46224" xr:uid="{00000000-0005-0000-0000-000012490000}"/>
    <cellStyle name="Vírgula 2 2 4 6 11" xfId="54156" xr:uid="{00000000-0005-0000-0000-000013490000}"/>
    <cellStyle name="Vírgula 2 2 4 6 12" xfId="3295" xr:uid="{00000000-0005-0000-0000-000014490000}"/>
    <cellStyle name="Vírgula 2 2 4 6 2" xfId="7595" xr:uid="{00000000-0005-0000-0000-000015490000}"/>
    <cellStyle name="Vírgula 2 2 4 6 2 2" xfId="17131" xr:uid="{00000000-0005-0000-0000-000016490000}"/>
    <cellStyle name="Vírgula 2 2 4 6 2 2 2" xfId="34275" xr:uid="{00000000-0005-0000-0000-000017490000}"/>
    <cellStyle name="Vírgula 2 2 4 6 2 3" xfId="19388" xr:uid="{00000000-0005-0000-0000-000018490000}"/>
    <cellStyle name="Vírgula 2 2 4 6 2 4" xfId="28773" xr:uid="{00000000-0005-0000-0000-000019490000}"/>
    <cellStyle name="Vírgula 2 2 4 6 2 5" xfId="41967" xr:uid="{00000000-0005-0000-0000-00001A490000}"/>
    <cellStyle name="Vírgula 2 2 4 6 2 6" xfId="48495" xr:uid="{00000000-0005-0000-0000-00001B490000}"/>
    <cellStyle name="Vírgula 2 2 4 6 3" xfId="5328" xr:uid="{00000000-0005-0000-0000-00001C490000}"/>
    <cellStyle name="Vírgula 2 2 4 6 3 2" xfId="31524" xr:uid="{00000000-0005-0000-0000-00001D490000}"/>
    <cellStyle name="Vírgula 2 2 4 6 3 3" xfId="43889" xr:uid="{00000000-0005-0000-0000-00001E490000}"/>
    <cellStyle name="Vírgula 2 2 4 6 4" xfId="10051" xr:uid="{00000000-0005-0000-0000-00001F490000}"/>
    <cellStyle name="Vírgula 2 2 4 6 5" xfId="17871" xr:uid="{00000000-0005-0000-0000-000020490000}"/>
    <cellStyle name="Vírgula 2 2 4 6 6" xfId="20809" xr:uid="{00000000-0005-0000-0000-000021490000}"/>
    <cellStyle name="Vírgula 2 2 4 6 7" xfId="22823" xr:uid="{00000000-0005-0000-0000-000022490000}"/>
    <cellStyle name="Vírgula 2 2 4 6 8" xfId="26022" xr:uid="{00000000-0005-0000-0000-000023490000}"/>
    <cellStyle name="Vírgula 2 2 4 6 9" xfId="38345" xr:uid="{00000000-0005-0000-0000-000024490000}"/>
    <cellStyle name="Vírgula 2 2 4 7" xfId="1616" xr:uid="{00000000-0005-0000-0000-000025490000}"/>
    <cellStyle name="Vírgula 2 2 4 7 2" xfId="8466" xr:uid="{00000000-0005-0000-0000-000026490000}"/>
    <cellStyle name="Vírgula 2 2 4 7 2 2" xfId="34266" xr:uid="{00000000-0005-0000-0000-000027490000}"/>
    <cellStyle name="Vírgula 2 2 4 7 2 3" xfId="28764" xr:uid="{00000000-0005-0000-0000-000028490000}"/>
    <cellStyle name="Vírgula 2 2 4 7 2 4" xfId="41958" xr:uid="{00000000-0005-0000-0000-000029490000}"/>
    <cellStyle name="Vírgula 2 2 4 7 2 5" xfId="49366" xr:uid="{00000000-0005-0000-0000-00002A490000}"/>
    <cellStyle name="Vírgula 2 2 4 7 3" xfId="12363" xr:uid="{00000000-0005-0000-0000-00002B490000}"/>
    <cellStyle name="Vírgula 2 2 4 7 3 2" xfId="31515" xr:uid="{00000000-0005-0000-0000-00002C490000}"/>
    <cellStyle name="Vírgula 2 2 4 7 3 3" xfId="44760" xr:uid="{00000000-0005-0000-0000-00002D490000}"/>
    <cellStyle name="Vírgula 2 2 4 7 4" xfId="18518" xr:uid="{00000000-0005-0000-0000-00002E490000}"/>
    <cellStyle name="Vírgula 2 2 4 7 5" xfId="26013" xr:uid="{00000000-0005-0000-0000-00002F490000}"/>
    <cellStyle name="Vírgula 2 2 4 7 6" xfId="38336" xr:uid="{00000000-0005-0000-0000-000030490000}"/>
    <cellStyle name="Vírgula 2 2 4 7 7" xfId="47167" xr:uid="{00000000-0005-0000-0000-000031490000}"/>
    <cellStyle name="Vírgula 2 2 4 7 8" xfId="55093" xr:uid="{00000000-0005-0000-0000-000032490000}"/>
    <cellStyle name="Vírgula 2 2 4 7 9" xfId="6267" xr:uid="{00000000-0005-0000-0000-000033490000}"/>
    <cellStyle name="Vírgula 2 2 4 8" xfId="7195" xr:uid="{00000000-0005-0000-0000-000034490000}"/>
    <cellStyle name="Vírgula 2 2 4 8 2" xfId="11272" xr:uid="{00000000-0005-0000-0000-000035490000}"/>
    <cellStyle name="Vírgula 2 2 4 8 2 2" xfId="33101" xr:uid="{00000000-0005-0000-0000-000036490000}"/>
    <cellStyle name="Vírgula 2 2 4 8 2 3" xfId="40793" xr:uid="{00000000-0005-0000-0000-000037490000}"/>
    <cellStyle name="Vírgula 2 2 4 8 2 4" xfId="52254" xr:uid="{00000000-0005-0000-0000-000038490000}"/>
    <cellStyle name="Vírgula 2 2 4 8 3" xfId="27599" xr:uid="{00000000-0005-0000-0000-000039490000}"/>
    <cellStyle name="Vírgula 2 2 4 8 4" xfId="36922" xr:uid="{00000000-0005-0000-0000-00003A490000}"/>
    <cellStyle name="Vírgula 2 2 4 8 5" xfId="48095" xr:uid="{00000000-0005-0000-0000-00003B490000}"/>
    <cellStyle name="Vírgula 2 2 4 9" xfId="4855" xr:uid="{00000000-0005-0000-0000-00003C490000}"/>
    <cellStyle name="Vírgula 2 2 4 9 2" xfId="9406" xr:uid="{00000000-0005-0000-0000-00003D490000}"/>
    <cellStyle name="Vírgula 2 2 4 9 2 2" xfId="50246" xr:uid="{00000000-0005-0000-0000-00003E490000}"/>
    <cellStyle name="Vírgula 2 2 4 9 3" xfId="30350" xr:uid="{00000000-0005-0000-0000-00003F490000}"/>
    <cellStyle name="Vírgula 2 2 4 9 4" xfId="39808" xr:uid="{00000000-0005-0000-0000-000040490000}"/>
    <cellStyle name="Vírgula 2 2 4 9 5" xfId="51460" xr:uid="{00000000-0005-0000-0000-000041490000}"/>
    <cellStyle name="Vírgula 2 2 5" xfId="123" xr:uid="{00000000-0005-0000-0000-000042490000}"/>
    <cellStyle name="Vírgula 2 2 5 10" xfId="14909" xr:uid="{00000000-0005-0000-0000-000043490000}"/>
    <cellStyle name="Vírgula 2 2 5 11" xfId="20810" xr:uid="{00000000-0005-0000-0000-000044490000}"/>
    <cellStyle name="Vírgula 2 2 5 12" xfId="22824" xr:uid="{00000000-0005-0000-0000-000045490000}"/>
    <cellStyle name="Vírgula 2 2 5 13" xfId="24405" xr:uid="{00000000-0005-0000-0000-000046490000}"/>
    <cellStyle name="Vírgula 2 2 5 14" xfId="35982" xr:uid="{00000000-0005-0000-0000-000047490000}"/>
    <cellStyle name="Vírgula 2 2 5 15" xfId="45680" xr:uid="{00000000-0005-0000-0000-000048490000}"/>
    <cellStyle name="Vírgula 2 2 5 16" xfId="53613" xr:uid="{00000000-0005-0000-0000-000049490000}"/>
    <cellStyle name="Vírgula 2 2 5 17" xfId="3296" xr:uid="{00000000-0005-0000-0000-00004A490000}"/>
    <cellStyle name="Vírgula 2 2 5 2" xfId="404" xr:uid="{00000000-0005-0000-0000-00004B490000}"/>
    <cellStyle name="Vírgula 2 2 5 2 10" xfId="24681" xr:uid="{00000000-0005-0000-0000-00004C490000}"/>
    <cellStyle name="Vírgula 2 2 5 2 11" xfId="36246" xr:uid="{00000000-0005-0000-0000-00004D490000}"/>
    <cellStyle name="Vírgula 2 2 5 2 12" xfId="45960" xr:uid="{00000000-0005-0000-0000-00004E490000}"/>
    <cellStyle name="Vírgula 2 2 5 2 13" xfId="53892" xr:uid="{00000000-0005-0000-0000-00004F490000}"/>
    <cellStyle name="Vírgula 2 2 5 2 14" xfId="3297" xr:uid="{00000000-0005-0000-0000-000050490000}"/>
    <cellStyle name="Vírgula 2 2 5 2 2" xfId="1079" xr:uid="{00000000-0005-0000-0000-000051490000}"/>
    <cellStyle name="Vírgula 2 2 5 2 2 10" xfId="46635" xr:uid="{00000000-0005-0000-0000-000052490000}"/>
    <cellStyle name="Vírgula 2 2 5 2 2 11" xfId="54567" xr:uid="{00000000-0005-0000-0000-000053490000}"/>
    <cellStyle name="Vírgula 2 2 5 2 2 12" xfId="3298" xr:uid="{00000000-0005-0000-0000-000054490000}"/>
    <cellStyle name="Vírgula 2 2 5 2 2 2" xfId="7994" xr:uid="{00000000-0005-0000-0000-000055490000}"/>
    <cellStyle name="Vírgula 2 2 5 2 2 2 2" xfId="17132" xr:uid="{00000000-0005-0000-0000-000056490000}"/>
    <cellStyle name="Vírgula 2 2 5 2 2 2 2 2" xfId="34278" xr:uid="{00000000-0005-0000-0000-000057490000}"/>
    <cellStyle name="Vírgula 2 2 5 2 2 2 3" xfId="19787" xr:uid="{00000000-0005-0000-0000-000058490000}"/>
    <cellStyle name="Vírgula 2 2 5 2 2 2 4" xfId="28776" xr:uid="{00000000-0005-0000-0000-000059490000}"/>
    <cellStyle name="Vírgula 2 2 5 2 2 2 5" xfId="41970" xr:uid="{00000000-0005-0000-0000-00005A490000}"/>
    <cellStyle name="Vírgula 2 2 5 2 2 2 6" xfId="48894" xr:uid="{00000000-0005-0000-0000-00005B490000}"/>
    <cellStyle name="Vírgula 2 2 5 2 2 3" xfId="5739" xr:uid="{00000000-0005-0000-0000-00005C490000}"/>
    <cellStyle name="Vírgula 2 2 5 2 2 3 2" xfId="16588" xr:uid="{00000000-0005-0000-0000-00005D490000}"/>
    <cellStyle name="Vírgula 2 2 5 2 2 3 3" xfId="31527" xr:uid="{00000000-0005-0000-0000-00005E490000}"/>
    <cellStyle name="Vírgula 2 2 5 2 2 3 4" xfId="44288" xr:uid="{00000000-0005-0000-0000-00005F490000}"/>
    <cellStyle name="Vírgula 2 2 5 2 2 4" xfId="14911" xr:uid="{00000000-0005-0000-0000-000060490000}"/>
    <cellStyle name="Vírgula 2 2 5 2 2 5" xfId="18102" xr:uid="{00000000-0005-0000-0000-000061490000}"/>
    <cellStyle name="Vírgula 2 2 5 2 2 6" xfId="20812" xr:uid="{00000000-0005-0000-0000-000062490000}"/>
    <cellStyle name="Vírgula 2 2 5 2 2 7" xfId="22826" xr:uid="{00000000-0005-0000-0000-000063490000}"/>
    <cellStyle name="Vírgula 2 2 5 2 2 8" xfId="26025" xr:uid="{00000000-0005-0000-0000-000064490000}"/>
    <cellStyle name="Vírgula 2 2 5 2 2 9" xfId="38348" xr:uid="{00000000-0005-0000-0000-000065490000}"/>
    <cellStyle name="Vírgula 2 2 5 2 3" xfId="2015" xr:uid="{00000000-0005-0000-0000-000066490000}"/>
    <cellStyle name="Vírgula 2 2 5 2 3 2" xfId="8865" xr:uid="{00000000-0005-0000-0000-000067490000}"/>
    <cellStyle name="Vírgula 2 2 5 2 3 2 2" xfId="34277" xr:uid="{00000000-0005-0000-0000-000068490000}"/>
    <cellStyle name="Vírgula 2 2 5 2 3 2 3" xfId="28775" xr:uid="{00000000-0005-0000-0000-000069490000}"/>
    <cellStyle name="Vírgula 2 2 5 2 3 2 4" xfId="41969" xr:uid="{00000000-0005-0000-0000-00006A490000}"/>
    <cellStyle name="Vírgula 2 2 5 2 3 2 5" xfId="49765" xr:uid="{00000000-0005-0000-0000-00006B490000}"/>
    <cellStyle name="Vírgula 2 2 5 2 3 3" xfId="16535" xr:uid="{00000000-0005-0000-0000-00006C490000}"/>
    <cellStyle name="Vírgula 2 2 5 2 3 3 2" xfId="31526" xr:uid="{00000000-0005-0000-0000-00006D490000}"/>
    <cellStyle name="Vírgula 2 2 5 2 3 3 3" xfId="45159" xr:uid="{00000000-0005-0000-0000-00006E490000}"/>
    <cellStyle name="Vírgula 2 2 5 2 3 4" xfId="18917" xr:uid="{00000000-0005-0000-0000-00006F490000}"/>
    <cellStyle name="Vírgula 2 2 5 2 3 5" xfId="26024" xr:uid="{00000000-0005-0000-0000-000070490000}"/>
    <cellStyle name="Vírgula 2 2 5 2 3 6" xfId="38347" xr:uid="{00000000-0005-0000-0000-000071490000}"/>
    <cellStyle name="Vírgula 2 2 5 2 3 7" xfId="47566" xr:uid="{00000000-0005-0000-0000-000072490000}"/>
    <cellStyle name="Vírgula 2 2 5 2 3 8" xfId="55492" xr:uid="{00000000-0005-0000-0000-000073490000}"/>
    <cellStyle name="Vírgula 2 2 5 2 3 9" xfId="6666" xr:uid="{00000000-0005-0000-0000-000074490000}"/>
    <cellStyle name="Vírgula 2 2 5 2 4" xfId="7367" xr:uid="{00000000-0005-0000-0000-000075490000}"/>
    <cellStyle name="Vírgula 2 2 5 2 4 2" xfId="11443" xr:uid="{00000000-0005-0000-0000-000076490000}"/>
    <cellStyle name="Vírgula 2 2 5 2 4 2 2" xfId="33272" xr:uid="{00000000-0005-0000-0000-000077490000}"/>
    <cellStyle name="Vírgula 2 2 5 2 4 2 3" xfId="40964" xr:uid="{00000000-0005-0000-0000-000078490000}"/>
    <cellStyle name="Vírgula 2 2 5 2 4 2 4" xfId="52425" xr:uid="{00000000-0005-0000-0000-000079490000}"/>
    <cellStyle name="Vírgula 2 2 5 2 4 3" xfId="27770" xr:uid="{00000000-0005-0000-0000-00007A490000}"/>
    <cellStyle name="Vírgula 2 2 5 2 4 4" xfId="37093" xr:uid="{00000000-0005-0000-0000-00007B490000}"/>
    <cellStyle name="Vírgula 2 2 5 2 4 5" xfId="48267" xr:uid="{00000000-0005-0000-0000-00007C490000}"/>
    <cellStyle name="Vírgula 2 2 5 2 5" xfId="5064" xr:uid="{00000000-0005-0000-0000-00007D490000}"/>
    <cellStyle name="Vírgula 2 2 5 2 5 2" xfId="30521" xr:uid="{00000000-0005-0000-0000-00007E490000}"/>
    <cellStyle name="Vírgula 2 2 5 2 5 3" xfId="40207" xr:uid="{00000000-0005-0000-0000-00007F490000}"/>
    <cellStyle name="Vírgula 2 2 5 2 5 4" xfId="51678" xr:uid="{00000000-0005-0000-0000-000080490000}"/>
    <cellStyle name="Vírgula 2 2 5 2 6" xfId="13914" xr:uid="{00000000-0005-0000-0000-000081490000}"/>
    <cellStyle name="Vírgula 2 2 5 2 6 2" xfId="43661" xr:uid="{00000000-0005-0000-0000-000082490000}"/>
    <cellStyle name="Vírgula 2 2 5 2 7" xfId="14910" xr:uid="{00000000-0005-0000-0000-000083490000}"/>
    <cellStyle name="Vírgula 2 2 5 2 8" xfId="20811" xr:uid="{00000000-0005-0000-0000-000084490000}"/>
    <cellStyle name="Vírgula 2 2 5 2 9" xfId="22825" xr:uid="{00000000-0005-0000-0000-000085490000}"/>
    <cellStyle name="Vírgula 2 2 5 3" xfId="1319" xr:uid="{00000000-0005-0000-0000-000086490000}"/>
    <cellStyle name="Vírgula 2 2 5 3 10" xfId="24957" xr:uid="{00000000-0005-0000-0000-000087490000}"/>
    <cellStyle name="Vírgula 2 2 5 3 11" xfId="36522" xr:uid="{00000000-0005-0000-0000-000088490000}"/>
    <cellStyle name="Vírgula 2 2 5 3 12" xfId="46875" xr:uid="{00000000-0005-0000-0000-000089490000}"/>
    <cellStyle name="Vírgula 2 2 5 3 13" xfId="54807" xr:uid="{00000000-0005-0000-0000-00008A490000}"/>
    <cellStyle name="Vírgula 2 2 5 3 14" xfId="3299" xr:uid="{00000000-0005-0000-0000-00008B490000}"/>
    <cellStyle name="Vírgula 2 2 5 3 2" xfId="2243" xr:uid="{00000000-0005-0000-0000-00008C490000}"/>
    <cellStyle name="Vírgula 2 2 5 3 2 10" xfId="47794" xr:uid="{00000000-0005-0000-0000-00008D490000}"/>
    <cellStyle name="Vírgula 2 2 5 3 2 11" xfId="55720" xr:uid="{00000000-0005-0000-0000-00008E490000}"/>
    <cellStyle name="Vírgula 2 2 5 3 2 12" xfId="3300" xr:uid="{00000000-0005-0000-0000-00008F490000}"/>
    <cellStyle name="Vírgula 2 2 5 3 2 2" xfId="9093" xr:uid="{00000000-0005-0000-0000-000090490000}"/>
    <cellStyle name="Vírgula 2 2 5 3 2 2 2" xfId="17133" xr:uid="{00000000-0005-0000-0000-000091490000}"/>
    <cellStyle name="Vírgula 2 2 5 3 2 2 2 2" xfId="34280" xr:uid="{00000000-0005-0000-0000-000092490000}"/>
    <cellStyle name="Vírgula 2 2 5 3 2 2 3" xfId="20015" xr:uid="{00000000-0005-0000-0000-000093490000}"/>
    <cellStyle name="Vírgula 2 2 5 3 2 2 4" xfId="28778" xr:uid="{00000000-0005-0000-0000-000094490000}"/>
    <cellStyle name="Vírgula 2 2 5 3 2 2 5" xfId="41972" xr:uid="{00000000-0005-0000-0000-000095490000}"/>
    <cellStyle name="Vírgula 2 2 5 3 2 2 6" xfId="49993" xr:uid="{00000000-0005-0000-0000-000096490000}"/>
    <cellStyle name="Vírgula 2 2 5 3 2 3" xfId="6894" xr:uid="{00000000-0005-0000-0000-000097490000}"/>
    <cellStyle name="Vírgula 2 2 5 3 2 3 2" xfId="16265" xr:uid="{00000000-0005-0000-0000-000098490000}"/>
    <cellStyle name="Vírgula 2 2 5 3 2 3 3" xfId="31529" xr:uid="{00000000-0005-0000-0000-000099490000}"/>
    <cellStyle name="Vírgula 2 2 5 3 2 3 4" xfId="45387" xr:uid="{00000000-0005-0000-0000-00009A490000}"/>
    <cellStyle name="Vírgula 2 2 5 3 2 4" xfId="14913" xr:uid="{00000000-0005-0000-0000-00009B490000}"/>
    <cellStyle name="Vírgula 2 2 5 3 2 5" xfId="18273" xr:uid="{00000000-0005-0000-0000-00009C490000}"/>
    <cellStyle name="Vírgula 2 2 5 3 2 6" xfId="20814" xr:uid="{00000000-0005-0000-0000-00009D490000}"/>
    <cellStyle name="Vírgula 2 2 5 3 2 7" xfId="22828" xr:uid="{00000000-0005-0000-0000-00009E490000}"/>
    <cellStyle name="Vírgula 2 2 5 3 2 8" xfId="26027" xr:uid="{00000000-0005-0000-0000-00009F490000}"/>
    <cellStyle name="Vírgula 2 2 5 3 2 9" xfId="38350" xr:uid="{00000000-0005-0000-0000-0000A0490000}"/>
    <cellStyle name="Vírgula 2 2 5 3 3" xfId="8222" xr:uid="{00000000-0005-0000-0000-0000A1490000}"/>
    <cellStyle name="Vírgula 2 2 5 3 3 2" xfId="12116" xr:uid="{00000000-0005-0000-0000-0000A2490000}"/>
    <cellStyle name="Vírgula 2 2 5 3 3 2 2" xfId="34279" xr:uid="{00000000-0005-0000-0000-0000A3490000}"/>
    <cellStyle name="Vírgula 2 2 5 3 3 2 3" xfId="28777" xr:uid="{00000000-0005-0000-0000-0000A4490000}"/>
    <cellStyle name="Vírgula 2 2 5 3 3 2 4" xfId="41971" xr:uid="{00000000-0005-0000-0000-0000A5490000}"/>
    <cellStyle name="Vírgula 2 2 5 3 3 2 5" xfId="53022" xr:uid="{00000000-0005-0000-0000-0000A6490000}"/>
    <cellStyle name="Vírgula 2 2 5 3 3 3" xfId="16267" xr:uid="{00000000-0005-0000-0000-0000A7490000}"/>
    <cellStyle name="Vírgula 2 2 5 3 3 3 2" xfId="31528" xr:uid="{00000000-0005-0000-0000-0000A8490000}"/>
    <cellStyle name="Vírgula 2 2 5 3 3 4" xfId="19145" xr:uid="{00000000-0005-0000-0000-0000A9490000}"/>
    <cellStyle name="Vírgula 2 2 5 3 3 5" xfId="26026" xr:uid="{00000000-0005-0000-0000-0000AA490000}"/>
    <cellStyle name="Vírgula 2 2 5 3 3 6" xfId="38349" xr:uid="{00000000-0005-0000-0000-0000AB490000}"/>
    <cellStyle name="Vírgula 2 2 5 3 3 7" xfId="49122" xr:uid="{00000000-0005-0000-0000-0000AC490000}"/>
    <cellStyle name="Vírgula 2 2 5 3 4" xfId="5979" xr:uid="{00000000-0005-0000-0000-0000AD490000}"/>
    <cellStyle name="Vírgula 2 2 5 3 4 2" xfId="11671" xr:uid="{00000000-0005-0000-0000-0000AE490000}"/>
    <cellStyle name="Vírgula 2 2 5 3 4 2 2" xfId="33500" xr:uid="{00000000-0005-0000-0000-0000AF490000}"/>
    <cellStyle name="Vírgula 2 2 5 3 4 2 3" xfId="41192" xr:uid="{00000000-0005-0000-0000-0000B0490000}"/>
    <cellStyle name="Vírgula 2 2 5 3 4 2 4" xfId="52653" xr:uid="{00000000-0005-0000-0000-0000B1490000}"/>
    <cellStyle name="Vírgula 2 2 5 3 4 3" xfId="27998" xr:uid="{00000000-0005-0000-0000-0000B2490000}"/>
    <cellStyle name="Vírgula 2 2 5 3 4 4" xfId="37321" xr:uid="{00000000-0005-0000-0000-0000B3490000}"/>
    <cellStyle name="Vírgula 2 2 5 3 4 5" xfId="50740" xr:uid="{00000000-0005-0000-0000-0000B4490000}"/>
    <cellStyle name="Vírgula 2 2 5 3 5" xfId="10927" xr:uid="{00000000-0005-0000-0000-0000B5490000}"/>
    <cellStyle name="Vírgula 2 2 5 3 5 2" xfId="30749" xr:uid="{00000000-0005-0000-0000-0000B6490000}"/>
    <cellStyle name="Vírgula 2 2 5 3 5 3" xfId="40435" xr:uid="{00000000-0005-0000-0000-0000B7490000}"/>
    <cellStyle name="Vírgula 2 2 5 3 5 4" xfId="51906" xr:uid="{00000000-0005-0000-0000-0000B8490000}"/>
    <cellStyle name="Vírgula 2 2 5 3 6" xfId="14142" xr:uid="{00000000-0005-0000-0000-0000B9490000}"/>
    <cellStyle name="Vírgula 2 2 5 3 6 2" xfId="44516" xr:uid="{00000000-0005-0000-0000-0000BA490000}"/>
    <cellStyle name="Vírgula 2 2 5 3 7" xfId="14912" xr:uid="{00000000-0005-0000-0000-0000BB490000}"/>
    <cellStyle name="Vírgula 2 2 5 3 8" xfId="20813" xr:uid="{00000000-0005-0000-0000-0000BC490000}"/>
    <cellStyle name="Vírgula 2 2 5 3 9" xfId="22827" xr:uid="{00000000-0005-0000-0000-0000BD490000}"/>
    <cellStyle name="Vírgula 2 2 5 4" xfId="839" xr:uid="{00000000-0005-0000-0000-0000BE490000}"/>
    <cellStyle name="Vírgula 2 2 5 4 10" xfId="46395" xr:uid="{00000000-0005-0000-0000-0000BF490000}"/>
    <cellStyle name="Vírgula 2 2 5 4 11" xfId="54327" xr:uid="{00000000-0005-0000-0000-0000C0490000}"/>
    <cellStyle name="Vírgula 2 2 5 4 12" xfId="3301" xr:uid="{00000000-0005-0000-0000-0000C1490000}"/>
    <cellStyle name="Vírgula 2 2 5 4 2" xfId="7766" xr:uid="{00000000-0005-0000-0000-0000C2490000}"/>
    <cellStyle name="Vírgula 2 2 5 4 2 2" xfId="9932" xr:uid="{00000000-0005-0000-0000-0000C3490000}"/>
    <cellStyle name="Vírgula 2 2 5 4 2 2 2" xfId="34281" xr:uid="{00000000-0005-0000-0000-0000C4490000}"/>
    <cellStyle name="Vírgula 2 2 5 4 2 3" xfId="10275" xr:uid="{00000000-0005-0000-0000-0000C5490000}"/>
    <cellStyle name="Vírgula 2 2 5 4 2 4" xfId="19559" xr:uid="{00000000-0005-0000-0000-0000C6490000}"/>
    <cellStyle name="Vírgula 2 2 5 4 2 5" xfId="28779" xr:uid="{00000000-0005-0000-0000-0000C7490000}"/>
    <cellStyle name="Vírgula 2 2 5 4 2 6" xfId="41973" xr:uid="{00000000-0005-0000-0000-0000C8490000}"/>
    <cellStyle name="Vírgula 2 2 5 4 2 7" xfId="48666" xr:uid="{00000000-0005-0000-0000-0000C9490000}"/>
    <cellStyle name="Vírgula 2 2 5 4 3" xfId="5499" xr:uid="{00000000-0005-0000-0000-0000CA490000}"/>
    <cellStyle name="Vírgula 2 2 5 4 3 2" xfId="16507" xr:uid="{00000000-0005-0000-0000-0000CB490000}"/>
    <cellStyle name="Vírgula 2 2 5 4 3 3" xfId="31530" xr:uid="{00000000-0005-0000-0000-0000CC490000}"/>
    <cellStyle name="Vírgula 2 2 5 4 3 4" xfId="44060" xr:uid="{00000000-0005-0000-0000-0000CD490000}"/>
    <cellStyle name="Vírgula 2 2 5 4 4" xfId="13686" xr:uid="{00000000-0005-0000-0000-0000CE490000}"/>
    <cellStyle name="Vírgula 2 2 5 4 5" xfId="14914" xr:uid="{00000000-0005-0000-0000-0000CF490000}"/>
    <cellStyle name="Vírgula 2 2 5 4 6" xfId="20815" xr:uid="{00000000-0005-0000-0000-0000D0490000}"/>
    <cellStyle name="Vírgula 2 2 5 4 7" xfId="22829" xr:uid="{00000000-0005-0000-0000-0000D1490000}"/>
    <cellStyle name="Vírgula 2 2 5 4 8" xfId="26028" xr:uid="{00000000-0005-0000-0000-0000D2490000}"/>
    <cellStyle name="Vírgula 2 2 5 4 9" xfId="38351" xr:uid="{00000000-0005-0000-0000-0000D3490000}"/>
    <cellStyle name="Vírgula 2 2 5 5" xfId="1787" xr:uid="{00000000-0005-0000-0000-0000D4490000}"/>
    <cellStyle name="Vírgula 2 2 5 5 10" xfId="47338" xr:uid="{00000000-0005-0000-0000-0000D5490000}"/>
    <cellStyle name="Vírgula 2 2 5 5 11" xfId="55264" xr:uid="{00000000-0005-0000-0000-0000D6490000}"/>
    <cellStyle name="Vírgula 2 2 5 5 12" xfId="3302" xr:uid="{00000000-0005-0000-0000-0000D7490000}"/>
    <cellStyle name="Vírgula 2 2 5 5 2" xfId="8637" xr:uid="{00000000-0005-0000-0000-0000D8490000}"/>
    <cellStyle name="Vírgula 2 2 5 5 2 2" xfId="17134" xr:uid="{00000000-0005-0000-0000-0000D9490000}"/>
    <cellStyle name="Vírgula 2 2 5 5 2 2 2" xfId="34282" xr:uid="{00000000-0005-0000-0000-0000DA490000}"/>
    <cellStyle name="Vírgula 2 2 5 5 2 3" xfId="28780" xr:uid="{00000000-0005-0000-0000-0000DB490000}"/>
    <cellStyle name="Vírgula 2 2 5 5 2 4" xfId="41974" xr:uid="{00000000-0005-0000-0000-0000DC490000}"/>
    <cellStyle name="Vírgula 2 2 5 5 2 5" xfId="49537" xr:uid="{00000000-0005-0000-0000-0000DD490000}"/>
    <cellStyle name="Vírgula 2 2 5 5 3" xfId="6438" xr:uid="{00000000-0005-0000-0000-0000DE490000}"/>
    <cellStyle name="Vírgula 2 2 5 5 3 2" xfId="31531" xr:uid="{00000000-0005-0000-0000-0000DF490000}"/>
    <cellStyle name="Vírgula 2 2 5 5 3 3" xfId="44931" xr:uid="{00000000-0005-0000-0000-0000E0490000}"/>
    <cellStyle name="Vírgula 2 2 5 5 4" xfId="14915" xr:uid="{00000000-0005-0000-0000-0000E1490000}"/>
    <cellStyle name="Vírgula 2 2 5 5 5" xfId="18689" xr:uid="{00000000-0005-0000-0000-0000E2490000}"/>
    <cellStyle name="Vírgula 2 2 5 5 6" xfId="20816" xr:uid="{00000000-0005-0000-0000-0000E3490000}"/>
    <cellStyle name="Vírgula 2 2 5 5 7" xfId="22830" xr:uid="{00000000-0005-0000-0000-0000E4490000}"/>
    <cellStyle name="Vírgula 2 2 5 5 8" xfId="26029" xr:uid="{00000000-0005-0000-0000-0000E5490000}"/>
    <cellStyle name="Vírgula 2 2 5 5 9" xfId="38352" xr:uid="{00000000-0005-0000-0000-0000E6490000}"/>
    <cellStyle name="Vírgula 2 2 5 6" xfId="7138" xr:uid="{00000000-0005-0000-0000-0000E7490000}"/>
    <cellStyle name="Vírgula 2 2 5 6 2" xfId="12115" xr:uid="{00000000-0005-0000-0000-0000E8490000}"/>
    <cellStyle name="Vírgula 2 2 5 6 2 2" xfId="34276" xr:uid="{00000000-0005-0000-0000-0000E9490000}"/>
    <cellStyle name="Vírgula 2 2 5 6 2 3" xfId="28774" xr:uid="{00000000-0005-0000-0000-0000EA490000}"/>
    <cellStyle name="Vírgula 2 2 5 6 2 4" xfId="41968" xr:uid="{00000000-0005-0000-0000-0000EB490000}"/>
    <cellStyle name="Vírgula 2 2 5 6 2 5" xfId="53021" xr:uid="{00000000-0005-0000-0000-0000EC490000}"/>
    <cellStyle name="Vírgula 2 2 5 6 3" xfId="13106" xr:uid="{00000000-0005-0000-0000-0000ED490000}"/>
    <cellStyle name="Vírgula 2 2 5 6 3 2" xfId="31525" xr:uid="{00000000-0005-0000-0000-0000EE490000}"/>
    <cellStyle name="Vírgula 2 2 5 6 4" xfId="26023" xr:uid="{00000000-0005-0000-0000-0000EF490000}"/>
    <cellStyle name="Vírgula 2 2 5 6 5" xfId="38346" xr:uid="{00000000-0005-0000-0000-0000F0490000}"/>
    <cellStyle name="Vírgula 2 2 5 6 6" xfId="48038" xr:uid="{00000000-0005-0000-0000-0000F1490000}"/>
    <cellStyle name="Vírgula 2 2 5 7" xfId="4786" xr:uid="{00000000-0005-0000-0000-0000F2490000}"/>
    <cellStyle name="Vírgula 2 2 5 7 2" xfId="11215" xr:uid="{00000000-0005-0000-0000-0000F3490000}"/>
    <cellStyle name="Vírgula 2 2 5 7 2 2" xfId="33044" xr:uid="{00000000-0005-0000-0000-0000F4490000}"/>
    <cellStyle name="Vírgula 2 2 5 7 2 3" xfId="40736" xr:uid="{00000000-0005-0000-0000-0000F5490000}"/>
    <cellStyle name="Vírgula 2 2 5 7 2 4" xfId="52197" xr:uid="{00000000-0005-0000-0000-0000F6490000}"/>
    <cellStyle name="Vírgula 2 2 5 7 3" xfId="27542" xr:uid="{00000000-0005-0000-0000-0000F7490000}"/>
    <cellStyle name="Vírgula 2 2 5 7 4" xfId="36865" xr:uid="{00000000-0005-0000-0000-0000F8490000}"/>
    <cellStyle name="Vírgula 2 2 5 7 5" xfId="50524" xr:uid="{00000000-0005-0000-0000-0000F9490000}"/>
    <cellStyle name="Vírgula 2 2 5 8" xfId="10304" xr:uid="{00000000-0005-0000-0000-0000FA490000}"/>
    <cellStyle name="Vírgula 2 2 5 8 2" xfId="30293" xr:uid="{00000000-0005-0000-0000-0000FB490000}"/>
    <cellStyle name="Vírgula 2 2 5 8 3" xfId="39979" xr:uid="{00000000-0005-0000-0000-0000FC490000}"/>
    <cellStyle name="Vírgula 2 2 5 8 4" xfId="50318" xr:uid="{00000000-0005-0000-0000-0000FD490000}"/>
    <cellStyle name="Vírgula 2 2 5 9" xfId="13408" xr:uid="{00000000-0005-0000-0000-0000FE490000}"/>
    <cellStyle name="Vírgula 2 2 5 9 2" xfId="43430" xr:uid="{00000000-0005-0000-0000-0000FF490000}"/>
    <cellStyle name="Vírgula 2 2 6" xfId="261" xr:uid="{00000000-0005-0000-0000-0000004A0000}"/>
    <cellStyle name="Vírgula 2 2 6 10" xfId="14916" xr:uid="{00000000-0005-0000-0000-0000014A0000}"/>
    <cellStyle name="Vírgula 2 2 6 11" xfId="20817" xr:uid="{00000000-0005-0000-0000-0000024A0000}"/>
    <cellStyle name="Vírgula 2 2 6 12" xfId="22831" xr:uid="{00000000-0005-0000-0000-0000034A0000}"/>
    <cellStyle name="Vírgula 2 2 6 13" xfId="24543" xr:uid="{00000000-0005-0000-0000-0000044A0000}"/>
    <cellStyle name="Vírgula 2 2 6 14" xfId="36108" xr:uid="{00000000-0005-0000-0000-0000054A0000}"/>
    <cellStyle name="Vírgula 2 2 6 15" xfId="45818" xr:uid="{00000000-0005-0000-0000-0000064A0000}"/>
    <cellStyle name="Vírgula 2 2 6 16" xfId="53751" xr:uid="{00000000-0005-0000-0000-0000074A0000}"/>
    <cellStyle name="Vírgula 2 2 6 17" xfId="3303" xr:uid="{00000000-0005-0000-0000-0000084A0000}"/>
    <cellStyle name="Vírgula 2 2 6 2" xfId="542" xr:uid="{00000000-0005-0000-0000-0000094A0000}"/>
    <cellStyle name="Vírgula 2 2 6 2 10" xfId="24819" xr:uid="{00000000-0005-0000-0000-00000A4A0000}"/>
    <cellStyle name="Vírgula 2 2 6 2 11" xfId="36384" xr:uid="{00000000-0005-0000-0000-00000B4A0000}"/>
    <cellStyle name="Vírgula 2 2 6 2 12" xfId="46098" xr:uid="{00000000-0005-0000-0000-00000C4A0000}"/>
    <cellStyle name="Vírgula 2 2 6 2 13" xfId="54030" xr:uid="{00000000-0005-0000-0000-00000D4A0000}"/>
    <cellStyle name="Vírgula 2 2 6 2 14" xfId="3304" xr:uid="{00000000-0005-0000-0000-00000E4A0000}"/>
    <cellStyle name="Vírgula 2 2 6 2 2" xfId="1193" xr:uid="{00000000-0005-0000-0000-00000F4A0000}"/>
    <cellStyle name="Vírgula 2 2 6 2 2 10" xfId="46749" xr:uid="{00000000-0005-0000-0000-0000104A0000}"/>
    <cellStyle name="Vírgula 2 2 6 2 2 11" xfId="54681" xr:uid="{00000000-0005-0000-0000-0000114A0000}"/>
    <cellStyle name="Vírgula 2 2 6 2 2 12" xfId="3305" xr:uid="{00000000-0005-0000-0000-0000124A0000}"/>
    <cellStyle name="Vírgula 2 2 6 2 2 2" xfId="8108" xr:uid="{00000000-0005-0000-0000-0000134A0000}"/>
    <cellStyle name="Vírgula 2 2 6 2 2 2 2" xfId="17135" xr:uid="{00000000-0005-0000-0000-0000144A0000}"/>
    <cellStyle name="Vírgula 2 2 6 2 2 2 2 2" xfId="34285" xr:uid="{00000000-0005-0000-0000-0000154A0000}"/>
    <cellStyle name="Vírgula 2 2 6 2 2 2 3" xfId="19901" xr:uid="{00000000-0005-0000-0000-0000164A0000}"/>
    <cellStyle name="Vírgula 2 2 6 2 2 2 4" xfId="28783" xr:uid="{00000000-0005-0000-0000-0000174A0000}"/>
    <cellStyle name="Vírgula 2 2 6 2 2 2 5" xfId="41977" xr:uid="{00000000-0005-0000-0000-0000184A0000}"/>
    <cellStyle name="Vírgula 2 2 6 2 2 2 6" xfId="49008" xr:uid="{00000000-0005-0000-0000-0000194A0000}"/>
    <cellStyle name="Vírgula 2 2 6 2 2 3" xfId="5853" xr:uid="{00000000-0005-0000-0000-00001A4A0000}"/>
    <cellStyle name="Vírgula 2 2 6 2 2 3 2" xfId="16291" xr:uid="{00000000-0005-0000-0000-00001B4A0000}"/>
    <cellStyle name="Vírgula 2 2 6 2 2 3 3" xfId="31534" xr:uid="{00000000-0005-0000-0000-00001C4A0000}"/>
    <cellStyle name="Vírgula 2 2 6 2 2 3 4" xfId="44402" xr:uid="{00000000-0005-0000-0000-00001D4A0000}"/>
    <cellStyle name="Vírgula 2 2 6 2 2 4" xfId="14918" xr:uid="{00000000-0005-0000-0000-00001E4A0000}"/>
    <cellStyle name="Vírgula 2 2 6 2 2 5" xfId="18159" xr:uid="{00000000-0005-0000-0000-00001F4A0000}"/>
    <cellStyle name="Vírgula 2 2 6 2 2 6" xfId="20819" xr:uid="{00000000-0005-0000-0000-0000204A0000}"/>
    <cellStyle name="Vírgula 2 2 6 2 2 7" xfId="22833" xr:uid="{00000000-0005-0000-0000-0000214A0000}"/>
    <cellStyle name="Vírgula 2 2 6 2 2 8" xfId="26032" xr:uid="{00000000-0005-0000-0000-0000224A0000}"/>
    <cellStyle name="Vírgula 2 2 6 2 2 9" xfId="38355" xr:uid="{00000000-0005-0000-0000-0000234A0000}"/>
    <cellStyle name="Vírgula 2 2 6 2 3" xfId="2129" xr:uid="{00000000-0005-0000-0000-0000244A0000}"/>
    <cellStyle name="Vírgula 2 2 6 2 3 2" xfId="8979" xr:uid="{00000000-0005-0000-0000-0000254A0000}"/>
    <cellStyle name="Vírgula 2 2 6 2 3 2 2" xfId="34284" xr:uid="{00000000-0005-0000-0000-0000264A0000}"/>
    <cellStyle name="Vírgula 2 2 6 2 3 2 3" xfId="28782" xr:uid="{00000000-0005-0000-0000-0000274A0000}"/>
    <cellStyle name="Vírgula 2 2 6 2 3 2 4" xfId="41976" xr:uid="{00000000-0005-0000-0000-0000284A0000}"/>
    <cellStyle name="Vírgula 2 2 6 2 3 2 5" xfId="49879" xr:uid="{00000000-0005-0000-0000-0000294A0000}"/>
    <cellStyle name="Vírgula 2 2 6 2 3 3" xfId="9986" xr:uid="{00000000-0005-0000-0000-00002A4A0000}"/>
    <cellStyle name="Vírgula 2 2 6 2 3 3 2" xfId="31533" xr:uid="{00000000-0005-0000-0000-00002B4A0000}"/>
    <cellStyle name="Vírgula 2 2 6 2 3 3 3" xfId="45273" xr:uid="{00000000-0005-0000-0000-00002C4A0000}"/>
    <cellStyle name="Vírgula 2 2 6 2 3 4" xfId="19031" xr:uid="{00000000-0005-0000-0000-00002D4A0000}"/>
    <cellStyle name="Vírgula 2 2 6 2 3 5" xfId="26031" xr:uid="{00000000-0005-0000-0000-00002E4A0000}"/>
    <cellStyle name="Vírgula 2 2 6 2 3 6" xfId="38354" xr:uid="{00000000-0005-0000-0000-00002F4A0000}"/>
    <cellStyle name="Vírgula 2 2 6 2 3 7" xfId="47680" xr:uid="{00000000-0005-0000-0000-0000304A0000}"/>
    <cellStyle name="Vírgula 2 2 6 2 3 8" xfId="55606" xr:uid="{00000000-0005-0000-0000-0000314A0000}"/>
    <cellStyle name="Vírgula 2 2 6 2 3 9" xfId="6780" xr:uid="{00000000-0005-0000-0000-0000324A0000}"/>
    <cellStyle name="Vírgula 2 2 6 2 4" xfId="7481" xr:uid="{00000000-0005-0000-0000-0000334A0000}"/>
    <cellStyle name="Vírgula 2 2 6 2 4 2" xfId="11557" xr:uid="{00000000-0005-0000-0000-0000344A0000}"/>
    <cellStyle name="Vírgula 2 2 6 2 4 2 2" xfId="33386" xr:uid="{00000000-0005-0000-0000-0000354A0000}"/>
    <cellStyle name="Vírgula 2 2 6 2 4 2 3" xfId="41078" xr:uid="{00000000-0005-0000-0000-0000364A0000}"/>
    <cellStyle name="Vírgula 2 2 6 2 4 2 4" xfId="52539" xr:uid="{00000000-0005-0000-0000-0000374A0000}"/>
    <cellStyle name="Vírgula 2 2 6 2 4 3" xfId="27884" xr:uid="{00000000-0005-0000-0000-0000384A0000}"/>
    <cellStyle name="Vírgula 2 2 6 2 4 4" xfId="37207" xr:uid="{00000000-0005-0000-0000-0000394A0000}"/>
    <cellStyle name="Vírgula 2 2 6 2 4 5" xfId="48381" xr:uid="{00000000-0005-0000-0000-00003A4A0000}"/>
    <cellStyle name="Vírgula 2 2 6 2 5" xfId="5202" xr:uid="{00000000-0005-0000-0000-00003B4A0000}"/>
    <cellStyle name="Vírgula 2 2 6 2 5 2" xfId="30635" xr:uid="{00000000-0005-0000-0000-00003C4A0000}"/>
    <cellStyle name="Vírgula 2 2 6 2 5 3" xfId="40321" xr:uid="{00000000-0005-0000-0000-00003D4A0000}"/>
    <cellStyle name="Vírgula 2 2 6 2 5 4" xfId="51792" xr:uid="{00000000-0005-0000-0000-00003E4A0000}"/>
    <cellStyle name="Vírgula 2 2 6 2 6" xfId="14028" xr:uid="{00000000-0005-0000-0000-00003F4A0000}"/>
    <cellStyle name="Vírgula 2 2 6 2 6 2" xfId="43775" xr:uid="{00000000-0005-0000-0000-0000404A0000}"/>
    <cellStyle name="Vírgula 2 2 6 2 7" xfId="14917" xr:uid="{00000000-0005-0000-0000-0000414A0000}"/>
    <cellStyle name="Vírgula 2 2 6 2 8" xfId="20818" xr:uid="{00000000-0005-0000-0000-0000424A0000}"/>
    <cellStyle name="Vírgula 2 2 6 2 9" xfId="22832" xr:uid="{00000000-0005-0000-0000-0000434A0000}"/>
    <cellStyle name="Vírgula 2 2 6 3" xfId="1457" xr:uid="{00000000-0005-0000-0000-0000444A0000}"/>
    <cellStyle name="Vírgula 2 2 6 3 10" xfId="25095" xr:uid="{00000000-0005-0000-0000-0000454A0000}"/>
    <cellStyle name="Vírgula 2 2 6 3 11" xfId="36660" xr:uid="{00000000-0005-0000-0000-0000464A0000}"/>
    <cellStyle name="Vírgula 2 2 6 3 12" xfId="47013" xr:uid="{00000000-0005-0000-0000-0000474A0000}"/>
    <cellStyle name="Vírgula 2 2 6 3 13" xfId="54945" xr:uid="{00000000-0005-0000-0000-0000484A0000}"/>
    <cellStyle name="Vírgula 2 2 6 3 14" xfId="3306" xr:uid="{00000000-0005-0000-0000-0000494A0000}"/>
    <cellStyle name="Vírgula 2 2 6 3 2" xfId="2357" xr:uid="{00000000-0005-0000-0000-00004A4A0000}"/>
    <cellStyle name="Vírgula 2 2 6 3 2 10" xfId="47908" xr:uid="{00000000-0005-0000-0000-00004B4A0000}"/>
    <cellStyle name="Vírgula 2 2 6 3 2 11" xfId="55834" xr:uid="{00000000-0005-0000-0000-00004C4A0000}"/>
    <cellStyle name="Vírgula 2 2 6 3 2 12" xfId="3307" xr:uid="{00000000-0005-0000-0000-00004D4A0000}"/>
    <cellStyle name="Vírgula 2 2 6 3 2 2" xfId="9207" xr:uid="{00000000-0005-0000-0000-00004E4A0000}"/>
    <cellStyle name="Vírgula 2 2 6 3 2 2 2" xfId="17136" xr:uid="{00000000-0005-0000-0000-00004F4A0000}"/>
    <cellStyle name="Vírgula 2 2 6 3 2 2 2 2" xfId="34287" xr:uid="{00000000-0005-0000-0000-0000504A0000}"/>
    <cellStyle name="Vírgula 2 2 6 3 2 2 3" xfId="20129" xr:uid="{00000000-0005-0000-0000-0000514A0000}"/>
    <cellStyle name="Vírgula 2 2 6 3 2 2 4" xfId="28785" xr:uid="{00000000-0005-0000-0000-0000524A0000}"/>
    <cellStyle name="Vírgula 2 2 6 3 2 2 5" xfId="41979" xr:uid="{00000000-0005-0000-0000-0000534A0000}"/>
    <cellStyle name="Vírgula 2 2 6 3 2 2 6" xfId="50107" xr:uid="{00000000-0005-0000-0000-0000544A0000}"/>
    <cellStyle name="Vírgula 2 2 6 3 2 3" xfId="7008" xr:uid="{00000000-0005-0000-0000-0000554A0000}"/>
    <cellStyle name="Vírgula 2 2 6 3 2 3 2" xfId="9586" xr:uid="{00000000-0005-0000-0000-0000564A0000}"/>
    <cellStyle name="Vírgula 2 2 6 3 2 3 3" xfId="31536" xr:uid="{00000000-0005-0000-0000-0000574A0000}"/>
    <cellStyle name="Vírgula 2 2 6 3 2 3 4" xfId="45501" xr:uid="{00000000-0005-0000-0000-0000584A0000}"/>
    <cellStyle name="Vírgula 2 2 6 3 2 4" xfId="14920" xr:uid="{00000000-0005-0000-0000-0000594A0000}"/>
    <cellStyle name="Vírgula 2 2 6 3 2 5" xfId="18387" xr:uid="{00000000-0005-0000-0000-00005A4A0000}"/>
    <cellStyle name="Vírgula 2 2 6 3 2 6" xfId="20821" xr:uid="{00000000-0005-0000-0000-00005B4A0000}"/>
    <cellStyle name="Vírgula 2 2 6 3 2 7" xfId="22835" xr:uid="{00000000-0005-0000-0000-00005C4A0000}"/>
    <cellStyle name="Vírgula 2 2 6 3 2 8" xfId="26034" xr:uid="{00000000-0005-0000-0000-00005D4A0000}"/>
    <cellStyle name="Vírgula 2 2 6 3 2 9" xfId="38357" xr:uid="{00000000-0005-0000-0000-00005E4A0000}"/>
    <cellStyle name="Vírgula 2 2 6 3 3" xfId="8336" xr:uid="{00000000-0005-0000-0000-00005F4A0000}"/>
    <cellStyle name="Vírgula 2 2 6 3 3 2" xfId="12118" xr:uid="{00000000-0005-0000-0000-0000604A0000}"/>
    <cellStyle name="Vírgula 2 2 6 3 3 2 2" xfId="34286" xr:uid="{00000000-0005-0000-0000-0000614A0000}"/>
    <cellStyle name="Vírgula 2 2 6 3 3 2 3" xfId="28784" xr:uid="{00000000-0005-0000-0000-0000624A0000}"/>
    <cellStyle name="Vírgula 2 2 6 3 3 2 4" xfId="41978" xr:uid="{00000000-0005-0000-0000-0000634A0000}"/>
    <cellStyle name="Vírgula 2 2 6 3 3 2 5" xfId="53024" xr:uid="{00000000-0005-0000-0000-0000644A0000}"/>
    <cellStyle name="Vírgula 2 2 6 3 3 3" xfId="10132" xr:uid="{00000000-0005-0000-0000-0000654A0000}"/>
    <cellStyle name="Vírgula 2 2 6 3 3 3 2" xfId="31535" xr:uid="{00000000-0005-0000-0000-0000664A0000}"/>
    <cellStyle name="Vírgula 2 2 6 3 3 4" xfId="19259" xr:uid="{00000000-0005-0000-0000-0000674A0000}"/>
    <cellStyle name="Vírgula 2 2 6 3 3 5" xfId="26033" xr:uid="{00000000-0005-0000-0000-0000684A0000}"/>
    <cellStyle name="Vírgula 2 2 6 3 3 6" xfId="38356" xr:uid="{00000000-0005-0000-0000-0000694A0000}"/>
    <cellStyle name="Vírgula 2 2 6 3 3 7" xfId="49236" xr:uid="{00000000-0005-0000-0000-00006A4A0000}"/>
    <cellStyle name="Vírgula 2 2 6 3 4" xfId="6117" xr:uid="{00000000-0005-0000-0000-00006B4A0000}"/>
    <cellStyle name="Vírgula 2 2 6 3 4 2" xfId="11785" xr:uid="{00000000-0005-0000-0000-00006C4A0000}"/>
    <cellStyle name="Vírgula 2 2 6 3 4 2 2" xfId="33614" xr:uid="{00000000-0005-0000-0000-00006D4A0000}"/>
    <cellStyle name="Vírgula 2 2 6 3 4 2 3" xfId="41306" xr:uid="{00000000-0005-0000-0000-00006E4A0000}"/>
    <cellStyle name="Vírgula 2 2 6 3 4 2 4" xfId="52767" xr:uid="{00000000-0005-0000-0000-00006F4A0000}"/>
    <cellStyle name="Vírgula 2 2 6 3 4 3" xfId="28112" xr:uid="{00000000-0005-0000-0000-0000704A0000}"/>
    <cellStyle name="Vírgula 2 2 6 3 4 4" xfId="37435" xr:uid="{00000000-0005-0000-0000-0000714A0000}"/>
    <cellStyle name="Vírgula 2 2 6 3 4 5" xfId="50999" xr:uid="{00000000-0005-0000-0000-0000724A0000}"/>
    <cellStyle name="Vírgula 2 2 6 3 5" xfId="11041" xr:uid="{00000000-0005-0000-0000-0000734A0000}"/>
    <cellStyle name="Vírgula 2 2 6 3 5 2" xfId="30863" xr:uid="{00000000-0005-0000-0000-0000744A0000}"/>
    <cellStyle name="Vírgula 2 2 6 3 5 3" xfId="40549" xr:uid="{00000000-0005-0000-0000-0000754A0000}"/>
    <cellStyle name="Vírgula 2 2 6 3 5 4" xfId="52020" xr:uid="{00000000-0005-0000-0000-0000764A0000}"/>
    <cellStyle name="Vírgula 2 2 6 3 6" xfId="14256" xr:uid="{00000000-0005-0000-0000-0000774A0000}"/>
    <cellStyle name="Vírgula 2 2 6 3 6 2" xfId="44630" xr:uid="{00000000-0005-0000-0000-0000784A0000}"/>
    <cellStyle name="Vírgula 2 2 6 3 7" xfId="14919" xr:uid="{00000000-0005-0000-0000-0000794A0000}"/>
    <cellStyle name="Vírgula 2 2 6 3 8" xfId="20820" xr:uid="{00000000-0005-0000-0000-00007A4A0000}"/>
    <cellStyle name="Vírgula 2 2 6 3 9" xfId="22834" xr:uid="{00000000-0005-0000-0000-00007B4A0000}"/>
    <cellStyle name="Vírgula 2 2 6 4" xfId="953" xr:uid="{00000000-0005-0000-0000-00007C4A0000}"/>
    <cellStyle name="Vírgula 2 2 6 4 10" xfId="46509" xr:uid="{00000000-0005-0000-0000-00007D4A0000}"/>
    <cellStyle name="Vírgula 2 2 6 4 11" xfId="54441" xr:uid="{00000000-0005-0000-0000-00007E4A0000}"/>
    <cellStyle name="Vírgula 2 2 6 4 12" xfId="3308" xr:uid="{00000000-0005-0000-0000-00007F4A0000}"/>
    <cellStyle name="Vírgula 2 2 6 4 2" xfId="7880" xr:uid="{00000000-0005-0000-0000-0000804A0000}"/>
    <cellStyle name="Vírgula 2 2 6 4 2 2" xfId="9425" xr:uid="{00000000-0005-0000-0000-0000814A0000}"/>
    <cellStyle name="Vírgula 2 2 6 4 2 2 2" xfId="34288" xr:uid="{00000000-0005-0000-0000-0000824A0000}"/>
    <cellStyle name="Vírgula 2 2 6 4 2 3" xfId="13316" xr:uid="{00000000-0005-0000-0000-0000834A0000}"/>
    <cellStyle name="Vírgula 2 2 6 4 2 4" xfId="19673" xr:uid="{00000000-0005-0000-0000-0000844A0000}"/>
    <cellStyle name="Vírgula 2 2 6 4 2 5" xfId="28786" xr:uid="{00000000-0005-0000-0000-0000854A0000}"/>
    <cellStyle name="Vírgula 2 2 6 4 2 6" xfId="41980" xr:uid="{00000000-0005-0000-0000-0000864A0000}"/>
    <cellStyle name="Vírgula 2 2 6 4 2 7" xfId="48780" xr:uid="{00000000-0005-0000-0000-0000874A0000}"/>
    <cellStyle name="Vírgula 2 2 6 4 3" xfId="5613" xr:uid="{00000000-0005-0000-0000-0000884A0000}"/>
    <cellStyle name="Vírgula 2 2 6 4 3 2" xfId="16336" xr:uid="{00000000-0005-0000-0000-0000894A0000}"/>
    <cellStyle name="Vírgula 2 2 6 4 3 3" xfId="31537" xr:uid="{00000000-0005-0000-0000-00008A4A0000}"/>
    <cellStyle name="Vírgula 2 2 6 4 3 4" xfId="44174" xr:uid="{00000000-0005-0000-0000-00008B4A0000}"/>
    <cellStyle name="Vírgula 2 2 6 4 4" xfId="13800" xr:uid="{00000000-0005-0000-0000-00008C4A0000}"/>
    <cellStyle name="Vírgula 2 2 6 4 5" xfId="14921" xr:uid="{00000000-0005-0000-0000-00008D4A0000}"/>
    <cellStyle name="Vírgula 2 2 6 4 6" xfId="20822" xr:uid="{00000000-0005-0000-0000-00008E4A0000}"/>
    <cellStyle name="Vírgula 2 2 6 4 7" xfId="22836" xr:uid="{00000000-0005-0000-0000-00008F4A0000}"/>
    <cellStyle name="Vírgula 2 2 6 4 8" xfId="26035" xr:uid="{00000000-0005-0000-0000-0000904A0000}"/>
    <cellStyle name="Vírgula 2 2 6 4 9" xfId="38358" xr:uid="{00000000-0005-0000-0000-0000914A0000}"/>
    <cellStyle name="Vírgula 2 2 6 5" xfId="1901" xr:uid="{00000000-0005-0000-0000-0000924A0000}"/>
    <cellStyle name="Vírgula 2 2 6 5 10" xfId="47452" xr:uid="{00000000-0005-0000-0000-0000934A0000}"/>
    <cellStyle name="Vírgula 2 2 6 5 11" xfId="55378" xr:uid="{00000000-0005-0000-0000-0000944A0000}"/>
    <cellStyle name="Vírgula 2 2 6 5 12" xfId="3309" xr:uid="{00000000-0005-0000-0000-0000954A0000}"/>
    <cellStyle name="Vírgula 2 2 6 5 2" xfId="8751" xr:uid="{00000000-0005-0000-0000-0000964A0000}"/>
    <cellStyle name="Vírgula 2 2 6 5 2 2" xfId="17137" xr:uid="{00000000-0005-0000-0000-0000974A0000}"/>
    <cellStyle name="Vírgula 2 2 6 5 2 2 2" xfId="34289" xr:uid="{00000000-0005-0000-0000-0000984A0000}"/>
    <cellStyle name="Vírgula 2 2 6 5 2 3" xfId="28787" xr:uid="{00000000-0005-0000-0000-0000994A0000}"/>
    <cellStyle name="Vírgula 2 2 6 5 2 4" xfId="41981" xr:uid="{00000000-0005-0000-0000-00009A4A0000}"/>
    <cellStyle name="Vírgula 2 2 6 5 2 5" xfId="49651" xr:uid="{00000000-0005-0000-0000-00009B4A0000}"/>
    <cellStyle name="Vírgula 2 2 6 5 3" xfId="6552" xr:uid="{00000000-0005-0000-0000-00009C4A0000}"/>
    <cellStyle name="Vírgula 2 2 6 5 3 2" xfId="31538" xr:uid="{00000000-0005-0000-0000-00009D4A0000}"/>
    <cellStyle name="Vírgula 2 2 6 5 3 3" xfId="45045" xr:uid="{00000000-0005-0000-0000-00009E4A0000}"/>
    <cellStyle name="Vírgula 2 2 6 5 4" xfId="14922" xr:uid="{00000000-0005-0000-0000-00009F4A0000}"/>
    <cellStyle name="Vírgula 2 2 6 5 5" xfId="18803" xr:uid="{00000000-0005-0000-0000-0000A04A0000}"/>
    <cellStyle name="Vírgula 2 2 6 5 6" xfId="20823" xr:uid="{00000000-0005-0000-0000-0000A14A0000}"/>
    <cellStyle name="Vírgula 2 2 6 5 7" xfId="22837" xr:uid="{00000000-0005-0000-0000-0000A24A0000}"/>
    <cellStyle name="Vírgula 2 2 6 5 8" xfId="26036" xr:uid="{00000000-0005-0000-0000-0000A34A0000}"/>
    <cellStyle name="Vírgula 2 2 6 5 9" xfId="38359" xr:uid="{00000000-0005-0000-0000-0000A44A0000}"/>
    <cellStyle name="Vírgula 2 2 6 6" xfId="7252" xr:uid="{00000000-0005-0000-0000-0000A54A0000}"/>
    <cellStyle name="Vírgula 2 2 6 6 2" xfId="12117" xr:uid="{00000000-0005-0000-0000-0000A64A0000}"/>
    <cellStyle name="Vírgula 2 2 6 6 2 2" xfId="34283" xr:uid="{00000000-0005-0000-0000-0000A74A0000}"/>
    <cellStyle name="Vírgula 2 2 6 6 2 3" xfId="28781" xr:uid="{00000000-0005-0000-0000-0000A84A0000}"/>
    <cellStyle name="Vírgula 2 2 6 6 2 4" xfId="41975" xr:uid="{00000000-0005-0000-0000-0000A94A0000}"/>
    <cellStyle name="Vírgula 2 2 6 6 2 5" xfId="53023" xr:uid="{00000000-0005-0000-0000-0000AA4A0000}"/>
    <cellStyle name="Vírgula 2 2 6 6 3" xfId="16501" xr:uid="{00000000-0005-0000-0000-0000AB4A0000}"/>
    <cellStyle name="Vírgula 2 2 6 6 3 2" xfId="31532" xr:uid="{00000000-0005-0000-0000-0000AC4A0000}"/>
    <cellStyle name="Vírgula 2 2 6 6 4" xfId="26030" xr:uid="{00000000-0005-0000-0000-0000AD4A0000}"/>
    <cellStyle name="Vírgula 2 2 6 6 5" xfId="38353" xr:uid="{00000000-0005-0000-0000-0000AE4A0000}"/>
    <cellStyle name="Vírgula 2 2 6 6 6" xfId="48152" xr:uid="{00000000-0005-0000-0000-0000AF4A0000}"/>
    <cellStyle name="Vírgula 2 2 6 7" xfId="4924" xr:uid="{00000000-0005-0000-0000-0000B04A0000}"/>
    <cellStyle name="Vírgula 2 2 6 7 2" xfId="11329" xr:uid="{00000000-0005-0000-0000-0000B14A0000}"/>
    <cellStyle name="Vírgula 2 2 6 7 2 2" xfId="33158" xr:uid="{00000000-0005-0000-0000-0000B24A0000}"/>
    <cellStyle name="Vírgula 2 2 6 7 2 3" xfId="40850" xr:uid="{00000000-0005-0000-0000-0000B34A0000}"/>
    <cellStyle name="Vírgula 2 2 6 7 2 4" xfId="52311" xr:uid="{00000000-0005-0000-0000-0000B44A0000}"/>
    <cellStyle name="Vírgula 2 2 6 7 3" xfId="27656" xr:uid="{00000000-0005-0000-0000-0000B54A0000}"/>
    <cellStyle name="Vírgula 2 2 6 7 4" xfId="36979" xr:uid="{00000000-0005-0000-0000-0000B64A0000}"/>
    <cellStyle name="Vírgula 2 2 6 7 5" xfId="50930" xr:uid="{00000000-0005-0000-0000-0000B74A0000}"/>
    <cellStyle name="Vírgula 2 2 6 8" xfId="10682" xr:uid="{00000000-0005-0000-0000-0000B84A0000}"/>
    <cellStyle name="Vírgula 2 2 6 8 2" xfId="30407" xr:uid="{00000000-0005-0000-0000-0000B94A0000}"/>
    <cellStyle name="Vírgula 2 2 6 8 3" xfId="40093" xr:uid="{00000000-0005-0000-0000-0000BA4A0000}"/>
    <cellStyle name="Vírgula 2 2 6 8 4" xfId="51564" xr:uid="{00000000-0005-0000-0000-0000BB4A0000}"/>
    <cellStyle name="Vírgula 2 2 6 9" xfId="13515" xr:uid="{00000000-0005-0000-0000-0000BC4A0000}"/>
    <cellStyle name="Vírgula 2 2 6 9 2" xfId="43544" xr:uid="{00000000-0005-0000-0000-0000BD4A0000}"/>
    <cellStyle name="Vírgula 2 2 7" xfId="335" xr:uid="{00000000-0005-0000-0000-0000BE4A0000}"/>
    <cellStyle name="Vírgula 2 2 7 10" xfId="22838" xr:uid="{00000000-0005-0000-0000-0000BF4A0000}"/>
    <cellStyle name="Vírgula 2 2 7 11" xfId="24336" xr:uid="{00000000-0005-0000-0000-0000C04A0000}"/>
    <cellStyle name="Vírgula 2 2 7 12" xfId="35913" xr:uid="{00000000-0005-0000-0000-0000C14A0000}"/>
    <cellStyle name="Vírgula 2 2 7 13" xfId="45891" xr:uid="{00000000-0005-0000-0000-0000C24A0000}"/>
    <cellStyle name="Vírgula 2 2 7 14" xfId="53823" xr:uid="{00000000-0005-0000-0000-0000C34A0000}"/>
    <cellStyle name="Vírgula 2 2 7 15" xfId="3310" xr:uid="{00000000-0005-0000-0000-0000C44A0000}"/>
    <cellStyle name="Vírgula 2 2 7 2" xfId="782" xr:uid="{00000000-0005-0000-0000-0000C54A0000}"/>
    <cellStyle name="Vírgula 2 2 7 2 10" xfId="46338" xr:uid="{00000000-0005-0000-0000-0000C64A0000}"/>
    <cellStyle name="Vírgula 2 2 7 2 11" xfId="54270" xr:uid="{00000000-0005-0000-0000-0000C74A0000}"/>
    <cellStyle name="Vírgula 2 2 7 2 12" xfId="3311" xr:uid="{00000000-0005-0000-0000-0000C84A0000}"/>
    <cellStyle name="Vírgula 2 2 7 2 2" xfId="7709" xr:uid="{00000000-0005-0000-0000-0000C94A0000}"/>
    <cellStyle name="Vírgula 2 2 7 2 2 2" xfId="9490" xr:uid="{00000000-0005-0000-0000-0000CA4A0000}"/>
    <cellStyle name="Vírgula 2 2 7 2 2 2 2" xfId="34291" xr:uid="{00000000-0005-0000-0000-0000CB4A0000}"/>
    <cellStyle name="Vírgula 2 2 7 2 2 3" xfId="9724" xr:uid="{00000000-0005-0000-0000-0000CC4A0000}"/>
    <cellStyle name="Vírgula 2 2 7 2 2 4" xfId="19502" xr:uid="{00000000-0005-0000-0000-0000CD4A0000}"/>
    <cellStyle name="Vírgula 2 2 7 2 2 5" xfId="28789" xr:uid="{00000000-0005-0000-0000-0000CE4A0000}"/>
    <cellStyle name="Vírgula 2 2 7 2 2 6" xfId="41983" xr:uid="{00000000-0005-0000-0000-0000CF4A0000}"/>
    <cellStyle name="Vírgula 2 2 7 2 2 7" xfId="48609" xr:uid="{00000000-0005-0000-0000-0000D04A0000}"/>
    <cellStyle name="Vírgula 2 2 7 2 3" xfId="5442" xr:uid="{00000000-0005-0000-0000-0000D14A0000}"/>
    <cellStyle name="Vírgula 2 2 7 2 3 2" xfId="16639" xr:uid="{00000000-0005-0000-0000-0000D24A0000}"/>
    <cellStyle name="Vírgula 2 2 7 2 3 3" xfId="31540" xr:uid="{00000000-0005-0000-0000-0000D34A0000}"/>
    <cellStyle name="Vírgula 2 2 7 2 3 4" xfId="44003" xr:uid="{00000000-0005-0000-0000-0000D44A0000}"/>
    <cellStyle name="Vírgula 2 2 7 2 4" xfId="13629" xr:uid="{00000000-0005-0000-0000-0000D54A0000}"/>
    <cellStyle name="Vírgula 2 2 7 2 5" xfId="14924" xr:uid="{00000000-0005-0000-0000-0000D64A0000}"/>
    <cellStyle name="Vírgula 2 2 7 2 6" xfId="20825" xr:uid="{00000000-0005-0000-0000-0000D74A0000}"/>
    <cellStyle name="Vírgula 2 2 7 2 7" xfId="22839" xr:uid="{00000000-0005-0000-0000-0000D84A0000}"/>
    <cellStyle name="Vírgula 2 2 7 2 8" xfId="26038" xr:uid="{00000000-0005-0000-0000-0000D94A0000}"/>
    <cellStyle name="Vírgula 2 2 7 2 9" xfId="38361" xr:uid="{00000000-0005-0000-0000-0000DA4A0000}"/>
    <cellStyle name="Vírgula 2 2 7 3" xfId="1730" xr:uid="{00000000-0005-0000-0000-0000DB4A0000}"/>
    <cellStyle name="Vírgula 2 2 7 3 10" xfId="47281" xr:uid="{00000000-0005-0000-0000-0000DC4A0000}"/>
    <cellStyle name="Vírgula 2 2 7 3 11" xfId="55207" xr:uid="{00000000-0005-0000-0000-0000DD4A0000}"/>
    <cellStyle name="Vírgula 2 2 7 3 12" xfId="3312" xr:uid="{00000000-0005-0000-0000-0000DE4A0000}"/>
    <cellStyle name="Vírgula 2 2 7 3 2" xfId="8580" xr:uid="{00000000-0005-0000-0000-0000DF4A0000}"/>
    <cellStyle name="Vírgula 2 2 7 3 2 2" xfId="17138" xr:uid="{00000000-0005-0000-0000-0000E04A0000}"/>
    <cellStyle name="Vírgula 2 2 7 3 2 2 2" xfId="34292" xr:uid="{00000000-0005-0000-0000-0000E14A0000}"/>
    <cellStyle name="Vírgula 2 2 7 3 2 3" xfId="28790" xr:uid="{00000000-0005-0000-0000-0000E24A0000}"/>
    <cellStyle name="Vírgula 2 2 7 3 2 4" xfId="41984" xr:uid="{00000000-0005-0000-0000-0000E34A0000}"/>
    <cellStyle name="Vírgula 2 2 7 3 2 5" xfId="49480" xr:uid="{00000000-0005-0000-0000-0000E44A0000}"/>
    <cellStyle name="Vírgula 2 2 7 3 3" xfId="6381" xr:uid="{00000000-0005-0000-0000-0000E54A0000}"/>
    <cellStyle name="Vírgula 2 2 7 3 3 2" xfId="31541" xr:uid="{00000000-0005-0000-0000-0000E64A0000}"/>
    <cellStyle name="Vírgula 2 2 7 3 3 3" xfId="44874" xr:uid="{00000000-0005-0000-0000-0000E74A0000}"/>
    <cellStyle name="Vírgula 2 2 7 3 4" xfId="14925" xr:uid="{00000000-0005-0000-0000-0000E84A0000}"/>
    <cellStyle name="Vírgula 2 2 7 3 5" xfId="18632" xr:uid="{00000000-0005-0000-0000-0000E94A0000}"/>
    <cellStyle name="Vírgula 2 2 7 3 6" xfId="20826" xr:uid="{00000000-0005-0000-0000-0000EA4A0000}"/>
    <cellStyle name="Vírgula 2 2 7 3 7" xfId="22840" xr:uid="{00000000-0005-0000-0000-0000EB4A0000}"/>
    <cellStyle name="Vírgula 2 2 7 3 8" xfId="26039" xr:uid="{00000000-0005-0000-0000-0000EC4A0000}"/>
    <cellStyle name="Vírgula 2 2 7 3 9" xfId="38362" xr:uid="{00000000-0005-0000-0000-0000ED4A0000}"/>
    <cellStyle name="Vírgula 2 2 7 4" xfId="7310" xr:uid="{00000000-0005-0000-0000-0000EE4A0000}"/>
    <cellStyle name="Vírgula 2 2 7 4 2" xfId="12119" xr:uid="{00000000-0005-0000-0000-0000EF4A0000}"/>
    <cellStyle name="Vírgula 2 2 7 4 2 2" xfId="34290" xr:uid="{00000000-0005-0000-0000-0000F04A0000}"/>
    <cellStyle name="Vírgula 2 2 7 4 2 3" xfId="28788" xr:uid="{00000000-0005-0000-0000-0000F14A0000}"/>
    <cellStyle name="Vírgula 2 2 7 4 2 4" xfId="41982" xr:uid="{00000000-0005-0000-0000-0000F24A0000}"/>
    <cellStyle name="Vírgula 2 2 7 4 2 5" xfId="53025" xr:uid="{00000000-0005-0000-0000-0000F34A0000}"/>
    <cellStyle name="Vírgula 2 2 7 4 3" xfId="9838" xr:uid="{00000000-0005-0000-0000-0000F44A0000}"/>
    <cellStyle name="Vírgula 2 2 7 4 3 2" xfId="31539" xr:uid="{00000000-0005-0000-0000-0000F54A0000}"/>
    <cellStyle name="Vírgula 2 2 7 4 4" xfId="26037" xr:uid="{00000000-0005-0000-0000-0000F64A0000}"/>
    <cellStyle name="Vírgula 2 2 7 4 5" xfId="38360" xr:uid="{00000000-0005-0000-0000-0000F74A0000}"/>
    <cellStyle name="Vírgula 2 2 7 4 6" xfId="48210" xr:uid="{00000000-0005-0000-0000-0000F84A0000}"/>
    <cellStyle name="Vírgula 2 2 7 5" xfId="4995" xr:uid="{00000000-0005-0000-0000-0000F94A0000}"/>
    <cellStyle name="Vírgula 2 2 7 5 2" xfId="11158" xr:uid="{00000000-0005-0000-0000-0000FA4A0000}"/>
    <cellStyle name="Vírgula 2 2 7 5 2 2" xfId="32987" xr:uid="{00000000-0005-0000-0000-0000FB4A0000}"/>
    <cellStyle name="Vírgula 2 2 7 5 2 3" xfId="40679" xr:uid="{00000000-0005-0000-0000-0000FC4A0000}"/>
    <cellStyle name="Vírgula 2 2 7 5 2 4" xfId="52140" xr:uid="{00000000-0005-0000-0000-0000FD4A0000}"/>
    <cellStyle name="Vírgula 2 2 7 5 3" xfId="27485" xr:uid="{00000000-0005-0000-0000-0000FE4A0000}"/>
    <cellStyle name="Vírgula 2 2 7 5 4" xfId="36808" xr:uid="{00000000-0005-0000-0000-0000FF4A0000}"/>
    <cellStyle name="Vírgula 2 2 7 5 5" xfId="50929" xr:uid="{00000000-0005-0000-0000-0000004B0000}"/>
    <cellStyle name="Vírgula 2 2 7 6" xfId="9747" xr:uid="{00000000-0005-0000-0000-0000014B0000}"/>
    <cellStyle name="Vírgula 2 2 7 6 2" xfId="30236" xr:uid="{00000000-0005-0000-0000-0000024B0000}"/>
    <cellStyle name="Vírgula 2 2 7 6 3" xfId="39922" xr:uid="{00000000-0005-0000-0000-0000034B0000}"/>
    <cellStyle name="Vírgula 2 2 7 6 4" xfId="50519" xr:uid="{00000000-0005-0000-0000-0000044B0000}"/>
    <cellStyle name="Vírgula 2 2 7 7" xfId="13351" xr:uid="{00000000-0005-0000-0000-0000054B0000}"/>
    <cellStyle name="Vírgula 2 2 7 7 2" xfId="43604" xr:uid="{00000000-0005-0000-0000-0000064B0000}"/>
    <cellStyle name="Vírgula 2 2 7 8" xfId="14923" xr:uid="{00000000-0005-0000-0000-0000074B0000}"/>
    <cellStyle name="Vírgula 2 2 7 9" xfId="20824" xr:uid="{00000000-0005-0000-0000-0000084B0000}"/>
    <cellStyle name="Vírgula 2 2 8" xfId="1010" xr:uid="{00000000-0005-0000-0000-0000094B0000}"/>
    <cellStyle name="Vírgula 2 2 8 10" xfId="24612" xr:uid="{00000000-0005-0000-0000-00000A4B0000}"/>
    <cellStyle name="Vírgula 2 2 8 11" xfId="36177" xr:uid="{00000000-0005-0000-0000-00000B4B0000}"/>
    <cellStyle name="Vírgula 2 2 8 12" xfId="46566" xr:uid="{00000000-0005-0000-0000-00000C4B0000}"/>
    <cellStyle name="Vírgula 2 2 8 13" xfId="54498" xr:uid="{00000000-0005-0000-0000-00000D4B0000}"/>
    <cellStyle name="Vírgula 2 2 8 14" xfId="3313" xr:uid="{00000000-0005-0000-0000-00000E4B0000}"/>
    <cellStyle name="Vírgula 2 2 8 2" xfId="1958" xr:uid="{00000000-0005-0000-0000-00000F4B0000}"/>
    <cellStyle name="Vírgula 2 2 8 2 10" xfId="47509" xr:uid="{00000000-0005-0000-0000-0000104B0000}"/>
    <cellStyle name="Vírgula 2 2 8 2 11" xfId="55435" xr:uid="{00000000-0005-0000-0000-0000114B0000}"/>
    <cellStyle name="Vírgula 2 2 8 2 12" xfId="3314" xr:uid="{00000000-0005-0000-0000-0000124B0000}"/>
    <cellStyle name="Vírgula 2 2 8 2 2" xfId="8808" xr:uid="{00000000-0005-0000-0000-0000134B0000}"/>
    <cellStyle name="Vírgula 2 2 8 2 2 2" xfId="17139" xr:uid="{00000000-0005-0000-0000-0000144B0000}"/>
    <cellStyle name="Vírgula 2 2 8 2 2 2 2" xfId="34294" xr:uid="{00000000-0005-0000-0000-0000154B0000}"/>
    <cellStyle name="Vírgula 2 2 8 2 2 3" xfId="19730" xr:uid="{00000000-0005-0000-0000-0000164B0000}"/>
    <cellStyle name="Vírgula 2 2 8 2 2 4" xfId="28792" xr:uid="{00000000-0005-0000-0000-0000174B0000}"/>
    <cellStyle name="Vírgula 2 2 8 2 2 5" xfId="41986" xr:uid="{00000000-0005-0000-0000-0000184B0000}"/>
    <cellStyle name="Vírgula 2 2 8 2 2 6" xfId="49708" xr:uid="{00000000-0005-0000-0000-0000194B0000}"/>
    <cellStyle name="Vírgula 2 2 8 2 3" xfId="6609" xr:uid="{00000000-0005-0000-0000-00001A4B0000}"/>
    <cellStyle name="Vírgula 2 2 8 2 3 2" xfId="12457" xr:uid="{00000000-0005-0000-0000-00001B4B0000}"/>
    <cellStyle name="Vírgula 2 2 8 2 3 3" xfId="31543" xr:uid="{00000000-0005-0000-0000-00001C4B0000}"/>
    <cellStyle name="Vírgula 2 2 8 2 3 4" xfId="45102" xr:uid="{00000000-0005-0000-0000-00001D4B0000}"/>
    <cellStyle name="Vírgula 2 2 8 2 4" xfId="14927" xr:uid="{00000000-0005-0000-0000-00001E4B0000}"/>
    <cellStyle name="Vírgula 2 2 8 2 5" xfId="18045" xr:uid="{00000000-0005-0000-0000-00001F4B0000}"/>
    <cellStyle name="Vírgula 2 2 8 2 6" xfId="20828" xr:uid="{00000000-0005-0000-0000-0000204B0000}"/>
    <cellStyle name="Vírgula 2 2 8 2 7" xfId="22842" xr:uid="{00000000-0005-0000-0000-0000214B0000}"/>
    <cellStyle name="Vírgula 2 2 8 2 8" xfId="26041" xr:uid="{00000000-0005-0000-0000-0000224B0000}"/>
    <cellStyle name="Vírgula 2 2 8 2 9" xfId="38364" xr:uid="{00000000-0005-0000-0000-0000234B0000}"/>
    <cellStyle name="Vírgula 2 2 8 3" xfId="7937" xr:uid="{00000000-0005-0000-0000-0000244B0000}"/>
    <cellStyle name="Vírgula 2 2 8 3 2" xfId="12120" xr:uid="{00000000-0005-0000-0000-0000254B0000}"/>
    <cellStyle name="Vírgula 2 2 8 3 2 2" xfId="34293" xr:uid="{00000000-0005-0000-0000-0000264B0000}"/>
    <cellStyle name="Vírgula 2 2 8 3 2 3" xfId="28791" xr:uid="{00000000-0005-0000-0000-0000274B0000}"/>
    <cellStyle name="Vírgula 2 2 8 3 2 4" xfId="41985" xr:uid="{00000000-0005-0000-0000-0000284B0000}"/>
    <cellStyle name="Vírgula 2 2 8 3 2 5" xfId="53026" xr:uid="{00000000-0005-0000-0000-0000294B0000}"/>
    <cellStyle name="Vírgula 2 2 8 3 3" xfId="12924" xr:uid="{00000000-0005-0000-0000-00002A4B0000}"/>
    <cellStyle name="Vírgula 2 2 8 3 3 2" xfId="31542" xr:uid="{00000000-0005-0000-0000-00002B4B0000}"/>
    <cellStyle name="Vírgula 2 2 8 3 4" xfId="18860" xr:uid="{00000000-0005-0000-0000-00002C4B0000}"/>
    <cellStyle name="Vírgula 2 2 8 3 5" xfId="26040" xr:uid="{00000000-0005-0000-0000-00002D4B0000}"/>
    <cellStyle name="Vírgula 2 2 8 3 6" xfId="38363" xr:uid="{00000000-0005-0000-0000-00002E4B0000}"/>
    <cellStyle name="Vírgula 2 2 8 3 7" xfId="48837" xr:uid="{00000000-0005-0000-0000-00002F4B0000}"/>
    <cellStyle name="Vírgula 2 2 8 4" xfId="5670" xr:uid="{00000000-0005-0000-0000-0000304B0000}"/>
    <cellStyle name="Vírgula 2 2 8 4 2" xfId="11386" xr:uid="{00000000-0005-0000-0000-0000314B0000}"/>
    <cellStyle name="Vírgula 2 2 8 4 2 2" xfId="33215" xr:uid="{00000000-0005-0000-0000-0000324B0000}"/>
    <cellStyle name="Vírgula 2 2 8 4 2 3" xfId="40907" xr:uid="{00000000-0005-0000-0000-0000334B0000}"/>
    <cellStyle name="Vírgula 2 2 8 4 2 4" xfId="52368" xr:uid="{00000000-0005-0000-0000-0000344B0000}"/>
    <cellStyle name="Vírgula 2 2 8 4 3" xfId="27713" xr:uid="{00000000-0005-0000-0000-0000354B0000}"/>
    <cellStyle name="Vírgula 2 2 8 4 4" xfId="37036" xr:uid="{00000000-0005-0000-0000-0000364B0000}"/>
    <cellStyle name="Vírgula 2 2 8 4 5" xfId="51199" xr:uid="{00000000-0005-0000-0000-0000374B0000}"/>
    <cellStyle name="Vírgula 2 2 8 5" xfId="10739" xr:uid="{00000000-0005-0000-0000-0000384B0000}"/>
    <cellStyle name="Vírgula 2 2 8 5 2" xfId="30464" xr:uid="{00000000-0005-0000-0000-0000394B0000}"/>
    <cellStyle name="Vírgula 2 2 8 5 3" xfId="40150" xr:uid="{00000000-0005-0000-0000-00003A4B0000}"/>
    <cellStyle name="Vírgula 2 2 8 5 4" xfId="51621" xr:uid="{00000000-0005-0000-0000-00003B4B0000}"/>
    <cellStyle name="Vírgula 2 2 8 6" xfId="13857" xr:uid="{00000000-0005-0000-0000-00003C4B0000}"/>
    <cellStyle name="Vírgula 2 2 8 6 2" xfId="44231" xr:uid="{00000000-0005-0000-0000-00003D4B0000}"/>
    <cellStyle name="Vírgula 2 2 8 7" xfId="14926" xr:uid="{00000000-0005-0000-0000-00003E4B0000}"/>
    <cellStyle name="Vírgula 2 2 8 8" xfId="20827" xr:uid="{00000000-0005-0000-0000-00003F4B0000}"/>
    <cellStyle name="Vírgula 2 2 8 9" xfId="22841" xr:uid="{00000000-0005-0000-0000-0000404B0000}"/>
    <cellStyle name="Vírgula 2 2 9" xfId="1250" xr:uid="{00000000-0005-0000-0000-0000414B0000}"/>
    <cellStyle name="Vírgula 2 2 9 10" xfId="24888" xr:uid="{00000000-0005-0000-0000-0000424B0000}"/>
    <cellStyle name="Vírgula 2 2 9 11" xfId="36453" xr:uid="{00000000-0005-0000-0000-0000434B0000}"/>
    <cellStyle name="Vírgula 2 2 9 12" xfId="46806" xr:uid="{00000000-0005-0000-0000-0000444B0000}"/>
    <cellStyle name="Vírgula 2 2 9 13" xfId="54738" xr:uid="{00000000-0005-0000-0000-0000454B0000}"/>
    <cellStyle name="Vírgula 2 2 9 14" xfId="3315" xr:uid="{00000000-0005-0000-0000-0000464B0000}"/>
    <cellStyle name="Vírgula 2 2 9 2" xfId="2186" xr:uid="{00000000-0005-0000-0000-0000474B0000}"/>
    <cellStyle name="Vírgula 2 2 9 2 10" xfId="47737" xr:uid="{00000000-0005-0000-0000-0000484B0000}"/>
    <cellStyle name="Vírgula 2 2 9 2 11" xfId="55663" xr:uid="{00000000-0005-0000-0000-0000494B0000}"/>
    <cellStyle name="Vírgula 2 2 9 2 12" xfId="3316" xr:uid="{00000000-0005-0000-0000-00004A4B0000}"/>
    <cellStyle name="Vírgula 2 2 9 2 2" xfId="9036" xr:uid="{00000000-0005-0000-0000-00004B4B0000}"/>
    <cellStyle name="Vírgula 2 2 9 2 2 2" xfId="17140" xr:uid="{00000000-0005-0000-0000-00004C4B0000}"/>
    <cellStyle name="Vírgula 2 2 9 2 2 2 2" xfId="34296" xr:uid="{00000000-0005-0000-0000-00004D4B0000}"/>
    <cellStyle name="Vírgula 2 2 9 2 2 3" xfId="19958" xr:uid="{00000000-0005-0000-0000-00004E4B0000}"/>
    <cellStyle name="Vírgula 2 2 9 2 2 4" xfId="28794" xr:uid="{00000000-0005-0000-0000-00004F4B0000}"/>
    <cellStyle name="Vírgula 2 2 9 2 2 5" xfId="41988" xr:uid="{00000000-0005-0000-0000-0000504B0000}"/>
    <cellStyle name="Vírgula 2 2 9 2 2 6" xfId="49936" xr:uid="{00000000-0005-0000-0000-0000514B0000}"/>
    <cellStyle name="Vírgula 2 2 9 2 3" xfId="6837" xr:uid="{00000000-0005-0000-0000-0000524B0000}"/>
    <cellStyle name="Vírgula 2 2 9 2 3 2" xfId="13020" xr:uid="{00000000-0005-0000-0000-0000534B0000}"/>
    <cellStyle name="Vírgula 2 2 9 2 3 3" xfId="31545" xr:uid="{00000000-0005-0000-0000-0000544B0000}"/>
    <cellStyle name="Vírgula 2 2 9 2 3 4" xfId="45330" xr:uid="{00000000-0005-0000-0000-0000554B0000}"/>
    <cellStyle name="Vírgula 2 2 9 2 4" xfId="14929" xr:uid="{00000000-0005-0000-0000-0000564B0000}"/>
    <cellStyle name="Vírgula 2 2 9 2 5" xfId="18216" xr:uid="{00000000-0005-0000-0000-0000574B0000}"/>
    <cellStyle name="Vírgula 2 2 9 2 6" xfId="20830" xr:uid="{00000000-0005-0000-0000-0000584B0000}"/>
    <cellStyle name="Vírgula 2 2 9 2 7" xfId="22844" xr:uid="{00000000-0005-0000-0000-0000594B0000}"/>
    <cellStyle name="Vírgula 2 2 9 2 8" xfId="26043" xr:uid="{00000000-0005-0000-0000-00005A4B0000}"/>
    <cellStyle name="Vírgula 2 2 9 2 9" xfId="38366" xr:uid="{00000000-0005-0000-0000-00005B4B0000}"/>
    <cellStyle name="Vírgula 2 2 9 3" xfId="8165" xr:uid="{00000000-0005-0000-0000-00005C4B0000}"/>
    <cellStyle name="Vírgula 2 2 9 3 2" xfId="12121" xr:uid="{00000000-0005-0000-0000-00005D4B0000}"/>
    <cellStyle name="Vírgula 2 2 9 3 2 2" xfId="34295" xr:uid="{00000000-0005-0000-0000-00005E4B0000}"/>
    <cellStyle name="Vírgula 2 2 9 3 2 3" xfId="28793" xr:uid="{00000000-0005-0000-0000-00005F4B0000}"/>
    <cellStyle name="Vírgula 2 2 9 3 2 4" xfId="41987" xr:uid="{00000000-0005-0000-0000-0000604B0000}"/>
    <cellStyle name="Vírgula 2 2 9 3 2 5" xfId="53027" xr:uid="{00000000-0005-0000-0000-0000614B0000}"/>
    <cellStyle name="Vírgula 2 2 9 3 3" xfId="9599" xr:uid="{00000000-0005-0000-0000-0000624B0000}"/>
    <cellStyle name="Vírgula 2 2 9 3 3 2" xfId="31544" xr:uid="{00000000-0005-0000-0000-0000634B0000}"/>
    <cellStyle name="Vírgula 2 2 9 3 4" xfId="19088" xr:uid="{00000000-0005-0000-0000-0000644B0000}"/>
    <cellStyle name="Vírgula 2 2 9 3 5" xfId="26042" xr:uid="{00000000-0005-0000-0000-0000654B0000}"/>
    <cellStyle name="Vírgula 2 2 9 3 6" xfId="38365" xr:uid="{00000000-0005-0000-0000-0000664B0000}"/>
    <cellStyle name="Vírgula 2 2 9 3 7" xfId="49065" xr:uid="{00000000-0005-0000-0000-0000674B0000}"/>
    <cellStyle name="Vírgula 2 2 9 4" xfId="5910" xr:uid="{00000000-0005-0000-0000-0000684B0000}"/>
    <cellStyle name="Vírgula 2 2 9 4 2" xfId="11614" xr:uid="{00000000-0005-0000-0000-0000694B0000}"/>
    <cellStyle name="Vírgula 2 2 9 4 2 2" xfId="33443" xr:uid="{00000000-0005-0000-0000-00006A4B0000}"/>
    <cellStyle name="Vírgula 2 2 9 4 2 3" xfId="41135" xr:uid="{00000000-0005-0000-0000-00006B4B0000}"/>
    <cellStyle name="Vírgula 2 2 9 4 2 4" xfId="52596" xr:uid="{00000000-0005-0000-0000-00006C4B0000}"/>
    <cellStyle name="Vírgula 2 2 9 4 3" xfId="27941" xr:uid="{00000000-0005-0000-0000-00006D4B0000}"/>
    <cellStyle name="Vírgula 2 2 9 4 4" xfId="37264" xr:uid="{00000000-0005-0000-0000-00006E4B0000}"/>
    <cellStyle name="Vírgula 2 2 9 4 5" xfId="50408" xr:uid="{00000000-0005-0000-0000-00006F4B0000}"/>
    <cellStyle name="Vírgula 2 2 9 5" xfId="10870" xr:uid="{00000000-0005-0000-0000-0000704B0000}"/>
    <cellStyle name="Vírgula 2 2 9 5 2" xfId="30692" xr:uid="{00000000-0005-0000-0000-0000714B0000}"/>
    <cellStyle name="Vírgula 2 2 9 5 3" xfId="40378" xr:uid="{00000000-0005-0000-0000-0000724B0000}"/>
    <cellStyle name="Vírgula 2 2 9 5 4" xfId="51849" xr:uid="{00000000-0005-0000-0000-0000734B0000}"/>
    <cellStyle name="Vírgula 2 2 9 6" xfId="14085" xr:uid="{00000000-0005-0000-0000-0000744B0000}"/>
    <cellStyle name="Vírgula 2 2 9 6 2" xfId="44459" xr:uid="{00000000-0005-0000-0000-0000754B0000}"/>
    <cellStyle name="Vírgula 2 2 9 7" xfId="14928" xr:uid="{00000000-0005-0000-0000-0000764B0000}"/>
    <cellStyle name="Vírgula 2 2 9 8" xfId="20829" xr:uid="{00000000-0005-0000-0000-0000774B0000}"/>
    <cellStyle name="Vírgula 2 2 9 9" xfId="22843" xr:uid="{00000000-0005-0000-0000-0000784B0000}"/>
    <cellStyle name="Vírgula 2 20" xfId="14784" xr:uid="{00000000-0005-0000-0000-0000794B0000}"/>
    <cellStyle name="Vírgula 2 20 2" xfId="17776" xr:uid="{00000000-0005-0000-0000-00007A4B0000}"/>
    <cellStyle name="Vírgula 2 21" xfId="20673" xr:uid="{00000000-0005-0000-0000-00007B4B0000}"/>
    <cellStyle name="Vírgula 2 22" xfId="22687" xr:uid="{00000000-0005-0000-0000-00007C4B0000}"/>
    <cellStyle name="Vírgula 2 23" xfId="24231" xr:uid="{00000000-0005-0000-0000-00007D4B0000}"/>
    <cellStyle name="Vírgula 2 24" xfId="35682" xr:uid="{00000000-0005-0000-0000-00007E4B0000}"/>
    <cellStyle name="Vírgula 2 25" xfId="45572" xr:uid="{00000000-0005-0000-0000-00007F4B0000}"/>
    <cellStyle name="Vírgula 2 26" xfId="53508" xr:uid="{00000000-0005-0000-0000-0000804B0000}"/>
    <cellStyle name="Vírgula 2 27" xfId="3159" xr:uid="{00000000-0005-0000-0000-0000814B0000}"/>
    <cellStyle name="Vírgula 2 3" xfId="5" xr:uid="{00000000-0005-0000-0000-0000824B0000}"/>
    <cellStyle name="Vírgula 2 3 2" xfId="12" xr:uid="{00000000-0005-0000-0000-0000834B0000}"/>
    <cellStyle name="Vírgula 2 3 2 10" xfId="724" xr:uid="{00000000-0005-0000-0000-0000844B0000}"/>
    <cellStyle name="Vírgula 2 3 2 10 10" xfId="35855" xr:uid="{00000000-0005-0000-0000-0000854B0000}"/>
    <cellStyle name="Vírgula 2 3 2 10 11" xfId="46280" xr:uid="{00000000-0005-0000-0000-0000864B0000}"/>
    <cellStyle name="Vírgula 2 3 2 10 12" xfId="54212" xr:uid="{00000000-0005-0000-0000-0000874B0000}"/>
    <cellStyle name="Vírgula 2 3 2 10 13" xfId="3319" xr:uid="{00000000-0005-0000-0000-0000884B0000}"/>
    <cellStyle name="Vírgula 2 3 2 10 2" xfId="1672" xr:uid="{00000000-0005-0000-0000-0000894B0000}"/>
    <cellStyle name="Vírgula 2 3 2 10 2 10" xfId="47223" xr:uid="{00000000-0005-0000-0000-00008A4B0000}"/>
    <cellStyle name="Vírgula 2 3 2 10 2 11" xfId="55149" xr:uid="{00000000-0005-0000-0000-00008B4B0000}"/>
    <cellStyle name="Vírgula 2 3 2 10 2 12" xfId="3320" xr:uid="{00000000-0005-0000-0000-00008C4B0000}"/>
    <cellStyle name="Vírgula 2 3 2 10 2 2" xfId="8522" xr:uid="{00000000-0005-0000-0000-00008D4B0000}"/>
    <cellStyle name="Vírgula 2 3 2 10 2 2 2" xfId="17141" xr:uid="{00000000-0005-0000-0000-00008E4B0000}"/>
    <cellStyle name="Vírgula 2 3 2 10 2 2 2 2" xfId="34300" xr:uid="{00000000-0005-0000-0000-00008F4B0000}"/>
    <cellStyle name="Vírgula 2 3 2 10 2 2 3" xfId="19444" xr:uid="{00000000-0005-0000-0000-0000904B0000}"/>
    <cellStyle name="Vírgula 2 3 2 10 2 2 4" xfId="28798" xr:uid="{00000000-0005-0000-0000-0000914B0000}"/>
    <cellStyle name="Vírgula 2 3 2 10 2 2 5" xfId="41992" xr:uid="{00000000-0005-0000-0000-0000924B0000}"/>
    <cellStyle name="Vírgula 2 3 2 10 2 2 6" xfId="49422" xr:uid="{00000000-0005-0000-0000-0000934B0000}"/>
    <cellStyle name="Vírgula 2 3 2 10 2 3" xfId="6323" xr:uid="{00000000-0005-0000-0000-0000944B0000}"/>
    <cellStyle name="Vírgula 2 3 2 10 2 3 2" xfId="9961" xr:uid="{00000000-0005-0000-0000-0000954B0000}"/>
    <cellStyle name="Vírgula 2 3 2 10 2 3 3" xfId="31549" xr:uid="{00000000-0005-0000-0000-0000964B0000}"/>
    <cellStyle name="Vírgula 2 3 2 10 2 3 4" xfId="44816" xr:uid="{00000000-0005-0000-0000-0000974B0000}"/>
    <cellStyle name="Vírgula 2 3 2 10 2 4" xfId="14933" xr:uid="{00000000-0005-0000-0000-0000984B0000}"/>
    <cellStyle name="Vírgula 2 3 2 10 2 5" xfId="17927" xr:uid="{00000000-0005-0000-0000-0000994B0000}"/>
    <cellStyle name="Vírgula 2 3 2 10 2 6" xfId="20834" xr:uid="{00000000-0005-0000-0000-00009A4B0000}"/>
    <cellStyle name="Vírgula 2 3 2 10 2 7" xfId="22848" xr:uid="{00000000-0005-0000-0000-00009B4B0000}"/>
    <cellStyle name="Vírgula 2 3 2 10 2 8" xfId="26047" xr:uid="{00000000-0005-0000-0000-00009C4B0000}"/>
    <cellStyle name="Vírgula 2 3 2 10 2 9" xfId="38370" xr:uid="{00000000-0005-0000-0000-00009D4B0000}"/>
    <cellStyle name="Vírgula 2 3 2 10 3" xfId="7651" xr:uid="{00000000-0005-0000-0000-00009E4B0000}"/>
    <cellStyle name="Vírgula 2 3 2 10 3 2" xfId="12124" xr:uid="{00000000-0005-0000-0000-00009F4B0000}"/>
    <cellStyle name="Vírgula 2 3 2 10 3 2 2" xfId="34299" xr:uid="{00000000-0005-0000-0000-0000A04B0000}"/>
    <cellStyle name="Vírgula 2 3 2 10 3 2 3" xfId="41991" xr:uid="{00000000-0005-0000-0000-0000A14B0000}"/>
    <cellStyle name="Vírgula 2 3 2 10 3 2 4" xfId="53030" xr:uid="{00000000-0005-0000-0000-0000A24B0000}"/>
    <cellStyle name="Vírgula 2 3 2 10 3 3" xfId="18574" xr:uid="{00000000-0005-0000-0000-0000A34B0000}"/>
    <cellStyle name="Vírgula 2 3 2 10 3 4" xfId="28797" xr:uid="{00000000-0005-0000-0000-0000A44B0000}"/>
    <cellStyle name="Vírgula 2 3 2 10 3 5" xfId="38369" xr:uid="{00000000-0005-0000-0000-0000A54B0000}"/>
    <cellStyle name="Vírgula 2 3 2 10 3 6" xfId="48551" xr:uid="{00000000-0005-0000-0000-0000A64B0000}"/>
    <cellStyle name="Vírgula 2 3 2 10 4" xfId="5384" xr:uid="{00000000-0005-0000-0000-0000A74B0000}"/>
    <cellStyle name="Vírgula 2 3 2 10 4 2" xfId="12411" xr:uid="{00000000-0005-0000-0000-0000A84B0000}"/>
    <cellStyle name="Vírgula 2 3 2 10 4 3" xfId="31548" xr:uid="{00000000-0005-0000-0000-0000A94B0000}"/>
    <cellStyle name="Vírgula 2 3 2 10 4 4" xfId="39864" xr:uid="{00000000-0005-0000-0000-0000AA4B0000}"/>
    <cellStyle name="Vírgula 2 3 2 10 4 5" xfId="50638" xr:uid="{00000000-0005-0000-0000-0000AB4B0000}"/>
    <cellStyle name="Vírgula 2 3 2 10 5" xfId="13571" xr:uid="{00000000-0005-0000-0000-0000AC4B0000}"/>
    <cellStyle name="Vírgula 2 3 2 10 5 2" xfId="43945" xr:uid="{00000000-0005-0000-0000-0000AD4B0000}"/>
    <cellStyle name="Vírgula 2 3 2 10 6" xfId="14932" xr:uid="{00000000-0005-0000-0000-0000AE4B0000}"/>
    <cellStyle name="Vírgula 2 3 2 10 7" xfId="20833" xr:uid="{00000000-0005-0000-0000-0000AF4B0000}"/>
    <cellStyle name="Vírgula 2 3 2 10 8" xfId="22847" xr:uid="{00000000-0005-0000-0000-0000B04B0000}"/>
    <cellStyle name="Vírgula 2 3 2 10 9" xfId="26046" xr:uid="{00000000-0005-0000-0000-0000B14B0000}"/>
    <cellStyle name="Vírgula 2 3 2 11" xfId="610" xr:uid="{00000000-0005-0000-0000-0000B24B0000}"/>
    <cellStyle name="Vírgula 2 3 2 11 10" xfId="46166" xr:uid="{00000000-0005-0000-0000-0000B34B0000}"/>
    <cellStyle name="Vírgula 2 3 2 11 11" xfId="54098" xr:uid="{00000000-0005-0000-0000-0000B44B0000}"/>
    <cellStyle name="Vírgula 2 3 2 11 12" xfId="3321" xr:uid="{00000000-0005-0000-0000-0000B54B0000}"/>
    <cellStyle name="Vírgula 2 3 2 11 2" xfId="7537" xr:uid="{00000000-0005-0000-0000-0000B64B0000}"/>
    <cellStyle name="Vírgula 2 3 2 11 2 2" xfId="17142" xr:uid="{00000000-0005-0000-0000-0000B74B0000}"/>
    <cellStyle name="Vírgula 2 3 2 11 2 2 2" xfId="34301" xr:uid="{00000000-0005-0000-0000-0000B84B0000}"/>
    <cellStyle name="Vírgula 2 3 2 11 2 3" xfId="19330" xr:uid="{00000000-0005-0000-0000-0000B94B0000}"/>
    <cellStyle name="Vírgula 2 3 2 11 2 4" xfId="28799" xr:uid="{00000000-0005-0000-0000-0000BA4B0000}"/>
    <cellStyle name="Vírgula 2 3 2 11 2 5" xfId="41993" xr:uid="{00000000-0005-0000-0000-0000BB4B0000}"/>
    <cellStyle name="Vírgula 2 3 2 11 2 6" xfId="48437" xr:uid="{00000000-0005-0000-0000-0000BC4B0000}"/>
    <cellStyle name="Vírgula 2 3 2 11 3" xfId="5270" xr:uid="{00000000-0005-0000-0000-0000BD4B0000}"/>
    <cellStyle name="Vírgula 2 3 2 11 3 2" xfId="9325" xr:uid="{00000000-0005-0000-0000-0000BE4B0000}"/>
    <cellStyle name="Vírgula 2 3 2 11 3 3" xfId="31550" xr:uid="{00000000-0005-0000-0000-0000BF4B0000}"/>
    <cellStyle name="Vírgula 2 3 2 11 3 4" xfId="43831" xr:uid="{00000000-0005-0000-0000-0000C04B0000}"/>
    <cellStyle name="Vírgula 2 3 2 11 4" xfId="14934" xr:uid="{00000000-0005-0000-0000-0000C14B0000}"/>
    <cellStyle name="Vírgula 2 3 2 11 5" xfId="17813" xr:uid="{00000000-0005-0000-0000-0000C24B0000}"/>
    <cellStyle name="Vírgula 2 3 2 11 6" xfId="20835" xr:uid="{00000000-0005-0000-0000-0000C34B0000}"/>
    <cellStyle name="Vírgula 2 3 2 11 7" xfId="22849" xr:uid="{00000000-0005-0000-0000-0000C44B0000}"/>
    <cellStyle name="Vírgula 2 3 2 11 8" xfId="26048" xr:uid="{00000000-0005-0000-0000-0000C54B0000}"/>
    <cellStyle name="Vírgula 2 3 2 11 9" xfId="38371" xr:uid="{00000000-0005-0000-0000-0000C64B0000}"/>
    <cellStyle name="Vírgula 2 3 2 12" xfId="1558" xr:uid="{00000000-0005-0000-0000-0000C74B0000}"/>
    <cellStyle name="Vírgula 2 3 2 12 10" xfId="55035" xr:uid="{00000000-0005-0000-0000-0000C84B0000}"/>
    <cellStyle name="Vírgula 2 3 2 12 11" xfId="3322" xr:uid="{00000000-0005-0000-0000-0000C94B0000}"/>
    <cellStyle name="Vírgula 2 3 2 12 2" xfId="8408" xr:uid="{00000000-0005-0000-0000-0000CA4B0000}"/>
    <cellStyle name="Vírgula 2 3 2 12 2 2" xfId="17143" xr:uid="{00000000-0005-0000-0000-0000CB4B0000}"/>
    <cellStyle name="Vírgula 2 3 2 12 2 2 2" xfId="34302" xr:uid="{00000000-0005-0000-0000-0000CC4B0000}"/>
    <cellStyle name="Vírgula 2 3 2 12 2 3" xfId="28800" xr:uid="{00000000-0005-0000-0000-0000CD4B0000}"/>
    <cellStyle name="Vírgula 2 3 2 12 2 4" xfId="41994" xr:uid="{00000000-0005-0000-0000-0000CE4B0000}"/>
    <cellStyle name="Vírgula 2 3 2 12 2 5" xfId="49308" xr:uid="{00000000-0005-0000-0000-0000CF4B0000}"/>
    <cellStyle name="Vírgula 2 3 2 12 3" xfId="6209" xr:uid="{00000000-0005-0000-0000-0000D04B0000}"/>
    <cellStyle name="Vírgula 2 3 2 12 3 2" xfId="31551" xr:uid="{00000000-0005-0000-0000-0000D14B0000}"/>
    <cellStyle name="Vírgula 2 3 2 12 3 3" xfId="44702" xr:uid="{00000000-0005-0000-0000-0000D24B0000}"/>
    <cellStyle name="Vírgula 2 3 2 12 4" xfId="18460" xr:uid="{00000000-0005-0000-0000-0000D34B0000}"/>
    <cellStyle name="Vírgula 2 3 2 12 5" xfId="20836" xr:uid="{00000000-0005-0000-0000-0000D44B0000}"/>
    <cellStyle name="Vírgula 2 3 2 12 6" xfId="22850" xr:uid="{00000000-0005-0000-0000-0000D54B0000}"/>
    <cellStyle name="Vírgula 2 3 2 12 7" xfId="26049" xr:uid="{00000000-0005-0000-0000-0000D64B0000}"/>
    <cellStyle name="Vírgula 2 3 2 12 8" xfId="38372" xr:uid="{00000000-0005-0000-0000-0000D74B0000}"/>
    <cellStyle name="Vírgula 2 3 2 12 9" xfId="47109" xr:uid="{00000000-0005-0000-0000-0000D84B0000}"/>
    <cellStyle name="Vírgula 2 3 2 13" xfId="7080" xr:uid="{00000000-0005-0000-0000-0000D94B0000}"/>
    <cellStyle name="Vírgula 2 3 2 13 2" xfId="12123" xr:uid="{00000000-0005-0000-0000-0000DA4B0000}"/>
    <cellStyle name="Vírgula 2 3 2 13 2 2" xfId="34298" xr:uid="{00000000-0005-0000-0000-0000DB4B0000}"/>
    <cellStyle name="Vírgula 2 3 2 13 2 3" xfId="28796" xr:uid="{00000000-0005-0000-0000-0000DC4B0000}"/>
    <cellStyle name="Vírgula 2 3 2 13 2 4" xfId="41990" xr:uid="{00000000-0005-0000-0000-0000DD4B0000}"/>
    <cellStyle name="Vírgula 2 3 2 13 2 5" xfId="53029" xr:uid="{00000000-0005-0000-0000-0000DE4B0000}"/>
    <cellStyle name="Vírgula 2 3 2 13 3" xfId="13297" xr:uid="{00000000-0005-0000-0000-0000DF4B0000}"/>
    <cellStyle name="Vírgula 2 3 2 13 3 2" xfId="31547" xr:uid="{00000000-0005-0000-0000-0000E04B0000}"/>
    <cellStyle name="Vírgula 2 3 2 13 4" xfId="26045" xr:uid="{00000000-0005-0000-0000-0000E14B0000}"/>
    <cellStyle name="Vírgula 2 3 2 13 5" xfId="38368" xr:uid="{00000000-0005-0000-0000-0000E24B0000}"/>
    <cellStyle name="Vírgula 2 3 2 13 6" xfId="47980" xr:uid="{00000000-0005-0000-0000-0000E34B0000}"/>
    <cellStyle name="Vírgula 2 3 2 14" xfId="4704" xr:uid="{00000000-0005-0000-0000-0000E44B0000}"/>
    <cellStyle name="Vírgula 2 3 2 14 2" xfId="11100" xr:uid="{00000000-0005-0000-0000-0000E54B0000}"/>
    <cellStyle name="Vírgula 2 3 2 14 2 2" xfId="32929" xr:uid="{00000000-0005-0000-0000-0000E64B0000}"/>
    <cellStyle name="Vírgula 2 3 2 14 2 3" xfId="40621" xr:uid="{00000000-0005-0000-0000-0000E74B0000}"/>
    <cellStyle name="Vírgula 2 3 2 14 2 4" xfId="52082" xr:uid="{00000000-0005-0000-0000-0000E84B0000}"/>
    <cellStyle name="Vírgula 2 3 2 14 3" xfId="27427" xr:uid="{00000000-0005-0000-0000-0000E94B0000}"/>
    <cellStyle name="Vírgula 2 3 2 14 4" xfId="36750" xr:uid="{00000000-0005-0000-0000-0000EA4B0000}"/>
    <cellStyle name="Vírgula 2 3 2 14 5" xfId="50856" xr:uid="{00000000-0005-0000-0000-0000EB4B0000}"/>
    <cellStyle name="Vírgula 2 3 2 15" xfId="10507" xr:uid="{00000000-0005-0000-0000-0000EC4B0000}"/>
    <cellStyle name="Vírgula 2 3 2 15 2" xfId="10428" xr:uid="{00000000-0005-0000-0000-0000ED4B0000}"/>
    <cellStyle name="Vírgula 2 3 2 15 2 2" xfId="45620" xr:uid="{00000000-0005-0000-0000-0000EE4B0000}"/>
    <cellStyle name="Vírgula 2 3 2 15 3" xfId="30178" xr:uid="{00000000-0005-0000-0000-0000EF4B0000}"/>
    <cellStyle name="Vírgula 2 3 2 15 4" xfId="39750" xr:uid="{00000000-0005-0000-0000-0000F04B0000}"/>
    <cellStyle name="Vírgula 2 3 2 15 5" xfId="51228" xr:uid="{00000000-0005-0000-0000-0000F14B0000}"/>
    <cellStyle name="Vírgula 2 3 2 16" xfId="10311" xr:uid="{00000000-0005-0000-0000-0000F24B0000}"/>
    <cellStyle name="Vírgula 2 3 2 16 2" xfId="43372" xr:uid="{00000000-0005-0000-0000-0000F34B0000}"/>
    <cellStyle name="Vírgula 2 3 2 16 3" xfId="51480" xr:uid="{00000000-0005-0000-0000-0000F44B0000}"/>
    <cellStyle name="Vírgula 2 3 2 17" xfId="14931" xr:uid="{00000000-0005-0000-0000-0000F54B0000}"/>
    <cellStyle name="Vírgula 2 3 2 18" xfId="20832" xr:uid="{00000000-0005-0000-0000-0000F64B0000}"/>
    <cellStyle name="Vírgula 2 3 2 19" xfId="22846" xr:uid="{00000000-0005-0000-0000-0000F74B0000}"/>
    <cellStyle name="Vírgula 2 3 2 2" xfId="23" xr:uid="{00000000-0005-0000-0000-0000F84B0000}"/>
    <cellStyle name="Vírgula 2 3 2 2 10" xfId="1569" xr:uid="{00000000-0005-0000-0000-0000F94B0000}"/>
    <cellStyle name="Vírgula 2 3 2 2 10 10" xfId="55046" xr:uid="{00000000-0005-0000-0000-0000FA4B0000}"/>
    <cellStyle name="Vírgula 2 3 2 2 10 11" xfId="3324" xr:uid="{00000000-0005-0000-0000-0000FB4B0000}"/>
    <cellStyle name="Vírgula 2 3 2 2 10 2" xfId="8419" xr:uid="{00000000-0005-0000-0000-0000FC4B0000}"/>
    <cellStyle name="Vírgula 2 3 2 2 10 2 2" xfId="17144" xr:uid="{00000000-0005-0000-0000-0000FD4B0000}"/>
    <cellStyle name="Vírgula 2 3 2 2 10 2 2 2" xfId="34304" xr:uid="{00000000-0005-0000-0000-0000FE4B0000}"/>
    <cellStyle name="Vírgula 2 3 2 2 10 2 3" xfId="28802" xr:uid="{00000000-0005-0000-0000-0000FF4B0000}"/>
    <cellStyle name="Vírgula 2 3 2 2 10 2 4" xfId="41996" xr:uid="{00000000-0005-0000-0000-0000004C0000}"/>
    <cellStyle name="Vírgula 2 3 2 2 10 2 5" xfId="49319" xr:uid="{00000000-0005-0000-0000-0000014C0000}"/>
    <cellStyle name="Vírgula 2 3 2 2 10 3" xfId="6220" xr:uid="{00000000-0005-0000-0000-0000024C0000}"/>
    <cellStyle name="Vírgula 2 3 2 2 10 3 2" xfId="31553" xr:uid="{00000000-0005-0000-0000-0000034C0000}"/>
    <cellStyle name="Vírgula 2 3 2 2 10 3 3" xfId="44713" xr:uid="{00000000-0005-0000-0000-0000044C0000}"/>
    <cellStyle name="Vírgula 2 3 2 2 10 4" xfId="18471" xr:uid="{00000000-0005-0000-0000-0000054C0000}"/>
    <cellStyle name="Vírgula 2 3 2 2 10 5" xfId="20838" xr:uid="{00000000-0005-0000-0000-0000064C0000}"/>
    <cellStyle name="Vírgula 2 3 2 2 10 6" xfId="22852" xr:uid="{00000000-0005-0000-0000-0000074C0000}"/>
    <cellStyle name="Vírgula 2 3 2 2 10 7" xfId="26051" xr:uid="{00000000-0005-0000-0000-0000084C0000}"/>
    <cellStyle name="Vírgula 2 3 2 2 10 8" xfId="38374" xr:uid="{00000000-0005-0000-0000-0000094C0000}"/>
    <cellStyle name="Vírgula 2 3 2 2 10 9" xfId="47120" xr:uid="{00000000-0005-0000-0000-00000A4C0000}"/>
    <cellStyle name="Vírgula 2 3 2 2 11" xfId="7091" xr:uid="{00000000-0005-0000-0000-00000B4C0000}"/>
    <cellStyle name="Vírgula 2 3 2 2 11 2" xfId="12125" xr:uid="{00000000-0005-0000-0000-00000C4C0000}"/>
    <cellStyle name="Vírgula 2 3 2 2 11 2 2" xfId="34303" xr:uid="{00000000-0005-0000-0000-00000D4C0000}"/>
    <cellStyle name="Vírgula 2 3 2 2 11 2 3" xfId="28801" xr:uid="{00000000-0005-0000-0000-00000E4C0000}"/>
    <cellStyle name="Vírgula 2 3 2 2 11 2 4" xfId="41995" xr:uid="{00000000-0005-0000-0000-00000F4C0000}"/>
    <cellStyle name="Vírgula 2 3 2 2 11 2 5" xfId="53031" xr:uid="{00000000-0005-0000-0000-0000104C0000}"/>
    <cellStyle name="Vírgula 2 3 2 2 11 3" xfId="9554" xr:uid="{00000000-0005-0000-0000-0000114C0000}"/>
    <cellStyle name="Vírgula 2 3 2 2 11 3 2" xfId="31552" xr:uid="{00000000-0005-0000-0000-0000124C0000}"/>
    <cellStyle name="Vírgula 2 3 2 2 11 4" xfId="26050" xr:uid="{00000000-0005-0000-0000-0000134C0000}"/>
    <cellStyle name="Vírgula 2 3 2 2 11 5" xfId="38373" xr:uid="{00000000-0005-0000-0000-0000144C0000}"/>
    <cellStyle name="Vírgula 2 3 2 2 11 6" xfId="47991" xr:uid="{00000000-0005-0000-0000-0000154C0000}"/>
    <cellStyle name="Vírgula 2 3 2 2 12" xfId="4715" xr:uid="{00000000-0005-0000-0000-0000164C0000}"/>
    <cellStyle name="Vírgula 2 3 2 2 12 2" xfId="11111" xr:uid="{00000000-0005-0000-0000-0000174C0000}"/>
    <cellStyle name="Vírgula 2 3 2 2 12 2 2" xfId="32940" xr:uid="{00000000-0005-0000-0000-0000184C0000}"/>
    <cellStyle name="Vírgula 2 3 2 2 12 2 3" xfId="40632" xr:uid="{00000000-0005-0000-0000-0000194C0000}"/>
    <cellStyle name="Vírgula 2 3 2 2 12 2 4" xfId="52093" xr:uid="{00000000-0005-0000-0000-00001A4C0000}"/>
    <cellStyle name="Vírgula 2 3 2 2 12 3" xfId="27438" xr:uid="{00000000-0005-0000-0000-00001B4C0000}"/>
    <cellStyle name="Vírgula 2 3 2 2 12 4" xfId="36761" xr:uid="{00000000-0005-0000-0000-00001C4C0000}"/>
    <cellStyle name="Vírgula 2 3 2 2 12 5" xfId="51089" xr:uid="{00000000-0005-0000-0000-00001D4C0000}"/>
    <cellStyle name="Vírgula 2 3 2 2 13" xfId="10336" xr:uid="{00000000-0005-0000-0000-00001E4C0000}"/>
    <cellStyle name="Vírgula 2 3 2 2 13 2" xfId="10225" xr:uid="{00000000-0005-0000-0000-00001F4C0000}"/>
    <cellStyle name="Vírgula 2 3 2 2 13 2 2" xfId="50442" xr:uid="{00000000-0005-0000-0000-0000204C0000}"/>
    <cellStyle name="Vírgula 2 3 2 2 13 3" xfId="30189" xr:uid="{00000000-0005-0000-0000-0000214C0000}"/>
    <cellStyle name="Vírgula 2 3 2 2 13 4" xfId="39761" xr:uid="{00000000-0005-0000-0000-0000224C0000}"/>
    <cellStyle name="Vírgula 2 3 2 2 13 5" xfId="50449" xr:uid="{00000000-0005-0000-0000-0000234C0000}"/>
    <cellStyle name="Vírgula 2 3 2 2 14" xfId="9515" xr:uid="{00000000-0005-0000-0000-0000244C0000}"/>
    <cellStyle name="Vírgula 2 3 2 2 14 2" xfId="43383" xr:uid="{00000000-0005-0000-0000-0000254C0000}"/>
    <cellStyle name="Vírgula 2 3 2 2 14 3" xfId="47086" xr:uid="{00000000-0005-0000-0000-0000264C0000}"/>
    <cellStyle name="Vírgula 2 3 2 2 15" xfId="14935" xr:uid="{00000000-0005-0000-0000-0000274C0000}"/>
    <cellStyle name="Vírgula 2 3 2 2 16" xfId="20837" xr:uid="{00000000-0005-0000-0000-0000284C0000}"/>
    <cellStyle name="Vírgula 2 3 2 2 17" xfId="22851" xr:uid="{00000000-0005-0000-0000-0000294C0000}"/>
    <cellStyle name="Vírgula 2 3 2 2 18" xfId="24247" xr:uid="{00000000-0005-0000-0000-00002A4C0000}"/>
    <cellStyle name="Vírgula 2 3 2 2 19" xfId="35698" xr:uid="{00000000-0005-0000-0000-00002B4C0000}"/>
    <cellStyle name="Vírgula 2 3 2 2 2" xfId="202" xr:uid="{00000000-0005-0000-0000-00002C4C0000}"/>
    <cellStyle name="Vírgula 2 3 2 2 2 10" xfId="14937" xr:uid="{00000000-0005-0000-0000-00002D4C0000}"/>
    <cellStyle name="Vírgula 2 3 2 2 2 11" xfId="20839" xr:uid="{00000000-0005-0000-0000-00002E4C0000}"/>
    <cellStyle name="Vírgula 2 3 2 2 2 12" xfId="22853" xr:uid="{00000000-0005-0000-0000-00002F4C0000}"/>
    <cellStyle name="Vírgula 2 3 2 2 2 13" xfId="24484" xr:uid="{00000000-0005-0000-0000-0000304C0000}"/>
    <cellStyle name="Vírgula 2 3 2 2 2 14" xfId="35797" xr:uid="{00000000-0005-0000-0000-0000314C0000}"/>
    <cellStyle name="Vírgula 2 3 2 2 2 15" xfId="45759" xr:uid="{00000000-0005-0000-0000-0000324C0000}"/>
    <cellStyle name="Vírgula 2 3 2 2 2 16" xfId="53692" xr:uid="{00000000-0005-0000-0000-0000334C0000}"/>
    <cellStyle name="Vírgula 2 3 2 2 2 17" xfId="3325" xr:uid="{00000000-0005-0000-0000-0000344C0000}"/>
    <cellStyle name="Vírgula 2 3 2 2 2 2" xfId="483" xr:uid="{00000000-0005-0000-0000-0000354C0000}"/>
    <cellStyle name="Vírgula 2 3 2 2 2 2 10" xfId="22854" xr:uid="{00000000-0005-0000-0000-0000364C0000}"/>
    <cellStyle name="Vírgula 2 3 2 2 2 2 11" xfId="24760" xr:uid="{00000000-0005-0000-0000-0000374C0000}"/>
    <cellStyle name="Vírgula 2 3 2 2 2 2 12" xfId="36325" xr:uid="{00000000-0005-0000-0000-0000384C0000}"/>
    <cellStyle name="Vírgula 2 3 2 2 2 2 13" xfId="46039" xr:uid="{00000000-0005-0000-0000-0000394C0000}"/>
    <cellStyle name="Vírgula 2 3 2 2 2 2 14" xfId="53971" xr:uid="{00000000-0005-0000-0000-00003A4C0000}"/>
    <cellStyle name="Vírgula 2 3 2 2 2 2 15" xfId="3326" xr:uid="{00000000-0005-0000-0000-00003B4C0000}"/>
    <cellStyle name="Vírgula 2 3 2 2 2 2 2" xfId="1146" xr:uid="{00000000-0005-0000-0000-00003C4C0000}"/>
    <cellStyle name="Vírgula 2 3 2 2 2 2 2 10" xfId="46702" xr:uid="{00000000-0005-0000-0000-00003D4C0000}"/>
    <cellStyle name="Vírgula 2 3 2 2 2 2 2 11" xfId="54634" xr:uid="{00000000-0005-0000-0000-00003E4C0000}"/>
    <cellStyle name="Vírgula 2 3 2 2 2 2 2 12" xfId="3327" xr:uid="{00000000-0005-0000-0000-00003F4C0000}"/>
    <cellStyle name="Vírgula 2 3 2 2 2 2 2 2" xfId="8061" xr:uid="{00000000-0005-0000-0000-0000404C0000}"/>
    <cellStyle name="Vírgula 2 3 2 2 2 2 2 2 2" xfId="9623" xr:uid="{00000000-0005-0000-0000-0000414C0000}"/>
    <cellStyle name="Vírgula 2 3 2 2 2 2 2 2 2 2" xfId="34307" xr:uid="{00000000-0005-0000-0000-0000424C0000}"/>
    <cellStyle name="Vírgula 2 3 2 2 2 2 2 2 3" xfId="12063" xr:uid="{00000000-0005-0000-0000-0000434C0000}"/>
    <cellStyle name="Vírgula 2 3 2 2 2 2 2 2 4" xfId="19854" xr:uid="{00000000-0005-0000-0000-0000444C0000}"/>
    <cellStyle name="Vírgula 2 3 2 2 2 2 2 2 5" xfId="28805" xr:uid="{00000000-0005-0000-0000-0000454C0000}"/>
    <cellStyle name="Vírgula 2 3 2 2 2 2 2 2 6" xfId="41999" xr:uid="{00000000-0005-0000-0000-0000464C0000}"/>
    <cellStyle name="Vírgula 2 3 2 2 2 2 2 2 7" xfId="48961" xr:uid="{00000000-0005-0000-0000-0000474C0000}"/>
    <cellStyle name="Vírgula 2 3 2 2 2 2 2 3" xfId="5806" xr:uid="{00000000-0005-0000-0000-0000484C0000}"/>
    <cellStyle name="Vírgula 2 3 2 2 2 2 2 3 2" xfId="16298" xr:uid="{00000000-0005-0000-0000-0000494C0000}"/>
    <cellStyle name="Vírgula 2 3 2 2 2 2 2 3 3" xfId="31556" xr:uid="{00000000-0005-0000-0000-00004A4C0000}"/>
    <cellStyle name="Vírgula 2 3 2 2 2 2 2 3 4" xfId="44355" xr:uid="{00000000-0005-0000-0000-00004B4C0000}"/>
    <cellStyle name="Vírgula 2 3 2 2 2 2 2 4" xfId="13981" xr:uid="{00000000-0005-0000-0000-00004C4C0000}"/>
    <cellStyle name="Vírgula 2 3 2 2 2 2 2 5" xfId="14939" xr:uid="{00000000-0005-0000-0000-00004D4C0000}"/>
    <cellStyle name="Vírgula 2 3 2 2 2 2 2 6" xfId="20841" xr:uid="{00000000-0005-0000-0000-00004E4C0000}"/>
    <cellStyle name="Vírgula 2 3 2 2 2 2 2 7" xfId="22855" xr:uid="{00000000-0005-0000-0000-00004F4C0000}"/>
    <cellStyle name="Vírgula 2 3 2 2 2 2 2 8" xfId="26054" xr:uid="{00000000-0005-0000-0000-0000504C0000}"/>
    <cellStyle name="Vírgula 2 3 2 2 2 2 2 9" xfId="38377" xr:uid="{00000000-0005-0000-0000-0000514C0000}"/>
    <cellStyle name="Vírgula 2 3 2 2 2 2 3" xfId="2082" xr:uid="{00000000-0005-0000-0000-0000524C0000}"/>
    <cellStyle name="Vírgula 2 3 2 2 2 2 3 10" xfId="47633" xr:uid="{00000000-0005-0000-0000-0000534C0000}"/>
    <cellStyle name="Vírgula 2 3 2 2 2 2 3 11" xfId="55559" xr:uid="{00000000-0005-0000-0000-0000544C0000}"/>
    <cellStyle name="Vírgula 2 3 2 2 2 2 3 12" xfId="3328" xr:uid="{00000000-0005-0000-0000-0000554C0000}"/>
    <cellStyle name="Vírgula 2 3 2 2 2 2 3 2" xfId="8932" xr:uid="{00000000-0005-0000-0000-0000564C0000}"/>
    <cellStyle name="Vírgula 2 3 2 2 2 2 3 2 2" xfId="17145" xr:uid="{00000000-0005-0000-0000-0000574C0000}"/>
    <cellStyle name="Vírgula 2 3 2 2 2 2 3 2 2 2" xfId="34308" xr:uid="{00000000-0005-0000-0000-0000584C0000}"/>
    <cellStyle name="Vírgula 2 3 2 2 2 2 3 2 3" xfId="28806" xr:uid="{00000000-0005-0000-0000-0000594C0000}"/>
    <cellStyle name="Vírgula 2 3 2 2 2 2 3 2 4" xfId="42000" xr:uid="{00000000-0005-0000-0000-00005A4C0000}"/>
    <cellStyle name="Vírgula 2 3 2 2 2 2 3 2 5" xfId="49832" xr:uid="{00000000-0005-0000-0000-00005B4C0000}"/>
    <cellStyle name="Vírgula 2 3 2 2 2 2 3 3" xfId="6733" xr:uid="{00000000-0005-0000-0000-00005C4C0000}"/>
    <cellStyle name="Vírgula 2 3 2 2 2 2 3 3 2" xfId="31557" xr:uid="{00000000-0005-0000-0000-00005D4C0000}"/>
    <cellStyle name="Vírgula 2 3 2 2 2 2 3 3 3" xfId="45226" xr:uid="{00000000-0005-0000-0000-00005E4C0000}"/>
    <cellStyle name="Vírgula 2 3 2 2 2 2 3 4" xfId="14940" xr:uid="{00000000-0005-0000-0000-00005F4C0000}"/>
    <cellStyle name="Vírgula 2 3 2 2 2 2 3 5" xfId="18984" xr:uid="{00000000-0005-0000-0000-0000604C0000}"/>
    <cellStyle name="Vírgula 2 3 2 2 2 2 3 6" xfId="20842" xr:uid="{00000000-0005-0000-0000-0000614C0000}"/>
    <cellStyle name="Vírgula 2 3 2 2 2 2 3 7" xfId="22856" xr:uid="{00000000-0005-0000-0000-0000624C0000}"/>
    <cellStyle name="Vírgula 2 3 2 2 2 2 3 8" xfId="26055" xr:uid="{00000000-0005-0000-0000-0000634C0000}"/>
    <cellStyle name="Vírgula 2 3 2 2 2 2 3 9" xfId="38378" xr:uid="{00000000-0005-0000-0000-0000644C0000}"/>
    <cellStyle name="Vírgula 2 3 2 2 2 2 4" xfId="7434" xr:uid="{00000000-0005-0000-0000-0000654C0000}"/>
    <cellStyle name="Vírgula 2 3 2 2 2 2 4 2" xfId="12126" xr:uid="{00000000-0005-0000-0000-0000664C0000}"/>
    <cellStyle name="Vírgula 2 3 2 2 2 2 4 2 2" xfId="34306" xr:uid="{00000000-0005-0000-0000-0000674C0000}"/>
    <cellStyle name="Vírgula 2 3 2 2 2 2 4 2 3" xfId="28804" xr:uid="{00000000-0005-0000-0000-0000684C0000}"/>
    <cellStyle name="Vírgula 2 3 2 2 2 2 4 2 4" xfId="41998" xr:uid="{00000000-0005-0000-0000-0000694C0000}"/>
    <cellStyle name="Vírgula 2 3 2 2 2 2 4 2 5" xfId="53032" xr:uid="{00000000-0005-0000-0000-00006A4C0000}"/>
    <cellStyle name="Vírgula 2 3 2 2 2 2 4 3" xfId="13430" xr:uid="{00000000-0005-0000-0000-00006B4C0000}"/>
    <cellStyle name="Vírgula 2 3 2 2 2 2 4 3 2" xfId="31555" xr:uid="{00000000-0005-0000-0000-00006C4C0000}"/>
    <cellStyle name="Vírgula 2 3 2 2 2 2 4 4" xfId="26053" xr:uid="{00000000-0005-0000-0000-00006D4C0000}"/>
    <cellStyle name="Vírgula 2 3 2 2 2 2 4 5" xfId="38376" xr:uid="{00000000-0005-0000-0000-00006E4C0000}"/>
    <cellStyle name="Vírgula 2 3 2 2 2 2 4 6" xfId="48334" xr:uid="{00000000-0005-0000-0000-00006F4C0000}"/>
    <cellStyle name="Vírgula 2 3 2 2 2 2 5" xfId="5143" xr:uid="{00000000-0005-0000-0000-0000704C0000}"/>
    <cellStyle name="Vírgula 2 3 2 2 2 2 5 2" xfId="11510" xr:uid="{00000000-0005-0000-0000-0000714C0000}"/>
    <cellStyle name="Vírgula 2 3 2 2 2 2 5 2 2" xfId="33339" xr:uid="{00000000-0005-0000-0000-0000724C0000}"/>
    <cellStyle name="Vírgula 2 3 2 2 2 2 5 2 3" xfId="41031" xr:uid="{00000000-0005-0000-0000-0000734C0000}"/>
    <cellStyle name="Vírgula 2 3 2 2 2 2 5 2 4" xfId="52492" xr:uid="{00000000-0005-0000-0000-0000744C0000}"/>
    <cellStyle name="Vírgula 2 3 2 2 2 2 5 3" xfId="27837" xr:uid="{00000000-0005-0000-0000-0000754C0000}"/>
    <cellStyle name="Vírgula 2 3 2 2 2 2 5 4" xfId="37160" xr:uid="{00000000-0005-0000-0000-0000764C0000}"/>
    <cellStyle name="Vírgula 2 3 2 2 2 2 5 5" xfId="50251" xr:uid="{00000000-0005-0000-0000-0000774C0000}"/>
    <cellStyle name="Vírgula 2 3 2 2 2 2 6" xfId="10813" xr:uid="{00000000-0005-0000-0000-0000784C0000}"/>
    <cellStyle name="Vírgula 2 3 2 2 2 2 6 2" xfId="30588" xr:uid="{00000000-0005-0000-0000-0000794C0000}"/>
    <cellStyle name="Vírgula 2 3 2 2 2 2 6 3" xfId="40274" xr:uid="{00000000-0005-0000-0000-00007A4C0000}"/>
    <cellStyle name="Vírgula 2 3 2 2 2 2 6 4" xfId="51745" xr:uid="{00000000-0005-0000-0000-00007B4C0000}"/>
    <cellStyle name="Vírgula 2 3 2 2 2 2 7" xfId="13468" xr:uid="{00000000-0005-0000-0000-00007C4C0000}"/>
    <cellStyle name="Vírgula 2 3 2 2 2 2 7 2" xfId="43728" xr:uid="{00000000-0005-0000-0000-00007D4C0000}"/>
    <cellStyle name="Vírgula 2 3 2 2 2 2 8" xfId="14938" xr:uid="{00000000-0005-0000-0000-00007E4C0000}"/>
    <cellStyle name="Vírgula 2 3 2 2 2 2 9" xfId="20840" xr:uid="{00000000-0005-0000-0000-00007F4C0000}"/>
    <cellStyle name="Vírgula 2 3 2 2 2 3" xfId="1398" xr:uid="{00000000-0005-0000-0000-0000804C0000}"/>
    <cellStyle name="Vírgula 2 3 2 2 2 3 10" xfId="25036" xr:uid="{00000000-0005-0000-0000-0000814C0000}"/>
    <cellStyle name="Vírgula 2 3 2 2 2 3 11" xfId="36601" xr:uid="{00000000-0005-0000-0000-0000824C0000}"/>
    <cellStyle name="Vírgula 2 3 2 2 2 3 12" xfId="46954" xr:uid="{00000000-0005-0000-0000-0000834C0000}"/>
    <cellStyle name="Vírgula 2 3 2 2 2 3 13" xfId="54886" xr:uid="{00000000-0005-0000-0000-0000844C0000}"/>
    <cellStyle name="Vírgula 2 3 2 2 2 3 14" xfId="3329" xr:uid="{00000000-0005-0000-0000-0000854C0000}"/>
    <cellStyle name="Vírgula 2 3 2 2 2 3 2" xfId="2310" xr:uid="{00000000-0005-0000-0000-0000864C0000}"/>
    <cellStyle name="Vírgula 2 3 2 2 2 3 2 10" xfId="47861" xr:uid="{00000000-0005-0000-0000-0000874C0000}"/>
    <cellStyle name="Vírgula 2 3 2 2 2 3 2 11" xfId="55787" xr:uid="{00000000-0005-0000-0000-0000884C0000}"/>
    <cellStyle name="Vírgula 2 3 2 2 2 3 2 12" xfId="3330" xr:uid="{00000000-0005-0000-0000-0000894C0000}"/>
    <cellStyle name="Vírgula 2 3 2 2 2 3 2 2" xfId="9160" xr:uid="{00000000-0005-0000-0000-00008A4C0000}"/>
    <cellStyle name="Vírgula 2 3 2 2 2 3 2 2 2" xfId="17146" xr:uid="{00000000-0005-0000-0000-00008B4C0000}"/>
    <cellStyle name="Vírgula 2 3 2 2 2 3 2 2 2 2" xfId="34310" xr:uid="{00000000-0005-0000-0000-00008C4C0000}"/>
    <cellStyle name="Vírgula 2 3 2 2 2 3 2 2 3" xfId="20082" xr:uid="{00000000-0005-0000-0000-00008D4C0000}"/>
    <cellStyle name="Vírgula 2 3 2 2 2 3 2 2 4" xfId="28808" xr:uid="{00000000-0005-0000-0000-00008E4C0000}"/>
    <cellStyle name="Vírgula 2 3 2 2 2 3 2 2 5" xfId="42002" xr:uid="{00000000-0005-0000-0000-00008F4C0000}"/>
    <cellStyle name="Vírgula 2 3 2 2 2 3 2 2 6" xfId="50060" xr:uid="{00000000-0005-0000-0000-0000904C0000}"/>
    <cellStyle name="Vírgula 2 3 2 2 2 3 2 3" xfId="6961" xr:uid="{00000000-0005-0000-0000-0000914C0000}"/>
    <cellStyle name="Vírgula 2 3 2 2 2 3 2 3 2" xfId="10593" xr:uid="{00000000-0005-0000-0000-0000924C0000}"/>
    <cellStyle name="Vírgula 2 3 2 2 2 3 2 3 3" xfId="31559" xr:uid="{00000000-0005-0000-0000-0000934C0000}"/>
    <cellStyle name="Vírgula 2 3 2 2 2 3 2 3 4" xfId="45454" xr:uid="{00000000-0005-0000-0000-0000944C0000}"/>
    <cellStyle name="Vírgula 2 3 2 2 2 3 2 4" xfId="14942" xr:uid="{00000000-0005-0000-0000-0000954C0000}"/>
    <cellStyle name="Vírgula 2 3 2 2 2 3 2 5" xfId="18340" xr:uid="{00000000-0005-0000-0000-0000964C0000}"/>
    <cellStyle name="Vírgula 2 3 2 2 2 3 2 6" xfId="20844" xr:uid="{00000000-0005-0000-0000-0000974C0000}"/>
    <cellStyle name="Vírgula 2 3 2 2 2 3 2 7" xfId="22858" xr:uid="{00000000-0005-0000-0000-0000984C0000}"/>
    <cellStyle name="Vírgula 2 3 2 2 2 3 2 8" xfId="26057" xr:uid="{00000000-0005-0000-0000-0000994C0000}"/>
    <cellStyle name="Vírgula 2 3 2 2 2 3 2 9" xfId="38380" xr:uid="{00000000-0005-0000-0000-00009A4C0000}"/>
    <cellStyle name="Vírgula 2 3 2 2 2 3 3" xfId="8289" xr:uid="{00000000-0005-0000-0000-00009B4C0000}"/>
    <cellStyle name="Vírgula 2 3 2 2 2 3 3 2" xfId="12127" xr:uid="{00000000-0005-0000-0000-00009C4C0000}"/>
    <cellStyle name="Vírgula 2 3 2 2 2 3 3 2 2" xfId="34309" xr:uid="{00000000-0005-0000-0000-00009D4C0000}"/>
    <cellStyle name="Vírgula 2 3 2 2 2 3 3 2 3" xfId="28807" xr:uid="{00000000-0005-0000-0000-00009E4C0000}"/>
    <cellStyle name="Vírgula 2 3 2 2 2 3 3 2 4" xfId="42001" xr:uid="{00000000-0005-0000-0000-00009F4C0000}"/>
    <cellStyle name="Vírgula 2 3 2 2 2 3 3 2 5" xfId="53033" xr:uid="{00000000-0005-0000-0000-0000A04C0000}"/>
    <cellStyle name="Vírgula 2 3 2 2 2 3 3 3" xfId="10346" xr:uid="{00000000-0005-0000-0000-0000A14C0000}"/>
    <cellStyle name="Vírgula 2 3 2 2 2 3 3 3 2" xfId="31558" xr:uid="{00000000-0005-0000-0000-0000A24C0000}"/>
    <cellStyle name="Vírgula 2 3 2 2 2 3 3 4" xfId="19212" xr:uid="{00000000-0005-0000-0000-0000A34C0000}"/>
    <cellStyle name="Vírgula 2 3 2 2 2 3 3 5" xfId="26056" xr:uid="{00000000-0005-0000-0000-0000A44C0000}"/>
    <cellStyle name="Vírgula 2 3 2 2 2 3 3 6" xfId="38379" xr:uid="{00000000-0005-0000-0000-0000A54C0000}"/>
    <cellStyle name="Vírgula 2 3 2 2 2 3 3 7" xfId="49189" xr:uid="{00000000-0005-0000-0000-0000A64C0000}"/>
    <cellStyle name="Vírgula 2 3 2 2 2 3 4" xfId="6058" xr:uid="{00000000-0005-0000-0000-0000A74C0000}"/>
    <cellStyle name="Vírgula 2 3 2 2 2 3 4 2" xfId="11738" xr:uid="{00000000-0005-0000-0000-0000A84C0000}"/>
    <cellStyle name="Vírgula 2 3 2 2 2 3 4 2 2" xfId="33567" xr:uid="{00000000-0005-0000-0000-0000A94C0000}"/>
    <cellStyle name="Vírgula 2 3 2 2 2 3 4 2 3" xfId="41259" xr:uid="{00000000-0005-0000-0000-0000AA4C0000}"/>
    <cellStyle name="Vírgula 2 3 2 2 2 3 4 2 4" xfId="52720" xr:uid="{00000000-0005-0000-0000-0000AB4C0000}"/>
    <cellStyle name="Vírgula 2 3 2 2 2 3 4 3" xfId="28065" xr:uid="{00000000-0005-0000-0000-0000AC4C0000}"/>
    <cellStyle name="Vírgula 2 3 2 2 2 3 4 4" xfId="37388" xr:uid="{00000000-0005-0000-0000-0000AD4C0000}"/>
    <cellStyle name="Vírgula 2 3 2 2 2 3 4 5" xfId="51131" xr:uid="{00000000-0005-0000-0000-0000AE4C0000}"/>
    <cellStyle name="Vírgula 2 3 2 2 2 3 5" xfId="10994" xr:uid="{00000000-0005-0000-0000-0000AF4C0000}"/>
    <cellStyle name="Vírgula 2 3 2 2 2 3 5 2" xfId="30816" xr:uid="{00000000-0005-0000-0000-0000B04C0000}"/>
    <cellStyle name="Vírgula 2 3 2 2 2 3 5 3" xfId="40502" xr:uid="{00000000-0005-0000-0000-0000B14C0000}"/>
    <cellStyle name="Vírgula 2 3 2 2 2 3 5 4" xfId="51973" xr:uid="{00000000-0005-0000-0000-0000B24C0000}"/>
    <cellStyle name="Vírgula 2 3 2 2 2 3 6" xfId="14209" xr:uid="{00000000-0005-0000-0000-0000B34C0000}"/>
    <cellStyle name="Vírgula 2 3 2 2 2 3 6 2" xfId="44583" xr:uid="{00000000-0005-0000-0000-0000B44C0000}"/>
    <cellStyle name="Vírgula 2 3 2 2 2 3 7" xfId="14941" xr:uid="{00000000-0005-0000-0000-0000B54C0000}"/>
    <cellStyle name="Vírgula 2 3 2 2 2 3 8" xfId="20843" xr:uid="{00000000-0005-0000-0000-0000B64C0000}"/>
    <cellStyle name="Vírgula 2 3 2 2 2 3 9" xfId="22857" xr:uid="{00000000-0005-0000-0000-0000B74C0000}"/>
    <cellStyle name="Vírgula 2 3 2 2 2 4" xfId="906" xr:uid="{00000000-0005-0000-0000-0000B84C0000}"/>
    <cellStyle name="Vírgula 2 3 2 2 2 4 10" xfId="36061" xr:uid="{00000000-0005-0000-0000-0000B94C0000}"/>
    <cellStyle name="Vírgula 2 3 2 2 2 4 11" xfId="46462" xr:uid="{00000000-0005-0000-0000-0000BA4C0000}"/>
    <cellStyle name="Vírgula 2 3 2 2 2 4 12" xfId="54394" xr:uid="{00000000-0005-0000-0000-0000BB4C0000}"/>
    <cellStyle name="Vírgula 2 3 2 2 2 4 13" xfId="3331" xr:uid="{00000000-0005-0000-0000-0000BC4C0000}"/>
    <cellStyle name="Vírgula 2 3 2 2 2 4 2" xfId="1854" xr:uid="{00000000-0005-0000-0000-0000BD4C0000}"/>
    <cellStyle name="Vírgula 2 3 2 2 2 4 2 10" xfId="47405" xr:uid="{00000000-0005-0000-0000-0000BE4C0000}"/>
    <cellStyle name="Vírgula 2 3 2 2 2 4 2 11" xfId="55331" xr:uid="{00000000-0005-0000-0000-0000BF4C0000}"/>
    <cellStyle name="Vírgula 2 3 2 2 2 4 2 12" xfId="3332" xr:uid="{00000000-0005-0000-0000-0000C04C0000}"/>
    <cellStyle name="Vírgula 2 3 2 2 2 4 2 2" xfId="8704" xr:uid="{00000000-0005-0000-0000-0000C14C0000}"/>
    <cellStyle name="Vírgula 2 3 2 2 2 4 2 2 2" xfId="17147" xr:uid="{00000000-0005-0000-0000-0000C24C0000}"/>
    <cellStyle name="Vírgula 2 3 2 2 2 4 2 2 2 2" xfId="34312" xr:uid="{00000000-0005-0000-0000-0000C34C0000}"/>
    <cellStyle name="Vírgula 2 3 2 2 2 4 2 2 3" xfId="19626" xr:uid="{00000000-0005-0000-0000-0000C44C0000}"/>
    <cellStyle name="Vírgula 2 3 2 2 2 4 2 2 4" xfId="28810" xr:uid="{00000000-0005-0000-0000-0000C54C0000}"/>
    <cellStyle name="Vírgula 2 3 2 2 2 4 2 2 5" xfId="42004" xr:uid="{00000000-0005-0000-0000-0000C64C0000}"/>
    <cellStyle name="Vírgula 2 3 2 2 2 4 2 2 6" xfId="49604" xr:uid="{00000000-0005-0000-0000-0000C74C0000}"/>
    <cellStyle name="Vírgula 2 3 2 2 2 4 2 3" xfId="6505" xr:uid="{00000000-0005-0000-0000-0000C84C0000}"/>
    <cellStyle name="Vírgula 2 3 2 2 2 4 2 3 2" xfId="16647" xr:uid="{00000000-0005-0000-0000-0000C94C0000}"/>
    <cellStyle name="Vírgula 2 3 2 2 2 4 2 3 3" xfId="31561" xr:uid="{00000000-0005-0000-0000-0000CA4C0000}"/>
    <cellStyle name="Vírgula 2 3 2 2 2 4 2 3 4" xfId="44998" xr:uid="{00000000-0005-0000-0000-0000CB4C0000}"/>
    <cellStyle name="Vírgula 2 3 2 2 2 4 2 4" xfId="14944" xr:uid="{00000000-0005-0000-0000-0000CC4C0000}"/>
    <cellStyle name="Vírgula 2 3 2 2 2 4 2 5" xfId="17998" xr:uid="{00000000-0005-0000-0000-0000CD4C0000}"/>
    <cellStyle name="Vírgula 2 3 2 2 2 4 2 6" xfId="20846" xr:uid="{00000000-0005-0000-0000-0000CE4C0000}"/>
    <cellStyle name="Vírgula 2 3 2 2 2 4 2 7" xfId="22860" xr:uid="{00000000-0005-0000-0000-0000CF4C0000}"/>
    <cellStyle name="Vírgula 2 3 2 2 2 4 2 8" xfId="26059" xr:uid="{00000000-0005-0000-0000-0000D04C0000}"/>
    <cellStyle name="Vírgula 2 3 2 2 2 4 2 9" xfId="38382" xr:uid="{00000000-0005-0000-0000-0000D14C0000}"/>
    <cellStyle name="Vírgula 2 3 2 2 2 4 3" xfId="7833" xr:uid="{00000000-0005-0000-0000-0000D24C0000}"/>
    <cellStyle name="Vírgula 2 3 2 2 2 4 3 2" xfId="12128" xr:uid="{00000000-0005-0000-0000-0000D34C0000}"/>
    <cellStyle name="Vírgula 2 3 2 2 2 4 3 2 2" xfId="34311" xr:uid="{00000000-0005-0000-0000-0000D44C0000}"/>
    <cellStyle name="Vírgula 2 3 2 2 2 4 3 2 3" xfId="42003" xr:uid="{00000000-0005-0000-0000-0000D54C0000}"/>
    <cellStyle name="Vírgula 2 3 2 2 2 4 3 2 4" xfId="53034" xr:uid="{00000000-0005-0000-0000-0000D64C0000}"/>
    <cellStyle name="Vírgula 2 3 2 2 2 4 3 3" xfId="18756" xr:uid="{00000000-0005-0000-0000-0000D74C0000}"/>
    <cellStyle name="Vírgula 2 3 2 2 2 4 3 4" xfId="28809" xr:uid="{00000000-0005-0000-0000-0000D84C0000}"/>
    <cellStyle name="Vírgula 2 3 2 2 2 4 3 5" xfId="38381" xr:uid="{00000000-0005-0000-0000-0000D94C0000}"/>
    <cellStyle name="Vírgula 2 3 2 2 2 4 3 6" xfId="48733" xr:uid="{00000000-0005-0000-0000-0000DA4C0000}"/>
    <cellStyle name="Vírgula 2 3 2 2 2 4 4" xfId="5566" xr:uid="{00000000-0005-0000-0000-0000DB4C0000}"/>
    <cellStyle name="Vírgula 2 3 2 2 2 4 4 2" xfId="13137" xr:uid="{00000000-0005-0000-0000-0000DC4C0000}"/>
    <cellStyle name="Vírgula 2 3 2 2 2 4 4 3" xfId="31560" xr:uid="{00000000-0005-0000-0000-0000DD4C0000}"/>
    <cellStyle name="Vírgula 2 3 2 2 2 4 4 4" xfId="40046" xr:uid="{00000000-0005-0000-0000-0000DE4C0000}"/>
    <cellStyle name="Vírgula 2 3 2 2 2 4 4 5" xfId="51517" xr:uid="{00000000-0005-0000-0000-0000DF4C0000}"/>
    <cellStyle name="Vírgula 2 3 2 2 2 4 5" xfId="13753" xr:uid="{00000000-0005-0000-0000-0000E04C0000}"/>
    <cellStyle name="Vírgula 2 3 2 2 2 4 5 2" xfId="44127" xr:uid="{00000000-0005-0000-0000-0000E14C0000}"/>
    <cellStyle name="Vírgula 2 3 2 2 2 4 6" xfId="14943" xr:uid="{00000000-0005-0000-0000-0000E24C0000}"/>
    <cellStyle name="Vírgula 2 3 2 2 2 4 7" xfId="20845" xr:uid="{00000000-0005-0000-0000-0000E34C0000}"/>
    <cellStyle name="Vírgula 2 3 2 2 2 4 8" xfId="22859" xr:uid="{00000000-0005-0000-0000-0000E44C0000}"/>
    <cellStyle name="Vírgula 2 3 2 2 2 4 9" xfId="26058" xr:uid="{00000000-0005-0000-0000-0000E54C0000}"/>
    <cellStyle name="Vírgula 2 3 2 2 2 5" xfId="678" xr:uid="{00000000-0005-0000-0000-0000E64C0000}"/>
    <cellStyle name="Vírgula 2 3 2 2 2 5 10" xfId="46234" xr:uid="{00000000-0005-0000-0000-0000E74C0000}"/>
    <cellStyle name="Vírgula 2 3 2 2 2 5 11" xfId="54166" xr:uid="{00000000-0005-0000-0000-0000E84C0000}"/>
    <cellStyle name="Vírgula 2 3 2 2 2 5 12" xfId="3333" xr:uid="{00000000-0005-0000-0000-0000E94C0000}"/>
    <cellStyle name="Vírgula 2 3 2 2 2 5 2" xfId="7605" xr:uid="{00000000-0005-0000-0000-0000EA4C0000}"/>
    <cellStyle name="Vírgula 2 3 2 2 2 5 2 2" xfId="17148" xr:uid="{00000000-0005-0000-0000-0000EB4C0000}"/>
    <cellStyle name="Vírgula 2 3 2 2 2 5 2 2 2" xfId="34313" xr:uid="{00000000-0005-0000-0000-0000EC4C0000}"/>
    <cellStyle name="Vírgula 2 3 2 2 2 5 2 3" xfId="19398" xr:uid="{00000000-0005-0000-0000-0000ED4C0000}"/>
    <cellStyle name="Vírgula 2 3 2 2 2 5 2 4" xfId="28811" xr:uid="{00000000-0005-0000-0000-0000EE4C0000}"/>
    <cellStyle name="Vírgula 2 3 2 2 2 5 2 5" xfId="42005" xr:uid="{00000000-0005-0000-0000-0000EF4C0000}"/>
    <cellStyle name="Vírgula 2 3 2 2 2 5 2 6" xfId="48505" xr:uid="{00000000-0005-0000-0000-0000F04C0000}"/>
    <cellStyle name="Vírgula 2 3 2 2 2 5 3" xfId="5338" xr:uid="{00000000-0005-0000-0000-0000F14C0000}"/>
    <cellStyle name="Vírgula 2 3 2 2 2 5 3 2" xfId="12882" xr:uid="{00000000-0005-0000-0000-0000F24C0000}"/>
    <cellStyle name="Vírgula 2 3 2 2 2 5 3 3" xfId="31562" xr:uid="{00000000-0005-0000-0000-0000F34C0000}"/>
    <cellStyle name="Vírgula 2 3 2 2 2 5 3 4" xfId="43899" xr:uid="{00000000-0005-0000-0000-0000F44C0000}"/>
    <cellStyle name="Vírgula 2 3 2 2 2 5 4" xfId="14945" xr:uid="{00000000-0005-0000-0000-0000F54C0000}"/>
    <cellStyle name="Vírgula 2 3 2 2 2 5 5" xfId="17881" xr:uid="{00000000-0005-0000-0000-0000F64C0000}"/>
    <cellStyle name="Vírgula 2 3 2 2 2 5 6" xfId="20847" xr:uid="{00000000-0005-0000-0000-0000F74C0000}"/>
    <cellStyle name="Vírgula 2 3 2 2 2 5 7" xfId="22861" xr:uid="{00000000-0005-0000-0000-0000F84C0000}"/>
    <cellStyle name="Vírgula 2 3 2 2 2 5 8" xfId="26060" xr:uid="{00000000-0005-0000-0000-0000F94C0000}"/>
    <cellStyle name="Vírgula 2 3 2 2 2 5 9" xfId="38383" xr:uid="{00000000-0005-0000-0000-0000FA4C0000}"/>
    <cellStyle name="Vírgula 2 3 2 2 2 6" xfId="1626" xr:uid="{00000000-0005-0000-0000-0000FB4C0000}"/>
    <cellStyle name="Vírgula 2 3 2 2 2 6 2" xfId="8476" xr:uid="{00000000-0005-0000-0000-0000FC4C0000}"/>
    <cellStyle name="Vírgula 2 3 2 2 2 6 2 2" xfId="34305" xr:uid="{00000000-0005-0000-0000-0000FD4C0000}"/>
    <cellStyle name="Vírgula 2 3 2 2 2 6 2 3" xfId="28803" xr:uid="{00000000-0005-0000-0000-0000FE4C0000}"/>
    <cellStyle name="Vírgula 2 3 2 2 2 6 2 4" xfId="41997" xr:uid="{00000000-0005-0000-0000-0000FF4C0000}"/>
    <cellStyle name="Vírgula 2 3 2 2 2 6 2 5" xfId="49376" xr:uid="{00000000-0005-0000-0000-0000004D0000}"/>
    <cellStyle name="Vírgula 2 3 2 2 2 6 3" xfId="12799" xr:uid="{00000000-0005-0000-0000-0000014D0000}"/>
    <cellStyle name="Vírgula 2 3 2 2 2 6 3 2" xfId="31554" xr:uid="{00000000-0005-0000-0000-0000024D0000}"/>
    <cellStyle name="Vírgula 2 3 2 2 2 6 3 3" xfId="44770" xr:uid="{00000000-0005-0000-0000-0000034D0000}"/>
    <cellStyle name="Vírgula 2 3 2 2 2 6 4" xfId="18528" xr:uid="{00000000-0005-0000-0000-0000044D0000}"/>
    <cellStyle name="Vírgula 2 3 2 2 2 6 5" xfId="26052" xr:uid="{00000000-0005-0000-0000-0000054D0000}"/>
    <cellStyle name="Vírgula 2 3 2 2 2 6 6" xfId="38375" xr:uid="{00000000-0005-0000-0000-0000064D0000}"/>
    <cellStyle name="Vírgula 2 3 2 2 2 6 7" xfId="47177" xr:uid="{00000000-0005-0000-0000-0000074D0000}"/>
    <cellStyle name="Vírgula 2 3 2 2 2 6 8" xfId="55103" xr:uid="{00000000-0005-0000-0000-0000084D0000}"/>
    <cellStyle name="Vírgula 2 3 2 2 2 6 9" xfId="6277" xr:uid="{00000000-0005-0000-0000-0000094D0000}"/>
    <cellStyle name="Vírgula 2 3 2 2 2 7" xfId="7205" xr:uid="{00000000-0005-0000-0000-00000A4D0000}"/>
    <cellStyle name="Vírgula 2 3 2 2 2 7 2" xfId="11282" xr:uid="{00000000-0005-0000-0000-00000B4D0000}"/>
    <cellStyle name="Vírgula 2 3 2 2 2 7 2 2" xfId="33111" xr:uid="{00000000-0005-0000-0000-00000C4D0000}"/>
    <cellStyle name="Vírgula 2 3 2 2 2 7 2 3" xfId="40803" xr:uid="{00000000-0005-0000-0000-00000D4D0000}"/>
    <cellStyle name="Vírgula 2 3 2 2 2 7 2 4" xfId="52264" xr:uid="{00000000-0005-0000-0000-00000E4D0000}"/>
    <cellStyle name="Vírgula 2 3 2 2 2 7 3" xfId="27609" xr:uid="{00000000-0005-0000-0000-00000F4D0000}"/>
    <cellStyle name="Vírgula 2 3 2 2 2 7 4" xfId="36932" xr:uid="{00000000-0005-0000-0000-0000104D0000}"/>
    <cellStyle name="Vírgula 2 3 2 2 2 7 5" xfId="48105" xr:uid="{00000000-0005-0000-0000-0000114D0000}"/>
    <cellStyle name="Vírgula 2 3 2 2 2 8" xfId="4865" xr:uid="{00000000-0005-0000-0000-0000124D0000}"/>
    <cellStyle name="Vírgula 2 3 2 2 2 8 2" xfId="9671" xr:uid="{00000000-0005-0000-0000-0000134D0000}"/>
    <cellStyle name="Vírgula 2 3 2 2 2 8 2 2" xfId="50968" xr:uid="{00000000-0005-0000-0000-0000144D0000}"/>
    <cellStyle name="Vírgula 2 3 2 2 2 8 3" xfId="30360" xr:uid="{00000000-0005-0000-0000-0000154D0000}"/>
    <cellStyle name="Vírgula 2 3 2 2 2 8 4" xfId="39818" xr:uid="{00000000-0005-0000-0000-0000164D0000}"/>
    <cellStyle name="Vírgula 2 3 2 2 2 8 5" xfId="50798" xr:uid="{00000000-0005-0000-0000-0000174D0000}"/>
    <cellStyle name="Vírgula 2 3 2 2 2 9" xfId="9672" xr:uid="{00000000-0005-0000-0000-0000184D0000}"/>
    <cellStyle name="Vírgula 2 3 2 2 2 9 2" xfId="43497" xr:uid="{00000000-0005-0000-0000-0000194D0000}"/>
    <cellStyle name="Vírgula 2 3 2 2 2 9 3" xfId="50602" xr:uid="{00000000-0005-0000-0000-00001A4D0000}"/>
    <cellStyle name="Vírgula 2 3 2 2 20" xfId="45588" xr:uid="{00000000-0005-0000-0000-00001B4D0000}"/>
    <cellStyle name="Vírgula 2 3 2 2 21" xfId="53524" xr:uid="{00000000-0005-0000-0000-00001C4D0000}"/>
    <cellStyle name="Vírgula 2 3 2 2 22" xfId="3323" xr:uid="{00000000-0005-0000-0000-00001D4D0000}"/>
    <cellStyle name="Vírgula 2 3 2 2 3" xfId="133" xr:uid="{00000000-0005-0000-0000-00001E4D0000}"/>
    <cellStyle name="Vírgula 2 3 2 2 3 10" xfId="14946" xr:uid="{00000000-0005-0000-0000-00001F4D0000}"/>
    <cellStyle name="Vírgula 2 3 2 2 3 11" xfId="20848" xr:uid="{00000000-0005-0000-0000-0000204D0000}"/>
    <cellStyle name="Vírgula 2 3 2 2 3 12" xfId="22862" xr:uid="{00000000-0005-0000-0000-0000214D0000}"/>
    <cellStyle name="Vírgula 2 3 2 2 3 13" xfId="24415" xr:uid="{00000000-0005-0000-0000-0000224D0000}"/>
    <cellStyle name="Vírgula 2 3 2 2 3 14" xfId="35992" xr:uid="{00000000-0005-0000-0000-0000234D0000}"/>
    <cellStyle name="Vírgula 2 3 2 2 3 15" xfId="45690" xr:uid="{00000000-0005-0000-0000-0000244D0000}"/>
    <cellStyle name="Vírgula 2 3 2 2 3 16" xfId="53623" xr:uid="{00000000-0005-0000-0000-0000254D0000}"/>
    <cellStyle name="Vírgula 2 3 2 2 3 17" xfId="3334" xr:uid="{00000000-0005-0000-0000-0000264D0000}"/>
    <cellStyle name="Vírgula 2 3 2 2 3 2" xfId="414" xr:uid="{00000000-0005-0000-0000-0000274D0000}"/>
    <cellStyle name="Vírgula 2 3 2 2 3 2 10" xfId="24691" xr:uid="{00000000-0005-0000-0000-0000284D0000}"/>
    <cellStyle name="Vírgula 2 3 2 2 3 2 11" xfId="36256" xr:uid="{00000000-0005-0000-0000-0000294D0000}"/>
    <cellStyle name="Vírgula 2 3 2 2 3 2 12" xfId="45970" xr:uid="{00000000-0005-0000-0000-00002A4D0000}"/>
    <cellStyle name="Vírgula 2 3 2 2 3 2 13" xfId="53902" xr:uid="{00000000-0005-0000-0000-00002B4D0000}"/>
    <cellStyle name="Vírgula 2 3 2 2 3 2 14" xfId="3335" xr:uid="{00000000-0005-0000-0000-00002C4D0000}"/>
    <cellStyle name="Vírgula 2 3 2 2 3 2 2" xfId="1089" xr:uid="{00000000-0005-0000-0000-00002D4D0000}"/>
    <cellStyle name="Vírgula 2 3 2 2 3 2 2 10" xfId="46645" xr:uid="{00000000-0005-0000-0000-00002E4D0000}"/>
    <cellStyle name="Vírgula 2 3 2 2 3 2 2 11" xfId="54577" xr:uid="{00000000-0005-0000-0000-00002F4D0000}"/>
    <cellStyle name="Vírgula 2 3 2 2 3 2 2 12" xfId="3336" xr:uid="{00000000-0005-0000-0000-0000304D0000}"/>
    <cellStyle name="Vírgula 2 3 2 2 3 2 2 2" xfId="8004" xr:uid="{00000000-0005-0000-0000-0000314D0000}"/>
    <cellStyle name="Vírgula 2 3 2 2 3 2 2 2 2" xfId="17149" xr:uid="{00000000-0005-0000-0000-0000324D0000}"/>
    <cellStyle name="Vírgula 2 3 2 2 3 2 2 2 2 2" xfId="34316" xr:uid="{00000000-0005-0000-0000-0000334D0000}"/>
    <cellStyle name="Vírgula 2 3 2 2 3 2 2 2 3" xfId="19797" xr:uid="{00000000-0005-0000-0000-0000344D0000}"/>
    <cellStyle name="Vírgula 2 3 2 2 3 2 2 2 4" xfId="28814" xr:uid="{00000000-0005-0000-0000-0000354D0000}"/>
    <cellStyle name="Vírgula 2 3 2 2 3 2 2 2 5" xfId="42008" xr:uid="{00000000-0005-0000-0000-0000364D0000}"/>
    <cellStyle name="Vírgula 2 3 2 2 3 2 2 2 6" xfId="48904" xr:uid="{00000000-0005-0000-0000-0000374D0000}"/>
    <cellStyle name="Vírgula 2 3 2 2 3 2 2 3" xfId="5749" xr:uid="{00000000-0005-0000-0000-0000384D0000}"/>
    <cellStyle name="Vírgula 2 3 2 2 3 2 2 3 2" xfId="12169" xr:uid="{00000000-0005-0000-0000-0000394D0000}"/>
    <cellStyle name="Vírgula 2 3 2 2 3 2 2 3 3" xfId="31565" xr:uid="{00000000-0005-0000-0000-00003A4D0000}"/>
    <cellStyle name="Vírgula 2 3 2 2 3 2 2 3 4" xfId="44298" xr:uid="{00000000-0005-0000-0000-00003B4D0000}"/>
    <cellStyle name="Vírgula 2 3 2 2 3 2 2 4" xfId="14948" xr:uid="{00000000-0005-0000-0000-00003C4D0000}"/>
    <cellStyle name="Vírgula 2 3 2 2 3 2 2 5" xfId="18112" xr:uid="{00000000-0005-0000-0000-00003D4D0000}"/>
    <cellStyle name="Vírgula 2 3 2 2 3 2 2 6" xfId="20850" xr:uid="{00000000-0005-0000-0000-00003E4D0000}"/>
    <cellStyle name="Vírgula 2 3 2 2 3 2 2 7" xfId="22864" xr:uid="{00000000-0005-0000-0000-00003F4D0000}"/>
    <cellStyle name="Vírgula 2 3 2 2 3 2 2 8" xfId="26063" xr:uid="{00000000-0005-0000-0000-0000404D0000}"/>
    <cellStyle name="Vírgula 2 3 2 2 3 2 2 9" xfId="38386" xr:uid="{00000000-0005-0000-0000-0000414D0000}"/>
    <cellStyle name="Vírgula 2 3 2 2 3 2 3" xfId="2025" xr:uid="{00000000-0005-0000-0000-0000424D0000}"/>
    <cellStyle name="Vírgula 2 3 2 2 3 2 3 2" xfId="8875" xr:uid="{00000000-0005-0000-0000-0000434D0000}"/>
    <cellStyle name="Vírgula 2 3 2 2 3 2 3 2 2" xfId="34315" xr:uid="{00000000-0005-0000-0000-0000444D0000}"/>
    <cellStyle name="Vírgula 2 3 2 2 3 2 3 2 3" xfId="28813" xr:uid="{00000000-0005-0000-0000-0000454D0000}"/>
    <cellStyle name="Vírgula 2 3 2 2 3 2 3 2 4" xfId="42007" xr:uid="{00000000-0005-0000-0000-0000464D0000}"/>
    <cellStyle name="Vírgula 2 3 2 2 3 2 3 2 5" xfId="49775" xr:uid="{00000000-0005-0000-0000-0000474D0000}"/>
    <cellStyle name="Vírgula 2 3 2 2 3 2 3 3" xfId="12998" xr:uid="{00000000-0005-0000-0000-0000484D0000}"/>
    <cellStyle name="Vírgula 2 3 2 2 3 2 3 3 2" xfId="31564" xr:uid="{00000000-0005-0000-0000-0000494D0000}"/>
    <cellStyle name="Vírgula 2 3 2 2 3 2 3 3 3" xfId="45169" xr:uid="{00000000-0005-0000-0000-00004A4D0000}"/>
    <cellStyle name="Vírgula 2 3 2 2 3 2 3 4" xfId="18927" xr:uid="{00000000-0005-0000-0000-00004B4D0000}"/>
    <cellStyle name="Vírgula 2 3 2 2 3 2 3 5" xfId="26062" xr:uid="{00000000-0005-0000-0000-00004C4D0000}"/>
    <cellStyle name="Vírgula 2 3 2 2 3 2 3 6" xfId="38385" xr:uid="{00000000-0005-0000-0000-00004D4D0000}"/>
    <cellStyle name="Vírgula 2 3 2 2 3 2 3 7" xfId="47576" xr:uid="{00000000-0005-0000-0000-00004E4D0000}"/>
    <cellStyle name="Vírgula 2 3 2 2 3 2 3 8" xfId="55502" xr:uid="{00000000-0005-0000-0000-00004F4D0000}"/>
    <cellStyle name="Vírgula 2 3 2 2 3 2 3 9" xfId="6676" xr:uid="{00000000-0005-0000-0000-0000504D0000}"/>
    <cellStyle name="Vírgula 2 3 2 2 3 2 4" xfId="7377" xr:uid="{00000000-0005-0000-0000-0000514D0000}"/>
    <cellStyle name="Vírgula 2 3 2 2 3 2 4 2" xfId="11453" xr:uid="{00000000-0005-0000-0000-0000524D0000}"/>
    <cellStyle name="Vírgula 2 3 2 2 3 2 4 2 2" xfId="33282" xr:uid="{00000000-0005-0000-0000-0000534D0000}"/>
    <cellStyle name="Vírgula 2 3 2 2 3 2 4 2 3" xfId="40974" xr:uid="{00000000-0005-0000-0000-0000544D0000}"/>
    <cellStyle name="Vírgula 2 3 2 2 3 2 4 2 4" xfId="52435" xr:uid="{00000000-0005-0000-0000-0000554D0000}"/>
    <cellStyle name="Vírgula 2 3 2 2 3 2 4 3" xfId="27780" xr:uid="{00000000-0005-0000-0000-0000564D0000}"/>
    <cellStyle name="Vírgula 2 3 2 2 3 2 4 4" xfId="37103" xr:uid="{00000000-0005-0000-0000-0000574D0000}"/>
    <cellStyle name="Vírgula 2 3 2 2 3 2 4 5" xfId="48277" xr:uid="{00000000-0005-0000-0000-0000584D0000}"/>
    <cellStyle name="Vírgula 2 3 2 2 3 2 5" xfId="5074" xr:uid="{00000000-0005-0000-0000-0000594D0000}"/>
    <cellStyle name="Vírgula 2 3 2 2 3 2 5 2" xfId="30531" xr:uid="{00000000-0005-0000-0000-00005A4D0000}"/>
    <cellStyle name="Vírgula 2 3 2 2 3 2 5 3" xfId="40217" xr:uid="{00000000-0005-0000-0000-00005B4D0000}"/>
    <cellStyle name="Vírgula 2 3 2 2 3 2 5 4" xfId="51688" xr:uid="{00000000-0005-0000-0000-00005C4D0000}"/>
    <cellStyle name="Vírgula 2 3 2 2 3 2 6" xfId="13924" xr:uid="{00000000-0005-0000-0000-00005D4D0000}"/>
    <cellStyle name="Vírgula 2 3 2 2 3 2 6 2" xfId="43671" xr:uid="{00000000-0005-0000-0000-00005E4D0000}"/>
    <cellStyle name="Vírgula 2 3 2 2 3 2 7" xfId="14947" xr:uid="{00000000-0005-0000-0000-00005F4D0000}"/>
    <cellStyle name="Vírgula 2 3 2 2 3 2 8" xfId="20849" xr:uid="{00000000-0005-0000-0000-0000604D0000}"/>
    <cellStyle name="Vírgula 2 3 2 2 3 2 9" xfId="22863" xr:uid="{00000000-0005-0000-0000-0000614D0000}"/>
    <cellStyle name="Vírgula 2 3 2 2 3 3" xfId="1329" xr:uid="{00000000-0005-0000-0000-0000624D0000}"/>
    <cellStyle name="Vírgula 2 3 2 2 3 3 10" xfId="24967" xr:uid="{00000000-0005-0000-0000-0000634D0000}"/>
    <cellStyle name="Vírgula 2 3 2 2 3 3 11" xfId="36532" xr:uid="{00000000-0005-0000-0000-0000644D0000}"/>
    <cellStyle name="Vírgula 2 3 2 2 3 3 12" xfId="46885" xr:uid="{00000000-0005-0000-0000-0000654D0000}"/>
    <cellStyle name="Vírgula 2 3 2 2 3 3 13" xfId="54817" xr:uid="{00000000-0005-0000-0000-0000664D0000}"/>
    <cellStyle name="Vírgula 2 3 2 2 3 3 14" xfId="3337" xr:uid="{00000000-0005-0000-0000-0000674D0000}"/>
    <cellStyle name="Vírgula 2 3 2 2 3 3 2" xfId="2253" xr:uid="{00000000-0005-0000-0000-0000684D0000}"/>
    <cellStyle name="Vírgula 2 3 2 2 3 3 2 10" xfId="47804" xr:uid="{00000000-0005-0000-0000-0000694D0000}"/>
    <cellStyle name="Vírgula 2 3 2 2 3 3 2 11" xfId="55730" xr:uid="{00000000-0005-0000-0000-00006A4D0000}"/>
    <cellStyle name="Vírgula 2 3 2 2 3 3 2 12" xfId="3338" xr:uid="{00000000-0005-0000-0000-00006B4D0000}"/>
    <cellStyle name="Vírgula 2 3 2 2 3 3 2 2" xfId="9103" xr:uid="{00000000-0005-0000-0000-00006C4D0000}"/>
    <cellStyle name="Vírgula 2 3 2 2 3 3 2 2 2" xfId="17150" xr:uid="{00000000-0005-0000-0000-00006D4D0000}"/>
    <cellStyle name="Vírgula 2 3 2 2 3 3 2 2 2 2" xfId="34318" xr:uid="{00000000-0005-0000-0000-00006E4D0000}"/>
    <cellStyle name="Vírgula 2 3 2 2 3 3 2 2 3" xfId="20025" xr:uid="{00000000-0005-0000-0000-00006F4D0000}"/>
    <cellStyle name="Vírgula 2 3 2 2 3 3 2 2 4" xfId="28816" xr:uid="{00000000-0005-0000-0000-0000704D0000}"/>
    <cellStyle name="Vírgula 2 3 2 2 3 3 2 2 5" xfId="42010" xr:uid="{00000000-0005-0000-0000-0000714D0000}"/>
    <cellStyle name="Vírgula 2 3 2 2 3 3 2 2 6" xfId="50003" xr:uid="{00000000-0005-0000-0000-0000724D0000}"/>
    <cellStyle name="Vírgula 2 3 2 2 3 3 2 3" xfId="6904" xr:uid="{00000000-0005-0000-0000-0000734D0000}"/>
    <cellStyle name="Vírgula 2 3 2 2 3 3 2 3 2" xfId="11848" xr:uid="{00000000-0005-0000-0000-0000744D0000}"/>
    <cellStyle name="Vírgula 2 3 2 2 3 3 2 3 3" xfId="31567" xr:uid="{00000000-0005-0000-0000-0000754D0000}"/>
    <cellStyle name="Vírgula 2 3 2 2 3 3 2 3 4" xfId="45397" xr:uid="{00000000-0005-0000-0000-0000764D0000}"/>
    <cellStyle name="Vírgula 2 3 2 2 3 3 2 4" xfId="14950" xr:uid="{00000000-0005-0000-0000-0000774D0000}"/>
    <cellStyle name="Vírgula 2 3 2 2 3 3 2 5" xfId="18283" xr:uid="{00000000-0005-0000-0000-0000784D0000}"/>
    <cellStyle name="Vírgula 2 3 2 2 3 3 2 6" xfId="20852" xr:uid="{00000000-0005-0000-0000-0000794D0000}"/>
    <cellStyle name="Vírgula 2 3 2 2 3 3 2 7" xfId="22866" xr:uid="{00000000-0005-0000-0000-00007A4D0000}"/>
    <cellStyle name="Vírgula 2 3 2 2 3 3 2 8" xfId="26065" xr:uid="{00000000-0005-0000-0000-00007B4D0000}"/>
    <cellStyle name="Vírgula 2 3 2 2 3 3 2 9" xfId="38388" xr:uid="{00000000-0005-0000-0000-00007C4D0000}"/>
    <cellStyle name="Vírgula 2 3 2 2 3 3 3" xfId="8232" xr:uid="{00000000-0005-0000-0000-00007D4D0000}"/>
    <cellStyle name="Vírgula 2 3 2 2 3 3 3 2" xfId="12130" xr:uid="{00000000-0005-0000-0000-00007E4D0000}"/>
    <cellStyle name="Vírgula 2 3 2 2 3 3 3 2 2" xfId="34317" xr:uid="{00000000-0005-0000-0000-00007F4D0000}"/>
    <cellStyle name="Vírgula 2 3 2 2 3 3 3 2 3" xfId="28815" xr:uid="{00000000-0005-0000-0000-0000804D0000}"/>
    <cellStyle name="Vírgula 2 3 2 2 3 3 3 2 4" xfId="42009" xr:uid="{00000000-0005-0000-0000-0000814D0000}"/>
    <cellStyle name="Vírgula 2 3 2 2 3 3 3 2 5" xfId="53036" xr:uid="{00000000-0005-0000-0000-0000824D0000}"/>
    <cellStyle name="Vírgula 2 3 2 2 3 3 3 3" xfId="13126" xr:uid="{00000000-0005-0000-0000-0000834D0000}"/>
    <cellStyle name="Vírgula 2 3 2 2 3 3 3 3 2" xfId="31566" xr:uid="{00000000-0005-0000-0000-0000844D0000}"/>
    <cellStyle name="Vírgula 2 3 2 2 3 3 3 4" xfId="19155" xr:uid="{00000000-0005-0000-0000-0000854D0000}"/>
    <cellStyle name="Vírgula 2 3 2 2 3 3 3 5" xfId="26064" xr:uid="{00000000-0005-0000-0000-0000864D0000}"/>
    <cellStyle name="Vírgula 2 3 2 2 3 3 3 6" xfId="38387" xr:uid="{00000000-0005-0000-0000-0000874D0000}"/>
    <cellStyle name="Vírgula 2 3 2 2 3 3 3 7" xfId="49132" xr:uid="{00000000-0005-0000-0000-0000884D0000}"/>
    <cellStyle name="Vírgula 2 3 2 2 3 3 4" xfId="5989" xr:uid="{00000000-0005-0000-0000-0000894D0000}"/>
    <cellStyle name="Vírgula 2 3 2 2 3 3 4 2" xfId="11681" xr:uid="{00000000-0005-0000-0000-00008A4D0000}"/>
    <cellStyle name="Vírgula 2 3 2 2 3 3 4 2 2" xfId="33510" xr:uid="{00000000-0005-0000-0000-00008B4D0000}"/>
    <cellStyle name="Vírgula 2 3 2 2 3 3 4 2 3" xfId="41202" xr:uid="{00000000-0005-0000-0000-00008C4D0000}"/>
    <cellStyle name="Vírgula 2 3 2 2 3 3 4 2 4" xfId="52663" xr:uid="{00000000-0005-0000-0000-00008D4D0000}"/>
    <cellStyle name="Vírgula 2 3 2 2 3 3 4 3" xfId="28008" xr:uid="{00000000-0005-0000-0000-00008E4D0000}"/>
    <cellStyle name="Vírgula 2 3 2 2 3 3 4 4" xfId="37331" xr:uid="{00000000-0005-0000-0000-00008F4D0000}"/>
    <cellStyle name="Vírgula 2 3 2 2 3 3 4 5" xfId="50733" xr:uid="{00000000-0005-0000-0000-0000904D0000}"/>
    <cellStyle name="Vírgula 2 3 2 2 3 3 5" xfId="10937" xr:uid="{00000000-0005-0000-0000-0000914D0000}"/>
    <cellStyle name="Vírgula 2 3 2 2 3 3 5 2" xfId="30759" xr:uid="{00000000-0005-0000-0000-0000924D0000}"/>
    <cellStyle name="Vírgula 2 3 2 2 3 3 5 3" xfId="40445" xr:uid="{00000000-0005-0000-0000-0000934D0000}"/>
    <cellStyle name="Vírgula 2 3 2 2 3 3 5 4" xfId="51916" xr:uid="{00000000-0005-0000-0000-0000944D0000}"/>
    <cellStyle name="Vírgula 2 3 2 2 3 3 6" xfId="14152" xr:uid="{00000000-0005-0000-0000-0000954D0000}"/>
    <cellStyle name="Vírgula 2 3 2 2 3 3 6 2" xfId="44526" xr:uid="{00000000-0005-0000-0000-0000964D0000}"/>
    <cellStyle name="Vírgula 2 3 2 2 3 3 7" xfId="14949" xr:uid="{00000000-0005-0000-0000-0000974D0000}"/>
    <cellStyle name="Vírgula 2 3 2 2 3 3 8" xfId="20851" xr:uid="{00000000-0005-0000-0000-0000984D0000}"/>
    <cellStyle name="Vírgula 2 3 2 2 3 3 9" xfId="22865" xr:uid="{00000000-0005-0000-0000-0000994D0000}"/>
    <cellStyle name="Vírgula 2 3 2 2 3 4" xfId="849" xr:uid="{00000000-0005-0000-0000-00009A4D0000}"/>
    <cellStyle name="Vírgula 2 3 2 2 3 4 10" xfId="46405" xr:uid="{00000000-0005-0000-0000-00009B4D0000}"/>
    <cellStyle name="Vírgula 2 3 2 2 3 4 11" xfId="54337" xr:uid="{00000000-0005-0000-0000-00009C4D0000}"/>
    <cellStyle name="Vírgula 2 3 2 2 3 4 12" xfId="3339" xr:uid="{00000000-0005-0000-0000-00009D4D0000}"/>
    <cellStyle name="Vírgula 2 3 2 2 3 4 2" xfId="7776" xr:uid="{00000000-0005-0000-0000-00009E4D0000}"/>
    <cellStyle name="Vírgula 2 3 2 2 3 4 2 2" xfId="13215" xr:uid="{00000000-0005-0000-0000-00009F4D0000}"/>
    <cellStyle name="Vírgula 2 3 2 2 3 4 2 2 2" xfId="34319" xr:uid="{00000000-0005-0000-0000-0000A04D0000}"/>
    <cellStyle name="Vírgula 2 3 2 2 3 4 2 3" xfId="16516" xr:uid="{00000000-0005-0000-0000-0000A14D0000}"/>
    <cellStyle name="Vírgula 2 3 2 2 3 4 2 4" xfId="19569" xr:uid="{00000000-0005-0000-0000-0000A24D0000}"/>
    <cellStyle name="Vírgula 2 3 2 2 3 4 2 5" xfId="28817" xr:uid="{00000000-0005-0000-0000-0000A34D0000}"/>
    <cellStyle name="Vírgula 2 3 2 2 3 4 2 6" xfId="42011" xr:uid="{00000000-0005-0000-0000-0000A44D0000}"/>
    <cellStyle name="Vírgula 2 3 2 2 3 4 2 7" xfId="48676" xr:uid="{00000000-0005-0000-0000-0000A54D0000}"/>
    <cellStyle name="Vírgula 2 3 2 2 3 4 3" xfId="5509" xr:uid="{00000000-0005-0000-0000-0000A64D0000}"/>
    <cellStyle name="Vírgula 2 3 2 2 3 4 3 2" xfId="16482" xr:uid="{00000000-0005-0000-0000-0000A74D0000}"/>
    <cellStyle name="Vírgula 2 3 2 2 3 4 3 3" xfId="31568" xr:uid="{00000000-0005-0000-0000-0000A84D0000}"/>
    <cellStyle name="Vírgula 2 3 2 2 3 4 3 4" xfId="44070" xr:uid="{00000000-0005-0000-0000-0000A94D0000}"/>
    <cellStyle name="Vírgula 2 3 2 2 3 4 4" xfId="13696" xr:uid="{00000000-0005-0000-0000-0000AA4D0000}"/>
    <cellStyle name="Vírgula 2 3 2 2 3 4 5" xfId="14951" xr:uid="{00000000-0005-0000-0000-0000AB4D0000}"/>
    <cellStyle name="Vírgula 2 3 2 2 3 4 6" xfId="20853" xr:uid="{00000000-0005-0000-0000-0000AC4D0000}"/>
    <cellStyle name="Vírgula 2 3 2 2 3 4 7" xfId="22867" xr:uid="{00000000-0005-0000-0000-0000AD4D0000}"/>
    <cellStyle name="Vírgula 2 3 2 2 3 4 8" xfId="26066" xr:uid="{00000000-0005-0000-0000-0000AE4D0000}"/>
    <cellStyle name="Vírgula 2 3 2 2 3 4 9" xfId="38389" xr:uid="{00000000-0005-0000-0000-0000AF4D0000}"/>
    <cellStyle name="Vírgula 2 3 2 2 3 5" xfId="1797" xr:uid="{00000000-0005-0000-0000-0000B04D0000}"/>
    <cellStyle name="Vírgula 2 3 2 2 3 5 10" xfId="47348" xr:uid="{00000000-0005-0000-0000-0000B14D0000}"/>
    <cellStyle name="Vírgula 2 3 2 2 3 5 11" xfId="55274" xr:uid="{00000000-0005-0000-0000-0000B24D0000}"/>
    <cellStyle name="Vírgula 2 3 2 2 3 5 12" xfId="3340" xr:uid="{00000000-0005-0000-0000-0000B34D0000}"/>
    <cellStyle name="Vírgula 2 3 2 2 3 5 2" xfId="8647" xr:uid="{00000000-0005-0000-0000-0000B44D0000}"/>
    <cellStyle name="Vírgula 2 3 2 2 3 5 2 2" xfId="17151" xr:uid="{00000000-0005-0000-0000-0000B54D0000}"/>
    <cellStyle name="Vírgula 2 3 2 2 3 5 2 2 2" xfId="34320" xr:uid="{00000000-0005-0000-0000-0000B64D0000}"/>
    <cellStyle name="Vírgula 2 3 2 2 3 5 2 3" xfId="28818" xr:uid="{00000000-0005-0000-0000-0000B74D0000}"/>
    <cellStyle name="Vírgula 2 3 2 2 3 5 2 4" xfId="42012" xr:uid="{00000000-0005-0000-0000-0000B84D0000}"/>
    <cellStyle name="Vírgula 2 3 2 2 3 5 2 5" xfId="49547" xr:uid="{00000000-0005-0000-0000-0000B94D0000}"/>
    <cellStyle name="Vírgula 2 3 2 2 3 5 3" xfId="6448" xr:uid="{00000000-0005-0000-0000-0000BA4D0000}"/>
    <cellStyle name="Vírgula 2 3 2 2 3 5 3 2" xfId="31569" xr:uid="{00000000-0005-0000-0000-0000BB4D0000}"/>
    <cellStyle name="Vírgula 2 3 2 2 3 5 3 3" xfId="44941" xr:uid="{00000000-0005-0000-0000-0000BC4D0000}"/>
    <cellStyle name="Vírgula 2 3 2 2 3 5 4" xfId="14952" xr:uid="{00000000-0005-0000-0000-0000BD4D0000}"/>
    <cellStyle name="Vírgula 2 3 2 2 3 5 5" xfId="18699" xr:uid="{00000000-0005-0000-0000-0000BE4D0000}"/>
    <cellStyle name="Vírgula 2 3 2 2 3 5 6" xfId="20854" xr:uid="{00000000-0005-0000-0000-0000BF4D0000}"/>
    <cellStyle name="Vírgula 2 3 2 2 3 5 7" xfId="22868" xr:uid="{00000000-0005-0000-0000-0000C04D0000}"/>
    <cellStyle name="Vírgula 2 3 2 2 3 5 8" xfId="26067" xr:uid="{00000000-0005-0000-0000-0000C14D0000}"/>
    <cellStyle name="Vírgula 2 3 2 2 3 5 9" xfId="38390" xr:uid="{00000000-0005-0000-0000-0000C24D0000}"/>
    <cellStyle name="Vírgula 2 3 2 2 3 6" xfId="7148" xr:uid="{00000000-0005-0000-0000-0000C34D0000}"/>
    <cellStyle name="Vírgula 2 3 2 2 3 6 2" xfId="12129" xr:uid="{00000000-0005-0000-0000-0000C44D0000}"/>
    <cellStyle name="Vírgula 2 3 2 2 3 6 2 2" xfId="34314" xr:uid="{00000000-0005-0000-0000-0000C54D0000}"/>
    <cellStyle name="Vírgula 2 3 2 2 3 6 2 3" xfId="28812" xr:uid="{00000000-0005-0000-0000-0000C64D0000}"/>
    <cellStyle name="Vírgula 2 3 2 2 3 6 2 4" xfId="42006" xr:uid="{00000000-0005-0000-0000-0000C74D0000}"/>
    <cellStyle name="Vírgula 2 3 2 2 3 6 2 5" xfId="53035" xr:uid="{00000000-0005-0000-0000-0000C84D0000}"/>
    <cellStyle name="Vírgula 2 3 2 2 3 6 3" xfId="16457" xr:uid="{00000000-0005-0000-0000-0000C94D0000}"/>
    <cellStyle name="Vírgula 2 3 2 2 3 6 3 2" xfId="31563" xr:uid="{00000000-0005-0000-0000-0000CA4D0000}"/>
    <cellStyle name="Vírgula 2 3 2 2 3 6 4" xfId="26061" xr:uid="{00000000-0005-0000-0000-0000CB4D0000}"/>
    <cellStyle name="Vírgula 2 3 2 2 3 6 5" xfId="38384" xr:uid="{00000000-0005-0000-0000-0000CC4D0000}"/>
    <cellStyle name="Vírgula 2 3 2 2 3 6 6" xfId="48048" xr:uid="{00000000-0005-0000-0000-0000CD4D0000}"/>
    <cellStyle name="Vírgula 2 3 2 2 3 7" xfId="4796" xr:uid="{00000000-0005-0000-0000-0000CE4D0000}"/>
    <cellStyle name="Vírgula 2 3 2 2 3 7 2" xfId="11225" xr:uid="{00000000-0005-0000-0000-0000CF4D0000}"/>
    <cellStyle name="Vírgula 2 3 2 2 3 7 2 2" xfId="33054" xr:uid="{00000000-0005-0000-0000-0000D04D0000}"/>
    <cellStyle name="Vírgula 2 3 2 2 3 7 2 3" xfId="40746" xr:uid="{00000000-0005-0000-0000-0000D14D0000}"/>
    <cellStyle name="Vírgula 2 3 2 2 3 7 2 4" xfId="52207" xr:uid="{00000000-0005-0000-0000-0000D24D0000}"/>
    <cellStyle name="Vírgula 2 3 2 2 3 7 3" xfId="27552" xr:uid="{00000000-0005-0000-0000-0000D34D0000}"/>
    <cellStyle name="Vírgula 2 3 2 2 3 7 4" xfId="36875" xr:uid="{00000000-0005-0000-0000-0000D44D0000}"/>
    <cellStyle name="Vírgula 2 3 2 2 3 7 5" xfId="50406" xr:uid="{00000000-0005-0000-0000-0000D54D0000}"/>
    <cellStyle name="Vírgula 2 3 2 2 3 8" xfId="9636" xr:uid="{00000000-0005-0000-0000-0000D64D0000}"/>
    <cellStyle name="Vírgula 2 3 2 2 3 8 2" xfId="30303" xr:uid="{00000000-0005-0000-0000-0000D74D0000}"/>
    <cellStyle name="Vírgula 2 3 2 2 3 8 3" xfId="39989" xr:uid="{00000000-0005-0000-0000-0000D84D0000}"/>
    <cellStyle name="Vírgula 2 3 2 2 3 8 4" xfId="50267" xr:uid="{00000000-0005-0000-0000-0000D94D0000}"/>
    <cellStyle name="Vírgula 2 3 2 2 3 9" xfId="13415" xr:uid="{00000000-0005-0000-0000-0000DA4D0000}"/>
    <cellStyle name="Vírgula 2 3 2 2 3 9 2" xfId="43440" xr:uid="{00000000-0005-0000-0000-0000DB4D0000}"/>
    <cellStyle name="Vírgula 2 3 2 2 4" xfId="271" xr:uid="{00000000-0005-0000-0000-0000DC4D0000}"/>
    <cellStyle name="Vírgula 2 3 2 2 4 10" xfId="14953" xr:uid="{00000000-0005-0000-0000-0000DD4D0000}"/>
    <cellStyle name="Vírgula 2 3 2 2 4 11" xfId="20855" xr:uid="{00000000-0005-0000-0000-0000DE4D0000}"/>
    <cellStyle name="Vírgula 2 3 2 2 4 12" xfId="22869" xr:uid="{00000000-0005-0000-0000-0000DF4D0000}"/>
    <cellStyle name="Vírgula 2 3 2 2 4 13" xfId="24553" xr:uid="{00000000-0005-0000-0000-0000E04D0000}"/>
    <cellStyle name="Vírgula 2 3 2 2 4 14" xfId="36118" xr:uid="{00000000-0005-0000-0000-0000E14D0000}"/>
    <cellStyle name="Vírgula 2 3 2 2 4 15" xfId="45828" xr:uid="{00000000-0005-0000-0000-0000E24D0000}"/>
    <cellStyle name="Vírgula 2 3 2 2 4 16" xfId="53761" xr:uid="{00000000-0005-0000-0000-0000E34D0000}"/>
    <cellStyle name="Vírgula 2 3 2 2 4 17" xfId="3341" xr:uid="{00000000-0005-0000-0000-0000E44D0000}"/>
    <cellStyle name="Vírgula 2 3 2 2 4 2" xfId="552" xr:uid="{00000000-0005-0000-0000-0000E54D0000}"/>
    <cellStyle name="Vírgula 2 3 2 2 4 2 10" xfId="24829" xr:uid="{00000000-0005-0000-0000-0000E64D0000}"/>
    <cellStyle name="Vírgula 2 3 2 2 4 2 11" xfId="36394" xr:uid="{00000000-0005-0000-0000-0000E74D0000}"/>
    <cellStyle name="Vírgula 2 3 2 2 4 2 12" xfId="46108" xr:uid="{00000000-0005-0000-0000-0000E84D0000}"/>
    <cellStyle name="Vírgula 2 3 2 2 4 2 13" xfId="54040" xr:uid="{00000000-0005-0000-0000-0000E94D0000}"/>
    <cellStyle name="Vírgula 2 3 2 2 4 2 14" xfId="3342" xr:uid="{00000000-0005-0000-0000-0000EA4D0000}"/>
    <cellStyle name="Vírgula 2 3 2 2 4 2 2" xfId="1203" xr:uid="{00000000-0005-0000-0000-0000EB4D0000}"/>
    <cellStyle name="Vírgula 2 3 2 2 4 2 2 10" xfId="46759" xr:uid="{00000000-0005-0000-0000-0000EC4D0000}"/>
    <cellStyle name="Vírgula 2 3 2 2 4 2 2 11" xfId="54691" xr:uid="{00000000-0005-0000-0000-0000ED4D0000}"/>
    <cellStyle name="Vírgula 2 3 2 2 4 2 2 12" xfId="3343" xr:uid="{00000000-0005-0000-0000-0000EE4D0000}"/>
    <cellStyle name="Vírgula 2 3 2 2 4 2 2 2" xfId="8118" xr:uid="{00000000-0005-0000-0000-0000EF4D0000}"/>
    <cellStyle name="Vírgula 2 3 2 2 4 2 2 2 2" xfId="17152" xr:uid="{00000000-0005-0000-0000-0000F04D0000}"/>
    <cellStyle name="Vírgula 2 3 2 2 4 2 2 2 2 2" xfId="34323" xr:uid="{00000000-0005-0000-0000-0000F14D0000}"/>
    <cellStyle name="Vírgula 2 3 2 2 4 2 2 2 3" xfId="19911" xr:uid="{00000000-0005-0000-0000-0000F24D0000}"/>
    <cellStyle name="Vírgula 2 3 2 2 4 2 2 2 4" xfId="28821" xr:uid="{00000000-0005-0000-0000-0000F34D0000}"/>
    <cellStyle name="Vírgula 2 3 2 2 4 2 2 2 5" xfId="42015" xr:uid="{00000000-0005-0000-0000-0000F44D0000}"/>
    <cellStyle name="Vírgula 2 3 2 2 4 2 2 2 6" xfId="49018" xr:uid="{00000000-0005-0000-0000-0000F54D0000}"/>
    <cellStyle name="Vírgula 2 3 2 2 4 2 2 3" xfId="5863" xr:uid="{00000000-0005-0000-0000-0000F64D0000}"/>
    <cellStyle name="Vírgula 2 3 2 2 4 2 2 3 2" xfId="13086" xr:uid="{00000000-0005-0000-0000-0000F74D0000}"/>
    <cellStyle name="Vírgula 2 3 2 2 4 2 2 3 3" xfId="31572" xr:uid="{00000000-0005-0000-0000-0000F84D0000}"/>
    <cellStyle name="Vírgula 2 3 2 2 4 2 2 3 4" xfId="44412" xr:uid="{00000000-0005-0000-0000-0000F94D0000}"/>
    <cellStyle name="Vírgula 2 3 2 2 4 2 2 4" xfId="14955" xr:uid="{00000000-0005-0000-0000-0000FA4D0000}"/>
    <cellStyle name="Vírgula 2 3 2 2 4 2 2 5" xfId="18169" xr:uid="{00000000-0005-0000-0000-0000FB4D0000}"/>
    <cellStyle name="Vírgula 2 3 2 2 4 2 2 6" xfId="20857" xr:uid="{00000000-0005-0000-0000-0000FC4D0000}"/>
    <cellStyle name="Vírgula 2 3 2 2 4 2 2 7" xfId="22871" xr:uid="{00000000-0005-0000-0000-0000FD4D0000}"/>
    <cellStyle name="Vírgula 2 3 2 2 4 2 2 8" xfId="26070" xr:uid="{00000000-0005-0000-0000-0000FE4D0000}"/>
    <cellStyle name="Vírgula 2 3 2 2 4 2 2 9" xfId="38393" xr:uid="{00000000-0005-0000-0000-0000FF4D0000}"/>
    <cellStyle name="Vírgula 2 3 2 2 4 2 3" xfId="2139" xr:uid="{00000000-0005-0000-0000-0000004E0000}"/>
    <cellStyle name="Vírgula 2 3 2 2 4 2 3 2" xfId="8989" xr:uid="{00000000-0005-0000-0000-0000014E0000}"/>
    <cellStyle name="Vírgula 2 3 2 2 4 2 3 2 2" xfId="34322" xr:uid="{00000000-0005-0000-0000-0000024E0000}"/>
    <cellStyle name="Vírgula 2 3 2 2 4 2 3 2 3" xfId="28820" xr:uid="{00000000-0005-0000-0000-0000034E0000}"/>
    <cellStyle name="Vírgula 2 3 2 2 4 2 3 2 4" xfId="42014" xr:uid="{00000000-0005-0000-0000-0000044E0000}"/>
    <cellStyle name="Vírgula 2 3 2 2 4 2 3 2 5" xfId="49889" xr:uid="{00000000-0005-0000-0000-0000054E0000}"/>
    <cellStyle name="Vírgula 2 3 2 2 4 2 3 3" xfId="9900" xr:uid="{00000000-0005-0000-0000-0000064E0000}"/>
    <cellStyle name="Vírgula 2 3 2 2 4 2 3 3 2" xfId="31571" xr:uid="{00000000-0005-0000-0000-0000074E0000}"/>
    <cellStyle name="Vírgula 2 3 2 2 4 2 3 3 3" xfId="45283" xr:uid="{00000000-0005-0000-0000-0000084E0000}"/>
    <cellStyle name="Vírgula 2 3 2 2 4 2 3 4" xfId="19041" xr:uid="{00000000-0005-0000-0000-0000094E0000}"/>
    <cellStyle name="Vírgula 2 3 2 2 4 2 3 5" xfId="26069" xr:uid="{00000000-0005-0000-0000-00000A4E0000}"/>
    <cellStyle name="Vírgula 2 3 2 2 4 2 3 6" xfId="38392" xr:uid="{00000000-0005-0000-0000-00000B4E0000}"/>
    <cellStyle name="Vírgula 2 3 2 2 4 2 3 7" xfId="47690" xr:uid="{00000000-0005-0000-0000-00000C4E0000}"/>
    <cellStyle name="Vírgula 2 3 2 2 4 2 3 8" xfId="55616" xr:uid="{00000000-0005-0000-0000-00000D4E0000}"/>
    <cellStyle name="Vírgula 2 3 2 2 4 2 3 9" xfId="6790" xr:uid="{00000000-0005-0000-0000-00000E4E0000}"/>
    <cellStyle name="Vírgula 2 3 2 2 4 2 4" xfId="7491" xr:uid="{00000000-0005-0000-0000-00000F4E0000}"/>
    <cellStyle name="Vírgula 2 3 2 2 4 2 4 2" xfId="11567" xr:uid="{00000000-0005-0000-0000-0000104E0000}"/>
    <cellStyle name="Vírgula 2 3 2 2 4 2 4 2 2" xfId="33396" xr:uid="{00000000-0005-0000-0000-0000114E0000}"/>
    <cellStyle name="Vírgula 2 3 2 2 4 2 4 2 3" xfId="41088" xr:uid="{00000000-0005-0000-0000-0000124E0000}"/>
    <cellStyle name="Vírgula 2 3 2 2 4 2 4 2 4" xfId="52549" xr:uid="{00000000-0005-0000-0000-0000134E0000}"/>
    <cellStyle name="Vírgula 2 3 2 2 4 2 4 3" xfId="27894" xr:uid="{00000000-0005-0000-0000-0000144E0000}"/>
    <cellStyle name="Vírgula 2 3 2 2 4 2 4 4" xfId="37217" xr:uid="{00000000-0005-0000-0000-0000154E0000}"/>
    <cellStyle name="Vírgula 2 3 2 2 4 2 4 5" xfId="48391" xr:uid="{00000000-0005-0000-0000-0000164E0000}"/>
    <cellStyle name="Vírgula 2 3 2 2 4 2 5" xfId="5212" xr:uid="{00000000-0005-0000-0000-0000174E0000}"/>
    <cellStyle name="Vírgula 2 3 2 2 4 2 5 2" xfId="30645" xr:uid="{00000000-0005-0000-0000-0000184E0000}"/>
    <cellStyle name="Vírgula 2 3 2 2 4 2 5 3" xfId="40331" xr:uid="{00000000-0005-0000-0000-0000194E0000}"/>
    <cellStyle name="Vírgula 2 3 2 2 4 2 5 4" xfId="51802" xr:uid="{00000000-0005-0000-0000-00001A4E0000}"/>
    <cellStyle name="Vírgula 2 3 2 2 4 2 6" xfId="14038" xr:uid="{00000000-0005-0000-0000-00001B4E0000}"/>
    <cellStyle name="Vírgula 2 3 2 2 4 2 6 2" xfId="43785" xr:uid="{00000000-0005-0000-0000-00001C4E0000}"/>
    <cellStyle name="Vírgula 2 3 2 2 4 2 7" xfId="14954" xr:uid="{00000000-0005-0000-0000-00001D4E0000}"/>
    <cellStyle name="Vírgula 2 3 2 2 4 2 8" xfId="20856" xr:uid="{00000000-0005-0000-0000-00001E4E0000}"/>
    <cellStyle name="Vírgula 2 3 2 2 4 2 9" xfId="22870" xr:uid="{00000000-0005-0000-0000-00001F4E0000}"/>
    <cellStyle name="Vírgula 2 3 2 2 4 3" xfId="1467" xr:uid="{00000000-0005-0000-0000-0000204E0000}"/>
    <cellStyle name="Vírgula 2 3 2 2 4 3 10" xfId="25105" xr:uid="{00000000-0005-0000-0000-0000214E0000}"/>
    <cellStyle name="Vírgula 2 3 2 2 4 3 11" xfId="36670" xr:uid="{00000000-0005-0000-0000-0000224E0000}"/>
    <cellStyle name="Vírgula 2 3 2 2 4 3 12" xfId="47023" xr:uid="{00000000-0005-0000-0000-0000234E0000}"/>
    <cellStyle name="Vírgula 2 3 2 2 4 3 13" xfId="54955" xr:uid="{00000000-0005-0000-0000-0000244E0000}"/>
    <cellStyle name="Vírgula 2 3 2 2 4 3 14" xfId="3344" xr:uid="{00000000-0005-0000-0000-0000254E0000}"/>
    <cellStyle name="Vírgula 2 3 2 2 4 3 2" xfId="2367" xr:uid="{00000000-0005-0000-0000-0000264E0000}"/>
    <cellStyle name="Vírgula 2 3 2 2 4 3 2 10" xfId="47918" xr:uid="{00000000-0005-0000-0000-0000274E0000}"/>
    <cellStyle name="Vírgula 2 3 2 2 4 3 2 11" xfId="55844" xr:uid="{00000000-0005-0000-0000-0000284E0000}"/>
    <cellStyle name="Vírgula 2 3 2 2 4 3 2 12" xfId="3345" xr:uid="{00000000-0005-0000-0000-0000294E0000}"/>
    <cellStyle name="Vírgula 2 3 2 2 4 3 2 2" xfId="9217" xr:uid="{00000000-0005-0000-0000-00002A4E0000}"/>
    <cellStyle name="Vírgula 2 3 2 2 4 3 2 2 2" xfId="17153" xr:uid="{00000000-0005-0000-0000-00002B4E0000}"/>
    <cellStyle name="Vírgula 2 3 2 2 4 3 2 2 2 2" xfId="34325" xr:uid="{00000000-0005-0000-0000-00002C4E0000}"/>
    <cellStyle name="Vírgula 2 3 2 2 4 3 2 2 3" xfId="20139" xr:uid="{00000000-0005-0000-0000-00002D4E0000}"/>
    <cellStyle name="Vírgula 2 3 2 2 4 3 2 2 4" xfId="28823" xr:uid="{00000000-0005-0000-0000-00002E4E0000}"/>
    <cellStyle name="Vírgula 2 3 2 2 4 3 2 2 5" xfId="42017" xr:uid="{00000000-0005-0000-0000-00002F4E0000}"/>
    <cellStyle name="Vírgula 2 3 2 2 4 3 2 2 6" xfId="50117" xr:uid="{00000000-0005-0000-0000-0000304E0000}"/>
    <cellStyle name="Vírgula 2 3 2 2 4 3 2 3" xfId="7018" xr:uid="{00000000-0005-0000-0000-0000314E0000}"/>
    <cellStyle name="Vírgula 2 3 2 2 4 3 2 3 2" xfId="9953" xr:uid="{00000000-0005-0000-0000-0000324E0000}"/>
    <cellStyle name="Vírgula 2 3 2 2 4 3 2 3 3" xfId="31574" xr:uid="{00000000-0005-0000-0000-0000334E0000}"/>
    <cellStyle name="Vírgula 2 3 2 2 4 3 2 3 4" xfId="45511" xr:uid="{00000000-0005-0000-0000-0000344E0000}"/>
    <cellStyle name="Vírgula 2 3 2 2 4 3 2 4" xfId="14957" xr:uid="{00000000-0005-0000-0000-0000354E0000}"/>
    <cellStyle name="Vírgula 2 3 2 2 4 3 2 5" xfId="18397" xr:uid="{00000000-0005-0000-0000-0000364E0000}"/>
    <cellStyle name="Vírgula 2 3 2 2 4 3 2 6" xfId="20859" xr:uid="{00000000-0005-0000-0000-0000374E0000}"/>
    <cellStyle name="Vírgula 2 3 2 2 4 3 2 7" xfId="22873" xr:uid="{00000000-0005-0000-0000-0000384E0000}"/>
    <cellStyle name="Vírgula 2 3 2 2 4 3 2 8" xfId="26072" xr:uid="{00000000-0005-0000-0000-0000394E0000}"/>
    <cellStyle name="Vírgula 2 3 2 2 4 3 2 9" xfId="38395" xr:uid="{00000000-0005-0000-0000-00003A4E0000}"/>
    <cellStyle name="Vírgula 2 3 2 2 4 3 3" xfId="8346" xr:uid="{00000000-0005-0000-0000-00003B4E0000}"/>
    <cellStyle name="Vírgula 2 3 2 2 4 3 3 2" xfId="12133" xr:uid="{00000000-0005-0000-0000-00003C4E0000}"/>
    <cellStyle name="Vírgula 2 3 2 2 4 3 3 2 2" xfId="34324" xr:uid="{00000000-0005-0000-0000-00003D4E0000}"/>
    <cellStyle name="Vírgula 2 3 2 2 4 3 3 2 3" xfId="28822" xr:uid="{00000000-0005-0000-0000-00003E4E0000}"/>
    <cellStyle name="Vírgula 2 3 2 2 4 3 3 2 4" xfId="42016" xr:uid="{00000000-0005-0000-0000-00003F4E0000}"/>
    <cellStyle name="Vírgula 2 3 2 2 4 3 3 2 5" xfId="53038" xr:uid="{00000000-0005-0000-0000-0000404E0000}"/>
    <cellStyle name="Vírgula 2 3 2 2 4 3 3 3" xfId="10299" xr:uid="{00000000-0005-0000-0000-0000414E0000}"/>
    <cellStyle name="Vírgula 2 3 2 2 4 3 3 3 2" xfId="31573" xr:uid="{00000000-0005-0000-0000-0000424E0000}"/>
    <cellStyle name="Vírgula 2 3 2 2 4 3 3 4" xfId="19269" xr:uid="{00000000-0005-0000-0000-0000434E0000}"/>
    <cellStyle name="Vírgula 2 3 2 2 4 3 3 5" xfId="26071" xr:uid="{00000000-0005-0000-0000-0000444E0000}"/>
    <cellStyle name="Vírgula 2 3 2 2 4 3 3 6" xfId="38394" xr:uid="{00000000-0005-0000-0000-0000454E0000}"/>
    <cellStyle name="Vírgula 2 3 2 2 4 3 3 7" xfId="49246" xr:uid="{00000000-0005-0000-0000-0000464E0000}"/>
    <cellStyle name="Vírgula 2 3 2 2 4 3 4" xfId="6127" xr:uid="{00000000-0005-0000-0000-0000474E0000}"/>
    <cellStyle name="Vírgula 2 3 2 2 4 3 4 2" xfId="11795" xr:uid="{00000000-0005-0000-0000-0000484E0000}"/>
    <cellStyle name="Vírgula 2 3 2 2 4 3 4 2 2" xfId="33624" xr:uid="{00000000-0005-0000-0000-0000494E0000}"/>
    <cellStyle name="Vírgula 2 3 2 2 4 3 4 2 3" xfId="41316" xr:uid="{00000000-0005-0000-0000-00004A4E0000}"/>
    <cellStyle name="Vírgula 2 3 2 2 4 3 4 2 4" xfId="52777" xr:uid="{00000000-0005-0000-0000-00004B4E0000}"/>
    <cellStyle name="Vírgula 2 3 2 2 4 3 4 3" xfId="28122" xr:uid="{00000000-0005-0000-0000-00004C4E0000}"/>
    <cellStyle name="Vírgula 2 3 2 2 4 3 4 4" xfId="37445" xr:uid="{00000000-0005-0000-0000-00004D4E0000}"/>
    <cellStyle name="Vírgula 2 3 2 2 4 3 4 5" xfId="50226" xr:uid="{00000000-0005-0000-0000-00004E4E0000}"/>
    <cellStyle name="Vírgula 2 3 2 2 4 3 5" xfId="11051" xr:uid="{00000000-0005-0000-0000-00004F4E0000}"/>
    <cellStyle name="Vírgula 2 3 2 2 4 3 5 2" xfId="30873" xr:uid="{00000000-0005-0000-0000-0000504E0000}"/>
    <cellStyle name="Vírgula 2 3 2 2 4 3 5 3" xfId="40559" xr:uid="{00000000-0005-0000-0000-0000514E0000}"/>
    <cellStyle name="Vírgula 2 3 2 2 4 3 5 4" xfId="52030" xr:uid="{00000000-0005-0000-0000-0000524E0000}"/>
    <cellStyle name="Vírgula 2 3 2 2 4 3 6" xfId="14266" xr:uid="{00000000-0005-0000-0000-0000534E0000}"/>
    <cellStyle name="Vírgula 2 3 2 2 4 3 6 2" xfId="44640" xr:uid="{00000000-0005-0000-0000-0000544E0000}"/>
    <cellStyle name="Vírgula 2 3 2 2 4 3 7" xfId="14956" xr:uid="{00000000-0005-0000-0000-0000554E0000}"/>
    <cellStyle name="Vírgula 2 3 2 2 4 3 8" xfId="20858" xr:uid="{00000000-0005-0000-0000-0000564E0000}"/>
    <cellStyle name="Vírgula 2 3 2 2 4 3 9" xfId="22872" xr:uid="{00000000-0005-0000-0000-0000574E0000}"/>
    <cellStyle name="Vírgula 2 3 2 2 4 4" xfId="963" xr:uid="{00000000-0005-0000-0000-0000584E0000}"/>
    <cellStyle name="Vírgula 2 3 2 2 4 4 10" xfId="46519" xr:uid="{00000000-0005-0000-0000-0000594E0000}"/>
    <cellStyle name="Vírgula 2 3 2 2 4 4 11" xfId="54451" xr:uid="{00000000-0005-0000-0000-00005A4E0000}"/>
    <cellStyle name="Vírgula 2 3 2 2 4 4 12" xfId="3346" xr:uid="{00000000-0005-0000-0000-00005B4E0000}"/>
    <cellStyle name="Vírgula 2 3 2 2 4 4 2" xfId="7890" xr:uid="{00000000-0005-0000-0000-00005C4E0000}"/>
    <cellStyle name="Vírgula 2 3 2 2 4 4 2 2" xfId="10664" xr:uid="{00000000-0005-0000-0000-00005D4E0000}"/>
    <cellStyle name="Vírgula 2 3 2 2 4 4 2 2 2" xfId="34326" xr:uid="{00000000-0005-0000-0000-00005E4E0000}"/>
    <cellStyle name="Vírgula 2 3 2 2 4 4 2 3" xfId="16446" xr:uid="{00000000-0005-0000-0000-00005F4E0000}"/>
    <cellStyle name="Vírgula 2 3 2 2 4 4 2 4" xfId="19683" xr:uid="{00000000-0005-0000-0000-0000604E0000}"/>
    <cellStyle name="Vírgula 2 3 2 2 4 4 2 5" xfId="28824" xr:uid="{00000000-0005-0000-0000-0000614E0000}"/>
    <cellStyle name="Vírgula 2 3 2 2 4 4 2 6" xfId="42018" xr:uid="{00000000-0005-0000-0000-0000624E0000}"/>
    <cellStyle name="Vírgula 2 3 2 2 4 4 2 7" xfId="48790" xr:uid="{00000000-0005-0000-0000-0000634E0000}"/>
    <cellStyle name="Vírgula 2 3 2 2 4 4 3" xfId="5623" xr:uid="{00000000-0005-0000-0000-0000644E0000}"/>
    <cellStyle name="Vírgula 2 3 2 2 4 4 3 2" xfId="9351" xr:uid="{00000000-0005-0000-0000-0000654E0000}"/>
    <cellStyle name="Vírgula 2 3 2 2 4 4 3 3" xfId="31575" xr:uid="{00000000-0005-0000-0000-0000664E0000}"/>
    <cellStyle name="Vírgula 2 3 2 2 4 4 3 4" xfId="44184" xr:uid="{00000000-0005-0000-0000-0000674E0000}"/>
    <cellStyle name="Vírgula 2 3 2 2 4 4 4" xfId="13810" xr:uid="{00000000-0005-0000-0000-0000684E0000}"/>
    <cellStyle name="Vírgula 2 3 2 2 4 4 5" xfId="14958" xr:uid="{00000000-0005-0000-0000-0000694E0000}"/>
    <cellStyle name="Vírgula 2 3 2 2 4 4 6" xfId="20860" xr:uid="{00000000-0005-0000-0000-00006A4E0000}"/>
    <cellStyle name="Vírgula 2 3 2 2 4 4 7" xfId="22874" xr:uid="{00000000-0005-0000-0000-00006B4E0000}"/>
    <cellStyle name="Vírgula 2 3 2 2 4 4 8" xfId="26073" xr:uid="{00000000-0005-0000-0000-00006C4E0000}"/>
    <cellStyle name="Vírgula 2 3 2 2 4 4 9" xfId="38396" xr:uid="{00000000-0005-0000-0000-00006D4E0000}"/>
    <cellStyle name="Vírgula 2 3 2 2 4 5" xfId="1911" xr:uid="{00000000-0005-0000-0000-00006E4E0000}"/>
    <cellStyle name="Vírgula 2 3 2 2 4 5 10" xfId="47462" xr:uid="{00000000-0005-0000-0000-00006F4E0000}"/>
    <cellStyle name="Vírgula 2 3 2 2 4 5 11" xfId="55388" xr:uid="{00000000-0005-0000-0000-0000704E0000}"/>
    <cellStyle name="Vírgula 2 3 2 2 4 5 12" xfId="3347" xr:uid="{00000000-0005-0000-0000-0000714E0000}"/>
    <cellStyle name="Vírgula 2 3 2 2 4 5 2" xfId="8761" xr:uid="{00000000-0005-0000-0000-0000724E0000}"/>
    <cellStyle name="Vírgula 2 3 2 2 4 5 2 2" xfId="17154" xr:uid="{00000000-0005-0000-0000-0000734E0000}"/>
    <cellStyle name="Vírgula 2 3 2 2 4 5 2 2 2" xfId="34327" xr:uid="{00000000-0005-0000-0000-0000744E0000}"/>
    <cellStyle name="Vírgula 2 3 2 2 4 5 2 3" xfId="28825" xr:uid="{00000000-0005-0000-0000-0000754E0000}"/>
    <cellStyle name="Vírgula 2 3 2 2 4 5 2 4" xfId="42019" xr:uid="{00000000-0005-0000-0000-0000764E0000}"/>
    <cellStyle name="Vírgula 2 3 2 2 4 5 2 5" xfId="49661" xr:uid="{00000000-0005-0000-0000-0000774E0000}"/>
    <cellStyle name="Vírgula 2 3 2 2 4 5 3" xfId="6562" xr:uid="{00000000-0005-0000-0000-0000784E0000}"/>
    <cellStyle name="Vírgula 2 3 2 2 4 5 3 2" xfId="31576" xr:uid="{00000000-0005-0000-0000-0000794E0000}"/>
    <cellStyle name="Vírgula 2 3 2 2 4 5 3 3" xfId="45055" xr:uid="{00000000-0005-0000-0000-00007A4E0000}"/>
    <cellStyle name="Vírgula 2 3 2 2 4 5 4" xfId="14959" xr:uid="{00000000-0005-0000-0000-00007B4E0000}"/>
    <cellStyle name="Vírgula 2 3 2 2 4 5 5" xfId="18813" xr:uid="{00000000-0005-0000-0000-00007C4E0000}"/>
    <cellStyle name="Vírgula 2 3 2 2 4 5 6" xfId="20861" xr:uid="{00000000-0005-0000-0000-00007D4E0000}"/>
    <cellStyle name="Vírgula 2 3 2 2 4 5 7" xfId="22875" xr:uid="{00000000-0005-0000-0000-00007E4E0000}"/>
    <cellStyle name="Vírgula 2 3 2 2 4 5 8" xfId="26074" xr:uid="{00000000-0005-0000-0000-00007F4E0000}"/>
    <cellStyle name="Vírgula 2 3 2 2 4 5 9" xfId="38397" xr:uid="{00000000-0005-0000-0000-0000804E0000}"/>
    <cellStyle name="Vírgula 2 3 2 2 4 6" xfId="7262" xr:uid="{00000000-0005-0000-0000-0000814E0000}"/>
    <cellStyle name="Vírgula 2 3 2 2 4 6 2" xfId="12131" xr:uid="{00000000-0005-0000-0000-0000824E0000}"/>
    <cellStyle name="Vírgula 2 3 2 2 4 6 2 2" xfId="34321" xr:uid="{00000000-0005-0000-0000-0000834E0000}"/>
    <cellStyle name="Vírgula 2 3 2 2 4 6 2 3" xfId="28819" xr:uid="{00000000-0005-0000-0000-0000844E0000}"/>
    <cellStyle name="Vírgula 2 3 2 2 4 6 2 4" xfId="42013" xr:uid="{00000000-0005-0000-0000-0000854E0000}"/>
    <cellStyle name="Vírgula 2 3 2 2 4 6 2 5" xfId="53037" xr:uid="{00000000-0005-0000-0000-0000864E0000}"/>
    <cellStyle name="Vírgula 2 3 2 2 4 6 3" xfId="13018" xr:uid="{00000000-0005-0000-0000-0000874E0000}"/>
    <cellStyle name="Vírgula 2 3 2 2 4 6 3 2" xfId="31570" xr:uid="{00000000-0005-0000-0000-0000884E0000}"/>
    <cellStyle name="Vírgula 2 3 2 2 4 6 4" xfId="26068" xr:uid="{00000000-0005-0000-0000-0000894E0000}"/>
    <cellStyle name="Vírgula 2 3 2 2 4 6 5" xfId="38391" xr:uid="{00000000-0005-0000-0000-00008A4E0000}"/>
    <cellStyle name="Vírgula 2 3 2 2 4 6 6" xfId="48162" xr:uid="{00000000-0005-0000-0000-00008B4E0000}"/>
    <cellStyle name="Vírgula 2 3 2 2 4 7" xfId="4934" xr:uid="{00000000-0005-0000-0000-00008C4E0000}"/>
    <cellStyle name="Vírgula 2 3 2 2 4 7 2" xfId="11339" xr:uid="{00000000-0005-0000-0000-00008D4E0000}"/>
    <cellStyle name="Vírgula 2 3 2 2 4 7 2 2" xfId="33168" xr:uid="{00000000-0005-0000-0000-00008E4E0000}"/>
    <cellStyle name="Vírgula 2 3 2 2 4 7 2 3" xfId="40860" xr:uid="{00000000-0005-0000-0000-00008F4E0000}"/>
    <cellStyle name="Vírgula 2 3 2 2 4 7 2 4" xfId="52321" xr:uid="{00000000-0005-0000-0000-0000904E0000}"/>
    <cellStyle name="Vírgula 2 3 2 2 4 7 3" xfId="27666" xr:uid="{00000000-0005-0000-0000-0000914E0000}"/>
    <cellStyle name="Vírgula 2 3 2 2 4 7 4" xfId="36989" xr:uid="{00000000-0005-0000-0000-0000924E0000}"/>
    <cellStyle name="Vírgula 2 3 2 2 4 7 5" xfId="50281" xr:uid="{00000000-0005-0000-0000-0000934E0000}"/>
    <cellStyle name="Vírgula 2 3 2 2 4 8" xfId="10692" xr:uid="{00000000-0005-0000-0000-0000944E0000}"/>
    <cellStyle name="Vírgula 2 3 2 2 4 8 2" xfId="30417" xr:uid="{00000000-0005-0000-0000-0000954E0000}"/>
    <cellStyle name="Vírgula 2 3 2 2 4 8 3" xfId="40103" xr:uid="{00000000-0005-0000-0000-0000964E0000}"/>
    <cellStyle name="Vírgula 2 3 2 2 4 8 4" xfId="51574" xr:uid="{00000000-0005-0000-0000-0000974E0000}"/>
    <cellStyle name="Vírgula 2 3 2 2 4 9" xfId="13525" xr:uid="{00000000-0005-0000-0000-0000984E0000}"/>
    <cellStyle name="Vírgula 2 3 2 2 4 9 2" xfId="43554" xr:uid="{00000000-0005-0000-0000-0000994E0000}"/>
    <cellStyle name="Vírgula 2 3 2 2 5" xfId="345" xr:uid="{00000000-0005-0000-0000-00009A4E0000}"/>
    <cellStyle name="Vírgula 2 3 2 2 5 10" xfId="22876" xr:uid="{00000000-0005-0000-0000-00009B4E0000}"/>
    <cellStyle name="Vírgula 2 3 2 2 5 11" xfId="24346" xr:uid="{00000000-0005-0000-0000-00009C4E0000}"/>
    <cellStyle name="Vírgula 2 3 2 2 5 12" xfId="35923" xr:uid="{00000000-0005-0000-0000-00009D4E0000}"/>
    <cellStyle name="Vírgula 2 3 2 2 5 13" xfId="45901" xr:uid="{00000000-0005-0000-0000-00009E4E0000}"/>
    <cellStyle name="Vírgula 2 3 2 2 5 14" xfId="53833" xr:uid="{00000000-0005-0000-0000-00009F4E0000}"/>
    <cellStyle name="Vírgula 2 3 2 2 5 15" xfId="3348" xr:uid="{00000000-0005-0000-0000-0000A04E0000}"/>
    <cellStyle name="Vírgula 2 3 2 2 5 2" xfId="792" xr:uid="{00000000-0005-0000-0000-0000A14E0000}"/>
    <cellStyle name="Vírgula 2 3 2 2 5 2 10" xfId="46348" xr:uid="{00000000-0005-0000-0000-0000A24E0000}"/>
    <cellStyle name="Vírgula 2 3 2 2 5 2 11" xfId="54280" xr:uid="{00000000-0005-0000-0000-0000A34E0000}"/>
    <cellStyle name="Vírgula 2 3 2 2 5 2 12" xfId="3349" xr:uid="{00000000-0005-0000-0000-0000A44E0000}"/>
    <cellStyle name="Vírgula 2 3 2 2 5 2 2" xfId="7719" xr:uid="{00000000-0005-0000-0000-0000A54E0000}"/>
    <cellStyle name="Vírgula 2 3 2 2 5 2 2 2" xfId="9574" xr:uid="{00000000-0005-0000-0000-0000A64E0000}"/>
    <cellStyle name="Vírgula 2 3 2 2 5 2 2 2 2" xfId="34329" xr:uid="{00000000-0005-0000-0000-0000A74E0000}"/>
    <cellStyle name="Vírgula 2 3 2 2 5 2 2 3" xfId="12811" xr:uid="{00000000-0005-0000-0000-0000A84E0000}"/>
    <cellStyle name="Vírgula 2 3 2 2 5 2 2 4" xfId="19512" xr:uid="{00000000-0005-0000-0000-0000A94E0000}"/>
    <cellStyle name="Vírgula 2 3 2 2 5 2 2 5" xfId="28827" xr:uid="{00000000-0005-0000-0000-0000AA4E0000}"/>
    <cellStyle name="Vírgula 2 3 2 2 5 2 2 6" xfId="42021" xr:uid="{00000000-0005-0000-0000-0000AB4E0000}"/>
    <cellStyle name="Vírgula 2 3 2 2 5 2 2 7" xfId="48619" xr:uid="{00000000-0005-0000-0000-0000AC4E0000}"/>
    <cellStyle name="Vírgula 2 3 2 2 5 2 3" xfId="5452" xr:uid="{00000000-0005-0000-0000-0000AD4E0000}"/>
    <cellStyle name="Vírgula 2 3 2 2 5 2 3 2" xfId="10586" xr:uid="{00000000-0005-0000-0000-0000AE4E0000}"/>
    <cellStyle name="Vírgula 2 3 2 2 5 2 3 3" xfId="31578" xr:uid="{00000000-0005-0000-0000-0000AF4E0000}"/>
    <cellStyle name="Vírgula 2 3 2 2 5 2 3 4" xfId="44013" xr:uid="{00000000-0005-0000-0000-0000B04E0000}"/>
    <cellStyle name="Vírgula 2 3 2 2 5 2 4" xfId="13639" xr:uid="{00000000-0005-0000-0000-0000B14E0000}"/>
    <cellStyle name="Vírgula 2 3 2 2 5 2 5" xfId="14961" xr:uid="{00000000-0005-0000-0000-0000B24E0000}"/>
    <cellStyle name="Vírgula 2 3 2 2 5 2 6" xfId="20863" xr:uid="{00000000-0005-0000-0000-0000B34E0000}"/>
    <cellStyle name="Vírgula 2 3 2 2 5 2 7" xfId="22877" xr:uid="{00000000-0005-0000-0000-0000B44E0000}"/>
    <cellStyle name="Vírgula 2 3 2 2 5 2 8" xfId="26076" xr:uid="{00000000-0005-0000-0000-0000B54E0000}"/>
    <cellStyle name="Vírgula 2 3 2 2 5 2 9" xfId="38399" xr:uid="{00000000-0005-0000-0000-0000B64E0000}"/>
    <cellStyle name="Vírgula 2 3 2 2 5 3" xfId="1740" xr:uid="{00000000-0005-0000-0000-0000B74E0000}"/>
    <cellStyle name="Vírgula 2 3 2 2 5 3 10" xfId="47291" xr:uid="{00000000-0005-0000-0000-0000B84E0000}"/>
    <cellStyle name="Vírgula 2 3 2 2 5 3 11" xfId="55217" xr:uid="{00000000-0005-0000-0000-0000B94E0000}"/>
    <cellStyle name="Vírgula 2 3 2 2 5 3 12" xfId="3350" xr:uid="{00000000-0005-0000-0000-0000BA4E0000}"/>
    <cellStyle name="Vírgula 2 3 2 2 5 3 2" xfId="8590" xr:uid="{00000000-0005-0000-0000-0000BB4E0000}"/>
    <cellStyle name="Vírgula 2 3 2 2 5 3 2 2" xfId="17155" xr:uid="{00000000-0005-0000-0000-0000BC4E0000}"/>
    <cellStyle name="Vírgula 2 3 2 2 5 3 2 2 2" xfId="34330" xr:uid="{00000000-0005-0000-0000-0000BD4E0000}"/>
    <cellStyle name="Vírgula 2 3 2 2 5 3 2 3" xfId="28828" xr:uid="{00000000-0005-0000-0000-0000BE4E0000}"/>
    <cellStyle name="Vírgula 2 3 2 2 5 3 2 4" xfId="42022" xr:uid="{00000000-0005-0000-0000-0000BF4E0000}"/>
    <cellStyle name="Vírgula 2 3 2 2 5 3 2 5" xfId="49490" xr:uid="{00000000-0005-0000-0000-0000C04E0000}"/>
    <cellStyle name="Vírgula 2 3 2 2 5 3 3" xfId="6391" xr:uid="{00000000-0005-0000-0000-0000C14E0000}"/>
    <cellStyle name="Vírgula 2 3 2 2 5 3 3 2" xfId="31579" xr:uid="{00000000-0005-0000-0000-0000C24E0000}"/>
    <cellStyle name="Vírgula 2 3 2 2 5 3 3 3" xfId="44884" xr:uid="{00000000-0005-0000-0000-0000C34E0000}"/>
    <cellStyle name="Vírgula 2 3 2 2 5 3 4" xfId="14962" xr:uid="{00000000-0005-0000-0000-0000C44E0000}"/>
    <cellStyle name="Vírgula 2 3 2 2 5 3 5" xfId="18642" xr:uid="{00000000-0005-0000-0000-0000C54E0000}"/>
    <cellStyle name="Vírgula 2 3 2 2 5 3 6" xfId="20864" xr:uid="{00000000-0005-0000-0000-0000C64E0000}"/>
    <cellStyle name="Vírgula 2 3 2 2 5 3 7" xfId="22878" xr:uid="{00000000-0005-0000-0000-0000C74E0000}"/>
    <cellStyle name="Vírgula 2 3 2 2 5 3 8" xfId="26077" xr:uid="{00000000-0005-0000-0000-0000C84E0000}"/>
    <cellStyle name="Vírgula 2 3 2 2 5 3 9" xfId="38400" xr:uid="{00000000-0005-0000-0000-0000C94E0000}"/>
    <cellStyle name="Vírgula 2 3 2 2 5 4" xfId="7320" xr:uid="{00000000-0005-0000-0000-0000CA4E0000}"/>
    <cellStyle name="Vírgula 2 3 2 2 5 4 2" xfId="12135" xr:uid="{00000000-0005-0000-0000-0000CB4E0000}"/>
    <cellStyle name="Vírgula 2 3 2 2 5 4 2 2" xfId="34328" xr:uid="{00000000-0005-0000-0000-0000CC4E0000}"/>
    <cellStyle name="Vírgula 2 3 2 2 5 4 2 3" xfId="28826" xr:uid="{00000000-0005-0000-0000-0000CD4E0000}"/>
    <cellStyle name="Vírgula 2 3 2 2 5 4 2 4" xfId="42020" xr:uid="{00000000-0005-0000-0000-0000CE4E0000}"/>
    <cellStyle name="Vírgula 2 3 2 2 5 4 2 5" xfId="53039" xr:uid="{00000000-0005-0000-0000-0000CF4E0000}"/>
    <cellStyle name="Vírgula 2 3 2 2 5 4 3" xfId="9806" xr:uid="{00000000-0005-0000-0000-0000D04E0000}"/>
    <cellStyle name="Vírgula 2 3 2 2 5 4 3 2" xfId="31577" xr:uid="{00000000-0005-0000-0000-0000D14E0000}"/>
    <cellStyle name="Vírgula 2 3 2 2 5 4 4" xfId="26075" xr:uid="{00000000-0005-0000-0000-0000D24E0000}"/>
    <cellStyle name="Vírgula 2 3 2 2 5 4 5" xfId="38398" xr:uid="{00000000-0005-0000-0000-0000D34E0000}"/>
    <cellStyle name="Vírgula 2 3 2 2 5 4 6" xfId="48220" xr:uid="{00000000-0005-0000-0000-0000D44E0000}"/>
    <cellStyle name="Vírgula 2 3 2 2 5 5" xfId="5005" xr:uid="{00000000-0005-0000-0000-0000D54E0000}"/>
    <cellStyle name="Vírgula 2 3 2 2 5 5 2" xfId="11168" xr:uid="{00000000-0005-0000-0000-0000D64E0000}"/>
    <cellStyle name="Vírgula 2 3 2 2 5 5 2 2" xfId="32997" xr:uid="{00000000-0005-0000-0000-0000D74E0000}"/>
    <cellStyle name="Vírgula 2 3 2 2 5 5 2 3" xfId="40689" xr:uid="{00000000-0005-0000-0000-0000D84E0000}"/>
    <cellStyle name="Vírgula 2 3 2 2 5 5 2 4" xfId="52150" xr:uid="{00000000-0005-0000-0000-0000D94E0000}"/>
    <cellStyle name="Vírgula 2 3 2 2 5 5 3" xfId="27495" xr:uid="{00000000-0005-0000-0000-0000DA4E0000}"/>
    <cellStyle name="Vírgula 2 3 2 2 5 5 4" xfId="36818" xr:uid="{00000000-0005-0000-0000-0000DB4E0000}"/>
    <cellStyle name="Vírgula 2 3 2 2 5 5 5" xfId="50607" xr:uid="{00000000-0005-0000-0000-0000DC4E0000}"/>
    <cellStyle name="Vírgula 2 3 2 2 5 6" xfId="9931" xr:uid="{00000000-0005-0000-0000-0000DD4E0000}"/>
    <cellStyle name="Vírgula 2 3 2 2 5 6 2" xfId="30246" xr:uid="{00000000-0005-0000-0000-0000DE4E0000}"/>
    <cellStyle name="Vírgula 2 3 2 2 5 6 3" xfId="39932" xr:uid="{00000000-0005-0000-0000-0000DF4E0000}"/>
    <cellStyle name="Vírgula 2 3 2 2 5 6 4" xfId="51192" xr:uid="{00000000-0005-0000-0000-0000E04E0000}"/>
    <cellStyle name="Vírgula 2 3 2 2 5 7" xfId="13361" xr:uid="{00000000-0005-0000-0000-0000E14E0000}"/>
    <cellStyle name="Vírgula 2 3 2 2 5 7 2" xfId="43614" xr:uid="{00000000-0005-0000-0000-0000E24E0000}"/>
    <cellStyle name="Vírgula 2 3 2 2 5 8" xfId="14960" xr:uid="{00000000-0005-0000-0000-0000E34E0000}"/>
    <cellStyle name="Vírgula 2 3 2 2 5 9" xfId="20862" xr:uid="{00000000-0005-0000-0000-0000E44E0000}"/>
    <cellStyle name="Vírgula 2 3 2 2 6" xfId="1020" xr:uid="{00000000-0005-0000-0000-0000E54E0000}"/>
    <cellStyle name="Vírgula 2 3 2 2 6 10" xfId="24622" xr:uid="{00000000-0005-0000-0000-0000E64E0000}"/>
    <cellStyle name="Vírgula 2 3 2 2 6 11" xfId="36187" xr:uid="{00000000-0005-0000-0000-0000E74E0000}"/>
    <cellStyle name="Vírgula 2 3 2 2 6 12" xfId="46576" xr:uid="{00000000-0005-0000-0000-0000E84E0000}"/>
    <cellStyle name="Vírgula 2 3 2 2 6 13" xfId="54508" xr:uid="{00000000-0005-0000-0000-0000E94E0000}"/>
    <cellStyle name="Vírgula 2 3 2 2 6 14" xfId="3351" xr:uid="{00000000-0005-0000-0000-0000EA4E0000}"/>
    <cellStyle name="Vírgula 2 3 2 2 6 2" xfId="1968" xr:uid="{00000000-0005-0000-0000-0000EB4E0000}"/>
    <cellStyle name="Vírgula 2 3 2 2 6 2 10" xfId="47519" xr:uid="{00000000-0005-0000-0000-0000EC4E0000}"/>
    <cellStyle name="Vírgula 2 3 2 2 6 2 11" xfId="55445" xr:uid="{00000000-0005-0000-0000-0000ED4E0000}"/>
    <cellStyle name="Vírgula 2 3 2 2 6 2 12" xfId="3352" xr:uid="{00000000-0005-0000-0000-0000EE4E0000}"/>
    <cellStyle name="Vírgula 2 3 2 2 6 2 2" xfId="8818" xr:uid="{00000000-0005-0000-0000-0000EF4E0000}"/>
    <cellStyle name="Vírgula 2 3 2 2 6 2 2 2" xfId="17156" xr:uid="{00000000-0005-0000-0000-0000F04E0000}"/>
    <cellStyle name="Vírgula 2 3 2 2 6 2 2 2 2" xfId="34332" xr:uid="{00000000-0005-0000-0000-0000F14E0000}"/>
    <cellStyle name="Vírgula 2 3 2 2 6 2 2 3" xfId="19740" xr:uid="{00000000-0005-0000-0000-0000F24E0000}"/>
    <cellStyle name="Vírgula 2 3 2 2 6 2 2 4" xfId="28830" xr:uid="{00000000-0005-0000-0000-0000F34E0000}"/>
    <cellStyle name="Vírgula 2 3 2 2 6 2 2 5" xfId="42024" xr:uid="{00000000-0005-0000-0000-0000F44E0000}"/>
    <cellStyle name="Vírgula 2 3 2 2 6 2 2 6" xfId="49718" xr:uid="{00000000-0005-0000-0000-0000F54E0000}"/>
    <cellStyle name="Vírgula 2 3 2 2 6 2 3" xfId="6619" xr:uid="{00000000-0005-0000-0000-0000F64E0000}"/>
    <cellStyle name="Vírgula 2 3 2 2 6 2 3 2" xfId="16664" xr:uid="{00000000-0005-0000-0000-0000F74E0000}"/>
    <cellStyle name="Vírgula 2 3 2 2 6 2 3 3" xfId="31581" xr:uid="{00000000-0005-0000-0000-0000F84E0000}"/>
    <cellStyle name="Vírgula 2 3 2 2 6 2 3 4" xfId="45112" xr:uid="{00000000-0005-0000-0000-0000F94E0000}"/>
    <cellStyle name="Vírgula 2 3 2 2 6 2 4" xfId="14964" xr:uid="{00000000-0005-0000-0000-0000FA4E0000}"/>
    <cellStyle name="Vírgula 2 3 2 2 6 2 5" xfId="18055" xr:uid="{00000000-0005-0000-0000-0000FB4E0000}"/>
    <cellStyle name="Vírgula 2 3 2 2 6 2 6" xfId="20866" xr:uid="{00000000-0005-0000-0000-0000FC4E0000}"/>
    <cellStyle name="Vírgula 2 3 2 2 6 2 7" xfId="22880" xr:uid="{00000000-0005-0000-0000-0000FD4E0000}"/>
    <cellStyle name="Vírgula 2 3 2 2 6 2 8" xfId="26079" xr:uid="{00000000-0005-0000-0000-0000FE4E0000}"/>
    <cellStyle name="Vírgula 2 3 2 2 6 2 9" xfId="38402" xr:uid="{00000000-0005-0000-0000-0000FF4E0000}"/>
    <cellStyle name="Vírgula 2 3 2 2 6 3" xfId="7947" xr:uid="{00000000-0005-0000-0000-0000004F0000}"/>
    <cellStyle name="Vírgula 2 3 2 2 6 3 2" xfId="12137" xr:uid="{00000000-0005-0000-0000-0000014F0000}"/>
    <cellStyle name="Vírgula 2 3 2 2 6 3 2 2" xfId="34331" xr:uid="{00000000-0005-0000-0000-0000024F0000}"/>
    <cellStyle name="Vírgula 2 3 2 2 6 3 2 3" xfId="28829" xr:uid="{00000000-0005-0000-0000-0000034F0000}"/>
    <cellStyle name="Vírgula 2 3 2 2 6 3 2 4" xfId="42023" xr:uid="{00000000-0005-0000-0000-0000044F0000}"/>
    <cellStyle name="Vírgula 2 3 2 2 6 3 2 5" xfId="53040" xr:uid="{00000000-0005-0000-0000-0000054F0000}"/>
    <cellStyle name="Vírgula 2 3 2 2 6 3 3" xfId="12711" xr:uid="{00000000-0005-0000-0000-0000064F0000}"/>
    <cellStyle name="Vírgula 2 3 2 2 6 3 3 2" xfId="31580" xr:uid="{00000000-0005-0000-0000-0000074F0000}"/>
    <cellStyle name="Vírgula 2 3 2 2 6 3 4" xfId="18870" xr:uid="{00000000-0005-0000-0000-0000084F0000}"/>
    <cellStyle name="Vírgula 2 3 2 2 6 3 5" xfId="26078" xr:uid="{00000000-0005-0000-0000-0000094F0000}"/>
    <cellStyle name="Vírgula 2 3 2 2 6 3 6" xfId="38401" xr:uid="{00000000-0005-0000-0000-00000A4F0000}"/>
    <cellStyle name="Vírgula 2 3 2 2 6 3 7" xfId="48847" xr:uid="{00000000-0005-0000-0000-00000B4F0000}"/>
    <cellStyle name="Vírgula 2 3 2 2 6 4" xfId="5680" xr:uid="{00000000-0005-0000-0000-00000C4F0000}"/>
    <cellStyle name="Vírgula 2 3 2 2 6 4 2" xfId="11396" xr:uid="{00000000-0005-0000-0000-00000D4F0000}"/>
    <cellStyle name="Vírgula 2 3 2 2 6 4 2 2" xfId="33225" xr:uid="{00000000-0005-0000-0000-00000E4F0000}"/>
    <cellStyle name="Vírgula 2 3 2 2 6 4 2 3" xfId="40917" xr:uid="{00000000-0005-0000-0000-00000F4F0000}"/>
    <cellStyle name="Vírgula 2 3 2 2 6 4 2 4" xfId="52378" xr:uid="{00000000-0005-0000-0000-0000104F0000}"/>
    <cellStyle name="Vírgula 2 3 2 2 6 4 3" xfId="27723" xr:uid="{00000000-0005-0000-0000-0000114F0000}"/>
    <cellStyle name="Vírgula 2 3 2 2 6 4 4" xfId="37046" xr:uid="{00000000-0005-0000-0000-0000124F0000}"/>
    <cellStyle name="Vírgula 2 3 2 2 6 4 5" xfId="51236" xr:uid="{00000000-0005-0000-0000-0000134F0000}"/>
    <cellStyle name="Vírgula 2 3 2 2 6 5" xfId="10749" xr:uid="{00000000-0005-0000-0000-0000144F0000}"/>
    <cellStyle name="Vírgula 2 3 2 2 6 5 2" xfId="30474" xr:uid="{00000000-0005-0000-0000-0000154F0000}"/>
    <cellStyle name="Vírgula 2 3 2 2 6 5 3" xfId="40160" xr:uid="{00000000-0005-0000-0000-0000164F0000}"/>
    <cellStyle name="Vírgula 2 3 2 2 6 5 4" xfId="51631" xr:uid="{00000000-0005-0000-0000-0000174F0000}"/>
    <cellStyle name="Vírgula 2 3 2 2 6 6" xfId="13867" xr:uid="{00000000-0005-0000-0000-0000184F0000}"/>
    <cellStyle name="Vírgula 2 3 2 2 6 6 2" xfId="44241" xr:uid="{00000000-0005-0000-0000-0000194F0000}"/>
    <cellStyle name="Vírgula 2 3 2 2 6 7" xfId="14963" xr:uid="{00000000-0005-0000-0000-00001A4F0000}"/>
    <cellStyle name="Vírgula 2 3 2 2 6 8" xfId="20865" xr:uid="{00000000-0005-0000-0000-00001B4F0000}"/>
    <cellStyle name="Vírgula 2 3 2 2 6 9" xfId="22879" xr:uid="{00000000-0005-0000-0000-00001C4F0000}"/>
    <cellStyle name="Vírgula 2 3 2 2 7" xfId="1260" xr:uid="{00000000-0005-0000-0000-00001D4F0000}"/>
    <cellStyle name="Vírgula 2 3 2 2 7 10" xfId="24898" xr:uid="{00000000-0005-0000-0000-00001E4F0000}"/>
    <cellStyle name="Vírgula 2 3 2 2 7 11" xfId="36463" xr:uid="{00000000-0005-0000-0000-00001F4F0000}"/>
    <cellStyle name="Vírgula 2 3 2 2 7 12" xfId="46816" xr:uid="{00000000-0005-0000-0000-0000204F0000}"/>
    <cellStyle name="Vírgula 2 3 2 2 7 13" xfId="54748" xr:uid="{00000000-0005-0000-0000-0000214F0000}"/>
    <cellStyle name="Vírgula 2 3 2 2 7 14" xfId="3353" xr:uid="{00000000-0005-0000-0000-0000224F0000}"/>
    <cellStyle name="Vírgula 2 3 2 2 7 2" xfId="2196" xr:uid="{00000000-0005-0000-0000-0000234F0000}"/>
    <cellStyle name="Vírgula 2 3 2 2 7 2 10" xfId="47747" xr:uid="{00000000-0005-0000-0000-0000244F0000}"/>
    <cellStyle name="Vírgula 2 3 2 2 7 2 11" xfId="55673" xr:uid="{00000000-0005-0000-0000-0000254F0000}"/>
    <cellStyle name="Vírgula 2 3 2 2 7 2 12" xfId="3354" xr:uid="{00000000-0005-0000-0000-0000264F0000}"/>
    <cellStyle name="Vírgula 2 3 2 2 7 2 2" xfId="9046" xr:uid="{00000000-0005-0000-0000-0000274F0000}"/>
    <cellStyle name="Vírgula 2 3 2 2 7 2 2 2" xfId="17157" xr:uid="{00000000-0005-0000-0000-0000284F0000}"/>
    <cellStyle name="Vírgula 2 3 2 2 7 2 2 2 2" xfId="34334" xr:uid="{00000000-0005-0000-0000-0000294F0000}"/>
    <cellStyle name="Vírgula 2 3 2 2 7 2 2 3" xfId="19968" xr:uid="{00000000-0005-0000-0000-00002A4F0000}"/>
    <cellStyle name="Vírgula 2 3 2 2 7 2 2 4" xfId="28832" xr:uid="{00000000-0005-0000-0000-00002B4F0000}"/>
    <cellStyle name="Vírgula 2 3 2 2 7 2 2 5" xfId="42026" xr:uid="{00000000-0005-0000-0000-00002C4F0000}"/>
    <cellStyle name="Vírgula 2 3 2 2 7 2 2 6" xfId="49946" xr:uid="{00000000-0005-0000-0000-00002D4F0000}"/>
    <cellStyle name="Vírgula 2 3 2 2 7 2 3" xfId="6847" xr:uid="{00000000-0005-0000-0000-00002E4F0000}"/>
    <cellStyle name="Vírgula 2 3 2 2 7 2 3 2" xfId="13247" xr:uid="{00000000-0005-0000-0000-00002F4F0000}"/>
    <cellStyle name="Vírgula 2 3 2 2 7 2 3 3" xfId="31583" xr:uid="{00000000-0005-0000-0000-0000304F0000}"/>
    <cellStyle name="Vírgula 2 3 2 2 7 2 3 4" xfId="45340" xr:uid="{00000000-0005-0000-0000-0000314F0000}"/>
    <cellStyle name="Vírgula 2 3 2 2 7 2 4" xfId="14966" xr:uid="{00000000-0005-0000-0000-0000324F0000}"/>
    <cellStyle name="Vírgula 2 3 2 2 7 2 5" xfId="18226" xr:uid="{00000000-0005-0000-0000-0000334F0000}"/>
    <cellStyle name="Vírgula 2 3 2 2 7 2 6" xfId="20868" xr:uid="{00000000-0005-0000-0000-0000344F0000}"/>
    <cellStyle name="Vírgula 2 3 2 2 7 2 7" xfId="22882" xr:uid="{00000000-0005-0000-0000-0000354F0000}"/>
    <cellStyle name="Vírgula 2 3 2 2 7 2 8" xfId="26081" xr:uid="{00000000-0005-0000-0000-0000364F0000}"/>
    <cellStyle name="Vírgula 2 3 2 2 7 2 9" xfId="38404" xr:uid="{00000000-0005-0000-0000-0000374F0000}"/>
    <cellStyle name="Vírgula 2 3 2 2 7 3" xfId="8175" xr:uid="{00000000-0005-0000-0000-0000384F0000}"/>
    <cellStyle name="Vírgula 2 3 2 2 7 3 2" xfId="12138" xr:uid="{00000000-0005-0000-0000-0000394F0000}"/>
    <cellStyle name="Vírgula 2 3 2 2 7 3 2 2" xfId="34333" xr:uid="{00000000-0005-0000-0000-00003A4F0000}"/>
    <cellStyle name="Vírgula 2 3 2 2 7 3 2 3" xfId="28831" xr:uid="{00000000-0005-0000-0000-00003B4F0000}"/>
    <cellStyle name="Vírgula 2 3 2 2 7 3 2 4" xfId="42025" xr:uid="{00000000-0005-0000-0000-00003C4F0000}"/>
    <cellStyle name="Vírgula 2 3 2 2 7 3 2 5" xfId="53041" xr:uid="{00000000-0005-0000-0000-00003D4F0000}"/>
    <cellStyle name="Vírgula 2 3 2 2 7 3 3" xfId="16318" xr:uid="{00000000-0005-0000-0000-00003E4F0000}"/>
    <cellStyle name="Vírgula 2 3 2 2 7 3 3 2" xfId="31582" xr:uid="{00000000-0005-0000-0000-00003F4F0000}"/>
    <cellStyle name="Vírgula 2 3 2 2 7 3 4" xfId="19098" xr:uid="{00000000-0005-0000-0000-0000404F0000}"/>
    <cellStyle name="Vírgula 2 3 2 2 7 3 5" xfId="26080" xr:uid="{00000000-0005-0000-0000-0000414F0000}"/>
    <cellStyle name="Vírgula 2 3 2 2 7 3 6" xfId="38403" xr:uid="{00000000-0005-0000-0000-0000424F0000}"/>
    <cellStyle name="Vírgula 2 3 2 2 7 3 7" xfId="49075" xr:uid="{00000000-0005-0000-0000-0000434F0000}"/>
    <cellStyle name="Vírgula 2 3 2 2 7 4" xfId="5920" xr:uid="{00000000-0005-0000-0000-0000444F0000}"/>
    <cellStyle name="Vírgula 2 3 2 2 7 4 2" xfId="11624" xr:uid="{00000000-0005-0000-0000-0000454F0000}"/>
    <cellStyle name="Vírgula 2 3 2 2 7 4 2 2" xfId="33453" xr:uid="{00000000-0005-0000-0000-0000464F0000}"/>
    <cellStyle name="Vírgula 2 3 2 2 7 4 2 3" xfId="41145" xr:uid="{00000000-0005-0000-0000-0000474F0000}"/>
    <cellStyle name="Vírgula 2 3 2 2 7 4 2 4" xfId="52606" xr:uid="{00000000-0005-0000-0000-0000484F0000}"/>
    <cellStyle name="Vírgula 2 3 2 2 7 4 3" xfId="27951" xr:uid="{00000000-0005-0000-0000-0000494F0000}"/>
    <cellStyle name="Vírgula 2 3 2 2 7 4 4" xfId="37274" xr:uid="{00000000-0005-0000-0000-00004A4F0000}"/>
    <cellStyle name="Vírgula 2 3 2 2 7 4 5" xfId="51311" xr:uid="{00000000-0005-0000-0000-00004B4F0000}"/>
    <cellStyle name="Vírgula 2 3 2 2 7 5" xfId="10880" xr:uid="{00000000-0005-0000-0000-00004C4F0000}"/>
    <cellStyle name="Vírgula 2 3 2 2 7 5 2" xfId="30702" xr:uid="{00000000-0005-0000-0000-00004D4F0000}"/>
    <cellStyle name="Vírgula 2 3 2 2 7 5 3" xfId="40388" xr:uid="{00000000-0005-0000-0000-00004E4F0000}"/>
    <cellStyle name="Vírgula 2 3 2 2 7 5 4" xfId="51859" xr:uid="{00000000-0005-0000-0000-00004F4F0000}"/>
    <cellStyle name="Vírgula 2 3 2 2 7 6" xfId="14095" xr:uid="{00000000-0005-0000-0000-0000504F0000}"/>
    <cellStyle name="Vírgula 2 3 2 2 7 6 2" xfId="44469" xr:uid="{00000000-0005-0000-0000-0000514F0000}"/>
    <cellStyle name="Vírgula 2 3 2 2 7 7" xfId="14965" xr:uid="{00000000-0005-0000-0000-0000524F0000}"/>
    <cellStyle name="Vírgula 2 3 2 2 7 8" xfId="20867" xr:uid="{00000000-0005-0000-0000-0000534F0000}"/>
    <cellStyle name="Vírgula 2 3 2 2 7 9" xfId="22881" xr:uid="{00000000-0005-0000-0000-0000544F0000}"/>
    <cellStyle name="Vírgula 2 3 2 2 8" xfId="735" xr:uid="{00000000-0005-0000-0000-0000554F0000}"/>
    <cellStyle name="Vírgula 2 3 2 2 8 10" xfId="35866" xr:uid="{00000000-0005-0000-0000-0000564F0000}"/>
    <cellStyle name="Vírgula 2 3 2 2 8 11" xfId="46291" xr:uid="{00000000-0005-0000-0000-0000574F0000}"/>
    <cellStyle name="Vírgula 2 3 2 2 8 12" xfId="54223" xr:uid="{00000000-0005-0000-0000-0000584F0000}"/>
    <cellStyle name="Vírgula 2 3 2 2 8 13" xfId="3355" xr:uid="{00000000-0005-0000-0000-0000594F0000}"/>
    <cellStyle name="Vírgula 2 3 2 2 8 2" xfId="1683" xr:uid="{00000000-0005-0000-0000-00005A4F0000}"/>
    <cellStyle name="Vírgula 2 3 2 2 8 2 10" xfId="47234" xr:uid="{00000000-0005-0000-0000-00005B4F0000}"/>
    <cellStyle name="Vírgula 2 3 2 2 8 2 11" xfId="55160" xr:uid="{00000000-0005-0000-0000-00005C4F0000}"/>
    <cellStyle name="Vírgula 2 3 2 2 8 2 12" xfId="3356" xr:uid="{00000000-0005-0000-0000-00005D4F0000}"/>
    <cellStyle name="Vírgula 2 3 2 2 8 2 2" xfId="8533" xr:uid="{00000000-0005-0000-0000-00005E4F0000}"/>
    <cellStyle name="Vírgula 2 3 2 2 8 2 2 2" xfId="17158" xr:uid="{00000000-0005-0000-0000-00005F4F0000}"/>
    <cellStyle name="Vírgula 2 3 2 2 8 2 2 2 2" xfId="34336" xr:uid="{00000000-0005-0000-0000-0000604F0000}"/>
    <cellStyle name="Vírgula 2 3 2 2 8 2 2 3" xfId="19455" xr:uid="{00000000-0005-0000-0000-0000614F0000}"/>
    <cellStyle name="Vírgula 2 3 2 2 8 2 2 4" xfId="28834" xr:uid="{00000000-0005-0000-0000-0000624F0000}"/>
    <cellStyle name="Vírgula 2 3 2 2 8 2 2 5" xfId="42028" xr:uid="{00000000-0005-0000-0000-0000634F0000}"/>
    <cellStyle name="Vírgula 2 3 2 2 8 2 2 6" xfId="49433" xr:uid="{00000000-0005-0000-0000-0000644F0000}"/>
    <cellStyle name="Vírgula 2 3 2 2 8 2 3" xfId="6334" xr:uid="{00000000-0005-0000-0000-0000654F0000}"/>
    <cellStyle name="Vírgula 2 3 2 2 8 2 3 2" xfId="13120" xr:uid="{00000000-0005-0000-0000-0000664F0000}"/>
    <cellStyle name="Vírgula 2 3 2 2 8 2 3 3" xfId="31585" xr:uid="{00000000-0005-0000-0000-0000674F0000}"/>
    <cellStyle name="Vírgula 2 3 2 2 8 2 3 4" xfId="44827" xr:uid="{00000000-0005-0000-0000-0000684F0000}"/>
    <cellStyle name="Vírgula 2 3 2 2 8 2 4" xfId="14968" xr:uid="{00000000-0005-0000-0000-0000694F0000}"/>
    <cellStyle name="Vírgula 2 3 2 2 8 2 5" xfId="17938" xr:uid="{00000000-0005-0000-0000-00006A4F0000}"/>
    <cellStyle name="Vírgula 2 3 2 2 8 2 6" xfId="20870" xr:uid="{00000000-0005-0000-0000-00006B4F0000}"/>
    <cellStyle name="Vírgula 2 3 2 2 8 2 7" xfId="22884" xr:uid="{00000000-0005-0000-0000-00006C4F0000}"/>
    <cellStyle name="Vírgula 2 3 2 2 8 2 8" xfId="26083" xr:uid="{00000000-0005-0000-0000-00006D4F0000}"/>
    <cellStyle name="Vírgula 2 3 2 2 8 2 9" xfId="38406" xr:uid="{00000000-0005-0000-0000-00006E4F0000}"/>
    <cellStyle name="Vírgula 2 3 2 2 8 3" xfId="7662" xr:uid="{00000000-0005-0000-0000-00006F4F0000}"/>
    <cellStyle name="Vírgula 2 3 2 2 8 3 2" xfId="12139" xr:uid="{00000000-0005-0000-0000-0000704F0000}"/>
    <cellStyle name="Vírgula 2 3 2 2 8 3 2 2" xfId="34335" xr:uid="{00000000-0005-0000-0000-0000714F0000}"/>
    <cellStyle name="Vírgula 2 3 2 2 8 3 2 3" xfId="42027" xr:uid="{00000000-0005-0000-0000-0000724F0000}"/>
    <cellStyle name="Vírgula 2 3 2 2 8 3 2 4" xfId="53042" xr:uid="{00000000-0005-0000-0000-0000734F0000}"/>
    <cellStyle name="Vírgula 2 3 2 2 8 3 3" xfId="18585" xr:uid="{00000000-0005-0000-0000-0000744F0000}"/>
    <cellStyle name="Vírgula 2 3 2 2 8 3 4" xfId="28833" xr:uid="{00000000-0005-0000-0000-0000754F0000}"/>
    <cellStyle name="Vírgula 2 3 2 2 8 3 5" xfId="38405" xr:uid="{00000000-0005-0000-0000-0000764F0000}"/>
    <cellStyle name="Vírgula 2 3 2 2 8 3 6" xfId="48562" xr:uid="{00000000-0005-0000-0000-0000774F0000}"/>
    <cellStyle name="Vírgula 2 3 2 2 8 4" xfId="5395" xr:uid="{00000000-0005-0000-0000-0000784F0000}"/>
    <cellStyle name="Vírgula 2 3 2 2 8 4 2" xfId="16280" xr:uid="{00000000-0005-0000-0000-0000794F0000}"/>
    <cellStyle name="Vírgula 2 3 2 2 8 4 3" xfId="31584" xr:uid="{00000000-0005-0000-0000-00007A4F0000}"/>
    <cellStyle name="Vírgula 2 3 2 2 8 4 4" xfId="39875" xr:uid="{00000000-0005-0000-0000-00007B4F0000}"/>
    <cellStyle name="Vírgula 2 3 2 2 8 4 5" xfId="50176" xr:uid="{00000000-0005-0000-0000-00007C4F0000}"/>
    <cellStyle name="Vírgula 2 3 2 2 8 5" xfId="13582" xr:uid="{00000000-0005-0000-0000-00007D4F0000}"/>
    <cellStyle name="Vírgula 2 3 2 2 8 5 2" xfId="43956" xr:uid="{00000000-0005-0000-0000-00007E4F0000}"/>
    <cellStyle name="Vírgula 2 3 2 2 8 6" xfId="14967" xr:uid="{00000000-0005-0000-0000-00007F4F0000}"/>
    <cellStyle name="Vírgula 2 3 2 2 8 7" xfId="20869" xr:uid="{00000000-0005-0000-0000-0000804F0000}"/>
    <cellStyle name="Vírgula 2 3 2 2 8 8" xfId="22883" xr:uid="{00000000-0005-0000-0000-0000814F0000}"/>
    <cellStyle name="Vírgula 2 3 2 2 8 9" xfId="26082" xr:uid="{00000000-0005-0000-0000-0000824F0000}"/>
    <cellStyle name="Vírgula 2 3 2 2 9" xfId="621" xr:uid="{00000000-0005-0000-0000-0000834F0000}"/>
    <cellStyle name="Vírgula 2 3 2 2 9 10" xfId="46177" xr:uid="{00000000-0005-0000-0000-0000844F0000}"/>
    <cellStyle name="Vírgula 2 3 2 2 9 11" xfId="54109" xr:uid="{00000000-0005-0000-0000-0000854F0000}"/>
    <cellStyle name="Vírgula 2 3 2 2 9 12" xfId="3357" xr:uid="{00000000-0005-0000-0000-0000864F0000}"/>
    <cellStyle name="Vírgula 2 3 2 2 9 2" xfId="7548" xr:uid="{00000000-0005-0000-0000-0000874F0000}"/>
    <cellStyle name="Vírgula 2 3 2 2 9 2 2" xfId="17159" xr:uid="{00000000-0005-0000-0000-0000884F0000}"/>
    <cellStyle name="Vírgula 2 3 2 2 9 2 2 2" xfId="34337" xr:uid="{00000000-0005-0000-0000-0000894F0000}"/>
    <cellStyle name="Vírgula 2 3 2 2 9 2 3" xfId="19341" xr:uid="{00000000-0005-0000-0000-00008A4F0000}"/>
    <cellStyle name="Vírgula 2 3 2 2 9 2 4" xfId="28835" xr:uid="{00000000-0005-0000-0000-00008B4F0000}"/>
    <cellStyle name="Vírgula 2 3 2 2 9 2 5" xfId="42029" xr:uid="{00000000-0005-0000-0000-00008C4F0000}"/>
    <cellStyle name="Vírgula 2 3 2 2 9 2 6" xfId="48448" xr:uid="{00000000-0005-0000-0000-00008D4F0000}"/>
    <cellStyle name="Vírgula 2 3 2 2 9 3" xfId="5281" xr:uid="{00000000-0005-0000-0000-00008E4F0000}"/>
    <cellStyle name="Vírgula 2 3 2 2 9 3 2" xfId="10168" xr:uid="{00000000-0005-0000-0000-00008F4F0000}"/>
    <cellStyle name="Vírgula 2 3 2 2 9 3 3" xfId="31586" xr:uid="{00000000-0005-0000-0000-0000904F0000}"/>
    <cellStyle name="Vírgula 2 3 2 2 9 3 4" xfId="43842" xr:uid="{00000000-0005-0000-0000-0000914F0000}"/>
    <cellStyle name="Vírgula 2 3 2 2 9 4" xfId="14969" xr:uid="{00000000-0005-0000-0000-0000924F0000}"/>
    <cellStyle name="Vírgula 2 3 2 2 9 5" xfId="17824" xr:uid="{00000000-0005-0000-0000-0000934F0000}"/>
    <cellStyle name="Vírgula 2 3 2 2 9 6" xfId="20871" xr:uid="{00000000-0005-0000-0000-0000944F0000}"/>
    <cellStyle name="Vírgula 2 3 2 2 9 7" xfId="22885" xr:uid="{00000000-0005-0000-0000-0000954F0000}"/>
    <cellStyle name="Vírgula 2 3 2 2 9 8" xfId="26084" xr:uid="{00000000-0005-0000-0000-0000964F0000}"/>
    <cellStyle name="Vírgula 2 3 2 2 9 9" xfId="38407" xr:uid="{00000000-0005-0000-0000-0000974F0000}"/>
    <cellStyle name="Vírgula 2 3 2 20" xfId="24236" xr:uid="{00000000-0005-0000-0000-0000984F0000}"/>
    <cellStyle name="Vírgula 2 3 2 21" xfId="35687" xr:uid="{00000000-0005-0000-0000-0000994F0000}"/>
    <cellStyle name="Vírgula 2 3 2 22" xfId="45577" xr:uid="{00000000-0005-0000-0000-00009A4F0000}"/>
    <cellStyle name="Vírgula 2 3 2 23" xfId="53513" xr:uid="{00000000-0005-0000-0000-00009B4F0000}"/>
    <cellStyle name="Vírgula 2 3 2 24" xfId="3318" xr:uid="{00000000-0005-0000-0000-00009C4F0000}"/>
    <cellStyle name="Vírgula 2 3 2 3" xfId="103" xr:uid="{00000000-0005-0000-0000-00009D4F0000}"/>
    <cellStyle name="Vírgula 2 3 2 3 10" xfId="1598" xr:uid="{00000000-0005-0000-0000-00009E4F0000}"/>
    <cellStyle name="Vírgula 2 3 2 3 10 2" xfId="8448" xr:uid="{00000000-0005-0000-0000-00009F4F0000}"/>
    <cellStyle name="Vírgula 2 3 2 3 10 2 2" xfId="34338" xr:uid="{00000000-0005-0000-0000-0000A04F0000}"/>
    <cellStyle name="Vírgula 2 3 2 3 10 2 3" xfId="28836" xr:uid="{00000000-0005-0000-0000-0000A14F0000}"/>
    <cellStyle name="Vírgula 2 3 2 3 10 2 4" xfId="42030" xr:uid="{00000000-0005-0000-0000-0000A24F0000}"/>
    <cellStyle name="Vírgula 2 3 2 3 10 2 5" xfId="49348" xr:uid="{00000000-0005-0000-0000-0000A34F0000}"/>
    <cellStyle name="Vírgula 2 3 2 3 10 3" xfId="13218" xr:uid="{00000000-0005-0000-0000-0000A44F0000}"/>
    <cellStyle name="Vírgula 2 3 2 3 10 3 2" xfId="31587" xr:uid="{00000000-0005-0000-0000-0000A54F0000}"/>
    <cellStyle name="Vírgula 2 3 2 3 10 3 3" xfId="44742" xr:uid="{00000000-0005-0000-0000-0000A64F0000}"/>
    <cellStyle name="Vírgula 2 3 2 3 10 4" xfId="18500" xr:uid="{00000000-0005-0000-0000-0000A74F0000}"/>
    <cellStyle name="Vírgula 2 3 2 3 10 5" xfId="26085" xr:uid="{00000000-0005-0000-0000-0000A84F0000}"/>
    <cellStyle name="Vírgula 2 3 2 3 10 6" xfId="38408" xr:uid="{00000000-0005-0000-0000-0000A94F0000}"/>
    <cellStyle name="Vírgula 2 3 2 3 10 7" xfId="47149" xr:uid="{00000000-0005-0000-0000-0000AA4F0000}"/>
    <cellStyle name="Vírgula 2 3 2 3 10 8" xfId="55075" xr:uid="{00000000-0005-0000-0000-0000AB4F0000}"/>
    <cellStyle name="Vírgula 2 3 2 3 10 9" xfId="6249" xr:uid="{00000000-0005-0000-0000-0000AC4F0000}"/>
    <cellStyle name="Vírgula 2 3 2 3 11" xfId="7120" xr:uid="{00000000-0005-0000-0000-0000AD4F0000}"/>
    <cellStyle name="Vírgula 2 3 2 3 11 2" xfId="11140" xr:uid="{00000000-0005-0000-0000-0000AE4F0000}"/>
    <cellStyle name="Vírgula 2 3 2 3 11 2 2" xfId="32969" xr:uid="{00000000-0005-0000-0000-0000AF4F0000}"/>
    <cellStyle name="Vírgula 2 3 2 3 11 2 3" xfId="40661" xr:uid="{00000000-0005-0000-0000-0000B04F0000}"/>
    <cellStyle name="Vírgula 2 3 2 3 11 2 4" xfId="52122" xr:uid="{00000000-0005-0000-0000-0000B14F0000}"/>
    <cellStyle name="Vírgula 2 3 2 3 11 3" xfId="27467" xr:uid="{00000000-0005-0000-0000-0000B24F0000}"/>
    <cellStyle name="Vírgula 2 3 2 3 11 4" xfId="36790" xr:uid="{00000000-0005-0000-0000-0000B34F0000}"/>
    <cellStyle name="Vírgula 2 3 2 3 11 5" xfId="48020" xr:uid="{00000000-0005-0000-0000-0000B44F0000}"/>
    <cellStyle name="Vírgula 2 3 2 3 12" xfId="4767" xr:uid="{00000000-0005-0000-0000-0000B54F0000}"/>
    <cellStyle name="Vírgula 2 3 2 3 12 2" xfId="9281" xr:uid="{00000000-0005-0000-0000-0000B64F0000}"/>
    <cellStyle name="Vírgula 2 3 2 3 12 2 2" xfId="51320" xr:uid="{00000000-0005-0000-0000-0000B74F0000}"/>
    <cellStyle name="Vírgula 2 3 2 3 12 3" xfId="30218" xr:uid="{00000000-0005-0000-0000-0000B84F0000}"/>
    <cellStyle name="Vírgula 2 3 2 3 12 4" xfId="39790" xr:uid="{00000000-0005-0000-0000-0000B94F0000}"/>
    <cellStyle name="Vírgula 2 3 2 3 12 5" xfId="50735" xr:uid="{00000000-0005-0000-0000-0000BA4F0000}"/>
    <cellStyle name="Vírgula 2 3 2 3 13" xfId="9468" xr:uid="{00000000-0005-0000-0000-0000BB4F0000}"/>
    <cellStyle name="Vírgula 2 3 2 3 13 2" xfId="43412" xr:uid="{00000000-0005-0000-0000-0000BC4F0000}"/>
    <cellStyle name="Vírgula 2 3 2 3 13 3" xfId="50509" xr:uid="{00000000-0005-0000-0000-0000BD4F0000}"/>
    <cellStyle name="Vírgula 2 3 2 3 14" xfId="14970" xr:uid="{00000000-0005-0000-0000-0000BE4F0000}"/>
    <cellStyle name="Vírgula 2 3 2 3 15" xfId="20872" xr:uid="{00000000-0005-0000-0000-0000BF4F0000}"/>
    <cellStyle name="Vírgula 2 3 2 3 16" xfId="22886" xr:uid="{00000000-0005-0000-0000-0000C04F0000}"/>
    <cellStyle name="Vírgula 2 3 2 3 17" xfId="24316" xr:uid="{00000000-0005-0000-0000-0000C14F0000}"/>
    <cellStyle name="Vírgula 2 3 2 3 18" xfId="35767" xr:uid="{00000000-0005-0000-0000-0000C24F0000}"/>
    <cellStyle name="Vírgula 2 3 2 3 19" xfId="45660" xr:uid="{00000000-0005-0000-0000-0000C34F0000}"/>
    <cellStyle name="Vírgula 2 3 2 3 2" xfId="242" xr:uid="{00000000-0005-0000-0000-0000C44F0000}"/>
    <cellStyle name="Vírgula 2 3 2 3 2 10" xfId="14971" xr:uid="{00000000-0005-0000-0000-0000C54F0000}"/>
    <cellStyle name="Vírgula 2 3 2 3 2 11" xfId="20873" xr:uid="{00000000-0005-0000-0000-0000C64F0000}"/>
    <cellStyle name="Vírgula 2 3 2 3 2 12" xfId="22887" xr:uid="{00000000-0005-0000-0000-0000C74F0000}"/>
    <cellStyle name="Vírgula 2 3 2 3 2 13" xfId="24524" xr:uid="{00000000-0005-0000-0000-0000C84F0000}"/>
    <cellStyle name="Vírgula 2 3 2 3 2 14" xfId="35837" xr:uid="{00000000-0005-0000-0000-0000C94F0000}"/>
    <cellStyle name="Vírgula 2 3 2 3 2 15" xfId="45799" xr:uid="{00000000-0005-0000-0000-0000CA4F0000}"/>
    <cellStyle name="Vírgula 2 3 2 3 2 16" xfId="53732" xr:uid="{00000000-0005-0000-0000-0000CB4F0000}"/>
    <cellStyle name="Vírgula 2 3 2 3 2 17" xfId="3359" xr:uid="{00000000-0005-0000-0000-0000CC4F0000}"/>
    <cellStyle name="Vírgula 2 3 2 3 2 2" xfId="523" xr:uid="{00000000-0005-0000-0000-0000CD4F0000}"/>
    <cellStyle name="Vírgula 2 3 2 3 2 2 10" xfId="22888" xr:uid="{00000000-0005-0000-0000-0000CE4F0000}"/>
    <cellStyle name="Vírgula 2 3 2 3 2 2 11" xfId="24800" xr:uid="{00000000-0005-0000-0000-0000CF4F0000}"/>
    <cellStyle name="Vírgula 2 3 2 3 2 2 12" xfId="36365" xr:uid="{00000000-0005-0000-0000-0000D04F0000}"/>
    <cellStyle name="Vírgula 2 3 2 3 2 2 13" xfId="46079" xr:uid="{00000000-0005-0000-0000-0000D14F0000}"/>
    <cellStyle name="Vírgula 2 3 2 3 2 2 14" xfId="54011" xr:uid="{00000000-0005-0000-0000-0000D24F0000}"/>
    <cellStyle name="Vírgula 2 3 2 3 2 2 15" xfId="3360" xr:uid="{00000000-0005-0000-0000-0000D34F0000}"/>
    <cellStyle name="Vírgula 2 3 2 3 2 2 2" xfId="1175" xr:uid="{00000000-0005-0000-0000-0000D44F0000}"/>
    <cellStyle name="Vírgula 2 3 2 3 2 2 2 10" xfId="46731" xr:uid="{00000000-0005-0000-0000-0000D54F0000}"/>
    <cellStyle name="Vírgula 2 3 2 3 2 2 2 11" xfId="54663" xr:uid="{00000000-0005-0000-0000-0000D64F0000}"/>
    <cellStyle name="Vírgula 2 3 2 3 2 2 2 12" xfId="3361" xr:uid="{00000000-0005-0000-0000-0000D74F0000}"/>
    <cellStyle name="Vírgula 2 3 2 3 2 2 2 2" xfId="8090" xr:uid="{00000000-0005-0000-0000-0000D84F0000}"/>
    <cellStyle name="Vírgula 2 3 2 3 2 2 2 2 2" xfId="12976" xr:uid="{00000000-0005-0000-0000-0000D94F0000}"/>
    <cellStyle name="Vírgula 2 3 2 3 2 2 2 2 2 2" xfId="34341" xr:uid="{00000000-0005-0000-0000-0000DA4F0000}"/>
    <cellStyle name="Vírgula 2 3 2 3 2 2 2 2 3" xfId="16526" xr:uid="{00000000-0005-0000-0000-0000DB4F0000}"/>
    <cellStyle name="Vírgula 2 3 2 3 2 2 2 2 4" xfId="19883" xr:uid="{00000000-0005-0000-0000-0000DC4F0000}"/>
    <cellStyle name="Vírgula 2 3 2 3 2 2 2 2 5" xfId="28839" xr:uid="{00000000-0005-0000-0000-0000DD4F0000}"/>
    <cellStyle name="Vírgula 2 3 2 3 2 2 2 2 6" xfId="42033" xr:uid="{00000000-0005-0000-0000-0000DE4F0000}"/>
    <cellStyle name="Vírgula 2 3 2 3 2 2 2 2 7" xfId="48990" xr:uid="{00000000-0005-0000-0000-0000DF4F0000}"/>
    <cellStyle name="Vírgula 2 3 2 3 2 2 2 3" xfId="5835" xr:uid="{00000000-0005-0000-0000-0000E04F0000}"/>
    <cellStyle name="Vírgula 2 3 2 3 2 2 2 3 2" xfId="12896" xr:uid="{00000000-0005-0000-0000-0000E14F0000}"/>
    <cellStyle name="Vírgula 2 3 2 3 2 2 2 3 3" xfId="31590" xr:uid="{00000000-0005-0000-0000-0000E24F0000}"/>
    <cellStyle name="Vírgula 2 3 2 3 2 2 2 3 4" xfId="44384" xr:uid="{00000000-0005-0000-0000-0000E34F0000}"/>
    <cellStyle name="Vírgula 2 3 2 3 2 2 2 4" xfId="14010" xr:uid="{00000000-0005-0000-0000-0000E44F0000}"/>
    <cellStyle name="Vírgula 2 3 2 3 2 2 2 5" xfId="14973" xr:uid="{00000000-0005-0000-0000-0000E54F0000}"/>
    <cellStyle name="Vírgula 2 3 2 3 2 2 2 6" xfId="20875" xr:uid="{00000000-0005-0000-0000-0000E64F0000}"/>
    <cellStyle name="Vírgula 2 3 2 3 2 2 2 7" xfId="22889" xr:uid="{00000000-0005-0000-0000-0000E74F0000}"/>
    <cellStyle name="Vírgula 2 3 2 3 2 2 2 8" xfId="26088" xr:uid="{00000000-0005-0000-0000-0000E84F0000}"/>
    <cellStyle name="Vírgula 2 3 2 3 2 2 2 9" xfId="38411" xr:uid="{00000000-0005-0000-0000-0000E94F0000}"/>
    <cellStyle name="Vírgula 2 3 2 3 2 2 3" xfId="2111" xr:uid="{00000000-0005-0000-0000-0000EA4F0000}"/>
    <cellStyle name="Vírgula 2 3 2 3 2 2 3 10" xfId="47662" xr:uid="{00000000-0005-0000-0000-0000EB4F0000}"/>
    <cellStyle name="Vírgula 2 3 2 3 2 2 3 11" xfId="55588" xr:uid="{00000000-0005-0000-0000-0000EC4F0000}"/>
    <cellStyle name="Vírgula 2 3 2 3 2 2 3 12" xfId="3362" xr:uid="{00000000-0005-0000-0000-0000ED4F0000}"/>
    <cellStyle name="Vírgula 2 3 2 3 2 2 3 2" xfId="8961" xr:uid="{00000000-0005-0000-0000-0000EE4F0000}"/>
    <cellStyle name="Vírgula 2 3 2 3 2 2 3 2 2" xfId="17160" xr:uid="{00000000-0005-0000-0000-0000EF4F0000}"/>
    <cellStyle name="Vírgula 2 3 2 3 2 2 3 2 2 2" xfId="34342" xr:uid="{00000000-0005-0000-0000-0000F04F0000}"/>
    <cellStyle name="Vírgula 2 3 2 3 2 2 3 2 3" xfId="28840" xr:uid="{00000000-0005-0000-0000-0000F14F0000}"/>
    <cellStyle name="Vírgula 2 3 2 3 2 2 3 2 4" xfId="42034" xr:uid="{00000000-0005-0000-0000-0000F24F0000}"/>
    <cellStyle name="Vírgula 2 3 2 3 2 2 3 2 5" xfId="49861" xr:uid="{00000000-0005-0000-0000-0000F34F0000}"/>
    <cellStyle name="Vírgula 2 3 2 3 2 2 3 3" xfId="6762" xr:uid="{00000000-0005-0000-0000-0000F44F0000}"/>
    <cellStyle name="Vírgula 2 3 2 3 2 2 3 3 2" xfId="31591" xr:uid="{00000000-0005-0000-0000-0000F54F0000}"/>
    <cellStyle name="Vírgula 2 3 2 3 2 2 3 3 3" xfId="45255" xr:uid="{00000000-0005-0000-0000-0000F64F0000}"/>
    <cellStyle name="Vírgula 2 3 2 3 2 2 3 4" xfId="14974" xr:uid="{00000000-0005-0000-0000-0000F74F0000}"/>
    <cellStyle name="Vírgula 2 3 2 3 2 2 3 5" xfId="19013" xr:uid="{00000000-0005-0000-0000-0000F84F0000}"/>
    <cellStyle name="Vírgula 2 3 2 3 2 2 3 6" xfId="20876" xr:uid="{00000000-0005-0000-0000-0000F94F0000}"/>
    <cellStyle name="Vírgula 2 3 2 3 2 2 3 7" xfId="22890" xr:uid="{00000000-0005-0000-0000-0000FA4F0000}"/>
    <cellStyle name="Vírgula 2 3 2 3 2 2 3 8" xfId="26089" xr:uid="{00000000-0005-0000-0000-0000FB4F0000}"/>
    <cellStyle name="Vírgula 2 3 2 3 2 2 3 9" xfId="38412" xr:uid="{00000000-0005-0000-0000-0000FC4F0000}"/>
    <cellStyle name="Vírgula 2 3 2 3 2 2 4" xfId="7463" xr:uid="{00000000-0005-0000-0000-0000FD4F0000}"/>
    <cellStyle name="Vírgula 2 3 2 3 2 2 4 2" xfId="12140" xr:uid="{00000000-0005-0000-0000-0000FE4F0000}"/>
    <cellStyle name="Vírgula 2 3 2 3 2 2 4 2 2" xfId="34340" xr:uid="{00000000-0005-0000-0000-0000FF4F0000}"/>
    <cellStyle name="Vírgula 2 3 2 3 2 2 4 2 3" xfId="28838" xr:uid="{00000000-0005-0000-0000-000000500000}"/>
    <cellStyle name="Vírgula 2 3 2 3 2 2 4 2 4" xfId="42032" xr:uid="{00000000-0005-0000-0000-000001500000}"/>
    <cellStyle name="Vírgula 2 3 2 3 2 2 4 2 5" xfId="53043" xr:uid="{00000000-0005-0000-0000-000002500000}"/>
    <cellStyle name="Vírgula 2 3 2 3 2 2 4 3" xfId="10153" xr:uid="{00000000-0005-0000-0000-000003500000}"/>
    <cellStyle name="Vírgula 2 3 2 3 2 2 4 3 2" xfId="31589" xr:uid="{00000000-0005-0000-0000-000004500000}"/>
    <cellStyle name="Vírgula 2 3 2 3 2 2 4 4" xfId="26087" xr:uid="{00000000-0005-0000-0000-000005500000}"/>
    <cellStyle name="Vírgula 2 3 2 3 2 2 4 5" xfId="38410" xr:uid="{00000000-0005-0000-0000-000006500000}"/>
    <cellStyle name="Vírgula 2 3 2 3 2 2 4 6" xfId="48363" xr:uid="{00000000-0005-0000-0000-000007500000}"/>
    <cellStyle name="Vírgula 2 3 2 3 2 2 5" xfId="5183" xr:uid="{00000000-0005-0000-0000-000008500000}"/>
    <cellStyle name="Vírgula 2 3 2 3 2 2 5 2" xfId="11539" xr:uid="{00000000-0005-0000-0000-000009500000}"/>
    <cellStyle name="Vírgula 2 3 2 3 2 2 5 2 2" xfId="33368" xr:uid="{00000000-0005-0000-0000-00000A500000}"/>
    <cellStyle name="Vírgula 2 3 2 3 2 2 5 2 3" xfId="41060" xr:uid="{00000000-0005-0000-0000-00000B500000}"/>
    <cellStyle name="Vírgula 2 3 2 3 2 2 5 2 4" xfId="52521" xr:uid="{00000000-0005-0000-0000-00000C500000}"/>
    <cellStyle name="Vírgula 2 3 2 3 2 2 5 3" xfId="27866" xr:uid="{00000000-0005-0000-0000-00000D500000}"/>
    <cellStyle name="Vírgula 2 3 2 3 2 2 5 4" xfId="37189" xr:uid="{00000000-0005-0000-0000-00000E500000}"/>
    <cellStyle name="Vírgula 2 3 2 3 2 2 5 5" xfId="47083" xr:uid="{00000000-0005-0000-0000-00000F500000}"/>
    <cellStyle name="Vírgula 2 3 2 3 2 2 6" xfId="10842" xr:uid="{00000000-0005-0000-0000-000010500000}"/>
    <cellStyle name="Vírgula 2 3 2 3 2 2 6 2" xfId="30617" xr:uid="{00000000-0005-0000-0000-000011500000}"/>
    <cellStyle name="Vírgula 2 3 2 3 2 2 6 3" xfId="40303" xr:uid="{00000000-0005-0000-0000-000012500000}"/>
    <cellStyle name="Vírgula 2 3 2 3 2 2 6 4" xfId="51774" xr:uid="{00000000-0005-0000-0000-000013500000}"/>
    <cellStyle name="Vírgula 2 3 2 3 2 2 7" xfId="13497" xr:uid="{00000000-0005-0000-0000-000014500000}"/>
    <cellStyle name="Vírgula 2 3 2 3 2 2 7 2" xfId="43757" xr:uid="{00000000-0005-0000-0000-000015500000}"/>
    <cellStyle name="Vírgula 2 3 2 3 2 2 8" xfId="14972" xr:uid="{00000000-0005-0000-0000-000016500000}"/>
    <cellStyle name="Vírgula 2 3 2 3 2 2 9" xfId="20874" xr:uid="{00000000-0005-0000-0000-000017500000}"/>
    <cellStyle name="Vírgula 2 3 2 3 2 3" xfId="1438" xr:uid="{00000000-0005-0000-0000-000018500000}"/>
    <cellStyle name="Vírgula 2 3 2 3 2 3 10" xfId="25076" xr:uid="{00000000-0005-0000-0000-000019500000}"/>
    <cellStyle name="Vírgula 2 3 2 3 2 3 11" xfId="36641" xr:uid="{00000000-0005-0000-0000-00001A500000}"/>
    <cellStyle name="Vírgula 2 3 2 3 2 3 12" xfId="46994" xr:uid="{00000000-0005-0000-0000-00001B500000}"/>
    <cellStyle name="Vírgula 2 3 2 3 2 3 13" xfId="54926" xr:uid="{00000000-0005-0000-0000-00001C500000}"/>
    <cellStyle name="Vírgula 2 3 2 3 2 3 14" xfId="3363" xr:uid="{00000000-0005-0000-0000-00001D500000}"/>
    <cellStyle name="Vírgula 2 3 2 3 2 3 2" xfId="2339" xr:uid="{00000000-0005-0000-0000-00001E500000}"/>
    <cellStyle name="Vírgula 2 3 2 3 2 3 2 10" xfId="47890" xr:uid="{00000000-0005-0000-0000-00001F500000}"/>
    <cellStyle name="Vírgula 2 3 2 3 2 3 2 11" xfId="55816" xr:uid="{00000000-0005-0000-0000-000020500000}"/>
    <cellStyle name="Vírgula 2 3 2 3 2 3 2 12" xfId="3364" xr:uid="{00000000-0005-0000-0000-000021500000}"/>
    <cellStyle name="Vírgula 2 3 2 3 2 3 2 2" xfId="9189" xr:uid="{00000000-0005-0000-0000-000022500000}"/>
    <cellStyle name="Vírgula 2 3 2 3 2 3 2 2 2" xfId="17161" xr:uid="{00000000-0005-0000-0000-000023500000}"/>
    <cellStyle name="Vírgula 2 3 2 3 2 3 2 2 2 2" xfId="34344" xr:uid="{00000000-0005-0000-0000-000024500000}"/>
    <cellStyle name="Vírgula 2 3 2 3 2 3 2 2 3" xfId="20111" xr:uid="{00000000-0005-0000-0000-000025500000}"/>
    <cellStyle name="Vírgula 2 3 2 3 2 3 2 2 4" xfId="28842" xr:uid="{00000000-0005-0000-0000-000026500000}"/>
    <cellStyle name="Vírgula 2 3 2 3 2 3 2 2 5" xfId="42036" xr:uid="{00000000-0005-0000-0000-000027500000}"/>
    <cellStyle name="Vírgula 2 3 2 3 2 3 2 2 6" xfId="50089" xr:uid="{00000000-0005-0000-0000-000028500000}"/>
    <cellStyle name="Vírgula 2 3 2 3 2 3 2 3" xfId="6990" xr:uid="{00000000-0005-0000-0000-000029500000}"/>
    <cellStyle name="Vírgula 2 3 2 3 2 3 2 3 2" xfId="16613" xr:uid="{00000000-0005-0000-0000-00002A500000}"/>
    <cellStyle name="Vírgula 2 3 2 3 2 3 2 3 3" xfId="31593" xr:uid="{00000000-0005-0000-0000-00002B500000}"/>
    <cellStyle name="Vírgula 2 3 2 3 2 3 2 3 4" xfId="45483" xr:uid="{00000000-0005-0000-0000-00002C500000}"/>
    <cellStyle name="Vírgula 2 3 2 3 2 3 2 4" xfId="14976" xr:uid="{00000000-0005-0000-0000-00002D500000}"/>
    <cellStyle name="Vírgula 2 3 2 3 2 3 2 5" xfId="18369" xr:uid="{00000000-0005-0000-0000-00002E500000}"/>
    <cellStyle name="Vírgula 2 3 2 3 2 3 2 6" xfId="20878" xr:uid="{00000000-0005-0000-0000-00002F500000}"/>
    <cellStyle name="Vírgula 2 3 2 3 2 3 2 7" xfId="22892" xr:uid="{00000000-0005-0000-0000-000030500000}"/>
    <cellStyle name="Vírgula 2 3 2 3 2 3 2 8" xfId="26091" xr:uid="{00000000-0005-0000-0000-000031500000}"/>
    <cellStyle name="Vírgula 2 3 2 3 2 3 2 9" xfId="38414" xr:uid="{00000000-0005-0000-0000-000032500000}"/>
    <cellStyle name="Vírgula 2 3 2 3 2 3 3" xfId="8318" xr:uid="{00000000-0005-0000-0000-000033500000}"/>
    <cellStyle name="Vírgula 2 3 2 3 2 3 3 2" xfId="12141" xr:uid="{00000000-0005-0000-0000-000034500000}"/>
    <cellStyle name="Vírgula 2 3 2 3 2 3 3 2 2" xfId="34343" xr:uid="{00000000-0005-0000-0000-000035500000}"/>
    <cellStyle name="Vírgula 2 3 2 3 2 3 3 2 3" xfId="28841" xr:uid="{00000000-0005-0000-0000-000036500000}"/>
    <cellStyle name="Vírgula 2 3 2 3 2 3 3 2 4" xfId="42035" xr:uid="{00000000-0005-0000-0000-000037500000}"/>
    <cellStyle name="Vírgula 2 3 2 3 2 3 3 2 5" xfId="53044" xr:uid="{00000000-0005-0000-0000-000038500000}"/>
    <cellStyle name="Vírgula 2 3 2 3 2 3 3 3" xfId="12768" xr:uid="{00000000-0005-0000-0000-000039500000}"/>
    <cellStyle name="Vírgula 2 3 2 3 2 3 3 3 2" xfId="31592" xr:uid="{00000000-0005-0000-0000-00003A500000}"/>
    <cellStyle name="Vírgula 2 3 2 3 2 3 3 4" xfId="19241" xr:uid="{00000000-0005-0000-0000-00003B500000}"/>
    <cellStyle name="Vírgula 2 3 2 3 2 3 3 5" xfId="26090" xr:uid="{00000000-0005-0000-0000-00003C500000}"/>
    <cellStyle name="Vírgula 2 3 2 3 2 3 3 6" xfId="38413" xr:uid="{00000000-0005-0000-0000-00003D500000}"/>
    <cellStyle name="Vírgula 2 3 2 3 2 3 3 7" xfId="49218" xr:uid="{00000000-0005-0000-0000-00003E500000}"/>
    <cellStyle name="Vírgula 2 3 2 3 2 3 4" xfId="6098" xr:uid="{00000000-0005-0000-0000-00003F500000}"/>
    <cellStyle name="Vírgula 2 3 2 3 2 3 4 2" xfId="11767" xr:uid="{00000000-0005-0000-0000-000040500000}"/>
    <cellStyle name="Vírgula 2 3 2 3 2 3 4 2 2" xfId="33596" xr:uid="{00000000-0005-0000-0000-000041500000}"/>
    <cellStyle name="Vírgula 2 3 2 3 2 3 4 2 3" xfId="41288" xr:uid="{00000000-0005-0000-0000-000042500000}"/>
    <cellStyle name="Vírgula 2 3 2 3 2 3 4 2 4" xfId="52749" xr:uid="{00000000-0005-0000-0000-000043500000}"/>
    <cellStyle name="Vírgula 2 3 2 3 2 3 4 3" xfId="28094" xr:uid="{00000000-0005-0000-0000-000044500000}"/>
    <cellStyle name="Vírgula 2 3 2 3 2 3 4 4" xfId="37417" xr:uid="{00000000-0005-0000-0000-000045500000}"/>
    <cellStyle name="Vírgula 2 3 2 3 2 3 4 5" xfId="50905" xr:uid="{00000000-0005-0000-0000-000046500000}"/>
    <cellStyle name="Vírgula 2 3 2 3 2 3 5" xfId="11023" xr:uid="{00000000-0005-0000-0000-000047500000}"/>
    <cellStyle name="Vírgula 2 3 2 3 2 3 5 2" xfId="30845" xr:uid="{00000000-0005-0000-0000-000048500000}"/>
    <cellStyle name="Vírgula 2 3 2 3 2 3 5 3" xfId="40531" xr:uid="{00000000-0005-0000-0000-000049500000}"/>
    <cellStyle name="Vírgula 2 3 2 3 2 3 5 4" xfId="52002" xr:uid="{00000000-0005-0000-0000-00004A500000}"/>
    <cellStyle name="Vírgula 2 3 2 3 2 3 6" xfId="14238" xr:uid="{00000000-0005-0000-0000-00004B500000}"/>
    <cellStyle name="Vírgula 2 3 2 3 2 3 6 2" xfId="44612" xr:uid="{00000000-0005-0000-0000-00004C500000}"/>
    <cellStyle name="Vírgula 2 3 2 3 2 3 7" xfId="14975" xr:uid="{00000000-0005-0000-0000-00004D500000}"/>
    <cellStyle name="Vírgula 2 3 2 3 2 3 8" xfId="20877" xr:uid="{00000000-0005-0000-0000-00004E500000}"/>
    <cellStyle name="Vírgula 2 3 2 3 2 3 9" xfId="22891" xr:uid="{00000000-0005-0000-0000-00004F500000}"/>
    <cellStyle name="Vírgula 2 3 2 3 2 4" xfId="935" xr:uid="{00000000-0005-0000-0000-000050500000}"/>
    <cellStyle name="Vírgula 2 3 2 3 2 4 10" xfId="36090" xr:uid="{00000000-0005-0000-0000-000051500000}"/>
    <cellStyle name="Vírgula 2 3 2 3 2 4 11" xfId="46491" xr:uid="{00000000-0005-0000-0000-000052500000}"/>
    <cellStyle name="Vírgula 2 3 2 3 2 4 12" xfId="54423" xr:uid="{00000000-0005-0000-0000-000053500000}"/>
    <cellStyle name="Vírgula 2 3 2 3 2 4 13" xfId="3365" xr:uid="{00000000-0005-0000-0000-000054500000}"/>
    <cellStyle name="Vírgula 2 3 2 3 2 4 2" xfId="1883" xr:uid="{00000000-0005-0000-0000-000055500000}"/>
    <cellStyle name="Vírgula 2 3 2 3 2 4 2 10" xfId="47434" xr:uid="{00000000-0005-0000-0000-000056500000}"/>
    <cellStyle name="Vírgula 2 3 2 3 2 4 2 11" xfId="55360" xr:uid="{00000000-0005-0000-0000-000057500000}"/>
    <cellStyle name="Vírgula 2 3 2 3 2 4 2 12" xfId="3366" xr:uid="{00000000-0005-0000-0000-000058500000}"/>
    <cellStyle name="Vírgula 2 3 2 3 2 4 2 2" xfId="8733" xr:uid="{00000000-0005-0000-0000-000059500000}"/>
    <cellStyle name="Vírgula 2 3 2 3 2 4 2 2 2" xfId="17162" xr:uid="{00000000-0005-0000-0000-00005A500000}"/>
    <cellStyle name="Vírgula 2 3 2 3 2 4 2 2 2 2" xfId="34346" xr:uid="{00000000-0005-0000-0000-00005B500000}"/>
    <cellStyle name="Vírgula 2 3 2 3 2 4 2 2 3" xfId="19655" xr:uid="{00000000-0005-0000-0000-00005C500000}"/>
    <cellStyle name="Vírgula 2 3 2 3 2 4 2 2 4" xfId="28844" xr:uid="{00000000-0005-0000-0000-00005D500000}"/>
    <cellStyle name="Vírgula 2 3 2 3 2 4 2 2 5" xfId="42038" xr:uid="{00000000-0005-0000-0000-00005E500000}"/>
    <cellStyle name="Vírgula 2 3 2 3 2 4 2 2 6" xfId="49633" xr:uid="{00000000-0005-0000-0000-00005F500000}"/>
    <cellStyle name="Vírgula 2 3 2 3 2 4 2 3" xfId="6534" xr:uid="{00000000-0005-0000-0000-000060500000}"/>
    <cellStyle name="Vírgula 2 3 2 3 2 4 2 3 2" xfId="10194" xr:uid="{00000000-0005-0000-0000-000061500000}"/>
    <cellStyle name="Vírgula 2 3 2 3 2 4 2 3 3" xfId="31595" xr:uid="{00000000-0005-0000-0000-000062500000}"/>
    <cellStyle name="Vírgula 2 3 2 3 2 4 2 3 4" xfId="45027" xr:uid="{00000000-0005-0000-0000-000063500000}"/>
    <cellStyle name="Vírgula 2 3 2 3 2 4 2 4" xfId="14978" xr:uid="{00000000-0005-0000-0000-000064500000}"/>
    <cellStyle name="Vírgula 2 3 2 3 2 4 2 5" xfId="18027" xr:uid="{00000000-0005-0000-0000-000065500000}"/>
    <cellStyle name="Vírgula 2 3 2 3 2 4 2 6" xfId="20880" xr:uid="{00000000-0005-0000-0000-000066500000}"/>
    <cellStyle name="Vírgula 2 3 2 3 2 4 2 7" xfId="22894" xr:uid="{00000000-0005-0000-0000-000067500000}"/>
    <cellStyle name="Vírgula 2 3 2 3 2 4 2 8" xfId="26093" xr:uid="{00000000-0005-0000-0000-000068500000}"/>
    <cellStyle name="Vírgula 2 3 2 3 2 4 2 9" xfId="38416" xr:uid="{00000000-0005-0000-0000-000069500000}"/>
    <cellStyle name="Vírgula 2 3 2 3 2 4 3" xfId="7862" xr:uid="{00000000-0005-0000-0000-00006A500000}"/>
    <cellStyle name="Vírgula 2 3 2 3 2 4 3 2" xfId="12143" xr:uid="{00000000-0005-0000-0000-00006B500000}"/>
    <cellStyle name="Vírgula 2 3 2 3 2 4 3 2 2" xfId="34345" xr:uid="{00000000-0005-0000-0000-00006C500000}"/>
    <cellStyle name="Vírgula 2 3 2 3 2 4 3 2 3" xfId="42037" xr:uid="{00000000-0005-0000-0000-00006D500000}"/>
    <cellStyle name="Vírgula 2 3 2 3 2 4 3 2 4" xfId="53045" xr:uid="{00000000-0005-0000-0000-00006E500000}"/>
    <cellStyle name="Vírgula 2 3 2 3 2 4 3 3" xfId="18785" xr:uid="{00000000-0005-0000-0000-00006F500000}"/>
    <cellStyle name="Vírgula 2 3 2 3 2 4 3 4" xfId="28843" xr:uid="{00000000-0005-0000-0000-000070500000}"/>
    <cellStyle name="Vírgula 2 3 2 3 2 4 3 5" xfId="38415" xr:uid="{00000000-0005-0000-0000-000071500000}"/>
    <cellStyle name="Vírgula 2 3 2 3 2 4 3 6" xfId="48762" xr:uid="{00000000-0005-0000-0000-000072500000}"/>
    <cellStyle name="Vírgula 2 3 2 3 2 4 4" xfId="5595" xr:uid="{00000000-0005-0000-0000-000073500000}"/>
    <cellStyle name="Vírgula 2 3 2 3 2 4 4 2" xfId="12310" xr:uid="{00000000-0005-0000-0000-000074500000}"/>
    <cellStyle name="Vírgula 2 3 2 3 2 4 4 3" xfId="31594" xr:uid="{00000000-0005-0000-0000-000075500000}"/>
    <cellStyle name="Vírgula 2 3 2 3 2 4 4 4" xfId="40075" xr:uid="{00000000-0005-0000-0000-000076500000}"/>
    <cellStyle name="Vírgula 2 3 2 3 2 4 4 5" xfId="51546" xr:uid="{00000000-0005-0000-0000-000077500000}"/>
    <cellStyle name="Vírgula 2 3 2 3 2 4 5" xfId="13782" xr:uid="{00000000-0005-0000-0000-000078500000}"/>
    <cellStyle name="Vírgula 2 3 2 3 2 4 5 2" xfId="44156" xr:uid="{00000000-0005-0000-0000-000079500000}"/>
    <cellStyle name="Vírgula 2 3 2 3 2 4 6" xfId="14977" xr:uid="{00000000-0005-0000-0000-00007A500000}"/>
    <cellStyle name="Vírgula 2 3 2 3 2 4 7" xfId="20879" xr:uid="{00000000-0005-0000-0000-00007B500000}"/>
    <cellStyle name="Vírgula 2 3 2 3 2 4 8" xfId="22893" xr:uid="{00000000-0005-0000-0000-00007C500000}"/>
    <cellStyle name="Vírgula 2 3 2 3 2 4 9" xfId="26092" xr:uid="{00000000-0005-0000-0000-00007D500000}"/>
    <cellStyle name="Vírgula 2 3 2 3 2 5" xfId="707" xr:uid="{00000000-0005-0000-0000-00007E500000}"/>
    <cellStyle name="Vírgula 2 3 2 3 2 5 10" xfId="46263" xr:uid="{00000000-0005-0000-0000-00007F500000}"/>
    <cellStyle name="Vírgula 2 3 2 3 2 5 11" xfId="54195" xr:uid="{00000000-0005-0000-0000-000080500000}"/>
    <cellStyle name="Vírgula 2 3 2 3 2 5 12" xfId="3367" xr:uid="{00000000-0005-0000-0000-000081500000}"/>
    <cellStyle name="Vírgula 2 3 2 3 2 5 2" xfId="7634" xr:uid="{00000000-0005-0000-0000-000082500000}"/>
    <cellStyle name="Vírgula 2 3 2 3 2 5 2 2" xfId="17163" xr:uid="{00000000-0005-0000-0000-000083500000}"/>
    <cellStyle name="Vírgula 2 3 2 3 2 5 2 2 2" xfId="34347" xr:uid="{00000000-0005-0000-0000-000084500000}"/>
    <cellStyle name="Vírgula 2 3 2 3 2 5 2 3" xfId="19427" xr:uid="{00000000-0005-0000-0000-000085500000}"/>
    <cellStyle name="Vírgula 2 3 2 3 2 5 2 4" xfId="28845" xr:uid="{00000000-0005-0000-0000-000086500000}"/>
    <cellStyle name="Vírgula 2 3 2 3 2 5 2 5" xfId="42039" xr:uid="{00000000-0005-0000-0000-000087500000}"/>
    <cellStyle name="Vírgula 2 3 2 3 2 5 2 6" xfId="48534" xr:uid="{00000000-0005-0000-0000-000088500000}"/>
    <cellStyle name="Vírgula 2 3 2 3 2 5 3" xfId="5367" xr:uid="{00000000-0005-0000-0000-000089500000}"/>
    <cellStyle name="Vírgula 2 3 2 3 2 5 3 2" xfId="9830" xr:uid="{00000000-0005-0000-0000-00008A500000}"/>
    <cellStyle name="Vírgula 2 3 2 3 2 5 3 3" xfId="31596" xr:uid="{00000000-0005-0000-0000-00008B500000}"/>
    <cellStyle name="Vírgula 2 3 2 3 2 5 3 4" xfId="43928" xr:uid="{00000000-0005-0000-0000-00008C500000}"/>
    <cellStyle name="Vírgula 2 3 2 3 2 5 4" xfId="14979" xr:uid="{00000000-0005-0000-0000-00008D500000}"/>
    <cellStyle name="Vírgula 2 3 2 3 2 5 5" xfId="17910" xr:uid="{00000000-0005-0000-0000-00008E500000}"/>
    <cellStyle name="Vírgula 2 3 2 3 2 5 6" xfId="20881" xr:uid="{00000000-0005-0000-0000-00008F500000}"/>
    <cellStyle name="Vírgula 2 3 2 3 2 5 7" xfId="22895" xr:uid="{00000000-0005-0000-0000-000090500000}"/>
    <cellStyle name="Vírgula 2 3 2 3 2 5 8" xfId="26094" xr:uid="{00000000-0005-0000-0000-000091500000}"/>
    <cellStyle name="Vírgula 2 3 2 3 2 5 9" xfId="38417" xr:uid="{00000000-0005-0000-0000-000092500000}"/>
    <cellStyle name="Vírgula 2 3 2 3 2 6" xfId="1655" xr:uid="{00000000-0005-0000-0000-000093500000}"/>
    <cellStyle name="Vírgula 2 3 2 3 2 6 2" xfId="8505" xr:uid="{00000000-0005-0000-0000-000094500000}"/>
    <cellStyle name="Vírgula 2 3 2 3 2 6 2 2" xfId="34339" xr:uid="{00000000-0005-0000-0000-000095500000}"/>
    <cellStyle name="Vírgula 2 3 2 3 2 6 2 3" xfId="28837" xr:uid="{00000000-0005-0000-0000-000096500000}"/>
    <cellStyle name="Vírgula 2 3 2 3 2 6 2 4" xfId="42031" xr:uid="{00000000-0005-0000-0000-000097500000}"/>
    <cellStyle name="Vírgula 2 3 2 3 2 6 2 5" xfId="49405" xr:uid="{00000000-0005-0000-0000-000098500000}"/>
    <cellStyle name="Vírgula 2 3 2 3 2 6 3" xfId="12549" xr:uid="{00000000-0005-0000-0000-000099500000}"/>
    <cellStyle name="Vírgula 2 3 2 3 2 6 3 2" xfId="31588" xr:uid="{00000000-0005-0000-0000-00009A500000}"/>
    <cellStyle name="Vírgula 2 3 2 3 2 6 3 3" xfId="44799" xr:uid="{00000000-0005-0000-0000-00009B500000}"/>
    <cellStyle name="Vírgula 2 3 2 3 2 6 4" xfId="18557" xr:uid="{00000000-0005-0000-0000-00009C500000}"/>
    <cellStyle name="Vírgula 2 3 2 3 2 6 5" xfId="26086" xr:uid="{00000000-0005-0000-0000-00009D500000}"/>
    <cellStyle name="Vírgula 2 3 2 3 2 6 6" xfId="38409" xr:uid="{00000000-0005-0000-0000-00009E500000}"/>
    <cellStyle name="Vírgula 2 3 2 3 2 6 7" xfId="47206" xr:uid="{00000000-0005-0000-0000-00009F500000}"/>
    <cellStyle name="Vírgula 2 3 2 3 2 6 8" xfId="55132" xr:uid="{00000000-0005-0000-0000-0000A0500000}"/>
    <cellStyle name="Vírgula 2 3 2 3 2 6 9" xfId="6306" xr:uid="{00000000-0005-0000-0000-0000A1500000}"/>
    <cellStyle name="Vírgula 2 3 2 3 2 7" xfId="7234" xr:uid="{00000000-0005-0000-0000-0000A2500000}"/>
    <cellStyle name="Vírgula 2 3 2 3 2 7 2" xfId="11311" xr:uid="{00000000-0005-0000-0000-0000A3500000}"/>
    <cellStyle name="Vírgula 2 3 2 3 2 7 2 2" xfId="33140" xr:uid="{00000000-0005-0000-0000-0000A4500000}"/>
    <cellStyle name="Vírgula 2 3 2 3 2 7 2 3" xfId="40832" xr:uid="{00000000-0005-0000-0000-0000A5500000}"/>
    <cellStyle name="Vírgula 2 3 2 3 2 7 2 4" xfId="52293" xr:uid="{00000000-0005-0000-0000-0000A6500000}"/>
    <cellStyle name="Vírgula 2 3 2 3 2 7 3" xfId="27638" xr:uid="{00000000-0005-0000-0000-0000A7500000}"/>
    <cellStyle name="Vírgula 2 3 2 3 2 7 4" xfId="36961" xr:uid="{00000000-0005-0000-0000-0000A8500000}"/>
    <cellStyle name="Vírgula 2 3 2 3 2 7 5" xfId="48134" xr:uid="{00000000-0005-0000-0000-0000A9500000}"/>
    <cellStyle name="Vírgula 2 3 2 3 2 8" xfId="4905" xr:uid="{00000000-0005-0000-0000-0000AA500000}"/>
    <cellStyle name="Vírgula 2 3 2 3 2 8 2" xfId="30389" xr:uid="{00000000-0005-0000-0000-0000AB500000}"/>
    <cellStyle name="Vírgula 2 3 2 3 2 8 3" xfId="39847" xr:uid="{00000000-0005-0000-0000-0000AC500000}"/>
    <cellStyle name="Vírgula 2 3 2 3 2 8 4" xfId="50316" xr:uid="{00000000-0005-0000-0000-0000AD500000}"/>
    <cellStyle name="Vírgula 2 3 2 3 2 9" xfId="13336" xr:uid="{00000000-0005-0000-0000-0000AE500000}"/>
    <cellStyle name="Vírgula 2 3 2 3 2 9 2" xfId="43526" xr:uid="{00000000-0005-0000-0000-0000AF500000}"/>
    <cellStyle name="Vírgula 2 3 2 3 20" xfId="53593" xr:uid="{00000000-0005-0000-0000-0000B0500000}"/>
    <cellStyle name="Vírgula 2 3 2 3 21" xfId="3358" xr:uid="{00000000-0005-0000-0000-0000B1500000}"/>
    <cellStyle name="Vírgula 2 3 2 3 3" xfId="173" xr:uid="{00000000-0005-0000-0000-0000B2500000}"/>
    <cellStyle name="Vírgula 2 3 2 3 3 10" xfId="14980" xr:uid="{00000000-0005-0000-0000-0000B3500000}"/>
    <cellStyle name="Vírgula 2 3 2 3 3 11" xfId="20882" xr:uid="{00000000-0005-0000-0000-0000B4500000}"/>
    <cellStyle name="Vírgula 2 3 2 3 3 12" xfId="22896" xr:uid="{00000000-0005-0000-0000-0000B5500000}"/>
    <cellStyle name="Vírgula 2 3 2 3 3 13" xfId="24455" xr:uid="{00000000-0005-0000-0000-0000B6500000}"/>
    <cellStyle name="Vírgula 2 3 2 3 3 14" xfId="36032" xr:uid="{00000000-0005-0000-0000-0000B7500000}"/>
    <cellStyle name="Vírgula 2 3 2 3 3 15" xfId="45730" xr:uid="{00000000-0005-0000-0000-0000B8500000}"/>
    <cellStyle name="Vírgula 2 3 2 3 3 16" xfId="53663" xr:uid="{00000000-0005-0000-0000-0000B9500000}"/>
    <cellStyle name="Vírgula 2 3 2 3 3 17" xfId="3368" xr:uid="{00000000-0005-0000-0000-0000BA500000}"/>
    <cellStyle name="Vírgula 2 3 2 3 3 2" xfId="454" xr:uid="{00000000-0005-0000-0000-0000BB500000}"/>
    <cellStyle name="Vírgula 2 3 2 3 3 2 10" xfId="24731" xr:uid="{00000000-0005-0000-0000-0000BC500000}"/>
    <cellStyle name="Vírgula 2 3 2 3 3 2 11" xfId="36296" xr:uid="{00000000-0005-0000-0000-0000BD500000}"/>
    <cellStyle name="Vírgula 2 3 2 3 3 2 12" xfId="46010" xr:uid="{00000000-0005-0000-0000-0000BE500000}"/>
    <cellStyle name="Vírgula 2 3 2 3 3 2 13" xfId="53942" xr:uid="{00000000-0005-0000-0000-0000BF500000}"/>
    <cellStyle name="Vírgula 2 3 2 3 3 2 14" xfId="3369" xr:uid="{00000000-0005-0000-0000-0000C0500000}"/>
    <cellStyle name="Vírgula 2 3 2 3 3 2 2" xfId="1118" xr:uid="{00000000-0005-0000-0000-0000C1500000}"/>
    <cellStyle name="Vírgula 2 3 2 3 3 2 2 10" xfId="46674" xr:uid="{00000000-0005-0000-0000-0000C2500000}"/>
    <cellStyle name="Vírgula 2 3 2 3 3 2 2 11" xfId="54606" xr:uid="{00000000-0005-0000-0000-0000C3500000}"/>
    <cellStyle name="Vírgula 2 3 2 3 3 2 2 12" xfId="3370" xr:uid="{00000000-0005-0000-0000-0000C4500000}"/>
    <cellStyle name="Vírgula 2 3 2 3 3 2 2 2" xfId="8033" xr:uid="{00000000-0005-0000-0000-0000C5500000}"/>
    <cellStyle name="Vírgula 2 3 2 3 3 2 2 2 2" xfId="17164" xr:uid="{00000000-0005-0000-0000-0000C6500000}"/>
    <cellStyle name="Vírgula 2 3 2 3 3 2 2 2 2 2" xfId="34350" xr:uid="{00000000-0005-0000-0000-0000C7500000}"/>
    <cellStyle name="Vírgula 2 3 2 3 3 2 2 2 3" xfId="19826" xr:uid="{00000000-0005-0000-0000-0000C8500000}"/>
    <cellStyle name="Vírgula 2 3 2 3 3 2 2 2 4" xfId="28848" xr:uid="{00000000-0005-0000-0000-0000C9500000}"/>
    <cellStyle name="Vírgula 2 3 2 3 3 2 2 2 5" xfId="42042" xr:uid="{00000000-0005-0000-0000-0000CA500000}"/>
    <cellStyle name="Vírgula 2 3 2 3 3 2 2 2 6" xfId="48933" xr:uid="{00000000-0005-0000-0000-0000CB500000}"/>
    <cellStyle name="Vírgula 2 3 2 3 3 2 2 3" xfId="5778" xr:uid="{00000000-0005-0000-0000-0000CC500000}"/>
    <cellStyle name="Vírgula 2 3 2 3 3 2 2 3 2" xfId="16370" xr:uid="{00000000-0005-0000-0000-0000CD500000}"/>
    <cellStyle name="Vírgula 2 3 2 3 3 2 2 3 3" xfId="31599" xr:uid="{00000000-0005-0000-0000-0000CE500000}"/>
    <cellStyle name="Vírgula 2 3 2 3 3 2 2 3 4" xfId="44327" xr:uid="{00000000-0005-0000-0000-0000CF500000}"/>
    <cellStyle name="Vírgula 2 3 2 3 3 2 2 4" xfId="14982" xr:uid="{00000000-0005-0000-0000-0000D0500000}"/>
    <cellStyle name="Vírgula 2 3 2 3 3 2 2 5" xfId="18141" xr:uid="{00000000-0005-0000-0000-0000D1500000}"/>
    <cellStyle name="Vírgula 2 3 2 3 3 2 2 6" xfId="20884" xr:uid="{00000000-0005-0000-0000-0000D2500000}"/>
    <cellStyle name="Vírgula 2 3 2 3 3 2 2 7" xfId="22898" xr:uid="{00000000-0005-0000-0000-0000D3500000}"/>
    <cellStyle name="Vírgula 2 3 2 3 3 2 2 8" xfId="26097" xr:uid="{00000000-0005-0000-0000-0000D4500000}"/>
    <cellStyle name="Vírgula 2 3 2 3 3 2 2 9" xfId="38420" xr:uid="{00000000-0005-0000-0000-0000D5500000}"/>
    <cellStyle name="Vírgula 2 3 2 3 3 2 3" xfId="2054" xr:uid="{00000000-0005-0000-0000-0000D6500000}"/>
    <cellStyle name="Vírgula 2 3 2 3 3 2 3 2" xfId="8904" xr:uid="{00000000-0005-0000-0000-0000D7500000}"/>
    <cellStyle name="Vírgula 2 3 2 3 3 2 3 2 2" xfId="34349" xr:uid="{00000000-0005-0000-0000-0000D8500000}"/>
    <cellStyle name="Vírgula 2 3 2 3 3 2 3 2 3" xfId="28847" xr:uid="{00000000-0005-0000-0000-0000D9500000}"/>
    <cellStyle name="Vírgula 2 3 2 3 3 2 3 2 4" xfId="42041" xr:uid="{00000000-0005-0000-0000-0000DA500000}"/>
    <cellStyle name="Vírgula 2 3 2 3 3 2 3 2 5" xfId="49804" xr:uid="{00000000-0005-0000-0000-0000DB500000}"/>
    <cellStyle name="Vírgula 2 3 2 3 3 2 3 3" xfId="16512" xr:uid="{00000000-0005-0000-0000-0000DC500000}"/>
    <cellStyle name="Vírgula 2 3 2 3 3 2 3 3 2" xfId="31598" xr:uid="{00000000-0005-0000-0000-0000DD500000}"/>
    <cellStyle name="Vírgula 2 3 2 3 3 2 3 3 3" xfId="45198" xr:uid="{00000000-0005-0000-0000-0000DE500000}"/>
    <cellStyle name="Vírgula 2 3 2 3 3 2 3 4" xfId="18956" xr:uid="{00000000-0005-0000-0000-0000DF500000}"/>
    <cellStyle name="Vírgula 2 3 2 3 3 2 3 5" xfId="26096" xr:uid="{00000000-0005-0000-0000-0000E0500000}"/>
    <cellStyle name="Vírgula 2 3 2 3 3 2 3 6" xfId="38419" xr:uid="{00000000-0005-0000-0000-0000E1500000}"/>
    <cellStyle name="Vírgula 2 3 2 3 3 2 3 7" xfId="47605" xr:uid="{00000000-0005-0000-0000-0000E2500000}"/>
    <cellStyle name="Vírgula 2 3 2 3 3 2 3 8" xfId="55531" xr:uid="{00000000-0005-0000-0000-0000E3500000}"/>
    <cellStyle name="Vírgula 2 3 2 3 3 2 3 9" xfId="6705" xr:uid="{00000000-0005-0000-0000-0000E4500000}"/>
    <cellStyle name="Vírgula 2 3 2 3 3 2 4" xfId="7406" xr:uid="{00000000-0005-0000-0000-0000E5500000}"/>
    <cellStyle name="Vírgula 2 3 2 3 3 2 4 2" xfId="11482" xr:uid="{00000000-0005-0000-0000-0000E6500000}"/>
    <cellStyle name="Vírgula 2 3 2 3 3 2 4 2 2" xfId="33311" xr:uid="{00000000-0005-0000-0000-0000E7500000}"/>
    <cellStyle name="Vírgula 2 3 2 3 3 2 4 2 3" xfId="41003" xr:uid="{00000000-0005-0000-0000-0000E8500000}"/>
    <cellStyle name="Vírgula 2 3 2 3 3 2 4 2 4" xfId="52464" xr:uid="{00000000-0005-0000-0000-0000E9500000}"/>
    <cellStyle name="Vírgula 2 3 2 3 3 2 4 3" xfId="27809" xr:uid="{00000000-0005-0000-0000-0000EA500000}"/>
    <cellStyle name="Vírgula 2 3 2 3 3 2 4 4" xfId="37132" xr:uid="{00000000-0005-0000-0000-0000EB500000}"/>
    <cellStyle name="Vírgula 2 3 2 3 3 2 4 5" xfId="48306" xr:uid="{00000000-0005-0000-0000-0000EC500000}"/>
    <cellStyle name="Vírgula 2 3 2 3 3 2 5" xfId="5114" xr:uid="{00000000-0005-0000-0000-0000ED500000}"/>
    <cellStyle name="Vírgula 2 3 2 3 3 2 5 2" xfId="30560" xr:uid="{00000000-0005-0000-0000-0000EE500000}"/>
    <cellStyle name="Vírgula 2 3 2 3 3 2 5 3" xfId="40246" xr:uid="{00000000-0005-0000-0000-0000EF500000}"/>
    <cellStyle name="Vírgula 2 3 2 3 3 2 5 4" xfId="51717" xr:uid="{00000000-0005-0000-0000-0000F0500000}"/>
    <cellStyle name="Vírgula 2 3 2 3 3 2 6" xfId="13953" xr:uid="{00000000-0005-0000-0000-0000F1500000}"/>
    <cellStyle name="Vírgula 2 3 2 3 3 2 6 2" xfId="43700" xr:uid="{00000000-0005-0000-0000-0000F2500000}"/>
    <cellStyle name="Vírgula 2 3 2 3 3 2 7" xfId="14981" xr:uid="{00000000-0005-0000-0000-0000F3500000}"/>
    <cellStyle name="Vírgula 2 3 2 3 3 2 8" xfId="20883" xr:uid="{00000000-0005-0000-0000-0000F4500000}"/>
    <cellStyle name="Vírgula 2 3 2 3 3 2 9" xfId="22897" xr:uid="{00000000-0005-0000-0000-0000F5500000}"/>
    <cellStyle name="Vírgula 2 3 2 3 3 3" xfId="1369" xr:uid="{00000000-0005-0000-0000-0000F6500000}"/>
    <cellStyle name="Vírgula 2 3 2 3 3 3 10" xfId="25007" xr:uid="{00000000-0005-0000-0000-0000F7500000}"/>
    <cellStyle name="Vírgula 2 3 2 3 3 3 11" xfId="36572" xr:uid="{00000000-0005-0000-0000-0000F8500000}"/>
    <cellStyle name="Vírgula 2 3 2 3 3 3 12" xfId="46925" xr:uid="{00000000-0005-0000-0000-0000F9500000}"/>
    <cellStyle name="Vírgula 2 3 2 3 3 3 13" xfId="54857" xr:uid="{00000000-0005-0000-0000-0000FA500000}"/>
    <cellStyle name="Vírgula 2 3 2 3 3 3 14" xfId="3371" xr:uid="{00000000-0005-0000-0000-0000FB500000}"/>
    <cellStyle name="Vírgula 2 3 2 3 3 3 2" xfId="2282" xr:uid="{00000000-0005-0000-0000-0000FC500000}"/>
    <cellStyle name="Vírgula 2 3 2 3 3 3 2 10" xfId="47833" xr:uid="{00000000-0005-0000-0000-0000FD500000}"/>
    <cellStyle name="Vírgula 2 3 2 3 3 3 2 11" xfId="55759" xr:uid="{00000000-0005-0000-0000-0000FE500000}"/>
    <cellStyle name="Vírgula 2 3 2 3 3 3 2 12" xfId="3372" xr:uid="{00000000-0005-0000-0000-0000FF500000}"/>
    <cellStyle name="Vírgula 2 3 2 3 3 3 2 2" xfId="9132" xr:uid="{00000000-0005-0000-0000-000000510000}"/>
    <cellStyle name="Vírgula 2 3 2 3 3 3 2 2 2" xfId="17165" xr:uid="{00000000-0005-0000-0000-000001510000}"/>
    <cellStyle name="Vírgula 2 3 2 3 3 3 2 2 2 2" xfId="34352" xr:uid="{00000000-0005-0000-0000-000002510000}"/>
    <cellStyle name="Vírgula 2 3 2 3 3 3 2 2 3" xfId="20054" xr:uid="{00000000-0005-0000-0000-000003510000}"/>
    <cellStyle name="Vírgula 2 3 2 3 3 3 2 2 4" xfId="28850" xr:uid="{00000000-0005-0000-0000-000004510000}"/>
    <cellStyle name="Vírgula 2 3 2 3 3 3 2 2 5" xfId="42044" xr:uid="{00000000-0005-0000-0000-000005510000}"/>
    <cellStyle name="Vírgula 2 3 2 3 3 3 2 2 6" xfId="50032" xr:uid="{00000000-0005-0000-0000-000006510000}"/>
    <cellStyle name="Vírgula 2 3 2 3 3 3 2 3" xfId="6933" xr:uid="{00000000-0005-0000-0000-000007510000}"/>
    <cellStyle name="Vírgula 2 3 2 3 3 3 2 3 2" xfId="16682" xr:uid="{00000000-0005-0000-0000-000008510000}"/>
    <cellStyle name="Vírgula 2 3 2 3 3 3 2 3 3" xfId="31601" xr:uid="{00000000-0005-0000-0000-000009510000}"/>
    <cellStyle name="Vírgula 2 3 2 3 3 3 2 3 4" xfId="45426" xr:uid="{00000000-0005-0000-0000-00000A510000}"/>
    <cellStyle name="Vírgula 2 3 2 3 3 3 2 4" xfId="14984" xr:uid="{00000000-0005-0000-0000-00000B510000}"/>
    <cellStyle name="Vírgula 2 3 2 3 3 3 2 5" xfId="18312" xr:uid="{00000000-0005-0000-0000-00000C510000}"/>
    <cellStyle name="Vírgula 2 3 2 3 3 3 2 6" xfId="20886" xr:uid="{00000000-0005-0000-0000-00000D510000}"/>
    <cellStyle name="Vírgula 2 3 2 3 3 3 2 7" xfId="22900" xr:uid="{00000000-0005-0000-0000-00000E510000}"/>
    <cellStyle name="Vírgula 2 3 2 3 3 3 2 8" xfId="26099" xr:uid="{00000000-0005-0000-0000-00000F510000}"/>
    <cellStyle name="Vírgula 2 3 2 3 3 3 2 9" xfId="38422" xr:uid="{00000000-0005-0000-0000-000010510000}"/>
    <cellStyle name="Vírgula 2 3 2 3 3 3 3" xfId="8261" xr:uid="{00000000-0005-0000-0000-000011510000}"/>
    <cellStyle name="Vírgula 2 3 2 3 3 3 3 2" xfId="12145" xr:uid="{00000000-0005-0000-0000-000012510000}"/>
    <cellStyle name="Vírgula 2 3 2 3 3 3 3 2 2" xfId="34351" xr:uid="{00000000-0005-0000-0000-000013510000}"/>
    <cellStyle name="Vírgula 2 3 2 3 3 3 3 2 3" xfId="28849" xr:uid="{00000000-0005-0000-0000-000014510000}"/>
    <cellStyle name="Vírgula 2 3 2 3 3 3 3 2 4" xfId="42043" xr:uid="{00000000-0005-0000-0000-000015510000}"/>
    <cellStyle name="Vírgula 2 3 2 3 3 3 3 2 5" xfId="53047" xr:uid="{00000000-0005-0000-0000-000016510000}"/>
    <cellStyle name="Vírgula 2 3 2 3 3 3 3 3" xfId="13180" xr:uid="{00000000-0005-0000-0000-000017510000}"/>
    <cellStyle name="Vírgula 2 3 2 3 3 3 3 3 2" xfId="31600" xr:uid="{00000000-0005-0000-0000-000018510000}"/>
    <cellStyle name="Vírgula 2 3 2 3 3 3 3 4" xfId="19184" xr:uid="{00000000-0005-0000-0000-000019510000}"/>
    <cellStyle name="Vírgula 2 3 2 3 3 3 3 5" xfId="26098" xr:uid="{00000000-0005-0000-0000-00001A510000}"/>
    <cellStyle name="Vírgula 2 3 2 3 3 3 3 6" xfId="38421" xr:uid="{00000000-0005-0000-0000-00001B510000}"/>
    <cellStyle name="Vírgula 2 3 2 3 3 3 3 7" xfId="49161" xr:uid="{00000000-0005-0000-0000-00001C510000}"/>
    <cellStyle name="Vírgula 2 3 2 3 3 3 4" xfId="6029" xr:uid="{00000000-0005-0000-0000-00001D510000}"/>
    <cellStyle name="Vírgula 2 3 2 3 3 3 4 2" xfId="11710" xr:uid="{00000000-0005-0000-0000-00001E510000}"/>
    <cellStyle name="Vírgula 2 3 2 3 3 3 4 2 2" xfId="33539" xr:uid="{00000000-0005-0000-0000-00001F510000}"/>
    <cellStyle name="Vírgula 2 3 2 3 3 3 4 2 3" xfId="41231" xr:uid="{00000000-0005-0000-0000-000020510000}"/>
    <cellStyle name="Vírgula 2 3 2 3 3 3 4 2 4" xfId="52692" xr:uid="{00000000-0005-0000-0000-000021510000}"/>
    <cellStyle name="Vírgula 2 3 2 3 3 3 4 3" xfId="28037" xr:uid="{00000000-0005-0000-0000-000022510000}"/>
    <cellStyle name="Vírgula 2 3 2 3 3 3 4 4" xfId="37360" xr:uid="{00000000-0005-0000-0000-000023510000}"/>
    <cellStyle name="Vírgula 2 3 2 3 3 3 4 5" xfId="50358" xr:uid="{00000000-0005-0000-0000-000024510000}"/>
    <cellStyle name="Vírgula 2 3 2 3 3 3 5" xfId="10966" xr:uid="{00000000-0005-0000-0000-000025510000}"/>
    <cellStyle name="Vírgula 2 3 2 3 3 3 5 2" xfId="30788" xr:uid="{00000000-0005-0000-0000-000026510000}"/>
    <cellStyle name="Vírgula 2 3 2 3 3 3 5 3" xfId="40474" xr:uid="{00000000-0005-0000-0000-000027510000}"/>
    <cellStyle name="Vírgula 2 3 2 3 3 3 5 4" xfId="51945" xr:uid="{00000000-0005-0000-0000-000028510000}"/>
    <cellStyle name="Vírgula 2 3 2 3 3 3 6" xfId="14181" xr:uid="{00000000-0005-0000-0000-000029510000}"/>
    <cellStyle name="Vírgula 2 3 2 3 3 3 6 2" xfId="44555" xr:uid="{00000000-0005-0000-0000-00002A510000}"/>
    <cellStyle name="Vírgula 2 3 2 3 3 3 7" xfId="14983" xr:uid="{00000000-0005-0000-0000-00002B510000}"/>
    <cellStyle name="Vírgula 2 3 2 3 3 3 8" xfId="20885" xr:uid="{00000000-0005-0000-0000-00002C510000}"/>
    <cellStyle name="Vírgula 2 3 2 3 3 3 9" xfId="22899" xr:uid="{00000000-0005-0000-0000-00002D510000}"/>
    <cellStyle name="Vírgula 2 3 2 3 3 4" xfId="878" xr:uid="{00000000-0005-0000-0000-00002E510000}"/>
    <cellStyle name="Vírgula 2 3 2 3 3 4 10" xfId="46434" xr:uid="{00000000-0005-0000-0000-00002F510000}"/>
    <cellStyle name="Vírgula 2 3 2 3 3 4 11" xfId="54366" xr:uid="{00000000-0005-0000-0000-000030510000}"/>
    <cellStyle name="Vírgula 2 3 2 3 3 4 12" xfId="3373" xr:uid="{00000000-0005-0000-0000-000031510000}"/>
    <cellStyle name="Vírgula 2 3 2 3 3 4 2" xfId="7805" xr:uid="{00000000-0005-0000-0000-000032510000}"/>
    <cellStyle name="Vírgula 2 3 2 3 3 4 2 2" xfId="12132" xr:uid="{00000000-0005-0000-0000-000033510000}"/>
    <cellStyle name="Vírgula 2 3 2 3 3 4 2 2 2" xfId="34353" xr:uid="{00000000-0005-0000-0000-000034510000}"/>
    <cellStyle name="Vírgula 2 3 2 3 3 4 2 3" xfId="16399" xr:uid="{00000000-0005-0000-0000-000035510000}"/>
    <cellStyle name="Vírgula 2 3 2 3 3 4 2 4" xfId="19598" xr:uid="{00000000-0005-0000-0000-000036510000}"/>
    <cellStyle name="Vírgula 2 3 2 3 3 4 2 5" xfId="28851" xr:uid="{00000000-0005-0000-0000-000037510000}"/>
    <cellStyle name="Vírgula 2 3 2 3 3 4 2 6" xfId="42045" xr:uid="{00000000-0005-0000-0000-000038510000}"/>
    <cellStyle name="Vírgula 2 3 2 3 3 4 2 7" xfId="48705" xr:uid="{00000000-0005-0000-0000-000039510000}"/>
    <cellStyle name="Vírgula 2 3 2 3 3 4 3" xfId="5538" xr:uid="{00000000-0005-0000-0000-00003A510000}"/>
    <cellStyle name="Vírgula 2 3 2 3 3 4 3 2" xfId="13292" xr:uid="{00000000-0005-0000-0000-00003B510000}"/>
    <cellStyle name="Vírgula 2 3 2 3 3 4 3 3" xfId="31602" xr:uid="{00000000-0005-0000-0000-00003C510000}"/>
    <cellStyle name="Vírgula 2 3 2 3 3 4 3 4" xfId="44099" xr:uid="{00000000-0005-0000-0000-00003D510000}"/>
    <cellStyle name="Vírgula 2 3 2 3 3 4 4" xfId="13725" xr:uid="{00000000-0005-0000-0000-00003E510000}"/>
    <cellStyle name="Vírgula 2 3 2 3 3 4 5" xfId="14985" xr:uid="{00000000-0005-0000-0000-00003F510000}"/>
    <cellStyle name="Vírgula 2 3 2 3 3 4 6" xfId="20887" xr:uid="{00000000-0005-0000-0000-000040510000}"/>
    <cellStyle name="Vírgula 2 3 2 3 3 4 7" xfId="22901" xr:uid="{00000000-0005-0000-0000-000041510000}"/>
    <cellStyle name="Vírgula 2 3 2 3 3 4 8" xfId="26100" xr:uid="{00000000-0005-0000-0000-000042510000}"/>
    <cellStyle name="Vírgula 2 3 2 3 3 4 9" xfId="38423" xr:uid="{00000000-0005-0000-0000-000043510000}"/>
    <cellStyle name="Vírgula 2 3 2 3 3 5" xfId="1826" xr:uid="{00000000-0005-0000-0000-000044510000}"/>
    <cellStyle name="Vírgula 2 3 2 3 3 5 10" xfId="47377" xr:uid="{00000000-0005-0000-0000-000045510000}"/>
    <cellStyle name="Vírgula 2 3 2 3 3 5 11" xfId="55303" xr:uid="{00000000-0005-0000-0000-000046510000}"/>
    <cellStyle name="Vírgula 2 3 2 3 3 5 12" xfId="3374" xr:uid="{00000000-0005-0000-0000-000047510000}"/>
    <cellStyle name="Vírgula 2 3 2 3 3 5 2" xfId="8676" xr:uid="{00000000-0005-0000-0000-000048510000}"/>
    <cellStyle name="Vírgula 2 3 2 3 3 5 2 2" xfId="17166" xr:uid="{00000000-0005-0000-0000-000049510000}"/>
    <cellStyle name="Vírgula 2 3 2 3 3 5 2 2 2" xfId="34354" xr:uid="{00000000-0005-0000-0000-00004A510000}"/>
    <cellStyle name="Vírgula 2 3 2 3 3 5 2 3" xfId="28852" xr:uid="{00000000-0005-0000-0000-00004B510000}"/>
    <cellStyle name="Vírgula 2 3 2 3 3 5 2 4" xfId="42046" xr:uid="{00000000-0005-0000-0000-00004C510000}"/>
    <cellStyle name="Vírgula 2 3 2 3 3 5 2 5" xfId="49576" xr:uid="{00000000-0005-0000-0000-00004D510000}"/>
    <cellStyle name="Vírgula 2 3 2 3 3 5 3" xfId="6477" xr:uid="{00000000-0005-0000-0000-00004E510000}"/>
    <cellStyle name="Vírgula 2 3 2 3 3 5 3 2" xfId="31603" xr:uid="{00000000-0005-0000-0000-00004F510000}"/>
    <cellStyle name="Vírgula 2 3 2 3 3 5 3 3" xfId="44970" xr:uid="{00000000-0005-0000-0000-000050510000}"/>
    <cellStyle name="Vírgula 2 3 2 3 3 5 4" xfId="14986" xr:uid="{00000000-0005-0000-0000-000051510000}"/>
    <cellStyle name="Vírgula 2 3 2 3 3 5 5" xfId="18728" xr:uid="{00000000-0005-0000-0000-000052510000}"/>
    <cellStyle name="Vírgula 2 3 2 3 3 5 6" xfId="20888" xr:uid="{00000000-0005-0000-0000-000053510000}"/>
    <cellStyle name="Vírgula 2 3 2 3 3 5 7" xfId="22902" xr:uid="{00000000-0005-0000-0000-000054510000}"/>
    <cellStyle name="Vírgula 2 3 2 3 3 5 8" xfId="26101" xr:uid="{00000000-0005-0000-0000-000055510000}"/>
    <cellStyle name="Vírgula 2 3 2 3 3 5 9" xfId="38424" xr:uid="{00000000-0005-0000-0000-000056510000}"/>
    <cellStyle name="Vírgula 2 3 2 3 3 6" xfId="7177" xr:uid="{00000000-0005-0000-0000-000057510000}"/>
    <cellStyle name="Vírgula 2 3 2 3 3 6 2" xfId="12144" xr:uid="{00000000-0005-0000-0000-000058510000}"/>
    <cellStyle name="Vírgula 2 3 2 3 3 6 2 2" xfId="34348" xr:uid="{00000000-0005-0000-0000-000059510000}"/>
    <cellStyle name="Vírgula 2 3 2 3 3 6 2 3" xfId="28846" xr:uid="{00000000-0005-0000-0000-00005A510000}"/>
    <cellStyle name="Vírgula 2 3 2 3 3 6 2 4" xfId="42040" xr:uid="{00000000-0005-0000-0000-00005B510000}"/>
    <cellStyle name="Vírgula 2 3 2 3 3 6 2 5" xfId="53046" xr:uid="{00000000-0005-0000-0000-00005C510000}"/>
    <cellStyle name="Vírgula 2 3 2 3 3 6 3" xfId="16585" xr:uid="{00000000-0005-0000-0000-00005D510000}"/>
    <cellStyle name="Vírgula 2 3 2 3 3 6 3 2" xfId="31597" xr:uid="{00000000-0005-0000-0000-00005E510000}"/>
    <cellStyle name="Vírgula 2 3 2 3 3 6 4" xfId="26095" xr:uid="{00000000-0005-0000-0000-00005F510000}"/>
    <cellStyle name="Vírgula 2 3 2 3 3 6 5" xfId="38418" xr:uid="{00000000-0005-0000-0000-000060510000}"/>
    <cellStyle name="Vírgula 2 3 2 3 3 6 6" xfId="48077" xr:uid="{00000000-0005-0000-0000-000061510000}"/>
    <cellStyle name="Vírgula 2 3 2 3 3 7" xfId="4836" xr:uid="{00000000-0005-0000-0000-000062510000}"/>
    <cellStyle name="Vírgula 2 3 2 3 3 7 2" xfId="11254" xr:uid="{00000000-0005-0000-0000-000063510000}"/>
    <cellStyle name="Vírgula 2 3 2 3 3 7 2 2" xfId="33083" xr:uid="{00000000-0005-0000-0000-000064510000}"/>
    <cellStyle name="Vírgula 2 3 2 3 3 7 2 3" xfId="40775" xr:uid="{00000000-0005-0000-0000-000065510000}"/>
    <cellStyle name="Vírgula 2 3 2 3 3 7 2 4" xfId="52236" xr:uid="{00000000-0005-0000-0000-000066510000}"/>
    <cellStyle name="Vírgula 2 3 2 3 3 7 3" xfId="27581" xr:uid="{00000000-0005-0000-0000-000067510000}"/>
    <cellStyle name="Vírgula 2 3 2 3 3 7 4" xfId="36904" xr:uid="{00000000-0005-0000-0000-000068510000}"/>
    <cellStyle name="Vírgula 2 3 2 3 3 7 5" xfId="50704" xr:uid="{00000000-0005-0000-0000-000069510000}"/>
    <cellStyle name="Vírgula 2 3 2 3 3 8" xfId="10403" xr:uid="{00000000-0005-0000-0000-00006A510000}"/>
    <cellStyle name="Vírgula 2 3 2 3 3 8 2" xfId="30332" xr:uid="{00000000-0005-0000-0000-00006B510000}"/>
    <cellStyle name="Vírgula 2 3 2 3 3 8 3" xfId="40018" xr:uid="{00000000-0005-0000-0000-00006C510000}"/>
    <cellStyle name="Vírgula 2 3 2 3 3 8 4" xfId="50336" xr:uid="{00000000-0005-0000-0000-00006D510000}"/>
    <cellStyle name="Vírgula 2 3 2 3 3 9" xfId="13440" xr:uid="{00000000-0005-0000-0000-00006E510000}"/>
    <cellStyle name="Vírgula 2 3 2 3 3 9 2" xfId="43469" xr:uid="{00000000-0005-0000-0000-00006F510000}"/>
    <cellStyle name="Vírgula 2 3 2 3 4" xfId="311" xr:uid="{00000000-0005-0000-0000-000070510000}"/>
    <cellStyle name="Vírgula 2 3 2 3 4 10" xfId="14987" xr:uid="{00000000-0005-0000-0000-000071510000}"/>
    <cellStyle name="Vírgula 2 3 2 3 4 11" xfId="20889" xr:uid="{00000000-0005-0000-0000-000072510000}"/>
    <cellStyle name="Vírgula 2 3 2 3 4 12" xfId="22903" xr:uid="{00000000-0005-0000-0000-000073510000}"/>
    <cellStyle name="Vírgula 2 3 2 3 4 13" xfId="24593" xr:uid="{00000000-0005-0000-0000-000074510000}"/>
    <cellStyle name="Vírgula 2 3 2 3 4 14" xfId="36158" xr:uid="{00000000-0005-0000-0000-000075510000}"/>
    <cellStyle name="Vírgula 2 3 2 3 4 15" xfId="45868" xr:uid="{00000000-0005-0000-0000-000076510000}"/>
    <cellStyle name="Vírgula 2 3 2 3 4 16" xfId="53801" xr:uid="{00000000-0005-0000-0000-000077510000}"/>
    <cellStyle name="Vírgula 2 3 2 3 4 17" xfId="3375" xr:uid="{00000000-0005-0000-0000-000078510000}"/>
    <cellStyle name="Vírgula 2 3 2 3 4 2" xfId="592" xr:uid="{00000000-0005-0000-0000-000079510000}"/>
    <cellStyle name="Vírgula 2 3 2 3 4 2 10" xfId="24869" xr:uid="{00000000-0005-0000-0000-00007A510000}"/>
    <cellStyle name="Vírgula 2 3 2 3 4 2 11" xfId="36434" xr:uid="{00000000-0005-0000-0000-00007B510000}"/>
    <cellStyle name="Vírgula 2 3 2 3 4 2 12" xfId="46148" xr:uid="{00000000-0005-0000-0000-00007C510000}"/>
    <cellStyle name="Vírgula 2 3 2 3 4 2 13" xfId="54080" xr:uid="{00000000-0005-0000-0000-00007D510000}"/>
    <cellStyle name="Vírgula 2 3 2 3 4 2 14" xfId="3376" xr:uid="{00000000-0005-0000-0000-00007E510000}"/>
    <cellStyle name="Vírgula 2 3 2 3 4 2 2" xfId="1232" xr:uid="{00000000-0005-0000-0000-00007F510000}"/>
    <cellStyle name="Vírgula 2 3 2 3 4 2 2 10" xfId="46788" xr:uid="{00000000-0005-0000-0000-000080510000}"/>
    <cellStyle name="Vírgula 2 3 2 3 4 2 2 11" xfId="54720" xr:uid="{00000000-0005-0000-0000-000081510000}"/>
    <cellStyle name="Vírgula 2 3 2 3 4 2 2 12" xfId="3377" xr:uid="{00000000-0005-0000-0000-000082510000}"/>
    <cellStyle name="Vírgula 2 3 2 3 4 2 2 2" xfId="8147" xr:uid="{00000000-0005-0000-0000-000083510000}"/>
    <cellStyle name="Vírgula 2 3 2 3 4 2 2 2 2" xfId="17167" xr:uid="{00000000-0005-0000-0000-000084510000}"/>
    <cellStyle name="Vírgula 2 3 2 3 4 2 2 2 2 2" xfId="34357" xr:uid="{00000000-0005-0000-0000-000085510000}"/>
    <cellStyle name="Vírgula 2 3 2 3 4 2 2 2 3" xfId="19940" xr:uid="{00000000-0005-0000-0000-000086510000}"/>
    <cellStyle name="Vírgula 2 3 2 3 4 2 2 2 4" xfId="28855" xr:uid="{00000000-0005-0000-0000-000087510000}"/>
    <cellStyle name="Vírgula 2 3 2 3 4 2 2 2 5" xfId="42049" xr:uid="{00000000-0005-0000-0000-000088510000}"/>
    <cellStyle name="Vírgula 2 3 2 3 4 2 2 2 6" xfId="49047" xr:uid="{00000000-0005-0000-0000-000089510000}"/>
    <cellStyle name="Vírgula 2 3 2 3 4 2 2 3" xfId="5892" xr:uid="{00000000-0005-0000-0000-00008A510000}"/>
    <cellStyle name="Vírgula 2 3 2 3 4 2 2 3 2" xfId="13268" xr:uid="{00000000-0005-0000-0000-00008B510000}"/>
    <cellStyle name="Vírgula 2 3 2 3 4 2 2 3 3" xfId="31606" xr:uid="{00000000-0005-0000-0000-00008C510000}"/>
    <cellStyle name="Vírgula 2 3 2 3 4 2 2 3 4" xfId="44441" xr:uid="{00000000-0005-0000-0000-00008D510000}"/>
    <cellStyle name="Vírgula 2 3 2 3 4 2 2 4" xfId="14989" xr:uid="{00000000-0005-0000-0000-00008E510000}"/>
    <cellStyle name="Vírgula 2 3 2 3 4 2 2 5" xfId="18198" xr:uid="{00000000-0005-0000-0000-00008F510000}"/>
    <cellStyle name="Vírgula 2 3 2 3 4 2 2 6" xfId="20891" xr:uid="{00000000-0005-0000-0000-000090510000}"/>
    <cellStyle name="Vírgula 2 3 2 3 4 2 2 7" xfId="22905" xr:uid="{00000000-0005-0000-0000-000091510000}"/>
    <cellStyle name="Vírgula 2 3 2 3 4 2 2 8" xfId="26104" xr:uid="{00000000-0005-0000-0000-000092510000}"/>
    <cellStyle name="Vírgula 2 3 2 3 4 2 2 9" xfId="38427" xr:uid="{00000000-0005-0000-0000-000093510000}"/>
    <cellStyle name="Vírgula 2 3 2 3 4 2 3" xfId="2168" xr:uid="{00000000-0005-0000-0000-000094510000}"/>
    <cellStyle name="Vírgula 2 3 2 3 4 2 3 2" xfId="9018" xr:uid="{00000000-0005-0000-0000-000095510000}"/>
    <cellStyle name="Vírgula 2 3 2 3 4 2 3 2 2" xfId="34356" xr:uid="{00000000-0005-0000-0000-000096510000}"/>
    <cellStyle name="Vírgula 2 3 2 3 4 2 3 2 3" xfId="28854" xr:uid="{00000000-0005-0000-0000-000097510000}"/>
    <cellStyle name="Vírgula 2 3 2 3 4 2 3 2 4" xfId="42048" xr:uid="{00000000-0005-0000-0000-000098510000}"/>
    <cellStyle name="Vírgula 2 3 2 3 4 2 3 2 5" xfId="49918" xr:uid="{00000000-0005-0000-0000-000099510000}"/>
    <cellStyle name="Vírgula 2 3 2 3 4 2 3 3" xfId="16816" xr:uid="{00000000-0005-0000-0000-00009A510000}"/>
    <cellStyle name="Vírgula 2 3 2 3 4 2 3 3 2" xfId="31605" xr:uid="{00000000-0005-0000-0000-00009B510000}"/>
    <cellStyle name="Vírgula 2 3 2 3 4 2 3 3 3" xfId="45312" xr:uid="{00000000-0005-0000-0000-00009C510000}"/>
    <cellStyle name="Vírgula 2 3 2 3 4 2 3 4" xfId="19070" xr:uid="{00000000-0005-0000-0000-00009D510000}"/>
    <cellStyle name="Vírgula 2 3 2 3 4 2 3 5" xfId="26103" xr:uid="{00000000-0005-0000-0000-00009E510000}"/>
    <cellStyle name="Vírgula 2 3 2 3 4 2 3 6" xfId="38426" xr:uid="{00000000-0005-0000-0000-00009F510000}"/>
    <cellStyle name="Vírgula 2 3 2 3 4 2 3 7" xfId="47719" xr:uid="{00000000-0005-0000-0000-0000A0510000}"/>
    <cellStyle name="Vírgula 2 3 2 3 4 2 3 8" xfId="55645" xr:uid="{00000000-0005-0000-0000-0000A1510000}"/>
    <cellStyle name="Vírgula 2 3 2 3 4 2 3 9" xfId="6819" xr:uid="{00000000-0005-0000-0000-0000A2510000}"/>
    <cellStyle name="Vírgula 2 3 2 3 4 2 4" xfId="7520" xr:uid="{00000000-0005-0000-0000-0000A3510000}"/>
    <cellStyle name="Vírgula 2 3 2 3 4 2 4 2" xfId="11596" xr:uid="{00000000-0005-0000-0000-0000A4510000}"/>
    <cellStyle name="Vírgula 2 3 2 3 4 2 4 2 2" xfId="33425" xr:uid="{00000000-0005-0000-0000-0000A5510000}"/>
    <cellStyle name="Vírgula 2 3 2 3 4 2 4 2 3" xfId="41117" xr:uid="{00000000-0005-0000-0000-0000A6510000}"/>
    <cellStyle name="Vírgula 2 3 2 3 4 2 4 2 4" xfId="52578" xr:uid="{00000000-0005-0000-0000-0000A7510000}"/>
    <cellStyle name="Vírgula 2 3 2 3 4 2 4 3" xfId="27923" xr:uid="{00000000-0005-0000-0000-0000A8510000}"/>
    <cellStyle name="Vírgula 2 3 2 3 4 2 4 4" xfId="37246" xr:uid="{00000000-0005-0000-0000-0000A9510000}"/>
    <cellStyle name="Vírgula 2 3 2 3 4 2 4 5" xfId="48420" xr:uid="{00000000-0005-0000-0000-0000AA510000}"/>
    <cellStyle name="Vírgula 2 3 2 3 4 2 5" xfId="5252" xr:uid="{00000000-0005-0000-0000-0000AB510000}"/>
    <cellStyle name="Vírgula 2 3 2 3 4 2 5 2" xfId="30674" xr:uid="{00000000-0005-0000-0000-0000AC510000}"/>
    <cellStyle name="Vírgula 2 3 2 3 4 2 5 3" xfId="40360" xr:uid="{00000000-0005-0000-0000-0000AD510000}"/>
    <cellStyle name="Vírgula 2 3 2 3 4 2 5 4" xfId="51831" xr:uid="{00000000-0005-0000-0000-0000AE510000}"/>
    <cellStyle name="Vírgula 2 3 2 3 4 2 6" xfId="14067" xr:uid="{00000000-0005-0000-0000-0000AF510000}"/>
    <cellStyle name="Vírgula 2 3 2 3 4 2 6 2" xfId="43814" xr:uid="{00000000-0005-0000-0000-0000B0510000}"/>
    <cellStyle name="Vírgula 2 3 2 3 4 2 7" xfId="14988" xr:uid="{00000000-0005-0000-0000-0000B1510000}"/>
    <cellStyle name="Vírgula 2 3 2 3 4 2 8" xfId="20890" xr:uid="{00000000-0005-0000-0000-0000B2510000}"/>
    <cellStyle name="Vírgula 2 3 2 3 4 2 9" xfId="22904" xr:uid="{00000000-0005-0000-0000-0000B3510000}"/>
    <cellStyle name="Vírgula 2 3 2 3 4 3" xfId="1507" xr:uid="{00000000-0005-0000-0000-0000B4510000}"/>
    <cellStyle name="Vírgula 2 3 2 3 4 3 10" xfId="25145" xr:uid="{00000000-0005-0000-0000-0000B5510000}"/>
    <cellStyle name="Vírgula 2 3 2 3 4 3 11" xfId="36710" xr:uid="{00000000-0005-0000-0000-0000B6510000}"/>
    <cellStyle name="Vírgula 2 3 2 3 4 3 12" xfId="47063" xr:uid="{00000000-0005-0000-0000-0000B7510000}"/>
    <cellStyle name="Vírgula 2 3 2 3 4 3 13" xfId="54995" xr:uid="{00000000-0005-0000-0000-0000B8510000}"/>
    <cellStyle name="Vírgula 2 3 2 3 4 3 14" xfId="3378" xr:uid="{00000000-0005-0000-0000-0000B9510000}"/>
    <cellStyle name="Vírgula 2 3 2 3 4 3 2" xfId="2396" xr:uid="{00000000-0005-0000-0000-0000BA510000}"/>
    <cellStyle name="Vírgula 2 3 2 3 4 3 2 10" xfId="47947" xr:uid="{00000000-0005-0000-0000-0000BB510000}"/>
    <cellStyle name="Vírgula 2 3 2 3 4 3 2 11" xfId="55873" xr:uid="{00000000-0005-0000-0000-0000BC510000}"/>
    <cellStyle name="Vírgula 2 3 2 3 4 3 2 12" xfId="3379" xr:uid="{00000000-0005-0000-0000-0000BD510000}"/>
    <cellStyle name="Vírgula 2 3 2 3 4 3 2 2" xfId="9246" xr:uid="{00000000-0005-0000-0000-0000BE510000}"/>
    <cellStyle name="Vírgula 2 3 2 3 4 3 2 2 2" xfId="17168" xr:uid="{00000000-0005-0000-0000-0000BF510000}"/>
    <cellStyle name="Vírgula 2 3 2 3 4 3 2 2 2 2" xfId="34359" xr:uid="{00000000-0005-0000-0000-0000C0510000}"/>
    <cellStyle name="Vírgula 2 3 2 3 4 3 2 2 3" xfId="20168" xr:uid="{00000000-0005-0000-0000-0000C1510000}"/>
    <cellStyle name="Vírgula 2 3 2 3 4 3 2 2 4" xfId="28857" xr:uid="{00000000-0005-0000-0000-0000C2510000}"/>
    <cellStyle name="Vírgula 2 3 2 3 4 3 2 2 5" xfId="42051" xr:uid="{00000000-0005-0000-0000-0000C3510000}"/>
    <cellStyle name="Vírgula 2 3 2 3 4 3 2 2 6" xfId="50146" xr:uid="{00000000-0005-0000-0000-0000C4510000}"/>
    <cellStyle name="Vírgula 2 3 2 3 4 3 2 3" xfId="7047" xr:uid="{00000000-0005-0000-0000-0000C5510000}"/>
    <cellStyle name="Vírgula 2 3 2 3 4 3 2 3 2" xfId="16758" xr:uid="{00000000-0005-0000-0000-0000C6510000}"/>
    <cellStyle name="Vírgula 2 3 2 3 4 3 2 3 3" xfId="31608" xr:uid="{00000000-0005-0000-0000-0000C7510000}"/>
    <cellStyle name="Vírgula 2 3 2 3 4 3 2 3 4" xfId="45540" xr:uid="{00000000-0005-0000-0000-0000C8510000}"/>
    <cellStyle name="Vírgula 2 3 2 3 4 3 2 4" xfId="14991" xr:uid="{00000000-0005-0000-0000-0000C9510000}"/>
    <cellStyle name="Vírgula 2 3 2 3 4 3 2 5" xfId="18426" xr:uid="{00000000-0005-0000-0000-0000CA510000}"/>
    <cellStyle name="Vírgula 2 3 2 3 4 3 2 6" xfId="20893" xr:uid="{00000000-0005-0000-0000-0000CB510000}"/>
    <cellStyle name="Vírgula 2 3 2 3 4 3 2 7" xfId="22907" xr:uid="{00000000-0005-0000-0000-0000CC510000}"/>
    <cellStyle name="Vírgula 2 3 2 3 4 3 2 8" xfId="26106" xr:uid="{00000000-0005-0000-0000-0000CD510000}"/>
    <cellStyle name="Vírgula 2 3 2 3 4 3 2 9" xfId="38429" xr:uid="{00000000-0005-0000-0000-0000CE510000}"/>
    <cellStyle name="Vírgula 2 3 2 3 4 3 3" xfId="8375" xr:uid="{00000000-0005-0000-0000-0000CF510000}"/>
    <cellStyle name="Vírgula 2 3 2 3 4 3 3 2" xfId="12147" xr:uid="{00000000-0005-0000-0000-0000D0510000}"/>
    <cellStyle name="Vírgula 2 3 2 3 4 3 3 2 2" xfId="34358" xr:uid="{00000000-0005-0000-0000-0000D1510000}"/>
    <cellStyle name="Vírgula 2 3 2 3 4 3 3 2 3" xfId="28856" xr:uid="{00000000-0005-0000-0000-0000D2510000}"/>
    <cellStyle name="Vírgula 2 3 2 3 4 3 3 2 4" xfId="42050" xr:uid="{00000000-0005-0000-0000-0000D3510000}"/>
    <cellStyle name="Vírgula 2 3 2 3 4 3 3 2 5" xfId="53049" xr:uid="{00000000-0005-0000-0000-0000D4510000}"/>
    <cellStyle name="Vírgula 2 3 2 3 4 3 3 3" xfId="13040" xr:uid="{00000000-0005-0000-0000-0000D5510000}"/>
    <cellStyle name="Vírgula 2 3 2 3 4 3 3 3 2" xfId="31607" xr:uid="{00000000-0005-0000-0000-0000D6510000}"/>
    <cellStyle name="Vírgula 2 3 2 3 4 3 3 4" xfId="19298" xr:uid="{00000000-0005-0000-0000-0000D7510000}"/>
    <cellStyle name="Vírgula 2 3 2 3 4 3 3 5" xfId="26105" xr:uid="{00000000-0005-0000-0000-0000D8510000}"/>
    <cellStyle name="Vírgula 2 3 2 3 4 3 3 6" xfId="38428" xr:uid="{00000000-0005-0000-0000-0000D9510000}"/>
    <cellStyle name="Vírgula 2 3 2 3 4 3 3 7" xfId="49275" xr:uid="{00000000-0005-0000-0000-0000DA510000}"/>
    <cellStyle name="Vírgula 2 3 2 3 4 3 4" xfId="6167" xr:uid="{00000000-0005-0000-0000-0000DB510000}"/>
    <cellStyle name="Vírgula 2 3 2 3 4 3 4 2" xfId="11824" xr:uid="{00000000-0005-0000-0000-0000DC510000}"/>
    <cellStyle name="Vírgula 2 3 2 3 4 3 4 2 2" xfId="33653" xr:uid="{00000000-0005-0000-0000-0000DD510000}"/>
    <cellStyle name="Vírgula 2 3 2 3 4 3 4 2 3" xfId="41345" xr:uid="{00000000-0005-0000-0000-0000DE510000}"/>
    <cellStyle name="Vírgula 2 3 2 3 4 3 4 2 4" xfId="52806" xr:uid="{00000000-0005-0000-0000-0000DF510000}"/>
    <cellStyle name="Vírgula 2 3 2 3 4 3 4 3" xfId="28151" xr:uid="{00000000-0005-0000-0000-0000E0510000}"/>
    <cellStyle name="Vírgula 2 3 2 3 4 3 4 4" xfId="37474" xr:uid="{00000000-0005-0000-0000-0000E1510000}"/>
    <cellStyle name="Vírgula 2 3 2 3 4 3 4 5" xfId="50474" xr:uid="{00000000-0005-0000-0000-0000E2510000}"/>
    <cellStyle name="Vírgula 2 3 2 3 4 3 5" xfId="11080" xr:uid="{00000000-0005-0000-0000-0000E3510000}"/>
    <cellStyle name="Vírgula 2 3 2 3 4 3 5 2" xfId="30902" xr:uid="{00000000-0005-0000-0000-0000E4510000}"/>
    <cellStyle name="Vírgula 2 3 2 3 4 3 5 3" xfId="40588" xr:uid="{00000000-0005-0000-0000-0000E5510000}"/>
    <cellStyle name="Vírgula 2 3 2 3 4 3 5 4" xfId="52059" xr:uid="{00000000-0005-0000-0000-0000E6510000}"/>
    <cellStyle name="Vírgula 2 3 2 3 4 3 6" xfId="14295" xr:uid="{00000000-0005-0000-0000-0000E7510000}"/>
    <cellStyle name="Vírgula 2 3 2 3 4 3 6 2" xfId="44669" xr:uid="{00000000-0005-0000-0000-0000E8510000}"/>
    <cellStyle name="Vírgula 2 3 2 3 4 3 7" xfId="14990" xr:uid="{00000000-0005-0000-0000-0000E9510000}"/>
    <cellStyle name="Vírgula 2 3 2 3 4 3 8" xfId="20892" xr:uid="{00000000-0005-0000-0000-0000EA510000}"/>
    <cellStyle name="Vírgula 2 3 2 3 4 3 9" xfId="22906" xr:uid="{00000000-0005-0000-0000-0000EB510000}"/>
    <cellStyle name="Vírgula 2 3 2 3 4 4" xfId="992" xr:uid="{00000000-0005-0000-0000-0000EC510000}"/>
    <cellStyle name="Vírgula 2 3 2 3 4 4 10" xfId="46548" xr:uid="{00000000-0005-0000-0000-0000ED510000}"/>
    <cellStyle name="Vírgula 2 3 2 3 4 4 11" xfId="54480" xr:uid="{00000000-0005-0000-0000-0000EE510000}"/>
    <cellStyle name="Vírgula 2 3 2 3 4 4 12" xfId="3380" xr:uid="{00000000-0005-0000-0000-0000EF510000}"/>
    <cellStyle name="Vírgula 2 3 2 3 4 4 2" xfId="7919" xr:uid="{00000000-0005-0000-0000-0000F0510000}"/>
    <cellStyle name="Vírgula 2 3 2 3 4 4 2 2" xfId="12113" xr:uid="{00000000-0005-0000-0000-0000F1510000}"/>
    <cellStyle name="Vírgula 2 3 2 3 4 4 2 2 2" xfId="34360" xr:uid="{00000000-0005-0000-0000-0000F2510000}"/>
    <cellStyle name="Vírgula 2 3 2 3 4 4 2 3" xfId="16749" xr:uid="{00000000-0005-0000-0000-0000F3510000}"/>
    <cellStyle name="Vírgula 2 3 2 3 4 4 2 4" xfId="19712" xr:uid="{00000000-0005-0000-0000-0000F4510000}"/>
    <cellStyle name="Vírgula 2 3 2 3 4 4 2 5" xfId="28858" xr:uid="{00000000-0005-0000-0000-0000F5510000}"/>
    <cellStyle name="Vírgula 2 3 2 3 4 4 2 6" xfId="42052" xr:uid="{00000000-0005-0000-0000-0000F6510000}"/>
    <cellStyle name="Vírgula 2 3 2 3 4 4 2 7" xfId="48819" xr:uid="{00000000-0005-0000-0000-0000F7510000}"/>
    <cellStyle name="Vírgula 2 3 2 3 4 4 3" xfId="5652" xr:uid="{00000000-0005-0000-0000-0000F8510000}"/>
    <cellStyle name="Vírgula 2 3 2 3 4 4 3 2" xfId="16801" xr:uid="{00000000-0005-0000-0000-0000F9510000}"/>
    <cellStyle name="Vírgula 2 3 2 3 4 4 3 3" xfId="31609" xr:uid="{00000000-0005-0000-0000-0000FA510000}"/>
    <cellStyle name="Vírgula 2 3 2 3 4 4 3 4" xfId="44213" xr:uid="{00000000-0005-0000-0000-0000FB510000}"/>
    <cellStyle name="Vírgula 2 3 2 3 4 4 4" xfId="13839" xr:uid="{00000000-0005-0000-0000-0000FC510000}"/>
    <cellStyle name="Vírgula 2 3 2 3 4 4 5" xfId="14992" xr:uid="{00000000-0005-0000-0000-0000FD510000}"/>
    <cellStyle name="Vírgula 2 3 2 3 4 4 6" xfId="20894" xr:uid="{00000000-0005-0000-0000-0000FE510000}"/>
    <cellStyle name="Vírgula 2 3 2 3 4 4 7" xfId="22908" xr:uid="{00000000-0005-0000-0000-0000FF510000}"/>
    <cellStyle name="Vírgula 2 3 2 3 4 4 8" xfId="26107" xr:uid="{00000000-0005-0000-0000-000000520000}"/>
    <cellStyle name="Vírgula 2 3 2 3 4 4 9" xfId="38430" xr:uid="{00000000-0005-0000-0000-000001520000}"/>
    <cellStyle name="Vírgula 2 3 2 3 4 5" xfId="1940" xr:uid="{00000000-0005-0000-0000-000002520000}"/>
    <cellStyle name="Vírgula 2 3 2 3 4 5 10" xfId="47491" xr:uid="{00000000-0005-0000-0000-000003520000}"/>
    <cellStyle name="Vírgula 2 3 2 3 4 5 11" xfId="55417" xr:uid="{00000000-0005-0000-0000-000004520000}"/>
    <cellStyle name="Vírgula 2 3 2 3 4 5 12" xfId="3381" xr:uid="{00000000-0005-0000-0000-000005520000}"/>
    <cellStyle name="Vírgula 2 3 2 3 4 5 2" xfId="8790" xr:uid="{00000000-0005-0000-0000-000006520000}"/>
    <cellStyle name="Vírgula 2 3 2 3 4 5 2 2" xfId="17169" xr:uid="{00000000-0005-0000-0000-000007520000}"/>
    <cellStyle name="Vírgula 2 3 2 3 4 5 2 2 2" xfId="34361" xr:uid="{00000000-0005-0000-0000-000008520000}"/>
    <cellStyle name="Vírgula 2 3 2 3 4 5 2 3" xfId="28859" xr:uid="{00000000-0005-0000-0000-000009520000}"/>
    <cellStyle name="Vírgula 2 3 2 3 4 5 2 4" xfId="42053" xr:uid="{00000000-0005-0000-0000-00000A520000}"/>
    <cellStyle name="Vírgula 2 3 2 3 4 5 2 5" xfId="49690" xr:uid="{00000000-0005-0000-0000-00000B520000}"/>
    <cellStyle name="Vírgula 2 3 2 3 4 5 3" xfId="6591" xr:uid="{00000000-0005-0000-0000-00000C520000}"/>
    <cellStyle name="Vírgula 2 3 2 3 4 5 3 2" xfId="31610" xr:uid="{00000000-0005-0000-0000-00000D520000}"/>
    <cellStyle name="Vírgula 2 3 2 3 4 5 3 3" xfId="45084" xr:uid="{00000000-0005-0000-0000-00000E520000}"/>
    <cellStyle name="Vírgula 2 3 2 3 4 5 4" xfId="14993" xr:uid="{00000000-0005-0000-0000-00000F520000}"/>
    <cellStyle name="Vírgula 2 3 2 3 4 5 5" xfId="18842" xr:uid="{00000000-0005-0000-0000-000010520000}"/>
    <cellStyle name="Vírgula 2 3 2 3 4 5 6" xfId="20895" xr:uid="{00000000-0005-0000-0000-000011520000}"/>
    <cellStyle name="Vírgula 2 3 2 3 4 5 7" xfId="22909" xr:uid="{00000000-0005-0000-0000-000012520000}"/>
    <cellStyle name="Vírgula 2 3 2 3 4 5 8" xfId="26108" xr:uid="{00000000-0005-0000-0000-000013520000}"/>
    <cellStyle name="Vírgula 2 3 2 3 4 5 9" xfId="38431" xr:uid="{00000000-0005-0000-0000-000014520000}"/>
    <cellStyle name="Vírgula 2 3 2 3 4 6" xfId="7291" xr:uid="{00000000-0005-0000-0000-000015520000}"/>
    <cellStyle name="Vírgula 2 3 2 3 4 6 2" xfId="12146" xr:uid="{00000000-0005-0000-0000-000016520000}"/>
    <cellStyle name="Vírgula 2 3 2 3 4 6 2 2" xfId="34355" xr:uid="{00000000-0005-0000-0000-000017520000}"/>
    <cellStyle name="Vírgula 2 3 2 3 4 6 2 3" xfId="28853" xr:uid="{00000000-0005-0000-0000-000018520000}"/>
    <cellStyle name="Vírgula 2 3 2 3 4 6 2 4" xfId="42047" xr:uid="{00000000-0005-0000-0000-000019520000}"/>
    <cellStyle name="Vírgula 2 3 2 3 4 6 2 5" xfId="53048" xr:uid="{00000000-0005-0000-0000-00001A520000}"/>
    <cellStyle name="Vírgula 2 3 2 3 4 6 3" xfId="16771" xr:uid="{00000000-0005-0000-0000-00001B520000}"/>
    <cellStyle name="Vírgula 2 3 2 3 4 6 3 2" xfId="31604" xr:uid="{00000000-0005-0000-0000-00001C520000}"/>
    <cellStyle name="Vírgula 2 3 2 3 4 6 4" xfId="26102" xr:uid="{00000000-0005-0000-0000-00001D520000}"/>
    <cellStyle name="Vírgula 2 3 2 3 4 6 5" xfId="38425" xr:uid="{00000000-0005-0000-0000-00001E520000}"/>
    <cellStyle name="Vírgula 2 3 2 3 4 6 6" xfId="48191" xr:uid="{00000000-0005-0000-0000-00001F520000}"/>
    <cellStyle name="Vírgula 2 3 2 3 4 7" xfId="4974" xr:uid="{00000000-0005-0000-0000-000020520000}"/>
    <cellStyle name="Vírgula 2 3 2 3 4 7 2" xfId="11368" xr:uid="{00000000-0005-0000-0000-000021520000}"/>
    <cellStyle name="Vírgula 2 3 2 3 4 7 2 2" xfId="33197" xr:uid="{00000000-0005-0000-0000-000022520000}"/>
    <cellStyle name="Vírgula 2 3 2 3 4 7 2 3" xfId="40889" xr:uid="{00000000-0005-0000-0000-000023520000}"/>
    <cellStyle name="Vírgula 2 3 2 3 4 7 2 4" xfId="52350" xr:uid="{00000000-0005-0000-0000-000024520000}"/>
    <cellStyle name="Vírgula 2 3 2 3 4 7 3" xfId="27695" xr:uid="{00000000-0005-0000-0000-000025520000}"/>
    <cellStyle name="Vírgula 2 3 2 3 4 7 4" xfId="37018" xr:uid="{00000000-0005-0000-0000-000026520000}"/>
    <cellStyle name="Vírgula 2 3 2 3 4 7 5" xfId="50891" xr:uid="{00000000-0005-0000-0000-000027520000}"/>
    <cellStyle name="Vírgula 2 3 2 3 4 8" xfId="10721" xr:uid="{00000000-0005-0000-0000-000028520000}"/>
    <cellStyle name="Vírgula 2 3 2 3 4 8 2" xfId="30446" xr:uid="{00000000-0005-0000-0000-000029520000}"/>
    <cellStyle name="Vírgula 2 3 2 3 4 8 3" xfId="40132" xr:uid="{00000000-0005-0000-0000-00002A520000}"/>
    <cellStyle name="Vírgula 2 3 2 3 4 8 4" xfId="51603" xr:uid="{00000000-0005-0000-0000-00002B520000}"/>
    <cellStyle name="Vírgula 2 3 2 3 4 9" xfId="13554" xr:uid="{00000000-0005-0000-0000-00002C520000}"/>
    <cellStyle name="Vírgula 2 3 2 3 4 9 2" xfId="43583" xr:uid="{00000000-0005-0000-0000-00002D520000}"/>
    <cellStyle name="Vírgula 2 3 2 3 5" xfId="385" xr:uid="{00000000-0005-0000-0000-00002E520000}"/>
    <cellStyle name="Vírgula 2 3 2 3 5 10" xfId="22910" xr:uid="{00000000-0005-0000-0000-00002F520000}"/>
    <cellStyle name="Vírgula 2 3 2 3 5 11" xfId="24386" xr:uid="{00000000-0005-0000-0000-000030520000}"/>
    <cellStyle name="Vírgula 2 3 2 3 5 12" xfId="35963" xr:uid="{00000000-0005-0000-0000-000031520000}"/>
    <cellStyle name="Vírgula 2 3 2 3 5 13" xfId="45941" xr:uid="{00000000-0005-0000-0000-000032520000}"/>
    <cellStyle name="Vírgula 2 3 2 3 5 14" xfId="53873" xr:uid="{00000000-0005-0000-0000-000033520000}"/>
    <cellStyle name="Vírgula 2 3 2 3 5 15" xfId="3382" xr:uid="{00000000-0005-0000-0000-000034520000}"/>
    <cellStyle name="Vírgula 2 3 2 3 5 2" xfId="821" xr:uid="{00000000-0005-0000-0000-000035520000}"/>
    <cellStyle name="Vírgula 2 3 2 3 5 2 10" xfId="46377" xr:uid="{00000000-0005-0000-0000-000036520000}"/>
    <cellStyle name="Vírgula 2 3 2 3 5 2 11" xfId="54309" xr:uid="{00000000-0005-0000-0000-000037520000}"/>
    <cellStyle name="Vírgula 2 3 2 3 5 2 12" xfId="3383" xr:uid="{00000000-0005-0000-0000-000038520000}"/>
    <cellStyle name="Vírgula 2 3 2 3 5 2 2" xfId="7748" xr:uid="{00000000-0005-0000-0000-000039520000}"/>
    <cellStyle name="Vírgula 2 3 2 3 5 2 2 2" xfId="12782" xr:uid="{00000000-0005-0000-0000-00003A520000}"/>
    <cellStyle name="Vírgula 2 3 2 3 5 2 2 2 2" xfId="34363" xr:uid="{00000000-0005-0000-0000-00003B520000}"/>
    <cellStyle name="Vírgula 2 3 2 3 5 2 2 3" xfId="10386" xr:uid="{00000000-0005-0000-0000-00003C520000}"/>
    <cellStyle name="Vírgula 2 3 2 3 5 2 2 4" xfId="19541" xr:uid="{00000000-0005-0000-0000-00003D520000}"/>
    <cellStyle name="Vírgula 2 3 2 3 5 2 2 5" xfId="28861" xr:uid="{00000000-0005-0000-0000-00003E520000}"/>
    <cellStyle name="Vírgula 2 3 2 3 5 2 2 6" xfId="42055" xr:uid="{00000000-0005-0000-0000-00003F520000}"/>
    <cellStyle name="Vírgula 2 3 2 3 5 2 2 7" xfId="48648" xr:uid="{00000000-0005-0000-0000-000040520000}"/>
    <cellStyle name="Vírgula 2 3 2 3 5 2 3" xfId="5481" xr:uid="{00000000-0005-0000-0000-000041520000}"/>
    <cellStyle name="Vírgula 2 3 2 3 5 2 3 2" xfId="9494" xr:uid="{00000000-0005-0000-0000-000042520000}"/>
    <cellStyle name="Vírgula 2 3 2 3 5 2 3 3" xfId="31612" xr:uid="{00000000-0005-0000-0000-000043520000}"/>
    <cellStyle name="Vírgula 2 3 2 3 5 2 3 4" xfId="44042" xr:uid="{00000000-0005-0000-0000-000044520000}"/>
    <cellStyle name="Vírgula 2 3 2 3 5 2 4" xfId="13668" xr:uid="{00000000-0005-0000-0000-000045520000}"/>
    <cellStyle name="Vírgula 2 3 2 3 5 2 5" xfId="14995" xr:uid="{00000000-0005-0000-0000-000046520000}"/>
    <cellStyle name="Vírgula 2 3 2 3 5 2 6" xfId="20897" xr:uid="{00000000-0005-0000-0000-000047520000}"/>
    <cellStyle name="Vírgula 2 3 2 3 5 2 7" xfId="22911" xr:uid="{00000000-0005-0000-0000-000048520000}"/>
    <cellStyle name="Vírgula 2 3 2 3 5 2 8" xfId="26110" xr:uid="{00000000-0005-0000-0000-000049520000}"/>
    <cellStyle name="Vírgula 2 3 2 3 5 2 9" xfId="38433" xr:uid="{00000000-0005-0000-0000-00004A520000}"/>
    <cellStyle name="Vírgula 2 3 2 3 5 3" xfId="1769" xr:uid="{00000000-0005-0000-0000-00004B520000}"/>
    <cellStyle name="Vírgula 2 3 2 3 5 3 10" xfId="47320" xr:uid="{00000000-0005-0000-0000-00004C520000}"/>
    <cellStyle name="Vírgula 2 3 2 3 5 3 11" xfId="55246" xr:uid="{00000000-0005-0000-0000-00004D520000}"/>
    <cellStyle name="Vírgula 2 3 2 3 5 3 12" xfId="3384" xr:uid="{00000000-0005-0000-0000-00004E520000}"/>
    <cellStyle name="Vírgula 2 3 2 3 5 3 2" xfId="8619" xr:uid="{00000000-0005-0000-0000-00004F520000}"/>
    <cellStyle name="Vírgula 2 3 2 3 5 3 2 2" xfId="17170" xr:uid="{00000000-0005-0000-0000-000050520000}"/>
    <cellStyle name="Vírgula 2 3 2 3 5 3 2 2 2" xfId="34364" xr:uid="{00000000-0005-0000-0000-000051520000}"/>
    <cellStyle name="Vírgula 2 3 2 3 5 3 2 3" xfId="28862" xr:uid="{00000000-0005-0000-0000-000052520000}"/>
    <cellStyle name="Vírgula 2 3 2 3 5 3 2 4" xfId="42056" xr:uid="{00000000-0005-0000-0000-000053520000}"/>
    <cellStyle name="Vírgula 2 3 2 3 5 3 2 5" xfId="49519" xr:uid="{00000000-0005-0000-0000-000054520000}"/>
    <cellStyle name="Vírgula 2 3 2 3 5 3 3" xfId="6420" xr:uid="{00000000-0005-0000-0000-000055520000}"/>
    <cellStyle name="Vírgula 2 3 2 3 5 3 3 2" xfId="31613" xr:uid="{00000000-0005-0000-0000-000056520000}"/>
    <cellStyle name="Vírgula 2 3 2 3 5 3 3 3" xfId="44913" xr:uid="{00000000-0005-0000-0000-000057520000}"/>
    <cellStyle name="Vírgula 2 3 2 3 5 3 4" xfId="14996" xr:uid="{00000000-0005-0000-0000-000058520000}"/>
    <cellStyle name="Vírgula 2 3 2 3 5 3 5" xfId="18671" xr:uid="{00000000-0005-0000-0000-000059520000}"/>
    <cellStyle name="Vírgula 2 3 2 3 5 3 6" xfId="20898" xr:uid="{00000000-0005-0000-0000-00005A520000}"/>
    <cellStyle name="Vírgula 2 3 2 3 5 3 7" xfId="22912" xr:uid="{00000000-0005-0000-0000-00005B520000}"/>
    <cellStyle name="Vírgula 2 3 2 3 5 3 8" xfId="26111" xr:uid="{00000000-0005-0000-0000-00005C520000}"/>
    <cellStyle name="Vírgula 2 3 2 3 5 3 9" xfId="38434" xr:uid="{00000000-0005-0000-0000-00005D520000}"/>
    <cellStyle name="Vírgula 2 3 2 3 5 4" xfId="7349" xr:uid="{00000000-0005-0000-0000-00005E520000}"/>
    <cellStyle name="Vírgula 2 3 2 3 5 4 2" xfId="12148" xr:uid="{00000000-0005-0000-0000-00005F520000}"/>
    <cellStyle name="Vírgula 2 3 2 3 5 4 2 2" xfId="34362" xr:uid="{00000000-0005-0000-0000-000060520000}"/>
    <cellStyle name="Vírgula 2 3 2 3 5 4 2 3" xfId="28860" xr:uid="{00000000-0005-0000-0000-000061520000}"/>
    <cellStyle name="Vírgula 2 3 2 3 5 4 2 4" xfId="42054" xr:uid="{00000000-0005-0000-0000-000062520000}"/>
    <cellStyle name="Vírgula 2 3 2 3 5 4 2 5" xfId="53050" xr:uid="{00000000-0005-0000-0000-000063520000}"/>
    <cellStyle name="Vírgula 2 3 2 3 5 4 3" xfId="10396" xr:uid="{00000000-0005-0000-0000-000064520000}"/>
    <cellStyle name="Vírgula 2 3 2 3 5 4 3 2" xfId="31611" xr:uid="{00000000-0005-0000-0000-000065520000}"/>
    <cellStyle name="Vírgula 2 3 2 3 5 4 4" xfId="26109" xr:uid="{00000000-0005-0000-0000-000066520000}"/>
    <cellStyle name="Vírgula 2 3 2 3 5 4 5" xfId="38432" xr:uid="{00000000-0005-0000-0000-000067520000}"/>
    <cellStyle name="Vírgula 2 3 2 3 5 4 6" xfId="48249" xr:uid="{00000000-0005-0000-0000-000068520000}"/>
    <cellStyle name="Vírgula 2 3 2 3 5 5" xfId="5045" xr:uid="{00000000-0005-0000-0000-000069520000}"/>
    <cellStyle name="Vírgula 2 3 2 3 5 5 2" xfId="11197" xr:uid="{00000000-0005-0000-0000-00006A520000}"/>
    <cellStyle name="Vírgula 2 3 2 3 5 5 2 2" xfId="33026" xr:uid="{00000000-0005-0000-0000-00006B520000}"/>
    <cellStyle name="Vírgula 2 3 2 3 5 5 2 3" xfId="40718" xr:uid="{00000000-0005-0000-0000-00006C520000}"/>
    <cellStyle name="Vírgula 2 3 2 3 5 5 2 4" xfId="52179" xr:uid="{00000000-0005-0000-0000-00006D520000}"/>
    <cellStyle name="Vírgula 2 3 2 3 5 5 3" xfId="27524" xr:uid="{00000000-0005-0000-0000-00006E520000}"/>
    <cellStyle name="Vírgula 2 3 2 3 5 5 4" xfId="36847" xr:uid="{00000000-0005-0000-0000-00006F520000}"/>
    <cellStyle name="Vírgula 2 3 2 3 5 5 5" xfId="50906" xr:uid="{00000000-0005-0000-0000-000070520000}"/>
    <cellStyle name="Vírgula 2 3 2 3 5 6" xfId="9958" xr:uid="{00000000-0005-0000-0000-000071520000}"/>
    <cellStyle name="Vírgula 2 3 2 3 5 6 2" xfId="30275" xr:uid="{00000000-0005-0000-0000-000072520000}"/>
    <cellStyle name="Vírgula 2 3 2 3 5 6 3" xfId="39961" xr:uid="{00000000-0005-0000-0000-000073520000}"/>
    <cellStyle name="Vírgula 2 3 2 3 5 6 4" xfId="50526" xr:uid="{00000000-0005-0000-0000-000074520000}"/>
    <cellStyle name="Vírgula 2 3 2 3 5 7" xfId="13390" xr:uid="{00000000-0005-0000-0000-000075520000}"/>
    <cellStyle name="Vírgula 2 3 2 3 5 7 2" xfId="43643" xr:uid="{00000000-0005-0000-0000-000076520000}"/>
    <cellStyle name="Vírgula 2 3 2 3 5 8" xfId="14994" xr:uid="{00000000-0005-0000-0000-000077520000}"/>
    <cellStyle name="Vírgula 2 3 2 3 5 9" xfId="20896" xr:uid="{00000000-0005-0000-0000-000078520000}"/>
    <cellStyle name="Vírgula 2 3 2 3 6" xfId="1060" xr:uid="{00000000-0005-0000-0000-000079520000}"/>
    <cellStyle name="Vírgula 2 3 2 3 6 10" xfId="24662" xr:uid="{00000000-0005-0000-0000-00007A520000}"/>
    <cellStyle name="Vírgula 2 3 2 3 6 11" xfId="36227" xr:uid="{00000000-0005-0000-0000-00007B520000}"/>
    <cellStyle name="Vírgula 2 3 2 3 6 12" xfId="46616" xr:uid="{00000000-0005-0000-0000-00007C520000}"/>
    <cellStyle name="Vírgula 2 3 2 3 6 13" xfId="54548" xr:uid="{00000000-0005-0000-0000-00007D520000}"/>
    <cellStyle name="Vírgula 2 3 2 3 6 14" xfId="3385" xr:uid="{00000000-0005-0000-0000-00007E520000}"/>
    <cellStyle name="Vírgula 2 3 2 3 6 2" xfId="1997" xr:uid="{00000000-0005-0000-0000-00007F520000}"/>
    <cellStyle name="Vírgula 2 3 2 3 6 2 10" xfId="47548" xr:uid="{00000000-0005-0000-0000-000080520000}"/>
    <cellStyle name="Vírgula 2 3 2 3 6 2 11" xfId="55474" xr:uid="{00000000-0005-0000-0000-000081520000}"/>
    <cellStyle name="Vírgula 2 3 2 3 6 2 12" xfId="3386" xr:uid="{00000000-0005-0000-0000-000082520000}"/>
    <cellStyle name="Vírgula 2 3 2 3 6 2 2" xfId="8847" xr:uid="{00000000-0005-0000-0000-000083520000}"/>
    <cellStyle name="Vírgula 2 3 2 3 6 2 2 2" xfId="17171" xr:uid="{00000000-0005-0000-0000-000084520000}"/>
    <cellStyle name="Vírgula 2 3 2 3 6 2 2 2 2" xfId="34366" xr:uid="{00000000-0005-0000-0000-000085520000}"/>
    <cellStyle name="Vírgula 2 3 2 3 6 2 2 3" xfId="19769" xr:uid="{00000000-0005-0000-0000-000086520000}"/>
    <cellStyle name="Vírgula 2 3 2 3 6 2 2 4" xfId="28864" xr:uid="{00000000-0005-0000-0000-000087520000}"/>
    <cellStyle name="Vírgula 2 3 2 3 6 2 2 5" xfId="42058" xr:uid="{00000000-0005-0000-0000-000088520000}"/>
    <cellStyle name="Vírgula 2 3 2 3 6 2 2 6" xfId="49747" xr:uid="{00000000-0005-0000-0000-000089520000}"/>
    <cellStyle name="Vírgula 2 3 2 3 6 2 3" xfId="6648" xr:uid="{00000000-0005-0000-0000-00008A520000}"/>
    <cellStyle name="Vírgula 2 3 2 3 6 2 3 2" xfId="10536" xr:uid="{00000000-0005-0000-0000-00008B520000}"/>
    <cellStyle name="Vírgula 2 3 2 3 6 2 3 3" xfId="31615" xr:uid="{00000000-0005-0000-0000-00008C520000}"/>
    <cellStyle name="Vírgula 2 3 2 3 6 2 3 4" xfId="45141" xr:uid="{00000000-0005-0000-0000-00008D520000}"/>
    <cellStyle name="Vírgula 2 3 2 3 6 2 4" xfId="14998" xr:uid="{00000000-0005-0000-0000-00008E520000}"/>
    <cellStyle name="Vírgula 2 3 2 3 6 2 5" xfId="18084" xr:uid="{00000000-0005-0000-0000-00008F520000}"/>
    <cellStyle name="Vírgula 2 3 2 3 6 2 6" xfId="20900" xr:uid="{00000000-0005-0000-0000-000090520000}"/>
    <cellStyle name="Vírgula 2 3 2 3 6 2 7" xfId="22914" xr:uid="{00000000-0005-0000-0000-000091520000}"/>
    <cellStyle name="Vírgula 2 3 2 3 6 2 8" xfId="26113" xr:uid="{00000000-0005-0000-0000-000092520000}"/>
    <cellStyle name="Vírgula 2 3 2 3 6 2 9" xfId="38436" xr:uid="{00000000-0005-0000-0000-000093520000}"/>
    <cellStyle name="Vírgula 2 3 2 3 6 3" xfId="7976" xr:uid="{00000000-0005-0000-0000-000094520000}"/>
    <cellStyle name="Vírgula 2 3 2 3 6 3 2" xfId="12150" xr:uid="{00000000-0005-0000-0000-000095520000}"/>
    <cellStyle name="Vírgula 2 3 2 3 6 3 2 2" xfId="34365" xr:uid="{00000000-0005-0000-0000-000096520000}"/>
    <cellStyle name="Vírgula 2 3 2 3 6 3 2 3" xfId="28863" xr:uid="{00000000-0005-0000-0000-000097520000}"/>
    <cellStyle name="Vírgula 2 3 2 3 6 3 2 4" xfId="42057" xr:uid="{00000000-0005-0000-0000-000098520000}"/>
    <cellStyle name="Vírgula 2 3 2 3 6 3 2 5" xfId="53051" xr:uid="{00000000-0005-0000-0000-000099520000}"/>
    <cellStyle name="Vírgula 2 3 2 3 6 3 3" xfId="10790" xr:uid="{00000000-0005-0000-0000-00009A520000}"/>
    <cellStyle name="Vírgula 2 3 2 3 6 3 3 2" xfId="31614" xr:uid="{00000000-0005-0000-0000-00009B520000}"/>
    <cellStyle name="Vírgula 2 3 2 3 6 3 4" xfId="18899" xr:uid="{00000000-0005-0000-0000-00009C520000}"/>
    <cellStyle name="Vírgula 2 3 2 3 6 3 5" xfId="26112" xr:uid="{00000000-0005-0000-0000-00009D520000}"/>
    <cellStyle name="Vírgula 2 3 2 3 6 3 6" xfId="38435" xr:uid="{00000000-0005-0000-0000-00009E520000}"/>
    <cellStyle name="Vírgula 2 3 2 3 6 3 7" xfId="48876" xr:uid="{00000000-0005-0000-0000-00009F520000}"/>
    <cellStyle name="Vírgula 2 3 2 3 6 4" xfId="5720" xr:uid="{00000000-0005-0000-0000-0000A0520000}"/>
    <cellStyle name="Vírgula 2 3 2 3 6 4 2" xfId="11425" xr:uid="{00000000-0005-0000-0000-0000A1520000}"/>
    <cellStyle name="Vírgula 2 3 2 3 6 4 2 2" xfId="33254" xr:uid="{00000000-0005-0000-0000-0000A2520000}"/>
    <cellStyle name="Vírgula 2 3 2 3 6 4 2 3" xfId="40946" xr:uid="{00000000-0005-0000-0000-0000A3520000}"/>
    <cellStyle name="Vírgula 2 3 2 3 6 4 2 4" xfId="52407" xr:uid="{00000000-0005-0000-0000-0000A4520000}"/>
    <cellStyle name="Vírgula 2 3 2 3 6 4 3" xfId="27752" xr:uid="{00000000-0005-0000-0000-0000A5520000}"/>
    <cellStyle name="Vírgula 2 3 2 3 6 4 4" xfId="37075" xr:uid="{00000000-0005-0000-0000-0000A6520000}"/>
    <cellStyle name="Vírgula 2 3 2 3 6 4 5" xfId="51294" xr:uid="{00000000-0005-0000-0000-0000A7520000}"/>
    <cellStyle name="Vírgula 2 3 2 3 6 5" xfId="10778" xr:uid="{00000000-0005-0000-0000-0000A8520000}"/>
    <cellStyle name="Vírgula 2 3 2 3 6 5 2" xfId="30503" xr:uid="{00000000-0005-0000-0000-0000A9520000}"/>
    <cellStyle name="Vírgula 2 3 2 3 6 5 3" xfId="40189" xr:uid="{00000000-0005-0000-0000-0000AA520000}"/>
    <cellStyle name="Vírgula 2 3 2 3 6 5 4" xfId="51660" xr:uid="{00000000-0005-0000-0000-0000AB520000}"/>
    <cellStyle name="Vírgula 2 3 2 3 6 6" xfId="13896" xr:uid="{00000000-0005-0000-0000-0000AC520000}"/>
    <cellStyle name="Vírgula 2 3 2 3 6 6 2" xfId="44270" xr:uid="{00000000-0005-0000-0000-0000AD520000}"/>
    <cellStyle name="Vírgula 2 3 2 3 6 7" xfId="14997" xr:uid="{00000000-0005-0000-0000-0000AE520000}"/>
    <cellStyle name="Vírgula 2 3 2 3 6 8" xfId="20899" xr:uid="{00000000-0005-0000-0000-0000AF520000}"/>
    <cellStyle name="Vírgula 2 3 2 3 6 9" xfId="22913" xr:uid="{00000000-0005-0000-0000-0000B0520000}"/>
    <cellStyle name="Vírgula 2 3 2 3 7" xfId="1300" xr:uid="{00000000-0005-0000-0000-0000B1520000}"/>
    <cellStyle name="Vírgula 2 3 2 3 7 10" xfId="24938" xr:uid="{00000000-0005-0000-0000-0000B2520000}"/>
    <cellStyle name="Vírgula 2 3 2 3 7 11" xfId="36503" xr:uid="{00000000-0005-0000-0000-0000B3520000}"/>
    <cellStyle name="Vírgula 2 3 2 3 7 12" xfId="46856" xr:uid="{00000000-0005-0000-0000-0000B4520000}"/>
    <cellStyle name="Vírgula 2 3 2 3 7 13" xfId="54788" xr:uid="{00000000-0005-0000-0000-0000B5520000}"/>
    <cellStyle name="Vírgula 2 3 2 3 7 14" xfId="3387" xr:uid="{00000000-0005-0000-0000-0000B6520000}"/>
    <cellStyle name="Vírgula 2 3 2 3 7 2" xfId="2225" xr:uid="{00000000-0005-0000-0000-0000B7520000}"/>
    <cellStyle name="Vírgula 2 3 2 3 7 2 10" xfId="47776" xr:uid="{00000000-0005-0000-0000-0000B8520000}"/>
    <cellStyle name="Vírgula 2 3 2 3 7 2 11" xfId="55702" xr:uid="{00000000-0005-0000-0000-0000B9520000}"/>
    <cellStyle name="Vírgula 2 3 2 3 7 2 12" xfId="3388" xr:uid="{00000000-0005-0000-0000-0000BA520000}"/>
    <cellStyle name="Vírgula 2 3 2 3 7 2 2" xfId="9075" xr:uid="{00000000-0005-0000-0000-0000BB520000}"/>
    <cellStyle name="Vírgula 2 3 2 3 7 2 2 2" xfId="17172" xr:uid="{00000000-0005-0000-0000-0000BC520000}"/>
    <cellStyle name="Vírgula 2 3 2 3 7 2 2 2 2" xfId="34368" xr:uid="{00000000-0005-0000-0000-0000BD520000}"/>
    <cellStyle name="Vírgula 2 3 2 3 7 2 2 3" xfId="19997" xr:uid="{00000000-0005-0000-0000-0000BE520000}"/>
    <cellStyle name="Vírgula 2 3 2 3 7 2 2 4" xfId="28866" xr:uid="{00000000-0005-0000-0000-0000BF520000}"/>
    <cellStyle name="Vírgula 2 3 2 3 7 2 2 5" xfId="42060" xr:uid="{00000000-0005-0000-0000-0000C0520000}"/>
    <cellStyle name="Vírgula 2 3 2 3 7 2 2 6" xfId="49975" xr:uid="{00000000-0005-0000-0000-0000C1520000}"/>
    <cellStyle name="Vírgula 2 3 2 3 7 2 3" xfId="6876" xr:uid="{00000000-0005-0000-0000-0000C2520000}"/>
    <cellStyle name="Vírgula 2 3 2 3 7 2 3 2" xfId="12818" xr:uid="{00000000-0005-0000-0000-0000C3520000}"/>
    <cellStyle name="Vírgula 2 3 2 3 7 2 3 3" xfId="31617" xr:uid="{00000000-0005-0000-0000-0000C4520000}"/>
    <cellStyle name="Vírgula 2 3 2 3 7 2 3 4" xfId="45369" xr:uid="{00000000-0005-0000-0000-0000C5520000}"/>
    <cellStyle name="Vírgula 2 3 2 3 7 2 4" xfId="15000" xr:uid="{00000000-0005-0000-0000-0000C6520000}"/>
    <cellStyle name="Vírgula 2 3 2 3 7 2 5" xfId="18255" xr:uid="{00000000-0005-0000-0000-0000C7520000}"/>
    <cellStyle name="Vírgula 2 3 2 3 7 2 6" xfId="20902" xr:uid="{00000000-0005-0000-0000-0000C8520000}"/>
    <cellStyle name="Vírgula 2 3 2 3 7 2 7" xfId="22916" xr:uid="{00000000-0005-0000-0000-0000C9520000}"/>
    <cellStyle name="Vírgula 2 3 2 3 7 2 8" xfId="26115" xr:uid="{00000000-0005-0000-0000-0000CA520000}"/>
    <cellStyle name="Vírgula 2 3 2 3 7 2 9" xfId="38438" xr:uid="{00000000-0005-0000-0000-0000CB520000}"/>
    <cellStyle name="Vírgula 2 3 2 3 7 3" xfId="8204" xr:uid="{00000000-0005-0000-0000-0000CC520000}"/>
    <cellStyle name="Vírgula 2 3 2 3 7 3 2" xfId="12152" xr:uid="{00000000-0005-0000-0000-0000CD520000}"/>
    <cellStyle name="Vírgula 2 3 2 3 7 3 2 2" xfId="34367" xr:uid="{00000000-0005-0000-0000-0000CE520000}"/>
    <cellStyle name="Vírgula 2 3 2 3 7 3 2 3" xfId="28865" xr:uid="{00000000-0005-0000-0000-0000CF520000}"/>
    <cellStyle name="Vírgula 2 3 2 3 7 3 2 4" xfId="42059" xr:uid="{00000000-0005-0000-0000-0000D0520000}"/>
    <cellStyle name="Vírgula 2 3 2 3 7 3 2 5" xfId="53052" xr:uid="{00000000-0005-0000-0000-0000D1520000}"/>
    <cellStyle name="Vírgula 2 3 2 3 7 3 3" xfId="9638" xr:uid="{00000000-0005-0000-0000-0000D2520000}"/>
    <cellStyle name="Vírgula 2 3 2 3 7 3 3 2" xfId="31616" xr:uid="{00000000-0005-0000-0000-0000D3520000}"/>
    <cellStyle name="Vírgula 2 3 2 3 7 3 4" xfId="19127" xr:uid="{00000000-0005-0000-0000-0000D4520000}"/>
    <cellStyle name="Vírgula 2 3 2 3 7 3 5" xfId="26114" xr:uid="{00000000-0005-0000-0000-0000D5520000}"/>
    <cellStyle name="Vírgula 2 3 2 3 7 3 6" xfId="38437" xr:uid="{00000000-0005-0000-0000-0000D6520000}"/>
    <cellStyle name="Vírgula 2 3 2 3 7 3 7" xfId="49104" xr:uid="{00000000-0005-0000-0000-0000D7520000}"/>
    <cellStyle name="Vírgula 2 3 2 3 7 4" xfId="5960" xr:uid="{00000000-0005-0000-0000-0000D8520000}"/>
    <cellStyle name="Vírgula 2 3 2 3 7 4 2" xfId="11653" xr:uid="{00000000-0005-0000-0000-0000D9520000}"/>
    <cellStyle name="Vírgula 2 3 2 3 7 4 2 2" xfId="33482" xr:uid="{00000000-0005-0000-0000-0000DA520000}"/>
    <cellStyle name="Vírgula 2 3 2 3 7 4 2 3" xfId="41174" xr:uid="{00000000-0005-0000-0000-0000DB520000}"/>
    <cellStyle name="Vírgula 2 3 2 3 7 4 2 4" xfId="52635" xr:uid="{00000000-0005-0000-0000-0000DC520000}"/>
    <cellStyle name="Vírgula 2 3 2 3 7 4 3" xfId="27980" xr:uid="{00000000-0005-0000-0000-0000DD520000}"/>
    <cellStyle name="Vírgula 2 3 2 3 7 4 4" xfId="37303" xr:uid="{00000000-0005-0000-0000-0000DE520000}"/>
    <cellStyle name="Vírgula 2 3 2 3 7 4 5" xfId="51326" xr:uid="{00000000-0005-0000-0000-0000DF520000}"/>
    <cellStyle name="Vírgula 2 3 2 3 7 5" xfId="10909" xr:uid="{00000000-0005-0000-0000-0000E0520000}"/>
    <cellStyle name="Vírgula 2 3 2 3 7 5 2" xfId="30731" xr:uid="{00000000-0005-0000-0000-0000E1520000}"/>
    <cellStyle name="Vírgula 2 3 2 3 7 5 3" xfId="40417" xr:uid="{00000000-0005-0000-0000-0000E2520000}"/>
    <cellStyle name="Vírgula 2 3 2 3 7 5 4" xfId="51888" xr:uid="{00000000-0005-0000-0000-0000E3520000}"/>
    <cellStyle name="Vírgula 2 3 2 3 7 6" xfId="14124" xr:uid="{00000000-0005-0000-0000-0000E4520000}"/>
    <cellStyle name="Vírgula 2 3 2 3 7 6 2" xfId="44498" xr:uid="{00000000-0005-0000-0000-0000E5520000}"/>
    <cellStyle name="Vírgula 2 3 2 3 7 7" xfId="14999" xr:uid="{00000000-0005-0000-0000-0000E6520000}"/>
    <cellStyle name="Vírgula 2 3 2 3 7 8" xfId="20901" xr:uid="{00000000-0005-0000-0000-0000E7520000}"/>
    <cellStyle name="Vírgula 2 3 2 3 7 9" xfId="22915" xr:uid="{00000000-0005-0000-0000-0000E8520000}"/>
    <cellStyle name="Vírgula 2 3 2 3 8" xfId="764" xr:uid="{00000000-0005-0000-0000-0000E9520000}"/>
    <cellStyle name="Vírgula 2 3 2 3 8 10" xfId="35895" xr:uid="{00000000-0005-0000-0000-0000EA520000}"/>
    <cellStyle name="Vírgula 2 3 2 3 8 11" xfId="46320" xr:uid="{00000000-0005-0000-0000-0000EB520000}"/>
    <cellStyle name="Vírgula 2 3 2 3 8 12" xfId="54252" xr:uid="{00000000-0005-0000-0000-0000EC520000}"/>
    <cellStyle name="Vírgula 2 3 2 3 8 13" xfId="3389" xr:uid="{00000000-0005-0000-0000-0000ED520000}"/>
    <cellStyle name="Vírgula 2 3 2 3 8 2" xfId="1712" xr:uid="{00000000-0005-0000-0000-0000EE520000}"/>
    <cellStyle name="Vírgula 2 3 2 3 8 2 10" xfId="47263" xr:uid="{00000000-0005-0000-0000-0000EF520000}"/>
    <cellStyle name="Vírgula 2 3 2 3 8 2 11" xfId="55189" xr:uid="{00000000-0005-0000-0000-0000F0520000}"/>
    <cellStyle name="Vírgula 2 3 2 3 8 2 12" xfId="3390" xr:uid="{00000000-0005-0000-0000-0000F1520000}"/>
    <cellStyle name="Vírgula 2 3 2 3 8 2 2" xfId="8562" xr:uid="{00000000-0005-0000-0000-0000F2520000}"/>
    <cellStyle name="Vírgula 2 3 2 3 8 2 2 2" xfId="17173" xr:uid="{00000000-0005-0000-0000-0000F3520000}"/>
    <cellStyle name="Vírgula 2 3 2 3 8 2 2 2 2" xfId="34370" xr:uid="{00000000-0005-0000-0000-0000F4520000}"/>
    <cellStyle name="Vírgula 2 3 2 3 8 2 2 3" xfId="19484" xr:uid="{00000000-0005-0000-0000-0000F5520000}"/>
    <cellStyle name="Vírgula 2 3 2 3 8 2 2 4" xfId="28868" xr:uid="{00000000-0005-0000-0000-0000F6520000}"/>
    <cellStyle name="Vírgula 2 3 2 3 8 2 2 5" xfId="42062" xr:uid="{00000000-0005-0000-0000-0000F7520000}"/>
    <cellStyle name="Vírgula 2 3 2 3 8 2 2 6" xfId="49462" xr:uid="{00000000-0005-0000-0000-0000F8520000}"/>
    <cellStyle name="Vírgula 2 3 2 3 8 2 3" xfId="6363" xr:uid="{00000000-0005-0000-0000-0000F9520000}"/>
    <cellStyle name="Vírgula 2 3 2 3 8 2 3 2" xfId="12858" xr:uid="{00000000-0005-0000-0000-0000FA520000}"/>
    <cellStyle name="Vírgula 2 3 2 3 8 2 3 3" xfId="31619" xr:uid="{00000000-0005-0000-0000-0000FB520000}"/>
    <cellStyle name="Vírgula 2 3 2 3 8 2 3 4" xfId="44856" xr:uid="{00000000-0005-0000-0000-0000FC520000}"/>
    <cellStyle name="Vírgula 2 3 2 3 8 2 4" xfId="15002" xr:uid="{00000000-0005-0000-0000-0000FD520000}"/>
    <cellStyle name="Vírgula 2 3 2 3 8 2 5" xfId="17967" xr:uid="{00000000-0005-0000-0000-0000FE520000}"/>
    <cellStyle name="Vírgula 2 3 2 3 8 2 6" xfId="20904" xr:uid="{00000000-0005-0000-0000-0000FF520000}"/>
    <cellStyle name="Vírgula 2 3 2 3 8 2 7" xfId="22918" xr:uid="{00000000-0005-0000-0000-000000530000}"/>
    <cellStyle name="Vírgula 2 3 2 3 8 2 8" xfId="26117" xr:uid="{00000000-0005-0000-0000-000001530000}"/>
    <cellStyle name="Vírgula 2 3 2 3 8 2 9" xfId="38440" xr:uid="{00000000-0005-0000-0000-000002530000}"/>
    <cellStyle name="Vírgula 2 3 2 3 8 3" xfId="7691" xr:uid="{00000000-0005-0000-0000-000003530000}"/>
    <cellStyle name="Vírgula 2 3 2 3 8 3 2" xfId="12153" xr:uid="{00000000-0005-0000-0000-000004530000}"/>
    <cellStyle name="Vírgula 2 3 2 3 8 3 2 2" xfId="34369" xr:uid="{00000000-0005-0000-0000-000005530000}"/>
    <cellStyle name="Vírgula 2 3 2 3 8 3 2 3" xfId="42061" xr:uid="{00000000-0005-0000-0000-000006530000}"/>
    <cellStyle name="Vírgula 2 3 2 3 8 3 2 4" xfId="53053" xr:uid="{00000000-0005-0000-0000-000007530000}"/>
    <cellStyle name="Vírgula 2 3 2 3 8 3 3" xfId="18614" xr:uid="{00000000-0005-0000-0000-000008530000}"/>
    <cellStyle name="Vírgula 2 3 2 3 8 3 4" xfId="28867" xr:uid="{00000000-0005-0000-0000-000009530000}"/>
    <cellStyle name="Vírgula 2 3 2 3 8 3 5" xfId="38439" xr:uid="{00000000-0005-0000-0000-00000A530000}"/>
    <cellStyle name="Vírgula 2 3 2 3 8 3 6" xfId="48591" xr:uid="{00000000-0005-0000-0000-00000B530000}"/>
    <cellStyle name="Vírgula 2 3 2 3 8 4" xfId="5424" xr:uid="{00000000-0005-0000-0000-00000C530000}"/>
    <cellStyle name="Vírgula 2 3 2 3 8 4 2" xfId="16335" xr:uid="{00000000-0005-0000-0000-00000D530000}"/>
    <cellStyle name="Vírgula 2 3 2 3 8 4 3" xfId="31618" xr:uid="{00000000-0005-0000-0000-00000E530000}"/>
    <cellStyle name="Vírgula 2 3 2 3 8 4 4" xfId="39904" xr:uid="{00000000-0005-0000-0000-00000F530000}"/>
    <cellStyle name="Vírgula 2 3 2 3 8 4 5" xfId="51414" xr:uid="{00000000-0005-0000-0000-000010530000}"/>
    <cellStyle name="Vírgula 2 3 2 3 8 5" xfId="13611" xr:uid="{00000000-0005-0000-0000-000011530000}"/>
    <cellStyle name="Vírgula 2 3 2 3 8 5 2" xfId="43985" xr:uid="{00000000-0005-0000-0000-000012530000}"/>
    <cellStyle name="Vírgula 2 3 2 3 8 6" xfId="15001" xr:uid="{00000000-0005-0000-0000-000013530000}"/>
    <cellStyle name="Vírgula 2 3 2 3 8 7" xfId="20903" xr:uid="{00000000-0005-0000-0000-000014530000}"/>
    <cellStyle name="Vírgula 2 3 2 3 8 8" xfId="22917" xr:uid="{00000000-0005-0000-0000-000015530000}"/>
    <cellStyle name="Vírgula 2 3 2 3 8 9" xfId="26116" xr:uid="{00000000-0005-0000-0000-000016530000}"/>
    <cellStyle name="Vírgula 2 3 2 3 9" xfId="650" xr:uid="{00000000-0005-0000-0000-000017530000}"/>
    <cellStyle name="Vírgula 2 3 2 3 9 10" xfId="46206" xr:uid="{00000000-0005-0000-0000-000018530000}"/>
    <cellStyle name="Vírgula 2 3 2 3 9 11" xfId="54138" xr:uid="{00000000-0005-0000-0000-000019530000}"/>
    <cellStyle name="Vírgula 2 3 2 3 9 12" xfId="3391" xr:uid="{00000000-0005-0000-0000-00001A530000}"/>
    <cellStyle name="Vírgula 2 3 2 3 9 2" xfId="7577" xr:uid="{00000000-0005-0000-0000-00001B530000}"/>
    <cellStyle name="Vírgula 2 3 2 3 9 2 2" xfId="17174" xr:uid="{00000000-0005-0000-0000-00001C530000}"/>
    <cellStyle name="Vírgula 2 3 2 3 9 2 2 2" xfId="34371" xr:uid="{00000000-0005-0000-0000-00001D530000}"/>
    <cellStyle name="Vírgula 2 3 2 3 9 2 3" xfId="19370" xr:uid="{00000000-0005-0000-0000-00001E530000}"/>
    <cellStyle name="Vírgula 2 3 2 3 9 2 4" xfId="28869" xr:uid="{00000000-0005-0000-0000-00001F530000}"/>
    <cellStyle name="Vírgula 2 3 2 3 9 2 5" xfId="42063" xr:uid="{00000000-0005-0000-0000-000020530000}"/>
    <cellStyle name="Vírgula 2 3 2 3 9 2 6" xfId="48477" xr:uid="{00000000-0005-0000-0000-000021530000}"/>
    <cellStyle name="Vírgula 2 3 2 3 9 3" xfId="5310" xr:uid="{00000000-0005-0000-0000-000022530000}"/>
    <cellStyle name="Vírgula 2 3 2 3 9 3 2" xfId="16685" xr:uid="{00000000-0005-0000-0000-000023530000}"/>
    <cellStyle name="Vírgula 2 3 2 3 9 3 3" xfId="31620" xr:uid="{00000000-0005-0000-0000-000024530000}"/>
    <cellStyle name="Vírgula 2 3 2 3 9 3 4" xfId="43871" xr:uid="{00000000-0005-0000-0000-000025530000}"/>
    <cellStyle name="Vírgula 2 3 2 3 9 4" xfId="15003" xr:uid="{00000000-0005-0000-0000-000026530000}"/>
    <cellStyle name="Vírgula 2 3 2 3 9 5" xfId="17853" xr:uid="{00000000-0005-0000-0000-000027530000}"/>
    <cellStyle name="Vírgula 2 3 2 3 9 6" xfId="20905" xr:uid="{00000000-0005-0000-0000-000028530000}"/>
    <cellStyle name="Vírgula 2 3 2 3 9 7" xfId="22919" xr:uid="{00000000-0005-0000-0000-000029530000}"/>
    <cellStyle name="Vírgula 2 3 2 3 9 8" xfId="26118" xr:uid="{00000000-0005-0000-0000-00002A530000}"/>
    <cellStyle name="Vírgula 2 3 2 3 9 9" xfId="38441" xr:uid="{00000000-0005-0000-0000-00002B530000}"/>
    <cellStyle name="Vírgula 2 3 2 4" xfId="191" xr:uid="{00000000-0005-0000-0000-00002C530000}"/>
    <cellStyle name="Vírgula 2 3 2 4 10" xfId="15004" xr:uid="{00000000-0005-0000-0000-00002D530000}"/>
    <cellStyle name="Vírgula 2 3 2 4 11" xfId="20906" xr:uid="{00000000-0005-0000-0000-00002E530000}"/>
    <cellStyle name="Vírgula 2 3 2 4 12" xfId="22920" xr:uid="{00000000-0005-0000-0000-00002F530000}"/>
    <cellStyle name="Vírgula 2 3 2 4 13" xfId="24473" xr:uid="{00000000-0005-0000-0000-000030530000}"/>
    <cellStyle name="Vírgula 2 3 2 4 14" xfId="35786" xr:uid="{00000000-0005-0000-0000-000031530000}"/>
    <cellStyle name="Vírgula 2 3 2 4 15" xfId="45748" xr:uid="{00000000-0005-0000-0000-000032530000}"/>
    <cellStyle name="Vírgula 2 3 2 4 16" xfId="53681" xr:uid="{00000000-0005-0000-0000-000033530000}"/>
    <cellStyle name="Vírgula 2 3 2 4 17" xfId="3392" xr:uid="{00000000-0005-0000-0000-000034530000}"/>
    <cellStyle name="Vírgula 2 3 2 4 2" xfId="472" xr:uid="{00000000-0005-0000-0000-000035530000}"/>
    <cellStyle name="Vírgula 2 3 2 4 2 10" xfId="22921" xr:uid="{00000000-0005-0000-0000-000036530000}"/>
    <cellStyle name="Vírgula 2 3 2 4 2 11" xfId="24749" xr:uid="{00000000-0005-0000-0000-000037530000}"/>
    <cellStyle name="Vírgula 2 3 2 4 2 12" xfId="36314" xr:uid="{00000000-0005-0000-0000-000038530000}"/>
    <cellStyle name="Vírgula 2 3 2 4 2 13" xfId="46028" xr:uid="{00000000-0005-0000-0000-000039530000}"/>
    <cellStyle name="Vírgula 2 3 2 4 2 14" xfId="53960" xr:uid="{00000000-0005-0000-0000-00003A530000}"/>
    <cellStyle name="Vírgula 2 3 2 4 2 15" xfId="3393" xr:uid="{00000000-0005-0000-0000-00003B530000}"/>
    <cellStyle name="Vírgula 2 3 2 4 2 2" xfId="1135" xr:uid="{00000000-0005-0000-0000-00003C530000}"/>
    <cellStyle name="Vírgula 2 3 2 4 2 2 10" xfId="46691" xr:uid="{00000000-0005-0000-0000-00003D530000}"/>
    <cellStyle name="Vírgula 2 3 2 4 2 2 11" xfId="54623" xr:uid="{00000000-0005-0000-0000-00003E530000}"/>
    <cellStyle name="Vírgula 2 3 2 4 2 2 12" xfId="3394" xr:uid="{00000000-0005-0000-0000-00003F530000}"/>
    <cellStyle name="Vírgula 2 3 2 4 2 2 2" xfId="8050" xr:uid="{00000000-0005-0000-0000-000040530000}"/>
    <cellStyle name="Vírgula 2 3 2 4 2 2 2 2" xfId="12217" xr:uid="{00000000-0005-0000-0000-000041530000}"/>
    <cellStyle name="Vírgula 2 3 2 4 2 2 2 2 2" xfId="34374" xr:uid="{00000000-0005-0000-0000-000042530000}"/>
    <cellStyle name="Vírgula 2 3 2 4 2 2 2 3" xfId="12920" xr:uid="{00000000-0005-0000-0000-000043530000}"/>
    <cellStyle name="Vírgula 2 3 2 4 2 2 2 4" xfId="19843" xr:uid="{00000000-0005-0000-0000-000044530000}"/>
    <cellStyle name="Vírgula 2 3 2 4 2 2 2 5" xfId="28872" xr:uid="{00000000-0005-0000-0000-000045530000}"/>
    <cellStyle name="Vírgula 2 3 2 4 2 2 2 6" xfId="42066" xr:uid="{00000000-0005-0000-0000-000046530000}"/>
    <cellStyle name="Vírgula 2 3 2 4 2 2 2 7" xfId="48950" xr:uid="{00000000-0005-0000-0000-000047530000}"/>
    <cellStyle name="Vírgula 2 3 2 4 2 2 3" xfId="5795" xr:uid="{00000000-0005-0000-0000-000048530000}"/>
    <cellStyle name="Vírgula 2 3 2 4 2 2 3 2" xfId="10322" xr:uid="{00000000-0005-0000-0000-000049530000}"/>
    <cellStyle name="Vírgula 2 3 2 4 2 2 3 3" xfId="31623" xr:uid="{00000000-0005-0000-0000-00004A530000}"/>
    <cellStyle name="Vírgula 2 3 2 4 2 2 3 4" xfId="44344" xr:uid="{00000000-0005-0000-0000-00004B530000}"/>
    <cellStyle name="Vírgula 2 3 2 4 2 2 4" xfId="13970" xr:uid="{00000000-0005-0000-0000-00004C530000}"/>
    <cellStyle name="Vírgula 2 3 2 4 2 2 5" xfId="15006" xr:uid="{00000000-0005-0000-0000-00004D530000}"/>
    <cellStyle name="Vírgula 2 3 2 4 2 2 6" xfId="20908" xr:uid="{00000000-0005-0000-0000-00004E530000}"/>
    <cellStyle name="Vírgula 2 3 2 4 2 2 7" xfId="22922" xr:uid="{00000000-0005-0000-0000-00004F530000}"/>
    <cellStyle name="Vírgula 2 3 2 4 2 2 8" xfId="26121" xr:uid="{00000000-0005-0000-0000-000050530000}"/>
    <cellStyle name="Vírgula 2 3 2 4 2 2 9" xfId="38444" xr:uid="{00000000-0005-0000-0000-000051530000}"/>
    <cellStyle name="Vírgula 2 3 2 4 2 3" xfId="2071" xr:uid="{00000000-0005-0000-0000-000052530000}"/>
    <cellStyle name="Vírgula 2 3 2 4 2 3 10" xfId="47622" xr:uid="{00000000-0005-0000-0000-000053530000}"/>
    <cellStyle name="Vírgula 2 3 2 4 2 3 11" xfId="55548" xr:uid="{00000000-0005-0000-0000-000054530000}"/>
    <cellStyle name="Vírgula 2 3 2 4 2 3 12" xfId="3395" xr:uid="{00000000-0005-0000-0000-000055530000}"/>
    <cellStyle name="Vírgula 2 3 2 4 2 3 2" xfId="8921" xr:uid="{00000000-0005-0000-0000-000056530000}"/>
    <cellStyle name="Vírgula 2 3 2 4 2 3 2 2" xfId="17175" xr:uid="{00000000-0005-0000-0000-000057530000}"/>
    <cellStyle name="Vírgula 2 3 2 4 2 3 2 2 2" xfId="34375" xr:uid="{00000000-0005-0000-0000-000058530000}"/>
    <cellStyle name="Vírgula 2 3 2 4 2 3 2 3" xfId="28873" xr:uid="{00000000-0005-0000-0000-000059530000}"/>
    <cellStyle name="Vírgula 2 3 2 4 2 3 2 4" xfId="42067" xr:uid="{00000000-0005-0000-0000-00005A530000}"/>
    <cellStyle name="Vírgula 2 3 2 4 2 3 2 5" xfId="49821" xr:uid="{00000000-0005-0000-0000-00005B530000}"/>
    <cellStyle name="Vírgula 2 3 2 4 2 3 3" xfId="6722" xr:uid="{00000000-0005-0000-0000-00005C530000}"/>
    <cellStyle name="Vírgula 2 3 2 4 2 3 3 2" xfId="31624" xr:uid="{00000000-0005-0000-0000-00005D530000}"/>
    <cellStyle name="Vírgula 2 3 2 4 2 3 3 3" xfId="45215" xr:uid="{00000000-0005-0000-0000-00005E530000}"/>
    <cellStyle name="Vírgula 2 3 2 4 2 3 4" xfId="15007" xr:uid="{00000000-0005-0000-0000-00005F530000}"/>
    <cellStyle name="Vírgula 2 3 2 4 2 3 5" xfId="18973" xr:uid="{00000000-0005-0000-0000-000060530000}"/>
    <cellStyle name="Vírgula 2 3 2 4 2 3 6" xfId="20909" xr:uid="{00000000-0005-0000-0000-000061530000}"/>
    <cellStyle name="Vírgula 2 3 2 4 2 3 7" xfId="22923" xr:uid="{00000000-0005-0000-0000-000062530000}"/>
    <cellStyle name="Vírgula 2 3 2 4 2 3 8" xfId="26122" xr:uid="{00000000-0005-0000-0000-000063530000}"/>
    <cellStyle name="Vírgula 2 3 2 4 2 3 9" xfId="38445" xr:uid="{00000000-0005-0000-0000-000064530000}"/>
    <cellStyle name="Vírgula 2 3 2 4 2 4" xfId="7423" xr:uid="{00000000-0005-0000-0000-000065530000}"/>
    <cellStyle name="Vírgula 2 3 2 4 2 4 2" xfId="12154" xr:uid="{00000000-0005-0000-0000-000066530000}"/>
    <cellStyle name="Vírgula 2 3 2 4 2 4 2 2" xfId="34373" xr:uid="{00000000-0005-0000-0000-000067530000}"/>
    <cellStyle name="Vírgula 2 3 2 4 2 4 2 3" xfId="28871" xr:uid="{00000000-0005-0000-0000-000068530000}"/>
    <cellStyle name="Vírgula 2 3 2 4 2 4 2 4" xfId="42065" xr:uid="{00000000-0005-0000-0000-000069530000}"/>
    <cellStyle name="Vírgula 2 3 2 4 2 4 2 5" xfId="53054" xr:uid="{00000000-0005-0000-0000-00006A530000}"/>
    <cellStyle name="Vírgula 2 3 2 4 2 4 3" xfId="10320" xr:uid="{00000000-0005-0000-0000-00006B530000}"/>
    <cellStyle name="Vírgula 2 3 2 4 2 4 3 2" xfId="31622" xr:uid="{00000000-0005-0000-0000-00006C530000}"/>
    <cellStyle name="Vírgula 2 3 2 4 2 4 4" xfId="26120" xr:uid="{00000000-0005-0000-0000-00006D530000}"/>
    <cellStyle name="Vírgula 2 3 2 4 2 4 5" xfId="38443" xr:uid="{00000000-0005-0000-0000-00006E530000}"/>
    <cellStyle name="Vírgula 2 3 2 4 2 4 6" xfId="48323" xr:uid="{00000000-0005-0000-0000-00006F530000}"/>
    <cellStyle name="Vírgula 2 3 2 4 2 5" xfId="5132" xr:uid="{00000000-0005-0000-0000-000070530000}"/>
    <cellStyle name="Vírgula 2 3 2 4 2 5 2" xfId="11499" xr:uid="{00000000-0005-0000-0000-000071530000}"/>
    <cellStyle name="Vírgula 2 3 2 4 2 5 2 2" xfId="33328" xr:uid="{00000000-0005-0000-0000-000072530000}"/>
    <cellStyle name="Vírgula 2 3 2 4 2 5 2 3" xfId="41020" xr:uid="{00000000-0005-0000-0000-000073530000}"/>
    <cellStyle name="Vírgula 2 3 2 4 2 5 2 4" xfId="52481" xr:uid="{00000000-0005-0000-0000-000074530000}"/>
    <cellStyle name="Vírgula 2 3 2 4 2 5 3" xfId="27826" xr:uid="{00000000-0005-0000-0000-000075530000}"/>
    <cellStyle name="Vírgula 2 3 2 4 2 5 4" xfId="37149" xr:uid="{00000000-0005-0000-0000-000076530000}"/>
    <cellStyle name="Vírgula 2 3 2 4 2 5 5" xfId="50957" xr:uid="{00000000-0005-0000-0000-000077530000}"/>
    <cellStyle name="Vírgula 2 3 2 4 2 6" xfId="10802" xr:uid="{00000000-0005-0000-0000-000078530000}"/>
    <cellStyle name="Vírgula 2 3 2 4 2 6 2" xfId="30577" xr:uid="{00000000-0005-0000-0000-000079530000}"/>
    <cellStyle name="Vírgula 2 3 2 4 2 6 3" xfId="40263" xr:uid="{00000000-0005-0000-0000-00007A530000}"/>
    <cellStyle name="Vírgula 2 3 2 4 2 6 4" xfId="51734" xr:uid="{00000000-0005-0000-0000-00007B530000}"/>
    <cellStyle name="Vírgula 2 3 2 4 2 7" xfId="13457" xr:uid="{00000000-0005-0000-0000-00007C530000}"/>
    <cellStyle name="Vírgula 2 3 2 4 2 7 2" xfId="43717" xr:uid="{00000000-0005-0000-0000-00007D530000}"/>
    <cellStyle name="Vírgula 2 3 2 4 2 8" xfId="15005" xr:uid="{00000000-0005-0000-0000-00007E530000}"/>
    <cellStyle name="Vírgula 2 3 2 4 2 9" xfId="20907" xr:uid="{00000000-0005-0000-0000-00007F530000}"/>
    <cellStyle name="Vírgula 2 3 2 4 3" xfId="1387" xr:uid="{00000000-0005-0000-0000-000080530000}"/>
    <cellStyle name="Vírgula 2 3 2 4 3 10" xfId="25025" xr:uid="{00000000-0005-0000-0000-000081530000}"/>
    <cellStyle name="Vírgula 2 3 2 4 3 11" xfId="36590" xr:uid="{00000000-0005-0000-0000-000082530000}"/>
    <cellStyle name="Vírgula 2 3 2 4 3 12" xfId="46943" xr:uid="{00000000-0005-0000-0000-000083530000}"/>
    <cellStyle name="Vírgula 2 3 2 4 3 13" xfId="54875" xr:uid="{00000000-0005-0000-0000-000084530000}"/>
    <cellStyle name="Vírgula 2 3 2 4 3 14" xfId="3396" xr:uid="{00000000-0005-0000-0000-000085530000}"/>
    <cellStyle name="Vírgula 2 3 2 4 3 2" xfId="2299" xr:uid="{00000000-0005-0000-0000-000086530000}"/>
    <cellStyle name="Vírgula 2 3 2 4 3 2 10" xfId="47850" xr:uid="{00000000-0005-0000-0000-000087530000}"/>
    <cellStyle name="Vírgula 2 3 2 4 3 2 11" xfId="55776" xr:uid="{00000000-0005-0000-0000-000088530000}"/>
    <cellStyle name="Vírgula 2 3 2 4 3 2 12" xfId="3397" xr:uid="{00000000-0005-0000-0000-000089530000}"/>
    <cellStyle name="Vírgula 2 3 2 4 3 2 2" xfId="9149" xr:uid="{00000000-0005-0000-0000-00008A530000}"/>
    <cellStyle name="Vírgula 2 3 2 4 3 2 2 2" xfId="17176" xr:uid="{00000000-0005-0000-0000-00008B530000}"/>
    <cellStyle name="Vírgula 2 3 2 4 3 2 2 2 2" xfId="34377" xr:uid="{00000000-0005-0000-0000-00008C530000}"/>
    <cellStyle name="Vírgula 2 3 2 4 3 2 2 3" xfId="20071" xr:uid="{00000000-0005-0000-0000-00008D530000}"/>
    <cellStyle name="Vírgula 2 3 2 4 3 2 2 4" xfId="28875" xr:uid="{00000000-0005-0000-0000-00008E530000}"/>
    <cellStyle name="Vírgula 2 3 2 4 3 2 2 5" xfId="42069" xr:uid="{00000000-0005-0000-0000-00008F530000}"/>
    <cellStyle name="Vírgula 2 3 2 4 3 2 2 6" xfId="50049" xr:uid="{00000000-0005-0000-0000-000090530000}"/>
    <cellStyle name="Vírgula 2 3 2 4 3 2 3" xfId="6950" xr:uid="{00000000-0005-0000-0000-000091530000}"/>
    <cellStyle name="Vírgula 2 3 2 4 3 2 3 2" xfId="12776" xr:uid="{00000000-0005-0000-0000-000092530000}"/>
    <cellStyle name="Vírgula 2 3 2 4 3 2 3 3" xfId="31626" xr:uid="{00000000-0005-0000-0000-000093530000}"/>
    <cellStyle name="Vírgula 2 3 2 4 3 2 3 4" xfId="45443" xr:uid="{00000000-0005-0000-0000-000094530000}"/>
    <cellStyle name="Vírgula 2 3 2 4 3 2 4" xfId="15009" xr:uid="{00000000-0005-0000-0000-000095530000}"/>
    <cellStyle name="Vírgula 2 3 2 4 3 2 5" xfId="18329" xr:uid="{00000000-0005-0000-0000-000096530000}"/>
    <cellStyle name="Vírgula 2 3 2 4 3 2 6" xfId="20911" xr:uid="{00000000-0005-0000-0000-000097530000}"/>
    <cellStyle name="Vírgula 2 3 2 4 3 2 7" xfId="22925" xr:uid="{00000000-0005-0000-0000-000098530000}"/>
    <cellStyle name="Vírgula 2 3 2 4 3 2 8" xfId="26124" xr:uid="{00000000-0005-0000-0000-000099530000}"/>
    <cellStyle name="Vírgula 2 3 2 4 3 2 9" xfId="38447" xr:uid="{00000000-0005-0000-0000-00009A530000}"/>
    <cellStyle name="Vírgula 2 3 2 4 3 3" xfId="8278" xr:uid="{00000000-0005-0000-0000-00009B530000}"/>
    <cellStyle name="Vírgula 2 3 2 4 3 3 2" xfId="12155" xr:uid="{00000000-0005-0000-0000-00009C530000}"/>
    <cellStyle name="Vírgula 2 3 2 4 3 3 2 2" xfId="34376" xr:uid="{00000000-0005-0000-0000-00009D530000}"/>
    <cellStyle name="Vírgula 2 3 2 4 3 3 2 3" xfId="28874" xr:uid="{00000000-0005-0000-0000-00009E530000}"/>
    <cellStyle name="Vírgula 2 3 2 4 3 3 2 4" xfId="42068" xr:uid="{00000000-0005-0000-0000-00009F530000}"/>
    <cellStyle name="Vírgula 2 3 2 4 3 3 2 5" xfId="53055" xr:uid="{00000000-0005-0000-0000-0000A0530000}"/>
    <cellStyle name="Vírgula 2 3 2 4 3 3 3" xfId="15145" xr:uid="{00000000-0005-0000-0000-0000A1530000}"/>
    <cellStyle name="Vírgula 2 3 2 4 3 3 3 2" xfId="31625" xr:uid="{00000000-0005-0000-0000-0000A2530000}"/>
    <cellStyle name="Vírgula 2 3 2 4 3 3 4" xfId="19201" xr:uid="{00000000-0005-0000-0000-0000A3530000}"/>
    <cellStyle name="Vírgula 2 3 2 4 3 3 5" xfId="26123" xr:uid="{00000000-0005-0000-0000-0000A4530000}"/>
    <cellStyle name="Vírgula 2 3 2 4 3 3 6" xfId="38446" xr:uid="{00000000-0005-0000-0000-0000A5530000}"/>
    <cellStyle name="Vírgula 2 3 2 4 3 3 7" xfId="49178" xr:uid="{00000000-0005-0000-0000-0000A6530000}"/>
    <cellStyle name="Vírgula 2 3 2 4 3 4" xfId="6047" xr:uid="{00000000-0005-0000-0000-0000A7530000}"/>
    <cellStyle name="Vírgula 2 3 2 4 3 4 2" xfId="11727" xr:uid="{00000000-0005-0000-0000-0000A8530000}"/>
    <cellStyle name="Vírgula 2 3 2 4 3 4 2 2" xfId="33556" xr:uid="{00000000-0005-0000-0000-0000A9530000}"/>
    <cellStyle name="Vírgula 2 3 2 4 3 4 2 3" xfId="41248" xr:uid="{00000000-0005-0000-0000-0000AA530000}"/>
    <cellStyle name="Vírgula 2 3 2 4 3 4 2 4" xfId="52709" xr:uid="{00000000-0005-0000-0000-0000AB530000}"/>
    <cellStyle name="Vírgula 2 3 2 4 3 4 3" xfId="28054" xr:uid="{00000000-0005-0000-0000-0000AC530000}"/>
    <cellStyle name="Vírgula 2 3 2 4 3 4 4" xfId="37377" xr:uid="{00000000-0005-0000-0000-0000AD530000}"/>
    <cellStyle name="Vírgula 2 3 2 4 3 4 5" xfId="51364" xr:uid="{00000000-0005-0000-0000-0000AE530000}"/>
    <cellStyle name="Vírgula 2 3 2 4 3 5" xfId="10983" xr:uid="{00000000-0005-0000-0000-0000AF530000}"/>
    <cellStyle name="Vírgula 2 3 2 4 3 5 2" xfId="30805" xr:uid="{00000000-0005-0000-0000-0000B0530000}"/>
    <cellStyle name="Vírgula 2 3 2 4 3 5 3" xfId="40491" xr:uid="{00000000-0005-0000-0000-0000B1530000}"/>
    <cellStyle name="Vírgula 2 3 2 4 3 5 4" xfId="51962" xr:uid="{00000000-0005-0000-0000-0000B2530000}"/>
    <cellStyle name="Vírgula 2 3 2 4 3 6" xfId="14198" xr:uid="{00000000-0005-0000-0000-0000B3530000}"/>
    <cellStyle name="Vírgula 2 3 2 4 3 6 2" xfId="44572" xr:uid="{00000000-0005-0000-0000-0000B4530000}"/>
    <cellStyle name="Vírgula 2 3 2 4 3 7" xfId="15008" xr:uid="{00000000-0005-0000-0000-0000B5530000}"/>
    <cellStyle name="Vírgula 2 3 2 4 3 8" xfId="20910" xr:uid="{00000000-0005-0000-0000-0000B6530000}"/>
    <cellStyle name="Vírgula 2 3 2 4 3 9" xfId="22924" xr:uid="{00000000-0005-0000-0000-0000B7530000}"/>
    <cellStyle name="Vírgula 2 3 2 4 4" xfId="895" xr:uid="{00000000-0005-0000-0000-0000B8530000}"/>
    <cellStyle name="Vírgula 2 3 2 4 4 10" xfId="36050" xr:uid="{00000000-0005-0000-0000-0000B9530000}"/>
    <cellStyle name="Vírgula 2 3 2 4 4 11" xfId="46451" xr:uid="{00000000-0005-0000-0000-0000BA530000}"/>
    <cellStyle name="Vírgula 2 3 2 4 4 12" xfId="54383" xr:uid="{00000000-0005-0000-0000-0000BB530000}"/>
    <cellStyle name="Vírgula 2 3 2 4 4 13" xfId="3398" xr:uid="{00000000-0005-0000-0000-0000BC530000}"/>
    <cellStyle name="Vírgula 2 3 2 4 4 2" xfId="1843" xr:uid="{00000000-0005-0000-0000-0000BD530000}"/>
    <cellStyle name="Vírgula 2 3 2 4 4 2 10" xfId="47394" xr:uid="{00000000-0005-0000-0000-0000BE530000}"/>
    <cellStyle name="Vírgula 2 3 2 4 4 2 11" xfId="55320" xr:uid="{00000000-0005-0000-0000-0000BF530000}"/>
    <cellStyle name="Vírgula 2 3 2 4 4 2 12" xfId="3399" xr:uid="{00000000-0005-0000-0000-0000C0530000}"/>
    <cellStyle name="Vírgula 2 3 2 4 4 2 2" xfId="8693" xr:uid="{00000000-0005-0000-0000-0000C1530000}"/>
    <cellStyle name="Vírgula 2 3 2 4 4 2 2 2" xfId="17177" xr:uid="{00000000-0005-0000-0000-0000C2530000}"/>
    <cellStyle name="Vírgula 2 3 2 4 4 2 2 2 2" xfId="34379" xr:uid="{00000000-0005-0000-0000-0000C3530000}"/>
    <cellStyle name="Vírgula 2 3 2 4 4 2 2 3" xfId="19615" xr:uid="{00000000-0005-0000-0000-0000C4530000}"/>
    <cellStyle name="Vírgula 2 3 2 4 4 2 2 4" xfId="28877" xr:uid="{00000000-0005-0000-0000-0000C5530000}"/>
    <cellStyle name="Vírgula 2 3 2 4 4 2 2 5" xfId="42071" xr:uid="{00000000-0005-0000-0000-0000C6530000}"/>
    <cellStyle name="Vírgula 2 3 2 4 4 2 2 6" xfId="49593" xr:uid="{00000000-0005-0000-0000-0000C7530000}"/>
    <cellStyle name="Vírgula 2 3 2 4 4 2 3" xfId="6494" xr:uid="{00000000-0005-0000-0000-0000C8530000}"/>
    <cellStyle name="Vírgula 2 3 2 4 4 2 3 2" xfId="9459" xr:uid="{00000000-0005-0000-0000-0000C9530000}"/>
    <cellStyle name="Vírgula 2 3 2 4 4 2 3 3" xfId="31628" xr:uid="{00000000-0005-0000-0000-0000CA530000}"/>
    <cellStyle name="Vírgula 2 3 2 4 4 2 3 4" xfId="44987" xr:uid="{00000000-0005-0000-0000-0000CB530000}"/>
    <cellStyle name="Vírgula 2 3 2 4 4 2 4" xfId="15011" xr:uid="{00000000-0005-0000-0000-0000CC530000}"/>
    <cellStyle name="Vírgula 2 3 2 4 4 2 5" xfId="17987" xr:uid="{00000000-0005-0000-0000-0000CD530000}"/>
    <cellStyle name="Vírgula 2 3 2 4 4 2 6" xfId="20913" xr:uid="{00000000-0005-0000-0000-0000CE530000}"/>
    <cellStyle name="Vírgula 2 3 2 4 4 2 7" xfId="22927" xr:uid="{00000000-0005-0000-0000-0000CF530000}"/>
    <cellStyle name="Vírgula 2 3 2 4 4 2 8" xfId="26126" xr:uid="{00000000-0005-0000-0000-0000D0530000}"/>
    <cellStyle name="Vírgula 2 3 2 4 4 2 9" xfId="38449" xr:uid="{00000000-0005-0000-0000-0000D1530000}"/>
    <cellStyle name="Vírgula 2 3 2 4 4 3" xfId="7822" xr:uid="{00000000-0005-0000-0000-0000D2530000}"/>
    <cellStyle name="Vírgula 2 3 2 4 4 3 2" xfId="12156" xr:uid="{00000000-0005-0000-0000-0000D3530000}"/>
    <cellStyle name="Vírgula 2 3 2 4 4 3 2 2" xfId="34378" xr:uid="{00000000-0005-0000-0000-0000D4530000}"/>
    <cellStyle name="Vírgula 2 3 2 4 4 3 2 3" xfId="42070" xr:uid="{00000000-0005-0000-0000-0000D5530000}"/>
    <cellStyle name="Vírgula 2 3 2 4 4 3 2 4" xfId="53056" xr:uid="{00000000-0005-0000-0000-0000D6530000}"/>
    <cellStyle name="Vírgula 2 3 2 4 4 3 3" xfId="18745" xr:uid="{00000000-0005-0000-0000-0000D7530000}"/>
    <cellStyle name="Vírgula 2 3 2 4 4 3 4" xfId="28876" xr:uid="{00000000-0005-0000-0000-0000D8530000}"/>
    <cellStyle name="Vírgula 2 3 2 4 4 3 5" xfId="38448" xr:uid="{00000000-0005-0000-0000-0000D9530000}"/>
    <cellStyle name="Vírgula 2 3 2 4 4 3 6" xfId="48722" xr:uid="{00000000-0005-0000-0000-0000DA530000}"/>
    <cellStyle name="Vírgula 2 3 2 4 4 4" xfId="5555" xr:uid="{00000000-0005-0000-0000-0000DB530000}"/>
    <cellStyle name="Vírgula 2 3 2 4 4 4 2" xfId="9604" xr:uid="{00000000-0005-0000-0000-0000DC530000}"/>
    <cellStyle name="Vírgula 2 3 2 4 4 4 3" xfId="31627" xr:uid="{00000000-0005-0000-0000-0000DD530000}"/>
    <cellStyle name="Vírgula 2 3 2 4 4 4 4" xfId="40035" xr:uid="{00000000-0005-0000-0000-0000DE530000}"/>
    <cellStyle name="Vírgula 2 3 2 4 4 4 5" xfId="51506" xr:uid="{00000000-0005-0000-0000-0000DF530000}"/>
    <cellStyle name="Vírgula 2 3 2 4 4 5" xfId="13742" xr:uid="{00000000-0005-0000-0000-0000E0530000}"/>
    <cellStyle name="Vírgula 2 3 2 4 4 5 2" xfId="44116" xr:uid="{00000000-0005-0000-0000-0000E1530000}"/>
    <cellStyle name="Vírgula 2 3 2 4 4 6" xfId="15010" xr:uid="{00000000-0005-0000-0000-0000E2530000}"/>
    <cellStyle name="Vírgula 2 3 2 4 4 7" xfId="20912" xr:uid="{00000000-0005-0000-0000-0000E3530000}"/>
    <cellStyle name="Vírgula 2 3 2 4 4 8" xfId="22926" xr:uid="{00000000-0005-0000-0000-0000E4530000}"/>
    <cellStyle name="Vírgula 2 3 2 4 4 9" xfId="26125" xr:uid="{00000000-0005-0000-0000-0000E5530000}"/>
    <cellStyle name="Vírgula 2 3 2 4 5" xfId="667" xr:uid="{00000000-0005-0000-0000-0000E6530000}"/>
    <cellStyle name="Vírgula 2 3 2 4 5 10" xfId="46223" xr:uid="{00000000-0005-0000-0000-0000E7530000}"/>
    <cellStyle name="Vírgula 2 3 2 4 5 11" xfId="54155" xr:uid="{00000000-0005-0000-0000-0000E8530000}"/>
    <cellStyle name="Vírgula 2 3 2 4 5 12" xfId="3400" xr:uid="{00000000-0005-0000-0000-0000E9530000}"/>
    <cellStyle name="Vírgula 2 3 2 4 5 2" xfId="7594" xr:uid="{00000000-0005-0000-0000-0000EA530000}"/>
    <cellStyle name="Vírgula 2 3 2 4 5 2 2" xfId="17178" xr:uid="{00000000-0005-0000-0000-0000EB530000}"/>
    <cellStyle name="Vírgula 2 3 2 4 5 2 2 2" xfId="34380" xr:uid="{00000000-0005-0000-0000-0000EC530000}"/>
    <cellStyle name="Vírgula 2 3 2 4 5 2 3" xfId="19387" xr:uid="{00000000-0005-0000-0000-0000ED530000}"/>
    <cellStyle name="Vírgula 2 3 2 4 5 2 4" xfId="28878" xr:uid="{00000000-0005-0000-0000-0000EE530000}"/>
    <cellStyle name="Vírgula 2 3 2 4 5 2 5" xfId="42072" xr:uid="{00000000-0005-0000-0000-0000EF530000}"/>
    <cellStyle name="Vírgula 2 3 2 4 5 2 6" xfId="48494" xr:uid="{00000000-0005-0000-0000-0000F0530000}"/>
    <cellStyle name="Vírgula 2 3 2 4 5 3" xfId="5327" xr:uid="{00000000-0005-0000-0000-0000F1530000}"/>
    <cellStyle name="Vírgula 2 3 2 4 5 3 2" xfId="13175" xr:uid="{00000000-0005-0000-0000-0000F2530000}"/>
    <cellStyle name="Vírgula 2 3 2 4 5 3 3" xfId="31629" xr:uid="{00000000-0005-0000-0000-0000F3530000}"/>
    <cellStyle name="Vírgula 2 3 2 4 5 3 4" xfId="43888" xr:uid="{00000000-0005-0000-0000-0000F4530000}"/>
    <cellStyle name="Vírgula 2 3 2 4 5 4" xfId="15012" xr:uid="{00000000-0005-0000-0000-0000F5530000}"/>
    <cellStyle name="Vírgula 2 3 2 4 5 5" xfId="17870" xr:uid="{00000000-0005-0000-0000-0000F6530000}"/>
    <cellStyle name="Vírgula 2 3 2 4 5 6" xfId="20914" xr:uid="{00000000-0005-0000-0000-0000F7530000}"/>
    <cellStyle name="Vírgula 2 3 2 4 5 7" xfId="22928" xr:uid="{00000000-0005-0000-0000-0000F8530000}"/>
    <cellStyle name="Vírgula 2 3 2 4 5 8" xfId="26127" xr:uid="{00000000-0005-0000-0000-0000F9530000}"/>
    <cellStyle name="Vírgula 2 3 2 4 5 9" xfId="38450" xr:uid="{00000000-0005-0000-0000-0000FA530000}"/>
    <cellStyle name="Vírgula 2 3 2 4 6" xfId="1615" xr:uid="{00000000-0005-0000-0000-0000FB530000}"/>
    <cellStyle name="Vírgula 2 3 2 4 6 2" xfId="8465" xr:uid="{00000000-0005-0000-0000-0000FC530000}"/>
    <cellStyle name="Vírgula 2 3 2 4 6 2 2" xfId="34372" xr:uid="{00000000-0005-0000-0000-0000FD530000}"/>
    <cellStyle name="Vírgula 2 3 2 4 6 2 3" xfId="28870" xr:uid="{00000000-0005-0000-0000-0000FE530000}"/>
    <cellStyle name="Vírgula 2 3 2 4 6 2 4" xfId="42064" xr:uid="{00000000-0005-0000-0000-0000FF530000}"/>
    <cellStyle name="Vírgula 2 3 2 4 6 2 5" xfId="49365" xr:uid="{00000000-0005-0000-0000-000000540000}"/>
    <cellStyle name="Vírgula 2 3 2 4 6 3" xfId="16554" xr:uid="{00000000-0005-0000-0000-000001540000}"/>
    <cellStyle name="Vírgula 2 3 2 4 6 3 2" xfId="31621" xr:uid="{00000000-0005-0000-0000-000002540000}"/>
    <cellStyle name="Vírgula 2 3 2 4 6 3 3" xfId="44759" xr:uid="{00000000-0005-0000-0000-000003540000}"/>
    <cellStyle name="Vírgula 2 3 2 4 6 4" xfId="18517" xr:uid="{00000000-0005-0000-0000-000004540000}"/>
    <cellStyle name="Vírgula 2 3 2 4 6 5" xfId="26119" xr:uid="{00000000-0005-0000-0000-000005540000}"/>
    <cellStyle name="Vírgula 2 3 2 4 6 6" xfId="38442" xr:uid="{00000000-0005-0000-0000-000006540000}"/>
    <cellStyle name="Vírgula 2 3 2 4 6 7" xfId="47166" xr:uid="{00000000-0005-0000-0000-000007540000}"/>
    <cellStyle name="Vírgula 2 3 2 4 6 8" xfId="55092" xr:uid="{00000000-0005-0000-0000-000008540000}"/>
    <cellStyle name="Vírgula 2 3 2 4 6 9" xfId="6266" xr:uid="{00000000-0005-0000-0000-000009540000}"/>
    <cellStyle name="Vírgula 2 3 2 4 7" xfId="7194" xr:uid="{00000000-0005-0000-0000-00000A540000}"/>
    <cellStyle name="Vírgula 2 3 2 4 7 2" xfId="11271" xr:uid="{00000000-0005-0000-0000-00000B540000}"/>
    <cellStyle name="Vírgula 2 3 2 4 7 2 2" xfId="33100" xr:uid="{00000000-0005-0000-0000-00000C540000}"/>
    <cellStyle name="Vírgula 2 3 2 4 7 2 3" xfId="40792" xr:uid="{00000000-0005-0000-0000-00000D540000}"/>
    <cellStyle name="Vírgula 2 3 2 4 7 2 4" xfId="52253" xr:uid="{00000000-0005-0000-0000-00000E540000}"/>
    <cellStyle name="Vírgula 2 3 2 4 7 3" xfId="27598" xr:uid="{00000000-0005-0000-0000-00000F540000}"/>
    <cellStyle name="Vírgula 2 3 2 4 7 4" xfId="36921" xr:uid="{00000000-0005-0000-0000-000010540000}"/>
    <cellStyle name="Vírgula 2 3 2 4 7 5" xfId="48094" xr:uid="{00000000-0005-0000-0000-000011540000}"/>
    <cellStyle name="Vírgula 2 3 2 4 8" xfId="4854" xr:uid="{00000000-0005-0000-0000-000012540000}"/>
    <cellStyle name="Vírgula 2 3 2 4 8 2" xfId="9294" xr:uid="{00000000-0005-0000-0000-000013540000}"/>
    <cellStyle name="Vírgula 2 3 2 4 8 2 2" xfId="50219" xr:uid="{00000000-0005-0000-0000-000014540000}"/>
    <cellStyle name="Vírgula 2 3 2 4 8 3" xfId="30349" xr:uid="{00000000-0005-0000-0000-000015540000}"/>
    <cellStyle name="Vírgula 2 3 2 4 8 4" xfId="39807" xr:uid="{00000000-0005-0000-0000-000016540000}"/>
    <cellStyle name="Vírgula 2 3 2 4 8 5" xfId="51109" xr:uid="{00000000-0005-0000-0000-000017540000}"/>
    <cellStyle name="Vírgula 2 3 2 4 9" xfId="9338" xr:uid="{00000000-0005-0000-0000-000018540000}"/>
    <cellStyle name="Vírgula 2 3 2 4 9 2" xfId="43486" xr:uid="{00000000-0005-0000-0000-000019540000}"/>
    <cellStyle name="Vírgula 2 3 2 4 9 3" xfId="50899" xr:uid="{00000000-0005-0000-0000-00001A540000}"/>
    <cellStyle name="Vírgula 2 3 2 5" xfId="122" xr:uid="{00000000-0005-0000-0000-00001B540000}"/>
    <cellStyle name="Vírgula 2 3 2 5 10" xfId="15013" xr:uid="{00000000-0005-0000-0000-00001C540000}"/>
    <cellStyle name="Vírgula 2 3 2 5 11" xfId="20915" xr:uid="{00000000-0005-0000-0000-00001D540000}"/>
    <cellStyle name="Vírgula 2 3 2 5 12" xfId="22929" xr:uid="{00000000-0005-0000-0000-00001E540000}"/>
    <cellStyle name="Vírgula 2 3 2 5 13" xfId="24404" xr:uid="{00000000-0005-0000-0000-00001F540000}"/>
    <cellStyle name="Vírgula 2 3 2 5 14" xfId="35981" xr:uid="{00000000-0005-0000-0000-000020540000}"/>
    <cellStyle name="Vírgula 2 3 2 5 15" xfId="45679" xr:uid="{00000000-0005-0000-0000-000021540000}"/>
    <cellStyle name="Vírgula 2 3 2 5 16" xfId="53612" xr:uid="{00000000-0005-0000-0000-000022540000}"/>
    <cellStyle name="Vírgula 2 3 2 5 17" xfId="3401" xr:uid="{00000000-0005-0000-0000-000023540000}"/>
    <cellStyle name="Vírgula 2 3 2 5 2" xfId="403" xr:uid="{00000000-0005-0000-0000-000024540000}"/>
    <cellStyle name="Vírgula 2 3 2 5 2 10" xfId="24680" xr:uid="{00000000-0005-0000-0000-000025540000}"/>
    <cellStyle name="Vírgula 2 3 2 5 2 11" xfId="36245" xr:uid="{00000000-0005-0000-0000-000026540000}"/>
    <cellStyle name="Vírgula 2 3 2 5 2 12" xfId="45959" xr:uid="{00000000-0005-0000-0000-000027540000}"/>
    <cellStyle name="Vírgula 2 3 2 5 2 13" xfId="53891" xr:uid="{00000000-0005-0000-0000-000028540000}"/>
    <cellStyle name="Vírgula 2 3 2 5 2 14" xfId="3402" xr:uid="{00000000-0005-0000-0000-000029540000}"/>
    <cellStyle name="Vírgula 2 3 2 5 2 2" xfId="1078" xr:uid="{00000000-0005-0000-0000-00002A540000}"/>
    <cellStyle name="Vírgula 2 3 2 5 2 2 10" xfId="46634" xr:uid="{00000000-0005-0000-0000-00002B540000}"/>
    <cellStyle name="Vírgula 2 3 2 5 2 2 11" xfId="54566" xr:uid="{00000000-0005-0000-0000-00002C540000}"/>
    <cellStyle name="Vírgula 2 3 2 5 2 2 12" xfId="3403" xr:uid="{00000000-0005-0000-0000-00002D540000}"/>
    <cellStyle name="Vírgula 2 3 2 5 2 2 2" xfId="7993" xr:uid="{00000000-0005-0000-0000-00002E540000}"/>
    <cellStyle name="Vírgula 2 3 2 5 2 2 2 2" xfId="17179" xr:uid="{00000000-0005-0000-0000-00002F540000}"/>
    <cellStyle name="Vírgula 2 3 2 5 2 2 2 2 2" xfId="34383" xr:uid="{00000000-0005-0000-0000-000030540000}"/>
    <cellStyle name="Vírgula 2 3 2 5 2 2 2 3" xfId="19786" xr:uid="{00000000-0005-0000-0000-000031540000}"/>
    <cellStyle name="Vírgula 2 3 2 5 2 2 2 4" xfId="28881" xr:uid="{00000000-0005-0000-0000-000032540000}"/>
    <cellStyle name="Vírgula 2 3 2 5 2 2 2 5" xfId="42075" xr:uid="{00000000-0005-0000-0000-000033540000}"/>
    <cellStyle name="Vírgula 2 3 2 5 2 2 2 6" xfId="48893" xr:uid="{00000000-0005-0000-0000-000034540000}"/>
    <cellStyle name="Vírgula 2 3 2 5 2 2 3" xfId="5738" xr:uid="{00000000-0005-0000-0000-000035540000}"/>
    <cellStyle name="Vírgula 2 3 2 5 2 2 3 2" xfId="16786" xr:uid="{00000000-0005-0000-0000-000036540000}"/>
    <cellStyle name="Vírgula 2 3 2 5 2 2 3 3" xfId="31632" xr:uid="{00000000-0005-0000-0000-000037540000}"/>
    <cellStyle name="Vírgula 2 3 2 5 2 2 3 4" xfId="44287" xr:uid="{00000000-0005-0000-0000-000038540000}"/>
    <cellStyle name="Vírgula 2 3 2 5 2 2 4" xfId="15015" xr:uid="{00000000-0005-0000-0000-000039540000}"/>
    <cellStyle name="Vírgula 2 3 2 5 2 2 5" xfId="18101" xr:uid="{00000000-0005-0000-0000-00003A540000}"/>
    <cellStyle name="Vírgula 2 3 2 5 2 2 6" xfId="20917" xr:uid="{00000000-0005-0000-0000-00003B540000}"/>
    <cellStyle name="Vírgula 2 3 2 5 2 2 7" xfId="22931" xr:uid="{00000000-0005-0000-0000-00003C540000}"/>
    <cellStyle name="Vírgula 2 3 2 5 2 2 8" xfId="26130" xr:uid="{00000000-0005-0000-0000-00003D540000}"/>
    <cellStyle name="Vírgula 2 3 2 5 2 2 9" xfId="38453" xr:uid="{00000000-0005-0000-0000-00003E540000}"/>
    <cellStyle name="Vírgula 2 3 2 5 2 3" xfId="2014" xr:uid="{00000000-0005-0000-0000-00003F540000}"/>
    <cellStyle name="Vírgula 2 3 2 5 2 3 2" xfId="8864" xr:uid="{00000000-0005-0000-0000-000040540000}"/>
    <cellStyle name="Vírgula 2 3 2 5 2 3 2 2" xfId="34382" xr:uid="{00000000-0005-0000-0000-000041540000}"/>
    <cellStyle name="Vírgula 2 3 2 5 2 3 2 3" xfId="28880" xr:uid="{00000000-0005-0000-0000-000042540000}"/>
    <cellStyle name="Vírgula 2 3 2 5 2 3 2 4" xfId="42074" xr:uid="{00000000-0005-0000-0000-000043540000}"/>
    <cellStyle name="Vírgula 2 3 2 5 2 3 2 5" xfId="49764" xr:uid="{00000000-0005-0000-0000-000044540000}"/>
    <cellStyle name="Vírgula 2 3 2 5 2 3 3" xfId="10530" xr:uid="{00000000-0005-0000-0000-000045540000}"/>
    <cellStyle name="Vírgula 2 3 2 5 2 3 3 2" xfId="31631" xr:uid="{00000000-0005-0000-0000-000046540000}"/>
    <cellStyle name="Vírgula 2 3 2 5 2 3 3 3" xfId="45158" xr:uid="{00000000-0005-0000-0000-000047540000}"/>
    <cellStyle name="Vírgula 2 3 2 5 2 3 4" xfId="18916" xr:uid="{00000000-0005-0000-0000-000048540000}"/>
    <cellStyle name="Vírgula 2 3 2 5 2 3 5" xfId="26129" xr:uid="{00000000-0005-0000-0000-000049540000}"/>
    <cellStyle name="Vírgula 2 3 2 5 2 3 6" xfId="38452" xr:uid="{00000000-0005-0000-0000-00004A540000}"/>
    <cellStyle name="Vírgula 2 3 2 5 2 3 7" xfId="47565" xr:uid="{00000000-0005-0000-0000-00004B540000}"/>
    <cellStyle name="Vírgula 2 3 2 5 2 3 8" xfId="55491" xr:uid="{00000000-0005-0000-0000-00004C540000}"/>
    <cellStyle name="Vírgula 2 3 2 5 2 3 9" xfId="6665" xr:uid="{00000000-0005-0000-0000-00004D540000}"/>
    <cellStyle name="Vírgula 2 3 2 5 2 4" xfId="7366" xr:uid="{00000000-0005-0000-0000-00004E540000}"/>
    <cellStyle name="Vírgula 2 3 2 5 2 4 2" xfId="11442" xr:uid="{00000000-0005-0000-0000-00004F540000}"/>
    <cellStyle name="Vírgula 2 3 2 5 2 4 2 2" xfId="33271" xr:uid="{00000000-0005-0000-0000-000050540000}"/>
    <cellStyle name="Vírgula 2 3 2 5 2 4 2 3" xfId="40963" xr:uid="{00000000-0005-0000-0000-000051540000}"/>
    <cellStyle name="Vírgula 2 3 2 5 2 4 2 4" xfId="52424" xr:uid="{00000000-0005-0000-0000-000052540000}"/>
    <cellStyle name="Vírgula 2 3 2 5 2 4 3" xfId="27769" xr:uid="{00000000-0005-0000-0000-000053540000}"/>
    <cellStyle name="Vírgula 2 3 2 5 2 4 4" xfId="37092" xr:uid="{00000000-0005-0000-0000-000054540000}"/>
    <cellStyle name="Vírgula 2 3 2 5 2 4 5" xfId="48266" xr:uid="{00000000-0005-0000-0000-000055540000}"/>
    <cellStyle name="Vírgula 2 3 2 5 2 5" xfId="5063" xr:uid="{00000000-0005-0000-0000-000056540000}"/>
    <cellStyle name="Vírgula 2 3 2 5 2 5 2" xfId="30520" xr:uid="{00000000-0005-0000-0000-000057540000}"/>
    <cellStyle name="Vírgula 2 3 2 5 2 5 3" xfId="40206" xr:uid="{00000000-0005-0000-0000-000058540000}"/>
    <cellStyle name="Vírgula 2 3 2 5 2 5 4" xfId="51677" xr:uid="{00000000-0005-0000-0000-000059540000}"/>
    <cellStyle name="Vírgula 2 3 2 5 2 6" xfId="13913" xr:uid="{00000000-0005-0000-0000-00005A540000}"/>
    <cellStyle name="Vírgula 2 3 2 5 2 6 2" xfId="43660" xr:uid="{00000000-0005-0000-0000-00005B540000}"/>
    <cellStyle name="Vírgula 2 3 2 5 2 7" xfId="15014" xr:uid="{00000000-0005-0000-0000-00005C540000}"/>
    <cellStyle name="Vírgula 2 3 2 5 2 8" xfId="20916" xr:uid="{00000000-0005-0000-0000-00005D540000}"/>
    <cellStyle name="Vírgula 2 3 2 5 2 9" xfId="22930" xr:uid="{00000000-0005-0000-0000-00005E540000}"/>
    <cellStyle name="Vírgula 2 3 2 5 3" xfId="1318" xr:uid="{00000000-0005-0000-0000-00005F540000}"/>
    <cellStyle name="Vírgula 2 3 2 5 3 10" xfId="24956" xr:uid="{00000000-0005-0000-0000-000060540000}"/>
    <cellStyle name="Vírgula 2 3 2 5 3 11" xfId="36521" xr:uid="{00000000-0005-0000-0000-000061540000}"/>
    <cellStyle name="Vírgula 2 3 2 5 3 12" xfId="46874" xr:uid="{00000000-0005-0000-0000-000062540000}"/>
    <cellStyle name="Vírgula 2 3 2 5 3 13" xfId="54806" xr:uid="{00000000-0005-0000-0000-000063540000}"/>
    <cellStyle name="Vírgula 2 3 2 5 3 14" xfId="3404" xr:uid="{00000000-0005-0000-0000-000064540000}"/>
    <cellStyle name="Vírgula 2 3 2 5 3 2" xfId="2242" xr:uid="{00000000-0005-0000-0000-000065540000}"/>
    <cellStyle name="Vírgula 2 3 2 5 3 2 10" xfId="47793" xr:uid="{00000000-0005-0000-0000-000066540000}"/>
    <cellStyle name="Vírgula 2 3 2 5 3 2 11" xfId="55719" xr:uid="{00000000-0005-0000-0000-000067540000}"/>
    <cellStyle name="Vírgula 2 3 2 5 3 2 12" xfId="3405" xr:uid="{00000000-0005-0000-0000-000068540000}"/>
    <cellStyle name="Vírgula 2 3 2 5 3 2 2" xfId="9092" xr:uid="{00000000-0005-0000-0000-000069540000}"/>
    <cellStyle name="Vírgula 2 3 2 5 3 2 2 2" xfId="17180" xr:uid="{00000000-0005-0000-0000-00006A540000}"/>
    <cellStyle name="Vírgula 2 3 2 5 3 2 2 2 2" xfId="34385" xr:uid="{00000000-0005-0000-0000-00006B540000}"/>
    <cellStyle name="Vírgula 2 3 2 5 3 2 2 3" xfId="20014" xr:uid="{00000000-0005-0000-0000-00006C540000}"/>
    <cellStyle name="Vírgula 2 3 2 5 3 2 2 4" xfId="28883" xr:uid="{00000000-0005-0000-0000-00006D540000}"/>
    <cellStyle name="Vírgula 2 3 2 5 3 2 2 5" xfId="42077" xr:uid="{00000000-0005-0000-0000-00006E540000}"/>
    <cellStyle name="Vírgula 2 3 2 5 3 2 2 6" xfId="49992" xr:uid="{00000000-0005-0000-0000-00006F540000}"/>
    <cellStyle name="Vírgula 2 3 2 5 3 2 3" xfId="6893" xr:uid="{00000000-0005-0000-0000-000070540000}"/>
    <cellStyle name="Vírgula 2 3 2 5 3 2 3 2" xfId="12770" xr:uid="{00000000-0005-0000-0000-000071540000}"/>
    <cellStyle name="Vírgula 2 3 2 5 3 2 3 3" xfId="31634" xr:uid="{00000000-0005-0000-0000-000072540000}"/>
    <cellStyle name="Vírgula 2 3 2 5 3 2 3 4" xfId="45386" xr:uid="{00000000-0005-0000-0000-000073540000}"/>
    <cellStyle name="Vírgula 2 3 2 5 3 2 4" xfId="15017" xr:uid="{00000000-0005-0000-0000-000074540000}"/>
    <cellStyle name="Vírgula 2 3 2 5 3 2 5" xfId="18272" xr:uid="{00000000-0005-0000-0000-000075540000}"/>
    <cellStyle name="Vírgula 2 3 2 5 3 2 6" xfId="20919" xr:uid="{00000000-0005-0000-0000-000076540000}"/>
    <cellStyle name="Vírgula 2 3 2 5 3 2 7" xfId="22933" xr:uid="{00000000-0005-0000-0000-000077540000}"/>
    <cellStyle name="Vírgula 2 3 2 5 3 2 8" xfId="26132" xr:uid="{00000000-0005-0000-0000-000078540000}"/>
    <cellStyle name="Vírgula 2 3 2 5 3 2 9" xfId="38455" xr:uid="{00000000-0005-0000-0000-000079540000}"/>
    <cellStyle name="Vírgula 2 3 2 5 3 3" xfId="8221" xr:uid="{00000000-0005-0000-0000-00007A540000}"/>
    <cellStyle name="Vírgula 2 3 2 5 3 3 2" xfId="12158" xr:uid="{00000000-0005-0000-0000-00007B540000}"/>
    <cellStyle name="Vírgula 2 3 2 5 3 3 2 2" xfId="34384" xr:uid="{00000000-0005-0000-0000-00007C540000}"/>
    <cellStyle name="Vírgula 2 3 2 5 3 3 2 3" xfId="28882" xr:uid="{00000000-0005-0000-0000-00007D540000}"/>
    <cellStyle name="Vírgula 2 3 2 5 3 3 2 4" xfId="42076" xr:uid="{00000000-0005-0000-0000-00007E540000}"/>
    <cellStyle name="Vírgula 2 3 2 5 3 3 2 5" xfId="53058" xr:uid="{00000000-0005-0000-0000-00007F540000}"/>
    <cellStyle name="Vírgula 2 3 2 5 3 3 3" xfId="12085" xr:uid="{00000000-0005-0000-0000-000080540000}"/>
    <cellStyle name="Vírgula 2 3 2 5 3 3 3 2" xfId="31633" xr:uid="{00000000-0005-0000-0000-000081540000}"/>
    <cellStyle name="Vírgula 2 3 2 5 3 3 4" xfId="19144" xr:uid="{00000000-0005-0000-0000-000082540000}"/>
    <cellStyle name="Vírgula 2 3 2 5 3 3 5" xfId="26131" xr:uid="{00000000-0005-0000-0000-000083540000}"/>
    <cellStyle name="Vírgula 2 3 2 5 3 3 6" xfId="38454" xr:uid="{00000000-0005-0000-0000-000084540000}"/>
    <cellStyle name="Vírgula 2 3 2 5 3 3 7" xfId="49121" xr:uid="{00000000-0005-0000-0000-000085540000}"/>
    <cellStyle name="Vírgula 2 3 2 5 3 4" xfId="5978" xr:uid="{00000000-0005-0000-0000-000086540000}"/>
    <cellStyle name="Vírgula 2 3 2 5 3 4 2" xfId="11670" xr:uid="{00000000-0005-0000-0000-000087540000}"/>
    <cellStyle name="Vírgula 2 3 2 5 3 4 2 2" xfId="33499" xr:uid="{00000000-0005-0000-0000-000088540000}"/>
    <cellStyle name="Vírgula 2 3 2 5 3 4 2 3" xfId="41191" xr:uid="{00000000-0005-0000-0000-000089540000}"/>
    <cellStyle name="Vírgula 2 3 2 5 3 4 2 4" xfId="52652" xr:uid="{00000000-0005-0000-0000-00008A540000}"/>
    <cellStyle name="Vírgula 2 3 2 5 3 4 3" xfId="27997" xr:uid="{00000000-0005-0000-0000-00008B540000}"/>
    <cellStyle name="Vírgula 2 3 2 5 3 4 4" xfId="37320" xr:uid="{00000000-0005-0000-0000-00008C540000}"/>
    <cellStyle name="Vírgula 2 3 2 5 3 4 5" xfId="50272" xr:uid="{00000000-0005-0000-0000-00008D540000}"/>
    <cellStyle name="Vírgula 2 3 2 5 3 5" xfId="10926" xr:uid="{00000000-0005-0000-0000-00008E540000}"/>
    <cellStyle name="Vírgula 2 3 2 5 3 5 2" xfId="30748" xr:uid="{00000000-0005-0000-0000-00008F540000}"/>
    <cellStyle name="Vírgula 2 3 2 5 3 5 3" xfId="40434" xr:uid="{00000000-0005-0000-0000-000090540000}"/>
    <cellStyle name="Vírgula 2 3 2 5 3 5 4" xfId="51905" xr:uid="{00000000-0005-0000-0000-000091540000}"/>
    <cellStyle name="Vírgula 2 3 2 5 3 6" xfId="14141" xr:uid="{00000000-0005-0000-0000-000092540000}"/>
    <cellStyle name="Vírgula 2 3 2 5 3 6 2" xfId="44515" xr:uid="{00000000-0005-0000-0000-000093540000}"/>
    <cellStyle name="Vírgula 2 3 2 5 3 7" xfId="15016" xr:uid="{00000000-0005-0000-0000-000094540000}"/>
    <cellStyle name="Vírgula 2 3 2 5 3 8" xfId="20918" xr:uid="{00000000-0005-0000-0000-000095540000}"/>
    <cellStyle name="Vírgula 2 3 2 5 3 9" xfId="22932" xr:uid="{00000000-0005-0000-0000-000096540000}"/>
    <cellStyle name="Vírgula 2 3 2 5 4" xfId="838" xr:uid="{00000000-0005-0000-0000-000097540000}"/>
    <cellStyle name="Vírgula 2 3 2 5 4 10" xfId="46394" xr:uid="{00000000-0005-0000-0000-000098540000}"/>
    <cellStyle name="Vírgula 2 3 2 5 4 11" xfId="54326" xr:uid="{00000000-0005-0000-0000-000099540000}"/>
    <cellStyle name="Vírgula 2 3 2 5 4 12" xfId="3406" xr:uid="{00000000-0005-0000-0000-00009A540000}"/>
    <cellStyle name="Vírgula 2 3 2 5 4 2" xfId="7765" xr:uid="{00000000-0005-0000-0000-00009B540000}"/>
    <cellStyle name="Vírgula 2 3 2 5 4 2 2" xfId="13011" xr:uid="{00000000-0005-0000-0000-00009C540000}"/>
    <cellStyle name="Vírgula 2 3 2 5 4 2 2 2" xfId="34386" xr:uid="{00000000-0005-0000-0000-00009D540000}"/>
    <cellStyle name="Vírgula 2 3 2 5 4 2 3" xfId="16579" xr:uid="{00000000-0005-0000-0000-00009E540000}"/>
    <cellStyle name="Vírgula 2 3 2 5 4 2 4" xfId="19558" xr:uid="{00000000-0005-0000-0000-00009F540000}"/>
    <cellStyle name="Vírgula 2 3 2 5 4 2 5" xfId="28884" xr:uid="{00000000-0005-0000-0000-0000A0540000}"/>
    <cellStyle name="Vírgula 2 3 2 5 4 2 6" xfId="42078" xr:uid="{00000000-0005-0000-0000-0000A1540000}"/>
    <cellStyle name="Vírgula 2 3 2 5 4 2 7" xfId="48665" xr:uid="{00000000-0005-0000-0000-0000A2540000}"/>
    <cellStyle name="Vírgula 2 3 2 5 4 3" xfId="5498" xr:uid="{00000000-0005-0000-0000-0000A3540000}"/>
    <cellStyle name="Vírgula 2 3 2 5 4 3 2" xfId="13089" xr:uid="{00000000-0005-0000-0000-0000A4540000}"/>
    <cellStyle name="Vírgula 2 3 2 5 4 3 3" xfId="31635" xr:uid="{00000000-0005-0000-0000-0000A5540000}"/>
    <cellStyle name="Vírgula 2 3 2 5 4 3 4" xfId="44059" xr:uid="{00000000-0005-0000-0000-0000A6540000}"/>
    <cellStyle name="Vírgula 2 3 2 5 4 4" xfId="13685" xr:uid="{00000000-0005-0000-0000-0000A7540000}"/>
    <cellStyle name="Vírgula 2 3 2 5 4 5" xfId="15018" xr:uid="{00000000-0005-0000-0000-0000A8540000}"/>
    <cellStyle name="Vírgula 2 3 2 5 4 6" xfId="20920" xr:uid="{00000000-0005-0000-0000-0000A9540000}"/>
    <cellStyle name="Vírgula 2 3 2 5 4 7" xfId="22934" xr:uid="{00000000-0005-0000-0000-0000AA540000}"/>
    <cellStyle name="Vírgula 2 3 2 5 4 8" xfId="26133" xr:uid="{00000000-0005-0000-0000-0000AB540000}"/>
    <cellStyle name="Vírgula 2 3 2 5 4 9" xfId="38456" xr:uid="{00000000-0005-0000-0000-0000AC540000}"/>
    <cellStyle name="Vírgula 2 3 2 5 5" xfId="1786" xr:uid="{00000000-0005-0000-0000-0000AD540000}"/>
    <cellStyle name="Vírgula 2 3 2 5 5 10" xfId="47337" xr:uid="{00000000-0005-0000-0000-0000AE540000}"/>
    <cellStyle name="Vírgula 2 3 2 5 5 11" xfId="55263" xr:uid="{00000000-0005-0000-0000-0000AF540000}"/>
    <cellStyle name="Vírgula 2 3 2 5 5 12" xfId="3407" xr:uid="{00000000-0005-0000-0000-0000B0540000}"/>
    <cellStyle name="Vírgula 2 3 2 5 5 2" xfId="8636" xr:uid="{00000000-0005-0000-0000-0000B1540000}"/>
    <cellStyle name="Vírgula 2 3 2 5 5 2 2" xfId="17181" xr:uid="{00000000-0005-0000-0000-0000B2540000}"/>
    <cellStyle name="Vírgula 2 3 2 5 5 2 2 2" xfId="34387" xr:uid="{00000000-0005-0000-0000-0000B3540000}"/>
    <cellStyle name="Vírgula 2 3 2 5 5 2 3" xfId="28885" xr:uid="{00000000-0005-0000-0000-0000B4540000}"/>
    <cellStyle name="Vírgula 2 3 2 5 5 2 4" xfId="42079" xr:uid="{00000000-0005-0000-0000-0000B5540000}"/>
    <cellStyle name="Vírgula 2 3 2 5 5 2 5" xfId="49536" xr:uid="{00000000-0005-0000-0000-0000B6540000}"/>
    <cellStyle name="Vírgula 2 3 2 5 5 3" xfId="6437" xr:uid="{00000000-0005-0000-0000-0000B7540000}"/>
    <cellStyle name="Vírgula 2 3 2 5 5 3 2" xfId="31636" xr:uid="{00000000-0005-0000-0000-0000B8540000}"/>
    <cellStyle name="Vírgula 2 3 2 5 5 3 3" xfId="44930" xr:uid="{00000000-0005-0000-0000-0000B9540000}"/>
    <cellStyle name="Vírgula 2 3 2 5 5 4" xfId="15019" xr:uid="{00000000-0005-0000-0000-0000BA540000}"/>
    <cellStyle name="Vírgula 2 3 2 5 5 5" xfId="18688" xr:uid="{00000000-0005-0000-0000-0000BB540000}"/>
    <cellStyle name="Vírgula 2 3 2 5 5 6" xfId="20921" xr:uid="{00000000-0005-0000-0000-0000BC540000}"/>
    <cellStyle name="Vírgula 2 3 2 5 5 7" xfId="22935" xr:uid="{00000000-0005-0000-0000-0000BD540000}"/>
    <cellStyle name="Vírgula 2 3 2 5 5 8" xfId="26134" xr:uid="{00000000-0005-0000-0000-0000BE540000}"/>
    <cellStyle name="Vírgula 2 3 2 5 5 9" xfId="38457" xr:uid="{00000000-0005-0000-0000-0000BF540000}"/>
    <cellStyle name="Vírgula 2 3 2 5 6" xfId="7137" xr:uid="{00000000-0005-0000-0000-0000C0540000}"/>
    <cellStyle name="Vírgula 2 3 2 5 6 2" xfId="12157" xr:uid="{00000000-0005-0000-0000-0000C1540000}"/>
    <cellStyle name="Vírgula 2 3 2 5 6 2 2" xfId="34381" xr:uid="{00000000-0005-0000-0000-0000C2540000}"/>
    <cellStyle name="Vírgula 2 3 2 5 6 2 3" xfId="28879" xr:uid="{00000000-0005-0000-0000-0000C3540000}"/>
    <cellStyle name="Vírgula 2 3 2 5 6 2 4" xfId="42073" xr:uid="{00000000-0005-0000-0000-0000C4540000}"/>
    <cellStyle name="Vírgula 2 3 2 5 6 2 5" xfId="53057" xr:uid="{00000000-0005-0000-0000-0000C5540000}"/>
    <cellStyle name="Vírgula 2 3 2 5 6 3" xfId="13053" xr:uid="{00000000-0005-0000-0000-0000C6540000}"/>
    <cellStyle name="Vírgula 2 3 2 5 6 3 2" xfId="31630" xr:uid="{00000000-0005-0000-0000-0000C7540000}"/>
    <cellStyle name="Vírgula 2 3 2 5 6 4" xfId="26128" xr:uid="{00000000-0005-0000-0000-0000C8540000}"/>
    <cellStyle name="Vírgula 2 3 2 5 6 5" xfId="38451" xr:uid="{00000000-0005-0000-0000-0000C9540000}"/>
    <cellStyle name="Vírgula 2 3 2 5 6 6" xfId="48037" xr:uid="{00000000-0005-0000-0000-0000CA540000}"/>
    <cellStyle name="Vírgula 2 3 2 5 7" xfId="4785" xr:uid="{00000000-0005-0000-0000-0000CB540000}"/>
    <cellStyle name="Vírgula 2 3 2 5 7 2" xfId="11214" xr:uid="{00000000-0005-0000-0000-0000CC540000}"/>
    <cellStyle name="Vírgula 2 3 2 5 7 2 2" xfId="33043" xr:uid="{00000000-0005-0000-0000-0000CD540000}"/>
    <cellStyle name="Vírgula 2 3 2 5 7 2 3" xfId="40735" xr:uid="{00000000-0005-0000-0000-0000CE540000}"/>
    <cellStyle name="Vírgula 2 3 2 5 7 2 4" xfId="52196" xr:uid="{00000000-0005-0000-0000-0000CF540000}"/>
    <cellStyle name="Vírgula 2 3 2 5 7 3" xfId="27541" xr:uid="{00000000-0005-0000-0000-0000D0540000}"/>
    <cellStyle name="Vírgula 2 3 2 5 7 4" xfId="36864" xr:uid="{00000000-0005-0000-0000-0000D1540000}"/>
    <cellStyle name="Vírgula 2 3 2 5 7 5" xfId="50596" xr:uid="{00000000-0005-0000-0000-0000D2540000}"/>
    <cellStyle name="Vírgula 2 3 2 5 8" xfId="9679" xr:uid="{00000000-0005-0000-0000-0000D3540000}"/>
    <cellStyle name="Vírgula 2 3 2 5 8 2" xfId="30292" xr:uid="{00000000-0005-0000-0000-0000D4540000}"/>
    <cellStyle name="Vírgula 2 3 2 5 8 3" xfId="39978" xr:uid="{00000000-0005-0000-0000-0000D5540000}"/>
    <cellStyle name="Vírgula 2 3 2 5 8 4" xfId="51402" xr:uid="{00000000-0005-0000-0000-0000D6540000}"/>
    <cellStyle name="Vírgula 2 3 2 5 9" xfId="13407" xr:uid="{00000000-0005-0000-0000-0000D7540000}"/>
    <cellStyle name="Vírgula 2 3 2 5 9 2" xfId="43429" xr:uid="{00000000-0005-0000-0000-0000D8540000}"/>
    <cellStyle name="Vírgula 2 3 2 6" xfId="260" xr:uid="{00000000-0005-0000-0000-0000D9540000}"/>
    <cellStyle name="Vírgula 2 3 2 6 10" xfId="15020" xr:uid="{00000000-0005-0000-0000-0000DA540000}"/>
    <cellStyle name="Vírgula 2 3 2 6 11" xfId="20922" xr:uid="{00000000-0005-0000-0000-0000DB540000}"/>
    <cellStyle name="Vírgula 2 3 2 6 12" xfId="22936" xr:uid="{00000000-0005-0000-0000-0000DC540000}"/>
    <cellStyle name="Vírgula 2 3 2 6 13" xfId="24542" xr:uid="{00000000-0005-0000-0000-0000DD540000}"/>
    <cellStyle name="Vírgula 2 3 2 6 14" xfId="36107" xr:uid="{00000000-0005-0000-0000-0000DE540000}"/>
    <cellStyle name="Vírgula 2 3 2 6 15" xfId="45817" xr:uid="{00000000-0005-0000-0000-0000DF540000}"/>
    <cellStyle name="Vírgula 2 3 2 6 16" xfId="53750" xr:uid="{00000000-0005-0000-0000-0000E0540000}"/>
    <cellStyle name="Vírgula 2 3 2 6 17" xfId="3408" xr:uid="{00000000-0005-0000-0000-0000E1540000}"/>
    <cellStyle name="Vírgula 2 3 2 6 2" xfId="541" xr:uid="{00000000-0005-0000-0000-0000E2540000}"/>
    <cellStyle name="Vírgula 2 3 2 6 2 10" xfId="24818" xr:uid="{00000000-0005-0000-0000-0000E3540000}"/>
    <cellStyle name="Vírgula 2 3 2 6 2 11" xfId="36383" xr:uid="{00000000-0005-0000-0000-0000E4540000}"/>
    <cellStyle name="Vírgula 2 3 2 6 2 12" xfId="46097" xr:uid="{00000000-0005-0000-0000-0000E5540000}"/>
    <cellStyle name="Vírgula 2 3 2 6 2 13" xfId="54029" xr:uid="{00000000-0005-0000-0000-0000E6540000}"/>
    <cellStyle name="Vírgula 2 3 2 6 2 14" xfId="3409" xr:uid="{00000000-0005-0000-0000-0000E7540000}"/>
    <cellStyle name="Vírgula 2 3 2 6 2 2" xfId="1192" xr:uid="{00000000-0005-0000-0000-0000E8540000}"/>
    <cellStyle name="Vírgula 2 3 2 6 2 2 10" xfId="46748" xr:uid="{00000000-0005-0000-0000-0000E9540000}"/>
    <cellStyle name="Vírgula 2 3 2 6 2 2 11" xfId="54680" xr:uid="{00000000-0005-0000-0000-0000EA540000}"/>
    <cellStyle name="Vírgula 2 3 2 6 2 2 12" xfId="3410" xr:uid="{00000000-0005-0000-0000-0000EB540000}"/>
    <cellStyle name="Vírgula 2 3 2 6 2 2 2" xfId="8107" xr:uid="{00000000-0005-0000-0000-0000EC540000}"/>
    <cellStyle name="Vírgula 2 3 2 6 2 2 2 2" xfId="17182" xr:uid="{00000000-0005-0000-0000-0000ED540000}"/>
    <cellStyle name="Vírgula 2 3 2 6 2 2 2 2 2" xfId="34390" xr:uid="{00000000-0005-0000-0000-0000EE540000}"/>
    <cellStyle name="Vírgula 2 3 2 6 2 2 2 3" xfId="19900" xr:uid="{00000000-0005-0000-0000-0000EF540000}"/>
    <cellStyle name="Vírgula 2 3 2 6 2 2 2 4" xfId="28888" xr:uid="{00000000-0005-0000-0000-0000F0540000}"/>
    <cellStyle name="Vírgula 2 3 2 6 2 2 2 5" xfId="42082" xr:uid="{00000000-0005-0000-0000-0000F1540000}"/>
    <cellStyle name="Vírgula 2 3 2 6 2 2 2 6" xfId="49007" xr:uid="{00000000-0005-0000-0000-0000F2540000}"/>
    <cellStyle name="Vírgula 2 3 2 6 2 2 3" xfId="5852" xr:uid="{00000000-0005-0000-0000-0000F3540000}"/>
    <cellStyle name="Vírgula 2 3 2 6 2 2 3 2" xfId="13149" xr:uid="{00000000-0005-0000-0000-0000F4540000}"/>
    <cellStyle name="Vírgula 2 3 2 6 2 2 3 3" xfId="31639" xr:uid="{00000000-0005-0000-0000-0000F5540000}"/>
    <cellStyle name="Vírgula 2 3 2 6 2 2 3 4" xfId="44401" xr:uid="{00000000-0005-0000-0000-0000F6540000}"/>
    <cellStyle name="Vírgula 2 3 2 6 2 2 4" xfId="15022" xr:uid="{00000000-0005-0000-0000-0000F7540000}"/>
    <cellStyle name="Vírgula 2 3 2 6 2 2 5" xfId="18158" xr:uid="{00000000-0005-0000-0000-0000F8540000}"/>
    <cellStyle name="Vírgula 2 3 2 6 2 2 6" xfId="20924" xr:uid="{00000000-0005-0000-0000-0000F9540000}"/>
    <cellStyle name="Vírgula 2 3 2 6 2 2 7" xfId="22938" xr:uid="{00000000-0005-0000-0000-0000FA540000}"/>
    <cellStyle name="Vírgula 2 3 2 6 2 2 8" xfId="26137" xr:uid="{00000000-0005-0000-0000-0000FB540000}"/>
    <cellStyle name="Vírgula 2 3 2 6 2 2 9" xfId="38460" xr:uid="{00000000-0005-0000-0000-0000FC540000}"/>
    <cellStyle name="Vírgula 2 3 2 6 2 3" xfId="2128" xr:uid="{00000000-0005-0000-0000-0000FD540000}"/>
    <cellStyle name="Vírgula 2 3 2 6 2 3 2" xfId="8978" xr:uid="{00000000-0005-0000-0000-0000FE540000}"/>
    <cellStyle name="Vírgula 2 3 2 6 2 3 2 2" xfId="34389" xr:uid="{00000000-0005-0000-0000-0000FF540000}"/>
    <cellStyle name="Vírgula 2 3 2 6 2 3 2 3" xfId="28887" xr:uid="{00000000-0005-0000-0000-000000550000}"/>
    <cellStyle name="Vírgula 2 3 2 6 2 3 2 4" xfId="42081" xr:uid="{00000000-0005-0000-0000-000001550000}"/>
    <cellStyle name="Vírgula 2 3 2 6 2 3 2 5" xfId="49878" xr:uid="{00000000-0005-0000-0000-000002550000}"/>
    <cellStyle name="Vírgula 2 3 2 6 2 3 3" xfId="10859" xr:uid="{00000000-0005-0000-0000-000003550000}"/>
    <cellStyle name="Vírgula 2 3 2 6 2 3 3 2" xfId="31638" xr:uid="{00000000-0005-0000-0000-000004550000}"/>
    <cellStyle name="Vírgula 2 3 2 6 2 3 3 3" xfId="45272" xr:uid="{00000000-0005-0000-0000-000005550000}"/>
    <cellStyle name="Vírgula 2 3 2 6 2 3 4" xfId="19030" xr:uid="{00000000-0005-0000-0000-000006550000}"/>
    <cellStyle name="Vírgula 2 3 2 6 2 3 5" xfId="26136" xr:uid="{00000000-0005-0000-0000-000007550000}"/>
    <cellStyle name="Vírgula 2 3 2 6 2 3 6" xfId="38459" xr:uid="{00000000-0005-0000-0000-000008550000}"/>
    <cellStyle name="Vírgula 2 3 2 6 2 3 7" xfId="47679" xr:uid="{00000000-0005-0000-0000-000009550000}"/>
    <cellStyle name="Vírgula 2 3 2 6 2 3 8" xfId="55605" xr:uid="{00000000-0005-0000-0000-00000A550000}"/>
    <cellStyle name="Vírgula 2 3 2 6 2 3 9" xfId="6779" xr:uid="{00000000-0005-0000-0000-00000B550000}"/>
    <cellStyle name="Vírgula 2 3 2 6 2 4" xfId="7480" xr:uid="{00000000-0005-0000-0000-00000C550000}"/>
    <cellStyle name="Vírgula 2 3 2 6 2 4 2" xfId="11556" xr:uid="{00000000-0005-0000-0000-00000D550000}"/>
    <cellStyle name="Vírgula 2 3 2 6 2 4 2 2" xfId="33385" xr:uid="{00000000-0005-0000-0000-00000E550000}"/>
    <cellStyle name="Vírgula 2 3 2 6 2 4 2 3" xfId="41077" xr:uid="{00000000-0005-0000-0000-00000F550000}"/>
    <cellStyle name="Vírgula 2 3 2 6 2 4 2 4" xfId="52538" xr:uid="{00000000-0005-0000-0000-000010550000}"/>
    <cellStyle name="Vírgula 2 3 2 6 2 4 3" xfId="27883" xr:uid="{00000000-0005-0000-0000-000011550000}"/>
    <cellStyle name="Vírgula 2 3 2 6 2 4 4" xfId="37206" xr:uid="{00000000-0005-0000-0000-000012550000}"/>
    <cellStyle name="Vírgula 2 3 2 6 2 4 5" xfId="48380" xr:uid="{00000000-0005-0000-0000-000013550000}"/>
    <cellStyle name="Vírgula 2 3 2 6 2 5" xfId="5201" xr:uid="{00000000-0005-0000-0000-000014550000}"/>
    <cellStyle name="Vírgula 2 3 2 6 2 5 2" xfId="30634" xr:uid="{00000000-0005-0000-0000-000015550000}"/>
    <cellStyle name="Vírgula 2 3 2 6 2 5 3" xfId="40320" xr:uid="{00000000-0005-0000-0000-000016550000}"/>
    <cellStyle name="Vírgula 2 3 2 6 2 5 4" xfId="51791" xr:uid="{00000000-0005-0000-0000-000017550000}"/>
    <cellStyle name="Vírgula 2 3 2 6 2 6" xfId="14027" xr:uid="{00000000-0005-0000-0000-000018550000}"/>
    <cellStyle name="Vírgula 2 3 2 6 2 6 2" xfId="43774" xr:uid="{00000000-0005-0000-0000-000019550000}"/>
    <cellStyle name="Vírgula 2 3 2 6 2 7" xfId="15021" xr:uid="{00000000-0005-0000-0000-00001A550000}"/>
    <cellStyle name="Vírgula 2 3 2 6 2 8" xfId="20923" xr:uid="{00000000-0005-0000-0000-00001B550000}"/>
    <cellStyle name="Vírgula 2 3 2 6 2 9" xfId="22937" xr:uid="{00000000-0005-0000-0000-00001C550000}"/>
    <cellStyle name="Vírgula 2 3 2 6 3" xfId="1456" xr:uid="{00000000-0005-0000-0000-00001D550000}"/>
    <cellStyle name="Vírgula 2 3 2 6 3 10" xfId="25094" xr:uid="{00000000-0005-0000-0000-00001E550000}"/>
    <cellStyle name="Vírgula 2 3 2 6 3 11" xfId="36659" xr:uid="{00000000-0005-0000-0000-00001F550000}"/>
    <cellStyle name="Vírgula 2 3 2 6 3 12" xfId="47012" xr:uid="{00000000-0005-0000-0000-000020550000}"/>
    <cellStyle name="Vírgula 2 3 2 6 3 13" xfId="54944" xr:uid="{00000000-0005-0000-0000-000021550000}"/>
    <cellStyle name="Vírgula 2 3 2 6 3 14" xfId="3411" xr:uid="{00000000-0005-0000-0000-000022550000}"/>
    <cellStyle name="Vírgula 2 3 2 6 3 2" xfId="2356" xr:uid="{00000000-0005-0000-0000-000023550000}"/>
    <cellStyle name="Vírgula 2 3 2 6 3 2 10" xfId="47907" xr:uid="{00000000-0005-0000-0000-000024550000}"/>
    <cellStyle name="Vírgula 2 3 2 6 3 2 11" xfId="55833" xr:uid="{00000000-0005-0000-0000-000025550000}"/>
    <cellStyle name="Vírgula 2 3 2 6 3 2 12" xfId="3412" xr:uid="{00000000-0005-0000-0000-000026550000}"/>
    <cellStyle name="Vírgula 2 3 2 6 3 2 2" xfId="9206" xr:uid="{00000000-0005-0000-0000-000027550000}"/>
    <cellStyle name="Vírgula 2 3 2 6 3 2 2 2" xfId="17183" xr:uid="{00000000-0005-0000-0000-000028550000}"/>
    <cellStyle name="Vírgula 2 3 2 6 3 2 2 2 2" xfId="34392" xr:uid="{00000000-0005-0000-0000-000029550000}"/>
    <cellStyle name="Vírgula 2 3 2 6 3 2 2 3" xfId="20128" xr:uid="{00000000-0005-0000-0000-00002A550000}"/>
    <cellStyle name="Vírgula 2 3 2 6 3 2 2 4" xfId="28890" xr:uid="{00000000-0005-0000-0000-00002B550000}"/>
    <cellStyle name="Vírgula 2 3 2 6 3 2 2 5" xfId="42084" xr:uid="{00000000-0005-0000-0000-00002C550000}"/>
    <cellStyle name="Vírgula 2 3 2 6 3 2 2 6" xfId="50106" xr:uid="{00000000-0005-0000-0000-00002D550000}"/>
    <cellStyle name="Vírgula 2 3 2 6 3 2 3" xfId="7007" xr:uid="{00000000-0005-0000-0000-00002E550000}"/>
    <cellStyle name="Vírgula 2 3 2 6 3 2 3 2" xfId="12970" xr:uid="{00000000-0005-0000-0000-00002F550000}"/>
    <cellStyle name="Vírgula 2 3 2 6 3 2 3 3" xfId="31641" xr:uid="{00000000-0005-0000-0000-000030550000}"/>
    <cellStyle name="Vírgula 2 3 2 6 3 2 3 4" xfId="45500" xr:uid="{00000000-0005-0000-0000-000031550000}"/>
    <cellStyle name="Vírgula 2 3 2 6 3 2 4" xfId="15024" xr:uid="{00000000-0005-0000-0000-000032550000}"/>
    <cellStyle name="Vírgula 2 3 2 6 3 2 5" xfId="18386" xr:uid="{00000000-0005-0000-0000-000033550000}"/>
    <cellStyle name="Vírgula 2 3 2 6 3 2 6" xfId="20926" xr:uid="{00000000-0005-0000-0000-000034550000}"/>
    <cellStyle name="Vírgula 2 3 2 6 3 2 7" xfId="22940" xr:uid="{00000000-0005-0000-0000-000035550000}"/>
    <cellStyle name="Vírgula 2 3 2 6 3 2 8" xfId="26139" xr:uid="{00000000-0005-0000-0000-000036550000}"/>
    <cellStyle name="Vírgula 2 3 2 6 3 2 9" xfId="38462" xr:uid="{00000000-0005-0000-0000-000037550000}"/>
    <cellStyle name="Vírgula 2 3 2 6 3 3" xfId="8335" xr:uid="{00000000-0005-0000-0000-000038550000}"/>
    <cellStyle name="Vírgula 2 3 2 6 3 3 2" xfId="12162" xr:uid="{00000000-0005-0000-0000-000039550000}"/>
    <cellStyle name="Vírgula 2 3 2 6 3 3 2 2" xfId="34391" xr:uid="{00000000-0005-0000-0000-00003A550000}"/>
    <cellStyle name="Vírgula 2 3 2 6 3 3 2 3" xfId="28889" xr:uid="{00000000-0005-0000-0000-00003B550000}"/>
    <cellStyle name="Vírgula 2 3 2 6 3 3 2 4" xfId="42083" xr:uid="{00000000-0005-0000-0000-00003C550000}"/>
    <cellStyle name="Vírgula 2 3 2 6 3 3 2 5" xfId="53060" xr:uid="{00000000-0005-0000-0000-00003D550000}"/>
    <cellStyle name="Vírgula 2 3 2 6 3 3 3" xfId="10643" xr:uid="{00000000-0005-0000-0000-00003E550000}"/>
    <cellStyle name="Vírgula 2 3 2 6 3 3 3 2" xfId="31640" xr:uid="{00000000-0005-0000-0000-00003F550000}"/>
    <cellStyle name="Vírgula 2 3 2 6 3 3 4" xfId="19258" xr:uid="{00000000-0005-0000-0000-000040550000}"/>
    <cellStyle name="Vírgula 2 3 2 6 3 3 5" xfId="26138" xr:uid="{00000000-0005-0000-0000-000041550000}"/>
    <cellStyle name="Vírgula 2 3 2 6 3 3 6" xfId="38461" xr:uid="{00000000-0005-0000-0000-000042550000}"/>
    <cellStyle name="Vírgula 2 3 2 6 3 3 7" xfId="49235" xr:uid="{00000000-0005-0000-0000-000043550000}"/>
    <cellStyle name="Vírgula 2 3 2 6 3 4" xfId="6116" xr:uid="{00000000-0005-0000-0000-000044550000}"/>
    <cellStyle name="Vírgula 2 3 2 6 3 4 2" xfId="11784" xr:uid="{00000000-0005-0000-0000-000045550000}"/>
    <cellStyle name="Vírgula 2 3 2 6 3 4 2 2" xfId="33613" xr:uid="{00000000-0005-0000-0000-000046550000}"/>
    <cellStyle name="Vírgula 2 3 2 6 3 4 2 3" xfId="41305" xr:uid="{00000000-0005-0000-0000-000047550000}"/>
    <cellStyle name="Vírgula 2 3 2 6 3 4 2 4" xfId="52766" xr:uid="{00000000-0005-0000-0000-000048550000}"/>
    <cellStyle name="Vírgula 2 3 2 6 3 4 3" xfId="28111" xr:uid="{00000000-0005-0000-0000-000049550000}"/>
    <cellStyle name="Vírgula 2 3 2 6 3 4 4" xfId="37434" xr:uid="{00000000-0005-0000-0000-00004A550000}"/>
    <cellStyle name="Vírgula 2 3 2 6 3 4 5" xfId="50510" xr:uid="{00000000-0005-0000-0000-00004B550000}"/>
    <cellStyle name="Vírgula 2 3 2 6 3 5" xfId="11040" xr:uid="{00000000-0005-0000-0000-00004C550000}"/>
    <cellStyle name="Vírgula 2 3 2 6 3 5 2" xfId="30862" xr:uid="{00000000-0005-0000-0000-00004D550000}"/>
    <cellStyle name="Vírgula 2 3 2 6 3 5 3" xfId="40548" xr:uid="{00000000-0005-0000-0000-00004E550000}"/>
    <cellStyle name="Vírgula 2 3 2 6 3 5 4" xfId="52019" xr:uid="{00000000-0005-0000-0000-00004F550000}"/>
    <cellStyle name="Vírgula 2 3 2 6 3 6" xfId="14255" xr:uid="{00000000-0005-0000-0000-000050550000}"/>
    <cellStyle name="Vírgula 2 3 2 6 3 6 2" xfId="44629" xr:uid="{00000000-0005-0000-0000-000051550000}"/>
    <cellStyle name="Vírgula 2 3 2 6 3 7" xfId="15023" xr:uid="{00000000-0005-0000-0000-000052550000}"/>
    <cellStyle name="Vírgula 2 3 2 6 3 8" xfId="20925" xr:uid="{00000000-0005-0000-0000-000053550000}"/>
    <cellStyle name="Vírgula 2 3 2 6 3 9" xfId="22939" xr:uid="{00000000-0005-0000-0000-000054550000}"/>
    <cellStyle name="Vírgula 2 3 2 6 4" xfId="952" xr:uid="{00000000-0005-0000-0000-000055550000}"/>
    <cellStyle name="Vírgula 2 3 2 6 4 10" xfId="46508" xr:uid="{00000000-0005-0000-0000-000056550000}"/>
    <cellStyle name="Vírgula 2 3 2 6 4 11" xfId="54440" xr:uid="{00000000-0005-0000-0000-000057550000}"/>
    <cellStyle name="Vírgula 2 3 2 6 4 12" xfId="3413" xr:uid="{00000000-0005-0000-0000-000058550000}"/>
    <cellStyle name="Vírgula 2 3 2 6 4 2" xfId="7879" xr:uid="{00000000-0005-0000-0000-000059550000}"/>
    <cellStyle name="Vírgula 2 3 2 6 4 2 2" xfId="11916" xr:uid="{00000000-0005-0000-0000-00005A550000}"/>
    <cellStyle name="Vírgula 2 3 2 6 4 2 2 2" xfId="34393" xr:uid="{00000000-0005-0000-0000-00005B550000}"/>
    <cellStyle name="Vírgula 2 3 2 6 4 2 3" xfId="12832" xr:uid="{00000000-0005-0000-0000-00005C550000}"/>
    <cellStyle name="Vírgula 2 3 2 6 4 2 4" xfId="19672" xr:uid="{00000000-0005-0000-0000-00005D550000}"/>
    <cellStyle name="Vírgula 2 3 2 6 4 2 5" xfId="28891" xr:uid="{00000000-0005-0000-0000-00005E550000}"/>
    <cellStyle name="Vírgula 2 3 2 6 4 2 6" xfId="42085" xr:uid="{00000000-0005-0000-0000-00005F550000}"/>
    <cellStyle name="Vírgula 2 3 2 6 4 2 7" xfId="48779" xr:uid="{00000000-0005-0000-0000-000060550000}"/>
    <cellStyle name="Vírgula 2 3 2 6 4 3" xfId="5612" xr:uid="{00000000-0005-0000-0000-000061550000}"/>
    <cellStyle name="Vírgula 2 3 2 6 4 3 2" xfId="16626" xr:uid="{00000000-0005-0000-0000-000062550000}"/>
    <cellStyle name="Vírgula 2 3 2 6 4 3 3" xfId="31642" xr:uid="{00000000-0005-0000-0000-000063550000}"/>
    <cellStyle name="Vírgula 2 3 2 6 4 3 4" xfId="44173" xr:uid="{00000000-0005-0000-0000-000064550000}"/>
    <cellStyle name="Vírgula 2 3 2 6 4 4" xfId="13799" xr:uid="{00000000-0005-0000-0000-000065550000}"/>
    <cellStyle name="Vírgula 2 3 2 6 4 5" xfId="15025" xr:uid="{00000000-0005-0000-0000-000066550000}"/>
    <cellStyle name="Vírgula 2 3 2 6 4 6" xfId="20927" xr:uid="{00000000-0005-0000-0000-000067550000}"/>
    <cellStyle name="Vírgula 2 3 2 6 4 7" xfId="22941" xr:uid="{00000000-0005-0000-0000-000068550000}"/>
    <cellStyle name="Vírgula 2 3 2 6 4 8" xfId="26140" xr:uid="{00000000-0005-0000-0000-000069550000}"/>
    <cellStyle name="Vírgula 2 3 2 6 4 9" xfId="38463" xr:uid="{00000000-0005-0000-0000-00006A550000}"/>
    <cellStyle name="Vírgula 2 3 2 6 5" xfId="1900" xr:uid="{00000000-0005-0000-0000-00006B550000}"/>
    <cellStyle name="Vírgula 2 3 2 6 5 10" xfId="47451" xr:uid="{00000000-0005-0000-0000-00006C550000}"/>
    <cellStyle name="Vírgula 2 3 2 6 5 11" xfId="55377" xr:uid="{00000000-0005-0000-0000-00006D550000}"/>
    <cellStyle name="Vírgula 2 3 2 6 5 12" xfId="3414" xr:uid="{00000000-0005-0000-0000-00006E550000}"/>
    <cellStyle name="Vírgula 2 3 2 6 5 2" xfId="8750" xr:uid="{00000000-0005-0000-0000-00006F550000}"/>
    <cellStyle name="Vírgula 2 3 2 6 5 2 2" xfId="17184" xr:uid="{00000000-0005-0000-0000-000070550000}"/>
    <cellStyle name="Vírgula 2 3 2 6 5 2 2 2" xfId="34394" xr:uid="{00000000-0005-0000-0000-000071550000}"/>
    <cellStyle name="Vírgula 2 3 2 6 5 2 3" xfId="28892" xr:uid="{00000000-0005-0000-0000-000072550000}"/>
    <cellStyle name="Vírgula 2 3 2 6 5 2 4" xfId="42086" xr:uid="{00000000-0005-0000-0000-000073550000}"/>
    <cellStyle name="Vírgula 2 3 2 6 5 2 5" xfId="49650" xr:uid="{00000000-0005-0000-0000-000074550000}"/>
    <cellStyle name="Vírgula 2 3 2 6 5 3" xfId="6551" xr:uid="{00000000-0005-0000-0000-000075550000}"/>
    <cellStyle name="Vírgula 2 3 2 6 5 3 2" xfId="31643" xr:uid="{00000000-0005-0000-0000-000076550000}"/>
    <cellStyle name="Vírgula 2 3 2 6 5 3 3" xfId="45044" xr:uid="{00000000-0005-0000-0000-000077550000}"/>
    <cellStyle name="Vírgula 2 3 2 6 5 4" xfId="15026" xr:uid="{00000000-0005-0000-0000-000078550000}"/>
    <cellStyle name="Vírgula 2 3 2 6 5 5" xfId="18802" xr:uid="{00000000-0005-0000-0000-000079550000}"/>
    <cellStyle name="Vírgula 2 3 2 6 5 6" xfId="20928" xr:uid="{00000000-0005-0000-0000-00007A550000}"/>
    <cellStyle name="Vírgula 2 3 2 6 5 7" xfId="22942" xr:uid="{00000000-0005-0000-0000-00007B550000}"/>
    <cellStyle name="Vírgula 2 3 2 6 5 8" xfId="26141" xr:uid="{00000000-0005-0000-0000-00007C550000}"/>
    <cellStyle name="Vírgula 2 3 2 6 5 9" xfId="38464" xr:uid="{00000000-0005-0000-0000-00007D550000}"/>
    <cellStyle name="Vírgula 2 3 2 6 6" xfId="7251" xr:uid="{00000000-0005-0000-0000-00007E550000}"/>
    <cellStyle name="Vírgula 2 3 2 6 6 2" xfId="12160" xr:uid="{00000000-0005-0000-0000-00007F550000}"/>
    <cellStyle name="Vírgula 2 3 2 6 6 2 2" xfId="34388" xr:uid="{00000000-0005-0000-0000-000080550000}"/>
    <cellStyle name="Vírgula 2 3 2 6 6 2 3" xfId="28886" xr:uid="{00000000-0005-0000-0000-000081550000}"/>
    <cellStyle name="Vírgula 2 3 2 6 6 2 4" xfId="42080" xr:uid="{00000000-0005-0000-0000-000082550000}"/>
    <cellStyle name="Vírgula 2 3 2 6 6 2 5" xfId="53059" xr:uid="{00000000-0005-0000-0000-000083550000}"/>
    <cellStyle name="Vírgula 2 3 2 6 6 3" xfId="9857" xr:uid="{00000000-0005-0000-0000-000084550000}"/>
    <cellStyle name="Vírgula 2 3 2 6 6 3 2" xfId="31637" xr:uid="{00000000-0005-0000-0000-000085550000}"/>
    <cellStyle name="Vírgula 2 3 2 6 6 4" xfId="26135" xr:uid="{00000000-0005-0000-0000-000086550000}"/>
    <cellStyle name="Vírgula 2 3 2 6 6 5" xfId="38458" xr:uid="{00000000-0005-0000-0000-000087550000}"/>
    <cellStyle name="Vírgula 2 3 2 6 6 6" xfId="48151" xr:uid="{00000000-0005-0000-0000-000088550000}"/>
    <cellStyle name="Vírgula 2 3 2 6 7" xfId="4923" xr:uid="{00000000-0005-0000-0000-000089550000}"/>
    <cellStyle name="Vírgula 2 3 2 6 7 2" xfId="11328" xr:uid="{00000000-0005-0000-0000-00008A550000}"/>
    <cellStyle name="Vírgula 2 3 2 6 7 2 2" xfId="33157" xr:uid="{00000000-0005-0000-0000-00008B550000}"/>
    <cellStyle name="Vírgula 2 3 2 6 7 2 3" xfId="40849" xr:uid="{00000000-0005-0000-0000-00008C550000}"/>
    <cellStyle name="Vírgula 2 3 2 6 7 2 4" xfId="52310" xr:uid="{00000000-0005-0000-0000-00008D550000}"/>
    <cellStyle name="Vírgula 2 3 2 6 7 3" xfId="27655" xr:uid="{00000000-0005-0000-0000-00008E550000}"/>
    <cellStyle name="Vírgula 2 3 2 6 7 4" xfId="36978" xr:uid="{00000000-0005-0000-0000-00008F550000}"/>
    <cellStyle name="Vírgula 2 3 2 6 7 5" xfId="50397" xr:uid="{00000000-0005-0000-0000-000090550000}"/>
    <cellStyle name="Vírgula 2 3 2 6 8" xfId="10681" xr:uid="{00000000-0005-0000-0000-000091550000}"/>
    <cellStyle name="Vírgula 2 3 2 6 8 2" xfId="30406" xr:uid="{00000000-0005-0000-0000-000092550000}"/>
    <cellStyle name="Vírgula 2 3 2 6 8 3" xfId="40092" xr:uid="{00000000-0005-0000-0000-000093550000}"/>
    <cellStyle name="Vírgula 2 3 2 6 8 4" xfId="51563" xr:uid="{00000000-0005-0000-0000-000094550000}"/>
    <cellStyle name="Vírgula 2 3 2 6 9" xfId="13514" xr:uid="{00000000-0005-0000-0000-000095550000}"/>
    <cellStyle name="Vírgula 2 3 2 6 9 2" xfId="43543" xr:uid="{00000000-0005-0000-0000-000096550000}"/>
    <cellStyle name="Vírgula 2 3 2 7" xfId="334" xr:uid="{00000000-0005-0000-0000-000097550000}"/>
    <cellStyle name="Vírgula 2 3 2 7 10" xfId="22943" xr:uid="{00000000-0005-0000-0000-000098550000}"/>
    <cellStyle name="Vírgula 2 3 2 7 11" xfId="24335" xr:uid="{00000000-0005-0000-0000-000099550000}"/>
    <cellStyle name="Vírgula 2 3 2 7 12" xfId="35912" xr:uid="{00000000-0005-0000-0000-00009A550000}"/>
    <cellStyle name="Vírgula 2 3 2 7 13" xfId="45890" xr:uid="{00000000-0005-0000-0000-00009B550000}"/>
    <cellStyle name="Vírgula 2 3 2 7 14" xfId="53822" xr:uid="{00000000-0005-0000-0000-00009C550000}"/>
    <cellStyle name="Vírgula 2 3 2 7 15" xfId="3415" xr:uid="{00000000-0005-0000-0000-00009D550000}"/>
    <cellStyle name="Vírgula 2 3 2 7 2" xfId="781" xr:uid="{00000000-0005-0000-0000-00009E550000}"/>
    <cellStyle name="Vírgula 2 3 2 7 2 10" xfId="46337" xr:uid="{00000000-0005-0000-0000-00009F550000}"/>
    <cellStyle name="Vírgula 2 3 2 7 2 11" xfId="54269" xr:uid="{00000000-0005-0000-0000-0000A0550000}"/>
    <cellStyle name="Vírgula 2 3 2 7 2 12" xfId="3416" xr:uid="{00000000-0005-0000-0000-0000A1550000}"/>
    <cellStyle name="Vírgula 2 3 2 7 2 2" xfId="7708" xr:uid="{00000000-0005-0000-0000-0000A2550000}"/>
    <cellStyle name="Vírgula 2 3 2 7 2 2 2" xfId="12964" xr:uid="{00000000-0005-0000-0000-0000A3550000}"/>
    <cellStyle name="Vírgula 2 3 2 7 2 2 2 2" xfId="34396" xr:uid="{00000000-0005-0000-0000-0000A4550000}"/>
    <cellStyle name="Vírgula 2 3 2 7 2 2 3" xfId="12841" xr:uid="{00000000-0005-0000-0000-0000A5550000}"/>
    <cellStyle name="Vírgula 2 3 2 7 2 2 4" xfId="19501" xr:uid="{00000000-0005-0000-0000-0000A6550000}"/>
    <cellStyle name="Vírgula 2 3 2 7 2 2 5" xfId="28894" xr:uid="{00000000-0005-0000-0000-0000A7550000}"/>
    <cellStyle name="Vírgula 2 3 2 7 2 2 6" xfId="42088" xr:uid="{00000000-0005-0000-0000-0000A8550000}"/>
    <cellStyle name="Vírgula 2 3 2 7 2 2 7" xfId="48608" xr:uid="{00000000-0005-0000-0000-0000A9550000}"/>
    <cellStyle name="Vírgula 2 3 2 7 2 3" xfId="5441" xr:uid="{00000000-0005-0000-0000-0000AA550000}"/>
    <cellStyle name="Vírgula 2 3 2 7 2 3 2" xfId="16433" xr:uid="{00000000-0005-0000-0000-0000AB550000}"/>
    <cellStyle name="Vírgula 2 3 2 7 2 3 3" xfId="31645" xr:uid="{00000000-0005-0000-0000-0000AC550000}"/>
    <cellStyle name="Vírgula 2 3 2 7 2 3 4" xfId="44002" xr:uid="{00000000-0005-0000-0000-0000AD550000}"/>
    <cellStyle name="Vírgula 2 3 2 7 2 4" xfId="13628" xr:uid="{00000000-0005-0000-0000-0000AE550000}"/>
    <cellStyle name="Vírgula 2 3 2 7 2 5" xfId="15028" xr:uid="{00000000-0005-0000-0000-0000AF550000}"/>
    <cellStyle name="Vírgula 2 3 2 7 2 6" xfId="20930" xr:uid="{00000000-0005-0000-0000-0000B0550000}"/>
    <cellStyle name="Vírgula 2 3 2 7 2 7" xfId="22944" xr:uid="{00000000-0005-0000-0000-0000B1550000}"/>
    <cellStyle name="Vírgula 2 3 2 7 2 8" xfId="26143" xr:uid="{00000000-0005-0000-0000-0000B2550000}"/>
    <cellStyle name="Vírgula 2 3 2 7 2 9" xfId="38466" xr:uid="{00000000-0005-0000-0000-0000B3550000}"/>
    <cellStyle name="Vírgula 2 3 2 7 3" xfId="1729" xr:uid="{00000000-0005-0000-0000-0000B4550000}"/>
    <cellStyle name="Vírgula 2 3 2 7 3 10" xfId="47280" xr:uid="{00000000-0005-0000-0000-0000B5550000}"/>
    <cellStyle name="Vírgula 2 3 2 7 3 11" xfId="55206" xr:uid="{00000000-0005-0000-0000-0000B6550000}"/>
    <cellStyle name="Vírgula 2 3 2 7 3 12" xfId="3417" xr:uid="{00000000-0005-0000-0000-0000B7550000}"/>
    <cellStyle name="Vírgula 2 3 2 7 3 2" xfId="8579" xr:uid="{00000000-0005-0000-0000-0000B8550000}"/>
    <cellStyle name="Vírgula 2 3 2 7 3 2 2" xfId="17185" xr:uid="{00000000-0005-0000-0000-0000B9550000}"/>
    <cellStyle name="Vírgula 2 3 2 7 3 2 2 2" xfId="34397" xr:uid="{00000000-0005-0000-0000-0000BA550000}"/>
    <cellStyle name="Vírgula 2 3 2 7 3 2 3" xfId="28895" xr:uid="{00000000-0005-0000-0000-0000BB550000}"/>
    <cellStyle name="Vírgula 2 3 2 7 3 2 4" xfId="42089" xr:uid="{00000000-0005-0000-0000-0000BC550000}"/>
    <cellStyle name="Vírgula 2 3 2 7 3 2 5" xfId="49479" xr:uid="{00000000-0005-0000-0000-0000BD550000}"/>
    <cellStyle name="Vírgula 2 3 2 7 3 3" xfId="6380" xr:uid="{00000000-0005-0000-0000-0000BE550000}"/>
    <cellStyle name="Vírgula 2 3 2 7 3 3 2" xfId="31646" xr:uid="{00000000-0005-0000-0000-0000BF550000}"/>
    <cellStyle name="Vírgula 2 3 2 7 3 3 3" xfId="44873" xr:uid="{00000000-0005-0000-0000-0000C0550000}"/>
    <cellStyle name="Vírgula 2 3 2 7 3 4" xfId="15029" xr:uid="{00000000-0005-0000-0000-0000C1550000}"/>
    <cellStyle name="Vírgula 2 3 2 7 3 5" xfId="18631" xr:uid="{00000000-0005-0000-0000-0000C2550000}"/>
    <cellStyle name="Vírgula 2 3 2 7 3 6" xfId="20931" xr:uid="{00000000-0005-0000-0000-0000C3550000}"/>
    <cellStyle name="Vírgula 2 3 2 7 3 7" xfId="22945" xr:uid="{00000000-0005-0000-0000-0000C4550000}"/>
    <cellStyle name="Vírgula 2 3 2 7 3 8" xfId="26144" xr:uid="{00000000-0005-0000-0000-0000C5550000}"/>
    <cellStyle name="Vírgula 2 3 2 7 3 9" xfId="38467" xr:uid="{00000000-0005-0000-0000-0000C6550000}"/>
    <cellStyle name="Vírgula 2 3 2 7 4" xfId="7309" xr:uid="{00000000-0005-0000-0000-0000C7550000}"/>
    <cellStyle name="Vírgula 2 3 2 7 4 2" xfId="12163" xr:uid="{00000000-0005-0000-0000-0000C8550000}"/>
    <cellStyle name="Vírgula 2 3 2 7 4 2 2" xfId="34395" xr:uid="{00000000-0005-0000-0000-0000C9550000}"/>
    <cellStyle name="Vírgula 2 3 2 7 4 2 3" xfId="28893" xr:uid="{00000000-0005-0000-0000-0000CA550000}"/>
    <cellStyle name="Vírgula 2 3 2 7 4 2 4" xfId="42087" xr:uid="{00000000-0005-0000-0000-0000CB550000}"/>
    <cellStyle name="Vírgula 2 3 2 7 4 2 5" xfId="53061" xr:uid="{00000000-0005-0000-0000-0000CC550000}"/>
    <cellStyle name="Vírgula 2 3 2 7 4 3" xfId="10195" xr:uid="{00000000-0005-0000-0000-0000CD550000}"/>
    <cellStyle name="Vírgula 2 3 2 7 4 3 2" xfId="31644" xr:uid="{00000000-0005-0000-0000-0000CE550000}"/>
    <cellStyle name="Vírgula 2 3 2 7 4 4" xfId="26142" xr:uid="{00000000-0005-0000-0000-0000CF550000}"/>
    <cellStyle name="Vírgula 2 3 2 7 4 5" xfId="38465" xr:uid="{00000000-0005-0000-0000-0000D0550000}"/>
    <cellStyle name="Vírgula 2 3 2 7 4 6" xfId="48209" xr:uid="{00000000-0005-0000-0000-0000D1550000}"/>
    <cellStyle name="Vírgula 2 3 2 7 5" xfId="4994" xr:uid="{00000000-0005-0000-0000-0000D2550000}"/>
    <cellStyle name="Vírgula 2 3 2 7 5 2" xfId="11157" xr:uid="{00000000-0005-0000-0000-0000D3550000}"/>
    <cellStyle name="Vírgula 2 3 2 7 5 2 2" xfId="32986" xr:uid="{00000000-0005-0000-0000-0000D4550000}"/>
    <cellStyle name="Vírgula 2 3 2 7 5 2 3" xfId="40678" xr:uid="{00000000-0005-0000-0000-0000D5550000}"/>
    <cellStyle name="Vírgula 2 3 2 7 5 2 4" xfId="52139" xr:uid="{00000000-0005-0000-0000-0000D6550000}"/>
    <cellStyle name="Vírgula 2 3 2 7 5 3" xfId="27484" xr:uid="{00000000-0005-0000-0000-0000D7550000}"/>
    <cellStyle name="Vírgula 2 3 2 7 5 4" xfId="36807" xr:uid="{00000000-0005-0000-0000-0000D8550000}"/>
    <cellStyle name="Vírgula 2 3 2 7 5 5" xfId="50174" xr:uid="{00000000-0005-0000-0000-0000D9550000}"/>
    <cellStyle name="Vírgula 2 3 2 7 6" xfId="10514" xr:uid="{00000000-0005-0000-0000-0000DA550000}"/>
    <cellStyle name="Vírgula 2 3 2 7 6 2" xfId="30235" xr:uid="{00000000-0005-0000-0000-0000DB550000}"/>
    <cellStyle name="Vírgula 2 3 2 7 6 3" xfId="39921" xr:uid="{00000000-0005-0000-0000-0000DC550000}"/>
    <cellStyle name="Vírgula 2 3 2 7 6 4" xfId="51329" xr:uid="{00000000-0005-0000-0000-0000DD550000}"/>
    <cellStyle name="Vírgula 2 3 2 7 7" xfId="13350" xr:uid="{00000000-0005-0000-0000-0000DE550000}"/>
    <cellStyle name="Vírgula 2 3 2 7 7 2" xfId="43603" xr:uid="{00000000-0005-0000-0000-0000DF550000}"/>
    <cellStyle name="Vírgula 2 3 2 7 8" xfId="15027" xr:uid="{00000000-0005-0000-0000-0000E0550000}"/>
    <cellStyle name="Vírgula 2 3 2 7 9" xfId="20929" xr:uid="{00000000-0005-0000-0000-0000E1550000}"/>
    <cellStyle name="Vírgula 2 3 2 8" xfId="1009" xr:uid="{00000000-0005-0000-0000-0000E2550000}"/>
    <cellStyle name="Vírgula 2 3 2 8 10" xfId="24611" xr:uid="{00000000-0005-0000-0000-0000E3550000}"/>
    <cellStyle name="Vírgula 2 3 2 8 11" xfId="36176" xr:uid="{00000000-0005-0000-0000-0000E4550000}"/>
    <cellStyle name="Vírgula 2 3 2 8 12" xfId="46565" xr:uid="{00000000-0005-0000-0000-0000E5550000}"/>
    <cellStyle name="Vírgula 2 3 2 8 13" xfId="54497" xr:uid="{00000000-0005-0000-0000-0000E6550000}"/>
    <cellStyle name="Vírgula 2 3 2 8 14" xfId="3418" xr:uid="{00000000-0005-0000-0000-0000E7550000}"/>
    <cellStyle name="Vírgula 2 3 2 8 2" xfId="1957" xr:uid="{00000000-0005-0000-0000-0000E8550000}"/>
    <cellStyle name="Vírgula 2 3 2 8 2 10" xfId="47508" xr:uid="{00000000-0005-0000-0000-0000E9550000}"/>
    <cellStyle name="Vírgula 2 3 2 8 2 11" xfId="55434" xr:uid="{00000000-0005-0000-0000-0000EA550000}"/>
    <cellStyle name="Vírgula 2 3 2 8 2 12" xfId="3419" xr:uid="{00000000-0005-0000-0000-0000EB550000}"/>
    <cellStyle name="Vírgula 2 3 2 8 2 2" xfId="8807" xr:uid="{00000000-0005-0000-0000-0000EC550000}"/>
    <cellStyle name="Vírgula 2 3 2 8 2 2 2" xfId="17186" xr:uid="{00000000-0005-0000-0000-0000ED550000}"/>
    <cellStyle name="Vírgula 2 3 2 8 2 2 2 2" xfId="34399" xr:uid="{00000000-0005-0000-0000-0000EE550000}"/>
    <cellStyle name="Vírgula 2 3 2 8 2 2 3" xfId="19729" xr:uid="{00000000-0005-0000-0000-0000EF550000}"/>
    <cellStyle name="Vírgula 2 3 2 8 2 2 4" xfId="28897" xr:uid="{00000000-0005-0000-0000-0000F0550000}"/>
    <cellStyle name="Vírgula 2 3 2 8 2 2 5" xfId="42091" xr:uid="{00000000-0005-0000-0000-0000F1550000}"/>
    <cellStyle name="Vírgula 2 3 2 8 2 2 6" xfId="49707" xr:uid="{00000000-0005-0000-0000-0000F2550000}"/>
    <cellStyle name="Vírgula 2 3 2 8 2 3" xfId="6608" xr:uid="{00000000-0005-0000-0000-0000F3550000}"/>
    <cellStyle name="Vírgula 2 3 2 8 2 3 2" xfId="12781" xr:uid="{00000000-0005-0000-0000-0000F4550000}"/>
    <cellStyle name="Vírgula 2 3 2 8 2 3 3" xfId="31648" xr:uid="{00000000-0005-0000-0000-0000F5550000}"/>
    <cellStyle name="Vírgula 2 3 2 8 2 3 4" xfId="45101" xr:uid="{00000000-0005-0000-0000-0000F6550000}"/>
    <cellStyle name="Vírgula 2 3 2 8 2 4" xfId="15031" xr:uid="{00000000-0005-0000-0000-0000F7550000}"/>
    <cellStyle name="Vírgula 2 3 2 8 2 5" xfId="18044" xr:uid="{00000000-0005-0000-0000-0000F8550000}"/>
    <cellStyle name="Vírgula 2 3 2 8 2 6" xfId="20933" xr:uid="{00000000-0005-0000-0000-0000F9550000}"/>
    <cellStyle name="Vírgula 2 3 2 8 2 7" xfId="22947" xr:uid="{00000000-0005-0000-0000-0000FA550000}"/>
    <cellStyle name="Vírgula 2 3 2 8 2 8" xfId="26146" xr:uid="{00000000-0005-0000-0000-0000FB550000}"/>
    <cellStyle name="Vírgula 2 3 2 8 2 9" xfId="38469" xr:uid="{00000000-0005-0000-0000-0000FC550000}"/>
    <cellStyle name="Vírgula 2 3 2 8 3" xfId="7936" xr:uid="{00000000-0005-0000-0000-0000FD550000}"/>
    <cellStyle name="Vírgula 2 3 2 8 3 2" xfId="12165" xr:uid="{00000000-0005-0000-0000-0000FE550000}"/>
    <cellStyle name="Vírgula 2 3 2 8 3 2 2" xfId="34398" xr:uid="{00000000-0005-0000-0000-0000FF550000}"/>
    <cellStyle name="Vírgula 2 3 2 8 3 2 3" xfId="28896" xr:uid="{00000000-0005-0000-0000-000000560000}"/>
    <cellStyle name="Vírgula 2 3 2 8 3 2 4" xfId="42090" xr:uid="{00000000-0005-0000-0000-000001560000}"/>
    <cellStyle name="Vírgula 2 3 2 8 3 2 5" xfId="53062" xr:uid="{00000000-0005-0000-0000-000002560000}"/>
    <cellStyle name="Vírgula 2 3 2 8 3 3" xfId="9389" xr:uid="{00000000-0005-0000-0000-000003560000}"/>
    <cellStyle name="Vírgula 2 3 2 8 3 3 2" xfId="31647" xr:uid="{00000000-0005-0000-0000-000004560000}"/>
    <cellStyle name="Vírgula 2 3 2 8 3 4" xfId="18859" xr:uid="{00000000-0005-0000-0000-000005560000}"/>
    <cellStyle name="Vírgula 2 3 2 8 3 5" xfId="26145" xr:uid="{00000000-0005-0000-0000-000006560000}"/>
    <cellStyle name="Vírgula 2 3 2 8 3 6" xfId="38468" xr:uid="{00000000-0005-0000-0000-000007560000}"/>
    <cellStyle name="Vírgula 2 3 2 8 3 7" xfId="48836" xr:uid="{00000000-0005-0000-0000-000008560000}"/>
    <cellStyle name="Vírgula 2 3 2 8 4" xfId="5669" xr:uid="{00000000-0005-0000-0000-000009560000}"/>
    <cellStyle name="Vírgula 2 3 2 8 4 2" xfId="11385" xr:uid="{00000000-0005-0000-0000-00000A560000}"/>
    <cellStyle name="Vírgula 2 3 2 8 4 2 2" xfId="33214" xr:uid="{00000000-0005-0000-0000-00000B560000}"/>
    <cellStyle name="Vírgula 2 3 2 8 4 2 3" xfId="40906" xr:uid="{00000000-0005-0000-0000-00000C560000}"/>
    <cellStyle name="Vírgula 2 3 2 8 4 2 4" xfId="52367" xr:uid="{00000000-0005-0000-0000-00000D560000}"/>
    <cellStyle name="Vírgula 2 3 2 8 4 3" xfId="27712" xr:uid="{00000000-0005-0000-0000-00000E560000}"/>
    <cellStyle name="Vírgula 2 3 2 8 4 4" xfId="37035" xr:uid="{00000000-0005-0000-0000-00000F560000}"/>
    <cellStyle name="Vírgula 2 3 2 8 4 5" xfId="50327" xr:uid="{00000000-0005-0000-0000-000010560000}"/>
    <cellStyle name="Vírgula 2 3 2 8 5" xfId="10738" xr:uid="{00000000-0005-0000-0000-000011560000}"/>
    <cellStyle name="Vírgula 2 3 2 8 5 2" xfId="30463" xr:uid="{00000000-0005-0000-0000-000012560000}"/>
    <cellStyle name="Vírgula 2 3 2 8 5 3" xfId="40149" xr:uid="{00000000-0005-0000-0000-000013560000}"/>
    <cellStyle name="Vírgula 2 3 2 8 5 4" xfId="51620" xr:uid="{00000000-0005-0000-0000-000014560000}"/>
    <cellStyle name="Vírgula 2 3 2 8 6" xfId="13856" xr:uid="{00000000-0005-0000-0000-000015560000}"/>
    <cellStyle name="Vírgula 2 3 2 8 6 2" xfId="44230" xr:uid="{00000000-0005-0000-0000-000016560000}"/>
    <cellStyle name="Vírgula 2 3 2 8 7" xfId="15030" xr:uid="{00000000-0005-0000-0000-000017560000}"/>
    <cellStyle name="Vírgula 2 3 2 8 8" xfId="20932" xr:uid="{00000000-0005-0000-0000-000018560000}"/>
    <cellStyle name="Vírgula 2 3 2 8 9" xfId="22946" xr:uid="{00000000-0005-0000-0000-000019560000}"/>
    <cellStyle name="Vírgula 2 3 2 9" xfId="1249" xr:uid="{00000000-0005-0000-0000-00001A560000}"/>
    <cellStyle name="Vírgula 2 3 2 9 10" xfId="24887" xr:uid="{00000000-0005-0000-0000-00001B560000}"/>
    <cellStyle name="Vírgula 2 3 2 9 11" xfId="36452" xr:uid="{00000000-0005-0000-0000-00001C560000}"/>
    <cellStyle name="Vírgula 2 3 2 9 12" xfId="46805" xr:uid="{00000000-0005-0000-0000-00001D560000}"/>
    <cellStyle name="Vírgula 2 3 2 9 13" xfId="54737" xr:uid="{00000000-0005-0000-0000-00001E560000}"/>
    <cellStyle name="Vírgula 2 3 2 9 14" xfId="3420" xr:uid="{00000000-0005-0000-0000-00001F560000}"/>
    <cellStyle name="Vírgula 2 3 2 9 2" xfId="2185" xr:uid="{00000000-0005-0000-0000-000020560000}"/>
    <cellStyle name="Vírgula 2 3 2 9 2 10" xfId="47736" xr:uid="{00000000-0005-0000-0000-000021560000}"/>
    <cellStyle name="Vírgula 2 3 2 9 2 11" xfId="55662" xr:uid="{00000000-0005-0000-0000-000022560000}"/>
    <cellStyle name="Vírgula 2 3 2 9 2 12" xfId="3421" xr:uid="{00000000-0005-0000-0000-000023560000}"/>
    <cellStyle name="Vírgula 2 3 2 9 2 2" xfId="9035" xr:uid="{00000000-0005-0000-0000-000024560000}"/>
    <cellStyle name="Vírgula 2 3 2 9 2 2 2" xfId="17187" xr:uid="{00000000-0005-0000-0000-000025560000}"/>
    <cellStyle name="Vírgula 2 3 2 9 2 2 2 2" xfId="34401" xr:uid="{00000000-0005-0000-0000-000026560000}"/>
    <cellStyle name="Vírgula 2 3 2 9 2 2 3" xfId="19957" xr:uid="{00000000-0005-0000-0000-000027560000}"/>
    <cellStyle name="Vírgula 2 3 2 9 2 2 4" xfId="28899" xr:uid="{00000000-0005-0000-0000-000028560000}"/>
    <cellStyle name="Vírgula 2 3 2 9 2 2 5" xfId="42093" xr:uid="{00000000-0005-0000-0000-000029560000}"/>
    <cellStyle name="Vírgula 2 3 2 9 2 2 6" xfId="49935" xr:uid="{00000000-0005-0000-0000-00002A560000}"/>
    <cellStyle name="Vírgula 2 3 2 9 2 3" xfId="6836" xr:uid="{00000000-0005-0000-0000-00002B560000}"/>
    <cellStyle name="Vírgula 2 3 2 9 2 3 2" xfId="13045" xr:uid="{00000000-0005-0000-0000-00002C560000}"/>
    <cellStyle name="Vírgula 2 3 2 9 2 3 3" xfId="31650" xr:uid="{00000000-0005-0000-0000-00002D560000}"/>
    <cellStyle name="Vírgula 2 3 2 9 2 3 4" xfId="45329" xr:uid="{00000000-0005-0000-0000-00002E560000}"/>
    <cellStyle name="Vírgula 2 3 2 9 2 4" xfId="15033" xr:uid="{00000000-0005-0000-0000-00002F560000}"/>
    <cellStyle name="Vírgula 2 3 2 9 2 5" xfId="18215" xr:uid="{00000000-0005-0000-0000-000030560000}"/>
    <cellStyle name="Vírgula 2 3 2 9 2 6" xfId="20935" xr:uid="{00000000-0005-0000-0000-000031560000}"/>
    <cellStyle name="Vírgula 2 3 2 9 2 7" xfId="22949" xr:uid="{00000000-0005-0000-0000-000032560000}"/>
    <cellStyle name="Vírgula 2 3 2 9 2 8" xfId="26148" xr:uid="{00000000-0005-0000-0000-000033560000}"/>
    <cellStyle name="Vírgula 2 3 2 9 2 9" xfId="38471" xr:uid="{00000000-0005-0000-0000-000034560000}"/>
    <cellStyle name="Vírgula 2 3 2 9 3" xfId="8164" xr:uid="{00000000-0005-0000-0000-000035560000}"/>
    <cellStyle name="Vírgula 2 3 2 9 3 2" xfId="12166" xr:uid="{00000000-0005-0000-0000-000036560000}"/>
    <cellStyle name="Vírgula 2 3 2 9 3 2 2" xfId="34400" xr:uid="{00000000-0005-0000-0000-000037560000}"/>
    <cellStyle name="Vírgula 2 3 2 9 3 2 3" xfId="28898" xr:uid="{00000000-0005-0000-0000-000038560000}"/>
    <cellStyle name="Vírgula 2 3 2 9 3 2 4" xfId="42092" xr:uid="{00000000-0005-0000-0000-000039560000}"/>
    <cellStyle name="Vírgula 2 3 2 9 3 2 5" xfId="53063" xr:uid="{00000000-0005-0000-0000-00003A560000}"/>
    <cellStyle name="Vírgula 2 3 2 9 3 3" xfId="13183" xr:uid="{00000000-0005-0000-0000-00003B560000}"/>
    <cellStyle name="Vírgula 2 3 2 9 3 3 2" xfId="31649" xr:uid="{00000000-0005-0000-0000-00003C560000}"/>
    <cellStyle name="Vírgula 2 3 2 9 3 4" xfId="19087" xr:uid="{00000000-0005-0000-0000-00003D560000}"/>
    <cellStyle name="Vírgula 2 3 2 9 3 5" xfId="26147" xr:uid="{00000000-0005-0000-0000-00003E560000}"/>
    <cellStyle name="Vírgula 2 3 2 9 3 6" xfId="38470" xr:uid="{00000000-0005-0000-0000-00003F560000}"/>
    <cellStyle name="Vírgula 2 3 2 9 3 7" xfId="49064" xr:uid="{00000000-0005-0000-0000-000040560000}"/>
    <cellStyle name="Vírgula 2 3 2 9 4" xfId="5909" xr:uid="{00000000-0005-0000-0000-000041560000}"/>
    <cellStyle name="Vírgula 2 3 2 9 4 2" xfId="11613" xr:uid="{00000000-0005-0000-0000-000042560000}"/>
    <cellStyle name="Vírgula 2 3 2 9 4 2 2" xfId="33442" xr:uid="{00000000-0005-0000-0000-000043560000}"/>
    <cellStyle name="Vírgula 2 3 2 9 4 2 3" xfId="41134" xr:uid="{00000000-0005-0000-0000-000044560000}"/>
    <cellStyle name="Vírgula 2 3 2 9 4 2 4" xfId="52595" xr:uid="{00000000-0005-0000-0000-000045560000}"/>
    <cellStyle name="Vírgula 2 3 2 9 4 3" xfId="27940" xr:uid="{00000000-0005-0000-0000-000046560000}"/>
    <cellStyle name="Vírgula 2 3 2 9 4 4" xfId="37263" xr:uid="{00000000-0005-0000-0000-000047560000}"/>
    <cellStyle name="Vírgula 2 3 2 9 4 5" xfId="50487" xr:uid="{00000000-0005-0000-0000-000048560000}"/>
    <cellStyle name="Vírgula 2 3 2 9 5" xfId="10869" xr:uid="{00000000-0005-0000-0000-000049560000}"/>
    <cellStyle name="Vírgula 2 3 2 9 5 2" xfId="30691" xr:uid="{00000000-0005-0000-0000-00004A560000}"/>
    <cellStyle name="Vírgula 2 3 2 9 5 3" xfId="40377" xr:uid="{00000000-0005-0000-0000-00004B560000}"/>
    <cellStyle name="Vírgula 2 3 2 9 5 4" xfId="51848" xr:uid="{00000000-0005-0000-0000-00004C560000}"/>
    <cellStyle name="Vírgula 2 3 2 9 6" xfId="14084" xr:uid="{00000000-0005-0000-0000-00004D560000}"/>
    <cellStyle name="Vírgula 2 3 2 9 6 2" xfId="44458" xr:uid="{00000000-0005-0000-0000-00004E560000}"/>
    <cellStyle name="Vírgula 2 3 2 9 7" xfId="15032" xr:uid="{00000000-0005-0000-0000-00004F560000}"/>
    <cellStyle name="Vírgula 2 3 2 9 8" xfId="20934" xr:uid="{00000000-0005-0000-0000-000050560000}"/>
    <cellStyle name="Vírgula 2 3 2 9 9" xfId="22948" xr:uid="{00000000-0005-0000-0000-000051560000}"/>
    <cellStyle name="Vírgula 2 3 3" xfId="18" xr:uid="{00000000-0005-0000-0000-000052560000}"/>
    <cellStyle name="Vírgula 2 3 3 10" xfId="1564" xr:uid="{00000000-0005-0000-0000-000053560000}"/>
    <cellStyle name="Vírgula 2 3 3 10 10" xfId="55041" xr:uid="{00000000-0005-0000-0000-000054560000}"/>
    <cellStyle name="Vírgula 2 3 3 10 11" xfId="3423" xr:uid="{00000000-0005-0000-0000-000055560000}"/>
    <cellStyle name="Vírgula 2 3 3 10 2" xfId="8414" xr:uid="{00000000-0005-0000-0000-000056560000}"/>
    <cellStyle name="Vírgula 2 3 3 10 2 2" xfId="17188" xr:uid="{00000000-0005-0000-0000-000057560000}"/>
    <cellStyle name="Vírgula 2 3 3 10 2 2 2" xfId="34403" xr:uid="{00000000-0005-0000-0000-000058560000}"/>
    <cellStyle name="Vírgula 2 3 3 10 2 3" xfId="28901" xr:uid="{00000000-0005-0000-0000-000059560000}"/>
    <cellStyle name="Vírgula 2 3 3 10 2 4" xfId="42095" xr:uid="{00000000-0005-0000-0000-00005A560000}"/>
    <cellStyle name="Vírgula 2 3 3 10 2 5" xfId="49314" xr:uid="{00000000-0005-0000-0000-00005B560000}"/>
    <cellStyle name="Vírgula 2 3 3 10 3" xfId="6215" xr:uid="{00000000-0005-0000-0000-00005C560000}"/>
    <cellStyle name="Vírgula 2 3 3 10 3 2" xfId="31652" xr:uid="{00000000-0005-0000-0000-00005D560000}"/>
    <cellStyle name="Vírgula 2 3 3 10 3 3" xfId="44708" xr:uid="{00000000-0005-0000-0000-00005E560000}"/>
    <cellStyle name="Vírgula 2 3 3 10 4" xfId="18466" xr:uid="{00000000-0005-0000-0000-00005F560000}"/>
    <cellStyle name="Vírgula 2 3 3 10 5" xfId="20937" xr:uid="{00000000-0005-0000-0000-000060560000}"/>
    <cellStyle name="Vírgula 2 3 3 10 6" xfId="22951" xr:uid="{00000000-0005-0000-0000-000061560000}"/>
    <cellStyle name="Vírgula 2 3 3 10 7" xfId="26150" xr:uid="{00000000-0005-0000-0000-000062560000}"/>
    <cellStyle name="Vírgula 2 3 3 10 8" xfId="38473" xr:uid="{00000000-0005-0000-0000-000063560000}"/>
    <cellStyle name="Vírgula 2 3 3 10 9" xfId="47115" xr:uid="{00000000-0005-0000-0000-000064560000}"/>
    <cellStyle name="Vírgula 2 3 3 11" xfId="7086" xr:uid="{00000000-0005-0000-0000-000065560000}"/>
    <cellStyle name="Vírgula 2 3 3 11 2" xfId="12168" xr:uid="{00000000-0005-0000-0000-000066560000}"/>
    <cellStyle name="Vírgula 2 3 3 11 2 2" xfId="34402" xr:uid="{00000000-0005-0000-0000-000067560000}"/>
    <cellStyle name="Vírgula 2 3 3 11 2 3" xfId="28900" xr:uid="{00000000-0005-0000-0000-000068560000}"/>
    <cellStyle name="Vírgula 2 3 3 11 2 4" xfId="42094" xr:uid="{00000000-0005-0000-0000-000069560000}"/>
    <cellStyle name="Vírgula 2 3 3 11 2 5" xfId="53064" xr:uid="{00000000-0005-0000-0000-00006A560000}"/>
    <cellStyle name="Vírgula 2 3 3 11 3" xfId="16489" xr:uid="{00000000-0005-0000-0000-00006B560000}"/>
    <cellStyle name="Vírgula 2 3 3 11 3 2" xfId="31651" xr:uid="{00000000-0005-0000-0000-00006C560000}"/>
    <cellStyle name="Vírgula 2 3 3 11 4" xfId="26149" xr:uid="{00000000-0005-0000-0000-00006D560000}"/>
    <cellStyle name="Vírgula 2 3 3 11 5" xfId="38472" xr:uid="{00000000-0005-0000-0000-00006E560000}"/>
    <cellStyle name="Vírgula 2 3 3 11 6" xfId="47986" xr:uid="{00000000-0005-0000-0000-00006F560000}"/>
    <cellStyle name="Vírgula 2 3 3 12" xfId="4710" xr:uid="{00000000-0005-0000-0000-000070560000}"/>
    <cellStyle name="Vírgula 2 3 3 12 2" xfId="11106" xr:uid="{00000000-0005-0000-0000-000071560000}"/>
    <cellStyle name="Vírgula 2 3 3 12 2 2" xfId="32935" xr:uid="{00000000-0005-0000-0000-000072560000}"/>
    <cellStyle name="Vírgula 2 3 3 12 2 3" xfId="40627" xr:uid="{00000000-0005-0000-0000-000073560000}"/>
    <cellStyle name="Vírgula 2 3 3 12 2 4" xfId="52088" xr:uid="{00000000-0005-0000-0000-000074560000}"/>
    <cellStyle name="Vírgula 2 3 3 12 3" xfId="27433" xr:uid="{00000000-0005-0000-0000-000075560000}"/>
    <cellStyle name="Vírgula 2 3 3 12 4" xfId="36756" xr:uid="{00000000-0005-0000-0000-000076560000}"/>
    <cellStyle name="Vírgula 2 3 3 12 5" xfId="50751" xr:uid="{00000000-0005-0000-0000-000077560000}"/>
    <cellStyle name="Vírgula 2 3 3 13" xfId="10171" xr:uid="{00000000-0005-0000-0000-000078560000}"/>
    <cellStyle name="Vírgula 2 3 3 13 2" xfId="9335" xr:uid="{00000000-0005-0000-0000-000079560000}"/>
    <cellStyle name="Vírgula 2 3 3 13 2 2" xfId="50188" xr:uid="{00000000-0005-0000-0000-00007A560000}"/>
    <cellStyle name="Vírgula 2 3 3 13 3" xfId="30184" xr:uid="{00000000-0005-0000-0000-00007B560000}"/>
    <cellStyle name="Vírgula 2 3 3 13 4" xfId="39756" xr:uid="{00000000-0005-0000-0000-00007C560000}"/>
    <cellStyle name="Vírgula 2 3 3 13 5" xfId="50668" xr:uid="{00000000-0005-0000-0000-00007D560000}"/>
    <cellStyle name="Vírgula 2 3 3 14" xfId="9726" xr:uid="{00000000-0005-0000-0000-00007E560000}"/>
    <cellStyle name="Vírgula 2 3 3 14 2" xfId="43378" xr:uid="{00000000-0005-0000-0000-00007F560000}"/>
    <cellStyle name="Vírgula 2 3 3 14 3" xfId="50541" xr:uid="{00000000-0005-0000-0000-000080560000}"/>
    <cellStyle name="Vírgula 2 3 3 15" xfId="15034" xr:uid="{00000000-0005-0000-0000-000081560000}"/>
    <cellStyle name="Vírgula 2 3 3 16" xfId="20936" xr:uid="{00000000-0005-0000-0000-000082560000}"/>
    <cellStyle name="Vírgula 2 3 3 17" xfId="22950" xr:uid="{00000000-0005-0000-0000-000083560000}"/>
    <cellStyle name="Vírgula 2 3 3 18" xfId="24242" xr:uid="{00000000-0005-0000-0000-000084560000}"/>
    <cellStyle name="Vírgula 2 3 3 19" xfId="35693" xr:uid="{00000000-0005-0000-0000-000085560000}"/>
    <cellStyle name="Vírgula 2 3 3 2" xfId="197" xr:uid="{00000000-0005-0000-0000-000086560000}"/>
    <cellStyle name="Vírgula 2 3 3 2 10" xfId="15035" xr:uid="{00000000-0005-0000-0000-000087560000}"/>
    <cellStyle name="Vírgula 2 3 3 2 11" xfId="20938" xr:uid="{00000000-0005-0000-0000-000088560000}"/>
    <cellStyle name="Vírgula 2 3 3 2 12" xfId="22952" xr:uid="{00000000-0005-0000-0000-000089560000}"/>
    <cellStyle name="Vírgula 2 3 3 2 13" xfId="24479" xr:uid="{00000000-0005-0000-0000-00008A560000}"/>
    <cellStyle name="Vírgula 2 3 3 2 14" xfId="35792" xr:uid="{00000000-0005-0000-0000-00008B560000}"/>
    <cellStyle name="Vírgula 2 3 3 2 15" xfId="45754" xr:uid="{00000000-0005-0000-0000-00008C560000}"/>
    <cellStyle name="Vírgula 2 3 3 2 16" xfId="53687" xr:uid="{00000000-0005-0000-0000-00008D560000}"/>
    <cellStyle name="Vírgula 2 3 3 2 17" xfId="3424" xr:uid="{00000000-0005-0000-0000-00008E560000}"/>
    <cellStyle name="Vírgula 2 3 3 2 2" xfId="478" xr:uid="{00000000-0005-0000-0000-00008F560000}"/>
    <cellStyle name="Vírgula 2 3 3 2 2 10" xfId="22953" xr:uid="{00000000-0005-0000-0000-000090560000}"/>
    <cellStyle name="Vírgula 2 3 3 2 2 11" xfId="24755" xr:uid="{00000000-0005-0000-0000-000091560000}"/>
    <cellStyle name="Vírgula 2 3 3 2 2 12" xfId="36320" xr:uid="{00000000-0005-0000-0000-000092560000}"/>
    <cellStyle name="Vírgula 2 3 3 2 2 13" xfId="46034" xr:uid="{00000000-0005-0000-0000-000093560000}"/>
    <cellStyle name="Vírgula 2 3 3 2 2 14" xfId="53966" xr:uid="{00000000-0005-0000-0000-000094560000}"/>
    <cellStyle name="Vírgula 2 3 3 2 2 15" xfId="3425" xr:uid="{00000000-0005-0000-0000-000095560000}"/>
    <cellStyle name="Vírgula 2 3 3 2 2 2" xfId="1141" xr:uid="{00000000-0005-0000-0000-000096560000}"/>
    <cellStyle name="Vírgula 2 3 3 2 2 2 10" xfId="46697" xr:uid="{00000000-0005-0000-0000-000097560000}"/>
    <cellStyle name="Vírgula 2 3 3 2 2 2 11" xfId="54629" xr:uid="{00000000-0005-0000-0000-000098560000}"/>
    <cellStyle name="Vírgula 2 3 3 2 2 2 12" xfId="3426" xr:uid="{00000000-0005-0000-0000-000099560000}"/>
    <cellStyle name="Vírgula 2 3 3 2 2 2 2" xfId="8056" xr:uid="{00000000-0005-0000-0000-00009A560000}"/>
    <cellStyle name="Vírgula 2 3 3 2 2 2 2 2" xfId="12486" xr:uid="{00000000-0005-0000-0000-00009B560000}"/>
    <cellStyle name="Vírgula 2 3 3 2 2 2 2 2 2" xfId="34406" xr:uid="{00000000-0005-0000-0000-00009C560000}"/>
    <cellStyle name="Vírgula 2 3 3 2 2 2 2 3" xfId="12493" xr:uid="{00000000-0005-0000-0000-00009D560000}"/>
    <cellStyle name="Vírgula 2 3 3 2 2 2 2 4" xfId="19849" xr:uid="{00000000-0005-0000-0000-00009E560000}"/>
    <cellStyle name="Vírgula 2 3 3 2 2 2 2 5" xfId="28904" xr:uid="{00000000-0005-0000-0000-00009F560000}"/>
    <cellStyle name="Vírgula 2 3 3 2 2 2 2 6" xfId="42098" xr:uid="{00000000-0005-0000-0000-0000A0560000}"/>
    <cellStyle name="Vírgula 2 3 3 2 2 2 2 7" xfId="48956" xr:uid="{00000000-0005-0000-0000-0000A1560000}"/>
    <cellStyle name="Vírgula 2 3 3 2 2 2 3" xfId="5801" xr:uid="{00000000-0005-0000-0000-0000A2560000}"/>
    <cellStyle name="Vírgula 2 3 3 2 2 2 3 2" xfId="10247" xr:uid="{00000000-0005-0000-0000-0000A3560000}"/>
    <cellStyle name="Vírgula 2 3 3 2 2 2 3 3" xfId="31655" xr:uid="{00000000-0005-0000-0000-0000A4560000}"/>
    <cellStyle name="Vírgula 2 3 3 2 2 2 3 4" xfId="44350" xr:uid="{00000000-0005-0000-0000-0000A5560000}"/>
    <cellStyle name="Vírgula 2 3 3 2 2 2 4" xfId="13976" xr:uid="{00000000-0005-0000-0000-0000A6560000}"/>
    <cellStyle name="Vírgula 2 3 3 2 2 2 5" xfId="15037" xr:uid="{00000000-0005-0000-0000-0000A7560000}"/>
    <cellStyle name="Vírgula 2 3 3 2 2 2 6" xfId="20940" xr:uid="{00000000-0005-0000-0000-0000A8560000}"/>
    <cellStyle name="Vírgula 2 3 3 2 2 2 7" xfId="22954" xr:uid="{00000000-0005-0000-0000-0000A9560000}"/>
    <cellStyle name="Vírgula 2 3 3 2 2 2 8" xfId="26153" xr:uid="{00000000-0005-0000-0000-0000AA560000}"/>
    <cellStyle name="Vírgula 2 3 3 2 2 2 9" xfId="38476" xr:uid="{00000000-0005-0000-0000-0000AB560000}"/>
    <cellStyle name="Vírgula 2 3 3 2 2 3" xfId="2077" xr:uid="{00000000-0005-0000-0000-0000AC560000}"/>
    <cellStyle name="Vírgula 2 3 3 2 2 3 10" xfId="47628" xr:uid="{00000000-0005-0000-0000-0000AD560000}"/>
    <cellStyle name="Vírgula 2 3 3 2 2 3 11" xfId="55554" xr:uid="{00000000-0005-0000-0000-0000AE560000}"/>
    <cellStyle name="Vírgula 2 3 3 2 2 3 12" xfId="3427" xr:uid="{00000000-0005-0000-0000-0000AF560000}"/>
    <cellStyle name="Vírgula 2 3 3 2 2 3 2" xfId="8927" xr:uid="{00000000-0005-0000-0000-0000B0560000}"/>
    <cellStyle name="Vírgula 2 3 3 2 2 3 2 2" xfId="17189" xr:uid="{00000000-0005-0000-0000-0000B1560000}"/>
    <cellStyle name="Vírgula 2 3 3 2 2 3 2 2 2" xfId="34407" xr:uid="{00000000-0005-0000-0000-0000B2560000}"/>
    <cellStyle name="Vírgula 2 3 3 2 2 3 2 3" xfId="28905" xr:uid="{00000000-0005-0000-0000-0000B3560000}"/>
    <cellStyle name="Vírgula 2 3 3 2 2 3 2 4" xfId="42099" xr:uid="{00000000-0005-0000-0000-0000B4560000}"/>
    <cellStyle name="Vírgula 2 3 3 2 2 3 2 5" xfId="49827" xr:uid="{00000000-0005-0000-0000-0000B5560000}"/>
    <cellStyle name="Vírgula 2 3 3 2 2 3 3" xfId="6728" xr:uid="{00000000-0005-0000-0000-0000B6560000}"/>
    <cellStyle name="Vírgula 2 3 3 2 2 3 3 2" xfId="31656" xr:uid="{00000000-0005-0000-0000-0000B7560000}"/>
    <cellStyle name="Vírgula 2 3 3 2 2 3 3 3" xfId="45221" xr:uid="{00000000-0005-0000-0000-0000B8560000}"/>
    <cellStyle name="Vírgula 2 3 3 2 2 3 4" xfId="15038" xr:uid="{00000000-0005-0000-0000-0000B9560000}"/>
    <cellStyle name="Vírgula 2 3 3 2 2 3 5" xfId="18979" xr:uid="{00000000-0005-0000-0000-0000BA560000}"/>
    <cellStyle name="Vírgula 2 3 3 2 2 3 6" xfId="20941" xr:uid="{00000000-0005-0000-0000-0000BB560000}"/>
    <cellStyle name="Vírgula 2 3 3 2 2 3 7" xfId="22955" xr:uid="{00000000-0005-0000-0000-0000BC560000}"/>
    <cellStyle name="Vírgula 2 3 3 2 2 3 8" xfId="26154" xr:uid="{00000000-0005-0000-0000-0000BD560000}"/>
    <cellStyle name="Vírgula 2 3 3 2 2 3 9" xfId="38477" xr:uid="{00000000-0005-0000-0000-0000BE560000}"/>
    <cellStyle name="Vírgula 2 3 3 2 2 4" xfId="7429" xr:uid="{00000000-0005-0000-0000-0000BF560000}"/>
    <cellStyle name="Vírgula 2 3 3 2 2 4 2" xfId="12170" xr:uid="{00000000-0005-0000-0000-0000C0560000}"/>
    <cellStyle name="Vírgula 2 3 3 2 2 4 2 2" xfId="34405" xr:uid="{00000000-0005-0000-0000-0000C1560000}"/>
    <cellStyle name="Vírgula 2 3 3 2 2 4 2 3" xfId="28903" xr:uid="{00000000-0005-0000-0000-0000C2560000}"/>
    <cellStyle name="Vírgula 2 3 3 2 2 4 2 4" xfId="42097" xr:uid="{00000000-0005-0000-0000-0000C3560000}"/>
    <cellStyle name="Vírgula 2 3 3 2 2 4 2 5" xfId="53065" xr:uid="{00000000-0005-0000-0000-0000C4560000}"/>
    <cellStyle name="Vírgula 2 3 3 2 2 4 3" xfId="12916" xr:uid="{00000000-0005-0000-0000-0000C5560000}"/>
    <cellStyle name="Vírgula 2 3 3 2 2 4 3 2" xfId="31654" xr:uid="{00000000-0005-0000-0000-0000C6560000}"/>
    <cellStyle name="Vírgula 2 3 3 2 2 4 4" xfId="26152" xr:uid="{00000000-0005-0000-0000-0000C7560000}"/>
    <cellStyle name="Vírgula 2 3 3 2 2 4 5" xfId="38475" xr:uid="{00000000-0005-0000-0000-0000C8560000}"/>
    <cellStyle name="Vírgula 2 3 3 2 2 4 6" xfId="48329" xr:uid="{00000000-0005-0000-0000-0000C9560000}"/>
    <cellStyle name="Vírgula 2 3 3 2 2 5" xfId="5138" xr:uid="{00000000-0005-0000-0000-0000CA560000}"/>
    <cellStyle name="Vírgula 2 3 3 2 2 5 2" xfId="11505" xr:uid="{00000000-0005-0000-0000-0000CB560000}"/>
    <cellStyle name="Vírgula 2 3 3 2 2 5 2 2" xfId="33334" xr:uid="{00000000-0005-0000-0000-0000CC560000}"/>
    <cellStyle name="Vírgula 2 3 3 2 2 5 2 3" xfId="41026" xr:uid="{00000000-0005-0000-0000-0000CD560000}"/>
    <cellStyle name="Vírgula 2 3 3 2 2 5 2 4" xfId="52487" xr:uid="{00000000-0005-0000-0000-0000CE560000}"/>
    <cellStyle name="Vírgula 2 3 3 2 2 5 3" xfId="27832" xr:uid="{00000000-0005-0000-0000-0000CF560000}"/>
    <cellStyle name="Vírgula 2 3 3 2 2 5 4" xfId="37155" xr:uid="{00000000-0005-0000-0000-0000D0560000}"/>
    <cellStyle name="Vírgula 2 3 3 2 2 5 5" xfId="51041" xr:uid="{00000000-0005-0000-0000-0000D1560000}"/>
    <cellStyle name="Vírgula 2 3 3 2 2 6" xfId="10808" xr:uid="{00000000-0005-0000-0000-0000D2560000}"/>
    <cellStyle name="Vírgula 2 3 3 2 2 6 2" xfId="30583" xr:uid="{00000000-0005-0000-0000-0000D3560000}"/>
    <cellStyle name="Vírgula 2 3 3 2 2 6 3" xfId="40269" xr:uid="{00000000-0005-0000-0000-0000D4560000}"/>
    <cellStyle name="Vírgula 2 3 3 2 2 6 4" xfId="51740" xr:uid="{00000000-0005-0000-0000-0000D5560000}"/>
    <cellStyle name="Vírgula 2 3 3 2 2 7" xfId="13463" xr:uid="{00000000-0005-0000-0000-0000D6560000}"/>
    <cellStyle name="Vírgula 2 3 3 2 2 7 2" xfId="43723" xr:uid="{00000000-0005-0000-0000-0000D7560000}"/>
    <cellStyle name="Vírgula 2 3 3 2 2 8" xfId="15036" xr:uid="{00000000-0005-0000-0000-0000D8560000}"/>
    <cellStyle name="Vírgula 2 3 3 2 2 9" xfId="20939" xr:uid="{00000000-0005-0000-0000-0000D9560000}"/>
    <cellStyle name="Vírgula 2 3 3 2 3" xfId="1393" xr:uid="{00000000-0005-0000-0000-0000DA560000}"/>
    <cellStyle name="Vírgula 2 3 3 2 3 10" xfId="25031" xr:uid="{00000000-0005-0000-0000-0000DB560000}"/>
    <cellStyle name="Vírgula 2 3 3 2 3 11" xfId="36596" xr:uid="{00000000-0005-0000-0000-0000DC560000}"/>
    <cellStyle name="Vírgula 2 3 3 2 3 12" xfId="46949" xr:uid="{00000000-0005-0000-0000-0000DD560000}"/>
    <cellStyle name="Vírgula 2 3 3 2 3 13" xfId="54881" xr:uid="{00000000-0005-0000-0000-0000DE560000}"/>
    <cellStyle name="Vírgula 2 3 3 2 3 14" xfId="3428" xr:uid="{00000000-0005-0000-0000-0000DF560000}"/>
    <cellStyle name="Vírgula 2 3 3 2 3 2" xfId="2305" xr:uid="{00000000-0005-0000-0000-0000E0560000}"/>
    <cellStyle name="Vírgula 2 3 3 2 3 2 10" xfId="47856" xr:uid="{00000000-0005-0000-0000-0000E1560000}"/>
    <cellStyle name="Vírgula 2 3 3 2 3 2 11" xfId="55782" xr:uid="{00000000-0005-0000-0000-0000E2560000}"/>
    <cellStyle name="Vírgula 2 3 3 2 3 2 12" xfId="3429" xr:uid="{00000000-0005-0000-0000-0000E3560000}"/>
    <cellStyle name="Vírgula 2 3 3 2 3 2 2" xfId="9155" xr:uid="{00000000-0005-0000-0000-0000E4560000}"/>
    <cellStyle name="Vírgula 2 3 3 2 3 2 2 2" xfId="17190" xr:uid="{00000000-0005-0000-0000-0000E5560000}"/>
    <cellStyle name="Vírgula 2 3 3 2 3 2 2 2 2" xfId="34409" xr:uid="{00000000-0005-0000-0000-0000E6560000}"/>
    <cellStyle name="Vírgula 2 3 3 2 3 2 2 3" xfId="20077" xr:uid="{00000000-0005-0000-0000-0000E7560000}"/>
    <cellStyle name="Vírgula 2 3 3 2 3 2 2 4" xfId="28907" xr:uid="{00000000-0005-0000-0000-0000E8560000}"/>
    <cellStyle name="Vírgula 2 3 3 2 3 2 2 5" xfId="42101" xr:uid="{00000000-0005-0000-0000-0000E9560000}"/>
    <cellStyle name="Vírgula 2 3 3 2 3 2 2 6" xfId="50055" xr:uid="{00000000-0005-0000-0000-0000EA560000}"/>
    <cellStyle name="Vírgula 2 3 3 2 3 2 3" xfId="6956" xr:uid="{00000000-0005-0000-0000-0000EB560000}"/>
    <cellStyle name="Vírgula 2 3 3 2 3 2 3 2" xfId="16847" xr:uid="{00000000-0005-0000-0000-0000EC560000}"/>
    <cellStyle name="Vírgula 2 3 3 2 3 2 3 3" xfId="31658" xr:uid="{00000000-0005-0000-0000-0000ED560000}"/>
    <cellStyle name="Vírgula 2 3 3 2 3 2 3 4" xfId="45449" xr:uid="{00000000-0005-0000-0000-0000EE560000}"/>
    <cellStyle name="Vírgula 2 3 3 2 3 2 4" xfId="15040" xr:uid="{00000000-0005-0000-0000-0000EF560000}"/>
    <cellStyle name="Vírgula 2 3 3 2 3 2 5" xfId="18335" xr:uid="{00000000-0005-0000-0000-0000F0560000}"/>
    <cellStyle name="Vírgula 2 3 3 2 3 2 6" xfId="20943" xr:uid="{00000000-0005-0000-0000-0000F1560000}"/>
    <cellStyle name="Vírgula 2 3 3 2 3 2 7" xfId="22957" xr:uid="{00000000-0005-0000-0000-0000F2560000}"/>
    <cellStyle name="Vírgula 2 3 3 2 3 2 8" xfId="26156" xr:uid="{00000000-0005-0000-0000-0000F3560000}"/>
    <cellStyle name="Vírgula 2 3 3 2 3 2 9" xfId="38479" xr:uid="{00000000-0005-0000-0000-0000F4560000}"/>
    <cellStyle name="Vírgula 2 3 3 2 3 3" xfId="8284" xr:uid="{00000000-0005-0000-0000-0000F5560000}"/>
    <cellStyle name="Vírgula 2 3 3 2 3 3 2" xfId="12171" xr:uid="{00000000-0005-0000-0000-0000F6560000}"/>
    <cellStyle name="Vírgula 2 3 3 2 3 3 2 2" xfId="34408" xr:uid="{00000000-0005-0000-0000-0000F7560000}"/>
    <cellStyle name="Vírgula 2 3 3 2 3 3 2 3" xfId="28906" xr:uid="{00000000-0005-0000-0000-0000F8560000}"/>
    <cellStyle name="Vírgula 2 3 3 2 3 3 2 4" xfId="42100" xr:uid="{00000000-0005-0000-0000-0000F9560000}"/>
    <cellStyle name="Vírgula 2 3 3 2 3 3 2 5" xfId="53066" xr:uid="{00000000-0005-0000-0000-0000FA560000}"/>
    <cellStyle name="Vírgula 2 3 3 2 3 3 3" xfId="12778" xr:uid="{00000000-0005-0000-0000-0000FB560000}"/>
    <cellStyle name="Vírgula 2 3 3 2 3 3 3 2" xfId="31657" xr:uid="{00000000-0005-0000-0000-0000FC560000}"/>
    <cellStyle name="Vírgula 2 3 3 2 3 3 4" xfId="19207" xr:uid="{00000000-0005-0000-0000-0000FD560000}"/>
    <cellStyle name="Vírgula 2 3 3 2 3 3 5" xfId="26155" xr:uid="{00000000-0005-0000-0000-0000FE560000}"/>
    <cellStyle name="Vírgula 2 3 3 2 3 3 6" xfId="38478" xr:uid="{00000000-0005-0000-0000-0000FF560000}"/>
    <cellStyle name="Vírgula 2 3 3 2 3 3 7" xfId="49184" xr:uid="{00000000-0005-0000-0000-000000570000}"/>
    <cellStyle name="Vírgula 2 3 3 2 3 4" xfId="6053" xr:uid="{00000000-0005-0000-0000-000001570000}"/>
    <cellStyle name="Vírgula 2 3 3 2 3 4 2" xfId="11733" xr:uid="{00000000-0005-0000-0000-000002570000}"/>
    <cellStyle name="Vírgula 2 3 3 2 3 4 2 2" xfId="33562" xr:uid="{00000000-0005-0000-0000-000003570000}"/>
    <cellStyle name="Vírgula 2 3 3 2 3 4 2 3" xfId="41254" xr:uid="{00000000-0005-0000-0000-000004570000}"/>
    <cellStyle name="Vírgula 2 3 3 2 3 4 2 4" xfId="52715" xr:uid="{00000000-0005-0000-0000-000005570000}"/>
    <cellStyle name="Vírgula 2 3 3 2 3 4 3" xfId="28060" xr:uid="{00000000-0005-0000-0000-000006570000}"/>
    <cellStyle name="Vírgula 2 3 3 2 3 4 4" xfId="37383" xr:uid="{00000000-0005-0000-0000-000007570000}"/>
    <cellStyle name="Vírgula 2 3 3 2 3 4 5" xfId="51491" xr:uid="{00000000-0005-0000-0000-000008570000}"/>
    <cellStyle name="Vírgula 2 3 3 2 3 5" xfId="10989" xr:uid="{00000000-0005-0000-0000-000009570000}"/>
    <cellStyle name="Vírgula 2 3 3 2 3 5 2" xfId="30811" xr:uid="{00000000-0005-0000-0000-00000A570000}"/>
    <cellStyle name="Vírgula 2 3 3 2 3 5 3" xfId="40497" xr:uid="{00000000-0005-0000-0000-00000B570000}"/>
    <cellStyle name="Vírgula 2 3 3 2 3 5 4" xfId="51968" xr:uid="{00000000-0005-0000-0000-00000C570000}"/>
    <cellStyle name="Vírgula 2 3 3 2 3 6" xfId="14204" xr:uid="{00000000-0005-0000-0000-00000D570000}"/>
    <cellStyle name="Vírgula 2 3 3 2 3 6 2" xfId="44578" xr:uid="{00000000-0005-0000-0000-00000E570000}"/>
    <cellStyle name="Vírgula 2 3 3 2 3 7" xfId="15039" xr:uid="{00000000-0005-0000-0000-00000F570000}"/>
    <cellStyle name="Vírgula 2 3 3 2 3 8" xfId="20942" xr:uid="{00000000-0005-0000-0000-000010570000}"/>
    <cellStyle name="Vírgula 2 3 3 2 3 9" xfId="22956" xr:uid="{00000000-0005-0000-0000-000011570000}"/>
    <cellStyle name="Vírgula 2 3 3 2 4" xfId="901" xr:uid="{00000000-0005-0000-0000-000012570000}"/>
    <cellStyle name="Vírgula 2 3 3 2 4 10" xfId="36056" xr:uid="{00000000-0005-0000-0000-000013570000}"/>
    <cellStyle name="Vírgula 2 3 3 2 4 11" xfId="46457" xr:uid="{00000000-0005-0000-0000-000014570000}"/>
    <cellStyle name="Vírgula 2 3 3 2 4 12" xfId="54389" xr:uid="{00000000-0005-0000-0000-000015570000}"/>
    <cellStyle name="Vírgula 2 3 3 2 4 13" xfId="3430" xr:uid="{00000000-0005-0000-0000-000016570000}"/>
    <cellStyle name="Vírgula 2 3 3 2 4 2" xfId="1849" xr:uid="{00000000-0005-0000-0000-000017570000}"/>
    <cellStyle name="Vírgula 2 3 3 2 4 2 10" xfId="47400" xr:uid="{00000000-0005-0000-0000-000018570000}"/>
    <cellStyle name="Vírgula 2 3 3 2 4 2 11" xfId="55326" xr:uid="{00000000-0005-0000-0000-000019570000}"/>
    <cellStyle name="Vírgula 2 3 3 2 4 2 12" xfId="3431" xr:uid="{00000000-0005-0000-0000-00001A570000}"/>
    <cellStyle name="Vírgula 2 3 3 2 4 2 2" xfId="8699" xr:uid="{00000000-0005-0000-0000-00001B570000}"/>
    <cellStyle name="Vírgula 2 3 3 2 4 2 2 2" xfId="17191" xr:uid="{00000000-0005-0000-0000-00001C570000}"/>
    <cellStyle name="Vírgula 2 3 3 2 4 2 2 2 2" xfId="34411" xr:uid="{00000000-0005-0000-0000-00001D570000}"/>
    <cellStyle name="Vírgula 2 3 3 2 4 2 2 3" xfId="19621" xr:uid="{00000000-0005-0000-0000-00001E570000}"/>
    <cellStyle name="Vírgula 2 3 3 2 4 2 2 4" xfId="28909" xr:uid="{00000000-0005-0000-0000-00001F570000}"/>
    <cellStyle name="Vírgula 2 3 3 2 4 2 2 5" xfId="42103" xr:uid="{00000000-0005-0000-0000-000020570000}"/>
    <cellStyle name="Vírgula 2 3 3 2 4 2 2 6" xfId="49599" xr:uid="{00000000-0005-0000-0000-000021570000}"/>
    <cellStyle name="Vírgula 2 3 3 2 4 2 3" xfId="6500" xr:uid="{00000000-0005-0000-0000-000022570000}"/>
    <cellStyle name="Vírgula 2 3 3 2 4 2 3 2" xfId="16410" xr:uid="{00000000-0005-0000-0000-000023570000}"/>
    <cellStyle name="Vírgula 2 3 3 2 4 2 3 3" xfId="31660" xr:uid="{00000000-0005-0000-0000-000024570000}"/>
    <cellStyle name="Vírgula 2 3 3 2 4 2 3 4" xfId="44993" xr:uid="{00000000-0005-0000-0000-000025570000}"/>
    <cellStyle name="Vírgula 2 3 3 2 4 2 4" xfId="15042" xr:uid="{00000000-0005-0000-0000-000026570000}"/>
    <cellStyle name="Vírgula 2 3 3 2 4 2 5" xfId="17993" xr:uid="{00000000-0005-0000-0000-000027570000}"/>
    <cellStyle name="Vírgula 2 3 3 2 4 2 6" xfId="20945" xr:uid="{00000000-0005-0000-0000-000028570000}"/>
    <cellStyle name="Vírgula 2 3 3 2 4 2 7" xfId="22959" xr:uid="{00000000-0005-0000-0000-000029570000}"/>
    <cellStyle name="Vírgula 2 3 3 2 4 2 8" xfId="26158" xr:uid="{00000000-0005-0000-0000-00002A570000}"/>
    <cellStyle name="Vírgula 2 3 3 2 4 2 9" xfId="38481" xr:uid="{00000000-0005-0000-0000-00002B570000}"/>
    <cellStyle name="Vírgula 2 3 3 2 4 3" xfId="7828" xr:uid="{00000000-0005-0000-0000-00002C570000}"/>
    <cellStyle name="Vírgula 2 3 3 2 4 3 2" xfId="12173" xr:uid="{00000000-0005-0000-0000-00002D570000}"/>
    <cellStyle name="Vírgula 2 3 3 2 4 3 2 2" xfId="34410" xr:uid="{00000000-0005-0000-0000-00002E570000}"/>
    <cellStyle name="Vírgula 2 3 3 2 4 3 2 3" xfId="42102" xr:uid="{00000000-0005-0000-0000-00002F570000}"/>
    <cellStyle name="Vírgula 2 3 3 2 4 3 2 4" xfId="53067" xr:uid="{00000000-0005-0000-0000-000030570000}"/>
    <cellStyle name="Vírgula 2 3 3 2 4 3 3" xfId="18751" xr:uid="{00000000-0005-0000-0000-000031570000}"/>
    <cellStyle name="Vírgula 2 3 3 2 4 3 4" xfId="28908" xr:uid="{00000000-0005-0000-0000-000032570000}"/>
    <cellStyle name="Vírgula 2 3 3 2 4 3 5" xfId="38480" xr:uid="{00000000-0005-0000-0000-000033570000}"/>
    <cellStyle name="Vírgula 2 3 3 2 4 3 6" xfId="48728" xr:uid="{00000000-0005-0000-0000-000034570000}"/>
    <cellStyle name="Vírgula 2 3 3 2 4 4" xfId="5561" xr:uid="{00000000-0005-0000-0000-000035570000}"/>
    <cellStyle name="Vírgula 2 3 3 2 4 4 2" xfId="10181" xr:uid="{00000000-0005-0000-0000-000036570000}"/>
    <cellStyle name="Vírgula 2 3 3 2 4 4 3" xfId="31659" xr:uid="{00000000-0005-0000-0000-000037570000}"/>
    <cellStyle name="Vírgula 2 3 3 2 4 4 4" xfId="40041" xr:uid="{00000000-0005-0000-0000-000038570000}"/>
    <cellStyle name="Vírgula 2 3 3 2 4 4 5" xfId="51512" xr:uid="{00000000-0005-0000-0000-000039570000}"/>
    <cellStyle name="Vírgula 2 3 3 2 4 5" xfId="13748" xr:uid="{00000000-0005-0000-0000-00003A570000}"/>
    <cellStyle name="Vírgula 2 3 3 2 4 5 2" xfId="44122" xr:uid="{00000000-0005-0000-0000-00003B570000}"/>
    <cellStyle name="Vírgula 2 3 3 2 4 6" xfId="15041" xr:uid="{00000000-0005-0000-0000-00003C570000}"/>
    <cellStyle name="Vírgula 2 3 3 2 4 7" xfId="20944" xr:uid="{00000000-0005-0000-0000-00003D570000}"/>
    <cellStyle name="Vírgula 2 3 3 2 4 8" xfId="22958" xr:uid="{00000000-0005-0000-0000-00003E570000}"/>
    <cellStyle name="Vírgula 2 3 3 2 4 9" xfId="26157" xr:uid="{00000000-0005-0000-0000-00003F570000}"/>
    <cellStyle name="Vírgula 2 3 3 2 5" xfId="673" xr:uid="{00000000-0005-0000-0000-000040570000}"/>
    <cellStyle name="Vírgula 2 3 3 2 5 10" xfId="46229" xr:uid="{00000000-0005-0000-0000-000041570000}"/>
    <cellStyle name="Vírgula 2 3 3 2 5 11" xfId="54161" xr:uid="{00000000-0005-0000-0000-000042570000}"/>
    <cellStyle name="Vírgula 2 3 3 2 5 12" xfId="3432" xr:uid="{00000000-0005-0000-0000-000043570000}"/>
    <cellStyle name="Vírgula 2 3 3 2 5 2" xfId="7600" xr:uid="{00000000-0005-0000-0000-000044570000}"/>
    <cellStyle name="Vírgula 2 3 3 2 5 2 2" xfId="17192" xr:uid="{00000000-0005-0000-0000-000045570000}"/>
    <cellStyle name="Vírgula 2 3 3 2 5 2 2 2" xfId="34412" xr:uid="{00000000-0005-0000-0000-000046570000}"/>
    <cellStyle name="Vírgula 2 3 3 2 5 2 3" xfId="19393" xr:uid="{00000000-0005-0000-0000-000047570000}"/>
    <cellStyle name="Vírgula 2 3 3 2 5 2 4" xfId="28910" xr:uid="{00000000-0005-0000-0000-000048570000}"/>
    <cellStyle name="Vírgula 2 3 3 2 5 2 5" xfId="42104" xr:uid="{00000000-0005-0000-0000-000049570000}"/>
    <cellStyle name="Vírgula 2 3 3 2 5 2 6" xfId="48500" xr:uid="{00000000-0005-0000-0000-00004A570000}"/>
    <cellStyle name="Vírgula 2 3 3 2 5 3" xfId="5333" xr:uid="{00000000-0005-0000-0000-00004B570000}"/>
    <cellStyle name="Vírgula 2 3 3 2 5 3 2" xfId="12845" xr:uid="{00000000-0005-0000-0000-00004C570000}"/>
    <cellStyle name="Vírgula 2 3 3 2 5 3 3" xfId="31661" xr:uid="{00000000-0005-0000-0000-00004D570000}"/>
    <cellStyle name="Vírgula 2 3 3 2 5 3 4" xfId="43894" xr:uid="{00000000-0005-0000-0000-00004E570000}"/>
    <cellStyle name="Vírgula 2 3 3 2 5 4" xfId="15043" xr:uid="{00000000-0005-0000-0000-00004F570000}"/>
    <cellStyle name="Vírgula 2 3 3 2 5 5" xfId="17876" xr:uid="{00000000-0005-0000-0000-000050570000}"/>
    <cellStyle name="Vírgula 2 3 3 2 5 6" xfId="20946" xr:uid="{00000000-0005-0000-0000-000051570000}"/>
    <cellStyle name="Vírgula 2 3 3 2 5 7" xfId="22960" xr:uid="{00000000-0005-0000-0000-000052570000}"/>
    <cellStyle name="Vírgula 2 3 3 2 5 8" xfId="26159" xr:uid="{00000000-0005-0000-0000-000053570000}"/>
    <cellStyle name="Vírgula 2 3 3 2 5 9" xfId="38482" xr:uid="{00000000-0005-0000-0000-000054570000}"/>
    <cellStyle name="Vírgula 2 3 3 2 6" xfId="1621" xr:uid="{00000000-0005-0000-0000-000055570000}"/>
    <cellStyle name="Vírgula 2 3 3 2 6 2" xfId="8471" xr:uid="{00000000-0005-0000-0000-000056570000}"/>
    <cellStyle name="Vírgula 2 3 3 2 6 2 2" xfId="34404" xr:uid="{00000000-0005-0000-0000-000057570000}"/>
    <cellStyle name="Vírgula 2 3 3 2 6 2 3" xfId="28902" xr:uid="{00000000-0005-0000-0000-000058570000}"/>
    <cellStyle name="Vírgula 2 3 3 2 6 2 4" xfId="42096" xr:uid="{00000000-0005-0000-0000-000059570000}"/>
    <cellStyle name="Vírgula 2 3 3 2 6 2 5" xfId="49371" xr:uid="{00000000-0005-0000-0000-00005A570000}"/>
    <cellStyle name="Vírgula 2 3 3 2 6 3" xfId="12784" xr:uid="{00000000-0005-0000-0000-00005B570000}"/>
    <cellStyle name="Vírgula 2 3 3 2 6 3 2" xfId="31653" xr:uid="{00000000-0005-0000-0000-00005C570000}"/>
    <cellStyle name="Vírgula 2 3 3 2 6 3 3" xfId="44765" xr:uid="{00000000-0005-0000-0000-00005D570000}"/>
    <cellStyle name="Vírgula 2 3 3 2 6 4" xfId="18523" xr:uid="{00000000-0005-0000-0000-00005E570000}"/>
    <cellStyle name="Vírgula 2 3 3 2 6 5" xfId="26151" xr:uid="{00000000-0005-0000-0000-00005F570000}"/>
    <cellStyle name="Vírgula 2 3 3 2 6 6" xfId="38474" xr:uid="{00000000-0005-0000-0000-000060570000}"/>
    <cellStyle name="Vírgula 2 3 3 2 6 7" xfId="47172" xr:uid="{00000000-0005-0000-0000-000061570000}"/>
    <cellStyle name="Vírgula 2 3 3 2 6 8" xfId="55098" xr:uid="{00000000-0005-0000-0000-000062570000}"/>
    <cellStyle name="Vírgula 2 3 3 2 6 9" xfId="6272" xr:uid="{00000000-0005-0000-0000-000063570000}"/>
    <cellStyle name="Vírgula 2 3 3 2 7" xfId="7200" xr:uid="{00000000-0005-0000-0000-000064570000}"/>
    <cellStyle name="Vírgula 2 3 3 2 7 2" xfId="11277" xr:uid="{00000000-0005-0000-0000-000065570000}"/>
    <cellStyle name="Vírgula 2 3 3 2 7 2 2" xfId="33106" xr:uid="{00000000-0005-0000-0000-000066570000}"/>
    <cellStyle name="Vírgula 2 3 3 2 7 2 3" xfId="40798" xr:uid="{00000000-0005-0000-0000-000067570000}"/>
    <cellStyle name="Vírgula 2 3 3 2 7 2 4" xfId="52259" xr:uid="{00000000-0005-0000-0000-000068570000}"/>
    <cellStyle name="Vírgula 2 3 3 2 7 3" xfId="27604" xr:uid="{00000000-0005-0000-0000-000069570000}"/>
    <cellStyle name="Vírgula 2 3 3 2 7 4" xfId="36927" xr:uid="{00000000-0005-0000-0000-00006A570000}"/>
    <cellStyle name="Vírgula 2 3 3 2 7 5" xfId="48100" xr:uid="{00000000-0005-0000-0000-00006B570000}"/>
    <cellStyle name="Vírgula 2 3 3 2 8" xfId="4860" xr:uid="{00000000-0005-0000-0000-00006C570000}"/>
    <cellStyle name="Vírgula 2 3 3 2 8 2" xfId="9345" xr:uid="{00000000-0005-0000-0000-00006D570000}"/>
    <cellStyle name="Vírgula 2 3 3 2 8 2 2" xfId="50489" xr:uid="{00000000-0005-0000-0000-00006E570000}"/>
    <cellStyle name="Vírgula 2 3 3 2 8 3" xfId="30355" xr:uid="{00000000-0005-0000-0000-00006F570000}"/>
    <cellStyle name="Vírgula 2 3 3 2 8 4" xfId="39813" xr:uid="{00000000-0005-0000-0000-000070570000}"/>
    <cellStyle name="Vírgula 2 3 3 2 8 5" xfId="51370" xr:uid="{00000000-0005-0000-0000-000071570000}"/>
    <cellStyle name="Vírgula 2 3 3 2 9" xfId="10125" xr:uid="{00000000-0005-0000-0000-000072570000}"/>
    <cellStyle name="Vírgula 2 3 3 2 9 2" xfId="43492" xr:uid="{00000000-0005-0000-0000-000073570000}"/>
    <cellStyle name="Vírgula 2 3 3 2 9 3" xfId="50808" xr:uid="{00000000-0005-0000-0000-000074570000}"/>
    <cellStyle name="Vírgula 2 3 3 20" xfId="45583" xr:uid="{00000000-0005-0000-0000-000075570000}"/>
    <cellStyle name="Vírgula 2 3 3 21" xfId="53519" xr:uid="{00000000-0005-0000-0000-000076570000}"/>
    <cellStyle name="Vírgula 2 3 3 22" xfId="3422" xr:uid="{00000000-0005-0000-0000-000077570000}"/>
    <cellStyle name="Vírgula 2 3 3 3" xfId="128" xr:uid="{00000000-0005-0000-0000-000078570000}"/>
    <cellStyle name="Vírgula 2 3 3 3 10" xfId="15044" xr:uid="{00000000-0005-0000-0000-000079570000}"/>
    <cellStyle name="Vírgula 2 3 3 3 11" xfId="20947" xr:uid="{00000000-0005-0000-0000-00007A570000}"/>
    <cellStyle name="Vírgula 2 3 3 3 12" xfId="22961" xr:uid="{00000000-0005-0000-0000-00007B570000}"/>
    <cellStyle name="Vírgula 2 3 3 3 13" xfId="24410" xr:uid="{00000000-0005-0000-0000-00007C570000}"/>
    <cellStyle name="Vírgula 2 3 3 3 14" xfId="35987" xr:uid="{00000000-0005-0000-0000-00007D570000}"/>
    <cellStyle name="Vírgula 2 3 3 3 15" xfId="45685" xr:uid="{00000000-0005-0000-0000-00007E570000}"/>
    <cellStyle name="Vírgula 2 3 3 3 16" xfId="53618" xr:uid="{00000000-0005-0000-0000-00007F570000}"/>
    <cellStyle name="Vírgula 2 3 3 3 17" xfId="3433" xr:uid="{00000000-0005-0000-0000-000080570000}"/>
    <cellStyle name="Vírgula 2 3 3 3 2" xfId="409" xr:uid="{00000000-0005-0000-0000-000081570000}"/>
    <cellStyle name="Vírgula 2 3 3 3 2 10" xfId="24686" xr:uid="{00000000-0005-0000-0000-000082570000}"/>
    <cellStyle name="Vírgula 2 3 3 3 2 11" xfId="36251" xr:uid="{00000000-0005-0000-0000-000083570000}"/>
    <cellStyle name="Vírgula 2 3 3 3 2 12" xfId="45965" xr:uid="{00000000-0005-0000-0000-000084570000}"/>
    <cellStyle name="Vírgula 2 3 3 3 2 13" xfId="53897" xr:uid="{00000000-0005-0000-0000-000085570000}"/>
    <cellStyle name="Vírgula 2 3 3 3 2 14" xfId="3434" xr:uid="{00000000-0005-0000-0000-000086570000}"/>
    <cellStyle name="Vírgula 2 3 3 3 2 2" xfId="1084" xr:uid="{00000000-0005-0000-0000-000087570000}"/>
    <cellStyle name="Vírgula 2 3 3 3 2 2 10" xfId="46640" xr:uid="{00000000-0005-0000-0000-000088570000}"/>
    <cellStyle name="Vírgula 2 3 3 3 2 2 11" xfId="54572" xr:uid="{00000000-0005-0000-0000-000089570000}"/>
    <cellStyle name="Vírgula 2 3 3 3 2 2 12" xfId="3435" xr:uid="{00000000-0005-0000-0000-00008A570000}"/>
    <cellStyle name="Vírgula 2 3 3 3 2 2 2" xfId="7999" xr:uid="{00000000-0005-0000-0000-00008B570000}"/>
    <cellStyle name="Vírgula 2 3 3 3 2 2 2 2" xfId="17193" xr:uid="{00000000-0005-0000-0000-00008C570000}"/>
    <cellStyle name="Vírgula 2 3 3 3 2 2 2 2 2" xfId="34415" xr:uid="{00000000-0005-0000-0000-00008D570000}"/>
    <cellStyle name="Vírgula 2 3 3 3 2 2 2 3" xfId="19792" xr:uid="{00000000-0005-0000-0000-00008E570000}"/>
    <cellStyle name="Vírgula 2 3 3 3 2 2 2 4" xfId="28913" xr:uid="{00000000-0005-0000-0000-00008F570000}"/>
    <cellStyle name="Vírgula 2 3 3 3 2 2 2 5" xfId="42107" xr:uid="{00000000-0005-0000-0000-000090570000}"/>
    <cellStyle name="Vírgula 2 3 3 3 2 2 2 6" xfId="48899" xr:uid="{00000000-0005-0000-0000-000091570000}"/>
    <cellStyle name="Vírgula 2 3 3 3 2 2 3" xfId="5744" xr:uid="{00000000-0005-0000-0000-000092570000}"/>
    <cellStyle name="Vírgula 2 3 3 3 2 2 3 2" xfId="10673" xr:uid="{00000000-0005-0000-0000-000093570000}"/>
    <cellStyle name="Vírgula 2 3 3 3 2 2 3 3" xfId="31664" xr:uid="{00000000-0005-0000-0000-000094570000}"/>
    <cellStyle name="Vírgula 2 3 3 3 2 2 3 4" xfId="44293" xr:uid="{00000000-0005-0000-0000-000095570000}"/>
    <cellStyle name="Vírgula 2 3 3 3 2 2 4" xfId="15046" xr:uid="{00000000-0005-0000-0000-000096570000}"/>
    <cellStyle name="Vírgula 2 3 3 3 2 2 5" xfId="18107" xr:uid="{00000000-0005-0000-0000-000097570000}"/>
    <cellStyle name="Vírgula 2 3 3 3 2 2 6" xfId="20949" xr:uid="{00000000-0005-0000-0000-000098570000}"/>
    <cellStyle name="Vírgula 2 3 3 3 2 2 7" xfId="22963" xr:uid="{00000000-0005-0000-0000-000099570000}"/>
    <cellStyle name="Vírgula 2 3 3 3 2 2 8" xfId="26162" xr:uid="{00000000-0005-0000-0000-00009A570000}"/>
    <cellStyle name="Vírgula 2 3 3 3 2 2 9" xfId="38485" xr:uid="{00000000-0005-0000-0000-00009B570000}"/>
    <cellStyle name="Vírgula 2 3 3 3 2 3" xfId="2020" xr:uid="{00000000-0005-0000-0000-00009C570000}"/>
    <cellStyle name="Vírgula 2 3 3 3 2 3 2" xfId="8870" xr:uid="{00000000-0005-0000-0000-00009D570000}"/>
    <cellStyle name="Vírgula 2 3 3 3 2 3 2 2" xfId="34414" xr:uid="{00000000-0005-0000-0000-00009E570000}"/>
    <cellStyle name="Vírgula 2 3 3 3 2 3 2 3" xfId="28912" xr:uid="{00000000-0005-0000-0000-00009F570000}"/>
    <cellStyle name="Vírgula 2 3 3 3 2 3 2 4" xfId="42106" xr:uid="{00000000-0005-0000-0000-0000A0570000}"/>
    <cellStyle name="Vírgula 2 3 3 3 2 3 2 5" xfId="49770" xr:uid="{00000000-0005-0000-0000-0000A1570000}"/>
    <cellStyle name="Vírgula 2 3 3 3 2 3 3" xfId="16849" xr:uid="{00000000-0005-0000-0000-0000A2570000}"/>
    <cellStyle name="Vírgula 2 3 3 3 2 3 3 2" xfId="31663" xr:uid="{00000000-0005-0000-0000-0000A3570000}"/>
    <cellStyle name="Vírgula 2 3 3 3 2 3 3 3" xfId="45164" xr:uid="{00000000-0005-0000-0000-0000A4570000}"/>
    <cellStyle name="Vírgula 2 3 3 3 2 3 4" xfId="18922" xr:uid="{00000000-0005-0000-0000-0000A5570000}"/>
    <cellStyle name="Vírgula 2 3 3 3 2 3 5" xfId="26161" xr:uid="{00000000-0005-0000-0000-0000A6570000}"/>
    <cellStyle name="Vírgula 2 3 3 3 2 3 6" xfId="38484" xr:uid="{00000000-0005-0000-0000-0000A7570000}"/>
    <cellStyle name="Vírgula 2 3 3 3 2 3 7" xfId="47571" xr:uid="{00000000-0005-0000-0000-0000A8570000}"/>
    <cellStyle name="Vírgula 2 3 3 3 2 3 8" xfId="55497" xr:uid="{00000000-0005-0000-0000-0000A9570000}"/>
    <cellStyle name="Vírgula 2 3 3 3 2 3 9" xfId="6671" xr:uid="{00000000-0005-0000-0000-0000AA570000}"/>
    <cellStyle name="Vírgula 2 3 3 3 2 4" xfId="7372" xr:uid="{00000000-0005-0000-0000-0000AB570000}"/>
    <cellStyle name="Vírgula 2 3 3 3 2 4 2" xfId="11448" xr:uid="{00000000-0005-0000-0000-0000AC570000}"/>
    <cellStyle name="Vírgula 2 3 3 3 2 4 2 2" xfId="33277" xr:uid="{00000000-0005-0000-0000-0000AD570000}"/>
    <cellStyle name="Vírgula 2 3 3 3 2 4 2 3" xfId="40969" xr:uid="{00000000-0005-0000-0000-0000AE570000}"/>
    <cellStyle name="Vírgula 2 3 3 3 2 4 2 4" xfId="52430" xr:uid="{00000000-0005-0000-0000-0000AF570000}"/>
    <cellStyle name="Vírgula 2 3 3 3 2 4 3" xfId="27775" xr:uid="{00000000-0005-0000-0000-0000B0570000}"/>
    <cellStyle name="Vírgula 2 3 3 3 2 4 4" xfId="37098" xr:uid="{00000000-0005-0000-0000-0000B1570000}"/>
    <cellStyle name="Vírgula 2 3 3 3 2 4 5" xfId="48272" xr:uid="{00000000-0005-0000-0000-0000B2570000}"/>
    <cellStyle name="Vírgula 2 3 3 3 2 5" xfId="5069" xr:uid="{00000000-0005-0000-0000-0000B3570000}"/>
    <cellStyle name="Vírgula 2 3 3 3 2 5 2" xfId="30526" xr:uid="{00000000-0005-0000-0000-0000B4570000}"/>
    <cellStyle name="Vírgula 2 3 3 3 2 5 3" xfId="40212" xr:uid="{00000000-0005-0000-0000-0000B5570000}"/>
    <cellStyle name="Vírgula 2 3 3 3 2 5 4" xfId="51683" xr:uid="{00000000-0005-0000-0000-0000B6570000}"/>
    <cellStyle name="Vírgula 2 3 3 3 2 6" xfId="13919" xr:uid="{00000000-0005-0000-0000-0000B7570000}"/>
    <cellStyle name="Vírgula 2 3 3 3 2 6 2" xfId="43666" xr:uid="{00000000-0005-0000-0000-0000B8570000}"/>
    <cellStyle name="Vírgula 2 3 3 3 2 7" xfId="15045" xr:uid="{00000000-0005-0000-0000-0000B9570000}"/>
    <cellStyle name="Vírgula 2 3 3 3 2 8" xfId="20948" xr:uid="{00000000-0005-0000-0000-0000BA570000}"/>
    <cellStyle name="Vírgula 2 3 3 3 2 9" xfId="22962" xr:uid="{00000000-0005-0000-0000-0000BB570000}"/>
    <cellStyle name="Vírgula 2 3 3 3 3" xfId="1324" xr:uid="{00000000-0005-0000-0000-0000BC570000}"/>
    <cellStyle name="Vírgula 2 3 3 3 3 10" xfId="24962" xr:uid="{00000000-0005-0000-0000-0000BD570000}"/>
    <cellStyle name="Vírgula 2 3 3 3 3 11" xfId="36527" xr:uid="{00000000-0005-0000-0000-0000BE570000}"/>
    <cellStyle name="Vírgula 2 3 3 3 3 12" xfId="46880" xr:uid="{00000000-0005-0000-0000-0000BF570000}"/>
    <cellStyle name="Vírgula 2 3 3 3 3 13" xfId="54812" xr:uid="{00000000-0005-0000-0000-0000C0570000}"/>
    <cellStyle name="Vírgula 2 3 3 3 3 14" xfId="3436" xr:uid="{00000000-0005-0000-0000-0000C1570000}"/>
    <cellStyle name="Vírgula 2 3 3 3 3 2" xfId="2248" xr:uid="{00000000-0005-0000-0000-0000C2570000}"/>
    <cellStyle name="Vírgula 2 3 3 3 3 2 10" xfId="47799" xr:uid="{00000000-0005-0000-0000-0000C3570000}"/>
    <cellStyle name="Vírgula 2 3 3 3 3 2 11" xfId="55725" xr:uid="{00000000-0005-0000-0000-0000C4570000}"/>
    <cellStyle name="Vírgula 2 3 3 3 3 2 12" xfId="3437" xr:uid="{00000000-0005-0000-0000-0000C5570000}"/>
    <cellStyle name="Vírgula 2 3 3 3 3 2 2" xfId="9098" xr:uid="{00000000-0005-0000-0000-0000C6570000}"/>
    <cellStyle name="Vírgula 2 3 3 3 3 2 2 2" xfId="17194" xr:uid="{00000000-0005-0000-0000-0000C7570000}"/>
    <cellStyle name="Vírgula 2 3 3 3 3 2 2 2 2" xfId="34417" xr:uid="{00000000-0005-0000-0000-0000C8570000}"/>
    <cellStyle name="Vírgula 2 3 3 3 3 2 2 3" xfId="20020" xr:uid="{00000000-0005-0000-0000-0000C9570000}"/>
    <cellStyle name="Vírgula 2 3 3 3 3 2 2 4" xfId="28915" xr:uid="{00000000-0005-0000-0000-0000CA570000}"/>
    <cellStyle name="Vírgula 2 3 3 3 3 2 2 5" xfId="42109" xr:uid="{00000000-0005-0000-0000-0000CB570000}"/>
    <cellStyle name="Vírgula 2 3 3 3 3 2 2 6" xfId="49998" xr:uid="{00000000-0005-0000-0000-0000CC570000}"/>
    <cellStyle name="Vírgula 2 3 3 3 3 2 3" xfId="6899" xr:uid="{00000000-0005-0000-0000-0000CD570000}"/>
    <cellStyle name="Vírgula 2 3 3 3 3 2 3 2" xfId="16263" xr:uid="{00000000-0005-0000-0000-0000CE570000}"/>
    <cellStyle name="Vírgula 2 3 3 3 3 2 3 3" xfId="31666" xr:uid="{00000000-0005-0000-0000-0000CF570000}"/>
    <cellStyle name="Vírgula 2 3 3 3 3 2 3 4" xfId="45392" xr:uid="{00000000-0005-0000-0000-0000D0570000}"/>
    <cellStyle name="Vírgula 2 3 3 3 3 2 4" xfId="15048" xr:uid="{00000000-0005-0000-0000-0000D1570000}"/>
    <cellStyle name="Vírgula 2 3 3 3 3 2 5" xfId="18278" xr:uid="{00000000-0005-0000-0000-0000D2570000}"/>
    <cellStyle name="Vírgula 2 3 3 3 3 2 6" xfId="20951" xr:uid="{00000000-0005-0000-0000-0000D3570000}"/>
    <cellStyle name="Vírgula 2 3 3 3 3 2 7" xfId="22965" xr:uid="{00000000-0005-0000-0000-0000D4570000}"/>
    <cellStyle name="Vírgula 2 3 3 3 3 2 8" xfId="26164" xr:uid="{00000000-0005-0000-0000-0000D5570000}"/>
    <cellStyle name="Vírgula 2 3 3 3 3 2 9" xfId="38487" xr:uid="{00000000-0005-0000-0000-0000D6570000}"/>
    <cellStyle name="Vírgula 2 3 3 3 3 3" xfId="8227" xr:uid="{00000000-0005-0000-0000-0000D7570000}"/>
    <cellStyle name="Vírgula 2 3 3 3 3 3 2" xfId="12175" xr:uid="{00000000-0005-0000-0000-0000D8570000}"/>
    <cellStyle name="Vírgula 2 3 3 3 3 3 2 2" xfId="34416" xr:uid="{00000000-0005-0000-0000-0000D9570000}"/>
    <cellStyle name="Vírgula 2 3 3 3 3 3 2 3" xfId="28914" xr:uid="{00000000-0005-0000-0000-0000DA570000}"/>
    <cellStyle name="Vírgula 2 3 3 3 3 3 2 4" xfId="42108" xr:uid="{00000000-0005-0000-0000-0000DB570000}"/>
    <cellStyle name="Vírgula 2 3 3 3 3 3 2 5" xfId="53069" xr:uid="{00000000-0005-0000-0000-0000DC570000}"/>
    <cellStyle name="Vírgula 2 3 3 3 3 3 3" xfId="16665" xr:uid="{00000000-0005-0000-0000-0000DD570000}"/>
    <cellStyle name="Vírgula 2 3 3 3 3 3 3 2" xfId="31665" xr:uid="{00000000-0005-0000-0000-0000DE570000}"/>
    <cellStyle name="Vírgula 2 3 3 3 3 3 4" xfId="19150" xr:uid="{00000000-0005-0000-0000-0000DF570000}"/>
    <cellStyle name="Vírgula 2 3 3 3 3 3 5" xfId="26163" xr:uid="{00000000-0005-0000-0000-0000E0570000}"/>
    <cellStyle name="Vírgula 2 3 3 3 3 3 6" xfId="38486" xr:uid="{00000000-0005-0000-0000-0000E1570000}"/>
    <cellStyle name="Vírgula 2 3 3 3 3 3 7" xfId="49127" xr:uid="{00000000-0005-0000-0000-0000E2570000}"/>
    <cellStyle name="Vírgula 2 3 3 3 3 4" xfId="5984" xr:uid="{00000000-0005-0000-0000-0000E3570000}"/>
    <cellStyle name="Vírgula 2 3 3 3 3 4 2" xfId="11676" xr:uid="{00000000-0005-0000-0000-0000E4570000}"/>
    <cellStyle name="Vírgula 2 3 3 3 3 4 2 2" xfId="33505" xr:uid="{00000000-0005-0000-0000-0000E5570000}"/>
    <cellStyle name="Vírgula 2 3 3 3 3 4 2 3" xfId="41197" xr:uid="{00000000-0005-0000-0000-0000E6570000}"/>
    <cellStyle name="Vírgula 2 3 3 3 3 4 2 4" xfId="52658" xr:uid="{00000000-0005-0000-0000-0000E7570000}"/>
    <cellStyle name="Vírgula 2 3 3 3 3 4 3" xfId="28003" xr:uid="{00000000-0005-0000-0000-0000E8570000}"/>
    <cellStyle name="Vírgula 2 3 3 3 3 4 4" xfId="37326" xr:uid="{00000000-0005-0000-0000-0000E9570000}"/>
    <cellStyle name="Vírgula 2 3 3 3 3 4 5" xfId="51163" xr:uid="{00000000-0005-0000-0000-0000EA570000}"/>
    <cellStyle name="Vírgula 2 3 3 3 3 5" xfId="10932" xr:uid="{00000000-0005-0000-0000-0000EB570000}"/>
    <cellStyle name="Vírgula 2 3 3 3 3 5 2" xfId="30754" xr:uid="{00000000-0005-0000-0000-0000EC570000}"/>
    <cellStyle name="Vírgula 2 3 3 3 3 5 3" xfId="40440" xr:uid="{00000000-0005-0000-0000-0000ED570000}"/>
    <cellStyle name="Vírgula 2 3 3 3 3 5 4" xfId="51911" xr:uid="{00000000-0005-0000-0000-0000EE570000}"/>
    <cellStyle name="Vírgula 2 3 3 3 3 6" xfId="14147" xr:uid="{00000000-0005-0000-0000-0000EF570000}"/>
    <cellStyle name="Vírgula 2 3 3 3 3 6 2" xfId="44521" xr:uid="{00000000-0005-0000-0000-0000F0570000}"/>
    <cellStyle name="Vírgula 2 3 3 3 3 7" xfId="15047" xr:uid="{00000000-0005-0000-0000-0000F1570000}"/>
    <cellStyle name="Vírgula 2 3 3 3 3 8" xfId="20950" xr:uid="{00000000-0005-0000-0000-0000F2570000}"/>
    <cellStyle name="Vírgula 2 3 3 3 3 9" xfId="22964" xr:uid="{00000000-0005-0000-0000-0000F3570000}"/>
    <cellStyle name="Vírgula 2 3 3 3 4" xfId="844" xr:uid="{00000000-0005-0000-0000-0000F4570000}"/>
    <cellStyle name="Vírgula 2 3 3 3 4 10" xfId="46400" xr:uid="{00000000-0005-0000-0000-0000F5570000}"/>
    <cellStyle name="Vírgula 2 3 3 3 4 11" xfId="54332" xr:uid="{00000000-0005-0000-0000-0000F6570000}"/>
    <cellStyle name="Vírgula 2 3 3 3 4 12" xfId="3438" xr:uid="{00000000-0005-0000-0000-0000F7570000}"/>
    <cellStyle name="Vírgula 2 3 3 3 4 2" xfId="7771" xr:uid="{00000000-0005-0000-0000-0000F8570000}"/>
    <cellStyle name="Vírgula 2 3 3 3 4 2 2" xfId="9525" xr:uid="{00000000-0005-0000-0000-0000F9570000}"/>
    <cellStyle name="Vírgula 2 3 3 3 4 2 2 2" xfId="34418" xr:uid="{00000000-0005-0000-0000-0000FA570000}"/>
    <cellStyle name="Vírgula 2 3 3 3 4 2 3" xfId="16548" xr:uid="{00000000-0005-0000-0000-0000FB570000}"/>
    <cellStyle name="Vírgula 2 3 3 3 4 2 4" xfId="19564" xr:uid="{00000000-0005-0000-0000-0000FC570000}"/>
    <cellStyle name="Vírgula 2 3 3 3 4 2 5" xfId="28916" xr:uid="{00000000-0005-0000-0000-0000FD570000}"/>
    <cellStyle name="Vírgula 2 3 3 3 4 2 6" xfId="42110" xr:uid="{00000000-0005-0000-0000-0000FE570000}"/>
    <cellStyle name="Vírgula 2 3 3 3 4 2 7" xfId="48671" xr:uid="{00000000-0005-0000-0000-0000FF570000}"/>
    <cellStyle name="Vírgula 2 3 3 3 4 3" xfId="5504" xr:uid="{00000000-0005-0000-0000-000000580000}"/>
    <cellStyle name="Vírgula 2 3 3 3 4 3 2" xfId="12254" xr:uid="{00000000-0005-0000-0000-000001580000}"/>
    <cellStyle name="Vírgula 2 3 3 3 4 3 3" xfId="31667" xr:uid="{00000000-0005-0000-0000-000002580000}"/>
    <cellStyle name="Vírgula 2 3 3 3 4 3 4" xfId="44065" xr:uid="{00000000-0005-0000-0000-000003580000}"/>
    <cellStyle name="Vírgula 2 3 3 3 4 4" xfId="13691" xr:uid="{00000000-0005-0000-0000-000004580000}"/>
    <cellStyle name="Vírgula 2 3 3 3 4 5" xfId="15049" xr:uid="{00000000-0005-0000-0000-000005580000}"/>
    <cellStyle name="Vírgula 2 3 3 3 4 6" xfId="20952" xr:uid="{00000000-0005-0000-0000-000006580000}"/>
    <cellStyle name="Vírgula 2 3 3 3 4 7" xfId="22966" xr:uid="{00000000-0005-0000-0000-000007580000}"/>
    <cellStyle name="Vírgula 2 3 3 3 4 8" xfId="26165" xr:uid="{00000000-0005-0000-0000-000008580000}"/>
    <cellStyle name="Vírgula 2 3 3 3 4 9" xfId="38488" xr:uid="{00000000-0005-0000-0000-000009580000}"/>
    <cellStyle name="Vírgula 2 3 3 3 5" xfId="1792" xr:uid="{00000000-0005-0000-0000-00000A580000}"/>
    <cellStyle name="Vírgula 2 3 3 3 5 10" xfId="47343" xr:uid="{00000000-0005-0000-0000-00000B580000}"/>
    <cellStyle name="Vírgula 2 3 3 3 5 11" xfId="55269" xr:uid="{00000000-0005-0000-0000-00000C580000}"/>
    <cellStyle name="Vírgula 2 3 3 3 5 12" xfId="3439" xr:uid="{00000000-0005-0000-0000-00000D580000}"/>
    <cellStyle name="Vírgula 2 3 3 3 5 2" xfId="8642" xr:uid="{00000000-0005-0000-0000-00000E580000}"/>
    <cellStyle name="Vírgula 2 3 3 3 5 2 2" xfId="17195" xr:uid="{00000000-0005-0000-0000-00000F580000}"/>
    <cellStyle name="Vírgula 2 3 3 3 5 2 2 2" xfId="34419" xr:uid="{00000000-0005-0000-0000-000010580000}"/>
    <cellStyle name="Vírgula 2 3 3 3 5 2 3" xfId="28917" xr:uid="{00000000-0005-0000-0000-000011580000}"/>
    <cellStyle name="Vírgula 2 3 3 3 5 2 4" xfId="42111" xr:uid="{00000000-0005-0000-0000-000012580000}"/>
    <cellStyle name="Vírgula 2 3 3 3 5 2 5" xfId="49542" xr:uid="{00000000-0005-0000-0000-000013580000}"/>
    <cellStyle name="Vírgula 2 3 3 3 5 3" xfId="6443" xr:uid="{00000000-0005-0000-0000-000014580000}"/>
    <cellStyle name="Vírgula 2 3 3 3 5 3 2" xfId="31668" xr:uid="{00000000-0005-0000-0000-000015580000}"/>
    <cellStyle name="Vírgula 2 3 3 3 5 3 3" xfId="44936" xr:uid="{00000000-0005-0000-0000-000016580000}"/>
    <cellStyle name="Vírgula 2 3 3 3 5 4" xfId="15050" xr:uid="{00000000-0005-0000-0000-000017580000}"/>
    <cellStyle name="Vírgula 2 3 3 3 5 5" xfId="18694" xr:uid="{00000000-0005-0000-0000-000018580000}"/>
    <cellStyle name="Vírgula 2 3 3 3 5 6" xfId="20953" xr:uid="{00000000-0005-0000-0000-000019580000}"/>
    <cellStyle name="Vírgula 2 3 3 3 5 7" xfId="22967" xr:uid="{00000000-0005-0000-0000-00001A580000}"/>
    <cellStyle name="Vírgula 2 3 3 3 5 8" xfId="26166" xr:uid="{00000000-0005-0000-0000-00001B580000}"/>
    <cellStyle name="Vírgula 2 3 3 3 5 9" xfId="38489" xr:uid="{00000000-0005-0000-0000-00001C580000}"/>
    <cellStyle name="Vírgula 2 3 3 3 6" xfId="7143" xr:uid="{00000000-0005-0000-0000-00001D580000}"/>
    <cellStyle name="Vírgula 2 3 3 3 6 2" xfId="12174" xr:uid="{00000000-0005-0000-0000-00001E580000}"/>
    <cellStyle name="Vírgula 2 3 3 3 6 2 2" xfId="34413" xr:uid="{00000000-0005-0000-0000-00001F580000}"/>
    <cellStyle name="Vírgula 2 3 3 3 6 2 3" xfId="28911" xr:uid="{00000000-0005-0000-0000-000020580000}"/>
    <cellStyle name="Vírgula 2 3 3 3 6 2 4" xfId="42105" xr:uid="{00000000-0005-0000-0000-000021580000}"/>
    <cellStyle name="Vírgula 2 3 3 3 6 2 5" xfId="53068" xr:uid="{00000000-0005-0000-0000-000022580000}"/>
    <cellStyle name="Vírgula 2 3 3 3 6 3" xfId="12890" xr:uid="{00000000-0005-0000-0000-000023580000}"/>
    <cellStyle name="Vírgula 2 3 3 3 6 3 2" xfId="31662" xr:uid="{00000000-0005-0000-0000-000024580000}"/>
    <cellStyle name="Vírgula 2 3 3 3 6 4" xfId="26160" xr:uid="{00000000-0005-0000-0000-000025580000}"/>
    <cellStyle name="Vírgula 2 3 3 3 6 5" xfId="38483" xr:uid="{00000000-0005-0000-0000-000026580000}"/>
    <cellStyle name="Vírgula 2 3 3 3 6 6" xfId="48043" xr:uid="{00000000-0005-0000-0000-000027580000}"/>
    <cellStyle name="Vírgula 2 3 3 3 7" xfId="4791" xr:uid="{00000000-0005-0000-0000-000028580000}"/>
    <cellStyle name="Vírgula 2 3 3 3 7 2" xfId="11220" xr:uid="{00000000-0005-0000-0000-000029580000}"/>
    <cellStyle name="Vírgula 2 3 3 3 7 2 2" xfId="33049" xr:uid="{00000000-0005-0000-0000-00002A580000}"/>
    <cellStyle name="Vírgula 2 3 3 3 7 2 3" xfId="40741" xr:uid="{00000000-0005-0000-0000-00002B580000}"/>
    <cellStyle name="Vírgula 2 3 3 3 7 2 4" xfId="52202" xr:uid="{00000000-0005-0000-0000-00002C580000}"/>
    <cellStyle name="Vírgula 2 3 3 3 7 3" xfId="27547" xr:uid="{00000000-0005-0000-0000-00002D580000}"/>
    <cellStyle name="Vírgula 2 3 3 3 7 4" xfId="36870" xr:uid="{00000000-0005-0000-0000-00002E580000}"/>
    <cellStyle name="Vírgula 2 3 3 3 7 5" xfId="50354" xr:uid="{00000000-0005-0000-0000-00002F580000}"/>
    <cellStyle name="Vírgula 2 3 3 3 8" xfId="9399" xr:uid="{00000000-0005-0000-0000-000030580000}"/>
    <cellStyle name="Vírgula 2 3 3 3 8 2" xfId="30298" xr:uid="{00000000-0005-0000-0000-000031580000}"/>
    <cellStyle name="Vírgula 2 3 3 3 8 3" xfId="39984" xr:uid="{00000000-0005-0000-0000-000032580000}"/>
    <cellStyle name="Vírgula 2 3 3 3 8 4" xfId="51289" xr:uid="{00000000-0005-0000-0000-000033580000}"/>
    <cellStyle name="Vírgula 2 3 3 3 9" xfId="13412" xr:uid="{00000000-0005-0000-0000-000034580000}"/>
    <cellStyle name="Vírgula 2 3 3 3 9 2" xfId="43435" xr:uid="{00000000-0005-0000-0000-000035580000}"/>
    <cellStyle name="Vírgula 2 3 3 4" xfId="266" xr:uid="{00000000-0005-0000-0000-000036580000}"/>
    <cellStyle name="Vírgula 2 3 3 4 10" xfId="15051" xr:uid="{00000000-0005-0000-0000-000037580000}"/>
    <cellStyle name="Vírgula 2 3 3 4 11" xfId="20954" xr:uid="{00000000-0005-0000-0000-000038580000}"/>
    <cellStyle name="Vírgula 2 3 3 4 12" xfId="22968" xr:uid="{00000000-0005-0000-0000-000039580000}"/>
    <cellStyle name="Vírgula 2 3 3 4 13" xfId="24548" xr:uid="{00000000-0005-0000-0000-00003A580000}"/>
    <cellStyle name="Vírgula 2 3 3 4 14" xfId="36113" xr:uid="{00000000-0005-0000-0000-00003B580000}"/>
    <cellStyle name="Vírgula 2 3 3 4 15" xfId="45823" xr:uid="{00000000-0005-0000-0000-00003C580000}"/>
    <cellStyle name="Vírgula 2 3 3 4 16" xfId="53756" xr:uid="{00000000-0005-0000-0000-00003D580000}"/>
    <cellStyle name="Vírgula 2 3 3 4 17" xfId="3440" xr:uid="{00000000-0005-0000-0000-00003E580000}"/>
    <cellStyle name="Vírgula 2 3 3 4 2" xfId="547" xr:uid="{00000000-0005-0000-0000-00003F580000}"/>
    <cellStyle name="Vírgula 2 3 3 4 2 10" xfId="24824" xr:uid="{00000000-0005-0000-0000-000040580000}"/>
    <cellStyle name="Vírgula 2 3 3 4 2 11" xfId="36389" xr:uid="{00000000-0005-0000-0000-000041580000}"/>
    <cellStyle name="Vírgula 2 3 3 4 2 12" xfId="46103" xr:uid="{00000000-0005-0000-0000-000042580000}"/>
    <cellStyle name="Vírgula 2 3 3 4 2 13" xfId="54035" xr:uid="{00000000-0005-0000-0000-000043580000}"/>
    <cellStyle name="Vírgula 2 3 3 4 2 14" xfId="3441" xr:uid="{00000000-0005-0000-0000-000044580000}"/>
    <cellStyle name="Vírgula 2 3 3 4 2 2" xfId="1198" xr:uid="{00000000-0005-0000-0000-000045580000}"/>
    <cellStyle name="Vírgula 2 3 3 4 2 2 10" xfId="46754" xr:uid="{00000000-0005-0000-0000-000046580000}"/>
    <cellStyle name="Vírgula 2 3 3 4 2 2 11" xfId="54686" xr:uid="{00000000-0005-0000-0000-000047580000}"/>
    <cellStyle name="Vírgula 2 3 3 4 2 2 12" xfId="3442" xr:uid="{00000000-0005-0000-0000-000048580000}"/>
    <cellStyle name="Vírgula 2 3 3 4 2 2 2" xfId="8113" xr:uid="{00000000-0005-0000-0000-000049580000}"/>
    <cellStyle name="Vírgula 2 3 3 4 2 2 2 2" xfId="17196" xr:uid="{00000000-0005-0000-0000-00004A580000}"/>
    <cellStyle name="Vírgula 2 3 3 4 2 2 2 2 2" xfId="34422" xr:uid="{00000000-0005-0000-0000-00004B580000}"/>
    <cellStyle name="Vírgula 2 3 3 4 2 2 2 3" xfId="19906" xr:uid="{00000000-0005-0000-0000-00004C580000}"/>
    <cellStyle name="Vírgula 2 3 3 4 2 2 2 4" xfId="28920" xr:uid="{00000000-0005-0000-0000-00004D580000}"/>
    <cellStyle name="Vírgula 2 3 3 4 2 2 2 5" xfId="42114" xr:uid="{00000000-0005-0000-0000-00004E580000}"/>
    <cellStyle name="Vírgula 2 3 3 4 2 2 2 6" xfId="49013" xr:uid="{00000000-0005-0000-0000-00004F580000}"/>
    <cellStyle name="Vírgula 2 3 3 4 2 2 3" xfId="5858" xr:uid="{00000000-0005-0000-0000-000050580000}"/>
    <cellStyle name="Vírgula 2 3 3 4 2 2 3 2" xfId="12097" xr:uid="{00000000-0005-0000-0000-000051580000}"/>
    <cellStyle name="Vírgula 2 3 3 4 2 2 3 3" xfId="31671" xr:uid="{00000000-0005-0000-0000-000052580000}"/>
    <cellStyle name="Vírgula 2 3 3 4 2 2 3 4" xfId="44407" xr:uid="{00000000-0005-0000-0000-000053580000}"/>
    <cellStyle name="Vírgula 2 3 3 4 2 2 4" xfId="15053" xr:uid="{00000000-0005-0000-0000-000054580000}"/>
    <cellStyle name="Vírgula 2 3 3 4 2 2 5" xfId="18164" xr:uid="{00000000-0005-0000-0000-000055580000}"/>
    <cellStyle name="Vírgula 2 3 3 4 2 2 6" xfId="20956" xr:uid="{00000000-0005-0000-0000-000056580000}"/>
    <cellStyle name="Vírgula 2 3 3 4 2 2 7" xfId="22970" xr:uid="{00000000-0005-0000-0000-000057580000}"/>
    <cellStyle name="Vírgula 2 3 3 4 2 2 8" xfId="26169" xr:uid="{00000000-0005-0000-0000-000058580000}"/>
    <cellStyle name="Vírgula 2 3 3 4 2 2 9" xfId="38492" xr:uid="{00000000-0005-0000-0000-000059580000}"/>
    <cellStyle name="Vírgula 2 3 3 4 2 3" xfId="2134" xr:uid="{00000000-0005-0000-0000-00005A580000}"/>
    <cellStyle name="Vírgula 2 3 3 4 2 3 2" xfId="8984" xr:uid="{00000000-0005-0000-0000-00005B580000}"/>
    <cellStyle name="Vírgula 2 3 3 4 2 3 2 2" xfId="34421" xr:uid="{00000000-0005-0000-0000-00005C580000}"/>
    <cellStyle name="Vírgula 2 3 3 4 2 3 2 3" xfId="28919" xr:uid="{00000000-0005-0000-0000-00005D580000}"/>
    <cellStyle name="Vírgula 2 3 3 4 2 3 2 4" xfId="42113" xr:uid="{00000000-0005-0000-0000-00005E580000}"/>
    <cellStyle name="Vírgula 2 3 3 4 2 3 2 5" xfId="49884" xr:uid="{00000000-0005-0000-0000-00005F580000}"/>
    <cellStyle name="Vírgula 2 3 3 4 2 3 3" xfId="16602" xr:uid="{00000000-0005-0000-0000-000060580000}"/>
    <cellStyle name="Vírgula 2 3 3 4 2 3 3 2" xfId="31670" xr:uid="{00000000-0005-0000-0000-000061580000}"/>
    <cellStyle name="Vírgula 2 3 3 4 2 3 3 3" xfId="45278" xr:uid="{00000000-0005-0000-0000-000062580000}"/>
    <cellStyle name="Vírgula 2 3 3 4 2 3 4" xfId="19036" xr:uid="{00000000-0005-0000-0000-000063580000}"/>
    <cellStyle name="Vírgula 2 3 3 4 2 3 5" xfId="26168" xr:uid="{00000000-0005-0000-0000-000064580000}"/>
    <cellStyle name="Vírgula 2 3 3 4 2 3 6" xfId="38491" xr:uid="{00000000-0005-0000-0000-000065580000}"/>
    <cellStyle name="Vírgula 2 3 3 4 2 3 7" xfId="47685" xr:uid="{00000000-0005-0000-0000-000066580000}"/>
    <cellStyle name="Vírgula 2 3 3 4 2 3 8" xfId="55611" xr:uid="{00000000-0005-0000-0000-000067580000}"/>
    <cellStyle name="Vírgula 2 3 3 4 2 3 9" xfId="6785" xr:uid="{00000000-0005-0000-0000-000068580000}"/>
    <cellStyle name="Vírgula 2 3 3 4 2 4" xfId="7486" xr:uid="{00000000-0005-0000-0000-000069580000}"/>
    <cellStyle name="Vírgula 2 3 3 4 2 4 2" xfId="11562" xr:uid="{00000000-0005-0000-0000-00006A580000}"/>
    <cellStyle name="Vírgula 2 3 3 4 2 4 2 2" xfId="33391" xr:uid="{00000000-0005-0000-0000-00006B580000}"/>
    <cellStyle name="Vírgula 2 3 3 4 2 4 2 3" xfId="41083" xr:uid="{00000000-0005-0000-0000-00006C580000}"/>
    <cellStyle name="Vírgula 2 3 3 4 2 4 2 4" xfId="52544" xr:uid="{00000000-0005-0000-0000-00006D580000}"/>
    <cellStyle name="Vírgula 2 3 3 4 2 4 3" xfId="27889" xr:uid="{00000000-0005-0000-0000-00006E580000}"/>
    <cellStyle name="Vírgula 2 3 3 4 2 4 4" xfId="37212" xr:uid="{00000000-0005-0000-0000-00006F580000}"/>
    <cellStyle name="Vírgula 2 3 3 4 2 4 5" xfId="48386" xr:uid="{00000000-0005-0000-0000-000070580000}"/>
    <cellStyle name="Vírgula 2 3 3 4 2 5" xfId="5207" xr:uid="{00000000-0005-0000-0000-000071580000}"/>
    <cellStyle name="Vírgula 2 3 3 4 2 5 2" xfId="30640" xr:uid="{00000000-0005-0000-0000-000072580000}"/>
    <cellStyle name="Vírgula 2 3 3 4 2 5 3" xfId="40326" xr:uid="{00000000-0005-0000-0000-000073580000}"/>
    <cellStyle name="Vírgula 2 3 3 4 2 5 4" xfId="51797" xr:uid="{00000000-0005-0000-0000-000074580000}"/>
    <cellStyle name="Vírgula 2 3 3 4 2 6" xfId="14033" xr:uid="{00000000-0005-0000-0000-000075580000}"/>
    <cellStyle name="Vírgula 2 3 3 4 2 6 2" xfId="43780" xr:uid="{00000000-0005-0000-0000-000076580000}"/>
    <cellStyle name="Vírgula 2 3 3 4 2 7" xfId="15052" xr:uid="{00000000-0005-0000-0000-000077580000}"/>
    <cellStyle name="Vírgula 2 3 3 4 2 8" xfId="20955" xr:uid="{00000000-0005-0000-0000-000078580000}"/>
    <cellStyle name="Vírgula 2 3 3 4 2 9" xfId="22969" xr:uid="{00000000-0005-0000-0000-000079580000}"/>
    <cellStyle name="Vírgula 2 3 3 4 3" xfId="1462" xr:uid="{00000000-0005-0000-0000-00007A580000}"/>
    <cellStyle name="Vírgula 2 3 3 4 3 10" xfId="25100" xr:uid="{00000000-0005-0000-0000-00007B580000}"/>
    <cellStyle name="Vírgula 2 3 3 4 3 11" xfId="36665" xr:uid="{00000000-0005-0000-0000-00007C580000}"/>
    <cellStyle name="Vírgula 2 3 3 4 3 12" xfId="47018" xr:uid="{00000000-0005-0000-0000-00007D580000}"/>
    <cellStyle name="Vírgula 2 3 3 4 3 13" xfId="54950" xr:uid="{00000000-0005-0000-0000-00007E580000}"/>
    <cellStyle name="Vírgula 2 3 3 4 3 14" xfId="3443" xr:uid="{00000000-0005-0000-0000-00007F580000}"/>
    <cellStyle name="Vírgula 2 3 3 4 3 2" xfId="2362" xr:uid="{00000000-0005-0000-0000-000080580000}"/>
    <cellStyle name="Vírgula 2 3 3 4 3 2 10" xfId="47913" xr:uid="{00000000-0005-0000-0000-000081580000}"/>
    <cellStyle name="Vírgula 2 3 3 4 3 2 11" xfId="55839" xr:uid="{00000000-0005-0000-0000-000082580000}"/>
    <cellStyle name="Vírgula 2 3 3 4 3 2 12" xfId="3444" xr:uid="{00000000-0005-0000-0000-000083580000}"/>
    <cellStyle name="Vírgula 2 3 3 4 3 2 2" xfId="9212" xr:uid="{00000000-0005-0000-0000-000084580000}"/>
    <cellStyle name="Vírgula 2 3 3 4 3 2 2 2" xfId="17197" xr:uid="{00000000-0005-0000-0000-000085580000}"/>
    <cellStyle name="Vírgula 2 3 3 4 3 2 2 2 2" xfId="34424" xr:uid="{00000000-0005-0000-0000-000086580000}"/>
    <cellStyle name="Vírgula 2 3 3 4 3 2 2 3" xfId="20134" xr:uid="{00000000-0005-0000-0000-000087580000}"/>
    <cellStyle name="Vírgula 2 3 3 4 3 2 2 4" xfId="28922" xr:uid="{00000000-0005-0000-0000-000088580000}"/>
    <cellStyle name="Vírgula 2 3 3 4 3 2 2 5" xfId="42116" xr:uid="{00000000-0005-0000-0000-000089580000}"/>
    <cellStyle name="Vírgula 2 3 3 4 3 2 2 6" xfId="50112" xr:uid="{00000000-0005-0000-0000-00008A580000}"/>
    <cellStyle name="Vírgula 2 3 3 4 3 2 3" xfId="7013" xr:uid="{00000000-0005-0000-0000-00008B580000}"/>
    <cellStyle name="Vírgula 2 3 3 4 3 2 3 2" xfId="12020" xr:uid="{00000000-0005-0000-0000-00008C580000}"/>
    <cellStyle name="Vírgula 2 3 3 4 3 2 3 3" xfId="31673" xr:uid="{00000000-0005-0000-0000-00008D580000}"/>
    <cellStyle name="Vírgula 2 3 3 4 3 2 3 4" xfId="45506" xr:uid="{00000000-0005-0000-0000-00008E580000}"/>
    <cellStyle name="Vírgula 2 3 3 4 3 2 4" xfId="15055" xr:uid="{00000000-0005-0000-0000-00008F580000}"/>
    <cellStyle name="Vírgula 2 3 3 4 3 2 5" xfId="18392" xr:uid="{00000000-0005-0000-0000-000090580000}"/>
    <cellStyle name="Vírgula 2 3 3 4 3 2 6" xfId="20958" xr:uid="{00000000-0005-0000-0000-000091580000}"/>
    <cellStyle name="Vírgula 2 3 3 4 3 2 7" xfId="22972" xr:uid="{00000000-0005-0000-0000-000092580000}"/>
    <cellStyle name="Vírgula 2 3 3 4 3 2 8" xfId="26171" xr:uid="{00000000-0005-0000-0000-000093580000}"/>
    <cellStyle name="Vírgula 2 3 3 4 3 2 9" xfId="38494" xr:uid="{00000000-0005-0000-0000-000094580000}"/>
    <cellStyle name="Vírgula 2 3 3 4 3 3" xfId="8341" xr:uid="{00000000-0005-0000-0000-000095580000}"/>
    <cellStyle name="Vírgula 2 3 3 4 3 3 2" xfId="12177" xr:uid="{00000000-0005-0000-0000-000096580000}"/>
    <cellStyle name="Vírgula 2 3 3 4 3 3 2 2" xfId="34423" xr:uid="{00000000-0005-0000-0000-000097580000}"/>
    <cellStyle name="Vírgula 2 3 3 4 3 3 2 3" xfId="28921" xr:uid="{00000000-0005-0000-0000-000098580000}"/>
    <cellStyle name="Vírgula 2 3 3 4 3 3 2 4" xfId="42115" xr:uid="{00000000-0005-0000-0000-000099580000}"/>
    <cellStyle name="Vírgula 2 3 3 4 3 3 2 5" xfId="53071" xr:uid="{00000000-0005-0000-0000-00009A580000}"/>
    <cellStyle name="Vírgula 2 3 3 4 3 3 3" xfId="10234" xr:uid="{00000000-0005-0000-0000-00009B580000}"/>
    <cellStyle name="Vírgula 2 3 3 4 3 3 3 2" xfId="31672" xr:uid="{00000000-0005-0000-0000-00009C580000}"/>
    <cellStyle name="Vírgula 2 3 3 4 3 3 4" xfId="19264" xr:uid="{00000000-0005-0000-0000-00009D580000}"/>
    <cellStyle name="Vírgula 2 3 3 4 3 3 5" xfId="26170" xr:uid="{00000000-0005-0000-0000-00009E580000}"/>
    <cellStyle name="Vírgula 2 3 3 4 3 3 6" xfId="38493" xr:uid="{00000000-0005-0000-0000-00009F580000}"/>
    <cellStyle name="Vírgula 2 3 3 4 3 3 7" xfId="49241" xr:uid="{00000000-0005-0000-0000-0000A0580000}"/>
    <cellStyle name="Vírgula 2 3 3 4 3 4" xfId="6122" xr:uid="{00000000-0005-0000-0000-0000A1580000}"/>
    <cellStyle name="Vírgula 2 3 3 4 3 4 2" xfId="11790" xr:uid="{00000000-0005-0000-0000-0000A2580000}"/>
    <cellStyle name="Vírgula 2 3 3 4 3 4 2 2" xfId="33619" xr:uid="{00000000-0005-0000-0000-0000A3580000}"/>
    <cellStyle name="Vírgula 2 3 3 4 3 4 2 3" xfId="41311" xr:uid="{00000000-0005-0000-0000-0000A4580000}"/>
    <cellStyle name="Vírgula 2 3 3 4 3 4 2 4" xfId="52772" xr:uid="{00000000-0005-0000-0000-0000A5580000}"/>
    <cellStyle name="Vírgula 2 3 3 4 3 4 3" xfId="28117" xr:uid="{00000000-0005-0000-0000-0000A6580000}"/>
    <cellStyle name="Vírgula 2 3 3 4 3 4 4" xfId="37440" xr:uid="{00000000-0005-0000-0000-0000A7580000}"/>
    <cellStyle name="Vírgula 2 3 3 4 3 4 5" xfId="50223" xr:uid="{00000000-0005-0000-0000-0000A8580000}"/>
    <cellStyle name="Vírgula 2 3 3 4 3 5" xfId="11046" xr:uid="{00000000-0005-0000-0000-0000A9580000}"/>
    <cellStyle name="Vírgula 2 3 3 4 3 5 2" xfId="30868" xr:uid="{00000000-0005-0000-0000-0000AA580000}"/>
    <cellStyle name="Vírgula 2 3 3 4 3 5 3" xfId="40554" xr:uid="{00000000-0005-0000-0000-0000AB580000}"/>
    <cellStyle name="Vírgula 2 3 3 4 3 5 4" xfId="52025" xr:uid="{00000000-0005-0000-0000-0000AC580000}"/>
    <cellStyle name="Vírgula 2 3 3 4 3 6" xfId="14261" xr:uid="{00000000-0005-0000-0000-0000AD580000}"/>
    <cellStyle name="Vírgula 2 3 3 4 3 6 2" xfId="44635" xr:uid="{00000000-0005-0000-0000-0000AE580000}"/>
    <cellStyle name="Vírgula 2 3 3 4 3 7" xfId="15054" xr:uid="{00000000-0005-0000-0000-0000AF580000}"/>
    <cellStyle name="Vírgula 2 3 3 4 3 8" xfId="20957" xr:uid="{00000000-0005-0000-0000-0000B0580000}"/>
    <cellStyle name="Vírgula 2 3 3 4 3 9" xfId="22971" xr:uid="{00000000-0005-0000-0000-0000B1580000}"/>
    <cellStyle name="Vírgula 2 3 3 4 4" xfId="958" xr:uid="{00000000-0005-0000-0000-0000B2580000}"/>
    <cellStyle name="Vírgula 2 3 3 4 4 10" xfId="46514" xr:uid="{00000000-0005-0000-0000-0000B3580000}"/>
    <cellStyle name="Vírgula 2 3 3 4 4 11" xfId="54446" xr:uid="{00000000-0005-0000-0000-0000B4580000}"/>
    <cellStyle name="Vírgula 2 3 3 4 4 12" xfId="3445" xr:uid="{00000000-0005-0000-0000-0000B5580000}"/>
    <cellStyle name="Vírgula 2 3 3 4 4 2" xfId="7885" xr:uid="{00000000-0005-0000-0000-0000B6580000}"/>
    <cellStyle name="Vírgula 2 3 3 4 4 2 2" xfId="10591" xr:uid="{00000000-0005-0000-0000-0000B7580000}"/>
    <cellStyle name="Vírgula 2 3 3 4 4 2 2 2" xfId="34425" xr:uid="{00000000-0005-0000-0000-0000B8580000}"/>
    <cellStyle name="Vírgula 2 3 3 4 4 2 3" xfId="12980" xr:uid="{00000000-0005-0000-0000-0000B9580000}"/>
    <cellStyle name="Vírgula 2 3 3 4 4 2 4" xfId="19678" xr:uid="{00000000-0005-0000-0000-0000BA580000}"/>
    <cellStyle name="Vírgula 2 3 3 4 4 2 5" xfId="28923" xr:uid="{00000000-0005-0000-0000-0000BB580000}"/>
    <cellStyle name="Vírgula 2 3 3 4 4 2 6" xfId="42117" xr:uid="{00000000-0005-0000-0000-0000BC580000}"/>
    <cellStyle name="Vírgula 2 3 3 4 4 2 7" xfId="48785" xr:uid="{00000000-0005-0000-0000-0000BD580000}"/>
    <cellStyle name="Vírgula 2 3 3 4 4 3" xfId="5618" xr:uid="{00000000-0005-0000-0000-0000BE580000}"/>
    <cellStyle name="Vírgula 2 3 3 4 4 3 2" xfId="16302" xr:uid="{00000000-0005-0000-0000-0000BF580000}"/>
    <cellStyle name="Vírgula 2 3 3 4 4 3 3" xfId="31674" xr:uid="{00000000-0005-0000-0000-0000C0580000}"/>
    <cellStyle name="Vírgula 2 3 3 4 4 3 4" xfId="44179" xr:uid="{00000000-0005-0000-0000-0000C1580000}"/>
    <cellStyle name="Vírgula 2 3 3 4 4 4" xfId="13805" xr:uid="{00000000-0005-0000-0000-0000C2580000}"/>
    <cellStyle name="Vírgula 2 3 3 4 4 5" xfId="15056" xr:uid="{00000000-0005-0000-0000-0000C3580000}"/>
    <cellStyle name="Vírgula 2 3 3 4 4 6" xfId="20959" xr:uid="{00000000-0005-0000-0000-0000C4580000}"/>
    <cellStyle name="Vírgula 2 3 3 4 4 7" xfId="22973" xr:uid="{00000000-0005-0000-0000-0000C5580000}"/>
    <cellStyle name="Vírgula 2 3 3 4 4 8" xfId="26172" xr:uid="{00000000-0005-0000-0000-0000C6580000}"/>
    <cellStyle name="Vírgula 2 3 3 4 4 9" xfId="38495" xr:uid="{00000000-0005-0000-0000-0000C7580000}"/>
    <cellStyle name="Vírgula 2 3 3 4 5" xfId="1906" xr:uid="{00000000-0005-0000-0000-0000C8580000}"/>
    <cellStyle name="Vírgula 2 3 3 4 5 10" xfId="47457" xr:uid="{00000000-0005-0000-0000-0000C9580000}"/>
    <cellStyle name="Vírgula 2 3 3 4 5 11" xfId="55383" xr:uid="{00000000-0005-0000-0000-0000CA580000}"/>
    <cellStyle name="Vírgula 2 3 3 4 5 12" xfId="3446" xr:uid="{00000000-0005-0000-0000-0000CB580000}"/>
    <cellStyle name="Vírgula 2 3 3 4 5 2" xfId="8756" xr:uid="{00000000-0005-0000-0000-0000CC580000}"/>
    <cellStyle name="Vírgula 2 3 3 4 5 2 2" xfId="17198" xr:uid="{00000000-0005-0000-0000-0000CD580000}"/>
    <cellStyle name="Vírgula 2 3 3 4 5 2 2 2" xfId="34426" xr:uid="{00000000-0005-0000-0000-0000CE580000}"/>
    <cellStyle name="Vírgula 2 3 3 4 5 2 3" xfId="28924" xr:uid="{00000000-0005-0000-0000-0000CF580000}"/>
    <cellStyle name="Vírgula 2 3 3 4 5 2 4" xfId="42118" xr:uid="{00000000-0005-0000-0000-0000D0580000}"/>
    <cellStyle name="Vírgula 2 3 3 4 5 2 5" xfId="49656" xr:uid="{00000000-0005-0000-0000-0000D1580000}"/>
    <cellStyle name="Vírgula 2 3 3 4 5 3" xfId="6557" xr:uid="{00000000-0005-0000-0000-0000D2580000}"/>
    <cellStyle name="Vírgula 2 3 3 4 5 3 2" xfId="31675" xr:uid="{00000000-0005-0000-0000-0000D3580000}"/>
    <cellStyle name="Vírgula 2 3 3 4 5 3 3" xfId="45050" xr:uid="{00000000-0005-0000-0000-0000D4580000}"/>
    <cellStyle name="Vírgula 2 3 3 4 5 4" xfId="15057" xr:uid="{00000000-0005-0000-0000-0000D5580000}"/>
    <cellStyle name="Vírgula 2 3 3 4 5 5" xfId="18808" xr:uid="{00000000-0005-0000-0000-0000D6580000}"/>
    <cellStyle name="Vírgula 2 3 3 4 5 6" xfId="20960" xr:uid="{00000000-0005-0000-0000-0000D7580000}"/>
    <cellStyle name="Vírgula 2 3 3 4 5 7" xfId="22974" xr:uid="{00000000-0005-0000-0000-0000D8580000}"/>
    <cellStyle name="Vírgula 2 3 3 4 5 8" xfId="26173" xr:uid="{00000000-0005-0000-0000-0000D9580000}"/>
    <cellStyle name="Vírgula 2 3 3 4 5 9" xfId="38496" xr:uid="{00000000-0005-0000-0000-0000DA580000}"/>
    <cellStyle name="Vírgula 2 3 3 4 6" xfId="7257" xr:uid="{00000000-0005-0000-0000-0000DB580000}"/>
    <cellStyle name="Vírgula 2 3 3 4 6 2" xfId="12176" xr:uid="{00000000-0005-0000-0000-0000DC580000}"/>
    <cellStyle name="Vírgula 2 3 3 4 6 2 2" xfId="34420" xr:uid="{00000000-0005-0000-0000-0000DD580000}"/>
    <cellStyle name="Vírgula 2 3 3 4 6 2 3" xfId="28918" xr:uid="{00000000-0005-0000-0000-0000DE580000}"/>
    <cellStyle name="Vírgula 2 3 3 4 6 2 4" xfId="42112" xr:uid="{00000000-0005-0000-0000-0000DF580000}"/>
    <cellStyle name="Vírgula 2 3 3 4 6 2 5" xfId="53070" xr:uid="{00000000-0005-0000-0000-0000E0580000}"/>
    <cellStyle name="Vírgula 2 3 3 4 6 3" xfId="16698" xr:uid="{00000000-0005-0000-0000-0000E1580000}"/>
    <cellStyle name="Vírgula 2 3 3 4 6 3 2" xfId="31669" xr:uid="{00000000-0005-0000-0000-0000E2580000}"/>
    <cellStyle name="Vírgula 2 3 3 4 6 4" xfId="26167" xr:uid="{00000000-0005-0000-0000-0000E3580000}"/>
    <cellStyle name="Vírgula 2 3 3 4 6 5" xfId="38490" xr:uid="{00000000-0005-0000-0000-0000E4580000}"/>
    <cellStyle name="Vírgula 2 3 3 4 6 6" xfId="48157" xr:uid="{00000000-0005-0000-0000-0000E5580000}"/>
    <cellStyle name="Vírgula 2 3 3 4 7" xfId="4929" xr:uid="{00000000-0005-0000-0000-0000E6580000}"/>
    <cellStyle name="Vírgula 2 3 3 4 7 2" xfId="11334" xr:uid="{00000000-0005-0000-0000-0000E7580000}"/>
    <cellStyle name="Vírgula 2 3 3 4 7 2 2" xfId="33163" xr:uid="{00000000-0005-0000-0000-0000E8580000}"/>
    <cellStyle name="Vírgula 2 3 3 4 7 2 3" xfId="40855" xr:uid="{00000000-0005-0000-0000-0000E9580000}"/>
    <cellStyle name="Vírgula 2 3 3 4 7 2 4" xfId="52316" xr:uid="{00000000-0005-0000-0000-0000EA580000}"/>
    <cellStyle name="Vírgula 2 3 3 4 7 3" xfId="27661" xr:uid="{00000000-0005-0000-0000-0000EB580000}"/>
    <cellStyle name="Vírgula 2 3 3 4 7 4" xfId="36984" xr:uid="{00000000-0005-0000-0000-0000EC580000}"/>
    <cellStyle name="Vírgula 2 3 3 4 7 5" xfId="50216" xr:uid="{00000000-0005-0000-0000-0000ED580000}"/>
    <cellStyle name="Vírgula 2 3 3 4 8" xfId="10687" xr:uid="{00000000-0005-0000-0000-0000EE580000}"/>
    <cellStyle name="Vírgula 2 3 3 4 8 2" xfId="30412" xr:uid="{00000000-0005-0000-0000-0000EF580000}"/>
    <cellStyle name="Vírgula 2 3 3 4 8 3" xfId="40098" xr:uid="{00000000-0005-0000-0000-0000F0580000}"/>
    <cellStyle name="Vírgula 2 3 3 4 8 4" xfId="51569" xr:uid="{00000000-0005-0000-0000-0000F1580000}"/>
    <cellStyle name="Vírgula 2 3 3 4 9" xfId="13520" xr:uid="{00000000-0005-0000-0000-0000F2580000}"/>
    <cellStyle name="Vírgula 2 3 3 4 9 2" xfId="43549" xr:uid="{00000000-0005-0000-0000-0000F3580000}"/>
    <cellStyle name="Vírgula 2 3 3 5" xfId="340" xr:uid="{00000000-0005-0000-0000-0000F4580000}"/>
    <cellStyle name="Vírgula 2 3 3 5 10" xfId="22975" xr:uid="{00000000-0005-0000-0000-0000F5580000}"/>
    <cellStyle name="Vírgula 2 3 3 5 11" xfId="24341" xr:uid="{00000000-0005-0000-0000-0000F6580000}"/>
    <cellStyle name="Vírgula 2 3 3 5 12" xfId="35918" xr:uid="{00000000-0005-0000-0000-0000F7580000}"/>
    <cellStyle name="Vírgula 2 3 3 5 13" xfId="45896" xr:uid="{00000000-0005-0000-0000-0000F8580000}"/>
    <cellStyle name="Vírgula 2 3 3 5 14" xfId="53828" xr:uid="{00000000-0005-0000-0000-0000F9580000}"/>
    <cellStyle name="Vírgula 2 3 3 5 15" xfId="3447" xr:uid="{00000000-0005-0000-0000-0000FA580000}"/>
    <cellStyle name="Vírgula 2 3 3 5 2" xfId="787" xr:uid="{00000000-0005-0000-0000-0000FB580000}"/>
    <cellStyle name="Vírgula 2 3 3 5 2 10" xfId="46343" xr:uid="{00000000-0005-0000-0000-0000FC580000}"/>
    <cellStyle name="Vírgula 2 3 3 5 2 11" xfId="54275" xr:uid="{00000000-0005-0000-0000-0000FD580000}"/>
    <cellStyle name="Vírgula 2 3 3 5 2 12" xfId="3448" xr:uid="{00000000-0005-0000-0000-0000FE580000}"/>
    <cellStyle name="Vírgula 2 3 3 5 2 2" xfId="7714" xr:uid="{00000000-0005-0000-0000-0000FF580000}"/>
    <cellStyle name="Vírgula 2 3 3 5 2 2 2" xfId="10561" xr:uid="{00000000-0005-0000-0000-000000590000}"/>
    <cellStyle name="Vírgula 2 3 3 5 2 2 2 2" xfId="34428" xr:uid="{00000000-0005-0000-0000-000001590000}"/>
    <cellStyle name="Vírgula 2 3 3 5 2 2 3" xfId="13246" xr:uid="{00000000-0005-0000-0000-000002590000}"/>
    <cellStyle name="Vírgula 2 3 3 5 2 2 4" xfId="19507" xr:uid="{00000000-0005-0000-0000-000003590000}"/>
    <cellStyle name="Vírgula 2 3 3 5 2 2 5" xfId="28926" xr:uid="{00000000-0005-0000-0000-000004590000}"/>
    <cellStyle name="Vírgula 2 3 3 5 2 2 6" xfId="42120" xr:uid="{00000000-0005-0000-0000-000005590000}"/>
    <cellStyle name="Vírgula 2 3 3 5 2 2 7" xfId="48614" xr:uid="{00000000-0005-0000-0000-000006590000}"/>
    <cellStyle name="Vírgula 2 3 3 5 2 3" xfId="5447" xr:uid="{00000000-0005-0000-0000-000007590000}"/>
    <cellStyle name="Vírgula 2 3 3 5 2 3 2" xfId="16807" xr:uid="{00000000-0005-0000-0000-000008590000}"/>
    <cellStyle name="Vírgula 2 3 3 5 2 3 3" xfId="31677" xr:uid="{00000000-0005-0000-0000-000009590000}"/>
    <cellStyle name="Vírgula 2 3 3 5 2 3 4" xfId="44008" xr:uid="{00000000-0005-0000-0000-00000A590000}"/>
    <cellStyle name="Vírgula 2 3 3 5 2 4" xfId="13634" xr:uid="{00000000-0005-0000-0000-00000B590000}"/>
    <cellStyle name="Vírgula 2 3 3 5 2 5" xfId="15059" xr:uid="{00000000-0005-0000-0000-00000C590000}"/>
    <cellStyle name="Vírgula 2 3 3 5 2 6" xfId="20962" xr:uid="{00000000-0005-0000-0000-00000D590000}"/>
    <cellStyle name="Vírgula 2 3 3 5 2 7" xfId="22976" xr:uid="{00000000-0005-0000-0000-00000E590000}"/>
    <cellStyle name="Vírgula 2 3 3 5 2 8" xfId="26175" xr:uid="{00000000-0005-0000-0000-00000F590000}"/>
    <cellStyle name="Vírgula 2 3 3 5 2 9" xfId="38498" xr:uid="{00000000-0005-0000-0000-000010590000}"/>
    <cellStyle name="Vírgula 2 3 3 5 3" xfId="1735" xr:uid="{00000000-0005-0000-0000-000011590000}"/>
    <cellStyle name="Vírgula 2 3 3 5 3 10" xfId="47286" xr:uid="{00000000-0005-0000-0000-000012590000}"/>
    <cellStyle name="Vírgula 2 3 3 5 3 11" xfId="55212" xr:uid="{00000000-0005-0000-0000-000013590000}"/>
    <cellStyle name="Vírgula 2 3 3 5 3 12" xfId="3449" xr:uid="{00000000-0005-0000-0000-000014590000}"/>
    <cellStyle name="Vírgula 2 3 3 5 3 2" xfId="8585" xr:uid="{00000000-0005-0000-0000-000015590000}"/>
    <cellStyle name="Vírgula 2 3 3 5 3 2 2" xfId="17199" xr:uid="{00000000-0005-0000-0000-000016590000}"/>
    <cellStyle name="Vírgula 2 3 3 5 3 2 2 2" xfId="34429" xr:uid="{00000000-0005-0000-0000-000017590000}"/>
    <cellStyle name="Vírgula 2 3 3 5 3 2 3" xfId="28927" xr:uid="{00000000-0005-0000-0000-000018590000}"/>
    <cellStyle name="Vírgula 2 3 3 5 3 2 4" xfId="42121" xr:uid="{00000000-0005-0000-0000-000019590000}"/>
    <cellStyle name="Vírgula 2 3 3 5 3 2 5" xfId="49485" xr:uid="{00000000-0005-0000-0000-00001A590000}"/>
    <cellStyle name="Vírgula 2 3 3 5 3 3" xfId="6386" xr:uid="{00000000-0005-0000-0000-00001B590000}"/>
    <cellStyle name="Vírgula 2 3 3 5 3 3 2" xfId="31678" xr:uid="{00000000-0005-0000-0000-00001C590000}"/>
    <cellStyle name="Vírgula 2 3 3 5 3 3 3" xfId="44879" xr:uid="{00000000-0005-0000-0000-00001D590000}"/>
    <cellStyle name="Vírgula 2 3 3 5 3 4" xfId="15060" xr:uid="{00000000-0005-0000-0000-00001E590000}"/>
    <cellStyle name="Vírgula 2 3 3 5 3 5" xfId="18637" xr:uid="{00000000-0005-0000-0000-00001F590000}"/>
    <cellStyle name="Vírgula 2 3 3 5 3 6" xfId="20963" xr:uid="{00000000-0005-0000-0000-000020590000}"/>
    <cellStyle name="Vírgula 2 3 3 5 3 7" xfId="22977" xr:uid="{00000000-0005-0000-0000-000021590000}"/>
    <cellStyle name="Vírgula 2 3 3 5 3 8" xfId="26176" xr:uid="{00000000-0005-0000-0000-000022590000}"/>
    <cellStyle name="Vírgula 2 3 3 5 3 9" xfId="38499" xr:uid="{00000000-0005-0000-0000-000023590000}"/>
    <cellStyle name="Vírgula 2 3 3 5 4" xfId="7315" xr:uid="{00000000-0005-0000-0000-000024590000}"/>
    <cellStyle name="Vírgula 2 3 3 5 4 2" xfId="12178" xr:uid="{00000000-0005-0000-0000-000025590000}"/>
    <cellStyle name="Vírgula 2 3 3 5 4 2 2" xfId="34427" xr:uid="{00000000-0005-0000-0000-000026590000}"/>
    <cellStyle name="Vírgula 2 3 3 5 4 2 3" xfId="28925" xr:uid="{00000000-0005-0000-0000-000027590000}"/>
    <cellStyle name="Vírgula 2 3 3 5 4 2 4" xfId="42119" xr:uid="{00000000-0005-0000-0000-000028590000}"/>
    <cellStyle name="Vírgula 2 3 3 5 4 2 5" xfId="53072" xr:uid="{00000000-0005-0000-0000-000029590000}"/>
    <cellStyle name="Vírgula 2 3 3 5 4 3" xfId="10309" xr:uid="{00000000-0005-0000-0000-00002A590000}"/>
    <cellStyle name="Vírgula 2 3 3 5 4 3 2" xfId="31676" xr:uid="{00000000-0005-0000-0000-00002B590000}"/>
    <cellStyle name="Vírgula 2 3 3 5 4 4" xfId="26174" xr:uid="{00000000-0005-0000-0000-00002C590000}"/>
    <cellStyle name="Vírgula 2 3 3 5 4 5" xfId="38497" xr:uid="{00000000-0005-0000-0000-00002D590000}"/>
    <cellStyle name="Vírgula 2 3 3 5 4 6" xfId="48215" xr:uid="{00000000-0005-0000-0000-00002E590000}"/>
    <cellStyle name="Vírgula 2 3 3 5 5" xfId="5000" xr:uid="{00000000-0005-0000-0000-00002F590000}"/>
    <cellStyle name="Vírgula 2 3 3 5 5 2" xfId="11163" xr:uid="{00000000-0005-0000-0000-000030590000}"/>
    <cellStyle name="Vírgula 2 3 3 5 5 2 2" xfId="32992" xr:uid="{00000000-0005-0000-0000-000031590000}"/>
    <cellStyle name="Vírgula 2 3 3 5 5 2 3" xfId="40684" xr:uid="{00000000-0005-0000-0000-000032590000}"/>
    <cellStyle name="Vírgula 2 3 3 5 5 2 4" xfId="52145" xr:uid="{00000000-0005-0000-0000-000033590000}"/>
    <cellStyle name="Vírgula 2 3 3 5 5 3" xfId="27490" xr:uid="{00000000-0005-0000-0000-000034590000}"/>
    <cellStyle name="Vírgula 2 3 3 5 5 4" xfId="36813" xr:uid="{00000000-0005-0000-0000-000035590000}"/>
    <cellStyle name="Vírgula 2 3 3 5 5 5" xfId="50738" xr:uid="{00000000-0005-0000-0000-000036590000}"/>
    <cellStyle name="Vírgula 2 3 3 5 6" xfId="10566" xr:uid="{00000000-0005-0000-0000-000037590000}"/>
    <cellStyle name="Vírgula 2 3 3 5 6 2" xfId="30241" xr:uid="{00000000-0005-0000-0000-000038590000}"/>
    <cellStyle name="Vírgula 2 3 3 5 6 3" xfId="39927" xr:uid="{00000000-0005-0000-0000-000039590000}"/>
    <cellStyle name="Vírgula 2 3 3 5 6 4" xfId="51006" xr:uid="{00000000-0005-0000-0000-00003A590000}"/>
    <cellStyle name="Vírgula 2 3 3 5 7" xfId="13356" xr:uid="{00000000-0005-0000-0000-00003B590000}"/>
    <cellStyle name="Vírgula 2 3 3 5 7 2" xfId="43609" xr:uid="{00000000-0005-0000-0000-00003C590000}"/>
    <cellStyle name="Vírgula 2 3 3 5 8" xfId="15058" xr:uid="{00000000-0005-0000-0000-00003D590000}"/>
    <cellStyle name="Vírgula 2 3 3 5 9" xfId="20961" xr:uid="{00000000-0005-0000-0000-00003E590000}"/>
    <cellStyle name="Vírgula 2 3 3 6" xfId="1015" xr:uid="{00000000-0005-0000-0000-00003F590000}"/>
    <cellStyle name="Vírgula 2 3 3 6 10" xfId="24617" xr:uid="{00000000-0005-0000-0000-000040590000}"/>
    <cellStyle name="Vírgula 2 3 3 6 11" xfId="36182" xr:uid="{00000000-0005-0000-0000-000041590000}"/>
    <cellStyle name="Vírgula 2 3 3 6 12" xfId="46571" xr:uid="{00000000-0005-0000-0000-000042590000}"/>
    <cellStyle name="Vírgula 2 3 3 6 13" xfId="54503" xr:uid="{00000000-0005-0000-0000-000043590000}"/>
    <cellStyle name="Vírgula 2 3 3 6 14" xfId="3450" xr:uid="{00000000-0005-0000-0000-000044590000}"/>
    <cellStyle name="Vírgula 2 3 3 6 2" xfId="1963" xr:uid="{00000000-0005-0000-0000-000045590000}"/>
    <cellStyle name="Vírgula 2 3 3 6 2 10" xfId="47514" xr:uid="{00000000-0005-0000-0000-000046590000}"/>
    <cellStyle name="Vírgula 2 3 3 6 2 11" xfId="55440" xr:uid="{00000000-0005-0000-0000-000047590000}"/>
    <cellStyle name="Vírgula 2 3 3 6 2 12" xfId="3451" xr:uid="{00000000-0005-0000-0000-000048590000}"/>
    <cellStyle name="Vírgula 2 3 3 6 2 2" xfId="8813" xr:uid="{00000000-0005-0000-0000-000049590000}"/>
    <cellStyle name="Vírgula 2 3 3 6 2 2 2" xfId="17200" xr:uid="{00000000-0005-0000-0000-00004A590000}"/>
    <cellStyle name="Vírgula 2 3 3 6 2 2 2 2" xfId="34431" xr:uid="{00000000-0005-0000-0000-00004B590000}"/>
    <cellStyle name="Vírgula 2 3 3 6 2 2 3" xfId="19735" xr:uid="{00000000-0005-0000-0000-00004C590000}"/>
    <cellStyle name="Vírgula 2 3 3 6 2 2 4" xfId="28929" xr:uid="{00000000-0005-0000-0000-00004D590000}"/>
    <cellStyle name="Vírgula 2 3 3 6 2 2 5" xfId="42123" xr:uid="{00000000-0005-0000-0000-00004E590000}"/>
    <cellStyle name="Vírgula 2 3 3 6 2 2 6" xfId="49713" xr:uid="{00000000-0005-0000-0000-00004F590000}"/>
    <cellStyle name="Vírgula 2 3 3 6 2 3" xfId="6614" xr:uid="{00000000-0005-0000-0000-000050590000}"/>
    <cellStyle name="Vírgula 2 3 3 6 2 3 2" xfId="16456" xr:uid="{00000000-0005-0000-0000-000051590000}"/>
    <cellStyle name="Vírgula 2 3 3 6 2 3 3" xfId="31680" xr:uid="{00000000-0005-0000-0000-000052590000}"/>
    <cellStyle name="Vírgula 2 3 3 6 2 3 4" xfId="45107" xr:uid="{00000000-0005-0000-0000-000053590000}"/>
    <cellStyle name="Vírgula 2 3 3 6 2 4" xfId="15062" xr:uid="{00000000-0005-0000-0000-000054590000}"/>
    <cellStyle name="Vírgula 2 3 3 6 2 5" xfId="18050" xr:uid="{00000000-0005-0000-0000-000055590000}"/>
    <cellStyle name="Vírgula 2 3 3 6 2 6" xfId="20965" xr:uid="{00000000-0005-0000-0000-000056590000}"/>
    <cellStyle name="Vírgula 2 3 3 6 2 7" xfId="22979" xr:uid="{00000000-0005-0000-0000-000057590000}"/>
    <cellStyle name="Vírgula 2 3 3 6 2 8" xfId="26178" xr:uid="{00000000-0005-0000-0000-000058590000}"/>
    <cellStyle name="Vírgula 2 3 3 6 2 9" xfId="38501" xr:uid="{00000000-0005-0000-0000-000059590000}"/>
    <cellStyle name="Vírgula 2 3 3 6 3" xfId="7942" xr:uid="{00000000-0005-0000-0000-00005A590000}"/>
    <cellStyle name="Vírgula 2 3 3 6 3 2" xfId="12179" xr:uid="{00000000-0005-0000-0000-00005B590000}"/>
    <cellStyle name="Vírgula 2 3 3 6 3 2 2" xfId="34430" xr:uid="{00000000-0005-0000-0000-00005C590000}"/>
    <cellStyle name="Vírgula 2 3 3 6 3 2 3" xfId="28928" xr:uid="{00000000-0005-0000-0000-00005D590000}"/>
    <cellStyle name="Vírgula 2 3 3 6 3 2 4" xfId="42122" xr:uid="{00000000-0005-0000-0000-00005E590000}"/>
    <cellStyle name="Vírgula 2 3 3 6 3 2 5" xfId="53073" xr:uid="{00000000-0005-0000-0000-00005F590000}"/>
    <cellStyle name="Vírgula 2 3 3 6 3 3" xfId="12977" xr:uid="{00000000-0005-0000-0000-000060590000}"/>
    <cellStyle name="Vírgula 2 3 3 6 3 3 2" xfId="31679" xr:uid="{00000000-0005-0000-0000-000061590000}"/>
    <cellStyle name="Vírgula 2 3 3 6 3 4" xfId="18865" xr:uid="{00000000-0005-0000-0000-000062590000}"/>
    <cellStyle name="Vírgula 2 3 3 6 3 5" xfId="26177" xr:uid="{00000000-0005-0000-0000-000063590000}"/>
    <cellStyle name="Vírgula 2 3 3 6 3 6" xfId="38500" xr:uid="{00000000-0005-0000-0000-000064590000}"/>
    <cellStyle name="Vírgula 2 3 3 6 3 7" xfId="48842" xr:uid="{00000000-0005-0000-0000-000065590000}"/>
    <cellStyle name="Vírgula 2 3 3 6 4" xfId="5675" xr:uid="{00000000-0005-0000-0000-000066590000}"/>
    <cellStyle name="Vírgula 2 3 3 6 4 2" xfId="11391" xr:uid="{00000000-0005-0000-0000-000067590000}"/>
    <cellStyle name="Vírgula 2 3 3 6 4 2 2" xfId="33220" xr:uid="{00000000-0005-0000-0000-000068590000}"/>
    <cellStyle name="Vírgula 2 3 3 6 4 2 3" xfId="40912" xr:uid="{00000000-0005-0000-0000-000069590000}"/>
    <cellStyle name="Vírgula 2 3 3 6 4 2 4" xfId="52373" xr:uid="{00000000-0005-0000-0000-00006A590000}"/>
    <cellStyle name="Vírgula 2 3 3 6 4 3" xfId="27718" xr:uid="{00000000-0005-0000-0000-00006B590000}"/>
    <cellStyle name="Vírgula 2 3 3 6 4 4" xfId="37041" xr:uid="{00000000-0005-0000-0000-00006C590000}"/>
    <cellStyle name="Vírgula 2 3 3 6 4 5" xfId="50919" xr:uid="{00000000-0005-0000-0000-00006D590000}"/>
    <cellStyle name="Vírgula 2 3 3 6 5" xfId="10744" xr:uid="{00000000-0005-0000-0000-00006E590000}"/>
    <cellStyle name="Vírgula 2 3 3 6 5 2" xfId="30469" xr:uid="{00000000-0005-0000-0000-00006F590000}"/>
    <cellStyle name="Vírgula 2 3 3 6 5 3" xfId="40155" xr:uid="{00000000-0005-0000-0000-000070590000}"/>
    <cellStyle name="Vírgula 2 3 3 6 5 4" xfId="51626" xr:uid="{00000000-0005-0000-0000-000071590000}"/>
    <cellStyle name="Vírgula 2 3 3 6 6" xfId="13862" xr:uid="{00000000-0005-0000-0000-000072590000}"/>
    <cellStyle name="Vírgula 2 3 3 6 6 2" xfId="44236" xr:uid="{00000000-0005-0000-0000-000073590000}"/>
    <cellStyle name="Vírgula 2 3 3 6 7" xfId="15061" xr:uid="{00000000-0005-0000-0000-000074590000}"/>
    <cellStyle name="Vírgula 2 3 3 6 8" xfId="20964" xr:uid="{00000000-0005-0000-0000-000075590000}"/>
    <cellStyle name="Vírgula 2 3 3 6 9" xfId="22978" xr:uid="{00000000-0005-0000-0000-000076590000}"/>
    <cellStyle name="Vírgula 2 3 3 7" xfId="1255" xr:uid="{00000000-0005-0000-0000-000077590000}"/>
    <cellStyle name="Vírgula 2 3 3 7 10" xfId="24893" xr:uid="{00000000-0005-0000-0000-000078590000}"/>
    <cellStyle name="Vírgula 2 3 3 7 11" xfId="36458" xr:uid="{00000000-0005-0000-0000-000079590000}"/>
    <cellStyle name="Vírgula 2 3 3 7 12" xfId="46811" xr:uid="{00000000-0005-0000-0000-00007A590000}"/>
    <cellStyle name="Vírgula 2 3 3 7 13" xfId="54743" xr:uid="{00000000-0005-0000-0000-00007B590000}"/>
    <cellStyle name="Vírgula 2 3 3 7 14" xfId="3452" xr:uid="{00000000-0005-0000-0000-00007C590000}"/>
    <cellStyle name="Vírgula 2 3 3 7 2" xfId="2191" xr:uid="{00000000-0005-0000-0000-00007D590000}"/>
    <cellStyle name="Vírgula 2 3 3 7 2 10" xfId="47742" xr:uid="{00000000-0005-0000-0000-00007E590000}"/>
    <cellStyle name="Vírgula 2 3 3 7 2 11" xfId="55668" xr:uid="{00000000-0005-0000-0000-00007F590000}"/>
    <cellStyle name="Vírgula 2 3 3 7 2 12" xfId="3453" xr:uid="{00000000-0005-0000-0000-000080590000}"/>
    <cellStyle name="Vírgula 2 3 3 7 2 2" xfId="9041" xr:uid="{00000000-0005-0000-0000-000081590000}"/>
    <cellStyle name="Vírgula 2 3 3 7 2 2 2" xfId="17201" xr:uid="{00000000-0005-0000-0000-000082590000}"/>
    <cellStyle name="Vírgula 2 3 3 7 2 2 2 2" xfId="34433" xr:uid="{00000000-0005-0000-0000-000083590000}"/>
    <cellStyle name="Vírgula 2 3 3 7 2 2 3" xfId="19963" xr:uid="{00000000-0005-0000-0000-000084590000}"/>
    <cellStyle name="Vírgula 2 3 3 7 2 2 4" xfId="28931" xr:uid="{00000000-0005-0000-0000-000085590000}"/>
    <cellStyle name="Vírgula 2 3 3 7 2 2 5" xfId="42125" xr:uid="{00000000-0005-0000-0000-000086590000}"/>
    <cellStyle name="Vírgula 2 3 3 7 2 2 6" xfId="49941" xr:uid="{00000000-0005-0000-0000-000087590000}"/>
    <cellStyle name="Vírgula 2 3 3 7 2 3" xfId="6842" xr:uid="{00000000-0005-0000-0000-000088590000}"/>
    <cellStyle name="Vírgula 2 3 3 7 2 3 2" xfId="16719" xr:uid="{00000000-0005-0000-0000-000089590000}"/>
    <cellStyle name="Vírgula 2 3 3 7 2 3 3" xfId="31682" xr:uid="{00000000-0005-0000-0000-00008A590000}"/>
    <cellStyle name="Vírgula 2 3 3 7 2 3 4" xfId="45335" xr:uid="{00000000-0005-0000-0000-00008B590000}"/>
    <cellStyle name="Vírgula 2 3 3 7 2 4" xfId="15064" xr:uid="{00000000-0005-0000-0000-00008C590000}"/>
    <cellStyle name="Vírgula 2 3 3 7 2 5" xfId="18221" xr:uid="{00000000-0005-0000-0000-00008D590000}"/>
    <cellStyle name="Vírgula 2 3 3 7 2 6" xfId="20967" xr:uid="{00000000-0005-0000-0000-00008E590000}"/>
    <cellStyle name="Vírgula 2 3 3 7 2 7" xfId="22981" xr:uid="{00000000-0005-0000-0000-00008F590000}"/>
    <cellStyle name="Vírgula 2 3 3 7 2 8" xfId="26180" xr:uid="{00000000-0005-0000-0000-000090590000}"/>
    <cellStyle name="Vírgula 2 3 3 7 2 9" xfId="38503" xr:uid="{00000000-0005-0000-0000-000091590000}"/>
    <cellStyle name="Vírgula 2 3 3 7 3" xfId="8170" xr:uid="{00000000-0005-0000-0000-000092590000}"/>
    <cellStyle name="Vírgula 2 3 3 7 3 2" xfId="12180" xr:uid="{00000000-0005-0000-0000-000093590000}"/>
    <cellStyle name="Vírgula 2 3 3 7 3 2 2" xfId="34432" xr:uid="{00000000-0005-0000-0000-000094590000}"/>
    <cellStyle name="Vírgula 2 3 3 7 3 2 3" xfId="28930" xr:uid="{00000000-0005-0000-0000-000095590000}"/>
    <cellStyle name="Vírgula 2 3 3 7 3 2 4" xfId="42124" xr:uid="{00000000-0005-0000-0000-000096590000}"/>
    <cellStyle name="Vírgula 2 3 3 7 3 2 5" xfId="53074" xr:uid="{00000000-0005-0000-0000-000097590000}"/>
    <cellStyle name="Vírgula 2 3 3 7 3 3" xfId="12636" xr:uid="{00000000-0005-0000-0000-000098590000}"/>
    <cellStyle name="Vírgula 2 3 3 7 3 3 2" xfId="31681" xr:uid="{00000000-0005-0000-0000-000099590000}"/>
    <cellStyle name="Vírgula 2 3 3 7 3 4" xfId="19093" xr:uid="{00000000-0005-0000-0000-00009A590000}"/>
    <cellStyle name="Vírgula 2 3 3 7 3 5" xfId="26179" xr:uid="{00000000-0005-0000-0000-00009B590000}"/>
    <cellStyle name="Vírgula 2 3 3 7 3 6" xfId="38502" xr:uid="{00000000-0005-0000-0000-00009C590000}"/>
    <cellStyle name="Vírgula 2 3 3 7 3 7" xfId="49070" xr:uid="{00000000-0005-0000-0000-00009D590000}"/>
    <cellStyle name="Vírgula 2 3 3 7 4" xfId="5915" xr:uid="{00000000-0005-0000-0000-00009E590000}"/>
    <cellStyle name="Vírgula 2 3 3 7 4 2" xfId="11619" xr:uid="{00000000-0005-0000-0000-00009F590000}"/>
    <cellStyle name="Vírgula 2 3 3 7 4 2 2" xfId="33448" xr:uid="{00000000-0005-0000-0000-0000A0590000}"/>
    <cellStyle name="Vírgula 2 3 3 7 4 2 3" xfId="41140" xr:uid="{00000000-0005-0000-0000-0000A1590000}"/>
    <cellStyle name="Vírgula 2 3 3 7 4 2 4" xfId="52601" xr:uid="{00000000-0005-0000-0000-0000A2590000}"/>
    <cellStyle name="Vírgula 2 3 3 7 4 3" xfId="27946" xr:uid="{00000000-0005-0000-0000-0000A3590000}"/>
    <cellStyle name="Vírgula 2 3 3 7 4 4" xfId="37269" xr:uid="{00000000-0005-0000-0000-0000A4590000}"/>
    <cellStyle name="Vírgula 2 3 3 7 4 5" xfId="50220" xr:uid="{00000000-0005-0000-0000-0000A5590000}"/>
    <cellStyle name="Vírgula 2 3 3 7 5" xfId="10875" xr:uid="{00000000-0005-0000-0000-0000A6590000}"/>
    <cellStyle name="Vírgula 2 3 3 7 5 2" xfId="30697" xr:uid="{00000000-0005-0000-0000-0000A7590000}"/>
    <cellStyle name="Vírgula 2 3 3 7 5 3" xfId="40383" xr:uid="{00000000-0005-0000-0000-0000A8590000}"/>
    <cellStyle name="Vírgula 2 3 3 7 5 4" xfId="51854" xr:uid="{00000000-0005-0000-0000-0000A9590000}"/>
    <cellStyle name="Vírgula 2 3 3 7 6" xfId="14090" xr:uid="{00000000-0005-0000-0000-0000AA590000}"/>
    <cellStyle name="Vírgula 2 3 3 7 6 2" xfId="44464" xr:uid="{00000000-0005-0000-0000-0000AB590000}"/>
    <cellStyle name="Vírgula 2 3 3 7 7" xfId="15063" xr:uid="{00000000-0005-0000-0000-0000AC590000}"/>
    <cellStyle name="Vírgula 2 3 3 7 8" xfId="20966" xr:uid="{00000000-0005-0000-0000-0000AD590000}"/>
    <cellStyle name="Vírgula 2 3 3 7 9" xfId="22980" xr:uid="{00000000-0005-0000-0000-0000AE590000}"/>
    <cellStyle name="Vírgula 2 3 3 8" xfId="730" xr:uid="{00000000-0005-0000-0000-0000AF590000}"/>
    <cellStyle name="Vírgula 2 3 3 8 10" xfId="35861" xr:uid="{00000000-0005-0000-0000-0000B0590000}"/>
    <cellStyle name="Vírgula 2 3 3 8 11" xfId="46286" xr:uid="{00000000-0005-0000-0000-0000B1590000}"/>
    <cellStyle name="Vírgula 2 3 3 8 12" xfId="54218" xr:uid="{00000000-0005-0000-0000-0000B2590000}"/>
    <cellStyle name="Vírgula 2 3 3 8 13" xfId="3454" xr:uid="{00000000-0005-0000-0000-0000B3590000}"/>
    <cellStyle name="Vírgula 2 3 3 8 2" xfId="1678" xr:uid="{00000000-0005-0000-0000-0000B4590000}"/>
    <cellStyle name="Vírgula 2 3 3 8 2 10" xfId="47229" xr:uid="{00000000-0005-0000-0000-0000B5590000}"/>
    <cellStyle name="Vírgula 2 3 3 8 2 11" xfId="55155" xr:uid="{00000000-0005-0000-0000-0000B6590000}"/>
    <cellStyle name="Vírgula 2 3 3 8 2 12" xfId="3455" xr:uid="{00000000-0005-0000-0000-0000B7590000}"/>
    <cellStyle name="Vírgula 2 3 3 8 2 2" xfId="8528" xr:uid="{00000000-0005-0000-0000-0000B8590000}"/>
    <cellStyle name="Vírgula 2 3 3 8 2 2 2" xfId="17202" xr:uid="{00000000-0005-0000-0000-0000B9590000}"/>
    <cellStyle name="Vírgula 2 3 3 8 2 2 2 2" xfId="34435" xr:uid="{00000000-0005-0000-0000-0000BA590000}"/>
    <cellStyle name="Vírgula 2 3 3 8 2 2 3" xfId="19450" xr:uid="{00000000-0005-0000-0000-0000BB590000}"/>
    <cellStyle name="Vírgula 2 3 3 8 2 2 4" xfId="28933" xr:uid="{00000000-0005-0000-0000-0000BC590000}"/>
    <cellStyle name="Vírgula 2 3 3 8 2 2 5" xfId="42127" xr:uid="{00000000-0005-0000-0000-0000BD590000}"/>
    <cellStyle name="Vírgula 2 3 3 8 2 2 6" xfId="49428" xr:uid="{00000000-0005-0000-0000-0000BE590000}"/>
    <cellStyle name="Vírgula 2 3 3 8 2 3" xfId="6329" xr:uid="{00000000-0005-0000-0000-0000BF590000}"/>
    <cellStyle name="Vírgula 2 3 3 8 2 3 2" xfId="12283" xr:uid="{00000000-0005-0000-0000-0000C0590000}"/>
    <cellStyle name="Vírgula 2 3 3 8 2 3 3" xfId="31684" xr:uid="{00000000-0005-0000-0000-0000C1590000}"/>
    <cellStyle name="Vírgula 2 3 3 8 2 3 4" xfId="44822" xr:uid="{00000000-0005-0000-0000-0000C2590000}"/>
    <cellStyle name="Vírgula 2 3 3 8 2 4" xfId="15066" xr:uid="{00000000-0005-0000-0000-0000C3590000}"/>
    <cellStyle name="Vírgula 2 3 3 8 2 5" xfId="17933" xr:uid="{00000000-0005-0000-0000-0000C4590000}"/>
    <cellStyle name="Vírgula 2 3 3 8 2 6" xfId="20969" xr:uid="{00000000-0005-0000-0000-0000C5590000}"/>
    <cellStyle name="Vírgula 2 3 3 8 2 7" xfId="22983" xr:uid="{00000000-0005-0000-0000-0000C6590000}"/>
    <cellStyle name="Vírgula 2 3 3 8 2 8" xfId="26182" xr:uid="{00000000-0005-0000-0000-0000C7590000}"/>
    <cellStyle name="Vírgula 2 3 3 8 2 9" xfId="38505" xr:uid="{00000000-0005-0000-0000-0000C8590000}"/>
    <cellStyle name="Vírgula 2 3 3 8 3" xfId="7657" xr:uid="{00000000-0005-0000-0000-0000C9590000}"/>
    <cellStyle name="Vírgula 2 3 3 8 3 2" xfId="12181" xr:uid="{00000000-0005-0000-0000-0000CA590000}"/>
    <cellStyle name="Vírgula 2 3 3 8 3 2 2" xfId="34434" xr:uid="{00000000-0005-0000-0000-0000CB590000}"/>
    <cellStyle name="Vírgula 2 3 3 8 3 2 3" xfId="42126" xr:uid="{00000000-0005-0000-0000-0000CC590000}"/>
    <cellStyle name="Vírgula 2 3 3 8 3 2 4" xfId="53075" xr:uid="{00000000-0005-0000-0000-0000CD590000}"/>
    <cellStyle name="Vírgula 2 3 3 8 3 3" xfId="18580" xr:uid="{00000000-0005-0000-0000-0000CE590000}"/>
    <cellStyle name="Vírgula 2 3 3 8 3 4" xfId="28932" xr:uid="{00000000-0005-0000-0000-0000CF590000}"/>
    <cellStyle name="Vírgula 2 3 3 8 3 5" xfId="38504" xr:uid="{00000000-0005-0000-0000-0000D0590000}"/>
    <cellStyle name="Vírgula 2 3 3 8 3 6" xfId="48557" xr:uid="{00000000-0005-0000-0000-0000D1590000}"/>
    <cellStyle name="Vírgula 2 3 3 8 4" xfId="5390" xr:uid="{00000000-0005-0000-0000-0000D2590000}"/>
    <cellStyle name="Vírgula 2 3 3 8 4 2" xfId="4759" xr:uid="{00000000-0005-0000-0000-0000D3590000}"/>
    <cellStyle name="Vírgula 2 3 3 8 4 3" xfId="31683" xr:uid="{00000000-0005-0000-0000-0000D4590000}"/>
    <cellStyle name="Vírgula 2 3 3 8 4 4" xfId="39870" xr:uid="{00000000-0005-0000-0000-0000D5590000}"/>
    <cellStyle name="Vírgula 2 3 3 8 4 5" xfId="51497" xr:uid="{00000000-0005-0000-0000-0000D6590000}"/>
    <cellStyle name="Vírgula 2 3 3 8 5" xfId="13577" xr:uid="{00000000-0005-0000-0000-0000D7590000}"/>
    <cellStyle name="Vírgula 2 3 3 8 5 2" xfId="43951" xr:uid="{00000000-0005-0000-0000-0000D8590000}"/>
    <cellStyle name="Vírgula 2 3 3 8 6" xfId="15065" xr:uid="{00000000-0005-0000-0000-0000D9590000}"/>
    <cellStyle name="Vírgula 2 3 3 8 7" xfId="20968" xr:uid="{00000000-0005-0000-0000-0000DA590000}"/>
    <cellStyle name="Vírgula 2 3 3 8 8" xfId="22982" xr:uid="{00000000-0005-0000-0000-0000DB590000}"/>
    <cellStyle name="Vírgula 2 3 3 8 9" xfId="26181" xr:uid="{00000000-0005-0000-0000-0000DC590000}"/>
    <cellStyle name="Vírgula 2 3 3 9" xfId="616" xr:uid="{00000000-0005-0000-0000-0000DD590000}"/>
    <cellStyle name="Vírgula 2 3 3 9 10" xfId="46172" xr:uid="{00000000-0005-0000-0000-0000DE590000}"/>
    <cellStyle name="Vírgula 2 3 3 9 11" xfId="54104" xr:uid="{00000000-0005-0000-0000-0000DF590000}"/>
    <cellStyle name="Vírgula 2 3 3 9 12" xfId="3456" xr:uid="{00000000-0005-0000-0000-0000E0590000}"/>
    <cellStyle name="Vírgula 2 3 3 9 2" xfId="7543" xr:uid="{00000000-0005-0000-0000-0000E1590000}"/>
    <cellStyle name="Vírgula 2 3 3 9 2 2" xfId="17203" xr:uid="{00000000-0005-0000-0000-0000E2590000}"/>
    <cellStyle name="Vírgula 2 3 3 9 2 2 2" xfId="34436" xr:uid="{00000000-0005-0000-0000-0000E3590000}"/>
    <cellStyle name="Vírgula 2 3 3 9 2 3" xfId="19336" xr:uid="{00000000-0005-0000-0000-0000E4590000}"/>
    <cellStyle name="Vírgula 2 3 3 9 2 4" xfId="28934" xr:uid="{00000000-0005-0000-0000-0000E5590000}"/>
    <cellStyle name="Vírgula 2 3 3 9 2 5" xfId="42128" xr:uid="{00000000-0005-0000-0000-0000E6590000}"/>
    <cellStyle name="Vírgula 2 3 3 9 2 6" xfId="48443" xr:uid="{00000000-0005-0000-0000-0000E7590000}"/>
    <cellStyle name="Vírgula 2 3 3 9 3" xfId="5276" xr:uid="{00000000-0005-0000-0000-0000E8590000}"/>
    <cellStyle name="Vírgula 2 3 3 9 3 2" xfId="9378" xr:uid="{00000000-0005-0000-0000-0000E9590000}"/>
    <cellStyle name="Vírgula 2 3 3 9 3 3" xfId="31685" xr:uid="{00000000-0005-0000-0000-0000EA590000}"/>
    <cellStyle name="Vírgula 2 3 3 9 3 4" xfId="43837" xr:uid="{00000000-0005-0000-0000-0000EB590000}"/>
    <cellStyle name="Vírgula 2 3 3 9 4" xfId="15067" xr:uid="{00000000-0005-0000-0000-0000EC590000}"/>
    <cellStyle name="Vírgula 2 3 3 9 5" xfId="17819" xr:uid="{00000000-0005-0000-0000-0000ED590000}"/>
    <cellStyle name="Vírgula 2 3 3 9 6" xfId="20970" xr:uid="{00000000-0005-0000-0000-0000EE590000}"/>
    <cellStyle name="Vírgula 2 3 3 9 7" xfId="22984" xr:uid="{00000000-0005-0000-0000-0000EF590000}"/>
    <cellStyle name="Vírgula 2 3 3 9 8" xfId="26183" xr:uid="{00000000-0005-0000-0000-0000F0590000}"/>
    <cellStyle name="Vírgula 2 3 3 9 9" xfId="38506" xr:uid="{00000000-0005-0000-0000-0000F1590000}"/>
    <cellStyle name="Vírgula 2 3 4" xfId="329" xr:uid="{00000000-0005-0000-0000-0000F2590000}"/>
    <cellStyle name="Vírgula 2 3 4 10" xfId="36732" xr:uid="{00000000-0005-0000-0000-0000F3590000}"/>
    <cellStyle name="Vírgula 2 3 4 11" xfId="45885" xr:uid="{00000000-0005-0000-0000-0000F4590000}"/>
    <cellStyle name="Vírgula 2 3 4 12" xfId="53817" xr:uid="{00000000-0005-0000-0000-0000F5590000}"/>
    <cellStyle name="Vírgula 2 3 4 13" xfId="3457" xr:uid="{00000000-0005-0000-0000-0000F6590000}"/>
    <cellStyle name="Vírgula 2 3 4 2" xfId="1540" xr:uid="{00000000-0005-0000-0000-0000F7590000}"/>
    <cellStyle name="Vírgula 2 3 4 2 2" xfId="8390" xr:uid="{00000000-0005-0000-0000-0000F8590000}"/>
    <cellStyle name="Vírgula 2 3 4 2 2 2" xfId="20183" xr:uid="{00000000-0005-0000-0000-0000F9590000}"/>
    <cellStyle name="Vírgula 2 3 4 2 2 3" xfId="34437" xr:uid="{00000000-0005-0000-0000-0000FA590000}"/>
    <cellStyle name="Vírgula 2 3 4 2 2 4" xfId="42129" xr:uid="{00000000-0005-0000-0000-0000FB590000}"/>
    <cellStyle name="Vírgula 2 3 4 2 2 5" xfId="49290" xr:uid="{00000000-0005-0000-0000-0000FC590000}"/>
    <cellStyle name="Vírgula 2 3 4 2 3" xfId="17204" xr:uid="{00000000-0005-0000-0000-0000FD590000}"/>
    <cellStyle name="Vírgula 2 3 4 2 3 2" xfId="44684" xr:uid="{00000000-0005-0000-0000-0000FE590000}"/>
    <cellStyle name="Vírgula 2 3 4 2 4" xfId="18441" xr:uid="{00000000-0005-0000-0000-0000FF590000}"/>
    <cellStyle name="Vírgula 2 3 4 2 5" xfId="28935" xr:uid="{00000000-0005-0000-0000-0000005A0000}"/>
    <cellStyle name="Vírgula 2 3 4 2 6" xfId="38507" xr:uid="{00000000-0005-0000-0000-0000015A0000}"/>
    <cellStyle name="Vírgula 2 3 4 2 7" xfId="47091" xr:uid="{00000000-0005-0000-0000-0000025A0000}"/>
    <cellStyle name="Vírgula 2 3 4 2 8" xfId="55017" xr:uid="{00000000-0005-0000-0000-0000035A0000}"/>
    <cellStyle name="Vírgula 2 3 4 2 9" xfId="6191" xr:uid="{00000000-0005-0000-0000-0000045A0000}"/>
    <cellStyle name="Vírgula 2 3 4 3" xfId="2411" xr:uid="{00000000-0005-0000-0000-0000055A0000}"/>
    <cellStyle name="Vírgula 2 3 4 3 2" xfId="9261" xr:uid="{00000000-0005-0000-0000-0000065A0000}"/>
    <cellStyle name="Vírgula 2 3 4 3 2 2" xfId="45555" xr:uid="{00000000-0005-0000-0000-0000075A0000}"/>
    <cellStyle name="Vírgula 2 3 4 3 2 3" xfId="50161" xr:uid="{00000000-0005-0000-0000-0000085A0000}"/>
    <cellStyle name="Vírgula 2 3 4 3 3" xfId="31686" xr:uid="{00000000-0005-0000-0000-0000095A0000}"/>
    <cellStyle name="Vírgula 2 3 4 3 4" xfId="40603" xr:uid="{00000000-0005-0000-0000-00000A5A0000}"/>
    <cellStyle name="Vírgula 2 3 4 3 5" xfId="47962" xr:uid="{00000000-0005-0000-0000-00000B5A0000}"/>
    <cellStyle name="Vírgula 2 3 4 3 6" xfId="55888" xr:uid="{00000000-0005-0000-0000-00000C5A0000}"/>
    <cellStyle name="Vírgula 2 3 4 3 7" xfId="7062" xr:uid="{00000000-0005-0000-0000-00000D5A0000}"/>
    <cellStyle name="Vírgula 2 3 4 4" xfId="7304" xr:uid="{00000000-0005-0000-0000-00000E5A0000}"/>
    <cellStyle name="Vírgula 2 3 4 4 2" xfId="43598" xr:uid="{00000000-0005-0000-0000-00000F5A0000}"/>
    <cellStyle name="Vírgula 2 3 4 4 3" xfId="48204" xr:uid="{00000000-0005-0000-0000-0000105A0000}"/>
    <cellStyle name="Vírgula 2 3 4 5" xfId="4989" xr:uid="{00000000-0005-0000-0000-0000115A0000}"/>
    <cellStyle name="Vírgula 2 3 4 6" xfId="17796" xr:uid="{00000000-0005-0000-0000-0000125A0000}"/>
    <cellStyle name="Vírgula 2 3 4 7" xfId="20971" xr:uid="{00000000-0005-0000-0000-0000135A0000}"/>
    <cellStyle name="Vírgula 2 3 4 8" xfId="22985" xr:uid="{00000000-0005-0000-0000-0000145A0000}"/>
    <cellStyle name="Vírgula 2 3 4 9" xfId="26184" xr:uid="{00000000-0005-0000-0000-0000155A0000}"/>
    <cellStyle name="Vírgula 2 3 5" xfId="9702" xr:uid="{00000000-0005-0000-0000-0000165A0000}"/>
    <cellStyle name="Vírgula 2 3 5 2" xfId="12122" xr:uid="{00000000-0005-0000-0000-0000175A0000}"/>
    <cellStyle name="Vírgula 2 3 5 2 2" xfId="34297" xr:uid="{00000000-0005-0000-0000-0000185A0000}"/>
    <cellStyle name="Vírgula 2 3 5 2 3" xfId="28795" xr:uid="{00000000-0005-0000-0000-0000195A0000}"/>
    <cellStyle name="Vírgula 2 3 5 2 4" xfId="41989" xr:uid="{00000000-0005-0000-0000-00001A5A0000}"/>
    <cellStyle name="Vírgula 2 3 5 2 5" xfId="53028" xr:uid="{00000000-0005-0000-0000-00001B5A0000}"/>
    <cellStyle name="Vírgula 2 3 5 3" xfId="16259" xr:uid="{00000000-0005-0000-0000-00001C5A0000}"/>
    <cellStyle name="Vírgula 2 3 5 3 2" xfId="31546" xr:uid="{00000000-0005-0000-0000-00001D5A0000}"/>
    <cellStyle name="Vírgula 2 3 5 4" xfId="18455" xr:uid="{00000000-0005-0000-0000-00001E5A0000}"/>
    <cellStyle name="Vírgula 2 3 5 5" xfId="26044" xr:uid="{00000000-0005-0000-0000-00001F5A0000}"/>
    <cellStyle name="Vírgula 2 3 5 6" xfId="38367" xr:uid="{00000000-0005-0000-0000-0000205A0000}"/>
    <cellStyle name="Vírgula 2 3 5 7" xfId="51451" xr:uid="{00000000-0005-0000-0000-0000215A0000}"/>
    <cellStyle name="Vírgula 2 3 6" xfId="14930" xr:uid="{00000000-0005-0000-0000-0000225A0000}"/>
    <cellStyle name="Vírgula 2 3 7" xfId="20831" xr:uid="{00000000-0005-0000-0000-0000235A0000}"/>
    <cellStyle name="Vírgula 2 3 8" xfId="22845" xr:uid="{00000000-0005-0000-0000-0000245A0000}"/>
    <cellStyle name="Vírgula 2 3 9" xfId="3317" xr:uid="{00000000-0005-0000-0000-0000255A0000}"/>
    <cellStyle name="Vírgula 2 4" xfId="19" xr:uid="{00000000-0005-0000-0000-0000265A0000}"/>
    <cellStyle name="Vírgula 2 4 10" xfId="617" xr:uid="{00000000-0005-0000-0000-0000275A0000}"/>
    <cellStyle name="Vírgula 2 4 10 10" xfId="46173" xr:uid="{00000000-0005-0000-0000-0000285A0000}"/>
    <cellStyle name="Vírgula 2 4 10 11" xfId="54105" xr:uid="{00000000-0005-0000-0000-0000295A0000}"/>
    <cellStyle name="Vírgula 2 4 10 12" xfId="3459" xr:uid="{00000000-0005-0000-0000-00002A5A0000}"/>
    <cellStyle name="Vírgula 2 4 10 2" xfId="7544" xr:uid="{00000000-0005-0000-0000-00002B5A0000}"/>
    <cellStyle name="Vírgula 2 4 10 2 2" xfId="17205" xr:uid="{00000000-0005-0000-0000-00002C5A0000}"/>
    <cellStyle name="Vírgula 2 4 10 2 2 2" xfId="34439" xr:uid="{00000000-0005-0000-0000-00002D5A0000}"/>
    <cellStyle name="Vírgula 2 4 10 2 3" xfId="19337" xr:uid="{00000000-0005-0000-0000-00002E5A0000}"/>
    <cellStyle name="Vírgula 2 4 10 2 4" xfId="28937" xr:uid="{00000000-0005-0000-0000-00002F5A0000}"/>
    <cellStyle name="Vírgula 2 4 10 2 5" xfId="42131" xr:uid="{00000000-0005-0000-0000-0000305A0000}"/>
    <cellStyle name="Vírgula 2 4 10 2 6" xfId="48444" xr:uid="{00000000-0005-0000-0000-0000315A0000}"/>
    <cellStyle name="Vírgula 2 4 10 3" xfId="5277" xr:uid="{00000000-0005-0000-0000-0000325A0000}"/>
    <cellStyle name="Vírgula 2 4 10 3 2" xfId="12682" xr:uid="{00000000-0005-0000-0000-0000335A0000}"/>
    <cellStyle name="Vírgula 2 4 10 3 3" xfId="31688" xr:uid="{00000000-0005-0000-0000-0000345A0000}"/>
    <cellStyle name="Vírgula 2 4 10 3 4" xfId="43838" xr:uid="{00000000-0005-0000-0000-0000355A0000}"/>
    <cellStyle name="Vírgula 2 4 10 4" xfId="15069" xr:uid="{00000000-0005-0000-0000-0000365A0000}"/>
    <cellStyle name="Vírgula 2 4 10 5" xfId="17820" xr:uid="{00000000-0005-0000-0000-0000375A0000}"/>
    <cellStyle name="Vírgula 2 4 10 6" xfId="20973" xr:uid="{00000000-0005-0000-0000-0000385A0000}"/>
    <cellStyle name="Vírgula 2 4 10 7" xfId="22987" xr:uid="{00000000-0005-0000-0000-0000395A0000}"/>
    <cellStyle name="Vírgula 2 4 10 8" xfId="26186" xr:uid="{00000000-0005-0000-0000-00003A5A0000}"/>
    <cellStyle name="Vírgula 2 4 10 9" xfId="38509" xr:uid="{00000000-0005-0000-0000-00003B5A0000}"/>
    <cellStyle name="Vírgula 2 4 11" xfId="1565" xr:uid="{00000000-0005-0000-0000-00003C5A0000}"/>
    <cellStyle name="Vírgula 2 4 11 10" xfId="55042" xr:uid="{00000000-0005-0000-0000-00003D5A0000}"/>
    <cellStyle name="Vírgula 2 4 11 11" xfId="3460" xr:uid="{00000000-0005-0000-0000-00003E5A0000}"/>
    <cellStyle name="Vírgula 2 4 11 2" xfId="8415" xr:uid="{00000000-0005-0000-0000-00003F5A0000}"/>
    <cellStyle name="Vírgula 2 4 11 2 2" xfId="17206" xr:uid="{00000000-0005-0000-0000-0000405A0000}"/>
    <cellStyle name="Vírgula 2 4 11 2 2 2" xfId="34440" xr:uid="{00000000-0005-0000-0000-0000415A0000}"/>
    <cellStyle name="Vírgula 2 4 11 2 3" xfId="28938" xr:uid="{00000000-0005-0000-0000-0000425A0000}"/>
    <cellStyle name="Vírgula 2 4 11 2 4" xfId="42132" xr:uid="{00000000-0005-0000-0000-0000435A0000}"/>
    <cellStyle name="Vírgula 2 4 11 2 5" xfId="49315" xr:uid="{00000000-0005-0000-0000-0000445A0000}"/>
    <cellStyle name="Vírgula 2 4 11 3" xfId="6216" xr:uid="{00000000-0005-0000-0000-0000455A0000}"/>
    <cellStyle name="Vírgula 2 4 11 3 2" xfId="31689" xr:uid="{00000000-0005-0000-0000-0000465A0000}"/>
    <cellStyle name="Vírgula 2 4 11 3 3" xfId="44709" xr:uid="{00000000-0005-0000-0000-0000475A0000}"/>
    <cellStyle name="Vírgula 2 4 11 4" xfId="18467" xr:uid="{00000000-0005-0000-0000-0000485A0000}"/>
    <cellStyle name="Vírgula 2 4 11 5" xfId="20974" xr:uid="{00000000-0005-0000-0000-0000495A0000}"/>
    <cellStyle name="Vírgula 2 4 11 6" xfId="22988" xr:uid="{00000000-0005-0000-0000-00004A5A0000}"/>
    <cellStyle name="Vírgula 2 4 11 7" xfId="26187" xr:uid="{00000000-0005-0000-0000-00004B5A0000}"/>
    <cellStyle name="Vírgula 2 4 11 8" xfId="38510" xr:uid="{00000000-0005-0000-0000-00004C5A0000}"/>
    <cellStyle name="Vírgula 2 4 11 9" xfId="47116" xr:uid="{00000000-0005-0000-0000-00004D5A0000}"/>
    <cellStyle name="Vírgula 2 4 12" xfId="7087" xr:uid="{00000000-0005-0000-0000-00004E5A0000}"/>
    <cellStyle name="Vírgula 2 4 12 2" xfId="12182" xr:uid="{00000000-0005-0000-0000-00004F5A0000}"/>
    <cellStyle name="Vírgula 2 4 12 2 2" xfId="34438" xr:uid="{00000000-0005-0000-0000-0000505A0000}"/>
    <cellStyle name="Vírgula 2 4 12 2 3" xfId="28936" xr:uid="{00000000-0005-0000-0000-0000515A0000}"/>
    <cellStyle name="Vírgula 2 4 12 2 4" xfId="42130" xr:uid="{00000000-0005-0000-0000-0000525A0000}"/>
    <cellStyle name="Vírgula 2 4 12 2 5" xfId="53076" xr:uid="{00000000-0005-0000-0000-0000535A0000}"/>
    <cellStyle name="Vírgula 2 4 12 3" xfId="10447" xr:uid="{00000000-0005-0000-0000-0000545A0000}"/>
    <cellStyle name="Vírgula 2 4 12 3 2" xfId="31687" xr:uid="{00000000-0005-0000-0000-0000555A0000}"/>
    <cellStyle name="Vírgula 2 4 12 4" xfId="26185" xr:uid="{00000000-0005-0000-0000-0000565A0000}"/>
    <cellStyle name="Vírgula 2 4 12 5" xfId="38508" xr:uid="{00000000-0005-0000-0000-0000575A0000}"/>
    <cellStyle name="Vírgula 2 4 12 6" xfId="47987" xr:uid="{00000000-0005-0000-0000-0000585A0000}"/>
    <cellStyle name="Vírgula 2 4 13" xfId="4711" xr:uid="{00000000-0005-0000-0000-0000595A0000}"/>
    <cellStyle name="Vírgula 2 4 13 2" xfId="11107" xr:uid="{00000000-0005-0000-0000-00005A5A0000}"/>
    <cellStyle name="Vírgula 2 4 13 2 2" xfId="32936" xr:uid="{00000000-0005-0000-0000-00005B5A0000}"/>
    <cellStyle name="Vírgula 2 4 13 2 3" xfId="40628" xr:uid="{00000000-0005-0000-0000-00005C5A0000}"/>
    <cellStyle name="Vírgula 2 4 13 2 4" xfId="52089" xr:uid="{00000000-0005-0000-0000-00005D5A0000}"/>
    <cellStyle name="Vírgula 2 4 13 3" xfId="27434" xr:uid="{00000000-0005-0000-0000-00005E5A0000}"/>
    <cellStyle name="Vírgula 2 4 13 4" xfId="36757" xr:uid="{00000000-0005-0000-0000-00005F5A0000}"/>
    <cellStyle name="Vírgula 2 4 13 5" xfId="50985" xr:uid="{00000000-0005-0000-0000-0000605A0000}"/>
    <cellStyle name="Vírgula 2 4 14" xfId="10426" xr:uid="{00000000-0005-0000-0000-0000615A0000}"/>
    <cellStyle name="Vírgula 2 4 14 2" xfId="9332" xr:uid="{00000000-0005-0000-0000-0000625A0000}"/>
    <cellStyle name="Vírgula 2 4 14 2 2" xfId="51442" xr:uid="{00000000-0005-0000-0000-0000635A0000}"/>
    <cellStyle name="Vírgula 2 4 14 3" xfId="30185" xr:uid="{00000000-0005-0000-0000-0000645A0000}"/>
    <cellStyle name="Vírgula 2 4 14 4" xfId="39757" xr:uid="{00000000-0005-0000-0000-0000655A0000}"/>
    <cellStyle name="Vírgula 2 4 14 5" xfId="51381" xr:uid="{00000000-0005-0000-0000-0000665A0000}"/>
    <cellStyle name="Vírgula 2 4 15" xfId="9897" xr:uid="{00000000-0005-0000-0000-0000675A0000}"/>
    <cellStyle name="Vírgula 2 4 15 2" xfId="43379" xr:uid="{00000000-0005-0000-0000-0000685A0000}"/>
    <cellStyle name="Vírgula 2 4 15 3" xfId="51338" xr:uid="{00000000-0005-0000-0000-0000695A0000}"/>
    <cellStyle name="Vírgula 2 4 16" xfId="15068" xr:uid="{00000000-0005-0000-0000-00006A5A0000}"/>
    <cellStyle name="Vírgula 2 4 17" xfId="20972" xr:uid="{00000000-0005-0000-0000-00006B5A0000}"/>
    <cellStyle name="Vírgula 2 4 18" xfId="22986" xr:uid="{00000000-0005-0000-0000-00006C5A0000}"/>
    <cellStyle name="Vírgula 2 4 19" xfId="24243" xr:uid="{00000000-0005-0000-0000-00006D5A0000}"/>
    <cellStyle name="Vírgula 2 4 2" xfId="101" xr:uid="{00000000-0005-0000-0000-00006E5A0000}"/>
    <cellStyle name="Vírgula 2 4 2 10" xfId="1596" xr:uid="{00000000-0005-0000-0000-00006F5A0000}"/>
    <cellStyle name="Vírgula 2 4 2 10 10" xfId="55073" xr:uid="{00000000-0005-0000-0000-0000705A0000}"/>
    <cellStyle name="Vírgula 2 4 2 10 11" xfId="3462" xr:uid="{00000000-0005-0000-0000-0000715A0000}"/>
    <cellStyle name="Vírgula 2 4 2 10 2" xfId="8446" xr:uid="{00000000-0005-0000-0000-0000725A0000}"/>
    <cellStyle name="Vírgula 2 4 2 10 2 2" xfId="17207" xr:uid="{00000000-0005-0000-0000-0000735A0000}"/>
    <cellStyle name="Vírgula 2 4 2 10 2 2 2" xfId="34442" xr:uid="{00000000-0005-0000-0000-0000745A0000}"/>
    <cellStyle name="Vírgula 2 4 2 10 2 3" xfId="28940" xr:uid="{00000000-0005-0000-0000-0000755A0000}"/>
    <cellStyle name="Vírgula 2 4 2 10 2 4" xfId="42134" xr:uid="{00000000-0005-0000-0000-0000765A0000}"/>
    <cellStyle name="Vírgula 2 4 2 10 2 5" xfId="49346" xr:uid="{00000000-0005-0000-0000-0000775A0000}"/>
    <cellStyle name="Vírgula 2 4 2 10 3" xfId="6247" xr:uid="{00000000-0005-0000-0000-0000785A0000}"/>
    <cellStyle name="Vírgula 2 4 2 10 3 2" xfId="31691" xr:uid="{00000000-0005-0000-0000-0000795A0000}"/>
    <cellStyle name="Vírgula 2 4 2 10 3 3" xfId="44740" xr:uid="{00000000-0005-0000-0000-00007A5A0000}"/>
    <cellStyle name="Vírgula 2 4 2 10 4" xfId="18498" xr:uid="{00000000-0005-0000-0000-00007B5A0000}"/>
    <cellStyle name="Vírgula 2 4 2 10 5" xfId="20976" xr:uid="{00000000-0005-0000-0000-00007C5A0000}"/>
    <cellStyle name="Vírgula 2 4 2 10 6" xfId="22990" xr:uid="{00000000-0005-0000-0000-00007D5A0000}"/>
    <cellStyle name="Vírgula 2 4 2 10 7" xfId="26189" xr:uid="{00000000-0005-0000-0000-00007E5A0000}"/>
    <cellStyle name="Vírgula 2 4 2 10 8" xfId="38512" xr:uid="{00000000-0005-0000-0000-00007F5A0000}"/>
    <cellStyle name="Vírgula 2 4 2 10 9" xfId="47147" xr:uid="{00000000-0005-0000-0000-0000805A0000}"/>
    <cellStyle name="Vírgula 2 4 2 11" xfId="7118" xr:uid="{00000000-0005-0000-0000-0000815A0000}"/>
    <cellStyle name="Vírgula 2 4 2 11 2" xfId="12184" xr:uid="{00000000-0005-0000-0000-0000825A0000}"/>
    <cellStyle name="Vírgula 2 4 2 11 2 2" xfId="34441" xr:uid="{00000000-0005-0000-0000-0000835A0000}"/>
    <cellStyle name="Vírgula 2 4 2 11 2 3" xfId="28939" xr:uid="{00000000-0005-0000-0000-0000845A0000}"/>
    <cellStyle name="Vírgula 2 4 2 11 2 4" xfId="42133" xr:uid="{00000000-0005-0000-0000-0000855A0000}"/>
    <cellStyle name="Vírgula 2 4 2 11 2 5" xfId="53077" xr:uid="{00000000-0005-0000-0000-0000865A0000}"/>
    <cellStyle name="Vírgula 2 4 2 11 3" xfId="10376" xr:uid="{00000000-0005-0000-0000-0000875A0000}"/>
    <cellStyle name="Vírgula 2 4 2 11 3 2" xfId="31690" xr:uid="{00000000-0005-0000-0000-0000885A0000}"/>
    <cellStyle name="Vírgula 2 4 2 11 4" xfId="26188" xr:uid="{00000000-0005-0000-0000-0000895A0000}"/>
    <cellStyle name="Vírgula 2 4 2 11 5" xfId="38511" xr:uid="{00000000-0005-0000-0000-00008A5A0000}"/>
    <cellStyle name="Vírgula 2 4 2 11 6" xfId="48018" xr:uid="{00000000-0005-0000-0000-00008B5A0000}"/>
    <cellStyle name="Vírgula 2 4 2 11 7" xfId="51054" xr:uid="{00000000-0005-0000-0000-00008C5A0000}"/>
    <cellStyle name="Vírgula 2 4 2 12" xfId="4765" xr:uid="{00000000-0005-0000-0000-00008D5A0000}"/>
    <cellStyle name="Vírgula 2 4 2 12 2" xfId="11138" xr:uid="{00000000-0005-0000-0000-00008E5A0000}"/>
    <cellStyle name="Vírgula 2 4 2 12 2 2" xfId="32967" xr:uid="{00000000-0005-0000-0000-00008F5A0000}"/>
    <cellStyle name="Vírgula 2 4 2 12 2 3" xfId="40659" xr:uid="{00000000-0005-0000-0000-0000905A0000}"/>
    <cellStyle name="Vírgula 2 4 2 12 2 4" xfId="52120" xr:uid="{00000000-0005-0000-0000-0000915A0000}"/>
    <cellStyle name="Vírgula 2 4 2 12 3" xfId="27465" xr:uid="{00000000-0005-0000-0000-0000925A0000}"/>
    <cellStyle name="Vírgula 2 4 2 12 4" xfId="36788" xr:uid="{00000000-0005-0000-0000-0000935A0000}"/>
    <cellStyle name="Vírgula 2 4 2 12 5" xfId="50371" xr:uid="{00000000-0005-0000-0000-0000945A0000}"/>
    <cellStyle name="Vírgula 2 4 2 13" xfId="10630" xr:uid="{00000000-0005-0000-0000-0000955A0000}"/>
    <cellStyle name="Vírgula 2 4 2 13 2" xfId="9579" xr:uid="{00000000-0005-0000-0000-0000965A0000}"/>
    <cellStyle name="Vírgula 2 4 2 13 2 2" xfId="50992" xr:uid="{00000000-0005-0000-0000-0000975A0000}"/>
    <cellStyle name="Vírgula 2 4 2 13 3" xfId="30216" xr:uid="{00000000-0005-0000-0000-0000985A0000}"/>
    <cellStyle name="Vírgula 2 4 2 13 4" xfId="39788" xr:uid="{00000000-0005-0000-0000-0000995A0000}"/>
    <cellStyle name="Vírgula 2 4 2 13 5" xfId="50321" xr:uid="{00000000-0005-0000-0000-00009A5A0000}"/>
    <cellStyle name="Vírgula 2 4 2 14" xfId="9678" xr:uid="{00000000-0005-0000-0000-00009B5A0000}"/>
    <cellStyle name="Vírgula 2 4 2 14 2" xfId="43410" xr:uid="{00000000-0005-0000-0000-00009C5A0000}"/>
    <cellStyle name="Vírgula 2 4 2 14 3" xfId="50917" xr:uid="{00000000-0005-0000-0000-00009D5A0000}"/>
    <cellStyle name="Vírgula 2 4 2 15" xfId="15070" xr:uid="{00000000-0005-0000-0000-00009E5A0000}"/>
    <cellStyle name="Vírgula 2 4 2 15 2" xfId="17785" xr:uid="{00000000-0005-0000-0000-00009F5A0000}"/>
    <cellStyle name="Vírgula 2 4 2 16" xfId="20975" xr:uid="{00000000-0005-0000-0000-0000A05A0000}"/>
    <cellStyle name="Vírgula 2 4 2 17" xfId="22989" xr:uid="{00000000-0005-0000-0000-0000A15A0000}"/>
    <cellStyle name="Vírgula 2 4 2 18" xfId="24314" xr:uid="{00000000-0005-0000-0000-0000A25A0000}"/>
    <cellStyle name="Vírgula 2 4 2 19" xfId="35765" xr:uid="{00000000-0005-0000-0000-0000A35A0000}"/>
    <cellStyle name="Vírgula 2 4 2 2" xfId="240" xr:uid="{00000000-0005-0000-0000-0000A45A0000}"/>
    <cellStyle name="Vírgula 2 4 2 2 10" xfId="10333" xr:uid="{00000000-0005-0000-0000-0000A55A0000}"/>
    <cellStyle name="Vírgula 2 4 2 2 10 2" xfId="13334" xr:uid="{00000000-0005-0000-0000-0000A65A0000}"/>
    <cellStyle name="Vírgula 2 4 2 2 10 3" xfId="43524" xr:uid="{00000000-0005-0000-0000-0000A75A0000}"/>
    <cellStyle name="Vírgula 2 4 2 2 10 4" xfId="50730" xr:uid="{00000000-0005-0000-0000-0000A85A0000}"/>
    <cellStyle name="Vírgula 2 4 2 2 11" xfId="15071" xr:uid="{00000000-0005-0000-0000-0000A95A0000}"/>
    <cellStyle name="Vírgula 2 4 2 2 12" xfId="20977" xr:uid="{00000000-0005-0000-0000-0000AA5A0000}"/>
    <cellStyle name="Vírgula 2 4 2 2 13" xfId="22991" xr:uid="{00000000-0005-0000-0000-0000AB5A0000}"/>
    <cellStyle name="Vírgula 2 4 2 2 14" xfId="24522" xr:uid="{00000000-0005-0000-0000-0000AC5A0000}"/>
    <cellStyle name="Vírgula 2 4 2 2 15" xfId="35835" xr:uid="{00000000-0005-0000-0000-0000AD5A0000}"/>
    <cellStyle name="Vírgula 2 4 2 2 16" xfId="45797" xr:uid="{00000000-0005-0000-0000-0000AE5A0000}"/>
    <cellStyle name="Vírgula 2 4 2 2 17" xfId="53730" xr:uid="{00000000-0005-0000-0000-0000AF5A0000}"/>
    <cellStyle name="Vírgula 2 4 2 2 18" xfId="3463" xr:uid="{00000000-0005-0000-0000-0000B05A0000}"/>
    <cellStyle name="Vírgula 2 4 2 2 2" xfId="521" xr:uid="{00000000-0005-0000-0000-0000B15A0000}"/>
    <cellStyle name="Vírgula 2 4 2 2 2 10" xfId="22992" xr:uid="{00000000-0005-0000-0000-0000B25A0000}"/>
    <cellStyle name="Vírgula 2 4 2 2 2 11" xfId="24798" xr:uid="{00000000-0005-0000-0000-0000B35A0000}"/>
    <cellStyle name="Vírgula 2 4 2 2 2 12" xfId="36363" xr:uid="{00000000-0005-0000-0000-0000B45A0000}"/>
    <cellStyle name="Vírgula 2 4 2 2 2 13" xfId="46077" xr:uid="{00000000-0005-0000-0000-0000B55A0000}"/>
    <cellStyle name="Vírgula 2 4 2 2 2 14" xfId="54009" xr:uid="{00000000-0005-0000-0000-0000B65A0000}"/>
    <cellStyle name="Vírgula 2 4 2 2 2 15" xfId="3464" xr:uid="{00000000-0005-0000-0000-0000B75A0000}"/>
    <cellStyle name="Vírgula 2 4 2 2 2 2" xfId="1173" xr:uid="{00000000-0005-0000-0000-0000B85A0000}"/>
    <cellStyle name="Vírgula 2 4 2 2 2 2 10" xfId="46729" xr:uid="{00000000-0005-0000-0000-0000B95A0000}"/>
    <cellStyle name="Vírgula 2 4 2 2 2 2 11" xfId="54661" xr:uid="{00000000-0005-0000-0000-0000BA5A0000}"/>
    <cellStyle name="Vírgula 2 4 2 2 2 2 12" xfId="3465" xr:uid="{00000000-0005-0000-0000-0000BB5A0000}"/>
    <cellStyle name="Vírgula 2 4 2 2 2 2 2" xfId="8088" xr:uid="{00000000-0005-0000-0000-0000BC5A0000}"/>
    <cellStyle name="Vírgula 2 4 2 2 2 2 2 2" xfId="12305" xr:uid="{00000000-0005-0000-0000-0000BD5A0000}"/>
    <cellStyle name="Vírgula 2 4 2 2 2 2 2 2 2" xfId="34445" xr:uid="{00000000-0005-0000-0000-0000BE5A0000}"/>
    <cellStyle name="Vírgula 2 4 2 2 2 2 2 3" xfId="13157" xr:uid="{00000000-0005-0000-0000-0000BF5A0000}"/>
    <cellStyle name="Vírgula 2 4 2 2 2 2 2 4" xfId="19881" xr:uid="{00000000-0005-0000-0000-0000C05A0000}"/>
    <cellStyle name="Vírgula 2 4 2 2 2 2 2 5" xfId="28943" xr:uid="{00000000-0005-0000-0000-0000C15A0000}"/>
    <cellStyle name="Vírgula 2 4 2 2 2 2 2 6" xfId="42137" xr:uid="{00000000-0005-0000-0000-0000C25A0000}"/>
    <cellStyle name="Vírgula 2 4 2 2 2 2 2 7" xfId="48988" xr:uid="{00000000-0005-0000-0000-0000C35A0000}"/>
    <cellStyle name="Vírgula 2 4 2 2 2 2 3" xfId="5833" xr:uid="{00000000-0005-0000-0000-0000C45A0000}"/>
    <cellStyle name="Vírgula 2 4 2 2 2 2 3 2" xfId="9344" xr:uid="{00000000-0005-0000-0000-0000C55A0000}"/>
    <cellStyle name="Vírgula 2 4 2 2 2 2 3 3" xfId="31694" xr:uid="{00000000-0005-0000-0000-0000C65A0000}"/>
    <cellStyle name="Vírgula 2 4 2 2 2 2 3 4" xfId="44382" xr:uid="{00000000-0005-0000-0000-0000C75A0000}"/>
    <cellStyle name="Vírgula 2 4 2 2 2 2 4" xfId="14008" xr:uid="{00000000-0005-0000-0000-0000C85A0000}"/>
    <cellStyle name="Vírgula 2 4 2 2 2 2 5" xfId="15073" xr:uid="{00000000-0005-0000-0000-0000C95A0000}"/>
    <cellStyle name="Vírgula 2 4 2 2 2 2 6" xfId="20979" xr:uid="{00000000-0005-0000-0000-0000CA5A0000}"/>
    <cellStyle name="Vírgula 2 4 2 2 2 2 7" xfId="22993" xr:uid="{00000000-0005-0000-0000-0000CB5A0000}"/>
    <cellStyle name="Vírgula 2 4 2 2 2 2 8" xfId="26192" xr:uid="{00000000-0005-0000-0000-0000CC5A0000}"/>
    <cellStyle name="Vírgula 2 4 2 2 2 2 9" xfId="38515" xr:uid="{00000000-0005-0000-0000-0000CD5A0000}"/>
    <cellStyle name="Vírgula 2 4 2 2 2 3" xfId="2109" xr:uid="{00000000-0005-0000-0000-0000CE5A0000}"/>
    <cellStyle name="Vírgula 2 4 2 2 2 3 10" xfId="47660" xr:uid="{00000000-0005-0000-0000-0000CF5A0000}"/>
    <cellStyle name="Vírgula 2 4 2 2 2 3 11" xfId="55586" xr:uid="{00000000-0005-0000-0000-0000D05A0000}"/>
    <cellStyle name="Vírgula 2 4 2 2 2 3 12" xfId="3466" xr:uid="{00000000-0005-0000-0000-0000D15A0000}"/>
    <cellStyle name="Vírgula 2 4 2 2 2 3 2" xfId="8959" xr:uid="{00000000-0005-0000-0000-0000D25A0000}"/>
    <cellStyle name="Vírgula 2 4 2 2 2 3 2 2" xfId="17208" xr:uid="{00000000-0005-0000-0000-0000D35A0000}"/>
    <cellStyle name="Vírgula 2 4 2 2 2 3 2 2 2" xfId="34446" xr:uid="{00000000-0005-0000-0000-0000D45A0000}"/>
    <cellStyle name="Vírgula 2 4 2 2 2 3 2 3" xfId="28944" xr:uid="{00000000-0005-0000-0000-0000D55A0000}"/>
    <cellStyle name="Vírgula 2 4 2 2 2 3 2 4" xfId="42138" xr:uid="{00000000-0005-0000-0000-0000D65A0000}"/>
    <cellStyle name="Vírgula 2 4 2 2 2 3 2 5" xfId="49859" xr:uid="{00000000-0005-0000-0000-0000D75A0000}"/>
    <cellStyle name="Vírgula 2 4 2 2 2 3 3" xfId="6760" xr:uid="{00000000-0005-0000-0000-0000D85A0000}"/>
    <cellStyle name="Vírgula 2 4 2 2 2 3 3 2" xfId="31695" xr:uid="{00000000-0005-0000-0000-0000D95A0000}"/>
    <cellStyle name="Vírgula 2 4 2 2 2 3 3 3" xfId="45253" xr:uid="{00000000-0005-0000-0000-0000DA5A0000}"/>
    <cellStyle name="Vírgula 2 4 2 2 2 3 4" xfId="15074" xr:uid="{00000000-0005-0000-0000-0000DB5A0000}"/>
    <cellStyle name="Vírgula 2 4 2 2 2 3 5" xfId="19011" xr:uid="{00000000-0005-0000-0000-0000DC5A0000}"/>
    <cellStyle name="Vírgula 2 4 2 2 2 3 6" xfId="20980" xr:uid="{00000000-0005-0000-0000-0000DD5A0000}"/>
    <cellStyle name="Vírgula 2 4 2 2 2 3 7" xfId="22994" xr:uid="{00000000-0005-0000-0000-0000DE5A0000}"/>
    <cellStyle name="Vírgula 2 4 2 2 2 3 8" xfId="26193" xr:uid="{00000000-0005-0000-0000-0000DF5A0000}"/>
    <cellStyle name="Vírgula 2 4 2 2 2 3 9" xfId="38516" xr:uid="{00000000-0005-0000-0000-0000E05A0000}"/>
    <cellStyle name="Vírgula 2 4 2 2 2 4" xfId="7461" xr:uid="{00000000-0005-0000-0000-0000E15A0000}"/>
    <cellStyle name="Vírgula 2 4 2 2 2 4 2" xfId="12185" xr:uid="{00000000-0005-0000-0000-0000E25A0000}"/>
    <cellStyle name="Vírgula 2 4 2 2 2 4 2 2" xfId="34444" xr:uid="{00000000-0005-0000-0000-0000E35A0000}"/>
    <cellStyle name="Vírgula 2 4 2 2 2 4 2 3" xfId="28942" xr:uid="{00000000-0005-0000-0000-0000E45A0000}"/>
    <cellStyle name="Vírgula 2 4 2 2 2 4 2 4" xfId="42136" xr:uid="{00000000-0005-0000-0000-0000E55A0000}"/>
    <cellStyle name="Vírgula 2 4 2 2 2 4 2 5" xfId="53078" xr:uid="{00000000-0005-0000-0000-0000E65A0000}"/>
    <cellStyle name="Vírgula 2 4 2 2 2 4 3" xfId="16530" xr:uid="{00000000-0005-0000-0000-0000E75A0000}"/>
    <cellStyle name="Vírgula 2 4 2 2 2 4 3 2" xfId="31693" xr:uid="{00000000-0005-0000-0000-0000E85A0000}"/>
    <cellStyle name="Vírgula 2 4 2 2 2 4 4" xfId="26191" xr:uid="{00000000-0005-0000-0000-0000E95A0000}"/>
    <cellStyle name="Vírgula 2 4 2 2 2 4 5" xfId="38514" xr:uid="{00000000-0005-0000-0000-0000EA5A0000}"/>
    <cellStyle name="Vírgula 2 4 2 2 2 4 6" xfId="48361" xr:uid="{00000000-0005-0000-0000-0000EB5A0000}"/>
    <cellStyle name="Vírgula 2 4 2 2 2 5" xfId="5181" xr:uid="{00000000-0005-0000-0000-0000EC5A0000}"/>
    <cellStyle name="Vírgula 2 4 2 2 2 5 2" xfId="11537" xr:uid="{00000000-0005-0000-0000-0000ED5A0000}"/>
    <cellStyle name="Vírgula 2 4 2 2 2 5 2 2" xfId="33366" xr:uid="{00000000-0005-0000-0000-0000EE5A0000}"/>
    <cellStyle name="Vírgula 2 4 2 2 2 5 2 3" xfId="41058" xr:uid="{00000000-0005-0000-0000-0000EF5A0000}"/>
    <cellStyle name="Vírgula 2 4 2 2 2 5 2 4" xfId="52519" xr:uid="{00000000-0005-0000-0000-0000F05A0000}"/>
    <cellStyle name="Vírgula 2 4 2 2 2 5 3" xfId="27864" xr:uid="{00000000-0005-0000-0000-0000F15A0000}"/>
    <cellStyle name="Vírgula 2 4 2 2 2 5 4" xfId="37187" xr:uid="{00000000-0005-0000-0000-0000F25A0000}"/>
    <cellStyle name="Vírgula 2 4 2 2 2 5 5" xfId="51356" xr:uid="{00000000-0005-0000-0000-0000F35A0000}"/>
    <cellStyle name="Vírgula 2 4 2 2 2 6" xfId="10840" xr:uid="{00000000-0005-0000-0000-0000F45A0000}"/>
    <cellStyle name="Vírgula 2 4 2 2 2 6 2" xfId="30615" xr:uid="{00000000-0005-0000-0000-0000F55A0000}"/>
    <cellStyle name="Vírgula 2 4 2 2 2 6 3" xfId="40301" xr:uid="{00000000-0005-0000-0000-0000F65A0000}"/>
    <cellStyle name="Vírgula 2 4 2 2 2 6 4" xfId="51772" xr:uid="{00000000-0005-0000-0000-0000F75A0000}"/>
    <cellStyle name="Vírgula 2 4 2 2 2 7" xfId="13495" xr:uid="{00000000-0005-0000-0000-0000F85A0000}"/>
    <cellStyle name="Vírgula 2 4 2 2 2 7 2" xfId="43755" xr:uid="{00000000-0005-0000-0000-0000F95A0000}"/>
    <cellStyle name="Vírgula 2 4 2 2 2 8" xfId="15072" xr:uid="{00000000-0005-0000-0000-0000FA5A0000}"/>
    <cellStyle name="Vírgula 2 4 2 2 2 9" xfId="20978" xr:uid="{00000000-0005-0000-0000-0000FB5A0000}"/>
    <cellStyle name="Vírgula 2 4 2 2 3" xfId="1436" xr:uid="{00000000-0005-0000-0000-0000FC5A0000}"/>
    <cellStyle name="Vírgula 2 4 2 2 3 10" xfId="25074" xr:uid="{00000000-0005-0000-0000-0000FD5A0000}"/>
    <cellStyle name="Vírgula 2 4 2 2 3 11" xfId="36639" xr:uid="{00000000-0005-0000-0000-0000FE5A0000}"/>
    <cellStyle name="Vírgula 2 4 2 2 3 12" xfId="46992" xr:uid="{00000000-0005-0000-0000-0000FF5A0000}"/>
    <cellStyle name="Vírgula 2 4 2 2 3 13" xfId="54924" xr:uid="{00000000-0005-0000-0000-0000005B0000}"/>
    <cellStyle name="Vírgula 2 4 2 2 3 14" xfId="3467" xr:uid="{00000000-0005-0000-0000-0000015B0000}"/>
    <cellStyle name="Vírgula 2 4 2 2 3 2" xfId="2337" xr:uid="{00000000-0005-0000-0000-0000025B0000}"/>
    <cellStyle name="Vírgula 2 4 2 2 3 2 10" xfId="47888" xr:uid="{00000000-0005-0000-0000-0000035B0000}"/>
    <cellStyle name="Vírgula 2 4 2 2 3 2 11" xfId="55814" xr:uid="{00000000-0005-0000-0000-0000045B0000}"/>
    <cellStyle name="Vírgula 2 4 2 2 3 2 12" xfId="3468" xr:uid="{00000000-0005-0000-0000-0000055B0000}"/>
    <cellStyle name="Vírgula 2 4 2 2 3 2 2" xfId="9187" xr:uid="{00000000-0005-0000-0000-0000065B0000}"/>
    <cellStyle name="Vírgula 2 4 2 2 3 2 2 2" xfId="17209" xr:uid="{00000000-0005-0000-0000-0000075B0000}"/>
    <cellStyle name="Vírgula 2 4 2 2 3 2 2 2 2" xfId="34448" xr:uid="{00000000-0005-0000-0000-0000085B0000}"/>
    <cellStyle name="Vírgula 2 4 2 2 3 2 2 3" xfId="20109" xr:uid="{00000000-0005-0000-0000-0000095B0000}"/>
    <cellStyle name="Vírgula 2 4 2 2 3 2 2 4" xfId="28946" xr:uid="{00000000-0005-0000-0000-00000A5B0000}"/>
    <cellStyle name="Vírgula 2 4 2 2 3 2 2 5" xfId="42140" xr:uid="{00000000-0005-0000-0000-00000B5B0000}"/>
    <cellStyle name="Vírgula 2 4 2 2 3 2 2 6" xfId="50087" xr:uid="{00000000-0005-0000-0000-00000C5B0000}"/>
    <cellStyle name="Vírgula 2 4 2 2 3 2 3" xfId="6988" xr:uid="{00000000-0005-0000-0000-00000D5B0000}"/>
    <cellStyle name="Vírgula 2 4 2 2 3 2 3 2" xfId="9499" xr:uid="{00000000-0005-0000-0000-00000E5B0000}"/>
    <cellStyle name="Vírgula 2 4 2 2 3 2 3 3" xfId="31697" xr:uid="{00000000-0005-0000-0000-00000F5B0000}"/>
    <cellStyle name="Vírgula 2 4 2 2 3 2 3 4" xfId="45481" xr:uid="{00000000-0005-0000-0000-0000105B0000}"/>
    <cellStyle name="Vírgula 2 4 2 2 3 2 4" xfId="15076" xr:uid="{00000000-0005-0000-0000-0000115B0000}"/>
    <cellStyle name="Vírgula 2 4 2 2 3 2 5" xfId="18367" xr:uid="{00000000-0005-0000-0000-0000125B0000}"/>
    <cellStyle name="Vírgula 2 4 2 2 3 2 6" xfId="20982" xr:uid="{00000000-0005-0000-0000-0000135B0000}"/>
    <cellStyle name="Vírgula 2 4 2 2 3 2 7" xfId="22996" xr:uid="{00000000-0005-0000-0000-0000145B0000}"/>
    <cellStyle name="Vírgula 2 4 2 2 3 2 8" xfId="26195" xr:uid="{00000000-0005-0000-0000-0000155B0000}"/>
    <cellStyle name="Vírgula 2 4 2 2 3 2 9" xfId="38518" xr:uid="{00000000-0005-0000-0000-0000165B0000}"/>
    <cellStyle name="Vírgula 2 4 2 2 3 3" xfId="8316" xr:uid="{00000000-0005-0000-0000-0000175B0000}"/>
    <cellStyle name="Vírgula 2 4 2 2 3 3 2" xfId="12186" xr:uid="{00000000-0005-0000-0000-0000185B0000}"/>
    <cellStyle name="Vírgula 2 4 2 2 3 3 2 2" xfId="34447" xr:uid="{00000000-0005-0000-0000-0000195B0000}"/>
    <cellStyle name="Vírgula 2 4 2 2 3 3 2 3" xfId="28945" xr:uid="{00000000-0005-0000-0000-00001A5B0000}"/>
    <cellStyle name="Vírgula 2 4 2 2 3 3 2 4" xfId="42139" xr:uid="{00000000-0005-0000-0000-00001B5B0000}"/>
    <cellStyle name="Vírgula 2 4 2 2 3 3 2 5" xfId="53079" xr:uid="{00000000-0005-0000-0000-00001C5B0000}"/>
    <cellStyle name="Vírgula 2 4 2 2 3 3 3" xfId="9323" xr:uid="{00000000-0005-0000-0000-00001D5B0000}"/>
    <cellStyle name="Vírgula 2 4 2 2 3 3 3 2" xfId="31696" xr:uid="{00000000-0005-0000-0000-00001E5B0000}"/>
    <cellStyle name="Vírgula 2 4 2 2 3 3 4" xfId="19239" xr:uid="{00000000-0005-0000-0000-00001F5B0000}"/>
    <cellStyle name="Vírgula 2 4 2 2 3 3 5" xfId="26194" xr:uid="{00000000-0005-0000-0000-0000205B0000}"/>
    <cellStyle name="Vírgula 2 4 2 2 3 3 6" xfId="38517" xr:uid="{00000000-0005-0000-0000-0000215B0000}"/>
    <cellStyle name="Vírgula 2 4 2 2 3 3 7" xfId="49216" xr:uid="{00000000-0005-0000-0000-0000225B0000}"/>
    <cellStyle name="Vírgula 2 4 2 2 3 4" xfId="6096" xr:uid="{00000000-0005-0000-0000-0000235B0000}"/>
    <cellStyle name="Vírgula 2 4 2 2 3 4 2" xfId="11765" xr:uid="{00000000-0005-0000-0000-0000245B0000}"/>
    <cellStyle name="Vírgula 2 4 2 2 3 4 2 2" xfId="33594" xr:uid="{00000000-0005-0000-0000-0000255B0000}"/>
    <cellStyle name="Vírgula 2 4 2 2 3 4 2 3" xfId="41286" xr:uid="{00000000-0005-0000-0000-0000265B0000}"/>
    <cellStyle name="Vírgula 2 4 2 2 3 4 2 4" xfId="52747" xr:uid="{00000000-0005-0000-0000-0000275B0000}"/>
    <cellStyle name="Vírgula 2 4 2 2 3 4 3" xfId="28092" xr:uid="{00000000-0005-0000-0000-0000285B0000}"/>
    <cellStyle name="Vírgula 2 4 2 2 3 4 4" xfId="37415" xr:uid="{00000000-0005-0000-0000-0000295B0000}"/>
    <cellStyle name="Vírgula 2 4 2 2 3 4 5" xfId="51410" xr:uid="{00000000-0005-0000-0000-00002A5B0000}"/>
    <cellStyle name="Vírgula 2 4 2 2 3 5" xfId="11021" xr:uid="{00000000-0005-0000-0000-00002B5B0000}"/>
    <cellStyle name="Vírgula 2 4 2 2 3 5 2" xfId="30843" xr:uid="{00000000-0005-0000-0000-00002C5B0000}"/>
    <cellStyle name="Vírgula 2 4 2 2 3 5 3" xfId="40529" xr:uid="{00000000-0005-0000-0000-00002D5B0000}"/>
    <cellStyle name="Vírgula 2 4 2 2 3 5 4" xfId="52000" xr:uid="{00000000-0005-0000-0000-00002E5B0000}"/>
    <cellStyle name="Vírgula 2 4 2 2 3 6" xfId="14236" xr:uid="{00000000-0005-0000-0000-00002F5B0000}"/>
    <cellStyle name="Vírgula 2 4 2 2 3 6 2" xfId="44610" xr:uid="{00000000-0005-0000-0000-0000305B0000}"/>
    <cellStyle name="Vírgula 2 4 2 2 3 7" xfId="15075" xr:uid="{00000000-0005-0000-0000-0000315B0000}"/>
    <cellStyle name="Vírgula 2 4 2 2 3 8" xfId="20981" xr:uid="{00000000-0005-0000-0000-0000325B0000}"/>
    <cellStyle name="Vírgula 2 4 2 2 3 9" xfId="22995" xr:uid="{00000000-0005-0000-0000-0000335B0000}"/>
    <cellStyle name="Vírgula 2 4 2 2 4" xfId="933" xr:uid="{00000000-0005-0000-0000-0000345B0000}"/>
    <cellStyle name="Vírgula 2 4 2 2 4 10" xfId="36088" xr:uid="{00000000-0005-0000-0000-0000355B0000}"/>
    <cellStyle name="Vírgula 2 4 2 2 4 11" xfId="46489" xr:uid="{00000000-0005-0000-0000-0000365B0000}"/>
    <cellStyle name="Vírgula 2 4 2 2 4 12" xfId="54421" xr:uid="{00000000-0005-0000-0000-0000375B0000}"/>
    <cellStyle name="Vírgula 2 4 2 2 4 13" xfId="3469" xr:uid="{00000000-0005-0000-0000-0000385B0000}"/>
    <cellStyle name="Vírgula 2 4 2 2 4 2" xfId="1881" xr:uid="{00000000-0005-0000-0000-0000395B0000}"/>
    <cellStyle name="Vírgula 2 4 2 2 4 2 10" xfId="47432" xr:uid="{00000000-0005-0000-0000-00003A5B0000}"/>
    <cellStyle name="Vírgula 2 4 2 2 4 2 11" xfId="55358" xr:uid="{00000000-0005-0000-0000-00003B5B0000}"/>
    <cellStyle name="Vírgula 2 4 2 2 4 2 12" xfId="3470" xr:uid="{00000000-0005-0000-0000-00003C5B0000}"/>
    <cellStyle name="Vírgula 2 4 2 2 4 2 2" xfId="8731" xr:uid="{00000000-0005-0000-0000-00003D5B0000}"/>
    <cellStyle name="Vírgula 2 4 2 2 4 2 2 2" xfId="17210" xr:uid="{00000000-0005-0000-0000-00003E5B0000}"/>
    <cellStyle name="Vírgula 2 4 2 2 4 2 2 2 2" xfId="34450" xr:uid="{00000000-0005-0000-0000-00003F5B0000}"/>
    <cellStyle name="Vírgula 2 4 2 2 4 2 2 3" xfId="19653" xr:uid="{00000000-0005-0000-0000-0000405B0000}"/>
    <cellStyle name="Vírgula 2 4 2 2 4 2 2 4" xfId="28948" xr:uid="{00000000-0005-0000-0000-0000415B0000}"/>
    <cellStyle name="Vírgula 2 4 2 2 4 2 2 5" xfId="42142" xr:uid="{00000000-0005-0000-0000-0000425B0000}"/>
    <cellStyle name="Vírgula 2 4 2 2 4 2 2 6" xfId="49631" xr:uid="{00000000-0005-0000-0000-0000435B0000}"/>
    <cellStyle name="Vírgula 2 4 2 2 4 2 3" xfId="6532" xr:uid="{00000000-0005-0000-0000-0000445B0000}"/>
    <cellStyle name="Vírgula 2 4 2 2 4 2 3 2" xfId="9566" xr:uid="{00000000-0005-0000-0000-0000455B0000}"/>
    <cellStyle name="Vírgula 2 4 2 2 4 2 3 3" xfId="31699" xr:uid="{00000000-0005-0000-0000-0000465B0000}"/>
    <cellStyle name="Vírgula 2 4 2 2 4 2 3 4" xfId="45025" xr:uid="{00000000-0005-0000-0000-0000475B0000}"/>
    <cellStyle name="Vírgula 2 4 2 2 4 2 4" xfId="15078" xr:uid="{00000000-0005-0000-0000-0000485B0000}"/>
    <cellStyle name="Vírgula 2 4 2 2 4 2 5" xfId="18025" xr:uid="{00000000-0005-0000-0000-0000495B0000}"/>
    <cellStyle name="Vírgula 2 4 2 2 4 2 6" xfId="20984" xr:uid="{00000000-0005-0000-0000-00004A5B0000}"/>
    <cellStyle name="Vírgula 2 4 2 2 4 2 7" xfId="22998" xr:uid="{00000000-0005-0000-0000-00004B5B0000}"/>
    <cellStyle name="Vírgula 2 4 2 2 4 2 8" xfId="26197" xr:uid="{00000000-0005-0000-0000-00004C5B0000}"/>
    <cellStyle name="Vírgula 2 4 2 2 4 2 9" xfId="38520" xr:uid="{00000000-0005-0000-0000-00004D5B0000}"/>
    <cellStyle name="Vírgula 2 4 2 2 4 3" xfId="7860" xr:uid="{00000000-0005-0000-0000-00004E5B0000}"/>
    <cellStyle name="Vírgula 2 4 2 2 4 3 2" xfId="12187" xr:uid="{00000000-0005-0000-0000-00004F5B0000}"/>
    <cellStyle name="Vírgula 2 4 2 2 4 3 2 2" xfId="34449" xr:uid="{00000000-0005-0000-0000-0000505B0000}"/>
    <cellStyle name="Vírgula 2 4 2 2 4 3 2 3" xfId="42141" xr:uid="{00000000-0005-0000-0000-0000515B0000}"/>
    <cellStyle name="Vírgula 2 4 2 2 4 3 2 4" xfId="53080" xr:uid="{00000000-0005-0000-0000-0000525B0000}"/>
    <cellStyle name="Vírgula 2 4 2 2 4 3 3" xfId="18783" xr:uid="{00000000-0005-0000-0000-0000535B0000}"/>
    <cellStyle name="Vírgula 2 4 2 2 4 3 4" xfId="28947" xr:uid="{00000000-0005-0000-0000-0000545B0000}"/>
    <cellStyle name="Vírgula 2 4 2 2 4 3 5" xfId="38519" xr:uid="{00000000-0005-0000-0000-0000555B0000}"/>
    <cellStyle name="Vírgula 2 4 2 2 4 3 6" xfId="48760" xr:uid="{00000000-0005-0000-0000-0000565B0000}"/>
    <cellStyle name="Vírgula 2 4 2 2 4 4" xfId="5593" xr:uid="{00000000-0005-0000-0000-0000575B0000}"/>
    <cellStyle name="Vírgula 2 4 2 2 4 4 2" xfId="13124" xr:uid="{00000000-0005-0000-0000-0000585B0000}"/>
    <cellStyle name="Vírgula 2 4 2 2 4 4 3" xfId="31698" xr:uid="{00000000-0005-0000-0000-0000595B0000}"/>
    <cellStyle name="Vírgula 2 4 2 2 4 4 4" xfId="40073" xr:uid="{00000000-0005-0000-0000-00005A5B0000}"/>
    <cellStyle name="Vírgula 2 4 2 2 4 4 5" xfId="51544" xr:uid="{00000000-0005-0000-0000-00005B5B0000}"/>
    <cellStyle name="Vírgula 2 4 2 2 4 5" xfId="13780" xr:uid="{00000000-0005-0000-0000-00005C5B0000}"/>
    <cellStyle name="Vírgula 2 4 2 2 4 5 2" xfId="44154" xr:uid="{00000000-0005-0000-0000-00005D5B0000}"/>
    <cellStyle name="Vírgula 2 4 2 2 4 6" xfId="15077" xr:uid="{00000000-0005-0000-0000-00005E5B0000}"/>
    <cellStyle name="Vírgula 2 4 2 2 4 7" xfId="20983" xr:uid="{00000000-0005-0000-0000-00005F5B0000}"/>
    <cellStyle name="Vírgula 2 4 2 2 4 8" xfId="22997" xr:uid="{00000000-0005-0000-0000-0000605B0000}"/>
    <cellStyle name="Vírgula 2 4 2 2 4 9" xfId="26196" xr:uid="{00000000-0005-0000-0000-0000615B0000}"/>
    <cellStyle name="Vírgula 2 4 2 2 5" xfId="1541" xr:uid="{00000000-0005-0000-0000-0000625B0000}"/>
    <cellStyle name="Vírgula 2 4 2 2 5 10" xfId="36733" xr:uid="{00000000-0005-0000-0000-0000635B0000}"/>
    <cellStyle name="Vírgula 2 4 2 2 5 11" xfId="47092" xr:uid="{00000000-0005-0000-0000-0000645B0000}"/>
    <cellStyle name="Vírgula 2 4 2 2 5 12" xfId="55018" xr:uid="{00000000-0005-0000-0000-0000655B0000}"/>
    <cellStyle name="Vírgula 2 4 2 2 5 13" xfId="3471" xr:uid="{00000000-0005-0000-0000-0000665B0000}"/>
    <cellStyle name="Vírgula 2 4 2 2 5 2" xfId="2412" xr:uid="{00000000-0005-0000-0000-0000675B0000}"/>
    <cellStyle name="Vírgula 2 4 2 2 5 2 2" xfId="9262" xr:uid="{00000000-0005-0000-0000-0000685B0000}"/>
    <cellStyle name="Vírgula 2 4 2 2 5 2 2 2" xfId="20184" xr:uid="{00000000-0005-0000-0000-0000695B0000}"/>
    <cellStyle name="Vírgula 2 4 2 2 5 2 2 3" xfId="34451" xr:uid="{00000000-0005-0000-0000-00006A5B0000}"/>
    <cellStyle name="Vírgula 2 4 2 2 5 2 2 4" xfId="42143" xr:uid="{00000000-0005-0000-0000-00006B5B0000}"/>
    <cellStyle name="Vírgula 2 4 2 2 5 2 2 5" xfId="50162" xr:uid="{00000000-0005-0000-0000-00006C5B0000}"/>
    <cellStyle name="Vírgula 2 4 2 2 5 2 3" xfId="17211" xr:uid="{00000000-0005-0000-0000-00006D5B0000}"/>
    <cellStyle name="Vírgula 2 4 2 2 5 2 3 2" xfId="45556" xr:uid="{00000000-0005-0000-0000-00006E5B0000}"/>
    <cellStyle name="Vírgula 2 4 2 2 5 2 4" xfId="18442" xr:uid="{00000000-0005-0000-0000-00006F5B0000}"/>
    <cellStyle name="Vírgula 2 4 2 2 5 2 5" xfId="28949" xr:uid="{00000000-0005-0000-0000-0000705B0000}"/>
    <cellStyle name="Vírgula 2 4 2 2 5 2 6" xfId="38521" xr:uid="{00000000-0005-0000-0000-0000715B0000}"/>
    <cellStyle name="Vírgula 2 4 2 2 5 2 7" xfId="47963" xr:uid="{00000000-0005-0000-0000-0000725B0000}"/>
    <cellStyle name="Vírgula 2 4 2 2 5 2 8" xfId="55889" xr:uid="{00000000-0005-0000-0000-0000735B0000}"/>
    <cellStyle name="Vírgula 2 4 2 2 5 2 9" xfId="7063" xr:uid="{00000000-0005-0000-0000-0000745B0000}"/>
    <cellStyle name="Vírgula 2 4 2 2 5 3" xfId="8391" xr:uid="{00000000-0005-0000-0000-0000755B0000}"/>
    <cellStyle name="Vírgula 2 4 2 2 5 3 2" xfId="9957" xr:uid="{00000000-0005-0000-0000-0000765B0000}"/>
    <cellStyle name="Vírgula 2 4 2 2 5 3 3" xfId="19313" xr:uid="{00000000-0005-0000-0000-0000775B0000}"/>
    <cellStyle name="Vírgula 2 4 2 2 5 3 4" xfId="31700" xr:uid="{00000000-0005-0000-0000-0000785B0000}"/>
    <cellStyle name="Vírgula 2 4 2 2 5 3 5" xfId="40604" xr:uid="{00000000-0005-0000-0000-0000795B0000}"/>
    <cellStyle name="Vírgula 2 4 2 2 5 3 6" xfId="49291" xr:uid="{00000000-0005-0000-0000-00007A5B0000}"/>
    <cellStyle name="Vírgula 2 4 2 2 5 4" xfId="6192" xr:uid="{00000000-0005-0000-0000-00007B5B0000}"/>
    <cellStyle name="Vírgula 2 4 2 2 5 4 2" xfId="44685" xr:uid="{00000000-0005-0000-0000-00007C5B0000}"/>
    <cellStyle name="Vírgula 2 4 2 2 5 5" xfId="12850" xr:uid="{00000000-0005-0000-0000-00007D5B0000}"/>
    <cellStyle name="Vírgula 2 4 2 2 5 6" xfId="17797" xr:uid="{00000000-0005-0000-0000-00007E5B0000}"/>
    <cellStyle name="Vírgula 2 4 2 2 5 7" xfId="20985" xr:uid="{00000000-0005-0000-0000-00007F5B0000}"/>
    <cellStyle name="Vírgula 2 4 2 2 5 8" xfId="22999" xr:uid="{00000000-0005-0000-0000-0000805B0000}"/>
    <cellStyle name="Vírgula 2 4 2 2 5 9" xfId="26198" xr:uid="{00000000-0005-0000-0000-0000815B0000}"/>
    <cellStyle name="Vírgula 2 4 2 2 6" xfId="705" xr:uid="{00000000-0005-0000-0000-0000825B0000}"/>
    <cellStyle name="Vírgula 2 4 2 2 6 10" xfId="46261" xr:uid="{00000000-0005-0000-0000-0000835B0000}"/>
    <cellStyle name="Vírgula 2 4 2 2 6 11" xfId="54193" xr:uid="{00000000-0005-0000-0000-0000845B0000}"/>
    <cellStyle name="Vírgula 2 4 2 2 6 12" xfId="3472" xr:uid="{00000000-0005-0000-0000-0000855B0000}"/>
    <cellStyle name="Vírgula 2 4 2 2 6 2" xfId="7632" xr:uid="{00000000-0005-0000-0000-0000865B0000}"/>
    <cellStyle name="Vírgula 2 4 2 2 6 2 2" xfId="17212" xr:uid="{00000000-0005-0000-0000-0000875B0000}"/>
    <cellStyle name="Vírgula 2 4 2 2 6 2 2 2" xfId="34452" xr:uid="{00000000-0005-0000-0000-0000885B0000}"/>
    <cellStyle name="Vírgula 2 4 2 2 6 2 3" xfId="19425" xr:uid="{00000000-0005-0000-0000-0000895B0000}"/>
    <cellStyle name="Vírgula 2 4 2 2 6 2 4" xfId="28950" xr:uid="{00000000-0005-0000-0000-00008A5B0000}"/>
    <cellStyle name="Vírgula 2 4 2 2 6 2 5" xfId="42144" xr:uid="{00000000-0005-0000-0000-00008B5B0000}"/>
    <cellStyle name="Vírgula 2 4 2 2 6 2 6" xfId="48532" xr:uid="{00000000-0005-0000-0000-00008C5B0000}"/>
    <cellStyle name="Vírgula 2 4 2 2 6 3" xfId="5365" xr:uid="{00000000-0005-0000-0000-00008D5B0000}"/>
    <cellStyle name="Vírgula 2 4 2 2 6 3 2" xfId="31701" xr:uid="{00000000-0005-0000-0000-00008E5B0000}"/>
    <cellStyle name="Vírgula 2 4 2 2 6 3 3" xfId="43926" xr:uid="{00000000-0005-0000-0000-00008F5B0000}"/>
    <cellStyle name="Vírgula 2 4 2 2 6 4" xfId="9479" xr:uid="{00000000-0005-0000-0000-0000905B0000}"/>
    <cellStyle name="Vírgula 2 4 2 2 6 5" xfId="17908" xr:uid="{00000000-0005-0000-0000-0000915B0000}"/>
    <cellStyle name="Vírgula 2 4 2 2 6 6" xfId="20986" xr:uid="{00000000-0005-0000-0000-0000925B0000}"/>
    <cellStyle name="Vírgula 2 4 2 2 6 7" xfId="23000" xr:uid="{00000000-0005-0000-0000-0000935B0000}"/>
    <cellStyle name="Vírgula 2 4 2 2 6 8" xfId="26199" xr:uid="{00000000-0005-0000-0000-0000945B0000}"/>
    <cellStyle name="Vírgula 2 4 2 2 6 9" xfId="38522" xr:uid="{00000000-0005-0000-0000-0000955B0000}"/>
    <cellStyle name="Vírgula 2 4 2 2 7" xfId="1653" xr:uid="{00000000-0005-0000-0000-0000965B0000}"/>
    <cellStyle name="Vírgula 2 4 2 2 7 2" xfId="8503" xr:uid="{00000000-0005-0000-0000-0000975B0000}"/>
    <cellStyle name="Vírgula 2 4 2 2 7 2 2" xfId="34443" xr:uid="{00000000-0005-0000-0000-0000985B0000}"/>
    <cellStyle name="Vírgula 2 4 2 2 7 2 3" xfId="28941" xr:uid="{00000000-0005-0000-0000-0000995B0000}"/>
    <cellStyle name="Vírgula 2 4 2 2 7 2 4" xfId="42135" xr:uid="{00000000-0005-0000-0000-00009A5B0000}"/>
    <cellStyle name="Vírgula 2 4 2 2 7 2 5" xfId="49403" xr:uid="{00000000-0005-0000-0000-00009B5B0000}"/>
    <cellStyle name="Vírgula 2 4 2 2 7 3" xfId="16833" xr:uid="{00000000-0005-0000-0000-00009C5B0000}"/>
    <cellStyle name="Vírgula 2 4 2 2 7 3 2" xfId="31692" xr:uid="{00000000-0005-0000-0000-00009D5B0000}"/>
    <cellStyle name="Vírgula 2 4 2 2 7 3 3" xfId="44797" xr:uid="{00000000-0005-0000-0000-00009E5B0000}"/>
    <cellStyle name="Vírgula 2 4 2 2 7 4" xfId="18555" xr:uid="{00000000-0005-0000-0000-00009F5B0000}"/>
    <cellStyle name="Vírgula 2 4 2 2 7 5" xfId="26190" xr:uid="{00000000-0005-0000-0000-0000A05B0000}"/>
    <cellStyle name="Vírgula 2 4 2 2 7 6" xfId="38513" xr:uid="{00000000-0005-0000-0000-0000A15B0000}"/>
    <cellStyle name="Vírgula 2 4 2 2 7 7" xfId="47204" xr:uid="{00000000-0005-0000-0000-0000A25B0000}"/>
    <cellStyle name="Vírgula 2 4 2 2 7 8" xfId="55130" xr:uid="{00000000-0005-0000-0000-0000A35B0000}"/>
    <cellStyle name="Vírgula 2 4 2 2 7 9" xfId="6304" xr:uid="{00000000-0005-0000-0000-0000A45B0000}"/>
    <cellStyle name="Vírgula 2 4 2 2 8" xfId="7232" xr:uid="{00000000-0005-0000-0000-0000A55B0000}"/>
    <cellStyle name="Vírgula 2 4 2 2 8 2" xfId="11309" xr:uid="{00000000-0005-0000-0000-0000A65B0000}"/>
    <cellStyle name="Vírgula 2 4 2 2 8 2 2" xfId="33138" xr:uid="{00000000-0005-0000-0000-0000A75B0000}"/>
    <cellStyle name="Vírgula 2 4 2 2 8 2 3" xfId="40830" xr:uid="{00000000-0005-0000-0000-0000A85B0000}"/>
    <cellStyle name="Vírgula 2 4 2 2 8 2 4" xfId="52291" xr:uid="{00000000-0005-0000-0000-0000A95B0000}"/>
    <cellStyle name="Vírgula 2 4 2 2 8 3" xfId="27636" xr:uid="{00000000-0005-0000-0000-0000AA5B0000}"/>
    <cellStyle name="Vírgula 2 4 2 2 8 4" xfId="36959" xr:uid="{00000000-0005-0000-0000-0000AB5B0000}"/>
    <cellStyle name="Vírgula 2 4 2 2 8 5" xfId="48132" xr:uid="{00000000-0005-0000-0000-0000AC5B0000}"/>
    <cellStyle name="Vírgula 2 4 2 2 9" xfId="4903" xr:uid="{00000000-0005-0000-0000-0000AD5B0000}"/>
    <cellStyle name="Vírgula 2 4 2 2 9 2" xfId="9460" xr:uid="{00000000-0005-0000-0000-0000AE5B0000}"/>
    <cellStyle name="Vírgula 2 4 2 2 9 2 2" xfId="50279" xr:uid="{00000000-0005-0000-0000-0000AF5B0000}"/>
    <cellStyle name="Vírgula 2 4 2 2 9 3" xfId="30387" xr:uid="{00000000-0005-0000-0000-0000B05B0000}"/>
    <cellStyle name="Vírgula 2 4 2 2 9 4" xfId="39845" xr:uid="{00000000-0005-0000-0000-0000B15B0000}"/>
    <cellStyle name="Vírgula 2 4 2 2 9 5" xfId="51429" xr:uid="{00000000-0005-0000-0000-0000B25B0000}"/>
    <cellStyle name="Vírgula 2 4 2 20" xfId="45658" xr:uid="{00000000-0005-0000-0000-0000B35B0000}"/>
    <cellStyle name="Vírgula 2 4 2 21" xfId="53591" xr:uid="{00000000-0005-0000-0000-0000B45B0000}"/>
    <cellStyle name="Vírgula 2 4 2 22" xfId="3461" xr:uid="{00000000-0005-0000-0000-0000B55B0000}"/>
    <cellStyle name="Vírgula 2 4 2 3" xfId="171" xr:uid="{00000000-0005-0000-0000-0000B65B0000}"/>
    <cellStyle name="Vírgula 2 4 2 3 10" xfId="15079" xr:uid="{00000000-0005-0000-0000-0000B75B0000}"/>
    <cellStyle name="Vírgula 2 4 2 3 11" xfId="20987" xr:uid="{00000000-0005-0000-0000-0000B85B0000}"/>
    <cellStyle name="Vírgula 2 4 2 3 12" xfId="23001" xr:uid="{00000000-0005-0000-0000-0000B95B0000}"/>
    <cellStyle name="Vírgula 2 4 2 3 13" xfId="24453" xr:uid="{00000000-0005-0000-0000-0000BA5B0000}"/>
    <cellStyle name="Vírgula 2 4 2 3 14" xfId="36030" xr:uid="{00000000-0005-0000-0000-0000BB5B0000}"/>
    <cellStyle name="Vírgula 2 4 2 3 15" xfId="45728" xr:uid="{00000000-0005-0000-0000-0000BC5B0000}"/>
    <cellStyle name="Vírgula 2 4 2 3 16" xfId="53661" xr:uid="{00000000-0005-0000-0000-0000BD5B0000}"/>
    <cellStyle name="Vírgula 2 4 2 3 17" xfId="3473" xr:uid="{00000000-0005-0000-0000-0000BE5B0000}"/>
    <cellStyle name="Vírgula 2 4 2 3 2" xfId="452" xr:uid="{00000000-0005-0000-0000-0000BF5B0000}"/>
    <cellStyle name="Vírgula 2 4 2 3 2 10" xfId="24729" xr:uid="{00000000-0005-0000-0000-0000C05B0000}"/>
    <cellStyle name="Vírgula 2 4 2 3 2 11" xfId="36294" xr:uid="{00000000-0005-0000-0000-0000C15B0000}"/>
    <cellStyle name="Vírgula 2 4 2 3 2 12" xfId="46008" xr:uid="{00000000-0005-0000-0000-0000C25B0000}"/>
    <cellStyle name="Vírgula 2 4 2 3 2 13" xfId="53940" xr:uid="{00000000-0005-0000-0000-0000C35B0000}"/>
    <cellStyle name="Vírgula 2 4 2 3 2 14" xfId="3474" xr:uid="{00000000-0005-0000-0000-0000C45B0000}"/>
    <cellStyle name="Vírgula 2 4 2 3 2 2" xfId="1116" xr:uid="{00000000-0005-0000-0000-0000C55B0000}"/>
    <cellStyle name="Vírgula 2 4 2 3 2 2 10" xfId="46672" xr:uid="{00000000-0005-0000-0000-0000C65B0000}"/>
    <cellStyle name="Vírgula 2 4 2 3 2 2 11" xfId="54604" xr:uid="{00000000-0005-0000-0000-0000C75B0000}"/>
    <cellStyle name="Vírgula 2 4 2 3 2 2 12" xfId="3475" xr:uid="{00000000-0005-0000-0000-0000C85B0000}"/>
    <cellStyle name="Vírgula 2 4 2 3 2 2 2" xfId="8031" xr:uid="{00000000-0005-0000-0000-0000C95B0000}"/>
    <cellStyle name="Vírgula 2 4 2 3 2 2 2 2" xfId="17213" xr:uid="{00000000-0005-0000-0000-0000CA5B0000}"/>
    <cellStyle name="Vírgula 2 4 2 3 2 2 2 2 2" xfId="34455" xr:uid="{00000000-0005-0000-0000-0000CB5B0000}"/>
    <cellStyle name="Vírgula 2 4 2 3 2 2 2 3" xfId="19824" xr:uid="{00000000-0005-0000-0000-0000CC5B0000}"/>
    <cellStyle name="Vírgula 2 4 2 3 2 2 2 4" xfId="28953" xr:uid="{00000000-0005-0000-0000-0000CD5B0000}"/>
    <cellStyle name="Vírgula 2 4 2 3 2 2 2 5" xfId="42147" xr:uid="{00000000-0005-0000-0000-0000CE5B0000}"/>
    <cellStyle name="Vírgula 2 4 2 3 2 2 2 6" xfId="48931" xr:uid="{00000000-0005-0000-0000-0000CF5B0000}"/>
    <cellStyle name="Vírgula 2 4 2 3 2 2 3" xfId="5776" xr:uid="{00000000-0005-0000-0000-0000D05B0000}"/>
    <cellStyle name="Vírgula 2 4 2 3 2 2 3 2" xfId="13307" xr:uid="{00000000-0005-0000-0000-0000D15B0000}"/>
    <cellStyle name="Vírgula 2 4 2 3 2 2 3 3" xfId="31704" xr:uid="{00000000-0005-0000-0000-0000D25B0000}"/>
    <cellStyle name="Vírgula 2 4 2 3 2 2 3 4" xfId="44325" xr:uid="{00000000-0005-0000-0000-0000D35B0000}"/>
    <cellStyle name="Vírgula 2 4 2 3 2 2 4" xfId="15081" xr:uid="{00000000-0005-0000-0000-0000D45B0000}"/>
    <cellStyle name="Vírgula 2 4 2 3 2 2 5" xfId="18139" xr:uid="{00000000-0005-0000-0000-0000D55B0000}"/>
    <cellStyle name="Vírgula 2 4 2 3 2 2 6" xfId="20989" xr:uid="{00000000-0005-0000-0000-0000D65B0000}"/>
    <cellStyle name="Vírgula 2 4 2 3 2 2 7" xfId="23003" xr:uid="{00000000-0005-0000-0000-0000D75B0000}"/>
    <cellStyle name="Vírgula 2 4 2 3 2 2 8" xfId="26202" xr:uid="{00000000-0005-0000-0000-0000D85B0000}"/>
    <cellStyle name="Vírgula 2 4 2 3 2 2 9" xfId="38525" xr:uid="{00000000-0005-0000-0000-0000D95B0000}"/>
    <cellStyle name="Vírgula 2 4 2 3 2 3" xfId="2052" xr:uid="{00000000-0005-0000-0000-0000DA5B0000}"/>
    <cellStyle name="Vírgula 2 4 2 3 2 3 2" xfId="8902" xr:uid="{00000000-0005-0000-0000-0000DB5B0000}"/>
    <cellStyle name="Vírgula 2 4 2 3 2 3 2 2" xfId="34454" xr:uid="{00000000-0005-0000-0000-0000DC5B0000}"/>
    <cellStyle name="Vírgula 2 4 2 3 2 3 2 3" xfId="28952" xr:uid="{00000000-0005-0000-0000-0000DD5B0000}"/>
    <cellStyle name="Vírgula 2 4 2 3 2 3 2 4" xfId="42146" xr:uid="{00000000-0005-0000-0000-0000DE5B0000}"/>
    <cellStyle name="Vírgula 2 4 2 3 2 3 2 5" xfId="49802" xr:uid="{00000000-0005-0000-0000-0000DF5B0000}"/>
    <cellStyle name="Vírgula 2 4 2 3 2 3 3" xfId="9540" xr:uid="{00000000-0005-0000-0000-0000E05B0000}"/>
    <cellStyle name="Vírgula 2 4 2 3 2 3 3 2" xfId="31703" xr:uid="{00000000-0005-0000-0000-0000E15B0000}"/>
    <cellStyle name="Vírgula 2 4 2 3 2 3 3 3" xfId="45196" xr:uid="{00000000-0005-0000-0000-0000E25B0000}"/>
    <cellStyle name="Vírgula 2 4 2 3 2 3 4" xfId="18954" xr:uid="{00000000-0005-0000-0000-0000E35B0000}"/>
    <cellStyle name="Vírgula 2 4 2 3 2 3 5" xfId="26201" xr:uid="{00000000-0005-0000-0000-0000E45B0000}"/>
    <cellStyle name="Vírgula 2 4 2 3 2 3 6" xfId="38524" xr:uid="{00000000-0005-0000-0000-0000E55B0000}"/>
    <cellStyle name="Vírgula 2 4 2 3 2 3 7" xfId="47603" xr:uid="{00000000-0005-0000-0000-0000E65B0000}"/>
    <cellStyle name="Vírgula 2 4 2 3 2 3 8" xfId="55529" xr:uid="{00000000-0005-0000-0000-0000E75B0000}"/>
    <cellStyle name="Vírgula 2 4 2 3 2 3 9" xfId="6703" xr:uid="{00000000-0005-0000-0000-0000E85B0000}"/>
    <cellStyle name="Vírgula 2 4 2 3 2 4" xfId="7404" xr:uid="{00000000-0005-0000-0000-0000E95B0000}"/>
    <cellStyle name="Vírgula 2 4 2 3 2 4 2" xfId="11480" xr:uid="{00000000-0005-0000-0000-0000EA5B0000}"/>
    <cellStyle name="Vírgula 2 4 2 3 2 4 2 2" xfId="33309" xr:uid="{00000000-0005-0000-0000-0000EB5B0000}"/>
    <cellStyle name="Vírgula 2 4 2 3 2 4 2 3" xfId="41001" xr:uid="{00000000-0005-0000-0000-0000EC5B0000}"/>
    <cellStyle name="Vírgula 2 4 2 3 2 4 2 4" xfId="52462" xr:uid="{00000000-0005-0000-0000-0000ED5B0000}"/>
    <cellStyle name="Vírgula 2 4 2 3 2 4 3" xfId="27807" xr:uid="{00000000-0005-0000-0000-0000EE5B0000}"/>
    <cellStyle name="Vírgula 2 4 2 3 2 4 4" xfId="37130" xr:uid="{00000000-0005-0000-0000-0000EF5B0000}"/>
    <cellStyle name="Vírgula 2 4 2 3 2 4 5" xfId="48304" xr:uid="{00000000-0005-0000-0000-0000F05B0000}"/>
    <cellStyle name="Vírgula 2 4 2 3 2 5" xfId="5112" xr:uid="{00000000-0005-0000-0000-0000F15B0000}"/>
    <cellStyle name="Vírgula 2 4 2 3 2 5 2" xfId="30558" xr:uid="{00000000-0005-0000-0000-0000F25B0000}"/>
    <cellStyle name="Vírgula 2 4 2 3 2 5 3" xfId="40244" xr:uid="{00000000-0005-0000-0000-0000F35B0000}"/>
    <cellStyle name="Vírgula 2 4 2 3 2 5 4" xfId="51715" xr:uid="{00000000-0005-0000-0000-0000F45B0000}"/>
    <cellStyle name="Vírgula 2 4 2 3 2 6" xfId="13951" xr:uid="{00000000-0005-0000-0000-0000F55B0000}"/>
    <cellStyle name="Vírgula 2 4 2 3 2 6 2" xfId="43698" xr:uid="{00000000-0005-0000-0000-0000F65B0000}"/>
    <cellStyle name="Vírgula 2 4 2 3 2 7" xfId="15080" xr:uid="{00000000-0005-0000-0000-0000F75B0000}"/>
    <cellStyle name="Vírgula 2 4 2 3 2 8" xfId="20988" xr:uid="{00000000-0005-0000-0000-0000F85B0000}"/>
    <cellStyle name="Vírgula 2 4 2 3 2 9" xfId="23002" xr:uid="{00000000-0005-0000-0000-0000F95B0000}"/>
    <cellStyle name="Vírgula 2 4 2 3 3" xfId="1367" xr:uid="{00000000-0005-0000-0000-0000FA5B0000}"/>
    <cellStyle name="Vírgula 2 4 2 3 3 10" xfId="25005" xr:uid="{00000000-0005-0000-0000-0000FB5B0000}"/>
    <cellStyle name="Vírgula 2 4 2 3 3 11" xfId="36570" xr:uid="{00000000-0005-0000-0000-0000FC5B0000}"/>
    <cellStyle name="Vírgula 2 4 2 3 3 12" xfId="46923" xr:uid="{00000000-0005-0000-0000-0000FD5B0000}"/>
    <cellStyle name="Vírgula 2 4 2 3 3 13" xfId="54855" xr:uid="{00000000-0005-0000-0000-0000FE5B0000}"/>
    <cellStyle name="Vírgula 2 4 2 3 3 14" xfId="3476" xr:uid="{00000000-0005-0000-0000-0000FF5B0000}"/>
    <cellStyle name="Vírgula 2 4 2 3 3 2" xfId="2280" xr:uid="{00000000-0005-0000-0000-0000005C0000}"/>
    <cellStyle name="Vírgula 2 4 2 3 3 2 10" xfId="47831" xr:uid="{00000000-0005-0000-0000-0000015C0000}"/>
    <cellStyle name="Vírgula 2 4 2 3 3 2 11" xfId="55757" xr:uid="{00000000-0005-0000-0000-0000025C0000}"/>
    <cellStyle name="Vírgula 2 4 2 3 3 2 12" xfId="3477" xr:uid="{00000000-0005-0000-0000-0000035C0000}"/>
    <cellStyle name="Vírgula 2 4 2 3 3 2 2" xfId="9130" xr:uid="{00000000-0005-0000-0000-0000045C0000}"/>
    <cellStyle name="Vírgula 2 4 2 3 3 2 2 2" xfId="17214" xr:uid="{00000000-0005-0000-0000-0000055C0000}"/>
    <cellStyle name="Vírgula 2 4 2 3 3 2 2 2 2" xfId="34457" xr:uid="{00000000-0005-0000-0000-0000065C0000}"/>
    <cellStyle name="Vírgula 2 4 2 3 3 2 2 3" xfId="20052" xr:uid="{00000000-0005-0000-0000-0000075C0000}"/>
    <cellStyle name="Vírgula 2 4 2 3 3 2 2 4" xfId="28955" xr:uid="{00000000-0005-0000-0000-0000085C0000}"/>
    <cellStyle name="Vírgula 2 4 2 3 3 2 2 5" xfId="42149" xr:uid="{00000000-0005-0000-0000-0000095C0000}"/>
    <cellStyle name="Vírgula 2 4 2 3 3 2 2 6" xfId="50030" xr:uid="{00000000-0005-0000-0000-00000A5C0000}"/>
    <cellStyle name="Vírgula 2 4 2 3 3 2 3" xfId="6931" xr:uid="{00000000-0005-0000-0000-00000B5C0000}"/>
    <cellStyle name="Vírgula 2 4 2 3 3 2 3 2" xfId="9305" xr:uid="{00000000-0005-0000-0000-00000C5C0000}"/>
    <cellStyle name="Vírgula 2 4 2 3 3 2 3 3" xfId="31706" xr:uid="{00000000-0005-0000-0000-00000D5C0000}"/>
    <cellStyle name="Vírgula 2 4 2 3 3 2 3 4" xfId="45424" xr:uid="{00000000-0005-0000-0000-00000E5C0000}"/>
    <cellStyle name="Vírgula 2 4 2 3 3 2 4" xfId="15083" xr:uid="{00000000-0005-0000-0000-00000F5C0000}"/>
    <cellStyle name="Vírgula 2 4 2 3 3 2 5" xfId="18310" xr:uid="{00000000-0005-0000-0000-0000105C0000}"/>
    <cellStyle name="Vírgula 2 4 2 3 3 2 6" xfId="20991" xr:uid="{00000000-0005-0000-0000-0000115C0000}"/>
    <cellStyle name="Vírgula 2 4 2 3 3 2 7" xfId="23005" xr:uid="{00000000-0005-0000-0000-0000125C0000}"/>
    <cellStyle name="Vírgula 2 4 2 3 3 2 8" xfId="26204" xr:uid="{00000000-0005-0000-0000-0000135C0000}"/>
    <cellStyle name="Vírgula 2 4 2 3 3 2 9" xfId="38527" xr:uid="{00000000-0005-0000-0000-0000145C0000}"/>
    <cellStyle name="Vírgula 2 4 2 3 3 3" xfId="8259" xr:uid="{00000000-0005-0000-0000-0000155C0000}"/>
    <cellStyle name="Vírgula 2 4 2 3 3 3 2" xfId="12189" xr:uid="{00000000-0005-0000-0000-0000165C0000}"/>
    <cellStyle name="Vírgula 2 4 2 3 3 3 2 2" xfId="34456" xr:uid="{00000000-0005-0000-0000-0000175C0000}"/>
    <cellStyle name="Vírgula 2 4 2 3 3 3 2 3" xfId="28954" xr:uid="{00000000-0005-0000-0000-0000185C0000}"/>
    <cellStyle name="Vírgula 2 4 2 3 3 3 2 4" xfId="42148" xr:uid="{00000000-0005-0000-0000-0000195C0000}"/>
    <cellStyle name="Vírgula 2 4 2 3 3 3 2 5" xfId="53082" xr:uid="{00000000-0005-0000-0000-00001A5C0000}"/>
    <cellStyle name="Vírgula 2 4 2 3 3 3 3" xfId="10571" xr:uid="{00000000-0005-0000-0000-00001B5C0000}"/>
    <cellStyle name="Vírgula 2 4 2 3 3 3 3 2" xfId="31705" xr:uid="{00000000-0005-0000-0000-00001C5C0000}"/>
    <cellStyle name="Vírgula 2 4 2 3 3 3 4" xfId="19182" xr:uid="{00000000-0005-0000-0000-00001D5C0000}"/>
    <cellStyle name="Vírgula 2 4 2 3 3 3 5" xfId="26203" xr:uid="{00000000-0005-0000-0000-00001E5C0000}"/>
    <cellStyle name="Vírgula 2 4 2 3 3 3 6" xfId="38526" xr:uid="{00000000-0005-0000-0000-00001F5C0000}"/>
    <cellStyle name="Vírgula 2 4 2 3 3 3 7" xfId="49159" xr:uid="{00000000-0005-0000-0000-0000205C0000}"/>
    <cellStyle name="Vírgula 2 4 2 3 3 4" xfId="6027" xr:uid="{00000000-0005-0000-0000-0000215C0000}"/>
    <cellStyle name="Vírgula 2 4 2 3 3 4 2" xfId="11708" xr:uid="{00000000-0005-0000-0000-0000225C0000}"/>
    <cellStyle name="Vírgula 2 4 2 3 3 4 2 2" xfId="33537" xr:uid="{00000000-0005-0000-0000-0000235C0000}"/>
    <cellStyle name="Vírgula 2 4 2 3 3 4 2 3" xfId="41229" xr:uid="{00000000-0005-0000-0000-0000245C0000}"/>
    <cellStyle name="Vírgula 2 4 2 3 3 4 2 4" xfId="52690" xr:uid="{00000000-0005-0000-0000-0000255C0000}"/>
    <cellStyle name="Vírgula 2 4 2 3 3 4 3" xfId="28035" xr:uid="{00000000-0005-0000-0000-0000265C0000}"/>
    <cellStyle name="Vírgula 2 4 2 3 3 4 4" xfId="37358" xr:uid="{00000000-0005-0000-0000-0000275C0000}"/>
    <cellStyle name="Vírgula 2 4 2 3 3 4 5" xfId="50932" xr:uid="{00000000-0005-0000-0000-0000285C0000}"/>
    <cellStyle name="Vírgula 2 4 2 3 3 5" xfId="10964" xr:uid="{00000000-0005-0000-0000-0000295C0000}"/>
    <cellStyle name="Vírgula 2 4 2 3 3 5 2" xfId="30786" xr:uid="{00000000-0005-0000-0000-00002A5C0000}"/>
    <cellStyle name="Vírgula 2 4 2 3 3 5 3" xfId="40472" xr:uid="{00000000-0005-0000-0000-00002B5C0000}"/>
    <cellStyle name="Vírgula 2 4 2 3 3 5 4" xfId="51943" xr:uid="{00000000-0005-0000-0000-00002C5C0000}"/>
    <cellStyle name="Vírgula 2 4 2 3 3 6" xfId="14179" xr:uid="{00000000-0005-0000-0000-00002D5C0000}"/>
    <cellStyle name="Vírgula 2 4 2 3 3 6 2" xfId="44553" xr:uid="{00000000-0005-0000-0000-00002E5C0000}"/>
    <cellStyle name="Vírgula 2 4 2 3 3 7" xfId="15082" xr:uid="{00000000-0005-0000-0000-00002F5C0000}"/>
    <cellStyle name="Vírgula 2 4 2 3 3 8" xfId="20990" xr:uid="{00000000-0005-0000-0000-0000305C0000}"/>
    <cellStyle name="Vírgula 2 4 2 3 3 9" xfId="23004" xr:uid="{00000000-0005-0000-0000-0000315C0000}"/>
    <cellStyle name="Vírgula 2 4 2 3 4" xfId="876" xr:uid="{00000000-0005-0000-0000-0000325C0000}"/>
    <cellStyle name="Vírgula 2 4 2 3 4 10" xfId="46432" xr:uid="{00000000-0005-0000-0000-0000335C0000}"/>
    <cellStyle name="Vírgula 2 4 2 3 4 11" xfId="54364" xr:uid="{00000000-0005-0000-0000-0000345C0000}"/>
    <cellStyle name="Vírgula 2 4 2 3 4 12" xfId="3478" xr:uid="{00000000-0005-0000-0000-0000355C0000}"/>
    <cellStyle name="Vírgula 2 4 2 3 4 2" xfId="7803" xr:uid="{00000000-0005-0000-0000-0000365C0000}"/>
    <cellStyle name="Vírgula 2 4 2 3 4 2 2" xfId="10187" xr:uid="{00000000-0005-0000-0000-0000375C0000}"/>
    <cellStyle name="Vírgula 2 4 2 3 4 2 2 2" xfId="34458" xr:uid="{00000000-0005-0000-0000-0000385C0000}"/>
    <cellStyle name="Vírgula 2 4 2 3 4 2 3" xfId="16333" xr:uid="{00000000-0005-0000-0000-0000395C0000}"/>
    <cellStyle name="Vírgula 2 4 2 3 4 2 4" xfId="19596" xr:uid="{00000000-0005-0000-0000-00003A5C0000}"/>
    <cellStyle name="Vírgula 2 4 2 3 4 2 5" xfId="28956" xr:uid="{00000000-0005-0000-0000-00003B5C0000}"/>
    <cellStyle name="Vírgula 2 4 2 3 4 2 6" xfId="42150" xr:uid="{00000000-0005-0000-0000-00003C5C0000}"/>
    <cellStyle name="Vírgula 2 4 2 3 4 2 7" xfId="48703" xr:uid="{00000000-0005-0000-0000-00003D5C0000}"/>
    <cellStyle name="Vírgula 2 4 2 3 4 3" xfId="5536" xr:uid="{00000000-0005-0000-0000-00003E5C0000}"/>
    <cellStyle name="Vírgula 2 4 2 3 4 3 2" xfId="12897" xr:uid="{00000000-0005-0000-0000-00003F5C0000}"/>
    <cellStyle name="Vírgula 2 4 2 3 4 3 3" xfId="31707" xr:uid="{00000000-0005-0000-0000-0000405C0000}"/>
    <cellStyle name="Vírgula 2 4 2 3 4 3 4" xfId="44097" xr:uid="{00000000-0005-0000-0000-0000415C0000}"/>
    <cellStyle name="Vírgula 2 4 2 3 4 4" xfId="13723" xr:uid="{00000000-0005-0000-0000-0000425C0000}"/>
    <cellStyle name="Vírgula 2 4 2 3 4 5" xfId="15084" xr:uid="{00000000-0005-0000-0000-0000435C0000}"/>
    <cellStyle name="Vírgula 2 4 2 3 4 6" xfId="20992" xr:uid="{00000000-0005-0000-0000-0000445C0000}"/>
    <cellStyle name="Vírgula 2 4 2 3 4 7" xfId="23006" xr:uid="{00000000-0005-0000-0000-0000455C0000}"/>
    <cellStyle name="Vírgula 2 4 2 3 4 8" xfId="26205" xr:uid="{00000000-0005-0000-0000-0000465C0000}"/>
    <cellStyle name="Vírgula 2 4 2 3 4 9" xfId="38528" xr:uid="{00000000-0005-0000-0000-0000475C0000}"/>
    <cellStyle name="Vírgula 2 4 2 3 5" xfId="1824" xr:uid="{00000000-0005-0000-0000-0000485C0000}"/>
    <cellStyle name="Vírgula 2 4 2 3 5 10" xfId="47375" xr:uid="{00000000-0005-0000-0000-0000495C0000}"/>
    <cellStyle name="Vírgula 2 4 2 3 5 11" xfId="55301" xr:uid="{00000000-0005-0000-0000-00004A5C0000}"/>
    <cellStyle name="Vírgula 2 4 2 3 5 12" xfId="3479" xr:uid="{00000000-0005-0000-0000-00004B5C0000}"/>
    <cellStyle name="Vírgula 2 4 2 3 5 2" xfId="8674" xr:uid="{00000000-0005-0000-0000-00004C5C0000}"/>
    <cellStyle name="Vírgula 2 4 2 3 5 2 2" xfId="17215" xr:uid="{00000000-0005-0000-0000-00004D5C0000}"/>
    <cellStyle name="Vírgula 2 4 2 3 5 2 2 2" xfId="34459" xr:uid="{00000000-0005-0000-0000-00004E5C0000}"/>
    <cellStyle name="Vírgula 2 4 2 3 5 2 3" xfId="28957" xr:uid="{00000000-0005-0000-0000-00004F5C0000}"/>
    <cellStyle name="Vírgula 2 4 2 3 5 2 4" xfId="42151" xr:uid="{00000000-0005-0000-0000-0000505C0000}"/>
    <cellStyle name="Vírgula 2 4 2 3 5 2 5" xfId="49574" xr:uid="{00000000-0005-0000-0000-0000515C0000}"/>
    <cellStyle name="Vírgula 2 4 2 3 5 3" xfId="6475" xr:uid="{00000000-0005-0000-0000-0000525C0000}"/>
    <cellStyle name="Vírgula 2 4 2 3 5 3 2" xfId="31708" xr:uid="{00000000-0005-0000-0000-0000535C0000}"/>
    <cellStyle name="Vírgula 2 4 2 3 5 3 3" xfId="44968" xr:uid="{00000000-0005-0000-0000-0000545C0000}"/>
    <cellStyle name="Vírgula 2 4 2 3 5 4" xfId="15085" xr:uid="{00000000-0005-0000-0000-0000555C0000}"/>
    <cellStyle name="Vírgula 2 4 2 3 5 5" xfId="18726" xr:uid="{00000000-0005-0000-0000-0000565C0000}"/>
    <cellStyle name="Vírgula 2 4 2 3 5 6" xfId="20993" xr:uid="{00000000-0005-0000-0000-0000575C0000}"/>
    <cellStyle name="Vírgula 2 4 2 3 5 7" xfId="23007" xr:uid="{00000000-0005-0000-0000-0000585C0000}"/>
    <cellStyle name="Vírgula 2 4 2 3 5 8" xfId="26206" xr:uid="{00000000-0005-0000-0000-0000595C0000}"/>
    <cellStyle name="Vírgula 2 4 2 3 5 9" xfId="38529" xr:uid="{00000000-0005-0000-0000-00005A5C0000}"/>
    <cellStyle name="Vírgula 2 4 2 3 6" xfId="7175" xr:uid="{00000000-0005-0000-0000-00005B5C0000}"/>
    <cellStyle name="Vírgula 2 4 2 3 6 2" xfId="12188" xr:uid="{00000000-0005-0000-0000-00005C5C0000}"/>
    <cellStyle name="Vírgula 2 4 2 3 6 2 2" xfId="34453" xr:uid="{00000000-0005-0000-0000-00005D5C0000}"/>
    <cellStyle name="Vírgula 2 4 2 3 6 2 3" xfId="28951" xr:uid="{00000000-0005-0000-0000-00005E5C0000}"/>
    <cellStyle name="Vírgula 2 4 2 3 6 2 4" xfId="42145" xr:uid="{00000000-0005-0000-0000-00005F5C0000}"/>
    <cellStyle name="Vírgula 2 4 2 3 6 2 5" xfId="53081" xr:uid="{00000000-0005-0000-0000-0000605C0000}"/>
    <cellStyle name="Vírgula 2 4 2 3 6 3" xfId="13080" xr:uid="{00000000-0005-0000-0000-0000615C0000}"/>
    <cellStyle name="Vírgula 2 4 2 3 6 3 2" xfId="31702" xr:uid="{00000000-0005-0000-0000-0000625C0000}"/>
    <cellStyle name="Vírgula 2 4 2 3 6 4" xfId="26200" xr:uid="{00000000-0005-0000-0000-0000635C0000}"/>
    <cellStyle name="Vírgula 2 4 2 3 6 5" xfId="38523" xr:uid="{00000000-0005-0000-0000-0000645C0000}"/>
    <cellStyle name="Vírgula 2 4 2 3 6 6" xfId="48075" xr:uid="{00000000-0005-0000-0000-0000655C0000}"/>
    <cellStyle name="Vírgula 2 4 2 3 7" xfId="4834" xr:uid="{00000000-0005-0000-0000-0000665C0000}"/>
    <cellStyle name="Vírgula 2 4 2 3 7 2" xfId="11252" xr:uid="{00000000-0005-0000-0000-0000675C0000}"/>
    <cellStyle name="Vírgula 2 4 2 3 7 2 2" xfId="33081" xr:uid="{00000000-0005-0000-0000-0000685C0000}"/>
    <cellStyle name="Vírgula 2 4 2 3 7 2 3" xfId="40773" xr:uid="{00000000-0005-0000-0000-0000695C0000}"/>
    <cellStyle name="Vírgula 2 4 2 3 7 2 4" xfId="52234" xr:uid="{00000000-0005-0000-0000-00006A5C0000}"/>
    <cellStyle name="Vírgula 2 4 2 3 7 3" xfId="27579" xr:uid="{00000000-0005-0000-0000-00006B5C0000}"/>
    <cellStyle name="Vírgula 2 4 2 3 7 4" xfId="36902" xr:uid="{00000000-0005-0000-0000-00006C5C0000}"/>
    <cellStyle name="Vírgula 2 4 2 3 7 5" xfId="51394" xr:uid="{00000000-0005-0000-0000-00006D5C0000}"/>
    <cellStyle name="Vírgula 2 4 2 3 8" xfId="9449" xr:uid="{00000000-0005-0000-0000-00006E5C0000}"/>
    <cellStyle name="Vírgula 2 4 2 3 8 2" xfId="30330" xr:uid="{00000000-0005-0000-0000-00006F5C0000}"/>
    <cellStyle name="Vírgula 2 4 2 3 8 3" xfId="40016" xr:uid="{00000000-0005-0000-0000-0000705C0000}"/>
    <cellStyle name="Vírgula 2 4 2 3 8 4" xfId="51020" xr:uid="{00000000-0005-0000-0000-0000715C0000}"/>
    <cellStyle name="Vírgula 2 4 2 3 9" xfId="13438" xr:uid="{00000000-0005-0000-0000-0000725C0000}"/>
    <cellStyle name="Vírgula 2 4 2 3 9 2" xfId="43467" xr:uid="{00000000-0005-0000-0000-0000735C0000}"/>
    <cellStyle name="Vírgula 2 4 2 4" xfId="309" xr:uid="{00000000-0005-0000-0000-0000745C0000}"/>
    <cellStyle name="Vírgula 2 4 2 4 10" xfId="15086" xr:uid="{00000000-0005-0000-0000-0000755C0000}"/>
    <cellStyle name="Vírgula 2 4 2 4 11" xfId="20994" xr:uid="{00000000-0005-0000-0000-0000765C0000}"/>
    <cellStyle name="Vírgula 2 4 2 4 12" xfId="23008" xr:uid="{00000000-0005-0000-0000-0000775C0000}"/>
    <cellStyle name="Vírgula 2 4 2 4 13" xfId="24591" xr:uid="{00000000-0005-0000-0000-0000785C0000}"/>
    <cellStyle name="Vírgula 2 4 2 4 14" xfId="36156" xr:uid="{00000000-0005-0000-0000-0000795C0000}"/>
    <cellStyle name="Vírgula 2 4 2 4 15" xfId="45866" xr:uid="{00000000-0005-0000-0000-00007A5C0000}"/>
    <cellStyle name="Vírgula 2 4 2 4 16" xfId="53799" xr:uid="{00000000-0005-0000-0000-00007B5C0000}"/>
    <cellStyle name="Vírgula 2 4 2 4 17" xfId="3480" xr:uid="{00000000-0005-0000-0000-00007C5C0000}"/>
    <cellStyle name="Vírgula 2 4 2 4 2" xfId="590" xr:uid="{00000000-0005-0000-0000-00007D5C0000}"/>
    <cellStyle name="Vírgula 2 4 2 4 2 10" xfId="24867" xr:uid="{00000000-0005-0000-0000-00007E5C0000}"/>
    <cellStyle name="Vírgula 2 4 2 4 2 11" xfId="36432" xr:uid="{00000000-0005-0000-0000-00007F5C0000}"/>
    <cellStyle name="Vírgula 2 4 2 4 2 12" xfId="46146" xr:uid="{00000000-0005-0000-0000-0000805C0000}"/>
    <cellStyle name="Vírgula 2 4 2 4 2 13" xfId="54078" xr:uid="{00000000-0005-0000-0000-0000815C0000}"/>
    <cellStyle name="Vírgula 2 4 2 4 2 14" xfId="3481" xr:uid="{00000000-0005-0000-0000-0000825C0000}"/>
    <cellStyle name="Vírgula 2 4 2 4 2 2" xfId="1230" xr:uid="{00000000-0005-0000-0000-0000835C0000}"/>
    <cellStyle name="Vírgula 2 4 2 4 2 2 10" xfId="46786" xr:uid="{00000000-0005-0000-0000-0000845C0000}"/>
    <cellStyle name="Vírgula 2 4 2 4 2 2 11" xfId="54718" xr:uid="{00000000-0005-0000-0000-0000855C0000}"/>
    <cellStyle name="Vírgula 2 4 2 4 2 2 12" xfId="3482" xr:uid="{00000000-0005-0000-0000-0000865C0000}"/>
    <cellStyle name="Vírgula 2 4 2 4 2 2 2" xfId="8145" xr:uid="{00000000-0005-0000-0000-0000875C0000}"/>
    <cellStyle name="Vírgula 2 4 2 4 2 2 2 2" xfId="17216" xr:uid="{00000000-0005-0000-0000-0000885C0000}"/>
    <cellStyle name="Vírgula 2 4 2 4 2 2 2 2 2" xfId="34462" xr:uid="{00000000-0005-0000-0000-0000895C0000}"/>
    <cellStyle name="Vírgula 2 4 2 4 2 2 2 3" xfId="19938" xr:uid="{00000000-0005-0000-0000-00008A5C0000}"/>
    <cellStyle name="Vírgula 2 4 2 4 2 2 2 4" xfId="28960" xr:uid="{00000000-0005-0000-0000-00008B5C0000}"/>
    <cellStyle name="Vírgula 2 4 2 4 2 2 2 5" xfId="42154" xr:uid="{00000000-0005-0000-0000-00008C5C0000}"/>
    <cellStyle name="Vírgula 2 4 2 4 2 2 2 6" xfId="49045" xr:uid="{00000000-0005-0000-0000-00008D5C0000}"/>
    <cellStyle name="Vírgula 2 4 2 4 2 2 3" xfId="5890" xr:uid="{00000000-0005-0000-0000-00008E5C0000}"/>
    <cellStyle name="Vírgula 2 4 2 4 2 2 3 2" xfId="9720" xr:uid="{00000000-0005-0000-0000-00008F5C0000}"/>
    <cellStyle name="Vírgula 2 4 2 4 2 2 3 3" xfId="31711" xr:uid="{00000000-0005-0000-0000-0000905C0000}"/>
    <cellStyle name="Vírgula 2 4 2 4 2 2 3 4" xfId="44439" xr:uid="{00000000-0005-0000-0000-0000915C0000}"/>
    <cellStyle name="Vírgula 2 4 2 4 2 2 4" xfId="15088" xr:uid="{00000000-0005-0000-0000-0000925C0000}"/>
    <cellStyle name="Vírgula 2 4 2 4 2 2 5" xfId="18196" xr:uid="{00000000-0005-0000-0000-0000935C0000}"/>
    <cellStyle name="Vírgula 2 4 2 4 2 2 6" xfId="20996" xr:uid="{00000000-0005-0000-0000-0000945C0000}"/>
    <cellStyle name="Vírgula 2 4 2 4 2 2 7" xfId="23010" xr:uid="{00000000-0005-0000-0000-0000955C0000}"/>
    <cellStyle name="Vírgula 2 4 2 4 2 2 8" xfId="26209" xr:uid="{00000000-0005-0000-0000-0000965C0000}"/>
    <cellStyle name="Vírgula 2 4 2 4 2 2 9" xfId="38532" xr:uid="{00000000-0005-0000-0000-0000975C0000}"/>
    <cellStyle name="Vírgula 2 4 2 4 2 3" xfId="2166" xr:uid="{00000000-0005-0000-0000-0000985C0000}"/>
    <cellStyle name="Vírgula 2 4 2 4 2 3 2" xfId="9016" xr:uid="{00000000-0005-0000-0000-0000995C0000}"/>
    <cellStyle name="Vírgula 2 4 2 4 2 3 2 2" xfId="34461" xr:uid="{00000000-0005-0000-0000-00009A5C0000}"/>
    <cellStyle name="Vírgula 2 4 2 4 2 3 2 3" xfId="28959" xr:uid="{00000000-0005-0000-0000-00009B5C0000}"/>
    <cellStyle name="Vírgula 2 4 2 4 2 3 2 4" xfId="42153" xr:uid="{00000000-0005-0000-0000-00009C5C0000}"/>
    <cellStyle name="Vírgula 2 4 2 4 2 3 2 5" xfId="49916" xr:uid="{00000000-0005-0000-0000-00009D5C0000}"/>
    <cellStyle name="Vírgula 2 4 2 4 2 3 3" xfId="16416" xr:uid="{00000000-0005-0000-0000-00009E5C0000}"/>
    <cellStyle name="Vírgula 2 4 2 4 2 3 3 2" xfId="31710" xr:uid="{00000000-0005-0000-0000-00009F5C0000}"/>
    <cellStyle name="Vírgula 2 4 2 4 2 3 3 3" xfId="45310" xr:uid="{00000000-0005-0000-0000-0000A05C0000}"/>
    <cellStyle name="Vírgula 2 4 2 4 2 3 4" xfId="19068" xr:uid="{00000000-0005-0000-0000-0000A15C0000}"/>
    <cellStyle name="Vírgula 2 4 2 4 2 3 5" xfId="26208" xr:uid="{00000000-0005-0000-0000-0000A25C0000}"/>
    <cellStyle name="Vírgula 2 4 2 4 2 3 6" xfId="38531" xr:uid="{00000000-0005-0000-0000-0000A35C0000}"/>
    <cellStyle name="Vírgula 2 4 2 4 2 3 7" xfId="47717" xr:uid="{00000000-0005-0000-0000-0000A45C0000}"/>
    <cellStyle name="Vírgula 2 4 2 4 2 3 8" xfId="55643" xr:uid="{00000000-0005-0000-0000-0000A55C0000}"/>
    <cellStyle name="Vírgula 2 4 2 4 2 3 9" xfId="6817" xr:uid="{00000000-0005-0000-0000-0000A65C0000}"/>
    <cellStyle name="Vírgula 2 4 2 4 2 4" xfId="7518" xr:uid="{00000000-0005-0000-0000-0000A75C0000}"/>
    <cellStyle name="Vírgula 2 4 2 4 2 4 2" xfId="11594" xr:uid="{00000000-0005-0000-0000-0000A85C0000}"/>
    <cellStyle name="Vírgula 2 4 2 4 2 4 2 2" xfId="33423" xr:uid="{00000000-0005-0000-0000-0000A95C0000}"/>
    <cellStyle name="Vírgula 2 4 2 4 2 4 2 3" xfId="41115" xr:uid="{00000000-0005-0000-0000-0000AA5C0000}"/>
    <cellStyle name="Vírgula 2 4 2 4 2 4 2 4" xfId="52576" xr:uid="{00000000-0005-0000-0000-0000AB5C0000}"/>
    <cellStyle name="Vírgula 2 4 2 4 2 4 3" xfId="27921" xr:uid="{00000000-0005-0000-0000-0000AC5C0000}"/>
    <cellStyle name="Vírgula 2 4 2 4 2 4 4" xfId="37244" xr:uid="{00000000-0005-0000-0000-0000AD5C0000}"/>
    <cellStyle name="Vírgula 2 4 2 4 2 4 5" xfId="48418" xr:uid="{00000000-0005-0000-0000-0000AE5C0000}"/>
    <cellStyle name="Vírgula 2 4 2 4 2 5" xfId="5250" xr:uid="{00000000-0005-0000-0000-0000AF5C0000}"/>
    <cellStyle name="Vírgula 2 4 2 4 2 5 2" xfId="30672" xr:uid="{00000000-0005-0000-0000-0000B05C0000}"/>
    <cellStyle name="Vírgula 2 4 2 4 2 5 3" xfId="40358" xr:uid="{00000000-0005-0000-0000-0000B15C0000}"/>
    <cellStyle name="Vírgula 2 4 2 4 2 5 4" xfId="51829" xr:uid="{00000000-0005-0000-0000-0000B25C0000}"/>
    <cellStyle name="Vírgula 2 4 2 4 2 6" xfId="14065" xr:uid="{00000000-0005-0000-0000-0000B35C0000}"/>
    <cellStyle name="Vírgula 2 4 2 4 2 6 2" xfId="43812" xr:uid="{00000000-0005-0000-0000-0000B45C0000}"/>
    <cellStyle name="Vírgula 2 4 2 4 2 7" xfId="15087" xr:uid="{00000000-0005-0000-0000-0000B55C0000}"/>
    <cellStyle name="Vírgula 2 4 2 4 2 8" xfId="20995" xr:uid="{00000000-0005-0000-0000-0000B65C0000}"/>
    <cellStyle name="Vírgula 2 4 2 4 2 9" xfId="23009" xr:uid="{00000000-0005-0000-0000-0000B75C0000}"/>
    <cellStyle name="Vírgula 2 4 2 4 3" xfId="1505" xr:uid="{00000000-0005-0000-0000-0000B85C0000}"/>
    <cellStyle name="Vírgula 2 4 2 4 3 10" xfId="25143" xr:uid="{00000000-0005-0000-0000-0000B95C0000}"/>
    <cellStyle name="Vírgula 2 4 2 4 3 11" xfId="36708" xr:uid="{00000000-0005-0000-0000-0000BA5C0000}"/>
    <cellStyle name="Vírgula 2 4 2 4 3 12" xfId="47061" xr:uid="{00000000-0005-0000-0000-0000BB5C0000}"/>
    <cellStyle name="Vírgula 2 4 2 4 3 13" xfId="54993" xr:uid="{00000000-0005-0000-0000-0000BC5C0000}"/>
    <cellStyle name="Vírgula 2 4 2 4 3 14" xfId="3483" xr:uid="{00000000-0005-0000-0000-0000BD5C0000}"/>
    <cellStyle name="Vírgula 2 4 2 4 3 2" xfId="2394" xr:uid="{00000000-0005-0000-0000-0000BE5C0000}"/>
    <cellStyle name="Vírgula 2 4 2 4 3 2 10" xfId="47945" xr:uid="{00000000-0005-0000-0000-0000BF5C0000}"/>
    <cellStyle name="Vírgula 2 4 2 4 3 2 11" xfId="55871" xr:uid="{00000000-0005-0000-0000-0000C05C0000}"/>
    <cellStyle name="Vírgula 2 4 2 4 3 2 12" xfId="3484" xr:uid="{00000000-0005-0000-0000-0000C15C0000}"/>
    <cellStyle name="Vírgula 2 4 2 4 3 2 2" xfId="9244" xr:uid="{00000000-0005-0000-0000-0000C25C0000}"/>
    <cellStyle name="Vírgula 2 4 2 4 3 2 2 2" xfId="17217" xr:uid="{00000000-0005-0000-0000-0000C35C0000}"/>
    <cellStyle name="Vírgula 2 4 2 4 3 2 2 2 2" xfId="34464" xr:uid="{00000000-0005-0000-0000-0000C45C0000}"/>
    <cellStyle name="Vírgula 2 4 2 4 3 2 2 3" xfId="20166" xr:uid="{00000000-0005-0000-0000-0000C55C0000}"/>
    <cellStyle name="Vírgula 2 4 2 4 3 2 2 4" xfId="28962" xr:uid="{00000000-0005-0000-0000-0000C65C0000}"/>
    <cellStyle name="Vírgula 2 4 2 4 3 2 2 5" xfId="42156" xr:uid="{00000000-0005-0000-0000-0000C75C0000}"/>
    <cellStyle name="Vírgula 2 4 2 4 3 2 2 6" xfId="50144" xr:uid="{00000000-0005-0000-0000-0000C85C0000}"/>
    <cellStyle name="Vírgula 2 4 2 4 3 2 3" xfId="7045" xr:uid="{00000000-0005-0000-0000-0000C95C0000}"/>
    <cellStyle name="Vírgula 2 4 2 4 3 2 3 2" xfId="16323" xr:uid="{00000000-0005-0000-0000-0000CA5C0000}"/>
    <cellStyle name="Vírgula 2 4 2 4 3 2 3 3" xfId="31713" xr:uid="{00000000-0005-0000-0000-0000CB5C0000}"/>
    <cellStyle name="Vírgula 2 4 2 4 3 2 3 4" xfId="45538" xr:uid="{00000000-0005-0000-0000-0000CC5C0000}"/>
    <cellStyle name="Vírgula 2 4 2 4 3 2 4" xfId="15090" xr:uid="{00000000-0005-0000-0000-0000CD5C0000}"/>
    <cellStyle name="Vírgula 2 4 2 4 3 2 5" xfId="18424" xr:uid="{00000000-0005-0000-0000-0000CE5C0000}"/>
    <cellStyle name="Vírgula 2 4 2 4 3 2 6" xfId="20998" xr:uid="{00000000-0005-0000-0000-0000CF5C0000}"/>
    <cellStyle name="Vírgula 2 4 2 4 3 2 7" xfId="23012" xr:uid="{00000000-0005-0000-0000-0000D05C0000}"/>
    <cellStyle name="Vírgula 2 4 2 4 3 2 8" xfId="26211" xr:uid="{00000000-0005-0000-0000-0000D15C0000}"/>
    <cellStyle name="Vírgula 2 4 2 4 3 2 9" xfId="38534" xr:uid="{00000000-0005-0000-0000-0000D25C0000}"/>
    <cellStyle name="Vírgula 2 4 2 4 3 3" xfId="8373" xr:uid="{00000000-0005-0000-0000-0000D35C0000}"/>
    <cellStyle name="Vírgula 2 4 2 4 3 3 2" xfId="12192" xr:uid="{00000000-0005-0000-0000-0000D45C0000}"/>
    <cellStyle name="Vírgula 2 4 2 4 3 3 2 2" xfId="34463" xr:uid="{00000000-0005-0000-0000-0000D55C0000}"/>
    <cellStyle name="Vírgula 2 4 2 4 3 3 2 3" xfId="28961" xr:uid="{00000000-0005-0000-0000-0000D65C0000}"/>
    <cellStyle name="Vírgula 2 4 2 4 3 3 2 4" xfId="42155" xr:uid="{00000000-0005-0000-0000-0000D75C0000}"/>
    <cellStyle name="Vírgula 2 4 2 4 3 3 2 5" xfId="53084" xr:uid="{00000000-0005-0000-0000-0000D85C0000}"/>
    <cellStyle name="Vírgula 2 4 2 4 3 3 3" xfId="13127" xr:uid="{00000000-0005-0000-0000-0000D95C0000}"/>
    <cellStyle name="Vírgula 2 4 2 4 3 3 3 2" xfId="31712" xr:uid="{00000000-0005-0000-0000-0000DA5C0000}"/>
    <cellStyle name="Vírgula 2 4 2 4 3 3 4" xfId="19296" xr:uid="{00000000-0005-0000-0000-0000DB5C0000}"/>
    <cellStyle name="Vírgula 2 4 2 4 3 3 5" xfId="26210" xr:uid="{00000000-0005-0000-0000-0000DC5C0000}"/>
    <cellStyle name="Vírgula 2 4 2 4 3 3 6" xfId="38533" xr:uid="{00000000-0005-0000-0000-0000DD5C0000}"/>
    <cellStyle name="Vírgula 2 4 2 4 3 3 7" xfId="49273" xr:uid="{00000000-0005-0000-0000-0000DE5C0000}"/>
    <cellStyle name="Vírgula 2 4 2 4 3 4" xfId="6165" xr:uid="{00000000-0005-0000-0000-0000DF5C0000}"/>
    <cellStyle name="Vírgula 2 4 2 4 3 4 2" xfId="11822" xr:uid="{00000000-0005-0000-0000-0000E05C0000}"/>
    <cellStyle name="Vírgula 2 4 2 4 3 4 2 2" xfId="33651" xr:uid="{00000000-0005-0000-0000-0000E15C0000}"/>
    <cellStyle name="Vírgula 2 4 2 4 3 4 2 3" xfId="41343" xr:uid="{00000000-0005-0000-0000-0000E25C0000}"/>
    <cellStyle name="Vírgula 2 4 2 4 3 4 2 4" xfId="52804" xr:uid="{00000000-0005-0000-0000-0000E35C0000}"/>
    <cellStyle name="Vírgula 2 4 2 4 3 4 3" xfId="28149" xr:uid="{00000000-0005-0000-0000-0000E45C0000}"/>
    <cellStyle name="Vírgula 2 4 2 4 3 4 4" xfId="37472" xr:uid="{00000000-0005-0000-0000-0000E55C0000}"/>
    <cellStyle name="Vírgula 2 4 2 4 3 4 5" xfId="50646" xr:uid="{00000000-0005-0000-0000-0000E65C0000}"/>
    <cellStyle name="Vírgula 2 4 2 4 3 5" xfId="11078" xr:uid="{00000000-0005-0000-0000-0000E75C0000}"/>
    <cellStyle name="Vírgula 2 4 2 4 3 5 2" xfId="30900" xr:uid="{00000000-0005-0000-0000-0000E85C0000}"/>
    <cellStyle name="Vírgula 2 4 2 4 3 5 3" xfId="40586" xr:uid="{00000000-0005-0000-0000-0000E95C0000}"/>
    <cellStyle name="Vírgula 2 4 2 4 3 5 4" xfId="52057" xr:uid="{00000000-0005-0000-0000-0000EA5C0000}"/>
    <cellStyle name="Vírgula 2 4 2 4 3 6" xfId="14293" xr:uid="{00000000-0005-0000-0000-0000EB5C0000}"/>
    <cellStyle name="Vírgula 2 4 2 4 3 6 2" xfId="44667" xr:uid="{00000000-0005-0000-0000-0000EC5C0000}"/>
    <cellStyle name="Vírgula 2 4 2 4 3 7" xfId="15089" xr:uid="{00000000-0005-0000-0000-0000ED5C0000}"/>
    <cellStyle name="Vírgula 2 4 2 4 3 8" xfId="20997" xr:uid="{00000000-0005-0000-0000-0000EE5C0000}"/>
    <cellStyle name="Vírgula 2 4 2 4 3 9" xfId="23011" xr:uid="{00000000-0005-0000-0000-0000EF5C0000}"/>
    <cellStyle name="Vírgula 2 4 2 4 4" xfId="990" xr:uid="{00000000-0005-0000-0000-0000F05C0000}"/>
    <cellStyle name="Vírgula 2 4 2 4 4 10" xfId="46546" xr:uid="{00000000-0005-0000-0000-0000F15C0000}"/>
    <cellStyle name="Vírgula 2 4 2 4 4 11" xfId="54478" xr:uid="{00000000-0005-0000-0000-0000F25C0000}"/>
    <cellStyle name="Vírgula 2 4 2 4 4 12" xfId="3485" xr:uid="{00000000-0005-0000-0000-0000F35C0000}"/>
    <cellStyle name="Vírgula 2 4 2 4 4 2" xfId="7917" xr:uid="{00000000-0005-0000-0000-0000F45C0000}"/>
    <cellStyle name="Vírgula 2 4 2 4 4 2 2" xfId="12879" xr:uid="{00000000-0005-0000-0000-0000F55C0000}"/>
    <cellStyle name="Vírgula 2 4 2 4 4 2 2 2" xfId="34465" xr:uid="{00000000-0005-0000-0000-0000F65C0000}"/>
    <cellStyle name="Vírgula 2 4 2 4 4 2 3" xfId="10598" xr:uid="{00000000-0005-0000-0000-0000F75C0000}"/>
    <cellStyle name="Vírgula 2 4 2 4 4 2 4" xfId="19710" xr:uid="{00000000-0005-0000-0000-0000F85C0000}"/>
    <cellStyle name="Vírgula 2 4 2 4 4 2 5" xfId="28963" xr:uid="{00000000-0005-0000-0000-0000F95C0000}"/>
    <cellStyle name="Vírgula 2 4 2 4 4 2 6" xfId="42157" xr:uid="{00000000-0005-0000-0000-0000FA5C0000}"/>
    <cellStyle name="Vírgula 2 4 2 4 4 2 7" xfId="48817" xr:uid="{00000000-0005-0000-0000-0000FB5C0000}"/>
    <cellStyle name="Vírgula 2 4 2 4 4 3" xfId="5650" xr:uid="{00000000-0005-0000-0000-0000FC5C0000}"/>
    <cellStyle name="Vírgula 2 4 2 4 4 3 2" xfId="16534" xr:uid="{00000000-0005-0000-0000-0000FD5C0000}"/>
    <cellStyle name="Vírgula 2 4 2 4 4 3 3" xfId="31714" xr:uid="{00000000-0005-0000-0000-0000FE5C0000}"/>
    <cellStyle name="Vírgula 2 4 2 4 4 3 4" xfId="44211" xr:uid="{00000000-0005-0000-0000-0000FF5C0000}"/>
    <cellStyle name="Vírgula 2 4 2 4 4 4" xfId="13837" xr:uid="{00000000-0005-0000-0000-0000005D0000}"/>
    <cellStyle name="Vírgula 2 4 2 4 4 5" xfId="15091" xr:uid="{00000000-0005-0000-0000-0000015D0000}"/>
    <cellStyle name="Vírgula 2 4 2 4 4 6" xfId="20999" xr:uid="{00000000-0005-0000-0000-0000025D0000}"/>
    <cellStyle name="Vírgula 2 4 2 4 4 7" xfId="23013" xr:uid="{00000000-0005-0000-0000-0000035D0000}"/>
    <cellStyle name="Vírgula 2 4 2 4 4 8" xfId="26212" xr:uid="{00000000-0005-0000-0000-0000045D0000}"/>
    <cellStyle name="Vírgula 2 4 2 4 4 9" xfId="38535" xr:uid="{00000000-0005-0000-0000-0000055D0000}"/>
    <cellStyle name="Vírgula 2 4 2 4 5" xfId="1938" xr:uid="{00000000-0005-0000-0000-0000065D0000}"/>
    <cellStyle name="Vírgula 2 4 2 4 5 10" xfId="47489" xr:uid="{00000000-0005-0000-0000-0000075D0000}"/>
    <cellStyle name="Vírgula 2 4 2 4 5 11" xfId="55415" xr:uid="{00000000-0005-0000-0000-0000085D0000}"/>
    <cellStyle name="Vírgula 2 4 2 4 5 12" xfId="3486" xr:uid="{00000000-0005-0000-0000-0000095D0000}"/>
    <cellStyle name="Vírgula 2 4 2 4 5 2" xfId="8788" xr:uid="{00000000-0005-0000-0000-00000A5D0000}"/>
    <cellStyle name="Vírgula 2 4 2 4 5 2 2" xfId="17218" xr:uid="{00000000-0005-0000-0000-00000B5D0000}"/>
    <cellStyle name="Vírgula 2 4 2 4 5 2 2 2" xfId="34466" xr:uid="{00000000-0005-0000-0000-00000C5D0000}"/>
    <cellStyle name="Vírgula 2 4 2 4 5 2 3" xfId="28964" xr:uid="{00000000-0005-0000-0000-00000D5D0000}"/>
    <cellStyle name="Vírgula 2 4 2 4 5 2 4" xfId="42158" xr:uid="{00000000-0005-0000-0000-00000E5D0000}"/>
    <cellStyle name="Vírgula 2 4 2 4 5 2 5" xfId="49688" xr:uid="{00000000-0005-0000-0000-00000F5D0000}"/>
    <cellStyle name="Vírgula 2 4 2 4 5 3" xfId="6589" xr:uid="{00000000-0005-0000-0000-0000105D0000}"/>
    <cellStyle name="Vírgula 2 4 2 4 5 3 2" xfId="31715" xr:uid="{00000000-0005-0000-0000-0000115D0000}"/>
    <cellStyle name="Vírgula 2 4 2 4 5 3 3" xfId="45082" xr:uid="{00000000-0005-0000-0000-0000125D0000}"/>
    <cellStyle name="Vírgula 2 4 2 4 5 4" xfId="15092" xr:uid="{00000000-0005-0000-0000-0000135D0000}"/>
    <cellStyle name="Vírgula 2 4 2 4 5 5" xfId="18840" xr:uid="{00000000-0005-0000-0000-0000145D0000}"/>
    <cellStyle name="Vírgula 2 4 2 4 5 6" xfId="21000" xr:uid="{00000000-0005-0000-0000-0000155D0000}"/>
    <cellStyle name="Vírgula 2 4 2 4 5 7" xfId="23014" xr:uid="{00000000-0005-0000-0000-0000165D0000}"/>
    <cellStyle name="Vírgula 2 4 2 4 5 8" xfId="26213" xr:uid="{00000000-0005-0000-0000-0000175D0000}"/>
    <cellStyle name="Vírgula 2 4 2 4 5 9" xfId="38536" xr:uid="{00000000-0005-0000-0000-0000185D0000}"/>
    <cellStyle name="Vírgula 2 4 2 4 6" xfId="7289" xr:uid="{00000000-0005-0000-0000-0000195D0000}"/>
    <cellStyle name="Vírgula 2 4 2 4 6 2" xfId="12191" xr:uid="{00000000-0005-0000-0000-00001A5D0000}"/>
    <cellStyle name="Vírgula 2 4 2 4 6 2 2" xfId="34460" xr:uid="{00000000-0005-0000-0000-00001B5D0000}"/>
    <cellStyle name="Vírgula 2 4 2 4 6 2 3" xfId="28958" xr:uid="{00000000-0005-0000-0000-00001C5D0000}"/>
    <cellStyle name="Vírgula 2 4 2 4 6 2 4" xfId="42152" xr:uid="{00000000-0005-0000-0000-00001D5D0000}"/>
    <cellStyle name="Vírgula 2 4 2 4 6 2 5" xfId="53083" xr:uid="{00000000-0005-0000-0000-00001E5D0000}"/>
    <cellStyle name="Vírgula 2 4 2 4 6 3" xfId="10635" xr:uid="{00000000-0005-0000-0000-00001F5D0000}"/>
    <cellStyle name="Vírgula 2 4 2 4 6 3 2" xfId="31709" xr:uid="{00000000-0005-0000-0000-0000205D0000}"/>
    <cellStyle name="Vírgula 2 4 2 4 6 4" xfId="26207" xr:uid="{00000000-0005-0000-0000-0000215D0000}"/>
    <cellStyle name="Vírgula 2 4 2 4 6 5" xfId="38530" xr:uid="{00000000-0005-0000-0000-0000225D0000}"/>
    <cellStyle name="Vírgula 2 4 2 4 6 6" xfId="48189" xr:uid="{00000000-0005-0000-0000-0000235D0000}"/>
    <cellStyle name="Vírgula 2 4 2 4 7" xfId="4972" xr:uid="{00000000-0005-0000-0000-0000245D0000}"/>
    <cellStyle name="Vírgula 2 4 2 4 7 2" xfId="11366" xr:uid="{00000000-0005-0000-0000-0000255D0000}"/>
    <cellStyle name="Vírgula 2 4 2 4 7 2 2" xfId="33195" xr:uid="{00000000-0005-0000-0000-0000265D0000}"/>
    <cellStyle name="Vírgula 2 4 2 4 7 2 3" xfId="40887" xr:uid="{00000000-0005-0000-0000-0000275D0000}"/>
    <cellStyle name="Vírgula 2 4 2 4 7 2 4" xfId="52348" xr:uid="{00000000-0005-0000-0000-0000285D0000}"/>
    <cellStyle name="Vírgula 2 4 2 4 7 3" xfId="27693" xr:uid="{00000000-0005-0000-0000-0000295D0000}"/>
    <cellStyle name="Vírgula 2 4 2 4 7 4" xfId="37016" xr:uid="{00000000-0005-0000-0000-00002A5D0000}"/>
    <cellStyle name="Vírgula 2 4 2 4 7 5" xfId="50673" xr:uid="{00000000-0005-0000-0000-00002B5D0000}"/>
    <cellStyle name="Vírgula 2 4 2 4 8" xfId="10719" xr:uid="{00000000-0005-0000-0000-00002C5D0000}"/>
    <cellStyle name="Vírgula 2 4 2 4 8 2" xfId="30444" xr:uid="{00000000-0005-0000-0000-00002D5D0000}"/>
    <cellStyle name="Vírgula 2 4 2 4 8 3" xfId="40130" xr:uid="{00000000-0005-0000-0000-00002E5D0000}"/>
    <cellStyle name="Vírgula 2 4 2 4 8 4" xfId="51601" xr:uid="{00000000-0005-0000-0000-00002F5D0000}"/>
    <cellStyle name="Vírgula 2 4 2 4 9" xfId="13552" xr:uid="{00000000-0005-0000-0000-0000305D0000}"/>
    <cellStyle name="Vírgula 2 4 2 4 9 2" xfId="43581" xr:uid="{00000000-0005-0000-0000-0000315D0000}"/>
    <cellStyle name="Vírgula 2 4 2 5" xfId="383" xr:uid="{00000000-0005-0000-0000-0000325D0000}"/>
    <cellStyle name="Vírgula 2 4 2 5 10" xfId="23015" xr:uid="{00000000-0005-0000-0000-0000335D0000}"/>
    <cellStyle name="Vírgula 2 4 2 5 11" xfId="24384" xr:uid="{00000000-0005-0000-0000-0000345D0000}"/>
    <cellStyle name="Vírgula 2 4 2 5 12" xfId="35961" xr:uid="{00000000-0005-0000-0000-0000355D0000}"/>
    <cellStyle name="Vírgula 2 4 2 5 13" xfId="45939" xr:uid="{00000000-0005-0000-0000-0000365D0000}"/>
    <cellStyle name="Vírgula 2 4 2 5 14" xfId="53871" xr:uid="{00000000-0005-0000-0000-0000375D0000}"/>
    <cellStyle name="Vírgula 2 4 2 5 15" xfId="3487" xr:uid="{00000000-0005-0000-0000-0000385D0000}"/>
    <cellStyle name="Vírgula 2 4 2 5 2" xfId="819" xr:uid="{00000000-0005-0000-0000-0000395D0000}"/>
    <cellStyle name="Vírgula 2 4 2 5 2 10" xfId="46375" xr:uid="{00000000-0005-0000-0000-00003A5D0000}"/>
    <cellStyle name="Vírgula 2 4 2 5 2 11" xfId="54307" xr:uid="{00000000-0005-0000-0000-00003B5D0000}"/>
    <cellStyle name="Vírgula 2 4 2 5 2 12" xfId="3488" xr:uid="{00000000-0005-0000-0000-00003C5D0000}"/>
    <cellStyle name="Vírgula 2 4 2 5 2 2" xfId="7746" xr:uid="{00000000-0005-0000-0000-00003D5D0000}"/>
    <cellStyle name="Vírgula 2 4 2 5 2 2 2" xfId="10323" xr:uid="{00000000-0005-0000-0000-00003E5D0000}"/>
    <cellStyle name="Vírgula 2 4 2 5 2 2 2 2" xfId="34468" xr:uid="{00000000-0005-0000-0000-00003F5D0000}"/>
    <cellStyle name="Vírgula 2 4 2 5 2 2 3" xfId="16826" xr:uid="{00000000-0005-0000-0000-0000405D0000}"/>
    <cellStyle name="Vírgula 2 4 2 5 2 2 4" xfId="19539" xr:uid="{00000000-0005-0000-0000-0000415D0000}"/>
    <cellStyle name="Vírgula 2 4 2 5 2 2 5" xfId="28966" xr:uid="{00000000-0005-0000-0000-0000425D0000}"/>
    <cellStyle name="Vírgula 2 4 2 5 2 2 6" xfId="42160" xr:uid="{00000000-0005-0000-0000-0000435D0000}"/>
    <cellStyle name="Vírgula 2 4 2 5 2 2 7" xfId="48646" xr:uid="{00000000-0005-0000-0000-0000445D0000}"/>
    <cellStyle name="Vírgula 2 4 2 5 2 3" xfId="5479" xr:uid="{00000000-0005-0000-0000-0000455D0000}"/>
    <cellStyle name="Vírgula 2 4 2 5 2 3 2" xfId="16561" xr:uid="{00000000-0005-0000-0000-0000465D0000}"/>
    <cellStyle name="Vírgula 2 4 2 5 2 3 3" xfId="31717" xr:uid="{00000000-0005-0000-0000-0000475D0000}"/>
    <cellStyle name="Vírgula 2 4 2 5 2 3 4" xfId="44040" xr:uid="{00000000-0005-0000-0000-0000485D0000}"/>
    <cellStyle name="Vírgula 2 4 2 5 2 4" xfId="13666" xr:uid="{00000000-0005-0000-0000-0000495D0000}"/>
    <cellStyle name="Vírgula 2 4 2 5 2 5" xfId="15094" xr:uid="{00000000-0005-0000-0000-00004A5D0000}"/>
    <cellStyle name="Vírgula 2 4 2 5 2 6" xfId="21002" xr:uid="{00000000-0005-0000-0000-00004B5D0000}"/>
    <cellStyle name="Vírgula 2 4 2 5 2 7" xfId="23016" xr:uid="{00000000-0005-0000-0000-00004C5D0000}"/>
    <cellStyle name="Vírgula 2 4 2 5 2 8" xfId="26215" xr:uid="{00000000-0005-0000-0000-00004D5D0000}"/>
    <cellStyle name="Vírgula 2 4 2 5 2 9" xfId="38538" xr:uid="{00000000-0005-0000-0000-00004E5D0000}"/>
    <cellStyle name="Vírgula 2 4 2 5 3" xfId="1767" xr:uid="{00000000-0005-0000-0000-00004F5D0000}"/>
    <cellStyle name="Vírgula 2 4 2 5 3 10" xfId="47318" xr:uid="{00000000-0005-0000-0000-0000505D0000}"/>
    <cellStyle name="Vírgula 2 4 2 5 3 11" xfId="55244" xr:uid="{00000000-0005-0000-0000-0000515D0000}"/>
    <cellStyle name="Vírgula 2 4 2 5 3 12" xfId="3489" xr:uid="{00000000-0005-0000-0000-0000525D0000}"/>
    <cellStyle name="Vírgula 2 4 2 5 3 2" xfId="8617" xr:uid="{00000000-0005-0000-0000-0000535D0000}"/>
    <cellStyle name="Vírgula 2 4 2 5 3 2 2" xfId="17219" xr:uid="{00000000-0005-0000-0000-0000545D0000}"/>
    <cellStyle name="Vírgula 2 4 2 5 3 2 2 2" xfId="34469" xr:uid="{00000000-0005-0000-0000-0000555D0000}"/>
    <cellStyle name="Vírgula 2 4 2 5 3 2 3" xfId="28967" xr:uid="{00000000-0005-0000-0000-0000565D0000}"/>
    <cellStyle name="Vírgula 2 4 2 5 3 2 4" xfId="42161" xr:uid="{00000000-0005-0000-0000-0000575D0000}"/>
    <cellStyle name="Vírgula 2 4 2 5 3 2 5" xfId="49517" xr:uid="{00000000-0005-0000-0000-0000585D0000}"/>
    <cellStyle name="Vírgula 2 4 2 5 3 3" xfId="6418" xr:uid="{00000000-0005-0000-0000-0000595D0000}"/>
    <cellStyle name="Vírgula 2 4 2 5 3 3 2" xfId="31718" xr:uid="{00000000-0005-0000-0000-00005A5D0000}"/>
    <cellStyle name="Vírgula 2 4 2 5 3 3 3" xfId="44911" xr:uid="{00000000-0005-0000-0000-00005B5D0000}"/>
    <cellStyle name="Vírgula 2 4 2 5 3 4" xfId="15095" xr:uid="{00000000-0005-0000-0000-00005C5D0000}"/>
    <cellStyle name="Vírgula 2 4 2 5 3 5" xfId="18669" xr:uid="{00000000-0005-0000-0000-00005D5D0000}"/>
    <cellStyle name="Vírgula 2 4 2 5 3 6" xfId="21003" xr:uid="{00000000-0005-0000-0000-00005E5D0000}"/>
    <cellStyle name="Vírgula 2 4 2 5 3 7" xfId="23017" xr:uid="{00000000-0005-0000-0000-00005F5D0000}"/>
    <cellStyle name="Vírgula 2 4 2 5 3 8" xfId="26216" xr:uid="{00000000-0005-0000-0000-0000605D0000}"/>
    <cellStyle name="Vírgula 2 4 2 5 3 9" xfId="38539" xr:uid="{00000000-0005-0000-0000-0000615D0000}"/>
    <cellStyle name="Vírgula 2 4 2 5 4" xfId="7347" xr:uid="{00000000-0005-0000-0000-0000625D0000}"/>
    <cellStyle name="Vírgula 2 4 2 5 4 2" xfId="12193" xr:uid="{00000000-0005-0000-0000-0000635D0000}"/>
    <cellStyle name="Vírgula 2 4 2 5 4 2 2" xfId="34467" xr:uid="{00000000-0005-0000-0000-0000645D0000}"/>
    <cellStyle name="Vírgula 2 4 2 5 4 2 3" xfId="28965" xr:uid="{00000000-0005-0000-0000-0000655D0000}"/>
    <cellStyle name="Vírgula 2 4 2 5 4 2 4" xfId="42159" xr:uid="{00000000-0005-0000-0000-0000665D0000}"/>
    <cellStyle name="Vírgula 2 4 2 5 4 2 5" xfId="53085" xr:uid="{00000000-0005-0000-0000-0000675D0000}"/>
    <cellStyle name="Vírgula 2 4 2 5 4 3" xfId="12831" xr:uid="{00000000-0005-0000-0000-0000685D0000}"/>
    <cellStyle name="Vírgula 2 4 2 5 4 3 2" xfId="31716" xr:uid="{00000000-0005-0000-0000-0000695D0000}"/>
    <cellStyle name="Vírgula 2 4 2 5 4 4" xfId="26214" xr:uid="{00000000-0005-0000-0000-00006A5D0000}"/>
    <cellStyle name="Vírgula 2 4 2 5 4 5" xfId="38537" xr:uid="{00000000-0005-0000-0000-00006B5D0000}"/>
    <cellStyle name="Vírgula 2 4 2 5 4 6" xfId="48247" xr:uid="{00000000-0005-0000-0000-00006C5D0000}"/>
    <cellStyle name="Vírgula 2 4 2 5 5" xfId="5043" xr:uid="{00000000-0005-0000-0000-00006D5D0000}"/>
    <cellStyle name="Vírgula 2 4 2 5 5 2" xfId="11195" xr:uid="{00000000-0005-0000-0000-00006E5D0000}"/>
    <cellStyle name="Vírgula 2 4 2 5 5 2 2" xfId="33024" xr:uid="{00000000-0005-0000-0000-00006F5D0000}"/>
    <cellStyle name="Vírgula 2 4 2 5 5 2 3" xfId="40716" xr:uid="{00000000-0005-0000-0000-0000705D0000}"/>
    <cellStyle name="Vírgula 2 4 2 5 5 2 4" xfId="52177" xr:uid="{00000000-0005-0000-0000-0000715D0000}"/>
    <cellStyle name="Vírgula 2 4 2 5 5 3" xfId="27522" xr:uid="{00000000-0005-0000-0000-0000725D0000}"/>
    <cellStyle name="Vírgula 2 4 2 5 5 4" xfId="36845" xr:uid="{00000000-0005-0000-0000-0000735D0000}"/>
    <cellStyle name="Vírgula 2 4 2 5 5 5" xfId="50643" xr:uid="{00000000-0005-0000-0000-0000745D0000}"/>
    <cellStyle name="Vírgula 2 4 2 5 6" xfId="9792" xr:uid="{00000000-0005-0000-0000-0000755D0000}"/>
    <cellStyle name="Vírgula 2 4 2 5 6 2" xfId="30273" xr:uid="{00000000-0005-0000-0000-0000765D0000}"/>
    <cellStyle name="Vírgula 2 4 2 5 6 3" xfId="39959" xr:uid="{00000000-0005-0000-0000-0000775D0000}"/>
    <cellStyle name="Vírgula 2 4 2 5 6 4" xfId="51241" xr:uid="{00000000-0005-0000-0000-0000785D0000}"/>
    <cellStyle name="Vírgula 2 4 2 5 7" xfId="13388" xr:uid="{00000000-0005-0000-0000-0000795D0000}"/>
    <cellStyle name="Vírgula 2 4 2 5 7 2" xfId="43641" xr:uid="{00000000-0005-0000-0000-00007A5D0000}"/>
    <cellStyle name="Vírgula 2 4 2 5 8" xfId="15093" xr:uid="{00000000-0005-0000-0000-00007B5D0000}"/>
    <cellStyle name="Vírgula 2 4 2 5 9" xfId="21001" xr:uid="{00000000-0005-0000-0000-00007C5D0000}"/>
    <cellStyle name="Vírgula 2 4 2 6" xfId="1058" xr:uid="{00000000-0005-0000-0000-00007D5D0000}"/>
    <cellStyle name="Vírgula 2 4 2 6 10" xfId="24660" xr:uid="{00000000-0005-0000-0000-00007E5D0000}"/>
    <cellStyle name="Vírgula 2 4 2 6 11" xfId="36225" xr:uid="{00000000-0005-0000-0000-00007F5D0000}"/>
    <cellStyle name="Vírgula 2 4 2 6 12" xfId="46614" xr:uid="{00000000-0005-0000-0000-0000805D0000}"/>
    <cellStyle name="Vírgula 2 4 2 6 13" xfId="54546" xr:uid="{00000000-0005-0000-0000-0000815D0000}"/>
    <cellStyle name="Vírgula 2 4 2 6 14" xfId="3490" xr:uid="{00000000-0005-0000-0000-0000825D0000}"/>
    <cellStyle name="Vírgula 2 4 2 6 2" xfId="1995" xr:uid="{00000000-0005-0000-0000-0000835D0000}"/>
    <cellStyle name="Vírgula 2 4 2 6 2 10" xfId="47546" xr:uid="{00000000-0005-0000-0000-0000845D0000}"/>
    <cellStyle name="Vírgula 2 4 2 6 2 11" xfId="55472" xr:uid="{00000000-0005-0000-0000-0000855D0000}"/>
    <cellStyle name="Vírgula 2 4 2 6 2 12" xfId="3491" xr:uid="{00000000-0005-0000-0000-0000865D0000}"/>
    <cellStyle name="Vírgula 2 4 2 6 2 2" xfId="8845" xr:uid="{00000000-0005-0000-0000-0000875D0000}"/>
    <cellStyle name="Vírgula 2 4 2 6 2 2 2" xfId="17220" xr:uid="{00000000-0005-0000-0000-0000885D0000}"/>
    <cellStyle name="Vírgula 2 4 2 6 2 2 2 2" xfId="34471" xr:uid="{00000000-0005-0000-0000-0000895D0000}"/>
    <cellStyle name="Vírgula 2 4 2 6 2 2 3" xfId="19767" xr:uid="{00000000-0005-0000-0000-00008A5D0000}"/>
    <cellStyle name="Vírgula 2 4 2 6 2 2 4" xfId="28969" xr:uid="{00000000-0005-0000-0000-00008B5D0000}"/>
    <cellStyle name="Vírgula 2 4 2 6 2 2 5" xfId="42163" xr:uid="{00000000-0005-0000-0000-00008C5D0000}"/>
    <cellStyle name="Vírgula 2 4 2 6 2 2 6" xfId="49745" xr:uid="{00000000-0005-0000-0000-00008D5D0000}"/>
    <cellStyle name="Vírgula 2 4 2 6 2 3" xfId="6646" xr:uid="{00000000-0005-0000-0000-00008E5D0000}"/>
    <cellStyle name="Vírgula 2 4 2 6 2 3 2" xfId="10446" xr:uid="{00000000-0005-0000-0000-00008F5D0000}"/>
    <cellStyle name="Vírgula 2 4 2 6 2 3 3" xfId="31720" xr:uid="{00000000-0005-0000-0000-0000905D0000}"/>
    <cellStyle name="Vírgula 2 4 2 6 2 3 4" xfId="45139" xr:uid="{00000000-0005-0000-0000-0000915D0000}"/>
    <cellStyle name="Vírgula 2 4 2 6 2 4" xfId="15097" xr:uid="{00000000-0005-0000-0000-0000925D0000}"/>
    <cellStyle name="Vírgula 2 4 2 6 2 5" xfId="18082" xr:uid="{00000000-0005-0000-0000-0000935D0000}"/>
    <cellStyle name="Vírgula 2 4 2 6 2 6" xfId="21005" xr:uid="{00000000-0005-0000-0000-0000945D0000}"/>
    <cellStyle name="Vírgula 2 4 2 6 2 7" xfId="23019" xr:uid="{00000000-0005-0000-0000-0000955D0000}"/>
    <cellStyle name="Vírgula 2 4 2 6 2 8" xfId="26218" xr:uid="{00000000-0005-0000-0000-0000965D0000}"/>
    <cellStyle name="Vírgula 2 4 2 6 2 9" xfId="38541" xr:uid="{00000000-0005-0000-0000-0000975D0000}"/>
    <cellStyle name="Vírgula 2 4 2 6 3" xfId="7974" xr:uid="{00000000-0005-0000-0000-0000985D0000}"/>
    <cellStyle name="Vírgula 2 4 2 6 3 2" xfId="12195" xr:uid="{00000000-0005-0000-0000-0000995D0000}"/>
    <cellStyle name="Vírgula 2 4 2 6 3 2 2" xfId="34470" xr:uid="{00000000-0005-0000-0000-00009A5D0000}"/>
    <cellStyle name="Vírgula 2 4 2 6 3 2 3" xfId="28968" xr:uid="{00000000-0005-0000-0000-00009B5D0000}"/>
    <cellStyle name="Vírgula 2 4 2 6 3 2 4" xfId="42162" xr:uid="{00000000-0005-0000-0000-00009C5D0000}"/>
    <cellStyle name="Vírgula 2 4 2 6 3 2 5" xfId="53086" xr:uid="{00000000-0005-0000-0000-00009D5D0000}"/>
    <cellStyle name="Vírgula 2 4 2 6 3 3" xfId="16672" xr:uid="{00000000-0005-0000-0000-00009E5D0000}"/>
    <cellStyle name="Vírgula 2 4 2 6 3 3 2" xfId="31719" xr:uid="{00000000-0005-0000-0000-00009F5D0000}"/>
    <cellStyle name="Vírgula 2 4 2 6 3 4" xfId="18897" xr:uid="{00000000-0005-0000-0000-0000A05D0000}"/>
    <cellStyle name="Vírgula 2 4 2 6 3 5" xfId="26217" xr:uid="{00000000-0005-0000-0000-0000A15D0000}"/>
    <cellStyle name="Vírgula 2 4 2 6 3 6" xfId="38540" xr:uid="{00000000-0005-0000-0000-0000A25D0000}"/>
    <cellStyle name="Vírgula 2 4 2 6 3 7" xfId="48874" xr:uid="{00000000-0005-0000-0000-0000A35D0000}"/>
    <cellStyle name="Vírgula 2 4 2 6 4" xfId="5718" xr:uid="{00000000-0005-0000-0000-0000A45D0000}"/>
    <cellStyle name="Vírgula 2 4 2 6 4 2" xfId="11423" xr:uid="{00000000-0005-0000-0000-0000A55D0000}"/>
    <cellStyle name="Vírgula 2 4 2 6 4 2 2" xfId="33252" xr:uid="{00000000-0005-0000-0000-0000A65D0000}"/>
    <cellStyle name="Vírgula 2 4 2 6 4 2 3" xfId="40944" xr:uid="{00000000-0005-0000-0000-0000A75D0000}"/>
    <cellStyle name="Vírgula 2 4 2 6 4 2 4" xfId="52405" xr:uid="{00000000-0005-0000-0000-0000A85D0000}"/>
    <cellStyle name="Vírgula 2 4 2 6 4 3" xfId="27750" xr:uid="{00000000-0005-0000-0000-0000A95D0000}"/>
    <cellStyle name="Vírgula 2 4 2 6 4 4" xfId="37073" xr:uid="{00000000-0005-0000-0000-0000AA5D0000}"/>
    <cellStyle name="Vírgula 2 4 2 6 4 5" xfId="51458" xr:uid="{00000000-0005-0000-0000-0000AB5D0000}"/>
    <cellStyle name="Vírgula 2 4 2 6 5" xfId="10776" xr:uid="{00000000-0005-0000-0000-0000AC5D0000}"/>
    <cellStyle name="Vírgula 2 4 2 6 5 2" xfId="30501" xr:uid="{00000000-0005-0000-0000-0000AD5D0000}"/>
    <cellStyle name="Vírgula 2 4 2 6 5 3" xfId="40187" xr:uid="{00000000-0005-0000-0000-0000AE5D0000}"/>
    <cellStyle name="Vírgula 2 4 2 6 5 4" xfId="51658" xr:uid="{00000000-0005-0000-0000-0000AF5D0000}"/>
    <cellStyle name="Vírgula 2 4 2 6 6" xfId="13894" xr:uid="{00000000-0005-0000-0000-0000B05D0000}"/>
    <cellStyle name="Vírgula 2 4 2 6 6 2" xfId="44268" xr:uid="{00000000-0005-0000-0000-0000B15D0000}"/>
    <cellStyle name="Vírgula 2 4 2 6 7" xfId="15096" xr:uid="{00000000-0005-0000-0000-0000B25D0000}"/>
    <cellStyle name="Vírgula 2 4 2 6 8" xfId="21004" xr:uid="{00000000-0005-0000-0000-0000B35D0000}"/>
    <cellStyle name="Vírgula 2 4 2 6 9" xfId="23018" xr:uid="{00000000-0005-0000-0000-0000B45D0000}"/>
    <cellStyle name="Vírgula 2 4 2 7" xfId="1298" xr:uid="{00000000-0005-0000-0000-0000B55D0000}"/>
    <cellStyle name="Vírgula 2 4 2 7 10" xfId="24936" xr:uid="{00000000-0005-0000-0000-0000B65D0000}"/>
    <cellStyle name="Vírgula 2 4 2 7 11" xfId="36501" xr:uid="{00000000-0005-0000-0000-0000B75D0000}"/>
    <cellStyle name="Vírgula 2 4 2 7 12" xfId="46854" xr:uid="{00000000-0005-0000-0000-0000B85D0000}"/>
    <cellStyle name="Vírgula 2 4 2 7 13" xfId="54786" xr:uid="{00000000-0005-0000-0000-0000B95D0000}"/>
    <cellStyle name="Vírgula 2 4 2 7 14" xfId="3492" xr:uid="{00000000-0005-0000-0000-0000BA5D0000}"/>
    <cellStyle name="Vírgula 2 4 2 7 2" xfId="2223" xr:uid="{00000000-0005-0000-0000-0000BB5D0000}"/>
    <cellStyle name="Vírgula 2 4 2 7 2 10" xfId="47774" xr:uid="{00000000-0005-0000-0000-0000BC5D0000}"/>
    <cellStyle name="Vírgula 2 4 2 7 2 11" xfId="55700" xr:uid="{00000000-0005-0000-0000-0000BD5D0000}"/>
    <cellStyle name="Vírgula 2 4 2 7 2 12" xfId="3493" xr:uid="{00000000-0005-0000-0000-0000BE5D0000}"/>
    <cellStyle name="Vírgula 2 4 2 7 2 2" xfId="9073" xr:uid="{00000000-0005-0000-0000-0000BF5D0000}"/>
    <cellStyle name="Vírgula 2 4 2 7 2 2 2" xfId="17221" xr:uid="{00000000-0005-0000-0000-0000C05D0000}"/>
    <cellStyle name="Vírgula 2 4 2 7 2 2 2 2" xfId="34473" xr:uid="{00000000-0005-0000-0000-0000C15D0000}"/>
    <cellStyle name="Vírgula 2 4 2 7 2 2 3" xfId="19995" xr:uid="{00000000-0005-0000-0000-0000C25D0000}"/>
    <cellStyle name="Vírgula 2 4 2 7 2 2 4" xfId="28971" xr:uid="{00000000-0005-0000-0000-0000C35D0000}"/>
    <cellStyle name="Vírgula 2 4 2 7 2 2 5" xfId="42165" xr:uid="{00000000-0005-0000-0000-0000C45D0000}"/>
    <cellStyle name="Vírgula 2 4 2 7 2 2 6" xfId="49973" xr:uid="{00000000-0005-0000-0000-0000C55D0000}"/>
    <cellStyle name="Vírgula 2 4 2 7 2 3" xfId="6874" xr:uid="{00000000-0005-0000-0000-0000C65D0000}"/>
    <cellStyle name="Vírgula 2 4 2 7 2 3 2" xfId="10166" xr:uid="{00000000-0005-0000-0000-0000C75D0000}"/>
    <cellStyle name="Vírgula 2 4 2 7 2 3 3" xfId="31722" xr:uid="{00000000-0005-0000-0000-0000C85D0000}"/>
    <cellStyle name="Vírgula 2 4 2 7 2 3 4" xfId="45367" xr:uid="{00000000-0005-0000-0000-0000C95D0000}"/>
    <cellStyle name="Vírgula 2 4 2 7 2 4" xfId="15099" xr:uid="{00000000-0005-0000-0000-0000CA5D0000}"/>
    <cellStyle name="Vírgula 2 4 2 7 2 5" xfId="18253" xr:uid="{00000000-0005-0000-0000-0000CB5D0000}"/>
    <cellStyle name="Vírgula 2 4 2 7 2 6" xfId="21007" xr:uid="{00000000-0005-0000-0000-0000CC5D0000}"/>
    <cellStyle name="Vírgula 2 4 2 7 2 7" xfId="23021" xr:uid="{00000000-0005-0000-0000-0000CD5D0000}"/>
    <cellStyle name="Vírgula 2 4 2 7 2 8" xfId="26220" xr:uid="{00000000-0005-0000-0000-0000CE5D0000}"/>
    <cellStyle name="Vírgula 2 4 2 7 2 9" xfId="38543" xr:uid="{00000000-0005-0000-0000-0000CF5D0000}"/>
    <cellStyle name="Vírgula 2 4 2 7 3" xfId="8202" xr:uid="{00000000-0005-0000-0000-0000D05D0000}"/>
    <cellStyle name="Vírgula 2 4 2 7 3 2" xfId="12196" xr:uid="{00000000-0005-0000-0000-0000D15D0000}"/>
    <cellStyle name="Vírgula 2 4 2 7 3 2 2" xfId="34472" xr:uid="{00000000-0005-0000-0000-0000D25D0000}"/>
    <cellStyle name="Vírgula 2 4 2 7 3 2 3" xfId="28970" xr:uid="{00000000-0005-0000-0000-0000D35D0000}"/>
    <cellStyle name="Vírgula 2 4 2 7 3 2 4" xfId="42164" xr:uid="{00000000-0005-0000-0000-0000D45D0000}"/>
    <cellStyle name="Vírgula 2 4 2 7 3 2 5" xfId="53087" xr:uid="{00000000-0005-0000-0000-0000D55D0000}"/>
    <cellStyle name="Vírgula 2 4 2 7 3 3" xfId="12825" xr:uid="{00000000-0005-0000-0000-0000D65D0000}"/>
    <cellStyle name="Vírgula 2 4 2 7 3 3 2" xfId="31721" xr:uid="{00000000-0005-0000-0000-0000D75D0000}"/>
    <cellStyle name="Vírgula 2 4 2 7 3 4" xfId="19125" xr:uid="{00000000-0005-0000-0000-0000D85D0000}"/>
    <cellStyle name="Vírgula 2 4 2 7 3 5" xfId="26219" xr:uid="{00000000-0005-0000-0000-0000D95D0000}"/>
    <cellStyle name="Vírgula 2 4 2 7 3 6" xfId="38542" xr:uid="{00000000-0005-0000-0000-0000DA5D0000}"/>
    <cellStyle name="Vírgula 2 4 2 7 3 7" xfId="49102" xr:uid="{00000000-0005-0000-0000-0000DB5D0000}"/>
    <cellStyle name="Vírgula 2 4 2 7 4" xfId="5958" xr:uid="{00000000-0005-0000-0000-0000DC5D0000}"/>
    <cellStyle name="Vírgula 2 4 2 7 4 2" xfId="11651" xr:uid="{00000000-0005-0000-0000-0000DD5D0000}"/>
    <cellStyle name="Vírgula 2 4 2 7 4 2 2" xfId="33480" xr:uid="{00000000-0005-0000-0000-0000DE5D0000}"/>
    <cellStyle name="Vírgula 2 4 2 7 4 2 3" xfId="41172" xr:uid="{00000000-0005-0000-0000-0000DF5D0000}"/>
    <cellStyle name="Vírgula 2 4 2 7 4 2 4" xfId="52633" xr:uid="{00000000-0005-0000-0000-0000E05D0000}"/>
    <cellStyle name="Vírgula 2 4 2 7 4 3" xfId="27978" xr:uid="{00000000-0005-0000-0000-0000E15D0000}"/>
    <cellStyle name="Vírgula 2 4 2 7 4 4" xfId="37301" xr:uid="{00000000-0005-0000-0000-0000E25D0000}"/>
    <cellStyle name="Vírgula 2 4 2 7 4 5" xfId="50585" xr:uid="{00000000-0005-0000-0000-0000E35D0000}"/>
    <cellStyle name="Vírgula 2 4 2 7 5" xfId="10907" xr:uid="{00000000-0005-0000-0000-0000E45D0000}"/>
    <cellStyle name="Vírgula 2 4 2 7 5 2" xfId="30729" xr:uid="{00000000-0005-0000-0000-0000E55D0000}"/>
    <cellStyle name="Vírgula 2 4 2 7 5 3" xfId="40415" xr:uid="{00000000-0005-0000-0000-0000E65D0000}"/>
    <cellStyle name="Vírgula 2 4 2 7 5 4" xfId="51886" xr:uid="{00000000-0005-0000-0000-0000E75D0000}"/>
    <cellStyle name="Vírgula 2 4 2 7 6" xfId="14122" xr:uid="{00000000-0005-0000-0000-0000E85D0000}"/>
    <cellStyle name="Vírgula 2 4 2 7 6 2" xfId="44496" xr:uid="{00000000-0005-0000-0000-0000E95D0000}"/>
    <cellStyle name="Vírgula 2 4 2 7 7" xfId="15098" xr:uid="{00000000-0005-0000-0000-0000EA5D0000}"/>
    <cellStyle name="Vírgula 2 4 2 7 8" xfId="21006" xr:uid="{00000000-0005-0000-0000-0000EB5D0000}"/>
    <cellStyle name="Vírgula 2 4 2 7 9" xfId="23020" xr:uid="{00000000-0005-0000-0000-0000EC5D0000}"/>
    <cellStyle name="Vírgula 2 4 2 8" xfId="762" xr:uid="{00000000-0005-0000-0000-0000ED5D0000}"/>
    <cellStyle name="Vírgula 2 4 2 8 10" xfId="35893" xr:uid="{00000000-0005-0000-0000-0000EE5D0000}"/>
    <cellStyle name="Vírgula 2 4 2 8 11" xfId="46318" xr:uid="{00000000-0005-0000-0000-0000EF5D0000}"/>
    <cellStyle name="Vírgula 2 4 2 8 12" xfId="54250" xr:uid="{00000000-0005-0000-0000-0000F05D0000}"/>
    <cellStyle name="Vírgula 2 4 2 8 13" xfId="3494" xr:uid="{00000000-0005-0000-0000-0000F15D0000}"/>
    <cellStyle name="Vírgula 2 4 2 8 2" xfId="1710" xr:uid="{00000000-0005-0000-0000-0000F25D0000}"/>
    <cellStyle name="Vírgula 2 4 2 8 2 10" xfId="47261" xr:uid="{00000000-0005-0000-0000-0000F35D0000}"/>
    <cellStyle name="Vírgula 2 4 2 8 2 11" xfId="55187" xr:uid="{00000000-0005-0000-0000-0000F45D0000}"/>
    <cellStyle name="Vírgula 2 4 2 8 2 12" xfId="3495" xr:uid="{00000000-0005-0000-0000-0000F55D0000}"/>
    <cellStyle name="Vírgula 2 4 2 8 2 2" xfId="8560" xr:uid="{00000000-0005-0000-0000-0000F65D0000}"/>
    <cellStyle name="Vírgula 2 4 2 8 2 2 2" xfId="17222" xr:uid="{00000000-0005-0000-0000-0000F75D0000}"/>
    <cellStyle name="Vírgula 2 4 2 8 2 2 2 2" xfId="34475" xr:uid="{00000000-0005-0000-0000-0000F85D0000}"/>
    <cellStyle name="Vírgula 2 4 2 8 2 2 3" xfId="19482" xr:uid="{00000000-0005-0000-0000-0000F95D0000}"/>
    <cellStyle name="Vírgula 2 4 2 8 2 2 4" xfId="28973" xr:uid="{00000000-0005-0000-0000-0000FA5D0000}"/>
    <cellStyle name="Vírgula 2 4 2 8 2 2 5" xfId="42167" xr:uid="{00000000-0005-0000-0000-0000FB5D0000}"/>
    <cellStyle name="Vírgula 2 4 2 8 2 2 6" xfId="49460" xr:uid="{00000000-0005-0000-0000-0000FC5D0000}"/>
    <cellStyle name="Vírgula 2 4 2 8 2 3" xfId="6361" xr:uid="{00000000-0005-0000-0000-0000FD5D0000}"/>
    <cellStyle name="Vírgula 2 4 2 8 2 3 2" xfId="9542" xr:uid="{00000000-0005-0000-0000-0000FE5D0000}"/>
    <cellStyle name="Vírgula 2 4 2 8 2 3 3" xfId="31724" xr:uid="{00000000-0005-0000-0000-0000FF5D0000}"/>
    <cellStyle name="Vírgula 2 4 2 8 2 3 4" xfId="44854" xr:uid="{00000000-0005-0000-0000-0000005E0000}"/>
    <cellStyle name="Vírgula 2 4 2 8 2 4" xfId="15101" xr:uid="{00000000-0005-0000-0000-0000015E0000}"/>
    <cellStyle name="Vírgula 2 4 2 8 2 5" xfId="17965" xr:uid="{00000000-0005-0000-0000-0000025E0000}"/>
    <cellStyle name="Vírgula 2 4 2 8 2 6" xfId="21009" xr:uid="{00000000-0005-0000-0000-0000035E0000}"/>
    <cellStyle name="Vírgula 2 4 2 8 2 7" xfId="23023" xr:uid="{00000000-0005-0000-0000-0000045E0000}"/>
    <cellStyle name="Vírgula 2 4 2 8 2 8" xfId="26222" xr:uid="{00000000-0005-0000-0000-0000055E0000}"/>
    <cellStyle name="Vírgula 2 4 2 8 2 9" xfId="38545" xr:uid="{00000000-0005-0000-0000-0000065E0000}"/>
    <cellStyle name="Vírgula 2 4 2 8 3" xfId="7689" xr:uid="{00000000-0005-0000-0000-0000075E0000}"/>
    <cellStyle name="Vírgula 2 4 2 8 3 2" xfId="12197" xr:uid="{00000000-0005-0000-0000-0000085E0000}"/>
    <cellStyle name="Vírgula 2 4 2 8 3 2 2" xfId="34474" xr:uid="{00000000-0005-0000-0000-0000095E0000}"/>
    <cellStyle name="Vírgula 2 4 2 8 3 2 3" xfId="42166" xr:uid="{00000000-0005-0000-0000-00000A5E0000}"/>
    <cellStyle name="Vírgula 2 4 2 8 3 2 4" xfId="53088" xr:uid="{00000000-0005-0000-0000-00000B5E0000}"/>
    <cellStyle name="Vírgula 2 4 2 8 3 3" xfId="18612" xr:uid="{00000000-0005-0000-0000-00000C5E0000}"/>
    <cellStyle name="Vírgula 2 4 2 8 3 4" xfId="28972" xr:uid="{00000000-0005-0000-0000-00000D5E0000}"/>
    <cellStyle name="Vírgula 2 4 2 8 3 5" xfId="38544" xr:uid="{00000000-0005-0000-0000-00000E5E0000}"/>
    <cellStyle name="Vírgula 2 4 2 8 3 6" xfId="48589" xr:uid="{00000000-0005-0000-0000-00000F5E0000}"/>
    <cellStyle name="Vírgula 2 4 2 8 4" xfId="5422" xr:uid="{00000000-0005-0000-0000-0000105E0000}"/>
    <cellStyle name="Vírgula 2 4 2 8 4 2" xfId="16764" xr:uid="{00000000-0005-0000-0000-0000115E0000}"/>
    <cellStyle name="Vírgula 2 4 2 8 4 3" xfId="31723" xr:uid="{00000000-0005-0000-0000-0000125E0000}"/>
    <cellStyle name="Vírgula 2 4 2 8 4 4" xfId="39902" xr:uid="{00000000-0005-0000-0000-0000135E0000}"/>
    <cellStyle name="Vírgula 2 4 2 8 4 5" xfId="51307" xr:uid="{00000000-0005-0000-0000-0000145E0000}"/>
    <cellStyle name="Vírgula 2 4 2 8 5" xfId="13609" xr:uid="{00000000-0005-0000-0000-0000155E0000}"/>
    <cellStyle name="Vírgula 2 4 2 8 5 2" xfId="43983" xr:uid="{00000000-0005-0000-0000-0000165E0000}"/>
    <cellStyle name="Vírgula 2 4 2 8 6" xfId="15100" xr:uid="{00000000-0005-0000-0000-0000175E0000}"/>
    <cellStyle name="Vírgula 2 4 2 8 7" xfId="21008" xr:uid="{00000000-0005-0000-0000-0000185E0000}"/>
    <cellStyle name="Vírgula 2 4 2 8 8" xfId="23022" xr:uid="{00000000-0005-0000-0000-0000195E0000}"/>
    <cellStyle name="Vírgula 2 4 2 8 9" xfId="26221" xr:uid="{00000000-0005-0000-0000-00001A5E0000}"/>
    <cellStyle name="Vírgula 2 4 2 9" xfId="648" xr:uid="{00000000-0005-0000-0000-00001B5E0000}"/>
    <cellStyle name="Vírgula 2 4 2 9 10" xfId="46204" xr:uid="{00000000-0005-0000-0000-00001C5E0000}"/>
    <cellStyle name="Vírgula 2 4 2 9 11" xfId="54136" xr:uid="{00000000-0005-0000-0000-00001D5E0000}"/>
    <cellStyle name="Vírgula 2 4 2 9 12" xfId="3496" xr:uid="{00000000-0005-0000-0000-00001E5E0000}"/>
    <cellStyle name="Vírgula 2 4 2 9 2" xfId="7575" xr:uid="{00000000-0005-0000-0000-00001F5E0000}"/>
    <cellStyle name="Vírgula 2 4 2 9 2 2" xfId="17223" xr:uid="{00000000-0005-0000-0000-0000205E0000}"/>
    <cellStyle name="Vírgula 2 4 2 9 2 2 2" xfId="34476" xr:uid="{00000000-0005-0000-0000-0000215E0000}"/>
    <cellStyle name="Vírgula 2 4 2 9 2 3" xfId="19368" xr:uid="{00000000-0005-0000-0000-0000225E0000}"/>
    <cellStyle name="Vírgula 2 4 2 9 2 4" xfId="28974" xr:uid="{00000000-0005-0000-0000-0000235E0000}"/>
    <cellStyle name="Vírgula 2 4 2 9 2 5" xfId="42168" xr:uid="{00000000-0005-0000-0000-0000245E0000}"/>
    <cellStyle name="Vírgula 2 4 2 9 2 6" xfId="48475" xr:uid="{00000000-0005-0000-0000-0000255E0000}"/>
    <cellStyle name="Vírgula 2 4 2 9 3" xfId="5308" xr:uid="{00000000-0005-0000-0000-0000265E0000}"/>
    <cellStyle name="Vírgula 2 4 2 9 3 2" xfId="12425" xr:uid="{00000000-0005-0000-0000-0000275E0000}"/>
    <cellStyle name="Vírgula 2 4 2 9 3 3" xfId="31725" xr:uid="{00000000-0005-0000-0000-0000285E0000}"/>
    <cellStyle name="Vírgula 2 4 2 9 3 4" xfId="43869" xr:uid="{00000000-0005-0000-0000-0000295E0000}"/>
    <cellStyle name="Vírgula 2 4 2 9 4" xfId="15102" xr:uid="{00000000-0005-0000-0000-00002A5E0000}"/>
    <cellStyle name="Vírgula 2 4 2 9 5" xfId="17851" xr:uid="{00000000-0005-0000-0000-00002B5E0000}"/>
    <cellStyle name="Vírgula 2 4 2 9 6" xfId="21010" xr:uid="{00000000-0005-0000-0000-00002C5E0000}"/>
    <cellStyle name="Vírgula 2 4 2 9 7" xfId="23024" xr:uid="{00000000-0005-0000-0000-00002D5E0000}"/>
    <cellStyle name="Vírgula 2 4 2 9 8" xfId="26223" xr:uid="{00000000-0005-0000-0000-00002E5E0000}"/>
    <cellStyle name="Vírgula 2 4 2 9 9" xfId="38546" xr:uid="{00000000-0005-0000-0000-00002F5E0000}"/>
    <cellStyle name="Vírgula 2 4 20" xfId="35694" xr:uid="{00000000-0005-0000-0000-0000305E0000}"/>
    <cellStyle name="Vírgula 2 4 21" xfId="45584" xr:uid="{00000000-0005-0000-0000-0000315E0000}"/>
    <cellStyle name="Vírgula 2 4 22" xfId="53520" xr:uid="{00000000-0005-0000-0000-0000325E0000}"/>
    <cellStyle name="Vírgula 2 4 23" xfId="3458" xr:uid="{00000000-0005-0000-0000-0000335E0000}"/>
    <cellStyle name="Vírgula 2 4 3" xfId="198" xr:uid="{00000000-0005-0000-0000-0000345E0000}"/>
    <cellStyle name="Vírgula 2 4 3 10" xfId="15103" xr:uid="{00000000-0005-0000-0000-0000355E0000}"/>
    <cellStyle name="Vírgula 2 4 3 11" xfId="21011" xr:uid="{00000000-0005-0000-0000-0000365E0000}"/>
    <cellStyle name="Vírgula 2 4 3 12" xfId="23025" xr:uid="{00000000-0005-0000-0000-0000375E0000}"/>
    <cellStyle name="Vírgula 2 4 3 13" xfId="24480" xr:uid="{00000000-0005-0000-0000-0000385E0000}"/>
    <cellStyle name="Vírgula 2 4 3 14" xfId="35793" xr:uid="{00000000-0005-0000-0000-0000395E0000}"/>
    <cellStyle name="Vírgula 2 4 3 15" xfId="45755" xr:uid="{00000000-0005-0000-0000-00003A5E0000}"/>
    <cellStyle name="Vírgula 2 4 3 16" xfId="53688" xr:uid="{00000000-0005-0000-0000-00003B5E0000}"/>
    <cellStyle name="Vírgula 2 4 3 17" xfId="3497" xr:uid="{00000000-0005-0000-0000-00003C5E0000}"/>
    <cellStyle name="Vírgula 2 4 3 2" xfId="479" xr:uid="{00000000-0005-0000-0000-00003D5E0000}"/>
    <cellStyle name="Vírgula 2 4 3 2 10" xfId="23026" xr:uid="{00000000-0005-0000-0000-00003E5E0000}"/>
    <cellStyle name="Vírgula 2 4 3 2 11" xfId="24756" xr:uid="{00000000-0005-0000-0000-00003F5E0000}"/>
    <cellStyle name="Vírgula 2 4 3 2 12" xfId="36321" xr:uid="{00000000-0005-0000-0000-0000405E0000}"/>
    <cellStyle name="Vírgula 2 4 3 2 13" xfId="46035" xr:uid="{00000000-0005-0000-0000-0000415E0000}"/>
    <cellStyle name="Vírgula 2 4 3 2 14" xfId="53967" xr:uid="{00000000-0005-0000-0000-0000425E0000}"/>
    <cellStyle name="Vírgula 2 4 3 2 15" xfId="3498" xr:uid="{00000000-0005-0000-0000-0000435E0000}"/>
    <cellStyle name="Vírgula 2 4 3 2 2" xfId="1142" xr:uid="{00000000-0005-0000-0000-0000445E0000}"/>
    <cellStyle name="Vírgula 2 4 3 2 2 10" xfId="46698" xr:uid="{00000000-0005-0000-0000-0000455E0000}"/>
    <cellStyle name="Vírgula 2 4 3 2 2 11" xfId="54630" xr:uid="{00000000-0005-0000-0000-0000465E0000}"/>
    <cellStyle name="Vírgula 2 4 3 2 2 12" xfId="3499" xr:uid="{00000000-0005-0000-0000-0000475E0000}"/>
    <cellStyle name="Vírgula 2 4 3 2 2 2" xfId="8057" xr:uid="{00000000-0005-0000-0000-0000485E0000}"/>
    <cellStyle name="Vírgula 2 4 3 2 2 2 2" xfId="9738" xr:uid="{00000000-0005-0000-0000-0000495E0000}"/>
    <cellStyle name="Vírgula 2 4 3 2 2 2 2 2" xfId="34479" xr:uid="{00000000-0005-0000-0000-00004A5E0000}"/>
    <cellStyle name="Vírgula 2 4 3 2 2 2 3" xfId="16722" xr:uid="{00000000-0005-0000-0000-00004B5E0000}"/>
    <cellStyle name="Vírgula 2 4 3 2 2 2 4" xfId="19850" xr:uid="{00000000-0005-0000-0000-00004C5E0000}"/>
    <cellStyle name="Vírgula 2 4 3 2 2 2 5" xfId="28977" xr:uid="{00000000-0005-0000-0000-00004D5E0000}"/>
    <cellStyle name="Vírgula 2 4 3 2 2 2 6" xfId="42171" xr:uid="{00000000-0005-0000-0000-00004E5E0000}"/>
    <cellStyle name="Vírgula 2 4 3 2 2 2 7" xfId="48957" xr:uid="{00000000-0005-0000-0000-00004F5E0000}"/>
    <cellStyle name="Vírgula 2 4 3 2 2 3" xfId="5802" xr:uid="{00000000-0005-0000-0000-0000505E0000}"/>
    <cellStyle name="Vírgula 2 4 3 2 2 3 2" xfId="16820" xr:uid="{00000000-0005-0000-0000-0000515E0000}"/>
    <cellStyle name="Vírgula 2 4 3 2 2 3 3" xfId="31728" xr:uid="{00000000-0005-0000-0000-0000525E0000}"/>
    <cellStyle name="Vírgula 2 4 3 2 2 3 4" xfId="44351" xr:uid="{00000000-0005-0000-0000-0000535E0000}"/>
    <cellStyle name="Vírgula 2 4 3 2 2 4" xfId="13977" xr:uid="{00000000-0005-0000-0000-0000545E0000}"/>
    <cellStyle name="Vírgula 2 4 3 2 2 5" xfId="15105" xr:uid="{00000000-0005-0000-0000-0000555E0000}"/>
    <cellStyle name="Vírgula 2 4 3 2 2 6" xfId="21013" xr:uid="{00000000-0005-0000-0000-0000565E0000}"/>
    <cellStyle name="Vírgula 2 4 3 2 2 7" xfId="23027" xr:uid="{00000000-0005-0000-0000-0000575E0000}"/>
    <cellStyle name="Vírgula 2 4 3 2 2 8" xfId="26226" xr:uid="{00000000-0005-0000-0000-0000585E0000}"/>
    <cellStyle name="Vírgula 2 4 3 2 2 9" xfId="38549" xr:uid="{00000000-0005-0000-0000-0000595E0000}"/>
    <cellStyle name="Vírgula 2 4 3 2 3" xfId="2078" xr:uid="{00000000-0005-0000-0000-00005A5E0000}"/>
    <cellStyle name="Vírgula 2 4 3 2 3 10" xfId="47629" xr:uid="{00000000-0005-0000-0000-00005B5E0000}"/>
    <cellStyle name="Vírgula 2 4 3 2 3 11" xfId="55555" xr:uid="{00000000-0005-0000-0000-00005C5E0000}"/>
    <cellStyle name="Vírgula 2 4 3 2 3 12" xfId="3500" xr:uid="{00000000-0005-0000-0000-00005D5E0000}"/>
    <cellStyle name="Vírgula 2 4 3 2 3 2" xfId="8928" xr:uid="{00000000-0005-0000-0000-00005E5E0000}"/>
    <cellStyle name="Vírgula 2 4 3 2 3 2 2" xfId="17224" xr:uid="{00000000-0005-0000-0000-00005F5E0000}"/>
    <cellStyle name="Vírgula 2 4 3 2 3 2 2 2" xfId="34480" xr:uid="{00000000-0005-0000-0000-0000605E0000}"/>
    <cellStyle name="Vírgula 2 4 3 2 3 2 3" xfId="28978" xr:uid="{00000000-0005-0000-0000-0000615E0000}"/>
    <cellStyle name="Vírgula 2 4 3 2 3 2 4" xfId="42172" xr:uid="{00000000-0005-0000-0000-0000625E0000}"/>
    <cellStyle name="Vírgula 2 4 3 2 3 2 5" xfId="49828" xr:uid="{00000000-0005-0000-0000-0000635E0000}"/>
    <cellStyle name="Vírgula 2 4 3 2 3 3" xfId="6729" xr:uid="{00000000-0005-0000-0000-0000645E0000}"/>
    <cellStyle name="Vírgula 2 4 3 2 3 3 2" xfId="31729" xr:uid="{00000000-0005-0000-0000-0000655E0000}"/>
    <cellStyle name="Vírgula 2 4 3 2 3 3 3" xfId="45222" xr:uid="{00000000-0005-0000-0000-0000665E0000}"/>
    <cellStyle name="Vírgula 2 4 3 2 3 4" xfId="15106" xr:uid="{00000000-0005-0000-0000-0000675E0000}"/>
    <cellStyle name="Vírgula 2 4 3 2 3 5" xfId="18980" xr:uid="{00000000-0005-0000-0000-0000685E0000}"/>
    <cellStyle name="Vírgula 2 4 3 2 3 6" xfId="21014" xr:uid="{00000000-0005-0000-0000-0000695E0000}"/>
    <cellStyle name="Vírgula 2 4 3 2 3 7" xfId="23028" xr:uid="{00000000-0005-0000-0000-00006A5E0000}"/>
    <cellStyle name="Vírgula 2 4 3 2 3 8" xfId="26227" xr:uid="{00000000-0005-0000-0000-00006B5E0000}"/>
    <cellStyle name="Vírgula 2 4 3 2 3 9" xfId="38550" xr:uid="{00000000-0005-0000-0000-00006C5E0000}"/>
    <cellStyle name="Vírgula 2 4 3 2 4" xfId="7430" xr:uid="{00000000-0005-0000-0000-00006D5E0000}"/>
    <cellStyle name="Vírgula 2 4 3 2 4 2" xfId="12198" xr:uid="{00000000-0005-0000-0000-00006E5E0000}"/>
    <cellStyle name="Vírgula 2 4 3 2 4 2 2" xfId="34478" xr:uid="{00000000-0005-0000-0000-00006F5E0000}"/>
    <cellStyle name="Vírgula 2 4 3 2 4 2 3" xfId="28976" xr:uid="{00000000-0005-0000-0000-0000705E0000}"/>
    <cellStyle name="Vírgula 2 4 3 2 4 2 4" xfId="42170" xr:uid="{00000000-0005-0000-0000-0000715E0000}"/>
    <cellStyle name="Vírgula 2 4 3 2 4 2 5" xfId="53089" xr:uid="{00000000-0005-0000-0000-0000725E0000}"/>
    <cellStyle name="Vírgula 2 4 3 2 4 3" xfId="16424" xr:uid="{00000000-0005-0000-0000-0000735E0000}"/>
    <cellStyle name="Vírgula 2 4 3 2 4 3 2" xfId="31727" xr:uid="{00000000-0005-0000-0000-0000745E0000}"/>
    <cellStyle name="Vírgula 2 4 3 2 4 4" xfId="26225" xr:uid="{00000000-0005-0000-0000-0000755E0000}"/>
    <cellStyle name="Vírgula 2 4 3 2 4 5" xfId="38548" xr:uid="{00000000-0005-0000-0000-0000765E0000}"/>
    <cellStyle name="Vírgula 2 4 3 2 4 6" xfId="48330" xr:uid="{00000000-0005-0000-0000-0000775E0000}"/>
    <cellStyle name="Vírgula 2 4 3 2 5" xfId="5139" xr:uid="{00000000-0005-0000-0000-0000785E0000}"/>
    <cellStyle name="Vírgula 2 4 3 2 5 2" xfId="11506" xr:uid="{00000000-0005-0000-0000-0000795E0000}"/>
    <cellStyle name="Vírgula 2 4 3 2 5 2 2" xfId="33335" xr:uid="{00000000-0005-0000-0000-00007A5E0000}"/>
    <cellStyle name="Vírgula 2 4 3 2 5 2 3" xfId="41027" xr:uid="{00000000-0005-0000-0000-00007B5E0000}"/>
    <cellStyle name="Vírgula 2 4 3 2 5 2 4" xfId="52488" xr:uid="{00000000-0005-0000-0000-00007C5E0000}"/>
    <cellStyle name="Vírgula 2 4 3 2 5 3" xfId="27833" xr:uid="{00000000-0005-0000-0000-00007D5E0000}"/>
    <cellStyle name="Vírgula 2 4 3 2 5 4" xfId="37156" xr:uid="{00000000-0005-0000-0000-00007E5E0000}"/>
    <cellStyle name="Vírgula 2 4 3 2 5 5" xfId="51147" xr:uid="{00000000-0005-0000-0000-00007F5E0000}"/>
    <cellStyle name="Vírgula 2 4 3 2 6" xfId="10809" xr:uid="{00000000-0005-0000-0000-0000805E0000}"/>
    <cellStyle name="Vírgula 2 4 3 2 6 2" xfId="30584" xr:uid="{00000000-0005-0000-0000-0000815E0000}"/>
    <cellStyle name="Vírgula 2 4 3 2 6 3" xfId="40270" xr:uid="{00000000-0005-0000-0000-0000825E0000}"/>
    <cellStyle name="Vírgula 2 4 3 2 6 4" xfId="51741" xr:uid="{00000000-0005-0000-0000-0000835E0000}"/>
    <cellStyle name="Vírgula 2 4 3 2 7" xfId="13464" xr:uid="{00000000-0005-0000-0000-0000845E0000}"/>
    <cellStyle name="Vírgula 2 4 3 2 7 2" xfId="43724" xr:uid="{00000000-0005-0000-0000-0000855E0000}"/>
    <cellStyle name="Vírgula 2 4 3 2 8" xfId="15104" xr:uid="{00000000-0005-0000-0000-0000865E0000}"/>
    <cellStyle name="Vírgula 2 4 3 2 9" xfId="21012" xr:uid="{00000000-0005-0000-0000-0000875E0000}"/>
    <cellStyle name="Vírgula 2 4 3 3" xfId="1394" xr:uid="{00000000-0005-0000-0000-0000885E0000}"/>
    <cellStyle name="Vírgula 2 4 3 3 10" xfId="25032" xr:uid="{00000000-0005-0000-0000-0000895E0000}"/>
    <cellStyle name="Vírgula 2 4 3 3 11" xfId="36597" xr:uid="{00000000-0005-0000-0000-00008A5E0000}"/>
    <cellStyle name="Vírgula 2 4 3 3 12" xfId="46950" xr:uid="{00000000-0005-0000-0000-00008B5E0000}"/>
    <cellStyle name="Vírgula 2 4 3 3 13" xfId="54882" xr:uid="{00000000-0005-0000-0000-00008C5E0000}"/>
    <cellStyle name="Vírgula 2 4 3 3 14" xfId="3501" xr:uid="{00000000-0005-0000-0000-00008D5E0000}"/>
    <cellStyle name="Vírgula 2 4 3 3 2" xfId="2306" xr:uid="{00000000-0005-0000-0000-00008E5E0000}"/>
    <cellStyle name="Vírgula 2 4 3 3 2 10" xfId="47857" xr:uid="{00000000-0005-0000-0000-00008F5E0000}"/>
    <cellStyle name="Vírgula 2 4 3 3 2 11" xfId="55783" xr:uid="{00000000-0005-0000-0000-0000905E0000}"/>
    <cellStyle name="Vírgula 2 4 3 3 2 12" xfId="3502" xr:uid="{00000000-0005-0000-0000-0000915E0000}"/>
    <cellStyle name="Vírgula 2 4 3 3 2 2" xfId="9156" xr:uid="{00000000-0005-0000-0000-0000925E0000}"/>
    <cellStyle name="Vírgula 2 4 3 3 2 2 2" xfId="17225" xr:uid="{00000000-0005-0000-0000-0000935E0000}"/>
    <cellStyle name="Vírgula 2 4 3 3 2 2 2 2" xfId="34482" xr:uid="{00000000-0005-0000-0000-0000945E0000}"/>
    <cellStyle name="Vírgula 2 4 3 3 2 2 3" xfId="20078" xr:uid="{00000000-0005-0000-0000-0000955E0000}"/>
    <cellStyle name="Vírgula 2 4 3 3 2 2 4" xfId="28980" xr:uid="{00000000-0005-0000-0000-0000965E0000}"/>
    <cellStyle name="Vírgula 2 4 3 3 2 2 5" xfId="42174" xr:uid="{00000000-0005-0000-0000-0000975E0000}"/>
    <cellStyle name="Vírgula 2 4 3 3 2 2 6" xfId="50056" xr:uid="{00000000-0005-0000-0000-0000985E0000}"/>
    <cellStyle name="Vírgula 2 4 3 3 2 3" xfId="6957" xr:uid="{00000000-0005-0000-0000-0000995E0000}"/>
    <cellStyle name="Vírgula 2 4 3 3 2 3 2" xfId="10614" xr:uid="{00000000-0005-0000-0000-00009A5E0000}"/>
    <cellStyle name="Vírgula 2 4 3 3 2 3 3" xfId="31731" xr:uid="{00000000-0005-0000-0000-00009B5E0000}"/>
    <cellStyle name="Vírgula 2 4 3 3 2 3 4" xfId="45450" xr:uid="{00000000-0005-0000-0000-00009C5E0000}"/>
    <cellStyle name="Vírgula 2 4 3 3 2 4" xfId="15108" xr:uid="{00000000-0005-0000-0000-00009D5E0000}"/>
    <cellStyle name="Vírgula 2 4 3 3 2 5" xfId="18336" xr:uid="{00000000-0005-0000-0000-00009E5E0000}"/>
    <cellStyle name="Vírgula 2 4 3 3 2 6" xfId="21016" xr:uid="{00000000-0005-0000-0000-00009F5E0000}"/>
    <cellStyle name="Vírgula 2 4 3 3 2 7" xfId="23030" xr:uid="{00000000-0005-0000-0000-0000A05E0000}"/>
    <cellStyle name="Vírgula 2 4 3 3 2 8" xfId="26229" xr:uid="{00000000-0005-0000-0000-0000A15E0000}"/>
    <cellStyle name="Vírgula 2 4 3 3 2 9" xfId="38552" xr:uid="{00000000-0005-0000-0000-0000A25E0000}"/>
    <cellStyle name="Vírgula 2 4 3 3 3" xfId="8285" xr:uid="{00000000-0005-0000-0000-0000A35E0000}"/>
    <cellStyle name="Vírgula 2 4 3 3 3 2" xfId="12199" xr:uid="{00000000-0005-0000-0000-0000A45E0000}"/>
    <cellStyle name="Vírgula 2 4 3 3 3 2 2" xfId="34481" xr:uid="{00000000-0005-0000-0000-0000A55E0000}"/>
    <cellStyle name="Vírgula 2 4 3 3 3 2 3" xfId="28979" xr:uid="{00000000-0005-0000-0000-0000A65E0000}"/>
    <cellStyle name="Vírgula 2 4 3 3 3 2 4" xfId="42173" xr:uid="{00000000-0005-0000-0000-0000A75E0000}"/>
    <cellStyle name="Vírgula 2 4 3 3 3 2 5" xfId="53090" xr:uid="{00000000-0005-0000-0000-0000A85E0000}"/>
    <cellStyle name="Vírgula 2 4 3 3 3 3" xfId="13282" xr:uid="{00000000-0005-0000-0000-0000A95E0000}"/>
    <cellStyle name="Vírgula 2 4 3 3 3 3 2" xfId="31730" xr:uid="{00000000-0005-0000-0000-0000AA5E0000}"/>
    <cellStyle name="Vírgula 2 4 3 3 3 4" xfId="19208" xr:uid="{00000000-0005-0000-0000-0000AB5E0000}"/>
    <cellStyle name="Vírgula 2 4 3 3 3 5" xfId="26228" xr:uid="{00000000-0005-0000-0000-0000AC5E0000}"/>
    <cellStyle name="Vírgula 2 4 3 3 3 6" xfId="38551" xr:uid="{00000000-0005-0000-0000-0000AD5E0000}"/>
    <cellStyle name="Vírgula 2 4 3 3 3 7" xfId="49185" xr:uid="{00000000-0005-0000-0000-0000AE5E0000}"/>
    <cellStyle name="Vírgula 2 4 3 3 4" xfId="6054" xr:uid="{00000000-0005-0000-0000-0000AF5E0000}"/>
    <cellStyle name="Vírgula 2 4 3 3 4 2" xfId="11734" xr:uid="{00000000-0005-0000-0000-0000B05E0000}"/>
    <cellStyle name="Vírgula 2 4 3 3 4 2 2" xfId="33563" xr:uid="{00000000-0005-0000-0000-0000B15E0000}"/>
    <cellStyle name="Vírgula 2 4 3 3 4 2 3" xfId="41255" xr:uid="{00000000-0005-0000-0000-0000B25E0000}"/>
    <cellStyle name="Vírgula 2 4 3 3 4 2 4" xfId="52716" xr:uid="{00000000-0005-0000-0000-0000B35E0000}"/>
    <cellStyle name="Vírgula 2 4 3 3 4 3" xfId="28061" xr:uid="{00000000-0005-0000-0000-0000B45E0000}"/>
    <cellStyle name="Vírgula 2 4 3 3 4 4" xfId="37384" xr:uid="{00000000-0005-0000-0000-0000B55E0000}"/>
    <cellStyle name="Vírgula 2 4 3 3 4 5" xfId="50566" xr:uid="{00000000-0005-0000-0000-0000B65E0000}"/>
    <cellStyle name="Vírgula 2 4 3 3 5" xfId="10990" xr:uid="{00000000-0005-0000-0000-0000B75E0000}"/>
    <cellStyle name="Vírgula 2 4 3 3 5 2" xfId="30812" xr:uid="{00000000-0005-0000-0000-0000B85E0000}"/>
    <cellStyle name="Vírgula 2 4 3 3 5 3" xfId="40498" xr:uid="{00000000-0005-0000-0000-0000B95E0000}"/>
    <cellStyle name="Vírgula 2 4 3 3 5 4" xfId="51969" xr:uid="{00000000-0005-0000-0000-0000BA5E0000}"/>
    <cellStyle name="Vírgula 2 4 3 3 6" xfId="14205" xr:uid="{00000000-0005-0000-0000-0000BB5E0000}"/>
    <cellStyle name="Vírgula 2 4 3 3 6 2" xfId="44579" xr:uid="{00000000-0005-0000-0000-0000BC5E0000}"/>
    <cellStyle name="Vírgula 2 4 3 3 7" xfId="15107" xr:uid="{00000000-0005-0000-0000-0000BD5E0000}"/>
    <cellStyle name="Vírgula 2 4 3 3 8" xfId="21015" xr:uid="{00000000-0005-0000-0000-0000BE5E0000}"/>
    <cellStyle name="Vírgula 2 4 3 3 9" xfId="23029" xr:uid="{00000000-0005-0000-0000-0000BF5E0000}"/>
    <cellStyle name="Vírgula 2 4 3 4" xfId="902" xr:uid="{00000000-0005-0000-0000-0000C05E0000}"/>
    <cellStyle name="Vírgula 2 4 3 4 10" xfId="36057" xr:uid="{00000000-0005-0000-0000-0000C15E0000}"/>
    <cellStyle name="Vírgula 2 4 3 4 11" xfId="46458" xr:uid="{00000000-0005-0000-0000-0000C25E0000}"/>
    <cellStyle name="Vírgula 2 4 3 4 12" xfId="54390" xr:uid="{00000000-0005-0000-0000-0000C35E0000}"/>
    <cellStyle name="Vírgula 2 4 3 4 13" xfId="3503" xr:uid="{00000000-0005-0000-0000-0000C45E0000}"/>
    <cellStyle name="Vírgula 2 4 3 4 2" xfId="1850" xr:uid="{00000000-0005-0000-0000-0000C55E0000}"/>
    <cellStyle name="Vírgula 2 4 3 4 2 10" xfId="47401" xr:uid="{00000000-0005-0000-0000-0000C65E0000}"/>
    <cellStyle name="Vírgula 2 4 3 4 2 11" xfId="55327" xr:uid="{00000000-0005-0000-0000-0000C75E0000}"/>
    <cellStyle name="Vírgula 2 4 3 4 2 12" xfId="3504" xr:uid="{00000000-0005-0000-0000-0000C85E0000}"/>
    <cellStyle name="Vírgula 2 4 3 4 2 2" xfId="8700" xr:uid="{00000000-0005-0000-0000-0000C95E0000}"/>
    <cellStyle name="Vírgula 2 4 3 4 2 2 2" xfId="17226" xr:uid="{00000000-0005-0000-0000-0000CA5E0000}"/>
    <cellStyle name="Vírgula 2 4 3 4 2 2 2 2" xfId="34484" xr:uid="{00000000-0005-0000-0000-0000CB5E0000}"/>
    <cellStyle name="Vírgula 2 4 3 4 2 2 3" xfId="19622" xr:uid="{00000000-0005-0000-0000-0000CC5E0000}"/>
    <cellStyle name="Vírgula 2 4 3 4 2 2 4" xfId="28982" xr:uid="{00000000-0005-0000-0000-0000CD5E0000}"/>
    <cellStyle name="Vírgula 2 4 3 4 2 2 5" xfId="42176" xr:uid="{00000000-0005-0000-0000-0000CE5E0000}"/>
    <cellStyle name="Vírgula 2 4 3 4 2 2 6" xfId="49600" xr:uid="{00000000-0005-0000-0000-0000CF5E0000}"/>
    <cellStyle name="Vírgula 2 4 3 4 2 3" xfId="6501" xr:uid="{00000000-0005-0000-0000-0000D05E0000}"/>
    <cellStyle name="Vírgula 2 4 3 4 2 3 2" xfId="10003" xr:uid="{00000000-0005-0000-0000-0000D15E0000}"/>
    <cellStyle name="Vírgula 2 4 3 4 2 3 3" xfId="31733" xr:uid="{00000000-0005-0000-0000-0000D25E0000}"/>
    <cellStyle name="Vírgula 2 4 3 4 2 3 4" xfId="44994" xr:uid="{00000000-0005-0000-0000-0000D35E0000}"/>
    <cellStyle name="Vírgula 2 4 3 4 2 4" xfId="15110" xr:uid="{00000000-0005-0000-0000-0000D45E0000}"/>
    <cellStyle name="Vírgula 2 4 3 4 2 5" xfId="17994" xr:uid="{00000000-0005-0000-0000-0000D55E0000}"/>
    <cellStyle name="Vírgula 2 4 3 4 2 6" xfId="21018" xr:uid="{00000000-0005-0000-0000-0000D65E0000}"/>
    <cellStyle name="Vírgula 2 4 3 4 2 7" xfId="23032" xr:uid="{00000000-0005-0000-0000-0000D75E0000}"/>
    <cellStyle name="Vírgula 2 4 3 4 2 8" xfId="26231" xr:uid="{00000000-0005-0000-0000-0000D85E0000}"/>
    <cellStyle name="Vírgula 2 4 3 4 2 9" xfId="38554" xr:uid="{00000000-0005-0000-0000-0000D95E0000}"/>
    <cellStyle name="Vírgula 2 4 3 4 3" xfId="7829" xr:uid="{00000000-0005-0000-0000-0000DA5E0000}"/>
    <cellStyle name="Vírgula 2 4 3 4 3 2" xfId="12200" xr:uid="{00000000-0005-0000-0000-0000DB5E0000}"/>
    <cellStyle name="Vírgula 2 4 3 4 3 2 2" xfId="34483" xr:uid="{00000000-0005-0000-0000-0000DC5E0000}"/>
    <cellStyle name="Vírgula 2 4 3 4 3 2 3" xfId="42175" xr:uid="{00000000-0005-0000-0000-0000DD5E0000}"/>
    <cellStyle name="Vírgula 2 4 3 4 3 2 4" xfId="53091" xr:uid="{00000000-0005-0000-0000-0000DE5E0000}"/>
    <cellStyle name="Vírgula 2 4 3 4 3 3" xfId="18752" xr:uid="{00000000-0005-0000-0000-0000DF5E0000}"/>
    <cellStyle name="Vírgula 2 4 3 4 3 4" xfId="28981" xr:uid="{00000000-0005-0000-0000-0000E05E0000}"/>
    <cellStyle name="Vírgula 2 4 3 4 3 5" xfId="38553" xr:uid="{00000000-0005-0000-0000-0000E15E0000}"/>
    <cellStyle name="Vírgula 2 4 3 4 3 6" xfId="48729" xr:uid="{00000000-0005-0000-0000-0000E25E0000}"/>
    <cellStyle name="Vírgula 2 4 3 4 4" xfId="5562" xr:uid="{00000000-0005-0000-0000-0000E35E0000}"/>
    <cellStyle name="Vírgula 2 4 3 4 4 2" xfId="9829" xr:uid="{00000000-0005-0000-0000-0000E45E0000}"/>
    <cellStyle name="Vírgula 2 4 3 4 4 3" xfId="31732" xr:uid="{00000000-0005-0000-0000-0000E55E0000}"/>
    <cellStyle name="Vírgula 2 4 3 4 4 4" xfId="40042" xr:uid="{00000000-0005-0000-0000-0000E65E0000}"/>
    <cellStyle name="Vírgula 2 4 3 4 4 5" xfId="51513" xr:uid="{00000000-0005-0000-0000-0000E75E0000}"/>
    <cellStyle name="Vírgula 2 4 3 4 5" xfId="13749" xr:uid="{00000000-0005-0000-0000-0000E85E0000}"/>
    <cellStyle name="Vírgula 2 4 3 4 5 2" xfId="44123" xr:uid="{00000000-0005-0000-0000-0000E95E0000}"/>
    <cellStyle name="Vírgula 2 4 3 4 6" xfId="15109" xr:uid="{00000000-0005-0000-0000-0000EA5E0000}"/>
    <cellStyle name="Vírgula 2 4 3 4 7" xfId="21017" xr:uid="{00000000-0005-0000-0000-0000EB5E0000}"/>
    <cellStyle name="Vírgula 2 4 3 4 8" xfId="23031" xr:uid="{00000000-0005-0000-0000-0000EC5E0000}"/>
    <cellStyle name="Vírgula 2 4 3 4 9" xfId="26230" xr:uid="{00000000-0005-0000-0000-0000ED5E0000}"/>
    <cellStyle name="Vírgula 2 4 3 5" xfId="674" xr:uid="{00000000-0005-0000-0000-0000EE5E0000}"/>
    <cellStyle name="Vírgula 2 4 3 5 10" xfId="46230" xr:uid="{00000000-0005-0000-0000-0000EF5E0000}"/>
    <cellStyle name="Vírgula 2 4 3 5 11" xfId="54162" xr:uid="{00000000-0005-0000-0000-0000F05E0000}"/>
    <cellStyle name="Vírgula 2 4 3 5 12" xfId="3505" xr:uid="{00000000-0005-0000-0000-0000F15E0000}"/>
    <cellStyle name="Vírgula 2 4 3 5 2" xfId="7601" xr:uid="{00000000-0005-0000-0000-0000F25E0000}"/>
    <cellStyle name="Vírgula 2 4 3 5 2 2" xfId="17227" xr:uid="{00000000-0005-0000-0000-0000F35E0000}"/>
    <cellStyle name="Vírgula 2 4 3 5 2 2 2" xfId="34485" xr:uid="{00000000-0005-0000-0000-0000F45E0000}"/>
    <cellStyle name="Vírgula 2 4 3 5 2 3" xfId="19394" xr:uid="{00000000-0005-0000-0000-0000F55E0000}"/>
    <cellStyle name="Vírgula 2 4 3 5 2 4" xfId="28983" xr:uid="{00000000-0005-0000-0000-0000F65E0000}"/>
    <cellStyle name="Vírgula 2 4 3 5 2 5" xfId="42177" xr:uid="{00000000-0005-0000-0000-0000F75E0000}"/>
    <cellStyle name="Vírgula 2 4 3 5 2 6" xfId="48501" xr:uid="{00000000-0005-0000-0000-0000F85E0000}"/>
    <cellStyle name="Vírgula 2 4 3 5 3" xfId="5334" xr:uid="{00000000-0005-0000-0000-0000F95E0000}"/>
    <cellStyle name="Vírgula 2 4 3 5 3 2" xfId="9461" xr:uid="{00000000-0005-0000-0000-0000FA5E0000}"/>
    <cellStyle name="Vírgula 2 4 3 5 3 3" xfId="31734" xr:uid="{00000000-0005-0000-0000-0000FB5E0000}"/>
    <cellStyle name="Vírgula 2 4 3 5 3 4" xfId="43895" xr:uid="{00000000-0005-0000-0000-0000FC5E0000}"/>
    <cellStyle name="Vírgula 2 4 3 5 4" xfId="15111" xr:uid="{00000000-0005-0000-0000-0000FD5E0000}"/>
    <cellStyle name="Vírgula 2 4 3 5 5" xfId="17877" xr:uid="{00000000-0005-0000-0000-0000FE5E0000}"/>
    <cellStyle name="Vírgula 2 4 3 5 6" xfId="21019" xr:uid="{00000000-0005-0000-0000-0000FF5E0000}"/>
    <cellStyle name="Vírgula 2 4 3 5 7" xfId="23033" xr:uid="{00000000-0005-0000-0000-0000005F0000}"/>
    <cellStyle name="Vírgula 2 4 3 5 8" xfId="26232" xr:uid="{00000000-0005-0000-0000-0000015F0000}"/>
    <cellStyle name="Vírgula 2 4 3 5 9" xfId="38555" xr:uid="{00000000-0005-0000-0000-0000025F0000}"/>
    <cellStyle name="Vírgula 2 4 3 6" xfId="1622" xr:uid="{00000000-0005-0000-0000-0000035F0000}"/>
    <cellStyle name="Vírgula 2 4 3 6 2" xfId="8472" xr:uid="{00000000-0005-0000-0000-0000045F0000}"/>
    <cellStyle name="Vírgula 2 4 3 6 2 2" xfId="34477" xr:uid="{00000000-0005-0000-0000-0000055F0000}"/>
    <cellStyle name="Vírgula 2 4 3 6 2 3" xfId="28975" xr:uid="{00000000-0005-0000-0000-0000065F0000}"/>
    <cellStyle name="Vírgula 2 4 3 6 2 4" xfId="42169" xr:uid="{00000000-0005-0000-0000-0000075F0000}"/>
    <cellStyle name="Vírgula 2 4 3 6 2 5" xfId="49372" xr:uid="{00000000-0005-0000-0000-0000085F0000}"/>
    <cellStyle name="Vírgula 2 4 3 6 3" xfId="10356" xr:uid="{00000000-0005-0000-0000-0000095F0000}"/>
    <cellStyle name="Vírgula 2 4 3 6 3 2" xfId="31726" xr:uid="{00000000-0005-0000-0000-00000A5F0000}"/>
    <cellStyle name="Vírgula 2 4 3 6 3 3" xfId="44766" xr:uid="{00000000-0005-0000-0000-00000B5F0000}"/>
    <cellStyle name="Vírgula 2 4 3 6 4" xfId="18524" xr:uid="{00000000-0005-0000-0000-00000C5F0000}"/>
    <cellStyle name="Vírgula 2 4 3 6 5" xfId="26224" xr:uid="{00000000-0005-0000-0000-00000D5F0000}"/>
    <cellStyle name="Vírgula 2 4 3 6 6" xfId="38547" xr:uid="{00000000-0005-0000-0000-00000E5F0000}"/>
    <cellStyle name="Vírgula 2 4 3 6 7" xfId="47173" xr:uid="{00000000-0005-0000-0000-00000F5F0000}"/>
    <cellStyle name="Vírgula 2 4 3 6 8" xfId="55099" xr:uid="{00000000-0005-0000-0000-0000105F0000}"/>
    <cellStyle name="Vírgula 2 4 3 6 9" xfId="6273" xr:uid="{00000000-0005-0000-0000-0000115F0000}"/>
    <cellStyle name="Vírgula 2 4 3 7" xfId="7201" xr:uid="{00000000-0005-0000-0000-0000125F0000}"/>
    <cellStyle name="Vírgula 2 4 3 7 2" xfId="11278" xr:uid="{00000000-0005-0000-0000-0000135F0000}"/>
    <cellStyle name="Vírgula 2 4 3 7 2 2" xfId="33107" xr:uid="{00000000-0005-0000-0000-0000145F0000}"/>
    <cellStyle name="Vírgula 2 4 3 7 2 3" xfId="40799" xr:uid="{00000000-0005-0000-0000-0000155F0000}"/>
    <cellStyle name="Vírgula 2 4 3 7 2 4" xfId="52260" xr:uid="{00000000-0005-0000-0000-0000165F0000}"/>
    <cellStyle name="Vírgula 2 4 3 7 3" xfId="27605" xr:uid="{00000000-0005-0000-0000-0000175F0000}"/>
    <cellStyle name="Vírgula 2 4 3 7 4" xfId="36928" xr:uid="{00000000-0005-0000-0000-0000185F0000}"/>
    <cellStyle name="Vírgula 2 4 3 7 5" xfId="48101" xr:uid="{00000000-0005-0000-0000-0000195F0000}"/>
    <cellStyle name="Vírgula 2 4 3 8" xfId="4861" xr:uid="{00000000-0005-0000-0000-00001A5F0000}"/>
    <cellStyle name="Vírgula 2 4 3 8 2" xfId="9500" xr:uid="{00000000-0005-0000-0000-00001B5F0000}"/>
    <cellStyle name="Vírgula 2 4 3 8 2 2" xfId="51176" xr:uid="{00000000-0005-0000-0000-00001C5F0000}"/>
    <cellStyle name="Vírgula 2 4 3 8 3" xfId="30356" xr:uid="{00000000-0005-0000-0000-00001D5F0000}"/>
    <cellStyle name="Vírgula 2 4 3 8 4" xfId="39814" xr:uid="{00000000-0005-0000-0000-00001E5F0000}"/>
    <cellStyle name="Vírgula 2 4 3 8 5" xfId="50198" xr:uid="{00000000-0005-0000-0000-00001F5F0000}"/>
    <cellStyle name="Vírgula 2 4 3 9" xfId="10071" xr:uid="{00000000-0005-0000-0000-0000205F0000}"/>
    <cellStyle name="Vírgula 2 4 3 9 2" xfId="43493" xr:uid="{00000000-0005-0000-0000-0000215F0000}"/>
    <cellStyle name="Vírgula 2 4 3 9 3" xfId="50335" xr:uid="{00000000-0005-0000-0000-0000225F0000}"/>
    <cellStyle name="Vírgula 2 4 4" xfId="129" xr:uid="{00000000-0005-0000-0000-0000235F0000}"/>
    <cellStyle name="Vírgula 2 4 4 10" xfId="15112" xr:uid="{00000000-0005-0000-0000-0000245F0000}"/>
    <cellStyle name="Vírgula 2 4 4 11" xfId="21020" xr:uid="{00000000-0005-0000-0000-0000255F0000}"/>
    <cellStyle name="Vírgula 2 4 4 12" xfId="23034" xr:uid="{00000000-0005-0000-0000-0000265F0000}"/>
    <cellStyle name="Vírgula 2 4 4 13" xfId="24411" xr:uid="{00000000-0005-0000-0000-0000275F0000}"/>
    <cellStyle name="Vírgula 2 4 4 14" xfId="35988" xr:uid="{00000000-0005-0000-0000-0000285F0000}"/>
    <cellStyle name="Vírgula 2 4 4 15" xfId="45686" xr:uid="{00000000-0005-0000-0000-0000295F0000}"/>
    <cellStyle name="Vírgula 2 4 4 16" xfId="53619" xr:uid="{00000000-0005-0000-0000-00002A5F0000}"/>
    <cellStyle name="Vírgula 2 4 4 17" xfId="3506" xr:uid="{00000000-0005-0000-0000-00002B5F0000}"/>
    <cellStyle name="Vírgula 2 4 4 2" xfId="410" xr:uid="{00000000-0005-0000-0000-00002C5F0000}"/>
    <cellStyle name="Vírgula 2 4 4 2 10" xfId="24687" xr:uid="{00000000-0005-0000-0000-00002D5F0000}"/>
    <cellStyle name="Vírgula 2 4 4 2 11" xfId="36252" xr:uid="{00000000-0005-0000-0000-00002E5F0000}"/>
    <cellStyle name="Vírgula 2 4 4 2 12" xfId="45966" xr:uid="{00000000-0005-0000-0000-00002F5F0000}"/>
    <cellStyle name="Vírgula 2 4 4 2 13" xfId="53898" xr:uid="{00000000-0005-0000-0000-0000305F0000}"/>
    <cellStyle name="Vírgula 2 4 4 2 14" xfId="3507" xr:uid="{00000000-0005-0000-0000-0000315F0000}"/>
    <cellStyle name="Vírgula 2 4 4 2 2" xfId="1085" xr:uid="{00000000-0005-0000-0000-0000325F0000}"/>
    <cellStyle name="Vírgula 2 4 4 2 2 10" xfId="46641" xr:uid="{00000000-0005-0000-0000-0000335F0000}"/>
    <cellStyle name="Vírgula 2 4 4 2 2 11" xfId="54573" xr:uid="{00000000-0005-0000-0000-0000345F0000}"/>
    <cellStyle name="Vírgula 2 4 4 2 2 12" xfId="3508" xr:uid="{00000000-0005-0000-0000-0000355F0000}"/>
    <cellStyle name="Vírgula 2 4 4 2 2 2" xfId="8000" xr:uid="{00000000-0005-0000-0000-0000365F0000}"/>
    <cellStyle name="Vírgula 2 4 4 2 2 2 2" xfId="17228" xr:uid="{00000000-0005-0000-0000-0000375F0000}"/>
    <cellStyle name="Vírgula 2 4 4 2 2 2 2 2" xfId="34488" xr:uid="{00000000-0005-0000-0000-0000385F0000}"/>
    <cellStyle name="Vírgula 2 4 4 2 2 2 3" xfId="19793" xr:uid="{00000000-0005-0000-0000-0000395F0000}"/>
    <cellStyle name="Vírgula 2 4 4 2 2 2 4" xfId="28986" xr:uid="{00000000-0005-0000-0000-00003A5F0000}"/>
    <cellStyle name="Vírgula 2 4 4 2 2 2 5" xfId="42180" xr:uid="{00000000-0005-0000-0000-00003B5F0000}"/>
    <cellStyle name="Vírgula 2 4 4 2 2 2 6" xfId="48900" xr:uid="{00000000-0005-0000-0000-00003C5F0000}"/>
    <cellStyle name="Vírgula 2 4 4 2 2 3" xfId="5745" xr:uid="{00000000-0005-0000-0000-00003D5F0000}"/>
    <cellStyle name="Vírgula 2 4 4 2 2 3 2" xfId="10668" xr:uid="{00000000-0005-0000-0000-00003E5F0000}"/>
    <cellStyle name="Vírgula 2 4 4 2 2 3 3" xfId="31737" xr:uid="{00000000-0005-0000-0000-00003F5F0000}"/>
    <cellStyle name="Vírgula 2 4 4 2 2 3 4" xfId="44294" xr:uid="{00000000-0005-0000-0000-0000405F0000}"/>
    <cellStyle name="Vírgula 2 4 4 2 2 4" xfId="15114" xr:uid="{00000000-0005-0000-0000-0000415F0000}"/>
    <cellStyle name="Vírgula 2 4 4 2 2 5" xfId="18108" xr:uid="{00000000-0005-0000-0000-0000425F0000}"/>
    <cellStyle name="Vírgula 2 4 4 2 2 6" xfId="21022" xr:uid="{00000000-0005-0000-0000-0000435F0000}"/>
    <cellStyle name="Vírgula 2 4 4 2 2 7" xfId="23036" xr:uid="{00000000-0005-0000-0000-0000445F0000}"/>
    <cellStyle name="Vírgula 2 4 4 2 2 8" xfId="26235" xr:uid="{00000000-0005-0000-0000-0000455F0000}"/>
    <cellStyle name="Vírgula 2 4 4 2 2 9" xfId="38558" xr:uid="{00000000-0005-0000-0000-0000465F0000}"/>
    <cellStyle name="Vírgula 2 4 4 2 3" xfId="2021" xr:uid="{00000000-0005-0000-0000-0000475F0000}"/>
    <cellStyle name="Vírgula 2 4 4 2 3 2" xfId="8871" xr:uid="{00000000-0005-0000-0000-0000485F0000}"/>
    <cellStyle name="Vírgula 2 4 4 2 3 2 2" xfId="34487" xr:uid="{00000000-0005-0000-0000-0000495F0000}"/>
    <cellStyle name="Vírgula 2 4 4 2 3 2 3" xfId="28985" xr:uid="{00000000-0005-0000-0000-00004A5F0000}"/>
    <cellStyle name="Vírgula 2 4 4 2 3 2 4" xfId="42179" xr:uid="{00000000-0005-0000-0000-00004B5F0000}"/>
    <cellStyle name="Vírgula 2 4 4 2 3 2 5" xfId="49771" xr:uid="{00000000-0005-0000-0000-00004C5F0000}"/>
    <cellStyle name="Vírgula 2 4 4 2 3 3" xfId="16793" xr:uid="{00000000-0005-0000-0000-00004D5F0000}"/>
    <cellStyle name="Vírgula 2 4 4 2 3 3 2" xfId="31736" xr:uid="{00000000-0005-0000-0000-00004E5F0000}"/>
    <cellStyle name="Vírgula 2 4 4 2 3 3 3" xfId="45165" xr:uid="{00000000-0005-0000-0000-00004F5F0000}"/>
    <cellStyle name="Vírgula 2 4 4 2 3 4" xfId="18923" xr:uid="{00000000-0005-0000-0000-0000505F0000}"/>
    <cellStyle name="Vírgula 2 4 4 2 3 5" xfId="26234" xr:uid="{00000000-0005-0000-0000-0000515F0000}"/>
    <cellStyle name="Vírgula 2 4 4 2 3 6" xfId="38557" xr:uid="{00000000-0005-0000-0000-0000525F0000}"/>
    <cellStyle name="Vírgula 2 4 4 2 3 7" xfId="47572" xr:uid="{00000000-0005-0000-0000-0000535F0000}"/>
    <cellStyle name="Vírgula 2 4 4 2 3 8" xfId="55498" xr:uid="{00000000-0005-0000-0000-0000545F0000}"/>
    <cellStyle name="Vírgula 2 4 4 2 3 9" xfId="6672" xr:uid="{00000000-0005-0000-0000-0000555F0000}"/>
    <cellStyle name="Vírgula 2 4 4 2 4" xfId="7373" xr:uid="{00000000-0005-0000-0000-0000565F0000}"/>
    <cellStyle name="Vírgula 2 4 4 2 4 2" xfId="11449" xr:uid="{00000000-0005-0000-0000-0000575F0000}"/>
    <cellStyle name="Vírgula 2 4 4 2 4 2 2" xfId="33278" xr:uid="{00000000-0005-0000-0000-0000585F0000}"/>
    <cellStyle name="Vírgula 2 4 4 2 4 2 3" xfId="40970" xr:uid="{00000000-0005-0000-0000-0000595F0000}"/>
    <cellStyle name="Vírgula 2 4 4 2 4 2 4" xfId="52431" xr:uid="{00000000-0005-0000-0000-00005A5F0000}"/>
    <cellStyle name="Vírgula 2 4 4 2 4 3" xfId="27776" xr:uid="{00000000-0005-0000-0000-00005B5F0000}"/>
    <cellStyle name="Vírgula 2 4 4 2 4 4" xfId="37099" xr:uid="{00000000-0005-0000-0000-00005C5F0000}"/>
    <cellStyle name="Vírgula 2 4 4 2 4 5" xfId="48273" xr:uid="{00000000-0005-0000-0000-00005D5F0000}"/>
    <cellStyle name="Vírgula 2 4 4 2 5" xfId="5070" xr:uid="{00000000-0005-0000-0000-00005E5F0000}"/>
    <cellStyle name="Vírgula 2 4 4 2 5 2" xfId="30527" xr:uid="{00000000-0005-0000-0000-00005F5F0000}"/>
    <cellStyle name="Vírgula 2 4 4 2 5 3" xfId="40213" xr:uid="{00000000-0005-0000-0000-0000605F0000}"/>
    <cellStyle name="Vírgula 2 4 4 2 5 4" xfId="51684" xr:uid="{00000000-0005-0000-0000-0000615F0000}"/>
    <cellStyle name="Vírgula 2 4 4 2 6" xfId="13920" xr:uid="{00000000-0005-0000-0000-0000625F0000}"/>
    <cellStyle name="Vírgula 2 4 4 2 6 2" xfId="43667" xr:uid="{00000000-0005-0000-0000-0000635F0000}"/>
    <cellStyle name="Vírgula 2 4 4 2 7" xfId="15113" xr:uid="{00000000-0005-0000-0000-0000645F0000}"/>
    <cellStyle name="Vírgula 2 4 4 2 8" xfId="21021" xr:uid="{00000000-0005-0000-0000-0000655F0000}"/>
    <cellStyle name="Vírgula 2 4 4 2 9" xfId="23035" xr:uid="{00000000-0005-0000-0000-0000665F0000}"/>
    <cellStyle name="Vírgula 2 4 4 3" xfId="1325" xr:uid="{00000000-0005-0000-0000-0000675F0000}"/>
    <cellStyle name="Vírgula 2 4 4 3 10" xfId="24963" xr:uid="{00000000-0005-0000-0000-0000685F0000}"/>
    <cellStyle name="Vírgula 2 4 4 3 11" xfId="36528" xr:uid="{00000000-0005-0000-0000-0000695F0000}"/>
    <cellStyle name="Vírgula 2 4 4 3 12" xfId="46881" xr:uid="{00000000-0005-0000-0000-00006A5F0000}"/>
    <cellStyle name="Vírgula 2 4 4 3 13" xfId="54813" xr:uid="{00000000-0005-0000-0000-00006B5F0000}"/>
    <cellStyle name="Vírgula 2 4 4 3 14" xfId="3509" xr:uid="{00000000-0005-0000-0000-00006C5F0000}"/>
    <cellStyle name="Vírgula 2 4 4 3 2" xfId="2249" xr:uid="{00000000-0005-0000-0000-00006D5F0000}"/>
    <cellStyle name="Vírgula 2 4 4 3 2 10" xfId="47800" xr:uid="{00000000-0005-0000-0000-00006E5F0000}"/>
    <cellStyle name="Vírgula 2 4 4 3 2 11" xfId="55726" xr:uid="{00000000-0005-0000-0000-00006F5F0000}"/>
    <cellStyle name="Vírgula 2 4 4 3 2 12" xfId="3510" xr:uid="{00000000-0005-0000-0000-0000705F0000}"/>
    <cellStyle name="Vírgula 2 4 4 3 2 2" xfId="9099" xr:uid="{00000000-0005-0000-0000-0000715F0000}"/>
    <cellStyle name="Vírgula 2 4 4 3 2 2 2" xfId="17229" xr:uid="{00000000-0005-0000-0000-0000725F0000}"/>
    <cellStyle name="Vírgula 2 4 4 3 2 2 2 2" xfId="34490" xr:uid="{00000000-0005-0000-0000-0000735F0000}"/>
    <cellStyle name="Vírgula 2 4 4 3 2 2 3" xfId="20021" xr:uid="{00000000-0005-0000-0000-0000745F0000}"/>
    <cellStyle name="Vírgula 2 4 4 3 2 2 4" xfId="28988" xr:uid="{00000000-0005-0000-0000-0000755F0000}"/>
    <cellStyle name="Vírgula 2 4 4 3 2 2 5" xfId="42182" xr:uid="{00000000-0005-0000-0000-0000765F0000}"/>
    <cellStyle name="Vírgula 2 4 4 3 2 2 6" xfId="49999" xr:uid="{00000000-0005-0000-0000-0000775F0000}"/>
    <cellStyle name="Vírgula 2 4 4 3 2 3" xfId="6900" xr:uid="{00000000-0005-0000-0000-0000785F0000}"/>
    <cellStyle name="Vírgula 2 4 4 3 2 3 2" xfId="13145" xr:uid="{00000000-0005-0000-0000-0000795F0000}"/>
    <cellStyle name="Vírgula 2 4 4 3 2 3 3" xfId="31739" xr:uid="{00000000-0005-0000-0000-00007A5F0000}"/>
    <cellStyle name="Vírgula 2 4 4 3 2 3 4" xfId="45393" xr:uid="{00000000-0005-0000-0000-00007B5F0000}"/>
    <cellStyle name="Vírgula 2 4 4 3 2 4" xfId="15116" xr:uid="{00000000-0005-0000-0000-00007C5F0000}"/>
    <cellStyle name="Vírgula 2 4 4 3 2 5" xfId="18279" xr:uid="{00000000-0005-0000-0000-00007D5F0000}"/>
    <cellStyle name="Vírgula 2 4 4 3 2 6" xfId="21024" xr:uid="{00000000-0005-0000-0000-00007E5F0000}"/>
    <cellStyle name="Vírgula 2 4 4 3 2 7" xfId="23038" xr:uid="{00000000-0005-0000-0000-00007F5F0000}"/>
    <cellStyle name="Vírgula 2 4 4 3 2 8" xfId="26237" xr:uid="{00000000-0005-0000-0000-0000805F0000}"/>
    <cellStyle name="Vírgula 2 4 4 3 2 9" xfId="38560" xr:uid="{00000000-0005-0000-0000-0000815F0000}"/>
    <cellStyle name="Vírgula 2 4 4 3 3" xfId="8228" xr:uid="{00000000-0005-0000-0000-0000825F0000}"/>
    <cellStyle name="Vírgula 2 4 4 3 3 2" xfId="12202" xr:uid="{00000000-0005-0000-0000-0000835F0000}"/>
    <cellStyle name="Vírgula 2 4 4 3 3 2 2" xfId="34489" xr:uid="{00000000-0005-0000-0000-0000845F0000}"/>
    <cellStyle name="Vírgula 2 4 4 3 3 2 3" xfId="28987" xr:uid="{00000000-0005-0000-0000-0000855F0000}"/>
    <cellStyle name="Vírgula 2 4 4 3 3 2 4" xfId="42181" xr:uid="{00000000-0005-0000-0000-0000865F0000}"/>
    <cellStyle name="Vírgula 2 4 4 3 3 2 5" xfId="53093" xr:uid="{00000000-0005-0000-0000-0000875F0000}"/>
    <cellStyle name="Vírgula 2 4 4 3 3 3" xfId="9570" xr:uid="{00000000-0005-0000-0000-0000885F0000}"/>
    <cellStyle name="Vírgula 2 4 4 3 3 3 2" xfId="31738" xr:uid="{00000000-0005-0000-0000-0000895F0000}"/>
    <cellStyle name="Vírgula 2 4 4 3 3 4" xfId="19151" xr:uid="{00000000-0005-0000-0000-00008A5F0000}"/>
    <cellStyle name="Vírgula 2 4 4 3 3 5" xfId="26236" xr:uid="{00000000-0005-0000-0000-00008B5F0000}"/>
    <cellStyle name="Vírgula 2 4 4 3 3 6" xfId="38559" xr:uid="{00000000-0005-0000-0000-00008C5F0000}"/>
    <cellStyle name="Vírgula 2 4 4 3 3 7" xfId="49128" xr:uid="{00000000-0005-0000-0000-00008D5F0000}"/>
    <cellStyle name="Vírgula 2 4 4 3 4" xfId="5985" xr:uid="{00000000-0005-0000-0000-00008E5F0000}"/>
    <cellStyle name="Vírgula 2 4 4 3 4 2" xfId="11677" xr:uid="{00000000-0005-0000-0000-00008F5F0000}"/>
    <cellStyle name="Vírgula 2 4 4 3 4 2 2" xfId="33506" xr:uid="{00000000-0005-0000-0000-0000905F0000}"/>
    <cellStyle name="Vírgula 2 4 4 3 4 2 3" xfId="41198" xr:uid="{00000000-0005-0000-0000-0000915F0000}"/>
    <cellStyle name="Vírgula 2 4 4 3 4 2 4" xfId="52659" xr:uid="{00000000-0005-0000-0000-0000925F0000}"/>
    <cellStyle name="Vírgula 2 4 4 3 4 3" xfId="28004" xr:uid="{00000000-0005-0000-0000-0000935F0000}"/>
    <cellStyle name="Vírgula 2 4 4 3 4 4" xfId="37327" xr:uid="{00000000-0005-0000-0000-0000945F0000}"/>
    <cellStyle name="Vírgula 2 4 4 3 4 5" xfId="45606" xr:uid="{00000000-0005-0000-0000-0000955F0000}"/>
    <cellStyle name="Vírgula 2 4 4 3 5" xfId="10933" xr:uid="{00000000-0005-0000-0000-0000965F0000}"/>
    <cellStyle name="Vírgula 2 4 4 3 5 2" xfId="30755" xr:uid="{00000000-0005-0000-0000-0000975F0000}"/>
    <cellStyle name="Vírgula 2 4 4 3 5 3" xfId="40441" xr:uid="{00000000-0005-0000-0000-0000985F0000}"/>
    <cellStyle name="Vírgula 2 4 4 3 5 4" xfId="51912" xr:uid="{00000000-0005-0000-0000-0000995F0000}"/>
    <cellStyle name="Vírgula 2 4 4 3 6" xfId="14148" xr:uid="{00000000-0005-0000-0000-00009A5F0000}"/>
    <cellStyle name="Vírgula 2 4 4 3 6 2" xfId="44522" xr:uid="{00000000-0005-0000-0000-00009B5F0000}"/>
    <cellStyle name="Vírgula 2 4 4 3 7" xfId="15115" xr:uid="{00000000-0005-0000-0000-00009C5F0000}"/>
    <cellStyle name="Vírgula 2 4 4 3 8" xfId="21023" xr:uid="{00000000-0005-0000-0000-00009D5F0000}"/>
    <cellStyle name="Vírgula 2 4 4 3 9" xfId="23037" xr:uid="{00000000-0005-0000-0000-00009E5F0000}"/>
    <cellStyle name="Vírgula 2 4 4 4" xfId="845" xr:uid="{00000000-0005-0000-0000-00009F5F0000}"/>
    <cellStyle name="Vírgula 2 4 4 4 10" xfId="46401" xr:uid="{00000000-0005-0000-0000-0000A05F0000}"/>
    <cellStyle name="Vírgula 2 4 4 4 11" xfId="54333" xr:uid="{00000000-0005-0000-0000-0000A15F0000}"/>
    <cellStyle name="Vírgula 2 4 4 4 12" xfId="3511" xr:uid="{00000000-0005-0000-0000-0000A25F0000}"/>
    <cellStyle name="Vírgula 2 4 4 4 2" xfId="7772" xr:uid="{00000000-0005-0000-0000-0000A35F0000}"/>
    <cellStyle name="Vírgula 2 4 4 4 2 2" xfId="9682" xr:uid="{00000000-0005-0000-0000-0000A45F0000}"/>
    <cellStyle name="Vírgula 2 4 4 4 2 2 2" xfId="34491" xr:uid="{00000000-0005-0000-0000-0000A55F0000}"/>
    <cellStyle name="Vírgula 2 4 4 4 2 3" xfId="10637" xr:uid="{00000000-0005-0000-0000-0000A65F0000}"/>
    <cellStyle name="Vírgula 2 4 4 4 2 4" xfId="19565" xr:uid="{00000000-0005-0000-0000-0000A75F0000}"/>
    <cellStyle name="Vírgula 2 4 4 4 2 5" xfId="28989" xr:uid="{00000000-0005-0000-0000-0000A85F0000}"/>
    <cellStyle name="Vírgula 2 4 4 4 2 6" xfId="42183" xr:uid="{00000000-0005-0000-0000-0000A95F0000}"/>
    <cellStyle name="Vírgula 2 4 4 4 2 7" xfId="48672" xr:uid="{00000000-0005-0000-0000-0000AA5F0000}"/>
    <cellStyle name="Vírgula 2 4 4 4 3" xfId="5505" xr:uid="{00000000-0005-0000-0000-0000AB5F0000}"/>
    <cellStyle name="Vírgula 2 4 4 4 3 2" xfId="13244" xr:uid="{00000000-0005-0000-0000-0000AC5F0000}"/>
    <cellStyle name="Vírgula 2 4 4 4 3 3" xfId="31740" xr:uid="{00000000-0005-0000-0000-0000AD5F0000}"/>
    <cellStyle name="Vírgula 2 4 4 4 3 4" xfId="44066" xr:uid="{00000000-0005-0000-0000-0000AE5F0000}"/>
    <cellStyle name="Vírgula 2 4 4 4 4" xfId="13692" xr:uid="{00000000-0005-0000-0000-0000AF5F0000}"/>
    <cellStyle name="Vírgula 2 4 4 4 5" xfId="15117" xr:uid="{00000000-0005-0000-0000-0000B05F0000}"/>
    <cellStyle name="Vírgula 2 4 4 4 6" xfId="21025" xr:uid="{00000000-0005-0000-0000-0000B15F0000}"/>
    <cellStyle name="Vírgula 2 4 4 4 7" xfId="23039" xr:uid="{00000000-0005-0000-0000-0000B25F0000}"/>
    <cellStyle name="Vírgula 2 4 4 4 8" xfId="26238" xr:uid="{00000000-0005-0000-0000-0000B35F0000}"/>
    <cellStyle name="Vírgula 2 4 4 4 9" xfId="38561" xr:uid="{00000000-0005-0000-0000-0000B45F0000}"/>
    <cellStyle name="Vírgula 2 4 4 5" xfId="1793" xr:uid="{00000000-0005-0000-0000-0000B55F0000}"/>
    <cellStyle name="Vírgula 2 4 4 5 10" xfId="47344" xr:uid="{00000000-0005-0000-0000-0000B65F0000}"/>
    <cellStyle name="Vírgula 2 4 4 5 11" xfId="55270" xr:uid="{00000000-0005-0000-0000-0000B75F0000}"/>
    <cellStyle name="Vírgula 2 4 4 5 12" xfId="3512" xr:uid="{00000000-0005-0000-0000-0000B85F0000}"/>
    <cellStyle name="Vírgula 2 4 4 5 2" xfId="8643" xr:uid="{00000000-0005-0000-0000-0000B95F0000}"/>
    <cellStyle name="Vírgula 2 4 4 5 2 2" xfId="17230" xr:uid="{00000000-0005-0000-0000-0000BA5F0000}"/>
    <cellStyle name="Vírgula 2 4 4 5 2 2 2" xfId="34492" xr:uid="{00000000-0005-0000-0000-0000BB5F0000}"/>
    <cellStyle name="Vírgula 2 4 4 5 2 3" xfId="28990" xr:uid="{00000000-0005-0000-0000-0000BC5F0000}"/>
    <cellStyle name="Vírgula 2 4 4 5 2 4" xfId="42184" xr:uid="{00000000-0005-0000-0000-0000BD5F0000}"/>
    <cellStyle name="Vírgula 2 4 4 5 2 5" xfId="49543" xr:uid="{00000000-0005-0000-0000-0000BE5F0000}"/>
    <cellStyle name="Vírgula 2 4 4 5 3" xfId="6444" xr:uid="{00000000-0005-0000-0000-0000BF5F0000}"/>
    <cellStyle name="Vírgula 2 4 4 5 3 2" xfId="31741" xr:uid="{00000000-0005-0000-0000-0000C05F0000}"/>
    <cellStyle name="Vírgula 2 4 4 5 3 3" xfId="44937" xr:uid="{00000000-0005-0000-0000-0000C15F0000}"/>
    <cellStyle name="Vírgula 2 4 4 5 4" xfId="15118" xr:uid="{00000000-0005-0000-0000-0000C25F0000}"/>
    <cellStyle name="Vírgula 2 4 4 5 5" xfId="18695" xr:uid="{00000000-0005-0000-0000-0000C35F0000}"/>
    <cellStyle name="Vírgula 2 4 4 5 6" xfId="21026" xr:uid="{00000000-0005-0000-0000-0000C45F0000}"/>
    <cellStyle name="Vírgula 2 4 4 5 7" xfId="23040" xr:uid="{00000000-0005-0000-0000-0000C55F0000}"/>
    <cellStyle name="Vírgula 2 4 4 5 8" xfId="26239" xr:uid="{00000000-0005-0000-0000-0000C65F0000}"/>
    <cellStyle name="Vírgula 2 4 4 5 9" xfId="38562" xr:uid="{00000000-0005-0000-0000-0000C75F0000}"/>
    <cellStyle name="Vírgula 2 4 4 6" xfId="7144" xr:uid="{00000000-0005-0000-0000-0000C85F0000}"/>
    <cellStyle name="Vírgula 2 4 4 6 2" xfId="12201" xr:uid="{00000000-0005-0000-0000-0000C95F0000}"/>
    <cellStyle name="Vírgula 2 4 4 6 2 2" xfId="34486" xr:uid="{00000000-0005-0000-0000-0000CA5F0000}"/>
    <cellStyle name="Vírgula 2 4 4 6 2 3" xfId="28984" xr:uid="{00000000-0005-0000-0000-0000CB5F0000}"/>
    <cellStyle name="Vírgula 2 4 4 6 2 4" xfId="42178" xr:uid="{00000000-0005-0000-0000-0000CC5F0000}"/>
    <cellStyle name="Vírgula 2 4 4 6 2 5" xfId="53092" xr:uid="{00000000-0005-0000-0000-0000CD5F0000}"/>
    <cellStyle name="Vírgula 2 4 4 6 3" xfId="12919" xr:uid="{00000000-0005-0000-0000-0000CE5F0000}"/>
    <cellStyle name="Vírgula 2 4 4 6 3 2" xfId="31735" xr:uid="{00000000-0005-0000-0000-0000CF5F0000}"/>
    <cellStyle name="Vírgula 2 4 4 6 4" xfId="26233" xr:uid="{00000000-0005-0000-0000-0000D05F0000}"/>
    <cellStyle name="Vírgula 2 4 4 6 5" xfId="38556" xr:uid="{00000000-0005-0000-0000-0000D15F0000}"/>
    <cellStyle name="Vírgula 2 4 4 6 6" xfId="48044" xr:uid="{00000000-0005-0000-0000-0000D25F0000}"/>
    <cellStyle name="Vírgula 2 4 4 7" xfId="4792" xr:uid="{00000000-0005-0000-0000-0000D35F0000}"/>
    <cellStyle name="Vírgula 2 4 4 7 2" xfId="11221" xr:uid="{00000000-0005-0000-0000-0000D45F0000}"/>
    <cellStyle name="Vírgula 2 4 4 7 2 2" xfId="33050" xr:uid="{00000000-0005-0000-0000-0000D55F0000}"/>
    <cellStyle name="Vírgula 2 4 4 7 2 3" xfId="40742" xr:uid="{00000000-0005-0000-0000-0000D65F0000}"/>
    <cellStyle name="Vírgula 2 4 4 7 2 4" xfId="52203" xr:uid="{00000000-0005-0000-0000-0000D75F0000}"/>
    <cellStyle name="Vírgula 2 4 4 7 3" xfId="27548" xr:uid="{00000000-0005-0000-0000-0000D85F0000}"/>
    <cellStyle name="Vírgula 2 4 4 7 4" xfId="36871" xr:uid="{00000000-0005-0000-0000-0000D95F0000}"/>
    <cellStyle name="Vírgula 2 4 4 7 5" xfId="50786" xr:uid="{00000000-0005-0000-0000-0000DA5F0000}"/>
    <cellStyle name="Vírgula 2 4 4 8" xfId="10060" xr:uid="{00000000-0005-0000-0000-0000DB5F0000}"/>
    <cellStyle name="Vírgula 2 4 4 8 2" xfId="30299" xr:uid="{00000000-0005-0000-0000-0000DC5F0000}"/>
    <cellStyle name="Vírgula 2 4 4 8 3" xfId="39985" xr:uid="{00000000-0005-0000-0000-0000DD5F0000}"/>
    <cellStyle name="Vírgula 2 4 4 8 4" xfId="51028" xr:uid="{00000000-0005-0000-0000-0000DE5F0000}"/>
    <cellStyle name="Vírgula 2 4 4 9" xfId="13413" xr:uid="{00000000-0005-0000-0000-0000DF5F0000}"/>
    <cellStyle name="Vírgula 2 4 4 9 2" xfId="43436" xr:uid="{00000000-0005-0000-0000-0000E05F0000}"/>
    <cellStyle name="Vírgula 2 4 5" xfId="267" xr:uid="{00000000-0005-0000-0000-0000E15F0000}"/>
    <cellStyle name="Vírgula 2 4 5 10" xfId="15119" xr:uid="{00000000-0005-0000-0000-0000E25F0000}"/>
    <cellStyle name="Vírgula 2 4 5 11" xfId="21027" xr:uid="{00000000-0005-0000-0000-0000E35F0000}"/>
    <cellStyle name="Vírgula 2 4 5 12" xfId="23041" xr:uid="{00000000-0005-0000-0000-0000E45F0000}"/>
    <cellStyle name="Vírgula 2 4 5 13" xfId="24549" xr:uid="{00000000-0005-0000-0000-0000E55F0000}"/>
    <cellStyle name="Vírgula 2 4 5 14" xfId="36114" xr:uid="{00000000-0005-0000-0000-0000E65F0000}"/>
    <cellStyle name="Vírgula 2 4 5 15" xfId="45824" xr:uid="{00000000-0005-0000-0000-0000E75F0000}"/>
    <cellStyle name="Vírgula 2 4 5 16" xfId="53757" xr:uid="{00000000-0005-0000-0000-0000E85F0000}"/>
    <cellStyle name="Vírgula 2 4 5 17" xfId="3513" xr:uid="{00000000-0005-0000-0000-0000E95F0000}"/>
    <cellStyle name="Vírgula 2 4 5 2" xfId="548" xr:uid="{00000000-0005-0000-0000-0000EA5F0000}"/>
    <cellStyle name="Vírgula 2 4 5 2 10" xfId="24825" xr:uid="{00000000-0005-0000-0000-0000EB5F0000}"/>
    <cellStyle name="Vírgula 2 4 5 2 11" xfId="36390" xr:uid="{00000000-0005-0000-0000-0000EC5F0000}"/>
    <cellStyle name="Vírgula 2 4 5 2 12" xfId="46104" xr:uid="{00000000-0005-0000-0000-0000ED5F0000}"/>
    <cellStyle name="Vírgula 2 4 5 2 13" xfId="54036" xr:uid="{00000000-0005-0000-0000-0000EE5F0000}"/>
    <cellStyle name="Vírgula 2 4 5 2 14" xfId="3514" xr:uid="{00000000-0005-0000-0000-0000EF5F0000}"/>
    <cellStyle name="Vírgula 2 4 5 2 2" xfId="1199" xr:uid="{00000000-0005-0000-0000-0000F05F0000}"/>
    <cellStyle name="Vírgula 2 4 5 2 2 10" xfId="46755" xr:uid="{00000000-0005-0000-0000-0000F15F0000}"/>
    <cellStyle name="Vírgula 2 4 5 2 2 11" xfId="54687" xr:uid="{00000000-0005-0000-0000-0000F25F0000}"/>
    <cellStyle name="Vírgula 2 4 5 2 2 12" xfId="3515" xr:uid="{00000000-0005-0000-0000-0000F35F0000}"/>
    <cellStyle name="Vírgula 2 4 5 2 2 2" xfId="8114" xr:uid="{00000000-0005-0000-0000-0000F45F0000}"/>
    <cellStyle name="Vírgula 2 4 5 2 2 2 2" xfId="17231" xr:uid="{00000000-0005-0000-0000-0000F55F0000}"/>
    <cellStyle name="Vírgula 2 4 5 2 2 2 2 2" xfId="34495" xr:uid="{00000000-0005-0000-0000-0000F65F0000}"/>
    <cellStyle name="Vírgula 2 4 5 2 2 2 3" xfId="19907" xr:uid="{00000000-0005-0000-0000-0000F75F0000}"/>
    <cellStyle name="Vírgula 2 4 5 2 2 2 4" xfId="28993" xr:uid="{00000000-0005-0000-0000-0000F85F0000}"/>
    <cellStyle name="Vírgula 2 4 5 2 2 2 5" xfId="42187" xr:uid="{00000000-0005-0000-0000-0000F95F0000}"/>
    <cellStyle name="Vírgula 2 4 5 2 2 2 6" xfId="49014" xr:uid="{00000000-0005-0000-0000-0000FA5F0000}"/>
    <cellStyle name="Vírgula 2 4 5 2 2 3" xfId="5859" xr:uid="{00000000-0005-0000-0000-0000FB5F0000}"/>
    <cellStyle name="Vírgula 2 4 5 2 2 3 2" xfId="12252" xr:uid="{00000000-0005-0000-0000-0000FC5F0000}"/>
    <cellStyle name="Vírgula 2 4 5 2 2 3 3" xfId="31744" xr:uid="{00000000-0005-0000-0000-0000FD5F0000}"/>
    <cellStyle name="Vírgula 2 4 5 2 2 3 4" xfId="44408" xr:uid="{00000000-0005-0000-0000-0000FE5F0000}"/>
    <cellStyle name="Vírgula 2 4 5 2 2 4" xfId="15121" xr:uid="{00000000-0005-0000-0000-0000FF5F0000}"/>
    <cellStyle name="Vírgula 2 4 5 2 2 5" xfId="18165" xr:uid="{00000000-0005-0000-0000-000000600000}"/>
    <cellStyle name="Vírgula 2 4 5 2 2 6" xfId="21029" xr:uid="{00000000-0005-0000-0000-000001600000}"/>
    <cellStyle name="Vírgula 2 4 5 2 2 7" xfId="23043" xr:uid="{00000000-0005-0000-0000-000002600000}"/>
    <cellStyle name="Vírgula 2 4 5 2 2 8" xfId="26242" xr:uid="{00000000-0005-0000-0000-000003600000}"/>
    <cellStyle name="Vírgula 2 4 5 2 2 9" xfId="38565" xr:uid="{00000000-0005-0000-0000-000004600000}"/>
    <cellStyle name="Vírgula 2 4 5 2 3" xfId="2135" xr:uid="{00000000-0005-0000-0000-000005600000}"/>
    <cellStyle name="Vírgula 2 4 5 2 3 2" xfId="8985" xr:uid="{00000000-0005-0000-0000-000006600000}"/>
    <cellStyle name="Vírgula 2 4 5 2 3 2 2" xfId="34494" xr:uid="{00000000-0005-0000-0000-000007600000}"/>
    <cellStyle name="Vírgula 2 4 5 2 3 2 3" xfId="28992" xr:uid="{00000000-0005-0000-0000-000008600000}"/>
    <cellStyle name="Vírgula 2 4 5 2 3 2 4" xfId="42186" xr:uid="{00000000-0005-0000-0000-000009600000}"/>
    <cellStyle name="Vírgula 2 4 5 2 3 2 5" xfId="49885" xr:uid="{00000000-0005-0000-0000-00000A600000}"/>
    <cellStyle name="Vírgula 2 4 5 2 3 3" xfId="16347" xr:uid="{00000000-0005-0000-0000-00000B600000}"/>
    <cellStyle name="Vírgula 2 4 5 2 3 3 2" xfId="31743" xr:uid="{00000000-0005-0000-0000-00000C600000}"/>
    <cellStyle name="Vírgula 2 4 5 2 3 3 3" xfId="45279" xr:uid="{00000000-0005-0000-0000-00000D600000}"/>
    <cellStyle name="Vírgula 2 4 5 2 3 4" xfId="19037" xr:uid="{00000000-0005-0000-0000-00000E600000}"/>
    <cellStyle name="Vírgula 2 4 5 2 3 5" xfId="26241" xr:uid="{00000000-0005-0000-0000-00000F600000}"/>
    <cellStyle name="Vírgula 2 4 5 2 3 6" xfId="38564" xr:uid="{00000000-0005-0000-0000-000010600000}"/>
    <cellStyle name="Vírgula 2 4 5 2 3 7" xfId="47686" xr:uid="{00000000-0005-0000-0000-000011600000}"/>
    <cellStyle name="Vírgula 2 4 5 2 3 8" xfId="55612" xr:uid="{00000000-0005-0000-0000-000012600000}"/>
    <cellStyle name="Vírgula 2 4 5 2 3 9" xfId="6786" xr:uid="{00000000-0005-0000-0000-000013600000}"/>
    <cellStyle name="Vírgula 2 4 5 2 4" xfId="7487" xr:uid="{00000000-0005-0000-0000-000014600000}"/>
    <cellStyle name="Vírgula 2 4 5 2 4 2" xfId="11563" xr:uid="{00000000-0005-0000-0000-000015600000}"/>
    <cellStyle name="Vírgula 2 4 5 2 4 2 2" xfId="33392" xr:uid="{00000000-0005-0000-0000-000016600000}"/>
    <cellStyle name="Vírgula 2 4 5 2 4 2 3" xfId="41084" xr:uid="{00000000-0005-0000-0000-000017600000}"/>
    <cellStyle name="Vírgula 2 4 5 2 4 2 4" xfId="52545" xr:uid="{00000000-0005-0000-0000-000018600000}"/>
    <cellStyle name="Vírgula 2 4 5 2 4 3" xfId="27890" xr:uid="{00000000-0005-0000-0000-000019600000}"/>
    <cellStyle name="Vírgula 2 4 5 2 4 4" xfId="37213" xr:uid="{00000000-0005-0000-0000-00001A600000}"/>
    <cellStyle name="Vírgula 2 4 5 2 4 5" xfId="48387" xr:uid="{00000000-0005-0000-0000-00001B600000}"/>
    <cellStyle name="Vírgula 2 4 5 2 5" xfId="5208" xr:uid="{00000000-0005-0000-0000-00001C600000}"/>
    <cellStyle name="Vírgula 2 4 5 2 5 2" xfId="30641" xr:uid="{00000000-0005-0000-0000-00001D600000}"/>
    <cellStyle name="Vírgula 2 4 5 2 5 3" xfId="40327" xr:uid="{00000000-0005-0000-0000-00001E600000}"/>
    <cellStyle name="Vírgula 2 4 5 2 5 4" xfId="51798" xr:uid="{00000000-0005-0000-0000-00001F600000}"/>
    <cellStyle name="Vírgula 2 4 5 2 6" xfId="14034" xr:uid="{00000000-0005-0000-0000-000020600000}"/>
    <cellStyle name="Vírgula 2 4 5 2 6 2" xfId="43781" xr:uid="{00000000-0005-0000-0000-000021600000}"/>
    <cellStyle name="Vírgula 2 4 5 2 7" xfId="15120" xr:uid="{00000000-0005-0000-0000-000022600000}"/>
    <cellStyle name="Vírgula 2 4 5 2 8" xfId="21028" xr:uid="{00000000-0005-0000-0000-000023600000}"/>
    <cellStyle name="Vírgula 2 4 5 2 9" xfId="23042" xr:uid="{00000000-0005-0000-0000-000024600000}"/>
    <cellStyle name="Vírgula 2 4 5 3" xfId="1463" xr:uid="{00000000-0005-0000-0000-000025600000}"/>
    <cellStyle name="Vírgula 2 4 5 3 10" xfId="25101" xr:uid="{00000000-0005-0000-0000-000026600000}"/>
    <cellStyle name="Vírgula 2 4 5 3 11" xfId="36666" xr:uid="{00000000-0005-0000-0000-000027600000}"/>
    <cellStyle name="Vírgula 2 4 5 3 12" xfId="47019" xr:uid="{00000000-0005-0000-0000-000028600000}"/>
    <cellStyle name="Vírgula 2 4 5 3 13" xfId="54951" xr:uid="{00000000-0005-0000-0000-000029600000}"/>
    <cellStyle name="Vírgula 2 4 5 3 14" xfId="3516" xr:uid="{00000000-0005-0000-0000-00002A600000}"/>
    <cellStyle name="Vírgula 2 4 5 3 2" xfId="2363" xr:uid="{00000000-0005-0000-0000-00002B600000}"/>
    <cellStyle name="Vírgula 2 4 5 3 2 10" xfId="47914" xr:uid="{00000000-0005-0000-0000-00002C600000}"/>
    <cellStyle name="Vírgula 2 4 5 3 2 11" xfId="55840" xr:uid="{00000000-0005-0000-0000-00002D600000}"/>
    <cellStyle name="Vírgula 2 4 5 3 2 12" xfId="3517" xr:uid="{00000000-0005-0000-0000-00002E600000}"/>
    <cellStyle name="Vírgula 2 4 5 3 2 2" xfId="9213" xr:uid="{00000000-0005-0000-0000-00002F600000}"/>
    <cellStyle name="Vírgula 2 4 5 3 2 2 2" xfId="17232" xr:uid="{00000000-0005-0000-0000-000030600000}"/>
    <cellStyle name="Vírgula 2 4 5 3 2 2 2 2" xfId="34497" xr:uid="{00000000-0005-0000-0000-000031600000}"/>
    <cellStyle name="Vírgula 2 4 5 3 2 2 3" xfId="20135" xr:uid="{00000000-0005-0000-0000-000032600000}"/>
    <cellStyle name="Vírgula 2 4 5 3 2 2 4" xfId="28995" xr:uid="{00000000-0005-0000-0000-000033600000}"/>
    <cellStyle name="Vírgula 2 4 5 3 2 2 5" xfId="42189" xr:uid="{00000000-0005-0000-0000-000034600000}"/>
    <cellStyle name="Vírgula 2 4 5 3 2 2 6" xfId="50113" xr:uid="{00000000-0005-0000-0000-000035600000}"/>
    <cellStyle name="Vírgula 2 4 5 3 2 3" xfId="7014" xr:uid="{00000000-0005-0000-0000-000036600000}"/>
    <cellStyle name="Vírgula 2 4 5 3 2 3 2" xfId="9385" xr:uid="{00000000-0005-0000-0000-000037600000}"/>
    <cellStyle name="Vírgula 2 4 5 3 2 3 3" xfId="31746" xr:uid="{00000000-0005-0000-0000-000038600000}"/>
    <cellStyle name="Vírgula 2 4 5 3 2 3 4" xfId="45507" xr:uid="{00000000-0005-0000-0000-000039600000}"/>
    <cellStyle name="Vírgula 2 4 5 3 2 4" xfId="15123" xr:uid="{00000000-0005-0000-0000-00003A600000}"/>
    <cellStyle name="Vírgula 2 4 5 3 2 5" xfId="18393" xr:uid="{00000000-0005-0000-0000-00003B600000}"/>
    <cellStyle name="Vírgula 2 4 5 3 2 6" xfId="21031" xr:uid="{00000000-0005-0000-0000-00003C600000}"/>
    <cellStyle name="Vírgula 2 4 5 3 2 7" xfId="23045" xr:uid="{00000000-0005-0000-0000-00003D600000}"/>
    <cellStyle name="Vírgula 2 4 5 3 2 8" xfId="26244" xr:uid="{00000000-0005-0000-0000-00003E600000}"/>
    <cellStyle name="Vírgula 2 4 5 3 2 9" xfId="38567" xr:uid="{00000000-0005-0000-0000-00003F600000}"/>
    <cellStyle name="Vírgula 2 4 5 3 3" xfId="8342" xr:uid="{00000000-0005-0000-0000-000040600000}"/>
    <cellStyle name="Vírgula 2 4 5 3 3 2" xfId="12205" xr:uid="{00000000-0005-0000-0000-000041600000}"/>
    <cellStyle name="Vírgula 2 4 5 3 3 2 2" xfId="34496" xr:uid="{00000000-0005-0000-0000-000042600000}"/>
    <cellStyle name="Vírgula 2 4 5 3 3 2 3" xfId="28994" xr:uid="{00000000-0005-0000-0000-000043600000}"/>
    <cellStyle name="Vírgula 2 4 5 3 3 2 4" xfId="42188" xr:uid="{00000000-0005-0000-0000-000044600000}"/>
    <cellStyle name="Vírgula 2 4 5 3 3 2 5" xfId="53095" xr:uid="{00000000-0005-0000-0000-000045600000}"/>
    <cellStyle name="Vírgula 2 4 5 3 3 3" xfId="12992" xr:uid="{00000000-0005-0000-0000-000046600000}"/>
    <cellStyle name="Vírgula 2 4 5 3 3 3 2" xfId="31745" xr:uid="{00000000-0005-0000-0000-000047600000}"/>
    <cellStyle name="Vírgula 2 4 5 3 3 4" xfId="19265" xr:uid="{00000000-0005-0000-0000-000048600000}"/>
    <cellStyle name="Vírgula 2 4 5 3 3 5" xfId="26243" xr:uid="{00000000-0005-0000-0000-000049600000}"/>
    <cellStyle name="Vírgula 2 4 5 3 3 6" xfId="38566" xr:uid="{00000000-0005-0000-0000-00004A600000}"/>
    <cellStyle name="Vírgula 2 4 5 3 3 7" xfId="49242" xr:uid="{00000000-0005-0000-0000-00004B600000}"/>
    <cellStyle name="Vírgula 2 4 5 3 4" xfId="6123" xr:uid="{00000000-0005-0000-0000-00004C600000}"/>
    <cellStyle name="Vírgula 2 4 5 3 4 2" xfId="11791" xr:uid="{00000000-0005-0000-0000-00004D600000}"/>
    <cellStyle name="Vírgula 2 4 5 3 4 2 2" xfId="33620" xr:uid="{00000000-0005-0000-0000-00004E600000}"/>
    <cellStyle name="Vírgula 2 4 5 3 4 2 3" xfId="41312" xr:uid="{00000000-0005-0000-0000-00004F600000}"/>
    <cellStyle name="Vírgula 2 4 5 3 4 2 4" xfId="52773" xr:uid="{00000000-0005-0000-0000-000050600000}"/>
    <cellStyle name="Vírgula 2 4 5 3 4 3" xfId="28118" xr:uid="{00000000-0005-0000-0000-000051600000}"/>
    <cellStyle name="Vírgula 2 4 5 3 4 4" xfId="37441" xr:uid="{00000000-0005-0000-0000-000052600000}"/>
    <cellStyle name="Vírgula 2 4 5 3 4 5" xfId="50775" xr:uid="{00000000-0005-0000-0000-000053600000}"/>
    <cellStyle name="Vírgula 2 4 5 3 5" xfId="11047" xr:uid="{00000000-0005-0000-0000-000054600000}"/>
    <cellStyle name="Vírgula 2 4 5 3 5 2" xfId="30869" xr:uid="{00000000-0005-0000-0000-000055600000}"/>
    <cellStyle name="Vírgula 2 4 5 3 5 3" xfId="40555" xr:uid="{00000000-0005-0000-0000-000056600000}"/>
    <cellStyle name="Vírgula 2 4 5 3 5 4" xfId="52026" xr:uid="{00000000-0005-0000-0000-000057600000}"/>
    <cellStyle name="Vírgula 2 4 5 3 6" xfId="14262" xr:uid="{00000000-0005-0000-0000-000058600000}"/>
    <cellStyle name="Vírgula 2 4 5 3 6 2" xfId="44636" xr:uid="{00000000-0005-0000-0000-000059600000}"/>
    <cellStyle name="Vírgula 2 4 5 3 7" xfId="15122" xr:uid="{00000000-0005-0000-0000-00005A600000}"/>
    <cellStyle name="Vírgula 2 4 5 3 8" xfId="21030" xr:uid="{00000000-0005-0000-0000-00005B600000}"/>
    <cellStyle name="Vírgula 2 4 5 3 9" xfId="23044" xr:uid="{00000000-0005-0000-0000-00005C600000}"/>
    <cellStyle name="Vírgula 2 4 5 4" xfId="959" xr:uid="{00000000-0005-0000-0000-00005D600000}"/>
    <cellStyle name="Vírgula 2 4 5 4 10" xfId="46515" xr:uid="{00000000-0005-0000-0000-00005E600000}"/>
    <cellStyle name="Vírgula 2 4 5 4 11" xfId="54447" xr:uid="{00000000-0005-0000-0000-00005F600000}"/>
    <cellStyle name="Vírgula 2 4 5 4 12" xfId="3518" xr:uid="{00000000-0005-0000-0000-000060600000}"/>
    <cellStyle name="Vírgula 2 4 5 4 2" xfId="7886" xr:uid="{00000000-0005-0000-0000-000061600000}"/>
    <cellStyle name="Vírgula 2 4 5 4 2 2" xfId="13042" xr:uid="{00000000-0005-0000-0000-000062600000}"/>
    <cellStyle name="Vírgula 2 4 5 4 2 2 2" xfId="34498" xr:uid="{00000000-0005-0000-0000-000063600000}"/>
    <cellStyle name="Vírgula 2 4 5 4 2 3" xfId="9440" xr:uid="{00000000-0005-0000-0000-000064600000}"/>
    <cellStyle name="Vírgula 2 4 5 4 2 4" xfId="19679" xr:uid="{00000000-0005-0000-0000-000065600000}"/>
    <cellStyle name="Vírgula 2 4 5 4 2 5" xfId="28996" xr:uid="{00000000-0005-0000-0000-000066600000}"/>
    <cellStyle name="Vírgula 2 4 5 4 2 6" xfId="42190" xr:uid="{00000000-0005-0000-0000-000067600000}"/>
    <cellStyle name="Vírgula 2 4 5 4 2 7" xfId="48786" xr:uid="{00000000-0005-0000-0000-000068600000}"/>
    <cellStyle name="Vírgula 2 4 5 4 3" xfId="5619" xr:uid="{00000000-0005-0000-0000-000069600000}"/>
    <cellStyle name="Vírgula 2 4 5 4 3 2" xfId="16815" xr:uid="{00000000-0005-0000-0000-00006A600000}"/>
    <cellStyle name="Vírgula 2 4 5 4 3 3" xfId="31747" xr:uid="{00000000-0005-0000-0000-00006B600000}"/>
    <cellStyle name="Vírgula 2 4 5 4 3 4" xfId="44180" xr:uid="{00000000-0005-0000-0000-00006C600000}"/>
    <cellStyle name="Vírgula 2 4 5 4 4" xfId="13806" xr:uid="{00000000-0005-0000-0000-00006D600000}"/>
    <cellStyle name="Vírgula 2 4 5 4 5" xfId="15124" xr:uid="{00000000-0005-0000-0000-00006E600000}"/>
    <cellStyle name="Vírgula 2 4 5 4 6" xfId="21032" xr:uid="{00000000-0005-0000-0000-00006F600000}"/>
    <cellStyle name="Vírgula 2 4 5 4 7" xfId="23046" xr:uid="{00000000-0005-0000-0000-000070600000}"/>
    <cellStyle name="Vírgula 2 4 5 4 8" xfId="26245" xr:uid="{00000000-0005-0000-0000-000071600000}"/>
    <cellStyle name="Vírgula 2 4 5 4 9" xfId="38568" xr:uid="{00000000-0005-0000-0000-000072600000}"/>
    <cellStyle name="Vírgula 2 4 5 5" xfId="1907" xr:uid="{00000000-0005-0000-0000-000073600000}"/>
    <cellStyle name="Vírgula 2 4 5 5 10" xfId="47458" xr:uid="{00000000-0005-0000-0000-000074600000}"/>
    <cellStyle name="Vírgula 2 4 5 5 11" xfId="55384" xr:uid="{00000000-0005-0000-0000-000075600000}"/>
    <cellStyle name="Vírgula 2 4 5 5 12" xfId="3519" xr:uid="{00000000-0005-0000-0000-000076600000}"/>
    <cellStyle name="Vírgula 2 4 5 5 2" xfId="8757" xr:uid="{00000000-0005-0000-0000-000077600000}"/>
    <cellStyle name="Vírgula 2 4 5 5 2 2" xfId="17233" xr:uid="{00000000-0005-0000-0000-000078600000}"/>
    <cellStyle name="Vírgula 2 4 5 5 2 2 2" xfId="34499" xr:uid="{00000000-0005-0000-0000-000079600000}"/>
    <cellStyle name="Vírgula 2 4 5 5 2 3" xfId="28997" xr:uid="{00000000-0005-0000-0000-00007A600000}"/>
    <cellStyle name="Vírgula 2 4 5 5 2 4" xfId="42191" xr:uid="{00000000-0005-0000-0000-00007B600000}"/>
    <cellStyle name="Vírgula 2 4 5 5 2 5" xfId="49657" xr:uid="{00000000-0005-0000-0000-00007C600000}"/>
    <cellStyle name="Vírgula 2 4 5 5 3" xfId="6558" xr:uid="{00000000-0005-0000-0000-00007D600000}"/>
    <cellStyle name="Vírgula 2 4 5 5 3 2" xfId="31748" xr:uid="{00000000-0005-0000-0000-00007E600000}"/>
    <cellStyle name="Vírgula 2 4 5 5 3 3" xfId="45051" xr:uid="{00000000-0005-0000-0000-00007F600000}"/>
    <cellStyle name="Vírgula 2 4 5 5 4" xfId="15125" xr:uid="{00000000-0005-0000-0000-000080600000}"/>
    <cellStyle name="Vírgula 2 4 5 5 5" xfId="18809" xr:uid="{00000000-0005-0000-0000-000081600000}"/>
    <cellStyle name="Vírgula 2 4 5 5 6" xfId="21033" xr:uid="{00000000-0005-0000-0000-000082600000}"/>
    <cellStyle name="Vírgula 2 4 5 5 7" xfId="23047" xr:uid="{00000000-0005-0000-0000-000083600000}"/>
    <cellStyle name="Vírgula 2 4 5 5 8" xfId="26246" xr:uid="{00000000-0005-0000-0000-000084600000}"/>
    <cellStyle name="Vírgula 2 4 5 5 9" xfId="38569" xr:uid="{00000000-0005-0000-0000-000085600000}"/>
    <cellStyle name="Vírgula 2 4 5 6" xfId="7258" xr:uid="{00000000-0005-0000-0000-000086600000}"/>
    <cellStyle name="Vírgula 2 4 5 6 2" xfId="12204" xr:uid="{00000000-0005-0000-0000-000087600000}"/>
    <cellStyle name="Vírgula 2 4 5 6 2 2" xfId="34493" xr:uid="{00000000-0005-0000-0000-000088600000}"/>
    <cellStyle name="Vírgula 2 4 5 6 2 3" xfId="28991" xr:uid="{00000000-0005-0000-0000-000089600000}"/>
    <cellStyle name="Vírgula 2 4 5 6 2 4" xfId="42185" xr:uid="{00000000-0005-0000-0000-00008A600000}"/>
    <cellStyle name="Vírgula 2 4 5 6 2 5" xfId="53094" xr:uid="{00000000-0005-0000-0000-00008B600000}"/>
    <cellStyle name="Vírgula 2 4 5 6 3" xfId="16746" xr:uid="{00000000-0005-0000-0000-00008C600000}"/>
    <cellStyle name="Vírgula 2 4 5 6 3 2" xfId="31742" xr:uid="{00000000-0005-0000-0000-00008D600000}"/>
    <cellStyle name="Vírgula 2 4 5 6 4" xfId="26240" xr:uid="{00000000-0005-0000-0000-00008E600000}"/>
    <cellStyle name="Vírgula 2 4 5 6 5" xfId="38563" xr:uid="{00000000-0005-0000-0000-00008F600000}"/>
    <cellStyle name="Vírgula 2 4 5 6 6" xfId="48158" xr:uid="{00000000-0005-0000-0000-000090600000}"/>
    <cellStyle name="Vírgula 2 4 5 7" xfId="4930" xr:uid="{00000000-0005-0000-0000-000091600000}"/>
    <cellStyle name="Vírgula 2 4 5 7 2" xfId="11335" xr:uid="{00000000-0005-0000-0000-000092600000}"/>
    <cellStyle name="Vírgula 2 4 5 7 2 2" xfId="33164" xr:uid="{00000000-0005-0000-0000-000093600000}"/>
    <cellStyle name="Vírgula 2 4 5 7 2 3" xfId="40856" xr:uid="{00000000-0005-0000-0000-000094600000}"/>
    <cellStyle name="Vírgula 2 4 5 7 2 4" xfId="52317" xr:uid="{00000000-0005-0000-0000-000095600000}"/>
    <cellStyle name="Vírgula 2 4 5 7 3" xfId="27662" xr:uid="{00000000-0005-0000-0000-000096600000}"/>
    <cellStyle name="Vírgula 2 4 5 7 4" xfId="36985" xr:uid="{00000000-0005-0000-0000-000097600000}"/>
    <cellStyle name="Vírgula 2 4 5 7 5" xfId="51161" xr:uid="{00000000-0005-0000-0000-000098600000}"/>
    <cellStyle name="Vírgula 2 4 5 8" xfId="10688" xr:uid="{00000000-0005-0000-0000-000099600000}"/>
    <cellStyle name="Vírgula 2 4 5 8 2" xfId="30413" xr:uid="{00000000-0005-0000-0000-00009A600000}"/>
    <cellStyle name="Vírgula 2 4 5 8 3" xfId="40099" xr:uid="{00000000-0005-0000-0000-00009B600000}"/>
    <cellStyle name="Vírgula 2 4 5 8 4" xfId="51570" xr:uid="{00000000-0005-0000-0000-00009C600000}"/>
    <cellStyle name="Vírgula 2 4 5 9" xfId="13521" xr:uid="{00000000-0005-0000-0000-00009D600000}"/>
    <cellStyle name="Vírgula 2 4 5 9 2" xfId="43550" xr:uid="{00000000-0005-0000-0000-00009E600000}"/>
    <cellStyle name="Vírgula 2 4 6" xfId="341" xr:uid="{00000000-0005-0000-0000-00009F600000}"/>
    <cellStyle name="Vírgula 2 4 6 10" xfId="23048" xr:uid="{00000000-0005-0000-0000-0000A0600000}"/>
    <cellStyle name="Vírgula 2 4 6 11" xfId="24342" xr:uid="{00000000-0005-0000-0000-0000A1600000}"/>
    <cellStyle name="Vírgula 2 4 6 12" xfId="35919" xr:uid="{00000000-0005-0000-0000-0000A2600000}"/>
    <cellStyle name="Vírgula 2 4 6 13" xfId="45897" xr:uid="{00000000-0005-0000-0000-0000A3600000}"/>
    <cellStyle name="Vírgula 2 4 6 14" xfId="53829" xr:uid="{00000000-0005-0000-0000-0000A4600000}"/>
    <cellStyle name="Vírgula 2 4 6 15" xfId="3520" xr:uid="{00000000-0005-0000-0000-0000A5600000}"/>
    <cellStyle name="Vírgula 2 4 6 2" xfId="788" xr:uid="{00000000-0005-0000-0000-0000A6600000}"/>
    <cellStyle name="Vírgula 2 4 6 2 10" xfId="46344" xr:uid="{00000000-0005-0000-0000-0000A7600000}"/>
    <cellStyle name="Vírgula 2 4 6 2 11" xfId="54276" xr:uid="{00000000-0005-0000-0000-0000A8600000}"/>
    <cellStyle name="Vírgula 2 4 6 2 12" xfId="3521" xr:uid="{00000000-0005-0000-0000-0000A9600000}"/>
    <cellStyle name="Vírgula 2 4 6 2 2" xfId="7715" xr:uid="{00000000-0005-0000-0000-0000AA600000}"/>
    <cellStyle name="Vírgula 2 4 6 2 2 2" xfId="9700" xr:uid="{00000000-0005-0000-0000-0000AB600000}"/>
    <cellStyle name="Vírgula 2 4 6 2 2 2 2" xfId="34501" xr:uid="{00000000-0005-0000-0000-0000AC600000}"/>
    <cellStyle name="Vírgula 2 4 6 2 2 3" xfId="11903" xr:uid="{00000000-0005-0000-0000-0000AD600000}"/>
    <cellStyle name="Vírgula 2 4 6 2 2 4" xfId="19508" xr:uid="{00000000-0005-0000-0000-0000AE600000}"/>
    <cellStyle name="Vírgula 2 4 6 2 2 5" xfId="28999" xr:uid="{00000000-0005-0000-0000-0000AF600000}"/>
    <cellStyle name="Vírgula 2 4 6 2 2 6" xfId="42193" xr:uid="{00000000-0005-0000-0000-0000B0600000}"/>
    <cellStyle name="Vírgula 2 4 6 2 2 7" xfId="48615" xr:uid="{00000000-0005-0000-0000-0000B1600000}"/>
    <cellStyle name="Vírgula 2 4 6 2 3" xfId="5448" xr:uid="{00000000-0005-0000-0000-0000B2600000}"/>
    <cellStyle name="Vírgula 2 4 6 2 3 2" xfId="12989" xr:uid="{00000000-0005-0000-0000-0000B3600000}"/>
    <cellStyle name="Vírgula 2 4 6 2 3 3" xfId="31750" xr:uid="{00000000-0005-0000-0000-0000B4600000}"/>
    <cellStyle name="Vírgula 2 4 6 2 3 4" xfId="44009" xr:uid="{00000000-0005-0000-0000-0000B5600000}"/>
    <cellStyle name="Vírgula 2 4 6 2 4" xfId="13635" xr:uid="{00000000-0005-0000-0000-0000B6600000}"/>
    <cellStyle name="Vírgula 2 4 6 2 5" xfId="15127" xr:uid="{00000000-0005-0000-0000-0000B7600000}"/>
    <cellStyle name="Vírgula 2 4 6 2 6" xfId="21035" xr:uid="{00000000-0005-0000-0000-0000B8600000}"/>
    <cellStyle name="Vírgula 2 4 6 2 7" xfId="23049" xr:uid="{00000000-0005-0000-0000-0000B9600000}"/>
    <cellStyle name="Vírgula 2 4 6 2 8" xfId="26248" xr:uid="{00000000-0005-0000-0000-0000BA600000}"/>
    <cellStyle name="Vírgula 2 4 6 2 9" xfId="38571" xr:uid="{00000000-0005-0000-0000-0000BB600000}"/>
    <cellStyle name="Vírgula 2 4 6 3" xfId="1736" xr:uid="{00000000-0005-0000-0000-0000BC600000}"/>
    <cellStyle name="Vírgula 2 4 6 3 10" xfId="47287" xr:uid="{00000000-0005-0000-0000-0000BD600000}"/>
    <cellStyle name="Vírgula 2 4 6 3 11" xfId="55213" xr:uid="{00000000-0005-0000-0000-0000BE600000}"/>
    <cellStyle name="Vírgula 2 4 6 3 12" xfId="3522" xr:uid="{00000000-0005-0000-0000-0000BF600000}"/>
    <cellStyle name="Vírgula 2 4 6 3 2" xfId="8586" xr:uid="{00000000-0005-0000-0000-0000C0600000}"/>
    <cellStyle name="Vírgula 2 4 6 3 2 2" xfId="17234" xr:uid="{00000000-0005-0000-0000-0000C1600000}"/>
    <cellStyle name="Vírgula 2 4 6 3 2 2 2" xfId="34502" xr:uid="{00000000-0005-0000-0000-0000C2600000}"/>
    <cellStyle name="Vírgula 2 4 6 3 2 3" xfId="29000" xr:uid="{00000000-0005-0000-0000-0000C3600000}"/>
    <cellStyle name="Vírgula 2 4 6 3 2 4" xfId="42194" xr:uid="{00000000-0005-0000-0000-0000C4600000}"/>
    <cellStyle name="Vírgula 2 4 6 3 2 5" xfId="49486" xr:uid="{00000000-0005-0000-0000-0000C5600000}"/>
    <cellStyle name="Vírgula 2 4 6 3 3" xfId="6387" xr:uid="{00000000-0005-0000-0000-0000C6600000}"/>
    <cellStyle name="Vírgula 2 4 6 3 3 2" xfId="31751" xr:uid="{00000000-0005-0000-0000-0000C7600000}"/>
    <cellStyle name="Vírgula 2 4 6 3 3 3" xfId="44880" xr:uid="{00000000-0005-0000-0000-0000C8600000}"/>
    <cellStyle name="Vírgula 2 4 6 3 4" xfId="15128" xr:uid="{00000000-0005-0000-0000-0000C9600000}"/>
    <cellStyle name="Vírgula 2 4 6 3 5" xfId="18638" xr:uid="{00000000-0005-0000-0000-0000CA600000}"/>
    <cellStyle name="Vírgula 2 4 6 3 6" xfId="21036" xr:uid="{00000000-0005-0000-0000-0000CB600000}"/>
    <cellStyle name="Vírgula 2 4 6 3 7" xfId="23050" xr:uid="{00000000-0005-0000-0000-0000CC600000}"/>
    <cellStyle name="Vírgula 2 4 6 3 8" xfId="26249" xr:uid="{00000000-0005-0000-0000-0000CD600000}"/>
    <cellStyle name="Vírgula 2 4 6 3 9" xfId="38572" xr:uid="{00000000-0005-0000-0000-0000CE600000}"/>
    <cellStyle name="Vírgula 2 4 6 4" xfId="7316" xr:uid="{00000000-0005-0000-0000-0000CF600000}"/>
    <cellStyle name="Vírgula 2 4 6 4 2" xfId="12207" xr:uid="{00000000-0005-0000-0000-0000D0600000}"/>
    <cellStyle name="Vírgula 2 4 6 4 2 2" xfId="34500" xr:uid="{00000000-0005-0000-0000-0000D1600000}"/>
    <cellStyle name="Vírgula 2 4 6 4 2 3" xfId="28998" xr:uid="{00000000-0005-0000-0000-0000D2600000}"/>
    <cellStyle name="Vírgula 2 4 6 4 2 4" xfId="42192" xr:uid="{00000000-0005-0000-0000-0000D3600000}"/>
    <cellStyle name="Vírgula 2 4 6 4 2 5" xfId="53096" xr:uid="{00000000-0005-0000-0000-0000D4600000}"/>
    <cellStyle name="Vírgula 2 4 6 4 3" xfId="9347" xr:uid="{00000000-0005-0000-0000-0000D5600000}"/>
    <cellStyle name="Vírgula 2 4 6 4 3 2" xfId="31749" xr:uid="{00000000-0005-0000-0000-0000D6600000}"/>
    <cellStyle name="Vírgula 2 4 6 4 4" xfId="26247" xr:uid="{00000000-0005-0000-0000-0000D7600000}"/>
    <cellStyle name="Vírgula 2 4 6 4 5" xfId="38570" xr:uid="{00000000-0005-0000-0000-0000D8600000}"/>
    <cellStyle name="Vírgula 2 4 6 4 6" xfId="48216" xr:uid="{00000000-0005-0000-0000-0000D9600000}"/>
    <cellStyle name="Vírgula 2 4 6 5" xfId="5001" xr:uid="{00000000-0005-0000-0000-0000DA600000}"/>
    <cellStyle name="Vírgula 2 4 6 5 2" xfId="11164" xr:uid="{00000000-0005-0000-0000-0000DB600000}"/>
    <cellStyle name="Vírgula 2 4 6 5 2 2" xfId="32993" xr:uid="{00000000-0005-0000-0000-0000DC600000}"/>
    <cellStyle name="Vírgula 2 4 6 5 2 3" xfId="40685" xr:uid="{00000000-0005-0000-0000-0000DD600000}"/>
    <cellStyle name="Vírgula 2 4 6 5 2 4" xfId="52146" xr:uid="{00000000-0005-0000-0000-0000DE600000}"/>
    <cellStyle name="Vírgula 2 4 6 5 3" xfId="27491" xr:uid="{00000000-0005-0000-0000-0000DF600000}"/>
    <cellStyle name="Vírgula 2 4 6 5 4" xfId="36814" xr:uid="{00000000-0005-0000-0000-0000E0600000}"/>
    <cellStyle name="Vírgula 2 4 6 5 5" xfId="50655" xr:uid="{00000000-0005-0000-0000-0000E1600000}"/>
    <cellStyle name="Vírgula 2 4 6 6" xfId="9473" xr:uid="{00000000-0005-0000-0000-0000E2600000}"/>
    <cellStyle name="Vírgula 2 4 6 6 2" xfId="30242" xr:uid="{00000000-0005-0000-0000-0000E3600000}"/>
    <cellStyle name="Vírgula 2 4 6 6 3" xfId="39928" xr:uid="{00000000-0005-0000-0000-0000E4600000}"/>
    <cellStyle name="Vírgula 2 4 6 6 4" xfId="51079" xr:uid="{00000000-0005-0000-0000-0000E5600000}"/>
    <cellStyle name="Vírgula 2 4 6 7" xfId="13357" xr:uid="{00000000-0005-0000-0000-0000E6600000}"/>
    <cellStyle name="Vírgula 2 4 6 7 2" xfId="43610" xr:uid="{00000000-0005-0000-0000-0000E7600000}"/>
    <cellStyle name="Vírgula 2 4 6 8" xfId="15126" xr:uid="{00000000-0005-0000-0000-0000E8600000}"/>
    <cellStyle name="Vírgula 2 4 6 9" xfId="21034" xr:uid="{00000000-0005-0000-0000-0000E9600000}"/>
    <cellStyle name="Vírgula 2 4 7" xfId="1016" xr:uid="{00000000-0005-0000-0000-0000EA600000}"/>
    <cellStyle name="Vírgula 2 4 7 10" xfId="24618" xr:uid="{00000000-0005-0000-0000-0000EB600000}"/>
    <cellStyle name="Vírgula 2 4 7 11" xfId="36183" xr:uid="{00000000-0005-0000-0000-0000EC600000}"/>
    <cellStyle name="Vírgula 2 4 7 12" xfId="46572" xr:uid="{00000000-0005-0000-0000-0000ED600000}"/>
    <cellStyle name="Vírgula 2 4 7 13" xfId="54504" xr:uid="{00000000-0005-0000-0000-0000EE600000}"/>
    <cellStyle name="Vírgula 2 4 7 14" xfId="3523" xr:uid="{00000000-0005-0000-0000-0000EF600000}"/>
    <cellStyle name="Vírgula 2 4 7 2" xfId="1964" xr:uid="{00000000-0005-0000-0000-0000F0600000}"/>
    <cellStyle name="Vírgula 2 4 7 2 10" xfId="47515" xr:uid="{00000000-0005-0000-0000-0000F1600000}"/>
    <cellStyle name="Vírgula 2 4 7 2 11" xfId="55441" xr:uid="{00000000-0005-0000-0000-0000F2600000}"/>
    <cellStyle name="Vírgula 2 4 7 2 12" xfId="3524" xr:uid="{00000000-0005-0000-0000-0000F3600000}"/>
    <cellStyle name="Vírgula 2 4 7 2 2" xfId="8814" xr:uid="{00000000-0005-0000-0000-0000F4600000}"/>
    <cellStyle name="Vírgula 2 4 7 2 2 2" xfId="17235" xr:uid="{00000000-0005-0000-0000-0000F5600000}"/>
    <cellStyle name="Vírgula 2 4 7 2 2 2 2" xfId="34504" xr:uid="{00000000-0005-0000-0000-0000F6600000}"/>
    <cellStyle name="Vírgula 2 4 7 2 2 3" xfId="19736" xr:uid="{00000000-0005-0000-0000-0000F7600000}"/>
    <cellStyle name="Vírgula 2 4 7 2 2 4" xfId="29002" xr:uid="{00000000-0005-0000-0000-0000F8600000}"/>
    <cellStyle name="Vírgula 2 4 7 2 2 5" xfId="42196" xr:uid="{00000000-0005-0000-0000-0000F9600000}"/>
    <cellStyle name="Vírgula 2 4 7 2 2 6" xfId="49714" xr:uid="{00000000-0005-0000-0000-0000FA600000}"/>
    <cellStyle name="Vírgula 2 4 7 2 3" xfId="6615" xr:uid="{00000000-0005-0000-0000-0000FB600000}"/>
    <cellStyle name="Vírgula 2 4 7 2 3 2" xfId="12661" xr:uid="{00000000-0005-0000-0000-0000FC600000}"/>
    <cellStyle name="Vírgula 2 4 7 2 3 3" xfId="31753" xr:uid="{00000000-0005-0000-0000-0000FD600000}"/>
    <cellStyle name="Vírgula 2 4 7 2 3 4" xfId="45108" xr:uid="{00000000-0005-0000-0000-0000FE600000}"/>
    <cellStyle name="Vírgula 2 4 7 2 4" xfId="15130" xr:uid="{00000000-0005-0000-0000-0000FF600000}"/>
    <cellStyle name="Vírgula 2 4 7 2 5" xfId="18051" xr:uid="{00000000-0005-0000-0000-000000610000}"/>
    <cellStyle name="Vírgula 2 4 7 2 6" xfId="21038" xr:uid="{00000000-0005-0000-0000-000001610000}"/>
    <cellStyle name="Vírgula 2 4 7 2 7" xfId="23052" xr:uid="{00000000-0005-0000-0000-000002610000}"/>
    <cellStyle name="Vírgula 2 4 7 2 8" xfId="26251" xr:uid="{00000000-0005-0000-0000-000003610000}"/>
    <cellStyle name="Vírgula 2 4 7 2 9" xfId="38574" xr:uid="{00000000-0005-0000-0000-000004610000}"/>
    <cellStyle name="Vírgula 2 4 7 3" xfId="7943" xr:uid="{00000000-0005-0000-0000-000005610000}"/>
    <cellStyle name="Vírgula 2 4 7 3 2" xfId="12208" xr:uid="{00000000-0005-0000-0000-000006610000}"/>
    <cellStyle name="Vírgula 2 4 7 3 2 2" xfId="34503" xr:uid="{00000000-0005-0000-0000-000007610000}"/>
    <cellStyle name="Vírgula 2 4 7 3 2 3" xfId="29001" xr:uid="{00000000-0005-0000-0000-000008610000}"/>
    <cellStyle name="Vírgula 2 4 7 3 2 4" xfId="42195" xr:uid="{00000000-0005-0000-0000-000009610000}"/>
    <cellStyle name="Vírgula 2 4 7 3 2 5" xfId="53097" xr:uid="{00000000-0005-0000-0000-00000A610000}"/>
    <cellStyle name="Vírgula 2 4 7 3 3" xfId="16655" xr:uid="{00000000-0005-0000-0000-00000B610000}"/>
    <cellStyle name="Vírgula 2 4 7 3 3 2" xfId="31752" xr:uid="{00000000-0005-0000-0000-00000C610000}"/>
    <cellStyle name="Vírgula 2 4 7 3 4" xfId="18866" xr:uid="{00000000-0005-0000-0000-00000D610000}"/>
    <cellStyle name="Vírgula 2 4 7 3 5" xfId="26250" xr:uid="{00000000-0005-0000-0000-00000E610000}"/>
    <cellStyle name="Vírgula 2 4 7 3 6" xfId="38573" xr:uid="{00000000-0005-0000-0000-00000F610000}"/>
    <cellStyle name="Vírgula 2 4 7 3 7" xfId="48843" xr:uid="{00000000-0005-0000-0000-000010610000}"/>
    <cellStyle name="Vírgula 2 4 7 4" xfId="5676" xr:uid="{00000000-0005-0000-0000-000011610000}"/>
    <cellStyle name="Vírgula 2 4 7 4 2" xfId="11392" xr:uid="{00000000-0005-0000-0000-000012610000}"/>
    <cellStyle name="Vírgula 2 4 7 4 2 2" xfId="33221" xr:uid="{00000000-0005-0000-0000-000013610000}"/>
    <cellStyle name="Vírgula 2 4 7 4 2 3" xfId="40913" xr:uid="{00000000-0005-0000-0000-000014610000}"/>
    <cellStyle name="Vírgula 2 4 7 4 2 4" xfId="52374" xr:uid="{00000000-0005-0000-0000-000015610000}"/>
    <cellStyle name="Vírgula 2 4 7 4 3" xfId="27719" xr:uid="{00000000-0005-0000-0000-000016610000}"/>
    <cellStyle name="Vírgula 2 4 7 4 4" xfId="37042" xr:uid="{00000000-0005-0000-0000-000017610000}"/>
    <cellStyle name="Vírgula 2 4 7 4 5" xfId="50812" xr:uid="{00000000-0005-0000-0000-000018610000}"/>
    <cellStyle name="Vírgula 2 4 7 5" xfId="10745" xr:uid="{00000000-0005-0000-0000-000019610000}"/>
    <cellStyle name="Vírgula 2 4 7 5 2" xfId="30470" xr:uid="{00000000-0005-0000-0000-00001A610000}"/>
    <cellStyle name="Vírgula 2 4 7 5 3" xfId="40156" xr:uid="{00000000-0005-0000-0000-00001B610000}"/>
    <cellStyle name="Vírgula 2 4 7 5 4" xfId="51627" xr:uid="{00000000-0005-0000-0000-00001C610000}"/>
    <cellStyle name="Vírgula 2 4 7 6" xfId="13863" xr:uid="{00000000-0005-0000-0000-00001D610000}"/>
    <cellStyle name="Vírgula 2 4 7 6 2" xfId="44237" xr:uid="{00000000-0005-0000-0000-00001E610000}"/>
    <cellStyle name="Vírgula 2 4 7 7" xfId="15129" xr:uid="{00000000-0005-0000-0000-00001F610000}"/>
    <cellStyle name="Vírgula 2 4 7 8" xfId="21037" xr:uid="{00000000-0005-0000-0000-000020610000}"/>
    <cellStyle name="Vírgula 2 4 7 9" xfId="23051" xr:uid="{00000000-0005-0000-0000-000021610000}"/>
    <cellStyle name="Vírgula 2 4 8" xfId="1256" xr:uid="{00000000-0005-0000-0000-000022610000}"/>
    <cellStyle name="Vírgula 2 4 8 10" xfId="24894" xr:uid="{00000000-0005-0000-0000-000023610000}"/>
    <cellStyle name="Vírgula 2 4 8 11" xfId="36459" xr:uid="{00000000-0005-0000-0000-000024610000}"/>
    <cellStyle name="Vírgula 2 4 8 12" xfId="46812" xr:uid="{00000000-0005-0000-0000-000025610000}"/>
    <cellStyle name="Vírgula 2 4 8 13" xfId="54744" xr:uid="{00000000-0005-0000-0000-000026610000}"/>
    <cellStyle name="Vírgula 2 4 8 14" xfId="3525" xr:uid="{00000000-0005-0000-0000-000027610000}"/>
    <cellStyle name="Vírgula 2 4 8 2" xfId="2192" xr:uid="{00000000-0005-0000-0000-000028610000}"/>
    <cellStyle name="Vírgula 2 4 8 2 10" xfId="47743" xr:uid="{00000000-0005-0000-0000-000029610000}"/>
    <cellStyle name="Vírgula 2 4 8 2 11" xfId="55669" xr:uid="{00000000-0005-0000-0000-00002A610000}"/>
    <cellStyle name="Vírgula 2 4 8 2 12" xfId="3526" xr:uid="{00000000-0005-0000-0000-00002B610000}"/>
    <cellStyle name="Vírgula 2 4 8 2 2" xfId="9042" xr:uid="{00000000-0005-0000-0000-00002C610000}"/>
    <cellStyle name="Vírgula 2 4 8 2 2 2" xfId="17236" xr:uid="{00000000-0005-0000-0000-00002D610000}"/>
    <cellStyle name="Vírgula 2 4 8 2 2 2 2" xfId="34506" xr:uid="{00000000-0005-0000-0000-00002E610000}"/>
    <cellStyle name="Vírgula 2 4 8 2 2 3" xfId="19964" xr:uid="{00000000-0005-0000-0000-00002F610000}"/>
    <cellStyle name="Vírgula 2 4 8 2 2 4" xfId="29004" xr:uid="{00000000-0005-0000-0000-000030610000}"/>
    <cellStyle name="Vírgula 2 4 8 2 2 5" xfId="42198" xr:uid="{00000000-0005-0000-0000-000031610000}"/>
    <cellStyle name="Vírgula 2 4 8 2 2 6" xfId="49942" xr:uid="{00000000-0005-0000-0000-000032610000}"/>
    <cellStyle name="Vírgula 2 4 8 2 3" xfId="6843" xr:uid="{00000000-0005-0000-0000-000033610000}"/>
    <cellStyle name="Vírgula 2 4 8 2 3 2" xfId="16522" xr:uid="{00000000-0005-0000-0000-000034610000}"/>
    <cellStyle name="Vírgula 2 4 8 2 3 3" xfId="31755" xr:uid="{00000000-0005-0000-0000-000035610000}"/>
    <cellStyle name="Vírgula 2 4 8 2 3 4" xfId="45336" xr:uid="{00000000-0005-0000-0000-000036610000}"/>
    <cellStyle name="Vírgula 2 4 8 2 4" xfId="15132" xr:uid="{00000000-0005-0000-0000-000037610000}"/>
    <cellStyle name="Vírgula 2 4 8 2 5" xfId="18222" xr:uid="{00000000-0005-0000-0000-000038610000}"/>
    <cellStyle name="Vírgula 2 4 8 2 6" xfId="21040" xr:uid="{00000000-0005-0000-0000-000039610000}"/>
    <cellStyle name="Vírgula 2 4 8 2 7" xfId="23054" xr:uid="{00000000-0005-0000-0000-00003A610000}"/>
    <cellStyle name="Vírgula 2 4 8 2 8" xfId="26253" xr:uid="{00000000-0005-0000-0000-00003B610000}"/>
    <cellStyle name="Vírgula 2 4 8 2 9" xfId="38576" xr:uid="{00000000-0005-0000-0000-00003C610000}"/>
    <cellStyle name="Vírgula 2 4 8 3" xfId="8171" xr:uid="{00000000-0005-0000-0000-00003D610000}"/>
    <cellStyle name="Vírgula 2 4 8 3 2" xfId="12209" xr:uid="{00000000-0005-0000-0000-00003E610000}"/>
    <cellStyle name="Vírgula 2 4 8 3 2 2" xfId="34505" xr:uid="{00000000-0005-0000-0000-00003F610000}"/>
    <cellStyle name="Vírgula 2 4 8 3 2 3" xfId="29003" xr:uid="{00000000-0005-0000-0000-000040610000}"/>
    <cellStyle name="Vírgula 2 4 8 3 2 4" xfId="42197" xr:uid="{00000000-0005-0000-0000-000041610000}"/>
    <cellStyle name="Vírgula 2 4 8 3 2 5" xfId="53098" xr:uid="{00000000-0005-0000-0000-000042610000}"/>
    <cellStyle name="Vírgula 2 4 8 3 3" xfId="9644" xr:uid="{00000000-0005-0000-0000-000043610000}"/>
    <cellStyle name="Vírgula 2 4 8 3 3 2" xfId="31754" xr:uid="{00000000-0005-0000-0000-000044610000}"/>
    <cellStyle name="Vírgula 2 4 8 3 4" xfId="19094" xr:uid="{00000000-0005-0000-0000-000045610000}"/>
    <cellStyle name="Vírgula 2 4 8 3 5" xfId="26252" xr:uid="{00000000-0005-0000-0000-000046610000}"/>
    <cellStyle name="Vírgula 2 4 8 3 6" xfId="38575" xr:uid="{00000000-0005-0000-0000-000047610000}"/>
    <cellStyle name="Vírgula 2 4 8 3 7" xfId="49071" xr:uid="{00000000-0005-0000-0000-000048610000}"/>
    <cellStyle name="Vírgula 2 4 8 4" xfId="5916" xr:uid="{00000000-0005-0000-0000-000049610000}"/>
    <cellStyle name="Vírgula 2 4 8 4 2" xfId="11620" xr:uid="{00000000-0005-0000-0000-00004A610000}"/>
    <cellStyle name="Vírgula 2 4 8 4 2 2" xfId="33449" xr:uid="{00000000-0005-0000-0000-00004B610000}"/>
    <cellStyle name="Vírgula 2 4 8 4 2 3" xfId="41141" xr:uid="{00000000-0005-0000-0000-00004C610000}"/>
    <cellStyle name="Vírgula 2 4 8 4 2 4" xfId="52602" xr:uid="{00000000-0005-0000-0000-00004D610000}"/>
    <cellStyle name="Vírgula 2 4 8 4 3" xfId="27947" xr:uid="{00000000-0005-0000-0000-00004E610000}"/>
    <cellStyle name="Vírgula 2 4 8 4 4" xfId="37270" xr:uid="{00000000-0005-0000-0000-00004F610000}"/>
    <cellStyle name="Vírgula 2 4 8 4 5" xfId="50939" xr:uid="{00000000-0005-0000-0000-000050610000}"/>
    <cellStyle name="Vírgula 2 4 8 5" xfId="10876" xr:uid="{00000000-0005-0000-0000-000051610000}"/>
    <cellStyle name="Vírgula 2 4 8 5 2" xfId="30698" xr:uid="{00000000-0005-0000-0000-000052610000}"/>
    <cellStyle name="Vírgula 2 4 8 5 3" xfId="40384" xr:uid="{00000000-0005-0000-0000-000053610000}"/>
    <cellStyle name="Vírgula 2 4 8 5 4" xfId="51855" xr:uid="{00000000-0005-0000-0000-000054610000}"/>
    <cellStyle name="Vírgula 2 4 8 6" xfId="14091" xr:uid="{00000000-0005-0000-0000-000055610000}"/>
    <cellStyle name="Vírgula 2 4 8 6 2" xfId="44465" xr:uid="{00000000-0005-0000-0000-000056610000}"/>
    <cellStyle name="Vírgula 2 4 8 7" xfId="15131" xr:uid="{00000000-0005-0000-0000-000057610000}"/>
    <cellStyle name="Vírgula 2 4 8 8" xfId="21039" xr:uid="{00000000-0005-0000-0000-000058610000}"/>
    <cellStyle name="Vírgula 2 4 8 9" xfId="23053" xr:uid="{00000000-0005-0000-0000-000059610000}"/>
    <cellStyle name="Vírgula 2 4 9" xfId="731" xr:uid="{00000000-0005-0000-0000-00005A610000}"/>
    <cellStyle name="Vírgula 2 4 9 10" xfId="35862" xr:uid="{00000000-0005-0000-0000-00005B610000}"/>
    <cellStyle name="Vírgula 2 4 9 11" xfId="46287" xr:uid="{00000000-0005-0000-0000-00005C610000}"/>
    <cellStyle name="Vírgula 2 4 9 12" xfId="54219" xr:uid="{00000000-0005-0000-0000-00005D610000}"/>
    <cellStyle name="Vírgula 2 4 9 13" xfId="3527" xr:uid="{00000000-0005-0000-0000-00005E610000}"/>
    <cellStyle name="Vírgula 2 4 9 2" xfId="1679" xr:uid="{00000000-0005-0000-0000-00005F610000}"/>
    <cellStyle name="Vírgula 2 4 9 2 10" xfId="47230" xr:uid="{00000000-0005-0000-0000-000060610000}"/>
    <cellStyle name="Vírgula 2 4 9 2 11" xfId="55156" xr:uid="{00000000-0005-0000-0000-000061610000}"/>
    <cellStyle name="Vírgula 2 4 9 2 12" xfId="3528" xr:uid="{00000000-0005-0000-0000-000062610000}"/>
    <cellStyle name="Vírgula 2 4 9 2 2" xfId="8529" xr:uid="{00000000-0005-0000-0000-000063610000}"/>
    <cellStyle name="Vírgula 2 4 9 2 2 2" xfId="17237" xr:uid="{00000000-0005-0000-0000-000064610000}"/>
    <cellStyle name="Vírgula 2 4 9 2 2 2 2" xfId="34508" xr:uid="{00000000-0005-0000-0000-000065610000}"/>
    <cellStyle name="Vírgula 2 4 9 2 2 3" xfId="19451" xr:uid="{00000000-0005-0000-0000-000066610000}"/>
    <cellStyle name="Vírgula 2 4 9 2 2 4" xfId="29006" xr:uid="{00000000-0005-0000-0000-000067610000}"/>
    <cellStyle name="Vírgula 2 4 9 2 2 5" xfId="42200" xr:uid="{00000000-0005-0000-0000-000068610000}"/>
    <cellStyle name="Vírgula 2 4 9 2 2 6" xfId="49429" xr:uid="{00000000-0005-0000-0000-000069610000}"/>
    <cellStyle name="Vírgula 2 4 9 2 3" xfId="6330" xr:uid="{00000000-0005-0000-0000-00006A610000}"/>
    <cellStyle name="Vírgula 2 4 9 2 3 2" xfId="16310" xr:uid="{00000000-0005-0000-0000-00006B610000}"/>
    <cellStyle name="Vírgula 2 4 9 2 3 3" xfId="31757" xr:uid="{00000000-0005-0000-0000-00006C610000}"/>
    <cellStyle name="Vírgula 2 4 9 2 3 4" xfId="44823" xr:uid="{00000000-0005-0000-0000-00006D610000}"/>
    <cellStyle name="Vírgula 2 4 9 2 4" xfId="15134" xr:uid="{00000000-0005-0000-0000-00006E610000}"/>
    <cellStyle name="Vírgula 2 4 9 2 5" xfId="17934" xr:uid="{00000000-0005-0000-0000-00006F610000}"/>
    <cellStyle name="Vírgula 2 4 9 2 6" xfId="21042" xr:uid="{00000000-0005-0000-0000-000070610000}"/>
    <cellStyle name="Vírgula 2 4 9 2 7" xfId="23056" xr:uid="{00000000-0005-0000-0000-000071610000}"/>
    <cellStyle name="Vírgula 2 4 9 2 8" xfId="26255" xr:uid="{00000000-0005-0000-0000-000072610000}"/>
    <cellStyle name="Vírgula 2 4 9 2 9" xfId="38578" xr:uid="{00000000-0005-0000-0000-000073610000}"/>
    <cellStyle name="Vírgula 2 4 9 3" xfId="7658" xr:uid="{00000000-0005-0000-0000-000074610000}"/>
    <cellStyle name="Vírgula 2 4 9 3 2" xfId="12210" xr:uid="{00000000-0005-0000-0000-000075610000}"/>
    <cellStyle name="Vírgula 2 4 9 3 2 2" xfId="34507" xr:uid="{00000000-0005-0000-0000-000076610000}"/>
    <cellStyle name="Vírgula 2 4 9 3 2 3" xfId="42199" xr:uid="{00000000-0005-0000-0000-000077610000}"/>
    <cellStyle name="Vírgula 2 4 9 3 2 4" xfId="53099" xr:uid="{00000000-0005-0000-0000-000078610000}"/>
    <cellStyle name="Vírgula 2 4 9 3 3" xfId="18581" xr:uid="{00000000-0005-0000-0000-000079610000}"/>
    <cellStyle name="Vírgula 2 4 9 3 4" xfId="29005" xr:uid="{00000000-0005-0000-0000-00007A610000}"/>
    <cellStyle name="Vírgula 2 4 9 3 5" xfId="38577" xr:uid="{00000000-0005-0000-0000-00007B610000}"/>
    <cellStyle name="Vírgula 2 4 9 3 6" xfId="48558" xr:uid="{00000000-0005-0000-0000-00007C610000}"/>
    <cellStyle name="Vírgula 2 4 9 4" xfId="5391" xr:uid="{00000000-0005-0000-0000-00007D610000}"/>
    <cellStyle name="Vírgula 2 4 9 4 2" xfId="16316" xr:uid="{00000000-0005-0000-0000-00007E610000}"/>
    <cellStyle name="Vírgula 2 4 9 4 3" xfId="31756" xr:uid="{00000000-0005-0000-0000-00007F610000}"/>
    <cellStyle name="Vírgula 2 4 9 4 4" xfId="39871" xr:uid="{00000000-0005-0000-0000-000080610000}"/>
    <cellStyle name="Vírgula 2 4 9 4 5" xfId="50339" xr:uid="{00000000-0005-0000-0000-000081610000}"/>
    <cellStyle name="Vírgula 2 4 9 5" xfId="13578" xr:uid="{00000000-0005-0000-0000-000082610000}"/>
    <cellStyle name="Vírgula 2 4 9 5 2" xfId="43952" xr:uid="{00000000-0005-0000-0000-000083610000}"/>
    <cellStyle name="Vírgula 2 4 9 6" xfId="15133" xr:uid="{00000000-0005-0000-0000-000084610000}"/>
    <cellStyle name="Vírgula 2 4 9 7" xfId="21041" xr:uid="{00000000-0005-0000-0000-000085610000}"/>
    <cellStyle name="Vírgula 2 4 9 8" xfId="23055" xr:uid="{00000000-0005-0000-0000-000086610000}"/>
    <cellStyle name="Vírgula 2 4 9 9" xfId="26254" xr:uid="{00000000-0005-0000-0000-000087610000}"/>
    <cellStyle name="Vírgula 2 5" xfId="29" xr:uid="{00000000-0005-0000-0000-000088610000}"/>
    <cellStyle name="Vírgula 2 5 10" xfId="1575" xr:uid="{00000000-0005-0000-0000-000089610000}"/>
    <cellStyle name="Vírgula 2 5 10 10" xfId="55052" xr:uid="{00000000-0005-0000-0000-00008A610000}"/>
    <cellStyle name="Vírgula 2 5 10 11" xfId="3530" xr:uid="{00000000-0005-0000-0000-00008B610000}"/>
    <cellStyle name="Vírgula 2 5 10 2" xfId="8425" xr:uid="{00000000-0005-0000-0000-00008C610000}"/>
    <cellStyle name="Vírgula 2 5 10 2 2" xfId="17238" xr:uid="{00000000-0005-0000-0000-00008D610000}"/>
    <cellStyle name="Vírgula 2 5 10 2 2 2" xfId="34510" xr:uid="{00000000-0005-0000-0000-00008E610000}"/>
    <cellStyle name="Vírgula 2 5 10 2 3" xfId="29008" xr:uid="{00000000-0005-0000-0000-00008F610000}"/>
    <cellStyle name="Vírgula 2 5 10 2 4" xfId="42202" xr:uid="{00000000-0005-0000-0000-000090610000}"/>
    <cellStyle name="Vírgula 2 5 10 2 5" xfId="49325" xr:uid="{00000000-0005-0000-0000-000091610000}"/>
    <cellStyle name="Vírgula 2 5 10 3" xfId="6226" xr:uid="{00000000-0005-0000-0000-000092610000}"/>
    <cellStyle name="Vírgula 2 5 10 3 2" xfId="31759" xr:uid="{00000000-0005-0000-0000-000093610000}"/>
    <cellStyle name="Vírgula 2 5 10 3 3" xfId="44719" xr:uid="{00000000-0005-0000-0000-000094610000}"/>
    <cellStyle name="Vírgula 2 5 10 4" xfId="18477" xr:uid="{00000000-0005-0000-0000-000095610000}"/>
    <cellStyle name="Vírgula 2 5 10 5" xfId="21044" xr:uid="{00000000-0005-0000-0000-000096610000}"/>
    <cellStyle name="Vírgula 2 5 10 6" xfId="23058" xr:uid="{00000000-0005-0000-0000-000097610000}"/>
    <cellStyle name="Vírgula 2 5 10 7" xfId="26257" xr:uid="{00000000-0005-0000-0000-000098610000}"/>
    <cellStyle name="Vírgula 2 5 10 8" xfId="38580" xr:uid="{00000000-0005-0000-0000-000099610000}"/>
    <cellStyle name="Vírgula 2 5 10 9" xfId="47126" xr:uid="{00000000-0005-0000-0000-00009A610000}"/>
    <cellStyle name="Vírgula 2 5 11" xfId="7097" xr:uid="{00000000-0005-0000-0000-00009B610000}"/>
    <cellStyle name="Vírgula 2 5 11 2" xfId="12211" xr:uid="{00000000-0005-0000-0000-00009C610000}"/>
    <cellStyle name="Vírgula 2 5 11 2 2" xfId="34509" xr:uid="{00000000-0005-0000-0000-00009D610000}"/>
    <cellStyle name="Vírgula 2 5 11 2 3" xfId="29007" xr:uid="{00000000-0005-0000-0000-00009E610000}"/>
    <cellStyle name="Vírgula 2 5 11 2 4" xfId="42201" xr:uid="{00000000-0005-0000-0000-00009F610000}"/>
    <cellStyle name="Vírgula 2 5 11 2 5" xfId="53100" xr:uid="{00000000-0005-0000-0000-0000A0610000}"/>
    <cellStyle name="Vírgula 2 5 11 3" xfId="13229" xr:uid="{00000000-0005-0000-0000-0000A1610000}"/>
    <cellStyle name="Vírgula 2 5 11 3 2" xfId="31758" xr:uid="{00000000-0005-0000-0000-0000A2610000}"/>
    <cellStyle name="Vírgula 2 5 11 4" xfId="26256" xr:uid="{00000000-0005-0000-0000-0000A3610000}"/>
    <cellStyle name="Vírgula 2 5 11 5" xfId="38579" xr:uid="{00000000-0005-0000-0000-0000A4610000}"/>
    <cellStyle name="Vírgula 2 5 11 6" xfId="47997" xr:uid="{00000000-0005-0000-0000-0000A5610000}"/>
    <cellStyle name="Vírgula 2 5 12" xfId="4721" xr:uid="{00000000-0005-0000-0000-0000A6610000}"/>
    <cellStyle name="Vírgula 2 5 12 2" xfId="11117" xr:uid="{00000000-0005-0000-0000-0000A7610000}"/>
    <cellStyle name="Vírgula 2 5 12 2 2" xfId="32946" xr:uid="{00000000-0005-0000-0000-0000A8610000}"/>
    <cellStyle name="Vírgula 2 5 12 2 3" xfId="40638" xr:uid="{00000000-0005-0000-0000-0000A9610000}"/>
    <cellStyle name="Vírgula 2 5 12 2 4" xfId="52099" xr:uid="{00000000-0005-0000-0000-0000AA610000}"/>
    <cellStyle name="Vírgula 2 5 12 3" xfId="27444" xr:uid="{00000000-0005-0000-0000-0000AB610000}"/>
    <cellStyle name="Vírgula 2 5 12 4" xfId="36767" xr:uid="{00000000-0005-0000-0000-0000AC610000}"/>
    <cellStyle name="Vírgula 2 5 12 5" xfId="50678" xr:uid="{00000000-0005-0000-0000-0000AD610000}"/>
    <cellStyle name="Vírgula 2 5 13" xfId="9559" xr:uid="{00000000-0005-0000-0000-0000AE610000}"/>
    <cellStyle name="Vírgula 2 5 13 2" xfId="10278" xr:uid="{00000000-0005-0000-0000-0000AF610000}"/>
    <cellStyle name="Vírgula 2 5 13 2 2" xfId="50624" xr:uid="{00000000-0005-0000-0000-0000B0610000}"/>
    <cellStyle name="Vírgula 2 5 13 3" xfId="30195" xr:uid="{00000000-0005-0000-0000-0000B1610000}"/>
    <cellStyle name="Vírgula 2 5 13 4" xfId="39767" xr:uid="{00000000-0005-0000-0000-0000B2610000}"/>
    <cellStyle name="Vírgula 2 5 13 5" xfId="50640" xr:uid="{00000000-0005-0000-0000-0000B3610000}"/>
    <cellStyle name="Vírgula 2 5 14" xfId="10431" xr:uid="{00000000-0005-0000-0000-0000B4610000}"/>
    <cellStyle name="Vírgula 2 5 14 2" xfId="43389" xr:uid="{00000000-0005-0000-0000-0000B5610000}"/>
    <cellStyle name="Vírgula 2 5 14 3" xfId="50583" xr:uid="{00000000-0005-0000-0000-0000B6610000}"/>
    <cellStyle name="Vírgula 2 5 15" xfId="15135" xr:uid="{00000000-0005-0000-0000-0000B7610000}"/>
    <cellStyle name="Vírgula 2 5 16" xfId="21043" xr:uid="{00000000-0005-0000-0000-0000B8610000}"/>
    <cellStyle name="Vírgula 2 5 17" xfId="23057" xr:uid="{00000000-0005-0000-0000-0000B9610000}"/>
    <cellStyle name="Vírgula 2 5 18" xfId="24253" xr:uid="{00000000-0005-0000-0000-0000BA610000}"/>
    <cellStyle name="Vírgula 2 5 19" xfId="35704" xr:uid="{00000000-0005-0000-0000-0000BB610000}"/>
    <cellStyle name="Vírgula 2 5 2" xfId="208" xr:uid="{00000000-0005-0000-0000-0000BC610000}"/>
    <cellStyle name="Vírgula 2 5 2 10" xfId="10415" xr:uid="{00000000-0005-0000-0000-0000BD610000}"/>
    <cellStyle name="Vírgula 2 5 2 10 2" xfId="43503" xr:uid="{00000000-0005-0000-0000-0000BE610000}"/>
    <cellStyle name="Vírgula 2 5 2 10 3" xfId="50587" xr:uid="{00000000-0005-0000-0000-0000BF610000}"/>
    <cellStyle name="Vírgula 2 5 2 11" xfId="15136" xr:uid="{00000000-0005-0000-0000-0000C0610000}"/>
    <cellStyle name="Vírgula 2 5 2 12" xfId="21045" xr:uid="{00000000-0005-0000-0000-0000C1610000}"/>
    <cellStyle name="Vírgula 2 5 2 13" xfId="23059" xr:uid="{00000000-0005-0000-0000-0000C2610000}"/>
    <cellStyle name="Vírgula 2 5 2 14" xfId="24490" xr:uid="{00000000-0005-0000-0000-0000C3610000}"/>
    <cellStyle name="Vírgula 2 5 2 15" xfId="35803" xr:uid="{00000000-0005-0000-0000-0000C4610000}"/>
    <cellStyle name="Vírgula 2 5 2 16" xfId="45765" xr:uid="{00000000-0005-0000-0000-0000C5610000}"/>
    <cellStyle name="Vírgula 2 5 2 17" xfId="53698" xr:uid="{00000000-0005-0000-0000-0000C6610000}"/>
    <cellStyle name="Vírgula 2 5 2 18" xfId="3531" xr:uid="{00000000-0005-0000-0000-0000C7610000}"/>
    <cellStyle name="Vírgula 2 5 2 2" xfId="489" xr:uid="{00000000-0005-0000-0000-0000C8610000}"/>
    <cellStyle name="Vírgula 2 5 2 2 10" xfId="23060" xr:uid="{00000000-0005-0000-0000-0000C9610000}"/>
    <cellStyle name="Vírgula 2 5 2 2 11" xfId="24766" xr:uid="{00000000-0005-0000-0000-0000CA610000}"/>
    <cellStyle name="Vírgula 2 5 2 2 12" xfId="36331" xr:uid="{00000000-0005-0000-0000-0000CB610000}"/>
    <cellStyle name="Vírgula 2 5 2 2 13" xfId="46045" xr:uid="{00000000-0005-0000-0000-0000CC610000}"/>
    <cellStyle name="Vírgula 2 5 2 2 14" xfId="53977" xr:uid="{00000000-0005-0000-0000-0000CD610000}"/>
    <cellStyle name="Vírgula 2 5 2 2 15" xfId="3532" xr:uid="{00000000-0005-0000-0000-0000CE610000}"/>
    <cellStyle name="Vírgula 2 5 2 2 2" xfId="1152" xr:uid="{00000000-0005-0000-0000-0000CF610000}"/>
    <cellStyle name="Vírgula 2 5 2 2 2 10" xfId="46708" xr:uid="{00000000-0005-0000-0000-0000D0610000}"/>
    <cellStyle name="Vírgula 2 5 2 2 2 11" xfId="54640" xr:uid="{00000000-0005-0000-0000-0000D1610000}"/>
    <cellStyle name="Vírgula 2 5 2 2 2 12" xfId="3533" xr:uid="{00000000-0005-0000-0000-0000D2610000}"/>
    <cellStyle name="Vírgula 2 5 2 2 2 2" xfId="8067" xr:uid="{00000000-0005-0000-0000-0000D3610000}"/>
    <cellStyle name="Vírgula 2 5 2 2 2 2 2" xfId="10553" xr:uid="{00000000-0005-0000-0000-0000D4610000}"/>
    <cellStyle name="Vírgula 2 5 2 2 2 2 2 2" xfId="34513" xr:uid="{00000000-0005-0000-0000-0000D5610000}"/>
    <cellStyle name="Vírgula 2 5 2 2 2 2 3" xfId="13110" xr:uid="{00000000-0005-0000-0000-0000D6610000}"/>
    <cellStyle name="Vírgula 2 5 2 2 2 2 4" xfId="19860" xr:uid="{00000000-0005-0000-0000-0000D7610000}"/>
    <cellStyle name="Vírgula 2 5 2 2 2 2 5" xfId="29011" xr:uid="{00000000-0005-0000-0000-0000D8610000}"/>
    <cellStyle name="Vírgula 2 5 2 2 2 2 6" xfId="42205" xr:uid="{00000000-0005-0000-0000-0000D9610000}"/>
    <cellStyle name="Vírgula 2 5 2 2 2 2 7" xfId="48967" xr:uid="{00000000-0005-0000-0000-0000DA610000}"/>
    <cellStyle name="Vírgula 2 5 2 2 2 3" xfId="5812" xr:uid="{00000000-0005-0000-0000-0000DB610000}"/>
    <cellStyle name="Vírgula 2 5 2 2 2 3 2" xfId="10296" xr:uid="{00000000-0005-0000-0000-0000DC610000}"/>
    <cellStyle name="Vírgula 2 5 2 2 2 3 3" xfId="31762" xr:uid="{00000000-0005-0000-0000-0000DD610000}"/>
    <cellStyle name="Vírgula 2 5 2 2 2 3 4" xfId="44361" xr:uid="{00000000-0005-0000-0000-0000DE610000}"/>
    <cellStyle name="Vírgula 2 5 2 2 2 4" xfId="13987" xr:uid="{00000000-0005-0000-0000-0000DF610000}"/>
    <cellStyle name="Vírgula 2 5 2 2 2 5" xfId="15138" xr:uid="{00000000-0005-0000-0000-0000E0610000}"/>
    <cellStyle name="Vírgula 2 5 2 2 2 6" xfId="21047" xr:uid="{00000000-0005-0000-0000-0000E1610000}"/>
    <cellStyle name="Vírgula 2 5 2 2 2 7" xfId="23061" xr:uid="{00000000-0005-0000-0000-0000E2610000}"/>
    <cellStyle name="Vírgula 2 5 2 2 2 8" xfId="26260" xr:uid="{00000000-0005-0000-0000-0000E3610000}"/>
    <cellStyle name="Vírgula 2 5 2 2 2 9" xfId="38583" xr:uid="{00000000-0005-0000-0000-0000E4610000}"/>
    <cellStyle name="Vírgula 2 5 2 2 3" xfId="2088" xr:uid="{00000000-0005-0000-0000-0000E5610000}"/>
    <cellStyle name="Vírgula 2 5 2 2 3 10" xfId="47639" xr:uid="{00000000-0005-0000-0000-0000E6610000}"/>
    <cellStyle name="Vírgula 2 5 2 2 3 11" xfId="55565" xr:uid="{00000000-0005-0000-0000-0000E7610000}"/>
    <cellStyle name="Vírgula 2 5 2 2 3 12" xfId="3534" xr:uid="{00000000-0005-0000-0000-0000E8610000}"/>
    <cellStyle name="Vírgula 2 5 2 2 3 2" xfId="8938" xr:uid="{00000000-0005-0000-0000-0000E9610000}"/>
    <cellStyle name="Vírgula 2 5 2 2 3 2 2" xfId="17239" xr:uid="{00000000-0005-0000-0000-0000EA610000}"/>
    <cellStyle name="Vírgula 2 5 2 2 3 2 2 2" xfId="34514" xr:uid="{00000000-0005-0000-0000-0000EB610000}"/>
    <cellStyle name="Vírgula 2 5 2 2 3 2 3" xfId="29012" xr:uid="{00000000-0005-0000-0000-0000EC610000}"/>
    <cellStyle name="Vírgula 2 5 2 2 3 2 4" xfId="42206" xr:uid="{00000000-0005-0000-0000-0000ED610000}"/>
    <cellStyle name="Vírgula 2 5 2 2 3 2 5" xfId="49838" xr:uid="{00000000-0005-0000-0000-0000EE610000}"/>
    <cellStyle name="Vírgula 2 5 2 2 3 3" xfId="6739" xr:uid="{00000000-0005-0000-0000-0000EF610000}"/>
    <cellStyle name="Vírgula 2 5 2 2 3 3 2" xfId="31763" xr:uid="{00000000-0005-0000-0000-0000F0610000}"/>
    <cellStyle name="Vírgula 2 5 2 2 3 3 3" xfId="45232" xr:uid="{00000000-0005-0000-0000-0000F1610000}"/>
    <cellStyle name="Vírgula 2 5 2 2 3 4" xfId="15139" xr:uid="{00000000-0005-0000-0000-0000F2610000}"/>
    <cellStyle name="Vírgula 2 5 2 2 3 5" xfId="18990" xr:uid="{00000000-0005-0000-0000-0000F3610000}"/>
    <cellStyle name="Vírgula 2 5 2 2 3 6" xfId="21048" xr:uid="{00000000-0005-0000-0000-0000F4610000}"/>
    <cellStyle name="Vírgula 2 5 2 2 3 7" xfId="23062" xr:uid="{00000000-0005-0000-0000-0000F5610000}"/>
    <cellStyle name="Vírgula 2 5 2 2 3 8" xfId="26261" xr:uid="{00000000-0005-0000-0000-0000F6610000}"/>
    <cellStyle name="Vírgula 2 5 2 2 3 9" xfId="38584" xr:uid="{00000000-0005-0000-0000-0000F7610000}"/>
    <cellStyle name="Vírgula 2 5 2 2 4" xfId="7440" xr:uid="{00000000-0005-0000-0000-0000F8610000}"/>
    <cellStyle name="Vírgula 2 5 2 2 4 2" xfId="12214" xr:uid="{00000000-0005-0000-0000-0000F9610000}"/>
    <cellStyle name="Vírgula 2 5 2 2 4 2 2" xfId="34512" xr:uid="{00000000-0005-0000-0000-0000FA610000}"/>
    <cellStyle name="Vírgula 2 5 2 2 4 2 3" xfId="29010" xr:uid="{00000000-0005-0000-0000-0000FB610000}"/>
    <cellStyle name="Vírgula 2 5 2 2 4 2 4" xfId="42204" xr:uid="{00000000-0005-0000-0000-0000FC610000}"/>
    <cellStyle name="Vírgula 2 5 2 2 4 2 5" xfId="53102" xr:uid="{00000000-0005-0000-0000-0000FD610000}"/>
    <cellStyle name="Vírgula 2 5 2 2 4 3" xfId="16603" xr:uid="{00000000-0005-0000-0000-0000FE610000}"/>
    <cellStyle name="Vírgula 2 5 2 2 4 3 2" xfId="31761" xr:uid="{00000000-0005-0000-0000-0000FF610000}"/>
    <cellStyle name="Vírgula 2 5 2 2 4 4" xfId="26259" xr:uid="{00000000-0005-0000-0000-000000620000}"/>
    <cellStyle name="Vírgula 2 5 2 2 4 5" xfId="38582" xr:uid="{00000000-0005-0000-0000-000001620000}"/>
    <cellStyle name="Vírgula 2 5 2 2 4 6" xfId="48340" xr:uid="{00000000-0005-0000-0000-000002620000}"/>
    <cellStyle name="Vírgula 2 5 2 2 5" xfId="5149" xr:uid="{00000000-0005-0000-0000-000003620000}"/>
    <cellStyle name="Vírgula 2 5 2 2 5 2" xfId="11516" xr:uid="{00000000-0005-0000-0000-000004620000}"/>
    <cellStyle name="Vírgula 2 5 2 2 5 2 2" xfId="33345" xr:uid="{00000000-0005-0000-0000-000005620000}"/>
    <cellStyle name="Vírgula 2 5 2 2 5 2 3" xfId="41037" xr:uid="{00000000-0005-0000-0000-000006620000}"/>
    <cellStyle name="Vírgula 2 5 2 2 5 2 4" xfId="52498" xr:uid="{00000000-0005-0000-0000-000007620000}"/>
    <cellStyle name="Vírgula 2 5 2 2 5 3" xfId="27843" xr:uid="{00000000-0005-0000-0000-000008620000}"/>
    <cellStyle name="Vírgula 2 5 2 2 5 4" xfId="37166" xr:uid="{00000000-0005-0000-0000-000009620000}"/>
    <cellStyle name="Vírgula 2 5 2 2 5 5" xfId="50955" xr:uid="{00000000-0005-0000-0000-00000A620000}"/>
    <cellStyle name="Vírgula 2 5 2 2 6" xfId="10819" xr:uid="{00000000-0005-0000-0000-00000B620000}"/>
    <cellStyle name="Vírgula 2 5 2 2 6 2" xfId="30594" xr:uid="{00000000-0005-0000-0000-00000C620000}"/>
    <cellStyle name="Vírgula 2 5 2 2 6 3" xfId="40280" xr:uid="{00000000-0005-0000-0000-00000D620000}"/>
    <cellStyle name="Vírgula 2 5 2 2 6 4" xfId="51751" xr:uid="{00000000-0005-0000-0000-00000E620000}"/>
    <cellStyle name="Vírgula 2 5 2 2 7" xfId="13474" xr:uid="{00000000-0005-0000-0000-00000F620000}"/>
    <cellStyle name="Vírgula 2 5 2 2 7 2" xfId="43734" xr:uid="{00000000-0005-0000-0000-000010620000}"/>
    <cellStyle name="Vírgula 2 5 2 2 8" xfId="15137" xr:uid="{00000000-0005-0000-0000-000011620000}"/>
    <cellStyle name="Vírgula 2 5 2 2 9" xfId="21046" xr:uid="{00000000-0005-0000-0000-000012620000}"/>
    <cellStyle name="Vírgula 2 5 2 3" xfId="1404" xr:uid="{00000000-0005-0000-0000-000013620000}"/>
    <cellStyle name="Vírgula 2 5 2 3 10" xfId="25042" xr:uid="{00000000-0005-0000-0000-000014620000}"/>
    <cellStyle name="Vírgula 2 5 2 3 11" xfId="36607" xr:uid="{00000000-0005-0000-0000-000015620000}"/>
    <cellStyle name="Vírgula 2 5 2 3 12" xfId="46960" xr:uid="{00000000-0005-0000-0000-000016620000}"/>
    <cellStyle name="Vírgula 2 5 2 3 13" xfId="54892" xr:uid="{00000000-0005-0000-0000-000017620000}"/>
    <cellStyle name="Vírgula 2 5 2 3 14" xfId="3535" xr:uid="{00000000-0005-0000-0000-000018620000}"/>
    <cellStyle name="Vírgula 2 5 2 3 2" xfId="2316" xr:uid="{00000000-0005-0000-0000-000019620000}"/>
    <cellStyle name="Vírgula 2 5 2 3 2 10" xfId="47867" xr:uid="{00000000-0005-0000-0000-00001A620000}"/>
    <cellStyle name="Vírgula 2 5 2 3 2 11" xfId="55793" xr:uid="{00000000-0005-0000-0000-00001B620000}"/>
    <cellStyle name="Vírgula 2 5 2 3 2 12" xfId="3536" xr:uid="{00000000-0005-0000-0000-00001C620000}"/>
    <cellStyle name="Vírgula 2 5 2 3 2 2" xfId="9166" xr:uid="{00000000-0005-0000-0000-00001D620000}"/>
    <cellStyle name="Vírgula 2 5 2 3 2 2 2" xfId="17240" xr:uid="{00000000-0005-0000-0000-00001E620000}"/>
    <cellStyle name="Vírgula 2 5 2 3 2 2 2 2" xfId="34516" xr:uid="{00000000-0005-0000-0000-00001F620000}"/>
    <cellStyle name="Vírgula 2 5 2 3 2 2 3" xfId="20088" xr:uid="{00000000-0005-0000-0000-000020620000}"/>
    <cellStyle name="Vírgula 2 5 2 3 2 2 4" xfId="29014" xr:uid="{00000000-0005-0000-0000-000021620000}"/>
    <cellStyle name="Vírgula 2 5 2 3 2 2 5" xfId="42208" xr:uid="{00000000-0005-0000-0000-000022620000}"/>
    <cellStyle name="Vírgula 2 5 2 3 2 2 6" xfId="50066" xr:uid="{00000000-0005-0000-0000-000023620000}"/>
    <cellStyle name="Vírgula 2 5 2 3 2 3" xfId="6967" xr:uid="{00000000-0005-0000-0000-000024620000}"/>
    <cellStyle name="Vírgula 2 5 2 3 2 3 2" xfId="10239" xr:uid="{00000000-0005-0000-0000-000025620000}"/>
    <cellStyle name="Vírgula 2 5 2 3 2 3 3" xfId="31765" xr:uid="{00000000-0005-0000-0000-000026620000}"/>
    <cellStyle name="Vírgula 2 5 2 3 2 3 4" xfId="45460" xr:uid="{00000000-0005-0000-0000-000027620000}"/>
    <cellStyle name="Vírgula 2 5 2 3 2 4" xfId="15141" xr:uid="{00000000-0005-0000-0000-000028620000}"/>
    <cellStyle name="Vírgula 2 5 2 3 2 5" xfId="18346" xr:uid="{00000000-0005-0000-0000-000029620000}"/>
    <cellStyle name="Vírgula 2 5 2 3 2 6" xfId="21050" xr:uid="{00000000-0005-0000-0000-00002A620000}"/>
    <cellStyle name="Vírgula 2 5 2 3 2 7" xfId="23064" xr:uid="{00000000-0005-0000-0000-00002B620000}"/>
    <cellStyle name="Vírgula 2 5 2 3 2 8" xfId="26263" xr:uid="{00000000-0005-0000-0000-00002C620000}"/>
    <cellStyle name="Vírgula 2 5 2 3 2 9" xfId="38586" xr:uid="{00000000-0005-0000-0000-00002D620000}"/>
    <cellStyle name="Vírgula 2 5 2 3 3" xfId="8295" xr:uid="{00000000-0005-0000-0000-00002E620000}"/>
    <cellStyle name="Vírgula 2 5 2 3 3 2" xfId="12215" xr:uid="{00000000-0005-0000-0000-00002F620000}"/>
    <cellStyle name="Vírgula 2 5 2 3 3 2 2" xfId="34515" xr:uid="{00000000-0005-0000-0000-000030620000}"/>
    <cellStyle name="Vírgula 2 5 2 3 3 2 3" xfId="29013" xr:uid="{00000000-0005-0000-0000-000031620000}"/>
    <cellStyle name="Vírgula 2 5 2 3 3 2 4" xfId="42207" xr:uid="{00000000-0005-0000-0000-000032620000}"/>
    <cellStyle name="Vírgula 2 5 2 3 3 2 5" xfId="53103" xr:uid="{00000000-0005-0000-0000-000033620000}"/>
    <cellStyle name="Vírgula 2 5 2 3 3 3" xfId="10444" xr:uid="{00000000-0005-0000-0000-000034620000}"/>
    <cellStyle name="Vírgula 2 5 2 3 3 3 2" xfId="31764" xr:uid="{00000000-0005-0000-0000-000035620000}"/>
    <cellStyle name="Vírgula 2 5 2 3 3 4" xfId="19218" xr:uid="{00000000-0005-0000-0000-000036620000}"/>
    <cellStyle name="Vírgula 2 5 2 3 3 5" xfId="26262" xr:uid="{00000000-0005-0000-0000-000037620000}"/>
    <cellStyle name="Vírgula 2 5 2 3 3 6" xfId="38585" xr:uid="{00000000-0005-0000-0000-000038620000}"/>
    <cellStyle name="Vírgula 2 5 2 3 3 7" xfId="49195" xr:uid="{00000000-0005-0000-0000-000039620000}"/>
    <cellStyle name="Vírgula 2 5 2 3 4" xfId="6064" xr:uid="{00000000-0005-0000-0000-00003A620000}"/>
    <cellStyle name="Vírgula 2 5 2 3 4 2" xfId="11744" xr:uid="{00000000-0005-0000-0000-00003B620000}"/>
    <cellStyle name="Vírgula 2 5 2 3 4 2 2" xfId="33573" xr:uid="{00000000-0005-0000-0000-00003C620000}"/>
    <cellStyle name="Vírgula 2 5 2 3 4 2 3" xfId="41265" xr:uid="{00000000-0005-0000-0000-00003D620000}"/>
    <cellStyle name="Vírgula 2 5 2 3 4 2 4" xfId="52726" xr:uid="{00000000-0005-0000-0000-00003E620000}"/>
    <cellStyle name="Vírgula 2 5 2 3 4 3" xfId="28071" xr:uid="{00000000-0005-0000-0000-00003F620000}"/>
    <cellStyle name="Vírgula 2 5 2 3 4 4" xfId="37394" xr:uid="{00000000-0005-0000-0000-000040620000}"/>
    <cellStyle name="Vírgula 2 5 2 3 4 5" xfId="51434" xr:uid="{00000000-0005-0000-0000-000041620000}"/>
    <cellStyle name="Vírgula 2 5 2 3 5" xfId="11000" xr:uid="{00000000-0005-0000-0000-000042620000}"/>
    <cellStyle name="Vírgula 2 5 2 3 5 2" xfId="30822" xr:uid="{00000000-0005-0000-0000-000043620000}"/>
    <cellStyle name="Vírgula 2 5 2 3 5 3" xfId="40508" xr:uid="{00000000-0005-0000-0000-000044620000}"/>
    <cellStyle name="Vírgula 2 5 2 3 5 4" xfId="51979" xr:uid="{00000000-0005-0000-0000-000045620000}"/>
    <cellStyle name="Vírgula 2 5 2 3 6" xfId="14215" xr:uid="{00000000-0005-0000-0000-000046620000}"/>
    <cellStyle name="Vírgula 2 5 2 3 6 2" xfId="44589" xr:uid="{00000000-0005-0000-0000-000047620000}"/>
    <cellStyle name="Vírgula 2 5 2 3 7" xfId="15140" xr:uid="{00000000-0005-0000-0000-000048620000}"/>
    <cellStyle name="Vírgula 2 5 2 3 8" xfId="21049" xr:uid="{00000000-0005-0000-0000-000049620000}"/>
    <cellStyle name="Vírgula 2 5 2 3 9" xfId="23063" xr:uid="{00000000-0005-0000-0000-00004A620000}"/>
    <cellStyle name="Vírgula 2 5 2 4" xfId="912" xr:uid="{00000000-0005-0000-0000-00004B620000}"/>
    <cellStyle name="Vírgula 2 5 2 4 10" xfId="36067" xr:uid="{00000000-0005-0000-0000-00004C620000}"/>
    <cellStyle name="Vírgula 2 5 2 4 11" xfId="46468" xr:uid="{00000000-0005-0000-0000-00004D620000}"/>
    <cellStyle name="Vírgula 2 5 2 4 12" xfId="54400" xr:uid="{00000000-0005-0000-0000-00004E620000}"/>
    <cellStyle name="Vírgula 2 5 2 4 13" xfId="3537" xr:uid="{00000000-0005-0000-0000-00004F620000}"/>
    <cellStyle name="Vírgula 2 5 2 4 2" xfId="1860" xr:uid="{00000000-0005-0000-0000-000050620000}"/>
    <cellStyle name="Vírgula 2 5 2 4 2 10" xfId="47411" xr:uid="{00000000-0005-0000-0000-000051620000}"/>
    <cellStyle name="Vírgula 2 5 2 4 2 11" xfId="55337" xr:uid="{00000000-0005-0000-0000-000052620000}"/>
    <cellStyle name="Vírgula 2 5 2 4 2 12" xfId="3538" xr:uid="{00000000-0005-0000-0000-000053620000}"/>
    <cellStyle name="Vírgula 2 5 2 4 2 2" xfId="8710" xr:uid="{00000000-0005-0000-0000-000054620000}"/>
    <cellStyle name="Vírgula 2 5 2 4 2 2 2" xfId="17241" xr:uid="{00000000-0005-0000-0000-000055620000}"/>
    <cellStyle name="Vírgula 2 5 2 4 2 2 2 2" xfId="34518" xr:uid="{00000000-0005-0000-0000-000056620000}"/>
    <cellStyle name="Vírgula 2 5 2 4 2 2 3" xfId="19632" xr:uid="{00000000-0005-0000-0000-000057620000}"/>
    <cellStyle name="Vírgula 2 5 2 4 2 2 4" xfId="29016" xr:uid="{00000000-0005-0000-0000-000058620000}"/>
    <cellStyle name="Vírgula 2 5 2 4 2 2 5" xfId="42210" xr:uid="{00000000-0005-0000-0000-000059620000}"/>
    <cellStyle name="Vírgula 2 5 2 4 2 2 6" xfId="49610" xr:uid="{00000000-0005-0000-0000-00005A620000}"/>
    <cellStyle name="Vírgula 2 5 2 4 2 3" xfId="6511" xr:uid="{00000000-0005-0000-0000-00005B620000}"/>
    <cellStyle name="Vírgula 2 5 2 4 2 3 2" xfId="9615" xr:uid="{00000000-0005-0000-0000-00005C620000}"/>
    <cellStyle name="Vírgula 2 5 2 4 2 3 3" xfId="31767" xr:uid="{00000000-0005-0000-0000-00005D620000}"/>
    <cellStyle name="Vírgula 2 5 2 4 2 3 4" xfId="45004" xr:uid="{00000000-0005-0000-0000-00005E620000}"/>
    <cellStyle name="Vírgula 2 5 2 4 2 4" xfId="15143" xr:uid="{00000000-0005-0000-0000-00005F620000}"/>
    <cellStyle name="Vírgula 2 5 2 4 2 5" xfId="18004" xr:uid="{00000000-0005-0000-0000-000060620000}"/>
    <cellStyle name="Vírgula 2 5 2 4 2 6" xfId="21052" xr:uid="{00000000-0005-0000-0000-000061620000}"/>
    <cellStyle name="Vírgula 2 5 2 4 2 7" xfId="23066" xr:uid="{00000000-0005-0000-0000-000062620000}"/>
    <cellStyle name="Vírgula 2 5 2 4 2 8" xfId="26265" xr:uid="{00000000-0005-0000-0000-000063620000}"/>
    <cellStyle name="Vírgula 2 5 2 4 2 9" xfId="38588" xr:uid="{00000000-0005-0000-0000-000064620000}"/>
    <cellStyle name="Vírgula 2 5 2 4 3" xfId="7839" xr:uid="{00000000-0005-0000-0000-000065620000}"/>
    <cellStyle name="Vírgula 2 5 2 4 3 2" xfId="12216" xr:uid="{00000000-0005-0000-0000-000066620000}"/>
    <cellStyle name="Vírgula 2 5 2 4 3 2 2" xfId="34517" xr:uid="{00000000-0005-0000-0000-000067620000}"/>
    <cellStyle name="Vírgula 2 5 2 4 3 2 3" xfId="42209" xr:uid="{00000000-0005-0000-0000-000068620000}"/>
    <cellStyle name="Vírgula 2 5 2 4 3 2 4" xfId="53104" xr:uid="{00000000-0005-0000-0000-000069620000}"/>
    <cellStyle name="Vírgula 2 5 2 4 3 3" xfId="18762" xr:uid="{00000000-0005-0000-0000-00006A620000}"/>
    <cellStyle name="Vírgula 2 5 2 4 3 4" xfId="29015" xr:uid="{00000000-0005-0000-0000-00006B620000}"/>
    <cellStyle name="Vírgula 2 5 2 4 3 5" xfId="38587" xr:uid="{00000000-0005-0000-0000-00006C620000}"/>
    <cellStyle name="Vírgula 2 5 2 4 3 6" xfId="48739" xr:uid="{00000000-0005-0000-0000-00006D620000}"/>
    <cellStyle name="Vírgula 2 5 2 4 4" xfId="5572" xr:uid="{00000000-0005-0000-0000-00006E620000}"/>
    <cellStyle name="Vírgula 2 5 2 4 4 2" xfId="12872" xr:uid="{00000000-0005-0000-0000-00006F620000}"/>
    <cellStyle name="Vírgula 2 5 2 4 4 3" xfId="31766" xr:uid="{00000000-0005-0000-0000-000070620000}"/>
    <cellStyle name="Vírgula 2 5 2 4 4 4" xfId="40052" xr:uid="{00000000-0005-0000-0000-000071620000}"/>
    <cellStyle name="Vírgula 2 5 2 4 4 5" xfId="51523" xr:uid="{00000000-0005-0000-0000-000072620000}"/>
    <cellStyle name="Vírgula 2 5 2 4 5" xfId="13759" xr:uid="{00000000-0005-0000-0000-000073620000}"/>
    <cellStyle name="Vírgula 2 5 2 4 5 2" xfId="44133" xr:uid="{00000000-0005-0000-0000-000074620000}"/>
    <cellStyle name="Vírgula 2 5 2 4 6" xfId="15142" xr:uid="{00000000-0005-0000-0000-000075620000}"/>
    <cellStyle name="Vírgula 2 5 2 4 7" xfId="21051" xr:uid="{00000000-0005-0000-0000-000076620000}"/>
    <cellStyle name="Vírgula 2 5 2 4 8" xfId="23065" xr:uid="{00000000-0005-0000-0000-000077620000}"/>
    <cellStyle name="Vírgula 2 5 2 4 9" xfId="26264" xr:uid="{00000000-0005-0000-0000-000078620000}"/>
    <cellStyle name="Vírgula 2 5 2 5" xfId="684" xr:uid="{00000000-0005-0000-0000-000079620000}"/>
    <cellStyle name="Vírgula 2 5 2 5 10" xfId="46240" xr:uid="{00000000-0005-0000-0000-00007A620000}"/>
    <cellStyle name="Vírgula 2 5 2 5 11" xfId="54172" xr:uid="{00000000-0005-0000-0000-00007B620000}"/>
    <cellStyle name="Vírgula 2 5 2 5 12" xfId="3539" xr:uid="{00000000-0005-0000-0000-00007C620000}"/>
    <cellStyle name="Vírgula 2 5 2 5 2" xfId="7611" xr:uid="{00000000-0005-0000-0000-00007D620000}"/>
    <cellStyle name="Vírgula 2 5 2 5 2 2" xfId="17242" xr:uid="{00000000-0005-0000-0000-00007E620000}"/>
    <cellStyle name="Vírgula 2 5 2 5 2 2 2" xfId="34519" xr:uid="{00000000-0005-0000-0000-00007F620000}"/>
    <cellStyle name="Vírgula 2 5 2 5 2 3" xfId="19404" xr:uid="{00000000-0005-0000-0000-000080620000}"/>
    <cellStyle name="Vírgula 2 5 2 5 2 4" xfId="29017" xr:uid="{00000000-0005-0000-0000-000081620000}"/>
    <cellStyle name="Vírgula 2 5 2 5 2 5" xfId="42211" xr:uid="{00000000-0005-0000-0000-000082620000}"/>
    <cellStyle name="Vírgula 2 5 2 5 2 6" xfId="48511" xr:uid="{00000000-0005-0000-0000-000083620000}"/>
    <cellStyle name="Vírgula 2 5 2 5 3" xfId="5344" xr:uid="{00000000-0005-0000-0000-000084620000}"/>
    <cellStyle name="Vírgula 2 5 2 5 3 2" xfId="16708" xr:uid="{00000000-0005-0000-0000-000085620000}"/>
    <cellStyle name="Vírgula 2 5 2 5 3 3" xfId="31768" xr:uid="{00000000-0005-0000-0000-000086620000}"/>
    <cellStyle name="Vírgula 2 5 2 5 3 4" xfId="43905" xr:uid="{00000000-0005-0000-0000-000087620000}"/>
    <cellStyle name="Vírgula 2 5 2 5 4" xfId="15144" xr:uid="{00000000-0005-0000-0000-000088620000}"/>
    <cellStyle name="Vírgula 2 5 2 5 5" xfId="17887" xr:uid="{00000000-0005-0000-0000-000089620000}"/>
    <cellStyle name="Vírgula 2 5 2 5 6" xfId="21053" xr:uid="{00000000-0005-0000-0000-00008A620000}"/>
    <cellStyle name="Vírgula 2 5 2 5 7" xfId="23067" xr:uid="{00000000-0005-0000-0000-00008B620000}"/>
    <cellStyle name="Vírgula 2 5 2 5 8" xfId="26266" xr:uid="{00000000-0005-0000-0000-00008C620000}"/>
    <cellStyle name="Vírgula 2 5 2 5 9" xfId="38589" xr:uid="{00000000-0005-0000-0000-00008D620000}"/>
    <cellStyle name="Vírgula 2 5 2 6" xfId="1632" xr:uid="{00000000-0005-0000-0000-00008E620000}"/>
    <cellStyle name="Vírgula 2 5 2 6 10" xfId="55109" xr:uid="{00000000-0005-0000-0000-00008F620000}"/>
    <cellStyle name="Vírgula 2 5 2 6 11" xfId="3540" xr:uid="{00000000-0005-0000-0000-000090620000}"/>
    <cellStyle name="Vírgula 2 5 2 6 2" xfId="8482" xr:uid="{00000000-0005-0000-0000-000091620000}"/>
    <cellStyle name="Vírgula 2 5 2 6 2 2" xfId="17243" xr:uid="{00000000-0005-0000-0000-000092620000}"/>
    <cellStyle name="Vírgula 2 5 2 6 2 2 2" xfId="34520" xr:uid="{00000000-0005-0000-0000-000093620000}"/>
    <cellStyle name="Vírgula 2 5 2 6 2 3" xfId="29018" xr:uid="{00000000-0005-0000-0000-000094620000}"/>
    <cellStyle name="Vírgula 2 5 2 6 2 4" xfId="42212" xr:uid="{00000000-0005-0000-0000-000095620000}"/>
    <cellStyle name="Vírgula 2 5 2 6 2 5" xfId="49382" xr:uid="{00000000-0005-0000-0000-000096620000}"/>
    <cellStyle name="Vírgula 2 5 2 6 3" xfId="6283" xr:uid="{00000000-0005-0000-0000-000097620000}"/>
    <cellStyle name="Vírgula 2 5 2 6 3 2" xfId="31769" xr:uid="{00000000-0005-0000-0000-000098620000}"/>
    <cellStyle name="Vírgula 2 5 2 6 3 3" xfId="44776" xr:uid="{00000000-0005-0000-0000-000099620000}"/>
    <cellStyle name="Vírgula 2 5 2 6 4" xfId="18534" xr:uid="{00000000-0005-0000-0000-00009A620000}"/>
    <cellStyle name="Vírgula 2 5 2 6 5" xfId="21054" xr:uid="{00000000-0005-0000-0000-00009B620000}"/>
    <cellStyle name="Vírgula 2 5 2 6 6" xfId="23068" xr:uid="{00000000-0005-0000-0000-00009C620000}"/>
    <cellStyle name="Vírgula 2 5 2 6 7" xfId="26267" xr:uid="{00000000-0005-0000-0000-00009D620000}"/>
    <cellStyle name="Vírgula 2 5 2 6 8" xfId="38590" xr:uid="{00000000-0005-0000-0000-00009E620000}"/>
    <cellStyle name="Vírgula 2 5 2 6 9" xfId="47183" xr:uid="{00000000-0005-0000-0000-00009F620000}"/>
    <cellStyle name="Vírgula 2 5 2 7" xfId="7211" xr:uid="{00000000-0005-0000-0000-0000A0620000}"/>
    <cellStyle name="Vírgula 2 5 2 7 2" xfId="12213" xr:uid="{00000000-0005-0000-0000-0000A1620000}"/>
    <cellStyle name="Vírgula 2 5 2 7 2 2" xfId="34511" xr:uid="{00000000-0005-0000-0000-0000A2620000}"/>
    <cellStyle name="Vírgula 2 5 2 7 2 3" xfId="29009" xr:uid="{00000000-0005-0000-0000-0000A3620000}"/>
    <cellStyle name="Vírgula 2 5 2 7 2 4" xfId="42203" xr:uid="{00000000-0005-0000-0000-0000A4620000}"/>
    <cellStyle name="Vírgula 2 5 2 7 2 5" xfId="53101" xr:uid="{00000000-0005-0000-0000-0000A5620000}"/>
    <cellStyle name="Vírgula 2 5 2 7 3" xfId="16390" xr:uid="{00000000-0005-0000-0000-0000A6620000}"/>
    <cellStyle name="Vírgula 2 5 2 7 3 2" xfId="31760" xr:uid="{00000000-0005-0000-0000-0000A7620000}"/>
    <cellStyle name="Vírgula 2 5 2 7 4" xfId="26258" xr:uid="{00000000-0005-0000-0000-0000A8620000}"/>
    <cellStyle name="Vírgula 2 5 2 7 5" xfId="38581" xr:uid="{00000000-0005-0000-0000-0000A9620000}"/>
    <cellStyle name="Vírgula 2 5 2 7 6" xfId="48111" xr:uid="{00000000-0005-0000-0000-0000AA620000}"/>
    <cellStyle name="Vírgula 2 5 2 8" xfId="4871" xr:uid="{00000000-0005-0000-0000-0000AB620000}"/>
    <cellStyle name="Vírgula 2 5 2 8 2" xfId="11288" xr:uid="{00000000-0005-0000-0000-0000AC620000}"/>
    <cellStyle name="Vírgula 2 5 2 8 2 2" xfId="33117" xr:uid="{00000000-0005-0000-0000-0000AD620000}"/>
    <cellStyle name="Vírgula 2 5 2 8 2 3" xfId="40809" xr:uid="{00000000-0005-0000-0000-0000AE620000}"/>
    <cellStyle name="Vírgula 2 5 2 8 2 4" xfId="52270" xr:uid="{00000000-0005-0000-0000-0000AF620000}"/>
    <cellStyle name="Vírgula 2 5 2 8 3" xfId="27615" xr:uid="{00000000-0005-0000-0000-0000B0620000}"/>
    <cellStyle name="Vírgula 2 5 2 8 4" xfId="36938" xr:uid="{00000000-0005-0000-0000-0000B1620000}"/>
    <cellStyle name="Vírgula 2 5 2 8 5" xfId="50649" xr:uid="{00000000-0005-0000-0000-0000B2620000}"/>
    <cellStyle name="Vírgula 2 5 2 9" xfId="10090" xr:uid="{00000000-0005-0000-0000-0000B3620000}"/>
    <cellStyle name="Vírgula 2 5 2 9 2" xfId="10616" xr:uid="{00000000-0005-0000-0000-0000B4620000}"/>
    <cellStyle name="Vírgula 2 5 2 9 2 2" xfId="50448" xr:uid="{00000000-0005-0000-0000-0000B5620000}"/>
    <cellStyle name="Vírgula 2 5 2 9 3" xfId="30366" xr:uid="{00000000-0005-0000-0000-0000B6620000}"/>
    <cellStyle name="Vírgula 2 5 2 9 4" xfId="39824" xr:uid="{00000000-0005-0000-0000-0000B7620000}"/>
    <cellStyle name="Vírgula 2 5 2 9 5" xfId="51304" xr:uid="{00000000-0005-0000-0000-0000B8620000}"/>
    <cellStyle name="Vírgula 2 5 20" xfId="45594" xr:uid="{00000000-0005-0000-0000-0000B9620000}"/>
    <cellStyle name="Vírgula 2 5 21" xfId="53530" xr:uid="{00000000-0005-0000-0000-0000BA620000}"/>
    <cellStyle name="Vírgula 2 5 22" xfId="3529" xr:uid="{00000000-0005-0000-0000-0000BB620000}"/>
    <cellStyle name="Vírgula 2 5 3" xfId="139" xr:uid="{00000000-0005-0000-0000-0000BC620000}"/>
    <cellStyle name="Vírgula 2 5 3 10" xfId="15146" xr:uid="{00000000-0005-0000-0000-0000BD620000}"/>
    <cellStyle name="Vírgula 2 5 3 11" xfId="21055" xr:uid="{00000000-0005-0000-0000-0000BE620000}"/>
    <cellStyle name="Vírgula 2 5 3 12" xfId="23069" xr:uid="{00000000-0005-0000-0000-0000BF620000}"/>
    <cellStyle name="Vírgula 2 5 3 13" xfId="24421" xr:uid="{00000000-0005-0000-0000-0000C0620000}"/>
    <cellStyle name="Vírgula 2 5 3 14" xfId="35998" xr:uid="{00000000-0005-0000-0000-0000C1620000}"/>
    <cellStyle name="Vírgula 2 5 3 15" xfId="45696" xr:uid="{00000000-0005-0000-0000-0000C2620000}"/>
    <cellStyle name="Vírgula 2 5 3 16" xfId="53629" xr:uid="{00000000-0005-0000-0000-0000C3620000}"/>
    <cellStyle name="Vírgula 2 5 3 17" xfId="3541" xr:uid="{00000000-0005-0000-0000-0000C4620000}"/>
    <cellStyle name="Vírgula 2 5 3 2" xfId="420" xr:uid="{00000000-0005-0000-0000-0000C5620000}"/>
    <cellStyle name="Vírgula 2 5 3 2 10" xfId="24697" xr:uid="{00000000-0005-0000-0000-0000C6620000}"/>
    <cellStyle name="Vírgula 2 5 3 2 11" xfId="36262" xr:uid="{00000000-0005-0000-0000-0000C7620000}"/>
    <cellStyle name="Vírgula 2 5 3 2 12" xfId="45976" xr:uid="{00000000-0005-0000-0000-0000C8620000}"/>
    <cellStyle name="Vírgula 2 5 3 2 13" xfId="53908" xr:uid="{00000000-0005-0000-0000-0000C9620000}"/>
    <cellStyle name="Vírgula 2 5 3 2 14" xfId="3542" xr:uid="{00000000-0005-0000-0000-0000CA620000}"/>
    <cellStyle name="Vírgula 2 5 3 2 2" xfId="1095" xr:uid="{00000000-0005-0000-0000-0000CB620000}"/>
    <cellStyle name="Vírgula 2 5 3 2 2 10" xfId="46651" xr:uid="{00000000-0005-0000-0000-0000CC620000}"/>
    <cellStyle name="Vírgula 2 5 3 2 2 11" xfId="54583" xr:uid="{00000000-0005-0000-0000-0000CD620000}"/>
    <cellStyle name="Vírgula 2 5 3 2 2 12" xfId="3543" xr:uid="{00000000-0005-0000-0000-0000CE620000}"/>
    <cellStyle name="Vírgula 2 5 3 2 2 2" xfId="8010" xr:uid="{00000000-0005-0000-0000-0000CF620000}"/>
    <cellStyle name="Vírgula 2 5 3 2 2 2 2" xfId="17244" xr:uid="{00000000-0005-0000-0000-0000D0620000}"/>
    <cellStyle name="Vírgula 2 5 3 2 2 2 2 2" xfId="34523" xr:uid="{00000000-0005-0000-0000-0000D1620000}"/>
    <cellStyle name="Vírgula 2 5 3 2 2 2 3" xfId="19803" xr:uid="{00000000-0005-0000-0000-0000D2620000}"/>
    <cellStyle name="Vírgula 2 5 3 2 2 2 4" xfId="29021" xr:uid="{00000000-0005-0000-0000-0000D3620000}"/>
    <cellStyle name="Vírgula 2 5 3 2 2 2 5" xfId="42215" xr:uid="{00000000-0005-0000-0000-0000D4620000}"/>
    <cellStyle name="Vírgula 2 5 3 2 2 2 6" xfId="48910" xr:uid="{00000000-0005-0000-0000-0000D5620000}"/>
    <cellStyle name="Vírgula 2 5 3 2 2 3" xfId="5755" xr:uid="{00000000-0005-0000-0000-0000D6620000}"/>
    <cellStyle name="Vírgula 2 5 3 2 2 3 2" xfId="10251" xr:uid="{00000000-0005-0000-0000-0000D7620000}"/>
    <cellStyle name="Vírgula 2 5 3 2 2 3 3" xfId="31772" xr:uid="{00000000-0005-0000-0000-0000D8620000}"/>
    <cellStyle name="Vírgula 2 5 3 2 2 3 4" xfId="44304" xr:uid="{00000000-0005-0000-0000-0000D9620000}"/>
    <cellStyle name="Vírgula 2 5 3 2 2 4" xfId="15148" xr:uid="{00000000-0005-0000-0000-0000DA620000}"/>
    <cellStyle name="Vírgula 2 5 3 2 2 5" xfId="18118" xr:uid="{00000000-0005-0000-0000-0000DB620000}"/>
    <cellStyle name="Vírgula 2 5 3 2 2 6" xfId="21057" xr:uid="{00000000-0005-0000-0000-0000DC620000}"/>
    <cellStyle name="Vírgula 2 5 3 2 2 7" xfId="23071" xr:uid="{00000000-0005-0000-0000-0000DD620000}"/>
    <cellStyle name="Vírgula 2 5 3 2 2 8" xfId="26270" xr:uid="{00000000-0005-0000-0000-0000DE620000}"/>
    <cellStyle name="Vírgula 2 5 3 2 2 9" xfId="38593" xr:uid="{00000000-0005-0000-0000-0000DF620000}"/>
    <cellStyle name="Vírgula 2 5 3 2 3" xfId="2031" xr:uid="{00000000-0005-0000-0000-0000E0620000}"/>
    <cellStyle name="Vírgula 2 5 3 2 3 2" xfId="8881" xr:uid="{00000000-0005-0000-0000-0000E1620000}"/>
    <cellStyle name="Vírgula 2 5 3 2 3 2 2" xfId="34522" xr:uid="{00000000-0005-0000-0000-0000E2620000}"/>
    <cellStyle name="Vírgula 2 5 3 2 3 2 3" xfId="29020" xr:uid="{00000000-0005-0000-0000-0000E3620000}"/>
    <cellStyle name="Vírgula 2 5 3 2 3 2 4" xfId="42214" xr:uid="{00000000-0005-0000-0000-0000E4620000}"/>
    <cellStyle name="Vírgula 2 5 3 2 3 2 5" xfId="49781" xr:uid="{00000000-0005-0000-0000-0000E5620000}"/>
    <cellStyle name="Vírgula 2 5 3 2 3 3" xfId="12762" xr:uid="{00000000-0005-0000-0000-0000E6620000}"/>
    <cellStyle name="Vírgula 2 5 3 2 3 3 2" xfId="31771" xr:uid="{00000000-0005-0000-0000-0000E7620000}"/>
    <cellStyle name="Vírgula 2 5 3 2 3 3 3" xfId="45175" xr:uid="{00000000-0005-0000-0000-0000E8620000}"/>
    <cellStyle name="Vírgula 2 5 3 2 3 4" xfId="18933" xr:uid="{00000000-0005-0000-0000-0000E9620000}"/>
    <cellStyle name="Vírgula 2 5 3 2 3 5" xfId="26269" xr:uid="{00000000-0005-0000-0000-0000EA620000}"/>
    <cellStyle name="Vírgula 2 5 3 2 3 6" xfId="38592" xr:uid="{00000000-0005-0000-0000-0000EB620000}"/>
    <cellStyle name="Vírgula 2 5 3 2 3 7" xfId="47582" xr:uid="{00000000-0005-0000-0000-0000EC620000}"/>
    <cellStyle name="Vírgula 2 5 3 2 3 8" xfId="55508" xr:uid="{00000000-0005-0000-0000-0000ED620000}"/>
    <cellStyle name="Vírgula 2 5 3 2 3 9" xfId="6682" xr:uid="{00000000-0005-0000-0000-0000EE620000}"/>
    <cellStyle name="Vírgula 2 5 3 2 4" xfId="7383" xr:uid="{00000000-0005-0000-0000-0000EF620000}"/>
    <cellStyle name="Vírgula 2 5 3 2 4 2" xfId="11459" xr:uid="{00000000-0005-0000-0000-0000F0620000}"/>
    <cellStyle name="Vírgula 2 5 3 2 4 2 2" xfId="33288" xr:uid="{00000000-0005-0000-0000-0000F1620000}"/>
    <cellStyle name="Vírgula 2 5 3 2 4 2 3" xfId="40980" xr:uid="{00000000-0005-0000-0000-0000F2620000}"/>
    <cellStyle name="Vírgula 2 5 3 2 4 2 4" xfId="52441" xr:uid="{00000000-0005-0000-0000-0000F3620000}"/>
    <cellStyle name="Vírgula 2 5 3 2 4 3" xfId="27786" xr:uid="{00000000-0005-0000-0000-0000F4620000}"/>
    <cellStyle name="Vírgula 2 5 3 2 4 4" xfId="37109" xr:uid="{00000000-0005-0000-0000-0000F5620000}"/>
    <cellStyle name="Vírgula 2 5 3 2 4 5" xfId="48283" xr:uid="{00000000-0005-0000-0000-0000F6620000}"/>
    <cellStyle name="Vírgula 2 5 3 2 5" xfId="5080" xr:uid="{00000000-0005-0000-0000-0000F7620000}"/>
    <cellStyle name="Vírgula 2 5 3 2 5 2" xfId="30537" xr:uid="{00000000-0005-0000-0000-0000F8620000}"/>
    <cellStyle name="Vírgula 2 5 3 2 5 3" xfId="40223" xr:uid="{00000000-0005-0000-0000-0000F9620000}"/>
    <cellStyle name="Vírgula 2 5 3 2 5 4" xfId="51694" xr:uid="{00000000-0005-0000-0000-0000FA620000}"/>
    <cellStyle name="Vírgula 2 5 3 2 6" xfId="13930" xr:uid="{00000000-0005-0000-0000-0000FB620000}"/>
    <cellStyle name="Vírgula 2 5 3 2 6 2" xfId="43677" xr:uid="{00000000-0005-0000-0000-0000FC620000}"/>
    <cellStyle name="Vírgula 2 5 3 2 7" xfId="15147" xr:uid="{00000000-0005-0000-0000-0000FD620000}"/>
    <cellStyle name="Vírgula 2 5 3 2 8" xfId="21056" xr:uid="{00000000-0005-0000-0000-0000FE620000}"/>
    <cellStyle name="Vírgula 2 5 3 2 9" xfId="23070" xr:uid="{00000000-0005-0000-0000-0000FF620000}"/>
    <cellStyle name="Vírgula 2 5 3 3" xfId="1335" xr:uid="{00000000-0005-0000-0000-000000630000}"/>
    <cellStyle name="Vírgula 2 5 3 3 10" xfId="24973" xr:uid="{00000000-0005-0000-0000-000001630000}"/>
    <cellStyle name="Vírgula 2 5 3 3 11" xfId="36538" xr:uid="{00000000-0005-0000-0000-000002630000}"/>
    <cellStyle name="Vírgula 2 5 3 3 12" xfId="46891" xr:uid="{00000000-0005-0000-0000-000003630000}"/>
    <cellStyle name="Vírgula 2 5 3 3 13" xfId="54823" xr:uid="{00000000-0005-0000-0000-000004630000}"/>
    <cellStyle name="Vírgula 2 5 3 3 14" xfId="3544" xr:uid="{00000000-0005-0000-0000-000005630000}"/>
    <cellStyle name="Vírgula 2 5 3 3 2" xfId="2259" xr:uid="{00000000-0005-0000-0000-000006630000}"/>
    <cellStyle name="Vírgula 2 5 3 3 2 10" xfId="47810" xr:uid="{00000000-0005-0000-0000-000007630000}"/>
    <cellStyle name="Vírgula 2 5 3 3 2 11" xfId="55736" xr:uid="{00000000-0005-0000-0000-000008630000}"/>
    <cellStyle name="Vírgula 2 5 3 3 2 12" xfId="3545" xr:uid="{00000000-0005-0000-0000-000009630000}"/>
    <cellStyle name="Vírgula 2 5 3 3 2 2" xfId="9109" xr:uid="{00000000-0005-0000-0000-00000A630000}"/>
    <cellStyle name="Vírgula 2 5 3 3 2 2 2" xfId="17245" xr:uid="{00000000-0005-0000-0000-00000B630000}"/>
    <cellStyle name="Vírgula 2 5 3 3 2 2 2 2" xfId="34525" xr:uid="{00000000-0005-0000-0000-00000C630000}"/>
    <cellStyle name="Vírgula 2 5 3 3 2 2 3" xfId="20031" xr:uid="{00000000-0005-0000-0000-00000D630000}"/>
    <cellStyle name="Vírgula 2 5 3 3 2 2 4" xfId="29023" xr:uid="{00000000-0005-0000-0000-00000E630000}"/>
    <cellStyle name="Vírgula 2 5 3 3 2 2 5" xfId="42217" xr:uid="{00000000-0005-0000-0000-00000F630000}"/>
    <cellStyle name="Vírgula 2 5 3 3 2 2 6" xfId="50009" xr:uid="{00000000-0005-0000-0000-000010630000}"/>
    <cellStyle name="Vírgula 2 5 3 3 2 3" xfId="6910" xr:uid="{00000000-0005-0000-0000-000011630000}"/>
    <cellStyle name="Vírgula 2 5 3 3 2 3 2" xfId="13249" xr:uid="{00000000-0005-0000-0000-000012630000}"/>
    <cellStyle name="Vírgula 2 5 3 3 2 3 3" xfId="31774" xr:uid="{00000000-0005-0000-0000-000013630000}"/>
    <cellStyle name="Vírgula 2 5 3 3 2 3 4" xfId="45403" xr:uid="{00000000-0005-0000-0000-000014630000}"/>
    <cellStyle name="Vírgula 2 5 3 3 2 4" xfId="15150" xr:uid="{00000000-0005-0000-0000-000015630000}"/>
    <cellStyle name="Vírgula 2 5 3 3 2 5" xfId="18289" xr:uid="{00000000-0005-0000-0000-000016630000}"/>
    <cellStyle name="Vírgula 2 5 3 3 2 6" xfId="21059" xr:uid="{00000000-0005-0000-0000-000017630000}"/>
    <cellStyle name="Vírgula 2 5 3 3 2 7" xfId="23073" xr:uid="{00000000-0005-0000-0000-000018630000}"/>
    <cellStyle name="Vírgula 2 5 3 3 2 8" xfId="26272" xr:uid="{00000000-0005-0000-0000-000019630000}"/>
    <cellStyle name="Vírgula 2 5 3 3 2 9" xfId="38595" xr:uid="{00000000-0005-0000-0000-00001A630000}"/>
    <cellStyle name="Vírgula 2 5 3 3 3" xfId="8238" xr:uid="{00000000-0005-0000-0000-00001B630000}"/>
    <cellStyle name="Vírgula 2 5 3 3 3 2" xfId="12219" xr:uid="{00000000-0005-0000-0000-00001C630000}"/>
    <cellStyle name="Vírgula 2 5 3 3 3 2 2" xfId="34524" xr:uid="{00000000-0005-0000-0000-00001D630000}"/>
    <cellStyle name="Vírgula 2 5 3 3 3 2 3" xfId="29022" xr:uid="{00000000-0005-0000-0000-00001E630000}"/>
    <cellStyle name="Vírgula 2 5 3 3 3 2 4" xfId="42216" xr:uid="{00000000-0005-0000-0000-00001F630000}"/>
    <cellStyle name="Vírgula 2 5 3 3 3 2 5" xfId="53106" xr:uid="{00000000-0005-0000-0000-000020630000}"/>
    <cellStyle name="Vírgula 2 5 3 3 3 3" xfId="16694" xr:uid="{00000000-0005-0000-0000-000021630000}"/>
    <cellStyle name="Vírgula 2 5 3 3 3 3 2" xfId="31773" xr:uid="{00000000-0005-0000-0000-000022630000}"/>
    <cellStyle name="Vírgula 2 5 3 3 3 4" xfId="19161" xr:uid="{00000000-0005-0000-0000-000023630000}"/>
    <cellStyle name="Vírgula 2 5 3 3 3 5" xfId="26271" xr:uid="{00000000-0005-0000-0000-000024630000}"/>
    <cellStyle name="Vírgula 2 5 3 3 3 6" xfId="38594" xr:uid="{00000000-0005-0000-0000-000025630000}"/>
    <cellStyle name="Vírgula 2 5 3 3 3 7" xfId="49138" xr:uid="{00000000-0005-0000-0000-000026630000}"/>
    <cellStyle name="Vírgula 2 5 3 3 4" xfId="5995" xr:uid="{00000000-0005-0000-0000-000027630000}"/>
    <cellStyle name="Vírgula 2 5 3 3 4 2" xfId="11687" xr:uid="{00000000-0005-0000-0000-000028630000}"/>
    <cellStyle name="Vírgula 2 5 3 3 4 2 2" xfId="33516" xr:uid="{00000000-0005-0000-0000-000029630000}"/>
    <cellStyle name="Vírgula 2 5 3 3 4 2 3" xfId="41208" xr:uid="{00000000-0005-0000-0000-00002A630000}"/>
    <cellStyle name="Vírgula 2 5 3 3 4 2 4" xfId="52669" xr:uid="{00000000-0005-0000-0000-00002B630000}"/>
    <cellStyle name="Vírgula 2 5 3 3 4 3" xfId="28014" xr:uid="{00000000-0005-0000-0000-00002C630000}"/>
    <cellStyle name="Vírgula 2 5 3 3 4 4" xfId="37337" xr:uid="{00000000-0005-0000-0000-00002D630000}"/>
    <cellStyle name="Vírgula 2 5 3 3 4 5" xfId="50750" xr:uid="{00000000-0005-0000-0000-00002E630000}"/>
    <cellStyle name="Vírgula 2 5 3 3 5" xfId="10943" xr:uid="{00000000-0005-0000-0000-00002F630000}"/>
    <cellStyle name="Vírgula 2 5 3 3 5 2" xfId="30765" xr:uid="{00000000-0005-0000-0000-000030630000}"/>
    <cellStyle name="Vírgula 2 5 3 3 5 3" xfId="40451" xr:uid="{00000000-0005-0000-0000-000031630000}"/>
    <cellStyle name="Vírgula 2 5 3 3 5 4" xfId="51922" xr:uid="{00000000-0005-0000-0000-000032630000}"/>
    <cellStyle name="Vírgula 2 5 3 3 6" xfId="14158" xr:uid="{00000000-0005-0000-0000-000033630000}"/>
    <cellStyle name="Vírgula 2 5 3 3 6 2" xfId="44532" xr:uid="{00000000-0005-0000-0000-000034630000}"/>
    <cellStyle name="Vírgula 2 5 3 3 7" xfId="15149" xr:uid="{00000000-0005-0000-0000-000035630000}"/>
    <cellStyle name="Vírgula 2 5 3 3 8" xfId="21058" xr:uid="{00000000-0005-0000-0000-000036630000}"/>
    <cellStyle name="Vírgula 2 5 3 3 9" xfId="23072" xr:uid="{00000000-0005-0000-0000-000037630000}"/>
    <cellStyle name="Vírgula 2 5 3 4" xfId="855" xr:uid="{00000000-0005-0000-0000-000038630000}"/>
    <cellStyle name="Vírgula 2 5 3 4 10" xfId="46411" xr:uid="{00000000-0005-0000-0000-000039630000}"/>
    <cellStyle name="Vírgula 2 5 3 4 11" xfId="54343" xr:uid="{00000000-0005-0000-0000-00003A630000}"/>
    <cellStyle name="Vírgula 2 5 3 4 12" xfId="3546" xr:uid="{00000000-0005-0000-0000-00003B630000}"/>
    <cellStyle name="Vírgula 2 5 3 4 2" xfId="7782" xr:uid="{00000000-0005-0000-0000-00003C630000}"/>
    <cellStyle name="Vírgula 2 5 3 4 2 2" xfId="13102" xr:uid="{00000000-0005-0000-0000-00003D630000}"/>
    <cellStyle name="Vírgula 2 5 3 4 2 2 2" xfId="34526" xr:uid="{00000000-0005-0000-0000-00003E630000}"/>
    <cellStyle name="Vírgula 2 5 3 4 2 3" xfId="10450" xr:uid="{00000000-0005-0000-0000-00003F630000}"/>
    <cellStyle name="Vírgula 2 5 3 4 2 4" xfId="19575" xr:uid="{00000000-0005-0000-0000-000040630000}"/>
    <cellStyle name="Vírgula 2 5 3 4 2 5" xfId="29024" xr:uid="{00000000-0005-0000-0000-000041630000}"/>
    <cellStyle name="Vírgula 2 5 3 4 2 6" xfId="42218" xr:uid="{00000000-0005-0000-0000-000042630000}"/>
    <cellStyle name="Vírgula 2 5 3 4 2 7" xfId="48682" xr:uid="{00000000-0005-0000-0000-000043630000}"/>
    <cellStyle name="Vírgula 2 5 3 4 3" xfId="5515" xr:uid="{00000000-0005-0000-0000-000044630000}"/>
    <cellStyle name="Vírgula 2 5 3 4 3 2" xfId="16677" xr:uid="{00000000-0005-0000-0000-000045630000}"/>
    <cellStyle name="Vírgula 2 5 3 4 3 3" xfId="31775" xr:uid="{00000000-0005-0000-0000-000046630000}"/>
    <cellStyle name="Vírgula 2 5 3 4 3 4" xfId="44076" xr:uid="{00000000-0005-0000-0000-000047630000}"/>
    <cellStyle name="Vírgula 2 5 3 4 4" xfId="13702" xr:uid="{00000000-0005-0000-0000-000048630000}"/>
    <cellStyle name="Vírgula 2 5 3 4 5" xfId="15151" xr:uid="{00000000-0005-0000-0000-000049630000}"/>
    <cellStyle name="Vírgula 2 5 3 4 6" xfId="21060" xr:uid="{00000000-0005-0000-0000-00004A630000}"/>
    <cellStyle name="Vírgula 2 5 3 4 7" xfId="23074" xr:uid="{00000000-0005-0000-0000-00004B630000}"/>
    <cellStyle name="Vírgula 2 5 3 4 8" xfId="26273" xr:uid="{00000000-0005-0000-0000-00004C630000}"/>
    <cellStyle name="Vírgula 2 5 3 4 9" xfId="38596" xr:uid="{00000000-0005-0000-0000-00004D630000}"/>
    <cellStyle name="Vírgula 2 5 3 5" xfId="1803" xr:uid="{00000000-0005-0000-0000-00004E630000}"/>
    <cellStyle name="Vírgula 2 5 3 5 10" xfId="47354" xr:uid="{00000000-0005-0000-0000-00004F630000}"/>
    <cellStyle name="Vírgula 2 5 3 5 11" xfId="55280" xr:uid="{00000000-0005-0000-0000-000050630000}"/>
    <cellStyle name="Vírgula 2 5 3 5 12" xfId="3547" xr:uid="{00000000-0005-0000-0000-000051630000}"/>
    <cellStyle name="Vírgula 2 5 3 5 2" xfId="8653" xr:uid="{00000000-0005-0000-0000-000052630000}"/>
    <cellStyle name="Vírgula 2 5 3 5 2 2" xfId="17246" xr:uid="{00000000-0005-0000-0000-000053630000}"/>
    <cellStyle name="Vírgula 2 5 3 5 2 2 2" xfId="34527" xr:uid="{00000000-0005-0000-0000-000054630000}"/>
    <cellStyle name="Vírgula 2 5 3 5 2 3" xfId="29025" xr:uid="{00000000-0005-0000-0000-000055630000}"/>
    <cellStyle name="Vírgula 2 5 3 5 2 4" xfId="42219" xr:uid="{00000000-0005-0000-0000-000056630000}"/>
    <cellStyle name="Vírgula 2 5 3 5 2 5" xfId="49553" xr:uid="{00000000-0005-0000-0000-000057630000}"/>
    <cellStyle name="Vírgula 2 5 3 5 3" xfId="6454" xr:uid="{00000000-0005-0000-0000-000058630000}"/>
    <cellStyle name="Vírgula 2 5 3 5 3 2" xfId="31776" xr:uid="{00000000-0005-0000-0000-000059630000}"/>
    <cellStyle name="Vírgula 2 5 3 5 3 3" xfId="44947" xr:uid="{00000000-0005-0000-0000-00005A630000}"/>
    <cellStyle name="Vírgula 2 5 3 5 4" xfId="15152" xr:uid="{00000000-0005-0000-0000-00005B630000}"/>
    <cellStyle name="Vírgula 2 5 3 5 5" xfId="18705" xr:uid="{00000000-0005-0000-0000-00005C630000}"/>
    <cellStyle name="Vírgula 2 5 3 5 6" xfId="21061" xr:uid="{00000000-0005-0000-0000-00005D630000}"/>
    <cellStyle name="Vírgula 2 5 3 5 7" xfId="23075" xr:uid="{00000000-0005-0000-0000-00005E630000}"/>
    <cellStyle name="Vírgula 2 5 3 5 8" xfId="26274" xr:uid="{00000000-0005-0000-0000-00005F630000}"/>
    <cellStyle name="Vírgula 2 5 3 5 9" xfId="38597" xr:uid="{00000000-0005-0000-0000-000060630000}"/>
    <cellStyle name="Vírgula 2 5 3 6" xfId="7154" xr:uid="{00000000-0005-0000-0000-000061630000}"/>
    <cellStyle name="Vírgula 2 5 3 6 2" xfId="12218" xr:uid="{00000000-0005-0000-0000-000062630000}"/>
    <cellStyle name="Vírgula 2 5 3 6 2 2" xfId="34521" xr:uid="{00000000-0005-0000-0000-000063630000}"/>
    <cellStyle name="Vírgula 2 5 3 6 2 3" xfId="29019" xr:uid="{00000000-0005-0000-0000-000064630000}"/>
    <cellStyle name="Vírgula 2 5 3 6 2 4" xfId="42213" xr:uid="{00000000-0005-0000-0000-000065630000}"/>
    <cellStyle name="Vírgula 2 5 3 6 2 5" xfId="53105" xr:uid="{00000000-0005-0000-0000-000066630000}"/>
    <cellStyle name="Vírgula 2 5 3 6 3" xfId="10215" xr:uid="{00000000-0005-0000-0000-000067630000}"/>
    <cellStyle name="Vírgula 2 5 3 6 3 2" xfId="31770" xr:uid="{00000000-0005-0000-0000-000068630000}"/>
    <cellStyle name="Vírgula 2 5 3 6 4" xfId="26268" xr:uid="{00000000-0005-0000-0000-000069630000}"/>
    <cellStyle name="Vírgula 2 5 3 6 5" xfId="38591" xr:uid="{00000000-0005-0000-0000-00006A630000}"/>
    <cellStyle name="Vírgula 2 5 3 6 6" xfId="48054" xr:uid="{00000000-0005-0000-0000-00006B630000}"/>
    <cellStyle name="Vírgula 2 5 3 7" xfId="4802" xr:uid="{00000000-0005-0000-0000-00006C630000}"/>
    <cellStyle name="Vírgula 2 5 3 7 2" xfId="11231" xr:uid="{00000000-0005-0000-0000-00006D630000}"/>
    <cellStyle name="Vírgula 2 5 3 7 2 2" xfId="33060" xr:uid="{00000000-0005-0000-0000-00006E630000}"/>
    <cellStyle name="Vírgula 2 5 3 7 2 3" xfId="40752" xr:uid="{00000000-0005-0000-0000-00006F630000}"/>
    <cellStyle name="Vírgula 2 5 3 7 2 4" xfId="52213" xr:uid="{00000000-0005-0000-0000-000070630000}"/>
    <cellStyle name="Vírgula 2 5 3 7 3" xfId="27558" xr:uid="{00000000-0005-0000-0000-000071630000}"/>
    <cellStyle name="Vírgula 2 5 3 7 4" xfId="36881" xr:uid="{00000000-0005-0000-0000-000072630000}"/>
    <cellStyle name="Vírgula 2 5 3 7 5" xfId="51083" xr:uid="{00000000-0005-0000-0000-000073630000}"/>
    <cellStyle name="Vírgula 2 5 3 8" xfId="10416" xr:uid="{00000000-0005-0000-0000-000074630000}"/>
    <cellStyle name="Vírgula 2 5 3 8 2" xfId="9949" xr:uid="{00000000-0005-0000-0000-000075630000}"/>
    <cellStyle name="Vírgula 2 5 3 8 2 2" xfId="50717" xr:uid="{00000000-0005-0000-0000-000076630000}"/>
    <cellStyle name="Vírgula 2 5 3 8 3" xfId="30309" xr:uid="{00000000-0005-0000-0000-000077630000}"/>
    <cellStyle name="Vírgula 2 5 3 8 4" xfId="39995" xr:uid="{00000000-0005-0000-0000-000078630000}"/>
    <cellStyle name="Vírgula 2 5 3 8 5" xfId="50940" xr:uid="{00000000-0005-0000-0000-000079630000}"/>
    <cellStyle name="Vírgula 2 5 3 9" xfId="9822" xr:uid="{00000000-0005-0000-0000-00007A630000}"/>
    <cellStyle name="Vírgula 2 5 3 9 2" xfId="43446" xr:uid="{00000000-0005-0000-0000-00007B630000}"/>
    <cellStyle name="Vírgula 2 5 3 9 3" xfId="50742" xr:uid="{00000000-0005-0000-0000-00007C630000}"/>
    <cellStyle name="Vírgula 2 5 4" xfId="277" xr:uid="{00000000-0005-0000-0000-00007D630000}"/>
    <cellStyle name="Vírgula 2 5 4 10" xfId="15153" xr:uid="{00000000-0005-0000-0000-00007E630000}"/>
    <cellStyle name="Vírgula 2 5 4 11" xfId="21062" xr:uid="{00000000-0005-0000-0000-00007F630000}"/>
    <cellStyle name="Vírgula 2 5 4 12" xfId="23076" xr:uid="{00000000-0005-0000-0000-000080630000}"/>
    <cellStyle name="Vírgula 2 5 4 13" xfId="24559" xr:uid="{00000000-0005-0000-0000-000081630000}"/>
    <cellStyle name="Vírgula 2 5 4 14" xfId="36124" xr:uid="{00000000-0005-0000-0000-000082630000}"/>
    <cellStyle name="Vírgula 2 5 4 15" xfId="45834" xr:uid="{00000000-0005-0000-0000-000083630000}"/>
    <cellStyle name="Vírgula 2 5 4 16" xfId="53767" xr:uid="{00000000-0005-0000-0000-000084630000}"/>
    <cellStyle name="Vírgula 2 5 4 17" xfId="3548" xr:uid="{00000000-0005-0000-0000-000085630000}"/>
    <cellStyle name="Vírgula 2 5 4 2" xfId="558" xr:uid="{00000000-0005-0000-0000-000086630000}"/>
    <cellStyle name="Vírgula 2 5 4 2 10" xfId="24835" xr:uid="{00000000-0005-0000-0000-000087630000}"/>
    <cellStyle name="Vírgula 2 5 4 2 11" xfId="36400" xr:uid="{00000000-0005-0000-0000-000088630000}"/>
    <cellStyle name="Vírgula 2 5 4 2 12" xfId="46114" xr:uid="{00000000-0005-0000-0000-000089630000}"/>
    <cellStyle name="Vírgula 2 5 4 2 13" xfId="54046" xr:uid="{00000000-0005-0000-0000-00008A630000}"/>
    <cellStyle name="Vírgula 2 5 4 2 14" xfId="3549" xr:uid="{00000000-0005-0000-0000-00008B630000}"/>
    <cellStyle name="Vírgula 2 5 4 2 2" xfId="1209" xr:uid="{00000000-0005-0000-0000-00008C630000}"/>
    <cellStyle name="Vírgula 2 5 4 2 2 10" xfId="46765" xr:uid="{00000000-0005-0000-0000-00008D630000}"/>
    <cellStyle name="Vírgula 2 5 4 2 2 11" xfId="54697" xr:uid="{00000000-0005-0000-0000-00008E630000}"/>
    <cellStyle name="Vírgula 2 5 4 2 2 12" xfId="3550" xr:uid="{00000000-0005-0000-0000-00008F630000}"/>
    <cellStyle name="Vírgula 2 5 4 2 2 2" xfId="8124" xr:uid="{00000000-0005-0000-0000-000090630000}"/>
    <cellStyle name="Vírgula 2 5 4 2 2 2 2" xfId="17247" xr:uid="{00000000-0005-0000-0000-000091630000}"/>
    <cellStyle name="Vírgula 2 5 4 2 2 2 2 2" xfId="34530" xr:uid="{00000000-0005-0000-0000-000092630000}"/>
    <cellStyle name="Vírgula 2 5 4 2 2 2 3" xfId="19917" xr:uid="{00000000-0005-0000-0000-000093630000}"/>
    <cellStyle name="Vírgula 2 5 4 2 2 2 4" xfId="29028" xr:uid="{00000000-0005-0000-0000-000094630000}"/>
    <cellStyle name="Vírgula 2 5 4 2 2 2 5" xfId="42222" xr:uid="{00000000-0005-0000-0000-000095630000}"/>
    <cellStyle name="Vírgula 2 5 4 2 2 2 6" xfId="49024" xr:uid="{00000000-0005-0000-0000-000096630000}"/>
    <cellStyle name="Vírgula 2 5 4 2 2 3" xfId="5869" xr:uid="{00000000-0005-0000-0000-000097630000}"/>
    <cellStyle name="Vírgula 2 5 4 2 2 3 2" xfId="11935" xr:uid="{00000000-0005-0000-0000-000098630000}"/>
    <cellStyle name="Vírgula 2 5 4 2 2 3 3" xfId="31779" xr:uid="{00000000-0005-0000-0000-000099630000}"/>
    <cellStyle name="Vírgula 2 5 4 2 2 3 4" xfId="44418" xr:uid="{00000000-0005-0000-0000-00009A630000}"/>
    <cellStyle name="Vírgula 2 5 4 2 2 4" xfId="15155" xr:uid="{00000000-0005-0000-0000-00009B630000}"/>
    <cellStyle name="Vírgula 2 5 4 2 2 5" xfId="18175" xr:uid="{00000000-0005-0000-0000-00009C630000}"/>
    <cellStyle name="Vírgula 2 5 4 2 2 6" xfId="21064" xr:uid="{00000000-0005-0000-0000-00009D630000}"/>
    <cellStyle name="Vírgula 2 5 4 2 2 7" xfId="23078" xr:uid="{00000000-0005-0000-0000-00009E630000}"/>
    <cellStyle name="Vírgula 2 5 4 2 2 8" xfId="26277" xr:uid="{00000000-0005-0000-0000-00009F630000}"/>
    <cellStyle name="Vírgula 2 5 4 2 2 9" xfId="38600" xr:uid="{00000000-0005-0000-0000-0000A0630000}"/>
    <cellStyle name="Vírgula 2 5 4 2 3" xfId="2145" xr:uid="{00000000-0005-0000-0000-0000A1630000}"/>
    <cellStyle name="Vírgula 2 5 4 2 3 2" xfId="8995" xr:uid="{00000000-0005-0000-0000-0000A2630000}"/>
    <cellStyle name="Vírgula 2 5 4 2 3 2 2" xfId="34529" xr:uid="{00000000-0005-0000-0000-0000A3630000}"/>
    <cellStyle name="Vírgula 2 5 4 2 3 2 3" xfId="29027" xr:uid="{00000000-0005-0000-0000-0000A4630000}"/>
    <cellStyle name="Vírgula 2 5 4 2 3 2 4" xfId="42221" xr:uid="{00000000-0005-0000-0000-0000A5630000}"/>
    <cellStyle name="Vírgula 2 5 4 2 3 2 5" xfId="49895" xr:uid="{00000000-0005-0000-0000-0000A6630000}"/>
    <cellStyle name="Vírgula 2 5 4 2 3 3" xfId="16823" xr:uid="{00000000-0005-0000-0000-0000A7630000}"/>
    <cellStyle name="Vírgula 2 5 4 2 3 3 2" xfId="31778" xr:uid="{00000000-0005-0000-0000-0000A8630000}"/>
    <cellStyle name="Vírgula 2 5 4 2 3 3 3" xfId="45289" xr:uid="{00000000-0005-0000-0000-0000A9630000}"/>
    <cellStyle name="Vírgula 2 5 4 2 3 4" xfId="19047" xr:uid="{00000000-0005-0000-0000-0000AA630000}"/>
    <cellStyle name="Vírgula 2 5 4 2 3 5" xfId="26276" xr:uid="{00000000-0005-0000-0000-0000AB630000}"/>
    <cellStyle name="Vírgula 2 5 4 2 3 6" xfId="38599" xr:uid="{00000000-0005-0000-0000-0000AC630000}"/>
    <cellStyle name="Vírgula 2 5 4 2 3 7" xfId="47696" xr:uid="{00000000-0005-0000-0000-0000AD630000}"/>
    <cellStyle name="Vírgula 2 5 4 2 3 8" xfId="55622" xr:uid="{00000000-0005-0000-0000-0000AE630000}"/>
    <cellStyle name="Vírgula 2 5 4 2 3 9" xfId="6796" xr:uid="{00000000-0005-0000-0000-0000AF630000}"/>
    <cellStyle name="Vírgula 2 5 4 2 4" xfId="7497" xr:uid="{00000000-0005-0000-0000-0000B0630000}"/>
    <cellStyle name="Vírgula 2 5 4 2 4 2" xfId="11573" xr:uid="{00000000-0005-0000-0000-0000B1630000}"/>
    <cellStyle name="Vírgula 2 5 4 2 4 2 2" xfId="33402" xr:uid="{00000000-0005-0000-0000-0000B2630000}"/>
    <cellStyle name="Vírgula 2 5 4 2 4 2 3" xfId="41094" xr:uid="{00000000-0005-0000-0000-0000B3630000}"/>
    <cellStyle name="Vírgula 2 5 4 2 4 2 4" xfId="52555" xr:uid="{00000000-0005-0000-0000-0000B4630000}"/>
    <cellStyle name="Vírgula 2 5 4 2 4 3" xfId="27900" xr:uid="{00000000-0005-0000-0000-0000B5630000}"/>
    <cellStyle name="Vírgula 2 5 4 2 4 4" xfId="37223" xr:uid="{00000000-0005-0000-0000-0000B6630000}"/>
    <cellStyle name="Vírgula 2 5 4 2 4 5" xfId="48397" xr:uid="{00000000-0005-0000-0000-0000B7630000}"/>
    <cellStyle name="Vírgula 2 5 4 2 5" xfId="5218" xr:uid="{00000000-0005-0000-0000-0000B8630000}"/>
    <cellStyle name="Vírgula 2 5 4 2 5 2" xfId="30651" xr:uid="{00000000-0005-0000-0000-0000B9630000}"/>
    <cellStyle name="Vírgula 2 5 4 2 5 3" xfId="40337" xr:uid="{00000000-0005-0000-0000-0000BA630000}"/>
    <cellStyle name="Vírgula 2 5 4 2 5 4" xfId="51808" xr:uid="{00000000-0005-0000-0000-0000BB630000}"/>
    <cellStyle name="Vírgula 2 5 4 2 6" xfId="14044" xr:uid="{00000000-0005-0000-0000-0000BC630000}"/>
    <cellStyle name="Vírgula 2 5 4 2 6 2" xfId="43791" xr:uid="{00000000-0005-0000-0000-0000BD630000}"/>
    <cellStyle name="Vírgula 2 5 4 2 7" xfId="15154" xr:uid="{00000000-0005-0000-0000-0000BE630000}"/>
    <cellStyle name="Vírgula 2 5 4 2 8" xfId="21063" xr:uid="{00000000-0005-0000-0000-0000BF630000}"/>
    <cellStyle name="Vírgula 2 5 4 2 9" xfId="23077" xr:uid="{00000000-0005-0000-0000-0000C0630000}"/>
    <cellStyle name="Vírgula 2 5 4 3" xfId="1473" xr:uid="{00000000-0005-0000-0000-0000C1630000}"/>
    <cellStyle name="Vírgula 2 5 4 3 10" xfId="25111" xr:uid="{00000000-0005-0000-0000-0000C2630000}"/>
    <cellStyle name="Vírgula 2 5 4 3 11" xfId="36676" xr:uid="{00000000-0005-0000-0000-0000C3630000}"/>
    <cellStyle name="Vírgula 2 5 4 3 12" xfId="47029" xr:uid="{00000000-0005-0000-0000-0000C4630000}"/>
    <cellStyle name="Vírgula 2 5 4 3 13" xfId="54961" xr:uid="{00000000-0005-0000-0000-0000C5630000}"/>
    <cellStyle name="Vírgula 2 5 4 3 14" xfId="3551" xr:uid="{00000000-0005-0000-0000-0000C6630000}"/>
    <cellStyle name="Vírgula 2 5 4 3 2" xfId="2373" xr:uid="{00000000-0005-0000-0000-0000C7630000}"/>
    <cellStyle name="Vírgula 2 5 4 3 2 10" xfId="47924" xr:uid="{00000000-0005-0000-0000-0000C8630000}"/>
    <cellStyle name="Vírgula 2 5 4 3 2 11" xfId="55850" xr:uid="{00000000-0005-0000-0000-0000C9630000}"/>
    <cellStyle name="Vírgula 2 5 4 3 2 12" xfId="3552" xr:uid="{00000000-0005-0000-0000-0000CA630000}"/>
    <cellStyle name="Vírgula 2 5 4 3 2 2" xfId="9223" xr:uid="{00000000-0005-0000-0000-0000CB630000}"/>
    <cellStyle name="Vírgula 2 5 4 3 2 2 2" xfId="17248" xr:uid="{00000000-0005-0000-0000-0000CC630000}"/>
    <cellStyle name="Vírgula 2 5 4 3 2 2 2 2" xfId="34532" xr:uid="{00000000-0005-0000-0000-0000CD630000}"/>
    <cellStyle name="Vírgula 2 5 4 3 2 2 3" xfId="20145" xr:uid="{00000000-0005-0000-0000-0000CE630000}"/>
    <cellStyle name="Vírgula 2 5 4 3 2 2 4" xfId="29030" xr:uid="{00000000-0005-0000-0000-0000CF630000}"/>
    <cellStyle name="Vírgula 2 5 4 3 2 2 5" xfId="42224" xr:uid="{00000000-0005-0000-0000-0000D0630000}"/>
    <cellStyle name="Vírgula 2 5 4 3 2 2 6" xfId="50123" xr:uid="{00000000-0005-0000-0000-0000D1630000}"/>
    <cellStyle name="Vírgula 2 5 4 3 2 3" xfId="7024" xr:uid="{00000000-0005-0000-0000-0000D2630000}"/>
    <cellStyle name="Vírgula 2 5 4 3 2 3 2" xfId="13104" xr:uid="{00000000-0005-0000-0000-0000D3630000}"/>
    <cellStyle name="Vírgula 2 5 4 3 2 3 3" xfId="31781" xr:uid="{00000000-0005-0000-0000-0000D4630000}"/>
    <cellStyle name="Vírgula 2 5 4 3 2 3 4" xfId="45517" xr:uid="{00000000-0005-0000-0000-0000D5630000}"/>
    <cellStyle name="Vírgula 2 5 4 3 2 4" xfId="15157" xr:uid="{00000000-0005-0000-0000-0000D6630000}"/>
    <cellStyle name="Vírgula 2 5 4 3 2 5" xfId="18403" xr:uid="{00000000-0005-0000-0000-0000D7630000}"/>
    <cellStyle name="Vírgula 2 5 4 3 2 6" xfId="21066" xr:uid="{00000000-0005-0000-0000-0000D8630000}"/>
    <cellStyle name="Vírgula 2 5 4 3 2 7" xfId="23080" xr:uid="{00000000-0005-0000-0000-0000D9630000}"/>
    <cellStyle name="Vírgula 2 5 4 3 2 8" xfId="26279" xr:uid="{00000000-0005-0000-0000-0000DA630000}"/>
    <cellStyle name="Vírgula 2 5 4 3 2 9" xfId="38602" xr:uid="{00000000-0005-0000-0000-0000DB630000}"/>
    <cellStyle name="Vírgula 2 5 4 3 3" xfId="8352" xr:uid="{00000000-0005-0000-0000-0000DC630000}"/>
    <cellStyle name="Vírgula 2 5 4 3 3 2" xfId="12221" xr:uid="{00000000-0005-0000-0000-0000DD630000}"/>
    <cellStyle name="Vírgula 2 5 4 3 3 2 2" xfId="34531" xr:uid="{00000000-0005-0000-0000-0000DE630000}"/>
    <cellStyle name="Vírgula 2 5 4 3 3 2 3" xfId="29029" xr:uid="{00000000-0005-0000-0000-0000DF630000}"/>
    <cellStyle name="Vírgula 2 5 4 3 3 2 4" xfId="42223" xr:uid="{00000000-0005-0000-0000-0000E0630000}"/>
    <cellStyle name="Vírgula 2 5 4 3 3 2 5" xfId="53108" xr:uid="{00000000-0005-0000-0000-0000E1630000}"/>
    <cellStyle name="Vírgula 2 5 4 3 3 3" xfId="16307" xr:uid="{00000000-0005-0000-0000-0000E2630000}"/>
    <cellStyle name="Vírgula 2 5 4 3 3 3 2" xfId="31780" xr:uid="{00000000-0005-0000-0000-0000E3630000}"/>
    <cellStyle name="Vírgula 2 5 4 3 3 4" xfId="19275" xr:uid="{00000000-0005-0000-0000-0000E4630000}"/>
    <cellStyle name="Vírgula 2 5 4 3 3 5" xfId="26278" xr:uid="{00000000-0005-0000-0000-0000E5630000}"/>
    <cellStyle name="Vírgula 2 5 4 3 3 6" xfId="38601" xr:uid="{00000000-0005-0000-0000-0000E6630000}"/>
    <cellStyle name="Vírgula 2 5 4 3 3 7" xfId="49252" xr:uid="{00000000-0005-0000-0000-0000E7630000}"/>
    <cellStyle name="Vírgula 2 5 4 3 4" xfId="6133" xr:uid="{00000000-0005-0000-0000-0000E8630000}"/>
    <cellStyle name="Vírgula 2 5 4 3 4 2" xfId="11801" xr:uid="{00000000-0005-0000-0000-0000E9630000}"/>
    <cellStyle name="Vírgula 2 5 4 3 4 2 2" xfId="33630" xr:uid="{00000000-0005-0000-0000-0000EA630000}"/>
    <cellStyle name="Vírgula 2 5 4 3 4 2 3" xfId="41322" xr:uid="{00000000-0005-0000-0000-0000EB630000}"/>
    <cellStyle name="Vírgula 2 5 4 3 4 2 4" xfId="52783" xr:uid="{00000000-0005-0000-0000-0000EC630000}"/>
    <cellStyle name="Vírgula 2 5 4 3 4 3" xfId="28128" xr:uid="{00000000-0005-0000-0000-0000ED630000}"/>
    <cellStyle name="Vírgula 2 5 4 3 4 4" xfId="37451" xr:uid="{00000000-0005-0000-0000-0000EE630000}"/>
    <cellStyle name="Vírgula 2 5 4 3 4 5" xfId="50360" xr:uid="{00000000-0005-0000-0000-0000EF630000}"/>
    <cellStyle name="Vírgula 2 5 4 3 5" xfId="11057" xr:uid="{00000000-0005-0000-0000-0000F0630000}"/>
    <cellStyle name="Vírgula 2 5 4 3 5 2" xfId="30879" xr:uid="{00000000-0005-0000-0000-0000F1630000}"/>
    <cellStyle name="Vírgula 2 5 4 3 5 3" xfId="40565" xr:uid="{00000000-0005-0000-0000-0000F2630000}"/>
    <cellStyle name="Vírgula 2 5 4 3 5 4" xfId="52036" xr:uid="{00000000-0005-0000-0000-0000F3630000}"/>
    <cellStyle name="Vírgula 2 5 4 3 6" xfId="14272" xr:uid="{00000000-0005-0000-0000-0000F4630000}"/>
    <cellStyle name="Vírgula 2 5 4 3 6 2" xfId="44646" xr:uid="{00000000-0005-0000-0000-0000F5630000}"/>
    <cellStyle name="Vírgula 2 5 4 3 7" xfId="15156" xr:uid="{00000000-0005-0000-0000-0000F6630000}"/>
    <cellStyle name="Vírgula 2 5 4 3 8" xfId="21065" xr:uid="{00000000-0005-0000-0000-0000F7630000}"/>
    <cellStyle name="Vírgula 2 5 4 3 9" xfId="23079" xr:uid="{00000000-0005-0000-0000-0000F8630000}"/>
    <cellStyle name="Vírgula 2 5 4 4" xfId="969" xr:uid="{00000000-0005-0000-0000-0000F9630000}"/>
    <cellStyle name="Vírgula 2 5 4 4 10" xfId="46525" xr:uid="{00000000-0005-0000-0000-0000FA630000}"/>
    <cellStyle name="Vírgula 2 5 4 4 11" xfId="54457" xr:uid="{00000000-0005-0000-0000-0000FB630000}"/>
    <cellStyle name="Vírgula 2 5 4 4 12" xfId="3553" xr:uid="{00000000-0005-0000-0000-0000FC630000}"/>
    <cellStyle name="Vírgula 2 5 4 4 2" xfId="7896" xr:uid="{00000000-0005-0000-0000-0000FD630000}"/>
    <cellStyle name="Vírgula 2 5 4 4 2 2" xfId="9933" xr:uid="{00000000-0005-0000-0000-0000FE630000}"/>
    <cellStyle name="Vírgula 2 5 4 4 2 2 2" xfId="34533" xr:uid="{00000000-0005-0000-0000-0000FF630000}"/>
    <cellStyle name="Vírgula 2 5 4 4 2 3" xfId="12834" xr:uid="{00000000-0005-0000-0000-000000640000}"/>
    <cellStyle name="Vírgula 2 5 4 4 2 4" xfId="19689" xr:uid="{00000000-0005-0000-0000-000001640000}"/>
    <cellStyle name="Vírgula 2 5 4 4 2 5" xfId="29031" xr:uid="{00000000-0005-0000-0000-000002640000}"/>
    <cellStyle name="Vírgula 2 5 4 4 2 6" xfId="42225" xr:uid="{00000000-0005-0000-0000-000003640000}"/>
    <cellStyle name="Vírgula 2 5 4 4 2 7" xfId="48796" xr:uid="{00000000-0005-0000-0000-000004640000}"/>
    <cellStyle name="Vírgula 2 5 4 4 3" xfId="5629" xr:uid="{00000000-0005-0000-0000-000005640000}"/>
    <cellStyle name="Vírgula 2 5 4 4 3 2" xfId="16632" xr:uid="{00000000-0005-0000-0000-000006640000}"/>
    <cellStyle name="Vírgula 2 5 4 4 3 3" xfId="31782" xr:uid="{00000000-0005-0000-0000-000007640000}"/>
    <cellStyle name="Vírgula 2 5 4 4 3 4" xfId="44190" xr:uid="{00000000-0005-0000-0000-000008640000}"/>
    <cellStyle name="Vírgula 2 5 4 4 4" xfId="13816" xr:uid="{00000000-0005-0000-0000-000009640000}"/>
    <cellStyle name="Vírgula 2 5 4 4 5" xfId="15158" xr:uid="{00000000-0005-0000-0000-00000A640000}"/>
    <cellStyle name="Vírgula 2 5 4 4 6" xfId="21067" xr:uid="{00000000-0005-0000-0000-00000B640000}"/>
    <cellStyle name="Vírgula 2 5 4 4 7" xfId="23081" xr:uid="{00000000-0005-0000-0000-00000C640000}"/>
    <cellStyle name="Vírgula 2 5 4 4 8" xfId="26280" xr:uid="{00000000-0005-0000-0000-00000D640000}"/>
    <cellStyle name="Vírgula 2 5 4 4 9" xfId="38603" xr:uid="{00000000-0005-0000-0000-00000E640000}"/>
    <cellStyle name="Vírgula 2 5 4 5" xfId="1917" xr:uid="{00000000-0005-0000-0000-00000F640000}"/>
    <cellStyle name="Vírgula 2 5 4 5 10" xfId="47468" xr:uid="{00000000-0005-0000-0000-000010640000}"/>
    <cellStyle name="Vírgula 2 5 4 5 11" xfId="55394" xr:uid="{00000000-0005-0000-0000-000011640000}"/>
    <cellStyle name="Vírgula 2 5 4 5 12" xfId="3554" xr:uid="{00000000-0005-0000-0000-000012640000}"/>
    <cellStyle name="Vírgula 2 5 4 5 2" xfId="8767" xr:uid="{00000000-0005-0000-0000-000013640000}"/>
    <cellStyle name="Vírgula 2 5 4 5 2 2" xfId="17249" xr:uid="{00000000-0005-0000-0000-000014640000}"/>
    <cellStyle name="Vírgula 2 5 4 5 2 2 2" xfId="34534" xr:uid="{00000000-0005-0000-0000-000015640000}"/>
    <cellStyle name="Vírgula 2 5 4 5 2 3" xfId="29032" xr:uid="{00000000-0005-0000-0000-000016640000}"/>
    <cellStyle name="Vírgula 2 5 4 5 2 4" xfId="42226" xr:uid="{00000000-0005-0000-0000-000017640000}"/>
    <cellStyle name="Vírgula 2 5 4 5 2 5" xfId="49667" xr:uid="{00000000-0005-0000-0000-000018640000}"/>
    <cellStyle name="Vírgula 2 5 4 5 3" xfId="6568" xr:uid="{00000000-0005-0000-0000-000019640000}"/>
    <cellStyle name="Vírgula 2 5 4 5 3 2" xfId="31783" xr:uid="{00000000-0005-0000-0000-00001A640000}"/>
    <cellStyle name="Vírgula 2 5 4 5 3 3" xfId="45061" xr:uid="{00000000-0005-0000-0000-00001B640000}"/>
    <cellStyle name="Vírgula 2 5 4 5 4" xfId="15159" xr:uid="{00000000-0005-0000-0000-00001C640000}"/>
    <cellStyle name="Vírgula 2 5 4 5 5" xfId="18819" xr:uid="{00000000-0005-0000-0000-00001D640000}"/>
    <cellStyle name="Vírgula 2 5 4 5 6" xfId="21068" xr:uid="{00000000-0005-0000-0000-00001E640000}"/>
    <cellStyle name="Vírgula 2 5 4 5 7" xfId="23082" xr:uid="{00000000-0005-0000-0000-00001F640000}"/>
    <cellStyle name="Vírgula 2 5 4 5 8" xfId="26281" xr:uid="{00000000-0005-0000-0000-000020640000}"/>
    <cellStyle name="Vírgula 2 5 4 5 9" xfId="38604" xr:uid="{00000000-0005-0000-0000-000021640000}"/>
    <cellStyle name="Vírgula 2 5 4 6" xfId="7268" xr:uid="{00000000-0005-0000-0000-000022640000}"/>
    <cellStyle name="Vírgula 2 5 4 6 2" xfId="12220" xr:uid="{00000000-0005-0000-0000-000023640000}"/>
    <cellStyle name="Vírgula 2 5 4 6 2 2" xfId="34528" xr:uid="{00000000-0005-0000-0000-000024640000}"/>
    <cellStyle name="Vírgula 2 5 4 6 2 3" xfId="29026" xr:uid="{00000000-0005-0000-0000-000025640000}"/>
    <cellStyle name="Vírgula 2 5 4 6 2 4" xfId="42220" xr:uid="{00000000-0005-0000-0000-000026640000}"/>
    <cellStyle name="Vírgula 2 5 4 6 2 5" xfId="53107" xr:uid="{00000000-0005-0000-0000-000027640000}"/>
    <cellStyle name="Vírgula 2 5 4 6 3" xfId="13276" xr:uid="{00000000-0005-0000-0000-000028640000}"/>
    <cellStyle name="Vírgula 2 5 4 6 3 2" xfId="31777" xr:uid="{00000000-0005-0000-0000-000029640000}"/>
    <cellStyle name="Vírgula 2 5 4 6 4" xfId="26275" xr:uid="{00000000-0005-0000-0000-00002A640000}"/>
    <cellStyle name="Vírgula 2 5 4 6 5" xfId="38598" xr:uid="{00000000-0005-0000-0000-00002B640000}"/>
    <cellStyle name="Vírgula 2 5 4 6 6" xfId="48168" xr:uid="{00000000-0005-0000-0000-00002C640000}"/>
    <cellStyle name="Vírgula 2 5 4 7" xfId="4940" xr:uid="{00000000-0005-0000-0000-00002D640000}"/>
    <cellStyle name="Vírgula 2 5 4 7 2" xfId="11345" xr:uid="{00000000-0005-0000-0000-00002E640000}"/>
    <cellStyle name="Vírgula 2 5 4 7 2 2" xfId="33174" xr:uid="{00000000-0005-0000-0000-00002F640000}"/>
    <cellStyle name="Vírgula 2 5 4 7 2 3" xfId="40866" xr:uid="{00000000-0005-0000-0000-000030640000}"/>
    <cellStyle name="Vírgula 2 5 4 7 2 4" xfId="52327" xr:uid="{00000000-0005-0000-0000-000031640000}"/>
    <cellStyle name="Vírgula 2 5 4 7 3" xfId="27672" xr:uid="{00000000-0005-0000-0000-000032640000}"/>
    <cellStyle name="Vírgula 2 5 4 7 4" xfId="36995" xr:uid="{00000000-0005-0000-0000-000033640000}"/>
    <cellStyle name="Vírgula 2 5 4 7 5" xfId="50708" xr:uid="{00000000-0005-0000-0000-000034640000}"/>
    <cellStyle name="Vírgula 2 5 4 8" xfId="10698" xr:uid="{00000000-0005-0000-0000-000035640000}"/>
    <cellStyle name="Vírgula 2 5 4 8 2" xfId="30423" xr:uid="{00000000-0005-0000-0000-000036640000}"/>
    <cellStyle name="Vírgula 2 5 4 8 3" xfId="40109" xr:uid="{00000000-0005-0000-0000-000037640000}"/>
    <cellStyle name="Vírgula 2 5 4 8 4" xfId="51580" xr:uid="{00000000-0005-0000-0000-000038640000}"/>
    <cellStyle name="Vírgula 2 5 4 9" xfId="13531" xr:uid="{00000000-0005-0000-0000-000039640000}"/>
    <cellStyle name="Vírgula 2 5 4 9 2" xfId="43560" xr:uid="{00000000-0005-0000-0000-00003A640000}"/>
    <cellStyle name="Vírgula 2 5 5" xfId="351" xr:uid="{00000000-0005-0000-0000-00003B640000}"/>
    <cellStyle name="Vírgula 2 5 5 10" xfId="23083" xr:uid="{00000000-0005-0000-0000-00003C640000}"/>
    <cellStyle name="Vírgula 2 5 5 11" xfId="24352" xr:uid="{00000000-0005-0000-0000-00003D640000}"/>
    <cellStyle name="Vírgula 2 5 5 12" xfId="35929" xr:uid="{00000000-0005-0000-0000-00003E640000}"/>
    <cellStyle name="Vírgula 2 5 5 13" xfId="45907" xr:uid="{00000000-0005-0000-0000-00003F640000}"/>
    <cellStyle name="Vírgula 2 5 5 14" xfId="53839" xr:uid="{00000000-0005-0000-0000-000040640000}"/>
    <cellStyle name="Vírgula 2 5 5 15" xfId="3555" xr:uid="{00000000-0005-0000-0000-000041640000}"/>
    <cellStyle name="Vírgula 2 5 5 2" xfId="798" xr:uid="{00000000-0005-0000-0000-000042640000}"/>
    <cellStyle name="Vírgula 2 5 5 2 10" xfId="46354" xr:uid="{00000000-0005-0000-0000-000043640000}"/>
    <cellStyle name="Vírgula 2 5 5 2 11" xfId="54286" xr:uid="{00000000-0005-0000-0000-000044640000}"/>
    <cellStyle name="Vírgula 2 5 5 2 12" xfId="3556" xr:uid="{00000000-0005-0000-0000-000045640000}"/>
    <cellStyle name="Vírgula 2 5 5 2 2" xfId="7725" xr:uid="{00000000-0005-0000-0000-000046640000}"/>
    <cellStyle name="Vírgula 2 5 5 2 2 2" xfId="12161" xr:uid="{00000000-0005-0000-0000-000047640000}"/>
    <cellStyle name="Vírgula 2 5 5 2 2 2 2" xfId="34536" xr:uid="{00000000-0005-0000-0000-000048640000}"/>
    <cellStyle name="Vírgula 2 5 5 2 2 3" xfId="9422" xr:uid="{00000000-0005-0000-0000-000049640000}"/>
    <cellStyle name="Vírgula 2 5 5 2 2 4" xfId="19518" xr:uid="{00000000-0005-0000-0000-00004A640000}"/>
    <cellStyle name="Vírgula 2 5 5 2 2 5" xfId="29034" xr:uid="{00000000-0005-0000-0000-00004B640000}"/>
    <cellStyle name="Vírgula 2 5 5 2 2 6" xfId="42228" xr:uid="{00000000-0005-0000-0000-00004C640000}"/>
    <cellStyle name="Vírgula 2 5 5 2 2 7" xfId="48625" xr:uid="{00000000-0005-0000-0000-00004D640000}"/>
    <cellStyle name="Vírgula 2 5 5 2 3" xfId="5458" xr:uid="{00000000-0005-0000-0000-00004E640000}"/>
    <cellStyle name="Vírgula 2 5 5 2 3 2" xfId="10345" xr:uid="{00000000-0005-0000-0000-00004F640000}"/>
    <cellStyle name="Vírgula 2 5 5 2 3 3" xfId="31785" xr:uid="{00000000-0005-0000-0000-000050640000}"/>
    <cellStyle name="Vírgula 2 5 5 2 3 4" xfId="44019" xr:uid="{00000000-0005-0000-0000-000051640000}"/>
    <cellStyle name="Vírgula 2 5 5 2 4" xfId="13645" xr:uid="{00000000-0005-0000-0000-000052640000}"/>
    <cellStyle name="Vírgula 2 5 5 2 5" xfId="15161" xr:uid="{00000000-0005-0000-0000-000053640000}"/>
    <cellStyle name="Vírgula 2 5 5 2 6" xfId="21070" xr:uid="{00000000-0005-0000-0000-000054640000}"/>
    <cellStyle name="Vírgula 2 5 5 2 7" xfId="23084" xr:uid="{00000000-0005-0000-0000-000055640000}"/>
    <cellStyle name="Vírgula 2 5 5 2 8" xfId="26283" xr:uid="{00000000-0005-0000-0000-000056640000}"/>
    <cellStyle name="Vírgula 2 5 5 2 9" xfId="38606" xr:uid="{00000000-0005-0000-0000-000057640000}"/>
    <cellStyle name="Vírgula 2 5 5 3" xfId="1746" xr:uid="{00000000-0005-0000-0000-000058640000}"/>
    <cellStyle name="Vírgula 2 5 5 3 10" xfId="47297" xr:uid="{00000000-0005-0000-0000-000059640000}"/>
    <cellStyle name="Vírgula 2 5 5 3 11" xfId="55223" xr:uid="{00000000-0005-0000-0000-00005A640000}"/>
    <cellStyle name="Vírgula 2 5 5 3 12" xfId="3557" xr:uid="{00000000-0005-0000-0000-00005B640000}"/>
    <cellStyle name="Vírgula 2 5 5 3 2" xfId="8596" xr:uid="{00000000-0005-0000-0000-00005C640000}"/>
    <cellStyle name="Vírgula 2 5 5 3 2 2" xfId="17250" xr:uid="{00000000-0005-0000-0000-00005D640000}"/>
    <cellStyle name="Vírgula 2 5 5 3 2 2 2" xfId="34537" xr:uid="{00000000-0005-0000-0000-00005E640000}"/>
    <cellStyle name="Vírgula 2 5 5 3 2 3" xfId="29035" xr:uid="{00000000-0005-0000-0000-00005F640000}"/>
    <cellStyle name="Vírgula 2 5 5 3 2 4" xfId="42229" xr:uid="{00000000-0005-0000-0000-000060640000}"/>
    <cellStyle name="Vírgula 2 5 5 3 2 5" xfId="49496" xr:uid="{00000000-0005-0000-0000-000061640000}"/>
    <cellStyle name="Vírgula 2 5 5 3 3" xfId="6397" xr:uid="{00000000-0005-0000-0000-000062640000}"/>
    <cellStyle name="Vírgula 2 5 5 3 3 2" xfId="31786" xr:uid="{00000000-0005-0000-0000-000063640000}"/>
    <cellStyle name="Vírgula 2 5 5 3 3 3" xfId="44890" xr:uid="{00000000-0005-0000-0000-000064640000}"/>
    <cellStyle name="Vírgula 2 5 5 3 4" xfId="15162" xr:uid="{00000000-0005-0000-0000-000065640000}"/>
    <cellStyle name="Vírgula 2 5 5 3 5" xfId="18648" xr:uid="{00000000-0005-0000-0000-000066640000}"/>
    <cellStyle name="Vírgula 2 5 5 3 6" xfId="21071" xr:uid="{00000000-0005-0000-0000-000067640000}"/>
    <cellStyle name="Vírgula 2 5 5 3 7" xfId="23085" xr:uid="{00000000-0005-0000-0000-000068640000}"/>
    <cellStyle name="Vírgula 2 5 5 3 8" xfId="26284" xr:uid="{00000000-0005-0000-0000-000069640000}"/>
    <cellStyle name="Vírgula 2 5 5 3 9" xfId="38607" xr:uid="{00000000-0005-0000-0000-00006A640000}"/>
    <cellStyle name="Vírgula 2 5 5 4" xfId="7326" xr:uid="{00000000-0005-0000-0000-00006B640000}"/>
    <cellStyle name="Vírgula 2 5 5 4 2" xfId="12222" xr:uid="{00000000-0005-0000-0000-00006C640000}"/>
    <cellStyle name="Vírgula 2 5 5 4 2 2" xfId="34535" xr:uid="{00000000-0005-0000-0000-00006D640000}"/>
    <cellStyle name="Vírgula 2 5 5 4 2 3" xfId="29033" xr:uid="{00000000-0005-0000-0000-00006E640000}"/>
    <cellStyle name="Vírgula 2 5 5 4 2 4" xfId="42227" xr:uid="{00000000-0005-0000-0000-00006F640000}"/>
    <cellStyle name="Vírgula 2 5 5 4 2 5" xfId="53109" xr:uid="{00000000-0005-0000-0000-000070640000}"/>
    <cellStyle name="Vírgula 2 5 5 4 3" xfId="9752" xr:uid="{00000000-0005-0000-0000-000071640000}"/>
    <cellStyle name="Vírgula 2 5 5 4 3 2" xfId="31784" xr:uid="{00000000-0005-0000-0000-000072640000}"/>
    <cellStyle name="Vírgula 2 5 5 4 4" xfId="26282" xr:uid="{00000000-0005-0000-0000-000073640000}"/>
    <cellStyle name="Vírgula 2 5 5 4 5" xfId="38605" xr:uid="{00000000-0005-0000-0000-000074640000}"/>
    <cellStyle name="Vírgula 2 5 5 4 6" xfId="48226" xr:uid="{00000000-0005-0000-0000-000075640000}"/>
    <cellStyle name="Vírgula 2 5 5 5" xfId="5011" xr:uid="{00000000-0005-0000-0000-000076640000}"/>
    <cellStyle name="Vírgula 2 5 5 5 2" xfId="11174" xr:uid="{00000000-0005-0000-0000-000077640000}"/>
    <cellStyle name="Vírgula 2 5 5 5 2 2" xfId="33003" xr:uid="{00000000-0005-0000-0000-000078640000}"/>
    <cellStyle name="Vírgula 2 5 5 5 2 3" xfId="40695" xr:uid="{00000000-0005-0000-0000-000079640000}"/>
    <cellStyle name="Vírgula 2 5 5 5 2 4" xfId="52156" xr:uid="{00000000-0005-0000-0000-00007A640000}"/>
    <cellStyle name="Vírgula 2 5 5 5 3" xfId="27501" xr:uid="{00000000-0005-0000-0000-00007B640000}"/>
    <cellStyle name="Vírgula 2 5 5 5 4" xfId="36824" xr:uid="{00000000-0005-0000-0000-00007C640000}"/>
    <cellStyle name="Vírgula 2 5 5 5 5" xfId="51477" xr:uid="{00000000-0005-0000-0000-00007D640000}"/>
    <cellStyle name="Vírgula 2 5 5 6" xfId="9814" xr:uid="{00000000-0005-0000-0000-00007E640000}"/>
    <cellStyle name="Vírgula 2 5 5 6 2" xfId="30252" xr:uid="{00000000-0005-0000-0000-00007F640000}"/>
    <cellStyle name="Vírgula 2 5 5 6 3" xfId="39938" xr:uid="{00000000-0005-0000-0000-000080640000}"/>
    <cellStyle name="Vírgula 2 5 5 6 4" xfId="51134" xr:uid="{00000000-0005-0000-0000-000081640000}"/>
    <cellStyle name="Vírgula 2 5 5 7" xfId="13367" xr:uid="{00000000-0005-0000-0000-000082640000}"/>
    <cellStyle name="Vírgula 2 5 5 7 2" xfId="43620" xr:uid="{00000000-0005-0000-0000-000083640000}"/>
    <cellStyle name="Vírgula 2 5 5 8" xfId="15160" xr:uid="{00000000-0005-0000-0000-000084640000}"/>
    <cellStyle name="Vírgula 2 5 5 9" xfId="21069" xr:uid="{00000000-0005-0000-0000-000085640000}"/>
    <cellStyle name="Vírgula 2 5 6" xfId="1026" xr:uid="{00000000-0005-0000-0000-000086640000}"/>
    <cellStyle name="Vírgula 2 5 6 10" xfId="24628" xr:uid="{00000000-0005-0000-0000-000087640000}"/>
    <cellStyle name="Vírgula 2 5 6 11" xfId="36193" xr:uid="{00000000-0005-0000-0000-000088640000}"/>
    <cellStyle name="Vírgula 2 5 6 12" xfId="46582" xr:uid="{00000000-0005-0000-0000-000089640000}"/>
    <cellStyle name="Vírgula 2 5 6 13" xfId="54514" xr:uid="{00000000-0005-0000-0000-00008A640000}"/>
    <cellStyle name="Vírgula 2 5 6 14" xfId="3558" xr:uid="{00000000-0005-0000-0000-00008B640000}"/>
    <cellStyle name="Vírgula 2 5 6 2" xfId="1974" xr:uid="{00000000-0005-0000-0000-00008C640000}"/>
    <cellStyle name="Vírgula 2 5 6 2 10" xfId="47525" xr:uid="{00000000-0005-0000-0000-00008D640000}"/>
    <cellStyle name="Vírgula 2 5 6 2 11" xfId="55451" xr:uid="{00000000-0005-0000-0000-00008E640000}"/>
    <cellStyle name="Vírgula 2 5 6 2 12" xfId="3559" xr:uid="{00000000-0005-0000-0000-00008F640000}"/>
    <cellStyle name="Vírgula 2 5 6 2 2" xfId="8824" xr:uid="{00000000-0005-0000-0000-000090640000}"/>
    <cellStyle name="Vírgula 2 5 6 2 2 2" xfId="17251" xr:uid="{00000000-0005-0000-0000-000091640000}"/>
    <cellStyle name="Vírgula 2 5 6 2 2 2 2" xfId="34539" xr:uid="{00000000-0005-0000-0000-000092640000}"/>
    <cellStyle name="Vírgula 2 5 6 2 2 3" xfId="19746" xr:uid="{00000000-0005-0000-0000-000093640000}"/>
    <cellStyle name="Vírgula 2 5 6 2 2 4" xfId="29037" xr:uid="{00000000-0005-0000-0000-000094640000}"/>
    <cellStyle name="Vírgula 2 5 6 2 2 5" xfId="42231" xr:uid="{00000000-0005-0000-0000-000095640000}"/>
    <cellStyle name="Vírgula 2 5 6 2 2 6" xfId="49724" xr:uid="{00000000-0005-0000-0000-000096640000}"/>
    <cellStyle name="Vírgula 2 5 6 2 3" xfId="6625" xr:uid="{00000000-0005-0000-0000-000097640000}"/>
    <cellStyle name="Vírgula 2 5 6 2 3 2" xfId="9556" xr:uid="{00000000-0005-0000-0000-000098640000}"/>
    <cellStyle name="Vírgula 2 5 6 2 3 3" xfId="31788" xr:uid="{00000000-0005-0000-0000-000099640000}"/>
    <cellStyle name="Vírgula 2 5 6 2 3 4" xfId="45118" xr:uid="{00000000-0005-0000-0000-00009A640000}"/>
    <cellStyle name="Vírgula 2 5 6 2 4" xfId="15164" xr:uid="{00000000-0005-0000-0000-00009B640000}"/>
    <cellStyle name="Vírgula 2 5 6 2 5" xfId="18061" xr:uid="{00000000-0005-0000-0000-00009C640000}"/>
    <cellStyle name="Vírgula 2 5 6 2 6" xfId="21073" xr:uid="{00000000-0005-0000-0000-00009D640000}"/>
    <cellStyle name="Vírgula 2 5 6 2 7" xfId="23087" xr:uid="{00000000-0005-0000-0000-00009E640000}"/>
    <cellStyle name="Vírgula 2 5 6 2 8" xfId="26286" xr:uid="{00000000-0005-0000-0000-00009F640000}"/>
    <cellStyle name="Vírgula 2 5 6 2 9" xfId="38609" xr:uid="{00000000-0005-0000-0000-0000A0640000}"/>
    <cellStyle name="Vírgula 2 5 6 3" xfId="7953" xr:uid="{00000000-0005-0000-0000-0000A1640000}"/>
    <cellStyle name="Vírgula 2 5 6 3 2" xfId="12223" xr:uid="{00000000-0005-0000-0000-0000A2640000}"/>
    <cellStyle name="Vírgula 2 5 6 3 2 2" xfId="34538" xr:uid="{00000000-0005-0000-0000-0000A3640000}"/>
    <cellStyle name="Vírgula 2 5 6 3 2 3" xfId="29036" xr:uid="{00000000-0005-0000-0000-0000A4640000}"/>
    <cellStyle name="Vírgula 2 5 6 3 2 4" xfId="42230" xr:uid="{00000000-0005-0000-0000-0000A5640000}"/>
    <cellStyle name="Vírgula 2 5 6 3 2 5" xfId="53110" xr:uid="{00000000-0005-0000-0000-0000A6640000}"/>
    <cellStyle name="Vírgula 2 5 6 3 3" xfId="13121" xr:uid="{00000000-0005-0000-0000-0000A7640000}"/>
    <cellStyle name="Vírgula 2 5 6 3 3 2" xfId="31787" xr:uid="{00000000-0005-0000-0000-0000A8640000}"/>
    <cellStyle name="Vírgula 2 5 6 3 4" xfId="18876" xr:uid="{00000000-0005-0000-0000-0000A9640000}"/>
    <cellStyle name="Vírgula 2 5 6 3 5" xfId="26285" xr:uid="{00000000-0005-0000-0000-0000AA640000}"/>
    <cellStyle name="Vírgula 2 5 6 3 6" xfId="38608" xr:uid="{00000000-0005-0000-0000-0000AB640000}"/>
    <cellStyle name="Vírgula 2 5 6 3 7" xfId="48853" xr:uid="{00000000-0005-0000-0000-0000AC640000}"/>
    <cellStyle name="Vírgula 2 5 6 4" xfId="5686" xr:uid="{00000000-0005-0000-0000-0000AD640000}"/>
    <cellStyle name="Vírgula 2 5 6 4 2" xfId="11402" xr:uid="{00000000-0005-0000-0000-0000AE640000}"/>
    <cellStyle name="Vírgula 2 5 6 4 2 2" xfId="33231" xr:uid="{00000000-0005-0000-0000-0000AF640000}"/>
    <cellStyle name="Vírgula 2 5 6 4 2 3" xfId="40923" xr:uid="{00000000-0005-0000-0000-0000B0640000}"/>
    <cellStyle name="Vírgula 2 5 6 4 2 4" xfId="52384" xr:uid="{00000000-0005-0000-0000-0000B1640000}"/>
    <cellStyle name="Vírgula 2 5 6 4 3" xfId="27729" xr:uid="{00000000-0005-0000-0000-0000B2640000}"/>
    <cellStyle name="Vírgula 2 5 6 4 4" xfId="37052" xr:uid="{00000000-0005-0000-0000-0000B3640000}"/>
    <cellStyle name="Vírgula 2 5 6 4 5" xfId="50438" xr:uid="{00000000-0005-0000-0000-0000B4640000}"/>
    <cellStyle name="Vírgula 2 5 6 5" xfId="10755" xr:uid="{00000000-0005-0000-0000-0000B5640000}"/>
    <cellStyle name="Vírgula 2 5 6 5 2" xfId="30480" xr:uid="{00000000-0005-0000-0000-0000B6640000}"/>
    <cellStyle name="Vírgula 2 5 6 5 3" xfId="40166" xr:uid="{00000000-0005-0000-0000-0000B7640000}"/>
    <cellStyle name="Vírgula 2 5 6 5 4" xfId="51637" xr:uid="{00000000-0005-0000-0000-0000B8640000}"/>
    <cellStyle name="Vírgula 2 5 6 6" xfId="13873" xr:uid="{00000000-0005-0000-0000-0000B9640000}"/>
    <cellStyle name="Vírgula 2 5 6 6 2" xfId="44247" xr:uid="{00000000-0005-0000-0000-0000BA640000}"/>
    <cellStyle name="Vírgula 2 5 6 7" xfId="15163" xr:uid="{00000000-0005-0000-0000-0000BB640000}"/>
    <cellStyle name="Vírgula 2 5 6 8" xfId="21072" xr:uid="{00000000-0005-0000-0000-0000BC640000}"/>
    <cellStyle name="Vírgula 2 5 6 9" xfId="23086" xr:uid="{00000000-0005-0000-0000-0000BD640000}"/>
    <cellStyle name="Vírgula 2 5 7" xfId="1266" xr:uid="{00000000-0005-0000-0000-0000BE640000}"/>
    <cellStyle name="Vírgula 2 5 7 10" xfId="24904" xr:uid="{00000000-0005-0000-0000-0000BF640000}"/>
    <cellStyle name="Vírgula 2 5 7 11" xfId="36469" xr:uid="{00000000-0005-0000-0000-0000C0640000}"/>
    <cellStyle name="Vírgula 2 5 7 12" xfId="46822" xr:uid="{00000000-0005-0000-0000-0000C1640000}"/>
    <cellStyle name="Vírgula 2 5 7 13" xfId="54754" xr:uid="{00000000-0005-0000-0000-0000C2640000}"/>
    <cellStyle name="Vírgula 2 5 7 14" xfId="3560" xr:uid="{00000000-0005-0000-0000-0000C3640000}"/>
    <cellStyle name="Vírgula 2 5 7 2" xfId="2202" xr:uid="{00000000-0005-0000-0000-0000C4640000}"/>
    <cellStyle name="Vírgula 2 5 7 2 10" xfId="47753" xr:uid="{00000000-0005-0000-0000-0000C5640000}"/>
    <cellStyle name="Vírgula 2 5 7 2 11" xfId="55679" xr:uid="{00000000-0005-0000-0000-0000C6640000}"/>
    <cellStyle name="Vírgula 2 5 7 2 12" xfId="3561" xr:uid="{00000000-0005-0000-0000-0000C7640000}"/>
    <cellStyle name="Vírgula 2 5 7 2 2" xfId="9052" xr:uid="{00000000-0005-0000-0000-0000C8640000}"/>
    <cellStyle name="Vírgula 2 5 7 2 2 2" xfId="17252" xr:uid="{00000000-0005-0000-0000-0000C9640000}"/>
    <cellStyle name="Vírgula 2 5 7 2 2 2 2" xfId="34541" xr:uid="{00000000-0005-0000-0000-0000CA640000}"/>
    <cellStyle name="Vírgula 2 5 7 2 2 3" xfId="19974" xr:uid="{00000000-0005-0000-0000-0000CB640000}"/>
    <cellStyle name="Vírgula 2 5 7 2 2 4" xfId="29039" xr:uid="{00000000-0005-0000-0000-0000CC640000}"/>
    <cellStyle name="Vírgula 2 5 7 2 2 5" xfId="42233" xr:uid="{00000000-0005-0000-0000-0000CD640000}"/>
    <cellStyle name="Vírgula 2 5 7 2 2 6" xfId="49952" xr:uid="{00000000-0005-0000-0000-0000CE640000}"/>
    <cellStyle name="Vírgula 2 5 7 2 3" xfId="6853" xr:uid="{00000000-0005-0000-0000-0000CF640000}"/>
    <cellStyle name="Vírgula 2 5 7 2 3 2" xfId="9360" xr:uid="{00000000-0005-0000-0000-0000D0640000}"/>
    <cellStyle name="Vírgula 2 5 7 2 3 3" xfId="31790" xr:uid="{00000000-0005-0000-0000-0000D1640000}"/>
    <cellStyle name="Vírgula 2 5 7 2 3 4" xfId="45346" xr:uid="{00000000-0005-0000-0000-0000D2640000}"/>
    <cellStyle name="Vírgula 2 5 7 2 4" xfId="15166" xr:uid="{00000000-0005-0000-0000-0000D3640000}"/>
    <cellStyle name="Vírgula 2 5 7 2 5" xfId="18232" xr:uid="{00000000-0005-0000-0000-0000D4640000}"/>
    <cellStyle name="Vírgula 2 5 7 2 6" xfId="21075" xr:uid="{00000000-0005-0000-0000-0000D5640000}"/>
    <cellStyle name="Vírgula 2 5 7 2 7" xfId="23089" xr:uid="{00000000-0005-0000-0000-0000D6640000}"/>
    <cellStyle name="Vírgula 2 5 7 2 8" xfId="26288" xr:uid="{00000000-0005-0000-0000-0000D7640000}"/>
    <cellStyle name="Vírgula 2 5 7 2 9" xfId="38611" xr:uid="{00000000-0005-0000-0000-0000D8640000}"/>
    <cellStyle name="Vírgula 2 5 7 3" xfId="8181" xr:uid="{00000000-0005-0000-0000-0000D9640000}"/>
    <cellStyle name="Vírgula 2 5 7 3 2" xfId="12224" xr:uid="{00000000-0005-0000-0000-0000DA640000}"/>
    <cellStyle name="Vírgula 2 5 7 3 2 2" xfId="34540" xr:uid="{00000000-0005-0000-0000-0000DB640000}"/>
    <cellStyle name="Vírgula 2 5 7 3 2 3" xfId="29038" xr:uid="{00000000-0005-0000-0000-0000DC640000}"/>
    <cellStyle name="Vírgula 2 5 7 3 2 4" xfId="42232" xr:uid="{00000000-0005-0000-0000-0000DD640000}"/>
    <cellStyle name="Vírgula 2 5 7 3 2 5" xfId="53111" xr:uid="{00000000-0005-0000-0000-0000DE640000}"/>
    <cellStyle name="Vírgula 2 5 7 3 3" xfId="16366" xr:uid="{00000000-0005-0000-0000-0000DF640000}"/>
    <cellStyle name="Vírgula 2 5 7 3 3 2" xfId="31789" xr:uid="{00000000-0005-0000-0000-0000E0640000}"/>
    <cellStyle name="Vírgula 2 5 7 3 4" xfId="19104" xr:uid="{00000000-0005-0000-0000-0000E1640000}"/>
    <cellStyle name="Vírgula 2 5 7 3 5" xfId="26287" xr:uid="{00000000-0005-0000-0000-0000E2640000}"/>
    <cellStyle name="Vírgula 2 5 7 3 6" xfId="38610" xr:uid="{00000000-0005-0000-0000-0000E3640000}"/>
    <cellStyle name="Vírgula 2 5 7 3 7" xfId="49081" xr:uid="{00000000-0005-0000-0000-0000E4640000}"/>
    <cellStyle name="Vírgula 2 5 7 4" xfId="5926" xr:uid="{00000000-0005-0000-0000-0000E5640000}"/>
    <cellStyle name="Vírgula 2 5 7 4 2" xfId="11630" xr:uid="{00000000-0005-0000-0000-0000E6640000}"/>
    <cellStyle name="Vírgula 2 5 7 4 2 2" xfId="33459" xr:uid="{00000000-0005-0000-0000-0000E7640000}"/>
    <cellStyle name="Vírgula 2 5 7 4 2 3" xfId="41151" xr:uid="{00000000-0005-0000-0000-0000E8640000}"/>
    <cellStyle name="Vírgula 2 5 7 4 2 4" xfId="52612" xr:uid="{00000000-0005-0000-0000-0000E9640000}"/>
    <cellStyle name="Vírgula 2 5 7 4 3" xfId="27957" xr:uid="{00000000-0005-0000-0000-0000EA640000}"/>
    <cellStyle name="Vírgula 2 5 7 4 4" xfId="37280" xr:uid="{00000000-0005-0000-0000-0000EB640000}"/>
    <cellStyle name="Vírgula 2 5 7 4 5" xfId="50500" xr:uid="{00000000-0005-0000-0000-0000EC640000}"/>
    <cellStyle name="Vírgula 2 5 7 5" xfId="10886" xr:uid="{00000000-0005-0000-0000-0000ED640000}"/>
    <cellStyle name="Vírgula 2 5 7 5 2" xfId="30708" xr:uid="{00000000-0005-0000-0000-0000EE640000}"/>
    <cellStyle name="Vírgula 2 5 7 5 3" xfId="40394" xr:uid="{00000000-0005-0000-0000-0000EF640000}"/>
    <cellStyle name="Vírgula 2 5 7 5 4" xfId="51865" xr:uid="{00000000-0005-0000-0000-0000F0640000}"/>
    <cellStyle name="Vírgula 2 5 7 6" xfId="14101" xr:uid="{00000000-0005-0000-0000-0000F1640000}"/>
    <cellStyle name="Vírgula 2 5 7 6 2" xfId="44475" xr:uid="{00000000-0005-0000-0000-0000F2640000}"/>
    <cellStyle name="Vírgula 2 5 7 7" xfId="15165" xr:uid="{00000000-0005-0000-0000-0000F3640000}"/>
    <cellStyle name="Vírgula 2 5 7 8" xfId="21074" xr:uid="{00000000-0005-0000-0000-0000F4640000}"/>
    <cellStyle name="Vírgula 2 5 7 9" xfId="23088" xr:uid="{00000000-0005-0000-0000-0000F5640000}"/>
    <cellStyle name="Vírgula 2 5 8" xfId="741" xr:uid="{00000000-0005-0000-0000-0000F6640000}"/>
    <cellStyle name="Vírgula 2 5 8 10" xfId="35872" xr:uid="{00000000-0005-0000-0000-0000F7640000}"/>
    <cellStyle name="Vírgula 2 5 8 11" xfId="46297" xr:uid="{00000000-0005-0000-0000-0000F8640000}"/>
    <cellStyle name="Vírgula 2 5 8 12" xfId="54229" xr:uid="{00000000-0005-0000-0000-0000F9640000}"/>
    <cellStyle name="Vírgula 2 5 8 13" xfId="3562" xr:uid="{00000000-0005-0000-0000-0000FA640000}"/>
    <cellStyle name="Vírgula 2 5 8 2" xfId="1689" xr:uid="{00000000-0005-0000-0000-0000FB640000}"/>
    <cellStyle name="Vírgula 2 5 8 2 10" xfId="47240" xr:uid="{00000000-0005-0000-0000-0000FC640000}"/>
    <cellStyle name="Vírgula 2 5 8 2 11" xfId="55166" xr:uid="{00000000-0005-0000-0000-0000FD640000}"/>
    <cellStyle name="Vírgula 2 5 8 2 12" xfId="3563" xr:uid="{00000000-0005-0000-0000-0000FE640000}"/>
    <cellStyle name="Vírgula 2 5 8 2 2" xfId="8539" xr:uid="{00000000-0005-0000-0000-0000FF640000}"/>
    <cellStyle name="Vírgula 2 5 8 2 2 2" xfId="17253" xr:uid="{00000000-0005-0000-0000-000000650000}"/>
    <cellStyle name="Vírgula 2 5 8 2 2 2 2" xfId="34543" xr:uid="{00000000-0005-0000-0000-000001650000}"/>
    <cellStyle name="Vírgula 2 5 8 2 2 3" xfId="19461" xr:uid="{00000000-0005-0000-0000-000002650000}"/>
    <cellStyle name="Vírgula 2 5 8 2 2 4" xfId="29041" xr:uid="{00000000-0005-0000-0000-000003650000}"/>
    <cellStyle name="Vírgula 2 5 8 2 2 5" xfId="42235" xr:uid="{00000000-0005-0000-0000-000004650000}"/>
    <cellStyle name="Vírgula 2 5 8 2 2 6" xfId="49439" xr:uid="{00000000-0005-0000-0000-000005650000}"/>
    <cellStyle name="Vírgula 2 5 8 2 3" xfId="6340" xr:uid="{00000000-0005-0000-0000-000006650000}"/>
    <cellStyle name="Vírgula 2 5 8 2 3 2" xfId="16362" xr:uid="{00000000-0005-0000-0000-000007650000}"/>
    <cellStyle name="Vírgula 2 5 8 2 3 3" xfId="31792" xr:uid="{00000000-0005-0000-0000-000008650000}"/>
    <cellStyle name="Vírgula 2 5 8 2 3 4" xfId="44833" xr:uid="{00000000-0005-0000-0000-000009650000}"/>
    <cellStyle name="Vírgula 2 5 8 2 4" xfId="15168" xr:uid="{00000000-0005-0000-0000-00000A650000}"/>
    <cellStyle name="Vírgula 2 5 8 2 5" xfId="17944" xr:uid="{00000000-0005-0000-0000-00000B650000}"/>
    <cellStyle name="Vírgula 2 5 8 2 6" xfId="21077" xr:uid="{00000000-0005-0000-0000-00000C650000}"/>
    <cellStyle name="Vírgula 2 5 8 2 7" xfId="23091" xr:uid="{00000000-0005-0000-0000-00000D650000}"/>
    <cellStyle name="Vírgula 2 5 8 2 8" xfId="26290" xr:uid="{00000000-0005-0000-0000-00000E650000}"/>
    <cellStyle name="Vírgula 2 5 8 2 9" xfId="38613" xr:uid="{00000000-0005-0000-0000-00000F650000}"/>
    <cellStyle name="Vírgula 2 5 8 3" xfId="7668" xr:uid="{00000000-0005-0000-0000-000010650000}"/>
    <cellStyle name="Vírgula 2 5 8 3 2" xfId="12225" xr:uid="{00000000-0005-0000-0000-000011650000}"/>
    <cellStyle name="Vírgula 2 5 8 3 2 2" xfId="34542" xr:uid="{00000000-0005-0000-0000-000012650000}"/>
    <cellStyle name="Vírgula 2 5 8 3 2 3" xfId="42234" xr:uid="{00000000-0005-0000-0000-000013650000}"/>
    <cellStyle name="Vírgula 2 5 8 3 2 4" xfId="53112" xr:uid="{00000000-0005-0000-0000-000014650000}"/>
    <cellStyle name="Vírgula 2 5 8 3 3" xfId="18591" xr:uid="{00000000-0005-0000-0000-000015650000}"/>
    <cellStyle name="Vírgula 2 5 8 3 4" xfId="29040" xr:uid="{00000000-0005-0000-0000-000016650000}"/>
    <cellStyle name="Vírgula 2 5 8 3 5" xfId="38612" xr:uid="{00000000-0005-0000-0000-000017650000}"/>
    <cellStyle name="Vírgula 2 5 8 3 6" xfId="48568" xr:uid="{00000000-0005-0000-0000-000018650000}"/>
    <cellStyle name="Vírgula 2 5 8 4" xfId="5401" xr:uid="{00000000-0005-0000-0000-000019650000}"/>
    <cellStyle name="Vírgula 2 5 8 4 2" xfId="13167" xr:uid="{00000000-0005-0000-0000-00001A650000}"/>
    <cellStyle name="Vírgula 2 5 8 4 3" xfId="31791" xr:uid="{00000000-0005-0000-0000-00001B650000}"/>
    <cellStyle name="Vírgula 2 5 8 4 4" xfId="39881" xr:uid="{00000000-0005-0000-0000-00001C650000}"/>
    <cellStyle name="Vírgula 2 5 8 4 5" xfId="50389" xr:uid="{00000000-0005-0000-0000-00001D650000}"/>
    <cellStyle name="Vírgula 2 5 8 5" xfId="13588" xr:uid="{00000000-0005-0000-0000-00001E650000}"/>
    <cellStyle name="Vírgula 2 5 8 5 2" xfId="43962" xr:uid="{00000000-0005-0000-0000-00001F650000}"/>
    <cellStyle name="Vírgula 2 5 8 6" xfId="15167" xr:uid="{00000000-0005-0000-0000-000020650000}"/>
    <cellStyle name="Vírgula 2 5 8 7" xfId="21076" xr:uid="{00000000-0005-0000-0000-000021650000}"/>
    <cellStyle name="Vírgula 2 5 8 8" xfId="23090" xr:uid="{00000000-0005-0000-0000-000022650000}"/>
    <cellStyle name="Vírgula 2 5 8 9" xfId="26289" xr:uid="{00000000-0005-0000-0000-000023650000}"/>
    <cellStyle name="Vírgula 2 5 9" xfId="627" xr:uid="{00000000-0005-0000-0000-000024650000}"/>
    <cellStyle name="Vírgula 2 5 9 10" xfId="46183" xr:uid="{00000000-0005-0000-0000-000025650000}"/>
    <cellStyle name="Vírgula 2 5 9 11" xfId="54115" xr:uid="{00000000-0005-0000-0000-000026650000}"/>
    <cellStyle name="Vírgula 2 5 9 12" xfId="3564" xr:uid="{00000000-0005-0000-0000-000027650000}"/>
    <cellStyle name="Vírgula 2 5 9 2" xfId="7554" xr:uid="{00000000-0005-0000-0000-000028650000}"/>
    <cellStyle name="Vírgula 2 5 9 2 2" xfId="17254" xr:uid="{00000000-0005-0000-0000-000029650000}"/>
    <cellStyle name="Vírgula 2 5 9 2 2 2" xfId="34544" xr:uid="{00000000-0005-0000-0000-00002A650000}"/>
    <cellStyle name="Vírgula 2 5 9 2 3" xfId="19347" xr:uid="{00000000-0005-0000-0000-00002B650000}"/>
    <cellStyle name="Vírgula 2 5 9 2 4" xfId="29042" xr:uid="{00000000-0005-0000-0000-00002C650000}"/>
    <cellStyle name="Vírgula 2 5 9 2 5" xfId="42236" xr:uid="{00000000-0005-0000-0000-00002D650000}"/>
    <cellStyle name="Vírgula 2 5 9 2 6" xfId="48454" xr:uid="{00000000-0005-0000-0000-00002E650000}"/>
    <cellStyle name="Vírgula 2 5 9 3" xfId="5287" xr:uid="{00000000-0005-0000-0000-00002F650000}"/>
    <cellStyle name="Vírgula 2 5 9 3 2" xfId="9848" xr:uid="{00000000-0005-0000-0000-000030650000}"/>
    <cellStyle name="Vírgula 2 5 9 3 3" xfId="31793" xr:uid="{00000000-0005-0000-0000-000031650000}"/>
    <cellStyle name="Vírgula 2 5 9 3 4" xfId="43848" xr:uid="{00000000-0005-0000-0000-000032650000}"/>
    <cellStyle name="Vírgula 2 5 9 4" xfId="15169" xr:uid="{00000000-0005-0000-0000-000033650000}"/>
    <cellStyle name="Vírgula 2 5 9 5" xfId="17830" xr:uid="{00000000-0005-0000-0000-000034650000}"/>
    <cellStyle name="Vírgula 2 5 9 6" xfId="21078" xr:uid="{00000000-0005-0000-0000-000035650000}"/>
    <cellStyle name="Vírgula 2 5 9 7" xfId="23092" xr:uid="{00000000-0005-0000-0000-000036650000}"/>
    <cellStyle name="Vírgula 2 5 9 8" xfId="26291" xr:uid="{00000000-0005-0000-0000-000037650000}"/>
    <cellStyle name="Vírgula 2 5 9 9" xfId="38614" xr:uid="{00000000-0005-0000-0000-000038650000}"/>
    <cellStyle name="Vírgula 2 6" xfId="64" xr:uid="{00000000-0005-0000-0000-000039650000}"/>
    <cellStyle name="Vírgula 2 6 10" xfId="1582" xr:uid="{00000000-0005-0000-0000-00003A650000}"/>
    <cellStyle name="Vírgula 2 6 10 10" xfId="55059" xr:uid="{00000000-0005-0000-0000-00003B650000}"/>
    <cellStyle name="Vírgula 2 6 10 11" xfId="3566" xr:uid="{00000000-0005-0000-0000-00003C650000}"/>
    <cellStyle name="Vírgula 2 6 10 2" xfId="8432" xr:uid="{00000000-0005-0000-0000-00003D650000}"/>
    <cellStyle name="Vírgula 2 6 10 2 2" xfId="17255" xr:uid="{00000000-0005-0000-0000-00003E650000}"/>
    <cellStyle name="Vírgula 2 6 10 2 2 2" xfId="34546" xr:uid="{00000000-0005-0000-0000-00003F650000}"/>
    <cellStyle name="Vírgula 2 6 10 2 3" xfId="29044" xr:uid="{00000000-0005-0000-0000-000040650000}"/>
    <cellStyle name="Vírgula 2 6 10 2 4" xfId="42238" xr:uid="{00000000-0005-0000-0000-000041650000}"/>
    <cellStyle name="Vírgula 2 6 10 2 5" xfId="49332" xr:uid="{00000000-0005-0000-0000-000042650000}"/>
    <cellStyle name="Vírgula 2 6 10 3" xfId="6233" xr:uid="{00000000-0005-0000-0000-000043650000}"/>
    <cellStyle name="Vírgula 2 6 10 3 2" xfId="31795" xr:uid="{00000000-0005-0000-0000-000044650000}"/>
    <cellStyle name="Vírgula 2 6 10 3 3" xfId="44726" xr:uid="{00000000-0005-0000-0000-000045650000}"/>
    <cellStyle name="Vírgula 2 6 10 4" xfId="18484" xr:uid="{00000000-0005-0000-0000-000046650000}"/>
    <cellStyle name="Vírgula 2 6 10 5" xfId="21080" xr:uid="{00000000-0005-0000-0000-000047650000}"/>
    <cellStyle name="Vírgula 2 6 10 6" xfId="23094" xr:uid="{00000000-0005-0000-0000-000048650000}"/>
    <cellStyle name="Vírgula 2 6 10 7" xfId="26293" xr:uid="{00000000-0005-0000-0000-000049650000}"/>
    <cellStyle name="Vírgula 2 6 10 8" xfId="38616" xr:uid="{00000000-0005-0000-0000-00004A650000}"/>
    <cellStyle name="Vírgula 2 6 10 9" xfId="47133" xr:uid="{00000000-0005-0000-0000-00004B650000}"/>
    <cellStyle name="Vírgula 2 6 11" xfId="7104" xr:uid="{00000000-0005-0000-0000-00004C650000}"/>
    <cellStyle name="Vírgula 2 6 11 2" xfId="12226" xr:uid="{00000000-0005-0000-0000-00004D650000}"/>
    <cellStyle name="Vírgula 2 6 11 2 2" xfId="34545" xr:uid="{00000000-0005-0000-0000-00004E650000}"/>
    <cellStyle name="Vírgula 2 6 11 2 3" xfId="29043" xr:uid="{00000000-0005-0000-0000-00004F650000}"/>
    <cellStyle name="Vírgula 2 6 11 2 4" xfId="42237" xr:uid="{00000000-0005-0000-0000-000050650000}"/>
    <cellStyle name="Vírgula 2 6 11 2 5" xfId="53113" xr:uid="{00000000-0005-0000-0000-000051650000}"/>
    <cellStyle name="Vírgula 2 6 11 3" xfId="9631" xr:uid="{00000000-0005-0000-0000-000052650000}"/>
    <cellStyle name="Vírgula 2 6 11 3 2" xfId="31794" xr:uid="{00000000-0005-0000-0000-000053650000}"/>
    <cellStyle name="Vírgula 2 6 11 4" xfId="26292" xr:uid="{00000000-0005-0000-0000-000054650000}"/>
    <cellStyle name="Vírgula 2 6 11 5" xfId="38615" xr:uid="{00000000-0005-0000-0000-000055650000}"/>
    <cellStyle name="Vírgula 2 6 11 6" xfId="48004" xr:uid="{00000000-0005-0000-0000-000056650000}"/>
    <cellStyle name="Vírgula 2 6 11 7" xfId="50297" xr:uid="{00000000-0005-0000-0000-000057650000}"/>
    <cellStyle name="Vírgula 2 6 12" xfId="4740" xr:uid="{00000000-0005-0000-0000-000058650000}"/>
    <cellStyle name="Vírgula 2 6 12 2" xfId="11124" xr:uid="{00000000-0005-0000-0000-000059650000}"/>
    <cellStyle name="Vírgula 2 6 12 2 2" xfId="32953" xr:uid="{00000000-0005-0000-0000-00005A650000}"/>
    <cellStyle name="Vírgula 2 6 12 2 3" xfId="40645" xr:uid="{00000000-0005-0000-0000-00005B650000}"/>
    <cellStyle name="Vírgula 2 6 12 2 4" xfId="52106" xr:uid="{00000000-0005-0000-0000-00005C650000}"/>
    <cellStyle name="Vírgula 2 6 12 3" xfId="27451" xr:uid="{00000000-0005-0000-0000-00005D650000}"/>
    <cellStyle name="Vírgula 2 6 12 4" xfId="36774" xr:uid="{00000000-0005-0000-0000-00005E650000}"/>
    <cellStyle name="Vírgula 2 6 12 5" xfId="50791" xr:uid="{00000000-0005-0000-0000-00005F650000}"/>
    <cellStyle name="Vírgula 2 6 13" xfId="10484" xr:uid="{00000000-0005-0000-0000-000060650000}"/>
    <cellStyle name="Vírgula 2 6 13 2" xfId="9538" xr:uid="{00000000-0005-0000-0000-000061650000}"/>
    <cellStyle name="Vírgula 2 6 13 2 2" xfId="51396" xr:uid="{00000000-0005-0000-0000-000062650000}"/>
    <cellStyle name="Vírgula 2 6 13 3" xfId="30202" xr:uid="{00000000-0005-0000-0000-000063650000}"/>
    <cellStyle name="Vírgula 2 6 13 4" xfId="39774" xr:uid="{00000000-0005-0000-0000-000064650000}"/>
    <cellStyle name="Vírgula 2 6 13 5" xfId="50239" xr:uid="{00000000-0005-0000-0000-000065650000}"/>
    <cellStyle name="Vírgula 2 6 14" xfId="9518" xr:uid="{00000000-0005-0000-0000-000066650000}"/>
    <cellStyle name="Vírgula 2 6 14 2" xfId="43396" xr:uid="{00000000-0005-0000-0000-000067650000}"/>
    <cellStyle name="Vírgula 2 6 14 3" xfId="51230" xr:uid="{00000000-0005-0000-0000-000068650000}"/>
    <cellStyle name="Vírgula 2 6 15" xfId="15170" xr:uid="{00000000-0005-0000-0000-000069650000}"/>
    <cellStyle name="Vírgula 2 6 15 2" xfId="17781" xr:uid="{00000000-0005-0000-0000-00006A650000}"/>
    <cellStyle name="Vírgula 2 6 16" xfId="21079" xr:uid="{00000000-0005-0000-0000-00006B650000}"/>
    <cellStyle name="Vírgula 2 6 17" xfId="23093" xr:uid="{00000000-0005-0000-0000-00006C650000}"/>
    <cellStyle name="Vírgula 2 6 18" xfId="24279" xr:uid="{00000000-0005-0000-0000-00006D650000}"/>
    <cellStyle name="Vírgula 2 6 19" xfId="35730" xr:uid="{00000000-0005-0000-0000-00006E650000}"/>
    <cellStyle name="Vírgula 2 6 2" xfId="220" xr:uid="{00000000-0005-0000-0000-00006F650000}"/>
    <cellStyle name="Vírgula 2 6 2 10" xfId="9859" xr:uid="{00000000-0005-0000-0000-000070650000}"/>
    <cellStyle name="Vírgula 2 6 2 10 2" xfId="13322" xr:uid="{00000000-0005-0000-0000-000071650000}"/>
    <cellStyle name="Vírgula 2 6 2 10 3" xfId="43510" xr:uid="{00000000-0005-0000-0000-000072650000}"/>
    <cellStyle name="Vírgula 2 6 2 10 4" xfId="51291" xr:uid="{00000000-0005-0000-0000-000073650000}"/>
    <cellStyle name="Vírgula 2 6 2 11" xfId="15171" xr:uid="{00000000-0005-0000-0000-000074650000}"/>
    <cellStyle name="Vírgula 2 6 2 11 2" xfId="17790" xr:uid="{00000000-0005-0000-0000-000075650000}"/>
    <cellStyle name="Vírgula 2 6 2 12" xfId="21081" xr:uid="{00000000-0005-0000-0000-000076650000}"/>
    <cellStyle name="Vírgula 2 6 2 13" xfId="23095" xr:uid="{00000000-0005-0000-0000-000077650000}"/>
    <cellStyle name="Vírgula 2 6 2 14" xfId="24502" xr:uid="{00000000-0005-0000-0000-000078650000}"/>
    <cellStyle name="Vírgula 2 6 2 15" xfId="35815" xr:uid="{00000000-0005-0000-0000-000079650000}"/>
    <cellStyle name="Vírgula 2 6 2 16" xfId="45777" xr:uid="{00000000-0005-0000-0000-00007A650000}"/>
    <cellStyle name="Vírgula 2 6 2 17" xfId="53710" xr:uid="{00000000-0005-0000-0000-00007B650000}"/>
    <cellStyle name="Vírgula 2 6 2 18" xfId="3567" xr:uid="{00000000-0005-0000-0000-00007C650000}"/>
    <cellStyle name="Vírgula 2 6 2 2" xfId="501" xr:uid="{00000000-0005-0000-0000-00007D650000}"/>
    <cellStyle name="Vírgula 2 6 2 2 10" xfId="23096" xr:uid="{00000000-0005-0000-0000-00007E650000}"/>
    <cellStyle name="Vírgula 2 6 2 2 11" xfId="24778" xr:uid="{00000000-0005-0000-0000-00007F650000}"/>
    <cellStyle name="Vírgula 2 6 2 2 12" xfId="36343" xr:uid="{00000000-0005-0000-0000-000080650000}"/>
    <cellStyle name="Vírgula 2 6 2 2 13" xfId="46057" xr:uid="{00000000-0005-0000-0000-000081650000}"/>
    <cellStyle name="Vírgula 2 6 2 2 14" xfId="53989" xr:uid="{00000000-0005-0000-0000-000082650000}"/>
    <cellStyle name="Vírgula 2 6 2 2 15" xfId="3568" xr:uid="{00000000-0005-0000-0000-000083650000}"/>
    <cellStyle name="Vírgula 2 6 2 2 2" xfId="1159" xr:uid="{00000000-0005-0000-0000-000084650000}"/>
    <cellStyle name="Vírgula 2 6 2 2 2 10" xfId="46715" xr:uid="{00000000-0005-0000-0000-000085650000}"/>
    <cellStyle name="Vírgula 2 6 2 2 2 11" xfId="54647" xr:uid="{00000000-0005-0000-0000-000086650000}"/>
    <cellStyle name="Vírgula 2 6 2 2 2 12" xfId="3569" xr:uid="{00000000-0005-0000-0000-000087650000}"/>
    <cellStyle name="Vírgula 2 6 2 2 2 2" xfId="8074" xr:uid="{00000000-0005-0000-0000-000088650000}"/>
    <cellStyle name="Vírgula 2 6 2 2 2 2 2" xfId="10000" xr:uid="{00000000-0005-0000-0000-000089650000}"/>
    <cellStyle name="Vírgula 2 6 2 2 2 2 2 2" xfId="34549" xr:uid="{00000000-0005-0000-0000-00008A650000}"/>
    <cellStyle name="Vírgula 2 6 2 2 2 2 3" xfId="10544" xr:uid="{00000000-0005-0000-0000-00008B650000}"/>
    <cellStyle name="Vírgula 2 6 2 2 2 2 4" xfId="19867" xr:uid="{00000000-0005-0000-0000-00008C650000}"/>
    <cellStyle name="Vírgula 2 6 2 2 2 2 5" xfId="29047" xr:uid="{00000000-0005-0000-0000-00008D650000}"/>
    <cellStyle name="Vírgula 2 6 2 2 2 2 6" xfId="42241" xr:uid="{00000000-0005-0000-0000-00008E650000}"/>
    <cellStyle name="Vírgula 2 6 2 2 2 2 7" xfId="48974" xr:uid="{00000000-0005-0000-0000-00008F650000}"/>
    <cellStyle name="Vírgula 2 6 2 2 2 3" xfId="5819" xr:uid="{00000000-0005-0000-0000-000090650000}"/>
    <cellStyle name="Vírgula 2 6 2 2 2 3 2" xfId="10497" xr:uid="{00000000-0005-0000-0000-000091650000}"/>
    <cellStyle name="Vírgula 2 6 2 2 2 3 3" xfId="31798" xr:uid="{00000000-0005-0000-0000-000092650000}"/>
    <cellStyle name="Vírgula 2 6 2 2 2 3 4" xfId="44368" xr:uid="{00000000-0005-0000-0000-000093650000}"/>
    <cellStyle name="Vírgula 2 6 2 2 2 4" xfId="13994" xr:uid="{00000000-0005-0000-0000-000094650000}"/>
    <cellStyle name="Vírgula 2 6 2 2 2 5" xfId="15173" xr:uid="{00000000-0005-0000-0000-000095650000}"/>
    <cellStyle name="Vírgula 2 6 2 2 2 6" xfId="21083" xr:uid="{00000000-0005-0000-0000-000096650000}"/>
    <cellStyle name="Vírgula 2 6 2 2 2 7" xfId="23097" xr:uid="{00000000-0005-0000-0000-000097650000}"/>
    <cellStyle name="Vírgula 2 6 2 2 2 8" xfId="26296" xr:uid="{00000000-0005-0000-0000-000098650000}"/>
    <cellStyle name="Vírgula 2 6 2 2 2 9" xfId="38619" xr:uid="{00000000-0005-0000-0000-000099650000}"/>
    <cellStyle name="Vírgula 2 6 2 2 3" xfId="2095" xr:uid="{00000000-0005-0000-0000-00009A650000}"/>
    <cellStyle name="Vírgula 2 6 2 2 3 10" xfId="47646" xr:uid="{00000000-0005-0000-0000-00009B650000}"/>
    <cellStyle name="Vírgula 2 6 2 2 3 11" xfId="55572" xr:uid="{00000000-0005-0000-0000-00009C650000}"/>
    <cellStyle name="Vírgula 2 6 2 2 3 12" xfId="3570" xr:uid="{00000000-0005-0000-0000-00009D650000}"/>
    <cellStyle name="Vírgula 2 6 2 2 3 2" xfId="8945" xr:uid="{00000000-0005-0000-0000-00009E650000}"/>
    <cellStyle name="Vírgula 2 6 2 2 3 2 2" xfId="17256" xr:uid="{00000000-0005-0000-0000-00009F650000}"/>
    <cellStyle name="Vírgula 2 6 2 2 3 2 2 2" xfId="34550" xr:uid="{00000000-0005-0000-0000-0000A0650000}"/>
    <cellStyle name="Vírgula 2 6 2 2 3 2 3" xfId="29048" xr:uid="{00000000-0005-0000-0000-0000A1650000}"/>
    <cellStyle name="Vírgula 2 6 2 2 3 2 4" xfId="42242" xr:uid="{00000000-0005-0000-0000-0000A2650000}"/>
    <cellStyle name="Vírgula 2 6 2 2 3 2 5" xfId="49845" xr:uid="{00000000-0005-0000-0000-0000A3650000}"/>
    <cellStyle name="Vírgula 2 6 2 2 3 3" xfId="6746" xr:uid="{00000000-0005-0000-0000-0000A4650000}"/>
    <cellStyle name="Vírgula 2 6 2 2 3 3 2" xfId="31799" xr:uid="{00000000-0005-0000-0000-0000A5650000}"/>
    <cellStyle name="Vírgula 2 6 2 2 3 3 3" xfId="45239" xr:uid="{00000000-0005-0000-0000-0000A6650000}"/>
    <cellStyle name="Vírgula 2 6 2 2 3 4" xfId="15174" xr:uid="{00000000-0005-0000-0000-0000A7650000}"/>
    <cellStyle name="Vírgula 2 6 2 2 3 5" xfId="18997" xr:uid="{00000000-0005-0000-0000-0000A8650000}"/>
    <cellStyle name="Vírgula 2 6 2 2 3 6" xfId="21084" xr:uid="{00000000-0005-0000-0000-0000A9650000}"/>
    <cellStyle name="Vírgula 2 6 2 2 3 7" xfId="23098" xr:uid="{00000000-0005-0000-0000-0000AA650000}"/>
    <cellStyle name="Vírgula 2 6 2 2 3 8" xfId="26297" xr:uid="{00000000-0005-0000-0000-0000AB650000}"/>
    <cellStyle name="Vírgula 2 6 2 2 3 9" xfId="38620" xr:uid="{00000000-0005-0000-0000-0000AC650000}"/>
    <cellStyle name="Vírgula 2 6 2 2 4" xfId="7447" xr:uid="{00000000-0005-0000-0000-0000AD650000}"/>
    <cellStyle name="Vírgula 2 6 2 2 4 2" xfId="12229" xr:uid="{00000000-0005-0000-0000-0000AE650000}"/>
    <cellStyle name="Vírgula 2 6 2 2 4 2 2" xfId="34548" xr:uid="{00000000-0005-0000-0000-0000AF650000}"/>
    <cellStyle name="Vírgula 2 6 2 2 4 2 3" xfId="29046" xr:uid="{00000000-0005-0000-0000-0000B0650000}"/>
    <cellStyle name="Vírgula 2 6 2 2 4 2 4" xfId="42240" xr:uid="{00000000-0005-0000-0000-0000B1650000}"/>
    <cellStyle name="Vírgula 2 6 2 2 4 2 5" xfId="53115" xr:uid="{00000000-0005-0000-0000-0000B2650000}"/>
    <cellStyle name="Vírgula 2 6 2 2 4 3" xfId="13190" xr:uid="{00000000-0005-0000-0000-0000B3650000}"/>
    <cellStyle name="Vírgula 2 6 2 2 4 3 2" xfId="31797" xr:uid="{00000000-0005-0000-0000-0000B4650000}"/>
    <cellStyle name="Vírgula 2 6 2 2 4 4" xfId="26295" xr:uid="{00000000-0005-0000-0000-0000B5650000}"/>
    <cellStyle name="Vírgula 2 6 2 2 4 5" xfId="38618" xr:uid="{00000000-0005-0000-0000-0000B6650000}"/>
    <cellStyle name="Vírgula 2 6 2 2 4 6" xfId="48347" xr:uid="{00000000-0005-0000-0000-0000B7650000}"/>
    <cellStyle name="Vírgula 2 6 2 2 5" xfId="5161" xr:uid="{00000000-0005-0000-0000-0000B8650000}"/>
    <cellStyle name="Vírgula 2 6 2 2 5 2" xfId="11523" xr:uid="{00000000-0005-0000-0000-0000B9650000}"/>
    <cellStyle name="Vírgula 2 6 2 2 5 2 2" xfId="33352" xr:uid="{00000000-0005-0000-0000-0000BA650000}"/>
    <cellStyle name="Vírgula 2 6 2 2 5 2 3" xfId="41044" xr:uid="{00000000-0005-0000-0000-0000BB650000}"/>
    <cellStyle name="Vírgula 2 6 2 2 5 2 4" xfId="52505" xr:uid="{00000000-0005-0000-0000-0000BC650000}"/>
    <cellStyle name="Vírgula 2 6 2 2 5 3" xfId="27850" xr:uid="{00000000-0005-0000-0000-0000BD650000}"/>
    <cellStyle name="Vírgula 2 6 2 2 5 4" xfId="37173" xr:uid="{00000000-0005-0000-0000-0000BE650000}"/>
    <cellStyle name="Vírgula 2 6 2 2 5 5" xfId="51454" xr:uid="{00000000-0005-0000-0000-0000BF650000}"/>
    <cellStyle name="Vírgula 2 6 2 2 6" xfId="10826" xr:uid="{00000000-0005-0000-0000-0000C0650000}"/>
    <cellStyle name="Vírgula 2 6 2 2 6 2" xfId="30601" xr:uid="{00000000-0005-0000-0000-0000C1650000}"/>
    <cellStyle name="Vírgula 2 6 2 2 6 3" xfId="40287" xr:uid="{00000000-0005-0000-0000-0000C2650000}"/>
    <cellStyle name="Vírgula 2 6 2 2 6 4" xfId="51758" xr:uid="{00000000-0005-0000-0000-0000C3650000}"/>
    <cellStyle name="Vírgula 2 6 2 2 7" xfId="13481" xr:uid="{00000000-0005-0000-0000-0000C4650000}"/>
    <cellStyle name="Vírgula 2 6 2 2 7 2" xfId="43741" xr:uid="{00000000-0005-0000-0000-0000C5650000}"/>
    <cellStyle name="Vírgula 2 6 2 2 8" xfId="15172" xr:uid="{00000000-0005-0000-0000-0000C6650000}"/>
    <cellStyle name="Vírgula 2 6 2 2 9" xfId="21082" xr:uid="{00000000-0005-0000-0000-0000C7650000}"/>
    <cellStyle name="Vírgula 2 6 2 3" xfId="1416" xr:uid="{00000000-0005-0000-0000-0000C8650000}"/>
    <cellStyle name="Vírgula 2 6 2 3 10" xfId="25054" xr:uid="{00000000-0005-0000-0000-0000C9650000}"/>
    <cellStyle name="Vírgula 2 6 2 3 11" xfId="36619" xr:uid="{00000000-0005-0000-0000-0000CA650000}"/>
    <cellStyle name="Vírgula 2 6 2 3 12" xfId="46972" xr:uid="{00000000-0005-0000-0000-0000CB650000}"/>
    <cellStyle name="Vírgula 2 6 2 3 13" xfId="54904" xr:uid="{00000000-0005-0000-0000-0000CC650000}"/>
    <cellStyle name="Vírgula 2 6 2 3 14" xfId="3571" xr:uid="{00000000-0005-0000-0000-0000CD650000}"/>
    <cellStyle name="Vírgula 2 6 2 3 2" xfId="2323" xr:uid="{00000000-0005-0000-0000-0000CE650000}"/>
    <cellStyle name="Vírgula 2 6 2 3 2 10" xfId="47874" xr:uid="{00000000-0005-0000-0000-0000CF650000}"/>
    <cellStyle name="Vírgula 2 6 2 3 2 11" xfId="55800" xr:uid="{00000000-0005-0000-0000-0000D0650000}"/>
    <cellStyle name="Vírgula 2 6 2 3 2 12" xfId="3572" xr:uid="{00000000-0005-0000-0000-0000D1650000}"/>
    <cellStyle name="Vírgula 2 6 2 3 2 2" xfId="9173" xr:uid="{00000000-0005-0000-0000-0000D2650000}"/>
    <cellStyle name="Vírgula 2 6 2 3 2 2 2" xfId="17257" xr:uid="{00000000-0005-0000-0000-0000D3650000}"/>
    <cellStyle name="Vírgula 2 6 2 3 2 2 2 2" xfId="34552" xr:uid="{00000000-0005-0000-0000-0000D4650000}"/>
    <cellStyle name="Vírgula 2 6 2 3 2 2 3" xfId="20095" xr:uid="{00000000-0005-0000-0000-0000D5650000}"/>
    <cellStyle name="Vírgula 2 6 2 3 2 2 4" xfId="29050" xr:uid="{00000000-0005-0000-0000-0000D6650000}"/>
    <cellStyle name="Vírgula 2 6 2 3 2 2 5" xfId="42244" xr:uid="{00000000-0005-0000-0000-0000D7650000}"/>
    <cellStyle name="Vírgula 2 6 2 3 2 2 6" xfId="50073" xr:uid="{00000000-0005-0000-0000-0000D8650000}"/>
    <cellStyle name="Vírgula 2 6 2 3 2 3" xfId="6974" xr:uid="{00000000-0005-0000-0000-0000D9650000}"/>
    <cellStyle name="Vírgula 2 6 2 3 2 3 2" xfId="9391" xr:uid="{00000000-0005-0000-0000-0000DA650000}"/>
    <cellStyle name="Vírgula 2 6 2 3 2 3 3" xfId="31801" xr:uid="{00000000-0005-0000-0000-0000DB650000}"/>
    <cellStyle name="Vírgula 2 6 2 3 2 3 4" xfId="45467" xr:uid="{00000000-0005-0000-0000-0000DC650000}"/>
    <cellStyle name="Vírgula 2 6 2 3 2 4" xfId="15176" xr:uid="{00000000-0005-0000-0000-0000DD650000}"/>
    <cellStyle name="Vírgula 2 6 2 3 2 5" xfId="18353" xr:uid="{00000000-0005-0000-0000-0000DE650000}"/>
    <cellStyle name="Vírgula 2 6 2 3 2 6" xfId="21086" xr:uid="{00000000-0005-0000-0000-0000DF650000}"/>
    <cellStyle name="Vírgula 2 6 2 3 2 7" xfId="23100" xr:uid="{00000000-0005-0000-0000-0000E0650000}"/>
    <cellStyle name="Vírgula 2 6 2 3 2 8" xfId="26299" xr:uid="{00000000-0005-0000-0000-0000E1650000}"/>
    <cellStyle name="Vírgula 2 6 2 3 2 9" xfId="38622" xr:uid="{00000000-0005-0000-0000-0000E2650000}"/>
    <cellStyle name="Vírgula 2 6 2 3 3" xfId="8302" xr:uid="{00000000-0005-0000-0000-0000E3650000}"/>
    <cellStyle name="Vírgula 2 6 2 3 3 2" xfId="12230" xr:uid="{00000000-0005-0000-0000-0000E4650000}"/>
    <cellStyle name="Vírgula 2 6 2 3 3 2 2" xfId="34551" xr:uid="{00000000-0005-0000-0000-0000E5650000}"/>
    <cellStyle name="Vírgula 2 6 2 3 3 2 3" xfId="29049" xr:uid="{00000000-0005-0000-0000-0000E6650000}"/>
    <cellStyle name="Vírgula 2 6 2 3 3 2 4" xfId="42243" xr:uid="{00000000-0005-0000-0000-0000E7650000}"/>
    <cellStyle name="Vírgula 2 6 2 3 3 2 5" xfId="53116" xr:uid="{00000000-0005-0000-0000-0000E8650000}"/>
    <cellStyle name="Vírgula 2 6 2 3 3 3" xfId="16341" xr:uid="{00000000-0005-0000-0000-0000E9650000}"/>
    <cellStyle name="Vírgula 2 6 2 3 3 3 2" xfId="31800" xr:uid="{00000000-0005-0000-0000-0000EA650000}"/>
    <cellStyle name="Vírgula 2 6 2 3 3 4" xfId="19225" xr:uid="{00000000-0005-0000-0000-0000EB650000}"/>
    <cellStyle name="Vírgula 2 6 2 3 3 5" xfId="26298" xr:uid="{00000000-0005-0000-0000-0000EC650000}"/>
    <cellStyle name="Vírgula 2 6 2 3 3 6" xfId="38621" xr:uid="{00000000-0005-0000-0000-0000ED650000}"/>
    <cellStyle name="Vírgula 2 6 2 3 3 7" xfId="49202" xr:uid="{00000000-0005-0000-0000-0000EE650000}"/>
    <cellStyle name="Vírgula 2 6 2 3 4" xfId="6076" xr:uid="{00000000-0005-0000-0000-0000EF650000}"/>
    <cellStyle name="Vírgula 2 6 2 3 4 2" xfId="11751" xr:uid="{00000000-0005-0000-0000-0000F0650000}"/>
    <cellStyle name="Vírgula 2 6 2 3 4 2 2" xfId="33580" xr:uid="{00000000-0005-0000-0000-0000F1650000}"/>
    <cellStyle name="Vírgula 2 6 2 3 4 2 3" xfId="41272" xr:uid="{00000000-0005-0000-0000-0000F2650000}"/>
    <cellStyle name="Vírgula 2 6 2 3 4 2 4" xfId="52733" xr:uid="{00000000-0005-0000-0000-0000F3650000}"/>
    <cellStyle name="Vírgula 2 6 2 3 4 3" xfId="28078" xr:uid="{00000000-0005-0000-0000-0000F4650000}"/>
    <cellStyle name="Vírgula 2 6 2 3 4 4" xfId="37401" xr:uid="{00000000-0005-0000-0000-0000F5650000}"/>
    <cellStyle name="Vírgula 2 6 2 3 4 5" xfId="50259" xr:uid="{00000000-0005-0000-0000-0000F6650000}"/>
    <cellStyle name="Vírgula 2 6 2 3 5" xfId="11007" xr:uid="{00000000-0005-0000-0000-0000F7650000}"/>
    <cellStyle name="Vírgula 2 6 2 3 5 2" xfId="30829" xr:uid="{00000000-0005-0000-0000-0000F8650000}"/>
    <cellStyle name="Vírgula 2 6 2 3 5 3" xfId="40515" xr:uid="{00000000-0005-0000-0000-0000F9650000}"/>
    <cellStyle name="Vírgula 2 6 2 3 5 4" xfId="51986" xr:uid="{00000000-0005-0000-0000-0000FA650000}"/>
    <cellStyle name="Vírgula 2 6 2 3 6" xfId="14222" xr:uid="{00000000-0005-0000-0000-0000FB650000}"/>
    <cellStyle name="Vírgula 2 6 2 3 6 2" xfId="44596" xr:uid="{00000000-0005-0000-0000-0000FC650000}"/>
    <cellStyle name="Vírgula 2 6 2 3 7" xfId="15175" xr:uid="{00000000-0005-0000-0000-0000FD650000}"/>
    <cellStyle name="Vírgula 2 6 2 3 8" xfId="21085" xr:uid="{00000000-0005-0000-0000-0000FE650000}"/>
    <cellStyle name="Vírgula 2 6 2 3 9" xfId="23099" xr:uid="{00000000-0005-0000-0000-0000FF650000}"/>
    <cellStyle name="Vírgula 2 6 2 4" xfId="919" xr:uid="{00000000-0005-0000-0000-000000660000}"/>
    <cellStyle name="Vírgula 2 6 2 4 10" xfId="36074" xr:uid="{00000000-0005-0000-0000-000001660000}"/>
    <cellStyle name="Vírgula 2 6 2 4 11" xfId="46475" xr:uid="{00000000-0005-0000-0000-000002660000}"/>
    <cellStyle name="Vírgula 2 6 2 4 12" xfId="54407" xr:uid="{00000000-0005-0000-0000-000003660000}"/>
    <cellStyle name="Vírgula 2 6 2 4 13" xfId="3573" xr:uid="{00000000-0005-0000-0000-000004660000}"/>
    <cellStyle name="Vírgula 2 6 2 4 2" xfId="1867" xr:uid="{00000000-0005-0000-0000-000005660000}"/>
    <cellStyle name="Vírgula 2 6 2 4 2 10" xfId="47418" xr:uid="{00000000-0005-0000-0000-000006660000}"/>
    <cellStyle name="Vírgula 2 6 2 4 2 11" xfId="55344" xr:uid="{00000000-0005-0000-0000-000007660000}"/>
    <cellStyle name="Vírgula 2 6 2 4 2 12" xfId="3574" xr:uid="{00000000-0005-0000-0000-000008660000}"/>
    <cellStyle name="Vírgula 2 6 2 4 2 2" xfId="8717" xr:uid="{00000000-0005-0000-0000-000009660000}"/>
    <cellStyle name="Vírgula 2 6 2 4 2 2 2" xfId="17258" xr:uid="{00000000-0005-0000-0000-00000A660000}"/>
    <cellStyle name="Vírgula 2 6 2 4 2 2 2 2" xfId="34554" xr:uid="{00000000-0005-0000-0000-00000B660000}"/>
    <cellStyle name="Vírgula 2 6 2 4 2 2 3" xfId="19639" xr:uid="{00000000-0005-0000-0000-00000C660000}"/>
    <cellStyle name="Vírgula 2 6 2 4 2 2 4" xfId="29052" xr:uid="{00000000-0005-0000-0000-00000D660000}"/>
    <cellStyle name="Vírgula 2 6 2 4 2 2 5" xfId="42246" xr:uid="{00000000-0005-0000-0000-00000E660000}"/>
    <cellStyle name="Vírgula 2 6 2 4 2 2 6" xfId="49617" xr:uid="{00000000-0005-0000-0000-00000F660000}"/>
    <cellStyle name="Vírgula 2 6 2 4 2 3" xfId="6518" xr:uid="{00000000-0005-0000-0000-000010660000}"/>
    <cellStyle name="Vírgula 2 6 2 4 2 3 2" xfId="12875" xr:uid="{00000000-0005-0000-0000-000011660000}"/>
    <cellStyle name="Vírgula 2 6 2 4 2 3 3" xfId="31803" xr:uid="{00000000-0005-0000-0000-000012660000}"/>
    <cellStyle name="Vírgula 2 6 2 4 2 3 4" xfId="45011" xr:uid="{00000000-0005-0000-0000-000013660000}"/>
    <cellStyle name="Vírgula 2 6 2 4 2 4" xfId="15178" xr:uid="{00000000-0005-0000-0000-000014660000}"/>
    <cellStyle name="Vírgula 2 6 2 4 2 5" xfId="18011" xr:uid="{00000000-0005-0000-0000-000015660000}"/>
    <cellStyle name="Vírgula 2 6 2 4 2 6" xfId="21088" xr:uid="{00000000-0005-0000-0000-000016660000}"/>
    <cellStyle name="Vírgula 2 6 2 4 2 7" xfId="23102" xr:uid="{00000000-0005-0000-0000-000017660000}"/>
    <cellStyle name="Vírgula 2 6 2 4 2 8" xfId="26301" xr:uid="{00000000-0005-0000-0000-000018660000}"/>
    <cellStyle name="Vírgula 2 6 2 4 2 9" xfId="38624" xr:uid="{00000000-0005-0000-0000-000019660000}"/>
    <cellStyle name="Vírgula 2 6 2 4 3" xfId="7846" xr:uid="{00000000-0005-0000-0000-00001A660000}"/>
    <cellStyle name="Vírgula 2 6 2 4 3 2" xfId="12232" xr:uid="{00000000-0005-0000-0000-00001B660000}"/>
    <cellStyle name="Vírgula 2 6 2 4 3 2 2" xfId="34553" xr:uid="{00000000-0005-0000-0000-00001C660000}"/>
    <cellStyle name="Vírgula 2 6 2 4 3 2 3" xfId="42245" xr:uid="{00000000-0005-0000-0000-00001D660000}"/>
    <cellStyle name="Vírgula 2 6 2 4 3 2 4" xfId="53117" xr:uid="{00000000-0005-0000-0000-00001E660000}"/>
    <cellStyle name="Vírgula 2 6 2 4 3 3" xfId="18769" xr:uid="{00000000-0005-0000-0000-00001F660000}"/>
    <cellStyle name="Vírgula 2 6 2 4 3 4" xfId="29051" xr:uid="{00000000-0005-0000-0000-000020660000}"/>
    <cellStyle name="Vírgula 2 6 2 4 3 5" xfId="38623" xr:uid="{00000000-0005-0000-0000-000021660000}"/>
    <cellStyle name="Vírgula 2 6 2 4 3 6" xfId="48746" xr:uid="{00000000-0005-0000-0000-000022660000}"/>
    <cellStyle name="Vírgula 2 6 2 4 4" xfId="5579" xr:uid="{00000000-0005-0000-0000-000023660000}"/>
    <cellStyle name="Vírgula 2 6 2 4 4 2" xfId="13010" xr:uid="{00000000-0005-0000-0000-000024660000}"/>
    <cellStyle name="Vírgula 2 6 2 4 4 3" xfId="31802" xr:uid="{00000000-0005-0000-0000-000025660000}"/>
    <cellStyle name="Vírgula 2 6 2 4 4 4" xfId="40059" xr:uid="{00000000-0005-0000-0000-000026660000}"/>
    <cellStyle name="Vírgula 2 6 2 4 4 5" xfId="51530" xr:uid="{00000000-0005-0000-0000-000027660000}"/>
    <cellStyle name="Vírgula 2 6 2 4 5" xfId="13766" xr:uid="{00000000-0005-0000-0000-000028660000}"/>
    <cellStyle name="Vírgula 2 6 2 4 5 2" xfId="44140" xr:uid="{00000000-0005-0000-0000-000029660000}"/>
    <cellStyle name="Vírgula 2 6 2 4 6" xfId="15177" xr:uid="{00000000-0005-0000-0000-00002A660000}"/>
    <cellStyle name="Vírgula 2 6 2 4 7" xfId="21087" xr:uid="{00000000-0005-0000-0000-00002B660000}"/>
    <cellStyle name="Vírgula 2 6 2 4 8" xfId="23101" xr:uid="{00000000-0005-0000-0000-00002C660000}"/>
    <cellStyle name="Vírgula 2 6 2 4 9" xfId="26300" xr:uid="{00000000-0005-0000-0000-00002D660000}"/>
    <cellStyle name="Vírgula 2 6 2 5" xfId="1543" xr:uid="{00000000-0005-0000-0000-00002E660000}"/>
    <cellStyle name="Vírgula 2 6 2 5 10" xfId="36735" xr:uid="{00000000-0005-0000-0000-00002F660000}"/>
    <cellStyle name="Vírgula 2 6 2 5 11" xfId="47094" xr:uid="{00000000-0005-0000-0000-000030660000}"/>
    <cellStyle name="Vírgula 2 6 2 5 12" xfId="55020" xr:uid="{00000000-0005-0000-0000-000031660000}"/>
    <cellStyle name="Vírgula 2 6 2 5 13" xfId="3575" xr:uid="{00000000-0005-0000-0000-000032660000}"/>
    <cellStyle name="Vírgula 2 6 2 5 2" xfId="2414" xr:uid="{00000000-0005-0000-0000-000033660000}"/>
    <cellStyle name="Vírgula 2 6 2 5 2 10" xfId="47965" xr:uid="{00000000-0005-0000-0000-000034660000}"/>
    <cellStyle name="Vírgula 2 6 2 5 2 11" xfId="55891" xr:uid="{00000000-0005-0000-0000-000035660000}"/>
    <cellStyle name="Vírgula 2 6 2 5 2 12" xfId="3576" xr:uid="{00000000-0005-0000-0000-000036660000}"/>
    <cellStyle name="Vírgula 2 6 2 5 2 2" xfId="9264" xr:uid="{00000000-0005-0000-0000-000037660000}"/>
    <cellStyle name="Vírgula 2 6 2 5 2 2 2" xfId="17259" xr:uid="{00000000-0005-0000-0000-000038660000}"/>
    <cellStyle name="Vírgula 2 6 2 5 2 2 2 2" xfId="34556" xr:uid="{00000000-0005-0000-0000-000039660000}"/>
    <cellStyle name="Vírgula 2 6 2 5 2 2 3" xfId="20186" xr:uid="{00000000-0005-0000-0000-00003A660000}"/>
    <cellStyle name="Vírgula 2 6 2 5 2 2 4" xfId="29054" xr:uid="{00000000-0005-0000-0000-00003B660000}"/>
    <cellStyle name="Vírgula 2 6 2 5 2 2 5" xfId="42248" xr:uid="{00000000-0005-0000-0000-00003C660000}"/>
    <cellStyle name="Vírgula 2 6 2 5 2 2 6" xfId="50164" xr:uid="{00000000-0005-0000-0000-00003D660000}"/>
    <cellStyle name="Vírgula 2 6 2 5 2 3" xfId="7065" xr:uid="{00000000-0005-0000-0000-00003E660000}"/>
    <cellStyle name="Vírgula 2 6 2 5 2 3 2" xfId="31805" xr:uid="{00000000-0005-0000-0000-00003F660000}"/>
    <cellStyle name="Vírgula 2 6 2 5 2 3 3" xfId="45558" xr:uid="{00000000-0005-0000-0000-000040660000}"/>
    <cellStyle name="Vírgula 2 6 2 5 2 4" xfId="13290" xr:uid="{00000000-0005-0000-0000-000041660000}"/>
    <cellStyle name="Vírgula 2 6 2 5 2 5" xfId="18444" xr:uid="{00000000-0005-0000-0000-000042660000}"/>
    <cellStyle name="Vírgula 2 6 2 5 2 6" xfId="21090" xr:uid="{00000000-0005-0000-0000-000043660000}"/>
    <cellStyle name="Vírgula 2 6 2 5 2 7" xfId="23104" xr:uid="{00000000-0005-0000-0000-000044660000}"/>
    <cellStyle name="Vírgula 2 6 2 5 2 8" xfId="26303" xr:uid="{00000000-0005-0000-0000-000045660000}"/>
    <cellStyle name="Vírgula 2 6 2 5 2 9" xfId="38626" xr:uid="{00000000-0005-0000-0000-000046660000}"/>
    <cellStyle name="Vírgula 2 6 2 5 3" xfId="8393" xr:uid="{00000000-0005-0000-0000-000047660000}"/>
    <cellStyle name="Vírgula 2 6 2 5 3 2" xfId="12233" xr:uid="{00000000-0005-0000-0000-000048660000}"/>
    <cellStyle name="Vírgula 2 6 2 5 3 2 2" xfId="34555" xr:uid="{00000000-0005-0000-0000-000049660000}"/>
    <cellStyle name="Vírgula 2 6 2 5 3 2 3" xfId="42247" xr:uid="{00000000-0005-0000-0000-00004A660000}"/>
    <cellStyle name="Vírgula 2 6 2 5 3 2 4" xfId="53118" xr:uid="{00000000-0005-0000-0000-00004B660000}"/>
    <cellStyle name="Vírgula 2 6 2 5 3 3" xfId="10284" xr:uid="{00000000-0005-0000-0000-00004C660000}"/>
    <cellStyle name="Vírgula 2 6 2 5 3 3 2" xfId="19315" xr:uid="{00000000-0005-0000-0000-00004D660000}"/>
    <cellStyle name="Vírgula 2 6 2 5 3 4" xfId="29053" xr:uid="{00000000-0005-0000-0000-00004E660000}"/>
    <cellStyle name="Vírgula 2 6 2 5 3 5" xfId="38625" xr:uid="{00000000-0005-0000-0000-00004F660000}"/>
    <cellStyle name="Vírgula 2 6 2 5 3 6" xfId="49293" xr:uid="{00000000-0005-0000-0000-000050660000}"/>
    <cellStyle name="Vírgula 2 6 2 5 3 7" xfId="50634" xr:uid="{00000000-0005-0000-0000-000051660000}"/>
    <cellStyle name="Vírgula 2 6 2 5 4" xfId="6194" xr:uid="{00000000-0005-0000-0000-000052660000}"/>
    <cellStyle name="Vírgula 2 6 2 5 4 2" xfId="10146" xr:uid="{00000000-0005-0000-0000-000053660000}"/>
    <cellStyle name="Vírgula 2 6 2 5 4 3" xfId="31804" xr:uid="{00000000-0005-0000-0000-000054660000}"/>
    <cellStyle name="Vírgula 2 6 2 5 4 4" xfId="40606" xr:uid="{00000000-0005-0000-0000-000055660000}"/>
    <cellStyle name="Vírgula 2 6 2 5 4 5" xfId="52072" xr:uid="{00000000-0005-0000-0000-000056660000}"/>
    <cellStyle name="Vírgula 2 6 2 5 5" xfId="15179" xr:uid="{00000000-0005-0000-0000-000057660000}"/>
    <cellStyle name="Vírgula 2 6 2 5 5 2" xfId="44687" xr:uid="{00000000-0005-0000-0000-000058660000}"/>
    <cellStyle name="Vírgula 2 6 2 5 6" xfId="17799" xr:uid="{00000000-0005-0000-0000-000059660000}"/>
    <cellStyle name="Vírgula 2 6 2 5 7" xfId="21089" xr:uid="{00000000-0005-0000-0000-00005A660000}"/>
    <cellStyle name="Vírgula 2 6 2 5 8" xfId="23103" xr:uid="{00000000-0005-0000-0000-00005B660000}"/>
    <cellStyle name="Vírgula 2 6 2 5 9" xfId="26302" xr:uid="{00000000-0005-0000-0000-00005C660000}"/>
    <cellStyle name="Vírgula 2 6 2 6" xfId="691" xr:uid="{00000000-0005-0000-0000-00005D660000}"/>
    <cellStyle name="Vírgula 2 6 2 6 10" xfId="46247" xr:uid="{00000000-0005-0000-0000-00005E660000}"/>
    <cellStyle name="Vírgula 2 6 2 6 11" xfId="54179" xr:uid="{00000000-0005-0000-0000-00005F660000}"/>
    <cellStyle name="Vírgula 2 6 2 6 12" xfId="3577" xr:uid="{00000000-0005-0000-0000-000060660000}"/>
    <cellStyle name="Vírgula 2 6 2 6 2" xfId="7618" xr:uid="{00000000-0005-0000-0000-000061660000}"/>
    <cellStyle name="Vírgula 2 6 2 6 2 2" xfId="17260" xr:uid="{00000000-0005-0000-0000-000062660000}"/>
    <cellStyle name="Vírgula 2 6 2 6 2 2 2" xfId="34557" xr:uid="{00000000-0005-0000-0000-000063660000}"/>
    <cellStyle name="Vírgula 2 6 2 6 2 3" xfId="19411" xr:uid="{00000000-0005-0000-0000-000064660000}"/>
    <cellStyle name="Vírgula 2 6 2 6 2 4" xfId="29055" xr:uid="{00000000-0005-0000-0000-000065660000}"/>
    <cellStyle name="Vírgula 2 6 2 6 2 5" xfId="42249" xr:uid="{00000000-0005-0000-0000-000066660000}"/>
    <cellStyle name="Vírgula 2 6 2 6 2 6" xfId="48518" xr:uid="{00000000-0005-0000-0000-000067660000}"/>
    <cellStyle name="Vírgula 2 6 2 6 3" xfId="5351" xr:uid="{00000000-0005-0000-0000-000068660000}"/>
    <cellStyle name="Vírgula 2 6 2 6 3 2" xfId="31806" xr:uid="{00000000-0005-0000-0000-000069660000}"/>
    <cellStyle name="Vírgula 2 6 2 6 3 3" xfId="43912" xr:uid="{00000000-0005-0000-0000-00006A660000}"/>
    <cellStyle name="Vírgula 2 6 2 6 4" xfId="12873" xr:uid="{00000000-0005-0000-0000-00006B660000}"/>
    <cellStyle name="Vírgula 2 6 2 6 5" xfId="17894" xr:uid="{00000000-0005-0000-0000-00006C660000}"/>
    <cellStyle name="Vírgula 2 6 2 6 6" xfId="21091" xr:uid="{00000000-0005-0000-0000-00006D660000}"/>
    <cellStyle name="Vírgula 2 6 2 6 7" xfId="23105" xr:uid="{00000000-0005-0000-0000-00006E660000}"/>
    <cellStyle name="Vírgula 2 6 2 6 8" xfId="26304" xr:uid="{00000000-0005-0000-0000-00006F660000}"/>
    <cellStyle name="Vírgula 2 6 2 6 9" xfId="38627" xr:uid="{00000000-0005-0000-0000-000070660000}"/>
    <cellStyle name="Vírgula 2 6 2 7" xfId="1639" xr:uid="{00000000-0005-0000-0000-000071660000}"/>
    <cellStyle name="Vírgula 2 6 2 7 10" xfId="6290" xr:uid="{00000000-0005-0000-0000-000072660000}"/>
    <cellStyle name="Vírgula 2 6 2 7 2" xfId="8489" xr:uid="{00000000-0005-0000-0000-000073660000}"/>
    <cellStyle name="Vírgula 2 6 2 7 2 2" xfId="12228" xr:uid="{00000000-0005-0000-0000-000074660000}"/>
    <cellStyle name="Vírgula 2 6 2 7 2 2 2" xfId="34547" xr:uid="{00000000-0005-0000-0000-000075660000}"/>
    <cellStyle name="Vírgula 2 6 2 7 2 3" xfId="29045" xr:uid="{00000000-0005-0000-0000-000076660000}"/>
    <cellStyle name="Vírgula 2 6 2 7 2 4" xfId="42239" xr:uid="{00000000-0005-0000-0000-000077660000}"/>
    <cellStyle name="Vírgula 2 6 2 7 2 5" xfId="49389" xr:uid="{00000000-0005-0000-0000-000078660000}"/>
    <cellStyle name="Vírgula 2 6 2 7 2 6" xfId="53114" xr:uid="{00000000-0005-0000-0000-000079660000}"/>
    <cellStyle name="Vírgula 2 6 2 7 3" xfId="10249" xr:uid="{00000000-0005-0000-0000-00007A660000}"/>
    <cellStyle name="Vírgula 2 6 2 7 3 2" xfId="31796" xr:uid="{00000000-0005-0000-0000-00007B660000}"/>
    <cellStyle name="Vírgula 2 6 2 7 3 3" xfId="44783" xr:uid="{00000000-0005-0000-0000-00007C660000}"/>
    <cellStyle name="Vírgula 2 6 2 7 4" xfId="18541" xr:uid="{00000000-0005-0000-0000-00007D660000}"/>
    <cellStyle name="Vírgula 2 6 2 7 5" xfId="26294" xr:uid="{00000000-0005-0000-0000-00007E660000}"/>
    <cellStyle name="Vírgula 2 6 2 7 6" xfId="38617" xr:uid="{00000000-0005-0000-0000-00007F660000}"/>
    <cellStyle name="Vírgula 2 6 2 7 7" xfId="47190" xr:uid="{00000000-0005-0000-0000-000080660000}"/>
    <cellStyle name="Vírgula 2 6 2 7 8" xfId="51369" xr:uid="{00000000-0005-0000-0000-000081660000}"/>
    <cellStyle name="Vírgula 2 6 2 7 9" xfId="55116" xr:uid="{00000000-0005-0000-0000-000082660000}"/>
    <cellStyle name="Vírgula 2 6 2 8" xfId="7218" xr:uid="{00000000-0005-0000-0000-000083660000}"/>
    <cellStyle name="Vírgula 2 6 2 8 2" xfId="11295" xr:uid="{00000000-0005-0000-0000-000084660000}"/>
    <cellStyle name="Vírgula 2 6 2 8 2 2" xfId="33124" xr:uid="{00000000-0005-0000-0000-000085660000}"/>
    <cellStyle name="Vírgula 2 6 2 8 2 3" xfId="40816" xr:uid="{00000000-0005-0000-0000-000086660000}"/>
    <cellStyle name="Vírgula 2 6 2 8 2 4" xfId="52277" xr:uid="{00000000-0005-0000-0000-000087660000}"/>
    <cellStyle name="Vírgula 2 6 2 8 3" xfId="13100" xr:uid="{00000000-0005-0000-0000-000088660000}"/>
    <cellStyle name="Vírgula 2 6 2 8 4" xfId="27622" xr:uid="{00000000-0005-0000-0000-000089660000}"/>
    <cellStyle name="Vírgula 2 6 2 8 5" xfId="36945" xr:uid="{00000000-0005-0000-0000-00008A660000}"/>
    <cellStyle name="Vírgula 2 6 2 8 6" xfId="48118" xr:uid="{00000000-0005-0000-0000-00008B660000}"/>
    <cellStyle name="Vírgula 2 6 2 9" xfId="4883" xr:uid="{00000000-0005-0000-0000-00008C660000}"/>
    <cellStyle name="Vírgula 2 6 2 9 2" xfId="10539" xr:uid="{00000000-0005-0000-0000-00008D660000}"/>
    <cellStyle name="Vírgula 2 6 2 9 2 2" xfId="50208" xr:uid="{00000000-0005-0000-0000-00008E660000}"/>
    <cellStyle name="Vírgula 2 6 2 9 3" xfId="30373" xr:uid="{00000000-0005-0000-0000-00008F660000}"/>
    <cellStyle name="Vírgula 2 6 2 9 4" xfId="39831" xr:uid="{00000000-0005-0000-0000-000090660000}"/>
    <cellStyle name="Vírgula 2 6 2 9 5" xfId="51106" xr:uid="{00000000-0005-0000-0000-000091660000}"/>
    <cellStyle name="Vírgula 2 6 20" xfId="45623" xr:uid="{00000000-0005-0000-0000-000092660000}"/>
    <cellStyle name="Vírgula 2 6 21" xfId="53556" xr:uid="{00000000-0005-0000-0000-000093660000}"/>
    <cellStyle name="Vírgula 2 6 22" xfId="3565" xr:uid="{00000000-0005-0000-0000-000094660000}"/>
    <cellStyle name="Vírgula 2 6 3" xfId="151" xr:uid="{00000000-0005-0000-0000-000095660000}"/>
    <cellStyle name="Vírgula 2 6 3 10" xfId="15181" xr:uid="{00000000-0005-0000-0000-000096660000}"/>
    <cellStyle name="Vírgula 2 6 3 11" xfId="21092" xr:uid="{00000000-0005-0000-0000-000097660000}"/>
    <cellStyle name="Vírgula 2 6 3 12" xfId="23106" xr:uid="{00000000-0005-0000-0000-000098660000}"/>
    <cellStyle name="Vírgula 2 6 3 13" xfId="24433" xr:uid="{00000000-0005-0000-0000-000099660000}"/>
    <cellStyle name="Vírgula 2 6 3 14" xfId="36010" xr:uid="{00000000-0005-0000-0000-00009A660000}"/>
    <cellStyle name="Vírgula 2 6 3 15" xfId="45708" xr:uid="{00000000-0005-0000-0000-00009B660000}"/>
    <cellStyle name="Vírgula 2 6 3 16" xfId="53641" xr:uid="{00000000-0005-0000-0000-00009C660000}"/>
    <cellStyle name="Vírgula 2 6 3 17" xfId="3578" xr:uid="{00000000-0005-0000-0000-00009D660000}"/>
    <cellStyle name="Vírgula 2 6 3 2" xfId="432" xr:uid="{00000000-0005-0000-0000-00009E660000}"/>
    <cellStyle name="Vírgula 2 6 3 2 10" xfId="24709" xr:uid="{00000000-0005-0000-0000-00009F660000}"/>
    <cellStyle name="Vírgula 2 6 3 2 11" xfId="36274" xr:uid="{00000000-0005-0000-0000-0000A0660000}"/>
    <cellStyle name="Vírgula 2 6 3 2 12" xfId="45988" xr:uid="{00000000-0005-0000-0000-0000A1660000}"/>
    <cellStyle name="Vírgula 2 6 3 2 13" xfId="53920" xr:uid="{00000000-0005-0000-0000-0000A2660000}"/>
    <cellStyle name="Vírgula 2 6 3 2 14" xfId="3579" xr:uid="{00000000-0005-0000-0000-0000A3660000}"/>
    <cellStyle name="Vírgula 2 6 3 2 2" xfId="1102" xr:uid="{00000000-0005-0000-0000-0000A4660000}"/>
    <cellStyle name="Vírgula 2 6 3 2 2 10" xfId="46658" xr:uid="{00000000-0005-0000-0000-0000A5660000}"/>
    <cellStyle name="Vírgula 2 6 3 2 2 11" xfId="54590" xr:uid="{00000000-0005-0000-0000-0000A6660000}"/>
    <cellStyle name="Vírgula 2 6 3 2 2 12" xfId="3580" xr:uid="{00000000-0005-0000-0000-0000A7660000}"/>
    <cellStyle name="Vírgula 2 6 3 2 2 2" xfId="8017" xr:uid="{00000000-0005-0000-0000-0000A8660000}"/>
    <cellStyle name="Vírgula 2 6 3 2 2 2 2" xfId="17261" xr:uid="{00000000-0005-0000-0000-0000A9660000}"/>
    <cellStyle name="Vírgula 2 6 3 2 2 2 2 2" xfId="34560" xr:uid="{00000000-0005-0000-0000-0000AA660000}"/>
    <cellStyle name="Vírgula 2 6 3 2 2 2 3" xfId="19810" xr:uid="{00000000-0005-0000-0000-0000AB660000}"/>
    <cellStyle name="Vírgula 2 6 3 2 2 2 4" xfId="29058" xr:uid="{00000000-0005-0000-0000-0000AC660000}"/>
    <cellStyle name="Vírgula 2 6 3 2 2 2 5" xfId="42252" xr:uid="{00000000-0005-0000-0000-0000AD660000}"/>
    <cellStyle name="Vírgula 2 6 3 2 2 2 6" xfId="48917" xr:uid="{00000000-0005-0000-0000-0000AE660000}"/>
    <cellStyle name="Vírgula 2 6 3 2 2 3" xfId="5762" xr:uid="{00000000-0005-0000-0000-0000AF660000}"/>
    <cellStyle name="Vírgula 2 6 3 2 2 3 2" xfId="13164" xr:uid="{00000000-0005-0000-0000-0000B0660000}"/>
    <cellStyle name="Vírgula 2 6 3 2 2 3 3" xfId="31809" xr:uid="{00000000-0005-0000-0000-0000B1660000}"/>
    <cellStyle name="Vírgula 2 6 3 2 2 3 4" xfId="44311" xr:uid="{00000000-0005-0000-0000-0000B2660000}"/>
    <cellStyle name="Vírgula 2 6 3 2 2 4" xfId="15183" xr:uid="{00000000-0005-0000-0000-0000B3660000}"/>
    <cellStyle name="Vírgula 2 6 3 2 2 5" xfId="18125" xr:uid="{00000000-0005-0000-0000-0000B4660000}"/>
    <cellStyle name="Vírgula 2 6 3 2 2 6" xfId="21094" xr:uid="{00000000-0005-0000-0000-0000B5660000}"/>
    <cellStyle name="Vírgula 2 6 3 2 2 7" xfId="23108" xr:uid="{00000000-0005-0000-0000-0000B6660000}"/>
    <cellStyle name="Vírgula 2 6 3 2 2 8" xfId="26307" xr:uid="{00000000-0005-0000-0000-0000B7660000}"/>
    <cellStyle name="Vírgula 2 6 3 2 2 9" xfId="38630" xr:uid="{00000000-0005-0000-0000-0000B8660000}"/>
    <cellStyle name="Vírgula 2 6 3 2 3" xfId="2038" xr:uid="{00000000-0005-0000-0000-0000B9660000}"/>
    <cellStyle name="Vírgula 2 6 3 2 3 2" xfId="8888" xr:uid="{00000000-0005-0000-0000-0000BA660000}"/>
    <cellStyle name="Vírgula 2 6 3 2 3 2 2" xfId="34559" xr:uid="{00000000-0005-0000-0000-0000BB660000}"/>
    <cellStyle name="Vírgula 2 6 3 2 3 2 3" xfId="29057" xr:uid="{00000000-0005-0000-0000-0000BC660000}"/>
    <cellStyle name="Vírgula 2 6 3 2 3 2 4" xfId="42251" xr:uid="{00000000-0005-0000-0000-0000BD660000}"/>
    <cellStyle name="Vírgula 2 6 3 2 3 2 5" xfId="49788" xr:uid="{00000000-0005-0000-0000-0000BE660000}"/>
    <cellStyle name="Vírgula 2 6 3 2 3 3" xfId="16680" xr:uid="{00000000-0005-0000-0000-0000BF660000}"/>
    <cellStyle name="Vírgula 2 6 3 2 3 3 2" xfId="31808" xr:uid="{00000000-0005-0000-0000-0000C0660000}"/>
    <cellStyle name="Vírgula 2 6 3 2 3 3 3" xfId="45182" xr:uid="{00000000-0005-0000-0000-0000C1660000}"/>
    <cellStyle name="Vírgula 2 6 3 2 3 4" xfId="18940" xr:uid="{00000000-0005-0000-0000-0000C2660000}"/>
    <cellStyle name="Vírgula 2 6 3 2 3 5" xfId="26306" xr:uid="{00000000-0005-0000-0000-0000C3660000}"/>
    <cellStyle name="Vírgula 2 6 3 2 3 6" xfId="38629" xr:uid="{00000000-0005-0000-0000-0000C4660000}"/>
    <cellStyle name="Vírgula 2 6 3 2 3 7" xfId="47589" xr:uid="{00000000-0005-0000-0000-0000C5660000}"/>
    <cellStyle name="Vírgula 2 6 3 2 3 8" xfId="55515" xr:uid="{00000000-0005-0000-0000-0000C6660000}"/>
    <cellStyle name="Vírgula 2 6 3 2 3 9" xfId="6689" xr:uid="{00000000-0005-0000-0000-0000C7660000}"/>
    <cellStyle name="Vírgula 2 6 3 2 4" xfId="7390" xr:uid="{00000000-0005-0000-0000-0000C8660000}"/>
    <cellStyle name="Vírgula 2 6 3 2 4 2" xfId="11466" xr:uid="{00000000-0005-0000-0000-0000C9660000}"/>
    <cellStyle name="Vírgula 2 6 3 2 4 2 2" xfId="33295" xr:uid="{00000000-0005-0000-0000-0000CA660000}"/>
    <cellStyle name="Vírgula 2 6 3 2 4 2 3" xfId="40987" xr:uid="{00000000-0005-0000-0000-0000CB660000}"/>
    <cellStyle name="Vírgula 2 6 3 2 4 2 4" xfId="52448" xr:uid="{00000000-0005-0000-0000-0000CC660000}"/>
    <cellStyle name="Vírgula 2 6 3 2 4 3" xfId="27793" xr:uid="{00000000-0005-0000-0000-0000CD660000}"/>
    <cellStyle name="Vírgula 2 6 3 2 4 4" xfId="37116" xr:uid="{00000000-0005-0000-0000-0000CE660000}"/>
    <cellStyle name="Vírgula 2 6 3 2 4 5" xfId="48290" xr:uid="{00000000-0005-0000-0000-0000CF660000}"/>
    <cellStyle name="Vírgula 2 6 3 2 5" xfId="5092" xr:uid="{00000000-0005-0000-0000-0000D0660000}"/>
    <cellStyle name="Vírgula 2 6 3 2 5 2" xfId="30544" xr:uid="{00000000-0005-0000-0000-0000D1660000}"/>
    <cellStyle name="Vírgula 2 6 3 2 5 3" xfId="40230" xr:uid="{00000000-0005-0000-0000-0000D2660000}"/>
    <cellStyle name="Vírgula 2 6 3 2 5 4" xfId="51701" xr:uid="{00000000-0005-0000-0000-0000D3660000}"/>
    <cellStyle name="Vírgula 2 6 3 2 6" xfId="13937" xr:uid="{00000000-0005-0000-0000-0000D4660000}"/>
    <cellStyle name="Vírgula 2 6 3 2 6 2" xfId="43684" xr:uid="{00000000-0005-0000-0000-0000D5660000}"/>
    <cellStyle name="Vírgula 2 6 3 2 7" xfId="15182" xr:uid="{00000000-0005-0000-0000-0000D6660000}"/>
    <cellStyle name="Vírgula 2 6 3 2 8" xfId="21093" xr:uid="{00000000-0005-0000-0000-0000D7660000}"/>
    <cellStyle name="Vírgula 2 6 3 2 9" xfId="23107" xr:uid="{00000000-0005-0000-0000-0000D8660000}"/>
    <cellStyle name="Vírgula 2 6 3 3" xfId="1347" xr:uid="{00000000-0005-0000-0000-0000D9660000}"/>
    <cellStyle name="Vírgula 2 6 3 3 10" xfId="24985" xr:uid="{00000000-0005-0000-0000-0000DA660000}"/>
    <cellStyle name="Vírgula 2 6 3 3 11" xfId="36550" xr:uid="{00000000-0005-0000-0000-0000DB660000}"/>
    <cellStyle name="Vírgula 2 6 3 3 12" xfId="46903" xr:uid="{00000000-0005-0000-0000-0000DC660000}"/>
    <cellStyle name="Vírgula 2 6 3 3 13" xfId="54835" xr:uid="{00000000-0005-0000-0000-0000DD660000}"/>
    <cellStyle name="Vírgula 2 6 3 3 14" xfId="3581" xr:uid="{00000000-0005-0000-0000-0000DE660000}"/>
    <cellStyle name="Vírgula 2 6 3 3 2" xfId="2266" xr:uid="{00000000-0005-0000-0000-0000DF660000}"/>
    <cellStyle name="Vírgula 2 6 3 3 2 10" xfId="47817" xr:uid="{00000000-0005-0000-0000-0000E0660000}"/>
    <cellStyle name="Vírgula 2 6 3 3 2 11" xfId="55743" xr:uid="{00000000-0005-0000-0000-0000E1660000}"/>
    <cellStyle name="Vírgula 2 6 3 3 2 12" xfId="3582" xr:uid="{00000000-0005-0000-0000-0000E2660000}"/>
    <cellStyle name="Vírgula 2 6 3 3 2 2" xfId="9116" xr:uid="{00000000-0005-0000-0000-0000E3660000}"/>
    <cellStyle name="Vírgula 2 6 3 3 2 2 2" xfId="17262" xr:uid="{00000000-0005-0000-0000-0000E4660000}"/>
    <cellStyle name="Vírgula 2 6 3 3 2 2 2 2" xfId="34562" xr:uid="{00000000-0005-0000-0000-0000E5660000}"/>
    <cellStyle name="Vírgula 2 6 3 3 2 2 3" xfId="20038" xr:uid="{00000000-0005-0000-0000-0000E6660000}"/>
    <cellStyle name="Vírgula 2 6 3 3 2 2 4" xfId="29060" xr:uid="{00000000-0005-0000-0000-0000E7660000}"/>
    <cellStyle name="Vírgula 2 6 3 3 2 2 5" xfId="42254" xr:uid="{00000000-0005-0000-0000-0000E8660000}"/>
    <cellStyle name="Vírgula 2 6 3 3 2 2 6" xfId="50016" xr:uid="{00000000-0005-0000-0000-0000E9660000}"/>
    <cellStyle name="Vírgula 2 6 3 3 2 3" xfId="6917" xr:uid="{00000000-0005-0000-0000-0000EA660000}"/>
    <cellStyle name="Vírgula 2 6 3 3 2 3 2" xfId="10475" xr:uid="{00000000-0005-0000-0000-0000EB660000}"/>
    <cellStyle name="Vírgula 2 6 3 3 2 3 3" xfId="31811" xr:uid="{00000000-0005-0000-0000-0000EC660000}"/>
    <cellStyle name="Vírgula 2 6 3 3 2 3 4" xfId="45410" xr:uid="{00000000-0005-0000-0000-0000ED660000}"/>
    <cellStyle name="Vírgula 2 6 3 3 2 4" xfId="15185" xr:uid="{00000000-0005-0000-0000-0000EE660000}"/>
    <cellStyle name="Vírgula 2 6 3 3 2 5" xfId="18296" xr:uid="{00000000-0005-0000-0000-0000EF660000}"/>
    <cellStyle name="Vírgula 2 6 3 3 2 6" xfId="21096" xr:uid="{00000000-0005-0000-0000-0000F0660000}"/>
    <cellStyle name="Vírgula 2 6 3 3 2 7" xfId="23110" xr:uid="{00000000-0005-0000-0000-0000F1660000}"/>
    <cellStyle name="Vírgula 2 6 3 3 2 8" xfId="26309" xr:uid="{00000000-0005-0000-0000-0000F2660000}"/>
    <cellStyle name="Vírgula 2 6 3 3 2 9" xfId="38632" xr:uid="{00000000-0005-0000-0000-0000F3660000}"/>
    <cellStyle name="Vírgula 2 6 3 3 3" xfId="8245" xr:uid="{00000000-0005-0000-0000-0000F4660000}"/>
    <cellStyle name="Vírgula 2 6 3 3 3 2" xfId="12235" xr:uid="{00000000-0005-0000-0000-0000F5660000}"/>
    <cellStyle name="Vírgula 2 6 3 3 3 2 2" xfId="34561" xr:uid="{00000000-0005-0000-0000-0000F6660000}"/>
    <cellStyle name="Vírgula 2 6 3 3 3 2 3" xfId="29059" xr:uid="{00000000-0005-0000-0000-0000F7660000}"/>
    <cellStyle name="Vírgula 2 6 3 3 3 2 4" xfId="42253" xr:uid="{00000000-0005-0000-0000-0000F8660000}"/>
    <cellStyle name="Vírgula 2 6 3 3 3 2 5" xfId="53119" xr:uid="{00000000-0005-0000-0000-0000F9660000}"/>
    <cellStyle name="Vírgula 2 6 3 3 3 3" xfId="16467" xr:uid="{00000000-0005-0000-0000-0000FA660000}"/>
    <cellStyle name="Vírgula 2 6 3 3 3 3 2" xfId="31810" xr:uid="{00000000-0005-0000-0000-0000FB660000}"/>
    <cellStyle name="Vírgula 2 6 3 3 3 4" xfId="19168" xr:uid="{00000000-0005-0000-0000-0000FC660000}"/>
    <cellStyle name="Vírgula 2 6 3 3 3 5" xfId="26308" xr:uid="{00000000-0005-0000-0000-0000FD660000}"/>
    <cellStyle name="Vírgula 2 6 3 3 3 6" xfId="38631" xr:uid="{00000000-0005-0000-0000-0000FE660000}"/>
    <cellStyle name="Vírgula 2 6 3 3 3 7" xfId="49145" xr:uid="{00000000-0005-0000-0000-0000FF660000}"/>
    <cellStyle name="Vírgula 2 6 3 3 4" xfId="6007" xr:uid="{00000000-0005-0000-0000-000000670000}"/>
    <cellStyle name="Vírgula 2 6 3 3 4 2" xfId="11694" xr:uid="{00000000-0005-0000-0000-000001670000}"/>
    <cellStyle name="Vírgula 2 6 3 3 4 2 2" xfId="33523" xr:uid="{00000000-0005-0000-0000-000002670000}"/>
    <cellStyle name="Vírgula 2 6 3 3 4 2 3" xfId="41215" xr:uid="{00000000-0005-0000-0000-000003670000}"/>
    <cellStyle name="Vírgula 2 6 3 3 4 2 4" xfId="52676" xr:uid="{00000000-0005-0000-0000-000004670000}"/>
    <cellStyle name="Vírgula 2 6 3 3 4 3" xfId="28021" xr:uid="{00000000-0005-0000-0000-000005670000}"/>
    <cellStyle name="Vírgula 2 6 3 3 4 4" xfId="37344" xr:uid="{00000000-0005-0000-0000-000006670000}"/>
    <cellStyle name="Vírgula 2 6 3 3 4 5" xfId="50475" xr:uid="{00000000-0005-0000-0000-000007670000}"/>
    <cellStyle name="Vírgula 2 6 3 3 5" xfId="10950" xr:uid="{00000000-0005-0000-0000-000008670000}"/>
    <cellStyle name="Vírgula 2 6 3 3 5 2" xfId="30772" xr:uid="{00000000-0005-0000-0000-000009670000}"/>
    <cellStyle name="Vírgula 2 6 3 3 5 3" xfId="40458" xr:uid="{00000000-0005-0000-0000-00000A670000}"/>
    <cellStyle name="Vírgula 2 6 3 3 5 4" xfId="51929" xr:uid="{00000000-0005-0000-0000-00000B670000}"/>
    <cellStyle name="Vírgula 2 6 3 3 6" xfId="14165" xr:uid="{00000000-0005-0000-0000-00000C670000}"/>
    <cellStyle name="Vírgula 2 6 3 3 6 2" xfId="44539" xr:uid="{00000000-0005-0000-0000-00000D670000}"/>
    <cellStyle name="Vírgula 2 6 3 3 7" xfId="15184" xr:uid="{00000000-0005-0000-0000-00000E670000}"/>
    <cellStyle name="Vírgula 2 6 3 3 8" xfId="21095" xr:uid="{00000000-0005-0000-0000-00000F670000}"/>
    <cellStyle name="Vírgula 2 6 3 3 9" xfId="23109" xr:uid="{00000000-0005-0000-0000-000010670000}"/>
    <cellStyle name="Vírgula 2 6 3 4" xfId="1542" xr:uid="{00000000-0005-0000-0000-000011670000}"/>
    <cellStyle name="Vírgula 2 6 3 4 10" xfId="36734" xr:uid="{00000000-0005-0000-0000-000012670000}"/>
    <cellStyle name="Vírgula 2 6 3 4 11" xfId="47093" xr:uid="{00000000-0005-0000-0000-000013670000}"/>
    <cellStyle name="Vírgula 2 6 3 4 12" xfId="55019" xr:uid="{00000000-0005-0000-0000-000014670000}"/>
    <cellStyle name="Vírgula 2 6 3 4 13" xfId="3583" xr:uid="{00000000-0005-0000-0000-000015670000}"/>
    <cellStyle name="Vírgula 2 6 3 4 2" xfId="2413" xr:uid="{00000000-0005-0000-0000-000016670000}"/>
    <cellStyle name="Vírgula 2 6 3 4 2 10" xfId="47964" xr:uid="{00000000-0005-0000-0000-000017670000}"/>
    <cellStyle name="Vírgula 2 6 3 4 2 11" xfId="55890" xr:uid="{00000000-0005-0000-0000-000018670000}"/>
    <cellStyle name="Vírgula 2 6 3 4 2 12" xfId="3584" xr:uid="{00000000-0005-0000-0000-000019670000}"/>
    <cellStyle name="Vírgula 2 6 3 4 2 2" xfId="9263" xr:uid="{00000000-0005-0000-0000-00001A670000}"/>
    <cellStyle name="Vírgula 2 6 3 4 2 2 2" xfId="17263" xr:uid="{00000000-0005-0000-0000-00001B670000}"/>
    <cellStyle name="Vírgula 2 6 3 4 2 2 2 2" xfId="34564" xr:uid="{00000000-0005-0000-0000-00001C670000}"/>
    <cellStyle name="Vírgula 2 6 3 4 2 2 3" xfId="20185" xr:uid="{00000000-0005-0000-0000-00001D670000}"/>
    <cellStyle name="Vírgula 2 6 3 4 2 2 4" xfId="29062" xr:uid="{00000000-0005-0000-0000-00001E670000}"/>
    <cellStyle name="Vírgula 2 6 3 4 2 2 5" xfId="42256" xr:uid="{00000000-0005-0000-0000-00001F670000}"/>
    <cellStyle name="Vírgula 2 6 3 4 2 2 6" xfId="50163" xr:uid="{00000000-0005-0000-0000-000020670000}"/>
    <cellStyle name="Vírgula 2 6 3 4 2 3" xfId="7064" xr:uid="{00000000-0005-0000-0000-000021670000}"/>
    <cellStyle name="Vírgula 2 6 3 4 2 3 2" xfId="11864" xr:uid="{00000000-0005-0000-0000-000022670000}"/>
    <cellStyle name="Vírgula 2 6 3 4 2 3 3" xfId="31813" xr:uid="{00000000-0005-0000-0000-000023670000}"/>
    <cellStyle name="Vírgula 2 6 3 4 2 3 4" xfId="45557" xr:uid="{00000000-0005-0000-0000-000024670000}"/>
    <cellStyle name="Vírgula 2 6 3 4 2 4" xfId="15187" xr:uid="{00000000-0005-0000-0000-000025670000}"/>
    <cellStyle name="Vírgula 2 6 3 4 2 4 2" xfId="9388" xr:uid="{00000000-0005-0000-0000-000026670000}"/>
    <cellStyle name="Vírgula 2 6 3 4 2 5" xfId="10036" xr:uid="{00000000-0005-0000-0000-000027670000}"/>
    <cellStyle name="Vírgula 2 6 3 4 2 5 2" xfId="18443" xr:uid="{00000000-0005-0000-0000-000028670000}"/>
    <cellStyle name="Vírgula 2 6 3 4 2 6" xfId="21098" xr:uid="{00000000-0005-0000-0000-000029670000}"/>
    <cellStyle name="Vírgula 2 6 3 4 2 7" xfId="23112" xr:uid="{00000000-0005-0000-0000-00002A670000}"/>
    <cellStyle name="Vírgula 2 6 3 4 2 8" xfId="26311" xr:uid="{00000000-0005-0000-0000-00002B670000}"/>
    <cellStyle name="Vírgula 2 6 3 4 2 9" xfId="38634" xr:uid="{00000000-0005-0000-0000-00002C670000}"/>
    <cellStyle name="Vírgula 2 6 3 4 3" xfId="8392" xr:uid="{00000000-0005-0000-0000-00002D670000}"/>
    <cellStyle name="Vírgula 2 6 3 4 3 2" xfId="12236" xr:uid="{00000000-0005-0000-0000-00002E670000}"/>
    <cellStyle name="Vírgula 2 6 3 4 3 2 2" xfId="34563" xr:uid="{00000000-0005-0000-0000-00002F670000}"/>
    <cellStyle name="Vírgula 2 6 3 4 3 2 3" xfId="42255" xr:uid="{00000000-0005-0000-0000-000030670000}"/>
    <cellStyle name="Vírgula 2 6 3 4 3 2 4" xfId="53120" xr:uid="{00000000-0005-0000-0000-000031670000}"/>
    <cellStyle name="Vírgula 2 6 3 4 3 3" xfId="9657" xr:uid="{00000000-0005-0000-0000-000032670000}"/>
    <cellStyle name="Vírgula 2 6 3 4 3 3 2" xfId="19314" xr:uid="{00000000-0005-0000-0000-000033670000}"/>
    <cellStyle name="Vírgula 2 6 3 4 3 4" xfId="29061" xr:uid="{00000000-0005-0000-0000-000034670000}"/>
    <cellStyle name="Vírgula 2 6 3 4 3 5" xfId="38633" xr:uid="{00000000-0005-0000-0000-000035670000}"/>
    <cellStyle name="Vírgula 2 6 3 4 3 6" xfId="49292" xr:uid="{00000000-0005-0000-0000-000036670000}"/>
    <cellStyle name="Vírgula 2 6 3 4 3 7" xfId="50483" xr:uid="{00000000-0005-0000-0000-000037670000}"/>
    <cellStyle name="Vírgula 2 6 3 4 4" xfId="6193" xr:uid="{00000000-0005-0000-0000-000038670000}"/>
    <cellStyle name="Vírgula 2 6 3 4 4 2" xfId="12716" xr:uid="{00000000-0005-0000-0000-000039670000}"/>
    <cellStyle name="Vírgula 2 6 3 4 4 3" xfId="31812" xr:uid="{00000000-0005-0000-0000-00003A670000}"/>
    <cellStyle name="Vírgula 2 6 3 4 4 4" xfId="40605" xr:uid="{00000000-0005-0000-0000-00003B670000}"/>
    <cellStyle name="Vírgula 2 6 3 4 4 5" xfId="52071" xr:uid="{00000000-0005-0000-0000-00003C670000}"/>
    <cellStyle name="Vírgula 2 6 3 4 5" xfId="13709" xr:uid="{00000000-0005-0000-0000-00003D670000}"/>
    <cellStyle name="Vírgula 2 6 3 4 5 2" xfId="44686" xr:uid="{00000000-0005-0000-0000-00003E670000}"/>
    <cellStyle name="Vírgula 2 6 3 4 6" xfId="15186" xr:uid="{00000000-0005-0000-0000-00003F670000}"/>
    <cellStyle name="Vírgula 2 6 3 4 6 2" xfId="17798" xr:uid="{00000000-0005-0000-0000-000040670000}"/>
    <cellStyle name="Vírgula 2 6 3 4 7" xfId="21097" xr:uid="{00000000-0005-0000-0000-000041670000}"/>
    <cellStyle name="Vírgula 2 6 3 4 8" xfId="23111" xr:uid="{00000000-0005-0000-0000-000042670000}"/>
    <cellStyle name="Vírgula 2 6 3 4 9" xfId="26310" xr:uid="{00000000-0005-0000-0000-000043670000}"/>
    <cellStyle name="Vírgula 2 6 3 5" xfId="862" xr:uid="{00000000-0005-0000-0000-000044670000}"/>
    <cellStyle name="Vírgula 2 6 3 5 10" xfId="46418" xr:uid="{00000000-0005-0000-0000-000045670000}"/>
    <cellStyle name="Vírgula 2 6 3 5 11" xfId="54350" xr:uid="{00000000-0005-0000-0000-000046670000}"/>
    <cellStyle name="Vírgula 2 6 3 5 12" xfId="3585" xr:uid="{00000000-0005-0000-0000-000047670000}"/>
    <cellStyle name="Vírgula 2 6 3 5 2" xfId="7789" xr:uid="{00000000-0005-0000-0000-000048670000}"/>
    <cellStyle name="Vírgula 2 6 3 5 2 2" xfId="17264" xr:uid="{00000000-0005-0000-0000-000049670000}"/>
    <cellStyle name="Vírgula 2 6 3 5 2 2 2" xfId="34565" xr:uid="{00000000-0005-0000-0000-00004A670000}"/>
    <cellStyle name="Vírgula 2 6 3 5 2 3" xfId="19582" xr:uid="{00000000-0005-0000-0000-00004B670000}"/>
    <cellStyle name="Vírgula 2 6 3 5 2 4" xfId="29063" xr:uid="{00000000-0005-0000-0000-00004C670000}"/>
    <cellStyle name="Vírgula 2 6 3 5 2 5" xfId="42257" xr:uid="{00000000-0005-0000-0000-00004D670000}"/>
    <cellStyle name="Vírgula 2 6 3 5 2 6" xfId="48689" xr:uid="{00000000-0005-0000-0000-00004E670000}"/>
    <cellStyle name="Vírgula 2 6 3 5 3" xfId="5522" xr:uid="{00000000-0005-0000-0000-00004F670000}"/>
    <cellStyle name="Vírgula 2 6 3 5 3 2" xfId="13286" xr:uid="{00000000-0005-0000-0000-000050670000}"/>
    <cellStyle name="Vírgula 2 6 3 5 3 3" xfId="31814" xr:uid="{00000000-0005-0000-0000-000051670000}"/>
    <cellStyle name="Vírgula 2 6 3 5 3 4" xfId="44083" xr:uid="{00000000-0005-0000-0000-000052670000}"/>
    <cellStyle name="Vírgula 2 6 3 5 4" xfId="15188" xr:uid="{00000000-0005-0000-0000-000053670000}"/>
    <cellStyle name="Vírgula 2 6 3 5 5" xfId="17979" xr:uid="{00000000-0005-0000-0000-000054670000}"/>
    <cellStyle name="Vírgula 2 6 3 5 6" xfId="21099" xr:uid="{00000000-0005-0000-0000-000055670000}"/>
    <cellStyle name="Vírgula 2 6 3 5 7" xfId="23113" xr:uid="{00000000-0005-0000-0000-000056670000}"/>
    <cellStyle name="Vírgula 2 6 3 5 8" xfId="26312" xr:uid="{00000000-0005-0000-0000-000057670000}"/>
    <cellStyle name="Vírgula 2 6 3 5 9" xfId="38635" xr:uid="{00000000-0005-0000-0000-000058670000}"/>
    <cellStyle name="Vírgula 2 6 3 6" xfId="1810" xr:uid="{00000000-0005-0000-0000-000059670000}"/>
    <cellStyle name="Vírgula 2 6 3 6 2" xfId="8660" xr:uid="{00000000-0005-0000-0000-00005A670000}"/>
    <cellStyle name="Vírgula 2 6 3 6 2 2" xfId="34558" xr:uid="{00000000-0005-0000-0000-00005B670000}"/>
    <cellStyle name="Vírgula 2 6 3 6 2 3" xfId="29056" xr:uid="{00000000-0005-0000-0000-00005C670000}"/>
    <cellStyle name="Vírgula 2 6 3 6 2 4" xfId="42250" xr:uid="{00000000-0005-0000-0000-00005D670000}"/>
    <cellStyle name="Vírgula 2 6 3 6 2 5" xfId="49560" xr:uid="{00000000-0005-0000-0000-00005E670000}"/>
    <cellStyle name="Vírgula 2 6 3 6 3" xfId="16405" xr:uid="{00000000-0005-0000-0000-00005F670000}"/>
    <cellStyle name="Vírgula 2 6 3 6 3 2" xfId="31807" xr:uid="{00000000-0005-0000-0000-000060670000}"/>
    <cellStyle name="Vírgula 2 6 3 6 3 3" xfId="44954" xr:uid="{00000000-0005-0000-0000-000061670000}"/>
    <cellStyle name="Vírgula 2 6 3 6 4" xfId="18712" xr:uid="{00000000-0005-0000-0000-000062670000}"/>
    <cellStyle name="Vírgula 2 6 3 6 5" xfId="26305" xr:uid="{00000000-0005-0000-0000-000063670000}"/>
    <cellStyle name="Vírgula 2 6 3 6 6" xfId="38628" xr:uid="{00000000-0005-0000-0000-000064670000}"/>
    <cellStyle name="Vírgula 2 6 3 6 7" xfId="47361" xr:uid="{00000000-0005-0000-0000-000065670000}"/>
    <cellStyle name="Vírgula 2 6 3 6 8" xfId="55287" xr:uid="{00000000-0005-0000-0000-000066670000}"/>
    <cellStyle name="Vírgula 2 6 3 6 9" xfId="6461" xr:uid="{00000000-0005-0000-0000-000067670000}"/>
    <cellStyle name="Vírgula 2 6 3 7" xfId="7161" xr:uid="{00000000-0005-0000-0000-000068670000}"/>
    <cellStyle name="Vírgula 2 6 3 7 2" xfId="11238" xr:uid="{00000000-0005-0000-0000-000069670000}"/>
    <cellStyle name="Vírgula 2 6 3 7 2 2" xfId="33067" xr:uid="{00000000-0005-0000-0000-00006A670000}"/>
    <cellStyle name="Vírgula 2 6 3 7 2 3" xfId="40759" xr:uid="{00000000-0005-0000-0000-00006B670000}"/>
    <cellStyle name="Vírgula 2 6 3 7 2 4" xfId="52220" xr:uid="{00000000-0005-0000-0000-00006C670000}"/>
    <cellStyle name="Vírgula 2 6 3 7 3" xfId="27565" xr:uid="{00000000-0005-0000-0000-00006D670000}"/>
    <cellStyle name="Vírgula 2 6 3 7 4" xfId="36888" xr:uid="{00000000-0005-0000-0000-00006E670000}"/>
    <cellStyle name="Vírgula 2 6 3 7 5" xfId="48061" xr:uid="{00000000-0005-0000-0000-00006F670000}"/>
    <cellStyle name="Vírgula 2 6 3 8" xfId="4814" xr:uid="{00000000-0005-0000-0000-000070670000}"/>
    <cellStyle name="Vírgula 2 6 3 8 2" xfId="9411" xr:uid="{00000000-0005-0000-0000-000071670000}"/>
    <cellStyle name="Vírgula 2 6 3 8 2 2" xfId="50202" xr:uid="{00000000-0005-0000-0000-000072670000}"/>
    <cellStyle name="Vírgula 2 6 3 8 3" xfId="30316" xr:uid="{00000000-0005-0000-0000-000073670000}"/>
    <cellStyle name="Vírgula 2 6 3 8 4" xfId="40002" xr:uid="{00000000-0005-0000-0000-000074670000}"/>
    <cellStyle name="Vírgula 2 6 3 8 5" xfId="50973" xr:uid="{00000000-0005-0000-0000-000075670000}"/>
    <cellStyle name="Vírgula 2 6 3 9" xfId="10421" xr:uid="{00000000-0005-0000-0000-000076670000}"/>
    <cellStyle name="Vírgula 2 6 3 9 2" xfId="13424" xr:uid="{00000000-0005-0000-0000-000077670000}"/>
    <cellStyle name="Vírgula 2 6 3 9 3" xfId="43453" xr:uid="{00000000-0005-0000-0000-000078670000}"/>
    <cellStyle name="Vírgula 2 6 3 9 4" xfId="50949" xr:uid="{00000000-0005-0000-0000-000079670000}"/>
    <cellStyle name="Vírgula 2 6 4" xfId="289" xr:uid="{00000000-0005-0000-0000-00007A670000}"/>
    <cellStyle name="Vírgula 2 6 4 10" xfId="15189" xr:uid="{00000000-0005-0000-0000-00007B670000}"/>
    <cellStyle name="Vírgula 2 6 4 11" xfId="21100" xr:uid="{00000000-0005-0000-0000-00007C670000}"/>
    <cellStyle name="Vírgula 2 6 4 12" xfId="23114" xr:uid="{00000000-0005-0000-0000-00007D670000}"/>
    <cellStyle name="Vírgula 2 6 4 13" xfId="24571" xr:uid="{00000000-0005-0000-0000-00007E670000}"/>
    <cellStyle name="Vírgula 2 6 4 14" xfId="36136" xr:uid="{00000000-0005-0000-0000-00007F670000}"/>
    <cellStyle name="Vírgula 2 6 4 15" xfId="45846" xr:uid="{00000000-0005-0000-0000-000080670000}"/>
    <cellStyle name="Vírgula 2 6 4 16" xfId="53779" xr:uid="{00000000-0005-0000-0000-000081670000}"/>
    <cellStyle name="Vírgula 2 6 4 17" xfId="3586" xr:uid="{00000000-0005-0000-0000-000082670000}"/>
    <cellStyle name="Vírgula 2 6 4 2" xfId="570" xr:uid="{00000000-0005-0000-0000-000083670000}"/>
    <cellStyle name="Vírgula 2 6 4 2 10" xfId="24847" xr:uid="{00000000-0005-0000-0000-000084670000}"/>
    <cellStyle name="Vírgula 2 6 4 2 11" xfId="36412" xr:uid="{00000000-0005-0000-0000-000085670000}"/>
    <cellStyle name="Vírgula 2 6 4 2 12" xfId="46126" xr:uid="{00000000-0005-0000-0000-000086670000}"/>
    <cellStyle name="Vírgula 2 6 4 2 13" xfId="54058" xr:uid="{00000000-0005-0000-0000-000087670000}"/>
    <cellStyle name="Vírgula 2 6 4 2 14" xfId="3587" xr:uid="{00000000-0005-0000-0000-000088670000}"/>
    <cellStyle name="Vírgula 2 6 4 2 2" xfId="1216" xr:uid="{00000000-0005-0000-0000-000089670000}"/>
    <cellStyle name="Vírgula 2 6 4 2 2 10" xfId="46772" xr:uid="{00000000-0005-0000-0000-00008A670000}"/>
    <cellStyle name="Vírgula 2 6 4 2 2 11" xfId="54704" xr:uid="{00000000-0005-0000-0000-00008B670000}"/>
    <cellStyle name="Vírgula 2 6 4 2 2 12" xfId="3588" xr:uid="{00000000-0005-0000-0000-00008C670000}"/>
    <cellStyle name="Vírgula 2 6 4 2 2 2" xfId="8131" xr:uid="{00000000-0005-0000-0000-00008D670000}"/>
    <cellStyle name="Vírgula 2 6 4 2 2 2 2" xfId="17265" xr:uid="{00000000-0005-0000-0000-00008E670000}"/>
    <cellStyle name="Vírgula 2 6 4 2 2 2 2 2" xfId="34568" xr:uid="{00000000-0005-0000-0000-00008F670000}"/>
    <cellStyle name="Vírgula 2 6 4 2 2 2 3" xfId="19924" xr:uid="{00000000-0005-0000-0000-000090670000}"/>
    <cellStyle name="Vírgula 2 6 4 2 2 2 4" xfId="29066" xr:uid="{00000000-0005-0000-0000-000091670000}"/>
    <cellStyle name="Vírgula 2 6 4 2 2 2 5" xfId="42260" xr:uid="{00000000-0005-0000-0000-000092670000}"/>
    <cellStyle name="Vírgula 2 6 4 2 2 2 6" xfId="49031" xr:uid="{00000000-0005-0000-0000-000093670000}"/>
    <cellStyle name="Vírgula 2 6 4 2 2 3" xfId="5876" xr:uid="{00000000-0005-0000-0000-000094670000}"/>
    <cellStyle name="Vírgula 2 6 4 2 2 3 2" xfId="12994" xr:uid="{00000000-0005-0000-0000-000095670000}"/>
    <cellStyle name="Vírgula 2 6 4 2 2 3 3" xfId="31817" xr:uid="{00000000-0005-0000-0000-000096670000}"/>
    <cellStyle name="Vírgula 2 6 4 2 2 3 4" xfId="44425" xr:uid="{00000000-0005-0000-0000-000097670000}"/>
    <cellStyle name="Vírgula 2 6 4 2 2 4" xfId="15191" xr:uid="{00000000-0005-0000-0000-000098670000}"/>
    <cellStyle name="Vírgula 2 6 4 2 2 5" xfId="18182" xr:uid="{00000000-0005-0000-0000-000099670000}"/>
    <cellStyle name="Vírgula 2 6 4 2 2 6" xfId="21102" xr:uid="{00000000-0005-0000-0000-00009A670000}"/>
    <cellStyle name="Vírgula 2 6 4 2 2 7" xfId="23116" xr:uid="{00000000-0005-0000-0000-00009B670000}"/>
    <cellStyle name="Vírgula 2 6 4 2 2 8" xfId="26315" xr:uid="{00000000-0005-0000-0000-00009C670000}"/>
    <cellStyle name="Vírgula 2 6 4 2 2 9" xfId="38638" xr:uid="{00000000-0005-0000-0000-00009D670000}"/>
    <cellStyle name="Vírgula 2 6 4 2 3" xfId="2152" xr:uid="{00000000-0005-0000-0000-00009E670000}"/>
    <cellStyle name="Vírgula 2 6 4 2 3 2" xfId="9002" xr:uid="{00000000-0005-0000-0000-00009F670000}"/>
    <cellStyle name="Vírgula 2 6 4 2 3 2 2" xfId="34567" xr:uid="{00000000-0005-0000-0000-0000A0670000}"/>
    <cellStyle name="Vírgula 2 6 4 2 3 2 3" xfId="29065" xr:uid="{00000000-0005-0000-0000-0000A1670000}"/>
    <cellStyle name="Vírgula 2 6 4 2 3 2 4" xfId="42259" xr:uid="{00000000-0005-0000-0000-0000A2670000}"/>
    <cellStyle name="Vírgula 2 6 4 2 3 2 5" xfId="49902" xr:uid="{00000000-0005-0000-0000-0000A3670000}"/>
    <cellStyle name="Vírgula 2 6 4 2 3 3" xfId="16656" xr:uid="{00000000-0005-0000-0000-0000A4670000}"/>
    <cellStyle name="Vírgula 2 6 4 2 3 3 2" xfId="31816" xr:uid="{00000000-0005-0000-0000-0000A5670000}"/>
    <cellStyle name="Vírgula 2 6 4 2 3 3 3" xfId="45296" xr:uid="{00000000-0005-0000-0000-0000A6670000}"/>
    <cellStyle name="Vírgula 2 6 4 2 3 4" xfId="19054" xr:uid="{00000000-0005-0000-0000-0000A7670000}"/>
    <cellStyle name="Vírgula 2 6 4 2 3 5" xfId="26314" xr:uid="{00000000-0005-0000-0000-0000A8670000}"/>
    <cellStyle name="Vírgula 2 6 4 2 3 6" xfId="38637" xr:uid="{00000000-0005-0000-0000-0000A9670000}"/>
    <cellStyle name="Vírgula 2 6 4 2 3 7" xfId="47703" xr:uid="{00000000-0005-0000-0000-0000AA670000}"/>
    <cellStyle name="Vírgula 2 6 4 2 3 8" xfId="55629" xr:uid="{00000000-0005-0000-0000-0000AB670000}"/>
    <cellStyle name="Vírgula 2 6 4 2 3 9" xfId="6803" xr:uid="{00000000-0005-0000-0000-0000AC670000}"/>
    <cellStyle name="Vírgula 2 6 4 2 4" xfId="7504" xr:uid="{00000000-0005-0000-0000-0000AD670000}"/>
    <cellStyle name="Vírgula 2 6 4 2 4 2" xfId="11580" xr:uid="{00000000-0005-0000-0000-0000AE670000}"/>
    <cellStyle name="Vírgula 2 6 4 2 4 2 2" xfId="33409" xr:uid="{00000000-0005-0000-0000-0000AF670000}"/>
    <cellStyle name="Vírgula 2 6 4 2 4 2 3" xfId="41101" xr:uid="{00000000-0005-0000-0000-0000B0670000}"/>
    <cellStyle name="Vírgula 2 6 4 2 4 2 4" xfId="52562" xr:uid="{00000000-0005-0000-0000-0000B1670000}"/>
    <cellStyle name="Vírgula 2 6 4 2 4 3" xfId="27907" xr:uid="{00000000-0005-0000-0000-0000B2670000}"/>
    <cellStyle name="Vírgula 2 6 4 2 4 4" xfId="37230" xr:uid="{00000000-0005-0000-0000-0000B3670000}"/>
    <cellStyle name="Vírgula 2 6 4 2 4 5" xfId="48404" xr:uid="{00000000-0005-0000-0000-0000B4670000}"/>
    <cellStyle name="Vírgula 2 6 4 2 5" xfId="5230" xr:uid="{00000000-0005-0000-0000-0000B5670000}"/>
    <cellStyle name="Vírgula 2 6 4 2 5 2" xfId="30658" xr:uid="{00000000-0005-0000-0000-0000B6670000}"/>
    <cellStyle name="Vírgula 2 6 4 2 5 3" xfId="40344" xr:uid="{00000000-0005-0000-0000-0000B7670000}"/>
    <cellStyle name="Vírgula 2 6 4 2 5 4" xfId="51815" xr:uid="{00000000-0005-0000-0000-0000B8670000}"/>
    <cellStyle name="Vírgula 2 6 4 2 6" xfId="14051" xr:uid="{00000000-0005-0000-0000-0000B9670000}"/>
    <cellStyle name="Vírgula 2 6 4 2 6 2" xfId="43798" xr:uid="{00000000-0005-0000-0000-0000BA670000}"/>
    <cellStyle name="Vírgula 2 6 4 2 7" xfId="15190" xr:uid="{00000000-0005-0000-0000-0000BB670000}"/>
    <cellStyle name="Vírgula 2 6 4 2 8" xfId="21101" xr:uid="{00000000-0005-0000-0000-0000BC670000}"/>
    <cellStyle name="Vírgula 2 6 4 2 9" xfId="23115" xr:uid="{00000000-0005-0000-0000-0000BD670000}"/>
    <cellStyle name="Vírgula 2 6 4 3" xfId="1485" xr:uid="{00000000-0005-0000-0000-0000BE670000}"/>
    <cellStyle name="Vírgula 2 6 4 3 10" xfId="25123" xr:uid="{00000000-0005-0000-0000-0000BF670000}"/>
    <cellStyle name="Vírgula 2 6 4 3 11" xfId="36688" xr:uid="{00000000-0005-0000-0000-0000C0670000}"/>
    <cellStyle name="Vírgula 2 6 4 3 12" xfId="47041" xr:uid="{00000000-0005-0000-0000-0000C1670000}"/>
    <cellStyle name="Vírgula 2 6 4 3 13" xfId="54973" xr:uid="{00000000-0005-0000-0000-0000C2670000}"/>
    <cellStyle name="Vírgula 2 6 4 3 14" xfId="3589" xr:uid="{00000000-0005-0000-0000-0000C3670000}"/>
    <cellStyle name="Vírgula 2 6 4 3 2" xfId="2380" xr:uid="{00000000-0005-0000-0000-0000C4670000}"/>
    <cellStyle name="Vírgula 2 6 4 3 2 10" xfId="47931" xr:uid="{00000000-0005-0000-0000-0000C5670000}"/>
    <cellStyle name="Vírgula 2 6 4 3 2 11" xfId="55857" xr:uid="{00000000-0005-0000-0000-0000C6670000}"/>
    <cellStyle name="Vírgula 2 6 4 3 2 12" xfId="3590" xr:uid="{00000000-0005-0000-0000-0000C7670000}"/>
    <cellStyle name="Vírgula 2 6 4 3 2 2" xfId="9230" xr:uid="{00000000-0005-0000-0000-0000C8670000}"/>
    <cellStyle name="Vírgula 2 6 4 3 2 2 2" xfId="17266" xr:uid="{00000000-0005-0000-0000-0000C9670000}"/>
    <cellStyle name="Vírgula 2 6 4 3 2 2 2 2" xfId="34570" xr:uid="{00000000-0005-0000-0000-0000CA670000}"/>
    <cellStyle name="Vírgula 2 6 4 3 2 2 3" xfId="20152" xr:uid="{00000000-0005-0000-0000-0000CB670000}"/>
    <cellStyle name="Vírgula 2 6 4 3 2 2 4" xfId="29068" xr:uid="{00000000-0005-0000-0000-0000CC670000}"/>
    <cellStyle name="Vírgula 2 6 4 3 2 2 5" xfId="42262" xr:uid="{00000000-0005-0000-0000-0000CD670000}"/>
    <cellStyle name="Vírgula 2 6 4 3 2 2 6" xfId="50130" xr:uid="{00000000-0005-0000-0000-0000CE670000}"/>
    <cellStyle name="Vírgula 2 6 4 3 2 3" xfId="7031" xr:uid="{00000000-0005-0000-0000-0000CF670000}"/>
    <cellStyle name="Vírgula 2 6 4 3 2 3 2" xfId="13022" xr:uid="{00000000-0005-0000-0000-0000D0670000}"/>
    <cellStyle name="Vírgula 2 6 4 3 2 3 3" xfId="31819" xr:uid="{00000000-0005-0000-0000-0000D1670000}"/>
    <cellStyle name="Vírgula 2 6 4 3 2 3 4" xfId="45524" xr:uid="{00000000-0005-0000-0000-0000D2670000}"/>
    <cellStyle name="Vírgula 2 6 4 3 2 4" xfId="15193" xr:uid="{00000000-0005-0000-0000-0000D3670000}"/>
    <cellStyle name="Vírgula 2 6 4 3 2 5" xfId="18410" xr:uid="{00000000-0005-0000-0000-0000D4670000}"/>
    <cellStyle name="Vírgula 2 6 4 3 2 6" xfId="21104" xr:uid="{00000000-0005-0000-0000-0000D5670000}"/>
    <cellStyle name="Vírgula 2 6 4 3 2 7" xfId="23118" xr:uid="{00000000-0005-0000-0000-0000D6670000}"/>
    <cellStyle name="Vírgula 2 6 4 3 2 8" xfId="26317" xr:uid="{00000000-0005-0000-0000-0000D7670000}"/>
    <cellStyle name="Vírgula 2 6 4 3 2 9" xfId="38640" xr:uid="{00000000-0005-0000-0000-0000D8670000}"/>
    <cellStyle name="Vírgula 2 6 4 3 3" xfId="8359" xr:uid="{00000000-0005-0000-0000-0000D9670000}"/>
    <cellStyle name="Vírgula 2 6 4 3 3 2" xfId="12238" xr:uid="{00000000-0005-0000-0000-0000DA670000}"/>
    <cellStyle name="Vírgula 2 6 4 3 3 2 2" xfId="34569" xr:uid="{00000000-0005-0000-0000-0000DB670000}"/>
    <cellStyle name="Vírgula 2 6 4 3 3 2 3" xfId="29067" xr:uid="{00000000-0005-0000-0000-0000DC670000}"/>
    <cellStyle name="Vírgula 2 6 4 3 3 2 4" xfId="42261" xr:uid="{00000000-0005-0000-0000-0000DD670000}"/>
    <cellStyle name="Vírgula 2 6 4 3 3 2 5" xfId="53122" xr:uid="{00000000-0005-0000-0000-0000DE670000}"/>
    <cellStyle name="Vírgula 2 6 4 3 3 3" xfId="10034" xr:uid="{00000000-0005-0000-0000-0000DF670000}"/>
    <cellStyle name="Vírgula 2 6 4 3 3 3 2" xfId="31818" xr:uid="{00000000-0005-0000-0000-0000E0670000}"/>
    <cellStyle name="Vírgula 2 6 4 3 3 4" xfId="19282" xr:uid="{00000000-0005-0000-0000-0000E1670000}"/>
    <cellStyle name="Vírgula 2 6 4 3 3 5" xfId="26316" xr:uid="{00000000-0005-0000-0000-0000E2670000}"/>
    <cellStyle name="Vírgula 2 6 4 3 3 6" xfId="38639" xr:uid="{00000000-0005-0000-0000-0000E3670000}"/>
    <cellStyle name="Vírgula 2 6 4 3 3 7" xfId="49259" xr:uid="{00000000-0005-0000-0000-0000E4670000}"/>
    <cellStyle name="Vírgula 2 6 4 3 4" xfId="6145" xr:uid="{00000000-0005-0000-0000-0000E5670000}"/>
    <cellStyle name="Vírgula 2 6 4 3 4 2" xfId="11808" xr:uid="{00000000-0005-0000-0000-0000E6670000}"/>
    <cellStyle name="Vírgula 2 6 4 3 4 2 2" xfId="33637" xr:uid="{00000000-0005-0000-0000-0000E7670000}"/>
    <cellStyle name="Vírgula 2 6 4 3 4 2 3" xfId="41329" xr:uid="{00000000-0005-0000-0000-0000E8670000}"/>
    <cellStyle name="Vírgula 2 6 4 3 4 2 4" xfId="52790" xr:uid="{00000000-0005-0000-0000-0000E9670000}"/>
    <cellStyle name="Vírgula 2 6 4 3 4 3" xfId="28135" xr:uid="{00000000-0005-0000-0000-0000EA670000}"/>
    <cellStyle name="Vírgula 2 6 4 3 4 4" xfId="37458" xr:uid="{00000000-0005-0000-0000-0000EB670000}"/>
    <cellStyle name="Vírgula 2 6 4 3 4 5" xfId="50508" xr:uid="{00000000-0005-0000-0000-0000EC670000}"/>
    <cellStyle name="Vírgula 2 6 4 3 5" xfId="11064" xr:uid="{00000000-0005-0000-0000-0000ED670000}"/>
    <cellStyle name="Vírgula 2 6 4 3 5 2" xfId="30886" xr:uid="{00000000-0005-0000-0000-0000EE670000}"/>
    <cellStyle name="Vírgula 2 6 4 3 5 3" xfId="40572" xr:uid="{00000000-0005-0000-0000-0000EF670000}"/>
    <cellStyle name="Vírgula 2 6 4 3 5 4" xfId="52043" xr:uid="{00000000-0005-0000-0000-0000F0670000}"/>
    <cellStyle name="Vírgula 2 6 4 3 6" xfId="14279" xr:uid="{00000000-0005-0000-0000-0000F1670000}"/>
    <cellStyle name="Vírgula 2 6 4 3 6 2" xfId="44653" xr:uid="{00000000-0005-0000-0000-0000F2670000}"/>
    <cellStyle name="Vírgula 2 6 4 3 7" xfId="15192" xr:uid="{00000000-0005-0000-0000-0000F3670000}"/>
    <cellStyle name="Vírgula 2 6 4 3 8" xfId="21103" xr:uid="{00000000-0005-0000-0000-0000F4670000}"/>
    <cellStyle name="Vírgula 2 6 4 3 9" xfId="23117" xr:uid="{00000000-0005-0000-0000-0000F5670000}"/>
    <cellStyle name="Vírgula 2 6 4 4" xfId="976" xr:uid="{00000000-0005-0000-0000-0000F6670000}"/>
    <cellStyle name="Vírgula 2 6 4 4 10" xfId="46532" xr:uid="{00000000-0005-0000-0000-0000F7670000}"/>
    <cellStyle name="Vírgula 2 6 4 4 11" xfId="54464" xr:uid="{00000000-0005-0000-0000-0000F8670000}"/>
    <cellStyle name="Vírgula 2 6 4 4 12" xfId="3591" xr:uid="{00000000-0005-0000-0000-0000F9670000}"/>
    <cellStyle name="Vírgula 2 6 4 4 2" xfId="7903" xr:uid="{00000000-0005-0000-0000-0000FA670000}"/>
    <cellStyle name="Vírgula 2 6 4 4 2 2" xfId="10393" xr:uid="{00000000-0005-0000-0000-0000FB670000}"/>
    <cellStyle name="Vírgula 2 6 4 4 2 2 2" xfId="34571" xr:uid="{00000000-0005-0000-0000-0000FC670000}"/>
    <cellStyle name="Vírgula 2 6 4 4 2 3" xfId="12941" xr:uid="{00000000-0005-0000-0000-0000FD670000}"/>
    <cellStyle name="Vírgula 2 6 4 4 2 4" xfId="19696" xr:uid="{00000000-0005-0000-0000-0000FE670000}"/>
    <cellStyle name="Vírgula 2 6 4 4 2 5" xfId="29069" xr:uid="{00000000-0005-0000-0000-0000FF670000}"/>
    <cellStyle name="Vírgula 2 6 4 4 2 6" xfId="42263" xr:uid="{00000000-0005-0000-0000-000000680000}"/>
    <cellStyle name="Vírgula 2 6 4 4 2 7" xfId="48803" xr:uid="{00000000-0005-0000-0000-000001680000}"/>
    <cellStyle name="Vírgula 2 6 4 4 3" xfId="5636" xr:uid="{00000000-0005-0000-0000-000002680000}"/>
    <cellStyle name="Vírgula 2 6 4 4 3 2" xfId="10628" xr:uid="{00000000-0005-0000-0000-000003680000}"/>
    <cellStyle name="Vírgula 2 6 4 4 3 3" xfId="31820" xr:uid="{00000000-0005-0000-0000-000004680000}"/>
    <cellStyle name="Vírgula 2 6 4 4 3 4" xfId="44197" xr:uid="{00000000-0005-0000-0000-000005680000}"/>
    <cellStyle name="Vírgula 2 6 4 4 4" xfId="13823" xr:uid="{00000000-0005-0000-0000-000006680000}"/>
    <cellStyle name="Vírgula 2 6 4 4 5" xfId="15194" xr:uid="{00000000-0005-0000-0000-000007680000}"/>
    <cellStyle name="Vírgula 2 6 4 4 6" xfId="21105" xr:uid="{00000000-0005-0000-0000-000008680000}"/>
    <cellStyle name="Vírgula 2 6 4 4 7" xfId="23119" xr:uid="{00000000-0005-0000-0000-000009680000}"/>
    <cellStyle name="Vírgula 2 6 4 4 8" xfId="26318" xr:uid="{00000000-0005-0000-0000-00000A680000}"/>
    <cellStyle name="Vírgula 2 6 4 4 9" xfId="38641" xr:uid="{00000000-0005-0000-0000-00000B680000}"/>
    <cellStyle name="Vírgula 2 6 4 5" xfId="1924" xr:uid="{00000000-0005-0000-0000-00000C680000}"/>
    <cellStyle name="Vírgula 2 6 4 5 10" xfId="47475" xr:uid="{00000000-0005-0000-0000-00000D680000}"/>
    <cellStyle name="Vírgula 2 6 4 5 11" xfId="55401" xr:uid="{00000000-0005-0000-0000-00000E680000}"/>
    <cellStyle name="Vírgula 2 6 4 5 12" xfId="3592" xr:uid="{00000000-0005-0000-0000-00000F680000}"/>
    <cellStyle name="Vírgula 2 6 4 5 2" xfId="8774" xr:uid="{00000000-0005-0000-0000-000010680000}"/>
    <cellStyle name="Vírgula 2 6 4 5 2 2" xfId="17267" xr:uid="{00000000-0005-0000-0000-000011680000}"/>
    <cellStyle name="Vírgula 2 6 4 5 2 2 2" xfId="34572" xr:uid="{00000000-0005-0000-0000-000012680000}"/>
    <cellStyle name="Vírgula 2 6 4 5 2 3" xfId="29070" xr:uid="{00000000-0005-0000-0000-000013680000}"/>
    <cellStyle name="Vírgula 2 6 4 5 2 4" xfId="42264" xr:uid="{00000000-0005-0000-0000-000014680000}"/>
    <cellStyle name="Vírgula 2 6 4 5 2 5" xfId="49674" xr:uid="{00000000-0005-0000-0000-000015680000}"/>
    <cellStyle name="Vírgula 2 6 4 5 3" xfId="6575" xr:uid="{00000000-0005-0000-0000-000016680000}"/>
    <cellStyle name="Vírgula 2 6 4 5 3 2" xfId="31821" xr:uid="{00000000-0005-0000-0000-000017680000}"/>
    <cellStyle name="Vírgula 2 6 4 5 3 3" xfId="45068" xr:uid="{00000000-0005-0000-0000-000018680000}"/>
    <cellStyle name="Vírgula 2 6 4 5 4" xfId="15195" xr:uid="{00000000-0005-0000-0000-000019680000}"/>
    <cellStyle name="Vírgula 2 6 4 5 5" xfId="18826" xr:uid="{00000000-0005-0000-0000-00001A680000}"/>
    <cellStyle name="Vírgula 2 6 4 5 6" xfId="21106" xr:uid="{00000000-0005-0000-0000-00001B680000}"/>
    <cellStyle name="Vírgula 2 6 4 5 7" xfId="23120" xr:uid="{00000000-0005-0000-0000-00001C680000}"/>
    <cellStyle name="Vírgula 2 6 4 5 8" xfId="26319" xr:uid="{00000000-0005-0000-0000-00001D680000}"/>
    <cellStyle name="Vírgula 2 6 4 5 9" xfId="38642" xr:uid="{00000000-0005-0000-0000-00001E680000}"/>
    <cellStyle name="Vírgula 2 6 4 6" xfId="7275" xr:uid="{00000000-0005-0000-0000-00001F680000}"/>
    <cellStyle name="Vírgula 2 6 4 6 2" xfId="12237" xr:uid="{00000000-0005-0000-0000-000020680000}"/>
    <cellStyle name="Vírgula 2 6 4 6 2 2" xfId="34566" xr:uid="{00000000-0005-0000-0000-000021680000}"/>
    <cellStyle name="Vírgula 2 6 4 6 2 3" xfId="29064" xr:uid="{00000000-0005-0000-0000-000022680000}"/>
    <cellStyle name="Vírgula 2 6 4 6 2 4" xfId="42258" xr:uid="{00000000-0005-0000-0000-000023680000}"/>
    <cellStyle name="Vírgula 2 6 4 6 2 5" xfId="53121" xr:uid="{00000000-0005-0000-0000-000024680000}"/>
    <cellStyle name="Vírgula 2 6 4 6 3" xfId="13123" xr:uid="{00000000-0005-0000-0000-000025680000}"/>
    <cellStyle name="Vírgula 2 6 4 6 3 2" xfId="31815" xr:uid="{00000000-0005-0000-0000-000026680000}"/>
    <cellStyle name="Vírgula 2 6 4 6 4" xfId="26313" xr:uid="{00000000-0005-0000-0000-000027680000}"/>
    <cellStyle name="Vírgula 2 6 4 6 5" xfId="38636" xr:uid="{00000000-0005-0000-0000-000028680000}"/>
    <cellStyle name="Vírgula 2 6 4 6 6" xfId="48175" xr:uid="{00000000-0005-0000-0000-000029680000}"/>
    <cellStyle name="Vírgula 2 6 4 7" xfId="4952" xr:uid="{00000000-0005-0000-0000-00002A680000}"/>
    <cellStyle name="Vírgula 2 6 4 7 2" xfId="11352" xr:uid="{00000000-0005-0000-0000-00002B680000}"/>
    <cellStyle name="Vírgula 2 6 4 7 2 2" xfId="33181" xr:uid="{00000000-0005-0000-0000-00002C680000}"/>
    <cellStyle name="Vírgula 2 6 4 7 2 3" xfId="40873" xr:uid="{00000000-0005-0000-0000-00002D680000}"/>
    <cellStyle name="Vírgula 2 6 4 7 2 4" xfId="52334" xr:uid="{00000000-0005-0000-0000-00002E680000}"/>
    <cellStyle name="Vírgula 2 6 4 7 3" xfId="27679" xr:uid="{00000000-0005-0000-0000-00002F680000}"/>
    <cellStyle name="Vírgula 2 6 4 7 4" xfId="37002" xr:uid="{00000000-0005-0000-0000-000030680000}"/>
    <cellStyle name="Vírgula 2 6 4 7 5" xfId="50447" xr:uid="{00000000-0005-0000-0000-000031680000}"/>
    <cellStyle name="Vírgula 2 6 4 8" xfId="10705" xr:uid="{00000000-0005-0000-0000-000032680000}"/>
    <cellStyle name="Vírgula 2 6 4 8 2" xfId="30430" xr:uid="{00000000-0005-0000-0000-000033680000}"/>
    <cellStyle name="Vírgula 2 6 4 8 3" xfId="40116" xr:uid="{00000000-0005-0000-0000-000034680000}"/>
    <cellStyle name="Vírgula 2 6 4 8 4" xfId="51587" xr:uid="{00000000-0005-0000-0000-000035680000}"/>
    <cellStyle name="Vírgula 2 6 4 9" xfId="13538" xr:uid="{00000000-0005-0000-0000-000036680000}"/>
    <cellStyle name="Vírgula 2 6 4 9 2" xfId="43567" xr:uid="{00000000-0005-0000-0000-000037680000}"/>
    <cellStyle name="Vírgula 2 6 5" xfId="363" xr:uid="{00000000-0005-0000-0000-000038680000}"/>
    <cellStyle name="Vírgula 2 6 5 10" xfId="23121" xr:uid="{00000000-0005-0000-0000-000039680000}"/>
    <cellStyle name="Vírgula 2 6 5 11" xfId="24364" xr:uid="{00000000-0005-0000-0000-00003A680000}"/>
    <cellStyle name="Vírgula 2 6 5 12" xfId="35941" xr:uid="{00000000-0005-0000-0000-00003B680000}"/>
    <cellStyle name="Vírgula 2 6 5 13" xfId="45919" xr:uid="{00000000-0005-0000-0000-00003C680000}"/>
    <cellStyle name="Vírgula 2 6 5 14" xfId="53851" xr:uid="{00000000-0005-0000-0000-00003D680000}"/>
    <cellStyle name="Vírgula 2 6 5 15" xfId="3593" xr:uid="{00000000-0005-0000-0000-00003E680000}"/>
    <cellStyle name="Vírgula 2 6 5 2" xfId="805" xr:uid="{00000000-0005-0000-0000-00003F680000}"/>
    <cellStyle name="Vírgula 2 6 5 2 10" xfId="46361" xr:uid="{00000000-0005-0000-0000-000040680000}"/>
    <cellStyle name="Vírgula 2 6 5 2 11" xfId="54293" xr:uid="{00000000-0005-0000-0000-000041680000}"/>
    <cellStyle name="Vírgula 2 6 5 2 12" xfId="3594" xr:uid="{00000000-0005-0000-0000-000042680000}"/>
    <cellStyle name="Vírgula 2 6 5 2 2" xfId="7732" xr:uid="{00000000-0005-0000-0000-000043680000}"/>
    <cellStyle name="Vírgula 2 6 5 2 2 2" xfId="9369" xr:uid="{00000000-0005-0000-0000-000044680000}"/>
    <cellStyle name="Vírgula 2 6 5 2 2 2 2" xfId="34574" xr:uid="{00000000-0005-0000-0000-000045680000}"/>
    <cellStyle name="Vírgula 2 6 5 2 2 3" xfId="13295" xr:uid="{00000000-0005-0000-0000-000046680000}"/>
    <cellStyle name="Vírgula 2 6 5 2 2 4" xfId="19525" xr:uid="{00000000-0005-0000-0000-000047680000}"/>
    <cellStyle name="Vírgula 2 6 5 2 2 5" xfId="29072" xr:uid="{00000000-0005-0000-0000-000048680000}"/>
    <cellStyle name="Vírgula 2 6 5 2 2 6" xfId="42266" xr:uid="{00000000-0005-0000-0000-000049680000}"/>
    <cellStyle name="Vírgula 2 6 5 2 2 7" xfId="48632" xr:uid="{00000000-0005-0000-0000-00004A680000}"/>
    <cellStyle name="Vírgula 2 6 5 2 3" xfId="5465" xr:uid="{00000000-0005-0000-0000-00004B680000}"/>
    <cellStyle name="Vírgula 2 6 5 2 3 2" xfId="10608" xr:uid="{00000000-0005-0000-0000-00004C680000}"/>
    <cellStyle name="Vírgula 2 6 5 2 3 3" xfId="31823" xr:uid="{00000000-0005-0000-0000-00004D680000}"/>
    <cellStyle name="Vírgula 2 6 5 2 3 4" xfId="44026" xr:uid="{00000000-0005-0000-0000-00004E680000}"/>
    <cellStyle name="Vírgula 2 6 5 2 4" xfId="13652" xr:uid="{00000000-0005-0000-0000-00004F680000}"/>
    <cellStyle name="Vírgula 2 6 5 2 5" xfId="15197" xr:uid="{00000000-0005-0000-0000-000050680000}"/>
    <cellStyle name="Vírgula 2 6 5 2 6" xfId="21108" xr:uid="{00000000-0005-0000-0000-000051680000}"/>
    <cellStyle name="Vírgula 2 6 5 2 7" xfId="23122" xr:uid="{00000000-0005-0000-0000-000052680000}"/>
    <cellStyle name="Vírgula 2 6 5 2 8" xfId="26321" xr:uid="{00000000-0005-0000-0000-000053680000}"/>
    <cellStyle name="Vírgula 2 6 5 2 9" xfId="38644" xr:uid="{00000000-0005-0000-0000-000054680000}"/>
    <cellStyle name="Vírgula 2 6 5 3" xfId="1753" xr:uid="{00000000-0005-0000-0000-000055680000}"/>
    <cellStyle name="Vírgula 2 6 5 3 10" xfId="47304" xr:uid="{00000000-0005-0000-0000-000056680000}"/>
    <cellStyle name="Vírgula 2 6 5 3 11" xfId="55230" xr:uid="{00000000-0005-0000-0000-000057680000}"/>
    <cellStyle name="Vírgula 2 6 5 3 12" xfId="3595" xr:uid="{00000000-0005-0000-0000-000058680000}"/>
    <cellStyle name="Vírgula 2 6 5 3 2" xfId="8603" xr:uid="{00000000-0005-0000-0000-000059680000}"/>
    <cellStyle name="Vírgula 2 6 5 3 2 2" xfId="17268" xr:uid="{00000000-0005-0000-0000-00005A680000}"/>
    <cellStyle name="Vírgula 2 6 5 3 2 2 2" xfId="34575" xr:uid="{00000000-0005-0000-0000-00005B680000}"/>
    <cellStyle name="Vírgula 2 6 5 3 2 3" xfId="29073" xr:uid="{00000000-0005-0000-0000-00005C680000}"/>
    <cellStyle name="Vírgula 2 6 5 3 2 4" xfId="42267" xr:uid="{00000000-0005-0000-0000-00005D680000}"/>
    <cellStyle name="Vírgula 2 6 5 3 2 5" xfId="49503" xr:uid="{00000000-0005-0000-0000-00005E680000}"/>
    <cellStyle name="Vírgula 2 6 5 3 3" xfId="6404" xr:uid="{00000000-0005-0000-0000-00005F680000}"/>
    <cellStyle name="Vírgula 2 6 5 3 3 2" xfId="31824" xr:uid="{00000000-0005-0000-0000-000060680000}"/>
    <cellStyle name="Vírgula 2 6 5 3 3 3" xfId="44897" xr:uid="{00000000-0005-0000-0000-000061680000}"/>
    <cellStyle name="Vírgula 2 6 5 3 4" xfId="15198" xr:uid="{00000000-0005-0000-0000-000062680000}"/>
    <cellStyle name="Vírgula 2 6 5 3 5" xfId="18655" xr:uid="{00000000-0005-0000-0000-000063680000}"/>
    <cellStyle name="Vírgula 2 6 5 3 6" xfId="21109" xr:uid="{00000000-0005-0000-0000-000064680000}"/>
    <cellStyle name="Vírgula 2 6 5 3 7" xfId="23123" xr:uid="{00000000-0005-0000-0000-000065680000}"/>
    <cellStyle name="Vírgula 2 6 5 3 8" xfId="26322" xr:uid="{00000000-0005-0000-0000-000066680000}"/>
    <cellStyle name="Vírgula 2 6 5 3 9" xfId="38645" xr:uid="{00000000-0005-0000-0000-000067680000}"/>
    <cellStyle name="Vírgula 2 6 5 4" xfId="7333" xr:uid="{00000000-0005-0000-0000-000068680000}"/>
    <cellStyle name="Vírgula 2 6 5 4 2" xfId="12239" xr:uid="{00000000-0005-0000-0000-000069680000}"/>
    <cellStyle name="Vírgula 2 6 5 4 2 2" xfId="34573" xr:uid="{00000000-0005-0000-0000-00006A680000}"/>
    <cellStyle name="Vírgula 2 6 5 4 2 3" xfId="29071" xr:uid="{00000000-0005-0000-0000-00006B680000}"/>
    <cellStyle name="Vírgula 2 6 5 4 2 4" xfId="42265" xr:uid="{00000000-0005-0000-0000-00006C680000}"/>
    <cellStyle name="Vírgula 2 6 5 4 2 5" xfId="53123" xr:uid="{00000000-0005-0000-0000-00006D680000}"/>
    <cellStyle name="Vírgula 2 6 5 4 3" xfId="9590" xr:uid="{00000000-0005-0000-0000-00006E680000}"/>
    <cellStyle name="Vírgula 2 6 5 4 3 2" xfId="31822" xr:uid="{00000000-0005-0000-0000-00006F680000}"/>
    <cellStyle name="Vírgula 2 6 5 4 4" xfId="26320" xr:uid="{00000000-0005-0000-0000-000070680000}"/>
    <cellStyle name="Vírgula 2 6 5 4 5" xfId="38643" xr:uid="{00000000-0005-0000-0000-000071680000}"/>
    <cellStyle name="Vírgula 2 6 5 4 6" xfId="48233" xr:uid="{00000000-0005-0000-0000-000072680000}"/>
    <cellStyle name="Vírgula 2 6 5 5" xfId="5023" xr:uid="{00000000-0005-0000-0000-000073680000}"/>
    <cellStyle name="Vírgula 2 6 5 5 2" xfId="11181" xr:uid="{00000000-0005-0000-0000-000074680000}"/>
    <cellStyle name="Vírgula 2 6 5 5 2 2" xfId="33010" xr:uid="{00000000-0005-0000-0000-000075680000}"/>
    <cellStyle name="Vírgula 2 6 5 5 2 3" xfId="40702" xr:uid="{00000000-0005-0000-0000-000076680000}"/>
    <cellStyle name="Vírgula 2 6 5 5 2 4" xfId="52163" xr:uid="{00000000-0005-0000-0000-000077680000}"/>
    <cellStyle name="Vírgula 2 6 5 5 3" xfId="27508" xr:uid="{00000000-0005-0000-0000-000078680000}"/>
    <cellStyle name="Vírgula 2 6 5 5 4" xfId="36831" xr:uid="{00000000-0005-0000-0000-000079680000}"/>
    <cellStyle name="Vírgula 2 6 5 5 5" xfId="51334" xr:uid="{00000000-0005-0000-0000-00007A680000}"/>
    <cellStyle name="Vírgula 2 6 5 6" xfId="9555" xr:uid="{00000000-0005-0000-0000-00007B680000}"/>
    <cellStyle name="Vírgula 2 6 5 6 2" xfId="30259" xr:uid="{00000000-0005-0000-0000-00007C680000}"/>
    <cellStyle name="Vírgula 2 6 5 6 3" xfId="39945" xr:uid="{00000000-0005-0000-0000-00007D680000}"/>
    <cellStyle name="Vírgula 2 6 5 6 4" xfId="51207" xr:uid="{00000000-0005-0000-0000-00007E680000}"/>
    <cellStyle name="Vírgula 2 6 5 7" xfId="13374" xr:uid="{00000000-0005-0000-0000-00007F680000}"/>
    <cellStyle name="Vírgula 2 6 5 7 2" xfId="43627" xr:uid="{00000000-0005-0000-0000-000080680000}"/>
    <cellStyle name="Vírgula 2 6 5 8" xfId="15196" xr:uid="{00000000-0005-0000-0000-000081680000}"/>
    <cellStyle name="Vírgula 2 6 5 9" xfId="21107" xr:uid="{00000000-0005-0000-0000-000082680000}"/>
    <cellStyle name="Vírgula 2 6 6" xfId="1038" xr:uid="{00000000-0005-0000-0000-000083680000}"/>
    <cellStyle name="Vírgula 2 6 6 10" xfId="24640" xr:uid="{00000000-0005-0000-0000-000084680000}"/>
    <cellStyle name="Vírgula 2 6 6 11" xfId="36205" xr:uid="{00000000-0005-0000-0000-000085680000}"/>
    <cellStyle name="Vírgula 2 6 6 12" xfId="46594" xr:uid="{00000000-0005-0000-0000-000086680000}"/>
    <cellStyle name="Vírgula 2 6 6 13" xfId="54526" xr:uid="{00000000-0005-0000-0000-000087680000}"/>
    <cellStyle name="Vírgula 2 6 6 14" xfId="3596" xr:uid="{00000000-0005-0000-0000-000088680000}"/>
    <cellStyle name="Vírgula 2 6 6 2" xfId="1981" xr:uid="{00000000-0005-0000-0000-000089680000}"/>
    <cellStyle name="Vírgula 2 6 6 2 10" xfId="47532" xr:uid="{00000000-0005-0000-0000-00008A680000}"/>
    <cellStyle name="Vírgula 2 6 6 2 11" xfId="55458" xr:uid="{00000000-0005-0000-0000-00008B680000}"/>
    <cellStyle name="Vírgula 2 6 6 2 12" xfId="3597" xr:uid="{00000000-0005-0000-0000-00008C680000}"/>
    <cellStyle name="Vírgula 2 6 6 2 2" xfId="8831" xr:uid="{00000000-0005-0000-0000-00008D680000}"/>
    <cellStyle name="Vírgula 2 6 6 2 2 2" xfId="17269" xr:uid="{00000000-0005-0000-0000-00008E680000}"/>
    <cellStyle name="Vírgula 2 6 6 2 2 2 2" xfId="34577" xr:uid="{00000000-0005-0000-0000-00008F680000}"/>
    <cellStyle name="Vírgula 2 6 6 2 2 3" xfId="19753" xr:uid="{00000000-0005-0000-0000-000090680000}"/>
    <cellStyle name="Vírgula 2 6 6 2 2 4" xfId="29075" xr:uid="{00000000-0005-0000-0000-000091680000}"/>
    <cellStyle name="Vírgula 2 6 6 2 2 5" xfId="42269" xr:uid="{00000000-0005-0000-0000-000092680000}"/>
    <cellStyle name="Vírgula 2 6 6 2 2 6" xfId="49731" xr:uid="{00000000-0005-0000-0000-000093680000}"/>
    <cellStyle name="Vírgula 2 6 6 2 3" xfId="6632" xr:uid="{00000000-0005-0000-0000-000094680000}"/>
    <cellStyle name="Vírgula 2 6 6 2 3 2" xfId="9594" xr:uid="{00000000-0005-0000-0000-000095680000}"/>
    <cellStyle name="Vírgula 2 6 6 2 3 3" xfId="31826" xr:uid="{00000000-0005-0000-0000-000096680000}"/>
    <cellStyle name="Vírgula 2 6 6 2 3 4" xfId="45125" xr:uid="{00000000-0005-0000-0000-000097680000}"/>
    <cellStyle name="Vírgula 2 6 6 2 4" xfId="15200" xr:uid="{00000000-0005-0000-0000-000098680000}"/>
    <cellStyle name="Vírgula 2 6 6 2 5" xfId="18068" xr:uid="{00000000-0005-0000-0000-000099680000}"/>
    <cellStyle name="Vírgula 2 6 6 2 6" xfId="21111" xr:uid="{00000000-0005-0000-0000-00009A680000}"/>
    <cellStyle name="Vírgula 2 6 6 2 7" xfId="23125" xr:uid="{00000000-0005-0000-0000-00009B680000}"/>
    <cellStyle name="Vírgula 2 6 6 2 8" xfId="26324" xr:uid="{00000000-0005-0000-0000-00009C680000}"/>
    <cellStyle name="Vírgula 2 6 6 2 9" xfId="38647" xr:uid="{00000000-0005-0000-0000-00009D680000}"/>
    <cellStyle name="Vírgula 2 6 6 3" xfId="7960" xr:uid="{00000000-0005-0000-0000-00009E680000}"/>
    <cellStyle name="Vírgula 2 6 6 3 2" xfId="12241" xr:uid="{00000000-0005-0000-0000-00009F680000}"/>
    <cellStyle name="Vírgula 2 6 6 3 2 2" xfId="34576" xr:uid="{00000000-0005-0000-0000-0000A0680000}"/>
    <cellStyle name="Vírgula 2 6 6 3 2 3" xfId="29074" xr:uid="{00000000-0005-0000-0000-0000A1680000}"/>
    <cellStyle name="Vírgula 2 6 6 3 2 4" xfId="42268" xr:uid="{00000000-0005-0000-0000-0000A2680000}"/>
    <cellStyle name="Vírgula 2 6 6 3 2 5" xfId="53124" xr:uid="{00000000-0005-0000-0000-0000A3680000}"/>
    <cellStyle name="Vírgula 2 6 6 3 3" xfId="9937" xr:uid="{00000000-0005-0000-0000-0000A4680000}"/>
    <cellStyle name="Vírgula 2 6 6 3 3 2" xfId="31825" xr:uid="{00000000-0005-0000-0000-0000A5680000}"/>
    <cellStyle name="Vírgula 2 6 6 3 4" xfId="18883" xr:uid="{00000000-0005-0000-0000-0000A6680000}"/>
    <cellStyle name="Vírgula 2 6 6 3 5" xfId="26323" xr:uid="{00000000-0005-0000-0000-0000A7680000}"/>
    <cellStyle name="Vírgula 2 6 6 3 6" xfId="38646" xr:uid="{00000000-0005-0000-0000-0000A8680000}"/>
    <cellStyle name="Vírgula 2 6 6 3 7" xfId="48860" xr:uid="{00000000-0005-0000-0000-0000A9680000}"/>
    <cellStyle name="Vírgula 2 6 6 4" xfId="5698" xr:uid="{00000000-0005-0000-0000-0000AA680000}"/>
    <cellStyle name="Vírgula 2 6 6 4 2" xfId="11409" xr:uid="{00000000-0005-0000-0000-0000AB680000}"/>
    <cellStyle name="Vírgula 2 6 6 4 2 2" xfId="33238" xr:uid="{00000000-0005-0000-0000-0000AC680000}"/>
    <cellStyle name="Vírgula 2 6 6 4 2 3" xfId="40930" xr:uid="{00000000-0005-0000-0000-0000AD680000}"/>
    <cellStyle name="Vírgula 2 6 6 4 2 4" xfId="52391" xr:uid="{00000000-0005-0000-0000-0000AE680000}"/>
    <cellStyle name="Vírgula 2 6 6 4 3" xfId="27736" xr:uid="{00000000-0005-0000-0000-0000AF680000}"/>
    <cellStyle name="Vírgula 2 6 6 4 4" xfId="37059" xr:uid="{00000000-0005-0000-0000-0000B0680000}"/>
    <cellStyle name="Vírgula 2 6 6 4 5" xfId="51103" xr:uid="{00000000-0005-0000-0000-0000B1680000}"/>
    <cellStyle name="Vírgula 2 6 6 5" xfId="10762" xr:uid="{00000000-0005-0000-0000-0000B2680000}"/>
    <cellStyle name="Vírgula 2 6 6 5 2" xfId="30487" xr:uid="{00000000-0005-0000-0000-0000B3680000}"/>
    <cellStyle name="Vírgula 2 6 6 5 3" xfId="40173" xr:uid="{00000000-0005-0000-0000-0000B4680000}"/>
    <cellStyle name="Vírgula 2 6 6 5 4" xfId="51644" xr:uid="{00000000-0005-0000-0000-0000B5680000}"/>
    <cellStyle name="Vírgula 2 6 6 6" xfId="13880" xr:uid="{00000000-0005-0000-0000-0000B6680000}"/>
    <cellStyle name="Vírgula 2 6 6 6 2" xfId="44254" xr:uid="{00000000-0005-0000-0000-0000B7680000}"/>
    <cellStyle name="Vírgula 2 6 6 7" xfId="15199" xr:uid="{00000000-0005-0000-0000-0000B8680000}"/>
    <cellStyle name="Vírgula 2 6 6 8" xfId="21110" xr:uid="{00000000-0005-0000-0000-0000B9680000}"/>
    <cellStyle name="Vírgula 2 6 6 9" xfId="23124" xr:uid="{00000000-0005-0000-0000-0000BA680000}"/>
    <cellStyle name="Vírgula 2 6 7" xfId="1278" xr:uid="{00000000-0005-0000-0000-0000BB680000}"/>
    <cellStyle name="Vírgula 2 6 7 10" xfId="24916" xr:uid="{00000000-0005-0000-0000-0000BC680000}"/>
    <cellStyle name="Vírgula 2 6 7 11" xfId="36481" xr:uid="{00000000-0005-0000-0000-0000BD680000}"/>
    <cellStyle name="Vírgula 2 6 7 12" xfId="46834" xr:uid="{00000000-0005-0000-0000-0000BE680000}"/>
    <cellStyle name="Vírgula 2 6 7 13" xfId="54766" xr:uid="{00000000-0005-0000-0000-0000BF680000}"/>
    <cellStyle name="Vírgula 2 6 7 14" xfId="3598" xr:uid="{00000000-0005-0000-0000-0000C0680000}"/>
    <cellStyle name="Vírgula 2 6 7 2" xfId="2209" xr:uid="{00000000-0005-0000-0000-0000C1680000}"/>
    <cellStyle name="Vírgula 2 6 7 2 10" xfId="47760" xr:uid="{00000000-0005-0000-0000-0000C2680000}"/>
    <cellStyle name="Vírgula 2 6 7 2 11" xfId="55686" xr:uid="{00000000-0005-0000-0000-0000C3680000}"/>
    <cellStyle name="Vírgula 2 6 7 2 12" xfId="3599" xr:uid="{00000000-0005-0000-0000-0000C4680000}"/>
    <cellStyle name="Vírgula 2 6 7 2 2" xfId="9059" xr:uid="{00000000-0005-0000-0000-0000C5680000}"/>
    <cellStyle name="Vírgula 2 6 7 2 2 2" xfId="17270" xr:uid="{00000000-0005-0000-0000-0000C6680000}"/>
    <cellStyle name="Vírgula 2 6 7 2 2 2 2" xfId="34579" xr:uid="{00000000-0005-0000-0000-0000C7680000}"/>
    <cellStyle name="Vírgula 2 6 7 2 2 3" xfId="19981" xr:uid="{00000000-0005-0000-0000-0000C8680000}"/>
    <cellStyle name="Vírgula 2 6 7 2 2 4" xfId="29077" xr:uid="{00000000-0005-0000-0000-0000C9680000}"/>
    <cellStyle name="Vírgula 2 6 7 2 2 5" xfId="42271" xr:uid="{00000000-0005-0000-0000-0000CA680000}"/>
    <cellStyle name="Vírgula 2 6 7 2 2 6" xfId="49959" xr:uid="{00000000-0005-0000-0000-0000CB680000}"/>
    <cellStyle name="Vírgula 2 6 7 2 3" xfId="6860" xr:uid="{00000000-0005-0000-0000-0000CC680000}"/>
    <cellStyle name="Vírgula 2 6 7 2 3 2" xfId="16580" xr:uid="{00000000-0005-0000-0000-0000CD680000}"/>
    <cellStyle name="Vírgula 2 6 7 2 3 3" xfId="31828" xr:uid="{00000000-0005-0000-0000-0000CE680000}"/>
    <cellStyle name="Vírgula 2 6 7 2 3 4" xfId="45353" xr:uid="{00000000-0005-0000-0000-0000CF680000}"/>
    <cellStyle name="Vírgula 2 6 7 2 4" xfId="15202" xr:uid="{00000000-0005-0000-0000-0000D0680000}"/>
    <cellStyle name="Vírgula 2 6 7 2 5" xfId="18239" xr:uid="{00000000-0005-0000-0000-0000D1680000}"/>
    <cellStyle name="Vírgula 2 6 7 2 6" xfId="21113" xr:uid="{00000000-0005-0000-0000-0000D2680000}"/>
    <cellStyle name="Vírgula 2 6 7 2 7" xfId="23127" xr:uid="{00000000-0005-0000-0000-0000D3680000}"/>
    <cellStyle name="Vírgula 2 6 7 2 8" xfId="26326" xr:uid="{00000000-0005-0000-0000-0000D4680000}"/>
    <cellStyle name="Vírgula 2 6 7 2 9" xfId="38649" xr:uid="{00000000-0005-0000-0000-0000D5680000}"/>
    <cellStyle name="Vírgula 2 6 7 3" xfId="8188" xr:uid="{00000000-0005-0000-0000-0000D6680000}"/>
    <cellStyle name="Vírgula 2 6 7 3 2" xfId="12243" xr:uid="{00000000-0005-0000-0000-0000D7680000}"/>
    <cellStyle name="Vírgula 2 6 7 3 2 2" xfId="34578" xr:uid="{00000000-0005-0000-0000-0000D8680000}"/>
    <cellStyle name="Vírgula 2 6 7 3 2 3" xfId="29076" xr:uid="{00000000-0005-0000-0000-0000D9680000}"/>
    <cellStyle name="Vírgula 2 6 7 3 2 4" xfId="42270" xr:uid="{00000000-0005-0000-0000-0000DA680000}"/>
    <cellStyle name="Vírgula 2 6 7 3 2 5" xfId="53125" xr:uid="{00000000-0005-0000-0000-0000DB680000}"/>
    <cellStyle name="Vírgula 2 6 7 3 3" xfId="13036" xr:uid="{00000000-0005-0000-0000-0000DC680000}"/>
    <cellStyle name="Vírgula 2 6 7 3 3 2" xfId="31827" xr:uid="{00000000-0005-0000-0000-0000DD680000}"/>
    <cellStyle name="Vírgula 2 6 7 3 4" xfId="19111" xr:uid="{00000000-0005-0000-0000-0000DE680000}"/>
    <cellStyle name="Vírgula 2 6 7 3 5" xfId="26325" xr:uid="{00000000-0005-0000-0000-0000DF680000}"/>
    <cellStyle name="Vírgula 2 6 7 3 6" xfId="38648" xr:uid="{00000000-0005-0000-0000-0000E0680000}"/>
    <cellStyle name="Vírgula 2 6 7 3 7" xfId="49088" xr:uid="{00000000-0005-0000-0000-0000E1680000}"/>
    <cellStyle name="Vírgula 2 6 7 4" xfId="5938" xr:uid="{00000000-0005-0000-0000-0000E2680000}"/>
    <cellStyle name="Vírgula 2 6 7 4 2" xfId="11637" xr:uid="{00000000-0005-0000-0000-0000E3680000}"/>
    <cellStyle name="Vírgula 2 6 7 4 2 2" xfId="33466" xr:uid="{00000000-0005-0000-0000-0000E4680000}"/>
    <cellStyle name="Vírgula 2 6 7 4 2 3" xfId="41158" xr:uid="{00000000-0005-0000-0000-0000E5680000}"/>
    <cellStyle name="Vírgula 2 6 7 4 2 4" xfId="52619" xr:uid="{00000000-0005-0000-0000-0000E6680000}"/>
    <cellStyle name="Vírgula 2 6 7 4 3" xfId="27964" xr:uid="{00000000-0005-0000-0000-0000E7680000}"/>
    <cellStyle name="Vírgula 2 6 7 4 4" xfId="37287" xr:uid="{00000000-0005-0000-0000-0000E8680000}"/>
    <cellStyle name="Vírgula 2 6 7 4 5" xfId="50210" xr:uid="{00000000-0005-0000-0000-0000E9680000}"/>
    <cellStyle name="Vírgula 2 6 7 5" xfId="10893" xr:uid="{00000000-0005-0000-0000-0000EA680000}"/>
    <cellStyle name="Vírgula 2 6 7 5 2" xfId="30715" xr:uid="{00000000-0005-0000-0000-0000EB680000}"/>
    <cellStyle name="Vírgula 2 6 7 5 3" xfId="40401" xr:uid="{00000000-0005-0000-0000-0000EC680000}"/>
    <cellStyle name="Vírgula 2 6 7 5 4" xfId="51872" xr:uid="{00000000-0005-0000-0000-0000ED680000}"/>
    <cellStyle name="Vírgula 2 6 7 6" xfId="14108" xr:uid="{00000000-0005-0000-0000-0000EE680000}"/>
    <cellStyle name="Vírgula 2 6 7 6 2" xfId="44482" xr:uid="{00000000-0005-0000-0000-0000EF680000}"/>
    <cellStyle name="Vírgula 2 6 7 7" xfId="15201" xr:uid="{00000000-0005-0000-0000-0000F0680000}"/>
    <cellStyle name="Vírgula 2 6 7 8" xfId="21112" xr:uid="{00000000-0005-0000-0000-0000F1680000}"/>
    <cellStyle name="Vírgula 2 6 7 9" xfId="23126" xr:uid="{00000000-0005-0000-0000-0000F2680000}"/>
    <cellStyle name="Vírgula 2 6 8" xfId="748" xr:uid="{00000000-0005-0000-0000-0000F3680000}"/>
    <cellStyle name="Vírgula 2 6 8 10" xfId="35879" xr:uid="{00000000-0005-0000-0000-0000F4680000}"/>
    <cellStyle name="Vírgula 2 6 8 11" xfId="46304" xr:uid="{00000000-0005-0000-0000-0000F5680000}"/>
    <cellStyle name="Vírgula 2 6 8 12" xfId="54236" xr:uid="{00000000-0005-0000-0000-0000F6680000}"/>
    <cellStyle name="Vírgula 2 6 8 13" xfId="3600" xr:uid="{00000000-0005-0000-0000-0000F7680000}"/>
    <cellStyle name="Vírgula 2 6 8 2" xfId="1696" xr:uid="{00000000-0005-0000-0000-0000F8680000}"/>
    <cellStyle name="Vírgula 2 6 8 2 10" xfId="47247" xr:uid="{00000000-0005-0000-0000-0000F9680000}"/>
    <cellStyle name="Vírgula 2 6 8 2 11" xfId="55173" xr:uid="{00000000-0005-0000-0000-0000FA680000}"/>
    <cellStyle name="Vírgula 2 6 8 2 12" xfId="3601" xr:uid="{00000000-0005-0000-0000-0000FB680000}"/>
    <cellStyle name="Vírgula 2 6 8 2 2" xfId="8546" xr:uid="{00000000-0005-0000-0000-0000FC680000}"/>
    <cellStyle name="Vírgula 2 6 8 2 2 2" xfId="17271" xr:uid="{00000000-0005-0000-0000-0000FD680000}"/>
    <cellStyle name="Vírgula 2 6 8 2 2 2 2" xfId="34581" xr:uid="{00000000-0005-0000-0000-0000FE680000}"/>
    <cellStyle name="Vírgula 2 6 8 2 2 3" xfId="19468" xr:uid="{00000000-0005-0000-0000-0000FF680000}"/>
    <cellStyle name="Vírgula 2 6 8 2 2 4" xfId="29079" xr:uid="{00000000-0005-0000-0000-000000690000}"/>
    <cellStyle name="Vírgula 2 6 8 2 2 5" xfId="42273" xr:uid="{00000000-0005-0000-0000-000001690000}"/>
    <cellStyle name="Vírgula 2 6 8 2 2 6" xfId="49446" xr:uid="{00000000-0005-0000-0000-000002690000}"/>
    <cellStyle name="Vírgula 2 6 8 2 3" xfId="6347" xr:uid="{00000000-0005-0000-0000-000003690000}"/>
    <cellStyle name="Vírgula 2 6 8 2 3 2" xfId="9433" xr:uid="{00000000-0005-0000-0000-000004690000}"/>
    <cellStyle name="Vírgula 2 6 8 2 3 3" xfId="31830" xr:uid="{00000000-0005-0000-0000-000005690000}"/>
    <cellStyle name="Vírgula 2 6 8 2 3 4" xfId="44840" xr:uid="{00000000-0005-0000-0000-000006690000}"/>
    <cellStyle name="Vírgula 2 6 8 2 4" xfId="15204" xr:uid="{00000000-0005-0000-0000-000007690000}"/>
    <cellStyle name="Vírgula 2 6 8 2 5" xfId="17951" xr:uid="{00000000-0005-0000-0000-000008690000}"/>
    <cellStyle name="Vírgula 2 6 8 2 6" xfId="21115" xr:uid="{00000000-0005-0000-0000-000009690000}"/>
    <cellStyle name="Vírgula 2 6 8 2 7" xfId="23129" xr:uid="{00000000-0005-0000-0000-00000A690000}"/>
    <cellStyle name="Vírgula 2 6 8 2 8" xfId="26328" xr:uid="{00000000-0005-0000-0000-00000B690000}"/>
    <cellStyle name="Vírgula 2 6 8 2 9" xfId="38651" xr:uid="{00000000-0005-0000-0000-00000C690000}"/>
    <cellStyle name="Vírgula 2 6 8 3" xfId="7675" xr:uid="{00000000-0005-0000-0000-00000D690000}"/>
    <cellStyle name="Vírgula 2 6 8 3 2" xfId="12244" xr:uid="{00000000-0005-0000-0000-00000E690000}"/>
    <cellStyle name="Vírgula 2 6 8 3 2 2" xfId="34580" xr:uid="{00000000-0005-0000-0000-00000F690000}"/>
    <cellStyle name="Vírgula 2 6 8 3 2 3" xfId="42272" xr:uid="{00000000-0005-0000-0000-000010690000}"/>
    <cellStyle name="Vírgula 2 6 8 3 2 4" xfId="53126" xr:uid="{00000000-0005-0000-0000-000011690000}"/>
    <cellStyle name="Vírgula 2 6 8 3 3" xfId="18598" xr:uid="{00000000-0005-0000-0000-000012690000}"/>
    <cellStyle name="Vírgula 2 6 8 3 4" xfId="29078" xr:uid="{00000000-0005-0000-0000-000013690000}"/>
    <cellStyle name="Vírgula 2 6 8 3 5" xfId="38650" xr:uid="{00000000-0005-0000-0000-000014690000}"/>
    <cellStyle name="Vírgula 2 6 8 3 6" xfId="48575" xr:uid="{00000000-0005-0000-0000-000015690000}"/>
    <cellStyle name="Vírgula 2 6 8 4" xfId="5408" xr:uid="{00000000-0005-0000-0000-000016690000}"/>
    <cellStyle name="Vírgula 2 6 8 4 2" xfId="9757" xr:uid="{00000000-0005-0000-0000-000017690000}"/>
    <cellStyle name="Vírgula 2 6 8 4 3" xfId="31829" xr:uid="{00000000-0005-0000-0000-000018690000}"/>
    <cellStyle name="Vírgula 2 6 8 4 4" xfId="39888" xr:uid="{00000000-0005-0000-0000-000019690000}"/>
    <cellStyle name="Vírgula 2 6 8 4 5" xfId="50984" xr:uid="{00000000-0005-0000-0000-00001A690000}"/>
    <cellStyle name="Vírgula 2 6 8 5" xfId="13595" xr:uid="{00000000-0005-0000-0000-00001B690000}"/>
    <cellStyle name="Vírgula 2 6 8 5 2" xfId="43969" xr:uid="{00000000-0005-0000-0000-00001C690000}"/>
    <cellStyle name="Vírgula 2 6 8 6" xfId="15203" xr:uid="{00000000-0005-0000-0000-00001D690000}"/>
    <cellStyle name="Vírgula 2 6 8 7" xfId="21114" xr:uid="{00000000-0005-0000-0000-00001E690000}"/>
    <cellStyle name="Vírgula 2 6 8 8" xfId="23128" xr:uid="{00000000-0005-0000-0000-00001F690000}"/>
    <cellStyle name="Vírgula 2 6 8 9" xfId="26327" xr:uid="{00000000-0005-0000-0000-000020690000}"/>
    <cellStyle name="Vírgula 2 6 9" xfId="634" xr:uid="{00000000-0005-0000-0000-000021690000}"/>
    <cellStyle name="Vírgula 2 6 9 10" xfId="46190" xr:uid="{00000000-0005-0000-0000-000022690000}"/>
    <cellStyle name="Vírgula 2 6 9 11" xfId="54122" xr:uid="{00000000-0005-0000-0000-000023690000}"/>
    <cellStyle name="Vírgula 2 6 9 12" xfId="3602" xr:uid="{00000000-0005-0000-0000-000024690000}"/>
    <cellStyle name="Vírgula 2 6 9 2" xfId="7561" xr:uid="{00000000-0005-0000-0000-000025690000}"/>
    <cellStyle name="Vírgula 2 6 9 2 2" xfId="17272" xr:uid="{00000000-0005-0000-0000-000026690000}"/>
    <cellStyle name="Vírgula 2 6 9 2 2 2" xfId="34582" xr:uid="{00000000-0005-0000-0000-000027690000}"/>
    <cellStyle name="Vírgula 2 6 9 2 3" xfId="19354" xr:uid="{00000000-0005-0000-0000-000028690000}"/>
    <cellStyle name="Vírgula 2 6 9 2 4" xfId="29080" xr:uid="{00000000-0005-0000-0000-000029690000}"/>
    <cellStyle name="Vírgula 2 6 9 2 5" xfId="42274" xr:uid="{00000000-0005-0000-0000-00002A690000}"/>
    <cellStyle name="Vírgula 2 6 9 2 6" xfId="48461" xr:uid="{00000000-0005-0000-0000-00002B690000}"/>
    <cellStyle name="Vírgula 2 6 9 3" xfId="5294" xr:uid="{00000000-0005-0000-0000-00002C690000}"/>
    <cellStyle name="Vírgula 2 6 9 3 2" xfId="16850" xr:uid="{00000000-0005-0000-0000-00002D690000}"/>
    <cellStyle name="Vírgula 2 6 9 3 3" xfId="31831" xr:uid="{00000000-0005-0000-0000-00002E690000}"/>
    <cellStyle name="Vírgula 2 6 9 3 4" xfId="43855" xr:uid="{00000000-0005-0000-0000-00002F690000}"/>
    <cellStyle name="Vírgula 2 6 9 4" xfId="15205" xr:uid="{00000000-0005-0000-0000-000030690000}"/>
    <cellStyle name="Vírgula 2 6 9 5" xfId="17837" xr:uid="{00000000-0005-0000-0000-000031690000}"/>
    <cellStyle name="Vírgula 2 6 9 6" xfId="21116" xr:uid="{00000000-0005-0000-0000-000032690000}"/>
    <cellStyle name="Vírgula 2 6 9 7" xfId="23130" xr:uid="{00000000-0005-0000-0000-000033690000}"/>
    <cellStyle name="Vírgula 2 6 9 8" xfId="26329" xr:uid="{00000000-0005-0000-0000-000034690000}"/>
    <cellStyle name="Vírgula 2 6 9 9" xfId="38652" xr:uid="{00000000-0005-0000-0000-000035690000}"/>
    <cellStyle name="Vírgula 2 7" xfId="187" xr:uid="{00000000-0005-0000-0000-000036690000}"/>
    <cellStyle name="Vírgula 2 7 10" xfId="10632" xr:uid="{00000000-0005-0000-0000-000037690000}"/>
    <cellStyle name="Vírgula 2 7 10 2" xfId="13309" xr:uid="{00000000-0005-0000-0000-000038690000}"/>
    <cellStyle name="Vírgula 2 7 10 3" xfId="43482" xr:uid="{00000000-0005-0000-0000-000039690000}"/>
    <cellStyle name="Vírgula 2 7 10 4" xfId="50551" xr:uid="{00000000-0005-0000-0000-00003A690000}"/>
    <cellStyle name="Vírgula 2 7 11" xfId="15206" xr:uid="{00000000-0005-0000-0000-00003B690000}"/>
    <cellStyle name="Vírgula 2 7 11 2" xfId="17789" xr:uid="{00000000-0005-0000-0000-00003C690000}"/>
    <cellStyle name="Vírgula 2 7 12" xfId="21117" xr:uid="{00000000-0005-0000-0000-00003D690000}"/>
    <cellStyle name="Vírgula 2 7 13" xfId="23131" xr:uid="{00000000-0005-0000-0000-00003E690000}"/>
    <cellStyle name="Vírgula 2 7 14" xfId="24469" xr:uid="{00000000-0005-0000-0000-00003F690000}"/>
    <cellStyle name="Vírgula 2 7 15" xfId="35782" xr:uid="{00000000-0005-0000-0000-000040690000}"/>
    <cellStyle name="Vírgula 2 7 16" xfId="45744" xr:uid="{00000000-0005-0000-0000-000041690000}"/>
    <cellStyle name="Vírgula 2 7 17" xfId="53677" xr:uid="{00000000-0005-0000-0000-000042690000}"/>
    <cellStyle name="Vírgula 2 7 18" xfId="3603" xr:uid="{00000000-0005-0000-0000-000043690000}"/>
    <cellStyle name="Vírgula 2 7 2" xfId="468" xr:uid="{00000000-0005-0000-0000-000044690000}"/>
    <cellStyle name="Vírgula 2 7 2 10" xfId="23132" xr:uid="{00000000-0005-0000-0000-000045690000}"/>
    <cellStyle name="Vírgula 2 7 2 11" xfId="24745" xr:uid="{00000000-0005-0000-0000-000046690000}"/>
    <cellStyle name="Vírgula 2 7 2 12" xfId="36310" xr:uid="{00000000-0005-0000-0000-000047690000}"/>
    <cellStyle name="Vírgula 2 7 2 13" xfId="46024" xr:uid="{00000000-0005-0000-0000-000048690000}"/>
    <cellStyle name="Vírgula 2 7 2 14" xfId="53956" xr:uid="{00000000-0005-0000-0000-000049690000}"/>
    <cellStyle name="Vírgula 2 7 2 15" xfId="3604" xr:uid="{00000000-0005-0000-0000-00004A690000}"/>
    <cellStyle name="Vírgula 2 7 2 2" xfId="1131" xr:uid="{00000000-0005-0000-0000-00004B690000}"/>
    <cellStyle name="Vírgula 2 7 2 2 10" xfId="46687" xr:uid="{00000000-0005-0000-0000-00004C690000}"/>
    <cellStyle name="Vírgula 2 7 2 2 11" xfId="54619" xr:uid="{00000000-0005-0000-0000-00004D690000}"/>
    <cellStyle name="Vírgula 2 7 2 2 12" xfId="3605" xr:uid="{00000000-0005-0000-0000-00004E690000}"/>
    <cellStyle name="Vírgula 2 7 2 2 2" xfId="8046" xr:uid="{00000000-0005-0000-0000-00004F690000}"/>
    <cellStyle name="Vírgula 2 7 2 2 2 2" xfId="9918" xr:uid="{00000000-0005-0000-0000-000050690000}"/>
    <cellStyle name="Vírgula 2 7 2 2 2 2 2" xfId="34585" xr:uid="{00000000-0005-0000-0000-000051690000}"/>
    <cellStyle name="Vírgula 2 7 2 2 2 3" xfId="16772" xr:uid="{00000000-0005-0000-0000-000052690000}"/>
    <cellStyle name="Vírgula 2 7 2 2 2 4" xfId="19839" xr:uid="{00000000-0005-0000-0000-000053690000}"/>
    <cellStyle name="Vírgula 2 7 2 2 2 5" xfId="29083" xr:uid="{00000000-0005-0000-0000-000054690000}"/>
    <cellStyle name="Vírgula 2 7 2 2 2 6" xfId="42277" xr:uid="{00000000-0005-0000-0000-000055690000}"/>
    <cellStyle name="Vírgula 2 7 2 2 2 7" xfId="48946" xr:uid="{00000000-0005-0000-0000-000056690000}"/>
    <cellStyle name="Vírgula 2 7 2 2 3" xfId="5791" xr:uid="{00000000-0005-0000-0000-000057690000}"/>
    <cellStyle name="Vírgula 2 7 2 2 3 2" xfId="9781" xr:uid="{00000000-0005-0000-0000-000058690000}"/>
    <cellStyle name="Vírgula 2 7 2 2 3 3" xfId="31834" xr:uid="{00000000-0005-0000-0000-000059690000}"/>
    <cellStyle name="Vírgula 2 7 2 2 3 4" xfId="44340" xr:uid="{00000000-0005-0000-0000-00005A690000}"/>
    <cellStyle name="Vírgula 2 7 2 2 4" xfId="13966" xr:uid="{00000000-0005-0000-0000-00005B690000}"/>
    <cellStyle name="Vírgula 2 7 2 2 5" xfId="15208" xr:uid="{00000000-0005-0000-0000-00005C690000}"/>
    <cellStyle name="Vírgula 2 7 2 2 6" xfId="21119" xr:uid="{00000000-0005-0000-0000-00005D690000}"/>
    <cellStyle name="Vírgula 2 7 2 2 7" xfId="23133" xr:uid="{00000000-0005-0000-0000-00005E690000}"/>
    <cellStyle name="Vírgula 2 7 2 2 8" xfId="26332" xr:uid="{00000000-0005-0000-0000-00005F690000}"/>
    <cellStyle name="Vírgula 2 7 2 2 9" xfId="38655" xr:uid="{00000000-0005-0000-0000-000060690000}"/>
    <cellStyle name="Vírgula 2 7 2 3" xfId="2067" xr:uid="{00000000-0005-0000-0000-000061690000}"/>
    <cellStyle name="Vírgula 2 7 2 3 10" xfId="47618" xr:uid="{00000000-0005-0000-0000-000062690000}"/>
    <cellStyle name="Vírgula 2 7 2 3 11" xfId="55544" xr:uid="{00000000-0005-0000-0000-000063690000}"/>
    <cellStyle name="Vírgula 2 7 2 3 12" xfId="3606" xr:uid="{00000000-0005-0000-0000-000064690000}"/>
    <cellStyle name="Vírgula 2 7 2 3 2" xfId="8917" xr:uid="{00000000-0005-0000-0000-000065690000}"/>
    <cellStyle name="Vírgula 2 7 2 3 2 2" xfId="17273" xr:uid="{00000000-0005-0000-0000-000066690000}"/>
    <cellStyle name="Vírgula 2 7 2 3 2 2 2" xfId="34586" xr:uid="{00000000-0005-0000-0000-000067690000}"/>
    <cellStyle name="Vírgula 2 7 2 3 2 3" xfId="29084" xr:uid="{00000000-0005-0000-0000-000068690000}"/>
    <cellStyle name="Vírgula 2 7 2 3 2 4" xfId="42278" xr:uid="{00000000-0005-0000-0000-000069690000}"/>
    <cellStyle name="Vírgula 2 7 2 3 2 5" xfId="49817" xr:uid="{00000000-0005-0000-0000-00006A690000}"/>
    <cellStyle name="Vírgula 2 7 2 3 3" xfId="6718" xr:uid="{00000000-0005-0000-0000-00006B690000}"/>
    <cellStyle name="Vírgula 2 7 2 3 3 2" xfId="31835" xr:uid="{00000000-0005-0000-0000-00006C690000}"/>
    <cellStyle name="Vírgula 2 7 2 3 3 3" xfId="45211" xr:uid="{00000000-0005-0000-0000-00006D690000}"/>
    <cellStyle name="Vírgula 2 7 2 3 4" xfId="15209" xr:uid="{00000000-0005-0000-0000-00006E690000}"/>
    <cellStyle name="Vírgula 2 7 2 3 5" xfId="18969" xr:uid="{00000000-0005-0000-0000-00006F690000}"/>
    <cellStyle name="Vírgula 2 7 2 3 6" xfId="21120" xr:uid="{00000000-0005-0000-0000-000070690000}"/>
    <cellStyle name="Vírgula 2 7 2 3 7" xfId="23134" xr:uid="{00000000-0005-0000-0000-000071690000}"/>
    <cellStyle name="Vírgula 2 7 2 3 8" xfId="26333" xr:uid="{00000000-0005-0000-0000-000072690000}"/>
    <cellStyle name="Vírgula 2 7 2 3 9" xfId="38656" xr:uid="{00000000-0005-0000-0000-000073690000}"/>
    <cellStyle name="Vírgula 2 7 2 4" xfId="7419" xr:uid="{00000000-0005-0000-0000-000074690000}"/>
    <cellStyle name="Vírgula 2 7 2 4 2" xfId="12248" xr:uid="{00000000-0005-0000-0000-000075690000}"/>
    <cellStyle name="Vírgula 2 7 2 4 2 2" xfId="34584" xr:uid="{00000000-0005-0000-0000-000076690000}"/>
    <cellStyle name="Vírgula 2 7 2 4 2 3" xfId="29082" xr:uid="{00000000-0005-0000-0000-000077690000}"/>
    <cellStyle name="Vírgula 2 7 2 4 2 4" xfId="42276" xr:uid="{00000000-0005-0000-0000-000078690000}"/>
    <cellStyle name="Vírgula 2 7 2 4 2 5" xfId="53128" xr:uid="{00000000-0005-0000-0000-000079690000}"/>
    <cellStyle name="Vírgula 2 7 2 4 3" xfId="10366" xr:uid="{00000000-0005-0000-0000-00007A690000}"/>
    <cellStyle name="Vírgula 2 7 2 4 3 2" xfId="31833" xr:uid="{00000000-0005-0000-0000-00007B690000}"/>
    <cellStyle name="Vírgula 2 7 2 4 4" xfId="26331" xr:uid="{00000000-0005-0000-0000-00007C690000}"/>
    <cellStyle name="Vírgula 2 7 2 4 5" xfId="38654" xr:uid="{00000000-0005-0000-0000-00007D690000}"/>
    <cellStyle name="Vírgula 2 7 2 4 6" xfId="48319" xr:uid="{00000000-0005-0000-0000-00007E690000}"/>
    <cellStyle name="Vírgula 2 7 2 5" xfId="5128" xr:uid="{00000000-0005-0000-0000-00007F690000}"/>
    <cellStyle name="Vírgula 2 7 2 5 2" xfId="11495" xr:uid="{00000000-0005-0000-0000-000080690000}"/>
    <cellStyle name="Vírgula 2 7 2 5 2 2" xfId="33324" xr:uid="{00000000-0005-0000-0000-000081690000}"/>
    <cellStyle name="Vírgula 2 7 2 5 2 3" xfId="41016" xr:uid="{00000000-0005-0000-0000-000082690000}"/>
    <cellStyle name="Vírgula 2 7 2 5 2 4" xfId="52477" xr:uid="{00000000-0005-0000-0000-000083690000}"/>
    <cellStyle name="Vírgula 2 7 2 5 3" xfId="27822" xr:uid="{00000000-0005-0000-0000-000084690000}"/>
    <cellStyle name="Vírgula 2 7 2 5 4" xfId="37145" xr:uid="{00000000-0005-0000-0000-000085690000}"/>
    <cellStyle name="Vírgula 2 7 2 5 5" xfId="51102" xr:uid="{00000000-0005-0000-0000-000086690000}"/>
    <cellStyle name="Vírgula 2 7 2 6" xfId="10798" xr:uid="{00000000-0005-0000-0000-000087690000}"/>
    <cellStyle name="Vírgula 2 7 2 6 2" xfId="30573" xr:uid="{00000000-0005-0000-0000-000088690000}"/>
    <cellStyle name="Vírgula 2 7 2 6 3" xfId="40259" xr:uid="{00000000-0005-0000-0000-000089690000}"/>
    <cellStyle name="Vírgula 2 7 2 6 4" xfId="51730" xr:uid="{00000000-0005-0000-0000-00008A690000}"/>
    <cellStyle name="Vírgula 2 7 2 7" xfId="13453" xr:uid="{00000000-0005-0000-0000-00008B690000}"/>
    <cellStyle name="Vírgula 2 7 2 7 2" xfId="43713" xr:uid="{00000000-0005-0000-0000-00008C690000}"/>
    <cellStyle name="Vírgula 2 7 2 8" xfId="15207" xr:uid="{00000000-0005-0000-0000-00008D690000}"/>
    <cellStyle name="Vírgula 2 7 2 9" xfId="21118" xr:uid="{00000000-0005-0000-0000-00008E690000}"/>
    <cellStyle name="Vírgula 2 7 3" xfId="1383" xr:uid="{00000000-0005-0000-0000-00008F690000}"/>
    <cellStyle name="Vírgula 2 7 3 10" xfId="25021" xr:uid="{00000000-0005-0000-0000-000090690000}"/>
    <cellStyle name="Vírgula 2 7 3 11" xfId="36586" xr:uid="{00000000-0005-0000-0000-000091690000}"/>
    <cellStyle name="Vírgula 2 7 3 12" xfId="46939" xr:uid="{00000000-0005-0000-0000-000092690000}"/>
    <cellStyle name="Vírgula 2 7 3 13" xfId="54871" xr:uid="{00000000-0005-0000-0000-000093690000}"/>
    <cellStyle name="Vírgula 2 7 3 14" xfId="3607" xr:uid="{00000000-0005-0000-0000-000094690000}"/>
    <cellStyle name="Vírgula 2 7 3 2" xfId="2295" xr:uid="{00000000-0005-0000-0000-000095690000}"/>
    <cellStyle name="Vírgula 2 7 3 2 10" xfId="47846" xr:uid="{00000000-0005-0000-0000-000096690000}"/>
    <cellStyle name="Vírgula 2 7 3 2 11" xfId="55772" xr:uid="{00000000-0005-0000-0000-000097690000}"/>
    <cellStyle name="Vírgula 2 7 3 2 12" xfId="3608" xr:uid="{00000000-0005-0000-0000-000098690000}"/>
    <cellStyle name="Vírgula 2 7 3 2 2" xfId="9145" xr:uid="{00000000-0005-0000-0000-000099690000}"/>
    <cellStyle name="Vírgula 2 7 3 2 2 2" xfId="17274" xr:uid="{00000000-0005-0000-0000-00009A690000}"/>
    <cellStyle name="Vírgula 2 7 3 2 2 2 2" xfId="34588" xr:uid="{00000000-0005-0000-0000-00009B690000}"/>
    <cellStyle name="Vírgula 2 7 3 2 2 3" xfId="20067" xr:uid="{00000000-0005-0000-0000-00009C690000}"/>
    <cellStyle name="Vírgula 2 7 3 2 2 4" xfId="29086" xr:uid="{00000000-0005-0000-0000-00009D690000}"/>
    <cellStyle name="Vírgula 2 7 3 2 2 5" xfId="42280" xr:uid="{00000000-0005-0000-0000-00009E690000}"/>
    <cellStyle name="Vírgula 2 7 3 2 2 6" xfId="50045" xr:uid="{00000000-0005-0000-0000-00009F690000}"/>
    <cellStyle name="Vírgula 2 7 3 2 3" xfId="6946" xr:uid="{00000000-0005-0000-0000-0000A0690000}"/>
    <cellStyle name="Vírgula 2 7 3 2 3 2" xfId="13132" xr:uid="{00000000-0005-0000-0000-0000A1690000}"/>
    <cellStyle name="Vírgula 2 7 3 2 3 3" xfId="31837" xr:uid="{00000000-0005-0000-0000-0000A2690000}"/>
    <cellStyle name="Vírgula 2 7 3 2 3 4" xfId="45439" xr:uid="{00000000-0005-0000-0000-0000A3690000}"/>
    <cellStyle name="Vírgula 2 7 3 2 4" xfId="15211" xr:uid="{00000000-0005-0000-0000-0000A4690000}"/>
    <cellStyle name="Vírgula 2 7 3 2 5" xfId="18325" xr:uid="{00000000-0005-0000-0000-0000A5690000}"/>
    <cellStyle name="Vírgula 2 7 3 2 6" xfId="21122" xr:uid="{00000000-0005-0000-0000-0000A6690000}"/>
    <cellStyle name="Vírgula 2 7 3 2 7" xfId="23136" xr:uid="{00000000-0005-0000-0000-0000A7690000}"/>
    <cellStyle name="Vírgula 2 7 3 2 8" xfId="26335" xr:uid="{00000000-0005-0000-0000-0000A8690000}"/>
    <cellStyle name="Vírgula 2 7 3 2 9" xfId="38658" xr:uid="{00000000-0005-0000-0000-0000A9690000}"/>
    <cellStyle name="Vírgula 2 7 3 3" xfId="8274" xr:uid="{00000000-0005-0000-0000-0000AA690000}"/>
    <cellStyle name="Vírgula 2 7 3 3 2" xfId="12249" xr:uid="{00000000-0005-0000-0000-0000AB690000}"/>
    <cellStyle name="Vírgula 2 7 3 3 2 2" xfId="34587" xr:uid="{00000000-0005-0000-0000-0000AC690000}"/>
    <cellStyle name="Vírgula 2 7 3 3 2 3" xfId="29085" xr:uid="{00000000-0005-0000-0000-0000AD690000}"/>
    <cellStyle name="Vírgula 2 7 3 3 2 4" xfId="42279" xr:uid="{00000000-0005-0000-0000-0000AE690000}"/>
    <cellStyle name="Vírgula 2 7 3 3 2 5" xfId="53129" xr:uid="{00000000-0005-0000-0000-0000AF690000}"/>
    <cellStyle name="Vírgula 2 7 3 3 3" xfId="16434" xr:uid="{00000000-0005-0000-0000-0000B0690000}"/>
    <cellStyle name="Vírgula 2 7 3 3 3 2" xfId="31836" xr:uid="{00000000-0005-0000-0000-0000B1690000}"/>
    <cellStyle name="Vírgula 2 7 3 3 4" xfId="19197" xr:uid="{00000000-0005-0000-0000-0000B2690000}"/>
    <cellStyle name="Vírgula 2 7 3 3 5" xfId="26334" xr:uid="{00000000-0005-0000-0000-0000B3690000}"/>
    <cellStyle name="Vírgula 2 7 3 3 6" xfId="38657" xr:uid="{00000000-0005-0000-0000-0000B4690000}"/>
    <cellStyle name="Vírgula 2 7 3 3 7" xfId="49174" xr:uid="{00000000-0005-0000-0000-0000B5690000}"/>
    <cellStyle name="Vírgula 2 7 3 4" xfId="6043" xr:uid="{00000000-0005-0000-0000-0000B6690000}"/>
    <cellStyle name="Vírgula 2 7 3 4 2" xfId="11723" xr:uid="{00000000-0005-0000-0000-0000B7690000}"/>
    <cellStyle name="Vírgula 2 7 3 4 2 2" xfId="33552" xr:uid="{00000000-0005-0000-0000-0000B8690000}"/>
    <cellStyle name="Vírgula 2 7 3 4 2 3" xfId="41244" xr:uid="{00000000-0005-0000-0000-0000B9690000}"/>
    <cellStyle name="Vírgula 2 7 3 4 2 4" xfId="52705" xr:uid="{00000000-0005-0000-0000-0000BA690000}"/>
    <cellStyle name="Vírgula 2 7 3 4 3" xfId="28050" xr:uid="{00000000-0005-0000-0000-0000BB690000}"/>
    <cellStyle name="Vírgula 2 7 3 4 4" xfId="37373" xr:uid="{00000000-0005-0000-0000-0000BC690000}"/>
    <cellStyle name="Vírgula 2 7 3 4 5" xfId="50546" xr:uid="{00000000-0005-0000-0000-0000BD690000}"/>
    <cellStyle name="Vírgula 2 7 3 5" xfId="10979" xr:uid="{00000000-0005-0000-0000-0000BE690000}"/>
    <cellStyle name="Vírgula 2 7 3 5 2" xfId="30801" xr:uid="{00000000-0005-0000-0000-0000BF690000}"/>
    <cellStyle name="Vírgula 2 7 3 5 3" xfId="40487" xr:uid="{00000000-0005-0000-0000-0000C0690000}"/>
    <cellStyle name="Vírgula 2 7 3 5 4" xfId="51958" xr:uid="{00000000-0005-0000-0000-0000C1690000}"/>
    <cellStyle name="Vírgula 2 7 3 6" xfId="14194" xr:uid="{00000000-0005-0000-0000-0000C2690000}"/>
    <cellStyle name="Vírgula 2 7 3 6 2" xfId="44568" xr:uid="{00000000-0005-0000-0000-0000C3690000}"/>
    <cellStyle name="Vírgula 2 7 3 7" xfId="15210" xr:uid="{00000000-0005-0000-0000-0000C4690000}"/>
    <cellStyle name="Vírgula 2 7 3 8" xfId="21121" xr:uid="{00000000-0005-0000-0000-0000C5690000}"/>
    <cellStyle name="Vírgula 2 7 3 9" xfId="23135" xr:uid="{00000000-0005-0000-0000-0000C6690000}"/>
    <cellStyle name="Vírgula 2 7 4" xfId="891" xr:uid="{00000000-0005-0000-0000-0000C7690000}"/>
    <cellStyle name="Vírgula 2 7 4 10" xfId="36046" xr:uid="{00000000-0005-0000-0000-0000C8690000}"/>
    <cellStyle name="Vírgula 2 7 4 11" xfId="46447" xr:uid="{00000000-0005-0000-0000-0000C9690000}"/>
    <cellStyle name="Vírgula 2 7 4 12" xfId="54379" xr:uid="{00000000-0005-0000-0000-0000CA690000}"/>
    <cellStyle name="Vírgula 2 7 4 13" xfId="3609" xr:uid="{00000000-0005-0000-0000-0000CB690000}"/>
    <cellStyle name="Vírgula 2 7 4 2" xfId="1839" xr:uid="{00000000-0005-0000-0000-0000CC690000}"/>
    <cellStyle name="Vírgula 2 7 4 2 10" xfId="47390" xr:uid="{00000000-0005-0000-0000-0000CD690000}"/>
    <cellStyle name="Vírgula 2 7 4 2 11" xfId="55316" xr:uid="{00000000-0005-0000-0000-0000CE690000}"/>
    <cellStyle name="Vírgula 2 7 4 2 12" xfId="3610" xr:uid="{00000000-0005-0000-0000-0000CF690000}"/>
    <cellStyle name="Vírgula 2 7 4 2 2" xfId="8689" xr:uid="{00000000-0005-0000-0000-0000D0690000}"/>
    <cellStyle name="Vírgula 2 7 4 2 2 2" xfId="17275" xr:uid="{00000000-0005-0000-0000-0000D1690000}"/>
    <cellStyle name="Vírgula 2 7 4 2 2 2 2" xfId="34590" xr:uid="{00000000-0005-0000-0000-0000D2690000}"/>
    <cellStyle name="Vírgula 2 7 4 2 2 3" xfId="19611" xr:uid="{00000000-0005-0000-0000-0000D3690000}"/>
    <cellStyle name="Vírgula 2 7 4 2 2 4" xfId="29088" xr:uid="{00000000-0005-0000-0000-0000D4690000}"/>
    <cellStyle name="Vírgula 2 7 4 2 2 5" xfId="42282" xr:uid="{00000000-0005-0000-0000-0000D5690000}"/>
    <cellStyle name="Vírgula 2 7 4 2 2 6" xfId="49589" xr:uid="{00000000-0005-0000-0000-0000D6690000}"/>
    <cellStyle name="Vírgula 2 7 4 2 3" xfId="6490" xr:uid="{00000000-0005-0000-0000-0000D7690000}"/>
    <cellStyle name="Vírgula 2 7 4 2 3 2" xfId="16852" xr:uid="{00000000-0005-0000-0000-0000D8690000}"/>
    <cellStyle name="Vírgula 2 7 4 2 3 3" xfId="31839" xr:uid="{00000000-0005-0000-0000-0000D9690000}"/>
    <cellStyle name="Vírgula 2 7 4 2 3 4" xfId="44983" xr:uid="{00000000-0005-0000-0000-0000DA690000}"/>
    <cellStyle name="Vírgula 2 7 4 2 4" xfId="15213" xr:uid="{00000000-0005-0000-0000-0000DB690000}"/>
    <cellStyle name="Vírgula 2 7 4 2 5" xfId="17983" xr:uid="{00000000-0005-0000-0000-0000DC690000}"/>
    <cellStyle name="Vírgula 2 7 4 2 6" xfId="21124" xr:uid="{00000000-0005-0000-0000-0000DD690000}"/>
    <cellStyle name="Vírgula 2 7 4 2 7" xfId="23138" xr:uid="{00000000-0005-0000-0000-0000DE690000}"/>
    <cellStyle name="Vírgula 2 7 4 2 8" xfId="26337" xr:uid="{00000000-0005-0000-0000-0000DF690000}"/>
    <cellStyle name="Vírgula 2 7 4 2 9" xfId="38660" xr:uid="{00000000-0005-0000-0000-0000E0690000}"/>
    <cellStyle name="Vírgula 2 7 4 3" xfId="7818" xr:uid="{00000000-0005-0000-0000-0000E1690000}"/>
    <cellStyle name="Vírgula 2 7 4 3 2" xfId="12251" xr:uid="{00000000-0005-0000-0000-0000E2690000}"/>
    <cellStyle name="Vírgula 2 7 4 3 2 2" xfId="34589" xr:uid="{00000000-0005-0000-0000-0000E3690000}"/>
    <cellStyle name="Vírgula 2 7 4 3 2 3" xfId="42281" xr:uid="{00000000-0005-0000-0000-0000E4690000}"/>
    <cellStyle name="Vírgula 2 7 4 3 2 4" xfId="53130" xr:uid="{00000000-0005-0000-0000-0000E5690000}"/>
    <cellStyle name="Vírgula 2 7 4 3 3" xfId="18741" xr:uid="{00000000-0005-0000-0000-0000E6690000}"/>
    <cellStyle name="Vírgula 2 7 4 3 4" xfId="29087" xr:uid="{00000000-0005-0000-0000-0000E7690000}"/>
    <cellStyle name="Vírgula 2 7 4 3 5" xfId="38659" xr:uid="{00000000-0005-0000-0000-0000E8690000}"/>
    <cellStyle name="Vírgula 2 7 4 3 6" xfId="48718" xr:uid="{00000000-0005-0000-0000-0000E9690000}"/>
    <cellStyle name="Vírgula 2 7 4 4" xfId="5551" xr:uid="{00000000-0005-0000-0000-0000EA690000}"/>
    <cellStyle name="Vírgula 2 7 4 4 2" xfId="13187" xr:uid="{00000000-0005-0000-0000-0000EB690000}"/>
    <cellStyle name="Vírgula 2 7 4 4 3" xfId="31838" xr:uid="{00000000-0005-0000-0000-0000EC690000}"/>
    <cellStyle name="Vírgula 2 7 4 4 4" xfId="40031" xr:uid="{00000000-0005-0000-0000-0000ED690000}"/>
    <cellStyle name="Vírgula 2 7 4 4 5" xfId="51502" xr:uid="{00000000-0005-0000-0000-0000EE690000}"/>
    <cellStyle name="Vírgula 2 7 4 5" xfId="13738" xr:uid="{00000000-0005-0000-0000-0000EF690000}"/>
    <cellStyle name="Vírgula 2 7 4 5 2" xfId="44112" xr:uid="{00000000-0005-0000-0000-0000F0690000}"/>
    <cellStyle name="Vírgula 2 7 4 6" xfId="15212" xr:uid="{00000000-0005-0000-0000-0000F1690000}"/>
    <cellStyle name="Vírgula 2 7 4 7" xfId="21123" xr:uid="{00000000-0005-0000-0000-0000F2690000}"/>
    <cellStyle name="Vírgula 2 7 4 8" xfId="23137" xr:uid="{00000000-0005-0000-0000-0000F3690000}"/>
    <cellStyle name="Vírgula 2 7 4 9" xfId="26336" xr:uid="{00000000-0005-0000-0000-0000F4690000}"/>
    <cellStyle name="Vírgula 2 7 5" xfId="1544" xr:uid="{00000000-0005-0000-0000-0000F5690000}"/>
    <cellStyle name="Vírgula 2 7 5 10" xfId="36736" xr:uid="{00000000-0005-0000-0000-0000F6690000}"/>
    <cellStyle name="Vírgula 2 7 5 11" xfId="47095" xr:uid="{00000000-0005-0000-0000-0000F7690000}"/>
    <cellStyle name="Vírgula 2 7 5 12" xfId="55021" xr:uid="{00000000-0005-0000-0000-0000F8690000}"/>
    <cellStyle name="Vírgula 2 7 5 13" xfId="3611" xr:uid="{00000000-0005-0000-0000-0000F9690000}"/>
    <cellStyle name="Vírgula 2 7 5 2" xfId="2415" xr:uid="{00000000-0005-0000-0000-0000FA690000}"/>
    <cellStyle name="Vírgula 2 7 5 2 10" xfId="47966" xr:uid="{00000000-0005-0000-0000-0000FB690000}"/>
    <cellStyle name="Vírgula 2 7 5 2 11" xfId="55892" xr:uid="{00000000-0005-0000-0000-0000FC690000}"/>
    <cellStyle name="Vírgula 2 7 5 2 12" xfId="3612" xr:uid="{00000000-0005-0000-0000-0000FD690000}"/>
    <cellStyle name="Vírgula 2 7 5 2 2" xfId="9265" xr:uid="{00000000-0005-0000-0000-0000FE690000}"/>
    <cellStyle name="Vírgula 2 7 5 2 2 2" xfId="17276" xr:uid="{00000000-0005-0000-0000-0000FF690000}"/>
    <cellStyle name="Vírgula 2 7 5 2 2 2 2" xfId="34592" xr:uid="{00000000-0005-0000-0000-0000006A0000}"/>
    <cellStyle name="Vírgula 2 7 5 2 2 3" xfId="20187" xr:uid="{00000000-0005-0000-0000-0000016A0000}"/>
    <cellStyle name="Vírgula 2 7 5 2 2 4" xfId="29090" xr:uid="{00000000-0005-0000-0000-0000026A0000}"/>
    <cellStyle name="Vírgula 2 7 5 2 2 5" xfId="42284" xr:uid="{00000000-0005-0000-0000-0000036A0000}"/>
    <cellStyle name="Vírgula 2 7 5 2 2 6" xfId="50165" xr:uid="{00000000-0005-0000-0000-0000046A0000}"/>
    <cellStyle name="Vírgula 2 7 5 2 3" xfId="7066" xr:uid="{00000000-0005-0000-0000-0000056A0000}"/>
    <cellStyle name="Vírgula 2 7 5 2 3 2" xfId="31841" xr:uid="{00000000-0005-0000-0000-0000066A0000}"/>
    <cellStyle name="Vírgula 2 7 5 2 3 3" xfId="45559" xr:uid="{00000000-0005-0000-0000-0000076A0000}"/>
    <cellStyle name="Vírgula 2 7 5 2 4" xfId="10462" xr:uid="{00000000-0005-0000-0000-0000086A0000}"/>
    <cellStyle name="Vírgula 2 7 5 2 5" xfId="18445" xr:uid="{00000000-0005-0000-0000-0000096A0000}"/>
    <cellStyle name="Vírgula 2 7 5 2 6" xfId="21126" xr:uid="{00000000-0005-0000-0000-00000A6A0000}"/>
    <cellStyle name="Vírgula 2 7 5 2 7" xfId="23140" xr:uid="{00000000-0005-0000-0000-00000B6A0000}"/>
    <cellStyle name="Vírgula 2 7 5 2 8" xfId="26339" xr:uid="{00000000-0005-0000-0000-00000C6A0000}"/>
    <cellStyle name="Vírgula 2 7 5 2 9" xfId="38662" xr:uid="{00000000-0005-0000-0000-00000D6A0000}"/>
    <cellStyle name="Vírgula 2 7 5 3" xfId="8394" xr:uid="{00000000-0005-0000-0000-00000E6A0000}"/>
    <cellStyle name="Vírgula 2 7 5 3 2" xfId="12253" xr:uid="{00000000-0005-0000-0000-00000F6A0000}"/>
    <cellStyle name="Vírgula 2 7 5 3 2 2" xfId="34591" xr:uid="{00000000-0005-0000-0000-0000106A0000}"/>
    <cellStyle name="Vírgula 2 7 5 3 2 3" xfId="42283" xr:uid="{00000000-0005-0000-0000-0000116A0000}"/>
    <cellStyle name="Vírgula 2 7 5 3 2 4" xfId="53131" xr:uid="{00000000-0005-0000-0000-0000126A0000}"/>
    <cellStyle name="Vírgula 2 7 5 3 3" xfId="10456" xr:uid="{00000000-0005-0000-0000-0000136A0000}"/>
    <cellStyle name="Vírgula 2 7 5 3 3 2" xfId="19316" xr:uid="{00000000-0005-0000-0000-0000146A0000}"/>
    <cellStyle name="Vírgula 2 7 5 3 4" xfId="29089" xr:uid="{00000000-0005-0000-0000-0000156A0000}"/>
    <cellStyle name="Vírgula 2 7 5 3 5" xfId="38661" xr:uid="{00000000-0005-0000-0000-0000166A0000}"/>
    <cellStyle name="Vírgula 2 7 5 3 6" xfId="49294" xr:uid="{00000000-0005-0000-0000-0000176A0000}"/>
    <cellStyle name="Vírgula 2 7 5 3 7" xfId="51085" xr:uid="{00000000-0005-0000-0000-0000186A0000}"/>
    <cellStyle name="Vírgula 2 7 5 4" xfId="6195" xr:uid="{00000000-0005-0000-0000-0000196A0000}"/>
    <cellStyle name="Vírgula 2 7 5 4 2" xfId="11931" xr:uid="{00000000-0005-0000-0000-00001A6A0000}"/>
    <cellStyle name="Vírgula 2 7 5 4 3" xfId="31840" xr:uid="{00000000-0005-0000-0000-00001B6A0000}"/>
    <cellStyle name="Vírgula 2 7 5 4 4" xfId="40607" xr:uid="{00000000-0005-0000-0000-00001C6A0000}"/>
    <cellStyle name="Vírgula 2 7 5 4 5" xfId="52073" xr:uid="{00000000-0005-0000-0000-00001D6A0000}"/>
    <cellStyle name="Vírgula 2 7 5 5" xfId="15214" xr:uid="{00000000-0005-0000-0000-00001E6A0000}"/>
    <cellStyle name="Vírgula 2 7 5 5 2" xfId="44688" xr:uid="{00000000-0005-0000-0000-00001F6A0000}"/>
    <cellStyle name="Vírgula 2 7 5 6" xfId="17800" xr:uid="{00000000-0005-0000-0000-0000206A0000}"/>
    <cellStyle name="Vírgula 2 7 5 7" xfId="21125" xr:uid="{00000000-0005-0000-0000-0000216A0000}"/>
    <cellStyle name="Vírgula 2 7 5 8" xfId="23139" xr:uid="{00000000-0005-0000-0000-0000226A0000}"/>
    <cellStyle name="Vírgula 2 7 5 9" xfId="26338" xr:uid="{00000000-0005-0000-0000-0000236A0000}"/>
    <cellStyle name="Vírgula 2 7 6" xfId="663" xr:uid="{00000000-0005-0000-0000-0000246A0000}"/>
    <cellStyle name="Vírgula 2 7 6 10" xfId="46219" xr:uid="{00000000-0005-0000-0000-0000256A0000}"/>
    <cellStyle name="Vírgula 2 7 6 11" xfId="54151" xr:uid="{00000000-0005-0000-0000-0000266A0000}"/>
    <cellStyle name="Vírgula 2 7 6 12" xfId="3613" xr:uid="{00000000-0005-0000-0000-0000276A0000}"/>
    <cellStyle name="Vírgula 2 7 6 2" xfId="7590" xr:uid="{00000000-0005-0000-0000-0000286A0000}"/>
    <cellStyle name="Vírgula 2 7 6 2 2" xfId="17277" xr:uid="{00000000-0005-0000-0000-0000296A0000}"/>
    <cellStyle name="Vírgula 2 7 6 2 2 2" xfId="34593" xr:uid="{00000000-0005-0000-0000-00002A6A0000}"/>
    <cellStyle name="Vírgula 2 7 6 2 3" xfId="19383" xr:uid="{00000000-0005-0000-0000-00002B6A0000}"/>
    <cellStyle name="Vírgula 2 7 6 2 4" xfId="29091" xr:uid="{00000000-0005-0000-0000-00002C6A0000}"/>
    <cellStyle name="Vírgula 2 7 6 2 5" xfId="42285" xr:uid="{00000000-0005-0000-0000-00002D6A0000}"/>
    <cellStyle name="Vírgula 2 7 6 2 6" xfId="48490" xr:uid="{00000000-0005-0000-0000-00002E6A0000}"/>
    <cellStyle name="Vírgula 2 7 6 3" xfId="5323" xr:uid="{00000000-0005-0000-0000-00002F6A0000}"/>
    <cellStyle name="Vírgula 2 7 6 3 2" xfId="31842" xr:uid="{00000000-0005-0000-0000-0000306A0000}"/>
    <cellStyle name="Vírgula 2 7 6 3 3" xfId="43884" xr:uid="{00000000-0005-0000-0000-0000316A0000}"/>
    <cellStyle name="Vírgula 2 7 6 4" xfId="9588" xr:uid="{00000000-0005-0000-0000-0000326A0000}"/>
    <cellStyle name="Vírgula 2 7 6 5" xfId="17866" xr:uid="{00000000-0005-0000-0000-0000336A0000}"/>
    <cellStyle name="Vírgula 2 7 6 6" xfId="21127" xr:uid="{00000000-0005-0000-0000-0000346A0000}"/>
    <cellStyle name="Vírgula 2 7 6 7" xfId="23141" xr:uid="{00000000-0005-0000-0000-0000356A0000}"/>
    <cellStyle name="Vírgula 2 7 6 8" xfId="26340" xr:uid="{00000000-0005-0000-0000-0000366A0000}"/>
    <cellStyle name="Vírgula 2 7 6 9" xfId="38663" xr:uid="{00000000-0005-0000-0000-0000376A0000}"/>
    <cellStyle name="Vírgula 2 7 7" xfId="1611" xr:uid="{00000000-0005-0000-0000-0000386A0000}"/>
    <cellStyle name="Vírgula 2 7 7 10" xfId="6262" xr:uid="{00000000-0005-0000-0000-0000396A0000}"/>
    <cellStyle name="Vírgula 2 7 7 2" xfId="8461" xr:uid="{00000000-0005-0000-0000-00003A6A0000}"/>
    <cellStyle name="Vírgula 2 7 7 2 2" xfId="12247" xr:uid="{00000000-0005-0000-0000-00003B6A0000}"/>
    <cellStyle name="Vírgula 2 7 7 2 2 2" xfId="34583" xr:uid="{00000000-0005-0000-0000-00003C6A0000}"/>
    <cellStyle name="Vírgula 2 7 7 2 3" xfId="29081" xr:uid="{00000000-0005-0000-0000-00003D6A0000}"/>
    <cellStyle name="Vírgula 2 7 7 2 4" xfId="42275" xr:uid="{00000000-0005-0000-0000-00003E6A0000}"/>
    <cellStyle name="Vírgula 2 7 7 2 5" xfId="49361" xr:uid="{00000000-0005-0000-0000-00003F6A0000}"/>
    <cellStyle name="Vírgula 2 7 7 2 6" xfId="53127" xr:uid="{00000000-0005-0000-0000-0000406A0000}"/>
    <cellStyle name="Vírgula 2 7 7 3" xfId="9930" xr:uid="{00000000-0005-0000-0000-0000416A0000}"/>
    <cellStyle name="Vírgula 2 7 7 3 2" xfId="31832" xr:uid="{00000000-0005-0000-0000-0000426A0000}"/>
    <cellStyle name="Vírgula 2 7 7 3 3" xfId="44755" xr:uid="{00000000-0005-0000-0000-0000436A0000}"/>
    <cellStyle name="Vírgula 2 7 7 4" xfId="18513" xr:uid="{00000000-0005-0000-0000-0000446A0000}"/>
    <cellStyle name="Vírgula 2 7 7 5" xfId="26330" xr:uid="{00000000-0005-0000-0000-0000456A0000}"/>
    <cellStyle name="Vírgula 2 7 7 6" xfId="38653" xr:uid="{00000000-0005-0000-0000-0000466A0000}"/>
    <cellStyle name="Vírgula 2 7 7 7" xfId="47162" xr:uid="{00000000-0005-0000-0000-0000476A0000}"/>
    <cellStyle name="Vírgula 2 7 7 8" xfId="51037" xr:uid="{00000000-0005-0000-0000-0000486A0000}"/>
    <cellStyle name="Vírgula 2 7 7 9" xfId="55088" xr:uid="{00000000-0005-0000-0000-0000496A0000}"/>
    <cellStyle name="Vírgula 2 7 8" xfId="7190" xr:uid="{00000000-0005-0000-0000-00004A6A0000}"/>
    <cellStyle name="Vírgula 2 7 8 2" xfId="11267" xr:uid="{00000000-0005-0000-0000-00004B6A0000}"/>
    <cellStyle name="Vírgula 2 7 8 2 2" xfId="33096" xr:uid="{00000000-0005-0000-0000-00004C6A0000}"/>
    <cellStyle name="Vírgula 2 7 8 2 3" xfId="40788" xr:uid="{00000000-0005-0000-0000-00004D6A0000}"/>
    <cellStyle name="Vírgula 2 7 8 2 4" xfId="52249" xr:uid="{00000000-0005-0000-0000-00004E6A0000}"/>
    <cellStyle name="Vírgula 2 7 8 3" xfId="10257" xr:uid="{00000000-0005-0000-0000-00004F6A0000}"/>
    <cellStyle name="Vírgula 2 7 8 4" xfId="27594" xr:uid="{00000000-0005-0000-0000-0000506A0000}"/>
    <cellStyle name="Vírgula 2 7 8 5" xfId="36917" xr:uid="{00000000-0005-0000-0000-0000516A0000}"/>
    <cellStyle name="Vírgula 2 7 8 6" xfId="48090" xr:uid="{00000000-0005-0000-0000-0000526A0000}"/>
    <cellStyle name="Vírgula 2 7 9" xfId="4850" xr:uid="{00000000-0005-0000-0000-0000536A0000}"/>
    <cellStyle name="Vírgula 2 7 9 2" xfId="10503" xr:uid="{00000000-0005-0000-0000-0000546A0000}"/>
    <cellStyle name="Vírgula 2 7 9 2 2" xfId="50405" xr:uid="{00000000-0005-0000-0000-0000556A0000}"/>
    <cellStyle name="Vírgula 2 7 9 3" xfId="30345" xr:uid="{00000000-0005-0000-0000-0000566A0000}"/>
    <cellStyle name="Vírgula 2 7 9 4" xfId="39803" xr:uid="{00000000-0005-0000-0000-0000576A0000}"/>
    <cellStyle name="Vírgula 2 7 9 5" xfId="50819" xr:uid="{00000000-0005-0000-0000-0000586A0000}"/>
    <cellStyle name="Vírgula 2 8" xfId="118" xr:uid="{00000000-0005-0000-0000-0000596A0000}"/>
    <cellStyle name="Vírgula 2 8 10" xfId="15215" xr:uid="{00000000-0005-0000-0000-00005A6A0000}"/>
    <cellStyle name="Vírgula 2 8 11" xfId="21128" xr:uid="{00000000-0005-0000-0000-00005B6A0000}"/>
    <cellStyle name="Vírgula 2 8 12" xfId="23142" xr:uid="{00000000-0005-0000-0000-00005C6A0000}"/>
    <cellStyle name="Vírgula 2 8 13" xfId="24400" xr:uid="{00000000-0005-0000-0000-00005D6A0000}"/>
    <cellStyle name="Vírgula 2 8 14" xfId="35977" xr:uid="{00000000-0005-0000-0000-00005E6A0000}"/>
    <cellStyle name="Vírgula 2 8 15" xfId="45675" xr:uid="{00000000-0005-0000-0000-00005F6A0000}"/>
    <cellStyle name="Vírgula 2 8 16" xfId="53608" xr:uid="{00000000-0005-0000-0000-0000606A0000}"/>
    <cellStyle name="Vírgula 2 8 17" xfId="3614" xr:uid="{00000000-0005-0000-0000-0000616A0000}"/>
    <cellStyle name="Vírgula 2 8 2" xfId="399" xr:uid="{00000000-0005-0000-0000-0000626A0000}"/>
    <cellStyle name="Vírgula 2 8 2 10" xfId="24676" xr:uid="{00000000-0005-0000-0000-0000636A0000}"/>
    <cellStyle name="Vírgula 2 8 2 11" xfId="36241" xr:uid="{00000000-0005-0000-0000-0000646A0000}"/>
    <cellStyle name="Vírgula 2 8 2 12" xfId="45955" xr:uid="{00000000-0005-0000-0000-0000656A0000}"/>
    <cellStyle name="Vírgula 2 8 2 13" xfId="53887" xr:uid="{00000000-0005-0000-0000-0000666A0000}"/>
    <cellStyle name="Vírgula 2 8 2 14" xfId="3615" xr:uid="{00000000-0005-0000-0000-0000676A0000}"/>
    <cellStyle name="Vírgula 2 8 2 2" xfId="1074" xr:uid="{00000000-0005-0000-0000-0000686A0000}"/>
    <cellStyle name="Vírgula 2 8 2 2 10" xfId="46630" xr:uid="{00000000-0005-0000-0000-0000696A0000}"/>
    <cellStyle name="Vírgula 2 8 2 2 11" xfId="54562" xr:uid="{00000000-0005-0000-0000-00006A6A0000}"/>
    <cellStyle name="Vírgula 2 8 2 2 12" xfId="3616" xr:uid="{00000000-0005-0000-0000-00006B6A0000}"/>
    <cellStyle name="Vírgula 2 8 2 2 2" xfId="7989" xr:uid="{00000000-0005-0000-0000-00006C6A0000}"/>
    <cellStyle name="Vírgula 2 8 2 2 2 2" xfId="17278" xr:uid="{00000000-0005-0000-0000-00006D6A0000}"/>
    <cellStyle name="Vírgula 2 8 2 2 2 2 2" xfId="34596" xr:uid="{00000000-0005-0000-0000-00006E6A0000}"/>
    <cellStyle name="Vírgula 2 8 2 2 2 3" xfId="19782" xr:uid="{00000000-0005-0000-0000-00006F6A0000}"/>
    <cellStyle name="Vírgula 2 8 2 2 2 4" xfId="29094" xr:uid="{00000000-0005-0000-0000-0000706A0000}"/>
    <cellStyle name="Vírgula 2 8 2 2 2 5" xfId="42288" xr:uid="{00000000-0005-0000-0000-0000716A0000}"/>
    <cellStyle name="Vírgula 2 8 2 2 2 6" xfId="48889" xr:uid="{00000000-0005-0000-0000-0000726A0000}"/>
    <cellStyle name="Vírgula 2 8 2 2 3" xfId="5734" xr:uid="{00000000-0005-0000-0000-0000736A0000}"/>
    <cellStyle name="Vírgula 2 8 2 2 3 2" xfId="9951" xr:uid="{00000000-0005-0000-0000-0000746A0000}"/>
    <cellStyle name="Vírgula 2 8 2 2 3 3" xfId="31845" xr:uid="{00000000-0005-0000-0000-0000756A0000}"/>
    <cellStyle name="Vírgula 2 8 2 2 3 4" xfId="44283" xr:uid="{00000000-0005-0000-0000-0000766A0000}"/>
    <cellStyle name="Vírgula 2 8 2 2 4" xfId="15217" xr:uid="{00000000-0005-0000-0000-0000776A0000}"/>
    <cellStyle name="Vírgula 2 8 2 2 5" xfId="18097" xr:uid="{00000000-0005-0000-0000-0000786A0000}"/>
    <cellStyle name="Vírgula 2 8 2 2 6" xfId="21130" xr:uid="{00000000-0005-0000-0000-0000796A0000}"/>
    <cellStyle name="Vírgula 2 8 2 2 7" xfId="23144" xr:uid="{00000000-0005-0000-0000-00007A6A0000}"/>
    <cellStyle name="Vírgula 2 8 2 2 8" xfId="26343" xr:uid="{00000000-0005-0000-0000-00007B6A0000}"/>
    <cellStyle name="Vírgula 2 8 2 2 9" xfId="38666" xr:uid="{00000000-0005-0000-0000-00007C6A0000}"/>
    <cellStyle name="Vírgula 2 8 2 3" xfId="2010" xr:uid="{00000000-0005-0000-0000-00007D6A0000}"/>
    <cellStyle name="Vírgula 2 8 2 3 2" xfId="8860" xr:uid="{00000000-0005-0000-0000-00007E6A0000}"/>
    <cellStyle name="Vírgula 2 8 2 3 2 2" xfId="34595" xr:uid="{00000000-0005-0000-0000-00007F6A0000}"/>
    <cellStyle name="Vírgula 2 8 2 3 2 3" xfId="29093" xr:uid="{00000000-0005-0000-0000-0000806A0000}"/>
    <cellStyle name="Vírgula 2 8 2 3 2 4" xfId="42287" xr:uid="{00000000-0005-0000-0000-0000816A0000}"/>
    <cellStyle name="Vírgula 2 8 2 3 2 5" xfId="49760" xr:uid="{00000000-0005-0000-0000-0000826A0000}"/>
    <cellStyle name="Vírgula 2 8 2 3 3" xfId="16595" xr:uid="{00000000-0005-0000-0000-0000836A0000}"/>
    <cellStyle name="Vírgula 2 8 2 3 3 2" xfId="31844" xr:uid="{00000000-0005-0000-0000-0000846A0000}"/>
    <cellStyle name="Vírgula 2 8 2 3 3 3" xfId="45154" xr:uid="{00000000-0005-0000-0000-0000856A0000}"/>
    <cellStyle name="Vírgula 2 8 2 3 4" xfId="18912" xr:uid="{00000000-0005-0000-0000-0000866A0000}"/>
    <cellStyle name="Vírgula 2 8 2 3 5" xfId="26342" xr:uid="{00000000-0005-0000-0000-0000876A0000}"/>
    <cellStyle name="Vírgula 2 8 2 3 6" xfId="38665" xr:uid="{00000000-0005-0000-0000-0000886A0000}"/>
    <cellStyle name="Vírgula 2 8 2 3 7" xfId="47561" xr:uid="{00000000-0005-0000-0000-0000896A0000}"/>
    <cellStyle name="Vírgula 2 8 2 3 8" xfId="55487" xr:uid="{00000000-0005-0000-0000-00008A6A0000}"/>
    <cellStyle name="Vírgula 2 8 2 3 9" xfId="6661" xr:uid="{00000000-0005-0000-0000-00008B6A0000}"/>
    <cellStyle name="Vírgula 2 8 2 4" xfId="7362" xr:uid="{00000000-0005-0000-0000-00008C6A0000}"/>
    <cellStyle name="Vírgula 2 8 2 4 2" xfId="11438" xr:uid="{00000000-0005-0000-0000-00008D6A0000}"/>
    <cellStyle name="Vírgula 2 8 2 4 2 2" xfId="33267" xr:uid="{00000000-0005-0000-0000-00008E6A0000}"/>
    <cellStyle name="Vírgula 2 8 2 4 2 3" xfId="40959" xr:uid="{00000000-0005-0000-0000-00008F6A0000}"/>
    <cellStyle name="Vírgula 2 8 2 4 2 4" xfId="52420" xr:uid="{00000000-0005-0000-0000-0000906A0000}"/>
    <cellStyle name="Vírgula 2 8 2 4 3" xfId="27765" xr:uid="{00000000-0005-0000-0000-0000916A0000}"/>
    <cellStyle name="Vírgula 2 8 2 4 4" xfId="37088" xr:uid="{00000000-0005-0000-0000-0000926A0000}"/>
    <cellStyle name="Vírgula 2 8 2 4 5" xfId="48262" xr:uid="{00000000-0005-0000-0000-0000936A0000}"/>
    <cellStyle name="Vírgula 2 8 2 5" xfId="5059" xr:uid="{00000000-0005-0000-0000-0000946A0000}"/>
    <cellStyle name="Vírgula 2 8 2 5 2" xfId="30516" xr:uid="{00000000-0005-0000-0000-0000956A0000}"/>
    <cellStyle name="Vírgula 2 8 2 5 3" xfId="40202" xr:uid="{00000000-0005-0000-0000-0000966A0000}"/>
    <cellStyle name="Vírgula 2 8 2 5 4" xfId="51673" xr:uid="{00000000-0005-0000-0000-0000976A0000}"/>
    <cellStyle name="Vírgula 2 8 2 6" xfId="13909" xr:uid="{00000000-0005-0000-0000-0000986A0000}"/>
    <cellStyle name="Vírgula 2 8 2 6 2" xfId="43656" xr:uid="{00000000-0005-0000-0000-0000996A0000}"/>
    <cellStyle name="Vírgula 2 8 2 7" xfId="15216" xr:uid="{00000000-0005-0000-0000-00009A6A0000}"/>
    <cellStyle name="Vírgula 2 8 2 8" xfId="21129" xr:uid="{00000000-0005-0000-0000-00009B6A0000}"/>
    <cellStyle name="Vírgula 2 8 2 9" xfId="23143" xr:uid="{00000000-0005-0000-0000-00009C6A0000}"/>
    <cellStyle name="Vírgula 2 8 3" xfId="1314" xr:uid="{00000000-0005-0000-0000-00009D6A0000}"/>
    <cellStyle name="Vírgula 2 8 3 10" xfId="24952" xr:uid="{00000000-0005-0000-0000-00009E6A0000}"/>
    <cellStyle name="Vírgula 2 8 3 11" xfId="36517" xr:uid="{00000000-0005-0000-0000-00009F6A0000}"/>
    <cellStyle name="Vírgula 2 8 3 12" xfId="46870" xr:uid="{00000000-0005-0000-0000-0000A06A0000}"/>
    <cellStyle name="Vírgula 2 8 3 13" xfId="54802" xr:uid="{00000000-0005-0000-0000-0000A16A0000}"/>
    <cellStyle name="Vírgula 2 8 3 14" xfId="3617" xr:uid="{00000000-0005-0000-0000-0000A26A0000}"/>
    <cellStyle name="Vírgula 2 8 3 2" xfId="2238" xr:uid="{00000000-0005-0000-0000-0000A36A0000}"/>
    <cellStyle name="Vírgula 2 8 3 2 10" xfId="47789" xr:uid="{00000000-0005-0000-0000-0000A46A0000}"/>
    <cellStyle name="Vírgula 2 8 3 2 11" xfId="55715" xr:uid="{00000000-0005-0000-0000-0000A56A0000}"/>
    <cellStyle name="Vírgula 2 8 3 2 12" xfId="3618" xr:uid="{00000000-0005-0000-0000-0000A66A0000}"/>
    <cellStyle name="Vírgula 2 8 3 2 2" xfId="9088" xr:uid="{00000000-0005-0000-0000-0000A76A0000}"/>
    <cellStyle name="Vírgula 2 8 3 2 2 2" xfId="17279" xr:uid="{00000000-0005-0000-0000-0000A86A0000}"/>
    <cellStyle name="Vírgula 2 8 3 2 2 2 2" xfId="34598" xr:uid="{00000000-0005-0000-0000-0000A96A0000}"/>
    <cellStyle name="Vírgula 2 8 3 2 2 3" xfId="20010" xr:uid="{00000000-0005-0000-0000-0000AA6A0000}"/>
    <cellStyle name="Vírgula 2 8 3 2 2 4" xfId="29096" xr:uid="{00000000-0005-0000-0000-0000AB6A0000}"/>
    <cellStyle name="Vírgula 2 8 3 2 2 5" xfId="42290" xr:uid="{00000000-0005-0000-0000-0000AC6A0000}"/>
    <cellStyle name="Vírgula 2 8 3 2 2 6" xfId="49988" xr:uid="{00000000-0005-0000-0000-0000AD6A0000}"/>
    <cellStyle name="Vírgula 2 8 3 2 3" xfId="6889" xr:uid="{00000000-0005-0000-0000-0000AE6A0000}"/>
    <cellStyle name="Vírgula 2 8 3 2 3 2" xfId="16596" xr:uid="{00000000-0005-0000-0000-0000AF6A0000}"/>
    <cellStyle name="Vírgula 2 8 3 2 3 3" xfId="31847" xr:uid="{00000000-0005-0000-0000-0000B06A0000}"/>
    <cellStyle name="Vírgula 2 8 3 2 3 4" xfId="45382" xr:uid="{00000000-0005-0000-0000-0000B16A0000}"/>
    <cellStyle name="Vírgula 2 8 3 2 4" xfId="15219" xr:uid="{00000000-0005-0000-0000-0000B26A0000}"/>
    <cellStyle name="Vírgula 2 8 3 2 5" xfId="18268" xr:uid="{00000000-0005-0000-0000-0000B36A0000}"/>
    <cellStyle name="Vírgula 2 8 3 2 6" xfId="21132" xr:uid="{00000000-0005-0000-0000-0000B46A0000}"/>
    <cellStyle name="Vírgula 2 8 3 2 7" xfId="23146" xr:uid="{00000000-0005-0000-0000-0000B56A0000}"/>
    <cellStyle name="Vírgula 2 8 3 2 8" xfId="26345" xr:uid="{00000000-0005-0000-0000-0000B66A0000}"/>
    <cellStyle name="Vírgula 2 8 3 2 9" xfId="38668" xr:uid="{00000000-0005-0000-0000-0000B76A0000}"/>
    <cellStyle name="Vírgula 2 8 3 3" xfId="8217" xr:uid="{00000000-0005-0000-0000-0000B86A0000}"/>
    <cellStyle name="Vírgula 2 8 3 3 2" xfId="12255" xr:uid="{00000000-0005-0000-0000-0000B96A0000}"/>
    <cellStyle name="Vírgula 2 8 3 3 2 2" xfId="34597" xr:uid="{00000000-0005-0000-0000-0000BA6A0000}"/>
    <cellStyle name="Vírgula 2 8 3 3 2 3" xfId="29095" xr:uid="{00000000-0005-0000-0000-0000BB6A0000}"/>
    <cellStyle name="Vírgula 2 8 3 3 2 4" xfId="42289" xr:uid="{00000000-0005-0000-0000-0000BC6A0000}"/>
    <cellStyle name="Vírgula 2 8 3 3 2 5" xfId="53132" xr:uid="{00000000-0005-0000-0000-0000BD6A0000}"/>
    <cellStyle name="Vírgula 2 8 3 3 3" xfId="12482" xr:uid="{00000000-0005-0000-0000-0000BE6A0000}"/>
    <cellStyle name="Vírgula 2 8 3 3 3 2" xfId="31846" xr:uid="{00000000-0005-0000-0000-0000BF6A0000}"/>
    <cellStyle name="Vírgula 2 8 3 3 4" xfId="19140" xr:uid="{00000000-0005-0000-0000-0000C06A0000}"/>
    <cellStyle name="Vírgula 2 8 3 3 5" xfId="26344" xr:uid="{00000000-0005-0000-0000-0000C16A0000}"/>
    <cellStyle name="Vírgula 2 8 3 3 6" xfId="38667" xr:uid="{00000000-0005-0000-0000-0000C26A0000}"/>
    <cellStyle name="Vírgula 2 8 3 3 7" xfId="49117" xr:uid="{00000000-0005-0000-0000-0000C36A0000}"/>
    <cellStyle name="Vírgula 2 8 3 4" xfId="5974" xr:uid="{00000000-0005-0000-0000-0000C46A0000}"/>
    <cellStyle name="Vírgula 2 8 3 4 2" xfId="11666" xr:uid="{00000000-0005-0000-0000-0000C56A0000}"/>
    <cellStyle name="Vírgula 2 8 3 4 2 2" xfId="33495" xr:uid="{00000000-0005-0000-0000-0000C66A0000}"/>
    <cellStyle name="Vírgula 2 8 3 4 2 3" xfId="41187" xr:uid="{00000000-0005-0000-0000-0000C76A0000}"/>
    <cellStyle name="Vírgula 2 8 3 4 2 4" xfId="52648" xr:uid="{00000000-0005-0000-0000-0000C86A0000}"/>
    <cellStyle name="Vírgula 2 8 3 4 3" xfId="27993" xr:uid="{00000000-0005-0000-0000-0000C96A0000}"/>
    <cellStyle name="Vírgula 2 8 3 4 4" xfId="37316" xr:uid="{00000000-0005-0000-0000-0000CA6A0000}"/>
    <cellStyle name="Vírgula 2 8 3 4 5" xfId="51483" xr:uid="{00000000-0005-0000-0000-0000CB6A0000}"/>
    <cellStyle name="Vírgula 2 8 3 5" xfId="10922" xr:uid="{00000000-0005-0000-0000-0000CC6A0000}"/>
    <cellStyle name="Vírgula 2 8 3 5 2" xfId="30744" xr:uid="{00000000-0005-0000-0000-0000CD6A0000}"/>
    <cellStyle name="Vírgula 2 8 3 5 3" xfId="40430" xr:uid="{00000000-0005-0000-0000-0000CE6A0000}"/>
    <cellStyle name="Vírgula 2 8 3 5 4" xfId="51901" xr:uid="{00000000-0005-0000-0000-0000CF6A0000}"/>
    <cellStyle name="Vírgula 2 8 3 6" xfId="14137" xr:uid="{00000000-0005-0000-0000-0000D06A0000}"/>
    <cellStyle name="Vírgula 2 8 3 6 2" xfId="44511" xr:uid="{00000000-0005-0000-0000-0000D16A0000}"/>
    <cellStyle name="Vírgula 2 8 3 7" xfId="15218" xr:uid="{00000000-0005-0000-0000-0000D26A0000}"/>
    <cellStyle name="Vírgula 2 8 3 8" xfId="21131" xr:uid="{00000000-0005-0000-0000-0000D36A0000}"/>
    <cellStyle name="Vírgula 2 8 3 9" xfId="23145" xr:uid="{00000000-0005-0000-0000-0000D46A0000}"/>
    <cellStyle name="Vírgula 2 8 4" xfId="1536" xr:uid="{00000000-0005-0000-0000-0000D56A0000}"/>
    <cellStyle name="Vírgula 2 8 4 10" xfId="36728" xr:uid="{00000000-0005-0000-0000-0000D66A0000}"/>
    <cellStyle name="Vírgula 2 8 4 11" xfId="47087" xr:uid="{00000000-0005-0000-0000-0000D76A0000}"/>
    <cellStyle name="Vírgula 2 8 4 12" xfId="55013" xr:uid="{00000000-0005-0000-0000-0000D86A0000}"/>
    <cellStyle name="Vírgula 2 8 4 13" xfId="3619" xr:uid="{00000000-0005-0000-0000-0000D96A0000}"/>
    <cellStyle name="Vírgula 2 8 4 2" xfId="2407" xr:uid="{00000000-0005-0000-0000-0000DA6A0000}"/>
    <cellStyle name="Vírgula 2 8 4 2 10" xfId="47958" xr:uid="{00000000-0005-0000-0000-0000DB6A0000}"/>
    <cellStyle name="Vírgula 2 8 4 2 11" xfId="55884" xr:uid="{00000000-0005-0000-0000-0000DC6A0000}"/>
    <cellStyle name="Vírgula 2 8 4 2 12" xfId="3620" xr:uid="{00000000-0005-0000-0000-0000DD6A0000}"/>
    <cellStyle name="Vírgula 2 8 4 2 2" xfId="9257" xr:uid="{00000000-0005-0000-0000-0000DE6A0000}"/>
    <cellStyle name="Vírgula 2 8 4 2 2 2" xfId="17280" xr:uid="{00000000-0005-0000-0000-0000DF6A0000}"/>
    <cellStyle name="Vírgula 2 8 4 2 2 2 2" xfId="34600" xr:uid="{00000000-0005-0000-0000-0000E06A0000}"/>
    <cellStyle name="Vírgula 2 8 4 2 2 3" xfId="20179" xr:uid="{00000000-0005-0000-0000-0000E16A0000}"/>
    <cellStyle name="Vírgula 2 8 4 2 2 4" xfId="29098" xr:uid="{00000000-0005-0000-0000-0000E26A0000}"/>
    <cellStyle name="Vírgula 2 8 4 2 2 5" xfId="42292" xr:uid="{00000000-0005-0000-0000-0000E36A0000}"/>
    <cellStyle name="Vírgula 2 8 4 2 2 6" xfId="50157" xr:uid="{00000000-0005-0000-0000-0000E46A0000}"/>
    <cellStyle name="Vírgula 2 8 4 2 3" xfId="7058" xr:uid="{00000000-0005-0000-0000-0000E56A0000}"/>
    <cellStyle name="Vírgula 2 8 4 2 3 2" xfId="16810" xr:uid="{00000000-0005-0000-0000-0000E66A0000}"/>
    <cellStyle name="Vírgula 2 8 4 2 3 3" xfId="31849" xr:uid="{00000000-0005-0000-0000-0000E76A0000}"/>
    <cellStyle name="Vírgula 2 8 4 2 3 4" xfId="45551" xr:uid="{00000000-0005-0000-0000-0000E86A0000}"/>
    <cellStyle name="Vírgula 2 8 4 2 4" xfId="15221" xr:uid="{00000000-0005-0000-0000-0000E96A0000}"/>
    <cellStyle name="Vírgula 2 8 4 2 4 2" xfId="16520" xr:uid="{00000000-0005-0000-0000-0000EA6A0000}"/>
    <cellStyle name="Vírgula 2 8 4 2 5" xfId="10792" xr:uid="{00000000-0005-0000-0000-0000EB6A0000}"/>
    <cellStyle name="Vírgula 2 8 4 2 5 2" xfId="18437" xr:uid="{00000000-0005-0000-0000-0000EC6A0000}"/>
    <cellStyle name="Vírgula 2 8 4 2 6" xfId="21134" xr:uid="{00000000-0005-0000-0000-0000ED6A0000}"/>
    <cellStyle name="Vírgula 2 8 4 2 7" xfId="23148" xr:uid="{00000000-0005-0000-0000-0000EE6A0000}"/>
    <cellStyle name="Vírgula 2 8 4 2 8" xfId="26347" xr:uid="{00000000-0005-0000-0000-0000EF6A0000}"/>
    <cellStyle name="Vírgula 2 8 4 2 9" xfId="38670" xr:uid="{00000000-0005-0000-0000-0000F06A0000}"/>
    <cellStyle name="Vírgula 2 8 4 3" xfId="8386" xr:uid="{00000000-0005-0000-0000-0000F16A0000}"/>
    <cellStyle name="Vírgula 2 8 4 3 2" xfId="12257" xr:uid="{00000000-0005-0000-0000-0000F26A0000}"/>
    <cellStyle name="Vírgula 2 8 4 3 2 2" xfId="34599" xr:uid="{00000000-0005-0000-0000-0000F36A0000}"/>
    <cellStyle name="Vírgula 2 8 4 3 2 3" xfId="42291" xr:uid="{00000000-0005-0000-0000-0000F46A0000}"/>
    <cellStyle name="Vírgula 2 8 4 3 2 4" xfId="53133" xr:uid="{00000000-0005-0000-0000-0000F56A0000}"/>
    <cellStyle name="Vírgula 2 8 4 3 3" xfId="10054" xr:uid="{00000000-0005-0000-0000-0000F66A0000}"/>
    <cellStyle name="Vírgula 2 8 4 3 3 2" xfId="19309" xr:uid="{00000000-0005-0000-0000-0000F76A0000}"/>
    <cellStyle name="Vírgula 2 8 4 3 4" xfId="29097" xr:uid="{00000000-0005-0000-0000-0000F86A0000}"/>
    <cellStyle name="Vírgula 2 8 4 3 5" xfId="38669" xr:uid="{00000000-0005-0000-0000-0000F96A0000}"/>
    <cellStyle name="Vírgula 2 8 4 3 6" xfId="49286" xr:uid="{00000000-0005-0000-0000-0000FA6A0000}"/>
    <cellStyle name="Vírgula 2 8 4 3 7" xfId="51422" xr:uid="{00000000-0005-0000-0000-0000FB6A0000}"/>
    <cellStyle name="Vírgula 2 8 4 4" xfId="6187" xr:uid="{00000000-0005-0000-0000-0000FC6A0000}"/>
    <cellStyle name="Vírgula 2 8 4 4 2" xfId="9531" xr:uid="{00000000-0005-0000-0000-0000FD6A0000}"/>
    <cellStyle name="Vírgula 2 8 4 4 3" xfId="31848" xr:uid="{00000000-0005-0000-0000-0000FE6A0000}"/>
    <cellStyle name="Vírgula 2 8 4 4 4" xfId="40599" xr:uid="{00000000-0005-0000-0000-0000FF6A0000}"/>
    <cellStyle name="Vírgula 2 8 4 4 5" xfId="52070" xr:uid="{00000000-0005-0000-0000-0000006B0000}"/>
    <cellStyle name="Vírgula 2 8 4 5" xfId="13681" xr:uid="{00000000-0005-0000-0000-0000016B0000}"/>
    <cellStyle name="Vírgula 2 8 4 5 2" xfId="44680" xr:uid="{00000000-0005-0000-0000-0000026B0000}"/>
    <cellStyle name="Vírgula 2 8 4 6" xfId="15220" xr:uid="{00000000-0005-0000-0000-0000036B0000}"/>
    <cellStyle name="Vírgula 2 8 4 6 2" xfId="17792" xr:uid="{00000000-0005-0000-0000-0000046B0000}"/>
    <cellStyle name="Vírgula 2 8 4 7" xfId="21133" xr:uid="{00000000-0005-0000-0000-0000056B0000}"/>
    <cellStyle name="Vírgula 2 8 4 8" xfId="23147" xr:uid="{00000000-0005-0000-0000-0000066B0000}"/>
    <cellStyle name="Vírgula 2 8 4 9" xfId="26346" xr:uid="{00000000-0005-0000-0000-0000076B0000}"/>
    <cellStyle name="Vírgula 2 8 5" xfId="834" xr:uid="{00000000-0005-0000-0000-0000086B0000}"/>
    <cellStyle name="Vírgula 2 8 5 10" xfId="46390" xr:uid="{00000000-0005-0000-0000-0000096B0000}"/>
    <cellStyle name="Vírgula 2 8 5 11" xfId="54322" xr:uid="{00000000-0005-0000-0000-00000A6B0000}"/>
    <cellStyle name="Vírgula 2 8 5 12" xfId="3621" xr:uid="{00000000-0005-0000-0000-00000B6B0000}"/>
    <cellStyle name="Vírgula 2 8 5 2" xfId="7761" xr:uid="{00000000-0005-0000-0000-00000C6B0000}"/>
    <cellStyle name="Vírgula 2 8 5 2 2" xfId="17281" xr:uid="{00000000-0005-0000-0000-00000D6B0000}"/>
    <cellStyle name="Vírgula 2 8 5 2 2 2" xfId="34601" xr:uid="{00000000-0005-0000-0000-00000E6B0000}"/>
    <cellStyle name="Vírgula 2 8 5 2 3" xfId="19554" xr:uid="{00000000-0005-0000-0000-00000F6B0000}"/>
    <cellStyle name="Vírgula 2 8 5 2 4" xfId="29099" xr:uid="{00000000-0005-0000-0000-0000106B0000}"/>
    <cellStyle name="Vírgula 2 8 5 2 5" xfId="42293" xr:uid="{00000000-0005-0000-0000-0000116B0000}"/>
    <cellStyle name="Vírgula 2 8 5 2 6" xfId="48661" xr:uid="{00000000-0005-0000-0000-0000126B0000}"/>
    <cellStyle name="Vírgula 2 8 5 3" xfId="5494" xr:uid="{00000000-0005-0000-0000-0000136B0000}"/>
    <cellStyle name="Vírgula 2 8 5 3 2" xfId="12889" xr:uid="{00000000-0005-0000-0000-0000146B0000}"/>
    <cellStyle name="Vírgula 2 8 5 3 3" xfId="31850" xr:uid="{00000000-0005-0000-0000-0000156B0000}"/>
    <cellStyle name="Vírgula 2 8 5 3 4" xfId="44055" xr:uid="{00000000-0005-0000-0000-0000166B0000}"/>
    <cellStyle name="Vírgula 2 8 5 4" xfId="15222" xr:uid="{00000000-0005-0000-0000-0000176B0000}"/>
    <cellStyle name="Vírgula 2 8 5 5" xfId="17978" xr:uid="{00000000-0005-0000-0000-0000186B0000}"/>
    <cellStyle name="Vírgula 2 8 5 6" xfId="21135" xr:uid="{00000000-0005-0000-0000-0000196B0000}"/>
    <cellStyle name="Vírgula 2 8 5 7" xfId="23149" xr:uid="{00000000-0005-0000-0000-00001A6B0000}"/>
    <cellStyle name="Vírgula 2 8 5 8" xfId="26348" xr:uid="{00000000-0005-0000-0000-00001B6B0000}"/>
    <cellStyle name="Vírgula 2 8 5 9" xfId="38671" xr:uid="{00000000-0005-0000-0000-00001C6B0000}"/>
    <cellStyle name="Vírgula 2 8 6" xfId="1782" xr:uid="{00000000-0005-0000-0000-00001D6B0000}"/>
    <cellStyle name="Vírgula 2 8 6 2" xfId="8632" xr:uid="{00000000-0005-0000-0000-00001E6B0000}"/>
    <cellStyle name="Vírgula 2 8 6 2 2" xfId="34594" xr:uid="{00000000-0005-0000-0000-00001F6B0000}"/>
    <cellStyle name="Vírgula 2 8 6 2 3" xfId="29092" xr:uid="{00000000-0005-0000-0000-0000206B0000}"/>
    <cellStyle name="Vírgula 2 8 6 2 4" xfId="42286" xr:uid="{00000000-0005-0000-0000-0000216B0000}"/>
    <cellStyle name="Vírgula 2 8 6 2 5" xfId="49532" xr:uid="{00000000-0005-0000-0000-0000226B0000}"/>
    <cellStyle name="Vírgula 2 8 6 3" xfId="16439" xr:uid="{00000000-0005-0000-0000-0000236B0000}"/>
    <cellStyle name="Vírgula 2 8 6 3 2" xfId="31843" xr:uid="{00000000-0005-0000-0000-0000246B0000}"/>
    <cellStyle name="Vírgula 2 8 6 3 3" xfId="44926" xr:uid="{00000000-0005-0000-0000-0000256B0000}"/>
    <cellStyle name="Vírgula 2 8 6 4" xfId="18684" xr:uid="{00000000-0005-0000-0000-0000266B0000}"/>
    <cellStyle name="Vírgula 2 8 6 5" xfId="26341" xr:uid="{00000000-0005-0000-0000-0000276B0000}"/>
    <cellStyle name="Vírgula 2 8 6 6" xfId="38664" xr:uid="{00000000-0005-0000-0000-0000286B0000}"/>
    <cellStyle name="Vírgula 2 8 6 7" xfId="47333" xr:uid="{00000000-0005-0000-0000-0000296B0000}"/>
    <cellStyle name="Vírgula 2 8 6 8" xfId="55259" xr:uid="{00000000-0005-0000-0000-00002A6B0000}"/>
    <cellStyle name="Vírgula 2 8 6 9" xfId="6433" xr:uid="{00000000-0005-0000-0000-00002B6B0000}"/>
    <cellStyle name="Vírgula 2 8 7" xfId="7133" xr:uid="{00000000-0005-0000-0000-00002C6B0000}"/>
    <cellStyle name="Vírgula 2 8 7 2" xfId="11210" xr:uid="{00000000-0005-0000-0000-00002D6B0000}"/>
    <cellStyle name="Vírgula 2 8 7 2 2" xfId="33039" xr:uid="{00000000-0005-0000-0000-00002E6B0000}"/>
    <cellStyle name="Vírgula 2 8 7 2 3" xfId="40731" xr:uid="{00000000-0005-0000-0000-00002F6B0000}"/>
    <cellStyle name="Vírgula 2 8 7 2 4" xfId="52192" xr:uid="{00000000-0005-0000-0000-0000306B0000}"/>
    <cellStyle name="Vírgula 2 8 7 3" xfId="27537" xr:uid="{00000000-0005-0000-0000-0000316B0000}"/>
    <cellStyle name="Vírgula 2 8 7 4" xfId="36860" xr:uid="{00000000-0005-0000-0000-0000326B0000}"/>
    <cellStyle name="Vírgula 2 8 7 5" xfId="48033" xr:uid="{00000000-0005-0000-0000-0000336B0000}"/>
    <cellStyle name="Vírgula 2 8 8" xfId="4781" xr:uid="{00000000-0005-0000-0000-0000346B0000}"/>
    <cellStyle name="Vírgula 2 8 8 2" xfId="10081" xr:uid="{00000000-0005-0000-0000-0000356B0000}"/>
    <cellStyle name="Vírgula 2 8 8 2 2" xfId="50805" xr:uid="{00000000-0005-0000-0000-0000366B0000}"/>
    <cellStyle name="Vírgula 2 8 8 3" xfId="30288" xr:uid="{00000000-0005-0000-0000-0000376B0000}"/>
    <cellStyle name="Vírgula 2 8 8 4" xfId="39974" xr:uid="{00000000-0005-0000-0000-0000386B0000}"/>
    <cellStyle name="Vírgula 2 8 8 5" xfId="51297" xr:uid="{00000000-0005-0000-0000-0000396B0000}"/>
    <cellStyle name="Vírgula 2 8 9" xfId="4762" xr:uid="{00000000-0005-0000-0000-00003A6B0000}"/>
    <cellStyle name="Vírgula 2 8 9 2" xfId="13403" xr:uid="{00000000-0005-0000-0000-00003B6B0000}"/>
    <cellStyle name="Vírgula 2 8 9 3" xfId="43425" xr:uid="{00000000-0005-0000-0000-00003C6B0000}"/>
    <cellStyle name="Vírgula 2 8 9 4" xfId="50484" xr:uid="{00000000-0005-0000-0000-00003D6B0000}"/>
    <cellStyle name="Vírgula 2 9" xfId="256" xr:uid="{00000000-0005-0000-0000-00003E6B0000}"/>
    <cellStyle name="Vírgula 2 9 10" xfId="15223" xr:uid="{00000000-0005-0000-0000-00003F6B0000}"/>
    <cellStyle name="Vírgula 2 9 11" xfId="21136" xr:uid="{00000000-0005-0000-0000-0000406B0000}"/>
    <cellStyle name="Vírgula 2 9 12" xfId="23150" xr:uid="{00000000-0005-0000-0000-0000416B0000}"/>
    <cellStyle name="Vírgula 2 9 13" xfId="24538" xr:uid="{00000000-0005-0000-0000-0000426B0000}"/>
    <cellStyle name="Vírgula 2 9 14" xfId="36103" xr:uid="{00000000-0005-0000-0000-0000436B0000}"/>
    <cellStyle name="Vírgula 2 9 15" xfId="45813" xr:uid="{00000000-0005-0000-0000-0000446B0000}"/>
    <cellStyle name="Vírgula 2 9 16" xfId="53746" xr:uid="{00000000-0005-0000-0000-0000456B0000}"/>
    <cellStyle name="Vírgula 2 9 17" xfId="3622" xr:uid="{00000000-0005-0000-0000-0000466B0000}"/>
    <cellStyle name="Vírgula 2 9 2" xfId="537" xr:uid="{00000000-0005-0000-0000-0000476B0000}"/>
    <cellStyle name="Vírgula 2 9 2 10" xfId="24814" xr:uid="{00000000-0005-0000-0000-0000486B0000}"/>
    <cellStyle name="Vírgula 2 9 2 11" xfId="36379" xr:uid="{00000000-0005-0000-0000-0000496B0000}"/>
    <cellStyle name="Vírgula 2 9 2 12" xfId="46093" xr:uid="{00000000-0005-0000-0000-00004A6B0000}"/>
    <cellStyle name="Vírgula 2 9 2 13" xfId="54025" xr:uid="{00000000-0005-0000-0000-00004B6B0000}"/>
    <cellStyle name="Vírgula 2 9 2 14" xfId="3623" xr:uid="{00000000-0005-0000-0000-00004C6B0000}"/>
    <cellStyle name="Vírgula 2 9 2 2" xfId="1188" xr:uid="{00000000-0005-0000-0000-00004D6B0000}"/>
    <cellStyle name="Vírgula 2 9 2 2 10" xfId="46744" xr:uid="{00000000-0005-0000-0000-00004E6B0000}"/>
    <cellStyle name="Vírgula 2 9 2 2 11" xfId="54676" xr:uid="{00000000-0005-0000-0000-00004F6B0000}"/>
    <cellStyle name="Vírgula 2 9 2 2 12" xfId="3624" xr:uid="{00000000-0005-0000-0000-0000506B0000}"/>
    <cellStyle name="Vírgula 2 9 2 2 2" xfId="8103" xr:uid="{00000000-0005-0000-0000-0000516B0000}"/>
    <cellStyle name="Vírgula 2 9 2 2 2 2" xfId="17282" xr:uid="{00000000-0005-0000-0000-0000526B0000}"/>
    <cellStyle name="Vírgula 2 9 2 2 2 2 2" xfId="34604" xr:uid="{00000000-0005-0000-0000-0000536B0000}"/>
    <cellStyle name="Vírgula 2 9 2 2 2 3" xfId="19896" xr:uid="{00000000-0005-0000-0000-0000546B0000}"/>
    <cellStyle name="Vírgula 2 9 2 2 2 4" xfId="29102" xr:uid="{00000000-0005-0000-0000-0000556B0000}"/>
    <cellStyle name="Vírgula 2 9 2 2 2 5" xfId="42296" xr:uid="{00000000-0005-0000-0000-0000566B0000}"/>
    <cellStyle name="Vírgula 2 9 2 2 2 6" xfId="49003" xr:uid="{00000000-0005-0000-0000-0000576B0000}"/>
    <cellStyle name="Vírgula 2 9 2 2 3" xfId="5848" xr:uid="{00000000-0005-0000-0000-0000586B0000}"/>
    <cellStyle name="Vírgula 2 9 2 2 3 2" xfId="9989" xr:uid="{00000000-0005-0000-0000-0000596B0000}"/>
    <cellStyle name="Vírgula 2 9 2 2 3 3" xfId="31853" xr:uid="{00000000-0005-0000-0000-00005A6B0000}"/>
    <cellStyle name="Vírgula 2 9 2 2 3 4" xfId="44397" xr:uid="{00000000-0005-0000-0000-00005B6B0000}"/>
    <cellStyle name="Vírgula 2 9 2 2 4" xfId="15225" xr:uid="{00000000-0005-0000-0000-00005C6B0000}"/>
    <cellStyle name="Vírgula 2 9 2 2 5" xfId="18154" xr:uid="{00000000-0005-0000-0000-00005D6B0000}"/>
    <cellStyle name="Vírgula 2 9 2 2 6" xfId="21138" xr:uid="{00000000-0005-0000-0000-00005E6B0000}"/>
    <cellStyle name="Vírgula 2 9 2 2 7" xfId="23152" xr:uid="{00000000-0005-0000-0000-00005F6B0000}"/>
    <cellStyle name="Vírgula 2 9 2 2 8" xfId="26351" xr:uid="{00000000-0005-0000-0000-0000606B0000}"/>
    <cellStyle name="Vírgula 2 9 2 2 9" xfId="38674" xr:uid="{00000000-0005-0000-0000-0000616B0000}"/>
    <cellStyle name="Vírgula 2 9 2 3" xfId="2124" xr:uid="{00000000-0005-0000-0000-0000626B0000}"/>
    <cellStyle name="Vírgula 2 9 2 3 2" xfId="8974" xr:uid="{00000000-0005-0000-0000-0000636B0000}"/>
    <cellStyle name="Vírgula 2 9 2 3 2 2" xfId="34603" xr:uid="{00000000-0005-0000-0000-0000646B0000}"/>
    <cellStyle name="Vírgula 2 9 2 3 2 3" xfId="29101" xr:uid="{00000000-0005-0000-0000-0000656B0000}"/>
    <cellStyle name="Vírgula 2 9 2 3 2 4" xfId="42295" xr:uid="{00000000-0005-0000-0000-0000666B0000}"/>
    <cellStyle name="Vírgula 2 9 2 3 2 5" xfId="49874" xr:uid="{00000000-0005-0000-0000-0000676B0000}"/>
    <cellStyle name="Vírgula 2 9 2 3 3" xfId="16625" xr:uid="{00000000-0005-0000-0000-0000686B0000}"/>
    <cellStyle name="Vírgula 2 9 2 3 3 2" xfId="31852" xr:uid="{00000000-0005-0000-0000-0000696B0000}"/>
    <cellStyle name="Vírgula 2 9 2 3 3 3" xfId="45268" xr:uid="{00000000-0005-0000-0000-00006A6B0000}"/>
    <cellStyle name="Vírgula 2 9 2 3 4" xfId="19026" xr:uid="{00000000-0005-0000-0000-00006B6B0000}"/>
    <cellStyle name="Vírgula 2 9 2 3 5" xfId="26350" xr:uid="{00000000-0005-0000-0000-00006C6B0000}"/>
    <cellStyle name="Vírgula 2 9 2 3 6" xfId="38673" xr:uid="{00000000-0005-0000-0000-00006D6B0000}"/>
    <cellStyle name="Vírgula 2 9 2 3 7" xfId="47675" xr:uid="{00000000-0005-0000-0000-00006E6B0000}"/>
    <cellStyle name="Vírgula 2 9 2 3 8" xfId="55601" xr:uid="{00000000-0005-0000-0000-00006F6B0000}"/>
    <cellStyle name="Vírgula 2 9 2 3 9" xfId="6775" xr:uid="{00000000-0005-0000-0000-0000706B0000}"/>
    <cellStyle name="Vírgula 2 9 2 4" xfId="7476" xr:uid="{00000000-0005-0000-0000-0000716B0000}"/>
    <cellStyle name="Vírgula 2 9 2 4 2" xfId="11552" xr:uid="{00000000-0005-0000-0000-0000726B0000}"/>
    <cellStyle name="Vírgula 2 9 2 4 2 2" xfId="33381" xr:uid="{00000000-0005-0000-0000-0000736B0000}"/>
    <cellStyle name="Vírgula 2 9 2 4 2 3" xfId="41073" xr:uid="{00000000-0005-0000-0000-0000746B0000}"/>
    <cellStyle name="Vírgula 2 9 2 4 2 4" xfId="52534" xr:uid="{00000000-0005-0000-0000-0000756B0000}"/>
    <cellStyle name="Vírgula 2 9 2 4 3" xfId="27879" xr:uid="{00000000-0005-0000-0000-0000766B0000}"/>
    <cellStyle name="Vírgula 2 9 2 4 4" xfId="37202" xr:uid="{00000000-0005-0000-0000-0000776B0000}"/>
    <cellStyle name="Vírgula 2 9 2 4 5" xfId="48376" xr:uid="{00000000-0005-0000-0000-0000786B0000}"/>
    <cellStyle name="Vírgula 2 9 2 5" xfId="5197" xr:uid="{00000000-0005-0000-0000-0000796B0000}"/>
    <cellStyle name="Vírgula 2 9 2 5 2" xfId="30630" xr:uid="{00000000-0005-0000-0000-00007A6B0000}"/>
    <cellStyle name="Vírgula 2 9 2 5 3" xfId="40316" xr:uid="{00000000-0005-0000-0000-00007B6B0000}"/>
    <cellStyle name="Vírgula 2 9 2 5 4" xfId="51787" xr:uid="{00000000-0005-0000-0000-00007C6B0000}"/>
    <cellStyle name="Vírgula 2 9 2 6" xfId="14023" xr:uid="{00000000-0005-0000-0000-00007D6B0000}"/>
    <cellStyle name="Vírgula 2 9 2 6 2" xfId="43770" xr:uid="{00000000-0005-0000-0000-00007E6B0000}"/>
    <cellStyle name="Vírgula 2 9 2 7" xfId="15224" xr:uid="{00000000-0005-0000-0000-00007F6B0000}"/>
    <cellStyle name="Vírgula 2 9 2 8" xfId="21137" xr:uid="{00000000-0005-0000-0000-0000806B0000}"/>
    <cellStyle name="Vírgula 2 9 2 9" xfId="23151" xr:uid="{00000000-0005-0000-0000-0000816B0000}"/>
    <cellStyle name="Vírgula 2 9 3" xfId="1452" xr:uid="{00000000-0005-0000-0000-0000826B0000}"/>
    <cellStyle name="Vírgula 2 9 3 10" xfId="25090" xr:uid="{00000000-0005-0000-0000-0000836B0000}"/>
    <cellStyle name="Vírgula 2 9 3 11" xfId="36655" xr:uid="{00000000-0005-0000-0000-0000846B0000}"/>
    <cellStyle name="Vírgula 2 9 3 12" xfId="47008" xr:uid="{00000000-0005-0000-0000-0000856B0000}"/>
    <cellStyle name="Vírgula 2 9 3 13" xfId="54940" xr:uid="{00000000-0005-0000-0000-0000866B0000}"/>
    <cellStyle name="Vírgula 2 9 3 14" xfId="3625" xr:uid="{00000000-0005-0000-0000-0000876B0000}"/>
    <cellStyle name="Vírgula 2 9 3 2" xfId="2352" xr:uid="{00000000-0005-0000-0000-0000886B0000}"/>
    <cellStyle name="Vírgula 2 9 3 2 10" xfId="47903" xr:uid="{00000000-0005-0000-0000-0000896B0000}"/>
    <cellStyle name="Vírgula 2 9 3 2 11" xfId="55829" xr:uid="{00000000-0005-0000-0000-00008A6B0000}"/>
    <cellStyle name="Vírgula 2 9 3 2 12" xfId="3626" xr:uid="{00000000-0005-0000-0000-00008B6B0000}"/>
    <cellStyle name="Vírgula 2 9 3 2 2" xfId="9202" xr:uid="{00000000-0005-0000-0000-00008C6B0000}"/>
    <cellStyle name="Vírgula 2 9 3 2 2 2" xfId="17283" xr:uid="{00000000-0005-0000-0000-00008D6B0000}"/>
    <cellStyle name="Vírgula 2 9 3 2 2 2 2" xfId="34606" xr:uid="{00000000-0005-0000-0000-00008E6B0000}"/>
    <cellStyle name="Vírgula 2 9 3 2 2 3" xfId="20124" xr:uid="{00000000-0005-0000-0000-00008F6B0000}"/>
    <cellStyle name="Vírgula 2 9 3 2 2 4" xfId="29104" xr:uid="{00000000-0005-0000-0000-0000906B0000}"/>
    <cellStyle name="Vírgula 2 9 3 2 2 5" xfId="42298" xr:uid="{00000000-0005-0000-0000-0000916B0000}"/>
    <cellStyle name="Vírgula 2 9 3 2 2 6" xfId="50102" xr:uid="{00000000-0005-0000-0000-0000926B0000}"/>
    <cellStyle name="Vírgula 2 9 3 2 3" xfId="7003" xr:uid="{00000000-0005-0000-0000-0000936B0000}"/>
    <cellStyle name="Vírgula 2 9 3 2 3 2" xfId="10262" xr:uid="{00000000-0005-0000-0000-0000946B0000}"/>
    <cellStyle name="Vírgula 2 9 3 2 3 3" xfId="31855" xr:uid="{00000000-0005-0000-0000-0000956B0000}"/>
    <cellStyle name="Vírgula 2 9 3 2 3 4" xfId="45496" xr:uid="{00000000-0005-0000-0000-0000966B0000}"/>
    <cellStyle name="Vírgula 2 9 3 2 4" xfId="15227" xr:uid="{00000000-0005-0000-0000-0000976B0000}"/>
    <cellStyle name="Vírgula 2 9 3 2 5" xfId="18382" xr:uid="{00000000-0005-0000-0000-0000986B0000}"/>
    <cellStyle name="Vírgula 2 9 3 2 6" xfId="21140" xr:uid="{00000000-0005-0000-0000-0000996B0000}"/>
    <cellStyle name="Vírgula 2 9 3 2 7" xfId="23154" xr:uid="{00000000-0005-0000-0000-00009A6B0000}"/>
    <cellStyle name="Vírgula 2 9 3 2 8" xfId="26353" xr:uid="{00000000-0005-0000-0000-00009B6B0000}"/>
    <cellStyle name="Vírgula 2 9 3 2 9" xfId="38676" xr:uid="{00000000-0005-0000-0000-00009C6B0000}"/>
    <cellStyle name="Vírgula 2 9 3 3" xfId="8331" xr:uid="{00000000-0005-0000-0000-00009D6B0000}"/>
    <cellStyle name="Vírgula 2 9 3 3 2" xfId="12259" xr:uid="{00000000-0005-0000-0000-00009E6B0000}"/>
    <cellStyle name="Vírgula 2 9 3 3 2 2" xfId="34605" xr:uid="{00000000-0005-0000-0000-00009F6B0000}"/>
    <cellStyle name="Vírgula 2 9 3 3 2 3" xfId="29103" xr:uid="{00000000-0005-0000-0000-0000A06B0000}"/>
    <cellStyle name="Vírgula 2 9 3 3 2 4" xfId="42297" xr:uid="{00000000-0005-0000-0000-0000A16B0000}"/>
    <cellStyle name="Vírgula 2 9 3 3 2 5" xfId="53135" xr:uid="{00000000-0005-0000-0000-0000A26B0000}"/>
    <cellStyle name="Vírgula 2 9 3 3 3" xfId="10478" xr:uid="{00000000-0005-0000-0000-0000A36B0000}"/>
    <cellStyle name="Vírgula 2 9 3 3 3 2" xfId="31854" xr:uid="{00000000-0005-0000-0000-0000A46B0000}"/>
    <cellStyle name="Vírgula 2 9 3 3 4" xfId="19254" xr:uid="{00000000-0005-0000-0000-0000A56B0000}"/>
    <cellStyle name="Vírgula 2 9 3 3 5" xfId="26352" xr:uid="{00000000-0005-0000-0000-0000A66B0000}"/>
    <cellStyle name="Vírgula 2 9 3 3 6" xfId="38675" xr:uid="{00000000-0005-0000-0000-0000A76B0000}"/>
    <cellStyle name="Vírgula 2 9 3 3 7" xfId="49231" xr:uid="{00000000-0005-0000-0000-0000A86B0000}"/>
    <cellStyle name="Vírgula 2 9 3 4" xfId="6112" xr:uid="{00000000-0005-0000-0000-0000A96B0000}"/>
    <cellStyle name="Vírgula 2 9 3 4 2" xfId="11780" xr:uid="{00000000-0005-0000-0000-0000AA6B0000}"/>
    <cellStyle name="Vírgula 2 9 3 4 2 2" xfId="33609" xr:uid="{00000000-0005-0000-0000-0000AB6B0000}"/>
    <cellStyle name="Vírgula 2 9 3 4 2 3" xfId="41301" xr:uid="{00000000-0005-0000-0000-0000AC6B0000}"/>
    <cellStyle name="Vírgula 2 9 3 4 2 4" xfId="52762" xr:uid="{00000000-0005-0000-0000-0000AD6B0000}"/>
    <cellStyle name="Vírgula 2 9 3 4 3" xfId="28107" xr:uid="{00000000-0005-0000-0000-0000AE6B0000}"/>
    <cellStyle name="Vírgula 2 9 3 4 4" xfId="37430" xr:uid="{00000000-0005-0000-0000-0000AF6B0000}"/>
    <cellStyle name="Vírgula 2 9 3 4 5" xfId="51375" xr:uid="{00000000-0005-0000-0000-0000B06B0000}"/>
    <cellStyle name="Vírgula 2 9 3 5" xfId="11036" xr:uid="{00000000-0005-0000-0000-0000B16B0000}"/>
    <cellStyle name="Vírgula 2 9 3 5 2" xfId="30858" xr:uid="{00000000-0005-0000-0000-0000B26B0000}"/>
    <cellStyle name="Vírgula 2 9 3 5 3" xfId="40544" xr:uid="{00000000-0005-0000-0000-0000B36B0000}"/>
    <cellStyle name="Vírgula 2 9 3 5 4" xfId="52015" xr:uid="{00000000-0005-0000-0000-0000B46B0000}"/>
    <cellStyle name="Vírgula 2 9 3 6" xfId="14251" xr:uid="{00000000-0005-0000-0000-0000B56B0000}"/>
    <cellStyle name="Vírgula 2 9 3 6 2" xfId="44625" xr:uid="{00000000-0005-0000-0000-0000B66B0000}"/>
    <cellStyle name="Vírgula 2 9 3 7" xfId="15226" xr:uid="{00000000-0005-0000-0000-0000B76B0000}"/>
    <cellStyle name="Vírgula 2 9 3 8" xfId="21139" xr:uid="{00000000-0005-0000-0000-0000B86B0000}"/>
    <cellStyle name="Vírgula 2 9 3 9" xfId="23153" xr:uid="{00000000-0005-0000-0000-0000B96B0000}"/>
    <cellStyle name="Vírgula 2 9 4" xfId="948" xr:uid="{00000000-0005-0000-0000-0000BA6B0000}"/>
    <cellStyle name="Vírgula 2 9 4 10" xfId="46504" xr:uid="{00000000-0005-0000-0000-0000BB6B0000}"/>
    <cellStyle name="Vírgula 2 9 4 11" xfId="54436" xr:uid="{00000000-0005-0000-0000-0000BC6B0000}"/>
    <cellStyle name="Vírgula 2 9 4 12" xfId="3627" xr:uid="{00000000-0005-0000-0000-0000BD6B0000}"/>
    <cellStyle name="Vírgula 2 9 4 2" xfId="7875" xr:uid="{00000000-0005-0000-0000-0000BE6B0000}"/>
    <cellStyle name="Vírgula 2 9 4 2 2" xfId="9330" xr:uid="{00000000-0005-0000-0000-0000BF6B0000}"/>
    <cellStyle name="Vírgula 2 9 4 2 2 2" xfId="34607" xr:uid="{00000000-0005-0000-0000-0000C06B0000}"/>
    <cellStyle name="Vírgula 2 9 4 2 3" xfId="13094" xr:uid="{00000000-0005-0000-0000-0000C16B0000}"/>
    <cellStyle name="Vírgula 2 9 4 2 4" xfId="19668" xr:uid="{00000000-0005-0000-0000-0000C26B0000}"/>
    <cellStyle name="Vírgula 2 9 4 2 5" xfId="29105" xr:uid="{00000000-0005-0000-0000-0000C36B0000}"/>
    <cellStyle name="Vírgula 2 9 4 2 6" xfId="42299" xr:uid="{00000000-0005-0000-0000-0000C46B0000}"/>
    <cellStyle name="Vírgula 2 9 4 2 7" xfId="48775" xr:uid="{00000000-0005-0000-0000-0000C56B0000}"/>
    <cellStyle name="Vírgula 2 9 4 3" xfId="5608" xr:uid="{00000000-0005-0000-0000-0000C66B0000}"/>
    <cellStyle name="Vírgula 2 9 4 3 2" xfId="9695" xr:uid="{00000000-0005-0000-0000-0000C76B0000}"/>
    <cellStyle name="Vírgula 2 9 4 3 3" xfId="31856" xr:uid="{00000000-0005-0000-0000-0000C86B0000}"/>
    <cellStyle name="Vírgula 2 9 4 3 4" xfId="44169" xr:uid="{00000000-0005-0000-0000-0000C96B0000}"/>
    <cellStyle name="Vírgula 2 9 4 4" xfId="13795" xr:uid="{00000000-0005-0000-0000-0000CA6B0000}"/>
    <cellStyle name="Vírgula 2 9 4 5" xfId="15228" xr:uid="{00000000-0005-0000-0000-0000CB6B0000}"/>
    <cellStyle name="Vírgula 2 9 4 6" xfId="21141" xr:uid="{00000000-0005-0000-0000-0000CC6B0000}"/>
    <cellStyle name="Vírgula 2 9 4 7" xfId="23155" xr:uid="{00000000-0005-0000-0000-0000CD6B0000}"/>
    <cellStyle name="Vírgula 2 9 4 8" xfId="26354" xr:uid="{00000000-0005-0000-0000-0000CE6B0000}"/>
    <cellStyle name="Vírgula 2 9 4 9" xfId="38677" xr:uid="{00000000-0005-0000-0000-0000CF6B0000}"/>
    <cellStyle name="Vírgula 2 9 5" xfId="1896" xr:uid="{00000000-0005-0000-0000-0000D06B0000}"/>
    <cellStyle name="Vírgula 2 9 5 10" xfId="47447" xr:uid="{00000000-0005-0000-0000-0000D16B0000}"/>
    <cellStyle name="Vírgula 2 9 5 11" xfId="55373" xr:uid="{00000000-0005-0000-0000-0000D26B0000}"/>
    <cellStyle name="Vírgula 2 9 5 12" xfId="3628" xr:uid="{00000000-0005-0000-0000-0000D36B0000}"/>
    <cellStyle name="Vírgula 2 9 5 2" xfId="8746" xr:uid="{00000000-0005-0000-0000-0000D46B0000}"/>
    <cellStyle name="Vírgula 2 9 5 2 2" xfId="17284" xr:uid="{00000000-0005-0000-0000-0000D56B0000}"/>
    <cellStyle name="Vírgula 2 9 5 2 2 2" xfId="34608" xr:uid="{00000000-0005-0000-0000-0000D66B0000}"/>
    <cellStyle name="Vírgula 2 9 5 2 3" xfId="29106" xr:uid="{00000000-0005-0000-0000-0000D76B0000}"/>
    <cellStyle name="Vírgula 2 9 5 2 4" xfId="42300" xr:uid="{00000000-0005-0000-0000-0000D86B0000}"/>
    <cellStyle name="Vírgula 2 9 5 2 5" xfId="49646" xr:uid="{00000000-0005-0000-0000-0000D96B0000}"/>
    <cellStyle name="Vírgula 2 9 5 3" xfId="6547" xr:uid="{00000000-0005-0000-0000-0000DA6B0000}"/>
    <cellStyle name="Vírgula 2 9 5 3 2" xfId="31857" xr:uid="{00000000-0005-0000-0000-0000DB6B0000}"/>
    <cellStyle name="Vírgula 2 9 5 3 3" xfId="45040" xr:uid="{00000000-0005-0000-0000-0000DC6B0000}"/>
    <cellStyle name="Vírgula 2 9 5 4" xfId="15229" xr:uid="{00000000-0005-0000-0000-0000DD6B0000}"/>
    <cellStyle name="Vírgula 2 9 5 5" xfId="18798" xr:uid="{00000000-0005-0000-0000-0000DE6B0000}"/>
    <cellStyle name="Vírgula 2 9 5 6" xfId="21142" xr:uid="{00000000-0005-0000-0000-0000DF6B0000}"/>
    <cellStyle name="Vírgula 2 9 5 7" xfId="23156" xr:uid="{00000000-0005-0000-0000-0000E06B0000}"/>
    <cellStyle name="Vírgula 2 9 5 8" xfId="26355" xr:uid="{00000000-0005-0000-0000-0000E16B0000}"/>
    <cellStyle name="Vírgula 2 9 5 9" xfId="38678" xr:uid="{00000000-0005-0000-0000-0000E26B0000}"/>
    <cellStyle name="Vírgula 2 9 6" xfId="7247" xr:uid="{00000000-0005-0000-0000-0000E36B0000}"/>
    <cellStyle name="Vírgula 2 9 6 2" xfId="12258" xr:uid="{00000000-0005-0000-0000-0000E46B0000}"/>
    <cellStyle name="Vírgula 2 9 6 2 2" xfId="34602" xr:uid="{00000000-0005-0000-0000-0000E56B0000}"/>
    <cellStyle name="Vírgula 2 9 6 2 3" xfId="29100" xr:uid="{00000000-0005-0000-0000-0000E66B0000}"/>
    <cellStyle name="Vírgula 2 9 6 2 4" xfId="42294" xr:uid="{00000000-0005-0000-0000-0000E76B0000}"/>
    <cellStyle name="Vírgula 2 9 6 2 5" xfId="53134" xr:uid="{00000000-0005-0000-0000-0000E86B0000}"/>
    <cellStyle name="Vírgula 2 9 6 3" xfId="12005" xr:uid="{00000000-0005-0000-0000-0000E96B0000}"/>
    <cellStyle name="Vírgula 2 9 6 3 2" xfId="31851" xr:uid="{00000000-0005-0000-0000-0000EA6B0000}"/>
    <cellStyle name="Vírgula 2 9 6 4" xfId="26349" xr:uid="{00000000-0005-0000-0000-0000EB6B0000}"/>
    <cellStyle name="Vírgula 2 9 6 5" xfId="38672" xr:uid="{00000000-0005-0000-0000-0000EC6B0000}"/>
    <cellStyle name="Vírgula 2 9 6 6" xfId="48147" xr:uid="{00000000-0005-0000-0000-0000ED6B0000}"/>
    <cellStyle name="Vírgula 2 9 7" xfId="4919" xr:uid="{00000000-0005-0000-0000-0000EE6B0000}"/>
    <cellStyle name="Vírgula 2 9 7 2" xfId="11324" xr:uid="{00000000-0005-0000-0000-0000EF6B0000}"/>
    <cellStyle name="Vírgula 2 9 7 2 2" xfId="33153" xr:uid="{00000000-0005-0000-0000-0000F06B0000}"/>
    <cellStyle name="Vírgula 2 9 7 2 3" xfId="40845" xr:uid="{00000000-0005-0000-0000-0000F16B0000}"/>
    <cellStyle name="Vírgula 2 9 7 2 4" xfId="52306" xr:uid="{00000000-0005-0000-0000-0000F26B0000}"/>
    <cellStyle name="Vírgula 2 9 7 3" xfId="27651" xr:uid="{00000000-0005-0000-0000-0000F36B0000}"/>
    <cellStyle name="Vírgula 2 9 7 4" xfId="36974" xr:uid="{00000000-0005-0000-0000-0000F46B0000}"/>
    <cellStyle name="Vírgula 2 9 7 5" xfId="51252" xr:uid="{00000000-0005-0000-0000-0000F56B0000}"/>
    <cellStyle name="Vírgula 2 9 8" xfId="10677" xr:uid="{00000000-0005-0000-0000-0000F66B0000}"/>
    <cellStyle name="Vírgula 2 9 8 2" xfId="30402" xr:uid="{00000000-0005-0000-0000-0000F76B0000}"/>
    <cellStyle name="Vírgula 2 9 8 3" xfId="40088" xr:uid="{00000000-0005-0000-0000-0000F86B0000}"/>
    <cellStyle name="Vírgula 2 9 8 4" xfId="51559" xr:uid="{00000000-0005-0000-0000-0000F96B0000}"/>
    <cellStyle name="Vírgula 2 9 9" xfId="13510" xr:uid="{00000000-0005-0000-0000-0000FA6B0000}"/>
    <cellStyle name="Vírgula 2 9 9 2" xfId="43539" xr:uid="{00000000-0005-0000-0000-0000FB6B0000}"/>
    <cellStyle name="Vírgula 20" xfId="604" xr:uid="{00000000-0005-0000-0000-0000FC6B0000}"/>
    <cellStyle name="Vírgula 20 10" xfId="46160" xr:uid="{00000000-0005-0000-0000-0000FD6B0000}"/>
    <cellStyle name="Vírgula 20 11" xfId="54092" xr:uid="{00000000-0005-0000-0000-0000FE6B0000}"/>
    <cellStyle name="Vírgula 20 12" xfId="3629" xr:uid="{00000000-0005-0000-0000-0000FF6B0000}"/>
    <cellStyle name="Vírgula 20 2" xfId="7531" xr:uid="{00000000-0005-0000-0000-0000006C0000}"/>
    <cellStyle name="Vírgula 20 2 2" xfId="9869" xr:uid="{00000000-0005-0000-0000-0000016C0000}"/>
    <cellStyle name="Vírgula 20 2 2 2" xfId="34609" xr:uid="{00000000-0005-0000-0000-0000026C0000}"/>
    <cellStyle name="Vírgula 20 2 3" xfId="9925" xr:uid="{00000000-0005-0000-0000-0000036C0000}"/>
    <cellStyle name="Vírgula 20 2 4" xfId="19324" xr:uid="{00000000-0005-0000-0000-0000046C0000}"/>
    <cellStyle name="Vírgula 20 2 5" xfId="29107" xr:uid="{00000000-0005-0000-0000-0000056C0000}"/>
    <cellStyle name="Vírgula 20 2 6" xfId="42301" xr:uid="{00000000-0005-0000-0000-0000066C0000}"/>
    <cellStyle name="Vírgula 20 2 7" xfId="48431" xr:uid="{00000000-0005-0000-0000-0000076C0000}"/>
    <cellStyle name="Vírgula 20 3" xfId="5264" xr:uid="{00000000-0005-0000-0000-0000086C0000}"/>
    <cellStyle name="Vírgula 20 3 2" xfId="16352" xr:uid="{00000000-0005-0000-0000-0000096C0000}"/>
    <cellStyle name="Vírgula 20 3 3" xfId="31858" xr:uid="{00000000-0005-0000-0000-00000A6C0000}"/>
    <cellStyle name="Vírgula 20 3 4" xfId="43825" xr:uid="{00000000-0005-0000-0000-00000B6C0000}"/>
    <cellStyle name="Vírgula 20 4" xfId="14306" xr:uid="{00000000-0005-0000-0000-00000C6C0000}"/>
    <cellStyle name="Vírgula 20 5" xfId="15230" xr:uid="{00000000-0005-0000-0000-00000D6C0000}"/>
    <cellStyle name="Vírgula 20 6" xfId="21143" xr:uid="{00000000-0005-0000-0000-00000E6C0000}"/>
    <cellStyle name="Vírgula 20 7" xfId="23157" xr:uid="{00000000-0005-0000-0000-00000F6C0000}"/>
    <cellStyle name="Vírgula 20 8" xfId="26356" xr:uid="{00000000-0005-0000-0000-0000106C0000}"/>
    <cellStyle name="Vírgula 20 9" xfId="38679" xr:uid="{00000000-0005-0000-0000-0000116C0000}"/>
    <cellStyle name="Vírgula 21" xfId="1552" xr:uid="{00000000-0005-0000-0000-0000126C0000}"/>
    <cellStyle name="Vírgula 21 10" xfId="47103" xr:uid="{00000000-0005-0000-0000-0000136C0000}"/>
    <cellStyle name="Vírgula 21 11" xfId="55029" xr:uid="{00000000-0005-0000-0000-0000146C0000}"/>
    <cellStyle name="Vírgula 21 12" xfId="3630" xr:uid="{00000000-0005-0000-0000-0000156C0000}"/>
    <cellStyle name="Vírgula 21 2" xfId="8402" xr:uid="{00000000-0005-0000-0000-0000166C0000}"/>
    <cellStyle name="Vírgula 21 2 2" xfId="17285" xr:uid="{00000000-0005-0000-0000-0000176C0000}"/>
    <cellStyle name="Vírgula 21 2 2 2" xfId="34610" xr:uid="{00000000-0005-0000-0000-0000186C0000}"/>
    <cellStyle name="Vírgula 21 2 3" xfId="29108" xr:uid="{00000000-0005-0000-0000-0000196C0000}"/>
    <cellStyle name="Vírgula 21 2 4" xfId="42302" xr:uid="{00000000-0005-0000-0000-00001A6C0000}"/>
    <cellStyle name="Vírgula 21 2 5" xfId="49302" xr:uid="{00000000-0005-0000-0000-00001B6C0000}"/>
    <cellStyle name="Vírgula 21 3" xfId="6203" xr:uid="{00000000-0005-0000-0000-00001C6C0000}"/>
    <cellStyle name="Vírgula 21 3 2" xfId="31859" xr:uid="{00000000-0005-0000-0000-00001D6C0000}"/>
    <cellStyle name="Vírgula 21 3 3" xfId="44696" xr:uid="{00000000-0005-0000-0000-00001E6C0000}"/>
    <cellStyle name="Vírgula 21 4" xfId="15231" xr:uid="{00000000-0005-0000-0000-00001F6C0000}"/>
    <cellStyle name="Vírgula 21 5" xfId="18453" xr:uid="{00000000-0005-0000-0000-0000206C0000}"/>
    <cellStyle name="Vírgula 21 6" xfId="21144" xr:uid="{00000000-0005-0000-0000-0000216C0000}"/>
    <cellStyle name="Vírgula 21 7" xfId="23158" xr:uid="{00000000-0005-0000-0000-0000226C0000}"/>
    <cellStyle name="Vírgula 21 8" xfId="26357" xr:uid="{00000000-0005-0000-0000-0000236C0000}"/>
    <cellStyle name="Vírgula 21 9" xfId="38680" xr:uid="{00000000-0005-0000-0000-0000246C0000}"/>
    <cellStyle name="Vírgula 22" xfId="3631" xr:uid="{00000000-0005-0000-0000-0000256C0000}"/>
    <cellStyle name="Vírgula 22 2" xfId="7074" xr:uid="{00000000-0005-0000-0000-0000266C0000}"/>
    <cellStyle name="Vírgula 22 2 2" xfId="34611" xr:uid="{00000000-0005-0000-0000-0000276C0000}"/>
    <cellStyle name="Vírgula 22 2 3" xfId="29109" xr:uid="{00000000-0005-0000-0000-0000286C0000}"/>
    <cellStyle name="Vírgula 22 2 4" xfId="42303" xr:uid="{00000000-0005-0000-0000-0000296C0000}"/>
    <cellStyle name="Vírgula 22 2 5" xfId="53136" xr:uid="{00000000-0005-0000-0000-00002A6C0000}"/>
    <cellStyle name="Vírgula 22 3" xfId="15232" xr:uid="{00000000-0005-0000-0000-00002B6C0000}"/>
    <cellStyle name="Vírgula 22 3 2" xfId="31860" xr:uid="{00000000-0005-0000-0000-00002C6C0000}"/>
    <cellStyle name="Vírgula 22 4" xfId="21145" xr:uid="{00000000-0005-0000-0000-00002D6C0000}"/>
    <cellStyle name="Vírgula 22 5" xfId="23159" xr:uid="{00000000-0005-0000-0000-00002E6C0000}"/>
    <cellStyle name="Vírgula 22 6" xfId="26358" xr:uid="{00000000-0005-0000-0000-00002F6C0000}"/>
    <cellStyle name="Vírgula 22 7" xfId="38681" xr:uid="{00000000-0005-0000-0000-0000306C0000}"/>
    <cellStyle name="Vírgula 22 8" xfId="47974" xr:uid="{00000000-0005-0000-0000-0000316C0000}"/>
    <cellStyle name="Vírgula 23" xfId="3632" xr:uid="{00000000-0005-0000-0000-0000326C0000}"/>
    <cellStyle name="Vírgula 23 2" xfId="11995" xr:uid="{00000000-0005-0000-0000-0000336C0000}"/>
    <cellStyle name="Vírgula 23 2 2" xfId="34006" xr:uid="{00000000-0005-0000-0000-0000346C0000}"/>
    <cellStyle name="Vírgula 23 2 3" xfId="28504" xr:uid="{00000000-0005-0000-0000-0000356C0000}"/>
    <cellStyle name="Vírgula 23 2 4" xfId="41698" xr:uid="{00000000-0005-0000-0000-0000366C0000}"/>
    <cellStyle name="Vírgula 23 2 5" xfId="52929" xr:uid="{00000000-0005-0000-0000-0000376C0000}"/>
    <cellStyle name="Vírgula 23 3" xfId="9618" xr:uid="{00000000-0005-0000-0000-0000386C0000}"/>
    <cellStyle name="Vírgula 23 3 2" xfId="31255" xr:uid="{00000000-0005-0000-0000-0000396C0000}"/>
    <cellStyle name="Vírgula 23 4" xfId="21146" xr:uid="{00000000-0005-0000-0000-00003A6C0000}"/>
    <cellStyle name="Vírgula 23 5" xfId="23160" xr:uid="{00000000-0005-0000-0000-00003B6C0000}"/>
    <cellStyle name="Vírgula 23 6" xfId="25753" xr:uid="{00000000-0005-0000-0000-00003C6C0000}"/>
    <cellStyle name="Vírgula 23 7" xfId="38076" xr:uid="{00000000-0005-0000-0000-00003D6C0000}"/>
    <cellStyle name="Vírgula 23 8" xfId="51416" xr:uid="{00000000-0005-0000-0000-00003E6C0000}"/>
    <cellStyle name="Vírgula 24" xfId="3633" xr:uid="{00000000-0005-0000-0000-00003F6C0000}"/>
    <cellStyle name="Vírgula 24 2" xfId="12758" xr:uid="{00000000-0005-0000-0000-0000406C0000}"/>
    <cellStyle name="Vírgula 24 2 2" xfId="35673" xr:uid="{00000000-0005-0000-0000-0000416C0000}"/>
    <cellStyle name="Vírgula 24 2 3" xfId="30171" xr:uid="{00000000-0005-0000-0000-0000426C0000}"/>
    <cellStyle name="Vírgula 24 2 4" xfId="43365" xr:uid="{00000000-0005-0000-0000-0000436C0000}"/>
    <cellStyle name="Vírgula 24 2 5" xfId="53502" xr:uid="{00000000-0005-0000-0000-0000446C0000}"/>
    <cellStyle name="Vírgula 24 3" xfId="10516" xr:uid="{00000000-0005-0000-0000-0000456C0000}"/>
    <cellStyle name="Vírgula 24 3 2" xfId="32922" xr:uid="{00000000-0005-0000-0000-0000466C0000}"/>
    <cellStyle name="Vírgula 24 4" xfId="21147" xr:uid="{00000000-0005-0000-0000-0000476C0000}"/>
    <cellStyle name="Vírgula 24 5" xfId="23161" xr:uid="{00000000-0005-0000-0000-0000486C0000}"/>
    <cellStyle name="Vírgula 24 6" xfId="27420" xr:uid="{00000000-0005-0000-0000-0000496C0000}"/>
    <cellStyle name="Vírgula 24 7" xfId="39743" xr:uid="{00000000-0005-0000-0000-00004A6C0000}"/>
    <cellStyle name="Vírgula 24 8" xfId="51185" xr:uid="{00000000-0005-0000-0000-00004B6C0000}"/>
    <cellStyle name="Vírgula 25" xfId="4697" xr:uid="{00000000-0005-0000-0000-00004C6C0000}"/>
    <cellStyle name="Vírgula 25 2" xfId="11094" xr:uid="{00000000-0005-0000-0000-00004D6C0000}"/>
    <cellStyle name="Vírgula 25 2 2" xfId="32923" xr:uid="{00000000-0005-0000-0000-00004E6C0000}"/>
    <cellStyle name="Vírgula 25 2 3" xfId="40615" xr:uid="{00000000-0005-0000-0000-00004F6C0000}"/>
    <cellStyle name="Vírgula 25 2 4" xfId="52076" xr:uid="{00000000-0005-0000-0000-0000506C0000}"/>
    <cellStyle name="Vírgula 25 3" xfId="27421" xr:uid="{00000000-0005-0000-0000-0000516C0000}"/>
    <cellStyle name="Vírgula 25 4" xfId="36744" xr:uid="{00000000-0005-0000-0000-0000526C0000}"/>
    <cellStyle name="Vírgula 25 5" xfId="50361" xr:uid="{00000000-0005-0000-0000-0000536C0000}"/>
    <cellStyle name="Vírgula 26" xfId="3634" xr:uid="{00000000-0005-0000-0000-0000546C0000}"/>
    <cellStyle name="Vírgula 26 2" xfId="9337" xr:uid="{00000000-0005-0000-0000-0000556C0000}"/>
    <cellStyle name="Vírgula 26 2 2" xfId="51110" xr:uid="{00000000-0005-0000-0000-0000566C0000}"/>
    <cellStyle name="Vírgula 26 3" xfId="10244" xr:uid="{00000000-0005-0000-0000-0000576C0000}"/>
    <cellStyle name="Vírgula 26 4" xfId="30172" xr:uid="{00000000-0005-0000-0000-0000586C0000}"/>
    <cellStyle name="Vírgula 26 5" xfId="39744" xr:uid="{00000000-0005-0000-0000-0000596C0000}"/>
    <cellStyle name="Vírgula 26 6" xfId="51182" xr:uid="{00000000-0005-0000-0000-00005A6C0000}"/>
    <cellStyle name="Vírgula 27" xfId="10131" xr:uid="{00000000-0005-0000-0000-00005B6C0000}"/>
    <cellStyle name="Vírgula 27 2" xfId="43366" xr:uid="{00000000-0005-0000-0000-00005C6C0000}"/>
    <cellStyle name="Vírgula 27 3" xfId="51493" xr:uid="{00000000-0005-0000-0000-00005D6C0000}"/>
    <cellStyle name="Vírgula 28" xfId="14647" xr:uid="{00000000-0005-0000-0000-00005E6C0000}"/>
    <cellStyle name="Vírgula 29" xfId="20536" xr:uid="{00000000-0005-0000-0000-00005F6C0000}"/>
    <cellStyle name="Vírgula 3" xfId="10" xr:uid="{00000000-0005-0000-0000-0000606C0000}"/>
    <cellStyle name="Vírgula 3 10" xfId="1247" xr:uid="{00000000-0005-0000-0000-0000616C0000}"/>
    <cellStyle name="Vírgula 3 10 10" xfId="24885" xr:uid="{00000000-0005-0000-0000-0000626C0000}"/>
    <cellStyle name="Vírgula 3 10 11" xfId="36450" xr:uid="{00000000-0005-0000-0000-0000636C0000}"/>
    <cellStyle name="Vírgula 3 10 12" xfId="46803" xr:uid="{00000000-0005-0000-0000-0000646C0000}"/>
    <cellStyle name="Vírgula 3 10 13" xfId="54735" xr:uid="{00000000-0005-0000-0000-0000656C0000}"/>
    <cellStyle name="Vírgula 3 10 14" xfId="3636" xr:uid="{00000000-0005-0000-0000-0000666C0000}"/>
    <cellStyle name="Vírgula 3 10 2" xfId="2183" xr:uid="{00000000-0005-0000-0000-0000676C0000}"/>
    <cellStyle name="Vírgula 3 10 2 10" xfId="47734" xr:uid="{00000000-0005-0000-0000-0000686C0000}"/>
    <cellStyle name="Vírgula 3 10 2 11" xfId="55660" xr:uid="{00000000-0005-0000-0000-0000696C0000}"/>
    <cellStyle name="Vírgula 3 10 2 12" xfId="3637" xr:uid="{00000000-0005-0000-0000-00006A6C0000}"/>
    <cellStyle name="Vírgula 3 10 2 2" xfId="9033" xr:uid="{00000000-0005-0000-0000-00006B6C0000}"/>
    <cellStyle name="Vírgula 3 10 2 2 2" xfId="17286" xr:uid="{00000000-0005-0000-0000-00006C6C0000}"/>
    <cellStyle name="Vírgula 3 10 2 2 2 2" xfId="34614" xr:uid="{00000000-0005-0000-0000-00006D6C0000}"/>
    <cellStyle name="Vírgula 3 10 2 2 3" xfId="19955" xr:uid="{00000000-0005-0000-0000-00006E6C0000}"/>
    <cellStyle name="Vírgula 3 10 2 2 4" xfId="29112" xr:uid="{00000000-0005-0000-0000-00006F6C0000}"/>
    <cellStyle name="Vírgula 3 10 2 2 5" xfId="42306" xr:uid="{00000000-0005-0000-0000-0000706C0000}"/>
    <cellStyle name="Vírgula 3 10 2 2 6" xfId="49933" xr:uid="{00000000-0005-0000-0000-0000716C0000}"/>
    <cellStyle name="Vírgula 3 10 2 3" xfId="6834" xr:uid="{00000000-0005-0000-0000-0000726C0000}"/>
    <cellStyle name="Vírgula 3 10 2 3 2" xfId="16339" xr:uid="{00000000-0005-0000-0000-0000736C0000}"/>
    <cellStyle name="Vírgula 3 10 2 3 3" xfId="31863" xr:uid="{00000000-0005-0000-0000-0000746C0000}"/>
    <cellStyle name="Vírgula 3 10 2 3 4" xfId="45327" xr:uid="{00000000-0005-0000-0000-0000756C0000}"/>
    <cellStyle name="Vírgula 3 10 2 4" xfId="15236" xr:uid="{00000000-0005-0000-0000-0000766C0000}"/>
    <cellStyle name="Vírgula 3 10 2 5" xfId="18213" xr:uid="{00000000-0005-0000-0000-0000776C0000}"/>
    <cellStyle name="Vírgula 3 10 2 6" xfId="21150" xr:uid="{00000000-0005-0000-0000-0000786C0000}"/>
    <cellStyle name="Vírgula 3 10 2 7" xfId="23164" xr:uid="{00000000-0005-0000-0000-0000796C0000}"/>
    <cellStyle name="Vírgula 3 10 2 8" xfId="26361" xr:uid="{00000000-0005-0000-0000-00007A6C0000}"/>
    <cellStyle name="Vírgula 3 10 2 9" xfId="38684" xr:uid="{00000000-0005-0000-0000-00007B6C0000}"/>
    <cellStyle name="Vírgula 3 10 3" xfId="8162" xr:uid="{00000000-0005-0000-0000-00007C6C0000}"/>
    <cellStyle name="Vírgula 3 10 3 2" xfId="12261" xr:uid="{00000000-0005-0000-0000-00007D6C0000}"/>
    <cellStyle name="Vírgula 3 10 3 2 2" xfId="34613" xr:uid="{00000000-0005-0000-0000-00007E6C0000}"/>
    <cellStyle name="Vírgula 3 10 3 2 3" xfId="29111" xr:uid="{00000000-0005-0000-0000-00007F6C0000}"/>
    <cellStyle name="Vírgula 3 10 3 2 4" xfId="42305" xr:uid="{00000000-0005-0000-0000-0000806C0000}"/>
    <cellStyle name="Vírgula 3 10 3 2 5" xfId="53138" xr:uid="{00000000-0005-0000-0000-0000816C0000}"/>
    <cellStyle name="Vírgula 3 10 3 3" xfId="16260" xr:uid="{00000000-0005-0000-0000-0000826C0000}"/>
    <cellStyle name="Vírgula 3 10 3 3 2" xfId="31862" xr:uid="{00000000-0005-0000-0000-0000836C0000}"/>
    <cellStyle name="Vírgula 3 10 3 4" xfId="19085" xr:uid="{00000000-0005-0000-0000-0000846C0000}"/>
    <cellStyle name="Vírgula 3 10 3 5" xfId="26360" xr:uid="{00000000-0005-0000-0000-0000856C0000}"/>
    <cellStyle name="Vírgula 3 10 3 6" xfId="38683" xr:uid="{00000000-0005-0000-0000-0000866C0000}"/>
    <cellStyle name="Vírgula 3 10 3 7" xfId="49062" xr:uid="{00000000-0005-0000-0000-0000876C0000}"/>
    <cellStyle name="Vírgula 3 10 4" xfId="5907" xr:uid="{00000000-0005-0000-0000-0000886C0000}"/>
    <cellStyle name="Vírgula 3 10 4 2" xfId="11611" xr:uid="{00000000-0005-0000-0000-0000896C0000}"/>
    <cellStyle name="Vírgula 3 10 4 2 2" xfId="33440" xr:uid="{00000000-0005-0000-0000-00008A6C0000}"/>
    <cellStyle name="Vírgula 3 10 4 2 3" xfId="41132" xr:uid="{00000000-0005-0000-0000-00008B6C0000}"/>
    <cellStyle name="Vírgula 3 10 4 2 4" xfId="52593" xr:uid="{00000000-0005-0000-0000-00008C6C0000}"/>
    <cellStyle name="Vírgula 3 10 4 3" xfId="27938" xr:uid="{00000000-0005-0000-0000-00008D6C0000}"/>
    <cellStyle name="Vírgula 3 10 4 4" xfId="37261" xr:uid="{00000000-0005-0000-0000-00008E6C0000}"/>
    <cellStyle name="Vírgula 3 10 4 5" xfId="50464" xr:uid="{00000000-0005-0000-0000-00008F6C0000}"/>
    <cellStyle name="Vírgula 3 10 5" xfId="10867" xr:uid="{00000000-0005-0000-0000-0000906C0000}"/>
    <cellStyle name="Vírgula 3 10 5 2" xfId="30689" xr:uid="{00000000-0005-0000-0000-0000916C0000}"/>
    <cellStyle name="Vírgula 3 10 5 3" xfId="40375" xr:uid="{00000000-0005-0000-0000-0000926C0000}"/>
    <cellStyle name="Vírgula 3 10 5 4" xfId="51846" xr:uid="{00000000-0005-0000-0000-0000936C0000}"/>
    <cellStyle name="Vírgula 3 10 6" xfId="14082" xr:uid="{00000000-0005-0000-0000-0000946C0000}"/>
    <cellStyle name="Vírgula 3 10 6 2" xfId="44456" xr:uid="{00000000-0005-0000-0000-0000956C0000}"/>
    <cellStyle name="Vírgula 3 10 7" xfId="15235" xr:uid="{00000000-0005-0000-0000-0000966C0000}"/>
    <cellStyle name="Vírgula 3 10 8" xfId="21149" xr:uid="{00000000-0005-0000-0000-0000976C0000}"/>
    <cellStyle name="Vírgula 3 10 9" xfId="23163" xr:uid="{00000000-0005-0000-0000-0000986C0000}"/>
    <cellStyle name="Vírgula 3 11" xfId="722" xr:uid="{00000000-0005-0000-0000-0000996C0000}"/>
    <cellStyle name="Vírgula 3 11 10" xfId="35853" xr:uid="{00000000-0005-0000-0000-00009A6C0000}"/>
    <cellStyle name="Vírgula 3 11 11" xfId="46278" xr:uid="{00000000-0005-0000-0000-00009B6C0000}"/>
    <cellStyle name="Vírgula 3 11 12" xfId="54210" xr:uid="{00000000-0005-0000-0000-00009C6C0000}"/>
    <cellStyle name="Vírgula 3 11 13" xfId="3638" xr:uid="{00000000-0005-0000-0000-00009D6C0000}"/>
    <cellStyle name="Vírgula 3 11 2" xfId="1670" xr:uid="{00000000-0005-0000-0000-00009E6C0000}"/>
    <cellStyle name="Vírgula 3 11 2 10" xfId="47221" xr:uid="{00000000-0005-0000-0000-00009F6C0000}"/>
    <cellStyle name="Vírgula 3 11 2 11" xfId="55147" xr:uid="{00000000-0005-0000-0000-0000A06C0000}"/>
    <cellStyle name="Vírgula 3 11 2 12" xfId="3639" xr:uid="{00000000-0005-0000-0000-0000A16C0000}"/>
    <cellStyle name="Vírgula 3 11 2 2" xfId="8520" xr:uid="{00000000-0005-0000-0000-0000A26C0000}"/>
    <cellStyle name="Vírgula 3 11 2 2 2" xfId="17287" xr:uid="{00000000-0005-0000-0000-0000A36C0000}"/>
    <cellStyle name="Vírgula 3 11 2 2 2 2" xfId="34616" xr:uid="{00000000-0005-0000-0000-0000A46C0000}"/>
    <cellStyle name="Vírgula 3 11 2 2 3" xfId="19442" xr:uid="{00000000-0005-0000-0000-0000A56C0000}"/>
    <cellStyle name="Vírgula 3 11 2 2 4" xfId="29114" xr:uid="{00000000-0005-0000-0000-0000A66C0000}"/>
    <cellStyle name="Vírgula 3 11 2 2 5" xfId="42308" xr:uid="{00000000-0005-0000-0000-0000A76C0000}"/>
    <cellStyle name="Vírgula 3 11 2 2 6" xfId="49420" xr:uid="{00000000-0005-0000-0000-0000A86C0000}"/>
    <cellStyle name="Vírgula 3 11 2 3" xfId="6321" xr:uid="{00000000-0005-0000-0000-0000A96C0000}"/>
    <cellStyle name="Vírgula 3 11 2 3 2" xfId="14876" xr:uid="{00000000-0005-0000-0000-0000AA6C0000}"/>
    <cellStyle name="Vírgula 3 11 2 3 3" xfId="31865" xr:uid="{00000000-0005-0000-0000-0000AB6C0000}"/>
    <cellStyle name="Vírgula 3 11 2 3 4" xfId="44814" xr:uid="{00000000-0005-0000-0000-0000AC6C0000}"/>
    <cellStyle name="Vírgula 3 11 2 4" xfId="15238" xr:uid="{00000000-0005-0000-0000-0000AD6C0000}"/>
    <cellStyle name="Vírgula 3 11 2 5" xfId="17925" xr:uid="{00000000-0005-0000-0000-0000AE6C0000}"/>
    <cellStyle name="Vírgula 3 11 2 6" xfId="21152" xr:uid="{00000000-0005-0000-0000-0000AF6C0000}"/>
    <cellStyle name="Vírgula 3 11 2 7" xfId="23166" xr:uid="{00000000-0005-0000-0000-0000B06C0000}"/>
    <cellStyle name="Vírgula 3 11 2 8" xfId="26363" xr:uid="{00000000-0005-0000-0000-0000B16C0000}"/>
    <cellStyle name="Vírgula 3 11 2 9" xfId="38686" xr:uid="{00000000-0005-0000-0000-0000B26C0000}"/>
    <cellStyle name="Vírgula 3 11 3" xfId="7649" xr:uid="{00000000-0005-0000-0000-0000B36C0000}"/>
    <cellStyle name="Vírgula 3 11 3 2" xfId="12263" xr:uid="{00000000-0005-0000-0000-0000B46C0000}"/>
    <cellStyle name="Vírgula 3 11 3 2 2" xfId="34615" xr:uid="{00000000-0005-0000-0000-0000B56C0000}"/>
    <cellStyle name="Vírgula 3 11 3 2 3" xfId="42307" xr:uid="{00000000-0005-0000-0000-0000B66C0000}"/>
    <cellStyle name="Vírgula 3 11 3 2 4" xfId="53139" xr:uid="{00000000-0005-0000-0000-0000B76C0000}"/>
    <cellStyle name="Vírgula 3 11 3 3" xfId="18572" xr:uid="{00000000-0005-0000-0000-0000B86C0000}"/>
    <cellStyle name="Vírgula 3 11 3 4" xfId="29113" xr:uid="{00000000-0005-0000-0000-0000B96C0000}"/>
    <cellStyle name="Vírgula 3 11 3 5" xfId="38685" xr:uid="{00000000-0005-0000-0000-0000BA6C0000}"/>
    <cellStyle name="Vírgula 3 11 3 6" xfId="48549" xr:uid="{00000000-0005-0000-0000-0000BB6C0000}"/>
    <cellStyle name="Vírgula 3 11 4" xfId="5382" xr:uid="{00000000-0005-0000-0000-0000BC6C0000}"/>
    <cellStyle name="Vírgula 3 11 4 2" xfId="9950" xr:uid="{00000000-0005-0000-0000-0000BD6C0000}"/>
    <cellStyle name="Vírgula 3 11 4 3" xfId="31864" xr:uid="{00000000-0005-0000-0000-0000BE6C0000}"/>
    <cellStyle name="Vírgula 3 11 4 4" xfId="39862" xr:uid="{00000000-0005-0000-0000-0000BF6C0000}"/>
    <cellStyle name="Vírgula 3 11 4 5" xfId="50586" xr:uid="{00000000-0005-0000-0000-0000C06C0000}"/>
    <cellStyle name="Vírgula 3 11 5" xfId="13569" xr:uid="{00000000-0005-0000-0000-0000C16C0000}"/>
    <cellStyle name="Vírgula 3 11 5 2" xfId="43943" xr:uid="{00000000-0005-0000-0000-0000C26C0000}"/>
    <cellStyle name="Vírgula 3 11 6" xfId="15237" xr:uid="{00000000-0005-0000-0000-0000C36C0000}"/>
    <cellStyle name="Vírgula 3 11 7" xfId="21151" xr:uid="{00000000-0005-0000-0000-0000C46C0000}"/>
    <cellStyle name="Vírgula 3 11 8" xfId="23165" xr:uid="{00000000-0005-0000-0000-0000C56C0000}"/>
    <cellStyle name="Vírgula 3 11 9" xfId="26362" xr:uid="{00000000-0005-0000-0000-0000C66C0000}"/>
    <cellStyle name="Vírgula 3 12" xfId="608" xr:uid="{00000000-0005-0000-0000-0000C76C0000}"/>
    <cellStyle name="Vírgula 3 12 10" xfId="46164" xr:uid="{00000000-0005-0000-0000-0000C86C0000}"/>
    <cellStyle name="Vírgula 3 12 11" xfId="54096" xr:uid="{00000000-0005-0000-0000-0000C96C0000}"/>
    <cellStyle name="Vírgula 3 12 12" xfId="3640" xr:uid="{00000000-0005-0000-0000-0000CA6C0000}"/>
    <cellStyle name="Vírgula 3 12 2" xfId="7535" xr:uid="{00000000-0005-0000-0000-0000CB6C0000}"/>
    <cellStyle name="Vírgula 3 12 2 2" xfId="17288" xr:uid="{00000000-0005-0000-0000-0000CC6C0000}"/>
    <cellStyle name="Vírgula 3 12 2 2 2" xfId="34617" xr:uid="{00000000-0005-0000-0000-0000CD6C0000}"/>
    <cellStyle name="Vírgula 3 12 2 3" xfId="19328" xr:uid="{00000000-0005-0000-0000-0000CE6C0000}"/>
    <cellStyle name="Vírgula 3 12 2 4" xfId="29115" xr:uid="{00000000-0005-0000-0000-0000CF6C0000}"/>
    <cellStyle name="Vírgula 3 12 2 5" xfId="42309" xr:uid="{00000000-0005-0000-0000-0000D06C0000}"/>
    <cellStyle name="Vírgula 3 12 2 6" xfId="48435" xr:uid="{00000000-0005-0000-0000-0000D16C0000}"/>
    <cellStyle name="Vírgula 3 12 3" xfId="5268" xr:uid="{00000000-0005-0000-0000-0000D26C0000}"/>
    <cellStyle name="Vírgula 3 12 3 2" xfId="16409" xr:uid="{00000000-0005-0000-0000-0000D36C0000}"/>
    <cellStyle name="Vírgula 3 12 3 3" xfId="31866" xr:uid="{00000000-0005-0000-0000-0000D46C0000}"/>
    <cellStyle name="Vírgula 3 12 3 4" xfId="43829" xr:uid="{00000000-0005-0000-0000-0000D56C0000}"/>
    <cellStyle name="Vírgula 3 12 4" xfId="15239" xr:uid="{00000000-0005-0000-0000-0000D66C0000}"/>
    <cellStyle name="Vírgula 3 12 5" xfId="17811" xr:uid="{00000000-0005-0000-0000-0000D76C0000}"/>
    <cellStyle name="Vírgula 3 12 6" xfId="21153" xr:uid="{00000000-0005-0000-0000-0000D86C0000}"/>
    <cellStyle name="Vírgula 3 12 7" xfId="23167" xr:uid="{00000000-0005-0000-0000-0000D96C0000}"/>
    <cellStyle name="Vírgula 3 12 8" xfId="26364" xr:uid="{00000000-0005-0000-0000-0000DA6C0000}"/>
    <cellStyle name="Vírgula 3 12 9" xfId="38687" xr:uid="{00000000-0005-0000-0000-0000DB6C0000}"/>
    <cellStyle name="Vírgula 3 13" xfId="1556" xr:uid="{00000000-0005-0000-0000-0000DC6C0000}"/>
    <cellStyle name="Vírgula 3 13 10" xfId="55033" xr:uid="{00000000-0005-0000-0000-0000DD6C0000}"/>
    <cellStyle name="Vírgula 3 13 11" xfId="3641" xr:uid="{00000000-0005-0000-0000-0000DE6C0000}"/>
    <cellStyle name="Vírgula 3 13 2" xfId="8406" xr:uid="{00000000-0005-0000-0000-0000DF6C0000}"/>
    <cellStyle name="Vírgula 3 13 2 2" xfId="17289" xr:uid="{00000000-0005-0000-0000-0000E06C0000}"/>
    <cellStyle name="Vírgula 3 13 2 2 2" xfId="34618" xr:uid="{00000000-0005-0000-0000-0000E16C0000}"/>
    <cellStyle name="Vírgula 3 13 2 3" xfId="29116" xr:uid="{00000000-0005-0000-0000-0000E26C0000}"/>
    <cellStyle name="Vírgula 3 13 2 4" xfId="42310" xr:uid="{00000000-0005-0000-0000-0000E36C0000}"/>
    <cellStyle name="Vírgula 3 13 2 5" xfId="49306" xr:uid="{00000000-0005-0000-0000-0000E46C0000}"/>
    <cellStyle name="Vírgula 3 13 3" xfId="6207" xr:uid="{00000000-0005-0000-0000-0000E56C0000}"/>
    <cellStyle name="Vírgula 3 13 3 2" xfId="31867" xr:uid="{00000000-0005-0000-0000-0000E66C0000}"/>
    <cellStyle name="Vírgula 3 13 3 3" xfId="44700" xr:uid="{00000000-0005-0000-0000-0000E76C0000}"/>
    <cellStyle name="Vírgula 3 13 4" xfId="18458" xr:uid="{00000000-0005-0000-0000-0000E86C0000}"/>
    <cellStyle name="Vírgula 3 13 5" xfId="21154" xr:uid="{00000000-0005-0000-0000-0000E96C0000}"/>
    <cellStyle name="Vírgula 3 13 6" xfId="23168" xr:uid="{00000000-0005-0000-0000-0000EA6C0000}"/>
    <cellStyle name="Vírgula 3 13 7" xfId="26365" xr:uid="{00000000-0005-0000-0000-0000EB6C0000}"/>
    <cellStyle name="Vírgula 3 13 8" xfId="38688" xr:uid="{00000000-0005-0000-0000-0000EC6C0000}"/>
    <cellStyle name="Vírgula 3 13 9" xfId="47107" xr:uid="{00000000-0005-0000-0000-0000ED6C0000}"/>
    <cellStyle name="Vírgula 3 14" xfId="7078" xr:uid="{00000000-0005-0000-0000-0000EE6C0000}"/>
    <cellStyle name="Vírgula 3 14 2" xfId="12260" xr:uid="{00000000-0005-0000-0000-0000EF6C0000}"/>
    <cellStyle name="Vírgula 3 14 2 2" xfId="34612" xr:uid="{00000000-0005-0000-0000-0000F06C0000}"/>
    <cellStyle name="Vírgula 3 14 2 3" xfId="29110" xr:uid="{00000000-0005-0000-0000-0000F16C0000}"/>
    <cellStyle name="Vírgula 3 14 2 4" xfId="42304" xr:uid="{00000000-0005-0000-0000-0000F26C0000}"/>
    <cellStyle name="Vírgula 3 14 2 5" xfId="53137" xr:uid="{00000000-0005-0000-0000-0000F36C0000}"/>
    <cellStyle name="Vírgula 3 14 3" xfId="16750" xr:uid="{00000000-0005-0000-0000-0000F46C0000}"/>
    <cellStyle name="Vírgula 3 14 3 2" xfId="31861" xr:uid="{00000000-0005-0000-0000-0000F56C0000}"/>
    <cellStyle name="Vírgula 3 14 4" xfId="26359" xr:uid="{00000000-0005-0000-0000-0000F66C0000}"/>
    <cellStyle name="Vírgula 3 14 5" xfId="38682" xr:uid="{00000000-0005-0000-0000-0000F76C0000}"/>
    <cellStyle name="Vírgula 3 14 6" xfId="47978" xr:uid="{00000000-0005-0000-0000-0000F86C0000}"/>
    <cellStyle name="Vírgula 3 15" xfId="4702" xr:uid="{00000000-0005-0000-0000-0000F96C0000}"/>
    <cellStyle name="Vírgula 3 15 2" xfId="11098" xr:uid="{00000000-0005-0000-0000-0000FA6C0000}"/>
    <cellStyle name="Vírgula 3 15 2 2" xfId="32927" xr:uid="{00000000-0005-0000-0000-0000FB6C0000}"/>
    <cellStyle name="Vírgula 3 15 2 3" xfId="40619" xr:uid="{00000000-0005-0000-0000-0000FC6C0000}"/>
    <cellStyle name="Vírgula 3 15 2 4" xfId="52080" xr:uid="{00000000-0005-0000-0000-0000FD6C0000}"/>
    <cellStyle name="Vírgula 3 15 3" xfId="27425" xr:uid="{00000000-0005-0000-0000-0000FE6C0000}"/>
    <cellStyle name="Vírgula 3 15 4" xfId="36748" xr:uid="{00000000-0005-0000-0000-0000FF6C0000}"/>
    <cellStyle name="Vírgula 3 15 5" xfId="51273" xr:uid="{00000000-0005-0000-0000-0000006D0000}"/>
    <cellStyle name="Vírgula 3 16" xfId="10654" xr:uid="{00000000-0005-0000-0000-0000016D0000}"/>
    <cellStyle name="Vírgula 3 16 2" xfId="9358" xr:uid="{00000000-0005-0000-0000-0000026D0000}"/>
    <cellStyle name="Vírgula 3 16 2 2" xfId="50622" xr:uid="{00000000-0005-0000-0000-0000036D0000}"/>
    <cellStyle name="Vírgula 3 16 3" xfId="30176" xr:uid="{00000000-0005-0000-0000-0000046D0000}"/>
    <cellStyle name="Vírgula 3 16 4" xfId="39748" xr:uid="{00000000-0005-0000-0000-0000056D0000}"/>
    <cellStyle name="Vírgula 3 16 5" xfId="50286" xr:uid="{00000000-0005-0000-0000-0000066D0000}"/>
    <cellStyle name="Vírgula 3 17" xfId="10501" xr:uid="{00000000-0005-0000-0000-0000076D0000}"/>
    <cellStyle name="Vírgula 3 17 2" xfId="43370" xr:uid="{00000000-0005-0000-0000-0000086D0000}"/>
    <cellStyle name="Vírgula 3 17 3" xfId="51201" xr:uid="{00000000-0005-0000-0000-0000096D0000}"/>
    <cellStyle name="Vírgula 3 18" xfId="15234" xr:uid="{00000000-0005-0000-0000-00000A6D0000}"/>
    <cellStyle name="Vírgula 3 19" xfId="21148" xr:uid="{00000000-0005-0000-0000-00000B6D0000}"/>
    <cellStyle name="Vírgula 3 2" xfId="21" xr:uid="{00000000-0005-0000-0000-00000C6D0000}"/>
    <cellStyle name="Vírgula 3 2 10" xfId="1258" xr:uid="{00000000-0005-0000-0000-00000D6D0000}"/>
    <cellStyle name="Vírgula 3 2 10 10" xfId="24896" xr:uid="{00000000-0005-0000-0000-00000E6D0000}"/>
    <cellStyle name="Vírgula 3 2 10 11" xfId="36461" xr:uid="{00000000-0005-0000-0000-00000F6D0000}"/>
    <cellStyle name="Vírgula 3 2 10 12" xfId="46814" xr:uid="{00000000-0005-0000-0000-0000106D0000}"/>
    <cellStyle name="Vírgula 3 2 10 13" xfId="54746" xr:uid="{00000000-0005-0000-0000-0000116D0000}"/>
    <cellStyle name="Vírgula 3 2 10 14" xfId="3643" xr:uid="{00000000-0005-0000-0000-0000126D0000}"/>
    <cellStyle name="Vírgula 3 2 10 2" xfId="2194" xr:uid="{00000000-0005-0000-0000-0000136D0000}"/>
    <cellStyle name="Vírgula 3 2 10 2 10" xfId="47745" xr:uid="{00000000-0005-0000-0000-0000146D0000}"/>
    <cellStyle name="Vírgula 3 2 10 2 11" xfId="55671" xr:uid="{00000000-0005-0000-0000-0000156D0000}"/>
    <cellStyle name="Vírgula 3 2 10 2 12" xfId="3644" xr:uid="{00000000-0005-0000-0000-0000166D0000}"/>
    <cellStyle name="Vírgula 3 2 10 2 2" xfId="9044" xr:uid="{00000000-0005-0000-0000-0000176D0000}"/>
    <cellStyle name="Vírgula 3 2 10 2 2 2" xfId="17290" xr:uid="{00000000-0005-0000-0000-0000186D0000}"/>
    <cellStyle name="Vírgula 3 2 10 2 2 2 2" xfId="34621" xr:uid="{00000000-0005-0000-0000-0000196D0000}"/>
    <cellStyle name="Vírgula 3 2 10 2 2 3" xfId="19966" xr:uid="{00000000-0005-0000-0000-00001A6D0000}"/>
    <cellStyle name="Vírgula 3 2 10 2 2 4" xfId="29119" xr:uid="{00000000-0005-0000-0000-00001B6D0000}"/>
    <cellStyle name="Vírgula 3 2 10 2 2 5" xfId="42313" xr:uid="{00000000-0005-0000-0000-00001C6D0000}"/>
    <cellStyle name="Vírgula 3 2 10 2 2 6" xfId="49944" xr:uid="{00000000-0005-0000-0000-00001D6D0000}"/>
    <cellStyle name="Vírgula 3 2 10 2 3" xfId="6845" xr:uid="{00000000-0005-0000-0000-00001E6D0000}"/>
    <cellStyle name="Vírgula 3 2 10 2 3 2" xfId="13308" xr:uid="{00000000-0005-0000-0000-00001F6D0000}"/>
    <cellStyle name="Vírgula 3 2 10 2 3 3" xfId="31870" xr:uid="{00000000-0005-0000-0000-0000206D0000}"/>
    <cellStyle name="Vírgula 3 2 10 2 3 4" xfId="45338" xr:uid="{00000000-0005-0000-0000-0000216D0000}"/>
    <cellStyle name="Vírgula 3 2 10 2 4" xfId="15242" xr:uid="{00000000-0005-0000-0000-0000226D0000}"/>
    <cellStyle name="Vírgula 3 2 10 2 5" xfId="18224" xr:uid="{00000000-0005-0000-0000-0000236D0000}"/>
    <cellStyle name="Vírgula 3 2 10 2 6" xfId="21157" xr:uid="{00000000-0005-0000-0000-0000246D0000}"/>
    <cellStyle name="Vírgula 3 2 10 2 7" xfId="23171" xr:uid="{00000000-0005-0000-0000-0000256D0000}"/>
    <cellStyle name="Vírgula 3 2 10 2 8" xfId="26368" xr:uid="{00000000-0005-0000-0000-0000266D0000}"/>
    <cellStyle name="Vírgula 3 2 10 2 9" xfId="38691" xr:uid="{00000000-0005-0000-0000-0000276D0000}"/>
    <cellStyle name="Vírgula 3 2 10 3" xfId="8173" xr:uid="{00000000-0005-0000-0000-0000286D0000}"/>
    <cellStyle name="Vírgula 3 2 10 3 2" xfId="12265" xr:uid="{00000000-0005-0000-0000-0000296D0000}"/>
    <cellStyle name="Vírgula 3 2 10 3 2 2" xfId="34620" xr:uid="{00000000-0005-0000-0000-00002A6D0000}"/>
    <cellStyle name="Vírgula 3 2 10 3 2 3" xfId="29118" xr:uid="{00000000-0005-0000-0000-00002B6D0000}"/>
    <cellStyle name="Vírgula 3 2 10 3 2 4" xfId="42312" xr:uid="{00000000-0005-0000-0000-00002C6D0000}"/>
    <cellStyle name="Vírgula 3 2 10 3 2 5" xfId="53141" xr:uid="{00000000-0005-0000-0000-00002D6D0000}"/>
    <cellStyle name="Vírgula 3 2 10 3 3" xfId="10642" xr:uid="{00000000-0005-0000-0000-00002E6D0000}"/>
    <cellStyle name="Vírgula 3 2 10 3 3 2" xfId="31869" xr:uid="{00000000-0005-0000-0000-00002F6D0000}"/>
    <cellStyle name="Vírgula 3 2 10 3 4" xfId="19096" xr:uid="{00000000-0005-0000-0000-0000306D0000}"/>
    <cellStyle name="Vírgula 3 2 10 3 5" xfId="26367" xr:uid="{00000000-0005-0000-0000-0000316D0000}"/>
    <cellStyle name="Vírgula 3 2 10 3 6" xfId="38690" xr:uid="{00000000-0005-0000-0000-0000326D0000}"/>
    <cellStyle name="Vírgula 3 2 10 3 7" xfId="49073" xr:uid="{00000000-0005-0000-0000-0000336D0000}"/>
    <cellStyle name="Vírgula 3 2 10 4" xfId="5918" xr:uid="{00000000-0005-0000-0000-0000346D0000}"/>
    <cellStyle name="Vírgula 3 2 10 4 2" xfId="11622" xr:uid="{00000000-0005-0000-0000-0000356D0000}"/>
    <cellStyle name="Vírgula 3 2 10 4 2 2" xfId="33451" xr:uid="{00000000-0005-0000-0000-0000366D0000}"/>
    <cellStyle name="Vírgula 3 2 10 4 2 3" xfId="41143" xr:uid="{00000000-0005-0000-0000-0000376D0000}"/>
    <cellStyle name="Vírgula 3 2 10 4 2 4" xfId="52604" xr:uid="{00000000-0005-0000-0000-0000386D0000}"/>
    <cellStyle name="Vírgula 3 2 10 4 3" xfId="27949" xr:uid="{00000000-0005-0000-0000-0000396D0000}"/>
    <cellStyle name="Vírgula 3 2 10 4 4" xfId="37272" xr:uid="{00000000-0005-0000-0000-00003A6D0000}"/>
    <cellStyle name="Vírgula 3 2 10 4 5" xfId="51276" xr:uid="{00000000-0005-0000-0000-00003B6D0000}"/>
    <cellStyle name="Vírgula 3 2 10 5" xfId="10878" xr:uid="{00000000-0005-0000-0000-00003C6D0000}"/>
    <cellStyle name="Vírgula 3 2 10 5 2" xfId="30700" xr:uid="{00000000-0005-0000-0000-00003D6D0000}"/>
    <cellStyle name="Vírgula 3 2 10 5 3" xfId="40386" xr:uid="{00000000-0005-0000-0000-00003E6D0000}"/>
    <cellStyle name="Vírgula 3 2 10 5 4" xfId="51857" xr:uid="{00000000-0005-0000-0000-00003F6D0000}"/>
    <cellStyle name="Vírgula 3 2 10 6" xfId="14093" xr:uid="{00000000-0005-0000-0000-0000406D0000}"/>
    <cellStyle name="Vírgula 3 2 10 6 2" xfId="44467" xr:uid="{00000000-0005-0000-0000-0000416D0000}"/>
    <cellStyle name="Vírgula 3 2 10 7" xfId="15241" xr:uid="{00000000-0005-0000-0000-0000426D0000}"/>
    <cellStyle name="Vírgula 3 2 10 8" xfId="21156" xr:uid="{00000000-0005-0000-0000-0000436D0000}"/>
    <cellStyle name="Vírgula 3 2 10 9" xfId="23170" xr:uid="{00000000-0005-0000-0000-0000446D0000}"/>
    <cellStyle name="Vírgula 3 2 11" xfId="733" xr:uid="{00000000-0005-0000-0000-0000456D0000}"/>
    <cellStyle name="Vírgula 3 2 11 10" xfId="35864" xr:uid="{00000000-0005-0000-0000-0000466D0000}"/>
    <cellStyle name="Vírgula 3 2 11 11" xfId="46289" xr:uid="{00000000-0005-0000-0000-0000476D0000}"/>
    <cellStyle name="Vírgula 3 2 11 12" xfId="54221" xr:uid="{00000000-0005-0000-0000-0000486D0000}"/>
    <cellStyle name="Vírgula 3 2 11 13" xfId="3645" xr:uid="{00000000-0005-0000-0000-0000496D0000}"/>
    <cellStyle name="Vírgula 3 2 11 2" xfId="1681" xr:uid="{00000000-0005-0000-0000-00004A6D0000}"/>
    <cellStyle name="Vírgula 3 2 11 2 10" xfId="47232" xr:uid="{00000000-0005-0000-0000-00004B6D0000}"/>
    <cellStyle name="Vírgula 3 2 11 2 11" xfId="55158" xr:uid="{00000000-0005-0000-0000-00004C6D0000}"/>
    <cellStyle name="Vírgula 3 2 11 2 12" xfId="3646" xr:uid="{00000000-0005-0000-0000-00004D6D0000}"/>
    <cellStyle name="Vírgula 3 2 11 2 2" xfId="8531" xr:uid="{00000000-0005-0000-0000-00004E6D0000}"/>
    <cellStyle name="Vírgula 3 2 11 2 2 2" xfId="17291" xr:uid="{00000000-0005-0000-0000-00004F6D0000}"/>
    <cellStyle name="Vírgula 3 2 11 2 2 2 2" xfId="34623" xr:uid="{00000000-0005-0000-0000-0000506D0000}"/>
    <cellStyle name="Vírgula 3 2 11 2 2 3" xfId="19453" xr:uid="{00000000-0005-0000-0000-0000516D0000}"/>
    <cellStyle name="Vírgula 3 2 11 2 2 4" xfId="29121" xr:uid="{00000000-0005-0000-0000-0000526D0000}"/>
    <cellStyle name="Vírgula 3 2 11 2 2 5" xfId="42315" xr:uid="{00000000-0005-0000-0000-0000536D0000}"/>
    <cellStyle name="Vírgula 3 2 11 2 2 6" xfId="49431" xr:uid="{00000000-0005-0000-0000-0000546D0000}"/>
    <cellStyle name="Vírgula 3 2 11 2 3" xfId="6332" xr:uid="{00000000-0005-0000-0000-0000556D0000}"/>
    <cellStyle name="Vírgula 3 2 11 2 3 2" xfId="9437" xr:uid="{00000000-0005-0000-0000-0000566D0000}"/>
    <cellStyle name="Vírgula 3 2 11 2 3 3" xfId="31872" xr:uid="{00000000-0005-0000-0000-0000576D0000}"/>
    <cellStyle name="Vírgula 3 2 11 2 3 4" xfId="44825" xr:uid="{00000000-0005-0000-0000-0000586D0000}"/>
    <cellStyle name="Vírgula 3 2 11 2 4" xfId="15244" xr:uid="{00000000-0005-0000-0000-0000596D0000}"/>
    <cellStyle name="Vírgula 3 2 11 2 5" xfId="17936" xr:uid="{00000000-0005-0000-0000-00005A6D0000}"/>
    <cellStyle name="Vírgula 3 2 11 2 6" xfId="21159" xr:uid="{00000000-0005-0000-0000-00005B6D0000}"/>
    <cellStyle name="Vírgula 3 2 11 2 7" xfId="23173" xr:uid="{00000000-0005-0000-0000-00005C6D0000}"/>
    <cellStyle name="Vírgula 3 2 11 2 8" xfId="26370" xr:uid="{00000000-0005-0000-0000-00005D6D0000}"/>
    <cellStyle name="Vírgula 3 2 11 2 9" xfId="38693" xr:uid="{00000000-0005-0000-0000-00005E6D0000}"/>
    <cellStyle name="Vírgula 3 2 11 3" xfId="7660" xr:uid="{00000000-0005-0000-0000-00005F6D0000}"/>
    <cellStyle name="Vírgula 3 2 11 3 2" xfId="12266" xr:uid="{00000000-0005-0000-0000-0000606D0000}"/>
    <cellStyle name="Vírgula 3 2 11 3 2 2" xfId="34622" xr:uid="{00000000-0005-0000-0000-0000616D0000}"/>
    <cellStyle name="Vírgula 3 2 11 3 2 3" xfId="42314" xr:uid="{00000000-0005-0000-0000-0000626D0000}"/>
    <cellStyle name="Vírgula 3 2 11 3 2 4" xfId="53142" xr:uid="{00000000-0005-0000-0000-0000636D0000}"/>
    <cellStyle name="Vírgula 3 2 11 3 3" xfId="18583" xr:uid="{00000000-0005-0000-0000-0000646D0000}"/>
    <cellStyle name="Vírgula 3 2 11 3 4" xfId="29120" xr:uid="{00000000-0005-0000-0000-0000656D0000}"/>
    <cellStyle name="Vírgula 3 2 11 3 5" xfId="38692" xr:uid="{00000000-0005-0000-0000-0000666D0000}"/>
    <cellStyle name="Vírgula 3 2 11 3 6" xfId="48560" xr:uid="{00000000-0005-0000-0000-0000676D0000}"/>
    <cellStyle name="Vírgula 3 2 11 4" xfId="5393" xr:uid="{00000000-0005-0000-0000-0000686D0000}"/>
    <cellStyle name="Vírgula 3 2 11 4 2" xfId="10076" xr:uid="{00000000-0005-0000-0000-0000696D0000}"/>
    <cellStyle name="Vírgula 3 2 11 4 3" xfId="31871" xr:uid="{00000000-0005-0000-0000-00006A6D0000}"/>
    <cellStyle name="Vírgula 3 2 11 4 4" xfId="39873" xr:uid="{00000000-0005-0000-0000-00006B6D0000}"/>
    <cellStyle name="Vírgula 3 2 11 4 5" xfId="50741" xr:uid="{00000000-0005-0000-0000-00006C6D0000}"/>
    <cellStyle name="Vírgula 3 2 11 5" xfId="13580" xr:uid="{00000000-0005-0000-0000-00006D6D0000}"/>
    <cellStyle name="Vírgula 3 2 11 5 2" xfId="43954" xr:uid="{00000000-0005-0000-0000-00006E6D0000}"/>
    <cellStyle name="Vírgula 3 2 11 6" xfId="15243" xr:uid="{00000000-0005-0000-0000-00006F6D0000}"/>
    <cellStyle name="Vírgula 3 2 11 7" xfId="21158" xr:uid="{00000000-0005-0000-0000-0000706D0000}"/>
    <cellStyle name="Vírgula 3 2 11 8" xfId="23172" xr:uid="{00000000-0005-0000-0000-0000716D0000}"/>
    <cellStyle name="Vírgula 3 2 11 9" xfId="26369" xr:uid="{00000000-0005-0000-0000-0000726D0000}"/>
    <cellStyle name="Vírgula 3 2 12" xfId="619" xr:uid="{00000000-0005-0000-0000-0000736D0000}"/>
    <cellStyle name="Vírgula 3 2 12 10" xfId="46175" xr:uid="{00000000-0005-0000-0000-0000746D0000}"/>
    <cellStyle name="Vírgula 3 2 12 11" xfId="54107" xr:uid="{00000000-0005-0000-0000-0000756D0000}"/>
    <cellStyle name="Vírgula 3 2 12 12" xfId="3647" xr:uid="{00000000-0005-0000-0000-0000766D0000}"/>
    <cellStyle name="Vírgula 3 2 12 2" xfId="7546" xr:uid="{00000000-0005-0000-0000-0000776D0000}"/>
    <cellStyle name="Vírgula 3 2 12 2 2" xfId="17292" xr:uid="{00000000-0005-0000-0000-0000786D0000}"/>
    <cellStyle name="Vírgula 3 2 12 2 2 2" xfId="34624" xr:uid="{00000000-0005-0000-0000-0000796D0000}"/>
    <cellStyle name="Vírgula 3 2 12 2 3" xfId="19339" xr:uid="{00000000-0005-0000-0000-00007A6D0000}"/>
    <cellStyle name="Vírgula 3 2 12 2 4" xfId="29122" xr:uid="{00000000-0005-0000-0000-00007B6D0000}"/>
    <cellStyle name="Vírgula 3 2 12 2 5" xfId="42316" xr:uid="{00000000-0005-0000-0000-00007C6D0000}"/>
    <cellStyle name="Vírgula 3 2 12 2 6" xfId="48446" xr:uid="{00000000-0005-0000-0000-00007D6D0000}"/>
    <cellStyle name="Vírgula 3 2 12 3" xfId="5279" xr:uid="{00000000-0005-0000-0000-00007E6D0000}"/>
    <cellStyle name="Vírgula 3 2 12 3 2" xfId="13054" xr:uid="{00000000-0005-0000-0000-00007F6D0000}"/>
    <cellStyle name="Vírgula 3 2 12 3 3" xfId="31873" xr:uid="{00000000-0005-0000-0000-0000806D0000}"/>
    <cellStyle name="Vírgula 3 2 12 3 4" xfId="43840" xr:uid="{00000000-0005-0000-0000-0000816D0000}"/>
    <cellStyle name="Vírgula 3 2 12 4" xfId="15245" xr:uid="{00000000-0005-0000-0000-0000826D0000}"/>
    <cellStyle name="Vírgula 3 2 12 5" xfId="17822" xr:uid="{00000000-0005-0000-0000-0000836D0000}"/>
    <cellStyle name="Vírgula 3 2 12 6" xfId="21160" xr:uid="{00000000-0005-0000-0000-0000846D0000}"/>
    <cellStyle name="Vírgula 3 2 12 7" xfId="23174" xr:uid="{00000000-0005-0000-0000-0000856D0000}"/>
    <cellStyle name="Vírgula 3 2 12 8" xfId="26371" xr:uid="{00000000-0005-0000-0000-0000866D0000}"/>
    <cellStyle name="Vírgula 3 2 12 9" xfId="38694" xr:uid="{00000000-0005-0000-0000-0000876D0000}"/>
    <cellStyle name="Vírgula 3 2 13" xfId="1567" xr:uid="{00000000-0005-0000-0000-0000886D0000}"/>
    <cellStyle name="Vírgula 3 2 13 10" xfId="55044" xr:uid="{00000000-0005-0000-0000-0000896D0000}"/>
    <cellStyle name="Vírgula 3 2 13 11" xfId="3648" xr:uid="{00000000-0005-0000-0000-00008A6D0000}"/>
    <cellStyle name="Vírgula 3 2 13 2" xfId="8417" xr:uid="{00000000-0005-0000-0000-00008B6D0000}"/>
    <cellStyle name="Vírgula 3 2 13 2 2" xfId="17293" xr:uid="{00000000-0005-0000-0000-00008C6D0000}"/>
    <cellStyle name="Vírgula 3 2 13 2 2 2" xfId="34625" xr:uid="{00000000-0005-0000-0000-00008D6D0000}"/>
    <cellStyle name="Vírgula 3 2 13 2 3" xfId="29123" xr:uid="{00000000-0005-0000-0000-00008E6D0000}"/>
    <cellStyle name="Vírgula 3 2 13 2 4" xfId="42317" xr:uid="{00000000-0005-0000-0000-00008F6D0000}"/>
    <cellStyle name="Vírgula 3 2 13 2 5" xfId="49317" xr:uid="{00000000-0005-0000-0000-0000906D0000}"/>
    <cellStyle name="Vírgula 3 2 13 3" xfId="6218" xr:uid="{00000000-0005-0000-0000-0000916D0000}"/>
    <cellStyle name="Vírgula 3 2 13 3 2" xfId="31874" xr:uid="{00000000-0005-0000-0000-0000926D0000}"/>
    <cellStyle name="Vírgula 3 2 13 3 3" xfId="44711" xr:uid="{00000000-0005-0000-0000-0000936D0000}"/>
    <cellStyle name="Vírgula 3 2 13 4" xfId="18469" xr:uid="{00000000-0005-0000-0000-0000946D0000}"/>
    <cellStyle name="Vírgula 3 2 13 5" xfId="21161" xr:uid="{00000000-0005-0000-0000-0000956D0000}"/>
    <cellStyle name="Vírgula 3 2 13 6" xfId="23175" xr:uid="{00000000-0005-0000-0000-0000966D0000}"/>
    <cellStyle name="Vírgula 3 2 13 7" xfId="26372" xr:uid="{00000000-0005-0000-0000-0000976D0000}"/>
    <cellStyle name="Vírgula 3 2 13 8" xfId="38695" xr:uid="{00000000-0005-0000-0000-0000986D0000}"/>
    <cellStyle name="Vírgula 3 2 13 9" xfId="47118" xr:uid="{00000000-0005-0000-0000-0000996D0000}"/>
    <cellStyle name="Vírgula 3 2 14" xfId="7089" xr:uid="{00000000-0005-0000-0000-00009A6D0000}"/>
    <cellStyle name="Vírgula 3 2 14 2" xfId="12264" xr:uid="{00000000-0005-0000-0000-00009B6D0000}"/>
    <cellStyle name="Vírgula 3 2 14 2 2" xfId="34619" xr:uid="{00000000-0005-0000-0000-00009C6D0000}"/>
    <cellStyle name="Vírgula 3 2 14 2 3" xfId="29117" xr:uid="{00000000-0005-0000-0000-00009D6D0000}"/>
    <cellStyle name="Vírgula 3 2 14 2 4" xfId="42311" xr:uid="{00000000-0005-0000-0000-00009E6D0000}"/>
    <cellStyle name="Vírgula 3 2 14 2 5" xfId="53140" xr:uid="{00000000-0005-0000-0000-00009F6D0000}"/>
    <cellStyle name="Vírgula 3 2 14 3" xfId="10394" xr:uid="{00000000-0005-0000-0000-0000A06D0000}"/>
    <cellStyle name="Vírgula 3 2 14 3 2" xfId="31868" xr:uid="{00000000-0005-0000-0000-0000A16D0000}"/>
    <cellStyle name="Vírgula 3 2 14 4" xfId="26366" xr:uid="{00000000-0005-0000-0000-0000A26D0000}"/>
    <cellStyle name="Vírgula 3 2 14 5" xfId="38689" xr:uid="{00000000-0005-0000-0000-0000A36D0000}"/>
    <cellStyle name="Vírgula 3 2 14 6" xfId="47989" xr:uid="{00000000-0005-0000-0000-0000A46D0000}"/>
    <cellStyle name="Vírgula 3 2 15" xfId="4713" xr:uid="{00000000-0005-0000-0000-0000A56D0000}"/>
    <cellStyle name="Vírgula 3 2 15 2" xfId="11109" xr:uid="{00000000-0005-0000-0000-0000A66D0000}"/>
    <cellStyle name="Vírgula 3 2 15 2 2" xfId="32938" xr:uid="{00000000-0005-0000-0000-0000A76D0000}"/>
    <cellStyle name="Vírgula 3 2 15 2 3" xfId="40630" xr:uid="{00000000-0005-0000-0000-0000A86D0000}"/>
    <cellStyle name="Vírgula 3 2 15 2 4" xfId="52091" xr:uid="{00000000-0005-0000-0000-0000A96D0000}"/>
    <cellStyle name="Vírgula 3 2 15 3" xfId="27436" xr:uid="{00000000-0005-0000-0000-0000AA6D0000}"/>
    <cellStyle name="Vírgula 3 2 15 4" xfId="36759" xr:uid="{00000000-0005-0000-0000-0000AB6D0000}"/>
    <cellStyle name="Vírgula 3 2 15 5" xfId="50444" xr:uid="{00000000-0005-0000-0000-0000AC6D0000}"/>
    <cellStyle name="Vírgula 3 2 16" xfId="10170" xr:uid="{00000000-0005-0000-0000-0000AD6D0000}"/>
    <cellStyle name="Vírgula 3 2 16 2" xfId="10615" xr:uid="{00000000-0005-0000-0000-0000AE6D0000}"/>
    <cellStyle name="Vírgula 3 2 16 2 2" xfId="51222" xr:uid="{00000000-0005-0000-0000-0000AF6D0000}"/>
    <cellStyle name="Vírgula 3 2 16 3" xfId="30187" xr:uid="{00000000-0005-0000-0000-0000B06D0000}"/>
    <cellStyle name="Vírgula 3 2 16 4" xfId="39759" xr:uid="{00000000-0005-0000-0000-0000B16D0000}"/>
    <cellStyle name="Vírgula 3 2 16 5" xfId="51132" xr:uid="{00000000-0005-0000-0000-0000B26D0000}"/>
    <cellStyle name="Vírgula 3 2 17" xfId="10104" xr:uid="{00000000-0005-0000-0000-0000B36D0000}"/>
    <cellStyle name="Vírgula 3 2 17 2" xfId="43381" xr:uid="{00000000-0005-0000-0000-0000B46D0000}"/>
    <cellStyle name="Vírgula 3 2 17 3" xfId="50986" xr:uid="{00000000-0005-0000-0000-0000B56D0000}"/>
    <cellStyle name="Vírgula 3 2 18" xfId="15240" xr:uid="{00000000-0005-0000-0000-0000B66D0000}"/>
    <cellStyle name="Vírgula 3 2 19" xfId="21155" xr:uid="{00000000-0005-0000-0000-0000B76D0000}"/>
    <cellStyle name="Vírgula 3 2 2" xfId="68" xr:uid="{00000000-0005-0000-0000-0000B86D0000}"/>
    <cellStyle name="Vírgula 3 2 2 10" xfId="638" xr:uid="{00000000-0005-0000-0000-0000B96D0000}"/>
    <cellStyle name="Vírgula 3 2 2 10 10" xfId="46194" xr:uid="{00000000-0005-0000-0000-0000BA6D0000}"/>
    <cellStyle name="Vírgula 3 2 2 10 11" xfId="54126" xr:uid="{00000000-0005-0000-0000-0000BB6D0000}"/>
    <cellStyle name="Vírgula 3 2 2 10 12" xfId="3650" xr:uid="{00000000-0005-0000-0000-0000BC6D0000}"/>
    <cellStyle name="Vírgula 3 2 2 10 2" xfId="7565" xr:uid="{00000000-0005-0000-0000-0000BD6D0000}"/>
    <cellStyle name="Vírgula 3 2 2 10 2 2" xfId="17294" xr:uid="{00000000-0005-0000-0000-0000BE6D0000}"/>
    <cellStyle name="Vírgula 3 2 2 10 2 2 2" xfId="34627" xr:uid="{00000000-0005-0000-0000-0000BF6D0000}"/>
    <cellStyle name="Vírgula 3 2 2 10 2 3" xfId="19358" xr:uid="{00000000-0005-0000-0000-0000C06D0000}"/>
    <cellStyle name="Vírgula 3 2 2 10 2 4" xfId="29125" xr:uid="{00000000-0005-0000-0000-0000C16D0000}"/>
    <cellStyle name="Vírgula 3 2 2 10 2 5" xfId="42319" xr:uid="{00000000-0005-0000-0000-0000C26D0000}"/>
    <cellStyle name="Vírgula 3 2 2 10 2 6" xfId="48465" xr:uid="{00000000-0005-0000-0000-0000C36D0000}"/>
    <cellStyle name="Vírgula 3 2 2 10 3" xfId="5298" xr:uid="{00000000-0005-0000-0000-0000C46D0000}"/>
    <cellStyle name="Vírgula 3 2 2 10 3 2" xfId="13224" xr:uid="{00000000-0005-0000-0000-0000C56D0000}"/>
    <cellStyle name="Vírgula 3 2 2 10 3 3" xfId="31876" xr:uid="{00000000-0005-0000-0000-0000C66D0000}"/>
    <cellStyle name="Vírgula 3 2 2 10 3 4" xfId="43859" xr:uid="{00000000-0005-0000-0000-0000C76D0000}"/>
    <cellStyle name="Vírgula 3 2 2 10 4" xfId="15248" xr:uid="{00000000-0005-0000-0000-0000C86D0000}"/>
    <cellStyle name="Vírgula 3 2 2 10 5" xfId="17841" xr:uid="{00000000-0005-0000-0000-0000C96D0000}"/>
    <cellStyle name="Vírgula 3 2 2 10 6" xfId="21163" xr:uid="{00000000-0005-0000-0000-0000CA6D0000}"/>
    <cellStyle name="Vírgula 3 2 2 10 7" xfId="23177" xr:uid="{00000000-0005-0000-0000-0000CB6D0000}"/>
    <cellStyle name="Vírgula 3 2 2 10 8" xfId="26374" xr:uid="{00000000-0005-0000-0000-0000CC6D0000}"/>
    <cellStyle name="Vírgula 3 2 2 10 9" xfId="38697" xr:uid="{00000000-0005-0000-0000-0000CD6D0000}"/>
    <cellStyle name="Vírgula 3 2 2 11" xfId="1586" xr:uid="{00000000-0005-0000-0000-0000CE6D0000}"/>
    <cellStyle name="Vírgula 3 2 2 11 10" xfId="55063" xr:uid="{00000000-0005-0000-0000-0000CF6D0000}"/>
    <cellStyle name="Vírgula 3 2 2 11 11" xfId="3651" xr:uid="{00000000-0005-0000-0000-0000D06D0000}"/>
    <cellStyle name="Vírgula 3 2 2 11 2" xfId="8436" xr:uid="{00000000-0005-0000-0000-0000D16D0000}"/>
    <cellStyle name="Vírgula 3 2 2 11 2 2" xfId="17295" xr:uid="{00000000-0005-0000-0000-0000D26D0000}"/>
    <cellStyle name="Vírgula 3 2 2 11 2 2 2" xfId="34628" xr:uid="{00000000-0005-0000-0000-0000D36D0000}"/>
    <cellStyle name="Vírgula 3 2 2 11 2 3" xfId="29126" xr:uid="{00000000-0005-0000-0000-0000D46D0000}"/>
    <cellStyle name="Vírgula 3 2 2 11 2 4" xfId="42320" xr:uid="{00000000-0005-0000-0000-0000D56D0000}"/>
    <cellStyle name="Vírgula 3 2 2 11 2 5" xfId="49336" xr:uid="{00000000-0005-0000-0000-0000D66D0000}"/>
    <cellStyle name="Vírgula 3 2 2 11 3" xfId="6237" xr:uid="{00000000-0005-0000-0000-0000D76D0000}"/>
    <cellStyle name="Vírgula 3 2 2 11 3 2" xfId="31877" xr:uid="{00000000-0005-0000-0000-0000D86D0000}"/>
    <cellStyle name="Vírgula 3 2 2 11 3 3" xfId="44730" xr:uid="{00000000-0005-0000-0000-0000D96D0000}"/>
    <cellStyle name="Vírgula 3 2 2 11 4" xfId="18488" xr:uid="{00000000-0005-0000-0000-0000DA6D0000}"/>
    <cellStyle name="Vírgula 3 2 2 11 5" xfId="21164" xr:uid="{00000000-0005-0000-0000-0000DB6D0000}"/>
    <cellStyle name="Vírgula 3 2 2 11 6" xfId="23178" xr:uid="{00000000-0005-0000-0000-0000DC6D0000}"/>
    <cellStyle name="Vírgula 3 2 2 11 7" xfId="26375" xr:uid="{00000000-0005-0000-0000-0000DD6D0000}"/>
    <cellStyle name="Vírgula 3 2 2 11 8" xfId="38698" xr:uid="{00000000-0005-0000-0000-0000DE6D0000}"/>
    <cellStyle name="Vírgula 3 2 2 11 9" xfId="47137" xr:uid="{00000000-0005-0000-0000-0000DF6D0000}"/>
    <cellStyle name="Vírgula 3 2 2 12" xfId="7108" xr:uid="{00000000-0005-0000-0000-0000E06D0000}"/>
    <cellStyle name="Vírgula 3 2 2 12 2" xfId="12267" xr:uid="{00000000-0005-0000-0000-0000E16D0000}"/>
    <cellStyle name="Vírgula 3 2 2 12 2 2" xfId="34626" xr:uid="{00000000-0005-0000-0000-0000E26D0000}"/>
    <cellStyle name="Vírgula 3 2 2 12 2 3" xfId="29124" xr:uid="{00000000-0005-0000-0000-0000E36D0000}"/>
    <cellStyle name="Vírgula 3 2 2 12 2 4" xfId="42318" xr:uid="{00000000-0005-0000-0000-0000E46D0000}"/>
    <cellStyle name="Vírgula 3 2 2 12 2 5" xfId="53143" xr:uid="{00000000-0005-0000-0000-0000E56D0000}"/>
    <cellStyle name="Vírgula 3 2 2 12 3" xfId="12826" xr:uid="{00000000-0005-0000-0000-0000E66D0000}"/>
    <cellStyle name="Vírgula 3 2 2 12 3 2" xfId="31875" xr:uid="{00000000-0005-0000-0000-0000E76D0000}"/>
    <cellStyle name="Vírgula 3 2 2 12 4" xfId="26373" xr:uid="{00000000-0005-0000-0000-0000E86D0000}"/>
    <cellStyle name="Vírgula 3 2 2 12 5" xfId="38696" xr:uid="{00000000-0005-0000-0000-0000E96D0000}"/>
    <cellStyle name="Vírgula 3 2 2 12 6" xfId="48008" xr:uid="{00000000-0005-0000-0000-0000EA6D0000}"/>
    <cellStyle name="Vírgula 3 2 2 13" xfId="4744" xr:uid="{00000000-0005-0000-0000-0000EB6D0000}"/>
    <cellStyle name="Vírgula 3 2 2 13 2" xfId="11128" xr:uid="{00000000-0005-0000-0000-0000EC6D0000}"/>
    <cellStyle name="Vírgula 3 2 2 13 2 2" xfId="32957" xr:uid="{00000000-0005-0000-0000-0000ED6D0000}"/>
    <cellStyle name="Vírgula 3 2 2 13 2 3" xfId="40649" xr:uid="{00000000-0005-0000-0000-0000EE6D0000}"/>
    <cellStyle name="Vírgula 3 2 2 13 2 4" xfId="52110" xr:uid="{00000000-0005-0000-0000-0000EF6D0000}"/>
    <cellStyle name="Vírgula 3 2 2 13 3" xfId="27455" xr:uid="{00000000-0005-0000-0000-0000F06D0000}"/>
    <cellStyle name="Vírgula 3 2 2 13 4" xfId="36778" xr:uid="{00000000-0005-0000-0000-0000F16D0000}"/>
    <cellStyle name="Vírgula 3 2 2 13 5" xfId="50222" xr:uid="{00000000-0005-0000-0000-0000F26D0000}"/>
    <cellStyle name="Vírgula 3 2 2 14" xfId="9770" xr:uid="{00000000-0005-0000-0000-0000F36D0000}"/>
    <cellStyle name="Vírgula 3 2 2 14 2" xfId="9331" xr:uid="{00000000-0005-0000-0000-0000F46D0000}"/>
    <cellStyle name="Vírgula 3 2 2 14 2 2" xfId="51196" xr:uid="{00000000-0005-0000-0000-0000F56D0000}"/>
    <cellStyle name="Vírgula 3 2 2 14 3" xfId="30206" xr:uid="{00000000-0005-0000-0000-0000F66D0000}"/>
    <cellStyle name="Vírgula 3 2 2 14 4" xfId="39778" xr:uid="{00000000-0005-0000-0000-0000F76D0000}"/>
    <cellStyle name="Vírgula 3 2 2 14 5" xfId="50911" xr:uid="{00000000-0005-0000-0000-0000F86D0000}"/>
    <cellStyle name="Vírgula 3 2 2 15" xfId="10653" xr:uid="{00000000-0005-0000-0000-0000F96D0000}"/>
    <cellStyle name="Vírgula 3 2 2 15 2" xfId="43400" xr:uid="{00000000-0005-0000-0000-0000FA6D0000}"/>
    <cellStyle name="Vírgula 3 2 2 15 3" xfId="51104" xr:uid="{00000000-0005-0000-0000-0000FB6D0000}"/>
    <cellStyle name="Vírgula 3 2 2 16" xfId="15247" xr:uid="{00000000-0005-0000-0000-0000FC6D0000}"/>
    <cellStyle name="Vírgula 3 2 2 17" xfId="21162" xr:uid="{00000000-0005-0000-0000-0000FD6D0000}"/>
    <cellStyle name="Vírgula 3 2 2 18" xfId="23176" xr:uid="{00000000-0005-0000-0000-0000FE6D0000}"/>
    <cellStyle name="Vírgula 3 2 2 19" xfId="24283" xr:uid="{00000000-0005-0000-0000-0000FF6D0000}"/>
    <cellStyle name="Vírgula 3 2 2 2" xfId="106" xr:uid="{00000000-0005-0000-0000-0000006E0000}"/>
    <cellStyle name="Vírgula 3 2 2 2 10" xfId="1601" xr:uid="{00000000-0005-0000-0000-0000016E0000}"/>
    <cellStyle name="Vírgula 3 2 2 2 10 2" xfId="8451" xr:uid="{00000000-0005-0000-0000-0000026E0000}"/>
    <cellStyle name="Vírgula 3 2 2 2 10 2 2" xfId="34629" xr:uid="{00000000-0005-0000-0000-0000036E0000}"/>
    <cellStyle name="Vírgula 3 2 2 2 10 2 3" xfId="29127" xr:uid="{00000000-0005-0000-0000-0000046E0000}"/>
    <cellStyle name="Vírgula 3 2 2 2 10 2 4" xfId="42321" xr:uid="{00000000-0005-0000-0000-0000056E0000}"/>
    <cellStyle name="Vírgula 3 2 2 2 10 2 5" xfId="49351" xr:uid="{00000000-0005-0000-0000-0000066E0000}"/>
    <cellStyle name="Vírgula 3 2 2 2 10 3" xfId="13270" xr:uid="{00000000-0005-0000-0000-0000076E0000}"/>
    <cellStyle name="Vírgula 3 2 2 2 10 3 2" xfId="31878" xr:uid="{00000000-0005-0000-0000-0000086E0000}"/>
    <cellStyle name="Vírgula 3 2 2 2 10 3 3" xfId="44745" xr:uid="{00000000-0005-0000-0000-0000096E0000}"/>
    <cellStyle name="Vírgula 3 2 2 2 10 4" xfId="18503" xr:uid="{00000000-0005-0000-0000-00000A6E0000}"/>
    <cellStyle name="Vírgula 3 2 2 2 10 5" xfId="26376" xr:uid="{00000000-0005-0000-0000-00000B6E0000}"/>
    <cellStyle name="Vírgula 3 2 2 2 10 6" xfId="38699" xr:uid="{00000000-0005-0000-0000-00000C6E0000}"/>
    <cellStyle name="Vírgula 3 2 2 2 10 7" xfId="47152" xr:uid="{00000000-0005-0000-0000-00000D6E0000}"/>
    <cellStyle name="Vírgula 3 2 2 2 10 8" xfId="55078" xr:uid="{00000000-0005-0000-0000-00000E6E0000}"/>
    <cellStyle name="Vírgula 3 2 2 2 10 9" xfId="6252" xr:uid="{00000000-0005-0000-0000-00000F6E0000}"/>
    <cellStyle name="Vírgula 3 2 2 2 11" xfId="7123" xr:uid="{00000000-0005-0000-0000-0000106E0000}"/>
    <cellStyle name="Vírgula 3 2 2 2 11 2" xfId="11143" xr:uid="{00000000-0005-0000-0000-0000116E0000}"/>
    <cellStyle name="Vírgula 3 2 2 2 11 2 2" xfId="32972" xr:uid="{00000000-0005-0000-0000-0000126E0000}"/>
    <cellStyle name="Vírgula 3 2 2 2 11 2 3" xfId="40664" xr:uid="{00000000-0005-0000-0000-0000136E0000}"/>
    <cellStyle name="Vírgula 3 2 2 2 11 2 4" xfId="52125" xr:uid="{00000000-0005-0000-0000-0000146E0000}"/>
    <cellStyle name="Vírgula 3 2 2 2 11 3" xfId="27470" xr:uid="{00000000-0005-0000-0000-0000156E0000}"/>
    <cellStyle name="Vírgula 3 2 2 2 11 4" xfId="36793" xr:uid="{00000000-0005-0000-0000-0000166E0000}"/>
    <cellStyle name="Vírgula 3 2 2 2 11 5" xfId="48023" xr:uid="{00000000-0005-0000-0000-0000176E0000}"/>
    <cellStyle name="Vírgula 3 2 2 2 12" xfId="4770" xr:uid="{00000000-0005-0000-0000-0000186E0000}"/>
    <cellStyle name="Vírgula 3 2 2 2 12 2" xfId="10204" xr:uid="{00000000-0005-0000-0000-0000196E0000}"/>
    <cellStyle name="Vírgula 3 2 2 2 12 2 2" xfId="50683" xr:uid="{00000000-0005-0000-0000-00001A6E0000}"/>
    <cellStyle name="Vírgula 3 2 2 2 12 3" xfId="30221" xr:uid="{00000000-0005-0000-0000-00001B6E0000}"/>
    <cellStyle name="Vírgula 3 2 2 2 12 4" xfId="39793" xr:uid="{00000000-0005-0000-0000-00001C6E0000}"/>
    <cellStyle name="Vírgula 3 2 2 2 12 5" xfId="50382" xr:uid="{00000000-0005-0000-0000-00001D6E0000}"/>
    <cellStyle name="Vírgula 3 2 2 2 13" xfId="10448" xr:uid="{00000000-0005-0000-0000-00001E6E0000}"/>
    <cellStyle name="Vírgula 3 2 2 2 13 2" xfId="43415" xr:uid="{00000000-0005-0000-0000-00001F6E0000}"/>
    <cellStyle name="Vírgula 3 2 2 2 13 3" xfId="51164" xr:uid="{00000000-0005-0000-0000-0000206E0000}"/>
    <cellStyle name="Vírgula 3 2 2 2 14" xfId="15249" xr:uid="{00000000-0005-0000-0000-0000216E0000}"/>
    <cellStyle name="Vírgula 3 2 2 2 15" xfId="21165" xr:uid="{00000000-0005-0000-0000-0000226E0000}"/>
    <cellStyle name="Vírgula 3 2 2 2 16" xfId="23179" xr:uid="{00000000-0005-0000-0000-0000236E0000}"/>
    <cellStyle name="Vírgula 3 2 2 2 17" xfId="24319" xr:uid="{00000000-0005-0000-0000-0000246E0000}"/>
    <cellStyle name="Vírgula 3 2 2 2 18" xfId="35770" xr:uid="{00000000-0005-0000-0000-0000256E0000}"/>
    <cellStyle name="Vírgula 3 2 2 2 19" xfId="45663" xr:uid="{00000000-0005-0000-0000-0000266E0000}"/>
    <cellStyle name="Vírgula 3 2 2 2 2" xfId="245" xr:uid="{00000000-0005-0000-0000-0000276E0000}"/>
    <cellStyle name="Vírgula 3 2 2 2 2 10" xfId="15250" xr:uid="{00000000-0005-0000-0000-0000286E0000}"/>
    <cellStyle name="Vírgula 3 2 2 2 2 11" xfId="21166" xr:uid="{00000000-0005-0000-0000-0000296E0000}"/>
    <cellStyle name="Vírgula 3 2 2 2 2 12" xfId="23180" xr:uid="{00000000-0005-0000-0000-00002A6E0000}"/>
    <cellStyle name="Vírgula 3 2 2 2 2 13" xfId="24527" xr:uid="{00000000-0005-0000-0000-00002B6E0000}"/>
    <cellStyle name="Vírgula 3 2 2 2 2 14" xfId="35840" xr:uid="{00000000-0005-0000-0000-00002C6E0000}"/>
    <cellStyle name="Vírgula 3 2 2 2 2 15" xfId="45802" xr:uid="{00000000-0005-0000-0000-00002D6E0000}"/>
    <cellStyle name="Vírgula 3 2 2 2 2 16" xfId="53735" xr:uid="{00000000-0005-0000-0000-00002E6E0000}"/>
    <cellStyle name="Vírgula 3 2 2 2 2 17" xfId="3653" xr:uid="{00000000-0005-0000-0000-00002F6E0000}"/>
    <cellStyle name="Vírgula 3 2 2 2 2 2" xfId="526" xr:uid="{00000000-0005-0000-0000-0000306E0000}"/>
    <cellStyle name="Vírgula 3 2 2 2 2 2 10" xfId="23181" xr:uid="{00000000-0005-0000-0000-0000316E0000}"/>
    <cellStyle name="Vírgula 3 2 2 2 2 2 11" xfId="24803" xr:uid="{00000000-0005-0000-0000-0000326E0000}"/>
    <cellStyle name="Vírgula 3 2 2 2 2 2 12" xfId="36368" xr:uid="{00000000-0005-0000-0000-0000336E0000}"/>
    <cellStyle name="Vírgula 3 2 2 2 2 2 13" xfId="46082" xr:uid="{00000000-0005-0000-0000-0000346E0000}"/>
    <cellStyle name="Vírgula 3 2 2 2 2 2 14" xfId="54014" xr:uid="{00000000-0005-0000-0000-0000356E0000}"/>
    <cellStyle name="Vírgula 3 2 2 2 2 2 15" xfId="3654" xr:uid="{00000000-0005-0000-0000-0000366E0000}"/>
    <cellStyle name="Vírgula 3 2 2 2 2 2 2" xfId="1178" xr:uid="{00000000-0005-0000-0000-0000376E0000}"/>
    <cellStyle name="Vírgula 3 2 2 2 2 2 2 10" xfId="46734" xr:uid="{00000000-0005-0000-0000-0000386E0000}"/>
    <cellStyle name="Vírgula 3 2 2 2 2 2 2 11" xfId="54666" xr:uid="{00000000-0005-0000-0000-0000396E0000}"/>
    <cellStyle name="Vírgula 3 2 2 2 2 2 2 12" xfId="3655" xr:uid="{00000000-0005-0000-0000-00003A6E0000}"/>
    <cellStyle name="Vírgula 3 2 2 2 2 2 2 2" xfId="8093" xr:uid="{00000000-0005-0000-0000-00003B6E0000}"/>
    <cellStyle name="Vírgula 3 2 2 2 2 2 2 2 2" xfId="9435" xr:uid="{00000000-0005-0000-0000-00003C6E0000}"/>
    <cellStyle name="Vírgula 3 2 2 2 2 2 2 2 2 2" xfId="34632" xr:uid="{00000000-0005-0000-0000-00003D6E0000}"/>
    <cellStyle name="Vírgula 3 2 2 2 2 2 2 2 3" xfId="10506" xr:uid="{00000000-0005-0000-0000-00003E6E0000}"/>
    <cellStyle name="Vírgula 3 2 2 2 2 2 2 2 4" xfId="19886" xr:uid="{00000000-0005-0000-0000-00003F6E0000}"/>
    <cellStyle name="Vírgula 3 2 2 2 2 2 2 2 5" xfId="29130" xr:uid="{00000000-0005-0000-0000-0000406E0000}"/>
    <cellStyle name="Vírgula 3 2 2 2 2 2 2 2 6" xfId="42324" xr:uid="{00000000-0005-0000-0000-0000416E0000}"/>
    <cellStyle name="Vírgula 3 2 2 2 2 2 2 2 7" xfId="48993" xr:uid="{00000000-0005-0000-0000-0000426E0000}"/>
    <cellStyle name="Vírgula 3 2 2 2 2 2 2 3" xfId="5838" xr:uid="{00000000-0005-0000-0000-0000436E0000}"/>
    <cellStyle name="Vírgula 3 2 2 2 2 2 2 3 2" xfId="9718" xr:uid="{00000000-0005-0000-0000-0000446E0000}"/>
    <cellStyle name="Vírgula 3 2 2 2 2 2 2 3 3" xfId="31881" xr:uid="{00000000-0005-0000-0000-0000456E0000}"/>
    <cellStyle name="Vírgula 3 2 2 2 2 2 2 3 4" xfId="44387" xr:uid="{00000000-0005-0000-0000-0000466E0000}"/>
    <cellStyle name="Vírgula 3 2 2 2 2 2 2 4" xfId="14013" xr:uid="{00000000-0005-0000-0000-0000476E0000}"/>
    <cellStyle name="Vírgula 3 2 2 2 2 2 2 5" xfId="15252" xr:uid="{00000000-0005-0000-0000-0000486E0000}"/>
    <cellStyle name="Vírgula 3 2 2 2 2 2 2 6" xfId="21168" xr:uid="{00000000-0005-0000-0000-0000496E0000}"/>
    <cellStyle name="Vírgula 3 2 2 2 2 2 2 7" xfId="23182" xr:uid="{00000000-0005-0000-0000-00004A6E0000}"/>
    <cellStyle name="Vírgula 3 2 2 2 2 2 2 8" xfId="26379" xr:uid="{00000000-0005-0000-0000-00004B6E0000}"/>
    <cellStyle name="Vírgula 3 2 2 2 2 2 2 9" xfId="38702" xr:uid="{00000000-0005-0000-0000-00004C6E0000}"/>
    <cellStyle name="Vírgula 3 2 2 2 2 2 3" xfId="2114" xr:uid="{00000000-0005-0000-0000-00004D6E0000}"/>
    <cellStyle name="Vírgula 3 2 2 2 2 2 3 10" xfId="47665" xr:uid="{00000000-0005-0000-0000-00004E6E0000}"/>
    <cellStyle name="Vírgula 3 2 2 2 2 2 3 11" xfId="55591" xr:uid="{00000000-0005-0000-0000-00004F6E0000}"/>
    <cellStyle name="Vírgula 3 2 2 2 2 2 3 12" xfId="3656" xr:uid="{00000000-0005-0000-0000-0000506E0000}"/>
    <cellStyle name="Vírgula 3 2 2 2 2 2 3 2" xfId="8964" xr:uid="{00000000-0005-0000-0000-0000516E0000}"/>
    <cellStyle name="Vírgula 3 2 2 2 2 2 3 2 2" xfId="17296" xr:uid="{00000000-0005-0000-0000-0000526E0000}"/>
    <cellStyle name="Vírgula 3 2 2 2 2 2 3 2 2 2" xfId="34633" xr:uid="{00000000-0005-0000-0000-0000536E0000}"/>
    <cellStyle name="Vírgula 3 2 2 2 2 2 3 2 3" xfId="29131" xr:uid="{00000000-0005-0000-0000-0000546E0000}"/>
    <cellStyle name="Vírgula 3 2 2 2 2 2 3 2 4" xfId="42325" xr:uid="{00000000-0005-0000-0000-0000556E0000}"/>
    <cellStyle name="Vírgula 3 2 2 2 2 2 3 2 5" xfId="49864" xr:uid="{00000000-0005-0000-0000-0000566E0000}"/>
    <cellStyle name="Vírgula 3 2 2 2 2 2 3 3" xfId="6765" xr:uid="{00000000-0005-0000-0000-0000576E0000}"/>
    <cellStyle name="Vírgula 3 2 2 2 2 2 3 3 2" xfId="31882" xr:uid="{00000000-0005-0000-0000-0000586E0000}"/>
    <cellStyle name="Vírgula 3 2 2 2 2 2 3 3 3" xfId="45258" xr:uid="{00000000-0005-0000-0000-0000596E0000}"/>
    <cellStyle name="Vírgula 3 2 2 2 2 2 3 4" xfId="15253" xr:uid="{00000000-0005-0000-0000-00005A6E0000}"/>
    <cellStyle name="Vírgula 3 2 2 2 2 2 3 5" xfId="19016" xr:uid="{00000000-0005-0000-0000-00005B6E0000}"/>
    <cellStyle name="Vírgula 3 2 2 2 2 2 3 6" xfId="21169" xr:uid="{00000000-0005-0000-0000-00005C6E0000}"/>
    <cellStyle name="Vírgula 3 2 2 2 2 2 3 7" xfId="23183" xr:uid="{00000000-0005-0000-0000-00005D6E0000}"/>
    <cellStyle name="Vírgula 3 2 2 2 2 2 3 8" xfId="26380" xr:uid="{00000000-0005-0000-0000-00005E6E0000}"/>
    <cellStyle name="Vírgula 3 2 2 2 2 2 3 9" xfId="38703" xr:uid="{00000000-0005-0000-0000-00005F6E0000}"/>
    <cellStyle name="Vírgula 3 2 2 2 2 2 4" xfId="7466" xr:uid="{00000000-0005-0000-0000-0000606E0000}"/>
    <cellStyle name="Vírgula 3 2 2 2 2 2 4 2" xfId="12268" xr:uid="{00000000-0005-0000-0000-0000616E0000}"/>
    <cellStyle name="Vírgula 3 2 2 2 2 2 4 2 2" xfId="34631" xr:uid="{00000000-0005-0000-0000-0000626E0000}"/>
    <cellStyle name="Vírgula 3 2 2 2 2 2 4 2 3" xfId="29129" xr:uid="{00000000-0005-0000-0000-0000636E0000}"/>
    <cellStyle name="Vírgula 3 2 2 2 2 2 4 2 4" xfId="42323" xr:uid="{00000000-0005-0000-0000-0000646E0000}"/>
    <cellStyle name="Vírgula 3 2 2 2 2 2 4 2 5" xfId="53144" xr:uid="{00000000-0005-0000-0000-0000656E0000}"/>
    <cellStyle name="Vírgula 3 2 2 2 2 2 4 3" xfId="16594" xr:uid="{00000000-0005-0000-0000-0000666E0000}"/>
    <cellStyle name="Vírgula 3 2 2 2 2 2 4 3 2" xfId="31880" xr:uid="{00000000-0005-0000-0000-0000676E0000}"/>
    <cellStyle name="Vírgula 3 2 2 2 2 2 4 4" xfId="26378" xr:uid="{00000000-0005-0000-0000-0000686E0000}"/>
    <cellStyle name="Vírgula 3 2 2 2 2 2 4 5" xfId="38701" xr:uid="{00000000-0005-0000-0000-0000696E0000}"/>
    <cellStyle name="Vírgula 3 2 2 2 2 2 4 6" xfId="48366" xr:uid="{00000000-0005-0000-0000-00006A6E0000}"/>
    <cellStyle name="Vírgula 3 2 2 2 2 2 5" xfId="5186" xr:uid="{00000000-0005-0000-0000-00006B6E0000}"/>
    <cellStyle name="Vírgula 3 2 2 2 2 2 5 2" xfId="11542" xr:uid="{00000000-0005-0000-0000-00006C6E0000}"/>
    <cellStyle name="Vírgula 3 2 2 2 2 2 5 2 2" xfId="33371" xr:uid="{00000000-0005-0000-0000-00006D6E0000}"/>
    <cellStyle name="Vírgula 3 2 2 2 2 2 5 2 3" xfId="41063" xr:uid="{00000000-0005-0000-0000-00006E6E0000}"/>
    <cellStyle name="Vírgula 3 2 2 2 2 2 5 2 4" xfId="52524" xr:uid="{00000000-0005-0000-0000-00006F6E0000}"/>
    <cellStyle name="Vírgula 3 2 2 2 2 2 5 3" xfId="27869" xr:uid="{00000000-0005-0000-0000-0000706E0000}"/>
    <cellStyle name="Vírgula 3 2 2 2 2 2 5 4" xfId="37192" xr:uid="{00000000-0005-0000-0000-0000716E0000}"/>
    <cellStyle name="Vírgula 3 2 2 2 2 2 5 5" xfId="50701" xr:uid="{00000000-0005-0000-0000-0000726E0000}"/>
    <cellStyle name="Vírgula 3 2 2 2 2 2 6" xfId="10845" xr:uid="{00000000-0005-0000-0000-0000736E0000}"/>
    <cellStyle name="Vírgula 3 2 2 2 2 2 6 2" xfId="30620" xr:uid="{00000000-0005-0000-0000-0000746E0000}"/>
    <cellStyle name="Vírgula 3 2 2 2 2 2 6 3" xfId="40306" xr:uid="{00000000-0005-0000-0000-0000756E0000}"/>
    <cellStyle name="Vírgula 3 2 2 2 2 2 6 4" xfId="51777" xr:uid="{00000000-0005-0000-0000-0000766E0000}"/>
    <cellStyle name="Vírgula 3 2 2 2 2 2 7" xfId="13500" xr:uid="{00000000-0005-0000-0000-0000776E0000}"/>
    <cellStyle name="Vírgula 3 2 2 2 2 2 7 2" xfId="43760" xr:uid="{00000000-0005-0000-0000-0000786E0000}"/>
    <cellStyle name="Vírgula 3 2 2 2 2 2 8" xfId="15251" xr:uid="{00000000-0005-0000-0000-0000796E0000}"/>
    <cellStyle name="Vírgula 3 2 2 2 2 2 9" xfId="21167" xr:uid="{00000000-0005-0000-0000-00007A6E0000}"/>
    <cellStyle name="Vírgula 3 2 2 2 2 3" xfId="1441" xr:uid="{00000000-0005-0000-0000-00007B6E0000}"/>
    <cellStyle name="Vírgula 3 2 2 2 2 3 10" xfId="25079" xr:uid="{00000000-0005-0000-0000-00007C6E0000}"/>
    <cellStyle name="Vírgula 3 2 2 2 2 3 11" xfId="36644" xr:uid="{00000000-0005-0000-0000-00007D6E0000}"/>
    <cellStyle name="Vírgula 3 2 2 2 2 3 12" xfId="46997" xr:uid="{00000000-0005-0000-0000-00007E6E0000}"/>
    <cellStyle name="Vírgula 3 2 2 2 2 3 13" xfId="54929" xr:uid="{00000000-0005-0000-0000-00007F6E0000}"/>
    <cellStyle name="Vírgula 3 2 2 2 2 3 14" xfId="3657" xr:uid="{00000000-0005-0000-0000-0000806E0000}"/>
    <cellStyle name="Vírgula 3 2 2 2 2 3 2" xfId="2342" xr:uid="{00000000-0005-0000-0000-0000816E0000}"/>
    <cellStyle name="Vírgula 3 2 2 2 2 3 2 10" xfId="47893" xr:uid="{00000000-0005-0000-0000-0000826E0000}"/>
    <cellStyle name="Vírgula 3 2 2 2 2 3 2 11" xfId="55819" xr:uid="{00000000-0005-0000-0000-0000836E0000}"/>
    <cellStyle name="Vírgula 3 2 2 2 2 3 2 12" xfId="3658" xr:uid="{00000000-0005-0000-0000-0000846E0000}"/>
    <cellStyle name="Vírgula 3 2 2 2 2 3 2 2" xfId="9192" xr:uid="{00000000-0005-0000-0000-0000856E0000}"/>
    <cellStyle name="Vírgula 3 2 2 2 2 3 2 2 2" xfId="17297" xr:uid="{00000000-0005-0000-0000-0000866E0000}"/>
    <cellStyle name="Vírgula 3 2 2 2 2 3 2 2 2 2" xfId="34635" xr:uid="{00000000-0005-0000-0000-0000876E0000}"/>
    <cellStyle name="Vírgula 3 2 2 2 2 3 2 2 3" xfId="20114" xr:uid="{00000000-0005-0000-0000-0000886E0000}"/>
    <cellStyle name="Vírgula 3 2 2 2 2 3 2 2 4" xfId="29133" xr:uid="{00000000-0005-0000-0000-0000896E0000}"/>
    <cellStyle name="Vírgula 3 2 2 2 2 3 2 2 5" xfId="42327" xr:uid="{00000000-0005-0000-0000-00008A6E0000}"/>
    <cellStyle name="Vírgula 3 2 2 2 2 3 2 2 6" xfId="50092" xr:uid="{00000000-0005-0000-0000-00008B6E0000}"/>
    <cellStyle name="Vírgula 3 2 2 2 2 3 2 3" xfId="6993" xr:uid="{00000000-0005-0000-0000-00008C6E0000}"/>
    <cellStyle name="Vírgula 3 2 2 2 2 3 2 3 2" xfId="9327" xr:uid="{00000000-0005-0000-0000-00008D6E0000}"/>
    <cellStyle name="Vírgula 3 2 2 2 2 3 2 3 3" xfId="31884" xr:uid="{00000000-0005-0000-0000-00008E6E0000}"/>
    <cellStyle name="Vírgula 3 2 2 2 2 3 2 3 4" xfId="45486" xr:uid="{00000000-0005-0000-0000-00008F6E0000}"/>
    <cellStyle name="Vírgula 3 2 2 2 2 3 2 4" xfId="15255" xr:uid="{00000000-0005-0000-0000-0000906E0000}"/>
    <cellStyle name="Vírgula 3 2 2 2 2 3 2 5" xfId="18372" xr:uid="{00000000-0005-0000-0000-0000916E0000}"/>
    <cellStyle name="Vírgula 3 2 2 2 2 3 2 6" xfId="21171" xr:uid="{00000000-0005-0000-0000-0000926E0000}"/>
    <cellStyle name="Vírgula 3 2 2 2 2 3 2 7" xfId="23185" xr:uid="{00000000-0005-0000-0000-0000936E0000}"/>
    <cellStyle name="Vírgula 3 2 2 2 2 3 2 8" xfId="26382" xr:uid="{00000000-0005-0000-0000-0000946E0000}"/>
    <cellStyle name="Vírgula 3 2 2 2 2 3 2 9" xfId="38705" xr:uid="{00000000-0005-0000-0000-0000956E0000}"/>
    <cellStyle name="Vírgula 3 2 2 2 2 3 3" xfId="8321" xr:uid="{00000000-0005-0000-0000-0000966E0000}"/>
    <cellStyle name="Vírgula 3 2 2 2 2 3 3 2" xfId="12269" xr:uid="{00000000-0005-0000-0000-0000976E0000}"/>
    <cellStyle name="Vírgula 3 2 2 2 2 3 3 2 2" xfId="34634" xr:uid="{00000000-0005-0000-0000-0000986E0000}"/>
    <cellStyle name="Vírgula 3 2 2 2 2 3 3 2 3" xfId="29132" xr:uid="{00000000-0005-0000-0000-0000996E0000}"/>
    <cellStyle name="Vírgula 3 2 2 2 2 3 3 2 4" xfId="42326" xr:uid="{00000000-0005-0000-0000-00009A6E0000}"/>
    <cellStyle name="Vírgula 3 2 2 2 2 3 3 2 5" xfId="53145" xr:uid="{00000000-0005-0000-0000-00009B6E0000}"/>
    <cellStyle name="Vírgula 3 2 2 2 2 3 3 3" xfId="16709" xr:uid="{00000000-0005-0000-0000-00009C6E0000}"/>
    <cellStyle name="Vírgula 3 2 2 2 2 3 3 3 2" xfId="31883" xr:uid="{00000000-0005-0000-0000-00009D6E0000}"/>
    <cellStyle name="Vírgula 3 2 2 2 2 3 3 4" xfId="19244" xr:uid="{00000000-0005-0000-0000-00009E6E0000}"/>
    <cellStyle name="Vírgula 3 2 2 2 2 3 3 5" xfId="26381" xr:uid="{00000000-0005-0000-0000-00009F6E0000}"/>
    <cellStyle name="Vírgula 3 2 2 2 2 3 3 6" xfId="38704" xr:uid="{00000000-0005-0000-0000-0000A06E0000}"/>
    <cellStyle name="Vírgula 3 2 2 2 2 3 3 7" xfId="49221" xr:uid="{00000000-0005-0000-0000-0000A16E0000}"/>
    <cellStyle name="Vírgula 3 2 2 2 2 3 4" xfId="6101" xr:uid="{00000000-0005-0000-0000-0000A26E0000}"/>
    <cellStyle name="Vírgula 3 2 2 2 2 3 4 2" xfId="11770" xr:uid="{00000000-0005-0000-0000-0000A36E0000}"/>
    <cellStyle name="Vírgula 3 2 2 2 2 3 4 2 2" xfId="33599" xr:uid="{00000000-0005-0000-0000-0000A46E0000}"/>
    <cellStyle name="Vírgula 3 2 2 2 2 3 4 2 3" xfId="41291" xr:uid="{00000000-0005-0000-0000-0000A56E0000}"/>
    <cellStyle name="Vírgula 3 2 2 2 2 3 4 2 4" xfId="52752" xr:uid="{00000000-0005-0000-0000-0000A66E0000}"/>
    <cellStyle name="Vírgula 3 2 2 2 2 3 4 3" xfId="28097" xr:uid="{00000000-0005-0000-0000-0000A76E0000}"/>
    <cellStyle name="Vírgula 3 2 2 2 2 3 4 4" xfId="37420" xr:uid="{00000000-0005-0000-0000-0000A86E0000}"/>
    <cellStyle name="Vírgula 3 2 2 2 2 3 4 5" xfId="50844" xr:uid="{00000000-0005-0000-0000-0000A96E0000}"/>
    <cellStyle name="Vírgula 3 2 2 2 2 3 5" xfId="11026" xr:uid="{00000000-0005-0000-0000-0000AA6E0000}"/>
    <cellStyle name="Vírgula 3 2 2 2 2 3 5 2" xfId="30848" xr:uid="{00000000-0005-0000-0000-0000AB6E0000}"/>
    <cellStyle name="Vírgula 3 2 2 2 2 3 5 3" xfId="40534" xr:uid="{00000000-0005-0000-0000-0000AC6E0000}"/>
    <cellStyle name="Vírgula 3 2 2 2 2 3 5 4" xfId="52005" xr:uid="{00000000-0005-0000-0000-0000AD6E0000}"/>
    <cellStyle name="Vírgula 3 2 2 2 2 3 6" xfId="14241" xr:uid="{00000000-0005-0000-0000-0000AE6E0000}"/>
    <cellStyle name="Vírgula 3 2 2 2 2 3 6 2" xfId="44615" xr:uid="{00000000-0005-0000-0000-0000AF6E0000}"/>
    <cellStyle name="Vírgula 3 2 2 2 2 3 7" xfId="15254" xr:uid="{00000000-0005-0000-0000-0000B06E0000}"/>
    <cellStyle name="Vírgula 3 2 2 2 2 3 8" xfId="21170" xr:uid="{00000000-0005-0000-0000-0000B16E0000}"/>
    <cellStyle name="Vírgula 3 2 2 2 2 3 9" xfId="23184" xr:uid="{00000000-0005-0000-0000-0000B26E0000}"/>
    <cellStyle name="Vírgula 3 2 2 2 2 4" xfId="938" xr:uid="{00000000-0005-0000-0000-0000B36E0000}"/>
    <cellStyle name="Vírgula 3 2 2 2 2 4 10" xfId="36093" xr:uid="{00000000-0005-0000-0000-0000B46E0000}"/>
    <cellStyle name="Vírgula 3 2 2 2 2 4 11" xfId="46494" xr:uid="{00000000-0005-0000-0000-0000B56E0000}"/>
    <cellStyle name="Vírgula 3 2 2 2 2 4 12" xfId="54426" xr:uid="{00000000-0005-0000-0000-0000B66E0000}"/>
    <cellStyle name="Vírgula 3 2 2 2 2 4 13" xfId="3659" xr:uid="{00000000-0005-0000-0000-0000B76E0000}"/>
    <cellStyle name="Vírgula 3 2 2 2 2 4 2" xfId="1886" xr:uid="{00000000-0005-0000-0000-0000B86E0000}"/>
    <cellStyle name="Vírgula 3 2 2 2 2 4 2 10" xfId="47437" xr:uid="{00000000-0005-0000-0000-0000B96E0000}"/>
    <cellStyle name="Vírgula 3 2 2 2 2 4 2 11" xfId="55363" xr:uid="{00000000-0005-0000-0000-0000BA6E0000}"/>
    <cellStyle name="Vírgula 3 2 2 2 2 4 2 12" xfId="3660" xr:uid="{00000000-0005-0000-0000-0000BB6E0000}"/>
    <cellStyle name="Vírgula 3 2 2 2 2 4 2 2" xfId="8736" xr:uid="{00000000-0005-0000-0000-0000BC6E0000}"/>
    <cellStyle name="Vírgula 3 2 2 2 2 4 2 2 2" xfId="17298" xr:uid="{00000000-0005-0000-0000-0000BD6E0000}"/>
    <cellStyle name="Vírgula 3 2 2 2 2 4 2 2 2 2" xfId="34637" xr:uid="{00000000-0005-0000-0000-0000BE6E0000}"/>
    <cellStyle name="Vírgula 3 2 2 2 2 4 2 2 3" xfId="19658" xr:uid="{00000000-0005-0000-0000-0000BF6E0000}"/>
    <cellStyle name="Vírgula 3 2 2 2 2 4 2 2 4" xfId="29135" xr:uid="{00000000-0005-0000-0000-0000C06E0000}"/>
    <cellStyle name="Vírgula 3 2 2 2 2 4 2 2 5" xfId="42329" xr:uid="{00000000-0005-0000-0000-0000C16E0000}"/>
    <cellStyle name="Vírgula 3 2 2 2 2 4 2 2 6" xfId="49636" xr:uid="{00000000-0005-0000-0000-0000C26E0000}"/>
    <cellStyle name="Vírgula 3 2 2 2 2 4 2 3" xfId="6537" xr:uid="{00000000-0005-0000-0000-0000C36E0000}"/>
    <cellStyle name="Vírgula 3 2 2 2 2 4 2 3 2" xfId="13037" xr:uid="{00000000-0005-0000-0000-0000C46E0000}"/>
    <cellStyle name="Vírgula 3 2 2 2 2 4 2 3 3" xfId="31886" xr:uid="{00000000-0005-0000-0000-0000C56E0000}"/>
    <cellStyle name="Vírgula 3 2 2 2 2 4 2 3 4" xfId="45030" xr:uid="{00000000-0005-0000-0000-0000C66E0000}"/>
    <cellStyle name="Vírgula 3 2 2 2 2 4 2 4" xfId="15257" xr:uid="{00000000-0005-0000-0000-0000C76E0000}"/>
    <cellStyle name="Vírgula 3 2 2 2 2 4 2 5" xfId="18030" xr:uid="{00000000-0005-0000-0000-0000C86E0000}"/>
    <cellStyle name="Vírgula 3 2 2 2 2 4 2 6" xfId="21173" xr:uid="{00000000-0005-0000-0000-0000C96E0000}"/>
    <cellStyle name="Vírgula 3 2 2 2 2 4 2 7" xfId="23187" xr:uid="{00000000-0005-0000-0000-0000CA6E0000}"/>
    <cellStyle name="Vírgula 3 2 2 2 2 4 2 8" xfId="26384" xr:uid="{00000000-0005-0000-0000-0000CB6E0000}"/>
    <cellStyle name="Vírgula 3 2 2 2 2 4 2 9" xfId="38707" xr:uid="{00000000-0005-0000-0000-0000CC6E0000}"/>
    <cellStyle name="Vírgula 3 2 2 2 2 4 3" xfId="7865" xr:uid="{00000000-0005-0000-0000-0000CD6E0000}"/>
    <cellStyle name="Vírgula 3 2 2 2 2 4 3 2" xfId="12271" xr:uid="{00000000-0005-0000-0000-0000CE6E0000}"/>
    <cellStyle name="Vírgula 3 2 2 2 2 4 3 2 2" xfId="34636" xr:uid="{00000000-0005-0000-0000-0000CF6E0000}"/>
    <cellStyle name="Vírgula 3 2 2 2 2 4 3 2 3" xfId="42328" xr:uid="{00000000-0005-0000-0000-0000D06E0000}"/>
    <cellStyle name="Vírgula 3 2 2 2 2 4 3 2 4" xfId="53146" xr:uid="{00000000-0005-0000-0000-0000D16E0000}"/>
    <cellStyle name="Vírgula 3 2 2 2 2 4 3 3" xfId="18788" xr:uid="{00000000-0005-0000-0000-0000D26E0000}"/>
    <cellStyle name="Vírgula 3 2 2 2 2 4 3 4" xfId="29134" xr:uid="{00000000-0005-0000-0000-0000D36E0000}"/>
    <cellStyle name="Vírgula 3 2 2 2 2 4 3 5" xfId="38706" xr:uid="{00000000-0005-0000-0000-0000D46E0000}"/>
    <cellStyle name="Vírgula 3 2 2 2 2 4 3 6" xfId="48765" xr:uid="{00000000-0005-0000-0000-0000D56E0000}"/>
    <cellStyle name="Vírgula 3 2 2 2 2 4 4" xfId="5598" xr:uid="{00000000-0005-0000-0000-0000D66E0000}"/>
    <cellStyle name="Vírgula 3 2 2 2 2 4 4 2" xfId="15761" xr:uid="{00000000-0005-0000-0000-0000D76E0000}"/>
    <cellStyle name="Vírgula 3 2 2 2 2 4 4 3" xfId="31885" xr:uid="{00000000-0005-0000-0000-0000D86E0000}"/>
    <cellStyle name="Vírgula 3 2 2 2 2 4 4 4" xfId="40078" xr:uid="{00000000-0005-0000-0000-0000D96E0000}"/>
    <cellStyle name="Vírgula 3 2 2 2 2 4 4 5" xfId="51549" xr:uid="{00000000-0005-0000-0000-0000DA6E0000}"/>
    <cellStyle name="Vírgula 3 2 2 2 2 4 5" xfId="13785" xr:uid="{00000000-0005-0000-0000-0000DB6E0000}"/>
    <cellStyle name="Vírgula 3 2 2 2 2 4 5 2" xfId="44159" xr:uid="{00000000-0005-0000-0000-0000DC6E0000}"/>
    <cellStyle name="Vírgula 3 2 2 2 2 4 6" xfId="15256" xr:uid="{00000000-0005-0000-0000-0000DD6E0000}"/>
    <cellStyle name="Vírgula 3 2 2 2 2 4 7" xfId="21172" xr:uid="{00000000-0005-0000-0000-0000DE6E0000}"/>
    <cellStyle name="Vírgula 3 2 2 2 2 4 8" xfId="23186" xr:uid="{00000000-0005-0000-0000-0000DF6E0000}"/>
    <cellStyle name="Vírgula 3 2 2 2 2 4 9" xfId="26383" xr:uid="{00000000-0005-0000-0000-0000E06E0000}"/>
    <cellStyle name="Vírgula 3 2 2 2 2 5" xfId="710" xr:uid="{00000000-0005-0000-0000-0000E16E0000}"/>
    <cellStyle name="Vírgula 3 2 2 2 2 5 10" xfId="46266" xr:uid="{00000000-0005-0000-0000-0000E26E0000}"/>
    <cellStyle name="Vírgula 3 2 2 2 2 5 11" xfId="54198" xr:uid="{00000000-0005-0000-0000-0000E36E0000}"/>
    <cellStyle name="Vírgula 3 2 2 2 2 5 12" xfId="3661" xr:uid="{00000000-0005-0000-0000-0000E46E0000}"/>
    <cellStyle name="Vírgula 3 2 2 2 2 5 2" xfId="7637" xr:uid="{00000000-0005-0000-0000-0000E56E0000}"/>
    <cellStyle name="Vírgula 3 2 2 2 2 5 2 2" xfId="17299" xr:uid="{00000000-0005-0000-0000-0000E66E0000}"/>
    <cellStyle name="Vírgula 3 2 2 2 2 5 2 2 2" xfId="34638" xr:uid="{00000000-0005-0000-0000-0000E76E0000}"/>
    <cellStyle name="Vírgula 3 2 2 2 2 5 2 3" xfId="19430" xr:uid="{00000000-0005-0000-0000-0000E86E0000}"/>
    <cellStyle name="Vírgula 3 2 2 2 2 5 2 4" xfId="29136" xr:uid="{00000000-0005-0000-0000-0000E96E0000}"/>
    <cellStyle name="Vírgula 3 2 2 2 2 5 2 5" xfId="42330" xr:uid="{00000000-0005-0000-0000-0000EA6E0000}"/>
    <cellStyle name="Vírgula 3 2 2 2 2 5 2 6" xfId="48537" xr:uid="{00000000-0005-0000-0000-0000EB6E0000}"/>
    <cellStyle name="Vírgula 3 2 2 2 2 5 3" xfId="5370" xr:uid="{00000000-0005-0000-0000-0000EC6E0000}"/>
    <cellStyle name="Vírgula 3 2 2 2 2 5 3 2" xfId="12802" xr:uid="{00000000-0005-0000-0000-0000ED6E0000}"/>
    <cellStyle name="Vírgula 3 2 2 2 2 5 3 3" xfId="31887" xr:uid="{00000000-0005-0000-0000-0000EE6E0000}"/>
    <cellStyle name="Vírgula 3 2 2 2 2 5 3 4" xfId="43931" xr:uid="{00000000-0005-0000-0000-0000EF6E0000}"/>
    <cellStyle name="Vírgula 3 2 2 2 2 5 4" xfId="15258" xr:uid="{00000000-0005-0000-0000-0000F06E0000}"/>
    <cellStyle name="Vírgula 3 2 2 2 2 5 5" xfId="17913" xr:uid="{00000000-0005-0000-0000-0000F16E0000}"/>
    <cellStyle name="Vírgula 3 2 2 2 2 5 6" xfId="21174" xr:uid="{00000000-0005-0000-0000-0000F26E0000}"/>
    <cellStyle name="Vírgula 3 2 2 2 2 5 7" xfId="23188" xr:uid="{00000000-0005-0000-0000-0000F36E0000}"/>
    <cellStyle name="Vírgula 3 2 2 2 2 5 8" xfId="26385" xr:uid="{00000000-0005-0000-0000-0000F46E0000}"/>
    <cellStyle name="Vírgula 3 2 2 2 2 5 9" xfId="38708" xr:uid="{00000000-0005-0000-0000-0000F56E0000}"/>
    <cellStyle name="Vírgula 3 2 2 2 2 6" xfId="1658" xr:uid="{00000000-0005-0000-0000-0000F66E0000}"/>
    <cellStyle name="Vírgula 3 2 2 2 2 6 2" xfId="8508" xr:uid="{00000000-0005-0000-0000-0000F76E0000}"/>
    <cellStyle name="Vírgula 3 2 2 2 2 6 2 2" xfId="34630" xr:uid="{00000000-0005-0000-0000-0000F86E0000}"/>
    <cellStyle name="Vírgula 3 2 2 2 2 6 2 3" xfId="29128" xr:uid="{00000000-0005-0000-0000-0000F96E0000}"/>
    <cellStyle name="Vírgula 3 2 2 2 2 6 2 4" xfId="42322" xr:uid="{00000000-0005-0000-0000-0000FA6E0000}"/>
    <cellStyle name="Vírgula 3 2 2 2 2 6 2 5" xfId="49408" xr:uid="{00000000-0005-0000-0000-0000FB6E0000}"/>
    <cellStyle name="Vírgula 3 2 2 2 2 6 3" xfId="16630" xr:uid="{00000000-0005-0000-0000-0000FC6E0000}"/>
    <cellStyle name="Vírgula 3 2 2 2 2 6 3 2" xfId="31879" xr:uid="{00000000-0005-0000-0000-0000FD6E0000}"/>
    <cellStyle name="Vírgula 3 2 2 2 2 6 3 3" xfId="44802" xr:uid="{00000000-0005-0000-0000-0000FE6E0000}"/>
    <cellStyle name="Vírgula 3 2 2 2 2 6 4" xfId="18560" xr:uid="{00000000-0005-0000-0000-0000FF6E0000}"/>
    <cellStyle name="Vírgula 3 2 2 2 2 6 5" xfId="26377" xr:uid="{00000000-0005-0000-0000-0000006F0000}"/>
    <cellStyle name="Vírgula 3 2 2 2 2 6 6" xfId="38700" xr:uid="{00000000-0005-0000-0000-0000016F0000}"/>
    <cellStyle name="Vírgula 3 2 2 2 2 6 7" xfId="47209" xr:uid="{00000000-0005-0000-0000-0000026F0000}"/>
    <cellStyle name="Vírgula 3 2 2 2 2 6 8" xfId="55135" xr:uid="{00000000-0005-0000-0000-0000036F0000}"/>
    <cellStyle name="Vírgula 3 2 2 2 2 6 9" xfId="6309" xr:uid="{00000000-0005-0000-0000-0000046F0000}"/>
    <cellStyle name="Vírgula 3 2 2 2 2 7" xfId="7237" xr:uid="{00000000-0005-0000-0000-0000056F0000}"/>
    <cellStyle name="Vírgula 3 2 2 2 2 7 2" xfId="11314" xr:uid="{00000000-0005-0000-0000-0000066F0000}"/>
    <cellStyle name="Vírgula 3 2 2 2 2 7 2 2" xfId="33143" xr:uid="{00000000-0005-0000-0000-0000076F0000}"/>
    <cellStyle name="Vírgula 3 2 2 2 2 7 2 3" xfId="40835" xr:uid="{00000000-0005-0000-0000-0000086F0000}"/>
    <cellStyle name="Vírgula 3 2 2 2 2 7 2 4" xfId="52296" xr:uid="{00000000-0005-0000-0000-0000096F0000}"/>
    <cellStyle name="Vírgula 3 2 2 2 2 7 3" xfId="27641" xr:uid="{00000000-0005-0000-0000-00000A6F0000}"/>
    <cellStyle name="Vírgula 3 2 2 2 2 7 4" xfId="36964" xr:uid="{00000000-0005-0000-0000-00000B6F0000}"/>
    <cellStyle name="Vírgula 3 2 2 2 2 7 5" xfId="48137" xr:uid="{00000000-0005-0000-0000-00000C6F0000}"/>
    <cellStyle name="Vírgula 3 2 2 2 2 8" xfId="4908" xr:uid="{00000000-0005-0000-0000-00000D6F0000}"/>
    <cellStyle name="Vírgula 3 2 2 2 2 8 2" xfId="30392" xr:uid="{00000000-0005-0000-0000-00000E6F0000}"/>
    <cellStyle name="Vírgula 3 2 2 2 2 8 3" xfId="39850" xr:uid="{00000000-0005-0000-0000-00000F6F0000}"/>
    <cellStyle name="Vírgula 3 2 2 2 2 8 4" xfId="50248" xr:uid="{00000000-0005-0000-0000-0000106F0000}"/>
    <cellStyle name="Vírgula 3 2 2 2 2 9" xfId="13338" xr:uid="{00000000-0005-0000-0000-0000116F0000}"/>
    <cellStyle name="Vírgula 3 2 2 2 2 9 2" xfId="43529" xr:uid="{00000000-0005-0000-0000-0000126F0000}"/>
    <cellStyle name="Vírgula 3 2 2 2 20" xfId="53596" xr:uid="{00000000-0005-0000-0000-0000136F0000}"/>
    <cellStyle name="Vírgula 3 2 2 2 21" xfId="3652" xr:uid="{00000000-0005-0000-0000-0000146F0000}"/>
    <cellStyle name="Vírgula 3 2 2 2 3" xfId="176" xr:uid="{00000000-0005-0000-0000-0000156F0000}"/>
    <cellStyle name="Vírgula 3 2 2 2 3 10" xfId="15259" xr:uid="{00000000-0005-0000-0000-0000166F0000}"/>
    <cellStyle name="Vírgula 3 2 2 2 3 11" xfId="21175" xr:uid="{00000000-0005-0000-0000-0000176F0000}"/>
    <cellStyle name="Vírgula 3 2 2 2 3 12" xfId="23189" xr:uid="{00000000-0005-0000-0000-0000186F0000}"/>
    <cellStyle name="Vírgula 3 2 2 2 3 13" xfId="24458" xr:uid="{00000000-0005-0000-0000-0000196F0000}"/>
    <cellStyle name="Vírgula 3 2 2 2 3 14" xfId="36035" xr:uid="{00000000-0005-0000-0000-00001A6F0000}"/>
    <cellStyle name="Vírgula 3 2 2 2 3 15" xfId="45733" xr:uid="{00000000-0005-0000-0000-00001B6F0000}"/>
    <cellStyle name="Vírgula 3 2 2 2 3 16" xfId="53666" xr:uid="{00000000-0005-0000-0000-00001C6F0000}"/>
    <cellStyle name="Vírgula 3 2 2 2 3 17" xfId="3662" xr:uid="{00000000-0005-0000-0000-00001D6F0000}"/>
    <cellStyle name="Vírgula 3 2 2 2 3 2" xfId="457" xr:uid="{00000000-0005-0000-0000-00001E6F0000}"/>
    <cellStyle name="Vírgula 3 2 2 2 3 2 10" xfId="24734" xr:uid="{00000000-0005-0000-0000-00001F6F0000}"/>
    <cellStyle name="Vírgula 3 2 2 2 3 2 11" xfId="36299" xr:uid="{00000000-0005-0000-0000-0000206F0000}"/>
    <cellStyle name="Vírgula 3 2 2 2 3 2 12" xfId="46013" xr:uid="{00000000-0005-0000-0000-0000216F0000}"/>
    <cellStyle name="Vírgula 3 2 2 2 3 2 13" xfId="53945" xr:uid="{00000000-0005-0000-0000-0000226F0000}"/>
    <cellStyle name="Vírgula 3 2 2 2 3 2 14" xfId="3663" xr:uid="{00000000-0005-0000-0000-0000236F0000}"/>
    <cellStyle name="Vírgula 3 2 2 2 3 2 2" xfId="1121" xr:uid="{00000000-0005-0000-0000-0000246F0000}"/>
    <cellStyle name="Vírgula 3 2 2 2 3 2 2 10" xfId="46677" xr:uid="{00000000-0005-0000-0000-0000256F0000}"/>
    <cellStyle name="Vírgula 3 2 2 2 3 2 2 11" xfId="54609" xr:uid="{00000000-0005-0000-0000-0000266F0000}"/>
    <cellStyle name="Vírgula 3 2 2 2 3 2 2 12" xfId="3664" xr:uid="{00000000-0005-0000-0000-0000276F0000}"/>
    <cellStyle name="Vírgula 3 2 2 2 3 2 2 2" xfId="8036" xr:uid="{00000000-0005-0000-0000-0000286F0000}"/>
    <cellStyle name="Vírgula 3 2 2 2 3 2 2 2 2" xfId="17300" xr:uid="{00000000-0005-0000-0000-0000296F0000}"/>
    <cellStyle name="Vírgula 3 2 2 2 3 2 2 2 2 2" xfId="34641" xr:uid="{00000000-0005-0000-0000-00002A6F0000}"/>
    <cellStyle name="Vírgula 3 2 2 2 3 2 2 2 3" xfId="19829" xr:uid="{00000000-0005-0000-0000-00002B6F0000}"/>
    <cellStyle name="Vírgula 3 2 2 2 3 2 2 2 4" xfId="29139" xr:uid="{00000000-0005-0000-0000-00002C6F0000}"/>
    <cellStyle name="Vírgula 3 2 2 2 3 2 2 2 5" xfId="42333" xr:uid="{00000000-0005-0000-0000-00002D6F0000}"/>
    <cellStyle name="Vírgula 3 2 2 2 3 2 2 2 6" xfId="48936" xr:uid="{00000000-0005-0000-0000-00002E6F0000}"/>
    <cellStyle name="Vírgula 3 2 2 2 3 2 2 3" xfId="5781" xr:uid="{00000000-0005-0000-0000-00002F6F0000}"/>
    <cellStyle name="Vírgula 3 2 2 2 3 2 2 3 2" xfId="11882" xr:uid="{00000000-0005-0000-0000-0000306F0000}"/>
    <cellStyle name="Vírgula 3 2 2 2 3 2 2 3 3" xfId="31890" xr:uid="{00000000-0005-0000-0000-0000316F0000}"/>
    <cellStyle name="Vírgula 3 2 2 2 3 2 2 3 4" xfId="44330" xr:uid="{00000000-0005-0000-0000-0000326F0000}"/>
    <cellStyle name="Vírgula 3 2 2 2 3 2 2 4" xfId="15261" xr:uid="{00000000-0005-0000-0000-0000336F0000}"/>
    <cellStyle name="Vírgula 3 2 2 2 3 2 2 5" xfId="18144" xr:uid="{00000000-0005-0000-0000-0000346F0000}"/>
    <cellStyle name="Vírgula 3 2 2 2 3 2 2 6" xfId="21177" xr:uid="{00000000-0005-0000-0000-0000356F0000}"/>
    <cellStyle name="Vírgula 3 2 2 2 3 2 2 7" xfId="23191" xr:uid="{00000000-0005-0000-0000-0000366F0000}"/>
    <cellStyle name="Vírgula 3 2 2 2 3 2 2 8" xfId="26388" xr:uid="{00000000-0005-0000-0000-0000376F0000}"/>
    <cellStyle name="Vírgula 3 2 2 2 3 2 2 9" xfId="38711" xr:uid="{00000000-0005-0000-0000-0000386F0000}"/>
    <cellStyle name="Vírgula 3 2 2 2 3 2 3" xfId="2057" xr:uid="{00000000-0005-0000-0000-0000396F0000}"/>
    <cellStyle name="Vírgula 3 2 2 2 3 2 3 2" xfId="8907" xr:uid="{00000000-0005-0000-0000-00003A6F0000}"/>
    <cellStyle name="Vírgula 3 2 2 2 3 2 3 2 2" xfId="34640" xr:uid="{00000000-0005-0000-0000-00003B6F0000}"/>
    <cellStyle name="Vírgula 3 2 2 2 3 2 3 2 3" xfId="29138" xr:uid="{00000000-0005-0000-0000-00003C6F0000}"/>
    <cellStyle name="Vírgula 3 2 2 2 3 2 3 2 4" xfId="42332" xr:uid="{00000000-0005-0000-0000-00003D6F0000}"/>
    <cellStyle name="Vírgula 3 2 2 2 3 2 3 2 5" xfId="49807" xr:uid="{00000000-0005-0000-0000-00003E6F0000}"/>
    <cellStyle name="Vírgula 3 2 2 2 3 2 3 3" xfId="12930" xr:uid="{00000000-0005-0000-0000-00003F6F0000}"/>
    <cellStyle name="Vírgula 3 2 2 2 3 2 3 3 2" xfId="31889" xr:uid="{00000000-0005-0000-0000-0000406F0000}"/>
    <cellStyle name="Vírgula 3 2 2 2 3 2 3 3 3" xfId="45201" xr:uid="{00000000-0005-0000-0000-0000416F0000}"/>
    <cellStyle name="Vírgula 3 2 2 2 3 2 3 4" xfId="18959" xr:uid="{00000000-0005-0000-0000-0000426F0000}"/>
    <cellStyle name="Vírgula 3 2 2 2 3 2 3 5" xfId="26387" xr:uid="{00000000-0005-0000-0000-0000436F0000}"/>
    <cellStyle name="Vírgula 3 2 2 2 3 2 3 6" xfId="38710" xr:uid="{00000000-0005-0000-0000-0000446F0000}"/>
    <cellStyle name="Vírgula 3 2 2 2 3 2 3 7" xfId="47608" xr:uid="{00000000-0005-0000-0000-0000456F0000}"/>
    <cellStyle name="Vírgula 3 2 2 2 3 2 3 8" xfId="55534" xr:uid="{00000000-0005-0000-0000-0000466F0000}"/>
    <cellStyle name="Vírgula 3 2 2 2 3 2 3 9" xfId="6708" xr:uid="{00000000-0005-0000-0000-0000476F0000}"/>
    <cellStyle name="Vírgula 3 2 2 2 3 2 4" xfId="7409" xr:uid="{00000000-0005-0000-0000-0000486F0000}"/>
    <cellStyle name="Vírgula 3 2 2 2 3 2 4 2" xfId="11485" xr:uid="{00000000-0005-0000-0000-0000496F0000}"/>
    <cellStyle name="Vírgula 3 2 2 2 3 2 4 2 2" xfId="33314" xr:uid="{00000000-0005-0000-0000-00004A6F0000}"/>
    <cellStyle name="Vírgula 3 2 2 2 3 2 4 2 3" xfId="41006" xr:uid="{00000000-0005-0000-0000-00004B6F0000}"/>
    <cellStyle name="Vírgula 3 2 2 2 3 2 4 2 4" xfId="52467" xr:uid="{00000000-0005-0000-0000-00004C6F0000}"/>
    <cellStyle name="Vírgula 3 2 2 2 3 2 4 3" xfId="27812" xr:uid="{00000000-0005-0000-0000-00004D6F0000}"/>
    <cellStyle name="Vírgula 3 2 2 2 3 2 4 4" xfId="37135" xr:uid="{00000000-0005-0000-0000-00004E6F0000}"/>
    <cellStyle name="Vírgula 3 2 2 2 3 2 4 5" xfId="48309" xr:uid="{00000000-0005-0000-0000-00004F6F0000}"/>
    <cellStyle name="Vírgula 3 2 2 2 3 2 5" xfId="5117" xr:uid="{00000000-0005-0000-0000-0000506F0000}"/>
    <cellStyle name="Vírgula 3 2 2 2 3 2 5 2" xfId="30563" xr:uid="{00000000-0005-0000-0000-0000516F0000}"/>
    <cellStyle name="Vírgula 3 2 2 2 3 2 5 3" xfId="40249" xr:uid="{00000000-0005-0000-0000-0000526F0000}"/>
    <cellStyle name="Vírgula 3 2 2 2 3 2 5 4" xfId="51720" xr:uid="{00000000-0005-0000-0000-0000536F0000}"/>
    <cellStyle name="Vírgula 3 2 2 2 3 2 6" xfId="13956" xr:uid="{00000000-0005-0000-0000-0000546F0000}"/>
    <cellStyle name="Vírgula 3 2 2 2 3 2 6 2" xfId="43703" xr:uid="{00000000-0005-0000-0000-0000556F0000}"/>
    <cellStyle name="Vírgula 3 2 2 2 3 2 7" xfId="15260" xr:uid="{00000000-0005-0000-0000-0000566F0000}"/>
    <cellStyle name="Vírgula 3 2 2 2 3 2 8" xfId="21176" xr:uid="{00000000-0005-0000-0000-0000576F0000}"/>
    <cellStyle name="Vírgula 3 2 2 2 3 2 9" xfId="23190" xr:uid="{00000000-0005-0000-0000-0000586F0000}"/>
    <cellStyle name="Vírgula 3 2 2 2 3 3" xfId="1372" xr:uid="{00000000-0005-0000-0000-0000596F0000}"/>
    <cellStyle name="Vírgula 3 2 2 2 3 3 10" xfId="25010" xr:uid="{00000000-0005-0000-0000-00005A6F0000}"/>
    <cellStyle name="Vírgula 3 2 2 2 3 3 11" xfId="36575" xr:uid="{00000000-0005-0000-0000-00005B6F0000}"/>
    <cellStyle name="Vírgula 3 2 2 2 3 3 12" xfId="46928" xr:uid="{00000000-0005-0000-0000-00005C6F0000}"/>
    <cellStyle name="Vírgula 3 2 2 2 3 3 13" xfId="54860" xr:uid="{00000000-0005-0000-0000-00005D6F0000}"/>
    <cellStyle name="Vírgula 3 2 2 2 3 3 14" xfId="3665" xr:uid="{00000000-0005-0000-0000-00005E6F0000}"/>
    <cellStyle name="Vírgula 3 2 2 2 3 3 2" xfId="2285" xr:uid="{00000000-0005-0000-0000-00005F6F0000}"/>
    <cellStyle name="Vírgula 3 2 2 2 3 3 2 10" xfId="47836" xr:uid="{00000000-0005-0000-0000-0000606F0000}"/>
    <cellStyle name="Vírgula 3 2 2 2 3 3 2 11" xfId="55762" xr:uid="{00000000-0005-0000-0000-0000616F0000}"/>
    <cellStyle name="Vírgula 3 2 2 2 3 3 2 12" xfId="3666" xr:uid="{00000000-0005-0000-0000-0000626F0000}"/>
    <cellStyle name="Vírgula 3 2 2 2 3 3 2 2" xfId="9135" xr:uid="{00000000-0005-0000-0000-0000636F0000}"/>
    <cellStyle name="Vírgula 3 2 2 2 3 3 2 2 2" xfId="17301" xr:uid="{00000000-0005-0000-0000-0000646F0000}"/>
    <cellStyle name="Vírgula 3 2 2 2 3 3 2 2 2 2" xfId="34643" xr:uid="{00000000-0005-0000-0000-0000656F0000}"/>
    <cellStyle name="Vírgula 3 2 2 2 3 3 2 2 3" xfId="20057" xr:uid="{00000000-0005-0000-0000-0000666F0000}"/>
    <cellStyle name="Vírgula 3 2 2 2 3 3 2 2 4" xfId="29141" xr:uid="{00000000-0005-0000-0000-0000676F0000}"/>
    <cellStyle name="Vírgula 3 2 2 2 3 3 2 2 5" xfId="42335" xr:uid="{00000000-0005-0000-0000-0000686F0000}"/>
    <cellStyle name="Vírgula 3 2 2 2 3 3 2 2 6" xfId="50035" xr:uid="{00000000-0005-0000-0000-0000696F0000}"/>
    <cellStyle name="Vírgula 3 2 2 2 3 3 2 3" xfId="6936" xr:uid="{00000000-0005-0000-0000-00006A6F0000}"/>
    <cellStyle name="Vírgula 3 2 2 2 3 3 2 3 2" xfId="9868" xr:uid="{00000000-0005-0000-0000-00006B6F0000}"/>
    <cellStyle name="Vírgula 3 2 2 2 3 3 2 3 3" xfId="31892" xr:uid="{00000000-0005-0000-0000-00006C6F0000}"/>
    <cellStyle name="Vírgula 3 2 2 2 3 3 2 3 4" xfId="45429" xr:uid="{00000000-0005-0000-0000-00006D6F0000}"/>
    <cellStyle name="Vírgula 3 2 2 2 3 3 2 4" xfId="15263" xr:uid="{00000000-0005-0000-0000-00006E6F0000}"/>
    <cellStyle name="Vírgula 3 2 2 2 3 3 2 5" xfId="18315" xr:uid="{00000000-0005-0000-0000-00006F6F0000}"/>
    <cellStyle name="Vírgula 3 2 2 2 3 3 2 6" xfId="21179" xr:uid="{00000000-0005-0000-0000-0000706F0000}"/>
    <cellStyle name="Vírgula 3 2 2 2 3 3 2 7" xfId="23193" xr:uid="{00000000-0005-0000-0000-0000716F0000}"/>
    <cellStyle name="Vírgula 3 2 2 2 3 3 2 8" xfId="26390" xr:uid="{00000000-0005-0000-0000-0000726F0000}"/>
    <cellStyle name="Vírgula 3 2 2 2 3 3 2 9" xfId="38713" xr:uid="{00000000-0005-0000-0000-0000736F0000}"/>
    <cellStyle name="Vírgula 3 2 2 2 3 3 3" xfId="8264" xr:uid="{00000000-0005-0000-0000-0000746F0000}"/>
    <cellStyle name="Vírgula 3 2 2 2 3 3 3 2" xfId="12273" xr:uid="{00000000-0005-0000-0000-0000756F0000}"/>
    <cellStyle name="Vírgula 3 2 2 2 3 3 3 2 2" xfId="34642" xr:uid="{00000000-0005-0000-0000-0000766F0000}"/>
    <cellStyle name="Vírgula 3 2 2 2 3 3 3 2 3" xfId="29140" xr:uid="{00000000-0005-0000-0000-0000776F0000}"/>
    <cellStyle name="Vírgula 3 2 2 2 3 3 3 2 4" xfId="42334" xr:uid="{00000000-0005-0000-0000-0000786F0000}"/>
    <cellStyle name="Vírgula 3 2 2 2 3 3 3 2 5" xfId="53148" xr:uid="{00000000-0005-0000-0000-0000796F0000}"/>
    <cellStyle name="Vírgula 3 2 2 2 3 3 3 3" xfId="13043" xr:uid="{00000000-0005-0000-0000-00007A6F0000}"/>
    <cellStyle name="Vírgula 3 2 2 2 3 3 3 3 2" xfId="31891" xr:uid="{00000000-0005-0000-0000-00007B6F0000}"/>
    <cellStyle name="Vírgula 3 2 2 2 3 3 3 4" xfId="19187" xr:uid="{00000000-0005-0000-0000-00007C6F0000}"/>
    <cellStyle name="Vírgula 3 2 2 2 3 3 3 5" xfId="26389" xr:uid="{00000000-0005-0000-0000-00007D6F0000}"/>
    <cellStyle name="Vírgula 3 2 2 2 3 3 3 6" xfId="38712" xr:uid="{00000000-0005-0000-0000-00007E6F0000}"/>
    <cellStyle name="Vírgula 3 2 2 2 3 3 3 7" xfId="49164" xr:uid="{00000000-0005-0000-0000-00007F6F0000}"/>
    <cellStyle name="Vírgula 3 2 2 2 3 3 4" xfId="6032" xr:uid="{00000000-0005-0000-0000-0000806F0000}"/>
    <cellStyle name="Vírgula 3 2 2 2 3 3 4 2" xfId="11713" xr:uid="{00000000-0005-0000-0000-0000816F0000}"/>
    <cellStyle name="Vírgula 3 2 2 2 3 3 4 2 2" xfId="33542" xr:uid="{00000000-0005-0000-0000-0000826F0000}"/>
    <cellStyle name="Vírgula 3 2 2 2 3 3 4 2 3" xfId="41234" xr:uid="{00000000-0005-0000-0000-0000836F0000}"/>
    <cellStyle name="Vírgula 3 2 2 2 3 3 4 2 4" xfId="52695" xr:uid="{00000000-0005-0000-0000-0000846F0000}"/>
    <cellStyle name="Vírgula 3 2 2 2 3 3 4 3" xfId="28040" xr:uid="{00000000-0005-0000-0000-0000856F0000}"/>
    <cellStyle name="Vírgula 3 2 2 2 3 3 4 4" xfId="37363" xr:uid="{00000000-0005-0000-0000-0000866F0000}"/>
    <cellStyle name="Vírgula 3 2 2 2 3 3 4 5" xfId="51461" xr:uid="{00000000-0005-0000-0000-0000876F0000}"/>
    <cellStyle name="Vírgula 3 2 2 2 3 3 5" xfId="10969" xr:uid="{00000000-0005-0000-0000-0000886F0000}"/>
    <cellStyle name="Vírgula 3 2 2 2 3 3 5 2" xfId="30791" xr:uid="{00000000-0005-0000-0000-0000896F0000}"/>
    <cellStyle name="Vírgula 3 2 2 2 3 3 5 3" xfId="40477" xr:uid="{00000000-0005-0000-0000-00008A6F0000}"/>
    <cellStyle name="Vírgula 3 2 2 2 3 3 5 4" xfId="51948" xr:uid="{00000000-0005-0000-0000-00008B6F0000}"/>
    <cellStyle name="Vírgula 3 2 2 2 3 3 6" xfId="14184" xr:uid="{00000000-0005-0000-0000-00008C6F0000}"/>
    <cellStyle name="Vírgula 3 2 2 2 3 3 6 2" xfId="44558" xr:uid="{00000000-0005-0000-0000-00008D6F0000}"/>
    <cellStyle name="Vírgula 3 2 2 2 3 3 7" xfId="15262" xr:uid="{00000000-0005-0000-0000-00008E6F0000}"/>
    <cellStyle name="Vírgula 3 2 2 2 3 3 8" xfId="21178" xr:uid="{00000000-0005-0000-0000-00008F6F0000}"/>
    <cellStyle name="Vírgula 3 2 2 2 3 3 9" xfId="23192" xr:uid="{00000000-0005-0000-0000-0000906F0000}"/>
    <cellStyle name="Vírgula 3 2 2 2 3 4" xfId="881" xr:uid="{00000000-0005-0000-0000-0000916F0000}"/>
    <cellStyle name="Vírgula 3 2 2 2 3 4 10" xfId="46437" xr:uid="{00000000-0005-0000-0000-0000926F0000}"/>
    <cellStyle name="Vírgula 3 2 2 2 3 4 11" xfId="54369" xr:uid="{00000000-0005-0000-0000-0000936F0000}"/>
    <cellStyle name="Vírgula 3 2 2 2 3 4 12" xfId="3667" xr:uid="{00000000-0005-0000-0000-0000946F0000}"/>
    <cellStyle name="Vírgula 3 2 2 2 3 4 2" xfId="7808" xr:uid="{00000000-0005-0000-0000-0000956F0000}"/>
    <cellStyle name="Vírgula 3 2 2 2 3 4 2 2" xfId="10433" xr:uid="{00000000-0005-0000-0000-0000966F0000}"/>
    <cellStyle name="Vírgula 3 2 2 2 3 4 2 2 2" xfId="34644" xr:uid="{00000000-0005-0000-0000-0000976F0000}"/>
    <cellStyle name="Vírgula 3 2 2 2 3 4 2 3" xfId="16789" xr:uid="{00000000-0005-0000-0000-0000986F0000}"/>
    <cellStyle name="Vírgula 3 2 2 2 3 4 2 4" xfId="19601" xr:uid="{00000000-0005-0000-0000-0000996F0000}"/>
    <cellStyle name="Vírgula 3 2 2 2 3 4 2 5" xfId="29142" xr:uid="{00000000-0005-0000-0000-00009A6F0000}"/>
    <cellStyle name="Vírgula 3 2 2 2 3 4 2 6" xfId="42336" xr:uid="{00000000-0005-0000-0000-00009B6F0000}"/>
    <cellStyle name="Vírgula 3 2 2 2 3 4 2 7" xfId="48708" xr:uid="{00000000-0005-0000-0000-00009C6F0000}"/>
    <cellStyle name="Vírgula 3 2 2 2 3 4 3" xfId="5541" xr:uid="{00000000-0005-0000-0000-00009D6F0000}"/>
    <cellStyle name="Vírgula 3 2 2 2 3 4 3 2" xfId="12318" xr:uid="{00000000-0005-0000-0000-00009E6F0000}"/>
    <cellStyle name="Vírgula 3 2 2 2 3 4 3 3" xfId="31893" xr:uid="{00000000-0005-0000-0000-00009F6F0000}"/>
    <cellStyle name="Vírgula 3 2 2 2 3 4 3 4" xfId="44102" xr:uid="{00000000-0005-0000-0000-0000A06F0000}"/>
    <cellStyle name="Vírgula 3 2 2 2 3 4 4" xfId="13728" xr:uid="{00000000-0005-0000-0000-0000A16F0000}"/>
    <cellStyle name="Vírgula 3 2 2 2 3 4 5" xfId="15264" xr:uid="{00000000-0005-0000-0000-0000A26F0000}"/>
    <cellStyle name="Vírgula 3 2 2 2 3 4 6" xfId="21180" xr:uid="{00000000-0005-0000-0000-0000A36F0000}"/>
    <cellStyle name="Vírgula 3 2 2 2 3 4 7" xfId="23194" xr:uid="{00000000-0005-0000-0000-0000A46F0000}"/>
    <cellStyle name="Vírgula 3 2 2 2 3 4 8" xfId="26391" xr:uid="{00000000-0005-0000-0000-0000A56F0000}"/>
    <cellStyle name="Vírgula 3 2 2 2 3 4 9" xfId="38714" xr:uid="{00000000-0005-0000-0000-0000A66F0000}"/>
    <cellStyle name="Vírgula 3 2 2 2 3 5" xfId="1829" xr:uid="{00000000-0005-0000-0000-0000A76F0000}"/>
    <cellStyle name="Vírgula 3 2 2 2 3 5 10" xfId="47380" xr:uid="{00000000-0005-0000-0000-0000A86F0000}"/>
    <cellStyle name="Vírgula 3 2 2 2 3 5 11" xfId="55306" xr:uid="{00000000-0005-0000-0000-0000A96F0000}"/>
    <cellStyle name="Vírgula 3 2 2 2 3 5 12" xfId="3668" xr:uid="{00000000-0005-0000-0000-0000AA6F0000}"/>
    <cellStyle name="Vírgula 3 2 2 2 3 5 2" xfId="8679" xr:uid="{00000000-0005-0000-0000-0000AB6F0000}"/>
    <cellStyle name="Vírgula 3 2 2 2 3 5 2 2" xfId="17302" xr:uid="{00000000-0005-0000-0000-0000AC6F0000}"/>
    <cellStyle name="Vírgula 3 2 2 2 3 5 2 2 2" xfId="34645" xr:uid="{00000000-0005-0000-0000-0000AD6F0000}"/>
    <cellStyle name="Vírgula 3 2 2 2 3 5 2 3" xfId="29143" xr:uid="{00000000-0005-0000-0000-0000AE6F0000}"/>
    <cellStyle name="Vírgula 3 2 2 2 3 5 2 4" xfId="42337" xr:uid="{00000000-0005-0000-0000-0000AF6F0000}"/>
    <cellStyle name="Vírgula 3 2 2 2 3 5 2 5" xfId="49579" xr:uid="{00000000-0005-0000-0000-0000B06F0000}"/>
    <cellStyle name="Vírgula 3 2 2 2 3 5 3" xfId="6480" xr:uid="{00000000-0005-0000-0000-0000B16F0000}"/>
    <cellStyle name="Vírgula 3 2 2 2 3 5 3 2" xfId="31894" xr:uid="{00000000-0005-0000-0000-0000B26F0000}"/>
    <cellStyle name="Vírgula 3 2 2 2 3 5 3 3" xfId="44973" xr:uid="{00000000-0005-0000-0000-0000B36F0000}"/>
    <cellStyle name="Vírgula 3 2 2 2 3 5 4" xfId="15265" xr:uid="{00000000-0005-0000-0000-0000B46F0000}"/>
    <cellStyle name="Vírgula 3 2 2 2 3 5 5" xfId="18731" xr:uid="{00000000-0005-0000-0000-0000B56F0000}"/>
    <cellStyle name="Vírgula 3 2 2 2 3 5 6" xfId="21181" xr:uid="{00000000-0005-0000-0000-0000B66F0000}"/>
    <cellStyle name="Vírgula 3 2 2 2 3 5 7" xfId="23195" xr:uid="{00000000-0005-0000-0000-0000B76F0000}"/>
    <cellStyle name="Vírgula 3 2 2 2 3 5 8" xfId="26392" xr:uid="{00000000-0005-0000-0000-0000B86F0000}"/>
    <cellStyle name="Vírgula 3 2 2 2 3 5 9" xfId="38715" xr:uid="{00000000-0005-0000-0000-0000B96F0000}"/>
    <cellStyle name="Vírgula 3 2 2 2 3 6" xfId="7180" xr:uid="{00000000-0005-0000-0000-0000BA6F0000}"/>
    <cellStyle name="Vírgula 3 2 2 2 3 6 2" xfId="12272" xr:uid="{00000000-0005-0000-0000-0000BB6F0000}"/>
    <cellStyle name="Vírgula 3 2 2 2 3 6 2 2" xfId="34639" xr:uid="{00000000-0005-0000-0000-0000BC6F0000}"/>
    <cellStyle name="Vírgula 3 2 2 2 3 6 2 3" xfId="29137" xr:uid="{00000000-0005-0000-0000-0000BD6F0000}"/>
    <cellStyle name="Vírgula 3 2 2 2 3 6 2 4" xfId="42331" xr:uid="{00000000-0005-0000-0000-0000BE6F0000}"/>
    <cellStyle name="Vírgula 3 2 2 2 3 6 2 5" xfId="53147" xr:uid="{00000000-0005-0000-0000-0000BF6F0000}"/>
    <cellStyle name="Vírgula 3 2 2 2 3 6 3" xfId="16346" xr:uid="{00000000-0005-0000-0000-0000C06F0000}"/>
    <cellStyle name="Vírgula 3 2 2 2 3 6 3 2" xfId="31888" xr:uid="{00000000-0005-0000-0000-0000C16F0000}"/>
    <cellStyle name="Vírgula 3 2 2 2 3 6 4" xfId="26386" xr:uid="{00000000-0005-0000-0000-0000C26F0000}"/>
    <cellStyle name="Vírgula 3 2 2 2 3 6 5" xfId="38709" xr:uid="{00000000-0005-0000-0000-0000C36F0000}"/>
    <cellStyle name="Vírgula 3 2 2 2 3 6 6" xfId="48080" xr:uid="{00000000-0005-0000-0000-0000C46F0000}"/>
    <cellStyle name="Vírgula 3 2 2 2 3 7" xfId="4839" xr:uid="{00000000-0005-0000-0000-0000C56F0000}"/>
    <cellStyle name="Vírgula 3 2 2 2 3 7 2" xfId="11257" xr:uid="{00000000-0005-0000-0000-0000C66F0000}"/>
    <cellStyle name="Vírgula 3 2 2 2 3 7 2 2" xfId="33086" xr:uid="{00000000-0005-0000-0000-0000C76F0000}"/>
    <cellStyle name="Vírgula 3 2 2 2 3 7 2 3" xfId="40778" xr:uid="{00000000-0005-0000-0000-0000C86F0000}"/>
    <cellStyle name="Vírgula 3 2 2 2 3 7 2 4" xfId="52239" xr:uid="{00000000-0005-0000-0000-0000C96F0000}"/>
    <cellStyle name="Vírgula 3 2 2 2 3 7 3" xfId="27584" xr:uid="{00000000-0005-0000-0000-0000CA6F0000}"/>
    <cellStyle name="Vírgula 3 2 2 2 3 7 4" xfId="36907" xr:uid="{00000000-0005-0000-0000-0000CB6F0000}"/>
    <cellStyle name="Vírgula 3 2 2 2 3 7 5" xfId="50513" xr:uid="{00000000-0005-0000-0000-0000CC6F0000}"/>
    <cellStyle name="Vírgula 3 2 2 2 3 8" xfId="9935" xr:uid="{00000000-0005-0000-0000-0000CD6F0000}"/>
    <cellStyle name="Vírgula 3 2 2 2 3 8 2" xfId="30335" xr:uid="{00000000-0005-0000-0000-0000CE6F0000}"/>
    <cellStyle name="Vírgula 3 2 2 2 3 8 3" xfId="40021" xr:uid="{00000000-0005-0000-0000-0000CF6F0000}"/>
    <cellStyle name="Vírgula 3 2 2 2 3 8 4" xfId="51112" xr:uid="{00000000-0005-0000-0000-0000D06F0000}"/>
    <cellStyle name="Vírgula 3 2 2 2 3 9" xfId="13443" xr:uid="{00000000-0005-0000-0000-0000D16F0000}"/>
    <cellStyle name="Vírgula 3 2 2 2 3 9 2" xfId="43472" xr:uid="{00000000-0005-0000-0000-0000D26F0000}"/>
    <cellStyle name="Vírgula 3 2 2 2 4" xfId="314" xr:uid="{00000000-0005-0000-0000-0000D36F0000}"/>
    <cellStyle name="Vírgula 3 2 2 2 4 10" xfId="15266" xr:uid="{00000000-0005-0000-0000-0000D46F0000}"/>
    <cellStyle name="Vírgula 3 2 2 2 4 11" xfId="21182" xr:uid="{00000000-0005-0000-0000-0000D56F0000}"/>
    <cellStyle name="Vírgula 3 2 2 2 4 12" xfId="23196" xr:uid="{00000000-0005-0000-0000-0000D66F0000}"/>
    <cellStyle name="Vírgula 3 2 2 2 4 13" xfId="24596" xr:uid="{00000000-0005-0000-0000-0000D76F0000}"/>
    <cellStyle name="Vírgula 3 2 2 2 4 14" xfId="36161" xr:uid="{00000000-0005-0000-0000-0000D86F0000}"/>
    <cellStyle name="Vírgula 3 2 2 2 4 15" xfId="45871" xr:uid="{00000000-0005-0000-0000-0000D96F0000}"/>
    <cellStyle name="Vírgula 3 2 2 2 4 16" xfId="53804" xr:uid="{00000000-0005-0000-0000-0000DA6F0000}"/>
    <cellStyle name="Vírgula 3 2 2 2 4 17" xfId="3669" xr:uid="{00000000-0005-0000-0000-0000DB6F0000}"/>
    <cellStyle name="Vírgula 3 2 2 2 4 2" xfId="595" xr:uid="{00000000-0005-0000-0000-0000DC6F0000}"/>
    <cellStyle name="Vírgula 3 2 2 2 4 2 10" xfId="24872" xr:uid="{00000000-0005-0000-0000-0000DD6F0000}"/>
    <cellStyle name="Vírgula 3 2 2 2 4 2 11" xfId="36437" xr:uid="{00000000-0005-0000-0000-0000DE6F0000}"/>
    <cellStyle name="Vírgula 3 2 2 2 4 2 12" xfId="46151" xr:uid="{00000000-0005-0000-0000-0000DF6F0000}"/>
    <cellStyle name="Vírgula 3 2 2 2 4 2 13" xfId="54083" xr:uid="{00000000-0005-0000-0000-0000E06F0000}"/>
    <cellStyle name="Vírgula 3 2 2 2 4 2 14" xfId="3670" xr:uid="{00000000-0005-0000-0000-0000E16F0000}"/>
    <cellStyle name="Vírgula 3 2 2 2 4 2 2" xfId="1235" xr:uid="{00000000-0005-0000-0000-0000E26F0000}"/>
    <cellStyle name="Vírgula 3 2 2 2 4 2 2 10" xfId="46791" xr:uid="{00000000-0005-0000-0000-0000E36F0000}"/>
    <cellStyle name="Vírgula 3 2 2 2 4 2 2 11" xfId="54723" xr:uid="{00000000-0005-0000-0000-0000E46F0000}"/>
    <cellStyle name="Vírgula 3 2 2 2 4 2 2 12" xfId="3671" xr:uid="{00000000-0005-0000-0000-0000E56F0000}"/>
    <cellStyle name="Vírgula 3 2 2 2 4 2 2 2" xfId="8150" xr:uid="{00000000-0005-0000-0000-0000E66F0000}"/>
    <cellStyle name="Vírgula 3 2 2 2 4 2 2 2 2" xfId="17303" xr:uid="{00000000-0005-0000-0000-0000E76F0000}"/>
    <cellStyle name="Vírgula 3 2 2 2 4 2 2 2 2 2" xfId="34648" xr:uid="{00000000-0005-0000-0000-0000E86F0000}"/>
    <cellStyle name="Vírgula 3 2 2 2 4 2 2 2 3" xfId="19943" xr:uid="{00000000-0005-0000-0000-0000E96F0000}"/>
    <cellStyle name="Vírgula 3 2 2 2 4 2 2 2 4" xfId="29146" xr:uid="{00000000-0005-0000-0000-0000EA6F0000}"/>
    <cellStyle name="Vírgula 3 2 2 2 4 2 2 2 5" xfId="42340" xr:uid="{00000000-0005-0000-0000-0000EB6F0000}"/>
    <cellStyle name="Vírgula 3 2 2 2 4 2 2 2 6" xfId="49050" xr:uid="{00000000-0005-0000-0000-0000EC6F0000}"/>
    <cellStyle name="Vírgula 3 2 2 2 4 2 2 3" xfId="5895" xr:uid="{00000000-0005-0000-0000-0000ED6F0000}"/>
    <cellStyle name="Vírgula 3 2 2 2 4 2 2 3 2" xfId="13125" xr:uid="{00000000-0005-0000-0000-0000EE6F0000}"/>
    <cellStyle name="Vírgula 3 2 2 2 4 2 2 3 3" xfId="31897" xr:uid="{00000000-0005-0000-0000-0000EF6F0000}"/>
    <cellStyle name="Vírgula 3 2 2 2 4 2 2 3 4" xfId="44444" xr:uid="{00000000-0005-0000-0000-0000F06F0000}"/>
    <cellStyle name="Vírgula 3 2 2 2 4 2 2 4" xfId="15268" xr:uid="{00000000-0005-0000-0000-0000F16F0000}"/>
    <cellStyle name="Vírgula 3 2 2 2 4 2 2 5" xfId="18201" xr:uid="{00000000-0005-0000-0000-0000F26F0000}"/>
    <cellStyle name="Vírgula 3 2 2 2 4 2 2 6" xfId="21184" xr:uid="{00000000-0005-0000-0000-0000F36F0000}"/>
    <cellStyle name="Vírgula 3 2 2 2 4 2 2 7" xfId="23198" xr:uid="{00000000-0005-0000-0000-0000F46F0000}"/>
    <cellStyle name="Vírgula 3 2 2 2 4 2 2 8" xfId="26395" xr:uid="{00000000-0005-0000-0000-0000F56F0000}"/>
    <cellStyle name="Vírgula 3 2 2 2 4 2 2 9" xfId="38718" xr:uid="{00000000-0005-0000-0000-0000F66F0000}"/>
    <cellStyle name="Vírgula 3 2 2 2 4 2 3" xfId="2171" xr:uid="{00000000-0005-0000-0000-0000F76F0000}"/>
    <cellStyle name="Vírgula 3 2 2 2 4 2 3 2" xfId="9021" xr:uid="{00000000-0005-0000-0000-0000F86F0000}"/>
    <cellStyle name="Vírgula 3 2 2 2 4 2 3 2 2" xfId="34647" xr:uid="{00000000-0005-0000-0000-0000F96F0000}"/>
    <cellStyle name="Vírgula 3 2 2 2 4 2 3 2 3" xfId="29145" xr:uid="{00000000-0005-0000-0000-0000FA6F0000}"/>
    <cellStyle name="Vírgula 3 2 2 2 4 2 3 2 4" xfId="42339" xr:uid="{00000000-0005-0000-0000-0000FB6F0000}"/>
    <cellStyle name="Vírgula 3 2 2 2 4 2 3 2 5" xfId="49921" xr:uid="{00000000-0005-0000-0000-0000FC6F0000}"/>
    <cellStyle name="Vírgula 3 2 2 2 4 2 3 3" xfId="10053" xr:uid="{00000000-0005-0000-0000-0000FD6F0000}"/>
    <cellStyle name="Vírgula 3 2 2 2 4 2 3 3 2" xfId="31896" xr:uid="{00000000-0005-0000-0000-0000FE6F0000}"/>
    <cellStyle name="Vírgula 3 2 2 2 4 2 3 3 3" xfId="45315" xr:uid="{00000000-0005-0000-0000-0000FF6F0000}"/>
    <cellStyle name="Vírgula 3 2 2 2 4 2 3 4" xfId="19073" xr:uid="{00000000-0005-0000-0000-000000700000}"/>
    <cellStyle name="Vírgula 3 2 2 2 4 2 3 5" xfId="26394" xr:uid="{00000000-0005-0000-0000-000001700000}"/>
    <cellStyle name="Vírgula 3 2 2 2 4 2 3 6" xfId="38717" xr:uid="{00000000-0005-0000-0000-000002700000}"/>
    <cellStyle name="Vírgula 3 2 2 2 4 2 3 7" xfId="47722" xr:uid="{00000000-0005-0000-0000-000003700000}"/>
    <cellStyle name="Vírgula 3 2 2 2 4 2 3 8" xfId="55648" xr:uid="{00000000-0005-0000-0000-000004700000}"/>
    <cellStyle name="Vírgula 3 2 2 2 4 2 3 9" xfId="6822" xr:uid="{00000000-0005-0000-0000-000005700000}"/>
    <cellStyle name="Vírgula 3 2 2 2 4 2 4" xfId="7523" xr:uid="{00000000-0005-0000-0000-000006700000}"/>
    <cellStyle name="Vírgula 3 2 2 2 4 2 4 2" xfId="11599" xr:uid="{00000000-0005-0000-0000-000007700000}"/>
    <cellStyle name="Vírgula 3 2 2 2 4 2 4 2 2" xfId="33428" xr:uid="{00000000-0005-0000-0000-000008700000}"/>
    <cellStyle name="Vírgula 3 2 2 2 4 2 4 2 3" xfId="41120" xr:uid="{00000000-0005-0000-0000-000009700000}"/>
    <cellStyle name="Vírgula 3 2 2 2 4 2 4 2 4" xfId="52581" xr:uid="{00000000-0005-0000-0000-00000A700000}"/>
    <cellStyle name="Vírgula 3 2 2 2 4 2 4 3" xfId="27926" xr:uid="{00000000-0005-0000-0000-00000B700000}"/>
    <cellStyle name="Vírgula 3 2 2 2 4 2 4 4" xfId="37249" xr:uid="{00000000-0005-0000-0000-00000C700000}"/>
    <cellStyle name="Vírgula 3 2 2 2 4 2 4 5" xfId="48423" xr:uid="{00000000-0005-0000-0000-00000D700000}"/>
    <cellStyle name="Vírgula 3 2 2 2 4 2 5" xfId="5255" xr:uid="{00000000-0005-0000-0000-00000E700000}"/>
    <cellStyle name="Vírgula 3 2 2 2 4 2 5 2" xfId="30677" xr:uid="{00000000-0005-0000-0000-00000F700000}"/>
    <cellStyle name="Vírgula 3 2 2 2 4 2 5 3" xfId="40363" xr:uid="{00000000-0005-0000-0000-000010700000}"/>
    <cellStyle name="Vírgula 3 2 2 2 4 2 5 4" xfId="51834" xr:uid="{00000000-0005-0000-0000-000011700000}"/>
    <cellStyle name="Vírgula 3 2 2 2 4 2 6" xfId="14070" xr:uid="{00000000-0005-0000-0000-000012700000}"/>
    <cellStyle name="Vírgula 3 2 2 2 4 2 6 2" xfId="43817" xr:uid="{00000000-0005-0000-0000-000013700000}"/>
    <cellStyle name="Vírgula 3 2 2 2 4 2 7" xfId="15267" xr:uid="{00000000-0005-0000-0000-000014700000}"/>
    <cellStyle name="Vírgula 3 2 2 2 4 2 8" xfId="21183" xr:uid="{00000000-0005-0000-0000-000015700000}"/>
    <cellStyle name="Vírgula 3 2 2 2 4 2 9" xfId="23197" xr:uid="{00000000-0005-0000-0000-000016700000}"/>
    <cellStyle name="Vírgula 3 2 2 2 4 3" xfId="1510" xr:uid="{00000000-0005-0000-0000-000017700000}"/>
    <cellStyle name="Vírgula 3 2 2 2 4 3 10" xfId="25148" xr:uid="{00000000-0005-0000-0000-000018700000}"/>
    <cellStyle name="Vírgula 3 2 2 2 4 3 11" xfId="36713" xr:uid="{00000000-0005-0000-0000-000019700000}"/>
    <cellStyle name="Vírgula 3 2 2 2 4 3 12" xfId="47066" xr:uid="{00000000-0005-0000-0000-00001A700000}"/>
    <cellStyle name="Vírgula 3 2 2 2 4 3 13" xfId="54998" xr:uid="{00000000-0005-0000-0000-00001B700000}"/>
    <cellStyle name="Vírgula 3 2 2 2 4 3 14" xfId="3672" xr:uid="{00000000-0005-0000-0000-00001C700000}"/>
    <cellStyle name="Vírgula 3 2 2 2 4 3 2" xfId="2399" xr:uid="{00000000-0005-0000-0000-00001D700000}"/>
    <cellStyle name="Vírgula 3 2 2 2 4 3 2 10" xfId="47950" xr:uid="{00000000-0005-0000-0000-00001E700000}"/>
    <cellStyle name="Vírgula 3 2 2 2 4 3 2 11" xfId="55876" xr:uid="{00000000-0005-0000-0000-00001F700000}"/>
    <cellStyle name="Vírgula 3 2 2 2 4 3 2 12" xfId="3673" xr:uid="{00000000-0005-0000-0000-000020700000}"/>
    <cellStyle name="Vírgula 3 2 2 2 4 3 2 2" xfId="9249" xr:uid="{00000000-0005-0000-0000-000021700000}"/>
    <cellStyle name="Vírgula 3 2 2 2 4 3 2 2 2" xfId="17304" xr:uid="{00000000-0005-0000-0000-000022700000}"/>
    <cellStyle name="Vírgula 3 2 2 2 4 3 2 2 2 2" xfId="34650" xr:uid="{00000000-0005-0000-0000-000023700000}"/>
    <cellStyle name="Vírgula 3 2 2 2 4 3 2 2 3" xfId="20171" xr:uid="{00000000-0005-0000-0000-000024700000}"/>
    <cellStyle name="Vírgula 3 2 2 2 4 3 2 2 4" xfId="29148" xr:uid="{00000000-0005-0000-0000-000025700000}"/>
    <cellStyle name="Vírgula 3 2 2 2 4 3 2 2 5" xfId="42342" xr:uid="{00000000-0005-0000-0000-000026700000}"/>
    <cellStyle name="Vírgula 3 2 2 2 4 3 2 2 6" xfId="50149" xr:uid="{00000000-0005-0000-0000-000027700000}"/>
    <cellStyle name="Vírgula 3 2 2 2 4 3 2 3" xfId="7050" xr:uid="{00000000-0005-0000-0000-000028700000}"/>
    <cellStyle name="Vírgula 3 2 2 2 4 3 2 3 2" xfId="10399" xr:uid="{00000000-0005-0000-0000-000029700000}"/>
    <cellStyle name="Vírgula 3 2 2 2 4 3 2 3 3" xfId="31899" xr:uid="{00000000-0005-0000-0000-00002A700000}"/>
    <cellStyle name="Vírgula 3 2 2 2 4 3 2 3 4" xfId="45543" xr:uid="{00000000-0005-0000-0000-00002B700000}"/>
    <cellStyle name="Vírgula 3 2 2 2 4 3 2 4" xfId="15270" xr:uid="{00000000-0005-0000-0000-00002C700000}"/>
    <cellStyle name="Vírgula 3 2 2 2 4 3 2 5" xfId="18429" xr:uid="{00000000-0005-0000-0000-00002D700000}"/>
    <cellStyle name="Vírgula 3 2 2 2 4 3 2 6" xfId="21186" xr:uid="{00000000-0005-0000-0000-00002E700000}"/>
    <cellStyle name="Vírgula 3 2 2 2 4 3 2 7" xfId="23200" xr:uid="{00000000-0005-0000-0000-00002F700000}"/>
    <cellStyle name="Vírgula 3 2 2 2 4 3 2 8" xfId="26397" xr:uid="{00000000-0005-0000-0000-000030700000}"/>
    <cellStyle name="Vírgula 3 2 2 2 4 3 2 9" xfId="38720" xr:uid="{00000000-0005-0000-0000-000031700000}"/>
    <cellStyle name="Vírgula 3 2 2 2 4 3 3" xfId="8378" xr:uid="{00000000-0005-0000-0000-000032700000}"/>
    <cellStyle name="Vírgula 3 2 2 2 4 3 3 2" xfId="12276" xr:uid="{00000000-0005-0000-0000-000033700000}"/>
    <cellStyle name="Vírgula 3 2 2 2 4 3 3 2 2" xfId="34649" xr:uid="{00000000-0005-0000-0000-000034700000}"/>
    <cellStyle name="Vírgula 3 2 2 2 4 3 3 2 3" xfId="29147" xr:uid="{00000000-0005-0000-0000-000035700000}"/>
    <cellStyle name="Vírgula 3 2 2 2 4 3 3 2 4" xfId="42341" xr:uid="{00000000-0005-0000-0000-000036700000}"/>
    <cellStyle name="Vírgula 3 2 2 2 4 3 3 2 5" xfId="53150" xr:uid="{00000000-0005-0000-0000-000037700000}"/>
    <cellStyle name="Vírgula 3 2 2 2 4 3 3 3" xfId="16450" xr:uid="{00000000-0005-0000-0000-000038700000}"/>
    <cellStyle name="Vírgula 3 2 2 2 4 3 3 3 2" xfId="31898" xr:uid="{00000000-0005-0000-0000-000039700000}"/>
    <cellStyle name="Vírgula 3 2 2 2 4 3 3 4" xfId="19301" xr:uid="{00000000-0005-0000-0000-00003A700000}"/>
    <cellStyle name="Vírgula 3 2 2 2 4 3 3 5" xfId="26396" xr:uid="{00000000-0005-0000-0000-00003B700000}"/>
    <cellStyle name="Vírgula 3 2 2 2 4 3 3 6" xfId="38719" xr:uid="{00000000-0005-0000-0000-00003C700000}"/>
    <cellStyle name="Vírgula 3 2 2 2 4 3 3 7" xfId="49278" xr:uid="{00000000-0005-0000-0000-00003D700000}"/>
    <cellStyle name="Vírgula 3 2 2 2 4 3 4" xfId="6170" xr:uid="{00000000-0005-0000-0000-00003E700000}"/>
    <cellStyle name="Vírgula 3 2 2 2 4 3 4 2" xfId="11827" xr:uid="{00000000-0005-0000-0000-00003F700000}"/>
    <cellStyle name="Vírgula 3 2 2 2 4 3 4 2 2" xfId="33656" xr:uid="{00000000-0005-0000-0000-000040700000}"/>
    <cellStyle name="Vírgula 3 2 2 2 4 3 4 2 3" xfId="41348" xr:uid="{00000000-0005-0000-0000-000041700000}"/>
    <cellStyle name="Vírgula 3 2 2 2 4 3 4 2 4" xfId="52809" xr:uid="{00000000-0005-0000-0000-000042700000}"/>
    <cellStyle name="Vírgula 3 2 2 2 4 3 4 3" xfId="28154" xr:uid="{00000000-0005-0000-0000-000043700000}"/>
    <cellStyle name="Vírgula 3 2 2 2 4 3 4 4" xfId="37477" xr:uid="{00000000-0005-0000-0000-000044700000}"/>
    <cellStyle name="Vírgula 3 2 2 2 4 3 4 5" xfId="50694" xr:uid="{00000000-0005-0000-0000-000045700000}"/>
    <cellStyle name="Vírgula 3 2 2 2 4 3 5" xfId="11083" xr:uid="{00000000-0005-0000-0000-000046700000}"/>
    <cellStyle name="Vírgula 3 2 2 2 4 3 5 2" xfId="30905" xr:uid="{00000000-0005-0000-0000-000047700000}"/>
    <cellStyle name="Vírgula 3 2 2 2 4 3 5 3" xfId="40591" xr:uid="{00000000-0005-0000-0000-000048700000}"/>
    <cellStyle name="Vírgula 3 2 2 2 4 3 5 4" xfId="52062" xr:uid="{00000000-0005-0000-0000-000049700000}"/>
    <cellStyle name="Vírgula 3 2 2 2 4 3 6" xfId="14298" xr:uid="{00000000-0005-0000-0000-00004A700000}"/>
    <cellStyle name="Vírgula 3 2 2 2 4 3 6 2" xfId="44672" xr:uid="{00000000-0005-0000-0000-00004B700000}"/>
    <cellStyle name="Vírgula 3 2 2 2 4 3 7" xfId="15269" xr:uid="{00000000-0005-0000-0000-00004C700000}"/>
    <cellStyle name="Vírgula 3 2 2 2 4 3 8" xfId="21185" xr:uid="{00000000-0005-0000-0000-00004D700000}"/>
    <cellStyle name="Vírgula 3 2 2 2 4 3 9" xfId="23199" xr:uid="{00000000-0005-0000-0000-00004E700000}"/>
    <cellStyle name="Vírgula 3 2 2 2 4 4" xfId="995" xr:uid="{00000000-0005-0000-0000-00004F700000}"/>
    <cellStyle name="Vírgula 3 2 2 2 4 4 10" xfId="46551" xr:uid="{00000000-0005-0000-0000-000050700000}"/>
    <cellStyle name="Vírgula 3 2 2 2 4 4 11" xfId="54483" xr:uid="{00000000-0005-0000-0000-000051700000}"/>
    <cellStyle name="Vírgula 3 2 2 2 4 4 12" xfId="3674" xr:uid="{00000000-0005-0000-0000-000052700000}"/>
    <cellStyle name="Vírgula 3 2 2 2 4 4 2" xfId="7922" xr:uid="{00000000-0005-0000-0000-000053700000}"/>
    <cellStyle name="Vírgula 3 2 2 2 4 4 2 2" xfId="10169" xr:uid="{00000000-0005-0000-0000-000054700000}"/>
    <cellStyle name="Vírgula 3 2 2 2 4 4 2 2 2" xfId="34651" xr:uid="{00000000-0005-0000-0000-000055700000}"/>
    <cellStyle name="Vírgula 3 2 2 2 4 4 2 3" xfId="16258" xr:uid="{00000000-0005-0000-0000-000056700000}"/>
    <cellStyle name="Vírgula 3 2 2 2 4 4 2 4" xfId="19715" xr:uid="{00000000-0005-0000-0000-000057700000}"/>
    <cellStyle name="Vírgula 3 2 2 2 4 4 2 5" xfId="29149" xr:uid="{00000000-0005-0000-0000-000058700000}"/>
    <cellStyle name="Vírgula 3 2 2 2 4 4 2 6" xfId="42343" xr:uid="{00000000-0005-0000-0000-000059700000}"/>
    <cellStyle name="Vírgula 3 2 2 2 4 4 2 7" xfId="48822" xr:uid="{00000000-0005-0000-0000-00005A700000}"/>
    <cellStyle name="Vírgula 3 2 2 2 4 4 3" xfId="5655" xr:uid="{00000000-0005-0000-0000-00005B700000}"/>
    <cellStyle name="Vírgula 3 2 2 2 4 4 3 2" xfId="13146" xr:uid="{00000000-0005-0000-0000-00005C700000}"/>
    <cellStyle name="Vírgula 3 2 2 2 4 4 3 3" xfId="31900" xr:uid="{00000000-0005-0000-0000-00005D700000}"/>
    <cellStyle name="Vírgula 3 2 2 2 4 4 3 4" xfId="44216" xr:uid="{00000000-0005-0000-0000-00005E700000}"/>
    <cellStyle name="Vírgula 3 2 2 2 4 4 4" xfId="13842" xr:uid="{00000000-0005-0000-0000-00005F700000}"/>
    <cellStyle name="Vírgula 3 2 2 2 4 4 5" xfId="15271" xr:uid="{00000000-0005-0000-0000-000060700000}"/>
    <cellStyle name="Vírgula 3 2 2 2 4 4 6" xfId="21187" xr:uid="{00000000-0005-0000-0000-000061700000}"/>
    <cellStyle name="Vírgula 3 2 2 2 4 4 7" xfId="23201" xr:uid="{00000000-0005-0000-0000-000062700000}"/>
    <cellStyle name="Vírgula 3 2 2 2 4 4 8" xfId="26398" xr:uid="{00000000-0005-0000-0000-000063700000}"/>
    <cellStyle name="Vírgula 3 2 2 2 4 4 9" xfId="38721" xr:uid="{00000000-0005-0000-0000-000064700000}"/>
    <cellStyle name="Vírgula 3 2 2 2 4 5" xfId="1943" xr:uid="{00000000-0005-0000-0000-000065700000}"/>
    <cellStyle name="Vírgula 3 2 2 2 4 5 10" xfId="47494" xr:uid="{00000000-0005-0000-0000-000066700000}"/>
    <cellStyle name="Vírgula 3 2 2 2 4 5 11" xfId="55420" xr:uid="{00000000-0005-0000-0000-000067700000}"/>
    <cellStyle name="Vírgula 3 2 2 2 4 5 12" xfId="3675" xr:uid="{00000000-0005-0000-0000-000068700000}"/>
    <cellStyle name="Vírgula 3 2 2 2 4 5 2" xfId="8793" xr:uid="{00000000-0005-0000-0000-000069700000}"/>
    <cellStyle name="Vírgula 3 2 2 2 4 5 2 2" xfId="17305" xr:uid="{00000000-0005-0000-0000-00006A700000}"/>
    <cellStyle name="Vírgula 3 2 2 2 4 5 2 2 2" xfId="34652" xr:uid="{00000000-0005-0000-0000-00006B700000}"/>
    <cellStyle name="Vírgula 3 2 2 2 4 5 2 3" xfId="29150" xr:uid="{00000000-0005-0000-0000-00006C700000}"/>
    <cellStyle name="Vírgula 3 2 2 2 4 5 2 4" xfId="42344" xr:uid="{00000000-0005-0000-0000-00006D700000}"/>
    <cellStyle name="Vírgula 3 2 2 2 4 5 2 5" xfId="49693" xr:uid="{00000000-0005-0000-0000-00006E700000}"/>
    <cellStyle name="Vírgula 3 2 2 2 4 5 3" xfId="6594" xr:uid="{00000000-0005-0000-0000-00006F700000}"/>
    <cellStyle name="Vírgula 3 2 2 2 4 5 3 2" xfId="31901" xr:uid="{00000000-0005-0000-0000-000070700000}"/>
    <cellStyle name="Vírgula 3 2 2 2 4 5 3 3" xfId="45087" xr:uid="{00000000-0005-0000-0000-000071700000}"/>
    <cellStyle name="Vírgula 3 2 2 2 4 5 4" xfId="15272" xr:uid="{00000000-0005-0000-0000-000072700000}"/>
    <cellStyle name="Vírgula 3 2 2 2 4 5 5" xfId="18845" xr:uid="{00000000-0005-0000-0000-000073700000}"/>
    <cellStyle name="Vírgula 3 2 2 2 4 5 6" xfId="21188" xr:uid="{00000000-0005-0000-0000-000074700000}"/>
    <cellStyle name="Vírgula 3 2 2 2 4 5 7" xfId="23202" xr:uid="{00000000-0005-0000-0000-000075700000}"/>
    <cellStyle name="Vírgula 3 2 2 2 4 5 8" xfId="26399" xr:uid="{00000000-0005-0000-0000-000076700000}"/>
    <cellStyle name="Vírgula 3 2 2 2 4 5 9" xfId="38722" xr:uid="{00000000-0005-0000-0000-000077700000}"/>
    <cellStyle name="Vírgula 3 2 2 2 4 6" xfId="7294" xr:uid="{00000000-0005-0000-0000-000078700000}"/>
    <cellStyle name="Vírgula 3 2 2 2 4 6 2" xfId="12274" xr:uid="{00000000-0005-0000-0000-000079700000}"/>
    <cellStyle name="Vírgula 3 2 2 2 4 6 2 2" xfId="34646" xr:uid="{00000000-0005-0000-0000-00007A700000}"/>
    <cellStyle name="Vírgula 3 2 2 2 4 6 2 3" xfId="29144" xr:uid="{00000000-0005-0000-0000-00007B700000}"/>
    <cellStyle name="Vírgula 3 2 2 2 4 6 2 4" xfId="42338" xr:uid="{00000000-0005-0000-0000-00007C700000}"/>
    <cellStyle name="Vírgula 3 2 2 2 4 6 2 5" xfId="53149" xr:uid="{00000000-0005-0000-0000-00007D700000}"/>
    <cellStyle name="Vírgula 3 2 2 2 4 6 3" xfId="13232" xr:uid="{00000000-0005-0000-0000-00007E700000}"/>
    <cellStyle name="Vírgula 3 2 2 2 4 6 3 2" xfId="31895" xr:uid="{00000000-0005-0000-0000-00007F700000}"/>
    <cellStyle name="Vírgula 3 2 2 2 4 6 4" xfId="26393" xr:uid="{00000000-0005-0000-0000-000080700000}"/>
    <cellStyle name="Vírgula 3 2 2 2 4 6 5" xfId="38716" xr:uid="{00000000-0005-0000-0000-000081700000}"/>
    <cellStyle name="Vírgula 3 2 2 2 4 6 6" xfId="48194" xr:uid="{00000000-0005-0000-0000-000082700000}"/>
    <cellStyle name="Vírgula 3 2 2 2 4 7" xfId="4977" xr:uid="{00000000-0005-0000-0000-000083700000}"/>
    <cellStyle name="Vírgula 3 2 2 2 4 7 2" xfId="11371" xr:uid="{00000000-0005-0000-0000-000084700000}"/>
    <cellStyle name="Vírgula 3 2 2 2 4 7 2 2" xfId="33200" xr:uid="{00000000-0005-0000-0000-000085700000}"/>
    <cellStyle name="Vírgula 3 2 2 2 4 7 2 3" xfId="40892" xr:uid="{00000000-0005-0000-0000-000086700000}"/>
    <cellStyle name="Vírgula 3 2 2 2 4 7 2 4" xfId="52353" xr:uid="{00000000-0005-0000-0000-000087700000}"/>
    <cellStyle name="Vírgula 3 2 2 2 4 7 3" xfId="27698" xr:uid="{00000000-0005-0000-0000-000088700000}"/>
    <cellStyle name="Vírgula 3 2 2 2 4 7 4" xfId="37021" xr:uid="{00000000-0005-0000-0000-000089700000}"/>
    <cellStyle name="Vírgula 3 2 2 2 4 7 5" xfId="50539" xr:uid="{00000000-0005-0000-0000-00008A700000}"/>
    <cellStyle name="Vírgula 3 2 2 2 4 8" xfId="10724" xr:uid="{00000000-0005-0000-0000-00008B700000}"/>
    <cellStyle name="Vírgula 3 2 2 2 4 8 2" xfId="30449" xr:uid="{00000000-0005-0000-0000-00008C700000}"/>
    <cellStyle name="Vírgula 3 2 2 2 4 8 3" xfId="40135" xr:uid="{00000000-0005-0000-0000-00008D700000}"/>
    <cellStyle name="Vírgula 3 2 2 2 4 8 4" xfId="51606" xr:uid="{00000000-0005-0000-0000-00008E700000}"/>
    <cellStyle name="Vírgula 3 2 2 2 4 9" xfId="13557" xr:uid="{00000000-0005-0000-0000-00008F700000}"/>
    <cellStyle name="Vírgula 3 2 2 2 4 9 2" xfId="43586" xr:uid="{00000000-0005-0000-0000-000090700000}"/>
    <cellStyle name="Vírgula 3 2 2 2 5" xfId="388" xr:uid="{00000000-0005-0000-0000-000091700000}"/>
    <cellStyle name="Vírgula 3 2 2 2 5 10" xfId="23203" xr:uid="{00000000-0005-0000-0000-000092700000}"/>
    <cellStyle name="Vírgula 3 2 2 2 5 11" xfId="24389" xr:uid="{00000000-0005-0000-0000-000093700000}"/>
    <cellStyle name="Vírgula 3 2 2 2 5 12" xfId="35966" xr:uid="{00000000-0005-0000-0000-000094700000}"/>
    <cellStyle name="Vírgula 3 2 2 2 5 13" xfId="45944" xr:uid="{00000000-0005-0000-0000-000095700000}"/>
    <cellStyle name="Vírgula 3 2 2 2 5 14" xfId="53876" xr:uid="{00000000-0005-0000-0000-000096700000}"/>
    <cellStyle name="Vírgula 3 2 2 2 5 15" xfId="3676" xr:uid="{00000000-0005-0000-0000-000097700000}"/>
    <cellStyle name="Vírgula 3 2 2 2 5 2" xfId="824" xr:uid="{00000000-0005-0000-0000-000098700000}"/>
    <cellStyle name="Vírgula 3 2 2 2 5 2 10" xfId="46380" xr:uid="{00000000-0005-0000-0000-000099700000}"/>
    <cellStyle name="Vírgula 3 2 2 2 5 2 11" xfId="54312" xr:uid="{00000000-0005-0000-0000-00009A700000}"/>
    <cellStyle name="Vírgula 3 2 2 2 5 2 12" xfId="3677" xr:uid="{00000000-0005-0000-0000-00009B700000}"/>
    <cellStyle name="Vírgula 3 2 2 2 5 2 2" xfId="7751" xr:uid="{00000000-0005-0000-0000-00009C700000}"/>
    <cellStyle name="Vírgula 3 2 2 2 5 2 2 2" xfId="10285" xr:uid="{00000000-0005-0000-0000-00009D700000}"/>
    <cellStyle name="Vírgula 3 2 2 2 5 2 2 2 2" xfId="34654" xr:uid="{00000000-0005-0000-0000-00009E700000}"/>
    <cellStyle name="Vírgula 3 2 2 2 5 2 2 3" xfId="9447" xr:uid="{00000000-0005-0000-0000-00009F700000}"/>
    <cellStyle name="Vírgula 3 2 2 2 5 2 2 4" xfId="19544" xr:uid="{00000000-0005-0000-0000-0000A0700000}"/>
    <cellStyle name="Vírgula 3 2 2 2 5 2 2 5" xfId="29152" xr:uid="{00000000-0005-0000-0000-0000A1700000}"/>
    <cellStyle name="Vírgula 3 2 2 2 5 2 2 6" xfId="42346" xr:uid="{00000000-0005-0000-0000-0000A2700000}"/>
    <cellStyle name="Vírgula 3 2 2 2 5 2 2 7" xfId="48651" xr:uid="{00000000-0005-0000-0000-0000A3700000}"/>
    <cellStyle name="Vírgula 3 2 2 2 5 2 3" xfId="5484" xr:uid="{00000000-0005-0000-0000-0000A4700000}"/>
    <cellStyle name="Vírgula 3 2 2 2 5 2 3 2" xfId="16622" xr:uid="{00000000-0005-0000-0000-0000A5700000}"/>
    <cellStyle name="Vírgula 3 2 2 2 5 2 3 3" xfId="31903" xr:uid="{00000000-0005-0000-0000-0000A6700000}"/>
    <cellStyle name="Vírgula 3 2 2 2 5 2 3 4" xfId="44045" xr:uid="{00000000-0005-0000-0000-0000A7700000}"/>
    <cellStyle name="Vírgula 3 2 2 2 5 2 4" xfId="13671" xr:uid="{00000000-0005-0000-0000-0000A8700000}"/>
    <cellStyle name="Vírgula 3 2 2 2 5 2 5" xfId="15274" xr:uid="{00000000-0005-0000-0000-0000A9700000}"/>
    <cellStyle name="Vírgula 3 2 2 2 5 2 6" xfId="21190" xr:uid="{00000000-0005-0000-0000-0000AA700000}"/>
    <cellStyle name="Vírgula 3 2 2 2 5 2 7" xfId="23204" xr:uid="{00000000-0005-0000-0000-0000AB700000}"/>
    <cellStyle name="Vírgula 3 2 2 2 5 2 8" xfId="26401" xr:uid="{00000000-0005-0000-0000-0000AC700000}"/>
    <cellStyle name="Vírgula 3 2 2 2 5 2 9" xfId="38724" xr:uid="{00000000-0005-0000-0000-0000AD700000}"/>
    <cellStyle name="Vírgula 3 2 2 2 5 3" xfId="1772" xr:uid="{00000000-0005-0000-0000-0000AE700000}"/>
    <cellStyle name="Vírgula 3 2 2 2 5 3 10" xfId="47323" xr:uid="{00000000-0005-0000-0000-0000AF700000}"/>
    <cellStyle name="Vírgula 3 2 2 2 5 3 11" xfId="55249" xr:uid="{00000000-0005-0000-0000-0000B0700000}"/>
    <cellStyle name="Vírgula 3 2 2 2 5 3 12" xfId="3678" xr:uid="{00000000-0005-0000-0000-0000B1700000}"/>
    <cellStyle name="Vírgula 3 2 2 2 5 3 2" xfId="8622" xr:uid="{00000000-0005-0000-0000-0000B2700000}"/>
    <cellStyle name="Vírgula 3 2 2 2 5 3 2 2" xfId="17306" xr:uid="{00000000-0005-0000-0000-0000B3700000}"/>
    <cellStyle name="Vírgula 3 2 2 2 5 3 2 2 2" xfId="34655" xr:uid="{00000000-0005-0000-0000-0000B4700000}"/>
    <cellStyle name="Vírgula 3 2 2 2 5 3 2 3" xfId="29153" xr:uid="{00000000-0005-0000-0000-0000B5700000}"/>
    <cellStyle name="Vírgula 3 2 2 2 5 3 2 4" xfId="42347" xr:uid="{00000000-0005-0000-0000-0000B6700000}"/>
    <cellStyle name="Vírgula 3 2 2 2 5 3 2 5" xfId="49522" xr:uid="{00000000-0005-0000-0000-0000B7700000}"/>
    <cellStyle name="Vírgula 3 2 2 2 5 3 3" xfId="6423" xr:uid="{00000000-0005-0000-0000-0000B8700000}"/>
    <cellStyle name="Vírgula 3 2 2 2 5 3 3 2" xfId="31904" xr:uid="{00000000-0005-0000-0000-0000B9700000}"/>
    <cellStyle name="Vírgula 3 2 2 2 5 3 3 3" xfId="44916" xr:uid="{00000000-0005-0000-0000-0000BA700000}"/>
    <cellStyle name="Vírgula 3 2 2 2 5 3 4" xfId="15275" xr:uid="{00000000-0005-0000-0000-0000BB700000}"/>
    <cellStyle name="Vírgula 3 2 2 2 5 3 5" xfId="18674" xr:uid="{00000000-0005-0000-0000-0000BC700000}"/>
    <cellStyle name="Vírgula 3 2 2 2 5 3 6" xfId="21191" xr:uid="{00000000-0005-0000-0000-0000BD700000}"/>
    <cellStyle name="Vírgula 3 2 2 2 5 3 7" xfId="23205" xr:uid="{00000000-0005-0000-0000-0000BE700000}"/>
    <cellStyle name="Vírgula 3 2 2 2 5 3 8" xfId="26402" xr:uid="{00000000-0005-0000-0000-0000BF700000}"/>
    <cellStyle name="Vírgula 3 2 2 2 5 3 9" xfId="38725" xr:uid="{00000000-0005-0000-0000-0000C0700000}"/>
    <cellStyle name="Vírgula 3 2 2 2 5 4" xfId="7352" xr:uid="{00000000-0005-0000-0000-0000C1700000}"/>
    <cellStyle name="Vírgula 3 2 2 2 5 4 2" xfId="12278" xr:uid="{00000000-0005-0000-0000-0000C2700000}"/>
    <cellStyle name="Vírgula 3 2 2 2 5 4 2 2" xfId="34653" xr:uid="{00000000-0005-0000-0000-0000C3700000}"/>
    <cellStyle name="Vírgula 3 2 2 2 5 4 2 3" xfId="29151" xr:uid="{00000000-0005-0000-0000-0000C4700000}"/>
    <cellStyle name="Vírgula 3 2 2 2 5 4 2 4" xfId="42345" xr:uid="{00000000-0005-0000-0000-0000C5700000}"/>
    <cellStyle name="Vírgula 3 2 2 2 5 4 2 5" xfId="53151" xr:uid="{00000000-0005-0000-0000-0000C6700000}"/>
    <cellStyle name="Vírgula 3 2 2 2 5 4 3" xfId="9742" xr:uid="{00000000-0005-0000-0000-0000C7700000}"/>
    <cellStyle name="Vírgula 3 2 2 2 5 4 3 2" xfId="31902" xr:uid="{00000000-0005-0000-0000-0000C8700000}"/>
    <cellStyle name="Vírgula 3 2 2 2 5 4 4" xfId="26400" xr:uid="{00000000-0005-0000-0000-0000C9700000}"/>
    <cellStyle name="Vírgula 3 2 2 2 5 4 5" xfId="38723" xr:uid="{00000000-0005-0000-0000-0000CA700000}"/>
    <cellStyle name="Vírgula 3 2 2 2 5 4 6" xfId="48252" xr:uid="{00000000-0005-0000-0000-0000CB700000}"/>
    <cellStyle name="Vírgula 3 2 2 2 5 5" xfId="5048" xr:uid="{00000000-0005-0000-0000-0000CC700000}"/>
    <cellStyle name="Vírgula 3 2 2 2 5 5 2" xfId="11200" xr:uid="{00000000-0005-0000-0000-0000CD700000}"/>
    <cellStyle name="Vírgula 3 2 2 2 5 5 2 2" xfId="33029" xr:uid="{00000000-0005-0000-0000-0000CE700000}"/>
    <cellStyle name="Vírgula 3 2 2 2 5 5 2 3" xfId="40721" xr:uid="{00000000-0005-0000-0000-0000CF700000}"/>
    <cellStyle name="Vírgula 3 2 2 2 5 5 2 4" xfId="52182" xr:uid="{00000000-0005-0000-0000-0000D0700000}"/>
    <cellStyle name="Vírgula 3 2 2 2 5 5 3" xfId="27527" xr:uid="{00000000-0005-0000-0000-0000D1700000}"/>
    <cellStyle name="Vírgula 3 2 2 2 5 5 4" xfId="36850" xr:uid="{00000000-0005-0000-0000-0000D2700000}"/>
    <cellStyle name="Vírgula 3 2 2 2 5 5 5" xfId="50616" xr:uid="{00000000-0005-0000-0000-0000D3700000}"/>
    <cellStyle name="Vírgula 3 2 2 2 5 6" xfId="9530" xr:uid="{00000000-0005-0000-0000-0000D4700000}"/>
    <cellStyle name="Vírgula 3 2 2 2 5 6 2" xfId="30278" xr:uid="{00000000-0005-0000-0000-0000D5700000}"/>
    <cellStyle name="Vírgula 3 2 2 2 5 6 3" xfId="39964" xr:uid="{00000000-0005-0000-0000-0000D6700000}"/>
    <cellStyle name="Vírgula 3 2 2 2 5 6 4" xfId="51045" xr:uid="{00000000-0005-0000-0000-0000D7700000}"/>
    <cellStyle name="Vírgula 3 2 2 2 5 7" xfId="13393" xr:uid="{00000000-0005-0000-0000-0000D8700000}"/>
    <cellStyle name="Vírgula 3 2 2 2 5 7 2" xfId="43646" xr:uid="{00000000-0005-0000-0000-0000D9700000}"/>
    <cellStyle name="Vírgula 3 2 2 2 5 8" xfId="15273" xr:uid="{00000000-0005-0000-0000-0000DA700000}"/>
    <cellStyle name="Vírgula 3 2 2 2 5 9" xfId="21189" xr:uid="{00000000-0005-0000-0000-0000DB700000}"/>
    <cellStyle name="Vírgula 3 2 2 2 6" xfId="1063" xr:uid="{00000000-0005-0000-0000-0000DC700000}"/>
    <cellStyle name="Vírgula 3 2 2 2 6 10" xfId="24665" xr:uid="{00000000-0005-0000-0000-0000DD700000}"/>
    <cellStyle name="Vírgula 3 2 2 2 6 11" xfId="36230" xr:uid="{00000000-0005-0000-0000-0000DE700000}"/>
    <cellStyle name="Vírgula 3 2 2 2 6 12" xfId="46619" xr:uid="{00000000-0005-0000-0000-0000DF700000}"/>
    <cellStyle name="Vírgula 3 2 2 2 6 13" xfId="54551" xr:uid="{00000000-0005-0000-0000-0000E0700000}"/>
    <cellStyle name="Vírgula 3 2 2 2 6 14" xfId="3679" xr:uid="{00000000-0005-0000-0000-0000E1700000}"/>
    <cellStyle name="Vírgula 3 2 2 2 6 2" xfId="2000" xr:uid="{00000000-0005-0000-0000-0000E2700000}"/>
    <cellStyle name="Vírgula 3 2 2 2 6 2 10" xfId="47551" xr:uid="{00000000-0005-0000-0000-0000E3700000}"/>
    <cellStyle name="Vírgula 3 2 2 2 6 2 11" xfId="55477" xr:uid="{00000000-0005-0000-0000-0000E4700000}"/>
    <cellStyle name="Vírgula 3 2 2 2 6 2 12" xfId="3680" xr:uid="{00000000-0005-0000-0000-0000E5700000}"/>
    <cellStyle name="Vírgula 3 2 2 2 6 2 2" xfId="8850" xr:uid="{00000000-0005-0000-0000-0000E6700000}"/>
    <cellStyle name="Vírgula 3 2 2 2 6 2 2 2" xfId="17307" xr:uid="{00000000-0005-0000-0000-0000E7700000}"/>
    <cellStyle name="Vírgula 3 2 2 2 6 2 2 2 2" xfId="34657" xr:uid="{00000000-0005-0000-0000-0000E8700000}"/>
    <cellStyle name="Vírgula 3 2 2 2 6 2 2 3" xfId="19772" xr:uid="{00000000-0005-0000-0000-0000E9700000}"/>
    <cellStyle name="Vírgula 3 2 2 2 6 2 2 4" xfId="29155" xr:uid="{00000000-0005-0000-0000-0000EA700000}"/>
    <cellStyle name="Vírgula 3 2 2 2 6 2 2 5" xfId="42349" xr:uid="{00000000-0005-0000-0000-0000EB700000}"/>
    <cellStyle name="Vírgula 3 2 2 2 6 2 2 6" xfId="49750" xr:uid="{00000000-0005-0000-0000-0000EC700000}"/>
    <cellStyle name="Vírgula 3 2 2 2 6 2 3" xfId="6651" xr:uid="{00000000-0005-0000-0000-0000ED700000}"/>
    <cellStyle name="Vírgula 3 2 2 2 6 2 3 2" xfId="12933" xr:uid="{00000000-0005-0000-0000-0000EE700000}"/>
    <cellStyle name="Vírgula 3 2 2 2 6 2 3 3" xfId="31906" xr:uid="{00000000-0005-0000-0000-0000EF700000}"/>
    <cellStyle name="Vírgula 3 2 2 2 6 2 3 4" xfId="45144" xr:uid="{00000000-0005-0000-0000-0000F0700000}"/>
    <cellStyle name="Vírgula 3 2 2 2 6 2 4" xfId="15277" xr:uid="{00000000-0005-0000-0000-0000F1700000}"/>
    <cellStyle name="Vírgula 3 2 2 2 6 2 5" xfId="18087" xr:uid="{00000000-0005-0000-0000-0000F2700000}"/>
    <cellStyle name="Vírgula 3 2 2 2 6 2 6" xfId="21193" xr:uid="{00000000-0005-0000-0000-0000F3700000}"/>
    <cellStyle name="Vírgula 3 2 2 2 6 2 7" xfId="23207" xr:uid="{00000000-0005-0000-0000-0000F4700000}"/>
    <cellStyle name="Vírgula 3 2 2 2 6 2 8" xfId="26404" xr:uid="{00000000-0005-0000-0000-0000F5700000}"/>
    <cellStyle name="Vírgula 3 2 2 2 6 2 9" xfId="38727" xr:uid="{00000000-0005-0000-0000-0000F6700000}"/>
    <cellStyle name="Vírgula 3 2 2 2 6 3" xfId="7979" xr:uid="{00000000-0005-0000-0000-0000F7700000}"/>
    <cellStyle name="Vírgula 3 2 2 2 6 3 2" xfId="12280" xr:uid="{00000000-0005-0000-0000-0000F8700000}"/>
    <cellStyle name="Vírgula 3 2 2 2 6 3 2 2" xfId="34656" xr:uid="{00000000-0005-0000-0000-0000F9700000}"/>
    <cellStyle name="Vírgula 3 2 2 2 6 3 2 3" xfId="29154" xr:uid="{00000000-0005-0000-0000-0000FA700000}"/>
    <cellStyle name="Vírgula 3 2 2 2 6 3 2 4" xfId="42348" xr:uid="{00000000-0005-0000-0000-0000FB700000}"/>
    <cellStyle name="Vírgula 3 2 2 2 6 3 2 5" xfId="53152" xr:uid="{00000000-0005-0000-0000-0000FC700000}"/>
    <cellStyle name="Vírgula 3 2 2 2 6 3 3" xfId="16609" xr:uid="{00000000-0005-0000-0000-0000FD700000}"/>
    <cellStyle name="Vírgula 3 2 2 2 6 3 3 2" xfId="31905" xr:uid="{00000000-0005-0000-0000-0000FE700000}"/>
    <cellStyle name="Vírgula 3 2 2 2 6 3 4" xfId="18902" xr:uid="{00000000-0005-0000-0000-0000FF700000}"/>
    <cellStyle name="Vírgula 3 2 2 2 6 3 5" xfId="26403" xr:uid="{00000000-0005-0000-0000-000000710000}"/>
    <cellStyle name="Vírgula 3 2 2 2 6 3 6" xfId="38726" xr:uid="{00000000-0005-0000-0000-000001710000}"/>
    <cellStyle name="Vírgula 3 2 2 2 6 3 7" xfId="48879" xr:uid="{00000000-0005-0000-0000-000002710000}"/>
    <cellStyle name="Vírgula 3 2 2 2 6 4" xfId="5723" xr:uid="{00000000-0005-0000-0000-000003710000}"/>
    <cellStyle name="Vírgula 3 2 2 2 6 4 2" xfId="11428" xr:uid="{00000000-0005-0000-0000-000004710000}"/>
    <cellStyle name="Vírgula 3 2 2 2 6 4 2 2" xfId="33257" xr:uid="{00000000-0005-0000-0000-000005710000}"/>
    <cellStyle name="Vírgula 3 2 2 2 6 4 2 3" xfId="40949" xr:uid="{00000000-0005-0000-0000-000006710000}"/>
    <cellStyle name="Vírgula 3 2 2 2 6 4 2 4" xfId="52410" xr:uid="{00000000-0005-0000-0000-000007710000}"/>
    <cellStyle name="Vírgula 3 2 2 2 6 4 3" xfId="27755" xr:uid="{00000000-0005-0000-0000-000008710000}"/>
    <cellStyle name="Vírgula 3 2 2 2 6 4 4" xfId="37078" xr:uid="{00000000-0005-0000-0000-000009710000}"/>
    <cellStyle name="Vírgula 3 2 2 2 6 4 5" xfId="51292" xr:uid="{00000000-0005-0000-0000-00000A710000}"/>
    <cellStyle name="Vírgula 3 2 2 2 6 5" xfId="10781" xr:uid="{00000000-0005-0000-0000-00000B710000}"/>
    <cellStyle name="Vírgula 3 2 2 2 6 5 2" xfId="30506" xr:uid="{00000000-0005-0000-0000-00000C710000}"/>
    <cellStyle name="Vírgula 3 2 2 2 6 5 3" xfId="40192" xr:uid="{00000000-0005-0000-0000-00000D710000}"/>
    <cellStyle name="Vírgula 3 2 2 2 6 5 4" xfId="51663" xr:uid="{00000000-0005-0000-0000-00000E710000}"/>
    <cellStyle name="Vírgula 3 2 2 2 6 6" xfId="13899" xr:uid="{00000000-0005-0000-0000-00000F710000}"/>
    <cellStyle name="Vírgula 3 2 2 2 6 6 2" xfId="44273" xr:uid="{00000000-0005-0000-0000-000010710000}"/>
    <cellStyle name="Vírgula 3 2 2 2 6 7" xfId="15276" xr:uid="{00000000-0005-0000-0000-000011710000}"/>
    <cellStyle name="Vírgula 3 2 2 2 6 8" xfId="21192" xr:uid="{00000000-0005-0000-0000-000012710000}"/>
    <cellStyle name="Vírgula 3 2 2 2 6 9" xfId="23206" xr:uid="{00000000-0005-0000-0000-000013710000}"/>
    <cellStyle name="Vírgula 3 2 2 2 7" xfId="1303" xr:uid="{00000000-0005-0000-0000-000014710000}"/>
    <cellStyle name="Vírgula 3 2 2 2 7 10" xfId="24941" xr:uid="{00000000-0005-0000-0000-000015710000}"/>
    <cellStyle name="Vírgula 3 2 2 2 7 11" xfId="36506" xr:uid="{00000000-0005-0000-0000-000016710000}"/>
    <cellStyle name="Vírgula 3 2 2 2 7 12" xfId="46859" xr:uid="{00000000-0005-0000-0000-000017710000}"/>
    <cellStyle name="Vírgula 3 2 2 2 7 13" xfId="54791" xr:uid="{00000000-0005-0000-0000-000018710000}"/>
    <cellStyle name="Vírgula 3 2 2 2 7 14" xfId="3681" xr:uid="{00000000-0005-0000-0000-000019710000}"/>
    <cellStyle name="Vírgula 3 2 2 2 7 2" xfId="2228" xr:uid="{00000000-0005-0000-0000-00001A710000}"/>
    <cellStyle name="Vírgula 3 2 2 2 7 2 10" xfId="47779" xr:uid="{00000000-0005-0000-0000-00001B710000}"/>
    <cellStyle name="Vírgula 3 2 2 2 7 2 11" xfId="55705" xr:uid="{00000000-0005-0000-0000-00001C710000}"/>
    <cellStyle name="Vírgula 3 2 2 2 7 2 12" xfId="3682" xr:uid="{00000000-0005-0000-0000-00001D710000}"/>
    <cellStyle name="Vírgula 3 2 2 2 7 2 2" xfId="9078" xr:uid="{00000000-0005-0000-0000-00001E710000}"/>
    <cellStyle name="Vírgula 3 2 2 2 7 2 2 2" xfId="17308" xr:uid="{00000000-0005-0000-0000-00001F710000}"/>
    <cellStyle name="Vírgula 3 2 2 2 7 2 2 2 2" xfId="34659" xr:uid="{00000000-0005-0000-0000-000020710000}"/>
    <cellStyle name="Vírgula 3 2 2 2 7 2 2 3" xfId="20000" xr:uid="{00000000-0005-0000-0000-000021710000}"/>
    <cellStyle name="Vírgula 3 2 2 2 7 2 2 4" xfId="29157" xr:uid="{00000000-0005-0000-0000-000022710000}"/>
    <cellStyle name="Vírgula 3 2 2 2 7 2 2 5" xfId="42351" xr:uid="{00000000-0005-0000-0000-000023710000}"/>
    <cellStyle name="Vírgula 3 2 2 2 7 2 2 6" xfId="49978" xr:uid="{00000000-0005-0000-0000-000024710000}"/>
    <cellStyle name="Vírgula 3 2 2 2 7 2 3" xfId="6879" xr:uid="{00000000-0005-0000-0000-000025710000}"/>
    <cellStyle name="Vírgula 3 2 2 2 7 2 3 2" xfId="12972" xr:uid="{00000000-0005-0000-0000-000026710000}"/>
    <cellStyle name="Vírgula 3 2 2 2 7 2 3 3" xfId="31908" xr:uid="{00000000-0005-0000-0000-000027710000}"/>
    <cellStyle name="Vírgula 3 2 2 2 7 2 3 4" xfId="45372" xr:uid="{00000000-0005-0000-0000-000028710000}"/>
    <cellStyle name="Vírgula 3 2 2 2 7 2 4" xfId="15279" xr:uid="{00000000-0005-0000-0000-000029710000}"/>
    <cellStyle name="Vírgula 3 2 2 2 7 2 5" xfId="18258" xr:uid="{00000000-0005-0000-0000-00002A710000}"/>
    <cellStyle name="Vírgula 3 2 2 2 7 2 6" xfId="21195" xr:uid="{00000000-0005-0000-0000-00002B710000}"/>
    <cellStyle name="Vírgula 3 2 2 2 7 2 7" xfId="23209" xr:uid="{00000000-0005-0000-0000-00002C710000}"/>
    <cellStyle name="Vírgula 3 2 2 2 7 2 8" xfId="26406" xr:uid="{00000000-0005-0000-0000-00002D710000}"/>
    <cellStyle name="Vírgula 3 2 2 2 7 2 9" xfId="38729" xr:uid="{00000000-0005-0000-0000-00002E710000}"/>
    <cellStyle name="Vírgula 3 2 2 2 7 3" xfId="8207" xr:uid="{00000000-0005-0000-0000-00002F710000}"/>
    <cellStyle name="Vírgula 3 2 2 2 7 3 2" xfId="12281" xr:uid="{00000000-0005-0000-0000-000030710000}"/>
    <cellStyle name="Vírgula 3 2 2 2 7 3 2 2" xfId="34658" xr:uid="{00000000-0005-0000-0000-000031710000}"/>
    <cellStyle name="Vírgula 3 2 2 2 7 3 2 3" xfId="29156" xr:uid="{00000000-0005-0000-0000-000032710000}"/>
    <cellStyle name="Vírgula 3 2 2 2 7 3 2 4" xfId="42350" xr:uid="{00000000-0005-0000-0000-000033710000}"/>
    <cellStyle name="Vírgula 3 2 2 2 7 3 2 5" xfId="53153" xr:uid="{00000000-0005-0000-0000-000034710000}"/>
    <cellStyle name="Vírgula 3 2 2 2 7 3 3" xfId="16753" xr:uid="{00000000-0005-0000-0000-000035710000}"/>
    <cellStyle name="Vírgula 3 2 2 2 7 3 3 2" xfId="31907" xr:uid="{00000000-0005-0000-0000-000036710000}"/>
    <cellStyle name="Vírgula 3 2 2 2 7 3 4" xfId="19130" xr:uid="{00000000-0005-0000-0000-000037710000}"/>
    <cellStyle name="Vírgula 3 2 2 2 7 3 5" xfId="26405" xr:uid="{00000000-0005-0000-0000-000038710000}"/>
    <cellStyle name="Vírgula 3 2 2 2 7 3 6" xfId="38728" xr:uid="{00000000-0005-0000-0000-000039710000}"/>
    <cellStyle name="Vírgula 3 2 2 2 7 3 7" xfId="49107" xr:uid="{00000000-0005-0000-0000-00003A710000}"/>
    <cellStyle name="Vírgula 3 2 2 2 7 4" xfId="5963" xr:uid="{00000000-0005-0000-0000-00003B710000}"/>
    <cellStyle name="Vírgula 3 2 2 2 7 4 2" xfId="11656" xr:uid="{00000000-0005-0000-0000-00003C710000}"/>
    <cellStyle name="Vírgula 3 2 2 2 7 4 2 2" xfId="33485" xr:uid="{00000000-0005-0000-0000-00003D710000}"/>
    <cellStyle name="Vírgula 3 2 2 2 7 4 2 3" xfId="41177" xr:uid="{00000000-0005-0000-0000-00003E710000}"/>
    <cellStyle name="Vírgula 3 2 2 2 7 4 2 4" xfId="52638" xr:uid="{00000000-0005-0000-0000-00003F710000}"/>
    <cellStyle name="Vírgula 3 2 2 2 7 4 3" xfId="27983" xr:uid="{00000000-0005-0000-0000-000040710000}"/>
    <cellStyle name="Vírgula 3 2 2 2 7 4 4" xfId="37306" xr:uid="{00000000-0005-0000-0000-000041710000}"/>
    <cellStyle name="Vírgula 3 2 2 2 7 4 5" xfId="51487" xr:uid="{00000000-0005-0000-0000-000042710000}"/>
    <cellStyle name="Vírgula 3 2 2 2 7 5" xfId="10912" xr:uid="{00000000-0005-0000-0000-000043710000}"/>
    <cellStyle name="Vírgula 3 2 2 2 7 5 2" xfId="30734" xr:uid="{00000000-0005-0000-0000-000044710000}"/>
    <cellStyle name="Vírgula 3 2 2 2 7 5 3" xfId="40420" xr:uid="{00000000-0005-0000-0000-000045710000}"/>
    <cellStyle name="Vírgula 3 2 2 2 7 5 4" xfId="51891" xr:uid="{00000000-0005-0000-0000-000046710000}"/>
    <cellStyle name="Vírgula 3 2 2 2 7 6" xfId="14127" xr:uid="{00000000-0005-0000-0000-000047710000}"/>
    <cellStyle name="Vírgula 3 2 2 2 7 6 2" xfId="44501" xr:uid="{00000000-0005-0000-0000-000048710000}"/>
    <cellStyle name="Vírgula 3 2 2 2 7 7" xfId="15278" xr:uid="{00000000-0005-0000-0000-000049710000}"/>
    <cellStyle name="Vírgula 3 2 2 2 7 8" xfId="21194" xr:uid="{00000000-0005-0000-0000-00004A710000}"/>
    <cellStyle name="Vírgula 3 2 2 2 7 9" xfId="23208" xr:uid="{00000000-0005-0000-0000-00004B710000}"/>
    <cellStyle name="Vírgula 3 2 2 2 8" xfId="767" xr:uid="{00000000-0005-0000-0000-00004C710000}"/>
    <cellStyle name="Vírgula 3 2 2 2 8 10" xfId="35898" xr:uid="{00000000-0005-0000-0000-00004D710000}"/>
    <cellStyle name="Vírgula 3 2 2 2 8 11" xfId="46323" xr:uid="{00000000-0005-0000-0000-00004E710000}"/>
    <cellStyle name="Vírgula 3 2 2 2 8 12" xfId="54255" xr:uid="{00000000-0005-0000-0000-00004F710000}"/>
    <cellStyle name="Vírgula 3 2 2 2 8 13" xfId="3683" xr:uid="{00000000-0005-0000-0000-000050710000}"/>
    <cellStyle name="Vírgula 3 2 2 2 8 2" xfId="1715" xr:uid="{00000000-0005-0000-0000-000051710000}"/>
    <cellStyle name="Vírgula 3 2 2 2 8 2 10" xfId="47266" xr:uid="{00000000-0005-0000-0000-000052710000}"/>
    <cellStyle name="Vírgula 3 2 2 2 8 2 11" xfId="55192" xr:uid="{00000000-0005-0000-0000-000053710000}"/>
    <cellStyle name="Vírgula 3 2 2 2 8 2 12" xfId="3684" xr:uid="{00000000-0005-0000-0000-000054710000}"/>
    <cellStyle name="Vírgula 3 2 2 2 8 2 2" xfId="8565" xr:uid="{00000000-0005-0000-0000-000055710000}"/>
    <cellStyle name="Vírgula 3 2 2 2 8 2 2 2" xfId="17309" xr:uid="{00000000-0005-0000-0000-000056710000}"/>
    <cellStyle name="Vírgula 3 2 2 2 8 2 2 2 2" xfId="34661" xr:uid="{00000000-0005-0000-0000-000057710000}"/>
    <cellStyle name="Vírgula 3 2 2 2 8 2 2 3" xfId="19487" xr:uid="{00000000-0005-0000-0000-000058710000}"/>
    <cellStyle name="Vírgula 3 2 2 2 8 2 2 4" xfId="29159" xr:uid="{00000000-0005-0000-0000-000059710000}"/>
    <cellStyle name="Vírgula 3 2 2 2 8 2 2 5" xfId="42353" xr:uid="{00000000-0005-0000-0000-00005A710000}"/>
    <cellStyle name="Vírgula 3 2 2 2 8 2 2 6" xfId="49465" xr:uid="{00000000-0005-0000-0000-00005B710000}"/>
    <cellStyle name="Vírgula 3 2 2 2 8 2 3" xfId="6366" xr:uid="{00000000-0005-0000-0000-00005C710000}"/>
    <cellStyle name="Vírgula 3 2 2 2 8 2 3 2" xfId="12049" xr:uid="{00000000-0005-0000-0000-00005D710000}"/>
    <cellStyle name="Vírgula 3 2 2 2 8 2 3 3" xfId="31910" xr:uid="{00000000-0005-0000-0000-00005E710000}"/>
    <cellStyle name="Vírgula 3 2 2 2 8 2 3 4" xfId="44859" xr:uid="{00000000-0005-0000-0000-00005F710000}"/>
    <cellStyle name="Vírgula 3 2 2 2 8 2 4" xfId="15281" xr:uid="{00000000-0005-0000-0000-000060710000}"/>
    <cellStyle name="Vírgula 3 2 2 2 8 2 5" xfId="17970" xr:uid="{00000000-0005-0000-0000-000061710000}"/>
    <cellStyle name="Vírgula 3 2 2 2 8 2 6" xfId="21197" xr:uid="{00000000-0005-0000-0000-000062710000}"/>
    <cellStyle name="Vírgula 3 2 2 2 8 2 7" xfId="23211" xr:uid="{00000000-0005-0000-0000-000063710000}"/>
    <cellStyle name="Vírgula 3 2 2 2 8 2 8" xfId="26408" xr:uid="{00000000-0005-0000-0000-000064710000}"/>
    <cellStyle name="Vírgula 3 2 2 2 8 2 9" xfId="38731" xr:uid="{00000000-0005-0000-0000-000065710000}"/>
    <cellStyle name="Vírgula 3 2 2 2 8 3" xfId="7694" xr:uid="{00000000-0005-0000-0000-000066710000}"/>
    <cellStyle name="Vírgula 3 2 2 2 8 3 2" xfId="12282" xr:uid="{00000000-0005-0000-0000-000067710000}"/>
    <cellStyle name="Vírgula 3 2 2 2 8 3 2 2" xfId="34660" xr:uid="{00000000-0005-0000-0000-000068710000}"/>
    <cellStyle name="Vírgula 3 2 2 2 8 3 2 3" xfId="42352" xr:uid="{00000000-0005-0000-0000-000069710000}"/>
    <cellStyle name="Vírgula 3 2 2 2 8 3 2 4" xfId="53154" xr:uid="{00000000-0005-0000-0000-00006A710000}"/>
    <cellStyle name="Vírgula 3 2 2 2 8 3 3" xfId="18617" xr:uid="{00000000-0005-0000-0000-00006B710000}"/>
    <cellStyle name="Vírgula 3 2 2 2 8 3 4" xfId="29158" xr:uid="{00000000-0005-0000-0000-00006C710000}"/>
    <cellStyle name="Vírgula 3 2 2 2 8 3 5" xfId="38730" xr:uid="{00000000-0005-0000-0000-00006D710000}"/>
    <cellStyle name="Vírgula 3 2 2 2 8 3 6" xfId="48594" xr:uid="{00000000-0005-0000-0000-00006E710000}"/>
    <cellStyle name="Vírgula 3 2 2 2 8 4" xfId="5427" xr:uid="{00000000-0005-0000-0000-00006F710000}"/>
    <cellStyle name="Vírgula 3 2 2 2 8 4 2" xfId="10305" xr:uid="{00000000-0005-0000-0000-000070710000}"/>
    <cellStyle name="Vírgula 3 2 2 2 8 4 3" xfId="31909" xr:uid="{00000000-0005-0000-0000-000071710000}"/>
    <cellStyle name="Vírgula 3 2 2 2 8 4 4" xfId="39907" xr:uid="{00000000-0005-0000-0000-000072710000}"/>
    <cellStyle name="Vírgula 3 2 2 2 8 4 5" xfId="51016" xr:uid="{00000000-0005-0000-0000-000073710000}"/>
    <cellStyle name="Vírgula 3 2 2 2 8 5" xfId="13614" xr:uid="{00000000-0005-0000-0000-000074710000}"/>
    <cellStyle name="Vírgula 3 2 2 2 8 5 2" xfId="43988" xr:uid="{00000000-0005-0000-0000-000075710000}"/>
    <cellStyle name="Vírgula 3 2 2 2 8 6" xfId="15280" xr:uid="{00000000-0005-0000-0000-000076710000}"/>
    <cellStyle name="Vírgula 3 2 2 2 8 7" xfId="21196" xr:uid="{00000000-0005-0000-0000-000077710000}"/>
    <cellStyle name="Vírgula 3 2 2 2 8 8" xfId="23210" xr:uid="{00000000-0005-0000-0000-000078710000}"/>
    <cellStyle name="Vírgula 3 2 2 2 8 9" xfId="26407" xr:uid="{00000000-0005-0000-0000-000079710000}"/>
    <cellStyle name="Vírgula 3 2 2 2 9" xfId="653" xr:uid="{00000000-0005-0000-0000-00007A710000}"/>
    <cellStyle name="Vírgula 3 2 2 2 9 10" xfId="46209" xr:uid="{00000000-0005-0000-0000-00007B710000}"/>
    <cellStyle name="Vírgula 3 2 2 2 9 11" xfId="54141" xr:uid="{00000000-0005-0000-0000-00007C710000}"/>
    <cellStyle name="Vírgula 3 2 2 2 9 12" xfId="3685" xr:uid="{00000000-0005-0000-0000-00007D710000}"/>
    <cellStyle name="Vírgula 3 2 2 2 9 2" xfId="7580" xr:uid="{00000000-0005-0000-0000-00007E710000}"/>
    <cellStyle name="Vírgula 3 2 2 2 9 2 2" xfId="17310" xr:uid="{00000000-0005-0000-0000-00007F710000}"/>
    <cellStyle name="Vírgula 3 2 2 2 9 2 2 2" xfId="34662" xr:uid="{00000000-0005-0000-0000-000080710000}"/>
    <cellStyle name="Vírgula 3 2 2 2 9 2 3" xfId="19373" xr:uid="{00000000-0005-0000-0000-000081710000}"/>
    <cellStyle name="Vírgula 3 2 2 2 9 2 4" xfId="29160" xr:uid="{00000000-0005-0000-0000-000082710000}"/>
    <cellStyle name="Vírgula 3 2 2 2 9 2 5" xfId="42354" xr:uid="{00000000-0005-0000-0000-000083710000}"/>
    <cellStyle name="Vírgula 3 2 2 2 9 2 6" xfId="48480" xr:uid="{00000000-0005-0000-0000-000084710000}"/>
    <cellStyle name="Vírgula 3 2 2 2 9 3" xfId="5313" xr:uid="{00000000-0005-0000-0000-000085710000}"/>
    <cellStyle name="Vírgula 3 2 2 2 9 3 2" xfId="13150" xr:uid="{00000000-0005-0000-0000-000086710000}"/>
    <cellStyle name="Vírgula 3 2 2 2 9 3 3" xfId="31911" xr:uid="{00000000-0005-0000-0000-000087710000}"/>
    <cellStyle name="Vírgula 3 2 2 2 9 3 4" xfId="43874" xr:uid="{00000000-0005-0000-0000-000088710000}"/>
    <cellStyle name="Vírgula 3 2 2 2 9 4" xfId="15282" xr:uid="{00000000-0005-0000-0000-000089710000}"/>
    <cellStyle name="Vírgula 3 2 2 2 9 5" xfId="17856" xr:uid="{00000000-0005-0000-0000-00008A710000}"/>
    <cellStyle name="Vírgula 3 2 2 2 9 6" xfId="21198" xr:uid="{00000000-0005-0000-0000-00008B710000}"/>
    <cellStyle name="Vírgula 3 2 2 2 9 7" xfId="23212" xr:uid="{00000000-0005-0000-0000-00008C710000}"/>
    <cellStyle name="Vírgula 3 2 2 2 9 8" xfId="26409" xr:uid="{00000000-0005-0000-0000-00008D710000}"/>
    <cellStyle name="Vírgula 3 2 2 2 9 9" xfId="38732" xr:uid="{00000000-0005-0000-0000-00008E710000}"/>
    <cellStyle name="Vírgula 3 2 2 20" xfId="35734" xr:uid="{00000000-0005-0000-0000-00008F710000}"/>
    <cellStyle name="Vírgula 3 2 2 21" xfId="45627" xr:uid="{00000000-0005-0000-0000-000090710000}"/>
    <cellStyle name="Vírgula 3 2 2 22" xfId="53560" xr:uid="{00000000-0005-0000-0000-000091710000}"/>
    <cellStyle name="Vírgula 3 2 2 23" xfId="3649" xr:uid="{00000000-0005-0000-0000-000092710000}"/>
    <cellStyle name="Vírgula 3 2 2 3" xfId="224" xr:uid="{00000000-0005-0000-0000-000093710000}"/>
    <cellStyle name="Vírgula 3 2 2 3 10" xfId="15283" xr:uid="{00000000-0005-0000-0000-000094710000}"/>
    <cellStyle name="Vírgula 3 2 2 3 11" xfId="21199" xr:uid="{00000000-0005-0000-0000-000095710000}"/>
    <cellStyle name="Vírgula 3 2 2 3 12" xfId="23213" xr:uid="{00000000-0005-0000-0000-000096710000}"/>
    <cellStyle name="Vírgula 3 2 2 3 13" xfId="24506" xr:uid="{00000000-0005-0000-0000-000097710000}"/>
    <cellStyle name="Vírgula 3 2 2 3 14" xfId="35819" xr:uid="{00000000-0005-0000-0000-000098710000}"/>
    <cellStyle name="Vírgula 3 2 2 3 15" xfId="45781" xr:uid="{00000000-0005-0000-0000-000099710000}"/>
    <cellStyle name="Vírgula 3 2 2 3 16" xfId="53714" xr:uid="{00000000-0005-0000-0000-00009A710000}"/>
    <cellStyle name="Vírgula 3 2 2 3 17" xfId="3686" xr:uid="{00000000-0005-0000-0000-00009B710000}"/>
    <cellStyle name="Vírgula 3 2 2 3 2" xfId="505" xr:uid="{00000000-0005-0000-0000-00009C710000}"/>
    <cellStyle name="Vírgula 3 2 2 3 2 10" xfId="23214" xr:uid="{00000000-0005-0000-0000-00009D710000}"/>
    <cellStyle name="Vírgula 3 2 2 3 2 11" xfId="24782" xr:uid="{00000000-0005-0000-0000-00009E710000}"/>
    <cellStyle name="Vírgula 3 2 2 3 2 12" xfId="36347" xr:uid="{00000000-0005-0000-0000-00009F710000}"/>
    <cellStyle name="Vírgula 3 2 2 3 2 13" xfId="46061" xr:uid="{00000000-0005-0000-0000-0000A0710000}"/>
    <cellStyle name="Vírgula 3 2 2 3 2 14" xfId="53993" xr:uid="{00000000-0005-0000-0000-0000A1710000}"/>
    <cellStyle name="Vírgula 3 2 2 3 2 15" xfId="3687" xr:uid="{00000000-0005-0000-0000-0000A2710000}"/>
    <cellStyle name="Vírgula 3 2 2 3 2 2" xfId="1163" xr:uid="{00000000-0005-0000-0000-0000A3710000}"/>
    <cellStyle name="Vírgula 3 2 2 3 2 2 10" xfId="46719" xr:uid="{00000000-0005-0000-0000-0000A4710000}"/>
    <cellStyle name="Vírgula 3 2 2 3 2 2 11" xfId="54651" xr:uid="{00000000-0005-0000-0000-0000A5710000}"/>
    <cellStyle name="Vírgula 3 2 2 3 2 2 12" xfId="3688" xr:uid="{00000000-0005-0000-0000-0000A6710000}"/>
    <cellStyle name="Vírgula 3 2 2 3 2 2 2" xfId="8078" xr:uid="{00000000-0005-0000-0000-0000A7710000}"/>
    <cellStyle name="Vírgula 3 2 2 3 2 2 2 2" xfId="12630" xr:uid="{00000000-0005-0000-0000-0000A8710000}"/>
    <cellStyle name="Vírgula 3 2 2 3 2 2 2 2 2" xfId="34665" xr:uid="{00000000-0005-0000-0000-0000A9710000}"/>
    <cellStyle name="Vírgula 3 2 2 3 2 2 2 3" xfId="10528" xr:uid="{00000000-0005-0000-0000-0000AA710000}"/>
    <cellStyle name="Vírgula 3 2 2 3 2 2 2 4" xfId="19871" xr:uid="{00000000-0005-0000-0000-0000AB710000}"/>
    <cellStyle name="Vírgula 3 2 2 3 2 2 2 5" xfId="29163" xr:uid="{00000000-0005-0000-0000-0000AC710000}"/>
    <cellStyle name="Vírgula 3 2 2 3 2 2 2 6" xfId="42357" xr:uid="{00000000-0005-0000-0000-0000AD710000}"/>
    <cellStyle name="Vírgula 3 2 2 3 2 2 2 7" xfId="48978" xr:uid="{00000000-0005-0000-0000-0000AE710000}"/>
    <cellStyle name="Vírgula 3 2 2 3 2 2 3" xfId="5823" xr:uid="{00000000-0005-0000-0000-0000AF710000}"/>
    <cellStyle name="Vírgula 3 2 2 3 2 2 3 2" xfId="12865" xr:uid="{00000000-0005-0000-0000-0000B0710000}"/>
    <cellStyle name="Vírgula 3 2 2 3 2 2 3 3" xfId="31914" xr:uid="{00000000-0005-0000-0000-0000B1710000}"/>
    <cellStyle name="Vírgula 3 2 2 3 2 2 3 4" xfId="44372" xr:uid="{00000000-0005-0000-0000-0000B2710000}"/>
    <cellStyle name="Vírgula 3 2 2 3 2 2 4" xfId="13998" xr:uid="{00000000-0005-0000-0000-0000B3710000}"/>
    <cellStyle name="Vírgula 3 2 2 3 2 2 5" xfId="15285" xr:uid="{00000000-0005-0000-0000-0000B4710000}"/>
    <cellStyle name="Vírgula 3 2 2 3 2 2 6" xfId="21201" xr:uid="{00000000-0005-0000-0000-0000B5710000}"/>
    <cellStyle name="Vírgula 3 2 2 3 2 2 7" xfId="23215" xr:uid="{00000000-0005-0000-0000-0000B6710000}"/>
    <cellStyle name="Vírgula 3 2 2 3 2 2 8" xfId="26412" xr:uid="{00000000-0005-0000-0000-0000B7710000}"/>
    <cellStyle name="Vírgula 3 2 2 3 2 2 9" xfId="38735" xr:uid="{00000000-0005-0000-0000-0000B8710000}"/>
    <cellStyle name="Vírgula 3 2 2 3 2 3" xfId="2099" xr:uid="{00000000-0005-0000-0000-0000B9710000}"/>
    <cellStyle name="Vírgula 3 2 2 3 2 3 10" xfId="47650" xr:uid="{00000000-0005-0000-0000-0000BA710000}"/>
    <cellStyle name="Vírgula 3 2 2 3 2 3 11" xfId="55576" xr:uid="{00000000-0005-0000-0000-0000BB710000}"/>
    <cellStyle name="Vírgula 3 2 2 3 2 3 12" xfId="3689" xr:uid="{00000000-0005-0000-0000-0000BC710000}"/>
    <cellStyle name="Vírgula 3 2 2 3 2 3 2" xfId="8949" xr:uid="{00000000-0005-0000-0000-0000BD710000}"/>
    <cellStyle name="Vírgula 3 2 2 3 2 3 2 2" xfId="17311" xr:uid="{00000000-0005-0000-0000-0000BE710000}"/>
    <cellStyle name="Vírgula 3 2 2 3 2 3 2 2 2" xfId="34666" xr:uid="{00000000-0005-0000-0000-0000BF710000}"/>
    <cellStyle name="Vírgula 3 2 2 3 2 3 2 3" xfId="29164" xr:uid="{00000000-0005-0000-0000-0000C0710000}"/>
    <cellStyle name="Vírgula 3 2 2 3 2 3 2 4" xfId="42358" xr:uid="{00000000-0005-0000-0000-0000C1710000}"/>
    <cellStyle name="Vírgula 3 2 2 3 2 3 2 5" xfId="49849" xr:uid="{00000000-0005-0000-0000-0000C2710000}"/>
    <cellStyle name="Vírgula 3 2 2 3 2 3 3" xfId="6750" xr:uid="{00000000-0005-0000-0000-0000C3710000}"/>
    <cellStyle name="Vírgula 3 2 2 3 2 3 3 2" xfId="31915" xr:uid="{00000000-0005-0000-0000-0000C4710000}"/>
    <cellStyle name="Vírgula 3 2 2 3 2 3 3 3" xfId="45243" xr:uid="{00000000-0005-0000-0000-0000C5710000}"/>
    <cellStyle name="Vírgula 3 2 2 3 2 3 4" xfId="15286" xr:uid="{00000000-0005-0000-0000-0000C6710000}"/>
    <cellStyle name="Vírgula 3 2 2 3 2 3 5" xfId="19001" xr:uid="{00000000-0005-0000-0000-0000C7710000}"/>
    <cellStyle name="Vírgula 3 2 2 3 2 3 6" xfId="21202" xr:uid="{00000000-0005-0000-0000-0000C8710000}"/>
    <cellStyle name="Vírgula 3 2 2 3 2 3 7" xfId="23216" xr:uid="{00000000-0005-0000-0000-0000C9710000}"/>
    <cellStyle name="Vírgula 3 2 2 3 2 3 8" xfId="26413" xr:uid="{00000000-0005-0000-0000-0000CA710000}"/>
    <cellStyle name="Vírgula 3 2 2 3 2 3 9" xfId="38736" xr:uid="{00000000-0005-0000-0000-0000CB710000}"/>
    <cellStyle name="Vírgula 3 2 2 3 2 4" xfId="7451" xr:uid="{00000000-0005-0000-0000-0000CC710000}"/>
    <cellStyle name="Vírgula 3 2 2 3 2 4 2" xfId="12284" xr:uid="{00000000-0005-0000-0000-0000CD710000}"/>
    <cellStyle name="Vírgula 3 2 2 3 2 4 2 2" xfId="34664" xr:uid="{00000000-0005-0000-0000-0000CE710000}"/>
    <cellStyle name="Vírgula 3 2 2 3 2 4 2 3" xfId="29162" xr:uid="{00000000-0005-0000-0000-0000CF710000}"/>
    <cellStyle name="Vírgula 3 2 2 3 2 4 2 4" xfId="42356" xr:uid="{00000000-0005-0000-0000-0000D0710000}"/>
    <cellStyle name="Vírgula 3 2 2 3 2 4 2 5" xfId="53155" xr:uid="{00000000-0005-0000-0000-0000D1710000}"/>
    <cellStyle name="Vírgula 3 2 2 3 2 4 3" xfId="10634" xr:uid="{00000000-0005-0000-0000-0000D2710000}"/>
    <cellStyle name="Vírgula 3 2 2 3 2 4 3 2" xfId="31913" xr:uid="{00000000-0005-0000-0000-0000D3710000}"/>
    <cellStyle name="Vírgula 3 2 2 3 2 4 4" xfId="26411" xr:uid="{00000000-0005-0000-0000-0000D4710000}"/>
    <cellStyle name="Vírgula 3 2 2 3 2 4 5" xfId="38734" xr:uid="{00000000-0005-0000-0000-0000D5710000}"/>
    <cellStyle name="Vírgula 3 2 2 3 2 4 6" xfId="48351" xr:uid="{00000000-0005-0000-0000-0000D6710000}"/>
    <cellStyle name="Vírgula 3 2 2 3 2 5" xfId="5165" xr:uid="{00000000-0005-0000-0000-0000D7710000}"/>
    <cellStyle name="Vírgula 3 2 2 3 2 5 2" xfId="11527" xr:uid="{00000000-0005-0000-0000-0000D8710000}"/>
    <cellStyle name="Vírgula 3 2 2 3 2 5 2 2" xfId="33356" xr:uid="{00000000-0005-0000-0000-0000D9710000}"/>
    <cellStyle name="Vírgula 3 2 2 3 2 5 2 3" xfId="41048" xr:uid="{00000000-0005-0000-0000-0000DA710000}"/>
    <cellStyle name="Vírgula 3 2 2 3 2 5 2 4" xfId="52509" xr:uid="{00000000-0005-0000-0000-0000DB710000}"/>
    <cellStyle name="Vírgula 3 2 2 3 2 5 3" xfId="27854" xr:uid="{00000000-0005-0000-0000-0000DC710000}"/>
    <cellStyle name="Vírgula 3 2 2 3 2 5 4" xfId="37177" xr:uid="{00000000-0005-0000-0000-0000DD710000}"/>
    <cellStyle name="Vírgula 3 2 2 3 2 5 5" xfId="50384" xr:uid="{00000000-0005-0000-0000-0000DE710000}"/>
    <cellStyle name="Vírgula 3 2 2 3 2 6" xfId="10830" xr:uid="{00000000-0005-0000-0000-0000DF710000}"/>
    <cellStyle name="Vírgula 3 2 2 3 2 6 2" xfId="30605" xr:uid="{00000000-0005-0000-0000-0000E0710000}"/>
    <cellStyle name="Vírgula 3 2 2 3 2 6 3" xfId="40291" xr:uid="{00000000-0005-0000-0000-0000E1710000}"/>
    <cellStyle name="Vírgula 3 2 2 3 2 6 4" xfId="51762" xr:uid="{00000000-0005-0000-0000-0000E2710000}"/>
    <cellStyle name="Vírgula 3 2 2 3 2 7" xfId="13485" xr:uid="{00000000-0005-0000-0000-0000E3710000}"/>
    <cellStyle name="Vírgula 3 2 2 3 2 7 2" xfId="43745" xr:uid="{00000000-0005-0000-0000-0000E4710000}"/>
    <cellStyle name="Vírgula 3 2 2 3 2 8" xfId="15284" xr:uid="{00000000-0005-0000-0000-0000E5710000}"/>
    <cellStyle name="Vírgula 3 2 2 3 2 9" xfId="21200" xr:uid="{00000000-0005-0000-0000-0000E6710000}"/>
    <cellStyle name="Vírgula 3 2 2 3 3" xfId="1420" xr:uid="{00000000-0005-0000-0000-0000E7710000}"/>
    <cellStyle name="Vírgula 3 2 2 3 3 10" xfId="25058" xr:uid="{00000000-0005-0000-0000-0000E8710000}"/>
    <cellStyle name="Vírgula 3 2 2 3 3 11" xfId="36623" xr:uid="{00000000-0005-0000-0000-0000E9710000}"/>
    <cellStyle name="Vírgula 3 2 2 3 3 12" xfId="46976" xr:uid="{00000000-0005-0000-0000-0000EA710000}"/>
    <cellStyle name="Vírgula 3 2 2 3 3 13" xfId="54908" xr:uid="{00000000-0005-0000-0000-0000EB710000}"/>
    <cellStyle name="Vírgula 3 2 2 3 3 14" xfId="3690" xr:uid="{00000000-0005-0000-0000-0000EC710000}"/>
    <cellStyle name="Vírgula 3 2 2 3 3 2" xfId="2327" xr:uid="{00000000-0005-0000-0000-0000ED710000}"/>
    <cellStyle name="Vírgula 3 2 2 3 3 2 10" xfId="47878" xr:uid="{00000000-0005-0000-0000-0000EE710000}"/>
    <cellStyle name="Vírgula 3 2 2 3 3 2 11" xfId="55804" xr:uid="{00000000-0005-0000-0000-0000EF710000}"/>
    <cellStyle name="Vírgula 3 2 2 3 3 2 12" xfId="3691" xr:uid="{00000000-0005-0000-0000-0000F0710000}"/>
    <cellStyle name="Vírgula 3 2 2 3 3 2 2" xfId="9177" xr:uid="{00000000-0005-0000-0000-0000F1710000}"/>
    <cellStyle name="Vírgula 3 2 2 3 3 2 2 2" xfId="17312" xr:uid="{00000000-0005-0000-0000-0000F2710000}"/>
    <cellStyle name="Vírgula 3 2 2 3 3 2 2 2 2" xfId="34668" xr:uid="{00000000-0005-0000-0000-0000F3710000}"/>
    <cellStyle name="Vírgula 3 2 2 3 3 2 2 3" xfId="20099" xr:uid="{00000000-0005-0000-0000-0000F4710000}"/>
    <cellStyle name="Vírgula 3 2 2 3 3 2 2 4" xfId="29166" xr:uid="{00000000-0005-0000-0000-0000F5710000}"/>
    <cellStyle name="Vírgula 3 2 2 3 3 2 2 5" xfId="42360" xr:uid="{00000000-0005-0000-0000-0000F6710000}"/>
    <cellStyle name="Vírgula 3 2 2 3 3 2 2 6" xfId="50077" xr:uid="{00000000-0005-0000-0000-0000F7710000}"/>
    <cellStyle name="Vírgula 3 2 2 3 3 2 3" xfId="6978" xr:uid="{00000000-0005-0000-0000-0000F8710000}"/>
    <cellStyle name="Vírgula 3 2 2 3 3 2 3 2" xfId="10546" xr:uid="{00000000-0005-0000-0000-0000F9710000}"/>
    <cellStyle name="Vírgula 3 2 2 3 3 2 3 3" xfId="31917" xr:uid="{00000000-0005-0000-0000-0000FA710000}"/>
    <cellStyle name="Vírgula 3 2 2 3 3 2 3 4" xfId="45471" xr:uid="{00000000-0005-0000-0000-0000FB710000}"/>
    <cellStyle name="Vírgula 3 2 2 3 3 2 4" xfId="15288" xr:uid="{00000000-0005-0000-0000-0000FC710000}"/>
    <cellStyle name="Vírgula 3 2 2 3 3 2 5" xfId="18357" xr:uid="{00000000-0005-0000-0000-0000FD710000}"/>
    <cellStyle name="Vírgula 3 2 2 3 3 2 6" xfId="21204" xr:uid="{00000000-0005-0000-0000-0000FE710000}"/>
    <cellStyle name="Vírgula 3 2 2 3 3 2 7" xfId="23218" xr:uid="{00000000-0005-0000-0000-0000FF710000}"/>
    <cellStyle name="Vírgula 3 2 2 3 3 2 8" xfId="26415" xr:uid="{00000000-0005-0000-0000-000000720000}"/>
    <cellStyle name="Vírgula 3 2 2 3 3 2 9" xfId="38738" xr:uid="{00000000-0005-0000-0000-000001720000}"/>
    <cellStyle name="Vírgula 3 2 2 3 3 3" xfId="8306" xr:uid="{00000000-0005-0000-0000-000002720000}"/>
    <cellStyle name="Vírgula 3 2 2 3 3 3 2" xfId="12285" xr:uid="{00000000-0005-0000-0000-000003720000}"/>
    <cellStyle name="Vírgula 3 2 2 3 3 3 2 2" xfId="34667" xr:uid="{00000000-0005-0000-0000-000004720000}"/>
    <cellStyle name="Vírgula 3 2 2 3 3 3 2 3" xfId="29165" xr:uid="{00000000-0005-0000-0000-000005720000}"/>
    <cellStyle name="Vírgula 3 2 2 3 3 3 2 4" xfId="42359" xr:uid="{00000000-0005-0000-0000-000006720000}"/>
    <cellStyle name="Vírgula 3 2 2 3 3 3 2 5" xfId="53156" xr:uid="{00000000-0005-0000-0000-000007720000}"/>
    <cellStyle name="Vírgula 3 2 2 3 3 3 3" xfId="16490" xr:uid="{00000000-0005-0000-0000-000008720000}"/>
    <cellStyle name="Vírgula 3 2 2 3 3 3 3 2" xfId="31916" xr:uid="{00000000-0005-0000-0000-000009720000}"/>
    <cellStyle name="Vírgula 3 2 2 3 3 3 4" xfId="19229" xr:uid="{00000000-0005-0000-0000-00000A720000}"/>
    <cellStyle name="Vírgula 3 2 2 3 3 3 5" xfId="26414" xr:uid="{00000000-0005-0000-0000-00000B720000}"/>
    <cellStyle name="Vírgula 3 2 2 3 3 3 6" xfId="38737" xr:uid="{00000000-0005-0000-0000-00000C720000}"/>
    <cellStyle name="Vírgula 3 2 2 3 3 3 7" xfId="49206" xr:uid="{00000000-0005-0000-0000-00000D720000}"/>
    <cellStyle name="Vírgula 3 2 2 3 3 4" xfId="6080" xr:uid="{00000000-0005-0000-0000-00000E720000}"/>
    <cellStyle name="Vírgula 3 2 2 3 3 4 2" xfId="11755" xr:uid="{00000000-0005-0000-0000-00000F720000}"/>
    <cellStyle name="Vírgula 3 2 2 3 3 4 2 2" xfId="33584" xr:uid="{00000000-0005-0000-0000-000010720000}"/>
    <cellStyle name="Vírgula 3 2 2 3 3 4 2 3" xfId="41276" xr:uid="{00000000-0005-0000-0000-000011720000}"/>
    <cellStyle name="Vírgula 3 2 2 3 3 4 2 4" xfId="52737" xr:uid="{00000000-0005-0000-0000-000012720000}"/>
    <cellStyle name="Vírgula 3 2 2 3 3 4 3" xfId="28082" xr:uid="{00000000-0005-0000-0000-000013720000}"/>
    <cellStyle name="Vírgula 3 2 2 3 3 4 4" xfId="37405" xr:uid="{00000000-0005-0000-0000-000014720000}"/>
    <cellStyle name="Vírgula 3 2 2 3 3 4 5" xfId="50234" xr:uid="{00000000-0005-0000-0000-000015720000}"/>
    <cellStyle name="Vírgula 3 2 2 3 3 5" xfId="11011" xr:uid="{00000000-0005-0000-0000-000016720000}"/>
    <cellStyle name="Vírgula 3 2 2 3 3 5 2" xfId="30833" xr:uid="{00000000-0005-0000-0000-000017720000}"/>
    <cellStyle name="Vírgula 3 2 2 3 3 5 3" xfId="40519" xr:uid="{00000000-0005-0000-0000-000018720000}"/>
    <cellStyle name="Vírgula 3 2 2 3 3 5 4" xfId="51990" xr:uid="{00000000-0005-0000-0000-000019720000}"/>
    <cellStyle name="Vírgula 3 2 2 3 3 6" xfId="14226" xr:uid="{00000000-0005-0000-0000-00001A720000}"/>
    <cellStyle name="Vírgula 3 2 2 3 3 6 2" xfId="44600" xr:uid="{00000000-0005-0000-0000-00001B720000}"/>
    <cellStyle name="Vírgula 3 2 2 3 3 7" xfId="15287" xr:uid="{00000000-0005-0000-0000-00001C720000}"/>
    <cellStyle name="Vírgula 3 2 2 3 3 8" xfId="21203" xr:uid="{00000000-0005-0000-0000-00001D720000}"/>
    <cellStyle name="Vírgula 3 2 2 3 3 9" xfId="23217" xr:uid="{00000000-0005-0000-0000-00001E720000}"/>
    <cellStyle name="Vírgula 3 2 2 3 4" xfId="923" xr:uid="{00000000-0005-0000-0000-00001F720000}"/>
    <cellStyle name="Vírgula 3 2 2 3 4 10" xfId="36078" xr:uid="{00000000-0005-0000-0000-000020720000}"/>
    <cellStyle name="Vírgula 3 2 2 3 4 11" xfId="46479" xr:uid="{00000000-0005-0000-0000-000021720000}"/>
    <cellStyle name="Vírgula 3 2 2 3 4 12" xfId="54411" xr:uid="{00000000-0005-0000-0000-000022720000}"/>
    <cellStyle name="Vírgula 3 2 2 3 4 13" xfId="3692" xr:uid="{00000000-0005-0000-0000-000023720000}"/>
    <cellStyle name="Vírgula 3 2 2 3 4 2" xfId="1871" xr:uid="{00000000-0005-0000-0000-000024720000}"/>
    <cellStyle name="Vírgula 3 2 2 3 4 2 10" xfId="47422" xr:uid="{00000000-0005-0000-0000-000025720000}"/>
    <cellStyle name="Vírgula 3 2 2 3 4 2 11" xfId="55348" xr:uid="{00000000-0005-0000-0000-000026720000}"/>
    <cellStyle name="Vírgula 3 2 2 3 4 2 12" xfId="3693" xr:uid="{00000000-0005-0000-0000-000027720000}"/>
    <cellStyle name="Vírgula 3 2 2 3 4 2 2" xfId="8721" xr:uid="{00000000-0005-0000-0000-000028720000}"/>
    <cellStyle name="Vírgula 3 2 2 3 4 2 2 2" xfId="17313" xr:uid="{00000000-0005-0000-0000-000029720000}"/>
    <cellStyle name="Vírgula 3 2 2 3 4 2 2 2 2" xfId="34670" xr:uid="{00000000-0005-0000-0000-00002A720000}"/>
    <cellStyle name="Vírgula 3 2 2 3 4 2 2 3" xfId="19643" xr:uid="{00000000-0005-0000-0000-00002B720000}"/>
    <cellStyle name="Vírgula 3 2 2 3 4 2 2 4" xfId="29168" xr:uid="{00000000-0005-0000-0000-00002C720000}"/>
    <cellStyle name="Vírgula 3 2 2 3 4 2 2 5" xfId="42362" xr:uid="{00000000-0005-0000-0000-00002D720000}"/>
    <cellStyle name="Vírgula 3 2 2 3 4 2 2 6" xfId="49621" xr:uid="{00000000-0005-0000-0000-00002E720000}"/>
    <cellStyle name="Vírgula 3 2 2 3 4 2 3" xfId="6522" xr:uid="{00000000-0005-0000-0000-00002F720000}"/>
    <cellStyle name="Vírgula 3 2 2 3 4 2 3 2" xfId="16745" xr:uid="{00000000-0005-0000-0000-000030720000}"/>
    <cellStyle name="Vírgula 3 2 2 3 4 2 3 3" xfId="31919" xr:uid="{00000000-0005-0000-0000-000031720000}"/>
    <cellStyle name="Vírgula 3 2 2 3 4 2 3 4" xfId="45015" xr:uid="{00000000-0005-0000-0000-000032720000}"/>
    <cellStyle name="Vírgula 3 2 2 3 4 2 4" xfId="15290" xr:uid="{00000000-0005-0000-0000-000033720000}"/>
    <cellStyle name="Vírgula 3 2 2 3 4 2 5" xfId="18015" xr:uid="{00000000-0005-0000-0000-000034720000}"/>
    <cellStyle name="Vírgula 3 2 2 3 4 2 6" xfId="21206" xr:uid="{00000000-0005-0000-0000-000035720000}"/>
    <cellStyle name="Vírgula 3 2 2 3 4 2 7" xfId="23220" xr:uid="{00000000-0005-0000-0000-000036720000}"/>
    <cellStyle name="Vírgula 3 2 2 3 4 2 8" xfId="26417" xr:uid="{00000000-0005-0000-0000-000037720000}"/>
    <cellStyle name="Vírgula 3 2 2 3 4 2 9" xfId="38740" xr:uid="{00000000-0005-0000-0000-000038720000}"/>
    <cellStyle name="Vírgula 3 2 2 3 4 3" xfId="7850" xr:uid="{00000000-0005-0000-0000-000039720000}"/>
    <cellStyle name="Vírgula 3 2 2 3 4 3 2" xfId="12286" xr:uid="{00000000-0005-0000-0000-00003A720000}"/>
    <cellStyle name="Vírgula 3 2 2 3 4 3 2 2" xfId="34669" xr:uid="{00000000-0005-0000-0000-00003B720000}"/>
    <cellStyle name="Vírgula 3 2 2 3 4 3 2 3" xfId="42361" xr:uid="{00000000-0005-0000-0000-00003C720000}"/>
    <cellStyle name="Vírgula 3 2 2 3 4 3 2 4" xfId="53157" xr:uid="{00000000-0005-0000-0000-00003D720000}"/>
    <cellStyle name="Vírgula 3 2 2 3 4 3 3" xfId="18773" xr:uid="{00000000-0005-0000-0000-00003E720000}"/>
    <cellStyle name="Vírgula 3 2 2 3 4 3 4" xfId="29167" xr:uid="{00000000-0005-0000-0000-00003F720000}"/>
    <cellStyle name="Vírgula 3 2 2 3 4 3 5" xfId="38739" xr:uid="{00000000-0005-0000-0000-000040720000}"/>
    <cellStyle name="Vírgula 3 2 2 3 4 3 6" xfId="48750" xr:uid="{00000000-0005-0000-0000-000041720000}"/>
    <cellStyle name="Vírgula 3 2 2 3 4 4" xfId="5583" xr:uid="{00000000-0005-0000-0000-000042720000}"/>
    <cellStyle name="Vírgula 3 2 2 3 4 4 2" xfId="16690" xr:uid="{00000000-0005-0000-0000-000043720000}"/>
    <cellStyle name="Vírgula 3 2 2 3 4 4 3" xfId="31918" xr:uid="{00000000-0005-0000-0000-000044720000}"/>
    <cellStyle name="Vírgula 3 2 2 3 4 4 4" xfId="40063" xr:uid="{00000000-0005-0000-0000-000045720000}"/>
    <cellStyle name="Vírgula 3 2 2 3 4 4 5" xfId="51534" xr:uid="{00000000-0005-0000-0000-000046720000}"/>
    <cellStyle name="Vírgula 3 2 2 3 4 5" xfId="13770" xr:uid="{00000000-0005-0000-0000-000047720000}"/>
    <cellStyle name="Vírgula 3 2 2 3 4 5 2" xfId="44144" xr:uid="{00000000-0005-0000-0000-000048720000}"/>
    <cellStyle name="Vírgula 3 2 2 3 4 6" xfId="15289" xr:uid="{00000000-0005-0000-0000-000049720000}"/>
    <cellStyle name="Vírgula 3 2 2 3 4 7" xfId="21205" xr:uid="{00000000-0005-0000-0000-00004A720000}"/>
    <cellStyle name="Vírgula 3 2 2 3 4 8" xfId="23219" xr:uid="{00000000-0005-0000-0000-00004B720000}"/>
    <cellStyle name="Vírgula 3 2 2 3 4 9" xfId="26416" xr:uid="{00000000-0005-0000-0000-00004C720000}"/>
    <cellStyle name="Vírgula 3 2 2 3 5" xfId="695" xr:uid="{00000000-0005-0000-0000-00004D720000}"/>
    <cellStyle name="Vírgula 3 2 2 3 5 10" xfId="46251" xr:uid="{00000000-0005-0000-0000-00004E720000}"/>
    <cellStyle name="Vírgula 3 2 2 3 5 11" xfId="54183" xr:uid="{00000000-0005-0000-0000-00004F720000}"/>
    <cellStyle name="Vírgula 3 2 2 3 5 12" xfId="3694" xr:uid="{00000000-0005-0000-0000-000050720000}"/>
    <cellStyle name="Vírgula 3 2 2 3 5 2" xfId="7622" xr:uid="{00000000-0005-0000-0000-000051720000}"/>
    <cellStyle name="Vírgula 3 2 2 3 5 2 2" xfId="17314" xr:uid="{00000000-0005-0000-0000-000052720000}"/>
    <cellStyle name="Vírgula 3 2 2 3 5 2 2 2" xfId="34671" xr:uid="{00000000-0005-0000-0000-000053720000}"/>
    <cellStyle name="Vírgula 3 2 2 3 5 2 3" xfId="19415" xr:uid="{00000000-0005-0000-0000-000054720000}"/>
    <cellStyle name="Vírgula 3 2 2 3 5 2 4" xfId="29169" xr:uid="{00000000-0005-0000-0000-000055720000}"/>
    <cellStyle name="Vírgula 3 2 2 3 5 2 5" xfId="42363" xr:uid="{00000000-0005-0000-0000-000056720000}"/>
    <cellStyle name="Vírgula 3 2 2 3 5 2 6" xfId="48522" xr:uid="{00000000-0005-0000-0000-000057720000}"/>
    <cellStyle name="Vírgula 3 2 2 3 5 3" xfId="5355" xr:uid="{00000000-0005-0000-0000-000058720000}"/>
    <cellStyle name="Vírgula 3 2 2 3 5 3 2" xfId="16484" xr:uid="{00000000-0005-0000-0000-000059720000}"/>
    <cellStyle name="Vírgula 3 2 2 3 5 3 3" xfId="31920" xr:uid="{00000000-0005-0000-0000-00005A720000}"/>
    <cellStyle name="Vírgula 3 2 2 3 5 3 4" xfId="43916" xr:uid="{00000000-0005-0000-0000-00005B720000}"/>
    <cellStyle name="Vírgula 3 2 2 3 5 4" xfId="15291" xr:uid="{00000000-0005-0000-0000-00005C720000}"/>
    <cellStyle name="Vírgula 3 2 2 3 5 5" xfId="17898" xr:uid="{00000000-0005-0000-0000-00005D720000}"/>
    <cellStyle name="Vírgula 3 2 2 3 5 6" xfId="21207" xr:uid="{00000000-0005-0000-0000-00005E720000}"/>
    <cellStyle name="Vírgula 3 2 2 3 5 7" xfId="23221" xr:uid="{00000000-0005-0000-0000-00005F720000}"/>
    <cellStyle name="Vírgula 3 2 2 3 5 8" xfId="26418" xr:uid="{00000000-0005-0000-0000-000060720000}"/>
    <cellStyle name="Vírgula 3 2 2 3 5 9" xfId="38741" xr:uid="{00000000-0005-0000-0000-000061720000}"/>
    <cellStyle name="Vírgula 3 2 2 3 6" xfId="1643" xr:uid="{00000000-0005-0000-0000-000062720000}"/>
    <cellStyle name="Vírgula 3 2 2 3 6 2" xfId="8493" xr:uid="{00000000-0005-0000-0000-000063720000}"/>
    <cellStyle name="Vírgula 3 2 2 3 6 2 2" xfId="34663" xr:uid="{00000000-0005-0000-0000-000064720000}"/>
    <cellStyle name="Vírgula 3 2 2 3 6 2 3" xfId="29161" xr:uid="{00000000-0005-0000-0000-000065720000}"/>
    <cellStyle name="Vírgula 3 2 2 3 6 2 4" xfId="42355" xr:uid="{00000000-0005-0000-0000-000066720000}"/>
    <cellStyle name="Vírgula 3 2 2 3 6 2 5" xfId="49393" xr:uid="{00000000-0005-0000-0000-000067720000}"/>
    <cellStyle name="Vírgula 3 2 2 3 6 3" xfId="9823" xr:uid="{00000000-0005-0000-0000-000068720000}"/>
    <cellStyle name="Vírgula 3 2 2 3 6 3 2" xfId="31912" xr:uid="{00000000-0005-0000-0000-000069720000}"/>
    <cellStyle name="Vírgula 3 2 2 3 6 3 3" xfId="44787" xr:uid="{00000000-0005-0000-0000-00006A720000}"/>
    <cellStyle name="Vírgula 3 2 2 3 6 4" xfId="18545" xr:uid="{00000000-0005-0000-0000-00006B720000}"/>
    <cellStyle name="Vírgula 3 2 2 3 6 5" xfId="26410" xr:uid="{00000000-0005-0000-0000-00006C720000}"/>
    <cellStyle name="Vírgula 3 2 2 3 6 6" xfId="38733" xr:uid="{00000000-0005-0000-0000-00006D720000}"/>
    <cellStyle name="Vírgula 3 2 2 3 6 7" xfId="47194" xr:uid="{00000000-0005-0000-0000-00006E720000}"/>
    <cellStyle name="Vírgula 3 2 2 3 6 8" xfId="55120" xr:uid="{00000000-0005-0000-0000-00006F720000}"/>
    <cellStyle name="Vírgula 3 2 2 3 6 9" xfId="6294" xr:uid="{00000000-0005-0000-0000-000070720000}"/>
    <cellStyle name="Vírgula 3 2 2 3 7" xfId="7222" xr:uid="{00000000-0005-0000-0000-000071720000}"/>
    <cellStyle name="Vírgula 3 2 2 3 7 2" xfId="11299" xr:uid="{00000000-0005-0000-0000-000072720000}"/>
    <cellStyle name="Vírgula 3 2 2 3 7 2 2" xfId="33128" xr:uid="{00000000-0005-0000-0000-000073720000}"/>
    <cellStyle name="Vírgula 3 2 2 3 7 2 3" xfId="40820" xr:uid="{00000000-0005-0000-0000-000074720000}"/>
    <cellStyle name="Vírgula 3 2 2 3 7 2 4" xfId="52281" xr:uid="{00000000-0005-0000-0000-000075720000}"/>
    <cellStyle name="Vírgula 3 2 2 3 7 3" xfId="27626" xr:uid="{00000000-0005-0000-0000-000076720000}"/>
    <cellStyle name="Vírgula 3 2 2 3 7 4" xfId="36949" xr:uid="{00000000-0005-0000-0000-000077720000}"/>
    <cellStyle name="Vírgula 3 2 2 3 7 5" xfId="48122" xr:uid="{00000000-0005-0000-0000-000078720000}"/>
    <cellStyle name="Vírgula 3 2 2 3 8" xfId="4887" xr:uid="{00000000-0005-0000-0000-000079720000}"/>
    <cellStyle name="Vírgula 3 2 2 3 8 2" xfId="10557" xr:uid="{00000000-0005-0000-0000-00007A720000}"/>
    <cellStyle name="Vírgula 3 2 2 3 8 2 2" xfId="51266" xr:uid="{00000000-0005-0000-0000-00007B720000}"/>
    <cellStyle name="Vírgula 3 2 2 3 8 3" xfId="30377" xr:uid="{00000000-0005-0000-0000-00007C720000}"/>
    <cellStyle name="Vírgula 3 2 2 3 8 4" xfId="39835" xr:uid="{00000000-0005-0000-0000-00007D720000}"/>
    <cellStyle name="Vírgula 3 2 2 3 8 5" xfId="50854" xr:uid="{00000000-0005-0000-0000-00007E720000}"/>
    <cellStyle name="Vírgula 3 2 2 3 9" xfId="9850" xr:uid="{00000000-0005-0000-0000-00007F720000}"/>
    <cellStyle name="Vírgula 3 2 2 3 9 2" xfId="43514" xr:uid="{00000000-0005-0000-0000-000080720000}"/>
    <cellStyle name="Vírgula 3 2 2 3 9 3" xfId="50937" xr:uid="{00000000-0005-0000-0000-000081720000}"/>
    <cellStyle name="Vírgula 3 2 2 4" xfId="155" xr:uid="{00000000-0005-0000-0000-000082720000}"/>
    <cellStyle name="Vírgula 3 2 2 4 10" xfId="15292" xr:uid="{00000000-0005-0000-0000-000083720000}"/>
    <cellStyle name="Vírgula 3 2 2 4 11" xfId="21208" xr:uid="{00000000-0005-0000-0000-000084720000}"/>
    <cellStyle name="Vírgula 3 2 2 4 12" xfId="23222" xr:uid="{00000000-0005-0000-0000-000085720000}"/>
    <cellStyle name="Vírgula 3 2 2 4 13" xfId="24437" xr:uid="{00000000-0005-0000-0000-000086720000}"/>
    <cellStyle name="Vírgula 3 2 2 4 14" xfId="36014" xr:uid="{00000000-0005-0000-0000-000087720000}"/>
    <cellStyle name="Vírgula 3 2 2 4 15" xfId="45712" xr:uid="{00000000-0005-0000-0000-000088720000}"/>
    <cellStyle name="Vírgula 3 2 2 4 16" xfId="53645" xr:uid="{00000000-0005-0000-0000-000089720000}"/>
    <cellStyle name="Vírgula 3 2 2 4 17" xfId="3695" xr:uid="{00000000-0005-0000-0000-00008A720000}"/>
    <cellStyle name="Vírgula 3 2 2 4 2" xfId="436" xr:uid="{00000000-0005-0000-0000-00008B720000}"/>
    <cellStyle name="Vírgula 3 2 2 4 2 10" xfId="24713" xr:uid="{00000000-0005-0000-0000-00008C720000}"/>
    <cellStyle name="Vírgula 3 2 2 4 2 11" xfId="36278" xr:uid="{00000000-0005-0000-0000-00008D720000}"/>
    <cellStyle name="Vírgula 3 2 2 4 2 12" xfId="45992" xr:uid="{00000000-0005-0000-0000-00008E720000}"/>
    <cellStyle name="Vírgula 3 2 2 4 2 13" xfId="53924" xr:uid="{00000000-0005-0000-0000-00008F720000}"/>
    <cellStyle name="Vírgula 3 2 2 4 2 14" xfId="3696" xr:uid="{00000000-0005-0000-0000-000090720000}"/>
    <cellStyle name="Vírgula 3 2 2 4 2 2" xfId="1106" xr:uid="{00000000-0005-0000-0000-000091720000}"/>
    <cellStyle name="Vírgula 3 2 2 4 2 2 10" xfId="46662" xr:uid="{00000000-0005-0000-0000-000092720000}"/>
    <cellStyle name="Vírgula 3 2 2 4 2 2 11" xfId="54594" xr:uid="{00000000-0005-0000-0000-000093720000}"/>
    <cellStyle name="Vírgula 3 2 2 4 2 2 12" xfId="3697" xr:uid="{00000000-0005-0000-0000-000094720000}"/>
    <cellStyle name="Vírgula 3 2 2 4 2 2 2" xfId="8021" xr:uid="{00000000-0005-0000-0000-000095720000}"/>
    <cellStyle name="Vírgula 3 2 2 4 2 2 2 2" xfId="17315" xr:uid="{00000000-0005-0000-0000-000096720000}"/>
    <cellStyle name="Vírgula 3 2 2 4 2 2 2 2 2" xfId="34674" xr:uid="{00000000-0005-0000-0000-000097720000}"/>
    <cellStyle name="Vírgula 3 2 2 4 2 2 2 3" xfId="19814" xr:uid="{00000000-0005-0000-0000-000098720000}"/>
    <cellStyle name="Vírgula 3 2 2 4 2 2 2 4" xfId="29172" xr:uid="{00000000-0005-0000-0000-000099720000}"/>
    <cellStyle name="Vírgula 3 2 2 4 2 2 2 5" xfId="42366" xr:uid="{00000000-0005-0000-0000-00009A720000}"/>
    <cellStyle name="Vírgula 3 2 2 4 2 2 2 6" xfId="48921" xr:uid="{00000000-0005-0000-0000-00009B720000}"/>
    <cellStyle name="Vírgula 3 2 2 4 2 2 3" xfId="5766" xr:uid="{00000000-0005-0000-0000-00009C720000}"/>
    <cellStyle name="Vírgula 3 2 2 4 2 2 3 2" xfId="9689" xr:uid="{00000000-0005-0000-0000-00009D720000}"/>
    <cellStyle name="Vírgula 3 2 2 4 2 2 3 3" xfId="31923" xr:uid="{00000000-0005-0000-0000-00009E720000}"/>
    <cellStyle name="Vírgula 3 2 2 4 2 2 3 4" xfId="44315" xr:uid="{00000000-0005-0000-0000-00009F720000}"/>
    <cellStyle name="Vírgula 3 2 2 4 2 2 4" xfId="15294" xr:uid="{00000000-0005-0000-0000-0000A0720000}"/>
    <cellStyle name="Vírgula 3 2 2 4 2 2 5" xfId="18129" xr:uid="{00000000-0005-0000-0000-0000A1720000}"/>
    <cellStyle name="Vírgula 3 2 2 4 2 2 6" xfId="21210" xr:uid="{00000000-0005-0000-0000-0000A2720000}"/>
    <cellStyle name="Vírgula 3 2 2 4 2 2 7" xfId="23224" xr:uid="{00000000-0005-0000-0000-0000A3720000}"/>
    <cellStyle name="Vírgula 3 2 2 4 2 2 8" xfId="26421" xr:uid="{00000000-0005-0000-0000-0000A4720000}"/>
    <cellStyle name="Vírgula 3 2 2 4 2 2 9" xfId="38744" xr:uid="{00000000-0005-0000-0000-0000A5720000}"/>
    <cellStyle name="Vírgula 3 2 2 4 2 3" xfId="2042" xr:uid="{00000000-0005-0000-0000-0000A6720000}"/>
    <cellStyle name="Vírgula 3 2 2 4 2 3 2" xfId="8892" xr:uid="{00000000-0005-0000-0000-0000A7720000}"/>
    <cellStyle name="Vírgula 3 2 2 4 2 3 2 2" xfId="34673" xr:uid="{00000000-0005-0000-0000-0000A8720000}"/>
    <cellStyle name="Vírgula 3 2 2 4 2 3 2 3" xfId="29171" xr:uid="{00000000-0005-0000-0000-0000A9720000}"/>
    <cellStyle name="Vírgula 3 2 2 4 2 3 2 4" xfId="42365" xr:uid="{00000000-0005-0000-0000-0000AA720000}"/>
    <cellStyle name="Vírgula 3 2 2 4 2 3 2 5" xfId="49792" xr:uid="{00000000-0005-0000-0000-0000AB720000}"/>
    <cellStyle name="Vírgula 3 2 2 4 2 3 3" xfId="16368" xr:uid="{00000000-0005-0000-0000-0000AC720000}"/>
    <cellStyle name="Vírgula 3 2 2 4 2 3 3 2" xfId="31922" xr:uid="{00000000-0005-0000-0000-0000AD720000}"/>
    <cellStyle name="Vírgula 3 2 2 4 2 3 3 3" xfId="45186" xr:uid="{00000000-0005-0000-0000-0000AE720000}"/>
    <cellStyle name="Vírgula 3 2 2 4 2 3 4" xfId="18944" xr:uid="{00000000-0005-0000-0000-0000AF720000}"/>
    <cellStyle name="Vírgula 3 2 2 4 2 3 5" xfId="26420" xr:uid="{00000000-0005-0000-0000-0000B0720000}"/>
    <cellStyle name="Vírgula 3 2 2 4 2 3 6" xfId="38743" xr:uid="{00000000-0005-0000-0000-0000B1720000}"/>
    <cellStyle name="Vírgula 3 2 2 4 2 3 7" xfId="47593" xr:uid="{00000000-0005-0000-0000-0000B2720000}"/>
    <cellStyle name="Vírgula 3 2 2 4 2 3 8" xfId="55519" xr:uid="{00000000-0005-0000-0000-0000B3720000}"/>
    <cellStyle name="Vírgula 3 2 2 4 2 3 9" xfId="6693" xr:uid="{00000000-0005-0000-0000-0000B4720000}"/>
    <cellStyle name="Vírgula 3 2 2 4 2 4" xfId="7394" xr:uid="{00000000-0005-0000-0000-0000B5720000}"/>
    <cellStyle name="Vírgula 3 2 2 4 2 4 2" xfId="11470" xr:uid="{00000000-0005-0000-0000-0000B6720000}"/>
    <cellStyle name="Vírgula 3 2 2 4 2 4 2 2" xfId="33299" xr:uid="{00000000-0005-0000-0000-0000B7720000}"/>
    <cellStyle name="Vírgula 3 2 2 4 2 4 2 3" xfId="40991" xr:uid="{00000000-0005-0000-0000-0000B8720000}"/>
    <cellStyle name="Vírgula 3 2 2 4 2 4 2 4" xfId="52452" xr:uid="{00000000-0005-0000-0000-0000B9720000}"/>
    <cellStyle name="Vírgula 3 2 2 4 2 4 3" xfId="27797" xr:uid="{00000000-0005-0000-0000-0000BA720000}"/>
    <cellStyle name="Vírgula 3 2 2 4 2 4 4" xfId="37120" xr:uid="{00000000-0005-0000-0000-0000BB720000}"/>
    <cellStyle name="Vírgula 3 2 2 4 2 4 5" xfId="48294" xr:uid="{00000000-0005-0000-0000-0000BC720000}"/>
    <cellStyle name="Vírgula 3 2 2 4 2 5" xfId="5096" xr:uid="{00000000-0005-0000-0000-0000BD720000}"/>
    <cellStyle name="Vírgula 3 2 2 4 2 5 2" xfId="30548" xr:uid="{00000000-0005-0000-0000-0000BE720000}"/>
    <cellStyle name="Vírgula 3 2 2 4 2 5 3" xfId="40234" xr:uid="{00000000-0005-0000-0000-0000BF720000}"/>
    <cellStyle name="Vírgula 3 2 2 4 2 5 4" xfId="51705" xr:uid="{00000000-0005-0000-0000-0000C0720000}"/>
    <cellStyle name="Vírgula 3 2 2 4 2 6" xfId="13941" xr:uid="{00000000-0005-0000-0000-0000C1720000}"/>
    <cellStyle name="Vírgula 3 2 2 4 2 6 2" xfId="43688" xr:uid="{00000000-0005-0000-0000-0000C2720000}"/>
    <cellStyle name="Vírgula 3 2 2 4 2 7" xfId="15293" xr:uid="{00000000-0005-0000-0000-0000C3720000}"/>
    <cellStyle name="Vírgula 3 2 2 4 2 8" xfId="21209" xr:uid="{00000000-0005-0000-0000-0000C4720000}"/>
    <cellStyle name="Vírgula 3 2 2 4 2 9" xfId="23223" xr:uid="{00000000-0005-0000-0000-0000C5720000}"/>
    <cellStyle name="Vírgula 3 2 2 4 3" xfId="1351" xr:uid="{00000000-0005-0000-0000-0000C6720000}"/>
    <cellStyle name="Vírgula 3 2 2 4 3 10" xfId="24989" xr:uid="{00000000-0005-0000-0000-0000C7720000}"/>
    <cellStyle name="Vírgula 3 2 2 4 3 11" xfId="36554" xr:uid="{00000000-0005-0000-0000-0000C8720000}"/>
    <cellStyle name="Vírgula 3 2 2 4 3 12" xfId="46907" xr:uid="{00000000-0005-0000-0000-0000C9720000}"/>
    <cellStyle name="Vírgula 3 2 2 4 3 13" xfId="54839" xr:uid="{00000000-0005-0000-0000-0000CA720000}"/>
    <cellStyle name="Vírgula 3 2 2 4 3 14" xfId="3698" xr:uid="{00000000-0005-0000-0000-0000CB720000}"/>
    <cellStyle name="Vírgula 3 2 2 4 3 2" xfId="2270" xr:uid="{00000000-0005-0000-0000-0000CC720000}"/>
    <cellStyle name="Vírgula 3 2 2 4 3 2 10" xfId="47821" xr:uid="{00000000-0005-0000-0000-0000CD720000}"/>
    <cellStyle name="Vírgula 3 2 2 4 3 2 11" xfId="55747" xr:uid="{00000000-0005-0000-0000-0000CE720000}"/>
    <cellStyle name="Vírgula 3 2 2 4 3 2 12" xfId="3699" xr:uid="{00000000-0005-0000-0000-0000CF720000}"/>
    <cellStyle name="Vírgula 3 2 2 4 3 2 2" xfId="9120" xr:uid="{00000000-0005-0000-0000-0000D0720000}"/>
    <cellStyle name="Vírgula 3 2 2 4 3 2 2 2" xfId="17316" xr:uid="{00000000-0005-0000-0000-0000D1720000}"/>
    <cellStyle name="Vírgula 3 2 2 4 3 2 2 2 2" xfId="34676" xr:uid="{00000000-0005-0000-0000-0000D2720000}"/>
    <cellStyle name="Vírgula 3 2 2 4 3 2 2 3" xfId="20042" xr:uid="{00000000-0005-0000-0000-0000D3720000}"/>
    <cellStyle name="Vírgula 3 2 2 4 3 2 2 4" xfId="29174" xr:uid="{00000000-0005-0000-0000-0000D4720000}"/>
    <cellStyle name="Vírgula 3 2 2 4 3 2 2 5" xfId="42368" xr:uid="{00000000-0005-0000-0000-0000D5720000}"/>
    <cellStyle name="Vírgula 3 2 2 4 3 2 2 6" xfId="50020" xr:uid="{00000000-0005-0000-0000-0000D6720000}"/>
    <cellStyle name="Vírgula 3 2 2 4 3 2 3" xfId="6921" xr:uid="{00000000-0005-0000-0000-0000D7720000}"/>
    <cellStyle name="Vírgula 3 2 2 4 3 2 3 2" xfId="9800" xr:uid="{00000000-0005-0000-0000-0000D8720000}"/>
    <cellStyle name="Vírgula 3 2 2 4 3 2 3 3" xfId="31925" xr:uid="{00000000-0005-0000-0000-0000D9720000}"/>
    <cellStyle name="Vírgula 3 2 2 4 3 2 3 4" xfId="45414" xr:uid="{00000000-0005-0000-0000-0000DA720000}"/>
    <cellStyle name="Vírgula 3 2 2 4 3 2 4" xfId="15296" xr:uid="{00000000-0005-0000-0000-0000DB720000}"/>
    <cellStyle name="Vírgula 3 2 2 4 3 2 5" xfId="18300" xr:uid="{00000000-0005-0000-0000-0000DC720000}"/>
    <cellStyle name="Vírgula 3 2 2 4 3 2 6" xfId="21212" xr:uid="{00000000-0005-0000-0000-0000DD720000}"/>
    <cellStyle name="Vírgula 3 2 2 4 3 2 7" xfId="23226" xr:uid="{00000000-0005-0000-0000-0000DE720000}"/>
    <cellStyle name="Vírgula 3 2 2 4 3 2 8" xfId="26423" xr:uid="{00000000-0005-0000-0000-0000DF720000}"/>
    <cellStyle name="Vírgula 3 2 2 4 3 2 9" xfId="38746" xr:uid="{00000000-0005-0000-0000-0000E0720000}"/>
    <cellStyle name="Vírgula 3 2 2 4 3 3" xfId="8249" xr:uid="{00000000-0005-0000-0000-0000E1720000}"/>
    <cellStyle name="Vírgula 3 2 2 4 3 3 2" xfId="12290" xr:uid="{00000000-0005-0000-0000-0000E2720000}"/>
    <cellStyle name="Vírgula 3 2 2 4 3 3 2 2" xfId="34675" xr:uid="{00000000-0005-0000-0000-0000E3720000}"/>
    <cellStyle name="Vírgula 3 2 2 4 3 3 2 3" xfId="29173" xr:uid="{00000000-0005-0000-0000-0000E4720000}"/>
    <cellStyle name="Vírgula 3 2 2 4 3 3 2 4" xfId="42367" xr:uid="{00000000-0005-0000-0000-0000E5720000}"/>
    <cellStyle name="Vírgula 3 2 2 4 3 3 2 5" xfId="53159" xr:uid="{00000000-0005-0000-0000-0000E6720000}"/>
    <cellStyle name="Vírgula 3 2 2 4 3 3 3" xfId="10671" xr:uid="{00000000-0005-0000-0000-0000E7720000}"/>
    <cellStyle name="Vírgula 3 2 2 4 3 3 3 2" xfId="31924" xr:uid="{00000000-0005-0000-0000-0000E8720000}"/>
    <cellStyle name="Vírgula 3 2 2 4 3 3 4" xfId="19172" xr:uid="{00000000-0005-0000-0000-0000E9720000}"/>
    <cellStyle name="Vírgula 3 2 2 4 3 3 5" xfId="26422" xr:uid="{00000000-0005-0000-0000-0000EA720000}"/>
    <cellStyle name="Vírgula 3 2 2 4 3 3 6" xfId="38745" xr:uid="{00000000-0005-0000-0000-0000EB720000}"/>
    <cellStyle name="Vírgula 3 2 2 4 3 3 7" xfId="49149" xr:uid="{00000000-0005-0000-0000-0000EC720000}"/>
    <cellStyle name="Vírgula 3 2 2 4 3 4" xfId="6011" xr:uid="{00000000-0005-0000-0000-0000ED720000}"/>
    <cellStyle name="Vírgula 3 2 2 4 3 4 2" xfId="11698" xr:uid="{00000000-0005-0000-0000-0000EE720000}"/>
    <cellStyle name="Vírgula 3 2 2 4 3 4 2 2" xfId="33527" xr:uid="{00000000-0005-0000-0000-0000EF720000}"/>
    <cellStyle name="Vírgula 3 2 2 4 3 4 2 3" xfId="41219" xr:uid="{00000000-0005-0000-0000-0000F0720000}"/>
    <cellStyle name="Vírgula 3 2 2 4 3 4 2 4" xfId="52680" xr:uid="{00000000-0005-0000-0000-0000F1720000}"/>
    <cellStyle name="Vírgula 3 2 2 4 3 4 3" xfId="28025" xr:uid="{00000000-0005-0000-0000-0000F2720000}"/>
    <cellStyle name="Vírgula 3 2 2 4 3 4 4" xfId="37348" xr:uid="{00000000-0005-0000-0000-0000F3720000}"/>
    <cellStyle name="Vírgula 3 2 2 4 3 4 5" xfId="50228" xr:uid="{00000000-0005-0000-0000-0000F4720000}"/>
    <cellStyle name="Vírgula 3 2 2 4 3 5" xfId="10954" xr:uid="{00000000-0005-0000-0000-0000F5720000}"/>
    <cellStyle name="Vírgula 3 2 2 4 3 5 2" xfId="30776" xr:uid="{00000000-0005-0000-0000-0000F6720000}"/>
    <cellStyle name="Vírgula 3 2 2 4 3 5 3" xfId="40462" xr:uid="{00000000-0005-0000-0000-0000F7720000}"/>
    <cellStyle name="Vírgula 3 2 2 4 3 5 4" xfId="51933" xr:uid="{00000000-0005-0000-0000-0000F8720000}"/>
    <cellStyle name="Vírgula 3 2 2 4 3 6" xfId="14169" xr:uid="{00000000-0005-0000-0000-0000F9720000}"/>
    <cellStyle name="Vírgula 3 2 2 4 3 6 2" xfId="44543" xr:uid="{00000000-0005-0000-0000-0000FA720000}"/>
    <cellStyle name="Vírgula 3 2 2 4 3 7" xfId="15295" xr:uid="{00000000-0005-0000-0000-0000FB720000}"/>
    <cellStyle name="Vírgula 3 2 2 4 3 8" xfId="21211" xr:uid="{00000000-0005-0000-0000-0000FC720000}"/>
    <cellStyle name="Vírgula 3 2 2 4 3 9" xfId="23225" xr:uid="{00000000-0005-0000-0000-0000FD720000}"/>
    <cellStyle name="Vírgula 3 2 2 4 4" xfId="866" xr:uid="{00000000-0005-0000-0000-0000FE720000}"/>
    <cellStyle name="Vírgula 3 2 2 4 4 10" xfId="46422" xr:uid="{00000000-0005-0000-0000-0000FF720000}"/>
    <cellStyle name="Vírgula 3 2 2 4 4 11" xfId="54354" xr:uid="{00000000-0005-0000-0000-000000730000}"/>
    <cellStyle name="Vírgula 3 2 2 4 4 12" xfId="3700" xr:uid="{00000000-0005-0000-0000-000001730000}"/>
    <cellStyle name="Vírgula 3 2 2 4 4 2" xfId="7793" xr:uid="{00000000-0005-0000-0000-000002730000}"/>
    <cellStyle name="Vírgula 3 2 2 4 4 2 2" xfId="13013" xr:uid="{00000000-0005-0000-0000-000003730000}"/>
    <cellStyle name="Vírgula 3 2 2 4 4 2 2 2" xfId="34677" xr:uid="{00000000-0005-0000-0000-000004730000}"/>
    <cellStyle name="Vírgula 3 2 2 4 4 2 3" xfId="13271" xr:uid="{00000000-0005-0000-0000-000005730000}"/>
    <cellStyle name="Vírgula 3 2 2 4 4 2 4" xfId="19586" xr:uid="{00000000-0005-0000-0000-000006730000}"/>
    <cellStyle name="Vírgula 3 2 2 4 4 2 5" xfId="29175" xr:uid="{00000000-0005-0000-0000-000007730000}"/>
    <cellStyle name="Vírgula 3 2 2 4 4 2 6" xfId="42369" xr:uid="{00000000-0005-0000-0000-000008730000}"/>
    <cellStyle name="Vírgula 3 2 2 4 4 2 7" xfId="48693" xr:uid="{00000000-0005-0000-0000-000009730000}"/>
    <cellStyle name="Vírgula 3 2 2 4 4 3" xfId="5526" xr:uid="{00000000-0005-0000-0000-00000A730000}"/>
    <cellStyle name="Vírgula 3 2 2 4 4 3 2" xfId="16804" xr:uid="{00000000-0005-0000-0000-00000B730000}"/>
    <cellStyle name="Vírgula 3 2 2 4 4 3 3" xfId="31926" xr:uid="{00000000-0005-0000-0000-00000C730000}"/>
    <cellStyle name="Vírgula 3 2 2 4 4 3 4" xfId="44087" xr:uid="{00000000-0005-0000-0000-00000D730000}"/>
    <cellStyle name="Vírgula 3 2 2 4 4 4" xfId="13713" xr:uid="{00000000-0005-0000-0000-00000E730000}"/>
    <cellStyle name="Vírgula 3 2 2 4 4 5" xfId="15297" xr:uid="{00000000-0005-0000-0000-00000F730000}"/>
    <cellStyle name="Vírgula 3 2 2 4 4 6" xfId="21213" xr:uid="{00000000-0005-0000-0000-000010730000}"/>
    <cellStyle name="Vírgula 3 2 2 4 4 7" xfId="23227" xr:uid="{00000000-0005-0000-0000-000011730000}"/>
    <cellStyle name="Vírgula 3 2 2 4 4 8" xfId="26424" xr:uid="{00000000-0005-0000-0000-000012730000}"/>
    <cellStyle name="Vírgula 3 2 2 4 4 9" xfId="38747" xr:uid="{00000000-0005-0000-0000-000013730000}"/>
    <cellStyle name="Vírgula 3 2 2 4 5" xfId="1814" xr:uid="{00000000-0005-0000-0000-000014730000}"/>
    <cellStyle name="Vírgula 3 2 2 4 5 10" xfId="47365" xr:uid="{00000000-0005-0000-0000-000015730000}"/>
    <cellStyle name="Vírgula 3 2 2 4 5 11" xfId="55291" xr:uid="{00000000-0005-0000-0000-000016730000}"/>
    <cellStyle name="Vírgula 3 2 2 4 5 12" xfId="3701" xr:uid="{00000000-0005-0000-0000-000017730000}"/>
    <cellStyle name="Vírgula 3 2 2 4 5 2" xfId="8664" xr:uid="{00000000-0005-0000-0000-000018730000}"/>
    <cellStyle name="Vírgula 3 2 2 4 5 2 2" xfId="17317" xr:uid="{00000000-0005-0000-0000-000019730000}"/>
    <cellStyle name="Vírgula 3 2 2 4 5 2 2 2" xfId="34678" xr:uid="{00000000-0005-0000-0000-00001A730000}"/>
    <cellStyle name="Vírgula 3 2 2 4 5 2 3" xfId="29176" xr:uid="{00000000-0005-0000-0000-00001B730000}"/>
    <cellStyle name="Vírgula 3 2 2 4 5 2 4" xfId="42370" xr:uid="{00000000-0005-0000-0000-00001C730000}"/>
    <cellStyle name="Vírgula 3 2 2 4 5 2 5" xfId="49564" xr:uid="{00000000-0005-0000-0000-00001D730000}"/>
    <cellStyle name="Vírgula 3 2 2 4 5 3" xfId="6465" xr:uid="{00000000-0005-0000-0000-00001E730000}"/>
    <cellStyle name="Vírgula 3 2 2 4 5 3 2" xfId="31927" xr:uid="{00000000-0005-0000-0000-00001F730000}"/>
    <cellStyle name="Vírgula 3 2 2 4 5 3 3" xfId="44958" xr:uid="{00000000-0005-0000-0000-000020730000}"/>
    <cellStyle name="Vírgula 3 2 2 4 5 4" xfId="15298" xr:uid="{00000000-0005-0000-0000-000021730000}"/>
    <cellStyle name="Vírgula 3 2 2 4 5 5" xfId="18716" xr:uid="{00000000-0005-0000-0000-000022730000}"/>
    <cellStyle name="Vírgula 3 2 2 4 5 6" xfId="21214" xr:uid="{00000000-0005-0000-0000-000023730000}"/>
    <cellStyle name="Vírgula 3 2 2 4 5 7" xfId="23228" xr:uid="{00000000-0005-0000-0000-000024730000}"/>
    <cellStyle name="Vírgula 3 2 2 4 5 8" xfId="26425" xr:uid="{00000000-0005-0000-0000-000025730000}"/>
    <cellStyle name="Vírgula 3 2 2 4 5 9" xfId="38748" xr:uid="{00000000-0005-0000-0000-000026730000}"/>
    <cellStyle name="Vírgula 3 2 2 4 6" xfId="7165" xr:uid="{00000000-0005-0000-0000-000027730000}"/>
    <cellStyle name="Vírgula 3 2 2 4 6 2" xfId="12288" xr:uid="{00000000-0005-0000-0000-000028730000}"/>
    <cellStyle name="Vírgula 3 2 2 4 6 2 2" xfId="34672" xr:uid="{00000000-0005-0000-0000-000029730000}"/>
    <cellStyle name="Vírgula 3 2 2 4 6 2 3" xfId="29170" xr:uid="{00000000-0005-0000-0000-00002A730000}"/>
    <cellStyle name="Vírgula 3 2 2 4 6 2 4" xfId="42364" xr:uid="{00000000-0005-0000-0000-00002B730000}"/>
    <cellStyle name="Vírgula 3 2 2 4 6 2 5" xfId="53158" xr:uid="{00000000-0005-0000-0000-00002C730000}"/>
    <cellStyle name="Vírgula 3 2 2 4 6 3" xfId="9632" xr:uid="{00000000-0005-0000-0000-00002D730000}"/>
    <cellStyle name="Vírgula 3 2 2 4 6 3 2" xfId="31921" xr:uid="{00000000-0005-0000-0000-00002E730000}"/>
    <cellStyle name="Vírgula 3 2 2 4 6 4" xfId="26419" xr:uid="{00000000-0005-0000-0000-00002F730000}"/>
    <cellStyle name="Vírgula 3 2 2 4 6 5" xfId="38742" xr:uid="{00000000-0005-0000-0000-000030730000}"/>
    <cellStyle name="Vírgula 3 2 2 4 6 6" xfId="48065" xr:uid="{00000000-0005-0000-0000-000031730000}"/>
    <cellStyle name="Vírgula 3 2 2 4 7" xfId="4818" xr:uid="{00000000-0005-0000-0000-000032730000}"/>
    <cellStyle name="Vírgula 3 2 2 4 7 2" xfId="11242" xr:uid="{00000000-0005-0000-0000-000033730000}"/>
    <cellStyle name="Vírgula 3 2 2 4 7 2 2" xfId="33071" xr:uid="{00000000-0005-0000-0000-000034730000}"/>
    <cellStyle name="Vírgula 3 2 2 4 7 2 3" xfId="40763" xr:uid="{00000000-0005-0000-0000-000035730000}"/>
    <cellStyle name="Vírgula 3 2 2 4 7 2 4" xfId="52224" xr:uid="{00000000-0005-0000-0000-000036730000}"/>
    <cellStyle name="Vírgula 3 2 2 4 7 3" xfId="27569" xr:uid="{00000000-0005-0000-0000-000037730000}"/>
    <cellStyle name="Vírgula 3 2 2 4 7 4" xfId="36892" xr:uid="{00000000-0005-0000-0000-000038730000}"/>
    <cellStyle name="Vírgula 3 2 2 4 7 5" xfId="50231" xr:uid="{00000000-0005-0000-0000-000039730000}"/>
    <cellStyle name="Vírgula 3 2 2 4 8" xfId="9928" xr:uid="{00000000-0005-0000-0000-00003A730000}"/>
    <cellStyle name="Vírgula 3 2 2 4 8 2" xfId="30320" xr:uid="{00000000-0005-0000-0000-00003B730000}"/>
    <cellStyle name="Vírgula 3 2 2 4 8 3" xfId="40006" xr:uid="{00000000-0005-0000-0000-00003C730000}"/>
    <cellStyle name="Vírgula 3 2 2 4 8 4" xfId="51229" xr:uid="{00000000-0005-0000-0000-00003D730000}"/>
    <cellStyle name="Vírgula 3 2 2 4 9" xfId="13428" xr:uid="{00000000-0005-0000-0000-00003E730000}"/>
    <cellStyle name="Vírgula 3 2 2 4 9 2" xfId="43457" xr:uid="{00000000-0005-0000-0000-00003F730000}"/>
    <cellStyle name="Vírgula 3 2 2 5" xfId="293" xr:uid="{00000000-0005-0000-0000-000040730000}"/>
    <cellStyle name="Vírgula 3 2 2 5 10" xfId="15299" xr:uid="{00000000-0005-0000-0000-000041730000}"/>
    <cellStyle name="Vírgula 3 2 2 5 11" xfId="21215" xr:uid="{00000000-0005-0000-0000-000042730000}"/>
    <cellStyle name="Vírgula 3 2 2 5 12" xfId="23229" xr:uid="{00000000-0005-0000-0000-000043730000}"/>
    <cellStyle name="Vírgula 3 2 2 5 13" xfId="24575" xr:uid="{00000000-0005-0000-0000-000044730000}"/>
    <cellStyle name="Vírgula 3 2 2 5 14" xfId="36140" xr:uid="{00000000-0005-0000-0000-000045730000}"/>
    <cellStyle name="Vírgula 3 2 2 5 15" xfId="45850" xr:uid="{00000000-0005-0000-0000-000046730000}"/>
    <cellStyle name="Vírgula 3 2 2 5 16" xfId="53783" xr:uid="{00000000-0005-0000-0000-000047730000}"/>
    <cellStyle name="Vírgula 3 2 2 5 17" xfId="3702" xr:uid="{00000000-0005-0000-0000-000048730000}"/>
    <cellStyle name="Vírgula 3 2 2 5 2" xfId="574" xr:uid="{00000000-0005-0000-0000-000049730000}"/>
    <cellStyle name="Vírgula 3 2 2 5 2 10" xfId="24851" xr:uid="{00000000-0005-0000-0000-00004A730000}"/>
    <cellStyle name="Vírgula 3 2 2 5 2 11" xfId="36416" xr:uid="{00000000-0005-0000-0000-00004B730000}"/>
    <cellStyle name="Vírgula 3 2 2 5 2 12" xfId="46130" xr:uid="{00000000-0005-0000-0000-00004C730000}"/>
    <cellStyle name="Vírgula 3 2 2 5 2 13" xfId="54062" xr:uid="{00000000-0005-0000-0000-00004D730000}"/>
    <cellStyle name="Vírgula 3 2 2 5 2 14" xfId="3703" xr:uid="{00000000-0005-0000-0000-00004E730000}"/>
    <cellStyle name="Vírgula 3 2 2 5 2 2" xfId="1220" xr:uid="{00000000-0005-0000-0000-00004F730000}"/>
    <cellStyle name="Vírgula 3 2 2 5 2 2 10" xfId="46776" xr:uid="{00000000-0005-0000-0000-000050730000}"/>
    <cellStyle name="Vírgula 3 2 2 5 2 2 11" xfId="54708" xr:uid="{00000000-0005-0000-0000-000051730000}"/>
    <cellStyle name="Vírgula 3 2 2 5 2 2 12" xfId="3704" xr:uid="{00000000-0005-0000-0000-000052730000}"/>
    <cellStyle name="Vírgula 3 2 2 5 2 2 2" xfId="8135" xr:uid="{00000000-0005-0000-0000-000053730000}"/>
    <cellStyle name="Vírgula 3 2 2 5 2 2 2 2" xfId="17318" xr:uid="{00000000-0005-0000-0000-000054730000}"/>
    <cellStyle name="Vírgula 3 2 2 5 2 2 2 2 2" xfId="34681" xr:uid="{00000000-0005-0000-0000-000055730000}"/>
    <cellStyle name="Vírgula 3 2 2 5 2 2 2 3" xfId="19928" xr:uid="{00000000-0005-0000-0000-000056730000}"/>
    <cellStyle name="Vírgula 3 2 2 5 2 2 2 4" xfId="29179" xr:uid="{00000000-0005-0000-0000-000057730000}"/>
    <cellStyle name="Vírgula 3 2 2 5 2 2 2 5" xfId="42373" xr:uid="{00000000-0005-0000-0000-000058730000}"/>
    <cellStyle name="Vírgula 3 2 2 5 2 2 2 6" xfId="49035" xr:uid="{00000000-0005-0000-0000-000059730000}"/>
    <cellStyle name="Vírgula 3 2 2 5 2 2 3" xfId="5880" xr:uid="{00000000-0005-0000-0000-00005A730000}"/>
    <cellStyle name="Vírgula 3 2 2 5 2 2 3 2" xfId="12917" xr:uid="{00000000-0005-0000-0000-00005B730000}"/>
    <cellStyle name="Vírgula 3 2 2 5 2 2 3 3" xfId="31930" xr:uid="{00000000-0005-0000-0000-00005C730000}"/>
    <cellStyle name="Vírgula 3 2 2 5 2 2 3 4" xfId="44429" xr:uid="{00000000-0005-0000-0000-00005D730000}"/>
    <cellStyle name="Vírgula 3 2 2 5 2 2 4" xfId="15301" xr:uid="{00000000-0005-0000-0000-00005E730000}"/>
    <cellStyle name="Vírgula 3 2 2 5 2 2 5" xfId="18186" xr:uid="{00000000-0005-0000-0000-00005F730000}"/>
    <cellStyle name="Vírgula 3 2 2 5 2 2 6" xfId="21217" xr:uid="{00000000-0005-0000-0000-000060730000}"/>
    <cellStyle name="Vírgula 3 2 2 5 2 2 7" xfId="23231" xr:uid="{00000000-0005-0000-0000-000061730000}"/>
    <cellStyle name="Vírgula 3 2 2 5 2 2 8" xfId="26428" xr:uid="{00000000-0005-0000-0000-000062730000}"/>
    <cellStyle name="Vírgula 3 2 2 5 2 2 9" xfId="38751" xr:uid="{00000000-0005-0000-0000-000063730000}"/>
    <cellStyle name="Vírgula 3 2 2 5 2 3" xfId="2156" xr:uid="{00000000-0005-0000-0000-000064730000}"/>
    <cellStyle name="Vírgula 3 2 2 5 2 3 2" xfId="9006" xr:uid="{00000000-0005-0000-0000-000065730000}"/>
    <cellStyle name="Vírgula 3 2 2 5 2 3 2 2" xfId="34680" xr:uid="{00000000-0005-0000-0000-000066730000}"/>
    <cellStyle name="Vírgula 3 2 2 5 2 3 2 3" xfId="29178" xr:uid="{00000000-0005-0000-0000-000067730000}"/>
    <cellStyle name="Vírgula 3 2 2 5 2 3 2 4" xfId="42372" xr:uid="{00000000-0005-0000-0000-000068730000}"/>
    <cellStyle name="Vírgula 3 2 2 5 2 3 2 5" xfId="49906" xr:uid="{00000000-0005-0000-0000-000069730000}"/>
    <cellStyle name="Vírgula 3 2 2 5 2 3 3" xfId="10319" xr:uid="{00000000-0005-0000-0000-00006A730000}"/>
    <cellStyle name="Vírgula 3 2 2 5 2 3 3 2" xfId="31929" xr:uid="{00000000-0005-0000-0000-00006B730000}"/>
    <cellStyle name="Vírgula 3 2 2 5 2 3 3 3" xfId="45300" xr:uid="{00000000-0005-0000-0000-00006C730000}"/>
    <cellStyle name="Vírgula 3 2 2 5 2 3 4" xfId="19058" xr:uid="{00000000-0005-0000-0000-00006D730000}"/>
    <cellStyle name="Vírgula 3 2 2 5 2 3 5" xfId="26427" xr:uid="{00000000-0005-0000-0000-00006E730000}"/>
    <cellStyle name="Vírgula 3 2 2 5 2 3 6" xfId="38750" xr:uid="{00000000-0005-0000-0000-00006F730000}"/>
    <cellStyle name="Vírgula 3 2 2 5 2 3 7" xfId="47707" xr:uid="{00000000-0005-0000-0000-000070730000}"/>
    <cellStyle name="Vírgula 3 2 2 5 2 3 8" xfId="55633" xr:uid="{00000000-0005-0000-0000-000071730000}"/>
    <cellStyle name="Vírgula 3 2 2 5 2 3 9" xfId="6807" xr:uid="{00000000-0005-0000-0000-000072730000}"/>
    <cellStyle name="Vírgula 3 2 2 5 2 4" xfId="7508" xr:uid="{00000000-0005-0000-0000-000073730000}"/>
    <cellStyle name="Vírgula 3 2 2 5 2 4 2" xfId="11584" xr:uid="{00000000-0005-0000-0000-000074730000}"/>
    <cellStyle name="Vírgula 3 2 2 5 2 4 2 2" xfId="33413" xr:uid="{00000000-0005-0000-0000-000075730000}"/>
    <cellStyle name="Vírgula 3 2 2 5 2 4 2 3" xfId="41105" xr:uid="{00000000-0005-0000-0000-000076730000}"/>
    <cellStyle name="Vírgula 3 2 2 5 2 4 2 4" xfId="52566" xr:uid="{00000000-0005-0000-0000-000077730000}"/>
    <cellStyle name="Vírgula 3 2 2 5 2 4 3" xfId="27911" xr:uid="{00000000-0005-0000-0000-000078730000}"/>
    <cellStyle name="Vírgula 3 2 2 5 2 4 4" xfId="37234" xr:uid="{00000000-0005-0000-0000-000079730000}"/>
    <cellStyle name="Vírgula 3 2 2 5 2 4 5" xfId="48408" xr:uid="{00000000-0005-0000-0000-00007A730000}"/>
    <cellStyle name="Vírgula 3 2 2 5 2 5" xfId="5234" xr:uid="{00000000-0005-0000-0000-00007B730000}"/>
    <cellStyle name="Vírgula 3 2 2 5 2 5 2" xfId="30662" xr:uid="{00000000-0005-0000-0000-00007C730000}"/>
    <cellStyle name="Vírgula 3 2 2 5 2 5 3" xfId="40348" xr:uid="{00000000-0005-0000-0000-00007D730000}"/>
    <cellStyle name="Vírgula 3 2 2 5 2 5 4" xfId="51819" xr:uid="{00000000-0005-0000-0000-00007E730000}"/>
    <cellStyle name="Vírgula 3 2 2 5 2 6" xfId="14055" xr:uid="{00000000-0005-0000-0000-00007F730000}"/>
    <cellStyle name="Vírgula 3 2 2 5 2 6 2" xfId="43802" xr:uid="{00000000-0005-0000-0000-000080730000}"/>
    <cellStyle name="Vírgula 3 2 2 5 2 7" xfId="15300" xr:uid="{00000000-0005-0000-0000-000081730000}"/>
    <cellStyle name="Vírgula 3 2 2 5 2 8" xfId="21216" xr:uid="{00000000-0005-0000-0000-000082730000}"/>
    <cellStyle name="Vírgula 3 2 2 5 2 9" xfId="23230" xr:uid="{00000000-0005-0000-0000-000083730000}"/>
    <cellStyle name="Vírgula 3 2 2 5 3" xfId="1489" xr:uid="{00000000-0005-0000-0000-000084730000}"/>
    <cellStyle name="Vírgula 3 2 2 5 3 10" xfId="25127" xr:uid="{00000000-0005-0000-0000-000085730000}"/>
    <cellStyle name="Vírgula 3 2 2 5 3 11" xfId="36692" xr:uid="{00000000-0005-0000-0000-000086730000}"/>
    <cellStyle name="Vírgula 3 2 2 5 3 12" xfId="47045" xr:uid="{00000000-0005-0000-0000-000087730000}"/>
    <cellStyle name="Vírgula 3 2 2 5 3 13" xfId="54977" xr:uid="{00000000-0005-0000-0000-000088730000}"/>
    <cellStyle name="Vírgula 3 2 2 5 3 14" xfId="3705" xr:uid="{00000000-0005-0000-0000-000089730000}"/>
    <cellStyle name="Vírgula 3 2 2 5 3 2" xfId="2384" xr:uid="{00000000-0005-0000-0000-00008A730000}"/>
    <cellStyle name="Vírgula 3 2 2 5 3 2 10" xfId="47935" xr:uid="{00000000-0005-0000-0000-00008B730000}"/>
    <cellStyle name="Vírgula 3 2 2 5 3 2 11" xfId="55861" xr:uid="{00000000-0005-0000-0000-00008C730000}"/>
    <cellStyle name="Vírgula 3 2 2 5 3 2 12" xfId="3706" xr:uid="{00000000-0005-0000-0000-00008D730000}"/>
    <cellStyle name="Vírgula 3 2 2 5 3 2 2" xfId="9234" xr:uid="{00000000-0005-0000-0000-00008E730000}"/>
    <cellStyle name="Vírgula 3 2 2 5 3 2 2 2" xfId="17319" xr:uid="{00000000-0005-0000-0000-00008F730000}"/>
    <cellStyle name="Vírgula 3 2 2 5 3 2 2 2 2" xfId="34683" xr:uid="{00000000-0005-0000-0000-000090730000}"/>
    <cellStyle name="Vírgula 3 2 2 5 3 2 2 3" xfId="20156" xr:uid="{00000000-0005-0000-0000-000091730000}"/>
    <cellStyle name="Vírgula 3 2 2 5 3 2 2 4" xfId="29181" xr:uid="{00000000-0005-0000-0000-000092730000}"/>
    <cellStyle name="Vírgula 3 2 2 5 3 2 2 5" xfId="42375" xr:uid="{00000000-0005-0000-0000-000093730000}"/>
    <cellStyle name="Vírgula 3 2 2 5 3 2 2 6" xfId="50134" xr:uid="{00000000-0005-0000-0000-000094730000}"/>
    <cellStyle name="Vírgula 3 2 2 5 3 2 3" xfId="7035" xr:uid="{00000000-0005-0000-0000-000095730000}"/>
    <cellStyle name="Vírgula 3 2 2 5 3 2 3 2" xfId="16646" xr:uid="{00000000-0005-0000-0000-000096730000}"/>
    <cellStyle name="Vírgula 3 2 2 5 3 2 3 3" xfId="31932" xr:uid="{00000000-0005-0000-0000-000097730000}"/>
    <cellStyle name="Vírgula 3 2 2 5 3 2 3 4" xfId="45528" xr:uid="{00000000-0005-0000-0000-000098730000}"/>
    <cellStyle name="Vírgula 3 2 2 5 3 2 4" xfId="15303" xr:uid="{00000000-0005-0000-0000-000099730000}"/>
    <cellStyle name="Vírgula 3 2 2 5 3 2 5" xfId="18414" xr:uid="{00000000-0005-0000-0000-00009A730000}"/>
    <cellStyle name="Vírgula 3 2 2 5 3 2 6" xfId="21219" xr:uid="{00000000-0005-0000-0000-00009B730000}"/>
    <cellStyle name="Vírgula 3 2 2 5 3 2 7" xfId="23233" xr:uid="{00000000-0005-0000-0000-00009C730000}"/>
    <cellStyle name="Vírgula 3 2 2 5 3 2 8" xfId="26430" xr:uid="{00000000-0005-0000-0000-00009D730000}"/>
    <cellStyle name="Vírgula 3 2 2 5 3 2 9" xfId="38753" xr:uid="{00000000-0005-0000-0000-00009E730000}"/>
    <cellStyle name="Vírgula 3 2 2 5 3 3" xfId="8363" xr:uid="{00000000-0005-0000-0000-00009F730000}"/>
    <cellStyle name="Vírgula 3 2 2 5 3 3 2" xfId="12293" xr:uid="{00000000-0005-0000-0000-0000A0730000}"/>
    <cellStyle name="Vírgula 3 2 2 5 3 3 2 2" xfId="34682" xr:uid="{00000000-0005-0000-0000-0000A1730000}"/>
    <cellStyle name="Vírgula 3 2 2 5 3 3 2 3" xfId="29180" xr:uid="{00000000-0005-0000-0000-0000A2730000}"/>
    <cellStyle name="Vírgula 3 2 2 5 3 3 2 4" xfId="42374" xr:uid="{00000000-0005-0000-0000-0000A3730000}"/>
    <cellStyle name="Vírgula 3 2 2 5 3 3 2 5" xfId="53161" xr:uid="{00000000-0005-0000-0000-0000A4730000}"/>
    <cellStyle name="Vírgula 3 2 2 5 3 3 3" xfId="16429" xr:uid="{00000000-0005-0000-0000-0000A5730000}"/>
    <cellStyle name="Vírgula 3 2 2 5 3 3 3 2" xfId="31931" xr:uid="{00000000-0005-0000-0000-0000A6730000}"/>
    <cellStyle name="Vírgula 3 2 2 5 3 3 4" xfId="19286" xr:uid="{00000000-0005-0000-0000-0000A7730000}"/>
    <cellStyle name="Vírgula 3 2 2 5 3 3 5" xfId="26429" xr:uid="{00000000-0005-0000-0000-0000A8730000}"/>
    <cellStyle name="Vírgula 3 2 2 5 3 3 6" xfId="38752" xr:uid="{00000000-0005-0000-0000-0000A9730000}"/>
    <cellStyle name="Vírgula 3 2 2 5 3 3 7" xfId="49263" xr:uid="{00000000-0005-0000-0000-0000AA730000}"/>
    <cellStyle name="Vírgula 3 2 2 5 3 4" xfId="6149" xr:uid="{00000000-0005-0000-0000-0000AB730000}"/>
    <cellStyle name="Vírgula 3 2 2 5 3 4 2" xfId="11812" xr:uid="{00000000-0005-0000-0000-0000AC730000}"/>
    <cellStyle name="Vírgula 3 2 2 5 3 4 2 2" xfId="33641" xr:uid="{00000000-0005-0000-0000-0000AD730000}"/>
    <cellStyle name="Vírgula 3 2 2 5 3 4 2 3" xfId="41333" xr:uid="{00000000-0005-0000-0000-0000AE730000}"/>
    <cellStyle name="Vírgula 3 2 2 5 3 4 2 4" xfId="52794" xr:uid="{00000000-0005-0000-0000-0000AF730000}"/>
    <cellStyle name="Vírgula 3 2 2 5 3 4 3" xfId="28139" xr:uid="{00000000-0005-0000-0000-0000B0730000}"/>
    <cellStyle name="Vírgula 3 2 2 5 3 4 4" xfId="37462" xr:uid="{00000000-0005-0000-0000-0000B1730000}"/>
    <cellStyle name="Vírgula 3 2 2 5 3 4 5" xfId="51277" xr:uid="{00000000-0005-0000-0000-0000B2730000}"/>
    <cellStyle name="Vírgula 3 2 2 5 3 5" xfId="11068" xr:uid="{00000000-0005-0000-0000-0000B3730000}"/>
    <cellStyle name="Vírgula 3 2 2 5 3 5 2" xfId="30890" xr:uid="{00000000-0005-0000-0000-0000B4730000}"/>
    <cellStyle name="Vírgula 3 2 2 5 3 5 3" xfId="40576" xr:uid="{00000000-0005-0000-0000-0000B5730000}"/>
    <cellStyle name="Vírgula 3 2 2 5 3 5 4" xfId="52047" xr:uid="{00000000-0005-0000-0000-0000B6730000}"/>
    <cellStyle name="Vírgula 3 2 2 5 3 6" xfId="14283" xr:uid="{00000000-0005-0000-0000-0000B7730000}"/>
    <cellStyle name="Vírgula 3 2 2 5 3 6 2" xfId="44657" xr:uid="{00000000-0005-0000-0000-0000B8730000}"/>
    <cellStyle name="Vírgula 3 2 2 5 3 7" xfId="15302" xr:uid="{00000000-0005-0000-0000-0000B9730000}"/>
    <cellStyle name="Vírgula 3 2 2 5 3 8" xfId="21218" xr:uid="{00000000-0005-0000-0000-0000BA730000}"/>
    <cellStyle name="Vírgula 3 2 2 5 3 9" xfId="23232" xr:uid="{00000000-0005-0000-0000-0000BB730000}"/>
    <cellStyle name="Vírgula 3 2 2 5 4" xfId="980" xr:uid="{00000000-0005-0000-0000-0000BC730000}"/>
    <cellStyle name="Vírgula 3 2 2 5 4 10" xfId="46536" xr:uid="{00000000-0005-0000-0000-0000BD730000}"/>
    <cellStyle name="Vírgula 3 2 2 5 4 11" xfId="54468" xr:uid="{00000000-0005-0000-0000-0000BE730000}"/>
    <cellStyle name="Vírgula 3 2 2 5 4 12" xfId="3707" xr:uid="{00000000-0005-0000-0000-0000BF730000}"/>
    <cellStyle name="Vírgula 3 2 2 5 4 2" xfId="7907" xr:uid="{00000000-0005-0000-0000-0000C0730000}"/>
    <cellStyle name="Vírgula 3 2 2 5 4 2 2" xfId="9973" xr:uid="{00000000-0005-0000-0000-0000C1730000}"/>
    <cellStyle name="Vírgula 3 2 2 5 4 2 2 2" xfId="34684" xr:uid="{00000000-0005-0000-0000-0000C2730000}"/>
    <cellStyle name="Vírgula 3 2 2 5 4 2 3" xfId="12445" xr:uid="{00000000-0005-0000-0000-0000C3730000}"/>
    <cellStyle name="Vírgula 3 2 2 5 4 2 4" xfId="19700" xr:uid="{00000000-0005-0000-0000-0000C4730000}"/>
    <cellStyle name="Vírgula 3 2 2 5 4 2 5" xfId="29182" xr:uid="{00000000-0005-0000-0000-0000C5730000}"/>
    <cellStyle name="Vírgula 3 2 2 5 4 2 6" xfId="42376" xr:uid="{00000000-0005-0000-0000-0000C6730000}"/>
    <cellStyle name="Vírgula 3 2 2 5 4 2 7" xfId="48807" xr:uid="{00000000-0005-0000-0000-0000C7730000}"/>
    <cellStyle name="Vírgula 3 2 2 5 4 3" xfId="5640" xr:uid="{00000000-0005-0000-0000-0000C8730000}"/>
    <cellStyle name="Vírgula 3 2 2 5 4 3 2" xfId="9523" xr:uid="{00000000-0005-0000-0000-0000C9730000}"/>
    <cellStyle name="Vírgula 3 2 2 5 4 3 3" xfId="31933" xr:uid="{00000000-0005-0000-0000-0000CA730000}"/>
    <cellStyle name="Vírgula 3 2 2 5 4 3 4" xfId="44201" xr:uid="{00000000-0005-0000-0000-0000CB730000}"/>
    <cellStyle name="Vírgula 3 2 2 5 4 4" xfId="13827" xr:uid="{00000000-0005-0000-0000-0000CC730000}"/>
    <cellStyle name="Vírgula 3 2 2 5 4 5" xfId="15304" xr:uid="{00000000-0005-0000-0000-0000CD730000}"/>
    <cellStyle name="Vírgula 3 2 2 5 4 6" xfId="21220" xr:uid="{00000000-0005-0000-0000-0000CE730000}"/>
    <cellStyle name="Vírgula 3 2 2 5 4 7" xfId="23234" xr:uid="{00000000-0005-0000-0000-0000CF730000}"/>
    <cellStyle name="Vírgula 3 2 2 5 4 8" xfId="26431" xr:uid="{00000000-0005-0000-0000-0000D0730000}"/>
    <cellStyle name="Vírgula 3 2 2 5 4 9" xfId="38754" xr:uid="{00000000-0005-0000-0000-0000D1730000}"/>
    <cellStyle name="Vírgula 3 2 2 5 5" xfId="1928" xr:uid="{00000000-0005-0000-0000-0000D2730000}"/>
    <cellStyle name="Vírgula 3 2 2 5 5 10" xfId="47479" xr:uid="{00000000-0005-0000-0000-0000D3730000}"/>
    <cellStyle name="Vírgula 3 2 2 5 5 11" xfId="55405" xr:uid="{00000000-0005-0000-0000-0000D4730000}"/>
    <cellStyle name="Vírgula 3 2 2 5 5 12" xfId="3708" xr:uid="{00000000-0005-0000-0000-0000D5730000}"/>
    <cellStyle name="Vírgula 3 2 2 5 5 2" xfId="8778" xr:uid="{00000000-0005-0000-0000-0000D6730000}"/>
    <cellStyle name="Vírgula 3 2 2 5 5 2 2" xfId="17320" xr:uid="{00000000-0005-0000-0000-0000D7730000}"/>
    <cellStyle name="Vírgula 3 2 2 5 5 2 2 2" xfId="34685" xr:uid="{00000000-0005-0000-0000-0000D8730000}"/>
    <cellStyle name="Vírgula 3 2 2 5 5 2 3" xfId="29183" xr:uid="{00000000-0005-0000-0000-0000D9730000}"/>
    <cellStyle name="Vírgula 3 2 2 5 5 2 4" xfId="42377" xr:uid="{00000000-0005-0000-0000-0000DA730000}"/>
    <cellStyle name="Vírgula 3 2 2 5 5 2 5" xfId="49678" xr:uid="{00000000-0005-0000-0000-0000DB730000}"/>
    <cellStyle name="Vírgula 3 2 2 5 5 3" xfId="6579" xr:uid="{00000000-0005-0000-0000-0000DC730000}"/>
    <cellStyle name="Vírgula 3 2 2 5 5 3 2" xfId="31934" xr:uid="{00000000-0005-0000-0000-0000DD730000}"/>
    <cellStyle name="Vírgula 3 2 2 5 5 3 3" xfId="45072" xr:uid="{00000000-0005-0000-0000-0000DE730000}"/>
    <cellStyle name="Vírgula 3 2 2 5 5 4" xfId="15305" xr:uid="{00000000-0005-0000-0000-0000DF730000}"/>
    <cellStyle name="Vírgula 3 2 2 5 5 5" xfId="18830" xr:uid="{00000000-0005-0000-0000-0000E0730000}"/>
    <cellStyle name="Vírgula 3 2 2 5 5 6" xfId="21221" xr:uid="{00000000-0005-0000-0000-0000E1730000}"/>
    <cellStyle name="Vírgula 3 2 2 5 5 7" xfId="23235" xr:uid="{00000000-0005-0000-0000-0000E2730000}"/>
    <cellStyle name="Vírgula 3 2 2 5 5 8" xfId="26432" xr:uid="{00000000-0005-0000-0000-0000E3730000}"/>
    <cellStyle name="Vírgula 3 2 2 5 5 9" xfId="38755" xr:uid="{00000000-0005-0000-0000-0000E4730000}"/>
    <cellStyle name="Vírgula 3 2 2 5 6" xfId="7279" xr:uid="{00000000-0005-0000-0000-0000E5730000}"/>
    <cellStyle name="Vírgula 3 2 2 5 6 2" xfId="12292" xr:uid="{00000000-0005-0000-0000-0000E6730000}"/>
    <cellStyle name="Vírgula 3 2 2 5 6 2 2" xfId="34679" xr:uid="{00000000-0005-0000-0000-0000E7730000}"/>
    <cellStyle name="Vírgula 3 2 2 5 6 2 3" xfId="29177" xr:uid="{00000000-0005-0000-0000-0000E8730000}"/>
    <cellStyle name="Vírgula 3 2 2 5 6 2 4" xfId="42371" xr:uid="{00000000-0005-0000-0000-0000E9730000}"/>
    <cellStyle name="Vírgula 3 2 2 5 6 2 5" xfId="53160" xr:uid="{00000000-0005-0000-0000-0000EA730000}"/>
    <cellStyle name="Vírgula 3 2 2 5 6 3" xfId="16474" xr:uid="{00000000-0005-0000-0000-0000EB730000}"/>
    <cellStyle name="Vírgula 3 2 2 5 6 3 2" xfId="31928" xr:uid="{00000000-0005-0000-0000-0000EC730000}"/>
    <cellStyle name="Vírgula 3 2 2 5 6 4" xfId="26426" xr:uid="{00000000-0005-0000-0000-0000ED730000}"/>
    <cellStyle name="Vírgula 3 2 2 5 6 5" xfId="38749" xr:uid="{00000000-0005-0000-0000-0000EE730000}"/>
    <cellStyle name="Vírgula 3 2 2 5 6 6" xfId="48179" xr:uid="{00000000-0005-0000-0000-0000EF730000}"/>
    <cellStyle name="Vírgula 3 2 2 5 7" xfId="4956" xr:uid="{00000000-0005-0000-0000-0000F0730000}"/>
    <cellStyle name="Vírgula 3 2 2 5 7 2" xfId="11356" xr:uid="{00000000-0005-0000-0000-0000F1730000}"/>
    <cellStyle name="Vírgula 3 2 2 5 7 2 2" xfId="33185" xr:uid="{00000000-0005-0000-0000-0000F2730000}"/>
    <cellStyle name="Vírgula 3 2 2 5 7 2 3" xfId="40877" xr:uid="{00000000-0005-0000-0000-0000F3730000}"/>
    <cellStyle name="Vírgula 3 2 2 5 7 2 4" xfId="52338" xr:uid="{00000000-0005-0000-0000-0000F4730000}"/>
    <cellStyle name="Vírgula 3 2 2 5 7 3" xfId="27683" xr:uid="{00000000-0005-0000-0000-0000F5730000}"/>
    <cellStyle name="Vírgula 3 2 2 5 7 4" xfId="37006" xr:uid="{00000000-0005-0000-0000-0000F6730000}"/>
    <cellStyle name="Vírgula 3 2 2 5 7 5" xfId="50885" xr:uid="{00000000-0005-0000-0000-0000F7730000}"/>
    <cellStyle name="Vírgula 3 2 2 5 8" xfId="10709" xr:uid="{00000000-0005-0000-0000-0000F8730000}"/>
    <cellStyle name="Vírgula 3 2 2 5 8 2" xfId="30434" xr:uid="{00000000-0005-0000-0000-0000F9730000}"/>
    <cellStyle name="Vírgula 3 2 2 5 8 3" xfId="40120" xr:uid="{00000000-0005-0000-0000-0000FA730000}"/>
    <cellStyle name="Vírgula 3 2 2 5 8 4" xfId="51591" xr:uid="{00000000-0005-0000-0000-0000FB730000}"/>
    <cellStyle name="Vírgula 3 2 2 5 9" xfId="13542" xr:uid="{00000000-0005-0000-0000-0000FC730000}"/>
    <cellStyle name="Vírgula 3 2 2 5 9 2" xfId="43571" xr:uid="{00000000-0005-0000-0000-0000FD730000}"/>
    <cellStyle name="Vírgula 3 2 2 6" xfId="367" xr:uid="{00000000-0005-0000-0000-0000FE730000}"/>
    <cellStyle name="Vírgula 3 2 2 6 10" xfId="23236" xr:uid="{00000000-0005-0000-0000-0000FF730000}"/>
    <cellStyle name="Vírgula 3 2 2 6 11" xfId="24368" xr:uid="{00000000-0005-0000-0000-000000740000}"/>
    <cellStyle name="Vírgula 3 2 2 6 12" xfId="35945" xr:uid="{00000000-0005-0000-0000-000001740000}"/>
    <cellStyle name="Vírgula 3 2 2 6 13" xfId="45923" xr:uid="{00000000-0005-0000-0000-000002740000}"/>
    <cellStyle name="Vírgula 3 2 2 6 14" xfId="53855" xr:uid="{00000000-0005-0000-0000-000003740000}"/>
    <cellStyle name="Vírgula 3 2 2 6 15" xfId="3709" xr:uid="{00000000-0005-0000-0000-000004740000}"/>
    <cellStyle name="Vírgula 3 2 2 6 2" xfId="809" xr:uid="{00000000-0005-0000-0000-000005740000}"/>
    <cellStyle name="Vírgula 3 2 2 6 2 10" xfId="46365" xr:uid="{00000000-0005-0000-0000-000006740000}"/>
    <cellStyle name="Vírgula 3 2 2 6 2 11" xfId="54297" xr:uid="{00000000-0005-0000-0000-000007740000}"/>
    <cellStyle name="Vírgula 3 2 2 6 2 12" xfId="3710" xr:uid="{00000000-0005-0000-0000-000008740000}"/>
    <cellStyle name="Vírgula 3 2 2 6 2 2" xfId="7736" xr:uid="{00000000-0005-0000-0000-000009740000}"/>
    <cellStyle name="Vírgula 3 2 2 6 2 2 2" xfId="10856" xr:uid="{00000000-0005-0000-0000-00000A740000}"/>
    <cellStyle name="Vírgula 3 2 2 6 2 2 2 2" xfId="34687" xr:uid="{00000000-0005-0000-0000-00000B740000}"/>
    <cellStyle name="Vírgula 3 2 2 6 2 2 3" xfId="16500" xr:uid="{00000000-0005-0000-0000-00000C740000}"/>
    <cellStyle name="Vírgula 3 2 2 6 2 2 4" xfId="19529" xr:uid="{00000000-0005-0000-0000-00000D740000}"/>
    <cellStyle name="Vírgula 3 2 2 6 2 2 5" xfId="29185" xr:uid="{00000000-0005-0000-0000-00000E740000}"/>
    <cellStyle name="Vírgula 3 2 2 6 2 2 6" xfId="42379" xr:uid="{00000000-0005-0000-0000-00000F740000}"/>
    <cellStyle name="Vírgula 3 2 2 6 2 2 7" xfId="48636" xr:uid="{00000000-0005-0000-0000-000010740000}"/>
    <cellStyle name="Vírgula 3 2 2 6 2 3" xfId="5469" xr:uid="{00000000-0005-0000-0000-000011740000}"/>
    <cellStyle name="Vírgula 3 2 2 6 2 3 2" xfId="13075" xr:uid="{00000000-0005-0000-0000-000012740000}"/>
    <cellStyle name="Vírgula 3 2 2 6 2 3 3" xfId="31936" xr:uid="{00000000-0005-0000-0000-000013740000}"/>
    <cellStyle name="Vírgula 3 2 2 6 2 3 4" xfId="44030" xr:uid="{00000000-0005-0000-0000-000014740000}"/>
    <cellStyle name="Vírgula 3 2 2 6 2 4" xfId="13656" xr:uid="{00000000-0005-0000-0000-000015740000}"/>
    <cellStyle name="Vírgula 3 2 2 6 2 5" xfId="15307" xr:uid="{00000000-0005-0000-0000-000016740000}"/>
    <cellStyle name="Vírgula 3 2 2 6 2 6" xfId="21223" xr:uid="{00000000-0005-0000-0000-000017740000}"/>
    <cellStyle name="Vírgula 3 2 2 6 2 7" xfId="23237" xr:uid="{00000000-0005-0000-0000-000018740000}"/>
    <cellStyle name="Vírgula 3 2 2 6 2 8" xfId="26434" xr:uid="{00000000-0005-0000-0000-000019740000}"/>
    <cellStyle name="Vírgula 3 2 2 6 2 9" xfId="38757" xr:uid="{00000000-0005-0000-0000-00001A740000}"/>
    <cellStyle name="Vírgula 3 2 2 6 3" xfId="1757" xr:uid="{00000000-0005-0000-0000-00001B740000}"/>
    <cellStyle name="Vírgula 3 2 2 6 3 10" xfId="47308" xr:uid="{00000000-0005-0000-0000-00001C740000}"/>
    <cellStyle name="Vírgula 3 2 2 6 3 11" xfId="55234" xr:uid="{00000000-0005-0000-0000-00001D740000}"/>
    <cellStyle name="Vírgula 3 2 2 6 3 12" xfId="3711" xr:uid="{00000000-0005-0000-0000-00001E740000}"/>
    <cellStyle name="Vírgula 3 2 2 6 3 2" xfId="8607" xr:uid="{00000000-0005-0000-0000-00001F740000}"/>
    <cellStyle name="Vírgula 3 2 2 6 3 2 2" xfId="17321" xr:uid="{00000000-0005-0000-0000-000020740000}"/>
    <cellStyle name="Vírgula 3 2 2 6 3 2 2 2" xfId="34688" xr:uid="{00000000-0005-0000-0000-000021740000}"/>
    <cellStyle name="Vírgula 3 2 2 6 3 2 3" xfId="29186" xr:uid="{00000000-0005-0000-0000-000022740000}"/>
    <cellStyle name="Vírgula 3 2 2 6 3 2 4" xfId="42380" xr:uid="{00000000-0005-0000-0000-000023740000}"/>
    <cellStyle name="Vírgula 3 2 2 6 3 2 5" xfId="49507" xr:uid="{00000000-0005-0000-0000-000024740000}"/>
    <cellStyle name="Vírgula 3 2 2 6 3 3" xfId="6408" xr:uid="{00000000-0005-0000-0000-000025740000}"/>
    <cellStyle name="Vírgula 3 2 2 6 3 3 2" xfId="31937" xr:uid="{00000000-0005-0000-0000-000026740000}"/>
    <cellStyle name="Vírgula 3 2 2 6 3 3 3" xfId="44901" xr:uid="{00000000-0005-0000-0000-000027740000}"/>
    <cellStyle name="Vírgula 3 2 2 6 3 4" xfId="15308" xr:uid="{00000000-0005-0000-0000-000028740000}"/>
    <cellStyle name="Vírgula 3 2 2 6 3 5" xfId="18659" xr:uid="{00000000-0005-0000-0000-000029740000}"/>
    <cellStyle name="Vírgula 3 2 2 6 3 6" xfId="21224" xr:uid="{00000000-0005-0000-0000-00002A740000}"/>
    <cellStyle name="Vírgula 3 2 2 6 3 7" xfId="23238" xr:uid="{00000000-0005-0000-0000-00002B740000}"/>
    <cellStyle name="Vírgula 3 2 2 6 3 8" xfId="26435" xr:uid="{00000000-0005-0000-0000-00002C740000}"/>
    <cellStyle name="Vírgula 3 2 2 6 3 9" xfId="38758" xr:uid="{00000000-0005-0000-0000-00002D740000}"/>
    <cellStyle name="Vírgula 3 2 2 6 4" xfId="7337" xr:uid="{00000000-0005-0000-0000-00002E740000}"/>
    <cellStyle name="Vírgula 3 2 2 6 4 2" xfId="12294" xr:uid="{00000000-0005-0000-0000-00002F740000}"/>
    <cellStyle name="Vírgula 3 2 2 6 4 2 2" xfId="34686" xr:uid="{00000000-0005-0000-0000-000030740000}"/>
    <cellStyle name="Vírgula 3 2 2 6 4 2 3" xfId="29184" xr:uid="{00000000-0005-0000-0000-000031740000}"/>
    <cellStyle name="Vírgula 3 2 2 6 4 2 4" xfId="42378" xr:uid="{00000000-0005-0000-0000-000032740000}"/>
    <cellStyle name="Vírgula 3 2 2 6 4 2 5" xfId="53162" xr:uid="{00000000-0005-0000-0000-000033740000}"/>
    <cellStyle name="Vírgula 3 2 2 6 4 3" xfId="12885" xr:uid="{00000000-0005-0000-0000-000034740000}"/>
    <cellStyle name="Vírgula 3 2 2 6 4 3 2" xfId="31935" xr:uid="{00000000-0005-0000-0000-000035740000}"/>
    <cellStyle name="Vírgula 3 2 2 6 4 4" xfId="26433" xr:uid="{00000000-0005-0000-0000-000036740000}"/>
    <cellStyle name="Vírgula 3 2 2 6 4 5" xfId="38756" xr:uid="{00000000-0005-0000-0000-000037740000}"/>
    <cellStyle name="Vírgula 3 2 2 6 4 6" xfId="48237" xr:uid="{00000000-0005-0000-0000-000038740000}"/>
    <cellStyle name="Vírgula 3 2 2 6 5" xfId="5027" xr:uid="{00000000-0005-0000-0000-000039740000}"/>
    <cellStyle name="Vírgula 3 2 2 6 5 2" xfId="11185" xr:uid="{00000000-0005-0000-0000-00003A740000}"/>
    <cellStyle name="Vírgula 3 2 2 6 5 2 2" xfId="33014" xr:uid="{00000000-0005-0000-0000-00003B740000}"/>
    <cellStyle name="Vírgula 3 2 2 6 5 2 3" xfId="40706" xr:uid="{00000000-0005-0000-0000-00003C740000}"/>
    <cellStyle name="Vírgula 3 2 2 6 5 2 4" xfId="52167" xr:uid="{00000000-0005-0000-0000-00003D740000}"/>
    <cellStyle name="Vírgula 3 2 2 6 5 3" xfId="27512" xr:uid="{00000000-0005-0000-0000-00003E740000}"/>
    <cellStyle name="Vírgula 3 2 2 6 5 4" xfId="36835" xr:uid="{00000000-0005-0000-0000-00003F740000}"/>
    <cellStyle name="Vírgula 3 2 2 6 5 5" xfId="50454" xr:uid="{00000000-0005-0000-0000-000040740000}"/>
    <cellStyle name="Vírgula 3 2 2 6 6" xfId="9450" xr:uid="{00000000-0005-0000-0000-000041740000}"/>
    <cellStyle name="Vírgula 3 2 2 6 6 2" xfId="30263" xr:uid="{00000000-0005-0000-0000-000042740000}"/>
    <cellStyle name="Vírgula 3 2 2 6 6 3" xfId="39949" xr:uid="{00000000-0005-0000-0000-000043740000}"/>
    <cellStyle name="Vírgula 3 2 2 6 6 4" xfId="51098" xr:uid="{00000000-0005-0000-0000-000044740000}"/>
    <cellStyle name="Vírgula 3 2 2 6 7" xfId="13378" xr:uid="{00000000-0005-0000-0000-000045740000}"/>
    <cellStyle name="Vírgula 3 2 2 6 7 2" xfId="43631" xr:uid="{00000000-0005-0000-0000-000046740000}"/>
    <cellStyle name="Vírgula 3 2 2 6 8" xfId="15306" xr:uid="{00000000-0005-0000-0000-000047740000}"/>
    <cellStyle name="Vírgula 3 2 2 6 9" xfId="21222" xr:uid="{00000000-0005-0000-0000-000048740000}"/>
    <cellStyle name="Vírgula 3 2 2 7" xfId="1042" xr:uid="{00000000-0005-0000-0000-000049740000}"/>
    <cellStyle name="Vírgula 3 2 2 7 10" xfId="24644" xr:uid="{00000000-0005-0000-0000-00004A740000}"/>
    <cellStyle name="Vírgula 3 2 2 7 11" xfId="36209" xr:uid="{00000000-0005-0000-0000-00004B740000}"/>
    <cellStyle name="Vírgula 3 2 2 7 12" xfId="46598" xr:uid="{00000000-0005-0000-0000-00004C740000}"/>
    <cellStyle name="Vírgula 3 2 2 7 13" xfId="54530" xr:uid="{00000000-0005-0000-0000-00004D740000}"/>
    <cellStyle name="Vírgula 3 2 2 7 14" xfId="3712" xr:uid="{00000000-0005-0000-0000-00004E740000}"/>
    <cellStyle name="Vírgula 3 2 2 7 2" xfId="1985" xr:uid="{00000000-0005-0000-0000-00004F740000}"/>
    <cellStyle name="Vírgula 3 2 2 7 2 10" xfId="47536" xr:uid="{00000000-0005-0000-0000-000050740000}"/>
    <cellStyle name="Vírgula 3 2 2 7 2 11" xfId="55462" xr:uid="{00000000-0005-0000-0000-000051740000}"/>
    <cellStyle name="Vírgula 3 2 2 7 2 12" xfId="3713" xr:uid="{00000000-0005-0000-0000-000052740000}"/>
    <cellStyle name="Vírgula 3 2 2 7 2 2" xfId="8835" xr:uid="{00000000-0005-0000-0000-000053740000}"/>
    <cellStyle name="Vírgula 3 2 2 7 2 2 2" xfId="17322" xr:uid="{00000000-0005-0000-0000-000054740000}"/>
    <cellStyle name="Vírgula 3 2 2 7 2 2 2 2" xfId="34690" xr:uid="{00000000-0005-0000-0000-000055740000}"/>
    <cellStyle name="Vírgula 3 2 2 7 2 2 3" xfId="19757" xr:uid="{00000000-0005-0000-0000-000056740000}"/>
    <cellStyle name="Vírgula 3 2 2 7 2 2 4" xfId="29188" xr:uid="{00000000-0005-0000-0000-000057740000}"/>
    <cellStyle name="Vírgula 3 2 2 7 2 2 5" xfId="42382" xr:uid="{00000000-0005-0000-0000-000058740000}"/>
    <cellStyle name="Vírgula 3 2 2 7 2 2 6" xfId="49735" xr:uid="{00000000-0005-0000-0000-000059740000}"/>
    <cellStyle name="Vírgula 3 2 2 7 2 3" xfId="6636" xr:uid="{00000000-0005-0000-0000-00005A740000}"/>
    <cellStyle name="Vírgula 3 2 2 7 2 3 2" xfId="12948" xr:uid="{00000000-0005-0000-0000-00005B740000}"/>
    <cellStyle name="Vírgula 3 2 2 7 2 3 3" xfId="31939" xr:uid="{00000000-0005-0000-0000-00005C740000}"/>
    <cellStyle name="Vírgula 3 2 2 7 2 3 4" xfId="45129" xr:uid="{00000000-0005-0000-0000-00005D740000}"/>
    <cellStyle name="Vírgula 3 2 2 7 2 4" xfId="15310" xr:uid="{00000000-0005-0000-0000-00005E740000}"/>
    <cellStyle name="Vírgula 3 2 2 7 2 5" xfId="18072" xr:uid="{00000000-0005-0000-0000-00005F740000}"/>
    <cellStyle name="Vírgula 3 2 2 7 2 6" xfId="21226" xr:uid="{00000000-0005-0000-0000-000060740000}"/>
    <cellStyle name="Vírgula 3 2 2 7 2 7" xfId="23240" xr:uid="{00000000-0005-0000-0000-000061740000}"/>
    <cellStyle name="Vírgula 3 2 2 7 2 8" xfId="26437" xr:uid="{00000000-0005-0000-0000-000062740000}"/>
    <cellStyle name="Vírgula 3 2 2 7 2 9" xfId="38760" xr:uid="{00000000-0005-0000-0000-000063740000}"/>
    <cellStyle name="Vírgula 3 2 2 7 3" xfId="7964" xr:uid="{00000000-0005-0000-0000-000064740000}"/>
    <cellStyle name="Vírgula 3 2 2 7 3 2" xfId="12295" xr:uid="{00000000-0005-0000-0000-000065740000}"/>
    <cellStyle name="Vírgula 3 2 2 7 3 2 2" xfId="34689" xr:uid="{00000000-0005-0000-0000-000066740000}"/>
    <cellStyle name="Vírgula 3 2 2 7 3 2 3" xfId="29187" xr:uid="{00000000-0005-0000-0000-000067740000}"/>
    <cellStyle name="Vírgula 3 2 2 7 3 2 4" xfId="42381" xr:uid="{00000000-0005-0000-0000-000068740000}"/>
    <cellStyle name="Vírgula 3 2 2 7 3 2 5" xfId="53163" xr:uid="{00000000-0005-0000-0000-000069740000}"/>
    <cellStyle name="Vírgula 3 2 2 7 3 3" xfId="12771" xr:uid="{00000000-0005-0000-0000-00006A740000}"/>
    <cellStyle name="Vírgula 3 2 2 7 3 3 2" xfId="31938" xr:uid="{00000000-0005-0000-0000-00006B740000}"/>
    <cellStyle name="Vírgula 3 2 2 7 3 4" xfId="18887" xr:uid="{00000000-0005-0000-0000-00006C740000}"/>
    <cellStyle name="Vírgula 3 2 2 7 3 5" xfId="26436" xr:uid="{00000000-0005-0000-0000-00006D740000}"/>
    <cellStyle name="Vírgula 3 2 2 7 3 6" xfId="38759" xr:uid="{00000000-0005-0000-0000-00006E740000}"/>
    <cellStyle name="Vírgula 3 2 2 7 3 7" xfId="48864" xr:uid="{00000000-0005-0000-0000-00006F740000}"/>
    <cellStyle name="Vírgula 3 2 2 7 4" xfId="5702" xr:uid="{00000000-0005-0000-0000-000070740000}"/>
    <cellStyle name="Vírgula 3 2 2 7 4 2" xfId="11413" xr:uid="{00000000-0005-0000-0000-000071740000}"/>
    <cellStyle name="Vírgula 3 2 2 7 4 2 2" xfId="33242" xr:uid="{00000000-0005-0000-0000-000072740000}"/>
    <cellStyle name="Vírgula 3 2 2 7 4 2 3" xfId="40934" xr:uid="{00000000-0005-0000-0000-000073740000}"/>
    <cellStyle name="Vírgula 3 2 2 7 4 2 4" xfId="52395" xr:uid="{00000000-0005-0000-0000-000074740000}"/>
    <cellStyle name="Vírgula 3 2 2 7 4 3" xfId="27740" xr:uid="{00000000-0005-0000-0000-000075740000}"/>
    <cellStyle name="Vírgula 3 2 2 7 4 4" xfId="37063" xr:uid="{00000000-0005-0000-0000-000076740000}"/>
    <cellStyle name="Vírgula 3 2 2 7 4 5" xfId="51119" xr:uid="{00000000-0005-0000-0000-000077740000}"/>
    <cellStyle name="Vírgula 3 2 2 7 5" xfId="10766" xr:uid="{00000000-0005-0000-0000-000078740000}"/>
    <cellStyle name="Vírgula 3 2 2 7 5 2" xfId="30491" xr:uid="{00000000-0005-0000-0000-000079740000}"/>
    <cellStyle name="Vírgula 3 2 2 7 5 3" xfId="40177" xr:uid="{00000000-0005-0000-0000-00007A740000}"/>
    <cellStyle name="Vírgula 3 2 2 7 5 4" xfId="51648" xr:uid="{00000000-0005-0000-0000-00007B740000}"/>
    <cellStyle name="Vírgula 3 2 2 7 6" xfId="13884" xr:uid="{00000000-0005-0000-0000-00007C740000}"/>
    <cellStyle name="Vírgula 3 2 2 7 6 2" xfId="44258" xr:uid="{00000000-0005-0000-0000-00007D740000}"/>
    <cellStyle name="Vírgula 3 2 2 7 7" xfId="15309" xr:uid="{00000000-0005-0000-0000-00007E740000}"/>
    <cellStyle name="Vírgula 3 2 2 7 8" xfId="21225" xr:uid="{00000000-0005-0000-0000-00007F740000}"/>
    <cellStyle name="Vírgula 3 2 2 7 9" xfId="23239" xr:uid="{00000000-0005-0000-0000-000080740000}"/>
    <cellStyle name="Vírgula 3 2 2 8" xfId="1282" xr:uid="{00000000-0005-0000-0000-000081740000}"/>
    <cellStyle name="Vírgula 3 2 2 8 10" xfId="24920" xr:uid="{00000000-0005-0000-0000-000082740000}"/>
    <cellStyle name="Vírgula 3 2 2 8 11" xfId="36485" xr:uid="{00000000-0005-0000-0000-000083740000}"/>
    <cellStyle name="Vírgula 3 2 2 8 12" xfId="46838" xr:uid="{00000000-0005-0000-0000-000084740000}"/>
    <cellStyle name="Vírgula 3 2 2 8 13" xfId="54770" xr:uid="{00000000-0005-0000-0000-000085740000}"/>
    <cellStyle name="Vírgula 3 2 2 8 14" xfId="3714" xr:uid="{00000000-0005-0000-0000-000086740000}"/>
    <cellStyle name="Vírgula 3 2 2 8 2" xfId="2213" xr:uid="{00000000-0005-0000-0000-000087740000}"/>
    <cellStyle name="Vírgula 3 2 2 8 2 10" xfId="47764" xr:uid="{00000000-0005-0000-0000-000088740000}"/>
    <cellStyle name="Vírgula 3 2 2 8 2 11" xfId="55690" xr:uid="{00000000-0005-0000-0000-000089740000}"/>
    <cellStyle name="Vírgula 3 2 2 8 2 12" xfId="3715" xr:uid="{00000000-0005-0000-0000-00008A740000}"/>
    <cellStyle name="Vírgula 3 2 2 8 2 2" xfId="9063" xr:uid="{00000000-0005-0000-0000-00008B740000}"/>
    <cellStyle name="Vírgula 3 2 2 8 2 2 2" xfId="17323" xr:uid="{00000000-0005-0000-0000-00008C740000}"/>
    <cellStyle name="Vírgula 3 2 2 8 2 2 2 2" xfId="34692" xr:uid="{00000000-0005-0000-0000-00008D740000}"/>
    <cellStyle name="Vírgula 3 2 2 8 2 2 3" xfId="19985" xr:uid="{00000000-0005-0000-0000-00008E740000}"/>
    <cellStyle name="Vírgula 3 2 2 8 2 2 4" xfId="29190" xr:uid="{00000000-0005-0000-0000-00008F740000}"/>
    <cellStyle name="Vírgula 3 2 2 8 2 2 5" xfId="42384" xr:uid="{00000000-0005-0000-0000-000090740000}"/>
    <cellStyle name="Vírgula 3 2 2 8 2 2 6" xfId="49963" xr:uid="{00000000-0005-0000-0000-000091740000}"/>
    <cellStyle name="Vírgula 3 2 2 8 2 3" xfId="6864" xr:uid="{00000000-0005-0000-0000-000092740000}"/>
    <cellStyle name="Vírgula 3 2 2 8 2 3 2" xfId="16448" xr:uid="{00000000-0005-0000-0000-000093740000}"/>
    <cellStyle name="Vírgula 3 2 2 8 2 3 3" xfId="31941" xr:uid="{00000000-0005-0000-0000-000094740000}"/>
    <cellStyle name="Vírgula 3 2 2 8 2 3 4" xfId="45357" xr:uid="{00000000-0005-0000-0000-000095740000}"/>
    <cellStyle name="Vírgula 3 2 2 8 2 4" xfId="15312" xr:uid="{00000000-0005-0000-0000-000096740000}"/>
    <cellStyle name="Vírgula 3 2 2 8 2 5" xfId="18243" xr:uid="{00000000-0005-0000-0000-000097740000}"/>
    <cellStyle name="Vírgula 3 2 2 8 2 6" xfId="21228" xr:uid="{00000000-0005-0000-0000-000098740000}"/>
    <cellStyle name="Vírgula 3 2 2 8 2 7" xfId="23242" xr:uid="{00000000-0005-0000-0000-000099740000}"/>
    <cellStyle name="Vírgula 3 2 2 8 2 8" xfId="26439" xr:uid="{00000000-0005-0000-0000-00009A740000}"/>
    <cellStyle name="Vírgula 3 2 2 8 2 9" xfId="38762" xr:uid="{00000000-0005-0000-0000-00009B740000}"/>
    <cellStyle name="Vírgula 3 2 2 8 3" xfId="8192" xr:uid="{00000000-0005-0000-0000-00009C740000}"/>
    <cellStyle name="Vírgula 3 2 2 8 3 2" xfId="12296" xr:uid="{00000000-0005-0000-0000-00009D740000}"/>
    <cellStyle name="Vírgula 3 2 2 8 3 2 2" xfId="34691" xr:uid="{00000000-0005-0000-0000-00009E740000}"/>
    <cellStyle name="Vírgula 3 2 2 8 3 2 3" xfId="29189" xr:uid="{00000000-0005-0000-0000-00009F740000}"/>
    <cellStyle name="Vírgula 3 2 2 8 3 2 4" xfId="42383" xr:uid="{00000000-0005-0000-0000-0000A0740000}"/>
    <cellStyle name="Vírgula 3 2 2 8 3 2 5" xfId="53164" xr:uid="{00000000-0005-0000-0000-0000A1740000}"/>
    <cellStyle name="Vírgula 3 2 2 8 3 3" xfId="10114" xr:uid="{00000000-0005-0000-0000-0000A2740000}"/>
    <cellStyle name="Vírgula 3 2 2 8 3 3 2" xfId="31940" xr:uid="{00000000-0005-0000-0000-0000A3740000}"/>
    <cellStyle name="Vírgula 3 2 2 8 3 4" xfId="19115" xr:uid="{00000000-0005-0000-0000-0000A4740000}"/>
    <cellStyle name="Vírgula 3 2 2 8 3 5" xfId="26438" xr:uid="{00000000-0005-0000-0000-0000A5740000}"/>
    <cellStyle name="Vírgula 3 2 2 8 3 6" xfId="38761" xr:uid="{00000000-0005-0000-0000-0000A6740000}"/>
    <cellStyle name="Vírgula 3 2 2 8 3 7" xfId="49092" xr:uid="{00000000-0005-0000-0000-0000A7740000}"/>
    <cellStyle name="Vírgula 3 2 2 8 4" xfId="5942" xr:uid="{00000000-0005-0000-0000-0000A8740000}"/>
    <cellStyle name="Vírgula 3 2 2 8 4 2" xfId="11641" xr:uid="{00000000-0005-0000-0000-0000A9740000}"/>
    <cellStyle name="Vírgula 3 2 2 8 4 2 2" xfId="33470" xr:uid="{00000000-0005-0000-0000-0000AA740000}"/>
    <cellStyle name="Vírgula 3 2 2 8 4 2 3" xfId="41162" xr:uid="{00000000-0005-0000-0000-0000AB740000}"/>
    <cellStyle name="Vírgula 3 2 2 8 4 2 4" xfId="52623" xr:uid="{00000000-0005-0000-0000-0000AC740000}"/>
    <cellStyle name="Vírgula 3 2 2 8 4 3" xfId="27968" xr:uid="{00000000-0005-0000-0000-0000AD740000}"/>
    <cellStyle name="Vírgula 3 2 2 8 4 4" xfId="37291" xr:uid="{00000000-0005-0000-0000-0000AE740000}"/>
    <cellStyle name="Vírgula 3 2 2 8 4 5" xfId="50185" xr:uid="{00000000-0005-0000-0000-0000AF740000}"/>
    <cellStyle name="Vírgula 3 2 2 8 5" xfId="10897" xr:uid="{00000000-0005-0000-0000-0000B0740000}"/>
    <cellStyle name="Vírgula 3 2 2 8 5 2" xfId="30719" xr:uid="{00000000-0005-0000-0000-0000B1740000}"/>
    <cellStyle name="Vírgula 3 2 2 8 5 3" xfId="40405" xr:uid="{00000000-0005-0000-0000-0000B2740000}"/>
    <cellStyle name="Vírgula 3 2 2 8 5 4" xfId="51876" xr:uid="{00000000-0005-0000-0000-0000B3740000}"/>
    <cellStyle name="Vírgula 3 2 2 8 6" xfId="14112" xr:uid="{00000000-0005-0000-0000-0000B4740000}"/>
    <cellStyle name="Vírgula 3 2 2 8 6 2" xfId="44486" xr:uid="{00000000-0005-0000-0000-0000B5740000}"/>
    <cellStyle name="Vírgula 3 2 2 8 7" xfId="15311" xr:uid="{00000000-0005-0000-0000-0000B6740000}"/>
    <cellStyle name="Vírgula 3 2 2 8 8" xfId="21227" xr:uid="{00000000-0005-0000-0000-0000B7740000}"/>
    <cellStyle name="Vírgula 3 2 2 8 9" xfId="23241" xr:uid="{00000000-0005-0000-0000-0000B8740000}"/>
    <cellStyle name="Vírgula 3 2 2 9" xfId="752" xr:uid="{00000000-0005-0000-0000-0000B9740000}"/>
    <cellStyle name="Vírgula 3 2 2 9 10" xfId="35883" xr:uid="{00000000-0005-0000-0000-0000BA740000}"/>
    <cellStyle name="Vírgula 3 2 2 9 11" xfId="46308" xr:uid="{00000000-0005-0000-0000-0000BB740000}"/>
    <cellStyle name="Vírgula 3 2 2 9 12" xfId="54240" xr:uid="{00000000-0005-0000-0000-0000BC740000}"/>
    <cellStyle name="Vírgula 3 2 2 9 13" xfId="3716" xr:uid="{00000000-0005-0000-0000-0000BD740000}"/>
    <cellStyle name="Vírgula 3 2 2 9 2" xfId="1700" xr:uid="{00000000-0005-0000-0000-0000BE740000}"/>
    <cellStyle name="Vírgula 3 2 2 9 2 10" xfId="47251" xr:uid="{00000000-0005-0000-0000-0000BF740000}"/>
    <cellStyle name="Vírgula 3 2 2 9 2 11" xfId="55177" xr:uid="{00000000-0005-0000-0000-0000C0740000}"/>
    <cellStyle name="Vírgula 3 2 2 9 2 12" xfId="3717" xr:uid="{00000000-0005-0000-0000-0000C1740000}"/>
    <cellStyle name="Vírgula 3 2 2 9 2 2" xfId="8550" xr:uid="{00000000-0005-0000-0000-0000C2740000}"/>
    <cellStyle name="Vírgula 3 2 2 9 2 2 2" xfId="17324" xr:uid="{00000000-0005-0000-0000-0000C3740000}"/>
    <cellStyle name="Vírgula 3 2 2 9 2 2 2 2" xfId="34694" xr:uid="{00000000-0005-0000-0000-0000C4740000}"/>
    <cellStyle name="Vírgula 3 2 2 9 2 2 3" xfId="19472" xr:uid="{00000000-0005-0000-0000-0000C5740000}"/>
    <cellStyle name="Vírgula 3 2 2 9 2 2 4" xfId="29192" xr:uid="{00000000-0005-0000-0000-0000C6740000}"/>
    <cellStyle name="Vírgula 3 2 2 9 2 2 5" xfId="42386" xr:uid="{00000000-0005-0000-0000-0000C7740000}"/>
    <cellStyle name="Vírgula 3 2 2 9 2 2 6" xfId="49450" xr:uid="{00000000-0005-0000-0000-0000C8740000}"/>
    <cellStyle name="Vírgula 3 2 2 9 2 3" xfId="6351" xr:uid="{00000000-0005-0000-0000-0000C9740000}"/>
    <cellStyle name="Vírgula 3 2 2 9 2 3 2" xfId="10022" xr:uid="{00000000-0005-0000-0000-0000CA740000}"/>
    <cellStyle name="Vírgula 3 2 2 9 2 3 3" xfId="31943" xr:uid="{00000000-0005-0000-0000-0000CB740000}"/>
    <cellStyle name="Vírgula 3 2 2 9 2 3 4" xfId="44844" xr:uid="{00000000-0005-0000-0000-0000CC740000}"/>
    <cellStyle name="Vírgula 3 2 2 9 2 4" xfId="15314" xr:uid="{00000000-0005-0000-0000-0000CD740000}"/>
    <cellStyle name="Vírgula 3 2 2 9 2 5" xfId="17955" xr:uid="{00000000-0005-0000-0000-0000CE740000}"/>
    <cellStyle name="Vírgula 3 2 2 9 2 6" xfId="21230" xr:uid="{00000000-0005-0000-0000-0000CF740000}"/>
    <cellStyle name="Vírgula 3 2 2 9 2 7" xfId="23244" xr:uid="{00000000-0005-0000-0000-0000D0740000}"/>
    <cellStyle name="Vírgula 3 2 2 9 2 8" xfId="26441" xr:uid="{00000000-0005-0000-0000-0000D1740000}"/>
    <cellStyle name="Vírgula 3 2 2 9 2 9" xfId="38764" xr:uid="{00000000-0005-0000-0000-0000D2740000}"/>
    <cellStyle name="Vírgula 3 2 2 9 3" xfId="7679" xr:uid="{00000000-0005-0000-0000-0000D3740000}"/>
    <cellStyle name="Vírgula 3 2 2 9 3 2" xfId="12297" xr:uid="{00000000-0005-0000-0000-0000D4740000}"/>
    <cellStyle name="Vírgula 3 2 2 9 3 2 2" xfId="34693" xr:uid="{00000000-0005-0000-0000-0000D5740000}"/>
    <cellStyle name="Vírgula 3 2 2 9 3 2 3" xfId="42385" xr:uid="{00000000-0005-0000-0000-0000D6740000}"/>
    <cellStyle name="Vírgula 3 2 2 9 3 2 4" xfId="53165" xr:uid="{00000000-0005-0000-0000-0000D7740000}"/>
    <cellStyle name="Vírgula 3 2 2 9 3 3" xfId="18602" xr:uid="{00000000-0005-0000-0000-0000D8740000}"/>
    <cellStyle name="Vírgula 3 2 2 9 3 4" xfId="29191" xr:uid="{00000000-0005-0000-0000-0000D9740000}"/>
    <cellStyle name="Vírgula 3 2 2 9 3 5" xfId="38763" xr:uid="{00000000-0005-0000-0000-0000DA740000}"/>
    <cellStyle name="Vírgula 3 2 2 9 3 6" xfId="48579" xr:uid="{00000000-0005-0000-0000-0000DB740000}"/>
    <cellStyle name="Vírgula 3 2 2 9 4" xfId="5412" xr:uid="{00000000-0005-0000-0000-0000DC740000}"/>
    <cellStyle name="Vírgula 3 2 2 9 4 2" xfId="10454" xr:uid="{00000000-0005-0000-0000-0000DD740000}"/>
    <cellStyle name="Vírgula 3 2 2 9 4 3" xfId="31942" xr:uid="{00000000-0005-0000-0000-0000DE740000}"/>
    <cellStyle name="Vírgula 3 2 2 9 4 4" xfId="39892" xr:uid="{00000000-0005-0000-0000-0000DF740000}"/>
    <cellStyle name="Vírgula 3 2 2 9 4 5" xfId="51282" xr:uid="{00000000-0005-0000-0000-0000E0740000}"/>
    <cellStyle name="Vírgula 3 2 2 9 5" xfId="13599" xr:uid="{00000000-0005-0000-0000-0000E1740000}"/>
    <cellStyle name="Vírgula 3 2 2 9 5 2" xfId="43973" xr:uid="{00000000-0005-0000-0000-0000E2740000}"/>
    <cellStyle name="Vírgula 3 2 2 9 6" xfId="15313" xr:uid="{00000000-0005-0000-0000-0000E3740000}"/>
    <cellStyle name="Vírgula 3 2 2 9 7" xfId="21229" xr:uid="{00000000-0005-0000-0000-0000E4740000}"/>
    <cellStyle name="Vírgula 3 2 2 9 8" xfId="23243" xr:uid="{00000000-0005-0000-0000-0000E5740000}"/>
    <cellStyle name="Vírgula 3 2 2 9 9" xfId="26440" xr:uid="{00000000-0005-0000-0000-0000E6740000}"/>
    <cellStyle name="Vírgula 3 2 20" xfId="23169" xr:uid="{00000000-0005-0000-0000-0000E7740000}"/>
    <cellStyle name="Vírgula 3 2 21" xfId="24245" xr:uid="{00000000-0005-0000-0000-0000E8740000}"/>
    <cellStyle name="Vírgula 3 2 22" xfId="35696" xr:uid="{00000000-0005-0000-0000-0000E9740000}"/>
    <cellStyle name="Vírgula 3 2 23" xfId="45586" xr:uid="{00000000-0005-0000-0000-0000EA740000}"/>
    <cellStyle name="Vírgula 3 2 24" xfId="53522" xr:uid="{00000000-0005-0000-0000-0000EB740000}"/>
    <cellStyle name="Vírgula 3 2 25" xfId="3642" xr:uid="{00000000-0005-0000-0000-0000EC740000}"/>
    <cellStyle name="Vírgula 3 2 3" xfId="105" xr:uid="{00000000-0005-0000-0000-0000ED740000}"/>
    <cellStyle name="Vírgula 3 2 3 10" xfId="1600" xr:uid="{00000000-0005-0000-0000-0000EE740000}"/>
    <cellStyle name="Vírgula 3 2 3 10 2" xfId="8450" xr:uid="{00000000-0005-0000-0000-0000EF740000}"/>
    <cellStyle name="Vírgula 3 2 3 10 2 2" xfId="34695" xr:uid="{00000000-0005-0000-0000-0000F0740000}"/>
    <cellStyle name="Vírgula 3 2 3 10 2 3" xfId="29193" xr:uid="{00000000-0005-0000-0000-0000F1740000}"/>
    <cellStyle name="Vírgula 3 2 3 10 2 4" xfId="42387" xr:uid="{00000000-0005-0000-0000-0000F2740000}"/>
    <cellStyle name="Vírgula 3 2 3 10 2 5" xfId="49350" xr:uid="{00000000-0005-0000-0000-0000F3740000}"/>
    <cellStyle name="Vírgula 3 2 3 10 3" xfId="10113" xr:uid="{00000000-0005-0000-0000-0000F4740000}"/>
    <cellStyle name="Vírgula 3 2 3 10 3 2" xfId="31944" xr:uid="{00000000-0005-0000-0000-0000F5740000}"/>
    <cellStyle name="Vírgula 3 2 3 10 3 3" xfId="44744" xr:uid="{00000000-0005-0000-0000-0000F6740000}"/>
    <cellStyle name="Vírgula 3 2 3 10 4" xfId="18502" xr:uid="{00000000-0005-0000-0000-0000F7740000}"/>
    <cellStyle name="Vírgula 3 2 3 10 5" xfId="26442" xr:uid="{00000000-0005-0000-0000-0000F8740000}"/>
    <cellStyle name="Vírgula 3 2 3 10 6" xfId="38765" xr:uid="{00000000-0005-0000-0000-0000F9740000}"/>
    <cellStyle name="Vírgula 3 2 3 10 7" xfId="47151" xr:uid="{00000000-0005-0000-0000-0000FA740000}"/>
    <cellStyle name="Vírgula 3 2 3 10 8" xfId="55077" xr:uid="{00000000-0005-0000-0000-0000FB740000}"/>
    <cellStyle name="Vírgula 3 2 3 10 9" xfId="6251" xr:uid="{00000000-0005-0000-0000-0000FC740000}"/>
    <cellStyle name="Vírgula 3 2 3 11" xfId="7122" xr:uid="{00000000-0005-0000-0000-0000FD740000}"/>
    <cellStyle name="Vírgula 3 2 3 11 2" xfId="11142" xr:uid="{00000000-0005-0000-0000-0000FE740000}"/>
    <cellStyle name="Vírgula 3 2 3 11 2 2" xfId="32971" xr:uid="{00000000-0005-0000-0000-0000FF740000}"/>
    <cellStyle name="Vírgula 3 2 3 11 2 3" xfId="40663" xr:uid="{00000000-0005-0000-0000-000000750000}"/>
    <cellStyle name="Vírgula 3 2 3 11 2 4" xfId="52124" xr:uid="{00000000-0005-0000-0000-000001750000}"/>
    <cellStyle name="Vírgula 3 2 3 11 3" xfId="27469" xr:uid="{00000000-0005-0000-0000-000002750000}"/>
    <cellStyle name="Vírgula 3 2 3 11 4" xfId="36792" xr:uid="{00000000-0005-0000-0000-000003750000}"/>
    <cellStyle name="Vírgula 3 2 3 11 5" xfId="48022" xr:uid="{00000000-0005-0000-0000-000004750000}"/>
    <cellStyle name="Vírgula 3 2 3 12" xfId="4769" xr:uid="{00000000-0005-0000-0000-000005750000}"/>
    <cellStyle name="Vírgula 3 2 3 12 2" xfId="9666" xr:uid="{00000000-0005-0000-0000-000006750000}"/>
    <cellStyle name="Vírgula 3 2 3 12 2 2" xfId="50320" xr:uid="{00000000-0005-0000-0000-000007750000}"/>
    <cellStyle name="Vírgula 3 2 3 12 3" xfId="30220" xr:uid="{00000000-0005-0000-0000-000008750000}"/>
    <cellStyle name="Vírgula 3 2 3 12 4" xfId="39792" xr:uid="{00000000-0005-0000-0000-000009750000}"/>
    <cellStyle name="Vírgula 3 2 3 12 5" xfId="50343" xr:uid="{00000000-0005-0000-0000-00000A750000}"/>
    <cellStyle name="Vírgula 3 2 3 13" xfId="9735" xr:uid="{00000000-0005-0000-0000-00000B750000}"/>
    <cellStyle name="Vírgula 3 2 3 13 2" xfId="43414" xr:uid="{00000000-0005-0000-0000-00000C750000}"/>
    <cellStyle name="Vírgula 3 2 3 13 3" xfId="51099" xr:uid="{00000000-0005-0000-0000-00000D750000}"/>
    <cellStyle name="Vírgula 3 2 3 14" xfId="15315" xr:uid="{00000000-0005-0000-0000-00000E750000}"/>
    <cellStyle name="Vírgula 3 2 3 15" xfId="21231" xr:uid="{00000000-0005-0000-0000-00000F750000}"/>
    <cellStyle name="Vírgula 3 2 3 16" xfId="23245" xr:uid="{00000000-0005-0000-0000-000010750000}"/>
    <cellStyle name="Vírgula 3 2 3 17" xfId="24318" xr:uid="{00000000-0005-0000-0000-000011750000}"/>
    <cellStyle name="Vírgula 3 2 3 18" xfId="35769" xr:uid="{00000000-0005-0000-0000-000012750000}"/>
    <cellStyle name="Vírgula 3 2 3 19" xfId="45662" xr:uid="{00000000-0005-0000-0000-000013750000}"/>
    <cellStyle name="Vírgula 3 2 3 2" xfId="244" xr:uid="{00000000-0005-0000-0000-000014750000}"/>
    <cellStyle name="Vírgula 3 2 3 2 10" xfId="15316" xr:uid="{00000000-0005-0000-0000-000015750000}"/>
    <cellStyle name="Vírgula 3 2 3 2 11" xfId="21232" xr:uid="{00000000-0005-0000-0000-000016750000}"/>
    <cellStyle name="Vírgula 3 2 3 2 12" xfId="23246" xr:uid="{00000000-0005-0000-0000-000017750000}"/>
    <cellStyle name="Vírgula 3 2 3 2 13" xfId="24526" xr:uid="{00000000-0005-0000-0000-000018750000}"/>
    <cellStyle name="Vírgula 3 2 3 2 14" xfId="35839" xr:uid="{00000000-0005-0000-0000-000019750000}"/>
    <cellStyle name="Vírgula 3 2 3 2 15" xfId="45801" xr:uid="{00000000-0005-0000-0000-00001A750000}"/>
    <cellStyle name="Vírgula 3 2 3 2 16" xfId="53734" xr:uid="{00000000-0005-0000-0000-00001B750000}"/>
    <cellStyle name="Vírgula 3 2 3 2 17" xfId="3719" xr:uid="{00000000-0005-0000-0000-00001C750000}"/>
    <cellStyle name="Vírgula 3 2 3 2 2" xfId="525" xr:uid="{00000000-0005-0000-0000-00001D750000}"/>
    <cellStyle name="Vírgula 3 2 3 2 2 10" xfId="23247" xr:uid="{00000000-0005-0000-0000-00001E750000}"/>
    <cellStyle name="Vírgula 3 2 3 2 2 11" xfId="24802" xr:uid="{00000000-0005-0000-0000-00001F750000}"/>
    <cellStyle name="Vírgula 3 2 3 2 2 12" xfId="36367" xr:uid="{00000000-0005-0000-0000-000020750000}"/>
    <cellStyle name="Vírgula 3 2 3 2 2 13" xfId="46081" xr:uid="{00000000-0005-0000-0000-000021750000}"/>
    <cellStyle name="Vírgula 3 2 3 2 2 14" xfId="54013" xr:uid="{00000000-0005-0000-0000-000022750000}"/>
    <cellStyle name="Vírgula 3 2 3 2 2 15" xfId="3720" xr:uid="{00000000-0005-0000-0000-000023750000}"/>
    <cellStyle name="Vírgula 3 2 3 2 2 2" xfId="1177" xr:uid="{00000000-0005-0000-0000-000024750000}"/>
    <cellStyle name="Vírgula 3 2 3 2 2 2 10" xfId="46733" xr:uid="{00000000-0005-0000-0000-000025750000}"/>
    <cellStyle name="Vírgula 3 2 3 2 2 2 11" xfId="54665" xr:uid="{00000000-0005-0000-0000-000026750000}"/>
    <cellStyle name="Vírgula 3 2 3 2 2 2 12" xfId="3721" xr:uid="{00000000-0005-0000-0000-000027750000}"/>
    <cellStyle name="Vírgula 3 2 3 2 2 2 2" xfId="8092" xr:uid="{00000000-0005-0000-0000-000028750000}"/>
    <cellStyle name="Vírgula 3 2 3 2 2 2 2 2" xfId="9740" xr:uid="{00000000-0005-0000-0000-000029750000}"/>
    <cellStyle name="Vírgula 3 2 3 2 2 2 2 2 2" xfId="34698" xr:uid="{00000000-0005-0000-0000-00002A750000}"/>
    <cellStyle name="Vírgula 3 2 3 2 2 2 2 3" xfId="9622" xr:uid="{00000000-0005-0000-0000-00002B750000}"/>
    <cellStyle name="Vírgula 3 2 3 2 2 2 2 4" xfId="19885" xr:uid="{00000000-0005-0000-0000-00002C750000}"/>
    <cellStyle name="Vírgula 3 2 3 2 2 2 2 5" xfId="29196" xr:uid="{00000000-0005-0000-0000-00002D750000}"/>
    <cellStyle name="Vírgula 3 2 3 2 2 2 2 6" xfId="42390" xr:uid="{00000000-0005-0000-0000-00002E750000}"/>
    <cellStyle name="Vírgula 3 2 3 2 2 2 2 7" xfId="48992" xr:uid="{00000000-0005-0000-0000-00002F750000}"/>
    <cellStyle name="Vírgula 3 2 3 2 2 2 3" xfId="5837" xr:uid="{00000000-0005-0000-0000-000030750000}"/>
    <cellStyle name="Vírgula 3 2 3 2 2 2 3 2" xfId="13216" xr:uid="{00000000-0005-0000-0000-000031750000}"/>
    <cellStyle name="Vírgula 3 2 3 2 2 2 3 3" xfId="31947" xr:uid="{00000000-0005-0000-0000-000032750000}"/>
    <cellStyle name="Vírgula 3 2 3 2 2 2 3 4" xfId="44386" xr:uid="{00000000-0005-0000-0000-000033750000}"/>
    <cellStyle name="Vírgula 3 2 3 2 2 2 4" xfId="14012" xr:uid="{00000000-0005-0000-0000-000034750000}"/>
    <cellStyle name="Vírgula 3 2 3 2 2 2 5" xfId="15318" xr:uid="{00000000-0005-0000-0000-000035750000}"/>
    <cellStyle name="Vírgula 3 2 3 2 2 2 6" xfId="21234" xr:uid="{00000000-0005-0000-0000-000036750000}"/>
    <cellStyle name="Vírgula 3 2 3 2 2 2 7" xfId="23248" xr:uid="{00000000-0005-0000-0000-000037750000}"/>
    <cellStyle name="Vírgula 3 2 3 2 2 2 8" xfId="26445" xr:uid="{00000000-0005-0000-0000-000038750000}"/>
    <cellStyle name="Vírgula 3 2 3 2 2 2 9" xfId="38768" xr:uid="{00000000-0005-0000-0000-000039750000}"/>
    <cellStyle name="Vírgula 3 2 3 2 2 3" xfId="2113" xr:uid="{00000000-0005-0000-0000-00003A750000}"/>
    <cellStyle name="Vírgula 3 2 3 2 2 3 10" xfId="47664" xr:uid="{00000000-0005-0000-0000-00003B750000}"/>
    <cellStyle name="Vírgula 3 2 3 2 2 3 11" xfId="55590" xr:uid="{00000000-0005-0000-0000-00003C750000}"/>
    <cellStyle name="Vírgula 3 2 3 2 2 3 12" xfId="3722" xr:uid="{00000000-0005-0000-0000-00003D750000}"/>
    <cellStyle name="Vírgula 3 2 3 2 2 3 2" xfId="8963" xr:uid="{00000000-0005-0000-0000-00003E750000}"/>
    <cellStyle name="Vírgula 3 2 3 2 2 3 2 2" xfId="17325" xr:uid="{00000000-0005-0000-0000-00003F750000}"/>
    <cellStyle name="Vírgula 3 2 3 2 2 3 2 2 2" xfId="34699" xr:uid="{00000000-0005-0000-0000-000040750000}"/>
    <cellStyle name="Vírgula 3 2 3 2 2 3 2 3" xfId="29197" xr:uid="{00000000-0005-0000-0000-000041750000}"/>
    <cellStyle name="Vírgula 3 2 3 2 2 3 2 4" xfId="42391" xr:uid="{00000000-0005-0000-0000-000042750000}"/>
    <cellStyle name="Vírgula 3 2 3 2 2 3 2 5" xfId="49863" xr:uid="{00000000-0005-0000-0000-000043750000}"/>
    <cellStyle name="Vírgula 3 2 3 2 2 3 3" xfId="6764" xr:uid="{00000000-0005-0000-0000-000044750000}"/>
    <cellStyle name="Vírgula 3 2 3 2 2 3 3 2" xfId="31948" xr:uid="{00000000-0005-0000-0000-000045750000}"/>
    <cellStyle name="Vírgula 3 2 3 2 2 3 3 3" xfId="45257" xr:uid="{00000000-0005-0000-0000-000046750000}"/>
    <cellStyle name="Vírgula 3 2 3 2 2 3 4" xfId="15319" xr:uid="{00000000-0005-0000-0000-000047750000}"/>
    <cellStyle name="Vírgula 3 2 3 2 2 3 5" xfId="19015" xr:uid="{00000000-0005-0000-0000-000048750000}"/>
    <cellStyle name="Vírgula 3 2 3 2 2 3 6" xfId="21235" xr:uid="{00000000-0005-0000-0000-000049750000}"/>
    <cellStyle name="Vírgula 3 2 3 2 2 3 7" xfId="23249" xr:uid="{00000000-0005-0000-0000-00004A750000}"/>
    <cellStyle name="Vírgula 3 2 3 2 2 3 8" xfId="26446" xr:uid="{00000000-0005-0000-0000-00004B750000}"/>
    <cellStyle name="Vírgula 3 2 3 2 2 3 9" xfId="38769" xr:uid="{00000000-0005-0000-0000-00004C750000}"/>
    <cellStyle name="Vírgula 3 2 3 2 2 4" xfId="7465" xr:uid="{00000000-0005-0000-0000-00004D750000}"/>
    <cellStyle name="Vírgula 3 2 3 2 2 4 2" xfId="12299" xr:uid="{00000000-0005-0000-0000-00004E750000}"/>
    <cellStyle name="Vírgula 3 2 3 2 2 4 2 2" xfId="34697" xr:uid="{00000000-0005-0000-0000-00004F750000}"/>
    <cellStyle name="Vírgula 3 2 3 2 2 4 2 3" xfId="29195" xr:uid="{00000000-0005-0000-0000-000050750000}"/>
    <cellStyle name="Vírgula 3 2 3 2 2 4 2 4" xfId="42389" xr:uid="{00000000-0005-0000-0000-000051750000}"/>
    <cellStyle name="Vírgula 3 2 3 2 2 4 2 5" xfId="53166" xr:uid="{00000000-0005-0000-0000-000052750000}"/>
    <cellStyle name="Vírgula 3 2 3 2 2 4 3" xfId="12246" xr:uid="{00000000-0005-0000-0000-000053750000}"/>
    <cellStyle name="Vírgula 3 2 3 2 2 4 3 2" xfId="31946" xr:uid="{00000000-0005-0000-0000-000054750000}"/>
    <cellStyle name="Vírgula 3 2 3 2 2 4 4" xfId="26444" xr:uid="{00000000-0005-0000-0000-000055750000}"/>
    <cellStyle name="Vírgula 3 2 3 2 2 4 5" xfId="38767" xr:uid="{00000000-0005-0000-0000-000056750000}"/>
    <cellStyle name="Vírgula 3 2 3 2 2 4 6" xfId="48365" xr:uid="{00000000-0005-0000-0000-000057750000}"/>
    <cellStyle name="Vírgula 3 2 3 2 2 5" xfId="5185" xr:uid="{00000000-0005-0000-0000-000058750000}"/>
    <cellStyle name="Vírgula 3 2 3 2 2 5 2" xfId="11541" xr:uid="{00000000-0005-0000-0000-000059750000}"/>
    <cellStyle name="Vírgula 3 2 3 2 2 5 2 2" xfId="33370" xr:uid="{00000000-0005-0000-0000-00005A750000}"/>
    <cellStyle name="Vírgula 3 2 3 2 2 5 2 3" xfId="41062" xr:uid="{00000000-0005-0000-0000-00005B750000}"/>
    <cellStyle name="Vírgula 3 2 3 2 2 5 2 4" xfId="52523" xr:uid="{00000000-0005-0000-0000-00005C750000}"/>
    <cellStyle name="Vírgula 3 2 3 2 2 5 3" xfId="27868" xr:uid="{00000000-0005-0000-0000-00005D750000}"/>
    <cellStyle name="Vírgula 3 2 3 2 2 5 4" xfId="37191" xr:uid="{00000000-0005-0000-0000-00005E750000}"/>
    <cellStyle name="Vírgula 3 2 3 2 2 5 5" xfId="51465" xr:uid="{00000000-0005-0000-0000-00005F750000}"/>
    <cellStyle name="Vírgula 3 2 3 2 2 6" xfId="10844" xr:uid="{00000000-0005-0000-0000-000060750000}"/>
    <cellStyle name="Vírgula 3 2 3 2 2 6 2" xfId="30619" xr:uid="{00000000-0005-0000-0000-000061750000}"/>
    <cellStyle name="Vírgula 3 2 3 2 2 6 3" xfId="40305" xr:uid="{00000000-0005-0000-0000-000062750000}"/>
    <cellStyle name="Vírgula 3 2 3 2 2 6 4" xfId="51776" xr:uid="{00000000-0005-0000-0000-000063750000}"/>
    <cellStyle name="Vírgula 3 2 3 2 2 7" xfId="13499" xr:uid="{00000000-0005-0000-0000-000064750000}"/>
    <cellStyle name="Vírgula 3 2 3 2 2 7 2" xfId="43759" xr:uid="{00000000-0005-0000-0000-000065750000}"/>
    <cellStyle name="Vírgula 3 2 3 2 2 8" xfId="15317" xr:uid="{00000000-0005-0000-0000-000066750000}"/>
    <cellStyle name="Vírgula 3 2 3 2 2 9" xfId="21233" xr:uid="{00000000-0005-0000-0000-000067750000}"/>
    <cellStyle name="Vírgula 3 2 3 2 3" xfId="1440" xr:uid="{00000000-0005-0000-0000-000068750000}"/>
    <cellStyle name="Vírgula 3 2 3 2 3 10" xfId="25078" xr:uid="{00000000-0005-0000-0000-000069750000}"/>
    <cellStyle name="Vírgula 3 2 3 2 3 11" xfId="36643" xr:uid="{00000000-0005-0000-0000-00006A750000}"/>
    <cellStyle name="Vírgula 3 2 3 2 3 12" xfId="46996" xr:uid="{00000000-0005-0000-0000-00006B750000}"/>
    <cellStyle name="Vírgula 3 2 3 2 3 13" xfId="54928" xr:uid="{00000000-0005-0000-0000-00006C750000}"/>
    <cellStyle name="Vírgula 3 2 3 2 3 14" xfId="3723" xr:uid="{00000000-0005-0000-0000-00006D750000}"/>
    <cellStyle name="Vírgula 3 2 3 2 3 2" xfId="2341" xr:uid="{00000000-0005-0000-0000-00006E750000}"/>
    <cellStyle name="Vírgula 3 2 3 2 3 2 10" xfId="47892" xr:uid="{00000000-0005-0000-0000-00006F750000}"/>
    <cellStyle name="Vírgula 3 2 3 2 3 2 11" xfId="55818" xr:uid="{00000000-0005-0000-0000-000070750000}"/>
    <cellStyle name="Vírgula 3 2 3 2 3 2 12" xfId="3724" xr:uid="{00000000-0005-0000-0000-000071750000}"/>
    <cellStyle name="Vírgula 3 2 3 2 3 2 2" xfId="9191" xr:uid="{00000000-0005-0000-0000-000072750000}"/>
    <cellStyle name="Vírgula 3 2 3 2 3 2 2 2" xfId="17326" xr:uid="{00000000-0005-0000-0000-000073750000}"/>
    <cellStyle name="Vírgula 3 2 3 2 3 2 2 2 2" xfId="34701" xr:uid="{00000000-0005-0000-0000-000074750000}"/>
    <cellStyle name="Vírgula 3 2 3 2 3 2 2 3" xfId="20113" xr:uid="{00000000-0005-0000-0000-000075750000}"/>
    <cellStyle name="Vírgula 3 2 3 2 3 2 2 4" xfId="29199" xr:uid="{00000000-0005-0000-0000-000076750000}"/>
    <cellStyle name="Vírgula 3 2 3 2 3 2 2 5" xfId="42393" xr:uid="{00000000-0005-0000-0000-000077750000}"/>
    <cellStyle name="Vírgula 3 2 3 2 3 2 2 6" xfId="50091" xr:uid="{00000000-0005-0000-0000-000078750000}"/>
    <cellStyle name="Vírgula 3 2 3 2 3 2 3" xfId="6992" xr:uid="{00000000-0005-0000-0000-000079750000}"/>
    <cellStyle name="Vírgula 3 2 3 2 3 2 3 2" xfId="10266" xr:uid="{00000000-0005-0000-0000-00007A750000}"/>
    <cellStyle name="Vírgula 3 2 3 2 3 2 3 3" xfId="31950" xr:uid="{00000000-0005-0000-0000-00007B750000}"/>
    <cellStyle name="Vírgula 3 2 3 2 3 2 3 4" xfId="45485" xr:uid="{00000000-0005-0000-0000-00007C750000}"/>
    <cellStyle name="Vírgula 3 2 3 2 3 2 4" xfId="15321" xr:uid="{00000000-0005-0000-0000-00007D750000}"/>
    <cellStyle name="Vírgula 3 2 3 2 3 2 5" xfId="18371" xr:uid="{00000000-0005-0000-0000-00007E750000}"/>
    <cellStyle name="Vírgula 3 2 3 2 3 2 6" xfId="21237" xr:uid="{00000000-0005-0000-0000-00007F750000}"/>
    <cellStyle name="Vírgula 3 2 3 2 3 2 7" xfId="23251" xr:uid="{00000000-0005-0000-0000-000080750000}"/>
    <cellStyle name="Vírgula 3 2 3 2 3 2 8" xfId="26448" xr:uid="{00000000-0005-0000-0000-000081750000}"/>
    <cellStyle name="Vírgula 3 2 3 2 3 2 9" xfId="38771" xr:uid="{00000000-0005-0000-0000-000082750000}"/>
    <cellStyle name="Vírgula 3 2 3 2 3 3" xfId="8320" xr:uid="{00000000-0005-0000-0000-000083750000}"/>
    <cellStyle name="Vírgula 3 2 3 2 3 3 2" xfId="12301" xr:uid="{00000000-0005-0000-0000-000084750000}"/>
    <cellStyle name="Vírgula 3 2 3 2 3 3 2 2" xfId="34700" xr:uid="{00000000-0005-0000-0000-000085750000}"/>
    <cellStyle name="Vírgula 3 2 3 2 3 3 2 3" xfId="29198" xr:uid="{00000000-0005-0000-0000-000086750000}"/>
    <cellStyle name="Vírgula 3 2 3 2 3 3 2 4" xfId="42392" xr:uid="{00000000-0005-0000-0000-000087750000}"/>
    <cellStyle name="Vírgula 3 2 3 2 3 3 2 5" xfId="53167" xr:uid="{00000000-0005-0000-0000-000088750000}"/>
    <cellStyle name="Vírgula 3 2 3 2 3 3 3" xfId="12796" xr:uid="{00000000-0005-0000-0000-000089750000}"/>
    <cellStyle name="Vírgula 3 2 3 2 3 3 3 2" xfId="31949" xr:uid="{00000000-0005-0000-0000-00008A750000}"/>
    <cellStyle name="Vírgula 3 2 3 2 3 3 4" xfId="19243" xr:uid="{00000000-0005-0000-0000-00008B750000}"/>
    <cellStyle name="Vírgula 3 2 3 2 3 3 5" xfId="26447" xr:uid="{00000000-0005-0000-0000-00008C750000}"/>
    <cellStyle name="Vírgula 3 2 3 2 3 3 6" xfId="38770" xr:uid="{00000000-0005-0000-0000-00008D750000}"/>
    <cellStyle name="Vírgula 3 2 3 2 3 3 7" xfId="49220" xr:uid="{00000000-0005-0000-0000-00008E750000}"/>
    <cellStyle name="Vírgula 3 2 3 2 3 4" xfId="6100" xr:uid="{00000000-0005-0000-0000-00008F750000}"/>
    <cellStyle name="Vírgula 3 2 3 2 3 4 2" xfId="11769" xr:uid="{00000000-0005-0000-0000-000090750000}"/>
    <cellStyle name="Vírgula 3 2 3 2 3 4 2 2" xfId="33598" xr:uid="{00000000-0005-0000-0000-000091750000}"/>
    <cellStyle name="Vírgula 3 2 3 2 3 4 2 3" xfId="41290" xr:uid="{00000000-0005-0000-0000-000092750000}"/>
    <cellStyle name="Vírgula 3 2 3 2 3 4 2 4" xfId="52751" xr:uid="{00000000-0005-0000-0000-000093750000}"/>
    <cellStyle name="Vírgula 3 2 3 2 3 4 3" xfId="28096" xr:uid="{00000000-0005-0000-0000-000094750000}"/>
    <cellStyle name="Vírgula 3 2 3 2 3 4 4" xfId="37419" xr:uid="{00000000-0005-0000-0000-000095750000}"/>
    <cellStyle name="Vírgula 3 2 3 2 3 4 5" xfId="51216" xr:uid="{00000000-0005-0000-0000-000096750000}"/>
    <cellStyle name="Vírgula 3 2 3 2 3 5" xfId="11025" xr:uid="{00000000-0005-0000-0000-000097750000}"/>
    <cellStyle name="Vírgula 3 2 3 2 3 5 2" xfId="30847" xr:uid="{00000000-0005-0000-0000-000098750000}"/>
    <cellStyle name="Vírgula 3 2 3 2 3 5 3" xfId="40533" xr:uid="{00000000-0005-0000-0000-000099750000}"/>
    <cellStyle name="Vírgula 3 2 3 2 3 5 4" xfId="52004" xr:uid="{00000000-0005-0000-0000-00009A750000}"/>
    <cellStyle name="Vírgula 3 2 3 2 3 6" xfId="14240" xr:uid="{00000000-0005-0000-0000-00009B750000}"/>
    <cellStyle name="Vírgula 3 2 3 2 3 6 2" xfId="44614" xr:uid="{00000000-0005-0000-0000-00009C750000}"/>
    <cellStyle name="Vírgula 3 2 3 2 3 7" xfId="15320" xr:uid="{00000000-0005-0000-0000-00009D750000}"/>
    <cellStyle name="Vírgula 3 2 3 2 3 8" xfId="21236" xr:uid="{00000000-0005-0000-0000-00009E750000}"/>
    <cellStyle name="Vírgula 3 2 3 2 3 9" xfId="23250" xr:uid="{00000000-0005-0000-0000-00009F750000}"/>
    <cellStyle name="Vírgula 3 2 3 2 4" xfId="937" xr:uid="{00000000-0005-0000-0000-0000A0750000}"/>
    <cellStyle name="Vírgula 3 2 3 2 4 10" xfId="36092" xr:uid="{00000000-0005-0000-0000-0000A1750000}"/>
    <cellStyle name="Vírgula 3 2 3 2 4 11" xfId="46493" xr:uid="{00000000-0005-0000-0000-0000A2750000}"/>
    <cellStyle name="Vírgula 3 2 3 2 4 12" xfId="54425" xr:uid="{00000000-0005-0000-0000-0000A3750000}"/>
    <cellStyle name="Vírgula 3 2 3 2 4 13" xfId="3725" xr:uid="{00000000-0005-0000-0000-0000A4750000}"/>
    <cellStyle name="Vírgula 3 2 3 2 4 2" xfId="1885" xr:uid="{00000000-0005-0000-0000-0000A5750000}"/>
    <cellStyle name="Vírgula 3 2 3 2 4 2 10" xfId="47436" xr:uid="{00000000-0005-0000-0000-0000A6750000}"/>
    <cellStyle name="Vírgula 3 2 3 2 4 2 11" xfId="55362" xr:uid="{00000000-0005-0000-0000-0000A7750000}"/>
    <cellStyle name="Vírgula 3 2 3 2 4 2 12" xfId="3726" xr:uid="{00000000-0005-0000-0000-0000A8750000}"/>
    <cellStyle name="Vírgula 3 2 3 2 4 2 2" xfId="8735" xr:uid="{00000000-0005-0000-0000-0000A9750000}"/>
    <cellStyle name="Vírgula 3 2 3 2 4 2 2 2" xfId="17327" xr:uid="{00000000-0005-0000-0000-0000AA750000}"/>
    <cellStyle name="Vírgula 3 2 3 2 4 2 2 2 2" xfId="34703" xr:uid="{00000000-0005-0000-0000-0000AB750000}"/>
    <cellStyle name="Vírgula 3 2 3 2 4 2 2 3" xfId="19657" xr:uid="{00000000-0005-0000-0000-0000AC750000}"/>
    <cellStyle name="Vírgula 3 2 3 2 4 2 2 4" xfId="29201" xr:uid="{00000000-0005-0000-0000-0000AD750000}"/>
    <cellStyle name="Vírgula 3 2 3 2 4 2 2 5" xfId="42395" xr:uid="{00000000-0005-0000-0000-0000AE750000}"/>
    <cellStyle name="Vírgula 3 2 3 2 4 2 2 6" xfId="49635" xr:uid="{00000000-0005-0000-0000-0000AF750000}"/>
    <cellStyle name="Vírgula 3 2 3 2 4 2 3" xfId="6536" xr:uid="{00000000-0005-0000-0000-0000B0750000}"/>
    <cellStyle name="Vírgula 3 2 3 2 4 2 3 2" xfId="13116" xr:uid="{00000000-0005-0000-0000-0000B1750000}"/>
    <cellStyle name="Vírgula 3 2 3 2 4 2 3 3" xfId="31952" xr:uid="{00000000-0005-0000-0000-0000B2750000}"/>
    <cellStyle name="Vírgula 3 2 3 2 4 2 3 4" xfId="45029" xr:uid="{00000000-0005-0000-0000-0000B3750000}"/>
    <cellStyle name="Vírgula 3 2 3 2 4 2 4" xfId="15323" xr:uid="{00000000-0005-0000-0000-0000B4750000}"/>
    <cellStyle name="Vírgula 3 2 3 2 4 2 5" xfId="18029" xr:uid="{00000000-0005-0000-0000-0000B5750000}"/>
    <cellStyle name="Vírgula 3 2 3 2 4 2 6" xfId="21239" xr:uid="{00000000-0005-0000-0000-0000B6750000}"/>
    <cellStyle name="Vírgula 3 2 3 2 4 2 7" xfId="23253" xr:uid="{00000000-0005-0000-0000-0000B7750000}"/>
    <cellStyle name="Vírgula 3 2 3 2 4 2 8" xfId="26450" xr:uid="{00000000-0005-0000-0000-0000B8750000}"/>
    <cellStyle name="Vírgula 3 2 3 2 4 2 9" xfId="38773" xr:uid="{00000000-0005-0000-0000-0000B9750000}"/>
    <cellStyle name="Vírgula 3 2 3 2 4 3" xfId="7864" xr:uid="{00000000-0005-0000-0000-0000BA750000}"/>
    <cellStyle name="Vírgula 3 2 3 2 4 3 2" xfId="12302" xr:uid="{00000000-0005-0000-0000-0000BB750000}"/>
    <cellStyle name="Vírgula 3 2 3 2 4 3 2 2" xfId="34702" xr:uid="{00000000-0005-0000-0000-0000BC750000}"/>
    <cellStyle name="Vírgula 3 2 3 2 4 3 2 3" xfId="42394" xr:uid="{00000000-0005-0000-0000-0000BD750000}"/>
    <cellStyle name="Vírgula 3 2 3 2 4 3 2 4" xfId="53168" xr:uid="{00000000-0005-0000-0000-0000BE750000}"/>
    <cellStyle name="Vírgula 3 2 3 2 4 3 3" xfId="18787" xr:uid="{00000000-0005-0000-0000-0000BF750000}"/>
    <cellStyle name="Vírgula 3 2 3 2 4 3 4" xfId="29200" xr:uid="{00000000-0005-0000-0000-0000C0750000}"/>
    <cellStyle name="Vírgula 3 2 3 2 4 3 5" xfId="38772" xr:uid="{00000000-0005-0000-0000-0000C1750000}"/>
    <cellStyle name="Vírgula 3 2 3 2 4 3 6" xfId="48764" xr:uid="{00000000-0005-0000-0000-0000C2750000}"/>
    <cellStyle name="Vírgula 3 2 3 2 4 4" xfId="5597" xr:uid="{00000000-0005-0000-0000-0000C3750000}"/>
    <cellStyle name="Vírgula 3 2 3 2 4 4 2" xfId="10016" xr:uid="{00000000-0005-0000-0000-0000C4750000}"/>
    <cellStyle name="Vírgula 3 2 3 2 4 4 3" xfId="31951" xr:uid="{00000000-0005-0000-0000-0000C5750000}"/>
    <cellStyle name="Vírgula 3 2 3 2 4 4 4" xfId="40077" xr:uid="{00000000-0005-0000-0000-0000C6750000}"/>
    <cellStyle name="Vírgula 3 2 3 2 4 4 5" xfId="51548" xr:uid="{00000000-0005-0000-0000-0000C7750000}"/>
    <cellStyle name="Vírgula 3 2 3 2 4 5" xfId="13784" xr:uid="{00000000-0005-0000-0000-0000C8750000}"/>
    <cellStyle name="Vírgula 3 2 3 2 4 5 2" xfId="44158" xr:uid="{00000000-0005-0000-0000-0000C9750000}"/>
    <cellStyle name="Vírgula 3 2 3 2 4 6" xfId="15322" xr:uid="{00000000-0005-0000-0000-0000CA750000}"/>
    <cellStyle name="Vírgula 3 2 3 2 4 7" xfId="21238" xr:uid="{00000000-0005-0000-0000-0000CB750000}"/>
    <cellStyle name="Vírgula 3 2 3 2 4 8" xfId="23252" xr:uid="{00000000-0005-0000-0000-0000CC750000}"/>
    <cellStyle name="Vírgula 3 2 3 2 4 9" xfId="26449" xr:uid="{00000000-0005-0000-0000-0000CD750000}"/>
    <cellStyle name="Vírgula 3 2 3 2 5" xfId="709" xr:uid="{00000000-0005-0000-0000-0000CE750000}"/>
    <cellStyle name="Vírgula 3 2 3 2 5 10" xfId="46265" xr:uid="{00000000-0005-0000-0000-0000CF750000}"/>
    <cellStyle name="Vírgula 3 2 3 2 5 11" xfId="54197" xr:uid="{00000000-0005-0000-0000-0000D0750000}"/>
    <cellStyle name="Vírgula 3 2 3 2 5 12" xfId="3727" xr:uid="{00000000-0005-0000-0000-0000D1750000}"/>
    <cellStyle name="Vírgula 3 2 3 2 5 2" xfId="7636" xr:uid="{00000000-0005-0000-0000-0000D2750000}"/>
    <cellStyle name="Vírgula 3 2 3 2 5 2 2" xfId="17328" xr:uid="{00000000-0005-0000-0000-0000D3750000}"/>
    <cellStyle name="Vírgula 3 2 3 2 5 2 2 2" xfId="34704" xr:uid="{00000000-0005-0000-0000-0000D4750000}"/>
    <cellStyle name="Vírgula 3 2 3 2 5 2 3" xfId="19429" xr:uid="{00000000-0005-0000-0000-0000D5750000}"/>
    <cellStyle name="Vírgula 3 2 3 2 5 2 4" xfId="29202" xr:uid="{00000000-0005-0000-0000-0000D6750000}"/>
    <cellStyle name="Vírgula 3 2 3 2 5 2 5" xfId="42396" xr:uid="{00000000-0005-0000-0000-0000D7750000}"/>
    <cellStyle name="Vírgula 3 2 3 2 5 2 6" xfId="48536" xr:uid="{00000000-0005-0000-0000-0000D8750000}"/>
    <cellStyle name="Vírgula 3 2 3 2 5 3" xfId="5369" xr:uid="{00000000-0005-0000-0000-0000D9750000}"/>
    <cellStyle name="Vírgula 3 2 3 2 5 3 2" xfId="12908" xr:uid="{00000000-0005-0000-0000-0000DA750000}"/>
    <cellStyle name="Vírgula 3 2 3 2 5 3 3" xfId="31953" xr:uid="{00000000-0005-0000-0000-0000DB750000}"/>
    <cellStyle name="Vírgula 3 2 3 2 5 3 4" xfId="43930" xr:uid="{00000000-0005-0000-0000-0000DC750000}"/>
    <cellStyle name="Vírgula 3 2 3 2 5 4" xfId="15324" xr:uid="{00000000-0005-0000-0000-0000DD750000}"/>
    <cellStyle name="Vírgula 3 2 3 2 5 5" xfId="17912" xr:uid="{00000000-0005-0000-0000-0000DE750000}"/>
    <cellStyle name="Vírgula 3 2 3 2 5 6" xfId="21240" xr:uid="{00000000-0005-0000-0000-0000DF750000}"/>
    <cellStyle name="Vírgula 3 2 3 2 5 7" xfId="23254" xr:uid="{00000000-0005-0000-0000-0000E0750000}"/>
    <cellStyle name="Vírgula 3 2 3 2 5 8" xfId="26451" xr:uid="{00000000-0005-0000-0000-0000E1750000}"/>
    <cellStyle name="Vírgula 3 2 3 2 5 9" xfId="38774" xr:uid="{00000000-0005-0000-0000-0000E2750000}"/>
    <cellStyle name="Vírgula 3 2 3 2 6" xfId="1657" xr:uid="{00000000-0005-0000-0000-0000E3750000}"/>
    <cellStyle name="Vírgula 3 2 3 2 6 2" xfId="8507" xr:uid="{00000000-0005-0000-0000-0000E4750000}"/>
    <cellStyle name="Vírgula 3 2 3 2 6 2 2" xfId="34696" xr:uid="{00000000-0005-0000-0000-0000E5750000}"/>
    <cellStyle name="Vírgula 3 2 3 2 6 2 3" xfId="29194" xr:uid="{00000000-0005-0000-0000-0000E6750000}"/>
    <cellStyle name="Vírgula 3 2 3 2 6 2 4" xfId="42388" xr:uid="{00000000-0005-0000-0000-0000E7750000}"/>
    <cellStyle name="Vírgula 3 2 3 2 6 2 5" xfId="49407" xr:uid="{00000000-0005-0000-0000-0000E8750000}"/>
    <cellStyle name="Vírgula 3 2 3 2 6 3" xfId="16411" xr:uid="{00000000-0005-0000-0000-0000E9750000}"/>
    <cellStyle name="Vírgula 3 2 3 2 6 3 2" xfId="31945" xr:uid="{00000000-0005-0000-0000-0000EA750000}"/>
    <cellStyle name="Vírgula 3 2 3 2 6 3 3" xfId="44801" xr:uid="{00000000-0005-0000-0000-0000EB750000}"/>
    <cellStyle name="Vírgula 3 2 3 2 6 4" xfId="18559" xr:uid="{00000000-0005-0000-0000-0000EC750000}"/>
    <cellStyle name="Vírgula 3 2 3 2 6 5" xfId="26443" xr:uid="{00000000-0005-0000-0000-0000ED750000}"/>
    <cellStyle name="Vírgula 3 2 3 2 6 6" xfId="38766" xr:uid="{00000000-0005-0000-0000-0000EE750000}"/>
    <cellStyle name="Vírgula 3 2 3 2 6 7" xfId="47208" xr:uid="{00000000-0005-0000-0000-0000EF750000}"/>
    <cellStyle name="Vírgula 3 2 3 2 6 8" xfId="55134" xr:uid="{00000000-0005-0000-0000-0000F0750000}"/>
    <cellStyle name="Vírgula 3 2 3 2 6 9" xfId="6308" xr:uid="{00000000-0005-0000-0000-0000F1750000}"/>
    <cellStyle name="Vírgula 3 2 3 2 7" xfId="7236" xr:uid="{00000000-0005-0000-0000-0000F2750000}"/>
    <cellStyle name="Vírgula 3 2 3 2 7 2" xfId="11313" xr:uid="{00000000-0005-0000-0000-0000F3750000}"/>
    <cellStyle name="Vírgula 3 2 3 2 7 2 2" xfId="33142" xr:uid="{00000000-0005-0000-0000-0000F4750000}"/>
    <cellStyle name="Vírgula 3 2 3 2 7 2 3" xfId="40834" xr:uid="{00000000-0005-0000-0000-0000F5750000}"/>
    <cellStyle name="Vírgula 3 2 3 2 7 2 4" xfId="52295" xr:uid="{00000000-0005-0000-0000-0000F6750000}"/>
    <cellStyle name="Vírgula 3 2 3 2 7 3" xfId="27640" xr:uid="{00000000-0005-0000-0000-0000F7750000}"/>
    <cellStyle name="Vírgula 3 2 3 2 7 4" xfId="36963" xr:uid="{00000000-0005-0000-0000-0000F8750000}"/>
    <cellStyle name="Vírgula 3 2 3 2 7 5" xfId="48136" xr:uid="{00000000-0005-0000-0000-0000F9750000}"/>
    <cellStyle name="Vírgula 3 2 3 2 8" xfId="4907" xr:uid="{00000000-0005-0000-0000-0000FA750000}"/>
    <cellStyle name="Vírgula 3 2 3 2 8 2" xfId="30391" xr:uid="{00000000-0005-0000-0000-0000FB750000}"/>
    <cellStyle name="Vírgula 3 2 3 2 8 3" xfId="39849" xr:uid="{00000000-0005-0000-0000-0000FC750000}"/>
    <cellStyle name="Vírgula 3 2 3 2 8 4" xfId="51372" xr:uid="{00000000-0005-0000-0000-0000FD750000}"/>
    <cellStyle name="Vírgula 3 2 3 2 9" xfId="13337" xr:uid="{00000000-0005-0000-0000-0000FE750000}"/>
    <cellStyle name="Vírgula 3 2 3 2 9 2" xfId="43528" xr:uid="{00000000-0005-0000-0000-0000FF750000}"/>
    <cellStyle name="Vírgula 3 2 3 20" xfId="53595" xr:uid="{00000000-0005-0000-0000-000000760000}"/>
    <cellStyle name="Vírgula 3 2 3 21" xfId="3718" xr:uid="{00000000-0005-0000-0000-000001760000}"/>
    <cellStyle name="Vírgula 3 2 3 3" xfId="175" xr:uid="{00000000-0005-0000-0000-000002760000}"/>
    <cellStyle name="Vírgula 3 2 3 3 10" xfId="15325" xr:uid="{00000000-0005-0000-0000-000003760000}"/>
    <cellStyle name="Vírgula 3 2 3 3 11" xfId="21241" xr:uid="{00000000-0005-0000-0000-000004760000}"/>
    <cellStyle name="Vírgula 3 2 3 3 12" xfId="23255" xr:uid="{00000000-0005-0000-0000-000005760000}"/>
    <cellStyle name="Vírgula 3 2 3 3 13" xfId="24457" xr:uid="{00000000-0005-0000-0000-000006760000}"/>
    <cellStyle name="Vírgula 3 2 3 3 14" xfId="36034" xr:uid="{00000000-0005-0000-0000-000007760000}"/>
    <cellStyle name="Vírgula 3 2 3 3 15" xfId="45732" xr:uid="{00000000-0005-0000-0000-000008760000}"/>
    <cellStyle name="Vírgula 3 2 3 3 16" xfId="53665" xr:uid="{00000000-0005-0000-0000-000009760000}"/>
    <cellStyle name="Vírgula 3 2 3 3 17" xfId="3728" xr:uid="{00000000-0005-0000-0000-00000A760000}"/>
    <cellStyle name="Vírgula 3 2 3 3 2" xfId="456" xr:uid="{00000000-0005-0000-0000-00000B760000}"/>
    <cellStyle name="Vírgula 3 2 3 3 2 10" xfId="24733" xr:uid="{00000000-0005-0000-0000-00000C760000}"/>
    <cellStyle name="Vírgula 3 2 3 3 2 11" xfId="36298" xr:uid="{00000000-0005-0000-0000-00000D760000}"/>
    <cellStyle name="Vírgula 3 2 3 3 2 12" xfId="46012" xr:uid="{00000000-0005-0000-0000-00000E760000}"/>
    <cellStyle name="Vírgula 3 2 3 3 2 13" xfId="53944" xr:uid="{00000000-0005-0000-0000-00000F760000}"/>
    <cellStyle name="Vírgula 3 2 3 3 2 14" xfId="3729" xr:uid="{00000000-0005-0000-0000-000010760000}"/>
    <cellStyle name="Vírgula 3 2 3 3 2 2" xfId="1120" xr:uid="{00000000-0005-0000-0000-000011760000}"/>
    <cellStyle name="Vírgula 3 2 3 3 2 2 10" xfId="46676" xr:uid="{00000000-0005-0000-0000-000012760000}"/>
    <cellStyle name="Vírgula 3 2 3 3 2 2 11" xfId="54608" xr:uid="{00000000-0005-0000-0000-000013760000}"/>
    <cellStyle name="Vírgula 3 2 3 3 2 2 12" xfId="3730" xr:uid="{00000000-0005-0000-0000-000014760000}"/>
    <cellStyle name="Vírgula 3 2 3 3 2 2 2" xfId="8035" xr:uid="{00000000-0005-0000-0000-000015760000}"/>
    <cellStyle name="Vírgula 3 2 3 3 2 2 2 2" xfId="17329" xr:uid="{00000000-0005-0000-0000-000016760000}"/>
    <cellStyle name="Vírgula 3 2 3 3 2 2 2 2 2" xfId="34707" xr:uid="{00000000-0005-0000-0000-000017760000}"/>
    <cellStyle name="Vírgula 3 2 3 3 2 2 2 3" xfId="19828" xr:uid="{00000000-0005-0000-0000-000018760000}"/>
    <cellStyle name="Vírgula 3 2 3 3 2 2 2 4" xfId="29205" xr:uid="{00000000-0005-0000-0000-000019760000}"/>
    <cellStyle name="Vírgula 3 2 3 3 2 2 2 5" xfId="42399" xr:uid="{00000000-0005-0000-0000-00001A760000}"/>
    <cellStyle name="Vírgula 3 2 3 3 2 2 2 6" xfId="48935" xr:uid="{00000000-0005-0000-0000-00001B760000}"/>
    <cellStyle name="Vírgula 3 2 3 3 2 2 3" xfId="5780" xr:uid="{00000000-0005-0000-0000-00001C760000}"/>
    <cellStyle name="Vírgula 3 2 3 3 2 2 3 2" xfId="12844" xr:uid="{00000000-0005-0000-0000-00001D760000}"/>
    <cellStyle name="Vírgula 3 2 3 3 2 2 3 3" xfId="31956" xr:uid="{00000000-0005-0000-0000-00001E760000}"/>
    <cellStyle name="Vírgula 3 2 3 3 2 2 3 4" xfId="44329" xr:uid="{00000000-0005-0000-0000-00001F760000}"/>
    <cellStyle name="Vírgula 3 2 3 3 2 2 4" xfId="15327" xr:uid="{00000000-0005-0000-0000-000020760000}"/>
    <cellStyle name="Vírgula 3 2 3 3 2 2 5" xfId="18143" xr:uid="{00000000-0005-0000-0000-000021760000}"/>
    <cellStyle name="Vírgula 3 2 3 3 2 2 6" xfId="21243" xr:uid="{00000000-0005-0000-0000-000022760000}"/>
    <cellStyle name="Vírgula 3 2 3 3 2 2 7" xfId="23257" xr:uid="{00000000-0005-0000-0000-000023760000}"/>
    <cellStyle name="Vírgula 3 2 3 3 2 2 8" xfId="26454" xr:uid="{00000000-0005-0000-0000-000024760000}"/>
    <cellStyle name="Vírgula 3 2 3 3 2 2 9" xfId="38777" xr:uid="{00000000-0005-0000-0000-000025760000}"/>
    <cellStyle name="Vírgula 3 2 3 3 2 3" xfId="2056" xr:uid="{00000000-0005-0000-0000-000026760000}"/>
    <cellStyle name="Vírgula 3 2 3 3 2 3 2" xfId="8906" xr:uid="{00000000-0005-0000-0000-000027760000}"/>
    <cellStyle name="Vírgula 3 2 3 3 2 3 2 2" xfId="34706" xr:uid="{00000000-0005-0000-0000-000028760000}"/>
    <cellStyle name="Vírgula 3 2 3 3 2 3 2 3" xfId="29204" xr:uid="{00000000-0005-0000-0000-000029760000}"/>
    <cellStyle name="Vírgula 3 2 3 3 2 3 2 4" xfId="42398" xr:uid="{00000000-0005-0000-0000-00002A760000}"/>
    <cellStyle name="Vírgula 3 2 3 3 2 3 2 5" xfId="49806" xr:uid="{00000000-0005-0000-0000-00002B760000}"/>
    <cellStyle name="Vírgula 3 2 3 3 2 3 3" xfId="16473" xr:uid="{00000000-0005-0000-0000-00002C760000}"/>
    <cellStyle name="Vírgula 3 2 3 3 2 3 3 2" xfId="31955" xr:uid="{00000000-0005-0000-0000-00002D760000}"/>
    <cellStyle name="Vírgula 3 2 3 3 2 3 3 3" xfId="45200" xr:uid="{00000000-0005-0000-0000-00002E760000}"/>
    <cellStyle name="Vírgula 3 2 3 3 2 3 4" xfId="18958" xr:uid="{00000000-0005-0000-0000-00002F760000}"/>
    <cellStyle name="Vírgula 3 2 3 3 2 3 5" xfId="26453" xr:uid="{00000000-0005-0000-0000-000030760000}"/>
    <cellStyle name="Vírgula 3 2 3 3 2 3 6" xfId="38776" xr:uid="{00000000-0005-0000-0000-000031760000}"/>
    <cellStyle name="Vírgula 3 2 3 3 2 3 7" xfId="47607" xr:uid="{00000000-0005-0000-0000-000032760000}"/>
    <cellStyle name="Vírgula 3 2 3 3 2 3 8" xfId="55533" xr:uid="{00000000-0005-0000-0000-000033760000}"/>
    <cellStyle name="Vírgula 3 2 3 3 2 3 9" xfId="6707" xr:uid="{00000000-0005-0000-0000-000034760000}"/>
    <cellStyle name="Vírgula 3 2 3 3 2 4" xfId="7408" xr:uid="{00000000-0005-0000-0000-000035760000}"/>
    <cellStyle name="Vírgula 3 2 3 3 2 4 2" xfId="11484" xr:uid="{00000000-0005-0000-0000-000036760000}"/>
    <cellStyle name="Vírgula 3 2 3 3 2 4 2 2" xfId="33313" xr:uid="{00000000-0005-0000-0000-000037760000}"/>
    <cellStyle name="Vírgula 3 2 3 3 2 4 2 3" xfId="41005" xr:uid="{00000000-0005-0000-0000-000038760000}"/>
    <cellStyle name="Vírgula 3 2 3 3 2 4 2 4" xfId="52466" xr:uid="{00000000-0005-0000-0000-000039760000}"/>
    <cellStyle name="Vírgula 3 2 3 3 2 4 3" xfId="27811" xr:uid="{00000000-0005-0000-0000-00003A760000}"/>
    <cellStyle name="Vírgula 3 2 3 3 2 4 4" xfId="37134" xr:uid="{00000000-0005-0000-0000-00003B760000}"/>
    <cellStyle name="Vírgula 3 2 3 3 2 4 5" xfId="48308" xr:uid="{00000000-0005-0000-0000-00003C760000}"/>
    <cellStyle name="Vírgula 3 2 3 3 2 5" xfId="5116" xr:uid="{00000000-0005-0000-0000-00003D760000}"/>
    <cellStyle name="Vírgula 3 2 3 3 2 5 2" xfId="30562" xr:uid="{00000000-0005-0000-0000-00003E760000}"/>
    <cellStyle name="Vírgula 3 2 3 3 2 5 3" xfId="40248" xr:uid="{00000000-0005-0000-0000-00003F760000}"/>
    <cellStyle name="Vírgula 3 2 3 3 2 5 4" xfId="51719" xr:uid="{00000000-0005-0000-0000-000040760000}"/>
    <cellStyle name="Vírgula 3 2 3 3 2 6" xfId="13955" xr:uid="{00000000-0005-0000-0000-000041760000}"/>
    <cellStyle name="Vírgula 3 2 3 3 2 6 2" xfId="43702" xr:uid="{00000000-0005-0000-0000-000042760000}"/>
    <cellStyle name="Vírgula 3 2 3 3 2 7" xfId="15326" xr:uid="{00000000-0005-0000-0000-000043760000}"/>
    <cellStyle name="Vírgula 3 2 3 3 2 8" xfId="21242" xr:uid="{00000000-0005-0000-0000-000044760000}"/>
    <cellStyle name="Vírgula 3 2 3 3 2 9" xfId="23256" xr:uid="{00000000-0005-0000-0000-000045760000}"/>
    <cellStyle name="Vírgula 3 2 3 3 3" xfId="1371" xr:uid="{00000000-0005-0000-0000-000046760000}"/>
    <cellStyle name="Vírgula 3 2 3 3 3 10" xfId="25009" xr:uid="{00000000-0005-0000-0000-000047760000}"/>
    <cellStyle name="Vírgula 3 2 3 3 3 11" xfId="36574" xr:uid="{00000000-0005-0000-0000-000048760000}"/>
    <cellStyle name="Vírgula 3 2 3 3 3 12" xfId="46927" xr:uid="{00000000-0005-0000-0000-000049760000}"/>
    <cellStyle name="Vírgula 3 2 3 3 3 13" xfId="54859" xr:uid="{00000000-0005-0000-0000-00004A760000}"/>
    <cellStyle name="Vírgula 3 2 3 3 3 14" xfId="3731" xr:uid="{00000000-0005-0000-0000-00004B760000}"/>
    <cellStyle name="Vírgula 3 2 3 3 3 2" xfId="2284" xr:uid="{00000000-0005-0000-0000-00004C760000}"/>
    <cellStyle name="Vírgula 3 2 3 3 3 2 10" xfId="47835" xr:uid="{00000000-0005-0000-0000-00004D760000}"/>
    <cellStyle name="Vírgula 3 2 3 3 3 2 11" xfId="55761" xr:uid="{00000000-0005-0000-0000-00004E760000}"/>
    <cellStyle name="Vírgula 3 2 3 3 3 2 12" xfId="3732" xr:uid="{00000000-0005-0000-0000-00004F760000}"/>
    <cellStyle name="Vírgula 3 2 3 3 3 2 2" xfId="9134" xr:uid="{00000000-0005-0000-0000-000050760000}"/>
    <cellStyle name="Vírgula 3 2 3 3 3 2 2 2" xfId="17330" xr:uid="{00000000-0005-0000-0000-000051760000}"/>
    <cellStyle name="Vírgula 3 2 3 3 3 2 2 2 2" xfId="34709" xr:uid="{00000000-0005-0000-0000-000052760000}"/>
    <cellStyle name="Vírgula 3 2 3 3 3 2 2 3" xfId="20056" xr:uid="{00000000-0005-0000-0000-000053760000}"/>
    <cellStyle name="Vírgula 3 2 3 3 3 2 2 4" xfId="29207" xr:uid="{00000000-0005-0000-0000-000054760000}"/>
    <cellStyle name="Vírgula 3 2 3 3 3 2 2 5" xfId="42401" xr:uid="{00000000-0005-0000-0000-000055760000}"/>
    <cellStyle name="Vírgula 3 2 3 3 3 2 2 6" xfId="50034" xr:uid="{00000000-0005-0000-0000-000056760000}"/>
    <cellStyle name="Vírgula 3 2 3 3 3 2 3" xfId="6935" xr:uid="{00000000-0005-0000-0000-000057760000}"/>
    <cellStyle name="Vírgula 3 2 3 3 3 2 3 2" xfId="12893" xr:uid="{00000000-0005-0000-0000-000058760000}"/>
    <cellStyle name="Vírgula 3 2 3 3 3 2 3 3" xfId="31958" xr:uid="{00000000-0005-0000-0000-000059760000}"/>
    <cellStyle name="Vírgula 3 2 3 3 3 2 3 4" xfId="45428" xr:uid="{00000000-0005-0000-0000-00005A760000}"/>
    <cellStyle name="Vírgula 3 2 3 3 3 2 4" xfId="15329" xr:uid="{00000000-0005-0000-0000-00005B760000}"/>
    <cellStyle name="Vírgula 3 2 3 3 3 2 5" xfId="18314" xr:uid="{00000000-0005-0000-0000-00005C760000}"/>
    <cellStyle name="Vírgula 3 2 3 3 3 2 6" xfId="21245" xr:uid="{00000000-0005-0000-0000-00005D760000}"/>
    <cellStyle name="Vírgula 3 2 3 3 3 2 7" xfId="23259" xr:uid="{00000000-0005-0000-0000-00005E760000}"/>
    <cellStyle name="Vírgula 3 2 3 3 3 2 8" xfId="26456" xr:uid="{00000000-0005-0000-0000-00005F760000}"/>
    <cellStyle name="Vírgula 3 2 3 3 3 2 9" xfId="38779" xr:uid="{00000000-0005-0000-0000-000060760000}"/>
    <cellStyle name="Vírgula 3 2 3 3 3 3" xfId="8263" xr:uid="{00000000-0005-0000-0000-000061760000}"/>
    <cellStyle name="Vírgula 3 2 3 3 3 3 2" xfId="12304" xr:uid="{00000000-0005-0000-0000-000062760000}"/>
    <cellStyle name="Vírgula 3 2 3 3 3 3 2 2" xfId="34708" xr:uid="{00000000-0005-0000-0000-000063760000}"/>
    <cellStyle name="Vírgula 3 2 3 3 3 3 2 3" xfId="29206" xr:uid="{00000000-0005-0000-0000-000064760000}"/>
    <cellStyle name="Vírgula 3 2 3 3 3 3 2 4" xfId="42400" xr:uid="{00000000-0005-0000-0000-000065760000}"/>
    <cellStyle name="Vírgula 3 2 3 3 3 3 2 5" xfId="53170" xr:uid="{00000000-0005-0000-0000-000066760000}"/>
    <cellStyle name="Vírgula 3 2 3 3 3 3 3" xfId="10026" xr:uid="{00000000-0005-0000-0000-000067760000}"/>
    <cellStyle name="Vírgula 3 2 3 3 3 3 3 2" xfId="31957" xr:uid="{00000000-0005-0000-0000-000068760000}"/>
    <cellStyle name="Vírgula 3 2 3 3 3 3 4" xfId="19186" xr:uid="{00000000-0005-0000-0000-000069760000}"/>
    <cellStyle name="Vírgula 3 2 3 3 3 3 5" xfId="26455" xr:uid="{00000000-0005-0000-0000-00006A760000}"/>
    <cellStyle name="Vírgula 3 2 3 3 3 3 6" xfId="38778" xr:uid="{00000000-0005-0000-0000-00006B760000}"/>
    <cellStyle name="Vírgula 3 2 3 3 3 3 7" xfId="49163" xr:uid="{00000000-0005-0000-0000-00006C760000}"/>
    <cellStyle name="Vírgula 3 2 3 3 3 4" xfId="6031" xr:uid="{00000000-0005-0000-0000-00006D760000}"/>
    <cellStyle name="Vírgula 3 2 3 3 3 4 2" xfId="11712" xr:uid="{00000000-0005-0000-0000-00006E760000}"/>
    <cellStyle name="Vírgula 3 2 3 3 3 4 2 2" xfId="33541" xr:uid="{00000000-0005-0000-0000-00006F760000}"/>
    <cellStyle name="Vírgula 3 2 3 3 3 4 2 3" xfId="41233" xr:uid="{00000000-0005-0000-0000-000070760000}"/>
    <cellStyle name="Vírgula 3 2 3 3 3 4 2 4" xfId="52694" xr:uid="{00000000-0005-0000-0000-000071760000}"/>
    <cellStyle name="Vírgula 3 2 3 3 3 4 3" xfId="28039" xr:uid="{00000000-0005-0000-0000-000072760000}"/>
    <cellStyle name="Vírgula 3 2 3 3 3 4 4" xfId="37362" xr:uid="{00000000-0005-0000-0000-000073760000}"/>
    <cellStyle name="Vírgula 3 2 3 3 3 4 5" xfId="50266" xr:uid="{00000000-0005-0000-0000-000074760000}"/>
    <cellStyle name="Vírgula 3 2 3 3 3 5" xfId="10968" xr:uid="{00000000-0005-0000-0000-000075760000}"/>
    <cellStyle name="Vírgula 3 2 3 3 3 5 2" xfId="30790" xr:uid="{00000000-0005-0000-0000-000076760000}"/>
    <cellStyle name="Vírgula 3 2 3 3 3 5 3" xfId="40476" xr:uid="{00000000-0005-0000-0000-000077760000}"/>
    <cellStyle name="Vírgula 3 2 3 3 3 5 4" xfId="51947" xr:uid="{00000000-0005-0000-0000-000078760000}"/>
    <cellStyle name="Vírgula 3 2 3 3 3 6" xfId="14183" xr:uid="{00000000-0005-0000-0000-000079760000}"/>
    <cellStyle name="Vírgula 3 2 3 3 3 6 2" xfId="44557" xr:uid="{00000000-0005-0000-0000-00007A760000}"/>
    <cellStyle name="Vírgula 3 2 3 3 3 7" xfId="15328" xr:uid="{00000000-0005-0000-0000-00007B760000}"/>
    <cellStyle name="Vírgula 3 2 3 3 3 8" xfId="21244" xr:uid="{00000000-0005-0000-0000-00007C760000}"/>
    <cellStyle name="Vírgula 3 2 3 3 3 9" xfId="23258" xr:uid="{00000000-0005-0000-0000-00007D760000}"/>
    <cellStyle name="Vírgula 3 2 3 3 4" xfId="880" xr:uid="{00000000-0005-0000-0000-00007E760000}"/>
    <cellStyle name="Vírgula 3 2 3 3 4 10" xfId="46436" xr:uid="{00000000-0005-0000-0000-00007F760000}"/>
    <cellStyle name="Vírgula 3 2 3 3 4 11" xfId="54368" xr:uid="{00000000-0005-0000-0000-000080760000}"/>
    <cellStyle name="Vírgula 3 2 3 3 4 12" xfId="3733" xr:uid="{00000000-0005-0000-0000-000081760000}"/>
    <cellStyle name="Vírgula 3 2 3 3 4 2" xfId="7807" xr:uid="{00000000-0005-0000-0000-000082760000}"/>
    <cellStyle name="Vírgula 3 2 3 3 4 2 2" xfId="10369" xr:uid="{00000000-0005-0000-0000-000083760000}"/>
    <cellStyle name="Vírgula 3 2 3 3 4 2 2 2" xfId="34710" xr:uid="{00000000-0005-0000-0000-000084760000}"/>
    <cellStyle name="Vírgula 3 2 3 3 4 2 3" xfId="9914" xr:uid="{00000000-0005-0000-0000-000085760000}"/>
    <cellStyle name="Vírgula 3 2 3 3 4 2 4" xfId="19600" xr:uid="{00000000-0005-0000-0000-000086760000}"/>
    <cellStyle name="Vírgula 3 2 3 3 4 2 5" xfId="29208" xr:uid="{00000000-0005-0000-0000-000087760000}"/>
    <cellStyle name="Vírgula 3 2 3 3 4 2 6" xfId="42402" xr:uid="{00000000-0005-0000-0000-000088760000}"/>
    <cellStyle name="Vírgula 3 2 3 3 4 2 7" xfId="48707" xr:uid="{00000000-0005-0000-0000-000089760000}"/>
    <cellStyle name="Vírgula 3 2 3 3 4 3" xfId="5540" xr:uid="{00000000-0005-0000-0000-00008A760000}"/>
    <cellStyle name="Vírgula 3 2 3 3 4 3 2" xfId="13223" xr:uid="{00000000-0005-0000-0000-00008B760000}"/>
    <cellStyle name="Vírgula 3 2 3 3 4 3 3" xfId="31959" xr:uid="{00000000-0005-0000-0000-00008C760000}"/>
    <cellStyle name="Vírgula 3 2 3 3 4 3 4" xfId="44101" xr:uid="{00000000-0005-0000-0000-00008D760000}"/>
    <cellStyle name="Vírgula 3 2 3 3 4 4" xfId="13727" xr:uid="{00000000-0005-0000-0000-00008E760000}"/>
    <cellStyle name="Vírgula 3 2 3 3 4 5" xfId="15330" xr:uid="{00000000-0005-0000-0000-00008F760000}"/>
    <cellStyle name="Vírgula 3 2 3 3 4 6" xfId="21246" xr:uid="{00000000-0005-0000-0000-000090760000}"/>
    <cellStyle name="Vírgula 3 2 3 3 4 7" xfId="23260" xr:uid="{00000000-0005-0000-0000-000091760000}"/>
    <cellStyle name="Vírgula 3 2 3 3 4 8" xfId="26457" xr:uid="{00000000-0005-0000-0000-000092760000}"/>
    <cellStyle name="Vírgula 3 2 3 3 4 9" xfId="38780" xr:uid="{00000000-0005-0000-0000-000093760000}"/>
    <cellStyle name="Vírgula 3 2 3 3 5" xfId="1828" xr:uid="{00000000-0005-0000-0000-000094760000}"/>
    <cellStyle name="Vírgula 3 2 3 3 5 10" xfId="47379" xr:uid="{00000000-0005-0000-0000-000095760000}"/>
    <cellStyle name="Vírgula 3 2 3 3 5 11" xfId="55305" xr:uid="{00000000-0005-0000-0000-000096760000}"/>
    <cellStyle name="Vírgula 3 2 3 3 5 12" xfId="3734" xr:uid="{00000000-0005-0000-0000-000097760000}"/>
    <cellStyle name="Vírgula 3 2 3 3 5 2" xfId="8678" xr:uid="{00000000-0005-0000-0000-000098760000}"/>
    <cellStyle name="Vírgula 3 2 3 3 5 2 2" xfId="17331" xr:uid="{00000000-0005-0000-0000-000099760000}"/>
    <cellStyle name="Vírgula 3 2 3 3 5 2 2 2" xfId="34711" xr:uid="{00000000-0005-0000-0000-00009A760000}"/>
    <cellStyle name="Vírgula 3 2 3 3 5 2 3" xfId="29209" xr:uid="{00000000-0005-0000-0000-00009B760000}"/>
    <cellStyle name="Vírgula 3 2 3 3 5 2 4" xfId="42403" xr:uid="{00000000-0005-0000-0000-00009C760000}"/>
    <cellStyle name="Vírgula 3 2 3 3 5 2 5" xfId="49578" xr:uid="{00000000-0005-0000-0000-00009D760000}"/>
    <cellStyle name="Vírgula 3 2 3 3 5 3" xfId="6479" xr:uid="{00000000-0005-0000-0000-00009E760000}"/>
    <cellStyle name="Vírgula 3 2 3 3 5 3 2" xfId="31960" xr:uid="{00000000-0005-0000-0000-00009F760000}"/>
    <cellStyle name="Vírgula 3 2 3 3 5 3 3" xfId="44972" xr:uid="{00000000-0005-0000-0000-0000A0760000}"/>
    <cellStyle name="Vírgula 3 2 3 3 5 4" xfId="15331" xr:uid="{00000000-0005-0000-0000-0000A1760000}"/>
    <cellStyle name="Vírgula 3 2 3 3 5 5" xfId="18730" xr:uid="{00000000-0005-0000-0000-0000A2760000}"/>
    <cellStyle name="Vírgula 3 2 3 3 5 6" xfId="21247" xr:uid="{00000000-0005-0000-0000-0000A3760000}"/>
    <cellStyle name="Vírgula 3 2 3 3 5 7" xfId="23261" xr:uid="{00000000-0005-0000-0000-0000A4760000}"/>
    <cellStyle name="Vírgula 3 2 3 3 5 8" xfId="26458" xr:uid="{00000000-0005-0000-0000-0000A5760000}"/>
    <cellStyle name="Vírgula 3 2 3 3 5 9" xfId="38781" xr:uid="{00000000-0005-0000-0000-0000A6760000}"/>
    <cellStyle name="Vírgula 3 2 3 3 6" xfId="7179" xr:uid="{00000000-0005-0000-0000-0000A7760000}"/>
    <cellStyle name="Vírgula 3 2 3 3 6 2" xfId="12303" xr:uid="{00000000-0005-0000-0000-0000A8760000}"/>
    <cellStyle name="Vírgula 3 2 3 3 6 2 2" xfId="34705" xr:uid="{00000000-0005-0000-0000-0000A9760000}"/>
    <cellStyle name="Vírgula 3 2 3 3 6 2 3" xfId="29203" xr:uid="{00000000-0005-0000-0000-0000AA760000}"/>
    <cellStyle name="Vírgula 3 2 3 3 6 2 4" xfId="42397" xr:uid="{00000000-0005-0000-0000-0000AB760000}"/>
    <cellStyle name="Vírgula 3 2 3 3 6 2 5" xfId="53169" xr:uid="{00000000-0005-0000-0000-0000AC760000}"/>
    <cellStyle name="Vírgula 3 2 3 3 6 3" xfId="12439" xr:uid="{00000000-0005-0000-0000-0000AD760000}"/>
    <cellStyle name="Vírgula 3 2 3 3 6 3 2" xfId="31954" xr:uid="{00000000-0005-0000-0000-0000AE760000}"/>
    <cellStyle name="Vírgula 3 2 3 3 6 4" xfId="26452" xr:uid="{00000000-0005-0000-0000-0000AF760000}"/>
    <cellStyle name="Vírgula 3 2 3 3 6 5" xfId="38775" xr:uid="{00000000-0005-0000-0000-0000B0760000}"/>
    <cellStyle name="Vírgula 3 2 3 3 6 6" xfId="48079" xr:uid="{00000000-0005-0000-0000-0000B1760000}"/>
    <cellStyle name="Vírgula 3 2 3 3 7" xfId="4838" xr:uid="{00000000-0005-0000-0000-0000B2760000}"/>
    <cellStyle name="Vírgula 3 2 3 3 7 2" xfId="11256" xr:uid="{00000000-0005-0000-0000-0000B3760000}"/>
    <cellStyle name="Vírgula 3 2 3 3 7 2 2" xfId="33085" xr:uid="{00000000-0005-0000-0000-0000B4760000}"/>
    <cellStyle name="Vírgula 3 2 3 3 7 2 3" xfId="40777" xr:uid="{00000000-0005-0000-0000-0000B5760000}"/>
    <cellStyle name="Vírgula 3 2 3 3 7 2 4" xfId="52238" xr:uid="{00000000-0005-0000-0000-0000B6760000}"/>
    <cellStyle name="Vírgula 3 2 3 3 7 3" xfId="27583" xr:uid="{00000000-0005-0000-0000-0000B7760000}"/>
    <cellStyle name="Vírgula 3 2 3 3 7 4" xfId="36906" xr:uid="{00000000-0005-0000-0000-0000B8760000}"/>
    <cellStyle name="Vírgula 3 2 3 3 7 5" xfId="51258" xr:uid="{00000000-0005-0000-0000-0000B9760000}"/>
    <cellStyle name="Vírgula 3 2 3 3 8" xfId="9727" xr:uid="{00000000-0005-0000-0000-0000BA760000}"/>
    <cellStyle name="Vírgula 3 2 3 3 8 2" xfId="30334" xr:uid="{00000000-0005-0000-0000-0000BB760000}"/>
    <cellStyle name="Vírgula 3 2 3 3 8 3" xfId="40020" xr:uid="{00000000-0005-0000-0000-0000BC760000}"/>
    <cellStyle name="Vírgula 3 2 3 3 8 4" xfId="51212" xr:uid="{00000000-0005-0000-0000-0000BD760000}"/>
    <cellStyle name="Vírgula 3 2 3 3 9" xfId="13442" xr:uid="{00000000-0005-0000-0000-0000BE760000}"/>
    <cellStyle name="Vírgula 3 2 3 3 9 2" xfId="43471" xr:uid="{00000000-0005-0000-0000-0000BF760000}"/>
    <cellStyle name="Vírgula 3 2 3 4" xfId="313" xr:uid="{00000000-0005-0000-0000-0000C0760000}"/>
    <cellStyle name="Vírgula 3 2 3 4 10" xfId="15332" xr:uid="{00000000-0005-0000-0000-0000C1760000}"/>
    <cellStyle name="Vírgula 3 2 3 4 11" xfId="21248" xr:uid="{00000000-0005-0000-0000-0000C2760000}"/>
    <cellStyle name="Vírgula 3 2 3 4 12" xfId="23262" xr:uid="{00000000-0005-0000-0000-0000C3760000}"/>
    <cellStyle name="Vírgula 3 2 3 4 13" xfId="24595" xr:uid="{00000000-0005-0000-0000-0000C4760000}"/>
    <cellStyle name="Vírgula 3 2 3 4 14" xfId="36160" xr:uid="{00000000-0005-0000-0000-0000C5760000}"/>
    <cellStyle name="Vírgula 3 2 3 4 15" xfId="45870" xr:uid="{00000000-0005-0000-0000-0000C6760000}"/>
    <cellStyle name="Vírgula 3 2 3 4 16" xfId="53803" xr:uid="{00000000-0005-0000-0000-0000C7760000}"/>
    <cellStyle name="Vírgula 3 2 3 4 17" xfId="3735" xr:uid="{00000000-0005-0000-0000-0000C8760000}"/>
    <cellStyle name="Vírgula 3 2 3 4 2" xfId="594" xr:uid="{00000000-0005-0000-0000-0000C9760000}"/>
    <cellStyle name="Vírgula 3 2 3 4 2 10" xfId="24871" xr:uid="{00000000-0005-0000-0000-0000CA760000}"/>
    <cellStyle name="Vírgula 3 2 3 4 2 11" xfId="36436" xr:uid="{00000000-0005-0000-0000-0000CB760000}"/>
    <cellStyle name="Vírgula 3 2 3 4 2 12" xfId="46150" xr:uid="{00000000-0005-0000-0000-0000CC760000}"/>
    <cellStyle name="Vírgula 3 2 3 4 2 13" xfId="54082" xr:uid="{00000000-0005-0000-0000-0000CD760000}"/>
    <cellStyle name="Vírgula 3 2 3 4 2 14" xfId="3736" xr:uid="{00000000-0005-0000-0000-0000CE760000}"/>
    <cellStyle name="Vírgula 3 2 3 4 2 2" xfId="1234" xr:uid="{00000000-0005-0000-0000-0000CF760000}"/>
    <cellStyle name="Vírgula 3 2 3 4 2 2 10" xfId="46790" xr:uid="{00000000-0005-0000-0000-0000D0760000}"/>
    <cellStyle name="Vírgula 3 2 3 4 2 2 11" xfId="54722" xr:uid="{00000000-0005-0000-0000-0000D1760000}"/>
    <cellStyle name="Vírgula 3 2 3 4 2 2 12" xfId="3737" xr:uid="{00000000-0005-0000-0000-0000D2760000}"/>
    <cellStyle name="Vírgula 3 2 3 4 2 2 2" xfId="8149" xr:uid="{00000000-0005-0000-0000-0000D3760000}"/>
    <cellStyle name="Vírgula 3 2 3 4 2 2 2 2" xfId="17332" xr:uid="{00000000-0005-0000-0000-0000D4760000}"/>
    <cellStyle name="Vírgula 3 2 3 4 2 2 2 2 2" xfId="34714" xr:uid="{00000000-0005-0000-0000-0000D5760000}"/>
    <cellStyle name="Vírgula 3 2 3 4 2 2 2 3" xfId="19942" xr:uid="{00000000-0005-0000-0000-0000D6760000}"/>
    <cellStyle name="Vírgula 3 2 3 4 2 2 2 4" xfId="29212" xr:uid="{00000000-0005-0000-0000-0000D7760000}"/>
    <cellStyle name="Vírgula 3 2 3 4 2 2 2 5" xfId="42406" xr:uid="{00000000-0005-0000-0000-0000D8760000}"/>
    <cellStyle name="Vírgula 3 2 3 4 2 2 2 6" xfId="49049" xr:uid="{00000000-0005-0000-0000-0000D9760000}"/>
    <cellStyle name="Vírgula 3 2 3 4 2 2 3" xfId="5894" xr:uid="{00000000-0005-0000-0000-0000DA760000}"/>
    <cellStyle name="Vírgula 3 2 3 4 2 2 3 2" xfId="16638" xr:uid="{00000000-0005-0000-0000-0000DB760000}"/>
    <cellStyle name="Vírgula 3 2 3 4 2 2 3 3" xfId="31963" xr:uid="{00000000-0005-0000-0000-0000DC760000}"/>
    <cellStyle name="Vírgula 3 2 3 4 2 2 3 4" xfId="44443" xr:uid="{00000000-0005-0000-0000-0000DD760000}"/>
    <cellStyle name="Vírgula 3 2 3 4 2 2 4" xfId="15334" xr:uid="{00000000-0005-0000-0000-0000DE760000}"/>
    <cellStyle name="Vírgula 3 2 3 4 2 2 5" xfId="18200" xr:uid="{00000000-0005-0000-0000-0000DF760000}"/>
    <cellStyle name="Vírgula 3 2 3 4 2 2 6" xfId="21250" xr:uid="{00000000-0005-0000-0000-0000E0760000}"/>
    <cellStyle name="Vírgula 3 2 3 4 2 2 7" xfId="23264" xr:uid="{00000000-0005-0000-0000-0000E1760000}"/>
    <cellStyle name="Vírgula 3 2 3 4 2 2 8" xfId="26461" xr:uid="{00000000-0005-0000-0000-0000E2760000}"/>
    <cellStyle name="Vírgula 3 2 3 4 2 2 9" xfId="38784" xr:uid="{00000000-0005-0000-0000-0000E3760000}"/>
    <cellStyle name="Vírgula 3 2 3 4 2 3" xfId="2170" xr:uid="{00000000-0005-0000-0000-0000E4760000}"/>
    <cellStyle name="Vírgula 3 2 3 4 2 3 2" xfId="9020" xr:uid="{00000000-0005-0000-0000-0000E5760000}"/>
    <cellStyle name="Vírgula 3 2 3 4 2 3 2 2" xfId="34713" xr:uid="{00000000-0005-0000-0000-0000E6760000}"/>
    <cellStyle name="Vírgula 3 2 3 4 2 3 2 3" xfId="29211" xr:uid="{00000000-0005-0000-0000-0000E7760000}"/>
    <cellStyle name="Vírgula 3 2 3 4 2 3 2 4" xfId="42405" xr:uid="{00000000-0005-0000-0000-0000E8760000}"/>
    <cellStyle name="Vírgula 3 2 3 4 2 3 2 5" xfId="49920" xr:uid="{00000000-0005-0000-0000-0000E9760000}"/>
    <cellStyle name="Vírgula 3 2 3 4 2 3 3" xfId="9684" xr:uid="{00000000-0005-0000-0000-0000EA760000}"/>
    <cellStyle name="Vírgula 3 2 3 4 2 3 3 2" xfId="31962" xr:uid="{00000000-0005-0000-0000-0000EB760000}"/>
    <cellStyle name="Vírgula 3 2 3 4 2 3 3 3" xfId="45314" xr:uid="{00000000-0005-0000-0000-0000EC760000}"/>
    <cellStyle name="Vírgula 3 2 3 4 2 3 4" xfId="19072" xr:uid="{00000000-0005-0000-0000-0000ED760000}"/>
    <cellStyle name="Vírgula 3 2 3 4 2 3 5" xfId="26460" xr:uid="{00000000-0005-0000-0000-0000EE760000}"/>
    <cellStyle name="Vírgula 3 2 3 4 2 3 6" xfId="38783" xr:uid="{00000000-0005-0000-0000-0000EF760000}"/>
    <cellStyle name="Vírgula 3 2 3 4 2 3 7" xfId="47721" xr:uid="{00000000-0005-0000-0000-0000F0760000}"/>
    <cellStyle name="Vírgula 3 2 3 4 2 3 8" xfId="55647" xr:uid="{00000000-0005-0000-0000-0000F1760000}"/>
    <cellStyle name="Vírgula 3 2 3 4 2 3 9" xfId="6821" xr:uid="{00000000-0005-0000-0000-0000F2760000}"/>
    <cellStyle name="Vírgula 3 2 3 4 2 4" xfId="7522" xr:uid="{00000000-0005-0000-0000-0000F3760000}"/>
    <cellStyle name="Vírgula 3 2 3 4 2 4 2" xfId="11598" xr:uid="{00000000-0005-0000-0000-0000F4760000}"/>
    <cellStyle name="Vírgula 3 2 3 4 2 4 2 2" xfId="33427" xr:uid="{00000000-0005-0000-0000-0000F5760000}"/>
    <cellStyle name="Vírgula 3 2 3 4 2 4 2 3" xfId="41119" xr:uid="{00000000-0005-0000-0000-0000F6760000}"/>
    <cellStyle name="Vírgula 3 2 3 4 2 4 2 4" xfId="52580" xr:uid="{00000000-0005-0000-0000-0000F7760000}"/>
    <cellStyle name="Vírgula 3 2 3 4 2 4 3" xfId="27925" xr:uid="{00000000-0005-0000-0000-0000F8760000}"/>
    <cellStyle name="Vírgula 3 2 3 4 2 4 4" xfId="37248" xr:uid="{00000000-0005-0000-0000-0000F9760000}"/>
    <cellStyle name="Vírgula 3 2 3 4 2 4 5" xfId="48422" xr:uid="{00000000-0005-0000-0000-0000FA760000}"/>
    <cellStyle name="Vírgula 3 2 3 4 2 5" xfId="5254" xr:uid="{00000000-0005-0000-0000-0000FB760000}"/>
    <cellStyle name="Vírgula 3 2 3 4 2 5 2" xfId="30676" xr:uid="{00000000-0005-0000-0000-0000FC760000}"/>
    <cellStyle name="Vírgula 3 2 3 4 2 5 3" xfId="40362" xr:uid="{00000000-0005-0000-0000-0000FD760000}"/>
    <cellStyle name="Vírgula 3 2 3 4 2 5 4" xfId="51833" xr:uid="{00000000-0005-0000-0000-0000FE760000}"/>
    <cellStyle name="Vírgula 3 2 3 4 2 6" xfId="14069" xr:uid="{00000000-0005-0000-0000-0000FF760000}"/>
    <cellStyle name="Vírgula 3 2 3 4 2 6 2" xfId="43816" xr:uid="{00000000-0005-0000-0000-000000770000}"/>
    <cellStyle name="Vírgula 3 2 3 4 2 7" xfId="15333" xr:uid="{00000000-0005-0000-0000-000001770000}"/>
    <cellStyle name="Vírgula 3 2 3 4 2 8" xfId="21249" xr:uid="{00000000-0005-0000-0000-000002770000}"/>
    <cellStyle name="Vírgula 3 2 3 4 2 9" xfId="23263" xr:uid="{00000000-0005-0000-0000-000003770000}"/>
    <cellStyle name="Vírgula 3 2 3 4 3" xfId="1509" xr:uid="{00000000-0005-0000-0000-000004770000}"/>
    <cellStyle name="Vírgula 3 2 3 4 3 10" xfId="25147" xr:uid="{00000000-0005-0000-0000-000005770000}"/>
    <cellStyle name="Vírgula 3 2 3 4 3 11" xfId="36712" xr:uid="{00000000-0005-0000-0000-000006770000}"/>
    <cellStyle name="Vírgula 3 2 3 4 3 12" xfId="47065" xr:uid="{00000000-0005-0000-0000-000007770000}"/>
    <cellStyle name="Vírgula 3 2 3 4 3 13" xfId="54997" xr:uid="{00000000-0005-0000-0000-000008770000}"/>
    <cellStyle name="Vírgula 3 2 3 4 3 14" xfId="3738" xr:uid="{00000000-0005-0000-0000-000009770000}"/>
    <cellStyle name="Vírgula 3 2 3 4 3 2" xfId="2398" xr:uid="{00000000-0005-0000-0000-00000A770000}"/>
    <cellStyle name="Vírgula 3 2 3 4 3 2 10" xfId="47949" xr:uid="{00000000-0005-0000-0000-00000B770000}"/>
    <cellStyle name="Vírgula 3 2 3 4 3 2 11" xfId="55875" xr:uid="{00000000-0005-0000-0000-00000C770000}"/>
    <cellStyle name="Vírgula 3 2 3 4 3 2 12" xfId="3739" xr:uid="{00000000-0005-0000-0000-00000D770000}"/>
    <cellStyle name="Vírgula 3 2 3 4 3 2 2" xfId="9248" xr:uid="{00000000-0005-0000-0000-00000E770000}"/>
    <cellStyle name="Vírgula 3 2 3 4 3 2 2 2" xfId="17333" xr:uid="{00000000-0005-0000-0000-00000F770000}"/>
    <cellStyle name="Vírgula 3 2 3 4 3 2 2 2 2" xfId="34716" xr:uid="{00000000-0005-0000-0000-000010770000}"/>
    <cellStyle name="Vírgula 3 2 3 4 3 2 2 3" xfId="20170" xr:uid="{00000000-0005-0000-0000-000011770000}"/>
    <cellStyle name="Vírgula 3 2 3 4 3 2 2 4" xfId="29214" xr:uid="{00000000-0005-0000-0000-000012770000}"/>
    <cellStyle name="Vírgula 3 2 3 4 3 2 2 5" xfId="42408" xr:uid="{00000000-0005-0000-0000-000013770000}"/>
    <cellStyle name="Vírgula 3 2 3 4 3 2 2 6" xfId="50148" xr:uid="{00000000-0005-0000-0000-000014770000}"/>
    <cellStyle name="Vírgula 3 2 3 4 3 2 3" xfId="7049" xr:uid="{00000000-0005-0000-0000-000015770000}"/>
    <cellStyle name="Vírgula 3 2 3 4 3 2 3 2" xfId="9392" xr:uid="{00000000-0005-0000-0000-000016770000}"/>
    <cellStyle name="Vírgula 3 2 3 4 3 2 3 3" xfId="31965" xr:uid="{00000000-0005-0000-0000-000017770000}"/>
    <cellStyle name="Vírgula 3 2 3 4 3 2 3 4" xfId="45542" xr:uid="{00000000-0005-0000-0000-000018770000}"/>
    <cellStyle name="Vírgula 3 2 3 4 3 2 4" xfId="15336" xr:uid="{00000000-0005-0000-0000-000019770000}"/>
    <cellStyle name="Vírgula 3 2 3 4 3 2 5" xfId="18428" xr:uid="{00000000-0005-0000-0000-00001A770000}"/>
    <cellStyle name="Vírgula 3 2 3 4 3 2 6" xfId="21252" xr:uid="{00000000-0005-0000-0000-00001B770000}"/>
    <cellStyle name="Vírgula 3 2 3 4 3 2 7" xfId="23266" xr:uid="{00000000-0005-0000-0000-00001C770000}"/>
    <cellStyle name="Vírgula 3 2 3 4 3 2 8" xfId="26463" xr:uid="{00000000-0005-0000-0000-00001D770000}"/>
    <cellStyle name="Vírgula 3 2 3 4 3 2 9" xfId="38786" xr:uid="{00000000-0005-0000-0000-00001E770000}"/>
    <cellStyle name="Vírgula 3 2 3 4 3 3" xfId="8377" xr:uid="{00000000-0005-0000-0000-00001F770000}"/>
    <cellStyle name="Vírgula 3 2 3 4 3 3 2" xfId="12307" xr:uid="{00000000-0005-0000-0000-000020770000}"/>
    <cellStyle name="Vírgula 3 2 3 4 3 3 2 2" xfId="34715" xr:uid="{00000000-0005-0000-0000-000021770000}"/>
    <cellStyle name="Vírgula 3 2 3 4 3 3 2 3" xfId="29213" xr:uid="{00000000-0005-0000-0000-000022770000}"/>
    <cellStyle name="Vírgula 3 2 3 4 3 3 2 4" xfId="42407" xr:uid="{00000000-0005-0000-0000-000023770000}"/>
    <cellStyle name="Vírgula 3 2 3 4 3 3 2 5" xfId="53172" xr:uid="{00000000-0005-0000-0000-000024770000}"/>
    <cellStyle name="Vírgula 3 2 3 4 3 3 3" xfId="10487" xr:uid="{00000000-0005-0000-0000-000025770000}"/>
    <cellStyle name="Vírgula 3 2 3 4 3 3 3 2" xfId="31964" xr:uid="{00000000-0005-0000-0000-000026770000}"/>
    <cellStyle name="Vírgula 3 2 3 4 3 3 4" xfId="19300" xr:uid="{00000000-0005-0000-0000-000027770000}"/>
    <cellStyle name="Vírgula 3 2 3 4 3 3 5" xfId="26462" xr:uid="{00000000-0005-0000-0000-000028770000}"/>
    <cellStyle name="Vírgula 3 2 3 4 3 3 6" xfId="38785" xr:uid="{00000000-0005-0000-0000-000029770000}"/>
    <cellStyle name="Vírgula 3 2 3 4 3 3 7" xfId="49277" xr:uid="{00000000-0005-0000-0000-00002A770000}"/>
    <cellStyle name="Vírgula 3 2 3 4 3 4" xfId="6169" xr:uid="{00000000-0005-0000-0000-00002B770000}"/>
    <cellStyle name="Vírgula 3 2 3 4 3 4 2" xfId="11826" xr:uid="{00000000-0005-0000-0000-00002C770000}"/>
    <cellStyle name="Vírgula 3 2 3 4 3 4 2 2" xfId="33655" xr:uid="{00000000-0005-0000-0000-00002D770000}"/>
    <cellStyle name="Vírgula 3 2 3 4 3 4 2 3" xfId="41347" xr:uid="{00000000-0005-0000-0000-00002E770000}"/>
    <cellStyle name="Vírgula 3 2 3 4 3 4 2 4" xfId="52808" xr:uid="{00000000-0005-0000-0000-00002F770000}"/>
    <cellStyle name="Vírgula 3 2 3 4 3 4 3" xfId="28153" xr:uid="{00000000-0005-0000-0000-000030770000}"/>
    <cellStyle name="Vírgula 3 2 3 4 3 4 4" xfId="37476" xr:uid="{00000000-0005-0000-0000-000031770000}"/>
    <cellStyle name="Vírgula 3 2 3 4 3 4 5" xfId="51031" xr:uid="{00000000-0005-0000-0000-000032770000}"/>
    <cellStyle name="Vírgula 3 2 3 4 3 5" xfId="11082" xr:uid="{00000000-0005-0000-0000-000033770000}"/>
    <cellStyle name="Vírgula 3 2 3 4 3 5 2" xfId="30904" xr:uid="{00000000-0005-0000-0000-000034770000}"/>
    <cellStyle name="Vírgula 3 2 3 4 3 5 3" xfId="40590" xr:uid="{00000000-0005-0000-0000-000035770000}"/>
    <cellStyle name="Vírgula 3 2 3 4 3 5 4" xfId="52061" xr:uid="{00000000-0005-0000-0000-000036770000}"/>
    <cellStyle name="Vírgula 3 2 3 4 3 6" xfId="14297" xr:uid="{00000000-0005-0000-0000-000037770000}"/>
    <cellStyle name="Vírgula 3 2 3 4 3 6 2" xfId="44671" xr:uid="{00000000-0005-0000-0000-000038770000}"/>
    <cellStyle name="Vírgula 3 2 3 4 3 7" xfId="15335" xr:uid="{00000000-0005-0000-0000-000039770000}"/>
    <cellStyle name="Vírgula 3 2 3 4 3 8" xfId="21251" xr:uid="{00000000-0005-0000-0000-00003A770000}"/>
    <cellStyle name="Vírgula 3 2 3 4 3 9" xfId="23265" xr:uid="{00000000-0005-0000-0000-00003B770000}"/>
    <cellStyle name="Vírgula 3 2 3 4 4" xfId="994" xr:uid="{00000000-0005-0000-0000-00003C770000}"/>
    <cellStyle name="Vírgula 3 2 3 4 4 10" xfId="46550" xr:uid="{00000000-0005-0000-0000-00003D770000}"/>
    <cellStyle name="Vírgula 3 2 3 4 4 11" xfId="54482" xr:uid="{00000000-0005-0000-0000-00003E770000}"/>
    <cellStyle name="Vírgula 3 2 3 4 4 12" xfId="3740" xr:uid="{00000000-0005-0000-0000-00003F770000}"/>
    <cellStyle name="Vírgula 3 2 3 4 4 2" xfId="7921" xr:uid="{00000000-0005-0000-0000-000040770000}"/>
    <cellStyle name="Vírgula 3 2 3 4 4 2 2" xfId="13099" xr:uid="{00000000-0005-0000-0000-000041770000}"/>
    <cellStyle name="Vírgula 3 2 3 4 4 2 2 2" xfId="34717" xr:uid="{00000000-0005-0000-0000-000042770000}"/>
    <cellStyle name="Vírgula 3 2 3 4 4 2 3" xfId="10188" xr:uid="{00000000-0005-0000-0000-000043770000}"/>
    <cellStyle name="Vírgula 3 2 3 4 4 2 4" xfId="19714" xr:uid="{00000000-0005-0000-0000-000044770000}"/>
    <cellStyle name="Vírgula 3 2 3 4 4 2 5" xfId="29215" xr:uid="{00000000-0005-0000-0000-000045770000}"/>
    <cellStyle name="Vírgula 3 2 3 4 4 2 6" xfId="42409" xr:uid="{00000000-0005-0000-0000-000046770000}"/>
    <cellStyle name="Vírgula 3 2 3 4 4 2 7" xfId="48821" xr:uid="{00000000-0005-0000-0000-000047770000}"/>
    <cellStyle name="Vírgula 3 2 3 4 4 3" xfId="5654" xr:uid="{00000000-0005-0000-0000-000048770000}"/>
    <cellStyle name="Vírgula 3 2 3 4 4 3 2" xfId="13163" xr:uid="{00000000-0005-0000-0000-000049770000}"/>
    <cellStyle name="Vírgula 3 2 3 4 4 3 3" xfId="31966" xr:uid="{00000000-0005-0000-0000-00004A770000}"/>
    <cellStyle name="Vírgula 3 2 3 4 4 3 4" xfId="44215" xr:uid="{00000000-0005-0000-0000-00004B770000}"/>
    <cellStyle name="Vírgula 3 2 3 4 4 4" xfId="13841" xr:uid="{00000000-0005-0000-0000-00004C770000}"/>
    <cellStyle name="Vírgula 3 2 3 4 4 5" xfId="15337" xr:uid="{00000000-0005-0000-0000-00004D770000}"/>
    <cellStyle name="Vírgula 3 2 3 4 4 6" xfId="21253" xr:uid="{00000000-0005-0000-0000-00004E770000}"/>
    <cellStyle name="Vírgula 3 2 3 4 4 7" xfId="23267" xr:uid="{00000000-0005-0000-0000-00004F770000}"/>
    <cellStyle name="Vírgula 3 2 3 4 4 8" xfId="26464" xr:uid="{00000000-0005-0000-0000-000050770000}"/>
    <cellStyle name="Vírgula 3 2 3 4 4 9" xfId="38787" xr:uid="{00000000-0005-0000-0000-000051770000}"/>
    <cellStyle name="Vírgula 3 2 3 4 5" xfId="1942" xr:uid="{00000000-0005-0000-0000-000052770000}"/>
    <cellStyle name="Vírgula 3 2 3 4 5 10" xfId="47493" xr:uid="{00000000-0005-0000-0000-000053770000}"/>
    <cellStyle name="Vírgula 3 2 3 4 5 11" xfId="55419" xr:uid="{00000000-0005-0000-0000-000054770000}"/>
    <cellStyle name="Vírgula 3 2 3 4 5 12" xfId="3741" xr:uid="{00000000-0005-0000-0000-000055770000}"/>
    <cellStyle name="Vírgula 3 2 3 4 5 2" xfId="8792" xr:uid="{00000000-0005-0000-0000-000056770000}"/>
    <cellStyle name="Vírgula 3 2 3 4 5 2 2" xfId="17334" xr:uid="{00000000-0005-0000-0000-000057770000}"/>
    <cellStyle name="Vírgula 3 2 3 4 5 2 2 2" xfId="34718" xr:uid="{00000000-0005-0000-0000-000058770000}"/>
    <cellStyle name="Vírgula 3 2 3 4 5 2 3" xfId="29216" xr:uid="{00000000-0005-0000-0000-000059770000}"/>
    <cellStyle name="Vírgula 3 2 3 4 5 2 4" xfId="42410" xr:uid="{00000000-0005-0000-0000-00005A770000}"/>
    <cellStyle name="Vírgula 3 2 3 4 5 2 5" xfId="49692" xr:uid="{00000000-0005-0000-0000-00005B770000}"/>
    <cellStyle name="Vírgula 3 2 3 4 5 3" xfId="6593" xr:uid="{00000000-0005-0000-0000-00005C770000}"/>
    <cellStyle name="Vírgula 3 2 3 4 5 3 2" xfId="31967" xr:uid="{00000000-0005-0000-0000-00005D770000}"/>
    <cellStyle name="Vírgula 3 2 3 4 5 3 3" xfId="45086" xr:uid="{00000000-0005-0000-0000-00005E770000}"/>
    <cellStyle name="Vírgula 3 2 3 4 5 4" xfId="15338" xr:uid="{00000000-0005-0000-0000-00005F770000}"/>
    <cellStyle name="Vírgula 3 2 3 4 5 5" xfId="18844" xr:uid="{00000000-0005-0000-0000-000060770000}"/>
    <cellStyle name="Vírgula 3 2 3 4 5 6" xfId="21254" xr:uid="{00000000-0005-0000-0000-000061770000}"/>
    <cellStyle name="Vírgula 3 2 3 4 5 7" xfId="23268" xr:uid="{00000000-0005-0000-0000-000062770000}"/>
    <cellStyle name="Vírgula 3 2 3 4 5 8" xfId="26465" xr:uid="{00000000-0005-0000-0000-000063770000}"/>
    <cellStyle name="Vírgula 3 2 3 4 5 9" xfId="38788" xr:uid="{00000000-0005-0000-0000-000064770000}"/>
    <cellStyle name="Vírgula 3 2 3 4 6" xfId="7293" xr:uid="{00000000-0005-0000-0000-000065770000}"/>
    <cellStyle name="Vírgula 3 2 3 4 6 2" xfId="12306" xr:uid="{00000000-0005-0000-0000-000066770000}"/>
    <cellStyle name="Vírgula 3 2 3 4 6 2 2" xfId="34712" xr:uid="{00000000-0005-0000-0000-000067770000}"/>
    <cellStyle name="Vírgula 3 2 3 4 6 2 3" xfId="29210" xr:uid="{00000000-0005-0000-0000-000068770000}"/>
    <cellStyle name="Vírgula 3 2 3 4 6 2 4" xfId="42404" xr:uid="{00000000-0005-0000-0000-000069770000}"/>
    <cellStyle name="Vírgula 3 2 3 4 6 2 5" xfId="53171" xr:uid="{00000000-0005-0000-0000-00006A770000}"/>
    <cellStyle name="Vírgula 3 2 3 4 6 3" xfId="12681" xr:uid="{00000000-0005-0000-0000-00006B770000}"/>
    <cellStyle name="Vírgula 3 2 3 4 6 3 2" xfId="31961" xr:uid="{00000000-0005-0000-0000-00006C770000}"/>
    <cellStyle name="Vírgula 3 2 3 4 6 4" xfId="26459" xr:uid="{00000000-0005-0000-0000-00006D770000}"/>
    <cellStyle name="Vírgula 3 2 3 4 6 5" xfId="38782" xr:uid="{00000000-0005-0000-0000-00006E770000}"/>
    <cellStyle name="Vírgula 3 2 3 4 6 6" xfId="48193" xr:uid="{00000000-0005-0000-0000-00006F770000}"/>
    <cellStyle name="Vírgula 3 2 3 4 7" xfId="4976" xr:uid="{00000000-0005-0000-0000-000070770000}"/>
    <cellStyle name="Vírgula 3 2 3 4 7 2" xfId="11370" xr:uid="{00000000-0005-0000-0000-000071770000}"/>
    <cellStyle name="Vírgula 3 2 3 4 7 2 2" xfId="33199" xr:uid="{00000000-0005-0000-0000-000072770000}"/>
    <cellStyle name="Vírgula 3 2 3 4 7 2 3" xfId="40891" xr:uid="{00000000-0005-0000-0000-000073770000}"/>
    <cellStyle name="Vírgula 3 2 3 4 7 2 4" xfId="52352" xr:uid="{00000000-0005-0000-0000-000074770000}"/>
    <cellStyle name="Vírgula 3 2 3 4 7 3" xfId="27697" xr:uid="{00000000-0005-0000-0000-000075770000}"/>
    <cellStyle name="Vírgula 3 2 3 4 7 4" xfId="37020" xr:uid="{00000000-0005-0000-0000-000076770000}"/>
    <cellStyle name="Vírgula 3 2 3 4 7 5" xfId="50560" xr:uid="{00000000-0005-0000-0000-000077770000}"/>
    <cellStyle name="Vírgula 3 2 3 4 8" xfId="10723" xr:uid="{00000000-0005-0000-0000-000078770000}"/>
    <cellStyle name="Vírgula 3 2 3 4 8 2" xfId="30448" xr:uid="{00000000-0005-0000-0000-000079770000}"/>
    <cellStyle name="Vírgula 3 2 3 4 8 3" xfId="40134" xr:uid="{00000000-0005-0000-0000-00007A770000}"/>
    <cellStyle name="Vírgula 3 2 3 4 8 4" xfId="51605" xr:uid="{00000000-0005-0000-0000-00007B770000}"/>
    <cellStyle name="Vírgula 3 2 3 4 9" xfId="13556" xr:uid="{00000000-0005-0000-0000-00007C770000}"/>
    <cellStyle name="Vírgula 3 2 3 4 9 2" xfId="43585" xr:uid="{00000000-0005-0000-0000-00007D770000}"/>
    <cellStyle name="Vírgula 3 2 3 5" xfId="387" xr:uid="{00000000-0005-0000-0000-00007E770000}"/>
    <cellStyle name="Vírgula 3 2 3 5 10" xfId="23269" xr:uid="{00000000-0005-0000-0000-00007F770000}"/>
    <cellStyle name="Vírgula 3 2 3 5 11" xfId="24388" xr:uid="{00000000-0005-0000-0000-000080770000}"/>
    <cellStyle name="Vírgula 3 2 3 5 12" xfId="35965" xr:uid="{00000000-0005-0000-0000-000081770000}"/>
    <cellStyle name="Vírgula 3 2 3 5 13" xfId="45943" xr:uid="{00000000-0005-0000-0000-000082770000}"/>
    <cellStyle name="Vírgula 3 2 3 5 14" xfId="53875" xr:uid="{00000000-0005-0000-0000-000083770000}"/>
    <cellStyle name="Vírgula 3 2 3 5 15" xfId="3742" xr:uid="{00000000-0005-0000-0000-000084770000}"/>
    <cellStyle name="Vírgula 3 2 3 5 2" xfId="823" xr:uid="{00000000-0005-0000-0000-000085770000}"/>
    <cellStyle name="Vírgula 3 2 3 5 2 10" xfId="46379" xr:uid="{00000000-0005-0000-0000-000086770000}"/>
    <cellStyle name="Vírgula 3 2 3 5 2 11" xfId="54311" xr:uid="{00000000-0005-0000-0000-000087770000}"/>
    <cellStyle name="Vírgula 3 2 3 5 2 12" xfId="3743" xr:uid="{00000000-0005-0000-0000-000088770000}"/>
    <cellStyle name="Vírgula 3 2 3 5 2 2" xfId="7750" xr:uid="{00000000-0005-0000-0000-000089770000}"/>
    <cellStyle name="Vírgula 3 2 3 5 2 2 2" xfId="10644" xr:uid="{00000000-0005-0000-0000-00008A770000}"/>
    <cellStyle name="Vírgula 3 2 3 5 2 2 2 2" xfId="34720" xr:uid="{00000000-0005-0000-0000-00008B770000}"/>
    <cellStyle name="Vírgula 3 2 3 5 2 2 3" xfId="9307" xr:uid="{00000000-0005-0000-0000-00008C770000}"/>
    <cellStyle name="Vírgula 3 2 3 5 2 2 4" xfId="19543" xr:uid="{00000000-0005-0000-0000-00008D770000}"/>
    <cellStyle name="Vírgula 3 2 3 5 2 2 5" xfId="29218" xr:uid="{00000000-0005-0000-0000-00008E770000}"/>
    <cellStyle name="Vírgula 3 2 3 5 2 2 6" xfId="42412" xr:uid="{00000000-0005-0000-0000-00008F770000}"/>
    <cellStyle name="Vírgula 3 2 3 5 2 2 7" xfId="48650" xr:uid="{00000000-0005-0000-0000-000090770000}"/>
    <cellStyle name="Vírgula 3 2 3 5 2 3" xfId="5483" xr:uid="{00000000-0005-0000-0000-000091770000}"/>
    <cellStyle name="Vírgula 3 2 3 5 2 3 2" xfId="16809" xr:uid="{00000000-0005-0000-0000-000092770000}"/>
    <cellStyle name="Vírgula 3 2 3 5 2 3 3" xfId="31969" xr:uid="{00000000-0005-0000-0000-000093770000}"/>
    <cellStyle name="Vírgula 3 2 3 5 2 3 4" xfId="44044" xr:uid="{00000000-0005-0000-0000-000094770000}"/>
    <cellStyle name="Vírgula 3 2 3 5 2 4" xfId="13670" xr:uid="{00000000-0005-0000-0000-000095770000}"/>
    <cellStyle name="Vírgula 3 2 3 5 2 5" xfId="15340" xr:uid="{00000000-0005-0000-0000-000096770000}"/>
    <cellStyle name="Vírgula 3 2 3 5 2 6" xfId="21256" xr:uid="{00000000-0005-0000-0000-000097770000}"/>
    <cellStyle name="Vírgula 3 2 3 5 2 7" xfId="23270" xr:uid="{00000000-0005-0000-0000-000098770000}"/>
    <cellStyle name="Vírgula 3 2 3 5 2 8" xfId="26467" xr:uid="{00000000-0005-0000-0000-000099770000}"/>
    <cellStyle name="Vírgula 3 2 3 5 2 9" xfId="38790" xr:uid="{00000000-0005-0000-0000-00009A770000}"/>
    <cellStyle name="Vírgula 3 2 3 5 3" xfId="1771" xr:uid="{00000000-0005-0000-0000-00009B770000}"/>
    <cellStyle name="Vírgula 3 2 3 5 3 10" xfId="47322" xr:uid="{00000000-0005-0000-0000-00009C770000}"/>
    <cellStyle name="Vírgula 3 2 3 5 3 11" xfId="55248" xr:uid="{00000000-0005-0000-0000-00009D770000}"/>
    <cellStyle name="Vírgula 3 2 3 5 3 12" xfId="3744" xr:uid="{00000000-0005-0000-0000-00009E770000}"/>
    <cellStyle name="Vírgula 3 2 3 5 3 2" xfId="8621" xr:uid="{00000000-0005-0000-0000-00009F770000}"/>
    <cellStyle name="Vírgula 3 2 3 5 3 2 2" xfId="17335" xr:uid="{00000000-0005-0000-0000-0000A0770000}"/>
    <cellStyle name="Vírgula 3 2 3 5 3 2 2 2" xfId="34721" xr:uid="{00000000-0005-0000-0000-0000A1770000}"/>
    <cellStyle name="Vírgula 3 2 3 5 3 2 3" xfId="29219" xr:uid="{00000000-0005-0000-0000-0000A2770000}"/>
    <cellStyle name="Vírgula 3 2 3 5 3 2 4" xfId="42413" xr:uid="{00000000-0005-0000-0000-0000A3770000}"/>
    <cellStyle name="Vírgula 3 2 3 5 3 2 5" xfId="49521" xr:uid="{00000000-0005-0000-0000-0000A4770000}"/>
    <cellStyle name="Vírgula 3 2 3 5 3 3" xfId="6422" xr:uid="{00000000-0005-0000-0000-0000A5770000}"/>
    <cellStyle name="Vírgula 3 2 3 5 3 3 2" xfId="31970" xr:uid="{00000000-0005-0000-0000-0000A6770000}"/>
    <cellStyle name="Vírgula 3 2 3 5 3 3 3" xfId="44915" xr:uid="{00000000-0005-0000-0000-0000A7770000}"/>
    <cellStyle name="Vírgula 3 2 3 5 3 4" xfId="15341" xr:uid="{00000000-0005-0000-0000-0000A8770000}"/>
    <cellStyle name="Vírgula 3 2 3 5 3 5" xfId="18673" xr:uid="{00000000-0005-0000-0000-0000A9770000}"/>
    <cellStyle name="Vírgula 3 2 3 5 3 6" xfId="21257" xr:uid="{00000000-0005-0000-0000-0000AA770000}"/>
    <cellStyle name="Vírgula 3 2 3 5 3 7" xfId="23271" xr:uid="{00000000-0005-0000-0000-0000AB770000}"/>
    <cellStyle name="Vírgula 3 2 3 5 3 8" xfId="26468" xr:uid="{00000000-0005-0000-0000-0000AC770000}"/>
    <cellStyle name="Vírgula 3 2 3 5 3 9" xfId="38791" xr:uid="{00000000-0005-0000-0000-0000AD770000}"/>
    <cellStyle name="Vírgula 3 2 3 5 4" xfId="7351" xr:uid="{00000000-0005-0000-0000-0000AE770000}"/>
    <cellStyle name="Vírgula 3 2 3 5 4 2" xfId="12309" xr:uid="{00000000-0005-0000-0000-0000AF770000}"/>
    <cellStyle name="Vírgula 3 2 3 5 4 2 2" xfId="34719" xr:uid="{00000000-0005-0000-0000-0000B0770000}"/>
    <cellStyle name="Vírgula 3 2 3 5 4 2 3" xfId="29217" xr:uid="{00000000-0005-0000-0000-0000B1770000}"/>
    <cellStyle name="Vírgula 3 2 3 5 4 2 4" xfId="42411" xr:uid="{00000000-0005-0000-0000-0000B2770000}"/>
    <cellStyle name="Vírgula 3 2 3 5 4 2 5" xfId="53173" xr:uid="{00000000-0005-0000-0000-0000B3770000}"/>
    <cellStyle name="Vírgula 3 2 3 5 4 3" xfId="16529" xr:uid="{00000000-0005-0000-0000-0000B4770000}"/>
    <cellStyle name="Vírgula 3 2 3 5 4 3 2" xfId="31968" xr:uid="{00000000-0005-0000-0000-0000B5770000}"/>
    <cellStyle name="Vírgula 3 2 3 5 4 4" xfId="26466" xr:uid="{00000000-0005-0000-0000-0000B6770000}"/>
    <cellStyle name="Vírgula 3 2 3 5 4 5" xfId="38789" xr:uid="{00000000-0005-0000-0000-0000B7770000}"/>
    <cellStyle name="Vírgula 3 2 3 5 4 6" xfId="48251" xr:uid="{00000000-0005-0000-0000-0000B8770000}"/>
    <cellStyle name="Vírgula 3 2 3 5 5" xfId="5047" xr:uid="{00000000-0005-0000-0000-0000B9770000}"/>
    <cellStyle name="Vírgula 3 2 3 5 5 2" xfId="11199" xr:uid="{00000000-0005-0000-0000-0000BA770000}"/>
    <cellStyle name="Vírgula 3 2 3 5 5 2 2" xfId="33028" xr:uid="{00000000-0005-0000-0000-0000BB770000}"/>
    <cellStyle name="Vírgula 3 2 3 5 5 2 3" xfId="40720" xr:uid="{00000000-0005-0000-0000-0000BC770000}"/>
    <cellStyle name="Vírgula 3 2 3 5 5 2 4" xfId="52181" xr:uid="{00000000-0005-0000-0000-0000BD770000}"/>
    <cellStyle name="Vírgula 3 2 3 5 5 3" xfId="27526" xr:uid="{00000000-0005-0000-0000-0000BE770000}"/>
    <cellStyle name="Vírgula 3 2 3 5 5 4" xfId="36849" xr:uid="{00000000-0005-0000-0000-0000BF770000}"/>
    <cellStyle name="Vírgula 3 2 3 5 5 5" xfId="50890" xr:uid="{00000000-0005-0000-0000-0000C0770000}"/>
    <cellStyle name="Vírgula 3 2 3 5 6" xfId="10094" xr:uid="{00000000-0005-0000-0000-0000C1770000}"/>
    <cellStyle name="Vírgula 3 2 3 5 6 2" xfId="30277" xr:uid="{00000000-0005-0000-0000-0000C2770000}"/>
    <cellStyle name="Vírgula 3 2 3 5 6 3" xfId="39963" xr:uid="{00000000-0005-0000-0000-0000C3770000}"/>
    <cellStyle name="Vírgula 3 2 3 5 6 4" xfId="51413" xr:uid="{00000000-0005-0000-0000-0000C4770000}"/>
    <cellStyle name="Vírgula 3 2 3 5 7" xfId="13392" xr:uid="{00000000-0005-0000-0000-0000C5770000}"/>
    <cellStyle name="Vírgula 3 2 3 5 7 2" xfId="43645" xr:uid="{00000000-0005-0000-0000-0000C6770000}"/>
    <cellStyle name="Vírgula 3 2 3 5 8" xfId="15339" xr:uid="{00000000-0005-0000-0000-0000C7770000}"/>
    <cellStyle name="Vírgula 3 2 3 5 9" xfId="21255" xr:uid="{00000000-0005-0000-0000-0000C8770000}"/>
    <cellStyle name="Vírgula 3 2 3 6" xfId="1062" xr:uid="{00000000-0005-0000-0000-0000C9770000}"/>
    <cellStyle name="Vírgula 3 2 3 6 10" xfId="24664" xr:uid="{00000000-0005-0000-0000-0000CA770000}"/>
    <cellStyle name="Vírgula 3 2 3 6 11" xfId="36229" xr:uid="{00000000-0005-0000-0000-0000CB770000}"/>
    <cellStyle name="Vírgula 3 2 3 6 12" xfId="46618" xr:uid="{00000000-0005-0000-0000-0000CC770000}"/>
    <cellStyle name="Vírgula 3 2 3 6 13" xfId="54550" xr:uid="{00000000-0005-0000-0000-0000CD770000}"/>
    <cellStyle name="Vírgula 3 2 3 6 14" xfId="3745" xr:uid="{00000000-0005-0000-0000-0000CE770000}"/>
    <cellStyle name="Vírgula 3 2 3 6 2" xfId="1999" xr:uid="{00000000-0005-0000-0000-0000CF770000}"/>
    <cellStyle name="Vírgula 3 2 3 6 2 10" xfId="47550" xr:uid="{00000000-0005-0000-0000-0000D0770000}"/>
    <cellStyle name="Vírgula 3 2 3 6 2 11" xfId="55476" xr:uid="{00000000-0005-0000-0000-0000D1770000}"/>
    <cellStyle name="Vírgula 3 2 3 6 2 12" xfId="3746" xr:uid="{00000000-0005-0000-0000-0000D2770000}"/>
    <cellStyle name="Vírgula 3 2 3 6 2 2" xfId="8849" xr:uid="{00000000-0005-0000-0000-0000D3770000}"/>
    <cellStyle name="Vírgula 3 2 3 6 2 2 2" xfId="17336" xr:uid="{00000000-0005-0000-0000-0000D4770000}"/>
    <cellStyle name="Vírgula 3 2 3 6 2 2 2 2" xfId="34723" xr:uid="{00000000-0005-0000-0000-0000D5770000}"/>
    <cellStyle name="Vírgula 3 2 3 6 2 2 3" xfId="19771" xr:uid="{00000000-0005-0000-0000-0000D6770000}"/>
    <cellStyle name="Vírgula 3 2 3 6 2 2 4" xfId="29221" xr:uid="{00000000-0005-0000-0000-0000D7770000}"/>
    <cellStyle name="Vírgula 3 2 3 6 2 2 5" xfId="42415" xr:uid="{00000000-0005-0000-0000-0000D8770000}"/>
    <cellStyle name="Vírgula 3 2 3 6 2 2 6" xfId="49749" xr:uid="{00000000-0005-0000-0000-0000D9770000}"/>
    <cellStyle name="Vírgula 3 2 3 6 2 3" xfId="6650" xr:uid="{00000000-0005-0000-0000-0000DA770000}"/>
    <cellStyle name="Vírgula 3 2 3 6 2 3 2" xfId="12894" xr:uid="{00000000-0005-0000-0000-0000DB770000}"/>
    <cellStyle name="Vírgula 3 2 3 6 2 3 3" xfId="31972" xr:uid="{00000000-0005-0000-0000-0000DC770000}"/>
    <cellStyle name="Vírgula 3 2 3 6 2 3 4" xfId="45143" xr:uid="{00000000-0005-0000-0000-0000DD770000}"/>
    <cellStyle name="Vírgula 3 2 3 6 2 4" xfId="15343" xr:uid="{00000000-0005-0000-0000-0000DE770000}"/>
    <cellStyle name="Vírgula 3 2 3 6 2 5" xfId="18086" xr:uid="{00000000-0005-0000-0000-0000DF770000}"/>
    <cellStyle name="Vírgula 3 2 3 6 2 6" xfId="21259" xr:uid="{00000000-0005-0000-0000-0000E0770000}"/>
    <cellStyle name="Vírgula 3 2 3 6 2 7" xfId="23273" xr:uid="{00000000-0005-0000-0000-0000E1770000}"/>
    <cellStyle name="Vírgula 3 2 3 6 2 8" xfId="26470" xr:uid="{00000000-0005-0000-0000-0000E2770000}"/>
    <cellStyle name="Vírgula 3 2 3 6 2 9" xfId="38793" xr:uid="{00000000-0005-0000-0000-0000E3770000}"/>
    <cellStyle name="Vírgula 3 2 3 6 3" xfId="7978" xr:uid="{00000000-0005-0000-0000-0000E4770000}"/>
    <cellStyle name="Vírgula 3 2 3 6 3 2" xfId="12311" xr:uid="{00000000-0005-0000-0000-0000E5770000}"/>
    <cellStyle name="Vírgula 3 2 3 6 3 2 2" xfId="34722" xr:uid="{00000000-0005-0000-0000-0000E6770000}"/>
    <cellStyle name="Vírgula 3 2 3 6 3 2 3" xfId="29220" xr:uid="{00000000-0005-0000-0000-0000E7770000}"/>
    <cellStyle name="Vírgula 3 2 3 6 3 2 4" xfId="42414" xr:uid="{00000000-0005-0000-0000-0000E8770000}"/>
    <cellStyle name="Vírgula 3 2 3 6 3 2 5" xfId="53174" xr:uid="{00000000-0005-0000-0000-0000E9770000}"/>
    <cellStyle name="Vírgula 3 2 3 6 3 3" xfId="12898" xr:uid="{00000000-0005-0000-0000-0000EA770000}"/>
    <cellStyle name="Vírgula 3 2 3 6 3 3 2" xfId="31971" xr:uid="{00000000-0005-0000-0000-0000EB770000}"/>
    <cellStyle name="Vírgula 3 2 3 6 3 4" xfId="18901" xr:uid="{00000000-0005-0000-0000-0000EC770000}"/>
    <cellStyle name="Vírgula 3 2 3 6 3 5" xfId="26469" xr:uid="{00000000-0005-0000-0000-0000ED770000}"/>
    <cellStyle name="Vírgula 3 2 3 6 3 6" xfId="38792" xr:uid="{00000000-0005-0000-0000-0000EE770000}"/>
    <cellStyle name="Vírgula 3 2 3 6 3 7" xfId="48878" xr:uid="{00000000-0005-0000-0000-0000EF770000}"/>
    <cellStyle name="Vírgula 3 2 3 6 4" xfId="5722" xr:uid="{00000000-0005-0000-0000-0000F0770000}"/>
    <cellStyle name="Vírgula 3 2 3 6 4 2" xfId="11427" xr:uid="{00000000-0005-0000-0000-0000F1770000}"/>
    <cellStyle name="Vírgula 3 2 3 6 4 2 2" xfId="33256" xr:uid="{00000000-0005-0000-0000-0000F2770000}"/>
    <cellStyle name="Vírgula 3 2 3 6 4 2 3" xfId="40948" xr:uid="{00000000-0005-0000-0000-0000F3770000}"/>
    <cellStyle name="Vírgula 3 2 3 6 4 2 4" xfId="52409" xr:uid="{00000000-0005-0000-0000-0000F4770000}"/>
    <cellStyle name="Vírgula 3 2 3 6 4 3" xfId="27754" xr:uid="{00000000-0005-0000-0000-0000F5770000}"/>
    <cellStyle name="Vírgula 3 2 3 6 4 4" xfId="37077" xr:uid="{00000000-0005-0000-0000-0000F6770000}"/>
    <cellStyle name="Vírgula 3 2 3 6 4 5" xfId="50396" xr:uid="{00000000-0005-0000-0000-0000F7770000}"/>
    <cellStyle name="Vírgula 3 2 3 6 5" xfId="10780" xr:uid="{00000000-0005-0000-0000-0000F8770000}"/>
    <cellStyle name="Vírgula 3 2 3 6 5 2" xfId="30505" xr:uid="{00000000-0005-0000-0000-0000F9770000}"/>
    <cellStyle name="Vírgula 3 2 3 6 5 3" xfId="40191" xr:uid="{00000000-0005-0000-0000-0000FA770000}"/>
    <cellStyle name="Vírgula 3 2 3 6 5 4" xfId="51662" xr:uid="{00000000-0005-0000-0000-0000FB770000}"/>
    <cellStyle name="Vírgula 3 2 3 6 6" xfId="13898" xr:uid="{00000000-0005-0000-0000-0000FC770000}"/>
    <cellStyle name="Vírgula 3 2 3 6 6 2" xfId="44272" xr:uid="{00000000-0005-0000-0000-0000FD770000}"/>
    <cellStyle name="Vírgula 3 2 3 6 7" xfId="15342" xr:uid="{00000000-0005-0000-0000-0000FE770000}"/>
    <cellStyle name="Vírgula 3 2 3 6 8" xfId="21258" xr:uid="{00000000-0005-0000-0000-0000FF770000}"/>
    <cellStyle name="Vírgula 3 2 3 6 9" xfId="23272" xr:uid="{00000000-0005-0000-0000-000000780000}"/>
    <cellStyle name="Vírgula 3 2 3 7" xfId="1302" xr:uid="{00000000-0005-0000-0000-000001780000}"/>
    <cellStyle name="Vírgula 3 2 3 7 10" xfId="24940" xr:uid="{00000000-0005-0000-0000-000002780000}"/>
    <cellStyle name="Vírgula 3 2 3 7 11" xfId="36505" xr:uid="{00000000-0005-0000-0000-000003780000}"/>
    <cellStyle name="Vírgula 3 2 3 7 12" xfId="46858" xr:uid="{00000000-0005-0000-0000-000004780000}"/>
    <cellStyle name="Vírgula 3 2 3 7 13" xfId="54790" xr:uid="{00000000-0005-0000-0000-000005780000}"/>
    <cellStyle name="Vírgula 3 2 3 7 14" xfId="3747" xr:uid="{00000000-0005-0000-0000-000006780000}"/>
    <cellStyle name="Vírgula 3 2 3 7 2" xfId="2227" xr:uid="{00000000-0005-0000-0000-000007780000}"/>
    <cellStyle name="Vírgula 3 2 3 7 2 10" xfId="47778" xr:uid="{00000000-0005-0000-0000-000008780000}"/>
    <cellStyle name="Vírgula 3 2 3 7 2 11" xfId="55704" xr:uid="{00000000-0005-0000-0000-000009780000}"/>
    <cellStyle name="Vírgula 3 2 3 7 2 12" xfId="3748" xr:uid="{00000000-0005-0000-0000-00000A780000}"/>
    <cellStyle name="Vírgula 3 2 3 7 2 2" xfId="9077" xr:uid="{00000000-0005-0000-0000-00000B780000}"/>
    <cellStyle name="Vírgula 3 2 3 7 2 2 2" xfId="17337" xr:uid="{00000000-0005-0000-0000-00000C780000}"/>
    <cellStyle name="Vírgula 3 2 3 7 2 2 2 2" xfId="34725" xr:uid="{00000000-0005-0000-0000-00000D780000}"/>
    <cellStyle name="Vírgula 3 2 3 7 2 2 3" xfId="19999" xr:uid="{00000000-0005-0000-0000-00000E780000}"/>
    <cellStyle name="Vírgula 3 2 3 7 2 2 4" xfId="29223" xr:uid="{00000000-0005-0000-0000-00000F780000}"/>
    <cellStyle name="Vírgula 3 2 3 7 2 2 5" xfId="42417" xr:uid="{00000000-0005-0000-0000-000010780000}"/>
    <cellStyle name="Vírgula 3 2 3 7 2 2 6" xfId="49977" xr:uid="{00000000-0005-0000-0000-000011780000}"/>
    <cellStyle name="Vírgula 3 2 3 7 2 3" xfId="6878" xr:uid="{00000000-0005-0000-0000-000012780000}"/>
    <cellStyle name="Vírgula 3 2 3 7 2 3 2" xfId="16422" xr:uid="{00000000-0005-0000-0000-000013780000}"/>
    <cellStyle name="Vírgula 3 2 3 7 2 3 3" xfId="31974" xr:uid="{00000000-0005-0000-0000-000014780000}"/>
    <cellStyle name="Vírgula 3 2 3 7 2 3 4" xfId="45371" xr:uid="{00000000-0005-0000-0000-000015780000}"/>
    <cellStyle name="Vírgula 3 2 3 7 2 4" xfId="15345" xr:uid="{00000000-0005-0000-0000-000016780000}"/>
    <cellStyle name="Vírgula 3 2 3 7 2 5" xfId="18257" xr:uid="{00000000-0005-0000-0000-000017780000}"/>
    <cellStyle name="Vírgula 3 2 3 7 2 6" xfId="21261" xr:uid="{00000000-0005-0000-0000-000018780000}"/>
    <cellStyle name="Vírgula 3 2 3 7 2 7" xfId="23275" xr:uid="{00000000-0005-0000-0000-000019780000}"/>
    <cellStyle name="Vírgula 3 2 3 7 2 8" xfId="26472" xr:uid="{00000000-0005-0000-0000-00001A780000}"/>
    <cellStyle name="Vírgula 3 2 3 7 2 9" xfId="38795" xr:uid="{00000000-0005-0000-0000-00001B780000}"/>
    <cellStyle name="Vírgula 3 2 3 7 3" xfId="8206" xr:uid="{00000000-0005-0000-0000-00001C780000}"/>
    <cellStyle name="Vírgula 3 2 3 7 3 2" xfId="12312" xr:uid="{00000000-0005-0000-0000-00001D780000}"/>
    <cellStyle name="Vírgula 3 2 3 7 3 2 2" xfId="34724" xr:uid="{00000000-0005-0000-0000-00001E780000}"/>
    <cellStyle name="Vírgula 3 2 3 7 3 2 3" xfId="29222" xr:uid="{00000000-0005-0000-0000-00001F780000}"/>
    <cellStyle name="Vírgula 3 2 3 7 3 2 4" xfId="42416" xr:uid="{00000000-0005-0000-0000-000020780000}"/>
    <cellStyle name="Vírgula 3 2 3 7 3 2 5" xfId="53175" xr:uid="{00000000-0005-0000-0000-000021780000}"/>
    <cellStyle name="Vírgula 3 2 3 7 3 3" xfId="12934" xr:uid="{00000000-0005-0000-0000-000022780000}"/>
    <cellStyle name="Vírgula 3 2 3 7 3 3 2" xfId="31973" xr:uid="{00000000-0005-0000-0000-000023780000}"/>
    <cellStyle name="Vírgula 3 2 3 7 3 4" xfId="19129" xr:uid="{00000000-0005-0000-0000-000024780000}"/>
    <cellStyle name="Vírgula 3 2 3 7 3 5" xfId="26471" xr:uid="{00000000-0005-0000-0000-000025780000}"/>
    <cellStyle name="Vírgula 3 2 3 7 3 6" xfId="38794" xr:uid="{00000000-0005-0000-0000-000026780000}"/>
    <cellStyle name="Vírgula 3 2 3 7 3 7" xfId="49106" xr:uid="{00000000-0005-0000-0000-000027780000}"/>
    <cellStyle name="Vírgula 3 2 3 7 4" xfId="5962" xr:uid="{00000000-0005-0000-0000-000028780000}"/>
    <cellStyle name="Vírgula 3 2 3 7 4 2" xfId="11655" xr:uid="{00000000-0005-0000-0000-000029780000}"/>
    <cellStyle name="Vírgula 3 2 3 7 4 2 2" xfId="33484" xr:uid="{00000000-0005-0000-0000-00002A780000}"/>
    <cellStyle name="Vírgula 3 2 3 7 4 2 3" xfId="41176" xr:uid="{00000000-0005-0000-0000-00002B780000}"/>
    <cellStyle name="Vírgula 3 2 3 7 4 2 4" xfId="52637" xr:uid="{00000000-0005-0000-0000-00002C780000}"/>
    <cellStyle name="Vírgula 3 2 3 7 4 3" xfId="27982" xr:uid="{00000000-0005-0000-0000-00002D780000}"/>
    <cellStyle name="Vírgula 3 2 3 7 4 4" xfId="37305" xr:uid="{00000000-0005-0000-0000-00002E780000}"/>
    <cellStyle name="Vírgula 3 2 3 7 4 5" xfId="51456" xr:uid="{00000000-0005-0000-0000-00002F780000}"/>
    <cellStyle name="Vírgula 3 2 3 7 5" xfId="10911" xr:uid="{00000000-0005-0000-0000-000030780000}"/>
    <cellStyle name="Vírgula 3 2 3 7 5 2" xfId="30733" xr:uid="{00000000-0005-0000-0000-000031780000}"/>
    <cellStyle name="Vírgula 3 2 3 7 5 3" xfId="40419" xr:uid="{00000000-0005-0000-0000-000032780000}"/>
    <cellStyle name="Vírgula 3 2 3 7 5 4" xfId="51890" xr:uid="{00000000-0005-0000-0000-000033780000}"/>
    <cellStyle name="Vírgula 3 2 3 7 6" xfId="14126" xr:uid="{00000000-0005-0000-0000-000034780000}"/>
    <cellStyle name="Vírgula 3 2 3 7 6 2" xfId="44500" xr:uid="{00000000-0005-0000-0000-000035780000}"/>
    <cellStyle name="Vírgula 3 2 3 7 7" xfId="15344" xr:uid="{00000000-0005-0000-0000-000036780000}"/>
    <cellStyle name="Vírgula 3 2 3 7 8" xfId="21260" xr:uid="{00000000-0005-0000-0000-000037780000}"/>
    <cellStyle name="Vírgula 3 2 3 7 9" xfId="23274" xr:uid="{00000000-0005-0000-0000-000038780000}"/>
    <cellStyle name="Vírgula 3 2 3 8" xfId="766" xr:uid="{00000000-0005-0000-0000-000039780000}"/>
    <cellStyle name="Vírgula 3 2 3 8 10" xfId="35897" xr:uid="{00000000-0005-0000-0000-00003A780000}"/>
    <cellStyle name="Vírgula 3 2 3 8 11" xfId="46322" xr:uid="{00000000-0005-0000-0000-00003B780000}"/>
    <cellStyle name="Vírgula 3 2 3 8 12" xfId="54254" xr:uid="{00000000-0005-0000-0000-00003C780000}"/>
    <cellStyle name="Vírgula 3 2 3 8 13" xfId="3749" xr:uid="{00000000-0005-0000-0000-00003D780000}"/>
    <cellStyle name="Vírgula 3 2 3 8 2" xfId="1714" xr:uid="{00000000-0005-0000-0000-00003E780000}"/>
    <cellStyle name="Vírgula 3 2 3 8 2 10" xfId="47265" xr:uid="{00000000-0005-0000-0000-00003F780000}"/>
    <cellStyle name="Vírgula 3 2 3 8 2 11" xfId="55191" xr:uid="{00000000-0005-0000-0000-000040780000}"/>
    <cellStyle name="Vírgula 3 2 3 8 2 12" xfId="3750" xr:uid="{00000000-0005-0000-0000-000041780000}"/>
    <cellStyle name="Vírgula 3 2 3 8 2 2" xfId="8564" xr:uid="{00000000-0005-0000-0000-000042780000}"/>
    <cellStyle name="Vírgula 3 2 3 8 2 2 2" xfId="17338" xr:uid="{00000000-0005-0000-0000-000043780000}"/>
    <cellStyle name="Vírgula 3 2 3 8 2 2 2 2" xfId="34727" xr:uid="{00000000-0005-0000-0000-000044780000}"/>
    <cellStyle name="Vírgula 3 2 3 8 2 2 3" xfId="19486" xr:uid="{00000000-0005-0000-0000-000045780000}"/>
    <cellStyle name="Vírgula 3 2 3 8 2 2 4" xfId="29225" xr:uid="{00000000-0005-0000-0000-000046780000}"/>
    <cellStyle name="Vírgula 3 2 3 8 2 2 5" xfId="42419" xr:uid="{00000000-0005-0000-0000-000047780000}"/>
    <cellStyle name="Vírgula 3 2 3 8 2 2 6" xfId="49464" xr:uid="{00000000-0005-0000-0000-000048780000}"/>
    <cellStyle name="Vírgula 3 2 3 8 2 3" xfId="6365" xr:uid="{00000000-0005-0000-0000-000049780000}"/>
    <cellStyle name="Vírgula 3 2 3 8 2 3 2" xfId="10228" xr:uid="{00000000-0005-0000-0000-00004A780000}"/>
    <cellStyle name="Vírgula 3 2 3 8 2 3 3" xfId="31976" xr:uid="{00000000-0005-0000-0000-00004B780000}"/>
    <cellStyle name="Vírgula 3 2 3 8 2 3 4" xfId="44858" xr:uid="{00000000-0005-0000-0000-00004C780000}"/>
    <cellStyle name="Vírgula 3 2 3 8 2 4" xfId="15347" xr:uid="{00000000-0005-0000-0000-00004D780000}"/>
    <cellStyle name="Vírgula 3 2 3 8 2 5" xfId="17969" xr:uid="{00000000-0005-0000-0000-00004E780000}"/>
    <cellStyle name="Vírgula 3 2 3 8 2 6" xfId="21263" xr:uid="{00000000-0005-0000-0000-00004F780000}"/>
    <cellStyle name="Vírgula 3 2 3 8 2 7" xfId="23277" xr:uid="{00000000-0005-0000-0000-000050780000}"/>
    <cellStyle name="Vírgula 3 2 3 8 2 8" xfId="26474" xr:uid="{00000000-0005-0000-0000-000051780000}"/>
    <cellStyle name="Vírgula 3 2 3 8 2 9" xfId="38797" xr:uid="{00000000-0005-0000-0000-000052780000}"/>
    <cellStyle name="Vírgula 3 2 3 8 3" xfId="7693" xr:uid="{00000000-0005-0000-0000-000053780000}"/>
    <cellStyle name="Vírgula 3 2 3 8 3 2" xfId="12313" xr:uid="{00000000-0005-0000-0000-000054780000}"/>
    <cellStyle name="Vírgula 3 2 3 8 3 2 2" xfId="34726" xr:uid="{00000000-0005-0000-0000-000055780000}"/>
    <cellStyle name="Vírgula 3 2 3 8 3 2 3" xfId="42418" xr:uid="{00000000-0005-0000-0000-000056780000}"/>
    <cellStyle name="Vírgula 3 2 3 8 3 2 4" xfId="53176" xr:uid="{00000000-0005-0000-0000-000057780000}"/>
    <cellStyle name="Vírgula 3 2 3 8 3 3" xfId="18616" xr:uid="{00000000-0005-0000-0000-000058780000}"/>
    <cellStyle name="Vírgula 3 2 3 8 3 4" xfId="29224" xr:uid="{00000000-0005-0000-0000-000059780000}"/>
    <cellStyle name="Vírgula 3 2 3 8 3 5" xfId="38796" xr:uid="{00000000-0005-0000-0000-00005A780000}"/>
    <cellStyle name="Vírgula 3 2 3 8 3 6" xfId="48593" xr:uid="{00000000-0005-0000-0000-00005B780000}"/>
    <cellStyle name="Vírgula 3 2 3 8 4" xfId="5426" xr:uid="{00000000-0005-0000-0000-00005C780000}"/>
    <cellStyle name="Vírgula 3 2 3 8 4 2" xfId="16617" xr:uid="{00000000-0005-0000-0000-00005D780000}"/>
    <cellStyle name="Vírgula 3 2 3 8 4 3" xfId="31975" xr:uid="{00000000-0005-0000-0000-00005E780000}"/>
    <cellStyle name="Vírgula 3 2 3 8 4 4" xfId="39906" xr:uid="{00000000-0005-0000-0000-00005F780000}"/>
    <cellStyle name="Vírgula 3 2 3 8 4 5" xfId="51011" xr:uid="{00000000-0005-0000-0000-000060780000}"/>
    <cellStyle name="Vírgula 3 2 3 8 5" xfId="13613" xr:uid="{00000000-0005-0000-0000-000061780000}"/>
    <cellStyle name="Vírgula 3 2 3 8 5 2" xfId="43987" xr:uid="{00000000-0005-0000-0000-000062780000}"/>
    <cellStyle name="Vírgula 3 2 3 8 6" xfId="15346" xr:uid="{00000000-0005-0000-0000-000063780000}"/>
    <cellStyle name="Vírgula 3 2 3 8 7" xfId="21262" xr:uid="{00000000-0005-0000-0000-000064780000}"/>
    <cellStyle name="Vírgula 3 2 3 8 8" xfId="23276" xr:uid="{00000000-0005-0000-0000-000065780000}"/>
    <cellStyle name="Vírgula 3 2 3 8 9" xfId="26473" xr:uid="{00000000-0005-0000-0000-000066780000}"/>
    <cellStyle name="Vírgula 3 2 3 9" xfId="652" xr:uid="{00000000-0005-0000-0000-000067780000}"/>
    <cellStyle name="Vírgula 3 2 3 9 10" xfId="46208" xr:uid="{00000000-0005-0000-0000-000068780000}"/>
    <cellStyle name="Vírgula 3 2 3 9 11" xfId="54140" xr:uid="{00000000-0005-0000-0000-000069780000}"/>
    <cellStyle name="Vírgula 3 2 3 9 12" xfId="3751" xr:uid="{00000000-0005-0000-0000-00006A780000}"/>
    <cellStyle name="Vírgula 3 2 3 9 2" xfId="7579" xr:uid="{00000000-0005-0000-0000-00006B780000}"/>
    <cellStyle name="Vírgula 3 2 3 9 2 2" xfId="17339" xr:uid="{00000000-0005-0000-0000-00006C780000}"/>
    <cellStyle name="Vírgula 3 2 3 9 2 2 2" xfId="34728" xr:uid="{00000000-0005-0000-0000-00006D780000}"/>
    <cellStyle name="Vírgula 3 2 3 9 2 3" xfId="19372" xr:uid="{00000000-0005-0000-0000-00006E780000}"/>
    <cellStyle name="Vírgula 3 2 3 9 2 4" xfId="29226" xr:uid="{00000000-0005-0000-0000-00006F780000}"/>
    <cellStyle name="Vírgula 3 2 3 9 2 5" xfId="42420" xr:uid="{00000000-0005-0000-0000-000070780000}"/>
    <cellStyle name="Vírgula 3 2 3 9 2 6" xfId="48479" xr:uid="{00000000-0005-0000-0000-000071780000}"/>
    <cellStyle name="Vírgula 3 2 3 9 3" xfId="5312" xr:uid="{00000000-0005-0000-0000-000072780000}"/>
    <cellStyle name="Vírgula 3 2 3 9 3 2" xfId="16629" xr:uid="{00000000-0005-0000-0000-000073780000}"/>
    <cellStyle name="Vírgula 3 2 3 9 3 3" xfId="31977" xr:uid="{00000000-0005-0000-0000-000074780000}"/>
    <cellStyle name="Vírgula 3 2 3 9 3 4" xfId="43873" xr:uid="{00000000-0005-0000-0000-000075780000}"/>
    <cellStyle name="Vírgula 3 2 3 9 4" xfId="15348" xr:uid="{00000000-0005-0000-0000-000076780000}"/>
    <cellStyle name="Vírgula 3 2 3 9 5" xfId="17855" xr:uid="{00000000-0005-0000-0000-000077780000}"/>
    <cellStyle name="Vírgula 3 2 3 9 6" xfId="21264" xr:uid="{00000000-0005-0000-0000-000078780000}"/>
    <cellStyle name="Vírgula 3 2 3 9 7" xfId="23278" xr:uid="{00000000-0005-0000-0000-000079780000}"/>
    <cellStyle name="Vírgula 3 2 3 9 8" xfId="26475" xr:uid="{00000000-0005-0000-0000-00007A780000}"/>
    <cellStyle name="Vírgula 3 2 3 9 9" xfId="38798" xr:uid="{00000000-0005-0000-0000-00007B780000}"/>
    <cellStyle name="Vírgula 3 2 4" xfId="67" xr:uid="{00000000-0005-0000-0000-00007C780000}"/>
    <cellStyle name="Vírgula 3 2 4 10" xfId="1585" xr:uid="{00000000-0005-0000-0000-00007D780000}"/>
    <cellStyle name="Vírgula 3 2 4 10 2" xfId="8435" xr:uid="{00000000-0005-0000-0000-00007E780000}"/>
    <cellStyle name="Vírgula 3 2 4 10 2 2" xfId="34729" xr:uid="{00000000-0005-0000-0000-00007F780000}"/>
    <cellStyle name="Vírgula 3 2 4 10 2 3" xfId="29227" xr:uid="{00000000-0005-0000-0000-000080780000}"/>
    <cellStyle name="Vírgula 3 2 4 10 2 4" xfId="42421" xr:uid="{00000000-0005-0000-0000-000081780000}"/>
    <cellStyle name="Vírgula 3 2 4 10 2 5" xfId="49335" xr:uid="{00000000-0005-0000-0000-000082780000}"/>
    <cellStyle name="Vírgula 3 2 4 10 3" xfId="9661" xr:uid="{00000000-0005-0000-0000-000083780000}"/>
    <cellStyle name="Vírgula 3 2 4 10 3 2" xfId="31978" xr:uid="{00000000-0005-0000-0000-000084780000}"/>
    <cellStyle name="Vírgula 3 2 4 10 3 3" xfId="44729" xr:uid="{00000000-0005-0000-0000-000085780000}"/>
    <cellStyle name="Vírgula 3 2 4 10 4" xfId="18487" xr:uid="{00000000-0005-0000-0000-000086780000}"/>
    <cellStyle name="Vírgula 3 2 4 10 5" xfId="26476" xr:uid="{00000000-0005-0000-0000-000087780000}"/>
    <cellStyle name="Vírgula 3 2 4 10 6" xfId="38799" xr:uid="{00000000-0005-0000-0000-000088780000}"/>
    <cellStyle name="Vírgula 3 2 4 10 7" xfId="47136" xr:uid="{00000000-0005-0000-0000-000089780000}"/>
    <cellStyle name="Vírgula 3 2 4 10 8" xfId="55062" xr:uid="{00000000-0005-0000-0000-00008A780000}"/>
    <cellStyle name="Vírgula 3 2 4 10 9" xfId="6236" xr:uid="{00000000-0005-0000-0000-00008B780000}"/>
    <cellStyle name="Vírgula 3 2 4 11" xfId="7107" xr:uid="{00000000-0005-0000-0000-00008C780000}"/>
    <cellStyle name="Vírgula 3 2 4 11 2" xfId="11127" xr:uid="{00000000-0005-0000-0000-00008D780000}"/>
    <cellStyle name="Vírgula 3 2 4 11 2 2" xfId="32956" xr:uid="{00000000-0005-0000-0000-00008E780000}"/>
    <cellStyle name="Vírgula 3 2 4 11 2 3" xfId="40648" xr:uid="{00000000-0005-0000-0000-00008F780000}"/>
    <cellStyle name="Vírgula 3 2 4 11 2 4" xfId="52109" xr:uid="{00000000-0005-0000-0000-000090780000}"/>
    <cellStyle name="Vírgula 3 2 4 11 3" xfId="27454" xr:uid="{00000000-0005-0000-0000-000091780000}"/>
    <cellStyle name="Vírgula 3 2 4 11 4" xfId="36777" xr:uid="{00000000-0005-0000-0000-000092780000}"/>
    <cellStyle name="Vírgula 3 2 4 11 5" xfId="48007" xr:uid="{00000000-0005-0000-0000-000093780000}"/>
    <cellStyle name="Vírgula 3 2 4 12" xfId="4743" xr:uid="{00000000-0005-0000-0000-000094780000}"/>
    <cellStyle name="Vírgula 3 2 4 12 2" xfId="10160" xr:uid="{00000000-0005-0000-0000-000095780000}"/>
    <cellStyle name="Vírgula 3 2 4 12 2 2" xfId="51015" xr:uid="{00000000-0005-0000-0000-000096780000}"/>
    <cellStyle name="Vírgula 3 2 4 12 3" xfId="30205" xr:uid="{00000000-0005-0000-0000-000097780000}"/>
    <cellStyle name="Vírgula 3 2 4 12 4" xfId="39777" xr:uid="{00000000-0005-0000-0000-000098780000}"/>
    <cellStyle name="Vírgula 3 2 4 12 5" xfId="50865" xr:uid="{00000000-0005-0000-0000-000099780000}"/>
    <cellStyle name="Vírgula 3 2 4 13" xfId="9329" xr:uid="{00000000-0005-0000-0000-00009A780000}"/>
    <cellStyle name="Vírgula 3 2 4 13 2" xfId="43399" xr:uid="{00000000-0005-0000-0000-00009B780000}"/>
    <cellStyle name="Vírgula 3 2 4 13 3" xfId="50467" xr:uid="{00000000-0005-0000-0000-00009C780000}"/>
    <cellStyle name="Vírgula 3 2 4 14" xfId="15349" xr:uid="{00000000-0005-0000-0000-00009D780000}"/>
    <cellStyle name="Vírgula 3 2 4 15" xfId="21265" xr:uid="{00000000-0005-0000-0000-00009E780000}"/>
    <cellStyle name="Vírgula 3 2 4 16" xfId="23279" xr:uid="{00000000-0005-0000-0000-00009F780000}"/>
    <cellStyle name="Vírgula 3 2 4 17" xfId="24282" xr:uid="{00000000-0005-0000-0000-0000A0780000}"/>
    <cellStyle name="Vírgula 3 2 4 18" xfId="35733" xr:uid="{00000000-0005-0000-0000-0000A1780000}"/>
    <cellStyle name="Vírgula 3 2 4 19" xfId="45626" xr:uid="{00000000-0005-0000-0000-0000A2780000}"/>
    <cellStyle name="Vírgula 3 2 4 2" xfId="223" xr:uid="{00000000-0005-0000-0000-0000A3780000}"/>
    <cellStyle name="Vírgula 3 2 4 2 10" xfId="15350" xr:uid="{00000000-0005-0000-0000-0000A4780000}"/>
    <cellStyle name="Vírgula 3 2 4 2 11" xfId="21266" xr:uid="{00000000-0005-0000-0000-0000A5780000}"/>
    <cellStyle name="Vírgula 3 2 4 2 12" xfId="23280" xr:uid="{00000000-0005-0000-0000-0000A6780000}"/>
    <cellStyle name="Vírgula 3 2 4 2 13" xfId="24505" xr:uid="{00000000-0005-0000-0000-0000A7780000}"/>
    <cellStyle name="Vírgula 3 2 4 2 14" xfId="35818" xr:uid="{00000000-0005-0000-0000-0000A8780000}"/>
    <cellStyle name="Vírgula 3 2 4 2 15" xfId="45780" xr:uid="{00000000-0005-0000-0000-0000A9780000}"/>
    <cellStyle name="Vírgula 3 2 4 2 16" xfId="53713" xr:uid="{00000000-0005-0000-0000-0000AA780000}"/>
    <cellStyle name="Vírgula 3 2 4 2 17" xfId="3753" xr:uid="{00000000-0005-0000-0000-0000AB780000}"/>
    <cellStyle name="Vírgula 3 2 4 2 2" xfId="504" xr:uid="{00000000-0005-0000-0000-0000AC780000}"/>
    <cellStyle name="Vírgula 3 2 4 2 2 10" xfId="23281" xr:uid="{00000000-0005-0000-0000-0000AD780000}"/>
    <cellStyle name="Vírgula 3 2 4 2 2 11" xfId="24781" xr:uid="{00000000-0005-0000-0000-0000AE780000}"/>
    <cellStyle name="Vírgula 3 2 4 2 2 12" xfId="36346" xr:uid="{00000000-0005-0000-0000-0000AF780000}"/>
    <cellStyle name="Vírgula 3 2 4 2 2 13" xfId="46060" xr:uid="{00000000-0005-0000-0000-0000B0780000}"/>
    <cellStyle name="Vírgula 3 2 4 2 2 14" xfId="53992" xr:uid="{00000000-0005-0000-0000-0000B1780000}"/>
    <cellStyle name="Vírgula 3 2 4 2 2 15" xfId="3754" xr:uid="{00000000-0005-0000-0000-0000B2780000}"/>
    <cellStyle name="Vírgula 3 2 4 2 2 2" xfId="1162" xr:uid="{00000000-0005-0000-0000-0000B3780000}"/>
    <cellStyle name="Vírgula 3 2 4 2 2 2 10" xfId="46718" xr:uid="{00000000-0005-0000-0000-0000B4780000}"/>
    <cellStyle name="Vírgula 3 2 4 2 2 2 11" xfId="54650" xr:uid="{00000000-0005-0000-0000-0000B5780000}"/>
    <cellStyle name="Vírgula 3 2 4 2 2 2 12" xfId="3755" xr:uid="{00000000-0005-0000-0000-0000B6780000}"/>
    <cellStyle name="Vírgula 3 2 4 2 2 2 2" xfId="8077" xr:uid="{00000000-0005-0000-0000-0000B7780000}"/>
    <cellStyle name="Vírgula 3 2 4 2 2 2 2 2" xfId="10293" xr:uid="{00000000-0005-0000-0000-0000B8780000}"/>
    <cellStyle name="Vírgula 3 2 4 2 2 2 2 2 2" xfId="34732" xr:uid="{00000000-0005-0000-0000-0000B9780000}"/>
    <cellStyle name="Vírgula 3 2 4 2 2 2 2 3" xfId="16606" xr:uid="{00000000-0005-0000-0000-0000BA780000}"/>
    <cellStyle name="Vírgula 3 2 4 2 2 2 2 4" xfId="19870" xr:uid="{00000000-0005-0000-0000-0000BB780000}"/>
    <cellStyle name="Vírgula 3 2 4 2 2 2 2 5" xfId="29230" xr:uid="{00000000-0005-0000-0000-0000BC780000}"/>
    <cellStyle name="Vírgula 3 2 4 2 2 2 2 6" xfId="42424" xr:uid="{00000000-0005-0000-0000-0000BD780000}"/>
    <cellStyle name="Vírgula 3 2 4 2 2 2 2 7" xfId="48977" xr:uid="{00000000-0005-0000-0000-0000BE780000}"/>
    <cellStyle name="Vírgula 3 2 4 2 2 2 3" xfId="5822" xr:uid="{00000000-0005-0000-0000-0000BF780000}"/>
    <cellStyle name="Vírgula 3 2 4 2 2 2 3 2" xfId="12395" xr:uid="{00000000-0005-0000-0000-0000C0780000}"/>
    <cellStyle name="Vírgula 3 2 4 2 2 2 3 3" xfId="31981" xr:uid="{00000000-0005-0000-0000-0000C1780000}"/>
    <cellStyle name="Vírgula 3 2 4 2 2 2 3 4" xfId="44371" xr:uid="{00000000-0005-0000-0000-0000C2780000}"/>
    <cellStyle name="Vírgula 3 2 4 2 2 2 4" xfId="13997" xr:uid="{00000000-0005-0000-0000-0000C3780000}"/>
    <cellStyle name="Vírgula 3 2 4 2 2 2 5" xfId="15352" xr:uid="{00000000-0005-0000-0000-0000C4780000}"/>
    <cellStyle name="Vírgula 3 2 4 2 2 2 6" xfId="21268" xr:uid="{00000000-0005-0000-0000-0000C5780000}"/>
    <cellStyle name="Vírgula 3 2 4 2 2 2 7" xfId="23282" xr:uid="{00000000-0005-0000-0000-0000C6780000}"/>
    <cellStyle name="Vírgula 3 2 4 2 2 2 8" xfId="26479" xr:uid="{00000000-0005-0000-0000-0000C7780000}"/>
    <cellStyle name="Vírgula 3 2 4 2 2 2 9" xfId="38802" xr:uid="{00000000-0005-0000-0000-0000C8780000}"/>
    <cellStyle name="Vírgula 3 2 4 2 2 3" xfId="2098" xr:uid="{00000000-0005-0000-0000-0000C9780000}"/>
    <cellStyle name="Vírgula 3 2 4 2 2 3 10" xfId="47649" xr:uid="{00000000-0005-0000-0000-0000CA780000}"/>
    <cellStyle name="Vírgula 3 2 4 2 2 3 11" xfId="55575" xr:uid="{00000000-0005-0000-0000-0000CB780000}"/>
    <cellStyle name="Vírgula 3 2 4 2 2 3 12" xfId="3756" xr:uid="{00000000-0005-0000-0000-0000CC780000}"/>
    <cellStyle name="Vírgula 3 2 4 2 2 3 2" xfId="8948" xr:uid="{00000000-0005-0000-0000-0000CD780000}"/>
    <cellStyle name="Vírgula 3 2 4 2 2 3 2 2" xfId="17340" xr:uid="{00000000-0005-0000-0000-0000CE780000}"/>
    <cellStyle name="Vírgula 3 2 4 2 2 3 2 2 2" xfId="34733" xr:uid="{00000000-0005-0000-0000-0000CF780000}"/>
    <cellStyle name="Vírgula 3 2 4 2 2 3 2 3" xfId="29231" xr:uid="{00000000-0005-0000-0000-0000D0780000}"/>
    <cellStyle name="Vírgula 3 2 4 2 2 3 2 4" xfId="42425" xr:uid="{00000000-0005-0000-0000-0000D1780000}"/>
    <cellStyle name="Vírgula 3 2 4 2 2 3 2 5" xfId="49848" xr:uid="{00000000-0005-0000-0000-0000D2780000}"/>
    <cellStyle name="Vírgula 3 2 4 2 2 3 3" xfId="6749" xr:uid="{00000000-0005-0000-0000-0000D3780000}"/>
    <cellStyle name="Vírgula 3 2 4 2 2 3 3 2" xfId="31982" xr:uid="{00000000-0005-0000-0000-0000D4780000}"/>
    <cellStyle name="Vírgula 3 2 4 2 2 3 3 3" xfId="45242" xr:uid="{00000000-0005-0000-0000-0000D5780000}"/>
    <cellStyle name="Vírgula 3 2 4 2 2 3 4" xfId="15353" xr:uid="{00000000-0005-0000-0000-0000D6780000}"/>
    <cellStyle name="Vírgula 3 2 4 2 2 3 5" xfId="19000" xr:uid="{00000000-0005-0000-0000-0000D7780000}"/>
    <cellStyle name="Vírgula 3 2 4 2 2 3 6" xfId="21269" xr:uid="{00000000-0005-0000-0000-0000D8780000}"/>
    <cellStyle name="Vírgula 3 2 4 2 2 3 7" xfId="23283" xr:uid="{00000000-0005-0000-0000-0000D9780000}"/>
    <cellStyle name="Vírgula 3 2 4 2 2 3 8" xfId="26480" xr:uid="{00000000-0005-0000-0000-0000DA780000}"/>
    <cellStyle name="Vírgula 3 2 4 2 2 3 9" xfId="38803" xr:uid="{00000000-0005-0000-0000-0000DB780000}"/>
    <cellStyle name="Vírgula 3 2 4 2 2 4" xfId="7450" xr:uid="{00000000-0005-0000-0000-0000DC780000}"/>
    <cellStyle name="Vírgula 3 2 4 2 2 4 2" xfId="12314" xr:uid="{00000000-0005-0000-0000-0000DD780000}"/>
    <cellStyle name="Vírgula 3 2 4 2 2 4 2 2" xfId="34731" xr:uid="{00000000-0005-0000-0000-0000DE780000}"/>
    <cellStyle name="Vírgula 3 2 4 2 2 4 2 3" xfId="29229" xr:uid="{00000000-0005-0000-0000-0000DF780000}"/>
    <cellStyle name="Vírgula 3 2 4 2 2 4 2 4" xfId="42423" xr:uid="{00000000-0005-0000-0000-0000E0780000}"/>
    <cellStyle name="Vírgula 3 2 4 2 2 4 2 5" xfId="53177" xr:uid="{00000000-0005-0000-0000-0000E1780000}"/>
    <cellStyle name="Vírgula 3 2 4 2 2 4 3" xfId="10613" xr:uid="{00000000-0005-0000-0000-0000E2780000}"/>
    <cellStyle name="Vírgula 3 2 4 2 2 4 3 2" xfId="31980" xr:uid="{00000000-0005-0000-0000-0000E3780000}"/>
    <cellStyle name="Vírgula 3 2 4 2 2 4 4" xfId="26478" xr:uid="{00000000-0005-0000-0000-0000E4780000}"/>
    <cellStyle name="Vírgula 3 2 4 2 2 4 5" xfId="38801" xr:uid="{00000000-0005-0000-0000-0000E5780000}"/>
    <cellStyle name="Vírgula 3 2 4 2 2 4 6" xfId="48350" xr:uid="{00000000-0005-0000-0000-0000E6780000}"/>
    <cellStyle name="Vírgula 3 2 4 2 2 5" xfId="5164" xr:uid="{00000000-0005-0000-0000-0000E7780000}"/>
    <cellStyle name="Vírgula 3 2 4 2 2 5 2" xfId="11526" xr:uid="{00000000-0005-0000-0000-0000E8780000}"/>
    <cellStyle name="Vírgula 3 2 4 2 2 5 2 2" xfId="33355" xr:uid="{00000000-0005-0000-0000-0000E9780000}"/>
    <cellStyle name="Vírgula 3 2 4 2 2 5 2 3" xfId="41047" xr:uid="{00000000-0005-0000-0000-0000EA780000}"/>
    <cellStyle name="Vírgula 3 2 4 2 2 5 2 4" xfId="52508" xr:uid="{00000000-0005-0000-0000-0000EB780000}"/>
    <cellStyle name="Vírgula 3 2 4 2 2 5 3" xfId="27853" xr:uid="{00000000-0005-0000-0000-0000EC780000}"/>
    <cellStyle name="Vírgula 3 2 4 2 2 5 4" xfId="37176" xr:uid="{00000000-0005-0000-0000-0000ED780000}"/>
    <cellStyle name="Vírgula 3 2 4 2 2 5 5" xfId="50713" xr:uid="{00000000-0005-0000-0000-0000EE780000}"/>
    <cellStyle name="Vírgula 3 2 4 2 2 6" xfId="10829" xr:uid="{00000000-0005-0000-0000-0000EF780000}"/>
    <cellStyle name="Vírgula 3 2 4 2 2 6 2" xfId="30604" xr:uid="{00000000-0005-0000-0000-0000F0780000}"/>
    <cellStyle name="Vírgula 3 2 4 2 2 6 3" xfId="40290" xr:uid="{00000000-0005-0000-0000-0000F1780000}"/>
    <cellStyle name="Vírgula 3 2 4 2 2 6 4" xfId="51761" xr:uid="{00000000-0005-0000-0000-0000F2780000}"/>
    <cellStyle name="Vírgula 3 2 4 2 2 7" xfId="13484" xr:uid="{00000000-0005-0000-0000-0000F3780000}"/>
    <cellStyle name="Vírgula 3 2 4 2 2 7 2" xfId="43744" xr:uid="{00000000-0005-0000-0000-0000F4780000}"/>
    <cellStyle name="Vírgula 3 2 4 2 2 8" xfId="15351" xr:uid="{00000000-0005-0000-0000-0000F5780000}"/>
    <cellStyle name="Vírgula 3 2 4 2 2 9" xfId="21267" xr:uid="{00000000-0005-0000-0000-0000F6780000}"/>
    <cellStyle name="Vírgula 3 2 4 2 3" xfId="1419" xr:uid="{00000000-0005-0000-0000-0000F7780000}"/>
    <cellStyle name="Vírgula 3 2 4 2 3 10" xfId="25057" xr:uid="{00000000-0005-0000-0000-0000F8780000}"/>
    <cellStyle name="Vírgula 3 2 4 2 3 11" xfId="36622" xr:uid="{00000000-0005-0000-0000-0000F9780000}"/>
    <cellStyle name="Vírgula 3 2 4 2 3 12" xfId="46975" xr:uid="{00000000-0005-0000-0000-0000FA780000}"/>
    <cellStyle name="Vírgula 3 2 4 2 3 13" xfId="54907" xr:uid="{00000000-0005-0000-0000-0000FB780000}"/>
    <cellStyle name="Vírgula 3 2 4 2 3 14" xfId="3757" xr:uid="{00000000-0005-0000-0000-0000FC780000}"/>
    <cellStyle name="Vírgula 3 2 4 2 3 2" xfId="2326" xr:uid="{00000000-0005-0000-0000-0000FD780000}"/>
    <cellStyle name="Vírgula 3 2 4 2 3 2 10" xfId="47877" xr:uid="{00000000-0005-0000-0000-0000FE780000}"/>
    <cellStyle name="Vírgula 3 2 4 2 3 2 11" xfId="55803" xr:uid="{00000000-0005-0000-0000-0000FF780000}"/>
    <cellStyle name="Vírgula 3 2 4 2 3 2 12" xfId="3758" xr:uid="{00000000-0005-0000-0000-000000790000}"/>
    <cellStyle name="Vírgula 3 2 4 2 3 2 2" xfId="9176" xr:uid="{00000000-0005-0000-0000-000001790000}"/>
    <cellStyle name="Vírgula 3 2 4 2 3 2 2 2" xfId="17341" xr:uid="{00000000-0005-0000-0000-000002790000}"/>
    <cellStyle name="Vírgula 3 2 4 2 3 2 2 2 2" xfId="34735" xr:uid="{00000000-0005-0000-0000-000003790000}"/>
    <cellStyle name="Vírgula 3 2 4 2 3 2 2 3" xfId="20098" xr:uid="{00000000-0005-0000-0000-000004790000}"/>
    <cellStyle name="Vírgula 3 2 4 2 3 2 2 4" xfId="29233" xr:uid="{00000000-0005-0000-0000-000005790000}"/>
    <cellStyle name="Vírgula 3 2 4 2 3 2 2 5" xfId="42427" xr:uid="{00000000-0005-0000-0000-000006790000}"/>
    <cellStyle name="Vírgula 3 2 4 2 3 2 2 6" xfId="50076" xr:uid="{00000000-0005-0000-0000-000007790000}"/>
    <cellStyle name="Vírgula 3 2 4 2 3 2 3" xfId="6977" xr:uid="{00000000-0005-0000-0000-000008790000}"/>
    <cellStyle name="Vírgula 3 2 4 2 3 2 3 2" xfId="9373" xr:uid="{00000000-0005-0000-0000-000009790000}"/>
    <cellStyle name="Vírgula 3 2 4 2 3 2 3 3" xfId="31984" xr:uid="{00000000-0005-0000-0000-00000A790000}"/>
    <cellStyle name="Vírgula 3 2 4 2 3 2 3 4" xfId="45470" xr:uid="{00000000-0005-0000-0000-00000B790000}"/>
    <cellStyle name="Vírgula 3 2 4 2 3 2 4" xfId="15355" xr:uid="{00000000-0005-0000-0000-00000C790000}"/>
    <cellStyle name="Vírgula 3 2 4 2 3 2 5" xfId="18356" xr:uid="{00000000-0005-0000-0000-00000D790000}"/>
    <cellStyle name="Vírgula 3 2 4 2 3 2 6" xfId="21271" xr:uid="{00000000-0005-0000-0000-00000E790000}"/>
    <cellStyle name="Vírgula 3 2 4 2 3 2 7" xfId="23285" xr:uid="{00000000-0005-0000-0000-00000F790000}"/>
    <cellStyle name="Vírgula 3 2 4 2 3 2 8" xfId="26482" xr:uid="{00000000-0005-0000-0000-000010790000}"/>
    <cellStyle name="Vírgula 3 2 4 2 3 2 9" xfId="38805" xr:uid="{00000000-0005-0000-0000-000011790000}"/>
    <cellStyle name="Vírgula 3 2 4 2 3 3" xfId="8305" xr:uid="{00000000-0005-0000-0000-000012790000}"/>
    <cellStyle name="Vírgula 3 2 4 2 3 3 2" xfId="12315" xr:uid="{00000000-0005-0000-0000-000013790000}"/>
    <cellStyle name="Vírgula 3 2 4 2 3 3 2 2" xfId="34734" xr:uid="{00000000-0005-0000-0000-000014790000}"/>
    <cellStyle name="Vírgula 3 2 4 2 3 3 2 3" xfId="29232" xr:uid="{00000000-0005-0000-0000-000015790000}"/>
    <cellStyle name="Vírgula 3 2 4 2 3 3 2 4" xfId="42426" xr:uid="{00000000-0005-0000-0000-000016790000}"/>
    <cellStyle name="Vírgula 3 2 4 2 3 3 2 5" xfId="53178" xr:uid="{00000000-0005-0000-0000-000017790000}"/>
    <cellStyle name="Vírgula 3 2 4 2 3 3 3" xfId="9377" xr:uid="{00000000-0005-0000-0000-000018790000}"/>
    <cellStyle name="Vírgula 3 2 4 2 3 3 3 2" xfId="31983" xr:uid="{00000000-0005-0000-0000-000019790000}"/>
    <cellStyle name="Vírgula 3 2 4 2 3 3 4" xfId="19228" xr:uid="{00000000-0005-0000-0000-00001A790000}"/>
    <cellStyle name="Vírgula 3 2 4 2 3 3 5" xfId="26481" xr:uid="{00000000-0005-0000-0000-00001B790000}"/>
    <cellStyle name="Vírgula 3 2 4 2 3 3 6" xfId="38804" xr:uid="{00000000-0005-0000-0000-00001C790000}"/>
    <cellStyle name="Vírgula 3 2 4 2 3 3 7" xfId="49205" xr:uid="{00000000-0005-0000-0000-00001D790000}"/>
    <cellStyle name="Vírgula 3 2 4 2 3 4" xfId="6079" xr:uid="{00000000-0005-0000-0000-00001E790000}"/>
    <cellStyle name="Vírgula 3 2 4 2 3 4 2" xfId="11754" xr:uid="{00000000-0005-0000-0000-00001F790000}"/>
    <cellStyle name="Vírgula 3 2 4 2 3 4 2 2" xfId="33583" xr:uid="{00000000-0005-0000-0000-000020790000}"/>
    <cellStyle name="Vírgula 3 2 4 2 3 4 2 3" xfId="41275" xr:uid="{00000000-0005-0000-0000-000021790000}"/>
    <cellStyle name="Vírgula 3 2 4 2 3 4 2 4" xfId="52736" xr:uid="{00000000-0005-0000-0000-000022790000}"/>
    <cellStyle name="Vírgula 3 2 4 2 3 4 3" xfId="28081" xr:uid="{00000000-0005-0000-0000-000023790000}"/>
    <cellStyle name="Vírgula 3 2 4 2 3 4 4" xfId="37404" xr:uid="{00000000-0005-0000-0000-000024790000}"/>
    <cellStyle name="Vírgula 3 2 4 2 3 4 5" xfId="50610" xr:uid="{00000000-0005-0000-0000-000025790000}"/>
    <cellStyle name="Vírgula 3 2 4 2 3 5" xfId="11010" xr:uid="{00000000-0005-0000-0000-000026790000}"/>
    <cellStyle name="Vírgula 3 2 4 2 3 5 2" xfId="30832" xr:uid="{00000000-0005-0000-0000-000027790000}"/>
    <cellStyle name="Vírgula 3 2 4 2 3 5 3" xfId="40518" xr:uid="{00000000-0005-0000-0000-000028790000}"/>
    <cellStyle name="Vírgula 3 2 4 2 3 5 4" xfId="51989" xr:uid="{00000000-0005-0000-0000-000029790000}"/>
    <cellStyle name="Vírgula 3 2 4 2 3 6" xfId="14225" xr:uid="{00000000-0005-0000-0000-00002A790000}"/>
    <cellStyle name="Vírgula 3 2 4 2 3 6 2" xfId="44599" xr:uid="{00000000-0005-0000-0000-00002B790000}"/>
    <cellStyle name="Vírgula 3 2 4 2 3 7" xfId="15354" xr:uid="{00000000-0005-0000-0000-00002C790000}"/>
    <cellStyle name="Vírgula 3 2 4 2 3 8" xfId="21270" xr:uid="{00000000-0005-0000-0000-00002D790000}"/>
    <cellStyle name="Vírgula 3 2 4 2 3 9" xfId="23284" xr:uid="{00000000-0005-0000-0000-00002E790000}"/>
    <cellStyle name="Vírgula 3 2 4 2 4" xfId="922" xr:uid="{00000000-0005-0000-0000-00002F790000}"/>
    <cellStyle name="Vírgula 3 2 4 2 4 10" xfId="36077" xr:uid="{00000000-0005-0000-0000-000030790000}"/>
    <cellStyle name="Vírgula 3 2 4 2 4 11" xfId="46478" xr:uid="{00000000-0005-0000-0000-000031790000}"/>
    <cellStyle name="Vírgula 3 2 4 2 4 12" xfId="54410" xr:uid="{00000000-0005-0000-0000-000032790000}"/>
    <cellStyle name="Vírgula 3 2 4 2 4 13" xfId="3759" xr:uid="{00000000-0005-0000-0000-000033790000}"/>
    <cellStyle name="Vírgula 3 2 4 2 4 2" xfId="1870" xr:uid="{00000000-0005-0000-0000-000034790000}"/>
    <cellStyle name="Vírgula 3 2 4 2 4 2 10" xfId="47421" xr:uid="{00000000-0005-0000-0000-000035790000}"/>
    <cellStyle name="Vírgula 3 2 4 2 4 2 11" xfId="55347" xr:uid="{00000000-0005-0000-0000-000036790000}"/>
    <cellStyle name="Vírgula 3 2 4 2 4 2 12" xfId="3760" xr:uid="{00000000-0005-0000-0000-000037790000}"/>
    <cellStyle name="Vírgula 3 2 4 2 4 2 2" xfId="8720" xr:uid="{00000000-0005-0000-0000-000038790000}"/>
    <cellStyle name="Vírgula 3 2 4 2 4 2 2 2" xfId="17342" xr:uid="{00000000-0005-0000-0000-000039790000}"/>
    <cellStyle name="Vírgula 3 2 4 2 4 2 2 2 2" xfId="34737" xr:uid="{00000000-0005-0000-0000-00003A790000}"/>
    <cellStyle name="Vírgula 3 2 4 2 4 2 2 3" xfId="19642" xr:uid="{00000000-0005-0000-0000-00003B790000}"/>
    <cellStyle name="Vírgula 3 2 4 2 4 2 2 4" xfId="29235" xr:uid="{00000000-0005-0000-0000-00003C790000}"/>
    <cellStyle name="Vírgula 3 2 4 2 4 2 2 5" xfId="42429" xr:uid="{00000000-0005-0000-0000-00003D790000}"/>
    <cellStyle name="Vírgula 3 2 4 2 4 2 2 6" xfId="49620" xr:uid="{00000000-0005-0000-0000-00003E790000}"/>
    <cellStyle name="Vírgula 3 2 4 2 4 2 3" xfId="6521" xr:uid="{00000000-0005-0000-0000-00003F790000}"/>
    <cellStyle name="Vírgula 3 2 4 2 4 2 3 2" xfId="16765" xr:uid="{00000000-0005-0000-0000-000040790000}"/>
    <cellStyle name="Vírgula 3 2 4 2 4 2 3 3" xfId="31986" xr:uid="{00000000-0005-0000-0000-000041790000}"/>
    <cellStyle name="Vírgula 3 2 4 2 4 2 3 4" xfId="45014" xr:uid="{00000000-0005-0000-0000-000042790000}"/>
    <cellStyle name="Vírgula 3 2 4 2 4 2 4" xfId="15357" xr:uid="{00000000-0005-0000-0000-000043790000}"/>
    <cellStyle name="Vírgula 3 2 4 2 4 2 5" xfId="18014" xr:uid="{00000000-0005-0000-0000-000044790000}"/>
    <cellStyle name="Vírgula 3 2 4 2 4 2 6" xfId="21273" xr:uid="{00000000-0005-0000-0000-000045790000}"/>
    <cellStyle name="Vírgula 3 2 4 2 4 2 7" xfId="23287" xr:uid="{00000000-0005-0000-0000-000046790000}"/>
    <cellStyle name="Vírgula 3 2 4 2 4 2 8" xfId="26484" xr:uid="{00000000-0005-0000-0000-000047790000}"/>
    <cellStyle name="Vírgula 3 2 4 2 4 2 9" xfId="38807" xr:uid="{00000000-0005-0000-0000-000048790000}"/>
    <cellStyle name="Vírgula 3 2 4 2 4 3" xfId="7849" xr:uid="{00000000-0005-0000-0000-000049790000}"/>
    <cellStyle name="Vírgula 3 2 4 2 4 3 2" xfId="12316" xr:uid="{00000000-0005-0000-0000-00004A790000}"/>
    <cellStyle name="Vírgula 3 2 4 2 4 3 2 2" xfId="34736" xr:uid="{00000000-0005-0000-0000-00004B790000}"/>
    <cellStyle name="Vírgula 3 2 4 2 4 3 2 3" xfId="42428" xr:uid="{00000000-0005-0000-0000-00004C790000}"/>
    <cellStyle name="Vírgula 3 2 4 2 4 3 2 4" xfId="53179" xr:uid="{00000000-0005-0000-0000-00004D790000}"/>
    <cellStyle name="Vírgula 3 2 4 2 4 3 3" xfId="18772" xr:uid="{00000000-0005-0000-0000-00004E790000}"/>
    <cellStyle name="Vírgula 3 2 4 2 4 3 4" xfId="29234" xr:uid="{00000000-0005-0000-0000-00004F790000}"/>
    <cellStyle name="Vírgula 3 2 4 2 4 3 5" xfId="38806" xr:uid="{00000000-0005-0000-0000-000050790000}"/>
    <cellStyle name="Vírgula 3 2 4 2 4 3 6" xfId="48749" xr:uid="{00000000-0005-0000-0000-000051790000}"/>
    <cellStyle name="Vírgula 3 2 4 2 4 4" xfId="5582" xr:uid="{00000000-0005-0000-0000-000052790000}"/>
    <cellStyle name="Vírgula 3 2 4 2 4 4 2" xfId="11954" xr:uid="{00000000-0005-0000-0000-000053790000}"/>
    <cellStyle name="Vírgula 3 2 4 2 4 4 3" xfId="31985" xr:uid="{00000000-0005-0000-0000-000054790000}"/>
    <cellStyle name="Vírgula 3 2 4 2 4 4 4" xfId="40062" xr:uid="{00000000-0005-0000-0000-000055790000}"/>
    <cellStyle name="Vírgula 3 2 4 2 4 4 5" xfId="51533" xr:uid="{00000000-0005-0000-0000-000056790000}"/>
    <cellStyle name="Vírgula 3 2 4 2 4 5" xfId="13769" xr:uid="{00000000-0005-0000-0000-000057790000}"/>
    <cellStyle name="Vírgula 3 2 4 2 4 5 2" xfId="44143" xr:uid="{00000000-0005-0000-0000-000058790000}"/>
    <cellStyle name="Vírgula 3 2 4 2 4 6" xfId="15356" xr:uid="{00000000-0005-0000-0000-000059790000}"/>
    <cellStyle name="Vírgula 3 2 4 2 4 7" xfId="21272" xr:uid="{00000000-0005-0000-0000-00005A790000}"/>
    <cellStyle name="Vírgula 3 2 4 2 4 8" xfId="23286" xr:uid="{00000000-0005-0000-0000-00005B790000}"/>
    <cellStyle name="Vírgula 3 2 4 2 4 9" xfId="26483" xr:uid="{00000000-0005-0000-0000-00005C790000}"/>
    <cellStyle name="Vírgula 3 2 4 2 5" xfId="694" xr:uid="{00000000-0005-0000-0000-00005D790000}"/>
    <cellStyle name="Vírgula 3 2 4 2 5 10" xfId="46250" xr:uid="{00000000-0005-0000-0000-00005E790000}"/>
    <cellStyle name="Vírgula 3 2 4 2 5 11" xfId="54182" xr:uid="{00000000-0005-0000-0000-00005F790000}"/>
    <cellStyle name="Vírgula 3 2 4 2 5 12" xfId="3761" xr:uid="{00000000-0005-0000-0000-000060790000}"/>
    <cellStyle name="Vírgula 3 2 4 2 5 2" xfId="7621" xr:uid="{00000000-0005-0000-0000-000061790000}"/>
    <cellStyle name="Vírgula 3 2 4 2 5 2 2" xfId="17343" xr:uid="{00000000-0005-0000-0000-000062790000}"/>
    <cellStyle name="Vírgula 3 2 4 2 5 2 2 2" xfId="34738" xr:uid="{00000000-0005-0000-0000-000063790000}"/>
    <cellStyle name="Vírgula 3 2 4 2 5 2 3" xfId="19414" xr:uid="{00000000-0005-0000-0000-000064790000}"/>
    <cellStyle name="Vírgula 3 2 4 2 5 2 4" xfId="29236" xr:uid="{00000000-0005-0000-0000-000065790000}"/>
    <cellStyle name="Vírgula 3 2 4 2 5 2 5" xfId="42430" xr:uid="{00000000-0005-0000-0000-000066790000}"/>
    <cellStyle name="Vírgula 3 2 4 2 5 2 6" xfId="48521" xr:uid="{00000000-0005-0000-0000-000067790000}"/>
    <cellStyle name="Vírgula 3 2 4 2 5 3" xfId="5354" xr:uid="{00000000-0005-0000-0000-000068790000}"/>
    <cellStyle name="Vírgula 3 2 4 2 5 3 2" xfId="16633" xr:uid="{00000000-0005-0000-0000-000069790000}"/>
    <cellStyle name="Vírgula 3 2 4 2 5 3 3" xfId="31987" xr:uid="{00000000-0005-0000-0000-00006A790000}"/>
    <cellStyle name="Vírgula 3 2 4 2 5 3 4" xfId="43915" xr:uid="{00000000-0005-0000-0000-00006B790000}"/>
    <cellStyle name="Vírgula 3 2 4 2 5 4" xfId="15358" xr:uid="{00000000-0005-0000-0000-00006C790000}"/>
    <cellStyle name="Vírgula 3 2 4 2 5 5" xfId="17897" xr:uid="{00000000-0005-0000-0000-00006D790000}"/>
    <cellStyle name="Vírgula 3 2 4 2 5 6" xfId="21274" xr:uid="{00000000-0005-0000-0000-00006E790000}"/>
    <cellStyle name="Vírgula 3 2 4 2 5 7" xfId="23288" xr:uid="{00000000-0005-0000-0000-00006F790000}"/>
    <cellStyle name="Vírgula 3 2 4 2 5 8" xfId="26485" xr:uid="{00000000-0005-0000-0000-000070790000}"/>
    <cellStyle name="Vírgula 3 2 4 2 5 9" xfId="38808" xr:uid="{00000000-0005-0000-0000-000071790000}"/>
    <cellStyle name="Vírgula 3 2 4 2 6" xfId="1642" xr:uid="{00000000-0005-0000-0000-000072790000}"/>
    <cellStyle name="Vírgula 3 2 4 2 6 2" xfId="8492" xr:uid="{00000000-0005-0000-0000-000073790000}"/>
    <cellStyle name="Vírgula 3 2 4 2 6 2 2" xfId="34730" xr:uid="{00000000-0005-0000-0000-000074790000}"/>
    <cellStyle name="Vírgula 3 2 4 2 6 2 3" xfId="29228" xr:uid="{00000000-0005-0000-0000-000075790000}"/>
    <cellStyle name="Vírgula 3 2 4 2 6 2 4" xfId="42422" xr:uid="{00000000-0005-0000-0000-000076790000}"/>
    <cellStyle name="Vírgula 3 2 4 2 6 2 5" xfId="49392" xr:uid="{00000000-0005-0000-0000-000077790000}"/>
    <cellStyle name="Vírgula 3 2 4 2 6 3" xfId="10078" xr:uid="{00000000-0005-0000-0000-000078790000}"/>
    <cellStyle name="Vírgula 3 2 4 2 6 3 2" xfId="31979" xr:uid="{00000000-0005-0000-0000-000079790000}"/>
    <cellStyle name="Vírgula 3 2 4 2 6 3 3" xfId="44786" xr:uid="{00000000-0005-0000-0000-00007A790000}"/>
    <cellStyle name="Vírgula 3 2 4 2 6 4" xfId="18544" xr:uid="{00000000-0005-0000-0000-00007B790000}"/>
    <cellStyle name="Vírgula 3 2 4 2 6 5" xfId="26477" xr:uid="{00000000-0005-0000-0000-00007C790000}"/>
    <cellStyle name="Vírgula 3 2 4 2 6 6" xfId="38800" xr:uid="{00000000-0005-0000-0000-00007D790000}"/>
    <cellStyle name="Vírgula 3 2 4 2 6 7" xfId="47193" xr:uid="{00000000-0005-0000-0000-00007E790000}"/>
    <cellStyle name="Vírgula 3 2 4 2 6 8" xfId="55119" xr:uid="{00000000-0005-0000-0000-00007F790000}"/>
    <cellStyle name="Vírgula 3 2 4 2 6 9" xfId="6293" xr:uid="{00000000-0005-0000-0000-000080790000}"/>
    <cellStyle name="Vírgula 3 2 4 2 7" xfId="7221" xr:uid="{00000000-0005-0000-0000-000081790000}"/>
    <cellStyle name="Vírgula 3 2 4 2 7 2" xfId="11298" xr:uid="{00000000-0005-0000-0000-000082790000}"/>
    <cellStyle name="Vírgula 3 2 4 2 7 2 2" xfId="33127" xr:uid="{00000000-0005-0000-0000-000083790000}"/>
    <cellStyle name="Vírgula 3 2 4 2 7 2 3" xfId="40819" xr:uid="{00000000-0005-0000-0000-000084790000}"/>
    <cellStyle name="Vírgula 3 2 4 2 7 2 4" xfId="52280" xr:uid="{00000000-0005-0000-0000-000085790000}"/>
    <cellStyle name="Vírgula 3 2 4 2 7 3" xfId="27625" xr:uid="{00000000-0005-0000-0000-000086790000}"/>
    <cellStyle name="Vírgula 3 2 4 2 7 4" xfId="36948" xr:uid="{00000000-0005-0000-0000-000087790000}"/>
    <cellStyle name="Vírgula 3 2 4 2 7 5" xfId="48121" xr:uid="{00000000-0005-0000-0000-000088790000}"/>
    <cellStyle name="Vírgula 3 2 4 2 8" xfId="4886" xr:uid="{00000000-0005-0000-0000-000089790000}"/>
    <cellStyle name="Vírgula 3 2 4 2 8 2" xfId="30376" xr:uid="{00000000-0005-0000-0000-00008A790000}"/>
    <cellStyle name="Vírgula 3 2 4 2 8 3" xfId="39834" xr:uid="{00000000-0005-0000-0000-00008B790000}"/>
    <cellStyle name="Vírgula 3 2 4 2 8 4" xfId="51165" xr:uid="{00000000-0005-0000-0000-00008C790000}"/>
    <cellStyle name="Vírgula 3 2 4 2 9" xfId="13325" xr:uid="{00000000-0005-0000-0000-00008D790000}"/>
    <cellStyle name="Vírgula 3 2 4 2 9 2" xfId="43513" xr:uid="{00000000-0005-0000-0000-00008E790000}"/>
    <cellStyle name="Vírgula 3 2 4 20" xfId="53559" xr:uid="{00000000-0005-0000-0000-00008F790000}"/>
    <cellStyle name="Vírgula 3 2 4 21" xfId="3752" xr:uid="{00000000-0005-0000-0000-000090790000}"/>
    <cellStyle name="Vírgula 3 2 4 3" xfId="154" xr:uid="{00000000-0005-0000-0000-000091790000}"/>
    <cellStyle name="Vírgula 3 2 4 3 10" xfId="15359" xr:uid="{00000000-0005-0000-0000-000092790000}"/>
    <cellStyle name="Vírgula 3 2 4 3 11" xfId="21275" xr:uid="{00000000-0005-0000-0000-000093790000}"/>
    <cellStyle name="Vírgula 3 2 4 3 12" xfId="23289" xr:uid="{00000000-0005-0000-0000-000094790000}"/>
    <cellStyle name="Vírgula 3 2 4 3 13" xfId="24436" xr:uid="{00000000-0005-0000-0000-000095790000}"/>
    <cellStyle name="Vírgula 3 2 4 3 14" xfId="36013" xr:uid="{00000000-0005-0000-0000-000096790000}"/>
    <cellStyle name="Vírgula 3 2 4 3 15" xfId="45711" xr:uid="{00000000-0005-0000-0000-000097790000}"/>
    <cellStyle name="Vírgula 3 2 4 3 16" xfId="53644" xr:uid="{00000000-0005-0000-0000-000098790000}"/>
    <cellStyle name="Vírgula 3 2 4 3 17" xfId="3762" xr:uid="{00000000-0005-0000-0000-000099790000}"/>
    <cellStyle name="Vírgula 3 2 4 3 2" xfId="435" xr:uid="{00000000-0005-0000-0000-00009A790000}"/>
    <cellStyle name="Vírgula 3 2 4 3 2 10" xfId="24712" xr:uid="{00000000-0005-0000-0000-00009B790000}"/>
    <cellStyle name="Vírgula 3 2 4 3 2 11" xfId="36277" xr:uid="{00000000-0005-0000-0000-00009C790000}"/>
    <cellStyle name="Vírgula 3 2 4 3 2 12" xfId="45991" xr:uid="{00000000-0005-0000-0000-00009D790000}"/>
    <cellStyle name="Vírgula 3 2 4 3 2 13" xfId="53923" xr:uid="{00000000-0005-0000-0000-00009E790000}"/>
    <cellStyle name="Vírgula 3 2 4 3 2 14" xfId="3763" xr:uid="{00000000-0005-0000-0000-00009F790000}"/>
    <cellStyle name="Vírgula 3 2 4 3 2 2" xfId="1105" xr:uid="{00000000-0005-0000-0000-0000A0790000}"/>
    <cellStyle name="Vírgula 3 2 4 3 2 2 10" xfId="46661" xr:uid="{00000000-0005-0000-0000-0000A1790000}"/>
    <cellStyle name="Vírgula 3 2 4 3 2 2 11" xfId="54593" xr:uid="{00000000-0005-0000-0000-0000A2790000}"/>
    <cellStyle name="Vírgula 3 2 4 3 2 2 12" xfId="3764" xr:uid="{00000000-0005-0000-0000-0000A3790000}"/>
    <cellStyle name="Vírgula 3 2 4 3 2 2 2" xfId="8020" xr:uid="{00000000-0005-0000-0000-0000A4790000}"/>
    <cellStyle name="Vírgula 3 2 4 3 2 2 2 2" xfId="17344" xr:uid="{00000000-0005-0000-0000-0000A5790000}"/>
    <cellStyle name="Vírgula 3 2 4 3 2 2 2 2 2" xfId="34741" xr:uid="{00000000-0005-0000-0000-0000A6790000}"/>
    <cellStyle name="Vírgula 3 2 4 3 2 2 2 3" xfId="19813" xr:uid="{00000000-0005-0000-0000-0000A7790000}"/>
    <cellStyle name="Vírgula 3 2 4 3 2 2 2 4" xfId="29239" xr:uid="{00000000-0005-0000-0000-0000A8790000}"/>
    <cellStyle name="Vírgula 3 2 4 3 2 2 2 5" xfId="42433" xr:uid="{00000000-0005-0000-0000-0000A9790000}"/>
    <cellStyle name="Vírgula 3 2 4 3 2 2 2 6" xfId="48920" xr:uid="{00000000-0005-0000-0000-0000AA790000}"/>
    <cellStyle name="Vírgula 3 2 4 3 2 2 3" xfId="5765" xr:uid="{00000000-0005-0000-0000-0000AB790000}"/>
    <cellStyle name="Vírgula 3 2 4 3 2 2 3 2" xfId="13130" xr:uid="{00000000-0005-0000-0000-0000AC790000}"/>
    <cellStyle name="Vírgula 3 2 4 3 2 2 3 3" xfId="31990" xr:uid="{00000000-0005-0000-0000-0000AD790000}"/>
    <cellStyle name="Vírgula 3 2 4 3 2 2 3 4" xfId="44314" xr:uid="{00000000-0005-0000-0000-0000AE790000}"/>
    <cellStyle name="Vírgula 3 2 4 3 2 2 4" xfId="15361" xr:uid="{00000000-0005-0000-0000-0000AF790000}"/>
    <cellStyle name="Vírgula 3 2 4 3 2 2 5" xfId="18128" xr:uid="{00000000-0005-0000-0000-0000B0790000}"/>
    <cellStyle name="Vírgula 3 2 4 3 2 2 6" xfId="21277" xr:uid="{00000000-0005-0000-0000-0000B1790000}"/>
    <cellStyle name="Vírgula 3 2 4 3 2 2 7" xfId="23291" xr:uid="{00000000-0005-0000-0000-0000B2790000}"/>
    <cellStyle name="Vírgula 3 2 4 3 2 2 8" xfId="26488" xr:uid="{00000000-0005-0000-0000-0000B3790000}"/>
    <cellStyle name="Vírgula 3 2 4 3 2 2 9" xfId="38811" xr:uid="{00000000-0005-0000-0000-0000B4790000}"/>
    <cellStyle name="Vírgula 3 2 4 3 2 3" xfId="2041" xr:uid="{00000000-0005-0000-0000-0000B5790000}"/>
    <cellStyle name="Vírgula 3 2 4 3 2 3 2" xfId="8891" xr:uid="{00000000-0005-0000-0000-0000B6790000}"/>
    <cellStyle name="Vírgula 3 2 4 3 2 3 2 2" xfId="34740" xr:uid="{00000000-0005-0000-0000-0000B7790000}"/>
    <cellStyle name="Vírgula 3 2 4 3 2 3 2 3" xfId="29238" xr:uid="{00000000-0005-0000-0000-0000B8790000}"/>
    <cellStyle name="Vírgula 3 2 4 3 2 3 2 4" xfId="42432" xr:uid="{00000000-0005-0000-0000-0000B9790000}"/>
    <cellStyle name="Vírgula 3 2 4 3 2 3 2 5" xfId="49791" xr:uid="{00000000-0005-0000-0000-0000BA790000}"/>
    <cellStyle name="Vírgula 3 2 4 3 2 3 3" xfId="12871" xr:uid="{00000000-0005-0000-0000-0000BB790000}"/>
    <cellStyle name="Vírgula 3 2 4 3 2 3 3 2" xfId="31989" xr:uid="{00000000-0005-0000-0000-0000BC790000}"/>
    <cellStyle name="Vírgula 3 2 4 3 2 3 3 3" xfId="45185" xr:uid="{00000000-0005-0000-0000-0000BD790000}"/>
    <cellStyle name="Vírgula 3 2 4 3 2 3 4" xfId="18943" xr:uid="{00000000-0005-0000-0000-0000BE790000}"/>
    <cellStyle name="Vírgula 3 2 4 3 2 3 5" xfId="26487" xr:uid="{00000000-0005-0000-0000-0000BF790000}"/>
    <cellStyle name="Vírgula 3 2 4 3 2 3 6" xfId="38810" xr:uid="{00000000-0005-0000-0000-0000C0790000}"/>
    <cellStyle name="Vírgula 3 2 4 3 2 3 7" xfId="47592" xr:uid="{00000000-0005-0000-0000-0000C1790000}"/>
    <cellStyle name="Vírgula 3 2 4 3 2 3 8" xfId="55518" xr:uid="{00000000-0005-0000-0000-0000C2790000}"/>
    <cellStyle name="Vírgula 3 2 4 3 2 3 9" xfId="6692" xr:uid="{00000000-0005-0000-0000-0000C3790000}"/>
    <cellStyle name="Vírgula 3 2 4 3 2 4" xfId="7393" xr:uid="{00000000-0005-0000-0000-0000C4790000}"/>
    <cellStyle name="Vírgula 3 2 4 3 2 4 2" xfId="11469" xr:uid="{00000000-0005-0000-0000-0000C5790000}"/>
    <cellStyle name="Vírgula 3 2 4 3 2 4 2 2" xfId="33298" xr:uid="{00000000-0005-0000-0000-0000C6790000}"/>
    <cellStyle name="Vírgula 3 2 4 3 2 4 2 3" xfId="40990" xr:uid="{00000000-0005-0000-0000-0000C7790000}"/>
    <cellStyle name="Vírgula 3 2 4 3 2 4 2 4" xfId="52451" xr:uid="{00000000-0005-0000-0000-0000C8790000}"/>
    <cellStyle name="Vírgula 3 2 4 3 2 4 3" xfId="27796" xr:uid="{00000000-0005-0000-0000-0000C9790000}"/>
    <cellStyle name="Vírgula 3 2 4 3 2 4 4" xfId="37119" xr:uid="{00000000-0005-0000-0000-0000CA790000}"/>
    <cellStyle name="Vírgula 3 2 4 3 2 4 5" xfId="48293" xr:uid="{00000000-0005-0000-0000-0000CB790000}"/>
    <cellStyle name="Vírgula 3 2 4 3 2 5" xfId="5095" xr:uid="{00000000-0005-0000-0000-0000CC790000}"/>
    <cellStyle name="Vírgula 3 2 4 3 2 5 2" xfId="30547" xr:uid="{00000000-0005-0000-0000-0000CD790000}"/>
    <cellStyle name="Vírgula 3 2 4 3 2 5 3" xfId="40233" xr:uid="{00000000-0005-0000-0000-0000CE790000}"/>
    <cellStyle name="Vírgula 3 2 4 3 2 5 4" xfId="51704" xr:uid="{00000000-0005-0000-0000-0000CF790000}"/>
    <cellStyle name="Vírgula 3 2 4 3 2 6" xfId="13940" xr:uid="{00000000-0005-0000-0000-0000D0790000}"/>
    <cellStyle name="Vírgula 3 2 4 3 2 6 2" xfId="43687" xr:uid="{00000000-0005-0000-0000-0000D1790000}"/>
    <cellStyle name="Vírgula 3 2 4 3 2 7" xfId="15360" xr:uid="{00000000-0005-0000-0000-0000D2790000}"/>
    <cellStyle name="Vírgula 3 2 4 3 2 8" xfId="21276" xr:uid="{00000000-0005-0000-0000-0000D3790000}"/>
    <cellStyle name="Vírgula 3 2 4 3 2 9" xfId="23290" xr:uid="{00000000-0005-0000-0000-0000D4790000}"/>
    <cellStyle name="Vírgula 3 2 4 3 3" xfId="1350" xr:uid="{00000000-0005-0000-0000-0000D5790000}"/>
    <cellStyle name="Vírgula 3 2 4 3 3 10" xfId="24988" xr:uid="{00000000-0005-0000-0000-0000D6790000}"/>
    <cellStyle name="Vírgula 3 2 4 3 3 11" xfId="36553" xr:uid="{00000000-0005-0000-0000-0000D7790000}"/>
    <cellStyle name="Vírgula 3 2 4 3 3 12" xfId="46906" xr:uid="{00000000-0005-0000-0000-0000D8790000}"/>
    <cellStyle name="Vírgula 3 2 4 3 3 13" xfId="54838" xr:uid="{00000000-0005-0000-0000-0000D9790000}"/>
    <cellStyle name="Vírgula 3 2 4 3 3 14" xfId="3765" xr:uid="{00000000-0005-0000-0000-0000DA790000}"/>
    <cellStyle name="Vírgula 3 2 4 3 3 2" xfId="2269" xr:uid="{00000000-0005-0000-0000-0000DB790000}"/>
    <cellStyle name="Vírgula 3 2 4 3 3 2 10" xfId="47820" xr:uid="{00000000-0005-0000-0000-0000DC790000}"/>
    <cellStyle name="Vírgula 3 2 4 3 3 2 11" xfId="55746" xr:uid="{00000000-0005-0000-0000-0000DD790000}"/>
    <cellStyle name="Vírgula 3 2 4 3 3 2 12" xfId="3766" xr:uid="{00000000-0005-0000-0000-0000DE790000}"/>
    <cellStyle name="Vírgula 3 2 4 3 3 2 2" xfId="9119" xr:uid="{00000000-0005-0000-0000-0000DF790000}"/>
    <cellStyle name="Vírgula 3 2 4 3 3 2 2 2" xfId="17345" xr:uid="{00000000-0005-0000-0000-0000E0790000}"/>
    <cellStyle name="Vírgula 3 2 4 3 3 2 2 2 2" xfId="34743" xr:uid="{00000000-0005-0000-0000-0000E1790000}"/>
    <cellStyle name="Vírgula 3 2 4 3 3 2 2 3" xfId="20041" xr:uid="{00000000-0005-0000-0000-0000E2790000}"/>
    <cellStyle name="Vírgula 3 2 4 3 3 2 2 4" xfId="29241" xr:uid="{00000000-0005-0000-0000-0000E3790000}"/>
    <cellStyle name="Vírgula 3 2 4 3 3 2 2 5" xfId="42435" xr:uid="{00000000-0005-0000-0000-0000E4790000}"/>
    <cellStyle name="Vírgula 3 2 4 3 3 2 2 6" xfId="50019" xr:uid="{00000000-0005-0000-0000-0000E5790000}"/>
    <cellStyle name="Vírgula 3 2 4 3 3 2 3" xfId="6920" xr:uid="{00000000-0005-0000-0000-0000E6790000}"/>
    <cellStyle name="Vírgula 3 2 4 3 3 2 3 2" xfId="13277" xr:uid="{00000000-0005-0000-0000-0000E7790000}"/>
    <cellStyle name="Vírgula 3 2 4 3 3 2 3 3" xfId="31992" xr:uid="{00000000-0005-0000-0000-0000E8790000}"/>
    <cellStyle name="Vírgula 3 2 4 3 3 2 3 4" xfId="45413" xr:uid="{00000000-0005-0000-0000-0000E9790000}"/>
    <cellStyle name="Vírgula 3 2 4 3 3 2 4" xfId="15363" xr:uid="{00000000-0005-0000-0000-0000EA790000}"/>
    <cellStyle name="Vírgula 3 2 4 3 3 2 5" xfId="18299" xr:uid="{00000000-0005-0000-0000-0000EB790000}"/>
    <cellStyle name="Vírgula 3 2 4 3 3 2 6" xfId="21279" xr:uid="{00000000-0005-0000-0000-0000EC790000}"/>
    <cellStyle name="Vírgula 3 2 4 3 3 2 7" xfId="23293" xr:uid="{00000000-0005-0000-0000-0000ED790000}"/>
    <cellStyle name="Vírgula 3 2 4 3 3 2 8" xfId="26490" xr:uid="{00000000-0005-0000-0000-0000EE790000}"/>
    <cellStyle name="Vírgula 3 2 4 3 3 2 9" xfId="38813" xr:uid="{00000000-0005-0000-0000-0000EF790000}"/>
    <cellStyle name="Vírgula 3 2 4 3 3 3" xfId="8248" xr:uid="{00000000-0005-0000-0000-0000F0790000}"/>
    <cellStyle name="Vírgula 3 2 4 3 3 3 2" xfId="12320" xr:uid="{00000000-0005-0000-0000-0000F1790000}"/>
    <cellStyle name="Vírgula 3 2 4 3 3 3 2 2" xfId="34742" xr:uid="{00000000-0005-0000-0000-0000F2790000}"/>
    <cellStyle name="Vírgula 3 2 4 3 3 3 2 3" xfId="29240" xr:uid="{00000000-0005-0000-0000-0000F3790000}"/>
    <cellStyle name="Vírgula 3 2 4 3 3 3 2 4" xfId="42434" xr:uid="{00000000-0005-0000-0000-0000F4790000}"/>
    <cellStyle name="Vírgula 3 2 4 3 3 3 2 5" xfId="53181" xr:uid="{00000000-0005-0000-0000-0000F5790000}"/>
    <cellStyle name="Vírgula 3 2 4 3 3 3 3" xfId="11883" xr:uid="{00000000-0005-0000-0000-0000F6790000}"/>
    <cellStyle name="Vírgula 3 2 4 3 3 3 3 2" xfId="31991" xr:uid="{00000000-0005-0000-0000-0000F7790000}"/>
    <cellStyle name="Vírgula 3 2 4 3 3 3 4" xfId="19171" xr:uid="{00000000-0005-0000-0000-0000F8790000}"/>
    <cellStyle name="Vírgula 3 2 4 3 3 3 5" xfId="26489" xr:uid="{00000000-0005-0000-0000-0000F9790000}"/>
    <cellStyle name="Vírgula 3 2 4 3 3 3 6" xfId="38812" xr:uid="{00000000-0005-0000-0000-0000FA790000}"/>
    <cellStyle name="Vírgula 3 2 4 3 3 3 7" xfId="49148" xr:uid="{00000000-0005-0000-0000-0000FB790000}"/>
    <cellStyle name="Vírgula 3 2 4 3 3 4" xfId="6010" xr:uid="{00000000-0005-0000-0000-0000FC790000}"/>
    <cellStyle name="Vírgula 3 2 4 3 3 4 2" xfId="11697" xr:uid="{00000000-0005-0000-0000-0000FD790000}"/>
    <cellStyle name="Vírgula 3 2 4 3 3 4 2 2" xfId="33526" xr:uid="{00000000-0005-0000-0000-0000FE790000}"/>
    <cellStyle name="Vírgula 3 2 4 3 3 4 2 3" xfId="41218" xr:uid="{00000000-0005-0000-0000-0000FF790000}"/>
    <cellStyle name="Vírgula 3 2 4 3 3 4 2 4" xfId="52679" xr:uid="{00000000-0005-0000-0000-0000007A0000}"/>
    <cellStyle name="Vírgula 3 2 4 3 3 4 3" xfId="28024" xr:uid="{00000000-0005-0000-0000-0000017A0000}"/>
    <cellStyle name="Vírgula 3 2 4 3 3 4 4" xfId="37347" xr:uid="{00000000-0005-0000-0000-0000027A0000}"/>
    <cellStyle name="Vírgula 3 2 4 3 3 4 5" xfId="51055" xr:uid="{00000000-0005-0000-0000-0000037A0000}"/>
    <cellStyle name="Vírgula 3 2 4 3 3 5" xfId="10953" xr:uid="{00000000-0005-0000-0000-0000047A0000}"/>
    <cellStyle name="Vírgula 3 2 4 3 3 5 2" xfId="30775" xr:uid="{00000000-0005-0000-0000-0000057A0000}"/>
    <cellStyle name="Vírgula 3 2 4 3 3 5 3" xfId="40461" xr:uid="{00000000-0005-0000-0000-0000067A0000}"/>
    <cellStyle name="Vírgula 3 2 4 3 3 5 4" xfId="51932" xr:uid="{00000000-0005-0000-0000-0000077A0000}"/>
    <cellStyle name="Vírgula 3 2 4 3 3 6" xfId="14168" xr:uid="{00000000-0005-0000-0000-0000087A0000}"/>
    <cellStyle name="Vírgula 3 2 4 3 3 6 2" xfId="44542" xr:uid="{00000000-0005-0000-0000-0000097A0000}"/>
    <cellStyle name="Vírgula 3 2 4 3 3 7" xfId="15362" xr:uid="{00000000-0005-0000-0000-00000A7A0000}"/>
    <cellStyle name="Vírgula 3 2 4 3 3 8" xfId="21278" xr:uid="{00000000-0005-0000-0000-00000B7A0000}"/>
    <cellStyle name="Vírgula 3 2 4 3 3 9" xfId="23292" xr:uid="{00000000-0005-0000-0000-00000C7A0000}"/>
    <cellStyle name="Vírgula 3 2 4 3 4" xfId="865" xr:uid="{00000000-0005-0000-0000-00000D7A0000}"/>
    <cellStyle name="Vírgula 3 2 4 3 4 10" xfId="46421" xr:uid="{00000000-0005-0000-0000-00000E7A0000}"/>
    <cellStyle name="Vírgula 3 2 4 3 4 11" xfId="54353" xr:uid="{00000000-0005-0000-0000-00000F7A0000}"/>
    <cellStyle name="Vírgula 3 2 4 3 4 12" xfId="3767" xr:uid="{00000000-0005-0000-0000-0000107A0000}"/>
    <cellStyle name="Vírgula 3 2 4 3 4 2" xfId="7792" xr:uid="{00000000-0005-0000-0000-0000117A0000}"/>
    <cellStyle name="Vírgula 3 2 4 3 4 2 2" xfId="9297" xr:uid="{00000000-0005-0000-0000-0000127A0000}"/>
    <cellStyle name="Vírgula 3 2 4 3 4 2 2 2" xfId="34744" xr:uid="{00000000-0005-0000-0000-0000137A0000}"/>
    <cellStyle name="Vírgula 3 2 4 3 4 2 3" xfId="12888" xr:uid="{00000000-0005-0000-0000-0000147A0000}"/>
    <cellStyle name="Vírgula 3 2 4 3 4 2 4" xfId="19585" xr:uid="{00000000-0005-0000-0000-0000157A0000}"/>
    <cellStyle name="Vírgula 3 2 4 3 4 2 5" xfId="29242" xr:uid="{00000000-0005-0000-0000-0000167A0000}"/>
    <cellStyle name="Vírgula 3 2 4 3 4 2 6" xfId="42436" xr:uid="{00000000-0005-0000-0000-0000177A0000}"/>
    <cellStyle name="Vírgula 3 2 4 3 4 2 7" xfId="48692" xr:uid="{00000000-0005-0000-0000-0000187A0000}"/>
    <cellStyle name="Vírgula 3 2 4 3 4 3" xfId="5525" xr:uid="{00000000-0005-0000-0000-0000197A0000}"/>
    <cellStyle name="Vírgula 3 2 4 3 4 3 2" xfId="13096" xr:uid="{00000000-0005-0000-0000-00001A7A0000}"/>
    <cellStyle name="Vírgula 3 2 4 3 4 3 3" xfId="31993" xr:uid="{00000000-0005-0000-0000-00001B7A0000}"/>
    <cellStyle name="Vírgula 3 2 4 3 4 3 4" xfId="44086" xr:uid="{00000000-0005-0000-0000-00001C7A0000}"/>
    <cellStyle name="Vírgula 3 2 4 3 4 4" xfId="13712" xr:uid="{00000000-0005-0000-0000-00001D7A0000}"/>
    <cellStyle name="Vírgula 3 2 4 3 4 5" xfId="15364" xr:uid="{00000000-0005-0000-0000-00001E7A0000}"/>
    <cellStyle name="Vírgula 3 2 4 3 4 6" xfId="21280" xr:uid="{00000000-0005-0000-0000-00001F7A0000}"/>
    <cellStyle name="Vírgula 3 2 4 3 4 7" xfId="23294" xr:uid="{00000000-0005-0000-0000-0000207A0000}"/>
    <cellStyle name="Vírgula 3 2 4 3 4 8" xfId="26491" xr:uid="{00000000-0005-0000-0000-0000217A0000}"/>
    <cellStyle name="Vírgula 3 2 4 3 4 9" xfId="38814" xr:uid="{00000000-0005-0000-0000-0000227A0000}"/>
    <cellStyle name="Vírgula 3 2 4 3 5" xfId="1813" xr:uid="{00000000-0005-0000-0000-0000237A0000}"/>
    <cellStyle name="Vírgula 3 2 4 3 5 10" xfId="47364" xr:uid="{00000000-0005-0000-0000-0000247A0000}"/>
    <cellStyle name="Vírgula 3 2 4 3 5 11" xfId="55290" xr:uid="{00000000-0005-0000-0000-0000257A0000}"/>
    <cellStyle name="Vírgula 3 2 4 3 5 12" xfId="3768" xr:uid="{00000000-0005-0000-0000-0000267A0000}"/>
    <cellStyle name="Vírgula 3 2 4 3 5 2" xfId="8663" xr:uid="{00000000-0005-0000-0000-0000277A0000}"/>
    <cellStyle name="Vírgula 3 2 4 3 5 2 2" xfId="17346" xr:uid="{00000000-0005-0000-0000-0000287A0000}"/>
    <cellStyle name="Vírgula 3 2 4 3 5 2 2 2" xfId="34745" xr:uid="{00000000-0005-0000-0000-0000297A0000}"/>
    <cellStyle name="Vírgula 3 2 4 3 5 2 3" xfId="29243" xr:uid="{00000000-0005-0000-0000-00002A7A0000}"/>
    <cellStyle name="Vírgula 3 2 4 3 5 2 4" xfId="42437" xr:uid="{00000000-0005-0000-0000-00002B7A0000}"/>
    <cellStyle name="Vírgula 3 2 4 3 5 2 5" xfId="49563" xr:uid="{00000000-0005-0000-0000-00002C7A0000}"/>
    <cellStyle name="Vírgula 3 2 4 3 5 3" xfId="6464" xr:uid="{00000000-0005-0000-0000-00002D7A0000}"/>
    <cellStyle name="Vírgula 3 2 4 3 5 3 2" xfId="31994" xr:uid="{00000000-0005-0000-0000-00002E7A0000}"/>
    <cellStyle name="Vírgula 3 2 4 3 5 3 3" xfId="44957" xr:uid="{00000000-0005-0000-0000-00002F7A0000}"/>
    <cellStyle name="Vírgula 3 2 4 3 5 4" xfId="15365" xr:uid="{00000000-0005-0000-0000-0000307A0000}"/>
    <cellStyle name="Vírgula 3 2 4 3 5 5" xfId="18715" xr:uid="{00000000-0005-0000-0000-0000317A0000}"/>
    <cellStyle name="Vírgula 3 2 4 3 5 6" xfId="21281" xr:uid="{00000000-0005-0000-0000-0000327A0000}"/>
    <cellStyle name="Vírgula 3 2 4 3 5 7" xfId="23295" xr:uid="{00000000-0005-0000-0000-0000337A0000}"/>
    <cellStyle name="Vírgula 3 2 4 3 5 8" xfId="26492" xr:uid="{00000000-0005-0000-0000-0000347A0000}"/>
    <cellStyle name="Vírgula 3 2 4 3 5 9" xfId="38815" xr:uid="{00000000-0005-0000-0000-0000357A0000}"/>
    <cellStyle name="Vírgula 3 2 4 3 6" xfId="7164" xr:uid="{00000000-0005-0000-0000-0000367A0000}"/>
    <cellStyle name="Vírgula 3 2 4 3 6 2" xfId="12319" xr:uid="{00000000-0005-0000-0000-0000377A0000}"/>
    <cellStyle name="Vírgula 3 2 4 3 6 2 2" xfId="34739" xr:uid="{00000000-0005-0000-0000-0000387A0000}"/>
    <cellStyle name="Vírgula 3 2 4 3 6 2 3" xfId="29237" xr:uid="{00000000-0005-0000-0000-0000397A0000}"/>
    <cellStyle name="Vírgula 3 2 4 3 6 2 4" xfId="42431" xr:uid="{00000000-0005-0000-0000-00003A7A0000}"/>
    <cellStyle name="Vírgula 3 2 4 3 6 2 5" xfId="53180" xr:uid="{00000000-0005-0000-0000-00003B7A0000}"/>
    <cellStyle name="Vírgula 3 2 4 3 6 3" xfId="12537" xr:uid="{00000000-0005-0000-0000-00003C7A0000}"/>
    <cellStyle name="Vírgula 3 2 4 3 6 3 2" xfId="31988" xr:uid="{00000000-0005-0000-0000-00003D7A0000}"/>
    <cellStyle name="Vírgula 3 2 4 3 6 4" xfId="26486" xr:uid="{00000000-0005-0000-0000-00003E7A0000}"/>
    <cellStyle name="Vírgula 3 2 4 3 6 5" xfId="38809" xr:uid="{00000000-0005-0000-0000-00003F7A0000}"/>
    <cellStyle name="Vírgula 3 2 4 3 6 6" xfId="48064" xr:uid="{00000000-0005-0000-0000-0000407A0000}"/>
    <cellStyle name="Vírgula 3 2 4 3 7" xfId="4817" xr:uid="{00000000-0005-0000-0000-0000417A0000}"/>
    <cellStyle name="Vírgula 3 2 4 3 7 2" xfId="11241" xr:uid="{00000000-0005-0000-0000-0000427A0000}"/>
    <cellStyle name="Vírgula 3 2 4 3 7 2 2" xfId="33070" xr:uid="{00000000-0005-0000-0000-0000437A0000}"/>
    <cellStyle name="Vírgula 3 2 4 3 7 2 3" xfId="40762" xr:uid="{00000000-0005-0000-0000-0000447A0000}"/>
    <cellStyle name="Vírgula 3 2 4 3 7 2 4" xfId="52223" xr:uid="{00000000-0005-0000-0000-0000457A0000}"/>
    <cellStyle name="Vírgula 3 2 4 3 7 3" xfId="27568" xr:uid="{00000000-0005-0000-0000-0000467A0000}"/>
    <cellStyle name="Vírgula 3 2 4 3 7 4" xfId="36891" xr:uid="{00000000-0005-0000-0000-0000477A0000}"/>
    <cellStyle name="Vírgula 3 2 4 3 7 5" xfId="50671" xr:uid="{00000000-0005-0000-0000-0000487A0000}"/>
    <cellStyle name="Vírgula 3 2 4 3 8" xfId="9349" xr:uid="{00000000-0005-0000-0000-0000497A0000}"/>
    <cellStyle name="Vírgula 3 2 4 3 8 2" xfId="30319" xr:uid="{00000000-0005-0000-0000-00004A7A0000}"/>
    <cellStyle name="Vírgula 3 2 4 3 8 3" xfId="40005" xr:uid="{00000000-0005-0000-0000-00004B7A0000}"/>
    <cellStyle name="Vírgula 3 2 4 3 8 4" xfId="51427" xr:uid="{00000000-0005-0000-0000-00004C7A0000}"/>
    <cellStyle name="Vírgula 3 2 4 3 9" xfId="13427" xr:uid="{00000000-0005-0000-0000-00004D7A0000}"/>
    <cellStyle name="Vírgula 3 2 4 3 9 2" xfId="43456" xr:uid="{00000000-0005-0000-0000-00004E7A0000}"/>
    <cellStyle name="Vírgula 3 2 4 4" xfId="292" xr:uid="{00000000-0005-0000-0000-00004F7A0000}"/>
    <cellStyle name="Vírgula 3 2 4 4 10" xfId="15366" xr:uid="{00000000-0005-0000-0000-0000507A0000}"/>
    <cellStyle name="Vírgula 3 2 4 4 11" xfId="21282" xr:uid="{00000000-0005-0000-0000-0000517A0000}"/>
    <cellStyle name="Vírgula 3 2 4 4 12" xfId="23296" xr:uid="{00000000-0005-0000-0000-0000527A0000}"/>
    <cellStyle name="Vírgula 3 2 4 4 13" xfId="24574" xr:uid="{00000000-0005-0000-0000-0000537A0000}"/>
    <cellStyle name="Vírgula 3 2 4 4 14" xfId="36139" xr:uid="{00000000-0005-0000-0000-0000547A0000}"/>
    <cellStyle name="Vírgula 3 2 4 4 15" xfId="45849" xr:uid="{00000000-0005-0000-0000-0000557A0000}"/>
    <cellStyle name="Vírgula 3 2 4 4 16" xfId="53782" xr:uid="{00000000-0005-0000-0000-0000567A0000}"/>
    <cellStyle name="Vírgula 3 2 4 4 17" xfId="3769" xr:uid="{00000000-0005-0000-0000-0000577A0000}"/>
    <cellStyle name="Vírgula 3 2 4 4 2" xfId="573" xr:uid="{00000000-0005-0000-0000-0000587A0000}"/>
    <cellStyle name="Vírgula 3 2 4 4 2 10" xfId="24850" xr:uid="{00000000-0005-0000-0000-0000597A0000}"/>
    <cellStyle name="Vírgula 3 2 4 4 2 11" xfId="36415" xr:uid="{00000000-0005-0000-0000-00005A7A0000}"/>
    <cellStyle name="Vírgula 3 2 4 4 2 12" xfId="46129" xr:uid="{00000000-0005-0000-0000-00005B7A0000}"/>
    <cellStyle name="Vírgula 3 2 4 4 2 13" xfId="54061" xr:uid="{00000000-0005-0000-0000-00005C7A0000}"/>
    <cellStyle name="Vírgula 3 2 4 4 2 14" xfId="3770" xr:uid="{00000000-0005-0000-0000-00005D7A0000}"/>
    <cellStyle name="Vírgula 3 2 4 4 2 2" xfId="1219" xr:uid="{00000000-0005-0000-0000-00005E7A0000}"/>
    <cellStyle name="Vírgula 3 2 4 4 2 2 10" xfId="46775" xr:uid="{00000000-0005-0000-0000-00005F7A0000}"/>
    <cellStyle name="Vírgula 3 2 4 4 2 2 11" xfId="54707" xr:uid="{00000000-0005-0000-0000-0000607A0000}"/>
    <cellStyle name="Vírgula 3 2 4 4 2 2 12" xfId="3771" xr:uid="{00000000-0005-0000-0000-0000617A0000}"/>
    <cellStyle name="Vírgula 3 2 4 4 2 2 2" xfId="8134" xr:uid="{00000000-0005-0000-0000-0000627A0000}"/>
    <cellStyle name="Vírgula 3 2 4 4 2 2 2 2" xfId="17347" xr:uid="{00000000-0005-0000-0000-0000637A0000}"/>
    <cellStyle name="Vírgula 3 2 4 4 2 2 2 2 2" xfId="34748" xr:uid="{00000000-0005-0000-0000-0000647A0000}"/>
    <cellStyle name="Vírgula 3 2 4 4 2 2 2 3" xfId="19927" xr:uid="{00000000-0005-0000-0000-0000657A0000}"/>
    <cellStyle name="Vírgula 3 2 4 4 2 2 2 4" xfId="29246" xr:uid="{00000000-0005-0000-0000-0000667A0000}"/>
    <cellStyle name="Vírgula 3 2 4 4 2 2 2 5" xfId="42440" xr:uid="{00000000-0005-0000-0000-0000677A0000}"/>
    <cellStyle name="Vírgula 3 2 4 4 2 2 2 6" xfId="49034" xr:uid="{00000000-0005-0000-0000-0000687A0000}"/>
    <cellStyle name="Vírgula 3 2 4 4 2 2 3" xfId="5879" xr:uid="{00000000-0005-0000-0000-0000697A0000}"/>
    <cellStyle name="Vírgula 3 2 4 4 2 2 3 2" xfId="9722" xr:uid="{00000000-0005-0000-0000-00006A7A0000}"/>
    <cellStyle name="Vírgula 3 2 4 4 2 2 3 3" xfId="31997" xr:uid="{00000000-0005-0000-0000-00006B7A0000}"/>
    <cellStyle name="Vírgula 3 2 4 4 2 2 3 4" xfId="44428" xr:uid="{00000000-0005-0000-0000-00006C7A0000}"/>
    <cellStyle name="Vírgula 3 2 4 4 2 2 4" xfId="15368" xr:uid="{00000000-0005-0000-0000-00006D7A0000}"/>
    <cellStyle name="Vírgula 3 2 4 4 2 2 5" xfId="18185" xr:uid="{00000000-0005-0000-0000-00006E7A0000}"/>
    <cellStyle name="Vírgula 3 2 4 4 2 2 6" xfId="21284" xr:uid="{00000000-0005-0000-0000-00006F7A0000}"/>
    <cellStyle name="Vírgula 3 2 4 4 2 2 7" xfId="23298" xr:uid="{00000000-0005-0000-0000-0000707A0000}"/>
    <cellStyle name="Vírgula 3 2 4 4 2 2 8" xfId="26495" xr:uid="{00000000-0005-0000-0000-0000717A0000}"/>
    <cellStyle name="Vírgula 3 2 4 4 2 2 9" xfId="38818" xr:uid="{00000000-0005-0000-0000-0000727A0000}"/>
    <cellStyle name="Vírgula 3 2 4 4 2 3" xfId="2155" xr:uid="{00000000-0005-0000-0000-0000737A0000}"/>
    <cellStyle name="Vírgula 3 2 4 4 2 3 2" xfId="9005" xr:uid="{00000000-0005-0000-0000-0000747A0000}"/>
    <cellStyle name="Vírgula 3 2 4 4 2 3 2 2" xfId="34747" xr:uid="{00000000-0005-0000-0000-0000757A0000}"/>
    <cellStyle name="Vírgula 3 2 4 4 2 3 2 3" xfId="29245" xr:uid="{00000000-0005-0000-0000-0000767A0000}"/>
    <cellStyle name="Vírgula 3 2 4 4 2 3 2 4" xfId="42439" xr:uid="{00000000-0005-0000-0000-0000777A0000}"/>
    <cellStyle name="Vírgula 3 2 4 4 2 3 2 5" xfId="49905" xr:uid="{00000000-0005-0000-0000-0000787A0000}"/>
    <cellStyle name="Vírgula 3 2 4 4 2 3 3" xfId="12367" xr:uid="{00000000-0005-0000-0000-0000797A0000}"/>
    <cellStyle name="Vírgula 3 2 4 4 2 3 3 2" xfId="31996" xr:uid="{00000000-0005-0000-0000-00007A7A0000}"/>
    <cellStyle name="Vírgula 3 2 4 4 2 3 3 3" xfId="45299" xr:uid="{00000000-0005-0000-0000-00007B7A0000}"/>
    <cellStyle name="Vírgula 3 2 4 4 2 3 4" xfId="19057" xr:uid="{00000000-0005-0000-0000-00007C7A0000}"/>
    <cellStyle name="Vírgula 3 2 4 4 2 3 5" xfId="26494" xr:uid="{00000000-0005-0000-0000-00007D7A0000}"/>
    <cellStyle name="Vírgula 3 2 4 4 2 3 6" xfId="38817" xr:uid="{00000000-0005-0000-0000-00007E7A0000}"/>
    <cellStyle name="Vírgula 3 2 4 4 2 3 7" xfId="47706" xr:uid="{00000000-0005-0000-0000-00007F7A0000}"/>
    <cellStyle name="Vírgula 3 2 4 4 2 3 8" xfId="55632" xr:uid="{00000000-0005-0000-0000-0000807A0000}"/>
    <cellStyle name="Vírgula 3 2 4 4 2 3 9" xfId="6806" xr:uid="{00000000-0005-0000-0000-0000817A0000}"/>
    <cellStyle name="Vírgula 3 2 4 4 2 4" xfId="7507" xr:uid="{00000000-0005-0000-0000-0000827A0000}"/>
    <cellStyle name="Vírgula 3 2 4 4 2 4 2" xfId="11583" xr:uid="{00000000-0005-0000-0000-0000837A0000}"/>
    <cellStyle name="Vírgula 3 2 4 4 2 4 2 2" xfId="33412" xr:uid="{00000000-0005-0000-0000-0000847A0000}"/>
    <cellStyle name="Vírgula 3 2 4 4 2 4 2 3" xfId="41104" xr:uid="{00000000-0005-0000-0000-0000857A0000}"/>
    <cellStyle name="Vírgula 3 2 4 4 2 4 2 4" xfId="52565" xr:uid="{00000000-0005-0000-0000-0000867A0000}"/>
    <cellStyle name="Vírgula 3 2 4 4 2 4 3" xfId="27910" xr:uid="{00000000-0005-0000-0000-0000877A0000}"/>
    <cellStyle name="Vírgula 3 2 4 4 2 4 4" xfId="37233" xr:uid="{00000000-0005-0000-0000-0000887A0000}"/>
    <cellStyle name="Vírgula 3 2 4 4 2 4 5" xfId="48407" xr:uid="{00000000-0005-0000-0000-0000897A0000}"/>
    <cellStyle name="Vírgula 3 2 4 4 2 5" xfId="5233" xr:uid="{00000000-0005-0000-0000-00008A7A0000}"/>
    <cellStyle name="Vírgula 3 2 4 4 2 5 2" xfId="30661" xr:uid="{00000000-0005-0000-0000-00008B7A0000}"/>
    <cellStyle name="Vírgula 3 2 4 4 2 5 3" xfId="40347" xr:uid="{00000000-0005-0000-0000-00008C7A0000}"/>
    <cellStyle name="Vírgula 3 2 4 4 2 5 4" xfId="51818" xr:uid="{00000000-0005-0000-0000-00008D7A0000}"/>
    <cellStyle name="Vírgula 3 2 4 4 2 6" xfId="14054" xr:uid="{00000000-0005-0000-0000-00008E7A0000}"/>
    <cellStyle name="Vírgula 3 2 4 4 2 6 2" xfId="43801" xr:uid="{00000000-0005-0000-0000-00008F7A0000}"/>
    <cellStyle name="Vírgula 3 2 4 4 2 7" xfId="15367" xr:uid="{00000000-0005-0000-0000-0000907A0000}"/>
    <cellStyle name="Vírgula 3 2 4 4 2 8" xfId="21283" xr:uid="{00000000-0005-0000-0000-0000917A0000}"/>
    <cellStyle name="Vírgula 3 2 4 4 2 9" xfId="23297" xr:uid="{00000000-0005-0000-0000-0000927A0000}"/>
    <cellStyle name="Vírgula 3 2 4 4 3" xfId="1488" xr:uid="{00000000-0005-0000-0000-0000937A0000}"/>
    <cellStyle name="Vírgula 3 2 4 4 3 10" xfId="25126" xr:uid="{00000000-0005-0000-0000-0000947A0000}"/>
    <cellStyle name="Vírgula 3 2 4 4 3 11" xfId="36691" xr:uid="{00000000-0005-0000-0000-0000957A0000}"/>
    <cellStyle name="Vírgula 3 2 4 4 3 12" xfId="47044" xr:uid="{00000000-0005-0000-0000-0000967A0000}"/>
    <cellStyle name="Vírgula 3 2 4 4 3 13" xfId="54976" xr:uid="{00000000-0005-0000-0000-0000977A0000}"/>
    <cellStyle name="Vírgula 3 2 4 4 3 14" xfId="3772" xr:uid="{00000000-0005-0000-0000-0000987A0000}"/>
    <cellStyle name="Vírgula 3 2 4 4 3 2" xfId="2383" xr:uid="{00000000-0005-0000-0000-0000997A0000}"/>
    <cellStyle name="Vírgula 3 2 4 4 3 2 10" xfId="47934" xr:uid="{00000000-0005-0000-0000-00009A7A0000}"/>
    <cellStyle name="Vírgula 3 2 4 4 3 2 11" xfId="55860" xr:uid="{00000000-0005-0000-0000-00009B7A0000}"/>
    <cellStyle name="Vírgula 3 2 4 4 3 2 12" xfId="3773" xr:uid="{00000000-0005-0000-0000-00009C7A0000}"/>
    <cellStyle name="Vírgula 3 2 4 4 3 2 2" xfId="9233" xr:uid="{00000000-0005-0000-0000-00009D7A0000}"/>
    <cellStyle name="Vírgula 3 2 4 4 3 2 2 2" xfId="17348" xr:uid="{00000000-0005-0000-0000-00009E7A0000}"/>
    <cellStyle name="Vírgula 3 2 4 4 3 2 2 2 2" xfId="34750" xr:uid="{00000000-0005-0000-0000-00009F7A0000}"/>
    <cellStyle name="Vírgula 3 2 4 4 3 2 2 3" xfId="20155" xr:uid="{00000000-0005-0000-0000-0000A07A0000}"/>
    <cellStyle name="Vírgula 3 2 4 4 3 2 2 4" xfId="29248" xr:uid="{00000000-0005-0000-0000-0000A17A0000}"/>
    <cellStyle name="Vírgula 3 2 4 4 3 2 2 5" xfId="42442" xr:uid="{00000000-0005-0000-0000-0000A27A0000}"/>
    <cellStyle name="Vírgula 3 2 4 4 3 2 2 6" xfId="50133" xr:uid="{00000000-0005-0000-0000-0000A37A0000}"/>
    <cellStyle name="Vírgula 3 2 4 4 3 2 3" xfId="7034" xr:uid="{00000000-0005-0000-0000-0000A47A0000}"/>
    <cellStyle name="Vírgula 3 2 4 4 3 2 3 2" xfId="16584" xr:uid="{00000000-0005-0000-0000-0000A57A0000}"/>
    <cellStyle name="Vírgula 3 2 4 4 3 2 3 3" xfId="31999" xr:uid="{00000000-0005-0000-0000-0000A67A0000}"/>
    <cellStyle name="Vírgula 3 2 4 4 3 2 3 4" xfId="45527" xr:uid="{00000000-0005-0000-0000-0000A77A0000}"/>
    <cellStyle name="Vírgula 3 2 4 4 3 2 4" xfId="15370" xr:uid="{00000000-0005-0000-0000-0000A87A0000}"/>
    <cellStyle name="Vírgula 3 2 4 4 3 2 5" xfId="18413" xr:uid="{00000000-0005-0000-0000-0000A97A0000}"/>
    <cellStyle name="Vírgula 3 2 4 4 3 2 6" xfId="21286" xr:uid="{00000000-0005-0000-0000-0000AA7A0000}"/>
    <cellStyle name="Vírgula 3 2 4 4 3 2 7" xfId="23300" xr:uid="{00000000-0005-0000-0000-0000AB7A0000}"/>
    <cellStyle name="Vírgula 3 2 4 4 3 2 8" xfId="26497" xr:uid="{00000000-0005-0000-0000-0000AC7A0000}"/>
    <cellStyle name="Vírgula 3 2 4 4 3 2 9" xfId="38820" xr:uid="{00000000-0005-0000-0000-0000AD7A0000}"/>
    <cellStyle name="Vírgula 3 2 4 4 3 3" xfId="8362" xr:uid="{00000000-0005-0000-0000-0000AE7A0000}"/>
    <cellStyle name="Vírgula 3 2 4 4 3 3 2" xfId="12323" xr:uid="{00000000-0005-0000-0000-0000AF7A0000}"/>
    <cellStyle name="Vírgula 3 2 4 4 3 3 2 2" xfId="34749" xr:uid="{00000000-0005-0000-0000-0000B07A0000}"/>
    <cellStyle name="Vírgula 3 2 4 4 3 3 2 3" xfId="29247" xr:uid="{00000000-0005-0000-0000-0000B17A0000}"/>
    <cellStyle name="Vírgula 3 2 4 4 3 3 2 4" xfId="42441" xr:uid="{00000000-0005-0000-0000-0000B27A0000}"/>
    <cellStyle name="Vírgula 3 2 4 4 3 3 2 5" xfId="53183" xr:uid="{00000000-0005-0000-0000-0000B37A0000}"/>
    <cellStyle name="Vírgula 3 2 4 4 3 3 3" xfId="13287" xr:uid="{00000000-0005-0000-0000-0000B47A0000}"/>
    <cellStyle name="Vírgula 3 2 4 4 3 3 3 2" xfId="31998" xr:uid="{00000000-0005-0000-0000-0000B57A0000}"/>
    <cellStyle name="Vírgula 3 2 4 4 3 3 4" xfId="19285" xr:uid="{00000000-0005-0000-0000-0000B67A0000}"/>
    <cellStyle name="Vírgula 3 2 4 4 3 3 5" xfId="26496" xr:uid="{00000000-0005-0000-0000-0000B77A0000}"/>
    <cellStyle name="Vírgula 3 2 4 4 3 3 6" xfId="38819" xr:uid="{00000000-0005-0000-0000-0000B87A0000}"/>
    <cellStyle name="Vírgula 3 2 4 4 3 3 7" xfId="49262" xr:uid="{00000000-0005-0000-0000-0000B97A0000}"/>
    <cellStyle name="Vírgula 3 2 4 4 3 4" xfId="6148" xr:uid="{00000000-0005-0000-0000-0000BA7A0000}"/>
    <cellStyle name="Vírgula 3 2 4 4 3 4 2" xfId="11811" xr:uid="{00000000-0005-0000-0000-0000BB7A0000}"/>
    <cellStyle name="Vírgula 3 2 4 4 3 4 2 2" xfId="33640" xr:uid="{00000000-0005-0000-0000-0000BC7A0000}"/>
    <cellStyle name="Vírgula 3 2 4 4 3 4 2 3" xfId="41332" xr:uid="{00000000-0005-0000-0000-0000BD7A0000}"/>
    <cellStyle name="Vírgula 3 2 4 4 3 4 2 4" xfId="52793" xr:uid="{00000000-0005-0000-0000-0000BE7A0000}"/>
    <cellStyle name="Vírgula 3 2 4 4 3 4 3" xfId="28138" xr:uid="{00000000-0005-0000-0000-0000BF7A0000}"/>
    <cellStyle name="Vírgula 3 2 4 4 3 4 4" xfId="37461" xr:uid="{00000000-0005-0000-0000-0000C07A0000}"/>
    <cellStyle name="Vírgula 3 2 4 4 3 4 5" xfId="51284" xr:uid="{00000000-0005-0000-0000-0000C17A0000}"/>
    <cellStyle name="Vírgula 3 2 4 4 3 5" xfId="11067" xr:uid="{00000000-0005-0000-0000-0000C27A0000}"/>
    <cellStyle name="Vírgula 3 2 4 4 3 5 2" xfId="30889" xr:uid="{00000000-0005-0000-0000-0000C37A0000}"/>
    <cellStyle name="Vírgula 3 2 4 4 3 5 3" xfId="40575" xr:uid="{00000000-0005-0000-0000-0000C47A0000}"/>
    <cellStyle name="Vírgula 3 2 4 4 3 5 4" xfId="52046" xr:uid="{00000000-0005-0000-0000-0000C57A0000}"/>
    <cellStyle name="Vírgula 3 2 4 4 3 6" xfId="14282" xr:uid="{00000000-0005-0000-0000-0000C67A0000}"/>
    <cellStyle name="Vírgula 3 2 4 4 3 6 2" xfId="44656" xr:uid="{00000000-0005-0000-0000-0000C77A0000}"/>
    <cellStyle name="Vírgula 3 2 4 4 3 7" xfId="15369" xr:uid="{00000000-0005-0000-0000-0000C87A0000}"/>
    <cellStyle name="Vírgula 3 2 4 4 3 8" xfId="21285" xr:uid="{00000000-0005-0000-0000-0000C97A0000}"/>
    <cellStyle name="Vírgula 3 2 4 4 3 9" xfId="23299" xr:uid="{00000000-0005-0000-0000-0000CA7A0000}"/>
    <cellStyle name="Vírgula 3 2 4 4 4" xfId="979" xr:uid="{00000000-0005-0000-0000-0000CB7A0000}"/>
    <cellStyle name="Vírgula 3 2 4 4 4 10" xfId="46535" xr:uid="{00000000-0005-0000-0000-0000CC7A0000}"/>
    <cellStyle name="Vírgula 3 2 4 4 4 11" xfId="54467" xr:uid="{00000000-0005-0000-0000-0000CD7A0000}"/>
    <cellStyle name="Vírgula 3 2 4 4 4 12" xfId="3774" xr:uid="{00000000-0005-0000-0000-0000CE7A0000}"/>
    <cellStyle name="Vírgula 3 2 4 4 4 2" xfId="7906" xr:uid="{00000000-0005-0000-0000-0000CF7A0000}"/>
    <cellStyle name="Vírgula 3 2 4 4 4 2 2" xfId="13049" xr:uid="{00000000-0005-0000-0000-0000D07A0000}"/>
    <cellStyle name="Vírgula 3 2 4 4 4 2 2 2" xfId="34751" xr:uid="{00000000-0005-0000-0000-0000D17A0000}"/>
    <cellStyle name="Vírgula 3 2 4 4 4 2 3" xfId="10140" xr:uid="{00000000-0005-0000-0000-0000D27A0000}"/>
    <cellStyle name="Vírgula 3 2 4 4 4 2 4" xfId="19699" xr:uid="{00000000-0005-0000-0000-0000D37A0000}"/>
    <cellStyle name="Vírgula 3 2 4 4 4 2 5" xfId="29249" xr:uid="{00000000-0005-0000-0000-0000D47A0000}"/>
    <cellStyle name="Vírgula 3 2 4 4 4 2 6" xfId="42443" xr:uid="{00000000-0005-0000-0000-0000D57A0000}"/>
    <cellStyle name="Vírgula 3 2 4 4 4 2 7" xfId="48806" xr:uid="{00000000-0005-0000-0000-0000D67A0000}"/>
    <cellStyle name="Vírgula 3 2 4 4 4 3" xfId="5639" xr:uid="{00000000-0005-0000-0000-0000D77A0000}"/>
    <cellStyle name="Vírgula 3 2 4 4 4 3 2" xfId="13030" xr:uid="{00000000-0005-0000-0000-0000D87A0000}"/>
    <cellStyle name="Vírgula 3 2 4 4 4 3 3" xfId="32000" xr:uid="{00000000-0005-0000-0000-0000D97A0000}"/>
    <cellStyle name="Vírgula 3 2 4 4 4 3 4" xfId="44200" xr:uid="{00000000-0005-0000-0000-0000DA7A0000}"/>
    <cellStyle name="Vírgula 3 2 4 4 4 4" xfId="13826" xr:uid="{00000000-0005-0000-0000-0000DB7A0000}"/>
    <cellStyle name="Vírgula 3 2 4 4 4 5" xfId="15371" xr:uid="{00000000-0005-0000-0000-0000DC7A0000}"/>
    <cellStyle name="Vírgula 3 2 4 4 4 6" xfId="21287" xr:uid="{00000000-0005-0000-0000-0000DD7A0000}"/>
    <cellStyle name="Vírgula 3 2 4 4 4 7" xfId="23301" xr:uid="{00000000-0005-0000-0000-0000DE7A0000}"/>
    <cellStyle name="Vírgula 3 2 4 4 4 8" xfId="26498" xr:uid="{00000000-0005-0000-0000-0000DF7A0000}"/>
    <cellStyle name="Vírgula 3 2 4 4 4 9" xfId="38821" xr:uid="{00000000-0005-0000-0000-0000E07A0000}"/>
    <cellStyle name="Vírgula 3 2 4 4 5" xfId="1927" xr:uid="{00000000-0005-0000-0000-0000E17A0000}"/>
    <cellStyle name="Vírgula 3 2 4 4 5 10" xfId="47478" xr:uid="{00000000-0005-0000-0000-0000E27A0000}"/>
    <cellStyle name="Vírgula 3 2 4 4 5 11" xfId="55404" xr:uid="{00000000-0005-0000-0000-0000E37A0000}"/>
    <cellStyle name="Vírgula 3 2 4 4 5 12" xfId="3775" xr:uid="{00000000-0005-0000-0000-0000E47A0000}"/>
    <cellStyle name="Vírgula 3 2 4 4 5 2" xfId="8777" xr:uid="{00000000-0005-0000-0000-0000E57A0000}"/>
    <cellStyle name="Vírgula 3 2 4 4 5 2 2" xfId="17349" xr:uid="{00000000-0005-0000-0000-0000E67A0000}"/>
    <cellStyle name="Vírgula 3 2 4 4 5 2 2 2" xfId="34752" xr:uid="{00000000-0005-0000-0000-0000E77A0000}"/>
    <cellStyle name="Vírgula 3 2 4 4 5 2 3" xfId="29250" xr:uid="{00000000-0005-0000-0000-0000E87A0000}"/>
    <cellStyle name="Vírgula 3 2 4 4 5 2 4" xfId="42444" xr:uid="{00000000-0005-0000-0000-0000E97A0000}"/>
    <cellStyle name="Vírgula 3 2 4 4 5 2 5" xfId="49677" xr:uid="{00000000-0005-0000-0000-0000EA7A0000}"/>
    <cellStyle name="Vírgula 3 2 4 4 5 3" xfId="6578" xr:uid="{00000000-0005-0000-0000-0000EB7A0000}"/>
    <cellStyle name="Vírgula 3 2 4 4 5 3 2" xfId="32001" xr:uid="{00000000-0005-0000-0000-0000EC7A0000}"/>
    <cellStyle name="Vírgula 3 2 4 4 5 3 3" xfId="45071" xr:uid="{00000000-0005-0000-0000-0000ED7A0000}"/>
    <cellStyle name="Vírgula 3 2 4 4 5 4" xfId="15372" xr:uid="{00000000-0005-0000-0000-0000EE7A0000}"/>
    <cellStyle name="Vírgula 3 2 4 4 5 5" xfId="18829" xr:uid="{00000000-0005-0000-0000-0000EF7A0000}"/>
    <cellStyle name="Vírgula 3 2 4 4 5 6" xfId="21288" xr:uid="{00000000-0005-0000-0000-0000F07A0000}"/>
    <cellStyle name="Vírgula 3 2 4 4 5 7" xfId="23302" xr:uid="{00000000-0005-0000-0000-0000F17A0000}"/>
    <cellStyle name="Vírgula 3 2 4 4 5 8" xfId="26499" xr:uid="{00000000-0005-0000-0000-0000F27A0000}"/>
    <cellStyle name="Vírgula 3 2 4 4 5 9" xfId="38822" xr:uid="{00000000-0005-0000-0000-0000F37A0000}"/>
    <cellStyle name="Vírgula 3 2 4 4 6" xfId="7278" xr:uid="{00000000-0005-0000-0000-0000F47A0000}"/>
    <cellStyle name="Vírgula 3 2 4 4 6 2" xfId="12322" xr:uid="{00000000-0005-0000-0000-0000F57A0000}"/>
    <cellStyle name="Vírgula 3 2 4 4 6 2 2" xfId="34746" xr:uid="{00000000-0005-0000-0000-0000F67A0000}"/>
    <cellStyle name="Vírgula 3 2 4 4 6 2 3" xfId="29244" xr:uid="{00000000-0005-0000-0000-0000F77A0000}"/>
    <cellStyle name="Vírgula 3 2 4 4 6 2 4" xfId="42438" xr:uid="{00000000-0005-0000-0000-0000F87A0000}"/>
    <cellStyle name="Vírgula 3 2 4 4 6 2 5" xfId="53182" xr:uid="{00000000-0005-0000-0000-0000F97A0000}"/>
    <cellStyle name="Vírgula 3 2 4 4 6 3" xfId="16312" xr:uid="{00000000-0005-0000-0000-0000FA7A0000}"/>
    <cellStyle name="Vírgula 3 2 4 4 6 3 2" xfId="31995" xr:uid="{00000000-0005-0000-0000-0000FB7A0000}"/>
    <cellStyle name="Vírgula 3 2 4 4 6 4" xfId="26493" xr:uid="{00000000-0005-0000-0000-0000FC7A0000}"/>
    <cellStyle name="Vírgula 3 2 4 4 6 5" xfId="38816" xr:uid="{00000000-0005-0000-0000-0000FD7A0000}"/>
    <cellStyle name="Vírgula 3 2 4 4 6 6" xfId="48178" xr:uid="{00000000-0005-0000-0000-0000FE7A0000}"/>
    <cellStyle name="Vírgula 3 2 4 4 7" xfId="4955" xr:uid="{00000000-0005-0000-0000-0000FF7A0000}"/>
    <cellStyle name="Vírgula 3 2 4 4 7 2" xfId="11355" xr:uid="{00000000-0005-0000-0000-0000007B0000}"/>
    <cellStyle name="Vírgula 3 2 4 4 7 2 2" xfId="33184" xr:uid="{00000000-0005-0000-0000-0000017B0000}"/>
    <cellStyle name="Vírgula 3 2 4 4 7 2 3" xfId="40876" xr:uid="{00000000-0005-0000-0000-0000027B0000}"/>
    <cellStyle name="Vírgula 3 2 4 4 7 2 4" xfId="52337" xr:uid="{00000000-0005-0000-0000-0000037B0000}"/>
    <cellStyle name="Vírgula 3 2 4 4 7 3" xfId="27682" xr:uid="{00000000-0005-0000-0000-0000047B0000}"/>
    <cellStyle name="Vírgula 3 2 4 4 7 4" xfId="37005" xr:uid="{00000000-0005-0000-0000-0000057B0000}"/>
    <cellStyle name="Vírgula 3 2 4 4 7 5" xfId="50803" xr:uid="{00000000-0005-0000-0000-0000067B0000}"/>
    <cellStyle name="Vírgula 3 2 4 4 8" xfId="10708" xr:uid="{00000000-0005-0000-0000-0000077B0000}"/>
    <cellStyle name="Vírgula 3 2 4 4 8 2" xfId="30433" xr:uid="{00000000-0005-0000-0000-0000087B0000}"/>
    <cellStyle name="Vírgula 3 2 4 4 8 3" xfId="40119" xr:uid="{00000000-0005-0000-0000-0000097B0000}"/>
    <cellStyle name="Vírgula 3 2 4 4 8 4" xfId="51590" xr:uid="{00000000-0005-0000-0000-00000A7B0000}"/>
    <cellStyle name="Vírgula 3 2 4 4 9" xfId="13541" xr:uid="{00000000-0005-0000-0000-00000B7B0000}"/>
    <cellStyle name="Vírgula 3 2 4 4 9 2" xfId="43570" xr:uid="{00000000-0005-0000-0000-00000C7B0000}"/>
    <cellStyle name="Vírgula 3 2 4 5" xfId="366" xr:uid="{00000000-0005-0000-0000-00000D7B0000}"/>
    <cellStyle name="Vírgula 3 2 4 5 10" xfId="23303" xr:uid="{00000000-0005-0000-0000-00000E7B0000}"/>
    <cellStyle name="Vírgula 3 2 4 5 11" xfId="24367" xr:uid="{00000000-0005-0000-0000-00000F7B0000}"/>
    <cellStyle name="Vírgula 3 2 4 5 12" xfId="35944" xr:uid="{00000000-0005-0000-0000-0000107B0000}"/>
    <cellStyle name="Vírgula 3 2 4 5 13" xfId="45922" xr:uid="{00000000-0005-0000-0000-0000117B0000}"/>
    <cellStyle name="Vírgula 3 2 4 5 14" xfId="53854" xr:uid="{00000000-0005-0000-0000-0000127B0000}"/>
    <cellStyle name="Vírgula 3 2 4 5 15" xfId="3776" xr:uid="{00000000-0005-0000-0000-0000137B0000}"/>
    <cellStyle name="Vírgula 3 2 4 5 2" xfId="808" xr:uid="{00000000-0005-0000-0000-0000147B0000}"/>
    <cellStyle name="Vírgula 3 2 4 5 2 10" xfId="46364" xr:uid="{00000000-0005-0000-0000-0000157B0000}"/>
    <cellStyle name="Vírgula 3 2 4 5 2 11" xfId="54296" xr:uid="{00000000-0005-0000-0000-0000167B0000}"/>
    <cellStyle name="Vírgula 3 2 4 5 2 12" xfId="3777" xr:uid="{00000000-0005-0000-0000-0000177B0000}"/>
    <cellStyle name="Vírgula 3 2 4 5 2 2" xfId="7735" xr:uid="{00000000-0005-0000-0000-0000187B0000}"/>
    <cellStyle name="Vírgula 3 2 4 5 2 2 2" xfId="10633" xr:uid="{00000000-0005-0000-0000-0000197B0000}"/>
    <cellStyle name="Vírgula 3 2 4 5 2 2 2 2" xfId="34754" xr:uid="{00000000-0005-0000-0000-00001A7B0000}"/>
    <cellStyle name="Vírgula 3 2 4 5 2 2 3" xfId="13189" xr:uid="{00000000-0005-0000-0000-00001B7B0000}"/>
    <cellStyle name="Vírgula 3 2 4 5 2 2 4" xfId="19528" xr:uid="{00000000-0005-0000-0000-00001C7B0000}"/>
    <cellStyle name="Vírgula 3 2 4 5 2 2 5" xfId="29252" xr:uid="{00000000-0005-0000-0000-00001D7B0000}"/>
    <cellStyle name="Vírgula 3 2 4 5 2 2 6" xfId="42446" xr:uid="{00000000-0005-0000-0000-00001E7B0000}"/>
    <cellStyle name="Vírgula 3 2 4 5 2 2 7" xfId="48635" xr:uid="{00000000-0005-0000-0000-00001F7B0000}"/>
    <cellStyle name="Vírgula 3 2 4 5 2 3" xfId="5468" xr:uid="{00000000-0005-0000-0000-0000207B0000}"/>
    <cellStyle name="Vírgula 3 2 4 5 2 3 2" xfId="16684" xr:uid="{00000000-0005-0000-0000-0000217B0000}"/>
    <cellStyle name="Vírgula 3 2 4 5 2 3 3" xfId="32003" xr:uid="{00000000-0005-0000-0000-0000227B0000}"/>
    <cellStyle name="Vírgula 3 2 4 5 2 3 4" xfId="44029" xr:uid="{00000000-0005-0000-0000-0000237B0000}"/>
    <cellStyle name="Vírgula 3 2 4 5 2 4" xfId="13655" xr:uid="{00000000-0005-0000-0000-0000247B0000}"/>
    <cellStyle name="Vírgula 3 2 4 5 2 5" xfId="15374" xr:uid="{00000000-0005-0000-0000-0000257B0000}"/>
    <cellStyle name="Vírgula 3 2 4 5 2 6" xfId="21290" xr:uid="{00000000-0005-0000-0000-0000267B0000}"/>
    <cellStyle name="Vírgula 3 2 4 5 2 7" xfId="23304" xr:uid="{00000000-0005-0000-0000-0000277B0000}"/>
    <cellStyle name="Vírgula 3 2 4 5 2 8" xfId="26501" xr:uid="{00000000-0005-0000-0000-0000287B0000}"/>
    <cellStyle name="Vírgula 3 2 4 5 2 9" xfId="38824" xr:uid="{00000000-0005-0000-0000-0000297B0000}"/>
    <cellStyle name="Vírgula 3 2 4 5 3" xfId="1756" xr:uid="{00000000-0005-0000-0000-00002A7B0000}"/>
    <cellStyle name="Vírgula 3 2 4 5 3 10" xfId="47307" xr:uid="{00000000-0005-0000-0000-00002B7B0000}"/>
    <cellStyle name="Vírgula 3 2 4 5 3 11" xfId="55233" xr:uid="{00000000-0005-0000-0000-00002C7B0000}"/>
    <cellStyle name="Vírgula 3 2 4 5 3 12" xfId="3778" xr:uid="{00000000-0005-0000-0000-00002D7B0000}"/>
    <cellStyle name="Vírgula 3 2 4 5 3 2" xfId="8606" xr:uid="{00000000-0005-0000-0000-00002E7B0000}"/>
    <cellStyle name="Vírgula 3 2 4 5 3 2 2" xfId="17350" xr:uid="{00000000-0005-0000-0000-00002F7B0000}"/>
    <cellStyle name="Vírgula 3 2 4 5 3 2 2 2" xfId="34755" xr:uid="{00000000-0005-0000-0000-0000307B0000}"/>
    <cellStyle name="Vírgula 3 2 4 5 3 2 3" xfId="29253" xr:uid="{00000000-0005-0000-0000-0000317B0000}"/>
    <cellStyle name="Vírgula 3 2 4 5 3 2 4" xfId="42447" xr:uid="{00000000-0005-0000-0000-0000327B0000}"/>
    <cellStyle name="Vírgula 3 2 4 5 3 2 5" xfId="49506" xr:uid="{00000000-0005-0000-0000-0000337B0000}"/>
    <cellStyle name="Vírgula 3 2 4 5 3 3" xfId="6407" xr:uid="{00000000-0005-0000-0000-0000347B0000}"/>
    <cellStyle name="Vírgula 3 2 4 5 3 3 2" xfId="32004" xr:uid="{00000000-0005-0000-0000-0000357B0000}"/>
    <cellStyle name="Vírgula 3 2 4 5 3 3 3" xfId="44900" xr:uid="{00000000-0005-0000-0000-0000367B0000}"/>
    <cellStyle name="Vírgula 3 2 4 5 3 4" xfId="15375" xr:uid="{00000000-0005-0000-0000-0000377B0000}"/>
    <cellStyle name="Vírgula 3 2 4 5 3 5" xfId="18658" xr:uid="{00000000-0005-0000-0000-0000387B0000}"/>
    <cellStyle name="Vírgula 3 2 4 5 3 6" xfId="21291" xr:uid="{00000000-0005-0000-0000-0000397B0000}"/>
    <cellStyle name="Vírgula 3 2 4 5 3 7" xfId="23305" xr:uid="{00000000-0005-0000-0000-00003A7B0000}"/>
    <cellStyle name="Vírgula 3 2 4 5 3 8" xfId="26502" xr:uid="{00000000-0005-0000-0000-00003B7B0000}"/>
    <cellStyle name="Vírgula 3 2 4 5 3 9" xfId="38825" xr:uid="{00000000-0005-0000-0000-00003C7B0000}"/>
    <cellStyle name="Vírgula 3 2 4 5 4" xfId="7336" xr:uid="{00000000-0005-0000-0000-00003D7B0000}"/>
    <cellStyle name="Vírgula 3 2 4 5 4 2" xfId="12324" xr:uid="{00000000-0005-0000-0000-00003E7B0000}"/>
    <cellStyle name="Vírgula 3 2 4 5 4 2 2" xfId="34753" xr:uid="{00000000-0005-0000-0000-00003F7B0000}"/>
    <cellStyle name="Vírgula 3 2 4 5 4 2 3" xfId="29251" xr:uid="{00000000-0005-0000-0000-0000407B0000}"/>
    <cellStyle name="Vírgula 3 2 4 5 4 2 4" xfId="42445" xr:uid="{00000000-0005-0000-0000-0000417B0000}"/>
    <cellStyle name="Vírgula 3 2 4 5 4 2 5" xfId="53184" xr:uid="{00000000-0005-0000-0000-0000427B0000}"/>
    <cellStyle name="Vírgula 3 2 4 5 4 3" xfId="10058" xr:uid="{00000000-0005-0000-0000-0000437B0000}"/>
    <cellStyle name="Vírgula 3 2 4 5 4 3 2" xfId="32002" xr:uid="{00000000-0005-0000-0000-0000447B0000}"/>
    <cellStyle name="Vírgula 3 2 4 5 4 4" xfId="26500" xr:uid="{00000000-0005-0000-0000-0000457B0000}"/>
    <cellStyle name="Vírgula 3 2 4 5 4 5" xfId="38823" xr:uid="{00000000-0005-0000-0000-0000467B0000}"/>
    <cellStyle name="Vírgula 3 2 4 5 4 6" xfId="48236" xr:uid="{00000000-0005-0000-0000-0000477B0000}"/>
    <cellStyle name="Vírgula 3 2 4 5 5" xfId="5026" xr:uid="{00000000-0005-0000-0000-0000487B0000}"/>
    <cellStyle name="Vírgula 3 2 4 5 5 2" xfId="11184" xr:uid="{00000000-0005-0000-0000-0000497B0000}"/>
    <cellStyle name="Vírgula 3 2 4 5 5 2 2" xfId="33013" xr:uid="{00000000-0005-0000-0000-00004A7B0000}"/>
    <cellStyle name="Vírgula 3 2 4 5 5 2 3" xfId="40705" xr:uid="{00000000-0005-0000-0000-00004B7B0000}"/>
    <cellStyle name="Vírgula 3 2 4 5 5 2 4" xfId="52166" xr:uid="{00000000-0005-0000-0000-00004C7B0000}"/>
    <cellStyle name="Vírgula 3 2 4 5 5 3" xfId="27511" xr:uid="{00000000-0005-0000-0000-00004D7B0000}"/>
    <cellStyle name="Vírgula 3 2 4 5 5 4" xfId="36834" xr:uid="{00000000-0005-0000-0000-00004E7B0000}"/>
    <cellStyle name="Vírgula 3 2 4 5 5 5" xfId="50904" xr:uid="{00000000-0005-0000-0000-00004F7B0000}"/>
    <cellStyle name="Vírgula 3 2 4 5 6" xfId="9955" xr:uid="{00000000-0005-0000-0000-0000507B0000}"/>
    <cellStyle name="Vírgula 3 2 4 5 6 2" xfId="30262" xr:uid="{00000000-0005-0000-0000-0000517B0000}"/>
    <cellStyle name="Vírgula 3 2 4 5 6 3" xfId="39948" xr:uid="{00000000-0005-0000-0000-0000527B0000}"/>
    <cellStyle name="Vírgula 3 2 4 5 6 4" xfId="51130" xr:uid="{00000000-0005-0000-0000-0000537B0000}"/>
    <cellStyle name="Vírgula 3 2 4 5 7" xfId="13377" xr:uid="{00000000-0005-0000-0000-0000547B0000}"/>
    <cellStyle name="Vírgula 3 2 4 5 7 2" xfId="43630" xr:uid="{00000000-0005-0000-0000-0000557B0000}"/>
    <cellStyle name="Vírgula 3 2 4 5 8" xfId="15373" xr:uid="{00000000-0005-0000-0000-0000567B0000}"/>
    <cellStyle name="Vírgula 3 2 4 5 9" xfId="21289" xr:uid="{00000000-0005-0000-0000-0000577B0000}"/>
    <cellStyle name="Vírgula 3 2 4 6" xfId="1041" xr:uid="{00000000-0005-0000-0000-0000587B0000}"/>
    <cellStyle name="Vírgula 3 2 4 6 10" xfId="24643" xr:uid="{00000000-0005-0000-0000-0000597B0000}"/>
    <cellStyle name="Vírgula 3 2 4 6 11" xfId="36208" xr:uid="{00000000-0005-0000-0000-00005A7B0000}"/>
    <cellStyle name="Vírgula 3 2 4 6 12" xfId="46597" xr:uid="{00000000-0005-0000-0000-00005B7B0000}"/>
    <cellStyle name="Vírgula 3 2 4 6 13" xfId="54529" xr:uid="{00000000-0005-0000-0000-00005C7B0000}"/>
    <cellStyle name="Vírgula 3 2 4 6 14" xfId="3779" xr:uid="{00000000-0005-0000-0000-00005D7B0000}"/>
    <cellStyle name="Vírgula 3 2 4 6 2" xfId="1984" xr:uid="{00000000-0005-0000-0000-00005E7B0000}"/>
    <cellStyle name="Vírgula 3 2 4 6 2 10" xfId="47535" xr:uid="{00000000-0005-0000-0000-00005F7B0000}"/>
    <cellStyle name="Vírgula 3 2 4 6 2 11" xfId="55461" xr:uid="{00000000-0005-0000-0000-0000607B0000}"/>
    <cellStyle name="Vírgula 3 2 4 6 2 12" xfId="3780" xr:uid="{00000000-0005-0000-0000-0000617B0000}"/>
    <cellStyle name="Vírgula 3 2 4 6 2 2" xfId="8834" xr:uid="{00000000-0005-0000-0000-0000627B0000}"/>
    <cellStyle name="Vírgula 3 2 4 6 2 2 2" xfId="17351" xr:uid="{00000000-0005-0000-0000-0000637B0000}"/>
    <cellStyle name="Vírgula 3 2 4 6 2 2 2 2" xfId="34757" xr:uid="{00000000-0005-0000-0000-0000647B0000}"/>
    <cellStyle name="Vírgula 3 2 4 6 2 2 3" xfId="19756" xr:uid="{00000000-0005-0000-0000-0000657B0000}"/>
    <cellStyle name="Vírgula 3 2 4 6 2 2 4" xfId="29255" xr:uid="{00000000-0005-0000-0000-0000667B0000}"/>
    <cellStyle name="Vírgula 3 2 4 6 2 2 5" xfId="42449" xr:uid="{00000000-0005-0000-0000-0000677B0000}"/>
    <cellStyle name="Vírgula 3 2 4 6 2 2 6" xfId="49734" xr:uid="{00000000-0005-0000-0000-0000687B0000}"/>
    <cellStyle name="Vírgula 3 2 4 6 2 3" xfId="6635" xr:uid="{00000000-0005-0000-0000-0000697B0000}"/>
    <cellStyle name="Vírgula 3 2 4 6 2 3 2" xfId="16432" xr:uid="{00000000-0005-0000-0000-00006A7B0000}"/>
    <cellStyle name="Vírgula 3 2 4 6 2 3 3" xfId="32006" xr:uid="{00000000-0005-0000-0000-00006B7B0000}"/>
    <cellStyle name="Vírgula 3 2 4 6 2 3 4" xfId="45128" xr:uid="{00000000-0005-0000-0000-00006C7B0000}"/>
    <cellStyle name="Vírgula 3 2 4 6 2 4" xfId="15377" xr:uid="{00000000-0005-0000-0000-00006D7B0000}"/>
    <cellStyle name="Vírgula 3 2 4 6 2 5" xfId="18071" xr:uid="{00000000-0005-0000-0000-00006E7B0000}"/>
    <cellStyle name="Vírgula 3 2 4 6 2 6" xfId="21293" xr:uid="{00000000-0005-0000-0000-00006F7B0000}"/>
    <cellStyle name="Vírgula 3 2 4 6 2 7" xfId="23307" xr:uid="{00000000-0005-0000-0000-0000707B0000}"/>
    <cellStyle name="Vírgula 3 2 4 6 2 8" xfId="26504" xr:uid="{00000000-0005-0000-0000-0000717B0000}"/>
    <cellStyle name="Vírgula 3 2 4 6 2 9" xfId="38827" xr:uid="{00000000-0005-0000-0000-0000727B0000}"/>
    <cellStyle name="Vírgula 3 2 4 6 3" xfId="7963" xr:uid="{00000000-0005-0000-0000-0000737B0000}"/>
    <cellStyle name="Vírgula 3 2 4 6 3 2" xfId="12325" xr:uid="{00000000-0005-0000-0000-0000747B0000}"/>
    <cellStyle name="Vírgula 3 2 4 6 3 2 2" xfId="34756" xr:uid="{00000000-0005-0000-0000-0000757B0000}"/>
    <cellStyle name="Vírgula 3 2 4 6 3 2 3" xfId="29254" xr:uid="{00000000-0005-0000-0000-0000767B0000}"/>
    <cellStyle name="Vírgula 3 2 4 6 3 2 4" xfId="42448" xr:uid="{00000000-0005-0000-0000-0000777B0000}"/>
    <cellStyle name="Vírgula 3 2 4 6 3 2 5" xfId="53185" xr:uid="{00000000-0005-0000-0000-0000787B0000}"/>
    <cellStyle name="Vírgula 3 2 4 6 3 3" xfId="12775" xr:uid="{00000000-0005-0000-0000-0000797B0000}"/>
    <cellStyle name="Vírgula 3 2 4 6 3 3 2" xfId="32005" xr:uid="{00000000-0005-0000-0000-00007A7B0000}"/>
    <cellStyle name="Vírgula 3 2 4 6 3 4" xfId="18886" xr:uid="{00000000-0005-0000-0000-00007B7B0000}"/>
    <cellStyle name="Vírgula 3 2 4 6 3 5" xfId="26503" xr:uid="{00000000-0005-0000-0000-00007C7B0000}"/>
    <cellStyle name="Vírgula 3 2 4 6 3 6" xfId="38826" xr:uid="{00000000-0005-0000-0000-00007D7B0000}"/>
    <cellStyle name="Vírgula 3 2 4 6 3 7" xfId="48863" xr:uid="{00000000-0005-0000-0000-00007E7B0000}"/>
    <cellStyle name="Vírgula 3 2 4 6 4" xfId="5701" xr:uid="{00000000-0005-0000-0000-00007F7B0000}"/>
    <cellStyle name="Vírgula 3 2 4 6 4 2" xfId="11412" xr:uid="{00000000-0005-0000-0000-0000807B0000}"/>
    <cellStyle name="Vírgula 3 2 4 6 4 2 2" xfId="33241" xr:uid="{00000000-0005-0000-0000-0000817B0000}"/>
    <cellStyle name="Vírgula 3 2 4 6 4 2 3" xfId="40933" xr:uid="{00000000-0005-0000-0000-0000827B0000}"/>
    <cellStyle name="Vírgula 3 2 4 6 4 2 4" xfId="52394" xr:uid="{00000000-0005-0000-0000-0000837B0000}"/>
    <cellStyle name="Vírgula 3 2 4 6 4 3" xfId="27739" xr:uid="{00000000-0005-0000-0000-0000847B0000}"/>
    <cellStyle name="Vírgula 3 2 4 6 4 4" xfId="37062" xr:uid="{00000000-0005-0000-0000-0000857B0000}"/>
    <cellStyle name="Vírgula 3 2 4 6 4 5" xfId="51022" xr:uid="{00000000-0005-0000-0000-0000867B0000}"/>
    <cellStyle name="Vírgula 3 2 4 6 5" xfId="10765" xr:uid="{00000000-0005-0000-0000-0000877B0000}"/>
    <cellStyle name="Vírgula 3 2 4 6 5 2" xfId="30490" xr:uid="{00000000-0005-0000-0000-0000887B0000}"/>
    <cellStyle name="Vírgula 3 2 4 6 5 3" xfId="40176" xr:uid="{00000000-0005-0000-0000-0000897B0000}"/>
    <cellStyle name="Vírgula 3 2 4 6 5 4" xfId="51647" xr:uid="{00000000-0005-0000-0000-00008A7B0000}"/>
    <cellStyle name="Vírgula 3 2 4 6 6" xfId="13883" xr:uid="{00000000-0005-0000-0000-00008B7B0000}"/>
    <cellStyle name="Vírgula 3 2 4 6 6 2" xfId="44257" xr:uid="{00000000-0005-0000-0000-00008C7B0000}"/>
    <cellStyle name="Vírgula 3 2 4 6 7" xfId="15376" xr:uid="{00000000-0005-0000-0000-00008D7B0000}"/>
    <cellStyle name="Vírgula 3 2 4 6 8" xfId="21292" xr:uid="{00000000-0005-0000-0000-00008E7B0000}"/>
    <cellStyle name="Vírgula 3 2 4 6 9" xfId="23306" xr:uid="{00000000-0005-0000-0000-00008F7B0000}"/>
    <cellStyle name="Vírgula 3 2 4 7" xfId="1281" xr:uid="{00000000-0005-0000-0000-0000907B0000}"/>
    <cellStyle name="Vírgula 3 2 4 7 10" xfId="24919" xr:uid="{00000000-0005-0000-0000-0000917B0000}"/>
    <cellStyle name="Vírgula 3 2 4 7 11" xfId="36484" xr:uid="{00000000-0005-0000-0000-0000927B0000}"/>
    <cellStyle name="Vírgula 3 2 4 7 12" xfId="46837" xr:uid="{00000000-0005-0000-0000-0000937B0000}"/>
    <cellStyle name="Vírgula 3 2 4 7 13" xfId="54769" xr:uid="{00000000-0005-0000-0000-0000947B0000}"/>
    <cellStyle name="Vírgula 3 2 4 7 14" xfId="3781" xr:uid="{00000000-0005-0000-0000-0000957B0000}"/>
    <cellStyle name="Vírgula 3 2 4 7 2" xfId="2212" xr:uid="{00000000-0005-0000-0000-0000967B0000}"/>
    <cellStyle name="Vírgula 3 2 4 7 2 10" xfId="47763" xr:uid="{00000000-0005-0000-0000-0000977B0000}"/>
    <cellStyle name="Vírgula 3 2 4 7 2 11" xfId="55689" xr:uid="{00000000-0005-0000-0000-0000987B0000}"/>
    <cellStyle name="Vírgula 3 2 4 7 2 12" xfId="3782" xr:uid="{00000000-0005-0000-0000-0000997B0000}"/>
    <cellStyle name="Vírgula 3 2 4 7 2 2" xfId="9062" xr:uid="{00000000-0005-0000-0000-00009A7B0000}"/>
    <cellStyle name="Vírgula 3 2 4 7 2 2 2" xfId="17352" xr:uid="{00000000-0005-0000-0000-00009B7B0000}"/>
    <cellStyle name="Vírgula 3 2 4 7 2 2 2 2" xfId="34759" xr:uid="{00000000-0005-0000-0000-00009C7B0000}"/>
    <cellStyle name="Vírgula 3 2 4 7 2 2 3" xfId="19984" xr:uid="{00000000-0005-0000-0000-00009D7B0000}"/>
    <cellStyle name="Vírgula 3 2 4 7 2 2 4" xfId="29257" xr:uid="{00000000-0005-0000-0000-00009E7B0000}"/>
    <cellStyle name="Vírgula 3 2 4 7 2 2 5" xfId="42451" xr:uid="{00000000-0005-0000-0000-00009F7B0000}"/>
    <cellStyle name="Vírgula 3 2 4 7 2 2 6" xfId="49962" xr:uid="{00000000-0005-0000-0000-0000A07B0000}"/>
    <cellStyle name="Vírgula 3 2 4 7 2 3" xfId="6863" xr:uid="{00000000-0005-0000-0000-0000A17B0000}"/>
    <cellStyle name="Vírgula 3 2 4 7 2 3 2" xfId="9537" xr:uid="{00000000-0005-0000-0000-0000A27B0000}"/>
    <cellStyle name="Vírgula 3 2 4 7 2 3 3" xfId="32008" xr:uid="{00000000-0005-0000-0000-0000A37B0000}"/>
    <cellStyle name="Vírgula 3 2 4 7 2 3 4" xfId="45356" xr:uid="{00000000-0005-0000-0000-0000A47B0000}"/>
    <cellStyle name="Vírgula 3 2 4 7 2 4" xfId="15379" xr:uid="{00000000-0005-0000-0000-0000A57B0000}"/>
    <cellStyle name="Vírgula 3 2 4 7 2 5" xfId="18242" xr:uid="{00000000-0005-0000-0000-0000A67B0000}"/>
    <cellStyle name="Vírgula 3 2 4 7 2 6" xfId="21295" xr:uid="{00000000-0005-0000-0000-0000A77B0000}"/>
    <cellStyle name="Vírgula 3 2 4 7 2 7" xfId="23309" xr:uid="{00000000-0005-0000-0000-0000A87B0000}"/>
    <cellStyle name="Vírgula 3 2 4 7 2 8" xfId="26506" xr:uid="{00000000-0005-0000-0000-0000A97B0000}"/>
    <cellStyle name="Vírgula 3 2 4 7 2 9" xfId="38829" xr:uid="{00000000-0005-0000-0000-0000AA7B0000}"/>
    <cellStyle name="Vírgula 3 2 4 7 3" xfId="8191" xr:uid="{00000000-0005-0000-0000-0000AB7B0000}"/>
    <cellStyle name="Vírgula 3 2 4 7 3 2" xfId="12326" xr:uid="{00000000-0005-0000-0000-0000AC7B0000}"/>
    <cellStyle name="Vírgula 3 2 4 7 3 2 2" xfId="34758" xr:uid="{00000000-0005-0000-0000-0000AD7B0000}"/>
    <cellStyle name="Vírgula 3 2 4 7 3 2 3" xfId="29256" xr:uid="{00000000-0005-0000-0000-0000AE7B0000}"/>
    <cellStyle name="Vírgula 3 2 4 7 3 2 4" xfId="42450" xr:uid="{00000000-0005-0000-0000-0000AF7B0000}"/>
    <cellStyle name="Vírgula 3 2 4 7 3 2 5" xfId="53186" xr:uid="{00000000-0005-0000-0000-0000B07B0000}"/>
    <cellStyle name="Vírgula 3 2 4 7 3 3" xfId="12874" xr:uid="{00000000-0005-0000-0000-0000B17B0000}"/>
    <cellStyle name="Vírgula 3 2 4 7 3 3 2" xfId="32007" xr:uid="{00000000-0005-0000-0000-0000B27B0000}"/>
    <cellStyle name="Vírgula 3 2 4 7 3 4" xfId="19114" xr:uid="{00000000-0005-0000-0000-0000B37B0000}"/>
    <cellStyle name="Vírgula 3 2 4 7 3 5" xfId="26505" xr:uid="{00000000-0005-0000-0000-0000B47B0000}"/>
    <cellStyle name="Vírgula 3 2 4 7 3 6" xfId="38828" xr:uid="{00000000-0005-0000-0000-0000B57B0000}"/>
    <cellStyle name="Vírgula 3 2 4 7 3 7" xfId="49091" xr:uid="{00000000-0005-0000-0000-0000B67B0000}"/>
    <cellStyle name="Vírgula 3 2 4 7 4" xfId="5941" xr:uid="{00000000-0005-0000-0000-0000B77B0000}"/>
    <cellStyle name="Vírgula 3 2 4 7 4 2" xfId="11640" xr:uid="{00000000-0005-0000-0000-0000B87B0000}"/>
    <cellStyle name="Vírgula 3 2 4 7 4 2 2" xfId="33469" xr:uid="{00000000-0005-0000-0000-0000B97B0000}"/>
    <cellStyle name="Vírgula 3 2 4 7 4 2 3" xfId="41161" xr:uid="{00000000-0005-0000-0000-0000BA7B0000}"/>
    <cellStyle name="Vírgula 3 2 4 7 4 2 4" xfId="52622" xr:uid="{00000000-0005-0000-0000-0000BB7B0000}"/>
    <cellStyle name="Vírgula 3 2 4 7 4 3" xfId="27967" xr:uid="{00000000-0005-0000-0000-0000BC7B0000}"/>
    <cellStyle name="Vírgula 3 2 4 7 4 4" xfId="37290" xr:uid="{00000000-0005-0000-0000-0000BD7B0000}"/>
    <cellStyle name="Vírgula 3 2 4 7 4 5" xfId="50840" xr:uid="{00000000-0005-0000-0000-0000BE7B0000}"/>
    <cellStyle name="Vírgula 3 2 4 7 5" xfId="10896" xr:uid="{00000000-0005-0000-0000-0000BF7B0000}"/>
    <cellStyle name="Vírgula 3 2 4 7 5 2" xfId="30718" xr:uid="{00000000-0005-0000-0000-0000C07B0000}"/>
    <cellStyle name="Vírgula 3 2 4 7 5 3" xfId="40404" xr:uid="{00000000-0005-0000-0000-0000C17B0000}"/>
    <cellStyle name="Vírgula 3 2 4 7 5 4" xfId="51875" xr:uid="{00000000-0005-0000-0000-0000C27B0000}"/>
    <cellStyle name="Vírgula 3 2 4 7 6" xfId="14111" xr:uid="{00000000-0005-0000-0000-0000C37B0000}"/>
    <cellStyle name="Vírgula 3 2 4 7 6 2" xfId="44485" xr:uid="{00000000-0005-0000-0000-0000C47B0000}"/>
    <cellStyle name="Vírgula 3 2 4 7 7" xfId="15378" xr:uid="{00000000-0005-0000-0000-0000C57B0000}"/>
    <cellStyle name="Vírgula 3 2 4 7 8" xfId="21294" xr:uid="{00000000-0005-0000-0000-0000C67B0000}"/>
    <cellStyle name="Vírgula 3 2 4 7 9" xfId="23308" xr:uid="{00000000-0005-0000-0000-0000C77B0000}"/>
    <cellStyle name="Vírgula 3 2 4 8" xfId="751" xr:uid="{00000000-0005-0000-0000-0000C87B0000}"/>
    <cellStyle name="Vírgula 3 2 4 8 10" xfId="35882" xr:uid="{00000000-0005-0000-0000-0000C97B0000}"/>
    <cellStyle name="Vírgula 3 2 4 8 11" xfId="46307" xr:uid="{00000000-0005-0000-0000-0000CA7B0000}"/>
    <cellStyle name="Vírgula 3 2 4 8 12" xfId="54239" xr:uid="{00000000-0005-0000-0000-0000CB7B0000}"/>
    <cellStyle name="Vírgula 3 2 4 8 13" xfId="3783" xr:uid="{00000000-0005-0000-0000-0000CC7B0000}"/>
    <cellStyle name="Vírgula 3 2 4 8 2" xfId="1699" xr:uid="{00000000-0005-0000-0000-0000CD7B0000}"/>
    <cellStyle name="Vírgula 3 2 4 8 2 10" xfId="47250" xr:uid="{00000000-0005-0000-0000-0000CE7B0000}"/>
    <cellStyle name="Vírgula 3 2 4 8 2 11" xfId="55176" xr:uid="{00000000-0005-0000-0000-0000CF7B0000}"/>
    <cellStyle name="Vírgula 3 2 4 8 2 12" xfId="3784" xr:uid="{00000000-0005-0000-0000-0000D07B0000}"/>
    <cellStyle name="Vírgula 3 2 4 8 2 2" xfId="8549" xr:uid="{00000000-0005-0000-0000-0000D17B0000}"/>
    <cellStyle name="Vírgula 3 2 4 8 2 2 2" xfId="17353" xr:uid="{00000000-0005-0000-0000-0000D27B0000}"/>
    <cellStyle name="Vírgula 3 2 4 8 2 2 2 2" xfId="34761" xr:uid="{00000000-0005-0000-0000-0000D37B0000}"/>
    <cellStyle name="Vírgula 3 2 4 8 2 2 3" xfId="19471" xr:uid="{00000000-0005-0000-0000-0000D47B0000}"/>
    <cellStyle name="Vírgula 3 2 4 8 2 2 4" xfId="29259" xr:uid="{00000000-0005-0000-0000-0000D57B0000}"/>
    <cellStyle name="Vírgula 3 2 4 8 2 2 5" xfId="42453" xr:uid="{00000000-0005-0000-0000-0000D67B0000}"/>
    <cellStyle name="Vírgula 3 2 4 8 2 2 6" xfId="49449" xr:uid="{00000000-0005-0000-0000-0000D77B0000}"/>
    <cellStyle name="Vírgula 3 2 4 8 2 3" xfId="6350" xr:uid="{00000000-0005-0000-0000-0000D87B0000}"/>
    <cellStyle name="Vírgula 3 2 4 8 2 3 2" xfId="16295" xr:uid="{00000000-0005-0000-0000-0000D97B0000}"/>
    <cellStyle name="Vírgula 3 2 4 8 2 3 3" xfId="32010" xr:uid="{00000000-0005-0000-0000-0000DA7B0000}"/>
    <cellStyle name="Vírgula 3 2 4 8 2 3 4" xfId="44843" xr:uid="{00000000-0005-0000-0000-0000DB7B0000}"/>
    <cellStyle name="Vírgula 3 2 4 8 2 4" xfId="15381" xr:uid="{00000000-0005-0000-0000-0000DC7B0000}"/>
    <cellStyle name="Vírgula 3 2 4 8 2 5" xfId="17954" xr:uid="{00000000-0005-0000-0000-0000DD7B0000}"/>
    <cellStyle name="Vírgula 3 2 4 8 2 6" xfId="21297" xr:uid="{00000000-0005-0000-0000-0000DE7B0000}"/>
    <cellStyle name="Vírgula 3 2 4 8 2 7" xfId="23311" xr:uid="{00000000-0005-0000-0000-0000DF7B0000}"/>
    <cellStyle name="Vírgula 3 2 4 8 2 8" xfId="26508" xr:uid="{00000000-0005-0000-0000-0000E07B0000}"/>
    <cellStyle name="Vírgula 3 2 4 8 2 9" xfId="38831" xr:uid="{00000000-0005-0000-0000-0000E17B0000}"/>
    <cellStyle name="Vírgula 3 2 4 8 3" xfId="7678" xr:uid="{00000000-0005-0000-0000-0000E27B0000}"/>
    <cellStyle name="Vírgula 3 2 4 8 3 2" xfId="12328" xr:uid="{00000000-0005-0000-0000-0000E37B0000}"/>
    <cellStyle name="Vírgula 3 2 4 8 3 2 2" xfId="34760" xr:uid="{00000000-0005-0000-0000-0000E47B0000}"/>
    <cellStyle name="Vírgula 3 2 4 8 3 2 3" xfId="42452" xr:uid="{00000000-0005-0000-0000-0000E57B0000}"/>
    <cellStyle name="Vírgula 3 2 4 8 3 2 4" xfId="53187" xr:uid="{00000000-0005-0000-0000-0000E67B0000}"/>
    <cellStyle name="Vírgula 3 2 4 8 3 3" xfId="18601" xr:uid="{00000000-0005-0000-0000-0000E77B0000}"/>
    <cellStyle name="Vírgula 3 2 4 8 3 4" xfId="29258" xr:uid="{00000000-0005-0000-0000-0000E87B0000}"/>
    <cellStyle name="Vírgula 3 2 4 8 3 5" xfId="38830" xr:uid="{00000000-0005-0000-0000-0000E97B0000}"/>
    <cellStyle name="Vírgula 3 2 4 8 3 6" xfId="48578" xr:uid="{00000000-0005-0000-0000-0000EA7B0000}"/>
    <cellStyle name="Vírgula 3 2 4 8 4" xfId="5411" xr:uid="{00000000-0005-0000-0000-0000EB7B0000}"/>
    <cellStyle name="Vírgula 3 2 4 8 4 2" xfId="6185" xr:uid="{00000000-0005-0000-0000-0000EC7B0000}"/>
    <cellStyle name="Vírgula 3 2 4 8 4 3" xfId="32009" xr:uid="{00000000-0005-0000-0000-0000ED7B0000}"/>
    <cellStyle name="Vírgula 3 2 4 8 4 4" xfId="39891" xr:uid="{00000000-0005-0000-0000-0000EE7B0000}"/>
    <cellStyle name="Vírgula 3 2 4 8 4 5" xfId="50520" xr:uid="{00000000-0005-0000-0000-0000EF7B0000}"/>
    <cellStyle name="Vírgula 3 2 4 8 5" xfId="13598" xr:uid="{00000000-0005-0000-0000-0000F07B0000}"/>
    <cellStyle name="Vírgula 3 2 4 8 5 2" xfId="43972" xr:uid="{00000000-0005-0000-0000-0000F17B0000}"/>
    <cellStyle name="Vírgula 3 2 4 8 6" xfId="15380" xr:uid="{00000000-0005-0000-0000-0000F27B0000}"/>
    <cellStyle name="Vírgula 3 2 4 8 7" xfId="21296" xr:uid="{00000000-0005-0000-0000-0000F37B0000}"/>
    <cellStyle name="Vírgula 3 2 4 8 8" xfId="23310" xr:uid="{00000000-0005-0000-0000-0000F47B0000}"/>
    <cellStyle name="Vírgula 3 2 4 8 9" xfId="26507" xr:uid="{00000000-0005-0000-0000-0000F57B0000}"/>
    <cellStyle name="Vírgula 3 2 4 9" xfId="637" xr:uid="{00000000-0005-0000-0000-0000F67B0000}"/>
    <cellStyle name="Vírgula 3 2 4 9 10" xfId="46193" xr:uid="{00000000-0005-0000-0000-0000F77B0000}"/>
    <cellStyle name="Vírgula 3 2 4 9 11" xfId="54125" xr:uid="{00000000-0005-0000-0000-0000F87B0000}"/>
    <cellStyle name="Vírgula 3 2 4 9 12" xfId="3785" xr:uid="{00000000-0005-0000-0000-0000F97B0000}"/>
    <cellStyle name="Vírgula 3 2 4 9 2" xfId="7564" xr:uid="{00000000-0005-0000-0000-0000FA7B0000}"/>
    <cellStyle name="Vírgula 3 2 4 9 2 2" xfId="17354" xr:uid="{00000000-0005-0000-0000-0000FB7B0000}"/>
    <cellStyle name="Vírgula 3 2 4 9 2 2 2" xfId="34762" xr:uid="{00000000-0005-0000-0000-0000FC7B0000}"/>
    <cellStyle name="Vírgula 3 2 4 9 2 3" xfId="19357" xr:uid="{00000000-0005-0000-0000-0000FD7B0000}"/>
    <cellStyle name="Vírgula 3 2 4 9 2 4" xfId="29260" xr:uid="{00000000-0005-0000-0000-0000FE7B0000}"/>
    <cellStyle name="Vírgula 3 2 4 9 2 5" xfId="42454" xr:uid="{00000000-0005-0000-0000-0000FF7B0000}"/>
    <cellStyle name="Vírgula 3 2 4 9 2 6" xfId="48464" xr:uid="{00000000-0005-0000-0000-0000007C0000}"/>
    <cellStyle name="Vírgula 3 2 4 9 3" xfId="5297" xr:uid="{00000000-0005-0000-0000-0000017C0000}"/>
    <cellStyle name="Vírgula 3 2 4 9 3 2" xfId="16691" xr:uid="{00000000-0005-0000-0000-0000027C0000}"/>
    <cellStyle name="Vírgula 3 2 4 9 3 3" xfId="32011" xr:uid="{00000000-0005-0000-0000-0000037C0000}"/>
    <cellStyle name="Vírgula 3 2 4 9 3 4" xfId="43858" xr:uid="{00000000-0005-0000-0000-0000047C0000}"/>
    <cellStyle name="Vírgula 3 2 4 9 4" xfId="15382" xr:uid="{00000000-0005-0000-0000-0000057C0000}"/>
    <cellStyle name="Vírgula 3 2 4 9 5" xfId="17840" xr:uid="{00000000-0005-0000-0000-0000067C0000}"/>
    <cellStyle name="Vírgula 3 2 4 9 6" xfId="21298" xr:uid="{00000000-0005-0000-0000-0000077C0000}"/>
    <cellStyle name="Vírgula 3 2 4 9 7" xfId="23312" xr:uid="{00000000-0005-0000-0000-0000087C0000}"/>
    <cellStyle name="Vírgula 3 2 4 9 8" xfId="26509" xr:uid="{00000000-0005-0000-0000-0000097C0000}"/>
    <cellStyle name="Vírgula 3 2 4 9 9" xfId="38832" xr:uid="{00000000-0005-0000-0000-00000A7C0000}"/>
    <cellStyle name="Vírgula 3 2 5" xfId="200" xr:uid="{00000000-0005-0000-0000-00000B7C0000}"/>
    <cellStyle name="Vírgula 3 2 5 10" xfId="15383" xr:uid="{00000000-0005-0000-0000-00000C7C0000}"/>
    <cellStyle name="Vírgula 3 2 5 11" xfId="21299" xr:uid="{00000000-0005-0000-0000-00000D7C0000}"/>
    <cellStyle name="Vírgula 3 2 5 12" xfId="23313" xr:uid="{00000000-0005-0000-0000-00000E7C0000}"/>
    <cellStyle name="Vírgula 3 2 5 13" xfId="24482" xr:uid="{00000000-0005-0000-0000-00000F7C0000}"/>
    <cellStyle name="Vírgula 3 2 5 14" xfId="35795" xr:uid="{00000000-0005-0000-0000-0000107C0000}"/>
    <cellStyle name="Vírgula 3 2 5 15" xfId="45757" xr:uid="{00000000-0005-0000-0000-0000117C0000}"/>
    <cellStyle name="Vírgula 3 2 5 16" xfId="53690" xr:uid="{00000000-0005-0000-0000-0000127C0000}"/>
    <cellStyle name="Vírgula 3 2 5 17" xfId="3786" xr:uid="{00000000-0005-0000-0000-0000137C0000}"/>
    <cellStyle name="Vírgula 3 2 5 2" xfId="481" xr:uid="{00000000-0005-0000-0000-0000147C0000}"/>
    <cellStyle name="Vírgula 3 2 5 2 10" xfId="23314" xr:uid="{00000000-0005-0000-0000-0000157C0000}"/>
    <cellStyle name="Vírgula 3 2 5 2 11" xfId="24758" xr:uid="{00000000-0005-0000-0000-0000167C0000}"/>
    <cellStyle name="Vírgula 3 2 5 2 12" xfId="36323" xr:uid="{00000000-0005-0000-0000-0000177C0000}"/>
    <cellStyle name="Vírgula 3 2 5 2 13" xfId="46037" xr:uid="{00000000-0005-0000-0000-0000187C0000}"/>
    <cellStyle name="Vírgula 3 2 5 2 14" xfId="53969" xr:uid="{00000000-0005-0000-0000-0000197C0000}"/>
    <cellStyle name="Vírgula 3 2 5 2 15" xfId="3787" xr:uid="{00000000-0005-0000-0000-00001A7C0000}"/>
    <cellStyle name="Vírgula 3 2 5 2 2" xfId="1144" xr:uid="{00000000-0005-0000-0000-00001B7C0000}"/>
    <cellStyle name="Vírgula 3 2 5 2 2 10" xfId="46700" xr:uid="{00000000-0005-0000-0000-00001C7C0000}"/>
    <cellStyle name="Vírgula 3 2 5 2 2 11" xfId="54632" xr:uid="{00000000-0005-0000-0000-00001D7C0000}"/>
    <cellStyle name="Vírgula 3 2 5 2 2 12" xfId="3788" xr:uid="{00000000-0005-0000-0000-00001E7C0000}"/>
    <cellStyle name="Vírgula 3 2 5 2 2 2" xfId="8059" xr:uid="{00000000-0005-0000-0000-00001F7C0000}"/>
    <cellStyle name="Vírgula 3 2 5 2 2 2 2" xfId="13055" xr:uid="{00000000-0005-0000-0000-0000207C0000}"/>
    <cellStyle name="Vírgula 3 2 5 2 2 2 2 2" xfId="34765" xr:uid="{00000000-0005-0000-0000-0000217C0000}"/>
    <cellStyle name="Vírgula 3 2 5 2 2 2 3" xfId="9732" xr:uid="{00000000-0005-0000-0000-0000227C0000}"/>
    <cellStyle name="Vírgula 3 2 5 2 2 2 4" xfId="19852" xr:uid="{00000000-0005-0000-0000-0000237C0000}"/>
    <cellStyle name="Vírgula 3 2 5 2 2 2 5" xfId="29263" xr:uid="{00000000-0005-0000-0000-0000247C0000}"/>
    <cellStyle name="Vírgula 3 2 5 2 2 2 6" xfId="42457" xr:uid="{00000000-0005-0000-0000-0000257C0000}"/>
    <cellStyle name="Vírgula 3 2 5 2 2 2 7" xfId="48959" xr:uid="{00000000-0005-0000-0000-0000267C0000}"/>
    <cellStyle name="Vírgula 3 2 5 2 2 3" xfId="5804" xr:uid="{00000000-0005-0000-0000-0000277C0000}"/>
    <cellStyle name="Vírgula 3 2 5 2 2 3 2" xfId="16570" xr:uid="{00000000-0005-0000-0000-0000287C0000}"/>
    <cellStyle name="Vírgula 3 2 5 2 2 3 3" xfId="32014" xr:uid="{00000000-0005-0000-0000-0000297C0000}"/>
    <cellStyle name="Vírgula 3 2 5 2 2 3 4" xfId="44353" xr:uid="{00000000-0005-0000-0000-00002A7C0000}"/>
    <cellStyle name="Vírgula 3 2 5 2 2 4" xfId="13979" xr:uid="{00000000-0005-0000-0000-00002B7C0000}"/>
    <cellStyle name="Vírgula 3 2 5 2 2 5" xfId="15385" xr:uid="{00000000-0005-0000-0000-00002C7C0000}"/>
    <cellStyle name="Vírgula 3 2 5 2 2 6" xfId="21301" xr:uid="{00000000-0005-0000-0000-00002D7C0000}"/>
    <cellStyle name="Vírgula 3 2 5 2 2 7" xfId="23315" xr:uid="{00000000-0005-0000-0000-00002E7C0000}"/>
    <cellStyle name="Vírgula 3 2 5 2 2 8" xfId="26512" xr:uid="{00000000-0005-0000-0000-00002F7C0000}"/>
    <cellStyle name="Vírgula 3 2 5 2 2 9" xfId="38835" xr:uid="{00000000-0005-0000-0000-0000307C0000}"/>
    <cellStyle name="Vírgula 3 2 5 2 3" xfId="2080" xr:uid="{00000000-0005-0000-0000-0000317C0000}"/>
    <cellStyle name="Vírgula 3 2 5 2 3 10" xfId="47631" xr:uid="{00000000-0005-0000-0000-0000327C0000}"/>
    <cellStyle name="Vírgula 3 2 5 2 3 11" xfId="55557" xr:uid="{00000000-0005-0000-0000-0000337C0000}"/>
    <cellStyle name="Vírgula 3 2 5 2 3 12" xfId="3789" xr:uid="{00000000-0005-0000-0000-0000347C0000}"/>
    <cellStyle name="Vírgula 3 2 5 2 3 2" xfId="8930" xr:uid="{00000000-0005-0000-0000-0000357C0000}"/>
    <cellStyle name="Vírgula 3 2 5 2 3 2 2" xfId="17355" xr:uid="{00000000-0005-0000-0000-0000367C0000}"/>
    <cellStyle name="Vírgula 3 2 5 2 3 2 2 2" xfId="34766" xr:uid="{00000000-0005-0000-0000-0000377C0000}"/>
    <cellStyle name="Vírgula 3 2 5 2 3 2 3" xfId="29264" xr:uid="{00000000-0005-0000-0000-0000387C0000}"/>
    <cellStyle name="Vírgula 3 2 5 2 3 2 4" xfId="42458" xr:uid="{00000000-0005-0000-0000-0000397C0000}"/>
    <cellStyle name="Vírgula 3 2 5 2 3 2 5" xfId="49830" xr:uid="{00000000-0005-0000-0000-00003A7C0000}"/>
    <cellStyle name="Vírgula 3 2 5 2 3 3" xfId="6731" xr:uid="{00000000-0005-0000-0000-00003B7C0000}"/>
    <cellStyle name="Vírgula 3 2 5 2 3 3 2" xfId="32015" xr:uid="{00000000-0005-0000-0000-00003C7C0000}"/>
    <cellStyle name="Vírgula 3 2 5 2 3 3 3" xfId="45224" xr:uid="{00000000-0005-0000-0000-00003D7C0000}"/>
    <cellStyle name="Vírgula 3 2 5 2 3 4" xfId="15386" xr:uid="{00000000-0005-0000-0000-00003E7C0000}"/>
    <cellStyle name="Vírgula 3 2 5 2 3 5" xfId="18982" xr:uid="{00000000-0005-0000-0000-00003F7C0000}"/>
    <cellStyle name="Vírgula 3 2 5 2 3 6" xfId="21302" xr:uid="{00000000-0005-0000-0000-0000407C0000}"/>
    <cellStyle name="Vírgula 3 2 5 2 3 7" xfId="23316" xr:uid="{00000000-0005-0000-0000-0000417C0000}"/>
    <cellStyle name="Vírgula 3 2 5 2 3 8" xfId="26513" xr:uid="{00000000-0005-0000-0000-0000427C0000}"/>
    <cellStyle name="Vírgula 3 2 5 2 3 9" xfId="38836" xr:uid="{00000000-0005-0000-0000-0000437C0000}"/>
    <cellStyle name="Vírgula 3 2 5 2 4" xfId="7432" xr:uid="{00000000-0005-0000-0000-0000447C0000}"/>
    <cellStyle name="Vírgula 3 2 5 2 4 2" xfId="12329" xr:uid="{00000000-0005-0000-0000-0000457C0000}"/>
    <cellStyle name="Vírgula 3 2 5 2 4 2 2" xfId="34764" xr:uid="{00000000-0005-0000-0000-0000467C0000}"/>
    <cellStyle name="Vírgula 3 2 5 2 4 2 3" xfId="29262" xr:uid="{00000000-0005-0000-0000-0000477C0000}"/>
    <cellStyle name="Vírgula 3 2 5 2 4 2 4" xfId="42456" xr:uid="{00000000-0005-0000-0000-0000487C0000}"/>
    <cellStyle name="Vírgula 3 2 5 2 4 2 5" xfId="53188" xr:uid="{00000000-0005-0000-0000-0000497C0000}"/>
    <cellStyle name="Vírgula 3 2 5 2 4 3" xfId="12256" xr:uid="{00000000-0005-0000-0000-00004A7C0000}"/>
    <cellStyle name="Vírgula 3 2 5 2 4 3 2" xfId="32013" xr:uid="{00000000-0005-0000-0000-00004B7C0000}"/>
    <cellStyle name="Vírgula 3 2 5 2 4 4" xfId="26511" xr:uid="{00000000-0005-0000-0000-00004C7C0000}"/>
    <cellStyle name="Vírgula 3 2 5 2 4 5" xfId="38834" xr:uid="{00000000-0005-0000-0000-00004D7C0000}"/>
    <cellStyle name="Vírgula 3 2 5 2 4 6" xfId="48332" xr:uid="{00000000-0005-0000-0000-00004E7C0000}"/>
    <cellStyle name="Vírgula 3 2 5 2 5" xfId="5141" xr:uid="{00000000-0005-0000-0000-00004F7C0000}"/>
    <cellStyle name="Vírgula 3 2 5 2 5 2" xfId="11508" xr:uid="{00000000-0005-0000-0000-0000507C0000}"/>
    <cellStyle name="Vírgula 3 2 5 2 5 2 2" xfId="33337" xr:uid="{00000000-0005-0000-0000-0000517C0000}"/>
    <cellStyle name="Vírgula 3 2 5 2 5 2 3" xfId="41029" xr:uid="{00000000-0005-0000-0000-0000527C0000}"/>
    <cellStyle name="Vírgula 3 2 5 2 5 2 4" xfId="52490" xr:uid="{00000000-0005-0000-0000-0000537C0000}"/>
    <cellStyle name="Vírgula 3 2 5 2 5 3" xfId="27835" xr:uid="{00000000-0005-0000-0000-0000547C0000}"/>
    <cellStyle name="Vírgula 3 2 5 2 5 4" xfId="37158" xr:uid="{00000000-0005-0000-0000-0000557C0000}"/>
    <cellStyle name="Vírgula 3 2 5 2 5 5" xfId="51036" xr:uid="{00000000-0005-0000-0000-0000567C0000}"/>
    <cellStyle name="Vírgula 3 2 5 2 6" xfId="10811" xr:uid="{00000000-0005-0000-0000-0000577C0000}"/>
    <cellStyle name="Vírgula 3 2 5 2 6 2" xfId="30586" xr:uid="{00000000-0005-0000-0000-0000587C0000}"/>
    <cellStyle name="Vírgula 3 2 5 2 6 3" xfId="40272" xr:uid="{00000000-0005-0000-0000-0000597C0000}"/>
    <cellStyle name="Vírgula 3 2 5 2 6 4" xfId="51743" xr:uid="{00000000-0005-0000-0000-00005A7C0000}"/>
    <cellStyle name="Vírgula 3 2 5 2 7" xfId="13466" xr:uid="{00000000-0005-0000-0000-00005B7C0000}"/>
    <cellStyle name="Vírgula 3 2 5 2 7 2" xfId="43726" xr:uid="{00000000-0005-0000-0000-00005C7C0000}"/>
    <cellStyle name="Vírgula 3 2 5 2 8" xfId="15384" xr:uid="{00000000-0005-0000-0000-00005D7C0000}"/>
    <cellStyle name="Vírgula 3 2 5 2 9" xfId="21300" xr:uid="{00000000-0005-0000-0000-00005E7C0000}"/>
    <cellStyle name="Vírgula 3 2 5 3" xfId="1396" xr:uid="{00000000-0005-0000-0000-00005F7C0000}"/>
    <cellStyle name="Vírgula 3 2 5 3 10" xfId="25034" xr:uid="{00000000-0005-0000-0000-0000607C0000}"/>
    <cellStyle name="Vírgula 3 2 5 3 11" xfId="36599" xr:uid="{00000000-0005-0000-0000-0000617C0000}"/>
    <cellStyle name="Vírgula 3 2 5 3 12" xfId="46952" xr:uid="{00000000-0005-0000-0000-0000627C0000}"/>
    <cellStyle name="Vírgula 3 2 5 3 13" xfId="54884" xr:uid="{00000000-0005-0000-0000-0000637C0000}"/>
    <cellStyle name="Vírgula 3 2 5 3 14" xfId="3790" xr:uid="{00000000-0005-0000-0000-0000647C0000}"/>
    <cellStyle name="Vírgula 3 2 5 3 2" xfId="2308" xr:uid="{00000000-0005-0000-0000-0000657C0000}"/>
    <cellStyle name="Vírgula 3 2 5 3 2 10" xfId="47859" xr:uid="{00000000-0005-0000-0000-0000667C0000}"/>
    <cellStyle name="Vírgula 3 2 5 3 2 11" xfId="55785" xr:uid="{00000000-0005-0000-0000-0000677C0000}"/>
    <cellStyle name="Vírgula 3 2 5 3 2 12" xfId="3791" xr:uid="{00000000-0005-0000-0000-0000687C0000}"/>
    <cellStyle name="Vírgula 3 2 5 3 2 2" xfId="9158" xr:uid="{00000000-0005-0000-0000-0000697C0000}"/>
    <cellStyle name="Vírgula 3 2 5 3 2 2 2" xfId="17356" xr:uid="{00000000-0005-0000-0000-00006A7C0000}"/>
    <cellStyle name="Vírgula 3 2 5 3 2 2 2 2" xfId="34768" xr:uid="{00000000-0005-0000-0000-00006B7C0000}"/>
    <cellStyle name="Vírgula 3 2 5 3 2 2 3" xfId="20080" xr:uid="{00000000-0005-0000-0000-00006C7C0000}"/>
    <cellStyle name="Vírgula 3 2 5 3 2 2 4" xfId="29266" xr:uid="{00000000-0005-0000-0000-00006D7C0000}"/>
    <cellStyle name="Vírgula 3 2 5 3 2 2 5" xfId="42460" xr:uid="{00000000-0005-0000-0000-00006E7C0000}"/>
    <cellStyle name="Vírgula 3 2 5 3 2 2 6" xfId="50058" xr:uid="{00000000-0005-0000-0000-00006F7C0000}"/>
    <cellStyle name="Vírgula 3 2 5 3 2 3" xfId="6959" xr:uid="{00000000-0005-0000-0000-0000707C0000}"/>
    <cellStyle name="Vírgula 3 2 5 3 2 3 2" xfId="16351" xr:uid="{00000000-0005-0000-0000-0000717C0000}"/>
    <cellStyle name="Vírgula 3 2 5 3 2 3 3" xfId="32017" xr:uid="{00000000-0005-0000-0000-0000727C0000}"/>
    <cellStyle name="Vírgula 3 2 5 3 2 3 4" xfId="45452" xr:uid="{00000000-0005-0000-0000-0000737C0000}"/>
    <cellStyle name="Vírgula 3 2 5 3 2 4" xfId="15388" xr:uid="{00000000-0005-0000-0000-0000747C0000}"/>
    <cellStyle name="Vírgula 3 2 5 3 2 5" xfId="18338" xr:uid="{00000000-0005-0000-0000-0000757C0000}"/>
    <cellStyle name="Vírgula 3 2 5 3 2 6" xfId="21304" xr:uid="{00000000-0005-0000-0000-0000767C0000}"/>
    <cellStyle name="Vírgula 3 2 5 3 2 7" xfId="23318" xr:uid="{00000000-0005-0000-0000-0000777C0000}"/>
    <cellStyle name="Vírgula 3 2 5 3 2 8" xfId="26515" xr:uid="{00000000-0005-0000-0000-0000787C0000}"/>
    <cellStyle name="Vírgula 3 2 5 3 2 9" xfId="38838" xr:uid="{00000000-0005-0000-0000-0000797C0000}"/>
    <cellStyle name="Vírgula 3 2 5 3 3" xfId="8287" xr:uid="{00000000-0005-0000-0000-00007A7C0000}"/>
    <cellStyle name="Vírgula 3 2 5 3 3 2" xfId="12331" xr:uid="{00000000-0005-0000-0000-00007B7C0000}"/>
    <cellStyle name="Vírgula 3 2 5 3 3 2 2" xfId="34767" xr:uid="{00000000-0005-0000-0000-00007C7C0000}"/>
    <cellStyle name="Vírgula 3 2 5 3 3 2 3" xfId="29265" xr:uid="{00000000-0005-0000-0000-00007D7C0000}"/>
    <cellStyle name="Vírgula 3 2 5 3 3 2 4" xfId="42459" xr:uid="{00000000-0005-0000-0000-00007E7C0000}"/>
    <cellStyle name="Vírgula 3 2 5 3 3 2 5" xfId="53189" xr:uid="{00000000-0005-0000-0000-00007F7C0000}"/>
    <cellStyle name="Vírgula 3 2 5 3 3 3" xfId="13139" xr:uid="{00000000-0005-0000-0000-0000807C0000}"/>
    <cellStyle name="Vírgula 3 2 5 3 3 3 2" xfId="32016" xr:uid="{00000000-0005-0000-0000-0000817C0000}"/>
    <cellStyle name="Vírgula 3 2 5 3 3 4" xfId="19210" xr:uid="{00000000-0005-0000-0000-0000827C0000}"/>
    <cellStyle name="Vírgula 3 2 5 3 3 5" xfId="26514" xr:uid="{00000000-0005-0000-0000-0000837C0000}"/>
    <cellStyle name="Vírgula 3 2 5 3 3 6" xfId="38837" xr:uid="{00000000-0005-0000-0000-0000847C0000}"/>
    <cellStyle name="Vírgula 3 2 5 3 3 7" xfId="49187" xr:uid="{00000000-0005-0000-0000-0000857C0000}"/>
    <cellStyle name="Vírgula 3 2 5 3 4" xfId="6056" xr:uid="{00000000-0005-0000-0000-0000867C0000}"/>
    <cellStyle name="Vírgula 3 2 5 3 4 2" xfId="11736" xr:uid="{00000000-0005-0000-0000-0000877C0000}"/>
    <cellStyle name="Vírgula 3 2 5 3 4 2 2" xfId="33565" xr:uid="{00000000-0005-0000-0000-0000887C0000}"/>
    <cellStyle name="Vírgula 3 2 5 3 4 2 3" xfId="41257" xr:uid="{00000000-0005-0000-0000-0000897C0000}"/>
    <cellStyle name="Vírgula 3 2 5 3 4 2 4" xfId="52718" xr:uid="{00000000-0005-0000-0000-00008A7C0000}"/>
    <cellStyle name="Vírgula 3 2 5 3 4 3" xfId="28063" xr:uid="{00000000-0005-0000-0000-00008B7C0000}"/>
    <cellStyle name="Vírgula 3 2 5 3 4 4" xfId="37386" xr:uid="{00000000-0005-0000-0000-00008C7C0000}"/>
    <cellStyle name="Vírgula 3 2 5 3 4 5" xfId="51433" xr:uid="{00000000-0005-0000-0000-00008D7C0000}"/>
    <cellStyle name="Vírgula 3 2 5 3 5" xfId="10992" xr:uid="{00000000-0005-0000-0000-00008E7C0000}"/>
    <cellStyle name="Vírgula 3 2 5 3 5 2" xfId="30814" xr:uid="{00000000-0005-0000-0000-00008F7C0000}"/>
    <cellStyle name="Vírgula 3 2 5 3 5 3" xfId="40500" xr:uid="{00000000-0005-0000-0000-0000907C0000}"/>
    <cellStyle name="Vírgula 3 2 5 3 5 4" xfId="51971" xr:uid="{00000000-0005-0000-0000-0000917C0000}"/>
    <cellStyle name="Vírgula 3 2 5 3 6" xfId="14207" xr:uid="{00000000-0005-0000-0000-0000927C0000}"/>
    <cellStyle name="Vírgula 3 2 5 3 6 2" xfId="44581" xr:uid="{00000000-0005-0000-0000-0000937C0000}"/>
    <cellStyle name="Vírgula 3 2 5 3 7" xfId="15387" xr:uid="{00000000-0005-0000-0000-0000947C0000}"/>
    <cellStyle name="Vírgula 3 2 5 3 8" xfId="21303" xr:uid="{00000000-0005-0000-0000-0000957C0000}"/>
    <cellStyle name="Vírgula 3 2 5 3 9" xfId="23317" xr:uid="{00000000-0005-0000-0000-0000967C0000}"/>
    <cellStyle name="Vírgula 3 2 5 4" xfId="904" xr:uid="{00000000-0005-0000-0000-0000977C0000}"/>
    <cellStyle name="Vírgula 3 2 5 4 10" xfId="36059" xr:uid="{00000000-0005-0000-0000-0000987C0000}"/>
    <cellStyle name="Vírgula 3 2 5 4 11" xfId="46460" xr:uid="{00000000-0005-0000-0000-0000997C0000}"/>
    <cellStyle name="Vírgula 3 2 5 4 12" xfId="54392" xr:uid="{00000000-0005-0000-0000-00009A7C0000}"/>
    <cellStyle name="Vírgula 3 2 5 4 13" xfId="3792" xr:uid="{00000000-0005-0000-0000-00009B7C0000}"/>
    <cellStyle name="Vírgula 3 2 5 4 2" xfId="1852" xr:uid="{00000000-0005-0000-0000-00009C7C0000}"/>
    <cellStyle name="Vírgula 3 2 5 4 2 10" xfId="47403" xr:uid="{00000000-0005-0000-0000-00009D7C0000}"/>
    <cellStyle name="Vírgula 3 2 5 4 2 11" xfId="55329" xr:uid="{00000000-0005-0000-0000-00009E7C0000}"/>
    <cellStyle name="Vírgula 3 2 5 4 2 12" xfId="3793" xr:uid="{00000000-0005-0000-0000-00009F7C0000}"/>
    <cellStyle name="Vírgula 3 2 5 4 2 2" xfId="8702" xr:uid="{00000000-0005-0000-0000-0000A07C0000}"/>
    <cellStyle name="Vírgula 3 2 5 4 2 2 2" xfId="17357" xr:uid="{00000000-0005-0000-0000-0000A17C0000}"/>
    <cellStyle name="Vírgula 3 2 5 4 2 2 2 2" xfId="34770" xr:uid="{00000000-0005-0000-0000-0000A27C0000}"/>
    <cellStyle name="Vírgula 3 2 5 4 2 2 3" xfId="19624" xr:uid="{00000000-0005-0000-0000-0000A37C0000}"/>
    <cellStyle name="Vírgula 3 2 5 4 2 2 4" xfId="29268" xr:uid="{00000000-0005-0000-0000-0000A47C0000}"/>
    <cellStyle name="Vírgula 3 2 5 4 2 2 5" xfId="42462" xr:uid="{00000000-0005-0000-0000-0000A57C0000}"/>
    <cellStyle name="Vírgula 3 2 5 4 2 2 6" xfId="49602" xr:uid="{00000000-0005-0000-0000-0000A67C0000}"/>
    <cellStyle name="Vírgula 3 2 5 4 2 3" xfId="6503" xr:uid="{00000000-0005-0000-0000-0000A77C0000}"/>
    <cellStyle name="Vírgula 3 2 5 4 2 3 2" xfId="10148" xr:uid="{00000000-0005-0000-0000-0000A87C0000}"/>
    <cellStyle name="Vírgula 3 2 5 4 2 3 3" xfId="32019" xr:uid="{00000000-0005-0000-0000-0000A97C0000}"/>
    <cellStyle name="Vírgula 3 2 5 4 2 3 4" xfId="44996" xr:uid="{00000000-0005-0000-0000-0000AA7C0000}"/>
    <cellStyle name="Vírgula 3 2 5 4 2 4" xfId="15390" xr:uid="{00000000-0005-0000-0000-0000AB7C0000}"/>
    <cellStyle name="Vírgula 3 2 5 4 2 5" xfId="17996" xr:uid="{00000000-0005-0000-0000-0000AC7C0000}"/>
    <cellStyle name="Vírgula 3 2 5 4 2 6" xfId="21306" xr:uid="{00000000-0005-0000-0000-0000AD7C0000}"/>
    <cellStyle name="Vírgula 3 2 5 4 2 7" xfId="23320" xr:uid="{00000000-0005-0000-0000-0000AE7C0000}"/>
    <cellStyle name="Vírgula 3 2 5 4 2 8" xfId="26517" xr:uid="{00000000-0005-0000-0000-0000AF7C0000}"/>
    <cellStyle name="Vírgula 3 2 5 4 2 9" xfId="38840" xr:uid="{00000000-0005-0000-0000-0000B07C0000}"/>
    <cellStyle name="Vírgula 3 2 5 4 3" xfId="7831" xr:uid="{00000000-0005-0000-0000-0000B17C0000}"/>
    <cellStyle name="Vírgula 3 2 5 4 3 2" xfId="12332" xr:uid="{00000000-0005-0000-0000-0000B27C0000}"/>
    <cellStyle name="Vírgula 3 2 5 4 3 2 2" xfId="34769" xr:uid="{00000000-0005-0000-0000-0000B37C0000}"/>
    <cellStyle name="Vírgula 3 2 5 4 3 2 3" xfId="42461" xr:uid="{00000000-0005-0000-0000-0000B47C0000}"/>
    <cellStyle name="Vírgula 3 2 5 4 3 2 4" xfId="53190" xr:uid="{00000000-0005-0000-0000-0000B57C0000}"/>
    <cellStyle name="Vírgula 3 2 5 4 3 3" xfId="18754" xr:uid="{00000000-0005-0000-0000-0000B67C0000}"/>
    <cellStyle name="Vírgula 3 2 5 4 3 4" xfId="29267" xr:uid="{00000000-0005-0000-0000-0000B77C0000}"/>
    <cellStyle name="Vírgula 3 2 5 4 3 5" xfId="38839" xr:uid="{00000000-0005-0000-0000-0000B87C0000}"/>
    <cellStyle name="Vírgula 3 2 5 4 3 6" xfId="48731" xr:uid="{00000000-0005-0000-0000-0000B97C0000}"/>
    <cellStyle name="Vírgula 3 2 5 4 4" xfId="5564" xr:uid="{00000000-0005-0000-0000-0000BA7C0000}"/>
    <cellStyle name="Vírgula 3 2 5 4 4 2" xfId="10655" xr:uid="{00000000-0005-0000-0000-0000BB7C0000}"/>
    <cellStyle name="Vírgula 3 2 5 4 4 3" xfId="32018" xr:uid="{00000000-0005-0000-0000-0000BC7C0000}"/>
    <cellStyle name="Vírgula 3 2 5 4 4 4" xfId="40044" xr:uid="{00000000-0005-0000-0000-0000BD7C0000}"/>
    <cellStyle name="Vírgula 3 2 5 4 4 5" xfId="51515" xr:uid="{00000000-0005-0000-0000-0000BE7C0000}"/>
    <cellStyle name="Vírgula 3 2 5 4 5" xfId="13751" xr:uid="{00000000-0005-0000-0000-0000BF7C0000}"/>
    <cellStyle name="Vírgula 3 2 5 4 5 2" xfId="44125" xr:uid="{00000000-0005-0000-0000-0000C07C0000}"/>
    <cellStyle name="Vírgula 3 2 5 4 6" xfId="15389" xr:uid="{00000000-0005-0000-0000-0000C17C0000}"/>
    <cellStyle name="Vírgula 3 2 5 4 7" xfId="21305" xr:uid="{00000000-0005-0000-0000-0000C27C0000}"/>
    <cellStyle name="Vírgula 3 2 5 4 8" xfId="23319" xr:uid="{00000000-0005-0000-0000-0000C37C0000}"/>
    <cellStyle name="Vírgula 3 2 5 4 9" xfId="26516" xr:uid="{00000000-0005-0000-0000-0000C47C0000}"/>
    <cellStyle name="Vírgula 3 2 5 5" xfId="676" xr:uid="{00000000-0005-0000-0000-0000C57C0000}"/>
    <cellStyle name="Vírgula 3 2 5 5 10" xfId="46232" xr:uid="{00000000-0005-0000-0000-0000C67C0000}"/>
    <cellStyle name="Vírgula 3 2 5 5 11" xfId="54164" xr:uid="{00000000-0005-0000-0000-0000C77C0000}"/>
    <cellStyle name="Vírgula 3 2 5 5 12" xfId="3794" xr:uid="{00000000-0005-0000-0000-0000C87C0000}"/>
    <cellStyle name="Vírgula 3 2 5 5 2" xfId="7603" xr:uid="{00000000-0005-0000-0000-0000C97C0000}"/>
    <cellStyle name="Vírgula 3 2 5 5 2 2" xfId="17358" xr:uid="{00000000-0005-0000-0000-0000CA7C0000}"/>
    <cellStyle name="Vírgula 3 2 5 5 2 2 2" xfId="34771" xr:uid="{00000000-0005-0000-0000-0000CB7C0000}"/>
    <cellStyle name="Vírgula 3 2 5 5 2 3" xfId="19396" xr:uid="{00000000-0005-0000-0000-0000CC7C0000}"/>
    <cellStyle name="Vírgula 3 2 5 5 2 4" xfId="29269" xr:uid="{00000000-0005-0000-0000-0000CD7C0000}"/>
    <cellStyle name="Vírgula 3 2 5 5 2 5" xfId="42463" xr:uid="{00000000-0005-0000-0000-0000CE7C0000}"/>
    <cellStyle name="Vírgula 3 2 5 5 2 6" xfId="48503" xr:uid="{00000000-0005-0000-0000-0000CF7C0000}"/>
    <cellStyle name="Vírgula 3 2 5 5 3" xfId="5336" xr:uid="{00000000-0005-0000-0000-0000D07C0000}"/>
    <cellStyle name="Vírgula 3 2 5 5 3 2" xfId="16659" xr:uid="{00000000-0005-0000-0000-0000D17C0000}"/>
    <cellStyle name="Vírgula 3 2 5 5 3 3" xfId="32020" xr:uid="{00000000-0005-0000-0000-0000D27C0000}"/>
    <cellStyle name="Vírgula 3 2 5 5 3 4" xfId="43897" xr:uid="{00000000-0005-0000-0000-0000D37C0000}"/>
    <cellStyle name="Vírgula 3 2 5 5 4" xfId="15391" xr:uid="{00000000-0005-0000-0000-0000D47C0000}"/>
    <cellStyle name="Vírgula 3 2 5 5 5" xfId="17879" xr:uid="{00000000-0005-0000-0000-0000D57C0000}"/>
    <cellStyle name="Vírgula 3 2 5 5 6" xfId="21307" xr:uid="{00000000-0005-0000-0000-0000D67C0000}"/>
    <cellStyle name="Vírgula 3 2 5 5 7" xfId="23321" xr:uid="{00000000-0005-0000-0000-0000D77C0000}"/>
    <cellStyle name="Vírgula 3 2 5 5 8" xfId="26518" xr:uid="{00000000-0005-0000-0000-0000D87C0000}"/>
    <cellStyle name="Vírgula 3 2 5 5 9" xfId="38841" xr:uid="{00000000-0005-0000-0000-0000D97C0000}"/>
    <cellStyle name="Vírgula 3 2 5 6" xfId="1624" xr:uid="{00000000-0005-0000-0000-0000DA7C0000}"/>
    <cellStyle name="Vírgula 3 2 5 6 2" xfId="8474" xr:uid="{00000000-0005-0000-0000-0000DB7C0000}"/>
    <cellStyle name="Vírgula 3 2 5 6 2 2" xfId="34763" xr:uid="{00000000-0005-0000-0000-0000DC7C0000}"/>
    <cellStyle name="Vírgula 3 2 5 6 2 3" xfId="29261" xr:uid="{00000000-0005-0000-0000-0000DD7C0000}"/>
    <cellStyle name="Vírgula 3 2 5 6 2 4" xfId="42455" xr:uid="{00000000-0005-0000-0000-0000DE7C0000}"/>
    <cellStyle name="Vírgula 3 2 5 6 2 5" xfId="49374" xr:uid="{00000000-0005-0000-0000-0000DF7C0000}"/>
    <cellStyle name="Vírgula 3 2 5 6 3" xfId="13197" xr:uid="{00000000-0005-0000-0000-0000E07C0000}"/>
    <cellStyle name="Vírgula 3 2 5 6 3 2" xfId="32012" xr:uid="{00000000-0005-0000-0000-0000E17C0000}"/>
    <cellStyle name="Vírgula 3 2 5 6 3 3" xfId="44768" xr:uid="{00000000-0005-0000-0000-0000E27C0000}"/>
    <cellStyle name="Vírgula 3 2 5 6 4" xfId="18526" xr:uid="{00000000-0005-0000-0000-0000E37C0000}"/>
    <cellStyle name="Vírgula 3 2 5 6 5" xfId="26510" xr:uid="{00000000-0005-0000-0000-0000E47C0000}"/>
    <cellStyle name="Vírgula 3 2 5 6 6" xfId="38833" xr:uid="{00000000-0005-0000-0000-0000E57C0000}"/>
    <cellStyle name="Vírgula 3 2 5 6 7" xfId="47175" xr:uid="{00000000-0005-0000-0000-0000E67C0000}"/>
    <cellStyle name="Vírgula 3 2 5 6 8" xfId="55101" xr:uid="{00000000-0005-0000-0000-0000E77C0000}"/>
    <cellStyle name="Vírgula 3 2 5 6 9" xfId="6275" xr:uid="{00000000-0005-0000-0000-0000E87C0000}"/>
    <cellStyle name="Vírgula 3 2 5 7" xfId="7203" xr:uid="{00000000-0005-0000-0000-0000E97C0000}"/>
    <cellStyle name="Vírgula 3 2 5 7 2" xfId="11280" xr:uid="{00000000-0005-0000-0000-0000EA7C0000}"/>
    <cellStyle name="Vírgula 3 2 5 7 2 2" xfId="33109" xr:uid="{00000000-0005-0000-0000-0000EB7C0000}"/>
    <cellStyle name="Vírgula 3 2 5 7 2 3" xfId="40801" xr:uid="{00000000-0005-0000-0000-0000EC7C0000}"/>
    <cellStyle name="Vírgula 3 2 5 7 2 4" xfId="52262" xr:uid="{00000000-0005-0000-0000-0000ED7C0000}"/>
    <cellStyle name="Vírgula 3 2 5 7 3" xfId="27607" xr:uid="{00000000-0005-0000-0000-0000EE7C0000}"/>
    <cellStyle name="Vírgula 3 2 5 7 4" xfId="36930" xr:uid="{00000000-0005-0000-0000-0000EF7C0000}"/>
    <cellStyle name="Vírgula 3 2 5 7 5" xfId="48103" xr:uid="{00000000-0005-0000-0000-0000F07C0000}"/>
    <cellStyle name="Vírgula 3 2 5 8" xfId="4863" xr:uid="{00000000-0005-0000-0000-0000F17C0000}"/>
    <cellStyle name="Vírgula 3 2 5 8 2" xfId="9733" xr:uid="{00000000-0005-0000-0000-0000F27C0000}"/>
    <cellStyle name="Vírgula 3 2 5 8 2 2" xfId="51227" xr:uid="{00000000-0005-0000-0000-0000F37C0000}"/>
    <cellStyle name="Vírgula 3 2 5 8 3" xfId="30358" xr:uid="{00000000-0005-0000-0000-0000F47C0000}"/>
    <cellStyle name="Vírgula 3 2 5 8 4" xfId="39816" xr:uid="{00000000-0005-0000-0000-0000F57C0000}"/>
    <cellStyle name="Vírgula 3 2 5 8 5" xfId="50276" xr:uid="{00000000-0005-0000-0000-0000F67C0000}"/>
    <cellStyle name="Vírgula 3 2 5 9" xfId="10330" xr:uid="{00000000-0005-0000-0000-0000F77C0000}"/>
    <cellStyle name="Vírgula 3 2 5 9 2" xfId="43495" xr:uid="{00000000-0005-0000-0000-0000F87C0000}"/>
    <cellStyle name="Vírgula 3 2 5 9 3" xfId="51265" xr:uid="{00000000-0005-0000-0000-0000F97C0000}"/>
    <cellStyle name="Vírgula 3 2 6" xfId="131" xr:uid="{00000000-0005-0000-0000-0000FA7C0000}"/>
    <cellStyle name="Vírgula 3 2 6 10" xfId="15392" xr:uid="{00000000-0005-0000-0000-0000FB7C0000}"/>
    <cellStyle name="Vírgula 3 2 6 11" xfId="21308" xr:uid="{00000000-0005-0000-0000-0000FC7C0000}"/>
    <cellStyle name="Vírgula 3 2 6 12" xfId="23322" xr:uid="{00000000-0005-0000-0000-0000FD7C0000}"/>
    <cellStyle name="Vírgula 3 2 6 13" xfId="24413" xr:uid="{00000000-0005-0000-0000-0000FE7C0000}"/>
    <cellStyle name="Vírgula 3 2 6 14" xfId="35990" xr:uid="{00000000-0005-0000-0000-0000FF7C0000}"/>
    <cellStyle name="Vírgula 3 2 6 15" xfId="45688" xr:uid="{00000000-0005-0000-0000-0000007D0000}"/>
    <cellStyle name="Vírgula 3 2 6 16" xfId="53621" xr:uid="{00000000-0005-0000-0000-0000017D0000}"/>
    <cellStyle name="Vírgula 3 2 6 17" xfId="3795" xr:uid="{00000000-0005-0000-0000-0000027D0000}"/>
    <cellStyle name="Vírgula 3 2 6 2" xfId="412" xr:uid="{00000000-0005-0000-0000-0000037D0000}"/>
    <cellStyle name="Vírgula 3 2 6 2 10" xfId="24689" xr:uid="{00000000-0005-0000-0000-0000047D0000}"/>
    <cellStyle name="Vírgula 3 2 6 2 11" xfId="36254" xr:uid="{00000000-0005-0000-0000-0000057D0000}"/>
    <cellStyle name="Vírgula 3 2 6 2 12" xfId="45968" xr:uid="{00000000-0005-0000-0000-0000067D0000}"/>
    <cellStyle name="Vírgula 3 2 6 2 13" xfId="53900" xr:uid="{00000000-0005-0000-0000-0000077D0000}"/>
    <cellStyle name="Vírgula 3 2 6 2 14" xfId="3796" xr:uid="{00000000-0005-0000-0000-0000087D0000}"/>
    <cellStyle name="Vírgula 3 2 6 2 2" xfId="1087" xr:uid="{00000000-0005-0000-0000-0000097D0000}"/>
    <cellStyle name="Vírgula 3 2 6 2 2 10" xfId="46643" xr:uid="{00000000-0005-0000-0000-00000A7D0000}"/>
    <cellStyle name="Vírgula 3 2 6 2 2 11" xfId="54575" xr:uid="{00000000-0005-0000-0000-00000B7D0000}"/>
    <cellStyle name="Vírgula 3 2 6 2 2 12" xfId="3797" xr:uid="{00000000-0005-0000-0000-00000C7D0000}"/>
    <cellStyle name="Vírgula 3 2 6 2 2 2" xfId="8002" xr:uid="{00000000-0005-0000-0000-00000D7D0000}"/>
    <cellStyle name="Vírgula 3 2 6 2 2 2 2" xfId="17359" xr:uid="{00000000-0005-0000-0000-00000E7D0000}"/>
    <cellStyle name="Vírgula 3 2 6 2 2 2 2 2" xfId="34774" xr:uid="{00000000-0005-0000-0000-00000F7D0000}"/>
    <cellStyle name="Vírgula 3 2 6 2 2 2 3" xfId="19795" xr:uid="{00000000-0005-0000-0000-0000107D0000}"/>
    <cellStyle name="Vírgula 3 2 6 2 2 2 4" xfId="29272" xr:uid="{00000000-0005-0000-0000-0000117D0000}"/>
    <cellStyle name="Vírgula 3 2 6 2 2 2 5" xfId="42466" xr:uid="{00000000-0005-0000-0000-0000127D0000}"/>
    <cellStyle name="Vírgula 3 2 6 2 2 2 6" xfId="48902" xr:uid="{00000000-0005-0000-0000-0000137D0000}"/>
    <cellStyle name="Vírgula 3 2 6 2 2 3" xfId="5747" xr:uid="{00000000-0005-0000-0000-0000147D0000}"/>
    <cellStyle name="Vírgula 3 2 6 2 2 3 2" xfId="13077" xr:uid="{00000000-0005-0000-0000-0000157D0000}"/>
    <cellStyle name="Vírgula 3 2 6 2 2 3 3" xfId="32023" xr:uid="{00000000-0005-0000-0000-0000167D0000}"/>
    <cellStyle name="Vírgula 3 2 6 2 2 3 4" xfId="44296" xr:uid="{00000000-0005-0000-0000-0000177D0000}"/>
    <cellStyle name="Vírgula 3 2 6 2 2 4" xfId="15394" xr:uid="{00000000-0005-0000-0000-0000187D0000}"/>
    <cellStyle name="Vírgula 3 2 6 2 2 5" xfId="18110" xr:uid="{00000000-0005-0000-0000-0000197D0000}"/>
    <cellStyle name="Vírgula 3 2 6 2 2 6" xfId="21310" xr:uid="{00000000-0005-0000-0000-00001A7D0000}"/>
    <cellStyle name="Vírgula 3 2 6 2 2 7" xfId="23324" xr:uid="{00000000-0005-0000-0000-00001B7D0000}"/>
    <cellStyle name="Vírgula 3 2 6 2 2 8" xfId="26521" xr:uid="{00000000-0005-0000-0000-00001C7D0000}"/>
    <cellStyle name="Vírgula 3 2 6 2 2 9" xfId="38844" xr:uid="{00000000-0005-0000-0000-00001D7D0000}"/>
    <cellStyle name="Vírgula 3 2 6 2 3" xfId="2023" xr:uid="{00000000-0005-0000-0000-00001E7D0000}"/>
    <cellStyle name="Vírgula 3 2 6 2 3 2" xfId="8873" xr:uid="{00000000-0005-0000-0000-00001F7D0000}"/>
    <cellStyle name="Vírgula 3 2 6 2 3 2 2" xfId="34773" xr:uid="{00000000-0005-0000-0000-0000207D0000}"/>
    <cellStyle name="Vírgula 3 2 6 2 3 2 3" xfId="29271" xr:uid="{00000000-0005-0000-0000-0000217D0000}"/>
    <cellStyle name="Vírgula 3 2 6 2 3 2 4" xfId="42465" xr:uid="{00000000-0005-0000-0000-0000227D0000}"/>
    <cellStyle name="Vírgula 3 2 6 2 3 2 5" xfId="49773" xr:uid="{00000000-0005-0000-0000-0000237D0000}"/>
    <cellStyle name="Vírgula 3 2 6 2 3 3" xfId="10290" xr:uid="{00000000-0005-0000-0000-0000247D0000}"/>
    <cellStyle name="Vírgula 3 2 6 2 3 3 2" xfId="32022" xr:uid="{00000000-0005-0000-0000-0000257D0000}"/>
    <cellStyle name="Vírgula 3 2 6 2 3 3 3" xfId="45167" xr:uid="{00000000-0005-0000-0000-0000267D0000}"/>
    <cellStyle name="Vírgula 3 2 6 2 3 4" xfId="18925" xr:uid="{00000000-0005-0000-0000-0000277D0000}"/>
    <cellStyle name="Vírgula 3 2 6 2 3 5" xfId="26520" xr:uid="{00000000-0005-0000-0000-0000287D0000}"/>
    <cellStyle name="Vírgula 3 2 6 2 3 6" xfId="38843" xr:uid="{00000000-0005-0000-0000-0000297D0000}"/>
    <cellStyle name="Vírgula 3 2 6 2 3 7" xfId="47574" xr:uid="{00000000-0005-0000-0000-00002A7D0000}"/>
    <cellStyle name="Vírgula 3 2 6 2 3 8" xfId="55500" xr:uid="{00000000-0005-0000-0000-00002B7D0000}"/>
    <cellStyle name="Vírgula 3 2 6 2 3 9" xfId="6674" xr:uid="{00000000-0005-0000-0000-00002C7D0000}"/>
    <cellStyle name="Vírgula 3 2 6 2 4" xfId="7375" xr:uid="{00000000-0005-0000-0000-00002D7D0000}"/>
    <cellStyle name="Vírgula 3 2 6 2 4 2" xfId="11451" xr:uid="{00000000-0005-0000-0000-00002E7D0000}"/>
    <cellStyle name="Vírgula 3 2 6 2 4 2 2" xfId="33280" xr:uid="{00000000-0005-0000-0000-00002F7D0000}"/>
    <cellStyle name="Vírgula 3 2 6 2 4 2 3" xfId="40972" xr:uid="{00000000-0005-0000-0000-0000307D0000}"/>
    <cellStyle name="Vírgula 3 2 6 2 4 2 4" xfId="52433" xr:uid="{00000000-0005-0000-0000-0000317D0000}"/>
    <cellStyle name="Vírgula 3 2 6 2 4 3" xfId="27778" xr:uid="{00000000-0005-0000-0000-0000327D0000}"/>
    <cellStyle name="Vírgula 3 2 6 2 4 4" xfId="37101" xr:uid="{00000000-0005-0000-0000-0000337D0000}"/>
    <cellStyle name="Vírgula 3 2 6 2 4 5" xfId="48275" xr:uid="{00000000-0005-0000-0000-0000347D0000}"/>
    <cellStyle name="Vírgula 3 2 6 2 5" xfId="5072" xr:uid="{00000000-0005-0000-0000-0000357D0000}"/>
    <cellStyle name="Vírgula 3 2 6 2 5 2" xfId="30529" xr:uid="{00000000-0005-0000-0000-0000367D0000}"/>
    <cellStyle name="Vírgula 3 2 6 2 5 3" xfId="40215" xr:uid="{00000000-0005-0000-0000-0000377D0000}"/>
    <cellStyle name="Vírgula 3 2 6 2 5 4" xfId="51686" xr:uid="{00000000-0005-0000-0000-0000387D0000}"/>
    <cellStyle name="Vírgula 3 2 6 2 6" xfId="13922" xr:uid="{00000000-0005-0000-0000-0000397D0000}"/>
    <cellStyle name="Vírgula 3 2 6 2 6 2" xfId="43669" xr:uid="{00000000-0005-0000-0000-00003A7D0000}"/>
    <cellStyle name="Vírgula 3 2 6 2 7" xfId="15393" xr:uid="{00000000-0005-0000-0000-00003B7D0000}"/>
    <cellStyle name="Vírgula 3 2 6 2 8" xfId="21309" xr:uid="{00000000-0005-0000-0000-00003C7D0000}"/>
    <cellStyle name="Vírgula 3 2 6 2 9" xfId="23323" xr:uid="{00000000-0005-0000-0000-00003D7D0000}"/>
    <cellStyle name="Vírgula 3 2 6 3" xfId="1327" xr:uid="{00000000-0005-0000-0000-00003E7D0000}"/>
    <cellStyle name="Vírgula 3 2 6 3 10" xfId="24965" xr:uid="{00000000-0005-0000-0000-00003F7D0000}"/>
    <cellStyle name="Vírgula 3 2 6 3 11" xfId="36530" xr:uid="{00000000-0005-0000-0000-0000407D0000}"/>
    <cellStyle name="Vírgula 3 2 6 3 12" xfId="46883" xr:uid="{00000000-0005-0000-0000-0000417D0000}"/>
    <cellStyle name="Vírgula 3 2 6 3 13" xfId="54815" xr:uid="{00000000-0005-0000-0000-0000427D0000}"/>
    <cellStyle name="Vírgula 3 2 6 3 14" xfId="3798" xr:uid="{00000000-0005-0000-0000-0000437D0000}"/>
    <cellStyle name="Vírgula 3 2 6 3 2" xfId="2251" xr:uid="{00000000-0005-0000-0000-0000447D0000}"/>
    <cellStyle name="Vírgula 3 2 6 3 2 10" xfId="47802" xr:uid="{00000000-0005-0000-0000-0000457D0000}"/>
    <cellStyle name="Vírgula 3 2 6 3 2 11" xfId="55728" xr:uid="{00000000-0005-0000-0000-0000467D0000}"/>
    <cellStyle name="Vírgula 3 2 6 3 2 12" xfId="3799" xr:uid="{00000000-0005-0000-0000-0000477D0000}"/>
    <cellStyle name="Vírgula 3 2 6 3 2 2" xfId="9101" xr:uid="{00000000-0005-0000-0000-0000487D0000}"/>
    <cellStyle name="Vírgula 3 2 6 3 2 2 2" xfId="17360" xr:uid="{00000000-0005-0000-0000-0000497D0000}"/>
    <cellStyle name="Vírgula 3 2 6 3 2 2 2 2" xfId="34776" xr:uid="{00000000-0005-0000-0000-00004A7D0000}"/>
    <cellStyle name="Vírgula 3 2 6 3 2 2 3" xfId="20023" xr:uid="{00000000-0005-0000-0000-00004B7D0000}"/>
    <cellStyle name="Vírgula 3 2 6 3 2 2 4" xfId="29274" xr:uid="{00000000-0005-0000-0000-00004C7D0000}"/>
    <cellStyle name="Vírgula 3 2 6 3 2 2 5" xfId="42468" xr:uid="{00000000-0005-0000-0000-00004D7D0000}"/>
    <cellStyle name="Vírgula 3 2 6 3 2 2 6" xfId="50001" xr:uid="{00000000-0005-0000-0000-00004E7D0000}"/>
    <cellStyle name="Vírgula 3 2 6 3 2 3" xfId="6902" xr:uid="{00000000-0005-0000-0000-00004F7D0000}"/>
    <cellStyle name="Vírgula 3 2 6 3 2 3 2" xfId="12106" xr:uid="{00000000-0005-0000-0000-0000507D0000}"/>
    <cellStyle name="Vírgula 3 2 6 3 2 3 3" xfId="32025" xr:uid="{00000000-0005-0000-0000-0000517D0000}"/>
    <cellStyle name="Vírgula 3 2 6 3 2 3 4" xfId="45395" xr:uid="{00000000-0005-0000-0000-0000527D0000}"/>
    <cellStyle name="Vírgula 3 2 6 3 2 4" xfId="15396" xr:uid="{00000000-0005-0000-0000-0000537D0000}"/>
    <cellStyle name="Vírgula 3 2 6 3 2 5" xfId="18281" xr:uid="{00000000-0005-0000-0000-0000547D0000}"/>
    <cellStyle name="Vírgula 3 2 6 3 2 6" xfId="21312" xr:uid="{00000000-0005-0000-0000-0000557D0000}"/>
    <cellStyle name="Vírgula 3 2 6 3 2 7" xfId="23326" xr:uid="{00000000-0005-0000-0000-0000567D0000}"/>
    <cellStyle name="Vírgula 3 2 6 3 2 8" xfId="26523" xr:uid="{00000000-0005-0000-0000-0000577D0000}"/>
    <cellStyle name="Vírgula 3 2 6 3 2 9" xfId="38846" xr:uid="{00000000-0005-0000-0000-0000587D0000}"/>
    <cellStyle name="Vírgula 3 2 6 3 3" xfId="8230" xr:uid="{00000000-0005-0000-0000-0000597D0000}"/>
    <cellStyle name="Vírgula 3 2 6 3 3 2" xfId="12335" xr:uid="{00000000-0005-0000-0000-00005A7D0000}"/>
    <cellStyle name="Vírgula 3 2 6 3 3 2 2" xfId="34775" xr:uid="{00000000-0005-0000-0000-00005B7D0000}"/>
    <cellStyle name="Vírgula 3 2 6 3 3 2 3" xfId="29273" xr:uid="{00000000-0005-0000-0000-00005C7D0000}"/>
    <cellStyle name="Vírgula 3 2 6 3 3 2 4" xfId="42467" xr:uid="{00000000-0005-0000-0000-00005D7D0000}"/>
    <cellStyle name="Vírgula 3 2 6 3 3 2 5" xfId="53192" xr:uid="{00000000-0005-0000-0000-00005E7D0000}"/>
    <cellStyle name="Vírgula 3 2 6 3 3 3" xfId="16853" xr:uid="{00000000-0005-0000-0000-00005F7D0000}"/>
    <cellStyle name="Vírgula 3 2 6 3 3 3 2" xfId="32024" xr:uid="{00000000-0005-0000-0000-0000607D0000}"/>
    <cellStyle name="Vírgula 3 2 6 3 3 4" xfId="19153" xr:uid="{00000000-0005-0000-0000-0000617D0000}"/>
    <cellStyle name="Vírgula 3 2 6 3 3 5" xfId="26522" xr:uid="{00000000-0005-0000-0000-0000627D0000}"/>
    <cellStyle name="Vírgula 3 2 6 3 3 6" xfId="38845" xr:uid="{00000000-0005-0000-0000-0000637D0000}"/>
    <cellStyle name="Vírgula 3 2 6 3 3 7" xfId="49130" xr:uid="{00000000-0005-0000-0000-0000647D0000}"/>
    <cellStyle name="Vírgula 3 2 6 3 4" xfId="5987" xr:uid="{00000000-0005-0000-0000-0000657D0000}"/>
    <cellStyle name="Vírgula 3 2 6 3 4 2" xfId="11679" xr:uid="{00000000-0005-0000-0000-0000667D0000}"/>
    <cellStyle name="Vírgula 3 2 6 3 4 2 2" xfId="33508" xr:uid="{00000000-0005-0000-0000-0000677D0000}"/>
    <cellStyle name="Vírgula 3 2 6 3 4 2 3" xfId="41200" xr:uid="{00000000-0005-0000-0000-0000687D0000}"/>
    <cellStyle name="Vírgula 3 2 6 3 4 2 4" xfId="52661" xr:uid="{00000000-0005-0000-0000-0000697D0000}"/>
    <cellStyle name="Vírgula 3 2 6 3 4 3" xfId="28006" xr:uid="{00000000-0005-0000-0000-00006A7D0000}"/>
    <cellStyle name="Vírgula 3 2 6 3 4 4" xfId="37329" xr:uid="{00000000-0005-0000-0000-00006B7D0000}"/>
    <cellStyle name="Vírgula 3 2 6 3 4 5" xfId="50325" xr:uid="{00000000-0005-0000-0000-00006C7D0000}"/>
    <cellStyle name="Vírgula 3 2 6 3 5" xfId="10935" xr:uid="{00000000-0005-0000-0000-00006D7D0000}"/>
    <cellStyle name="Vírgula 3 2 6 3 5 2" xfId="30757" xr:uid="{00000000-0005-0000-0000-00006E7D0000}"/>
    <cellStyle name="Vírgula 3 2 6 3 5 3" xfId="40443" xr:uid="{00000000-0005-0000-0000-00006F7D0000}"/>
    <cellStyle name="Vírgula 3 2 6 3 5 4" xfId="51914" xr:uid="{00000000-0005-0000-0000-0000707D0000}"/>
    <cellStyle name="Vírgula 3 2 6 3 6" xfId="14150" xr:uid="{00000000-0005-0000-0000-0000717D0000}"/>
    <cellStyle name="Vírgula 3 2 6 3 6 2" xfId="44524" xr:uid="{00000000-0005-0000-0000-0000727D0000}"/>
    <cellStyle name="Vírgula 3 2 6 3 7" xfId="15395" xr:uid="{00000000-0005-0000-0000-0000737D0000}"/>
    <cellStyle name="Vírgula 3 2 6 3 8" xfId="21311" xr:uid="{00000000-0005-0000-0000-0000747D0000}"/>
    <cellStyle name="Vírgula 3 2 6 3 9" xfId="23325" xr:uid="{00000000-0005-0000-0000-0000757D0000}"/>
    <cellStyle name="Vírgula 3 2 6 4" xfId="847" xr:uid="{00000000-0005-0000-0000-0000767D0000}"/>
    <cellStyle name="Vírgula 3 2 6 4 10" xfId="46403" xr:uid="{00000000-0005-0000-0000-0000777D0000}"/>
    <cellStyle name="Vírgula 3 2 6 4 11" xfId="54335" xr:uid="{00000000-0005-0000-0000-0000787D0000}"/>
    <cellStyle name="Vírgula 3 2 6 4 12" xfId="3800" xr:uid="{00000000-0005-0000-0000-0000797D0000}"/>
    <cellStyle name="Vírgula 3 2 6 4 2" xfId="7774" xr:uid="{00000000-0005-0000-0000-00007A7D0000}"/>
    <cellStyle name="Vírgula 3 2 6 4 2 2" xfId="12172" xr:uid="{00000000-0005-0000-0000-00007B7D0000}"/>
    <cellStyle name="Vírgula 3 2 6 4 2 2 2" xfId="34777" xr:uid="{00000000-0005-0000-0000-00007C7D0000}"/>
    <cellStyle name="Vírgula 3 2 6 4 2 3" xfId="16811" xr:uid="{00000000-0005-0000-0000-00007D7D0000}"/>
    <cellStyle name="Vírgula 3 2 6 4 2 4" xfId="19567" xr:uid="{00000000-0005-0000-0000-00007E7D0000}"/>
    <cellStyle name="Vírgula 3 2 6 4 2 5" xfId="29275" xr:uid="{00000000-0005-0000-0000-00007F7D0000}"/>
    <cellStyle name="Vírgula 3 2 6 4 2 6" xfId="42469" xr:uid="{00000000-0005-0000-0000-0000807D0000}"/>
    <cellStyle name="Vírgula 3 2 6 4 2 7" xfId="48674" xr:uid="{00000000-0005-0000-0000-0000817D0000}"/>
    <cellStyle name="Vírgula 3 2 6 4 3" xfId="5507" xr:uid="{00000000-0005-0000-0000-0000827D0000}"/>
    <cellStyle name="Vírgula 3 2 6 4 3 2" xfId="11876" xr:uid="{00000000-0005-0000-0000-0000837D0000}"/>
    <cellStyle name="Vírgula 3 2 6 4 3 3" xfId="32026" xr:uid="{00000000-0005-0000-0000-0000847D0000}"/>
    <cellStyle name="Vírgula 3 2 6 4 3 4" xfId="44068" xr:uid="{00000000-0005-0000-0000-0000857D0000}"/>
    <cellStyle name="Vírgula 3 2 6 4 4" xfId="13694" xr:uid="{00000000-0005-0000-0000-0000867D0000}"/>
    <cellStyle name="Vírgula 3 2 6 4 5" xfId="15397" xr:uid="{00000000-0005-0000-0000-0000877D0000}"/>
    <cellStyle name="Vírgula 3 2 6 4 6" xfId="21313" xr:uid="{00000000-0005-0000-0000-0000887D0000}"/>
    <cellStyle name="Vírgula 3 2 6 4 7" xfId="23327" xr:uid="{00000000-0005-0000-0000-0000897D0000}"/>
    <cellStyle name="Vírgula 3 2 6 4 8" xfId="26524" xr:uid="{00000000-0005-0000-0000-00008A7D0000}"/>
    <cellStyle name="Vírgula 3 2 6 4 9" xfId="38847" xr:uid="{00000000-0005-0000-0000-00008B7D0000}"/>
    <cellStyle name="Vírgula 3 2 6 5" xfId="1795" xr:uid="{00000000-0005-0000-0000-00008C7D0000}"/>
    <cellStyle name="Vírgula 3 2 6 5 10" xfId="47346" xr:uid="{00000000-0005-0000-0000-00008D7D0000}"/>
    <cellStyle name="Vírgula 3 2 6 5 11" xfId="55272" xr:uid="{00000000-0005-0000-0000-00008E7D0000}"/>
    <cellStyle name="Vírgula 3 2 6 5 12" xfId="3801" xr:uid="{00000000-0005-0000-0000-00008F7D0000}"/>
    <cellStyle name="Vírgula 3 2 6 5 2" xfId="8645" xr:uid="{00000000-0005-0000-0000-0000907D0000}"/>
    <cellStyle name="Vírgula 3 2 6 5 2 2" xfId="17361" xr:uid="{00000000-0005-0000-0000-0000917D0000}"/>
    <cellStyle name="Vírgula 3 2 6 5 2 2 2" xfId="34778" xr:uid="{00000000-0005-0000-0000-0000927D0000}"/>
    <cellStyle name="Vírgula 3 2 6 5 2 3" xfId="29276" xr:uid="{00000000-0005-0000-0000-0000937D0000}"/>
    <cellStyle name="Vírgula 3 2 6 5 2 4" xfId="42470" xr:uid="{00000000-0005-0000-0000-0000947D0000}"/>
    <cellStyle name="Vírgula 3 2 6 5 2 5" xfId="49545" xr:uid="{00000000-0005-0000-0000-0000957D0000}"/>
    <cellStyle name="Vírgula 3 2 6 5 3" xfId="6446" xr:uid="{00000000-0005-0000-0000-0000967D0000}"/>
    <cellStyle name="Vírgula 3 2 6 5 3 2" xfId="32027" xr:uid="{00000000-0005-0000-0000-0000977D0000}"/>
    <cellStyle name="Vírgula 3 2 6 5 3 3" xfId="44939" xr:uid="{00000000-0005-0000-0000-0000987D0000}"/>
    <cellStyle name="Vírgula 3 2 6 5 4" xfId="15398" xr:uid="{00000000-0005-0000-0000-0000997D0000}"/>
    <cellStyle name="Vírgula 3 2 6 5 5" xfId="18697" xr:uid="{00000000-0005-0000-0000-00009A7D0000}"/>
    <cellStyle name="Vírgula 3 2 6 5 6" xfId="21314" xr:uid="{00000000-0005-0000-0000-00009B7D0000}"/>
    <cellStyle name="Vírgula 3 2 6 5 7" xfId="23328" xr:uid="{00000000-0005-0000-0000-00009C7D0000}"/>
    <cellStyle name="Vírgula 3 2 6 5 8" xfId="26525" xr:uid="{00000000-0005-0000-0000-00009D7D0000}"/>
    <cellStyle name="Vírgula 3 2 6 5 9" xfId="38848" xr:uid="{00000000-0005-0000-0000-00009E7D0000}"/>
    <cellStyle name="Vírgula 3 2 6 6" xfId="7146" xr:uid="{00000000-0005-0000-0000-00009F7D0000}"/>
    <cellStyle name="Vírgula 3 2 6 6 2" xfId="12333" xr:uid="{00000000-0005-0000-0000-0000A07D0000}"/>
    <cellStyle name="Vírgula 3 2 6 6 2 2" xfId="34772" xr:uid="{00000000-0005-0000-0000-0000A17D0000}"/>
    <cellStyle name="Vírgula 3 2 6 6 2 3" xfId="29270" xr:uid="{00000000-0005-0000-0000-0000A27D0000}"/>
    <cellStyle name="Vírgula 3 2 6 6 2 4" xfId="42464" xr:uid="{00000000-0005-0000-0000-0000A37D0000}"/>
    <cellStyle name="Vírgula 3 2 6 6 2 5" xfId="53191" xr:uid="{00000000-0005-0000-0000-0000A47D0000}"/>
    <cellStyle name="Vírgula 3 2 6 6 3" xfId="12926" xr:uid="{00000000-0005-0000-0000-0000A57D0000}"/>
    <cellStyle name="Vírgula 3 2 6 6 3 2" xfId="32021" xr:uid="{00000000-0005-0000-0000-0000A67D0000}"/>
    <cellStyle name="Vírgula 3 2 6 6 4" xfId="26519" xr:uid="{00000000-0005-0000-0000-0000A77D0000}"/>
    <cellStyle name="Vírgula 3 2 6 6 5" xfId="38842" xr:uid="{00000000-0005-0000-0000-0000A87D0000}"/>
    <cellStyle name="Vírgula 3 2 6 6 6" xfId="48046" xr:uid="{00000000-0005-0000-0000-0000A97D0000}"/>
    <cellStyle name="Vírgula 3 2 6 7" xfId="4794" xr:uid="{00000000-0005-0000-0000-0000AA7D0000}"/>
    <cellStyle name="Vírgula 3 2 6 7 2" xfId="11223" xr:uid="{00000000-0005-0000-0000-0000AB7D0000}"/>
    <cellStyle name="Vírgula 3 2 6 7 2 2" xfId="33052" xr:uid="{00000000-0005-0000-0000-0000AC7D0000}"/>
    <cellStyle name="Vírgula 3 2 6 7 2 3" xfId="40744" xr:uid="{00000000-0005-0000-0000-0000AD7D0000}"/>
    <cellStyle name="Vírgula 3 2 6 7 2 4" xfId="52205" xr:uid="{00000000-0005-0000-0000-0000AE7D0000}"/>
    <cellStyle name="Vírgula 3 2 6 7 3" xfId="27550" xr:uid="{00000000-0005-0000-0000-0000AF7D0000}"/>
    <cellStyle name="Vírgula 3 2 6 7 4" xfId="36873" xr:uid="{00000000-0005-0000-0000-0000B07D0000}"/>
    <cellStyle name="Vírgula 3 2 6 7 5" xfId="51371" xr:uid="{00000000-0005-0000-0000-0000B17D0000}"/>
    <cellStyle name="Vírgula 3 2 6 8" xfId="9946" xr:uid="{00000000-0005-0000-0000-0000B27D0000}"/>
    <cellStyle name="Vírgula 3 2 6 8 2" xfId="30301" xr:uid="{00000000-0005-0000-0000-0000B37D0000}"/>
    <cellStyle name="Vírgula 3 2 6 8 3" xfId="39987" xr:uid="{00000000-0005-0000-0000-0000B47D0000}"/>
    <cellStyle name="Vírgula 3 2 6 8 4" xfId="50245" xr:uid="{00000000-0005-0000-0000-0000B57D0000}"/>
    <cellStyle name="Vírgula 3 2 6 9" xfId="13414" xr:uid="{00000000-0005-0000-0000-0000B67D0000}"/>
    <cellStyle name="Vírgula 3 2 6 9 2" xfId="43438" xr:uid="{00000000-0005-0000-0000-0000B77D0000}"/>
    <cellStyle name="Vírgula 3 2 7" xfId="269" xr:uid="{00000000-0005-0000-0000-0000B87D0000}"/>
    <cellStyle name="Vírgula 3 2 7 10" xfId="15399" xr:uid="{00000000-0005-0000-0000-0000B97D0000}"/>
    <cellStyle name="Vírgula 3 2 7 11" xfId="21315" xr:uid="{00000000-0005-0000-0000-0000BA7D0000}"/>
    <cellStyle name="Vírgula 3 2 7 12" xfId="23329" xr:uid="{00000000-0005-0000-0000-0000BB7D0000}"/>
    <cellStyle name="Vírgula 3 2 7 13" xfId="24551" xr:uid="{00000000-0005-0000-0000-0000BC7D0000}"/>
    <cellStyle name="Vírgula 3 2 7 14" xfId="36116" xr:uid="{00000000-0005-0000-0000-0000BD7D0000}"/>
    <cellStyle name="Vírgula 3 2 7 15" xfId="45826" xr:uid="{00000000-0005-0000-0000-0000BE7D0000}"/>
    <cellStyle name="Vírgula 3 2 7 16" xfId="53759" xr:uid="{00000000-0005-0000-0000-0000BF7D0000}"/>
    <cellStyle name="Vírgula 3 2 7 17" xfId="3802" xr:uid="{00000000-0005-0000-0000-0000C07D0000}"/>
    <cellStyle name="Vírgula 3 2 7 2" xfId="550" xr:uid="{00000000-0005-0000-0000-0000C17D0000}"/>
    <cellStyle name="Vírgula 3 2 7 2 10" xfId="24827" xr:uid="{00000000-0005-0000-0000-0000C27D0000}"/>
    <cellStyle name="Vírgula 3 2 7 2 11" xfId="36392" xr:uid="{00000000-0005-0000-0000-0000C37D0000}"/>
    <cellStyle name="Vírgula 3 2 7 2 12" xfId="46106" xr:uid="{00000000-0005-0000-0000-0000C47D0000}"/>
    <cellStyle name="Vírgula 3 2 7 2 13" xfId="54038" xr:uid="{00000000-0005-0000-0000-0000C57D0000}"/>
    <cellStyle name="Vírgula 3 2 7 2 14" xfId="3803" xr:uid="{00000000-0005-0000-0000-0000C67D0000}"/>
    <cellStyle name="Vírgula 3 2 7 2 2" xfId="1201" xr:uid="{00000000-0005-0000-0000-0000C77D0000}"/>
    <cellStyle name="Vírgula 3 2 7 2 2 10" xfId="46757" xr:uid="{00000000-0005-0000-0000-0000C87D0000}"/>
    <cellStyle name="Vírgula 3 2 7 2 2 11" xfId="54689" xr:uid="{00000000-0005-0000-0000-0000C97D0000}"/>
    <cellStyle name="Vírgula 3 2 7 2 2 12" xfId="3804" xr:uid="{00000000-0005-0000-0000-0000CA7D0000}"/>
    <cellStyle name="Vírgula 3 2 7 2 2 2" xfId="8116" xr:uid="{00000000-0005-0000-0000-0000CB7D0000}"/>
    <cellStyle name="Vírgula 3 2 7 2 2 2 2" xfId="17362" xr:uid="{00000000-0005-0000-0000-0000CC7D0000}"/>
    <cellStyle name="Vírgula 3 2 7 2 2 2 2 2" xfId="34781" xr:uid="{00000000-0005-0000-0000-0000CD7D0000}"/>
    <cellStyle name="Vírgula 3 2 7 2 2 2 3" xfId="19909" xr:uid="{00000000-0005-0000-0000-0000CE7D0000}"/>
    <cellStyle name="Vírgula 3 2 7 2 2 2 4" xfId="29279" xr:uid="{00000000-0005-0000-0000-0000CF7D0000}"/>
    <cellStyle name="Vírgula 3 2 7 2 2 2 5" xfId="42473" xr:uid="{00000000-0005-0000-0000-0000D07D0000}"/>
    <cellStyle name="Vírgula 3 2 7 2 2 2 6" xfId="49016" xr:uid="{00000000-0005-0000-0000-0000D17D0000}"/>
    <cellStyle name="Vírgula 3 2 7 2 2 3" xfId="5861" xr:uid="{00000000-0005-0000-0000-0000D27D0000}"/>
    <cellStyle name="Vírgula 3 2 7 2 2 3 2" xfId="9663" xr:uid="{00000000-0005-0000-0000-0000D37D0000}"/>
    <cellStyle name="Vírgula 3 2 7 2 2 3 3" xfId="32030" xr:uid="{00000000-0005-0000-0000-0000D47D0000}"/>
    <cellStyle name="Vírgula 3 2 7 2 2 3 4" xfId="44410" xr:uid="{00000000-0005-0000-0000-0000D57D0000}"/>
    <cellStyle name="Vírgula 3 2 7 2 2 4" xfId="15401" xr:uid="{00000000-0005-0000-0000-0000D67D0000}"/>
    <cellStyle name="Vírgula 3 2 7 2 2 5" xfId="18167" xr:uid="{00000000-0005-0000-0000-0000D77D0000}"/>
    <cellStyle name="Vírgula 3 2 7 2 2 6" xfId="21317" xr:uid="{00000000-0005-0000-0000-0000D87D0000}"/>
    <cellStyle name="Vírgula 3 2 7 2 2 7" xfId="23331" xr:uid="{00000000-0005-0000-0000-0000D97D0000}"/>
    <cellStyle name="Vírgula 3 2 7 2 2 8" xfId="26528" xr:uid="{00000000-0005-0000-0000-0000DA7D0000}"/>
    <cellStyle name="Vírgula 3 2 7 2 2 9" xfId="38851" xr:uid="{00000000-0005-0000-0000-0000DB7D0000}"/>
    <cellStyle name="Vírgula 3 2 7 2 3" xfId="2137" xr:uid="{00000000-0005-0000-0000-0000DC7D0000}"/>
    <cellStyle name="Vírgula 3 2 7 2 3 2" xfId="8987" xr:uid="{00000000-0005-0000-0000-0000DD7D0000}"/>
    <cellStyle name="Vírgula 3 2 7 2 3 2 2" xfId="34780" xr:uid="{00000000-0005-0000-0000-0000DE7D0000}"/>
    <cellStyle name="Vírgula 3 2 7 2 3 2 3" xfId="29278" xr:uid="{00000000-0005-0000-0000-0000DF7D0000}"/>
    <cellStyle name="Vírgula 3 2 7 2 3 2 4" xfId="42472" xr:uid="{00000000-0005-0000-0000-0000E07D0000}"/>
    <cellStyle name="Vírgula 3 2 7 2 3 2 5" xfId="49887" xr:uid="{00000000-0005-0000-0000-0000E17D0000}"/>
    <cellStyle name="Vírgula 3 2 7 2 3 3" xfId="12506" xr:uid="{00000000-0005-0000-0000-0000E27D0000}"/>
    <cellStyle name="Vírgula 3 2 7 2 3 3 2" xfId="32029" xr:uid="{00000000-0005-0000-0000-0000E37D0000}"/>
    <cellStyle name="Vírgula 3 2 7 2 3 3 3" xfId="45281" xr:uid="{00000000-0005-0000-0000-0000E47D0000}"/>
    <cellStyle name="Vírgula 3 2 7 2 3 4" xfId="19039" xr:uid="{00000000-0005-0000-0000-0000E57D0000}"/>
    <cellStyle name="Vírgula 3 2 7 2 3 5" xfId="26527" xr:uid="{00000000-0005-0000-0000-0000E67D0000}"/>
    <cellStyle name="Vírgula 3 2 7 2 3 6" xfId="38850" xr:uid="{00000000-0005-0000-0000-0000E77D0000}"/>
    <cellStyle name="Vírgula 3 2 7 2 3 7" xfId="47688" xr:uid="{00000000-0005-0000-0000-0000E87D0000}"/>
    <cellStyle name="Vírgula 3 2 7 2 3 8" xfId="55614" xr:uid="{00000000-0005-0000-0000-0000E97D0000}"/>
    <cellStyle name="Vírgula 3 2 7 2 3 9" xfId="6788" xr:uid="{00000000-0005-0000-0000-0000EA7D0000}"/>
    <cellStyle name="Vírgula 3 2 7 2 4" xfId="7489" xr:uid="{00000000-0005-0000-0000-0000EB7D0000}"/>
    <cellStyle name="Vírgula 3 2 7 2 4 2" xfId="11565" xr:uid="{00000000-0005-0000-0000-0000EC7D0000}"/>
    <cellStyle name="Vírgula 3 2 7 2 4 2 2" xfId="33394" xr:uid="{00000000-0005-0000-0000-0000ED7D0000}"/>
    <cellStyle name="Vírgula 3 2 7 2 4 2 3" xfId="41086" xr:uid="{00000000-0005-0000-0000-0000EE7D0000}"/>
    <cellStyle name="Vírgula 3 2 7 2 4 2 4" xfId="52547" xr:uid="{00000000-0005-0000-0000-0000EF7D0000}"/>
    <cellStyle name="Vírgula 3 2 7 2 4 3" xfId="27892" xr:uid="{00000000-0005-0000-0000-0000F07D0000}"/>
    <cellStyle name="Vírgula 3 2 7 2 4 4" xfId="37215" xr:uid="{00000000-0005-0000-0000-0000F17D0000}"/>
    <cellStyle name="Vírgula 3 2 7 2 4 5" xfId="48389" xr:uid="{00000000-0005-0000-0000-0000F27D0000}"/>
    <cellStyle name="Vírgula 3 2 7 2 5" xfId="5210" xr:uid="{00000000-0005-0000-0000-0000F37D0000}"/>
    <cellStyle name="Vírgula 3 2 7 2 5 2" xfId="30643" xr:uid="{00000000-0005-0000-0000-0000F47D0000}"/>
    <cellStyle name="Vírgula 3 2 7 2 5 3" xfId="40329" xr:uid="{00000000-0005-0000-0000-0000F57D0000}"/>
    <cellStyle name="Vírgula 3 2 7 2 5 4" xfId="51800" xr:uid="{00000000-0005-0000-0000-0000F67D0000}"/>
    <cellStyle name="Vírgula 3 2 7 2 6" xfId="14036" xr:uid="{00000000-0005-0000-0000-0000F77D0000}"/>
    <cellStyle name="Vírgula 3 2 7 2 6 2" xfId="43783" xr:uid="{00000000-0005-0000-0000-0000F87D0000}"/>
    <cellStyle name="Vírgula 3 2 7 2 7" xfId="15400" xr:uid="{00000000-0005-0000-0000-0000F97D0000}"/>
    <cellStyle name="Vírgula 3 2 7 2 8" xfId="21316" xr:uid="{00000000-0005-0000-0000-0000FA7D0000}"/>
    <cellStyle name="Vírgula 3 2 7 2 9" xfId="23330" xr:uid="{00000000-0005-0000-0000-0000FB7D0000}"/>
    <cellStyle name="Vírgula 3 2 7 3" xfId="1465" xr:uid="{00000000-0005-0000-0000-0000FC7D0000}"/>
    <cellStyle name="Vírgula 3 2 7 3 10" xfId="25103" xr:uid="{00000000-0005-0000-0000-0000FD7D0000}"/>
    <cellStyle name="Vírgula 3 2 7 3 11" xfId="36668" xr:uid="{00000000-0005-0000-0000-0000FE7D0000}"/>
    <cellStyle name="Vírgula 3 2 7 3 12" xfId="47021" xr:uid="{00000000-0005-0000-0000-0000FF7D0000}"/>
    <cellStyle name="Vírgula 3 2 7 3 13" xfId="54953" xr:uid="{00000000-0005-0000-0000-0000007E0000}"/>
    <cellStyle name="Vírgula 3 2 7 3 14" xfId="3805" xr:uid="{00000000-0005-0000-0000-0000017E0000}"/>
    <cellStyle name="Vírgula 3 2 7 3 2" xfId="2365" xr:uid="{00000000-0005-0000-0000-0000027E0000}"/>
    <cellStyle name="Vírgula 3 2 7 3 2 10" xfId="47916" xr:uid="{00000000-0005-0000-0000-0000037E0000}"/>
    <cellStyle name="Vírgula 3 2 7 3 2 11" xfId="55842" xr:uid="{00000000-0005-0000-0000-0000047E0000}"/>
    <cellStyle name="Vírgula 3 2 7 3 2 12" xfId="3806" xr:uid="{00000000-0005-0000-0000-0000057E0000}"/>
    <cellStyle name="Vírgula 3 2 7 3 2 2" xfId="9215" xr:uid="{00000000-0005-0000-0000-0000067E0000}"/>
    <cellStyle name="Vírgula 3 2 7 3 2 2 2" xfId="17363" xr:uid="{00000000-0005-0000-0000-0000077E0000}"/>
    <cellStyle name="Vírgula 3 2 7 3 2 2 2 2" xfId="34783" xr:uid="{00000000-0005-0000-0000-0000087E0000}"/>
    <cellStyle name="Vírgula 3 2 7 3 2 2 3" xfId="20137" xr:uid="{00000000-0005-0000-0000-0000097E0000}"/>
    <cellStyle name="Vírgula 3 2 7 3 2 2 4" xfId="29281" xr:uid="{00000000-0005-0000-0000-00000A7E0000}"/>
    <cellStyle name="Vírgula 3 2 7 3 2 2 5" xfId="42475" xr:uid="{00000000-0005-0000-0000-00000B7E0000}"/>
    <cellStyle name="Vírgula 3 2 7 3 2 2 6" xfId="50115" xr:uid="{00000000-0005-0000-0000-00000C7E0000}"/>
    <cellStyle name="Vírgula 3 2 7 3 2 3" xfId="7016" xr:uid="{00000000-0005-0000-0000-00000D7E0000}"/>
    <cellStyle name="Vírgula 3 2 7 3 2 3 2" xfId="9766" xr:uid="{00000000-0005-0000-0000-00000E7E0000}"/>
    <cellStyle name="Vírgula 3 2 7 3 2 3 3" xfId="32032" xr:uid="{00000000-0005-0000-0000-00000F7E0000}"/>
    <cellStyle name="Vírgula 3 2 7 3 2 3 4" xfId="45509" xr:uid="{00000000-0005-0000-0000-0000107E0000}"/>
    <cellStyle name="Vírgula 3 2 7 3 2 4" xfId="15403" xr:uid="{00000000-0005-0000-0000-0000117E0000}"/>
    <cellStyle name="Vírgula 3 2 7 3 2 5" xfId="18395" xr:uid="{00000000-0005-0000-0000-0000127E0000}"/>
    <cellStyle name="Vírgula 3 2 7 3 2 6" xfId="21319" xr:uid="{00000000-0005-0000-0000-0000137E0000}"/>
    <cellStyle name="Vírgula 3 2 7 3 2 7" xfId="23333" xr:uid="{00000000-0005-0000-0000-0000147E0000}"/>
    <cellStyle name="Vírgula 3 2 7 3 2 8" xfId="26530" xr:uid="{00000000-0005-0000-0000-0000157E0000}"/>
    <cellStyle name="Vírgula 3 2 7 3 2 9" xfId="38853" xr:uid="{00000000-0005-0000-0000-0000167E0000}"/>
    <cellStyle name="Vírgula 3 2 7 3 3" xfId="8344" xr:uid="{00000000-0005-0000-0000-0000177E0000}"/>
    <cellStyle name="Vírgula 3 2 7 3 3 2" xfId="12338" xr:uid="{00000000-0005-0000-0000-0000187E0000}"/>
    <cellStyle name="Vírgula 3 2 7 3 3 2 2" xfId="34782" xr:uid="{00000000-0005-0000-0000-0000197E0000}"/>
    <cellStyle name="Vírgula 3 2 7 3 3 2 3" xfId="29280" xr:uid="{00000000-0005-0000-0000-00001A7E0000}"/>
    <cellStyle name="Vírgula 3 2 7 3 3 2 4" xfId="42474" xr:uid="{00000000-0005-0000-0000-00001B7E0000}"/>
    <cellStyle name="Vírgula 3 2 7 3 3 2 5" xfId="53194" xr:uid="{00000000-0005-0000-0000-00001C7E0000}"/>
    <cellStyle name="Vírgula 3 2 7 3 3 3" xfId="16759" xr:uid="{00000000-0005-0000-0000-00001D7E0000}"/>
    <cellStyle name="Vírgula 3 2 7 3 3 3 2" xfId="32031" xr:uid="{00000000-0005-0000-0000-00001E7E0000}"/>
    <cellStyle name="Vírgula 3 2 7 3 3 4" xfId="19267" xr:uid="{00000000-0005-0000-0000-00001F7E0000}"/>
    <cellStyle name="Vírgula 3 2 7 3 3 5" xfId="26529" xr:uid="{00000000-0005-0000-0000-0000207E0000}"/>
    <cellStyle name="Vírgula 3 2 7 3 3 6" xfId="38852" xr:uid="{00000000-0005-0000-0000-0000217E0000}"/>
    <cellStyle name="Vírgula 3 2 7 3 3 7" xfId="49244" xr:uid="{00000000-0005-0000-0000-0000227E0000}"/>
    <cellStyle name="Vírgula 3 2 7 3 4" xfId="6125" xr:uid="{00000000-0005-0000-0000-0000237E0000}"/>
    <cellStyle name="Vírgula 3 2 7 3 4 2" xfId="11793" xr:uid="{00000000-0005-0000-0000-0000247E0000}"/>
    <cellStyle name="Vírgula 3 2 7 3 4 2 2" xfId="33622" xr:uid="{00000000-0005-0000-0000-0000257E0000}"/>
    <cellStyle name="Vírgula 3 2 7 3 4 2 3" xfId="41314" xr:uid="{00000000-0005-0000-0000-0000267E0000}"/>
    <cellStyle name="Vírgula 3 2 7 3 4 2 4" xfId="52775" xr:uid="{00000000-0005-0000-0000-0000277E0000}"/>
    <cellStyle name="Vírgula 3 2 7 3 4 3" xfId="28120" xr:uid="{00000000-0005-0000-0000-0000287E0000}"/>
    <cellStyle name="Vírgula 3 2 7 3 4 4" xfId="37443" xr:uid="{00000000-0005-0000-0000-0000297E0000}"/>
    <cellStyle name="Vírgula 3 2 7 3 4 5" xfId="51206" xr:uid="{00000000-0005-0000-0000-00002A7E0000}"/>
    <cellStyle name="Vírgula 3 2 7 3 5" xfId="11049" xr:uid="{00000000-0005-0000-0000-00002B7E0000}"/>
    <cellStyle name="Vírgula 3 2 7 3 5 2" xfId="30871" xr:uid="{00000000-0005-0000-0000-00002C7E0000}"/>
    <cellStyle name="Vírgula 3 2 7 3 5 3" xfId="40557" xr:uid="{00000000-0005-0000-0000-00002D7E0000}"/>
    <cellStyle name="Vírgula 3 2 7 3 5 4" xfId="52028" xr:uid="{00000000-0005-0000-0000-00002E7E0000}"/>
    <cellStyle name="Vírgula 3 2 7 3 6" xfId="14264" xr:uid="{00000000-0005-0000-0000-00002F7E0000}"/>
    <cellStyle name="Vírgula 3 2 7 3 6 2" xfId="44638" xr:uid="{00000000-0005-0000-0000-0000307E0000}"/>
    <cellStyle name="Vírgula 3 2 7 3 7" xfId="15402" xr:uid="{00000000-0005-0000-0000-0000317E0000}"/>
    <cellStyle name="Vírgula 3 2 7 3 8" xfId="21318" xr:uid="{00000000-0005-0000-0000-0000327E0000}"/>
    <cellStyle name="Vírgula 3 2 7 3 9" xfId="23332" xr:uid="{00000000-0005-0000-0000-0000337E0000}"/>
    <cellStyle name="Vírgula 3 2 7 4" xfId="961" xr:uid="{00000000-0005-0000-0000-0000347E0000}"/>
    <cellStyle name="Vírgula 3 2 7 4 10" xfId="46517" xr:uid="{00000000-0005-0000-0000-0000357E0000}"/>
    <cellStyle name="Vírgula 3 2 7 4 11" xfId="54449" xr:uid="{00000000-0005-0000-0000-0000367E0000}"/>
    <cellStyle name="Vírgula 3 2 7 4 12" xfId="3807" xr:uid="{00000000-0005-0000-0000-0000377E0000}"/>
    <cellStyle name="Vírgula 3 2 7 4 2" xfId="7888" xr:uid="{00000000-0005-0000-0000-0000387E0000}"/>
    <cellStyle name="Vírgula 3 2 7 4 2 2" xfId="10347" xr:uid="{00000000-0005-0000-0000-0000397E0000}"/>
    <cellStyle name="Vírgula 3 2 7 4 2 2 2" xfId="34784" xr:uid="{00000000-0005-0000-0000-00003A7E0000}"/>
    <cellStyle name="Vírgula 3 2 7 4 2 3" xfId="10211" xr:uid="{00000000-0005-0000-0000-00003B7E0000}"/>
    <cellStyle name="Vírgula 3 2 7 4 2 4" xfId="19681" xr:uid="{00000000-0005-0000-0000-00003C7E0000}"/>
    <cellStyle name="Vírgula 3 2 7 4 2 5" xfId="29282" xr:uid="{00000000-0005-0000-0000-00003D7E0000}"/>
    <cellStyle name="Vírgula 3 2 7 4 2 6" xfId="42476" xr:uid="{00000000-0005-0000-0000-00003E7E0000}"/>
    <cellStyle name="Vírgula 3 2 7 4 2 7" xfId="48788" xr:uid="{00000000-0005-0000-0000-00003F7E0000}"/>
    <cellStyle name="Vírgula 3 2 7 4 3" xfId="5621" xr:uid="{00000000-0005-0000-0000-0000407E0000}"/>
    <cellStyle name="Vírgula 3 2 7 4 3 2" xfId="10217" xr:uid="{00000000-0005-0000-0000-0000417E0000}"/>
    <cellStyle name="Vírgula 3 2 7 4 3 3" xfId="32033" xr:uid="{00000000-0005-0000-0000-0000427E0000}"/>
    <cellStyle name="Vírgula 3 2 7 4 3 4" xfId="44182" xr:uid="{00000000-0005-0000-0000-0000437E0000}"/>
    <cellStyle name="Vírgula 3 2 7 4 4" xfId="13808" xr:uid="{00000000-0005-0000-0000-0000447E0000}"/>
    <cellStyle name="Vírgula 3 2 7 4 5" xfId="15404" xr:uid="{00000000-0005-0000-0000-0000457E0000}"/>
    <cellStyle name="Vírgula 3 2 7 4 6" xfId="21320" xr:uid="{00000000-0005-0000-0000-0000467E0000}"/>
    <cellStyle name="Vírgula 3 2 7 4 7" xfId="23334" xr:uid="{00000000-0005-0000-0000-0000477E0000}"/>
    <cellStyle name="Vírgula 3 2 7 4 8" xfId="26531" xr:uid="{00000000-0005-0000-0000-0000487E0000}"/>
    <cellStyle name="Vírgula 3 2 7 4 9" xfId="38854" xr:uid="{00000000-0005-0000-0000-0000497E0000}"/>
    <cellStyle name="Vírgula 3 2 7 5" xfId="1909" xr:uid="{00000000-0005-0000-0000-00004A7E0000}"/>
    <cellStyle name="Vírgula 3 2 7 5 10" xfId="47460" xr:uid="{00000000-0005-0000-0000-00004B7E0000}"/>
    <cellStyle name="Vírgula 3 2 7 5 11" xfId="55386" xr:uid="{00000000-0005-0000-0000-00004C7E0000}"/>
    <cellStyle name="Vírgula 3 2 7 5 12" xfId="3808" xr:uid="{00000000-0005-0000-0000-00004D7E0000}"/>
    <cellStyle name="Vírgula 3 2 7 5 2" xfId="8759" xr:uid="{00000000-0005-0000-0000-00004E7E0000}"/>
    <cellStyle name="Vírgula 3 2 7 5 2 2" xfId="17364" xr:uid="{00000000-0005-0000-0000-00004F7E0000}"/>
    <cellStyle name="Vírgula 3 2 7 5 2 2 2" xfId="34785" xr:uid="{00000000-0005-0000-0000-0000507E0000}"/>
    <cellStyle name="Vírgula 3 2 7 5 2 3" xfId="29283" xr:uid="{00000000-0005-0000-0000-0000517E0000}"/>
    <cellStyle name="Vírgula 3 2 7 5 2 4" xfId="42477" xr:uid="{00000000-0005-0000-0000-0000527E0000}"/>
    <cellStyle name="Vírgula 3 2 7 5 2 5" xfId="49659" xr:uid="{00000000-0005-0000-0000-0000537E0000}"/>
    <cellStyle name="Vírgula 3 2 7 5 3" xfId="6560" xr:uid="{00000000-0005-0000-0000-0000547E0000}"/>
    <cellStyle name="Vírgula 3 2 7 5 3 2" xfId="32034" xr:uid="{00000000-0005-0000-0000-0000557E0000}"/>
    <cellStyle name="Vírgula 3 2 7 5 3 3" xfId="45053" xr:uid="{00000000-0005-0000-0000-0000567E0000}"/>
    <cellStyle name="Vírgula 3 2 7 5 4" xfId="15405" xr:uid="{00000000-0005-0000-0000-0000577E0000}"/>
    <cellStyle name="Vírgula 3 2 7 5 5" xfId="18811" xr:uid="{00000000-0005-0000-0000-0000587E0000}"/>
    <cellStyle name="Vírgula 3 2 7 5 6" xfId="21321" xr:uid="{00000000-0005-0000-0000-0000597E0000}"/>
    <cellStyle name="Vírgula 3 2 7 5 7" xfId="23335" xr:uid="{00000000-0005-0000-0000-00005A7E0000}"/>
    <cellStyle name="Vírgula 3 2 7 5 8" xfId="26532" xr:uid="{00000000-0005-0000-0000-00005B7E0000}"/>
    <cellStyle name="Vírgula 3 2 7 5 9" xfId="38855" xr:uid="{00000000-0005-0000-0000-00005C7E0000}"/>
    <cellStyle name="Vírgula 3 2 7 6" xfId="7260" xr:uid="{00000000-0005-0000-0000-00005D7E0000}"/>
    <cellStyle name="Vírgula 3 2 7 6 2" xfId="12337" xr:uid="{00000000-0005-0000-0000-00005E7E0000}"/>
    <cellStyle name="Vírgula 3 2 7 6 2 2" xfId="34779" xr:uid="{00000000-0005-0000-0000-00005F7E0000}"/>
    <cellStyle name="Vírgula 3 2 7 6 2 3" xfId="29277" xr:uid="{00000000-0005-0000-0000-0000607E0000}"/>
    <cellStyle name="Vírgula 3 2 7 6 2 4" xfId="42471" xr:uid="{00000000-0005-0000-0000-0000617E0000}"/>
    <cellStyle name="Vírgula 3 2 7 6 2 5" xfId="53193" xr:uid="{00000000-0005-0000-0000-0000627E0000}"/>
    <cellStyle name="Vírgula 3 2 7 6 3" xfId="13222" xr:uid="{00000000-0005-0000-0000-0000637E0000}"/>
    <cellStyle name="Vírgula 3 2 7 6 3 2" xfId="32028" xr:uid="{00000000-0005-0000-0000-0000647E0000}"/>
    <cellStyle name="Vírgula 3 2 7 6 4" xfId="26526" xr:uid="{00000000-0005-0000-0000-0000657E0000}"/>
    <cellStyle name="Vírgula 3 2 7 6 5" xfId="38849" xr:uid="{00000000-0005-0000-0000-0000667E0000}"/>
    <cellStyle name="Vírgula 3 2 7 6 6" xfId="48160" xr:uid="{00000000-0005-0000-0000-0000677E0000}"/>
    <cellStyle name="Vírgula 3 2 7 7" xfId="4932" xr:uid="{00000000-0005-0000-0000-0000687E0000}"/>
    <cellStyle name="Vírgula 3 2 7 7 2" xfId="11337" xr:uid="{00000000-0005-0000-0000-0000697E0000}"/>
    <cellStyle name="Vírgula 3 2 7 7 2 2" xfId="33166" xr:uid="{00000000-0005-0000-0000-00006A7E0000}"/>
    <cellStyle name="Vírgula 3 2 7 7 2 3" xfId="40858" xr:uid="{00000000-0005-0000-0000-00006B7E0000}"/>
    <cellStyle name="Vírgula 3 2 7 7 2 4" xfId="52319" xr:uid="{00000000-0005-0000-0000-00006C7E0000}"/>
    <cellStyle name="Vírgula 3 2 7 7 3" xfId="27664" xr:uid="{00000000-0005-0000-0000-00006D7E0000}"/>
    <cellStyle name="Vírgula 3 2 7 7 4" xfId="36987" xr:uid="{00000000-0005-0000-0000-00006E7E0000}"/>
    <cellStyle name="Vírgula 3 2 7 7 5" xfId="50527" xr:uid="{00000000-0005-0000-0000-00006F7E0000}"/>
    <cellStyle name="Vírgula 3 2 7 8" xfId="10690" xr:uid="{00000000-0005-0000-0000-0000707E0000}"/>
    <cellStyle name="Vírgula 3 2 7 8 2" xfId="30415" xr:uid="{00000000-0005-0000-0000-0000717E0000}"/>
    <cellStyle name="Vírgula 3 2 7 8 3" xfId="40101" xr:uid="{00000000-0005-0000-0000-0000727E0000}"/>
    <cellStyle name="Vírgula 3 2 7 8 4" xfId="51572" xr:uid="{00000000-0005-0000-0000-0000737E0000}"/>
    <cellStyle name="Vírgula 3 2 7 9" xfId="13523" xr:uid="{00000000-0005-0000-0000-0000747E0000}"/>
    <cellStyle name="Vírgula 3 2 7 9 2" xfId="43552" xr:uid="{00000000-0005-0000-0000-0000757E0000}"/>
    <cellStyle name="Vírgula 3 2 8" xfId="343" xr:uid="{00000000-0005-0000-0000-0000767E0000}"/>
    <cellStyle name="Vírgula 3 2 8 10" xfId="23336" xr:uid="{00000000-0005-0000-0000-0000777E0000}"/>
    <cellStyle name="Vírgula 3 2 8 11" xfId="24344" xr:uid="{00000000-0005-0000-0000-0000787E0000}"/>
    <cellStyle name="Vírgula 3 2 8 12" xfId="35921" xr:uid="{00000000-0005-0000-0000-0000797E0000}"/>
    <cellStyle name="Vírgula 3 2 8 13" xfId="45899" xr:uid="{00000000-0005-0000-0000-00007A7E0000}"/>
    <cellStyle name="Vírgula 3 2 8 14" xfId="53831" xr:uid="{00000000-0005-0000-0000-00007B7E0000}"/>
    <cellStyle name="Vírgula 3 2 8 15" xfId="3809" xr:uid="{00000000-0005-0000-0000-00007C7E0000}"/>
    <cellStyle name="Vírgula 3 2 8 2" xfId="790" xr:uid="{00000000-0005-0000-0000-00007D7E0000}"/>
    <cellStyle name="Vírgula 3 2 8 2 10" xfId="46346" xr:uid="{00000000-0005-0000-0000-00007E7E0000}"/>
    <cellStyle name="Vírgula 3 2 8 2 11" xfId="54278" xr:uid="{00000000-0005-0000-0000-00007F7E0000}"/>
    <cellStyle name="Vírgula 3 2 8 2 12" xfId="3810" xr:uid="{00000000-0005-0000-0000-0000807E0000}"/>
    <cellStyle name="Vírgula 3 2 8 2 2" xfId="7717" xr:uid="{00000000-0005-0000-0000-0000817E0000}"/>
    <cellStyle name="Vírgula 3 2 8 2 2 2" xfId="12861" xr:uid="{00000000-0005-0000-0000-0000827E0000}"/>
    <cellStyle name="Vírgula 3 2 8 2 2 2 2" xfId="34787" xr:uid="{00000000-0005-0000-0000-0000837E0000}"/>
    <cellStyle name="Vírgula 3 2 8 2 2 3" xfId="16600" xr:uid="{00000000-0005-0000-0000-0000847E0000}"/>
    <cellStyle name="Vírgula 3 2 8 2 2 4" xfId="19510" xr:uid="{00000000-0005-0000-0000-0000857E0000}"/>
    <cellStyle name="Vírgula 3 2 8 2 2 5" xfId="29285" xr:uid="{00000000-0005-0000-0000-0000867E0000}"/>
    <cellStyle name="Vírgula 3 2 8 2 2 6" xfId="42479" xr:uid="{00000000-0005-0000-0000-0000877E0000}"/>
    <cellStyle name="Vírgula 3 2 8 2 2 7" xfId="48617" xr:uid="{00000000-0005-0000-0000-0000887E0000}"/>
    <cellStyle name="Vírgula 3 2 8 2 3" xfId="5450" xr:uid="{00000000-0005-0000-0000-0000897E0000}"/>
    <cellStyle name="Vírgula 3 2 8 2 3 2" xfId="16376" xr:uid="{00000000-0005-0000-0000-00008A7E0000}"/>
    <cellStyle name="Vírgula 3 2 8 2 3 3" xfId="32036" xr:uid="{00000000-0005-0000-0000-00008B7E0000}"/>
    <cellStyle name="Vírgula 3 2 8 2 3 4" xfId="44011" xr:uid="{00000000-0005-0000-0000-00008C7E0000}"/>
    <cellStyle name="Vírgula 3 2 8 2 4" xfId="13637" xr:uid="{00000000-0005-0000-0000-00008D7E0000}"/>
    <cellStyle name="Vírgula 3 2 8 2 5" xfId="15407" xr:uid="{00000000-0005-0000-0000-00008E7E0000}"/>
    <cellStyle name="Vírgula 3 2 8 2 6" xfId="21323" xr:uid="{00000000-0005-0000-0000-00008F7E0000}"/>
    <cellStyle name="Vírgula 3 2 8 2 7" xfId="23337" xr:uid="{00000000-0005-0000-0000-0000907E0000}"/>
    <cellStyle name="Vírgula 3 2 8 2 8" xfId="26534" xr:uid="{00000000-0005-0000-0000-0000917E0000}"/>
    <cellStyle name="Vírgula 3 2 8 2 9" xfId="38857" xr:uid="{00000000-0005-0000-0000-0000927E0000}"/>
    <cellStyle name="Vírgula 3 2 8 3" xfId="1738" xr:uid="{00000000-0005-0000-0000-0000937E0000}"/>
    <cellStyle name="Vírgula 3 2 8 3 10" xfId="47289" xr:uid="{00000000-0005-0000-0000-0000947E0000}"/>
    <cellStyle name="Vírgula 3 2 8 3 11" xfId="55215" xr:uid="{00000000-0005-0000-0000-0000957E0000}"/>
    <cellStyle name="Vírgula 3 2 8 3 12" xfId="3811" xr:uid="{00000000-0005-0000-0000-0000967E0000}"/>
    <cellStyle name="Vírgula 3 2 8 3 2" xfId="8588" xr:uid="{00000000-0005-0000-0000-0000977E0000}"/>
    <cellStyle name="Vírgula 3 2 8 3 2 2" xfId="17365" xr:uid="{00000000-0005-0000-0000-0000987E0000}"/>
    <cellStyle name="Vírgula 3 2 8 3 2 2 2" xfId="34788" xr:uid="{00000000-0005-0000-0000-0000997E0000}"/>
    <cellStyle name="Vírgula 3 2 8 3 2 3" xfId="29286" xr:uid="{00000000-0005-0000-0000-00009A7E0000}"/>
    <cellStyle name="Vírgula 3 2 8 3 2 4" xfId="42480" xr:uid="{00000000-0005-0000-0000-00009B7E0000}"/>
    <cellStyle name="Vírgula 3 2 8 3 2 5" xfId="49488" xr:uid="{00000000-0005-0000-0000-00009C7E0000}"/>
    <cellStyle name="Vírgula 3 2 8 3 3" xfId="6389" xr:uid="{00000000-0005-0000-0000-00009D7E0000}"/>
    <cellStyle name="Vírgula 3 2 8 3 3 2" xfId="32037" xr:uid="{00000000-0005-0000-0000-00009E7E0000}"/>
    <cellStyle name="Vírgula 3 2 8 3 3 3" xfId="44882" xr:uid="{00000000-0005-0000-0000-00009F7E0000}"/>
    <cellStyle name="Vírgula 3 2 8 3 4" xfId="15408" xr:uid="{00000000-0005-0000-0000-0000A07E0000}"/>
    <cellStyle name="Vírgula 3 2 8 3 5" xfId="18640" xr:uid="{00000000-0005-0000-0000-0000A17E0000}"/>
    <cellStyle name="Vírgula 3 2 8 3 6" xfId="21324" xr:uid="{00000000-0005-0000-0000-0000A27E0000}"/>
    <cellStyle name="Vírgula 3 2 8 3 7" xfId="23338" xr:uid="{00000000-0005-0000-0000-0000A37E0000}"/>
    <cellStyle name="Vírgula 3 2 8 3 8" xfId="26535" xr:uid="{00000000-0005-0000-0000-0000A47E0000}"/>
    <cellStyle name="Vírgula 3 2 8 3 9" xfId="38858" xr:uid="{00000000-0005-0000-0000-0000A57E0000}"/>
    <cellStyle name="Vírgula 3 2 8 4" xfId="7318" xr:uid="{00000000-0005-0000-0000-0000A67E0000}"/>
    <cellStyle name="Vírgula 3 2 8 4 2" xfId="12339" xr:uid="{00000000-0005-0000-0000-0000A77E0000}"/>
    <cellStyle name="Vírgula 3 2 8 4 2 2" xfId="34786" xr:uid="{00000000-0005-0000-0000-0000A87E0000}"/>
    <cellStyle name="Vírgula 3 2 8 4 2 3" xfId="29284" xr:uid="{00000000-0005-0000-0000-0000A97E0000}"/>
    <cellStyle name="Vírgula 3 2 8 4 2 4" xfId="42478" xr:uid="{00000000-0005-0000-0000-0000AA7E0000}"/>
    <cellStyle name="Vírgula 3 2 8 4 2 5" xfId="53195" xr:uid="{00000000-0005-0000-0000-0000AB7E0000}"/>
    <cellStyle name="Vírgula 3 2 8 4 3" xfId="9442" xr:uid="{00000000-0005-0000-0000-0000AC7E0000}"/>
    <cellStyle name="Vírgula 3 2 8 4 3 2" xfId="32035" xr:uid="{00000000-0005-0000-0000-0000AD7E0000}"/>
    <cellStyle name="Vírgula 3 2 8 4 4" xfId="26533" xr:uid="{00000000-0005-0000-0000-0000AE7E0000}"/>
    <cellStyle name="Vírgula 3 2 8 4 5" xfId="38856" xr:uid="{00000000-0005-0000-0000-0000AF7E0000}"/>
    <cellStyle name="Vírgula 3 2 8 4 6" xfId="48218" xr:uid="{00000000-0005-0000-0000-0000B07E0000}"/>
    <cellStyle name="Vírgula 3 2 8 5" xfId="5003" xr:uid="{00000000-0005-0000-0000-0000B17E0000}"/>
    <cellStyle name="Vírgula 3 2 8 5 2" xfId="11166" xr:uid="{00000000-0005-0000-0000-0000B27E0000}"/>
    <cellStyle name="Vírgula 3 2 8 5 2 2" xfId="32995" xr:uid="{00000000-0005-0000-0000-0000B37E0000}"/>
    <cellStyle name="Vírgula 3 2 8 5 2 3" xfId="40687" xr:uid="{00000000-0005-0000-0000-0000B47E0000}"/>
    <cellStyle name="Vírgula 3 2 8 5 2 4" xfId="52148" xr:uid="{00000000-0005-0000-0000-0000B57E0000}"/>
    <cellStyle name="Vírgula 3 2 8 5 3" xfId="27493" xr:uid="{00000000-0005-0000-0000-0000B67E0000}"/>
    <cellStyle name="Vírgula 3 2 8 5 4" xfId="36816" xr:uid="{00000000-0005-0000-0000-0000B77E0000}"/>
    <cellStyle name="Vírgula 3 2 8 5 5" xfId="51069" xr:uid="{00000000-0005-0000-0000-0000B87E0000}"/>
    <cellStyle name="Vírgula 3 2 8 6" xfId="9751" xr:uid="{00000000-0005-0000-0000-0000B97E0000}"/>
    <cellStyle name="Vírgula 3 2 8 6 2" xfId="30244" xr:uid="{00000000-0005-0000-0000-0000BA7E0000}"/>
    <cellStyle name="Vírgula 3 2 8 6 3" xfId="39930" xr:uid="{00000000-0005-0000-0000-0000BB7E0000}"/>
    <cellStyle name="Vírgula 3 2 8 6 4" xfId="50392" xr:uid="{00000000-0005-0000-0000-0000BC7E0000}"/>
    <cellStyle name="Vírgula 3 2 8 7" xfId="13359" xr:uid="{00000000-0005-0000-0000-0000BD7E0000}"/>
    <cellStyle name="Vírgula 3 2 8 7 2" xfId="43612" xr:uid="{00000000-0005-0000-0000-0000BE7E0000}"/>
    <cellStyle name="Vírgula 3 2 8 8" xfId="15406" xr:uid="{00000000-0005-0000-0000-0000BF7E0000}"/>
    <cellStyle name="Vírgula 3 2 8 9" xfId="21322" xr:uid="{00000000-0005-0000-0000-0000C07E0000}"/>
    <cellStyle name="Vírgula 3 2 9" xfId="1018" xr:uid="{00000000-0005-0000-0000-0000C17E0000}"/>
    <cellStyle name="Vírgula 3 2 9 10" xfId="24620" xr:uid="{00000000-0005-0000-0000-0000C27E0000}"/>
    <cellStyle name="Vírgula 3 2 9 11" xfId="36185" xr:uid="{00000000-0005-0000-0000-0000C37E0000}"/>
    <cellStyle name="Vírgula 3 2 9 12" xfId="46574" xr:uid="{00000000-0005-0000-0000-0000C47E0000}"/>
    <cellStyle name="Vírgula 3 2 9 13" xfId="54506" xr:uid="{00000000-0005-0000-0000-0000C57E0000}"/>
    <cellStyle name="Vírgula 3 2 9 14" xfId="3812" xr:uid="{00000000-0005-0000-0000-0000C67E0000}"/>
    <cellStyle name="Vírgula 3 2 9 2" xfId="1966" xr:uid="{00000000-0005-0000-0000-0000C77E0000}"/>
    <cellStyle name="Vírgula 3 2 9 2 10" xfId="47517" xr:uid="{00000000-0005-0000-0000-0000C87E0000}"/>
    <cellStyle name="Vírgula 3 2 9 2 11" xfId="55443" xr:uid="{00000000-0005-0000-0000-0000C97E0000}"/>
    <cellStyle name="Vírgula 3 2 9 2 12" xfId="3813" xr:uid="{00000000-0005-0000-0000-0000CA7E0000}"/>
    <cellStyle name="Vírgula 3 2 9 2 2" xfId="8816" xr:uid="{00000000-0005-0000-0000-0000CB7E0000}"/>
    <cellStyle name="Vírgula 3 2 9 2 2 2" xfId="17366" xr:uid="{00000000-0005-0000-0000-0000CC7E0000}"/>
    <cellStyle name="Vírgula 3 2 9 2 2 2 2" xfId="34790" xr:uid="{00000000-0005-0000-0000-0000CD7E0000}"/>
    <cellStyle name="Vírgula 3 2 9 2 2 3" xfId="19738" xr:uid="{00000000-0005-0000-0000-0000CE7E0000}"/>
    <cellStyle name="Vírgula 3 2 9 2 2 4" xfId="29288" xr:uid="{00000000-0005-0000-0000-0000CF7E0000}"/>
    <cellStyle name="Vírgula 3 2 9 2 2 5" xfId="42482" xr:uid="{00000000-0005-0000-0000-0000D07E0000}"/>
    <cellStyle name="Vírgula 3 2 9 2 2 6" xfId="49716" xr:uid="{00000000-0005-0000-0000-0000D17E0000}"/>
    <cellStyle name="Vírgula 3 2 9 2 3" xfId="6617" xr:uid="{00000000-0005-0000-0000-0000D27E0000}"/>
    <cellStyle name="Vírgula 3 2 9 2 3 2" xfId="12774" xr:uid="{00000000-0005-0000-0000-0000D37E0000}"/>
    <cellStyle name="Vírgula 3 2 9 2 3 3" xfId="32039" xr:uid="{00000000-0005-0000-0000-0000D47E0000}"/>
    <cellStyle name="Vírgula 3 2 9 2 3 4" xfId="45110" xr:uid="{00000000-0005-0000-0000-0000D57E0000}"/>
    <cellStyle name="Vírgula 3 2 9 2 4" xfId="15410" xr:uid="{00000000-0005-0000-0000-0000D67E0000}"/>
    <cellStyle name="Vírgula 3 2 9 2 5" xfId="18053" xr:uid="{00000000-0005-0000-0000-0000D77E0000}"/>
    <cellStyle name="Vírgula 3 2 9 2 6" xfId="21326" xr:uid="{00000000-0005-0000-0000-0000D87E0000}"/>
    <cellStyle name="Vírgula 3 2 9 2 7" xfId="23340" xr:uid="{00000000-0005-0000-0000-0000D97E0000}"/>
    <cellStyle name="Vírgula 3 2 9 2 8" xfId="26537" xr:uid="{00000000-0005-0000-0000-0000DA7E0000}"/>
    <cellStyle name="Vírgula 3 2 9 2 9" xfId="38860" xr:uid="{00000000-0005-0000-0000-0000DB7E0000}"/>
    <cellStyle name="Vírgula 3 2 9 3" xfId="7945" xr:uid="{00000000-0005-0000-0000-0000DC7E0000}"/>
    <cellStyle name="Vírgula 3 2 9 3 2" xfId="12341" xr:uid="{00000000-0005-0000-0000-0000DD7E0000}"/>
    <cellStyle name="Vírgula 3 2 9 3 2 2" xfId="34789" xr:uid="{00000000-0005-0000-0000-0000DE7E0000}"/>
    <cellStyle name="Vírgula 3 2 9 3 2 3" xfId="29287" xr:uid="{00000000-0005-0000-0000-0000DF7E0000}"/>
    <cellStyle name="Vírgula 3 2 9 3 2 4" xfId="42481" xr:uid="{00000000-0005-0000-0000-0000E07E0000}"/>
    <cellStyle name="Vírgula 3 2 9 3 2 5" xfId="53196" xr:uid="{00000000-0005-0000-0000-0000E17E0000}"/>
    <cellStyle name="Vírgula 3 2 9 3 3" xfId="12702" xr:uid="{00000000-0005-0000-0000-0000E27E0000}"/>
    <cellStyle name="Vírgula 3 2 9 3 3 2" xfId="32038" xr:uid="{00000000-0005-0000-0000-0000E37E0000}"/>
    <cellStyle name="Vírgula 3 2 9 3 4" xfId="18868" xr:uid="{00000000-0005-0000-0000-0000E47E0000}"/>
    <cellStyle name="Vírgula 3 2 9 3 5" xfId="26536" xr:uid="{00000000-0005-0000-0000-0000E57E0000}"/>
    <cellStyle name="Vírgula 3 2 9 3 6" xfId="38859" xr:uid="{00000000-0005-0000-0000-0000E67E0000}"/>
    <cellStyle name="Vírgula 3 2 9 3 7" xfId="48845" xr:uid="{00000000-0005-0000-0000-0000E77E0000}"/>
    <cellStyle name="Vírgula 3 2 9 4" xfId="5678" xr:uid="{00000000-0005-0000-0000-0000E87E0000}"/>
    <cellStyle name="Vírgula 3 2 9 4 2" xfId="11394" xr:uid="{00000000-0005-0000-0000-0000E97E0000}"/>
    <cellStyle name="Vírgula 3 2 9 4 2 2" xfId="33223" xr:uid="{00000000-0005-0000-0000-0000EA7E0000}"/>
    <cellStyle name="Vírgula 3 2 9 4 2 3" xfId="40915" xr:uid="{00000000-0005-0000-0000-0000EB7E0000}"/>
    <cellStyle name="Vírgula 3 2 9 4 2 4" xfId="52376" xr:uid="{00000000-0005-0000-0000-0000EC7E0000}"/>
    <cellStyle name="Vírgula 3 2 9 4 3" xfId="27721" xr:uid="{00000000-0005-0000-0000-0000ED7E0000}"/>
    <cellStyle name="Vírgula 3 2 9 4 4" xfId="37044" xr:uid="{00000000-0005-0000-0000-0000EE7E0000}"/>
    <cellStyle name="Vírgula 3 2 9 4 5" xfId="50270" xr:uid="{00000000-0005-0000-0000-0000EF7E0000}"/>
    <cellStyle name="Vírgula 3 2 9 5" xfId="10747" xr:uid="{00000000-0005-0000-0000-0000F07E0000}"/>
    <cellStyle name="Vírgula 3 2 9 5 2" xfId="30472" xr:uid="{00000000-0005-0000-0000-0000F17E0000}"/>
    <cellStyle name="Vírgula 3 2 9 5 3" xfId="40158" xr:uid="{00000000-0005-0000-0000-0000F27E0000}"/>
    <cellStyle name="Vírgula 3 2 9 5 4" xfId="51629" xr:uid="{00000000-0005-0000-0000-0000F37E0000}"/>
    <cellStyle name="Vírgula 3 2 9 6" xfId="13865" xr:uid="{00000000-0005-0000-0000-0000F47E0000}"/>
    <cellStyle name="Vírgula 3 2 9 6 2" xfId="44239" xr:uid="{00000000-0005-0000-0000-0000F57E0000}"/>
    <cellStyle name="Vírgula 3 2 9 7" xfId="15409" xr:uid="{00000000-0005-0000-0000-0000F67E0000}"/>
    <cellStyle name="Vírgula 3 2 9 8" xfId="21325" xr:uid="{00000000-0005-0000-0000-0000F77E0000}"/>
    <cellStyle name="Vírgula 3 2 9 9" xfId="23339" xr:uid="{00000000-0005-0000-0000-0000F87E0000}"/>
    <cellStyle name="Vírgula 3 20" xfId="23162" xr:uid="{00000000-0005-0000-0000-0000F97E0000}"/>
    <cellStyle name="Vírgula 3 21" xfId="24234" xr:uid="{00000000-0005-0000-0000-0000FA7E0000}"/>
    <cellStyle name="Vírgula 3 22" xfId="35685" xr:uid="{00000000-0005-0000-0000-0000FB7E0000}"/>
    <cellStyle name="Vírgula 3 23" xfId="45575" xr:uid="{00000000-0005-0000-0000-0000FC7E0000}"/>
    <cellStyle name="Vírgula 3 24" xfId="53511" xr:uid="{00000000-0005-0000-0000-0000FD7E0000}"/>
    <cellStyle name="Vírgula 3 25" xfId="3635" xr:uid="{00000000-0005-0000-0000-0000FE7E0000}"/>
    <cellStyle name="Vírgula 3 3" xfId="104" xr:uid="{00000000-0005-0000-0000-0000FF7E0000}"/>
    <cellStyle name="Vírgula 3 3 10" xfId="1599" xr:uid="{00000000-0005-0000-0000-0000007F0000}"/>
    <cellStyle name="Vírgula 3 3 10 10" xfId="55076" xr:uid="{00000000-0005-0000-0000-0000017F0000}"/>
    <cellStyle name="Vírgula 3 3 10 11" xfId="3815" xr:uid="{00000000-0005-0000-0000-0000027F0000}"/>
    <cellStyle name="Vírgula 3 3 10 2" xfId="8449" xr:uid="{00000000-0005-0000-0000-0000037F0000}"/>
    <cellStyle name="Vírgula 3 3 10 2 2" xfId="17367" xr:uid="{00000000-0005-0000-0000-0000047F0000}"/>
    <cellStyle name="Vírgula 3 3 10 2 2 2" xfId="34792" xr:uid="{00000000-0005-0000-0000-0000057F0000}"/>
    <cellStyle name="Vírgula 3 3 10 2 3" xfId="29290" xr:uid="{00000000-0005-0000-0000-0000067F0000}"/>
    <cellStyle name="Vírgula 3 3 10 2 4" xfId="42484" xr:uid="{00000000-0005-0000-0000-0000077F0000}"/>
    <cellStyle name="Vírgula 3 3 10 2 5" xfId="49349" xr:uid="{00000000-0005-0000-0000-0000087F0000}"/>
    <cellStyle name="Vírgula 3 3 10 3" xfId="6250" xr:uid="{00000000-0005-0000-0000-0000097F0000}"/>
    <cellStyle name="Vírgula 3 3 10 3 2" xfId="32041" xr:uid="{00000000-0005-0000-0000-00000A7F0000}"/>
    <cellStyle name="Vírgula 3 3 10 3 3" xfId="44743" xr:uid="{00000000-0005-0000-0000-00000B7F0000}"/>
    <cellStyle name="Vírgula 3 3 10 4" xfId="18501" xr:uid="{00000000-0005-0000-0000-00000C7F0000}"/>
    <cellStyle name="Vírgula 3 3 10 5" xfId="21328" xr:uid="{00000000-0005-0000-0000-00000D7F0000}"/>
    <cellStyle name="Vírgula 3 3 10 6" xfId="23342" xr:uid="{00000000-0005-0000-0000-00000E7F0000}"/>
    <cellStyle name="Vírgula 3 3 10 7" xfId="26539" xr:uid="{00000000-0005-0000-0000-00000F7F0000}"/>
    <cellStyle name="Vírgula 3 3 10 8" xfId="38862" xr:uid="{00000000-0005-0000-0000-0000107F0000}"/>
    <cellStyle name="Vírgula 3 3 10 9" xfId="47150" xr:uid="{00000000-0005-0000-0000-0000117F0000}"/>
    <cellStyle name="Vírgula 3 3 11" xfId="7121" xr:uid="{00000000-0005-0000-0000-0000127F0000}"/>
    <cellStyle name="Vírgula 3 3 11 2" xfId="12342" xr:uid="{00000000-0005-0000-0000-0000137F0000}"/>
    <cellStyle name="Vírgula 3 3 11 2 2" xfId="34791" xr:uid="{00000000-0005-0000-0000-0000147F0000}"/>
    <cellStyle name="Vírgula 3 3 11 2 3" xfId="29289" xr:uid="{00000000-0005-0000-0000-0000157F0000}"/>
    <cellStyle name="Vírgula 3 3 11 2 4" xfId="42483" xr:uid="{00000000-0005-0000-0000-0000167F0000}"/>
    <cellStyle name="Vírgula 3 3 11 2 5" xfId="53197" xr:uid="{00000000-0005-0000-0000-0000177F0000}"/>
    <cellStyle name="Vírgula 3 3 11 3" xfId="10083" xr:uid="{00000000-0005-0000-0000-0000187F0000}"/>
    <cellStyle name="Vírgula 3 3 11 3 2" xfId="32040" xr:uid="{00000000-0005-0000-0000-0000197F0000}"/>
    <cellStyle name="Vírgula 3 3 11 4" xfId="26538" xr:uid="{00000000-0005-0000-0000-00001A7F0000}"/>
    <cellStyle name="Vírgula 3 3 11 5" xfId="38861" xr:uid="{00000000-0005-0000-0000-00001B7F0000}"/>
    <cellStyle name="Vírgula 3 3 11 6" xfId="48021" xr:uid="{00000000-0005-0000-0000-00001C7F0000}"/>
    <cellStyle name="Vírgula 3 3 12" xfId="4768" xr:uid="{00000000-0005-0000-0000-00001D7F0000}"/>
    <cellStyle name="Vírgula 3 3 12 2" xfId="11141" xr:uid="{00000000-0005-0000-0000-00001E7F0000}"/>
    <cellStyle name="Vírgula 3 3 12 2 2" xfId="32970" xr:uid="{00000000-0005-0000-0000-00001F7F0000}"/>
    <cellStyle name="Vírgula 3 3 12 2 3" xfId="40662" xr:uid="{00000000-0005-0000-0000-0000207F0000}"/>
    <cellStyle name="Vírgula 3 3 12 2 4" xfId="52123" xr:uid="{00000000-0005-0000-0000-0000217F0000}"/>
    <cellStyle name="Vírgula 3 3 12 3" xfId="27468" xr:uid="{00000000-0005-0000-0000-0000227F0000}"/>
    <cellStyle name="Vírgula 3 3 12 4" xfId="36791" xr:uid="{00000000-0005-0000-0000-0000237F0000}"/>
    <cellStyle name="Vírgula 3 3 12 5" xfId="50817" xr:uid="{00000000-0005-0000-0000-0000247F0000}"/>
    <cellStyle name="Vírgula 3 3 13" xfId="10201" xr:uid="{00000000-0005-0000-0000-0000257F0000}"/>
    <cellStyle name="Vírgula 3 3 13 2" xfId="4696" xr:uid="{00000000-0005-0000-0000-0000267F0000}"/>
    <cellStyle name="Vírgula 3 3 13 2 2" xfId="51398" xr:uid="{00000000-0005-0000-0000-0000277F0000}"/>
    <cellStyle name="Vírgula 3 3 13 3" xfId="30219" xr:uid="{00000000-0005-0000-0000-0000287F0000}"/>
    <cellStyle name="Vírgula 3 3 13 4" xfId="39791" xr:uid="{00000000-0005-0000-0000-0000297F0000}"/>
    <cellStyle name="Vírgula 3 3 13 5" xfId="51393" xr:uid="{00000000-0005-0000-0000-00002A7F0000}"/>
    <cellStyle name="Vírgula 3 3 14" xfId="9405" xr:uid="{00000000-0005-0000-0000-00002B7F0000}"/>
    <cellStyle name="Vírgula 3 3 14 2" xfId="43413" xr:uid="{00000000-0005-0000-0000-00002C7F0000}"/>
    <cellStyle name="Vírgula 3 3 14 3" xfId="50878" xr:uid="{00000000-0005-0000-0000-00002D7F0000}"/>
    <cellStyle name="Vírgula 3 3 15" xfId="15411" xr:uid="{00000000-0005-0000-0000-00002E7F0000}"/>
    <cellStyle name="Vírgula 3 3 16" xfId="21327" xr:uid="{00000000-0005-0000-0000-00002F7F0000}"/>
    <cellStyle name="Vírgula 3 3 17" xfId="23341" xr:uid="{00000000-0005-0000-0000-0000307F0000}"/>
    <cellStyle name="Vírgula 3 3 18" xfId="24317" xr:uid="{00000000-0005-0000-0000-0000317F0000}"/>
    <cellStyle name="Vírgula 3 3 19" xfId="35768" xr:uid="{00000000-0005-0000-0000-0000327F0000}"/>
    <cellStyle name="Vírgula 3 3 2" xfId="243" xr:uid="{00000000-0005-0000-0000-0000337F0000}"/>
    <cellStyle name="Vírgula 3 3 2 10" xfId="15412" xr:uid="{00000000-0005-0000-0000-0000347F0000}"/>
    <cellStyle name="Vírgula 3 3 2 11" xfId="21329" xr:uid="{00000000-0005-0000-0000-0000357F0000}"/>
    <cellStyle name="Vírgula 3 3 2 12" xfId="23343" xr:uid="{00000000-0005-0000-0000-0000367F0000}"/>
    <cellStyle name="Vírgula 3 3 2 13" xfId="24525" xr:uid="{00000000-0005-0000-0000-0000377F0000}"/>
    <cellStyle name="Vírgula 3 3 2 14" xfId="35838" xr:uid="{00000000-0005-0000-0000-0000387F0000}"/>
    <cellStyle name="Vírgula 3 3 2 15" xfId="45800" xr:uid="{00000000-0005-0000-0000-0000397F0000}"/>
    <cellStyle name="Vírgula 3 3 2 16" xfId="53733" xr:uid="{00000000-0005-0000-0000-00003A7F0000}"/>
    <cellStyle name="Vírgula 3 3 2 17" xfId="3816" xr:uid="{00000000-0005-0000-0000-00003B7F0000}"/>
    <cellStyle name="Vírgula 3 3 2 2" xfId="524" xr:uid="{00000000-0005-0000-0000-00003C7F0000}"/>
    <cellStyle name="Vírgula 3 3 2 2 10" xfId="23344" xr:uid="{00000000-0005-0000-0000-00003D7F0000}"/>
    <cellStyle name="Vírgula 3 3 2 2 11" xfId="24801" xr:uid="{00000000-0005-0000-0000-00003E7F0000}"/>
    <cellStyle name="Vírgula 3 3 2 2 12" xfId="36366" xr:uid="{00000000-0005-0000-0000-00003F7F0000}"/>
    <cellStyle name="Vírgula 3 3 2 2 13" xfId="46080" xr:uid="{00000000-0005-0000-0000-0000407F0000}"/>
    <cellStyle name="Vírgula 3 3 2 2 14" xfId="54012" xr:uid="{00000000-0005-0000-0000-0000417F0000}"/>
    <cellStyle name="Vírgula 3 3 2 2 15" xfId="3817" xr:uid="{00000000-0005-0000-0000-0000427F0000}"/>
    <cellStyle name="Vírgula 3 3 2 2 2" xfId="1176" xr:uid="{00000000-0005-0000-0000-0000437F0000}"/>
    <cellStyle name="Vírgula 3 3 2 2 2 10" xfId="46732" xr:uid="{00000000-0005-0000-0000-0000447F0000}"/>
    <cellStyle name="Vírgula 3 3 2 2 2 11" xfId="54664" xr:uid="{00000000-0005-0000-0000-0000457F0000}"/>
    <cellStyle name="Vírgula 3 3 2 2 2 12" xfId="3818" xr:uid="{00000000-0005-0000-0000-0000467F0000}"/>
    <cellStyle name="Vírgula 3 3 2 2 2 2" xfId="8091" xr:uid="{00000000-0005-0000-0000-0000477F0000}"/>
    <cellStyle name="Vírgula 3 3 2 2 2 2 2" xfId="10457" xr:uid="{00000000-0005-0000-0000-0000487F0000}"/>
    <cellStyle name="Vírgula 3 3 2 2 2 2 2 2" xfId="34795" xr:uid="{00000000-0005-0000-0000-0000497F0000}"/>
    <cellStyle name="Vírgula 3 3 2 2 2 2 3" xfId="13034" xr:uid="{00000000-0005-0000-0000-00004A7F0000}"/>
    <cellStyle name="Vírgula 3 3 2 2 2 2 4" xfId="19884" xr:uid="{00000000-0005-0000-0000-00004B7F0000}"/>
    <cellStyle name="Vírgula 3 3 2 2 2 2 5" xfId="29293" xr:uid="{00000000-0005-0000-0000-00004C7F0000}"/>
    <cellStyle name="Vírgula 3 3 2 2 2 2 6" xfId="42487" xr:uid="{00000000-0005-0000-0000-00004D7F0000}"/>
    <cellStyle name="Vírgula 3 3 2 2 2 2 7" xfId="48991" xr:uid="{00000000-0005-0000-0000-00004E7F0000}"/>
    <cellStyle name="Vírgula 3 3 2 2 2 3" xfId="5836" xr:uid="{00000000-0005-0000-0000-00004F7F0000}"/>
    <cellStyle name="Vírgula 3 3 2 2 2 3 2" xfId="10334" xr:uid="{00000000-0005-0000-0000-0000507F0000}"/>
    <cellStyle name="Vírgula 3 3 2 2 2 3 3" xfId="32044" xr:uid="{00000000-0005-0000-0000-0000517F0000}"/>
    <cellStyle name="Vírgula 3 3 2 2 2 3 4" xfId="44385" xr:uid="{00000000-0005-0000-0000-0000527F0000}"/>
    <cellStyle name="Vírgula 3 3 2 2 2 4" xfId="14011" xr:uid="{00000000-0005-0000-0000-0000537F0000}"/>
    <cellStyle name="Vírgula 3 3 2 2 2 5" xfId="15414" xr:uid="{00000000-0005-0000-0000-0000547F0000}"/>
    <cellStyle name="Vírgula 3 3 2 2 2 6" xfId="21331" xr:uid="{00000000-0005-0000-0000-0000557F0000}"/>
    <cellStyle name="Vírgula 3 3 2 2 2 7" xfId="23345" xr:uid="{00000000-0005-0000-0000-0000567F0000}"/>
    <cellStyle name="Vírgula 3 3 2 2 2 8" xfId="26542" xr:uid="{00000000-0005-0000-0000-0000577F0000}"/>
    <cellStyle name="Vírgula 3 3 2 2 2 9" xfId="38865" xr:uid="{00000000-0005-0000-0000-0000587F0000}"/>
    <cellStyle name="Vírgula 3 3 2 2 3" xfId="2112" xr:uid="{00000000-0005-0000-0000-0000597F0000}"/>
    <cellStyle name="Vírgula 3 3 2 2 3 10" xfId="47663" xr:uid="{00000000-0005-0000-0000-00005A7F0000}"/>
    <cellStyle name="Vírgula 3 3 2 2 3 11" xfId="55589" xr:uid="{00000000-0005-0000-0000-00005B7F0000}"/>
    <cellStyle name="Vírgula 3 3 2 2 3 12" xfId="3819" xr:uid="{00000000-0005-0000-0000-00005C7F0000}"/>
    <cellStyle name="Vírgula 3 3 2 2 3 2" xfId="8962" xr:uid="{00000000-0005-0000-0000-00005D7F0000}"/>
    <cellStyle name="Vírgula 3 3 2 2 3 2 2" xfId="17368" xr:uid="{00000000-0005-0000-0000-00005E7F0000}"/>
    <cellStyle name="Vírgula 3 3 2 2 3 2 2 2" xfId="34796" xr:uid="{00000000-0005-0000-0000-00005F7F0000}"/>
    <cellStyle name="Vírgula 3 3 2 2 3 2 3" xfId="29294" xr:uid="{00000000-0005-0000-0000-0000607F0000}"/>
    <cellStyle name="Vírgula 3 3 2 2 3 2 4" xfId="42488" xr:uid="{00000000-0005-0000-0000-0000617F0000}"/>
    <cellStyle name="Vírgula 3 3 2 2 3 2 5" xfId="49862" xr:uid="{00000000-0005-0000-0000-0000627F0000}"/>
    <cellStyle name="Vírgula 3 3 2 2 3 3" xfId="6763" xr:uid="{00000000-0005-0000-0000-0000637F0000}"/>
    <cellStyle name="Vírgula 3 3 2 2 3 3 2" xfId="32045" xr:uid="{00000000-0005-0000-0000-0000647F0000}"/>
    <cellStyle name="Vírgula 3 3 2 2 3 3 3" xfId="45256" xr:uid="{00000000-0005-0000-0000-0000657F0000}"/>
    <cellStyle name="Vírgula 3 3 2 2 3 4" xfId="15415" xr:uid="{00000000-0005-0000-0000-0000667F0000}"/>
    <cellStyle name="Vírgula 3 3 2 2 3 5" xfId="19014" xr:uid="{00000000-0005-0000-0000-0000677F0000}"/>
    <cellStyle name="Vírgula 3 3 2 2 3 6" xfId="21332" xr:uid="{00000000-0005-0000-0000-0000687F0000}"/>
    <cellStyle name="Vírgula 3 3 2 2 3 7" xfId="23346" xr:uid="{00000000-0005-0000-0000-0000697F0000}"/>
    <cellStyle name="Vírgula 3 3 2 2 3 8" xfId="26543" xr:uid="{00000000-0005-0000-0000-00006A7F0000}"/>
    <cellStyle name="Vírgula 3 3 2 2 3 9" xfId="38866" xr:uid="{00000000-0005-0000-0000-00006B7F0000}"/>
    <cellStyle name="Vírgula 3 3 2 2 4" xfId="7464" xr:uid="{00000000-0005-0000-0000-00006C7F0000}"/>
    <cellStyle name="Vírgula 3 3 2 2 4 2" xfId="12343" xr:uid="{00000000-0005-0000-0000-00006D7F0000}"/>
    <cellStyle name="Vírgula 3 3 2 2 4 2 2" xfId="34794" xr:uid="{00000000-0005-0000-0000-00006E7F0000}"/>
    <cellStyle name="Vírgula 3 3 2 2 4 2 3" xfId="29292" xr:uid="{00000000-0005-0000-0000-00006F7F0000}"/>
    <cellStyle name="Vírgula 3 3 2 2 4 2 4" xfId="42486" xr:uid="{00000000-0005-0000-0000-0000707F0000}"/>
    <cellStyle name="Vírgula 3 3 2 2 4 2 5" xfId="53198" xr:uid="{00000000-0005-0000-0000-0000717F0000}"/>
    <cellStyle name="Vírgula 3 3 2 2 4 3" xfId="16777" xr:uid="{00000000-0005-0000-0000-0000727F0000}"/>
    <cellStyle name="Vírgula 3 3 2 2 4 3 2" xfId="32043" xr:uid="{00000000-0005-0000-0000-0000737F0000}"/>
    <cellStyle name="Vírgula 3 3 2 2 4 4" xfId="26541" xr:uid="{00000000-0005-0000-0000-0000747F0000}"/>
    <cellStyle name="Vírgula 3 3 2 2 4 5" xfId="38864" xr:uid="{00000000-0005-0000-0000-0000757F0000}"/>
    <cellStyle name="Vírgula 3 3 2 2 4 6" xfId="48364" xr:uid="{00000000-0005-0000-0000-0000767F0000}"/>
    <cellStyle name="Vírgula 3 3 2 2 5" xfId="5184" xr:uid="{00000000-0005-0000-0000-0000777F0000}"/>
    <cellStyle name="Vírgula 3 3 2 2 5 2" xfId="11540" xr:uid="{00000000-0005-0000-0000-0000787F0000}"/>
    <cellStyle name="Vírgula 3 3 2 2 5 2 2" xfId="33369" xr:uid="{00000000-0005-0000-0000-0000797F0000}"/>
    <cellStyle name="Vírgula 3 3 2 2 5 2 3" xfId="41061" xr:uid="{00000000-0005-0000-0000-00007A7F0000}"/>
    <cellStyle name="Vírgula 3 3 2 2 5 2 4" xfId="52522" xr:uid="{00000000-0005-0000-0000-00007B7F0000}"/>
    <cellStyle name="Vírgula 3 3 2 2 5 3" xfId="27867" xr:uid="{00000000-0005-0000-0000-00007C7F0000}"/>
    <cellStyle name="Vírgula 3 3 2 2 5 4" xfId="37190" xr:uid="{00000000-0005-0000-0000-00007D7F0000}"/>
    <cellStyle name="Vírgula 3 3 2 2 5 5" xfId="51135" xr:uid="{00000000-0005-0000-0000-00007E7F0000}"/>
    <cellStyle name="Vírgula 3 3 2 2 6" xfId="10843" xr:uid="{00000000-0005-0000-0000-00007F7F0000}"/>
    <cellStyle name="Vírgula 3 3 2 2 6 2" xfId="30618" xr:uid="{00000000-0005-0000-0000-0000807F0000}"/>
    <cellStyle name="Vírgula 3 3 2 2 6 3" xfId="40304" xr:uid="{00000000-0005-0000-0000-0000817F0000}"/>
    <cellStyle name="Vírgula 3 3 2 2 6 4" xfId="51775" xr:uid="{00000000-0005-0000-0000-0000827F0000}"/>
    <cellStyle name="Vírgula 3 3 2 2 7" xfId="13498" xr:uid="{00000000-0005-0000-0000-0000837F0000}"/>
    <cellStyle name="Vírgula 3 3 2 2 7 2" xfId="43758" xr:uid="{00000000-0005-0000-0000-0000847F0000}"/>
    <cellStyle name="Vírgula 3 3 2 2 8" xfId="15413" xr:uid="{00000000-0005-0000-0000-0000857F0000}"/>
    <cellStyle name="Vírgula 3 3 2 2 9" xfId="21330" xr:uid="{00000000-0005-0000-0000-0000867F0000}"/>
    <cellStyle name="Vírgula 3 3 2 3" xfId="1439" xr:uid="{00000000-0005-0000-0000-0000877F0000}"/>
    <cellStyle name="Vírgula 3 3 2 3 10" xfId="25077" xr:uid="{00000000-0005-0000-0000-0000887F0000}"/>
    <cellStyle name="Vírgula 3 3 2 3 11" xfId="36642" xr:uid="{00000000-0005-0000-0000-0000897F0000}"/>
    <cellStyle name="Vírgula 3 3 2 3 12" xfId="46995" xr:uid="{00000000-0005-0000-0000-00008A7F0000}"/>
    <cellStyle name="Vírgula 3 3 2 3 13" xfId="54927" xr:uid="{00000000-0005-0000-0000-00008B7F0000}"/>
    <cellStyle name="Vírgula 3 3 2 3 14" xfId="3820" xr:uid="{00000000-0005-0000-0000-00008C7F0000}"/>
    <cellStyle name="Vírgula 3 3 2 3 2" xfId="2340" xr:uid="{00000000-0005-0000-0000-00008D7F0000}"/>
    <cellStyle name="Vírgula 3 3 2 3 2 10" xfId="47891" xr:uid="{00000000-0005-0000-0000-00008E7F0000}"/>
    <cellStyle name="Vírgula 3 3 2 3 2 11" xfId="55817" xr:uid="{00000000-0005-0000-0000-00008F7F0000}"/>
    <cellStyle name="Vírgula 3 3 2 3 2 12" xfId="3821" xr:uid="{00000000-0005-0000-0000-0000907F0000}"/>
    <cellStyle name="Vírgula 3 3 2 3 2 2" xfId="9190" xr:uid="{00000000-0005-0000-0000-0000917F0000}"/>
    <cellStyle name="Vírgula 3 3 2 3 2 2 2" xfId="17369" xr:uid="{00000000-0005-0000-0000-0000927F0000}"/>
    <cellStyle name="Vírgula 3 3 2 3 2 2 2 2" xfId="34798" xr:uid="{00000000-0005-0000-0000-0000937F0000}"/>
    <cellStyle name="Vírgula 3 3 2 3 2 2 3" xfId="20112" xr:uid="{00000000-0005-0000-0000-0000947F0000}"/>
    <cellStyle name="Vírgula 3 3 2 3 2 2 4" xfId="29296" xr:uid="{00000000-0005-0000-0000-0000957F0000}"/>
    <cellStyle name="Vírgula 3 3 2 3 2 2 5" xfId="42490" xr:uid="{00000000-0005-0000-0000-0000967F0000}"/>
    <cellStyle name="Vírgula 3 3 2 3 2 2 6" xfId="50090" xr:uid="{00000000-0005-0000-0000-0000977F0000}"/>
    <cellStyle name="Vírgula 3 3 2 3 2 3" xfId="6991" xr:uid="{00000000-0005-0000-0000-0000987F0000}"/>
    <cellStyle name="Vírgula 3 3 2 3 2 3 2" xfId="16686" xr:uid="{00000000-0005-0000-0000-0000997F0000}"/>
    <cellStyle name="Vírgula 3 3 2 3 2 3 3" xfId="32047" xr:uid="{00000000-0005-0000-0000-00009A7F0000}"/>
    <cellStyle name="Vírgula 3 3 2 3 2 3 4" xfId="45484" xr:uid="{00000000-0005-0000-0000-00009B7F0000}"/>
    <cellStyle name="Vírgula 3 3 2 3 2 4" xfId="15417" xr:uid="{00000000-0005-0000-0000-00009C7F0000}"/>
    <cellStyle name="Vírgula 3 3 2 3 2 5" xfId="18370" xr:uid="{00000000-0005-0000-0000-00009D7F0000}"/>
    <cellStyle name="Vírgula 3 3 2 3 2 6" xfId="21334" xr:uid="{00000000-0005-0000-0000-00009E7F0000}"/>
    <cellStyle name="Vírgula 3 3 2 3 2 7" xfId="23348" xr:uid="{00000000-0005-0000-0000-00009F7F0000}"/>
    <cellStyle name="Vírgula 3 3 2 3 2 8" xfId="26545" xr:uid="{00000000-0005-0000-0000-0000A07F0000}"/>
    <cellStyle name="Vírgula 3 3 2 3 2 9" xfId="38868" xr:uid="{00000000-0005-0000-0000-0000A17F0000}"/>
    <cellStyle name="Vírgula 3 3 2 3 3" xfId="8319" xr:uid="{00000000-0005-0000-0000-0000A27F0000}"/>
    <cellStyle name="Vírgula 3 3 2 3 3 2" xfId="12345" xr:uid="{00000000-0005-0000-0000-0000A37F0000}"/>
    <cellStyle name="Vírgula 3 3 2 3 3 2 2" xfId="34797" xr:uid="{00000000-0005-0000-0000-0000A47F0000}"/>
    <cellStyle name="Vírgula 3 3 2 3 3 2 3" xfId="29295" xr:uid="{00000000-0005-0000-0000-0000A57F0000}"/>
    <cellStyle name="Vírgula 3 3 2 3 3 2 4" xfId="42489" xr:uid="{00000000-0005-0000-0000-0000A67F0000}"/>
    <cellStyle name="Vírgula 3 3 2 3 3 2 5" xfId="53199" xr:uid="{00000000-0005-0000-0000-0000A77F0000}"/>
    <cellStyle name="Vírgula 3 3 2 3 3 3" xfId="10384" xr:uid="{00000000-0005-0000-0000-0000A87F0000}"/>
    <cellStyle name="Vírgula 3 3 2 3 3 3 2" xfId="32046" xr:uid="{00000000-0005-0000-0000-0000A97F0000}"/>
    <cellStyle name="Vírgula 3 3 2 3 3 4" xfId="19242" xr:uid="{00000000-0005-0000-0000-0000AA7F0000}"/>
    <cellStyle name="Vírgula 3 3 2 3 3 5" xfId="26544" xr:uid="{00000000-0005-0000-0000-0000AB7F0000}"/>
    <cellStyle name="Vírgula 3 3 2 3 3 6" xfId="38867" xr:uid="{00000000-0005-0000-0000-0000AC7F0000}"/>
    <cellStyle name="Vírgula 3 3 2 3 3 7" xfId="49219" xr:uid="{00000000-0005-0000-0000-0000AD7F0000}"/>
    <cellStyle name="Vírgula 3 3 2 3 4" xfId="6099" xr:uid="{00000000-0005-0000-0000-0000AE7F0000}"/>
    <cellStyle name="Vírgula 3 3 2 3 4 2" xfId="11768" xr:uid="{00000000-0005-0000-0000-0000AF7F0000}"/>
    <cellStyle name="Vírgula 3 3 2 3 4 2 2" xfId="33597" xr:uid="{00000000-0005-0000-0000-0000B07F0000}"/>
    <cellStyle name="Vírgula 3 3 2 3 4 2 3" xfId="41289" xr:uid="{00000000-0005-0000-0000-0000B17F0000}"/>
    <cellStyle name="Vírgula 3 3 2 3 4 2 4" xfId="52750" xr:uid="{00000000-0005-0000-0000-0000B27F0000}"/>
    <cellStyle name="Vírgula 3 3 2 3 4 3" xfId="28095" xr:uid="{00000000-0005-0000-0000-0000B37F0000}"/>
    <cellStyle name="Vírgula 3 3 2 3 4 4" xfId="37418" xr:uid="{00000000-0005-0000-0000-0000B47F0000}"/>
    <cellStyle name="Vírgula 3 3 2 3 4 5" xfId="50573" xr:uid="{00000000-0005-0000-0000-0000B57F0000}"/>
    <cellStyle name="Vírgula 3 3 2 3 5" xfId="11024" xr:uid="{00000000-0005-0000-0000-0000B67F0000}"/>
    <cellStyle name="Vírgula 3 3 2 3 5 2" xfId="30846" xr:uid="{00000000-0005-0000-0000-0000B77F0000}"/>
    <cellStyle name="Vírgula 3 3 2 3 5 3" xfId="40532" xr:uid="{00000000-0005-0000-0000-0000B87F0000}"/>
    <cellStyle name="Vírgula 3 3 2 3 5 4" xfId="52003" xr:uid="{00000000-0005-0000-0000-0000B97F0000}"/>
    <cellStyle name="Vírgula 3 3 2 3 6" xfId="14239" xr:uid="{00000000-0005-0000-0000-0000BA7F0000}"/>
    <cellStyle name="Vírgula 3 3 2 3 6 2" xfId="44613" xr:uid="{00000000-0005-0000-0000-0000BB7F0000}"/>
    <cellStyle name="Vírgula 3 3 2 3 7" xfId="15416" xr:uid="{00000000-0005-0000-0000-0000BC7F0000}"/>
    <cellStyle name="Vírgula 3 3 2 3 8" xfId="21333" xr:uid="{00000000-0005-0000-0000-0000BD7F0000}"/>
    <cellStyle name="Vírgula 3 3 2 3 9" xfId="23347" xr:uid="{00000000-0005-0000-0000-0000BE7F0000}"/>
    <cellStyle name="Vírgula 3 3 2 4" xfId="936" xr:uid="{00000000-0005-0000-0000-0000BF7F0000}"/>
    <cellStyle name="Vírgula 3 3 2 4 10" xfId="36091" xr:uid="{00000000-0005-0000-0000-0000C07F0000}"/>
    <cellStyle name="Vírgula 3 3 2 4 11" xfId="46492" xr:uid="{00000000-0005-0000-0000-0000C17F0000}"/>
    <cellStyle name="Vírgula 3 3 2 4 12" xfId="54424" xr:uid="{00000000-0005-0000-0000-0000C27F0000}"/>
    <cellStyle name="Vírgula 3 3 2 4 13" xfId="3822" xr:uid="{00000000-0005-0000-0000-0000C37F0000}"/>
    <cellStyle name="Vírgula 3 3 2 4 2" xfId="1884" xr:uid="{00000000-0005-0000-0000-0000C47F0000}"/>
    <cellStyle name="Vírgula 3 3 2 4 2 10" xfId="47435" xr:uid="{00000000-0005-0000-0000-0000C57F0000}"/>
    <cellStyle name="Vírgula 3 3 2 4 2 11" xfId="55361" xr:uid="{00000000-0005-0000-0000-0000C67F0000}"/>
    <cellStyle name="Vírgula 3 3 2 4 2 12" xfId="3823" xr:uid="{00000000-0005-0000-0000-0000C77F0000}"/>
    <cellStyle name="Vírgula 3 3 2 4 2 2" xfId="8734" xr:uid="{00000000-0005-0000-0000-0000C87F0000}"/>
    <cellStyle name="Vírgula 3 3 2 4 2 2 2" xfId="17370" xr:uid="{00000000-0005-0000-0000-0000C97F0000}"/>
    <cellStyle name="Vírgula 3 3 2 4 2 2 2 2" xfId="34800" xr:uid="{00000000-0005-0000-0000-0000CA7F0000}"/>
    <cellStyle name="Vírgula 3 3 2 4 2 2 3" xfId="19656" xr:uid="{00000000-0005-0000-0000-0000CB7F0000}"/>
    <cellStyle name="Vírgula 3 3 2 4 2 2 4" xfId="29298" xr:uid="{00000000-0005-0000-0000-0000CC7F0000}"/>
    <cellStyle name="Vírgula 3 3 2 4 2 2 5" xfId="42492" xr:uid="{00000000-0005-0000-0000-0000CD7F0000}"/>
    <cellStyle name="Vírgula 3 3 2 4 2 2 6" xfId="49634" xr:uid="{00000000-0005-0000-0000-0000CE7F0000}"/>
    <cellStyle name="Vírgula 3 3 2 4 2 3" xfId="6535" xr:uid="{00000000-0005-0000-0000-0000CF7F0000}"/>
    <cellStyle name="Vírgula 3 3 2 4 2 3 2" xfId="12952" xr:uid="{00000000-0005-0000-0000-0000D07F0000}"/>
    <cellStyle name="Vírgula 3 3 2 4 2 3 3" xfId="32049" xr:uid="{00000000-0005-0000-0000-0000D17F0000}"/>
    <cellStyle name="Vírgula 3 3 2 4 2 3 4" xfId="45028" xr:uid="{00000000-0005-0000-0000-0000D27F0000}"/>
    <cellStyle name="Vírgula 3 3 2 4 2 4" xfId="15419" xr:uid="{00000000-0005-0000-0000-0000D37F0000}"/>
    <cellStyle name="Vírgula 3 3 2 4 2 5" xfId="18028" xr:uid="{00000000-0005-0000-0000-0000D47F0000}"/>
    <cellStyle name="Vírgula 3 3 2 4 2 6" xfId="21336" xr:uid="{00000000-0005-0000-0000-0000D57F0000}"/>
    <cellStyle name="Vírgula 3 3 2 4 2 7" xfId="23350" xr:uid="{00000000-0005-0000-0000-0000D67F0000}"/>
    <cellStyle name="Vírgula 3 3 2 4 2 8" xfId="26547" xr:uid="{00000000-0005-0000-0000-0000D77F0000}"/>
    <cellStyle name="Vírgula 3 3 2 4 2 9" xfId="38870" xr:uid="{00000000-0005-0000-0000-0000D87F0000}"/>
    <cellStyle name="Vírgula 3 3 2 4 3" xfId="7863" xr:uid="{00000000-0005-0000-0000-0000D97F0000}"/>
    <cellStyle name="Vírgula 3 3 2 4 3 2" xfId="12346" xr:uid="{00000000-0005-0000-0000-0000DA7F0000}"/>
    <cellStyle name="Vírgula 3 3 2 4 3 2 2" xfId="34799" xr:uid="{00000000-0005-0000-0000-0000DB7F0000}"/>
    <cellStyle name="Vírgula 3 3 2 4 3 2 3" xfId="42491" xr:uid="{00000000-0005-0000-0000-0000DC7F0000}"/>
    <cellStyle name="Vírgula 3 3 2 4 3 2 4" xfId="53200" xr:uid="{00000000-0005-0000-0000-0000DD7F0000}"/>
    <cellStyle name="Vírgula 3 3 2 4 3 3" xfId="18786" xr:uid="{00000000-0005-0000-0000-0000DE7F0000}"/>
    <cellStyle name="Vírgula 3 3 2 4 3 4" xfId="29297" xr:uid="{00000000-0005-0000-0000-0000DF7F0000}"/>
    <cellStyle name="Vírgula 3 3 2 4 3 5" xfId="38869" xr:uid="{00000000-0005-0000-0000-0000E07F0000}"/>
    <cellStyle name="Vírgula 3 3 2 4 3 6" xfId="48763" xr:uid="{00000000-0005-0000-0000-0000E17F0000}"/>
    <cellStyle name="Vírgula 3 3 2 4 4" xfId="5596" xr:uid="{00000000-0005-0000-0000-0000E27F0000}"/>
    <cellStyle name="Vírgula 3 3 2 4 4 2" xfId="10375" xr:uid="{00000000-0005-0000-0000-0000E37F0000}"/>
    <cellStyle name="Vírgula 3 3 2 4 4 3" xfId="32048" xr:uid="{00000000-0005-0000-0000-0000E47F0000}"/>
    <cellStyle name="Vírgula 3 3 2 4 4 4" xfId="40076" xr:uid="{00000000-0005-0000-0000-0000E57F0000}"/>
    <cellStyle name="Vírgula 3 3 2 4 4 5" xfId="51547" xr:uid="{00000000-0005-0000-0000-0000E67F0000}"/>
    <cellStyle name="Vírgula 3 3 2 4 5" xfId="13783" xr:uid="{00000000-0005-0000-0000-0000E77F0000}"/>
    <cellStyle name="Vírgula 3 3 2 4 5 2" xfId="44157" xr:uid="{00000000-0005-0000-0000-0000E87F0000}"/>
    <cellStyle name="Vírgula 3 3 2 4 6" xfId="15418" xr:uid="{00000000-0005-0000-0000-0000E97F0000}"/>
    <cellStyle name="Vírgula 3 3 2 4 7" xfId="21335" xr:uid="{00000000-0005-0000-0000-0000EA7F0000}"/>
    <cellStyle name="Vírgula 3 3 2 4 8" xfId="23349" xr:uid="{00000000-0005-0000-0000-0000EB7F0000}"/>
    <cellStyle name="Vírgula 3 3 2 4 9" xfId="26546" xr:uid="{00000000-0005-0000-0000-0000EC7F0000}"/>
    <cellStyle name="Vírgula 3 3 2 5" xfId="708" xr:uid="{00000000-0005-0000-0000-0000ED7F0000}"/>
    <cellStyle name="Vírgula 3 3 2 5 10" xfId="46264" xr:uid="{00000000-0005-0000-0000-0000EE7F0000}"/>
    <cellStyle name="Vírgula 3 3 2 5 11" xfId="54196" xr:uid="{00000000-0005-0000-0000-0000EF7F0000}"/>
    <cellStyle name="Vírgula 3 3 2 5 12" xfId="3824" xr:uid="{00000000-0005-0000-0000-0000F07F0000}"/>
    <cellStyle name="Vírgula 3 3 2 5 2" xfId="7635" xr:uid="{00000000-0005-0000-0000-0000F17F0000}"/>
    <cellStyle name="Vírgula 3 3 2 5 2 2" xfId="17371" xr:uid="{00000000-0005-0000-0000-0000F27F0000}"/>
    <cellStyle name="Vírgula 3 3 2 5 2 2 2" xfId="34801" xr:uid="{00000000-0005-0000-0000-0000F37F0000}"/>
    <cellStyle name="Vírgula 3 3 2 5 2 3" xfId="19428" xr:uid="{00000000-0005-0000-0000-0000F47F0000}"/>
    <cellStyle name="Vírgula 3 3 2 5 2 4" xfId="29299" xr:uid="{00000000-0005-0000-0000-0000F57F0000}"/>
    <cellStyle name="Vírgula 3 3 2 5 2 5" xfId="42493" xr:uid="{00000000-0005-0000-0000-0000F67F0000}"/>
    <cellStyle name="Vírgula 3 3 2 5 2 6" xfId="48535" xr:uid="{00000000-0005-0000-0000-0000F77F0000}"/>
    <cellStyle name="Vírgula 3 3 2 5 3" xfId="5368" xr:uid="{00000000-0005-0000-0000-0000F87F0000}"/>
    <cellStyle name="Vírgula 3 3 2 5 3 2" xfId="11944" xr:uid="{00000000-0005-0000-0000-0000F97F0000}"/>
    <cellStyle name="Vírgula 3 3 2 5 3 3" xfId="32050" xr:uid="{00000000-0005-0000-0000-0000FA7F0000}"/>
    <cellStyle name="Vírgula 3 3 2 5 3 4" xfId="43929" xr:uid="{00000000-0005-0000-0000-0000FB7F0000}"/>
    <cellStyle name="Vírgula 3 3 2 5 4" xfId="15420" xr:uid="{00000000-0005-0000-0000-0000FC7F0000}"/>
    <cellStyle name="Vírgula 3 3 2 5 5" xfId="17911" xr:uid="{00000000-0005-0000-0000-0000FD7F0000}"/>
    <cellStyle name="Vírgula 3 3 2 5 6" xfId="21337" xr:uid="{00000000-0005-0000-0000-0000FE7F0000}"/>
    <cellStyle name="Vírgula 3 3 2 5 7" xfId="23351" xr:uid="{00000000-0005-0000-0000-0000FF7F0000}"/>
    <cellStyle name="Vírgula 3 3 2 5 8" xfId="26548" xr:uid="{00000000-0005-0000-0000-000000800000}"/>
    <cellStyle name="Vírgula 3 3 2 5 9" xfId="38871" xr:uid="{00000000-0005-0000-0000-000001800000}"/>
    <cellStyle name="Vírgula 3 3 2 6" xfId="1656" xr:uid="{00000000-0005-0000-0000-000002800000}"/>
    <cellStyle name="Vírgula 3 3 2 6 2" xfId="8506" xr:uid="{00000000-0005-0000-0000-000003800000}"/>
    <cellStyle name="Vírgula 3 3 2 6 2 2" xfId="34793" xr:uid="{00000000-0005-0000-0000-000004800000}"/>
    <cellStyle name="Vírgula 3 3 2 6 2 3" xfId="29291" xr:uid="{00000000-0005-0000-0000-000005800000}"/>
    <cellStyle name="Vírgula 3 3 2 6 2 4" xfId="42485" xr:uid="{00000000-0005-0000-0000-000006800000}"/>
    <cellStyle name="Vírgula 3 3 2 6 2 5" xfId="49406" xr:uid="{00000000-0005-0000-0000-000007800000}"/>
    <cellStyle name="Vírgula 3 3 2 6 3" xfId="13028" xr:uid="{00000000-0005-0000-0000-000008800000}"/>
    <cellStyle name="Vírgula 3 3 2 6 3 2" xfId="32042" xr:uid="{00000000-0005-0000-0000-000009800000}"/>
    <cellStyle name="Vírgula 3 3 2 6 3 3" xfId="44800" xr:uid="{00000000-0005-0000-0000-00000A800000}"/>
    <cellStyle name="Vírgula 3 3 2 6 4" xfId="18558" xr:uid="{00000000-0005-0000-0000-00000B800000}"/>
    <cellStyle name="Vírgula 3 3 2 6 5" xfId="26540" xr:uid="{00000000-0005-0000-0000-00000C800000}"/>
    <cellStyle name="Vírgula 3 3 2 6 6" xfId="38863" xr:uid="{00000000-0005-0000-0000-00000D800000}"/>
    <cellStyle name="Vírgula 3 3 2 6 7" xfId="47207" xr:uid="{00000000-0005-0000-0000-00000E800000}"/>
    <cellStyle name="Vírgula 3 3 2 6 8" xfId="55133" xr:uid="{00000000-0005-0000-0000-00000F800000}"/>
    <cellStyle name="Vírgula 3 3 2 6 9" xfId="6307" xr:uid="{00000000-0005-0000-0000-000010800000}"/>
    <cellStyle name="Vírgula 3 3 2 7" xfId="7235" xr:uid="{00000000-0005-0000-0000-000011800000}"/>
    <cellStyle name="Vírgula 3 3 2 7 2" xfId="11312" xr:uid="{00000000-0005-0000-0000-000012800000}"/>
    <cellStyle name="Vírgula 3 3 2 7 2 2" xfId="33141" xr:uid="{00000000-0005-0000-0000-000013800000}"/>
    <cellStyle name="Vírgula 3 3 2 7 2 3" xfId="40833" xr:uid="{00000000-0005-0000-0000-000014800000}"/>
    <cellStyle name="Vírgula 3 3 2 7 2 4" xfId="52294" xr:uid="{00000000-0005-0000-0000-000015800000}"/>
    <cellStyle name="Vírgula 3 3 2 7 3" xfId="27639" xr:uid="{00000000-0005-0000-0000-000016800000}"/>
    <cellStyle name="Vírgula 3 3 2 7 4" xfId="36962" xr:uid="{00000000-0005-0000-0000-000017800000}"/>
    <cellStyle name="Vírgula 3 3 2 7 5" xfId="48135" xr:uid="{00000000-0005-0000-0000-000018800000}"/>
    <cellStyle name="Vírgula 3 3 2 8" xfId="4906" xr:uid="{00000000-0005-0000-0000-000019800000}"/>
    <cellStyle name="Vírgula 3 3 2 8 2" xfId="10520" xr:uid="{00000000-0005-0000-0000-00001A800000}"/>
    <cellStyle name="Vírgula 3 3 2 8 2 2" xfId="50614" xr:uid="{00000000-0005-0000-0000-00001B800000}"/>
    <cellStyle name="Vírgula 3 3 2 8 3" xfId="30390" xr:uid="{00000000-0005-0000-0000-00001C800000}"/>
    <cellStyle name="Vírgula 3 3 2 8 4" xfId="39848" xr:uid="{00000000-0005-0000-0000-00001D800000}"/>
    <cellStyle name="Vírgula 3 3 2 8 5" xfId="50452" xr:uid="{00000000-0005-0000-0000-00001E800000}"/>
    <cellStyle name="Vírgula 3 3 2 9" xfId="10052" xr:uid="{00000000-0005-0000-0000-00001F800000}"/>
    <cellStyle name="Vírgula 3 3 2 9 2" xfId="43527" xr:uid="{00000000-0005-0000-0000-000020800000}"/>
    <cellStyle name="Vírgula 3 3 2 9 3" xfId="50761" xr:uid="{00000000-0005-0000-0000-000021800000}"/>
    <cellStyle name="Vírgula 3 3 20" xfId="45661" xr:uid="{00000000-0005-0000-0000-000022800000}"/>
    <cellStyle name="Vírgula 3 3 21" xfId="53594" xr:uid="{00000000-0005-0000-0000-000023800000}"/>
    <cellStyle name="Vírgula 3 3 22" xfId="3814" xr:uid="{00000000-0005-0000-0000-000024800000}"/>
    <cellStyle name="Vírgula 3 3 3" xfId="174" xr:uid="{00000000-0005-0000-0000-000025800000}"/>
    <cellStyle name="Vírgula 3 3 3 10" xfId="15421" xr:uid="{00000000-0005-0000-0000-000026800000}"/>
    <cellStyle name="Vírgula 3 3 3 11" xfId="21338" xr:uid="{00000000-0005-0000-0000-000027800000}"/>
    <cellStyle name="Vírgula 3 3 3 12" xfId="23352" xr:uid="{00000000-0005-0000-0000-000028800000}"/>
    <cellStyle name="Vírgula 3 3 3 13" xfId="24456" xr:uid="{00000000-0005-0000-0000-000029800000}"/>
    <cellStyle name="Vírgula 3 3 3 14" xfId="36033" xr:uid="{00000000-0005-0000-0000-00002A800000}"/>
    <cellStyle name="Vírgula 3 3 3 15" xfId="45731" xr:uid="{00000000-0005-0000-0000-00002B800000}"/>
    <cellStyle name="Vírgula 3 3 3 16" xfId="53664" xr:uid="{00000000-0005-0000-0000-00002C800000}"/>
    <cellStyle name="Vírgula 3 3 3 17" xfId="3825" xr:uid="{00000000-0005-0000-0000-00002D800000}"/>
    <cellStyle name="Vírgula 3 3 3 2" xfId="455" xr:uid="{00000000-0005-0000-0000-00002E800000}"/>
    <cellStyle name="Vírgula 3 3 3 2 10" xfId="24732" xr:uid="{00000000-0005-0000-0000-00002F800000}"/>
    <cellStyle name="Vírgula 3 3 3 2 11" xfId="36297" xr:uid="{00000000-0005-0000-0000-000030800000}"/>
    <cellStyle name="Vírgula 3 3 3 2 12" xfId="46011" xr:uid="{00000000-0005-0000-0000-000031800000}"/>
    <cellStyle name="Vírgula 3 3 3 2 13" xfId="53943" xr:uid="{00000000-0005-0000-0000-000032800000}"/>
    <cellStyle name="Vírgula 3 3 3 2 14" xfId="3826" xr:uid="{00000000-0005-0000-0000-000033800000}"/>
    <cellStyle name="Vírgula 3 3 3 2 2" xfId="1119" xr:uid="{00000000-0005-0000-0000-000034800000}"/>
    <cellStyle name="Vírgula 3 3 3 2 2 10" xfId="46675" xr:uid="{00000000-0005-0000-0000-000035800000}"/>
    <cellStyle name="Vírgula 3 3 3 2 2 11" xfId="54607" xr:uid="{00000000-0005-0000-0000-000036800000}"/>
    <cellStyle name="Vírgula 3 3 3 2 2 12" xfId="3827" xr:uid="{00000000-0005-0000-0000-000037800000}"/>
    <cellStyle name="Vírgula 3 3 3 2 2 2" xfId="8034" xr:uid="{00000000-0005-0000-0000-000038800000}"/>
    <cellStyle name="Vírgula 3 3 3 2 2 2 2" xfId="17372" xr:uid="{00000000-0005-0000-0000-000039800000}"/>
    <cellStyle name="Vírgula 3 3 3 2 2 2 2 2" xfId="34804" xr:uid="{00000000-0005-0000-0000-00003A800000}"/>
    <cellStyle name="Vírgula 3 3 3 2 2 2 3" xfId="19827" xr:uid="{00000000-0005-0000-0000-00003B800000}"/>
    <cellStyle name="Vírgula 3 3 3 2 2 2 4" xfId="29302" xr:uid="{00000000-0005-0000-0000-00003C800000}"/>
    <cellStyle name="Vírgula 3 3 3 2 2 2 5" xfId="42496" xr:uid="{00000000-0005-0000-0000-00003D800000}"/>
    <cellStyle name="Vírgula 3 3 3 2 2 2 6" xfId="48934" xr:uid="{00000000-0005-0000-0000-00003E800000}"/>
    <cellStyle name="Vírgula 3 3 3 2 2 3" xfId="5779" xr:uid="{00000000-0005-0000-0000-00003F800000}"/>
    <cellStyle name="Vírgula 3 3 3 2 2 3 2" xfId="10650" xr:uid="{00000000-0005-0000-0000-000040800000}"/>
    <cellStyle name="Vírgula 3 3 3 2 2 3 3" xfId="32053" xr:uid="{00000000-0005-0000-0000-000041800000}"/>
    <cellStyle name="Vírgula 3 3 3 2 2 3 4" xfId="44328" xr:uid="{00000000-0005-0000-0000-000042800000}"/>
    <cellStyle name="Vírgula 3 3 3 2 2 4" xfId="15423" xr:uid="{00000000-0005-0000-0000-000043800000}"/>
    <cellStyle name="Vírgula 3 3 3 2 2 5" xfId="18142" xr:uid="{00000000-0005-0000-0000-000044800000}"/>
    <cellStyle name="Vírgula 3 3 3 2 2 6" xfId="21340" xr:uid="{00000000-0005-0000-0000-000045800000}"/>
    <cellStyle name="Vírgula 3 3 3 2 2 7" xfId="23354" xr:uid="{00000000-0005-0000-0000-000046800000}"/>
    <cellStyle name="Vírgula 3 3 3 2 2 8" xfId="26551" xr:uid="{00000000-0005-0000-0000-000047800000}"/>
    <cellStyle name="Vírgula 3 3 3 2 2 9" xfId="38874" xr:uid="{00000000-0005-0000-0000-000048800000}"/>
    <cellStyle name="Vírgula 3 3 3 2 3" xfId="2055" xr:uid="{00000000-0005-0000-0000-000049800000}"/>
    <cellStyle name="Vírgula 3 3 3 2 3 2" xfId="8905" xr:uid="{00000000-0005-0000-0000-00004A800000}"/>
    <cellStyle name="Vírgula 3 3 3 2 3 2 2" xfId="34803" xr:uid="{00000000-0005-0000-0000-00004B800000}"/>
    <cellStyle name="Vírgula 3 3 3 2 3 2 3" xfId="29301" xr:uid="{00000000-0005-0000-0000-00004C800000}"/>
    <cellStyle name="Vírgula 3 3 3 2 3 2 4" xfId="42495" xr:uid="{00000000-0005-0000-0000-00004D800000}"/>
    <cellStyle name="Vírgula 3 3 3 2 3 2 5" xfId="49805" xr:uid="{00000000-0005-0000-0000-00004E800000}"/>
    <cellStyle name="Vírgula 3 3 3 2 3 3" xfId="12899" xr:uid="{00000000-0005-0000-0000-00004F800000}"/>
    <cellStyle name="Vírgula 3 3 3 2 3 3 2" xfId="32052" xr:uid="{00000000-0005-0000-0000-000050800000}"/>
    <cellStyle name="Vírgula 3 3 3 2 3 3 3" xfId="45199" xr:uid="{00000000-0005-0000-0000-000051800000}"/>
    <cellStyle name="Vírgula 3 3 3 2 3 4" xfId="18957" xr:uid="{00000000-0005-0000-0000-000052800000}"/>
    <cellStyle name="Vírgula 3 3 3 2 3 5" xfId="26550" xr:uid="{00000000-0005-0000-0000-000053800000}"/>
    <cellStyle name="Vírgula 3 3 3 2 3 6" xfId="38873" xr:uid="{00000000-0005-0000-0000-000054800000}"/>
    <cellStyle name="Vírgula 3 3 3 2 3 7" xfId="47606" xr:uid="{00000000-0005-0000-0000-000055800000}"/>
    <cellStyle name="Vírgula 3 3 3 2 3 8" xfId="55532" xr:uid="{00000000-0005-0000-0000-000056800000}"/>
    <cellStyle name="Vírgula 3 3 3 2 3 9" xfId="6706" xr:uid="{00000000-0005-0000-0000-000057800000}"/>
    <cellStyle name="Vírgula 3 3 3 2 4" xfId="7407" xr:uid="{00000000-0005-0000-0000-000058800000}"/>
    <cellStyle name="Vírgula 3 3 3 2 4 2" xfId="11483" xr:uid="{00000000-0005-0000-0000-000059800000}"/>
    <cellStyle name="Vírgula 3 3 3 2 4 2 2" xfId="33312" xr:uid="{00000000-0005-0000-0000-00005A800000}"/>
    <cellStyle name="Vírgula 3 3 3 2 4 2 3" xfId="41004" xr:uid="{00000000-0005-0000-0000-00005B800000}"/>
    <cellStyle name="Vírgula 3 3 3 2 4 2 4" xfId="52465" xr:uid="{00000000-0005-0000-0000-00005C800000}"/>
    <cellStyle name="Vírgula 3 3 3 2 4 3" xfId="27810" xr:uid="{00000000-0005-0000-0000-00005D800000}"/>
    <cellStyle name="Vírgula 3 3 3 2 4 4" xfId="37133" xr:uid="{00000000-0005-0000-0000-00005E800000}"/>
    <cellStyle name="Vírgula 3 3 3 2 4 5" xfId="48307" xr:uid="{00000000-0005-0000-0000-00005F800000}"/>
    <cellStyle name="Vírgula 3 3 3 2 5" xfId="5115" xr:uid="{00000000-0005-0000-0000-000060800000}"/>
    <cellStyle name="Vírgula 3 3 3 2 5 2" xfId="30561" xr:uid="{00000000-0005-0000-0000-000061800000}"/>
    <cellStyle name="Vírgula 3 3 3 2 5 3" xfId="40247" xr:uid="{00000000-0005-0000-0000-000062800000}"/>
    <cellStyle name="Vírgula 3 3 3 2 5 4" xfId="51718" xr:uid="{00000000-0005-0000-0000-000063800000}"/>
    <cellStyle name="Vírgula 3 3 3 2 6" xfId="13954" xr:uid="{00000000-0005-0000-0000-000064800000}"/>
    <cellStyle name="Vírgula 3 3 3 2 6 2" xfId="43701" xr:uid="{00000000-0005-0000-0000-000065800000}"/>
    <cellStyle name="Vírgula 3 3 3 2 7" xfId="15422" xr:uid="{00000000-0005-0000-0000-000066800000}"/>
    <cellStyle name="Vírgula 3 3 3 2 8" xfId="21339" xr:uid="{00000000-0005-0000-0000-000067800000}"/>
    <cellStyle name="Vírgula 3 3 3 2 9" xfId="23353" xr:uid="{00000000-0005-0000-0000-000068800000}"/>
    <cellStyle name="Vírgula 3 3 3 3" xfId="1370" xr:uid="{00000000-0005-0000-0000-000069800000}"/>
    <cellStyle name="Vírgula 3 3 3 3 10" xfId="25008" xr:uid="{00000000-0005-0000-0000-00006A800000}"/>
    <cellStyle name="Vírgula 3 3 3 3 11" xfId="36573" xr:uid="{00000000-0005-0000-0000-00006B800000}"/>
    <cellStyle name="Vírgula 3 3 3 3 12" xfId="46926" xr:uid="{00000000-0005-0000-0000-00006C800000}"/>
    <cellStyle name="Vírgula 3 3 3 3 13" xfId="54858" xr:uid="{00000000-0005-0000-0000-00006D800000}"/>
    <cellStyle name="Vírgula 3 3 3 3 14" xfId="3828" xr:uid="{00000000-0005-0000-0000-00006E800000}"/>
    <cellStyle name="Vírgula 3 3 3 3 2" xfId="2283" xr:uid="{00000000-0005-0000-0000-00006F800000}"/>
    <cellStyle name="Vírgula 3 3 3 3 2 10" xfId="47834" xr:uid="{00000000-0005-0000-0000-000070800000}"/>
    <cellStyle name="Vírgula 3 3 3 3 2 11" xfId="55760" xr:uid="{00000000-0005-0000-0000-000071800000}"/>
    <cellStyle name="Vírgula 3 3 3 3 2 12" xfId="3829" xr:uid="{00000000-0005-0000-0000-000072800000}"/>
    <cellStyle name="Vírgula 3 3 3 3 2 2" xfId="9133" xr:uid="{00000000-0005-0000-0000-000073800000}"/>
    <cellStyle name="Vírgula 3 3 3 3 2 2 2" xfId="17373" xr:uid="{00000000-0005-0000-0000-000074800000}"/>
    <cellStyle name="Vírgula 3 3 3 3 2 2 2 2" xfId="34806" xr:uid="{00000000-0005-0000-0000-000075800000}"/>
    <cellStyle name="Vírgula 3 3 3 3 2 2 3" xfId="20055" xr:uid="{00000000-0005-0000-0000-000076800000}"/>
    <cellStyle name="Vírgula 3 3 3 3 2 2 4" xfId="29304" xr:uid="{00000000-0005-0000-0000-000077800000}"/>
    <cellStyle name="Vírgula 3 3 3 3 2 2 5" xfId="42498" xr:uid="{00000000-0005-0000-0000-000078800000}"/>
    <cellStyle name="Vírgula 3 3 3 3 2 2 6" xfId="50033" xr:uid="{00000000-0005-0000-0000-000079800000}"/>
    <cellStyle name="Vírgula 3 3 3 3 2 3" xfId="6934" xr:uid="{00000000-0005-0000-0000-00007A800000}"/>
    <cellStyle name="Vírgula 3 3 3 3 2 3 2" xfId="16380" xr:uid="{00000000-0005-0000-0000-00007B800000}"/>
    <cellStyle name="Vírgula 3 3 3 3 2 3 3" xfId="32055" xr:uid="{00000000-0005-0000-0000-00007C800000}"/>
    <cellStyle name="Vírgula 3 3 3 3 2 3 4" xfId="45427" xr:uid="{00000000-0005-0000-0000-00007D800000}"/>
    <cellStyle name="Vírgula 3 3 3 3 2 4" xfId="15425" xr:uid="{00000000-0005-0000-0000-00007E800000}"/>
    <cellStyle name="Vírgula 3 3 3 3 2 5" xfId="18313" xr:uid="{00000000-0005-0000-0000-00007F800000}"/>
    <cellStyle name="Vírgula 3 3 3 3 2 6" xfId="21342" xr:uid="{00000000-0005-0000-0000-000080800000}"/>
    <cellStyle name="Vírgula 3 3 3 3 2 7" xfId="23356" xr:uid="{00000000-0005-0000-0000-000081800000}"/>
    <cellStyle name="Vírgula 3 3 3 3 2 8" xfId="26553" xr:uid="{00000000-0005-0000-0000-000082800000}"/>
    <cellStyle name="Vírgula 3 3 3 3 2 9" xfId="38876" xr:uid="{00000000-0005-0000-0000-000083800000}"/>
    <cellStyle name="Vírgula 3 3 3 3 3" xfId="8262" xr:uid="{00000000-0005-0000-0000-000084800000}"/>
    <cellStyle name="Vírgula 3 3 3 3 3 2" xfId="12349" xr:uid="{00000000-0005-0000-0000-000085800000}"/>
    <cellStyle name="Vírgula 3 3 3 3 3 2 2" xfId="34805" xr:uid="{00000000-0005-0000-0000-000086800000}"/>
    <cellStyle name="Vírgula 3 3 3 3 3 2 3" xfId="29303" xr:uid="{00000000-0005-0000-0000-000087800000}"/>
    <cellStyle name="Vírgula 3 3 3 3 3 2 4" xfId="42497" xr:uid="{00000000-0005-0000-0000-000088800000}"/>
    <cellStyle name="Vírgula 3 3 3 3 3 2 5" xfId="53202" xr:uid="{00000000-0005-0000-0000-000089800000}"/>
    <cellStyle name="Vírgula 3 3 3 3 3 3" xfId="9501" xr:uid="{00000000-0005-0000-0000-00008A800000}"/>
    <cellStyle name="Vírgula 3 3 3 3 3 3 2" xfId="32054" xr:uid="{00000000-0005-0000-0000-00008B800000}"/>
    <cellStyle name="Vírgula 3 3 3 3 3 4" xfId="19185" xr:uid="{00000000-0005-0000-0000-00008C800000}"/>
    <cellStyle name="Vírgula 3 3 3 3 3 5" xfId="26552" xr:uid="{00000000-0005-0000-0000-00008D800000}"/>
    <cellStyle name="Vírgula 3 3 3 3 3 6" xfId="38875" xr:uid="{00000000-0005-0000-0000-00008E800000}"/>
    <cellStyle name="Vírgula 3 3 3 3 3 7" xfId="49162" xr:uid="{00000000-0005-0000-0000-00008F800000}"/>
    <cellStyle name="Vírgula 3 3 3 3 4" xfId="6030" xr:uid="{00000000-0005-0000-0000-000090800000}"/>
    <cellStyle name="Vírgula 3 3 3 3 4 2" xfId="11711" xr:uid="{00000000-0005-0000-0000-000091800000}"/>
    <cellStyle name="Vírgula 3 3 3 3 4 2 2" xfId="33540" xr:uid="{00000000-0005-0000-0000-000092800000}"/>
    <cellStyle name="Vírgula 3 3 3 3 4 2 3" xfId="41232" xr:uid="{00000000-0005-0000-0000-000093800000}"/>
    <cellStyle name="Vírgula 3 3 3 3 4 2 4" xfId="52693" xr:uid="{00000000-0005-0000-0000-000094800000}"/>
    <cellStyle name="Vírgula 3 3 3 3 4 3" xfId="28038" xr:uid="{00000000-0005-0000-0000-000095800000}"/>
    <cellStyle name="Vírgula 3 3 3 3 4 4" xfId="37361" xr:uid="{00000000-0005-0000-0000-000096800000}"/>
    <cellStyle name="Vírgula 3 3 3 3 4 5" xfId="50298" xr:uid="{00000000-0005-0000-0000-000097800000}"/>
    <cellStyle name="Vírgula 3 3 3 3 5" xfId="10967" xr:uid="{00000000-0005-0000-0000-000098800000}"/>
    <cellStyle name="Vírgula 3 3 3 3 5 2" xfId="30789" xr:uid="{00000000-0005-0000-0000-000099800000}"/>
    <cellStyle name="Vírgula 3 3 3 3 5 3" xfId="40475" xr:uid="{00000000-0005-0000-0000-00009A800000}"/>
    <cellStyle name="Vírgula 3 3 3 3 5 4" xfId="51946" xr:uid="{00000000-0005-0000-0000-00009B800000}"/>
    <cellStyle name="Vírgula 3 3 3 3 6" xfId="14182" xr:uid="{00000000-0005-0000-0000-00009C800000}"/>
    <cellStyle name="Vírgula 3 3 3 3 6 2" xfId="44556" xr:uid="{00000000-0005-0000-0000-00009D800000}"/>
    <cellStyle name="Vírgula 3 3 3 3 7" xfId="15424" xr:uid="{00000000-0005-0000-0000-00009E800000}"/>
    <cellStyle name="Vírgula 3 3 3 3 8" xfId="21341" xr:uid="{00000000-0005-0000-0000-00009F800000}"/>
    <cellStyle name="Vírgula 3 3 3 3 9" xfId="23355" xr:uid="{00000000-0005-0000-0000-0000A0800000}"/>
    <cellStyle name="Vírgula 3 3 3 4" xfId="879" xr:uid="{00000000-0005-0000-0000-0000A1800000}"/>
    <cellStyle name="Vírgula 3 3 3 4 10" xfId="46435" xr:uid="{00000000-0005-0000-0000-0000A2800000}"/>
    <cellStyle name="Vírgula 3 3 3 4 11" xfId="54367" xr:uid="{00000000-0005-0000-0000-0000A3800000}"/>
    <cellStyle name="Vírgula 3 3 3 4 12" xfId="3830" xr:uid="{00000000-0005-0000-0000-0000A4800000}"/>
    <cellStyle name="Vírgula 3 3 3 4 2" xfId="7806" xr:uid="{00000000-0005-0000-0000-0000A5800000}"/>
    <cellStyle name="Vírgula 3 3 3 4 2 2" xfId="10273" xr:uid="{00000000-0005-0000-0000-0000A6800000}"/>
    <cellStyle name="Vírgula 3 3 3 4 2 2 2" xfId="34807" xr:uid="{00000000-0005-0000-0000-0000A7800000}"/>
    <cellStyle name="Vírgula 3 3 3 4 2 3" xfId="12715" xr:uid="{00000000-0005-0000-0000-0000A8800000}"/>
    <cellStyle name="Vírgula 3 3 3 4 2 4" xfId="19599" xr:uid="{00000000-0005-0000-0000-0000A9800000}"/>
    <cellStyle name="Vírgula 3 3 3 4 2 5" xfId="29305" xr:uid="{00000000-0005-0000-0000-0000AA800000}"/>
    <cellStyle name="Vírgula 3 3 3 4 2 6" xfId="42499" xr:uid="{00000000-0005-0000-0000-0000AB800000}"/>
    <cellStyle name="Vírgula 3 3 3 4 2 7" xfId="48706" xr:uid="{00000000-0005-0000-0000-0000AC800000}"/>
    <cellStyle name="Vírgula 3 3 3 4 3" xfId="5539" xr:uid="{00000000-0005-0000-0000-0000AD800000}"/>
    <cellStyle name="Vírgula 3 3 3 4 3 2" xfId="10432" xr:uid="{00000000-0005-0000-0000-0000AE800000}"/>
    <cellStyle name="Vírgula 3 3 3 4 3 3" xfId="32056" xr:uid="{00000000-0005-0000-0000-0000AF800000}"/>
    <cellStyle name="Vírgula 3 3 3 4 3 4" xfId="44100" xr:uid="{00000000-0005-0000-0000-0000B0800000}"/>
    <cellStyle name="Vírgula 3 3 3 4 4" xfId="13726" xr:uid="{00000000-0005-0000-0000-0000B1800000}"/>
    <cellStyle name="Vírgula 3 3 3 4 5" xfId="15426" xr:uid="{00000000-0005-0000-0000-0000B2800000}"/>
    <cellStyle name="Vírgula 3 3 3 4 6" xfId="21343" xr:uid="{00000000-0005-0000-0000-0000B3800000}"/>
    <cellStyle name="Vírgula 3 3 3 4 7" xfId="23357" xr:uid="{00000000-0005-0000-0000-0000B4800000}"/>
    <cellStyle name="Vírgula 3 3 3 4 8" xfId="26554" xr:uid="{00000000-0005-0000-0000-0000B5800000}"/>
    <cellStyle name="Vírgula 3 3 3 4 9" xfId="38877" xr:uid="{00000000-0005-0000-0000-0000B6800000}"/>
    <cellStyle name="Vírgula 3 3 3 5" xfId="1827" xr:uid="{00000000-0005-0000-0000-0000B7800000}"/>
    <cellStyle name="Vírgula 3 3 3 5 10" xfId="47378" xr:uid="{00000000-0005-0000-0000-0000B8800000}"/>
    <cellStyle name="Vírgula 3 3 3 5 11" xfId="55304" xr:uid="{00000000-0005-0000-0000-0000B9800000}"/>
    <cellStyle name="Vírgula 3 3 3 5 12" xfId="3831" xr:uid="{00000000-0005-0000-0000-0000BA800000}"/>
    <cellStyle name="Vírgula 3 3 3 5 2" xfId="8677" xr:uid="{00000000-0005-0000-0000-0000BB800000}"/>
    <cellStyle name="Vírgula 3 3 3 5 2 2" xfId="17374" xr:uid="{00000000-0005-0000-0000-0000BC800000}"/>
    <cellStyle name="Vírgula 3 3 3 5 2 2 2" xfId="34808" xr:uid="{00000000-0005-0000-0000-0000BD800000}"/>
    <cellStyle name="Vírgula 3 3 3 5 2 3" xfId="29306" xr:uid="{00000000-0005-0000-0000-0000BE800000}"/>
    <cellStyle name="Vírgula 3 3 3 5 2 4" xfId="42500" xr:uid="{00000000-0005-0000-0000-0000BF800000}"/>
    <cellStyle name="Vírgula 3 3 3 5 2 5" xfId="49577" xr:uid="{00000000-0005-0000-0000-0000C0800000}"/>
    <cellStyle name="Vírgula 3 3 3 5 3" xfId="6478" xr:uid="{00000000-0005-0000-0000-0000C1800000}"/>
    <cellStyle name="Vírgula 3 3 3 5 3 2" xfId="32057" xr:uid="{00000000-0005-0000-0000-0000C2800000}"/>
    <cellStyle name="Vírgula 3 3 3 5 3 3" xfId="44971" xr:uid="{00000000-0005-0000-0000-0000C3800000}"/>
    <cellStyle name="Vírgula 3 3 3 5 4" xfId="15427" xr:uid="{00000000-0005-0000-0000-0000C4800000}"/>
    <cellStyle name="Vírgula 3 3 3 5 5" xfId="18729" xr:uid="{00000000-0005-0000-0000-0000C5800000}"/>
    <cellStyle name="Vírgula 3 3 3 5 6" xfId="21344" xr:uid="{00000000-0005-0000-0000-0000C6800000}"/>
    <cellStyle name="Vírgula 3 3 3 5 7" xfId="23358" xr:uid="{00000000-0005-0000-0000-0000C7800000}"/>
    <cellStyle name="Vírgula 3 3 3 5 8" xfId="26555" xr:uid="{00000000-0005-0000-0000-0000C8800000}"/>
    <cellStyle name="Vírgula 3 3 3 5 9" xfId="38878" xr:uid="{00000000-0005-0000-0000-0000C9800000}"/>
    <cellStyle name="Vírgula 3 3 3 6" xfId="7178" xr:uid="{00000000-0005-0000-0000-0000CA800000}"/>
    <cellStyle name="Vírgula 3 3 3 6 2" xfId="12347" xr:uid="{00000000-0005-0000-0000-0000CB800000}"/>
    <cellStyle name="Vírgula 3 3 3 6 2 2" xfId="34802" xr:uid="{00000000-0005-0000-0000-0000CC800000}"/>
    <cellStyle name="Vírgula 3 3 3 6 2 3" xfId="29300" xr:uid="{00000000-0005-0000-0000-0000CD800000}"/>
    <cellStyle name="Vírgula 3 3 3 6 2 4" xfId="42494" xr:uid="{00000000-0005-0000-0000-0000CE800000}"/>
    <cellStyle name="Vírgula 3 3 3 6 2 5" xfId="53201" xr:uid="{00000000-0005-0000-0000-0000CF800000}"/>
    <cellStyle name="Vírgula 3 3 3 6 3" xfId="12932" xr:uid="{00000000-0005-0000-0000-0000D0800000}"/>
    <cellStyle name="Vírgula 3 3 3 6 3 2" xfId="32051" xr:uid="{00000000-0005-0000-0000-0000D1800000}"/>
    <cellStyle name="Vírgula 3 3 3 6 4" xfId="26549" xr:uid="{00000000-0005-0000-0000-0000D2800000}"/>
    <cellStyle name="Vírgula 3 3 3 6 5" xfId="38872" xr:uid="{00000000-0005-0000-0000-0000D3800000}"/>
    <cellStyle name="Vírgula 3 3 3 6 6" xfId="48078" xr:uid="{00000000-0005-0000-0000-0000D4800000}"/>
    <cellStyle name="Vírgula 3 3 3 7" xfId="4837" xr:uid="{00000000-0005-0000-0000-0000D5800000}"/>
    <cellStyle name="Vírgula 3 3 3 7 2" xfId="11255" xr:uid="{00000000-0005-0000-0000-0000D6800000}"/>
    <cellStyle name="Vírgula 3 3 3 7 2 2" xfId="33084" xr:uid="{00000000-0005-0000-0000-0000D7800000}"/>
    <cellStyle name="Vírgula 3 3 3 7 2 3" xfId="40776" xr:uid="{00000000-0005-0000-0000-0000D8800000}"/>
    <cellStyle name="Vírgula 3 3 3 7 2 4" xfId="52237" xr:uid="{00000000-0005-0000-0000-0000D9800000}"/>
    <cellStyle name="Vírgula 3 3 3 7 3" xfId="27582" xr:uid="{00000000-0005-0000-0000-0000DA800000}"/>
    <cellStyle name="Vírgula 3 3 3 7 4" xfId="36905" xr:uid="{00000000-0005-0000-0000-0000DB800000}"/>
    <cellStyle name="Vírgula 3 3 3 7 5" xfId="50395" xr:uid="{00000000-0005-0000-0000-0000DC800000}"/>
    <cellStyle name="Vírgula 3 3 3 8" xfId="10511" xr:uid="{00000000-0005-0000-0000-0000DD800000}"/>
    <cellStyle name="Vírgula 3 3 3 8 2" xfId="30333" xr:uid="{00000000-0005-0000-0000-0000DE800000}"/>
    <cellStyle name="Vírgula 3 3 3 8 3" xfId="40019" xr:uid="{00000000-0005-0000-0000-0000DF800000}"/>
    <cellStyle name="Vírgula 3 3 3 8 4" xfId="50514" xr:uid="{00000000-0005-0000-0000-0000E0800000}"/>
    <cellStyle name="Vírgula 3 3 3 9" xfId="13441" xr:uid="{00000000-0005-0000-0000-0000E1800000}"/>
    <cellStyle name="Vírgula 3 3 3 9 2" xfId="43470" xr:uid="{00000000-0005-0000-0000-0000E2800000}"/>
    <cellStyle name="Vírgula 3 3 4" xfId="312" xr:uid="{00000000-0005-0000-0000-0000E3800000}"/>
    <cellStyle name="Vírgula 3 3 4 10" xfId="15428" xr:uid="{00000000-0005-0000-0000-0000E4800000}"/>
    <cellStyle name="Vírgula 3 3 4 11" xfId="21345" xr:uid="{00000000-0005-0000-0000-0000E5800000}"/>
    <cellStyle name="Vírgula 3 3 4 12" xfId="23359" xr:uid="{00000000-0005-0000-0000-0000E6800000}"/>
    <cellStyle name="Vírgula 3 3 4 13" xfId="24594" xr:uid="{00000000-0005-0000-0000-0000E7800000}"/>
    <cellStyle name="Vírgula 3 3 4 14" xfId="36159" xr:uid="{00000000-0005-0000-0000-0000E8800000}"/>
    <cellStyle name="Vírgula 3 3 4 15" xfId="45869" xr:uid="{00000000-0005-0000-0000-0000E9800000}"/>
    <cellStyle name="Vírgula 3 3 4 16" xfId="53802" xr:uid="{00000000-0005-0000-0000-0000EA800000}"/>
    <cellStyle name="Vírgula 3 3 4 17" xfId="3832" xr:uid="{00000000-0005-0000-0000-0000EB800000}"/>
    <cellStyle name="Vírgula 3 3 4 2" xfId="593" xr:uid="{00000000-0005-0000-0000-0000EC800000}"/>
    <cellStyle name="Vírgula 3 3 4 2 10" xfId="24870" xr:uid="{00000000-0005-0000-0000-0000ED800000}"/>
    <cellStyle name="Vírgula 3 3 4 2 11" xfId="36435" xr:uid="{00000000-0005-0000-0000-0000EE800000}"/>
    <cellStyle name="Vírgula 3 3 4 2 12" xfId="46149" xr:uid="{00000000-0005-0000-0000-0000EF800000}"/>
    <cellStyle name="Vírgula 3 3 4 2 13" xfId="54081" xr:uid="{00000000-0005-0000-0000-0000F0800000}"/>
    <cellStyle name="Vírgula 3 3 4 2 14" xfId="3833" xr:uid="{00000000-0005-0000-0000-0000F1800000}"/>
    <cellStyle name="Vírgula 3 3 4 2 2" xfId="1233" xr:uid="{00000000-0005-0000-0000-0000F2800000}"/>
    <cellStyle name="Vírgula 3 3 4 2 2 10" xfId="46789" xr:uid="{00000000-0005-0000-0000-0000F3800000}"/>
    <cellStyle name="Vírgula 3 3 4 2 2 11" xfId="54721" xr:uid="{00000000-0005-0000-0000-0000F4800000}"/>
    <cellStyle name="Vírgula 3 3 4 2 2 12" xfId="3834" xr:uid="{00000000-0005-0000-0000-0000F5800000}"/>
    <cellStyle name="Vírgula 3 3 4 2 2 2" xfId="8148" xr:uid="{00000000-0005-0000-0000-0000F6800000}"/>
    <cellStyle name="Vírgula 3 3 4 2 2 2 2" xfId="17375" xr:uid="{00000000-0005-0000-0000-0000F7800000}"/>
    <cellStyle name="Vírgula 3 3 4 2 2 2 2 2" xfId="34811" xr:uid="{00000000-0005-0000-0000-0000F8800000}"/>
    <cellStyle name="Vírgula 3 3 4 2 2 2 3" xfId="19941" xr:uid="{00000000-0005-0000-0000-0000F9800000}"/>
    <cellStyle name="Vírgula 3 3 4 2 2 2 4" xfId="29309" xr:uid="{00000000-0005-0000-0000-0000FA800000}"/>
    <cellStyle name="Vírgula 3 3 4 2 2 2 5" xfId="42503" xr:uid="{00000000-0005-0000-0000-0000FB800000}"/>
    <cellStyle name="Vírgula 3 3 4 2 2 2 6" xfId="49048" xr:uid="{00000000-0005-0000-0000-0000FC800000}"/>
    <cellStyle name="Vírgula 3 3 4 2 2 3" xfId="5893" xr:uid="{00000000-0005-0000-0000-0000FD800000}"/>
    <cellStyle name="Vírgula 3 3 4 2 2 3 2" xfId="10315" xr:uid="{00000000-0005-0000-0000-0000FE800000}"/>
    <cellStyle name="Vírgula 3 3 4 2 2 3 3" xfId="32060" xr:uid="{00000000-0005-0000-0000-0000FF800000}"/>
    <cellStyle name="Vírgula 3 3 4 2 2 3 4" xfId="44442" xr:uid="{00000000-0005-0000-0000-000000810000}"/>
    <cellStyle name="Vírgula 3 3 4 2 2 4" xfId="15430" xr:uid="{00000000-0005-0000-0000-000001810000}"/>
    <cellStyle name="Vírgula 3 3 4 2 2 5" xfId="18199" xr:uid="{00000000-0005-0000-0000-000002810000}"/>
    <cellStyle name="Vírgula 3 3 4 2 2 6" xfId="21347" xr:uid="{00000000-0005-0000-0000-000003810000}"/>
    <cellStyle name="Vírgula 3 3 4 2 2 7" xfId="23361" xr:uid="{00000000-0005-0000-0000-000004810000}"/>
    <cellStyle name="Vírgula 3 3 4 2 2 8" xfId="26558" xr:uid="{00000000-0005-0000-0000-000005810000}"/>
    <cellStyle name="Vírgula 3 3 4 2 2 9" xfId="38881" xr:uid="{00000000-0005-0000-0000-000006810000}"/>
    <cellStyle name="Vírgula 3 3 4 2 3" xfId="2169" xr:uid="{00000000-0005-0000-0000-000007810000}"/>
    <cellStyle name="Vírgula 3 3 4 2 3 2" xfId="9019" xr:uid="{00000000-0005-0000-0000-000008810000}"/>
    <cellStyle name="Vírgula 3 3 4 2 3 2 2" xfId="34810" xr:uid="{00000000-0005-0000-0000-000009810000}"/>
    <cellStyle name="Vírgula 3 3 4 2 3 2 3" xfId="29308" xr:uid="{00000000-0005-0000-0000-00000A810000}"/>
    <cellStyle name="Vírgula 3 3 4 2 3 2 4" xfId="42502" xr:uid="{00000000-0005-0000-0000-00000B810000}"/>
    <cellStyle name="Vírgula 3 3 4 2 3 2 5" xfId="49919" xr:uid="{00000000-0005-0000-0000-00000C810000}"/>
    <cellStyle name="Vírgula 3 3 4 2 3 3" xfId="16421" xr:uid="{00000000-0005-0000-0000-00000D810000}"/>
    <cellStyle name="Vírgula 3 3 4 2 3 3 2" xfId="32059" xr:uid="{00000000-0005-0000-0000-00000E810000}"/>
    <cellStyle name="Vírgula 3 3 4 2 3 3 3" xfId="45313" xr:uid="{00000000-0005-0000-0000-00000F810000}"/>
    <cellStyle name="Vírgula 3 3 4 2 3 4" xfId="19071" xr:uid="{00000000-0005-0000-0000-000010810000}"/>
    <cellStyle name="Vírgula 3 3 4 2 3 5" xfId="26557" xr:uid="{00000000-0005-0000-0000-000011810000}"/>
    <cellStyle name="Vírgula 3 3 4 2 3 6" xfId="38880" xr:uid="{00000000-0005-0000-0000-000012810000}"/>
    <cellStyle name="Vírgula 3 3 4 2 3 7" xfId="47720" xr:uid="{00000000-0005-0000-0000-000013810000}"/>
    <cellStyle name="Vírgula 3 3 4 2 3 8" xfId="55646" xr:uid="{00000000-0005-0000-0000-000014810000}"/>
    <cellStyle name="Vírgula 3 3 4 2 3 9" xfId="6820" xr:uid="{00000000-0005-0000-0000-000015810000}"/>
    <cellStyle name="Vírgula 3 3 4 2 4" xfId="7521" xr:uid="{00000000-0005-0000-0000-000016810000}"/>
    <cellStyle name="Vírgula 3 3 4 2 4 2" xfId="11597" xr:uid="{00000000-0005-0000-0000-000017810000}"/>
    <cellStyle name="Vírgula 3 3 4 2 4 2 2" xfId="33426" xr:uid="{00000000-0005-0000-0000-000018810000}"/>
    <cellStyle name="Vírgula 3 3 4 2 4 2 3" xfId="41118" xr:uid="{00000000-0005-0000-0000-000019810000}"/>
    <cellStyle name="Vírgula 3 3 4 2 4 2 4" xfId="52579" xr:uid="{00000000-0005-0000-0000-00001A810000}"/>
    <cellStyle name="Vírgula 3 3 4 2 4 3" xfId="27924" xr:uid="{00000000-0005-0000-0000-00001B810000}"/>
    <cellStyle name="Vírgula 3 3 4 2 4 4" xfId="37247" xr:uid="{00000000-0005-0000-0000-00001C810000}"/>
    <cellStyle name="Vírgula 3 3 4 2 4 5" xfId="48421" xr:uid="{00000000-0005-0000-0000-00001D810000}"/>
    <cellStyle name="Vírgula 3 3 4 2 5" xfId="5253" xr:uid="{00000000-0005-0000-0000-00001E810000}"/>
    <cellStyle name="Vírgula 3 3 4 2 5 2" xfId="30675" xr:uid="{00000000-0005-0000-0000-00001F810000}"/>
    <cellStyle name="Vírgula 3 3 4 2 5 3" xfId="40361" xr:uid="{00000000-0005-0000-0000-000020810000}"/>
    <cellStyle name="Vírgula 3 3 4 2 5 4" xfId="51832" xr:uid="{00000000-0005-0000-0000-000021810000}"/>
    <cellStyle name="Vírgula 3 3 4 2 6" xfId="14068" xr:uid="{00000000-0005-0000-0000-000022810000}"/>
    <cellStyle name="Vírgula 3 3 4 2 6 2" xfId="43815" xr:uid="{00000000-0005-0000-0000-000023810000}"/>
    <cellStyle name="Vírgula 3 3 4 2 7" xfId="15429" xr:uid="{00000000-0005-0000-0000-000024810000}"/>
    <cellStyle name="Vírgula 3 3 4 2 8" xfId="21346" xr:uid="{00000000-0005-0000-0000-000025810000}"/>
    <cellStyle name="Vírgula 3 3 4 2 9" xfId="23360" xr:uid="{00000000-0005-0000-0000-000026810000}"/>
    <cellStyle name="Vírgula 3 3 4 3" xfId="1508" xr:uid="{00000000-0005-0000-0000-000027810000}"/>
    <cellStyle name="Vírgula 3 3 4 3 10" xfId="25146" xr:uid="{00000000-0005-0000-0000-000028810000}"/>
    <cellStyle name="Vírgula 3 3 4 3 11" xfId="36711" xr:uid="{00000000-0005-0000-0000-000029810000}"/>
    <cellStyle name="Vírgula 3 3 4 3 12" xfId="47064" xr:uid="{00000000-0005-0000-0000-00002A810000}"/>
    <cellStyle name="Vírgula 3 3 4 3 13" xfId="54996" xr:uid="{00000000-0005-0000-0000-00002B810000}"/>
    <cellStyle name="Vírgula 3 3 4 3 14" xfId="3835" xr:uid="{00000000-0005-0000-0000-00002C810000}"/>
    <cellStyle name="Vírgula 3 3 4 3 2" xfId="2397" xr:uid="{00000000-0005-0000-0000-00002D810000}"/>
    <cellStyle name="Vírgula 3 3 4 3 2 10" xfId="47948" xr:uid="{00000000-0005-0000-0000-00002E810000}"/>
    <cellStyle name="Vírgula 3 3 4 3 2 11" xfId="55874" xr:uid="{00000000-0005-0000-0000-00002F810000}"/>
    <cellStyle name="Vírgula 3 3 4 3 2 12" xfId="3836" xr:uid="{00000000-0005-0000-0000-000030810000}"/>
    <cellStyle name="Vírgula 3 3 4 3 2 2" xfId="9247" xr:uid="{00000000-0005-0000-0000-000031810000}"/>
    <cellStyle name="Vírgula 3 3 4 3 2 2 2" xfId="17376" xr:uid="{00000000-0005-0000-0000-000032810000}"/>
    <cellStyle name="Vírgula 3 3 4 3 2 2 2 2" xfId="34813" xr:uid="{00000000-0005-0000-0000-000033810000}"/>
    <cellStyle name="Vírgula 3 3 4 3 2 2 3" xfId="20169" xr:uid="{00000000-0005-0000-0000-000034810000}"/>
    <cellStyle name="Vírgula 3 3 4 3 2 2 4" xfId="29311" xr:uid="{00000000-0005-0000-0000-000035810000}"/>
    <cellStyle name="Vírgula 3 3 4 3 2 2 5" xfId="42505" xr:uid="{00000000-0005-0000-0000-000036810000}"/>
    <cellStyle name="Vírgula 3 3 4 3 2 2 6" xfId="50147" xr:uid="{00000000-0005-0000-0000-000037810000}"/>
    <cellStyle name="Vírgula 3 3 4 3 2 3" xfId="7048" xr:uid="{00000000-0005-0000-0000-000038810000}"/>
    <cellStyle name="Vírgula 3 3 4 3 2 3 2" xfId="16563" xr:uid="{00000000-0005-0000-0000-000039810000}"/>
    <cellStyle name="Vírgula 3 3 4 3 2 3 3" xfId="32062" xr:uid="{00000000-0005-0000-0000-00003A810000}"/>
    <cellStyle name="Vírgula 3 3 4 3 2 3 4" xfId="45541" xr:uid="{00000000-0005-0000-0000-00003B810000}"/>
    <cellStyle name="Vírgula 3 3 4 3 2 4" xfId="15432" xr:uid="{00000000-0005-0000-0000-00003C810000}"/>
    <cellStyle name="Vírgula 3 3 4 3 2 5" xfId="18427" xr:uid="{00000000-0005-0000-0000-00003D810000}"/>
    <cellStyle name="Vírgula 3 3 4 3 2 6" xfId="21349" xr:uid="{00000000-0005-0000-0000-00003E810000}"/>
    <cellStyle name="Vírgula 3 3 4 3 2 7" xfId="23363" xr:uid="{00000000-0005-0000-0000-00003F810000}"/>
    <cellStyle name="Vírgula 3 3 4 3 2 8" xfId="26560" xr:uid="{00000000-0005-0000-0000-000040810000}"/>
    <cellStyle name="Vírgula 3 3 4 3 2 9" xfId="38883" xr:uid="{00000000-0005-0000-0000-000041810000}"/>
    <cellStyle name="Vírgula 3 3 4 3 3" xfId="8376" xr:uid="{00000000-0005-0000-0000-000042810000}"/>
    <cellStyle name="Vírgula 3 3 4 3 3 2" xfId="12351" xr:uid="{00000000-0005-0000-0000-000043810000}"/>
    <cellStyle name="Vírgula 3 3 4 3 3 2 2" xfId="34812" xr:uid="{00000000-0005-0000-0000-000044810000}"/>
    <cellStyle name="Vírgula 3 3 4 3 3 2 3" xfId="29310" xr:uid="{00000000-0005-0000-0000-000045810000}"/>
    <cellStyle name="Vírgula 3 3 4 3 3 2 4" xfId="42504" xr:uid="{00000000-0005-0000-0000-000046810000}"/>
    <cellStyle name="Vírgula 3 3 4 3 3 2 5" xfId="53204" xr:uid="{00000000-0005-0000-0000-000047810000}"/>
    <cellStyle name="Vírgula 3 3 4 3 3 3" xfId="11091" xr:uid="{00000000-0005-0000-0000-000048810000}"/>
    <cellStyle name="Vírgula 3 3 4 3 3 3 2" xfId="32061" xr:uid="{00000000-0005-0000-0000-000049810000}"/>
    <cellStyle name="Vírgula 3 3 4 3 3 4" xfId="19299" xr:uid="{00000000-0005-0000-0000-00004A810000}"/>
    <cellStyle name="Vírgula 3 3 4 3 3 5" xfId="26559" xr:uid="{00000000-0005-0000-0000-00004B810000}"/>
    <cellStyle name="Vírgula 3 3 4 3 3 6" xfId="38882" xr:uid="{00000000-0005-0000-0000-00004C810000}"/>
    <cellStyle name="Vírgula 3 3 4 3 3 7" xfId="49276" xr:uid="{00000000-0005-0000-0000-00004D810000}"/>
    <cellStyle name="Vírgula 3 3 4 3 4" xfId="6168" xr:uid="{00000000-0005-0000-0000-00004E810000}"/>
    <cellStyle name="Vírgula 3 3 4 3 4 2" xfId="11825" xr:uid="{00000000-0005-0000-0000-00004F810000}"/>
    <cellStyle name="Vírgula 3 3 4 3 4 2 2" xfId="33654" xr:uid="{00000000-0005-0000-0000-000050810000}"/>
    <cellStyle name="Vírgula 3 3 4 3 4 2 3" xfId="41346" xr:uid="{00000000-0005-0000-0000-000051810000}"/>
    <cellStyle name="Vírgula 3 3 4 3 4 2 4" xfId="52807" xr:uid="{00000000-0005-0000-0000-000052810000}"/>
    <cellStyle name="Vírgula 3 3 4 3 4 3" xfId="28152" xr:uid="{00000000-0005-0000-0000-000053810000}"/>
    <cellStyle name="Vírgula 3 3 4 3 4 4" xfId="37475" xr:uid="{00000000-0005-0000-0000-000054810000}"/>
    <cellStyle name="Vírgula 3 3 4 3 4 5" xfId="50307" xr:uid="{00000000-0005-0000-0000-000055810000}"/>
    <cellStyle name="Vírgula 3 3 4 3 5" xfId="11081" xr:uid="{00000000-0005-0000-0000-000056810000}"/>
    <cellStyle name="Vírgula 3 3 4 3 5 2" xfId="30903" xr:uid="{00000000-0005-0000-0000-000057810000}"/>
    <cellStyle name="Vírgula 3 3 4 3 5 3" xfId="40589" xr:uid="{00000000-0005-0000-0000-000058810000}"/>
    <cellStyle name="Vírgula 3 3 4 3 5 4" xfId="52060" xr:uid="{00000000-0005-0000-0000-000059810000}"/>
    <cellStyle name="Vírgula 3 3 4 3 6" xfId="14296" xr:uid="{00000000-0005-0000-0000-00005A810000}"/>
    <cellStyle name="Vírgula 3 3 4 3 6 2" xfId="44670" xr:uid="{00000000-0005-0000-0000-00005B810000}"/>
    <cellStyle name="Vírgula 3 3 4 3 7" xfId="15431" xr:uid="{00000000-0005-0000-0000-00005C810000}"/>
    <cellStyle name="Vírgula 3 3 4 3 8" xfId="21348" xr:uid="{00000000-0005-0000-0000-00005D810000}"/>
    <cellStyle name="Vírgula 3 3 4 3 9" xfId="23362" xr:uid="{00000000-0005-0000-0000-00005E810000}"/>
    <cellStyle name="Vírgula 3 3 4 4" xfId="993" xr:uid="{00000000-0005-0000-0000-00005F810000}"/>
    <cellStyle name="Vírgula 3 3 4 4 10" xfId="46549" xr:uid="{00000000-0005-0000-0000-000060810000}"/>
    <cellStyle name="Vírgula 3 3 4 4 11" xfId="54481" xr:uid="{00000000-0005-0000-0000-000061810000}"/>
    <cellStyle name="Vírgula 3 3 4 4 12" xfId="3837" xr:uid="{00000000-0005-0000-0000-000062810000}"/>
    <cellStyle name="Vírgula 3 3 4 4 2" xfId="7920" xr:uid="{00000000-0005-0000-0000-000063810000}"/>
    <cellStyle name="Vírgula 3 3 4 4 2 2" xfId="10137" xr:uid="{00000000-0005-0000-0000-000064810000}"/>
    <cellStyle name="Vírgula 3 3 4 4 2 2 2" xfId="34814" xr:uid="{00000000-0005-0000-0000-000065810000}"/>
    <cellStyle name="Vírgula 3 3 4 4 2 3" xfId="9341" xr:uid="{00000000-0005-0000-0000-000066810000}"/>
    <cellStyle name="Vírgula 3 3 4 4 2 4" xfId="19713" xr:uid="{00000000-0005-0000-0000-000067810000}"/>
    <cellStyle name="Vírgula 3 3 4 4 2 5" xfId="29312" xr:uid="{00000000-0005-0000-0000-000068810000}"/>
    <cellStyle name="Vírgula 3 3 4 4 2 6" xfId="42506" xr:uid="{00000000-0005-0000-0000-000069810000}"/>
    <cellStyle name="Vírgula 3 3 4 4 2 7" xfId="48820" xr:uid="{00000000-0005-0000-0000-00006A810000}"/>
    <cellStyle name="Vírgula 3 3 4 4 3" xfId="5653" xr:uid="{00000000-0005-0000-0000-00006B810000}"/>
    <cellStyle name="Vírgula 3 3 4 4 3 2" xfId="10150" xr:uid="{00000000-0005-0000-0000-00006C810000}"/>
    <cellStyle name="Vírgula 3 3 4 4 3 3" xfId="32063" xr:uid="{00000000-0005-0000-0000-00006D810000}"/>
    <cellStyle name="Vírgula 3 3 4 4 3 4" xfId="44214" xr:uid="{00000000-0005-0000-0000-00006E810000}"/>
    <cellStyle name="Vírgula 3 3 4 4 4" xfId="13840" xr:uid="{00000000-0005-0000-0000-00006F810000}"/>
    <cellStyle name="Vírgula 3 3 4 4 5" xfId="15433" xr:uid="{00000000-0005-0000-0000-000070810000}"/>
    <cellStyle name="Vírgula 3 3 4 4 6" xfId="21350" xr:uid="{00000000-0005-0000-0000-000071810000}"/>
    <cellStyle name="Vírgula 3 3 4 4 7" xfId="23364" xr:uid="{00000000-0005-0000-0000-000072810000}"/>
    <cellStyle name="Vírgula 3 3 4 4 8" xfId="26561" xr:uid="{00000000-0005-0000-0000-000073810000}"/>
    <cellStyle name="Vírgula 3 3 4 4 9" xfId="38884" xr:uid="{00000000-0005-0000-0000-000074810000}"/>
    <cellStyle name="Vírgula 3 3 4 5" xfId="1941" xr:uid="{00000000-0005-0000-0000-000075810000}"/>
    <cellStyle name="Vírgula 3 3 4 5 10" xfId="47492" xr:uid="{00000000-0005-0000-0000-000076810000}"/>
    <cellStyle name="Vírgula 3 3 4 5 11" xfId="55418" xr:uid="{00000000-0005-0000-0000-000077810000}"/>
    <cellStyle name="Vírgula 3 3 4 5 12" xfId="3838" xr:uid="{00000000-0005-0000-0000-000078810000}"/>
    <cellStyle name="Vírgula 3 3 4 5 2" xfId="8791" xr:uid="{00000000-0005-0000-0000-000079810000}"/>
    <cellStyle name="Vírgula 3 3 4 5 2 2" xfId="17377" xr:uid="{00000000-0005-0000-0000-00007A810000}"/>
    <cellStyle name="Vírgula 3 3 4 5 2 2 2" xfId="34815" xr:uid="{00000000-0005-0000-0000-00007B810000}"/>
    <cellStyle name="Vírgula 3 3 4 5 2 3" xfId="29313" xr:uid="{00000000-0005-0000-0000-00007C810000}"/>
    <cellStyle name="Vírgula 3 3 4 5 2 4" xfId="42507" xr:uid="{00000000-0005-0000-0000-00007D810000}"/>
    <cellStyle name="Vírgula 3 3 4 5 2 5" xfId="49691" xr:uid="{00000000-0005-0000-0000-00007E810000}"/>
    <cellStyle name="Vírgula 3 3 4 5 3" xfId="6592" xr:uid="{00000000-0005-0000-0000-00007F810000}"/>
    <cellStyle name="Vírgula 3 3 4 5 3 2" xfId="32064" xr:uid="{00000000-0005-0000-0000-000080810000}"/>
    <cellStyle name="Vírgula 3 3 4 5 3 3" xfId="45085" xr:uid="{00000000-0005-0000-0000-000081810000}"/>
    <cellStyle name="Vírgula 3 3 4 5 4" xfId="15434" xr:uid="{00000000-0005-0000-0000-000082810000}"/>
    <cellStyle name="Vírgula 3 3 4 5 5" xfId="18843" xr:uid="{00000000-0005-0000-0000-000083810000}"/>
    <cellStyle name="Vírgula 3 3 4 5 6" xfId="21351" xr:uid="{00000000-0005-0000-0000-000084810000}"/>
    <cellStyle name="Vírgula 3 3 4 5 7" xfId="23365" xr:uid="{00000000-0005-0000-0000-000085810000}"/>
    <cellStyle name="Vírgula 3 3 4 5 8" xfId="26562" xr:uid="{00000000-0005-0000-0000-000086810000}"/>
    <cellStyle name="Vírgula 3 3 4 5 9" xfId="38885" xr:uid="{00000000-0005-0000-0000-000087810000}"/>
    <cellStyle name="Vírgula 3 3 4 6" xfId="7292" xr:uid="{00000000-0005-0000-0000-000088810000}"/>
    <cellStyle name="Vírgula 3 3 4 6 2" xfId="12350" xr:uid="{00000000-0005-0000-0000-000089810000}"/>
    <cellStyle name="Vírgula 3 3 4 6 2 2" xfId="34809" xr:uid="{00000000-0005-0000-0000-00008A810000}"/>
    <cellStyle name="Vírgula 3 3 4 6 2 3" xfId="29307" xr:uid="{00000000-0005-0000-0000-00008B810000}"/>
    <cellStyle name="Vírgula 3 3 4 6 2 4" xfId="42501" xr:uid="{00000000-0005-0000-0000-00008C810000}"/>
    <cellStyle name="Vírgula 3 3 4 6 2 5" xfId="53203" xr:uid="{00000000-0005-0000-0000-00008D810000}"/>
    <cellStyle name="Vírgula 3 3 4 6 3" xfId="16381" xr:uid="{00000000-0005-0000-0000-00008E810000}"/>
    <cellStyle name="Vírgula 3 3 4 6 3 2" xfId="32058" xr:uid="{00000000-0005-0000-0000-00008F810000}"/>
    <cellStyle name="Vírgula 3 3 4 6 4" xfId="26556" xr:uid="{00000000-0005-0000-0000-000090810000}"/>
    <cellStyle name="Vírgula 3 3 4 6 5" xfId="38879" xr:uid="{00000000-0005-0000-0000-000091810000}"/>
    <cellStyle name="Vírgula 3 3 4 6 6" xfId="48192" xr:uid="{00000000-0005-0000-0000-000092810000}"/>
    <cellStyle name="Vírgula 3 3 4 7" xfId="4975" xr:uid="{00000000-0005-0000-0000-000093810000}"/>
    <cellStyle name="Vírgula 3 3 4 7 2" xfId="11369" xr:uid="{00000000-0005-0000-0000-000094810000}"/>
    <cellStyle name="Vírgula 3 3 4 7 2 2" xfId="33198" xr:uid="{00000000-0005-0000-0000-000095810000}"/>
    <cellStyle name="Vírgula 3 3 4 7 2 3" xfId="40890" xr:uid="{00000000-0005-0000-0000-000096810000}"/>
    <cellStyle name="Vírgula 3 3 4 7 2 4" xfId="52351" xr:uid="{00000000-0005-0000-0000-000097810000}"/>
    <cellStyle name="Vírgula 3 3 4 7 3" xfId="27696" xr:uid="{00000000-0005-0000-0000-000098810000}"/>
    <cellStyle name="Vírgula 3 3 4 7 4" xfId="37019" xr:uid="{00000000-0005-0000-0000-000099810000}"/>
    <cellStyle name="Vírgula 3 3 4 7 5" xfId="50525" xr:uid="{00000000-0005-0000-0000-00009A810000}"/>
    <cellStyle name="Vírgula 3 3 4 8" xfId="10722" xr:uid="{00000000-0005-0000-0000-00009B810000}"/>
    <cellStyle name="Vírgula 3 3 4 8 2" xfId="30447" xr:uid="{00000000-0005-0000-0000-00009C810000}"/>
    <cellStyle name="Vírgula 3 3 4 8 3" xfId="40133" xr:uid="{00000000-0005-0000-0000-00009D810000}"/>
    <cellStyle name="Vírgula 3 3 4 8 4" xfId="51604" xr:uid="{00000000-0005-0000-0000-00009E810000}"/>
    <cellStyle name="Vírgula 3 3 4 9" xfId="13555" xr:uid="{00000000-0005-0000-0000-00009F810000}"/>
    <cellStyle name="Vírgula 3 3 4 9 2" xfId="43584" xr:uid="{00000000-0005-0000-0000-0000A0810000}"/>
    <cellStyle name="Vírgula 3 3 5" xfId="386" xr:uid="{00000000-0005-0000-0000-0000A1810000}"/>
    <cellStyle name="Vírgula 3 3 5 10" xfId="23366" xr:uid="{00000000-0005-0000-0000-0000A2810000}"/>
    <cellStyle name="Vírgula 3 3 5 11" xfId="24387" xr:uid="{00000000-0005-0000-0000-0000A3810000}"/>
    <cellStyle name="Vírgula 3 3 5 12" xfId="35964" xr:uid="{00000000-0005-0000-0000-0000A4810000}"/>
    <cellStyle name="Vírgula 3 3 5 13" xfId="45942" xr:uid="{00000000-0005-0000-0000-0000A5810000}"/>
    <cellStyle name="Vírgula 3 3 5 14" xfId="53874" xr:uid="{00000000-0005-0000-0000-0000A6810000}"/>
    <cellStyle name="Vírgula 3 3 5 15" xfId="3839" xr:uid="{00000000-0005-0000-0000-0000A7810000}"/>
    <cellStyle name="Vírgula 3 3 5 2" xfId="822" xr:uid="{00000000-0005-0000-0000-0000A8810000}"/>
    <cellStyle name="Vírgula 3 3 5 2 10" xfId="46378" xr:uid="{00000000-0005-0000-0000-0000A9810000}"/>
    <cellStyle name="Vírgula 3 3 5 2 11" xfId="54310" xr:uid="{00000000-0005-0000-0000-0000AA810000}"/>
    <cellStyle name="Vírgula 3 3 5 2 12" xfId="3840" xr:uid="{00000000-0005-0000-0000-0000AB810000}"/>
    <cellStyle name="Vírgula 3 3 5 2 2" xfId="7749" xr:uid="{00000000-0005-0000-0000-0000AC810000}"/>
    <cellStyle name="Vírgula 3 3 5 2 2 2" xfId="9569" xr:uid="{00000000-0005-0000-0000-0000AD810000}"/>
    <cellStyle name="Vírgula 3 3 5 2 2 2 2" xfId="34817" xr:uid="{00000000-0005-0000-0000-0000AE810000}"/>
    <cellStyle name="Vírgula 3 3 5 2 2 3" xfId="11870" xr:uid="{00000000-0005-0000-0000-0000AF810000}"/>
    <cellStyle name="Vírgula 3 3 5 2 2 4" xfId="19542" xr:uid="{00000000-0005-0000-0000-0000B0810000}"/>
    <cellStyle name="Vírgula 3 3 5 2 2 5" xfId="29315" xr:uid="{00000000-0005-0000-0000-0000B1810000}"/>
    <cellStyle name="Vírgula 3 3 5 2 2 6" xfId="42509" xr:uid="{00000000-0005-0000-0000-0000B2810000}"/>
    <cellStyle name="Vírgula 3 3 5 2 2 7" xfId="48649" xr:uid="{00000000-0005-0000-0000-0000B3810000}"/>
    <cellStyle name="Vírgula 3 3 5 2 3" xfId="5482" xr:uid="{00000000-0005-0000-0000-0000B4810000}"/>
    <cellStyle name="Vírgula 3 3 5 2 3 2" xfId="13165" xr:uid="{00000000-0005-0000-0000-0000B5810000}"/>
    <cellStyle name="Vírgula 3 3 5 2 3 3" xfId="32066" xr:uid="{00000000-0005-0000-0000-0000B6810000}"/>
    <cellStyle name="Vírgula 3 3 5 2 3 4" xfId="44043" xr:uid="{00000000-0005-0000-0000-0000B7810000}"/>
    <cellStyle name="Vírgula 3 3 5 2 4" xfId="13669" xr:uid="{00000000-0005-0000-0000-0000B8810000}"/>
    <cellStyle name="Vírgula 3 3 5 2 5" xfId="15436" xr:uid="{00000000-0005-0000-0000-0000B9810000}"/>
    <cellStyle name="Vírgula 3 3 5 2 6" xfId="21353" xr:uid="{00000000-0005-0000-0000-0000BA810000}"/>
    <cellStyle name="Vírgula 3 3 5 2 7" xfId="23367" xr:uid="{00000000-0005-0000-0000-0000BB810000}"/>
    <cellStyle name="Vírgula 3 3 5 2 8" xfId="26564" xr:uid="{00000000-0005-0000-0000-0000BC810000}"/>
    <cellStyle name="Vírgula 3 3 5 2 9" xfId="38887" xr:uid="{00000000-0005-0000-0000-0000BD810000}"/>
    <cellStyle name="Vírgula 3 3 5 3" xfId="1770" xr:uid="{00000000-0005-0000-0000-0000BE810000}"/>
    <cellStyle name="Vírgula 3 3 5 3 10" xfId="47321" xr:uid="{00000000-0005-0000-0000-0000BF810000}"/>
    <cellStyle name="Vírgula 3 3 5 3 11" xfId="55247" xr:uid="{00000000-0005-0000-0000-0000C0810000}"/>
    <cellStyle name="Vírgula 3 3 5 3 12" xfId="3841" xr:uid="{00000000-0005-0000-0000-0000C1810000}"/>
    <cellStyle name="Vírgula 3 3 5 3 2" xfId="8620" xr:uid="{00000000-0005-0000-0000-0000C2810000}"/>
    <cellStyle name="Vírgula 3 3 5 3 2 2" xfId="17378" xr:uid="{00000000-0005-0000-0000-0000C3810000}"/>
    <cellStyle name="Vírgula 3 3 5 3 2 2 2" xfId="34818" xr:uid="{00000000-0005-0000-0000-0000C4810000}"/>
    <cellStyle name="Vírgula 3 3 5 3 2 3" xfId="29316" xr:uid="{00000000-0005-0000-0000-0000C5810000}"/>
    <cellStyle name="Vírgula 3 3 5 3 2 4" xfId="42510" xr:uid="{00000000-0005-0000-0000-0000C6810000}"/>
    <cellStyle name="Vírgula 3 3 5 3 2 5" xfId="49520" xr:uid="{00000000-0005-0000-0000-0000C7810000}"/>
    <cellStyle name="Vírgula 3 3 5 3 3" xfId="6421" xr:uid="{00000000-0005-0000-0000-0000C8810000}"/>
    <cellStyle name="Vírgula 3 3 5 3 3 2" xfId="32067" xr:uid="{00000000-0005-0000-0000-0000C9810000}"/>
    <cellStyle name="Vírgula 3 3 5 3 3 3" xfId="44914" xr:uid="{00000000-0005-0000-0000-0000CA810000}"/>
    <cellStyle name="Vírgula 3 3 5 3 4" xfId="15437" xr:uid="{00000000-0005-0000-0000-0000CB810000}"/>
    <cellStyle name="Vírgula 3 3 5 3 5" xfId="18672" xr:uid="{00000000-0005-0000-0000-0000CC810000}"/>
    <cellStyle name="Vírgula 3 3 5 3 6" xfId="21354" xr:uid="{00000000-0005-0000-0000-0000CD810000}"/>
    <cellStyle name="Vírgula 3 3 5 3 7" xfId="23368" xr:uid="{00000000-0005-0000-0000-0000CE810000}"/>
    <cellStyle name="Vírgula 3 3 5 3 8" xfId="26565" xr:uid="{00000000-0005-0000-0000-0000CF810000}"/>
    <cellStyle name="Vírgula 3 3 5 3 9" xfId="38888" xr:uid="{00000000-0005-0000-0000-0000D0810000}"/>
    <cellStyle name="Vírgula 3 3 5 4" xfId="7350" xr:uid="{00000000-0005-0000-0000-0000D1810000}"/>
    <cellStyle name="Vírgula 3 3 5 4 2" xfId="12352" xr:uid="{00000000-0005-0000-0000-0000D2810000}"/>
    <cellStyle name="Vírgula 3 3 5 4 2 2" xfId="34816" xr:uid="{00000000-0005-0000-0000-0000D3810000}"/>
    <cellStyle name="Vírgula 3 3 5 4 2 3" xfId="29314" xr:uid="{00000000-0005-0000-0000-0000D4810000}"/>
    <cellStyle name="Vírgula 3 3 5 4 2 4" xfId="42508" xr:uid="{00000000-0005-0000-0000-0000D5810000}"/>
    <cellStyle name="Vírgula 3 3 5 4 2 5" xfId="53205" xr:uid="{00000000-0005-0000-0000-0000D6810000}"/>
    <cellStyle name="Vírgula 3 3 5 4 3" xfId="9905" xr:uid="{00000000-0005-0000-0000-0000D7810000}"/>
    <cellStyle name="Vírgula 3 3 5 4 3 2" xfId="32065" xr:uid="{00000000-0005-0000-0000-0000D8810000}"/>
    <cellStyle name="Vírgula 3 3 5 4 4" xfId="26563" xr:uid="{00000000-0005-0000-0000-0000D9810000}"/>
    <cellStyle name="Vírgula 3 3 5 4 5" xfId="38886" xr:uid="{00000000-0005-0000-0000-0000DA810000}"/>
    <cellStyle name="Vírgula 3 3 5 4 6" xfId="48250" xr:uid="{00000000-0005-0000-0000-0000DB810000}"/>
    <cellStyle name="Vírgula 3 3 5 5" xfId="5046" xr:uid="{00000000-0005-0000-0000-0000DC810000}"/>
    <cellStyle name="Vírgula 3 3 5 5 2" xfId="11198" xr:uid="{00000000-0005-0000-0000-0000DD810000}"/>
    <cellStyle name="Vírgula 3 3 5 5 2 2" xfId="33027" xr:uid="{00000000-0005-0000-0000-0000DE810000}"/>
    <cellStyle name="Vírgula 3 3 5 5 2 3" xfId="40719" xr:uid="{00000000-0005-0000-0000-0000DF810000}"/>
    <cellStyle name="Vírgula 3 3 5 5 2 4" xfId="52180" xr:uid="{00000000-0005-0000-0000-0000E0810000}"/>
    <cellStyle name="Vírgula 3 3 5 5 3" xfId="27525" xr:uid="{00000000-0005-0000-0000-0000E1810000}"/>
    <cellStyle name="Vírgula 3 3 5 5 4" xfId="36848" xr:uid="{00000000-0005-0000-0000-0000E2810000}"/>
    <cellStyle name="Vírgula 3 3 5 5 5" xfId="50975" xr:uid="{00000000-0005-0000-0000-0000E3810000}"/>
    <cellStyle name="Vírgula 3 3 5 6" xfId="9785" xr:uid="{00000000-0005-0000-0000-0000E4810000}"/>
    <cellStyle name="Vírgula 3 3 5 6 2" xfId="30276" xr:uid="{00000000-0005-0000-0000-0000E5810000}"/>
    <cellStyle name="Vírgula 3 3 5 6 3" xfId="39962" xr:uid="{00000000-0005-0000-0000-0000E6810000}"/>
    <cellStyle name="Vírgula 3 3 5 6 4" xfId="50429" xr:uid="{00000000-0005-0000-0000-0000E7810000}"/>
    <cellStyle name="Vírgula 3 3 5 7" xfId="13391" xr:uid="{00000000-0005-0000-0000-0000E8810000}"/>
    <cellStyle name="Vírgula 3 3 5 7 2" xfId="43644" xr:uid="{00000000-0005-0000-0000-0000E9810000}"/>
    <cellStyle name="Vírgula 3 3 5 8" xfId="15435" xr:uid="{00000000-0005-0000-0000-0000EA810000}"/>
    <cellStyle name="Vírgula 3 3 5 9" xfId="21352" xr:uid="{00000000-0005-0000-0000-0000EB810000}"/>
    <cellStyle name="Vírgula 3 3 6" xfId="1061" xr:uid="{00000000-0005-0000-0000-0000EC810000}"/>
    <cellStyle name="Vírgula 3 3 6 10" xfId="24663" xr:uid="{00000000-0005-0000-0000-0000ED810000}"/>
    <cellStyle name="Vírgula 3 3 6 11" xfId="36228" xr:uid="{00000000-0005-0000-0000-0000EE810000}"/>
    <cellStyle name="Vírgula 3 3 6 12" xfId="46617" xr:uid="{00000000-0005-0000-0000-0000EF810000}"/>
    <cellStyle name="Vírgula 3 3 6 13" xfId="54549" xr:uid="{00000000-0005-0000-0000-0000F0810000}"/>
    <cellStyle name="Vírgula 3 3 6 14" xfId="3842" xr:uid="{00000000-0005-0000-0000-0000F1810000}"/>
    <cellStyle name="Vírgula 3 3 6 2" xfId="1998" xr:uid="{00000000-0005-0000-0000-0000F2810000}"/>
    <cellStyle name="Vírgula 3 3 6 2 10" xfId="47549" xr:uid="{00000000-0005-0000-0000-0000F3810000}"/>
    <cellStyle name="Vírgula 3 3 6 2 11" xfId="55475" xr:uid="{00000000-0005-0000-0000-0000F4810000}"/>
    <cellStyle name="Vírgula 3 3 6 2 12" xfId="3843" xr:uid="{00000000-0005-0000-0000-0000F5810000}"/>
    <cellStyle name="Vírgula 3 3 6 2 2" xfId="8848" xr:uid="{00000000-0005-0000-0000-0000F6810000}"/>
    <cellStyle name="Vírgula 3 3 6 2 2 2" xfId="17379" xr:uid="{00000000-0005-0000-0000-0000F7810000}"/>
    <cellStyle name="Vírgula 3 3 6 2 2 2 2" xfId="34820" xr:uid="{00000000-0005-0000-0000-0000F8810000}"/>
    <cellStyle name="Vírgula 3 3 6 2 2 3" xfId="19770" xr:uid="{00000000-0005-0000-0000-0000F9810000}"/>
    <cellStyle name="Vírgula 3 3 6 2 2 4" xfId="29318" xr:uid="{00000000-0005-0000-0000-0000FA810000}"/>
    <cellStyle name="Vírgula 3 3 6 2 2 5" xfId="42512" xr:uid="{00000000-0005-0000-0000-0000FB810000}"/>
    <cellStyle name="Vírgula 3 3 6 2 2 6" xfId="49748" xr:uid="{00000000-0005-0000-0000-0000FC810000}"/>
    <cellStyle name="Vírgula 3 3 6 2 3" xfId="6649" xr:uid="{00000000-0005-0000-0000-0000FD810000}"/>
    <cellStyle name="Vírgula 3 3 6 2 3 2" xfId="16799" xr:uid="{00000000-0005-0000-0000-0000FE810000}"/>
    <cellStyle name="Vírgula 3 3 6 2 3 3" xfId="32069" xr:uid="{00000000-0005-0000-0000-0000FF810000}"/>
    <cellStyle name="Vírgula 3 3 6 2 3 4" xfId="45142" xr:uid="{00000000-0005-0000-0000-000000820000}"/>
    <cellStyle name="Vírgula 3 3 6 2 4" xfId="15439" xr:uid="{00000000-0005-0000-0000-000001820000}"/>
    <cellStyle name="Vírgula 3 3 6 2 5" xfId="18085" xr:uid="{00000000-0005-0000-0000-000002820000}"/>
    <cellStyle name="Vírgula 3 3 6 2 6" xfId="21356" xr:uid="{00000000-0005-0000-0000-000003820000}"/>
    <cellStyle name="Vírgula 3 3 6 2 7" xfId="23370" xr:uid="{00000000-0005-0000-0000-000004820000}"/>
    <cellStyle name="Vírgula 3 3 6 2 8" xfId="26567" xr:uid="{00000000-0005-0000-0000-000005820000}"/>
    <cellStyle name="Vírgula 3 3 6 2 9" xfId="38890" xr:uid="{00000000-0005-0000-0000-000006820000}"/>
    <cellStyle name="Vírgula 3 3 6 3" xfId="7977" xr:uid="{00000000-0005-0000-0000-000007820000}"/>
    <cellStyle name="Vírgula 3 3 6 3 2" xfId="12353" xr:uid="{00000000-0005-0000-0000-000008820000}"/>
    <cellStyle name="Vírgula 3 3 6 3 2 2" xfId="34819" xr:uid="{00000000-0005-0000-0000-000009820000}"/>
    <cellStyle name="Vírgula 3 3 6 3 2 3" xfId="29317" xr:uid="{00000000-0005-0000-0000-00000A820000}"/>
    <cellStyle name="Vírgula 3 3 6 3 2 4" xfId="42511" xr:uid="{00000000-0005-0000-0000-00000B820000}"/>
    <cellStyle name="Vírgula 3 3 6 3 2 5" xfId="53206" xr:uid="{00000000-0005-0000-0000-00000C820000}"/>
    <cellStyle name="Vírgula 3 3 6 3 3" xfId="9972" xr:uid="{00000000-0005-0000-0000-00000D820000}"/>
    <cellStyle name="Vírgula 3 3 6 3 3 2" xfId="32068" xr:uid="{00000000-0005-0000-0000-00000E820000}"/>
    <cellStyle name="Vírgula 3 3 6 3 4" xfId="18900" xr:uid="{00000000-0005-0000-0000-00000F820000}"/>
    <cellStyle name="Vírgula 3 3 6 3 5" xfId="26566" xr:uid="{00000000-0005-0000-0000-000010820000}"/>
    <cellStyle name="Vírgula 3 3 6 3 6" xfId="38889" xr:uid="{00000000-0005-0000-0000-000011820000}"/>
    <cellStyle name="Vírgula 3 3 6 3 7" xfId="48877" xr:uid="{00000000-0005-0000-0000-000012820000}"/>
    <cellStyle name="Vírgula 3 3 6 4" xfId="5721" xr:uid="{00000000-0005-0000-0000-000013820000}"/>
    <cellStyle name="Vírgula 3 3 6 4 2" xfId="11426" xr:uid="{00000000-0005-0000-0000-000014820000}"/>
    <cellStyle name="Vírgula 3 3 6 4 2 2" xfId="33255" xr:uid="{00000000-0005-0000-0000-000015820000}"/>
    <cellStyle name="Vírgula 3 3 6 4 2 3" xfId="40947" xr:uid="{00000000-0005-0000-0000-000016820000}"/>
    <cellStyle name="Vírgula 3 3 6 4 2 4" xfId="52408" xr:uid="{00000000-0005-0000-0000-000017820000}"/>
    <cellStyle name="Vírgula 3 3 6 4 3" xfId="27753" xr:uid="{00000000-0005-0000-0000-000018820000}"/>
    <cellStyle name="Vírgula 3 3 6 4 4" xfId="37076" xr:uid="{00000000-0005-0000-0000-000019820000}"/>
    <cellStyle name="Vírgula 3 3 6 4 5" xfId="50265" xr:uid="{00000000-0005-0000-0000-00001A820000}"/>
    <cellStyle name="Vírgula 3 3 6 5" xfId="10779" xr:uid="{00000000-0005-0000-0000-00001B820000}"/>
    <cellStyle name="Vírgula 3 3 6 5 2" xfId="30504" xr:uid="{00000000-0005-0000-0000-00001C820000}"/>
    <cellStyle name="Vírgula 3 3 6 5 3" xfId="40190" xr:uid="{00000000-0005-0000-0000-00001D820000}"/>
    <cellStyle name="Vírgula 3 3 6 5 4" xfId="51661" xr:uid="{00000000-0005-0000-0000-00001E820000}"/>
    <cellStyle name="Vírgula 3 3 6 6" xfId="13897" xr:uid="{00000000-0005-0000-0000-00001F820000}"/>
    <cellStyle name="Vírgula 3 3 6 6 2" xfId="44271" xr:uid="{00000000-0005-0000-0000-000020820000}"/>
    <cellStyle name="Vírgula 3 3 6 7" xfId="15438" xr:uid="{00000000-0005-0000-0000-000021820000}"/>
    <cellStyle name="Vírgula 3 3 6 8" xfId="21355" xr:uid="{00000000-0005-0000-0000-000022820000}"/>
    <cellStyle name="Vírgula 3 3 6 9" xfId="23369" xr:uid="{00000000-0005-0000-0000-000023820000}"/>
    <cellStyle name="Vírgula 3 3 7" xfId="1301" xr:uid="{00000000-0005-0000-0000-000024820000}"/>
    <cellStyle name="Vírgula 3 3 7 10" xfId="24939" xr:uid="{00000000-0005-0000-0000-000025820000}"/>
    <cellStyle name="Vírgula 3 3 7 11" xfId="36504" xr:uid="{00000000-0005-0000-0000-000026820000}"/>
    <cellStyle name="Vírgula 3 3 7 12" xfId="46857" xr:uid="{00000000-0005-0000-0000-000027820000}"/>
    <cellStyle name="Vírgula 3 3 7 13" xfId="54789" xr:uid="{00000000-0005-0000-0000-000028820000}"/>
    <cellStyle name="Vírgula 3 3 7 14" xfId="3844" xr:uid="{00000000-0005-0000-0000-000029820000}"/>
    <cellStyle name="Vírgula 3 3 7 2" xfId="2226" xr:uid="{00000000-0005-0000-0000-00002A820000}"/>
    <cellStyle name="Vírgula 3 3 7 2 10" xfId="47777" xr:uid="{00000000-0005-0000-0000-00002B820000}"/>
    <cellStyle name="Vírgula 3 3 7 2 11" xfId="55703" xr:uid="{00000000-0005-0000-0000-00002C820000}"/>
    <cellStyle name="Vírgula 3 3 7 2 12" xfId="3845" xr:uid="{00000000-0005-0000-0000-00002D820000}"/>
    <cellStyle name="Vírgula 3 3 7 2 2" xfId="9076" xr:uid="{00000000-0005-0000-0000-00002E820000}"/>
    <cellStyle name="Vírgula 3 3 7 2 2 2" xfId="17380" xr:uid="{00000000-0005-0000-0000-00002F820000}"/>
    <cellStyle name="Vírgula 3 3 7 2 2 2 2" xfId="34822" xr:uid="{00000000-0005-0000-0000-000030820000}"/>
    <cellStyle name="Vírgula 3 3 7 2 2 3" xfId="19998" xr:uid="{00000000-0005-0000-0000-000031820000}"/>
    <cellStyle name="Vírgula 3 3 7 2 2 4" xfId="29320" xr:uid="{00000000-0005-0000-0000-000032820000}"/>
    <cellStyle name="Vírgula 3 3 7 2 2 5" xfId="42514" xr:uid="{00000000-0005-0000-0000-000033820000}"/>
    <cellStyle name="Vírgula 3 3 7 2 2 6" xfId="49976" xr:uid="{00000000-0005-0000-0000-000034820000}"/>
    <cellStyle name="Vírgula 3 3 7 2 3" xfId="6877" xr:uid="{00000000-0005-0000-0000-000035820000}"/>
    <cellStyle name="Vírgula 3 3 7 2 3 2" xfId="13300" xr:uid="{00000000-0005-0000-0000-000036820000}"/>
    <cellStyle name="Vírgula 3 3 7 2 3 3" xfId="32071" xr:uid="{00000000-0005-0000-0000-000037820000}"/>
    <cellStyle name="Vírgula 3 3 7 2 3 4" xfId="45370" xr:uid="{00000000-0005-0000-0000-000038820000}"/>
    <cellStyle name="Vírgula 3 3 7 2 4" xfId="15441" xr:uid="{00000000-0005-0000-0000-000039820000}"/>
    <cellStyle name="Vírgula 3 3 7 2 5" xfId="18256" xr:uid="{00000000-0005-0000-0000-00003A820000}"/>
    <cellStyle name="Vírgula 3 3 7 2 6" xfId="21358" xr:uid="{00000000-0005-0000-0000-00003B820000}"/>
    <cellStyle name="Vírgula 3 3 7 2 7" xfId="23372" xr:uid="{00000000-0005-0000-0000-00003C820000}"/>
    <cellStyle name="Vírgula 3 3 7 2 8" xfId="26569" xr:uid="{00000000-0005-0000-0000-00003D820000}"/>
    <cellStyle name="Vírgula 3 3 7 2 9" xfId="38892" xr:uid="{00000000-0005-0000-0000-00003E820000}"/>
    <cellStyle name="Vírgula 3 3 7 3" xfId="8205" xr:uid="{00000000-0005-0000-0000-00003F820000}"/>
    <cellStyle name="Vírgula 3 3 7 3 2" xfId="12354" xr:uid="{00000000-0005-0000-0000-000040820000}"/>
    <cellStyle name="Vírgula 3 3 7 3 2 2" xfId="34821" xr:uid="{00000000-0005-0000-0000-000041820000}"/>
    <cellStyle name="Vírgula 3 3 7 3 2 3" xfId="29319" xr:uid="{00000000-0005-0000-0000-000042820000}"/>
    <cellStyle name="Vírgula 3 3 7 3 2 4" xfId="42513" xr:uid="{00000000-0005-0000-0000-000043820000}"/>
    <cellStyle name="Vírgula 3 3 7 3 2 5" xfId="53207" xr:uid="{00000000-0005-0000-0000-000044820000}"/>
    <cellStyle name="Vírgula 3 3 7 3 3" xfId="9650" xr:uid="{00000000-0005-0000-0000-000045820000}"/>
    <cellStyle name="Vírgula 3 3 7 3 3 2" xfId="32070" xr:uid="{00000000-0005-0000-0000-000046820000}"/>
    <cellStyle name="Vírgula 3 3 7 3 4" xfId="19128" xr:uid="{00000000-0005-0000-0000-000047820000}"/>
    <cellStyle name="Vírgula 3 3 7 3 5" xfId="26568" xr:uid="{00000000-0005-0000-0000-000048820000}"/>
    <cellStyle name="Vírgula 3 3 7 3 6" xfId="38891" xr:uid="{00000000-0005-0000-0000-000049820000}"/>
    <cellStyle name="Vírgula 3 3 7 3 7" xfId="49105" xr:uid="{00000000-0005-0000-0000-00004A820000}"/>
    <cellStyle name="Vírgula 3 3 7 4" xfId="5961" xr:uid="{00000000-0005-0000-0000-00004B820000}"/>
    <cellStyle name="Vírgula 3 3 7 4 2" xfId="11654" xr:uid="{00000000-0005-0000-0000-00004C820000}"/>
    <cellStyle name="Vírgula 3 3 7 4 2 2" xfId="33483" xr:uid="{00000000-0005-0000-0000-00004D820000}"/>
    <cellStyle name="Vírgula 3 3 7 4 2 3" xfId="41175" xr:uid="{00000000-0005-0000-0000-00004E820000}"/>
    <cellStyle name="Vírgula 3 3 7 4 2 4" xfId="52636" xr:uid="{00000000-0005-0000-0000-00004F820000}"/>
    <cellStyle name="Vírgula 3 3 7 4 3" xfId="27981" xr:uid="{00000000-0005-0000-0000-000050820000}"/>
    <cellStyle name="Vírgula 3 3 7 4 4" xfId="37304" xr:uid="{00000000-0005-0000-0000-000051820000}"/>
    <cellStyle name="Vírgula 3 3 7 4 5" xfId="50888" xr:uid="{00000000-0005-0000-0000-000052820000}"/>
    <cellStyle name="Vírgula 3 3 7 5" xfId="10910" xr:uid="{00000000-0005-0000-0000-000053820000}"/>
    <cellStyle name="Vírgula 3 3 7 5 2" xfId="30732" xr:uid="{00000000-0005-0000-0000-000054820000}"/>
    <cellStyle name="Vírgula 3 3 7 5 3" xfId="40418" xr:uid="{00000000-0005-0000-0000-000055820000}"/>
    <cellStyle name="Vírgula 3 3 7 5 4" xfId="51889" xr:uid="{00000000-0005-0000-0000-000056820000}"/>
    <cellStyle name="Vírgula 3 3 7 6" xfId="14125" xr:uid="{00000000-0005-0000-0000-000057820000}"/>
    <cellStyle name="Vírgula 3 3 7 6 2" xfId="44499" xr:uid="{00000000-0005-0000-0000-000058820000}"/>
    <cellStyle name="Vírgula 3 3 7 7" xfId="15440" xr:uid="{00000000-0005-0000-0000-000059820000}"/>
    <cellStyle name="Vírgula 3 3 7 8" xfId="21357" xr:uid="{00000000-0005-0000-0000-00005A820000}"/>
    <cellStyle name="Vírgula 3 3 7 9" xfId="23371" xr:uid="{00000000-0005-0000-0000-00005B820000}"/>
    <cellStyle name="Vírgula 3 3 8" xfId="765" xr:uid="{00000000-0005-0000-0000-00005C820000}"/>
    <cellStyle name="Vírgula 3 3 8 10" xfId="35896" xr:uid="{00000000-0005-0000-0000-00005D820000}"/>
    <cellStyle name="Vírgula 3 3 8 11" xfId="46321" xr:uid="{00000000-0005-0000-0000-00005E820000}"/>
    <cellStyle name="Vírgula 3 3 8 12" xfId="54253" xr:uid="{00000000-0005-0000-0000-00005F820000}"/>
    <cellStyle name="Vírgula 3 3 8 13" xfId="3846" xr:uid="{00000000-0005-0000-0000-000060820000}"/>
    <cellStyle name="Vírgula 3 3 8 2" xfId="1713" xr:uid="{00000000-0005-0000-0000-000061820000}"/>
    <cellStyle name="Vírgula 3 3 8 2 10" xfId="47264" xr:uid="{00000000-0005-0000-0000-000062820000}"/>
    <cellStyle name="Vírgula 3 3 8 2 11" xfId="55190" xr:uid="{00000000-0005-0000-0000-000063820000}"/>
    <cellStyle name="Vírgula 3 3 8 2 12" xfId="3847" xr:uid="{00000000-0005-0000-0000-000064820000}"/>
    <cellStyle name="Vírgula 3 3 8 2 2" xfId="8563" xr:uid="{00000000-0005-0000-0000-000065820000}"/>
    <cellStyle name="Vírgula 3 3 8 2 2 2" xfId="17381" xr:uid="{00000000-0005-0000-0000-000066820000}"/>
    <cellStyle name="Vírgula 3 3 8 2 2 2 2" xfId="34824" xr:uid="{00000000-0005-0000-0000-000067820000}"/>
    <cellStyle name="Vírgula 3 3 8 2 2 3" xfId="19485" xr:uid="{00000000-0005-0000-0000-000068820000}"/>
    <cellStyle name="Vírgula 3 3 8 2 2 4" xfId="29322" xr:uid="{00000000-0005-0000-0000-000069820000}"/>
    <cellStyle name="Vírgula 3 3 8 2 2 5" xfId="42516" xr:uid="{00000000-0005-0000-0000-00006A820000}"/>
    <cellStyle name="Vírgula 3 3 8 2 2 6" xfId="49463" xr:uid="{00000000-0005-0000-0000-00006B820000}"/>
    <cellStyle name="Vírgula 3 3 8 2 3" xfId="6364" xr:uid="{00000000-0005-0000-0000-00006C820000}"/>
    <cellStyle name="Vírgula 3 3 8 2 3 2" xfId="10070" xr:uid="{00000000-0005-0000-0000-00006D820000}"/>
    <cellStyle name="Vírgula 3 3 8 2 3 3" xfId="32073" xr:uid="{00000000-0005-0000-0000-00006E820000}"/>
    <cellStyle name="Vírgula 3 3 8 2 3 4" xfId="44857" xr:uid="{00000000-0005-0000-0000-00006F820000}"/>
    <cellStyle name="Vírgula 3 3 8 2 4" xfId="15443" xr:uid="{00000000-0005-0000-0000-000070820000}"/>
    <cellStyle name="Vírgula 3 3 8 2 5" xfId="17968" xr:uid="{00000000-0005-0000-0000-000071820000}"/>
    <cellStyle name="Vírgula 3 3 8 2 6" xfId="21360" xr:uid="{00000000-0005-0000-0000-000072820000}"/>
    <cellStyle name="Vírgula 3 3 8 2 7" xfId="23374" xr:uid="{00000000-0005-0000-0000-000073820000}"/>
    <cellStyle name="Vírgula 3 3 8 2 8" xfId="26571" xr:uid="{00000000-0005-0000-0000-000074820000}"/>
    <cellStyle name="Vírgula 3 3 8 2 9" xfId="38894" xr:uid="{00000000-0005-0000-0000-000075820000}"/>
    <cellStyle name="Vírgula 3 3 8 3" xfId="7692" xr:uid="{00000000-0005-0000-0000-000076820000}"/>
    <cellStyle name="Vírgula 3 3 8 3 2" xfId="12355" xr:uid="{00000000-0005-0000-0000-000077820000}"/>
    <cellStyle name="Vírgula 3 3 8 3 2 2" xfId="34823" xr:uid="{00000000-0005-0000-0000-000078820000}"/>
    <cellStyle name="Vírgula 3 3 8 3 2 3" xfId="42515" xr:uid="{00000000-0005-0000-0000-000079820000}"/>
    <cellStyle name="Vírgula 3 3 8 3 2 4" xfId="53208" xr:uid="{00000000-0005-0000-0000-00007A820000}"/>
    <cellStyle name="Vírgula 3 3 8 3 3" xfId="18615" xr:uid="{00000000-0005-0000-0000-00007B820000}"/>
    <cellStyle name="Vírgula 3 3 8 3 4" xfId="29321" xr:uid="{00000000-0005-0000-0000-00007C820000}"/>
    <cellStyle name="Vírgula 3 3 8 3 5" xfId="38893" xr:uid="{00000000-0005-0000-0000-00007D820000}"/>
    <cellStyle name="Vírgula 3 3 8 3 6" xfId="48592" xr:uid="{00000000-0005-0000-0000-00007E820000}"/>
    <cellStyle name="Vírgula 3 3 8 4" xfId="5425" xr:uid="{00000000-0005-0000-0000-00007F820000}"/>
    <cellStyle name="Vírgula 3 3 8 4 2" xfId="16463" xr:uid="{00000000-0005-0000-0000-000080820000}"/>
    <cellStyle name="Vírgula 3 3 8 4 3" xfId="32072" xr:uid="{00000000-0005-0000-0000-000081820000}"/>
    <cellStyle name="Vírgula 3 3 8 4 4" xfId="39905" xr:uid="{00000000-0005-0000-0000-000082820000}"/>
    <cellStyle name="Vírgula 3 3 8 4 5" xfId="51437" xr:uid="{00000000-0005-0000-0000-000083820000}"/>
    <cellStyle name="Vírgula 3 3 8 5" xfId="13612" xr:uid="{00000000-0005-0000-0000-000084820000}"/>
    <cellStyle name="Vírgula 3 3 8 5 2" xfId="43986" xr:uid="{00000000-0005-0000-0000-000085820000}"/>
    <cellStyle name="Vírgula 3 3 8 6" xfId="15442" xr:uid="{00000000-0005-0000-0000-000086820000}"/>
    <cellStyle name="Vírgula 3 3 8 7" xfId="21359" xr:uid="{00000000-0005-0000-0000-000087820000}"/>
    <cellStyle name="Vírgula 3 3 8 8" xfId="23373" xr:uid="{00000000-0005-0000-0000-000088820000}"/>
    <cellStyle name="Vírgula 3 3 8 9" xfId="26570" xr:uid="{00000000-0005-0000-0000-000089820000}"/>
    <cellStyle name="Vírgula 3 3 9" xfId="651" xr:uid="{00000000-0005-0000-0000-00008A820000}"/>
    <cellStyle name="Vírgula 3 3 9 10" xfId="46207" xr:uid="{00000000-0005-0000-0000-00008B820000}"/>
    <cellStyle name="Vírgula 3 3 9 11" xfId="54139" xr:uid="{00000000-0005-0000-0000-00008C820000}"/>
    <cellStyle name="Vírgula 3 3 9 12" xfId="3848" xr:uid="{00000000-0005-0000-0000-00008D820000}"/>
    <cellStyle name="Vírgula 3 3 9 2" xfId="7578" xr:uid="{00000000-0005-0000-0000-00008E820000}"/>
    <cellStyle name="Vírgula 3 3 9 2 2" xfId="17382" xr:uid="{00000000-0005-0000-0000-00008F820000}"/>
    <cellStyle name="Vírgula 3 3 9 2 2 2" xfId="34825" xr:uid="{00000000-0005-0000-0000-000090820000}"/>
    <cellStyle name="Vírgula 3 3 9 2 3" xfId="19371" xr:uid="{00000000-0005-0000-0000-000091820000}"/>
    <cellStyle name="Vírgula 3 3 9 2 4" xfId="29323" xr:uid="{00000000-0005-0000-0000-000092820000}"/>
    <cellStyle name="Vírgula 3 3 9 2 5" xfId="42517" xr:uid="{00000000-0005-0000-0000-000093820000}"/>
    <cellStyle name="Vírgula 3 3 9 2 6" xfId="48478" xr:uid="{00000000-0005-0000-0000-000094820000}"/>
    <cellStyle name="Vírgula 3 3 9 3" xfId="5311" xr:uid="{00000000-0005-0000-0000-000095820000}"/>
    <cellStyle name="Vírgula 3 3 9 3 2" xfId="10109" xr:uid="{00000000-0005-0000-0000-000096820000}"/>
    <cellStyle name="Vírgula 3 3 9 3 3" xfId="32074" xr:uid="{00000000-0005-0000-0000-000097820000}"/>
    <cellStyle name="Vírgula 3 3 9 3 4" xfId="43872" xr:uid="{00000000-0005-0000-0000-000098820000}"/>
    <cellStyle name="Vírgula 3 3 9 4" xfId="15444" xr:uid="{00000000-0005-0000-0000-000099820000}"/>
    <cellStyle name="Vírgula 3 3 9 5" xfId="17854" xr:uid="{00000000-0005-0000-0000-00009A820000}"/>
    <cellStyle name="Vírgula 3 3 9 6" xfId="21361" xr:uid="{00000000-0005-0000-0000-00009B820000}"/>
    <cellStyle name="Vírgula 3 3 9 7" xfId="23375" xr:uid="{00000000-0005-0000-0000-00009C820000}"/>
    <cellStyle name="Vírgula 3 3 9 8" xfId="26572" xr:uid="{00000000-0005-0000-0000-00009D820000}"/>
    <cellStyle name="Vírgula 3 3 9 9" xfId="38895" xr:uid="{00000000-0005-0000-0000-00009E820000}"/>
    <cellStyle name="Vírgula 3 4" xfId="66" xr:uid="{00000000-0005-0000-0000-00009F820000}"/>
    <cellStyle name="Vírgula 3 4 10" xfId="1584" xr:uid="{00000000-0005-0000-0000-0000A0820000}"/>
    <cellStyle name="Vírgula 3 4 10 2" xfId="8434" xr:uid="{00000000-0005-0000-0000-0000A1820000}"/>
    <cellStyle name="Vírgula 3 4 10 2 2" xfId="34826" xr:uid="{00000000-0005-0000-0000-0000A2820000}"/>
    <cellStyle name="Vírgula 3 4 10 2 3" xfId="29324" xr:uid="{00000000-0005-0000-0000-0000A3820000}"/>
    <cellStyle name="Vírgula 3 4 10 2 4" xfId="42518" xr:uid="{00000000-0005-0000-0000-0000A4820000}"/>
    <cellStyle name="Vírgula 3 4 10 2 5" xfId="49334" xr:uid="{00000000-0005-0000-0000-0000A5820000}"/>
    <cellStyle name="Vírgula 3 4 10 3" xfId="12966" xr:uid="{00000000-0005-0000-0000-0000A6820000}"/>
    <cellStyle name="Vírgula 3 4 10 3 2" xfId="32075" xr:uid="{00000000-0005-0000-0000-0000A7820000}"/>
    <cellStyle name="Vírgula 3 4 10 3 3" xfId="44728" xr:uid="{00000000-0005-0000-0000-0000A8820000}"/>
    <cellStyle name="Vírgula 3 4 10 4" xfId="18486" xr:uid="{00000000-0005-0000-0000-0000A9820000}"/>
    <cellStyle name="Vírgula 3 4 10 5" xfId="26573" xr:uid="{00000000-0005-0000-0000-0000AA820000}"/>
    <cellStyle name="Vírgula 3 4 10 6" xfId="38896" xr:uid="{00000000-0005-0000-0000-0000AB820000}"/>
    <cellStyle name="Vírgula 3 4 10 7" xfId="47135" xr:uid="{00000000-0005-0000-0000-0000AC820000}"/>
    <cellStyle name="Vírgula 3 4 10 8" xfId="55061" xr:uid="{00000000-0005-0000-0000-0000AD820000}"/>
    <cellStyle name="Vírgula 3 4 10 9" xfId="6235" xr:uid="{00000000-0005-0000-0000-0000AE820000}"/>
    <cellStyle name="Vírgula 3 4 11" xfId="7106" xr:uid="{00000000-0005-0000-0000-0000AF820000}"/>
    <cellStyle name="Vírgula 3 4 11 2" xfId="11126" xr:uid="{00000000-0005-0000-0000-0000B0820000}"/>
    <cellStyle name="Vírgula 3 4 11 2 2" xfId="32955" xr:uid="{00000000-0005-0000-0000-0000B1820000}"/>
    <cellStyle name="Vírgula 3 4 11 2 3" xfId="40647" xr:uid="{00000000-0005-0000-0000-0000B2820000}"/>
    <cellStyle name="Vírgula 3 4 11 2 4" xfId="52108" xr:uid="{00000000-0005-0000-0000-0000B3820000}"/>
    <cellStyle name="Vírgula 3 4 11 3" xfId="27453" xr:uid="{00000000-0005-0000-0000-0000B4820000}"/>
    <cellStyle name="Vírgula 3 4 11 4" xfId="36776" xr:uid="{00000000-0005-0000-0000-0000B5820000}"/>
    <cellStyle name="Vírgula 3 4 11 5" xfId="48006" xr:uid="{00000000-0005-0000-0000-0000B6820000}"/>
    <cellStyle name="Vírgula 3 4 12" xfId="4742" xr:uid="{00000000-0005-0000-0000-0000B7820000}"/>
    <cellStyle name="Vírgula 3 4 12 2" xfId="10625" xr:uid="{00000000-0005-0000-0000-0000B8820000}"/>
    <cellStyle name="Vírgula 3 4 12 2 2" xfId="50910" xr:uid="{00000000-0005-0000-0000-0000B9820000}"/>
    <cellStyle name="Vírgula 3 4 12 3" xfId="30204" xr:uid="{00000000-0005-0000-0000-0000BA820000}"/>
    <cellStyle name="Vírgula 3 4 12 4" xfId="39776" xr:uid="{00000000-0005-0000-0000-0000BB820000}"/>
    <cellStyle name="Vírgula 3 4 12 5" xfId="51347" xr:uid="{00000000-0005-0000-0000-0000BC820000}"/>
    <cellStyle name="Vírgula 3 4 13" xfId="9454" xr:uid="{00000000-0005-0000-0000-0000BD820000}"/>
    <cellStyle name="Vírgula 3 4 13 2" xfId="43398" xr:uid="{00000000-0005-0000-0000-0000BE820000}"/>
    <cellStyle name="Vírgula 3 4 13 3" xfId="50418" xr:uid="{00000000-0005-0000-0000-0000BF820000}"/>
    <cellStyle name="Vírgula 3 4 14" xfId="15445" xr:uid="{00000000-0005-0000-0000-0000C0820000}"/>
    <cellStyle name="Vírgula 3 4 15" xfId="21362" xr:uid="{00000000-0005-0000-0000-0000C1820000}"/>
    <cellStyle name="Vírgula 3 4 16" xfId="23376" xr:uid="{00000000-0005-0000-0000-0000C2820000}"/>
    <cellStyle name="Vírgula 3 4 17" xfId="24281" xr:uid="{00000000-0005-0000-0000-0000C3820000}"/>
    <cellStyle name="Vírgula 3 4 18" xfId="35732" xr:uid="{00000000-0005-0000-0000-0000C4820000}"/>
    <cellStyle name="Vírgula 3 4 19" xfId="45625" xr:uid="{00000000-0005-0000-0000-0000C5820000}"/>
    <cellStyle name="Vírgula 3 4 2" xfId="222" xr:uid="{00000000-0005-0000-0000-0000C6820000}"/>
    <cellStyle name="Vírgula 3 4 2 10" xfId="15446" xr:uid="{00000000-0005-0000-0000-0000C7820000}"/>
    <cellStyle name="Vírgula 3 4 2 11" xfId="21363" xr:uid="{00000000-0005-0000-0000-0000C8820000}"/>
    <cellStyle name="Vírgula 3 4 2 12" xfId="23377" xr:uid="{00000000-0005-0000-0000-0000C9820000}"/>
    <cellStyle name="Vírgula 3 4 2 13" xfId="24504" xr:uid="{00000000-0005-0000-0000-0000CA820000}"/>
    <cellStyle name="Vírgula 3 4 2 14" xfId="35817" xr:uid="{00000000-0005-0000-0000-0000CB820000}"/>
    <cellStyle name="Vírgula 3 4 2 15" xfId="45779" xr:uid="{00000000-0005-0000-0000-0000CC820000}"/>
    <cellStyle name="Vírgula 3 4 2 16" xfId="53712" xr:uid="{00000000-0005-0000-0000-0000CD820000}"/>
    <cellStyle name="Vírgula 3 4 2 17" xfId="3850" xr:uid="{00000000-0005-0000-0000-0000CE820000}"/>
    <cellStyle name="Vírgula 3 4 2 2" xfId="503" xr:uid="{00000000-0005-0000-0000-0000CF820000}"/>
    <cellStyle name="Vírgula 3 4 2 2 10" xfId="23378" xr:uid="{00000000-0005-0000-0000-0000D0820000}"/>
    <cellStyle name="Vírgula 3 4 2 2 11" xfId="24780" xr:uid="{00000000-0005-0000-0000-0000D1820000}"/>
    <cellStyle name="Vírgula 3 4 2 2 12" xfId="36345" xr:uid="{00000000-0005-0000-0000-0000D2820000}"/>
    <cellStyle name="Vírgula 3 4 2 2 13" xfId="46059" xr:uid="{00000000-0005-0000-0000-0000D3820000}"/>
    <cellStyle name="Vírgula 3 4 2 2 14" xfId="53991" xr:uid="{00000000-0005-0000-0000-0000D4820000}"/>
    <cellStyle name="Vírgula 3 4 2 2 15" xfId="3851" xr:uid="{00000000-0005-0000-0000-0000D5820000}"/>
    <cellStyle name="Vírgula 3 4 2 2 2" xfId="1161" xr:uid="{00000000-0005-0000-0000-0000D6820000}"/>
    <cellStyle name="Vírgula 3 4 2 2 2 10" xfId="46717" xr:uid="{00000000-0005-0000-0000-0000D7820000}"/>
    <cellStyle name="Vírgula 3 4 2 2 2 11" xfId="54649" xr:uid="{00000000-0005-0000-0000-0000D8820000}"/>
    <cellStyle name="Vírgula 3 4 2 2 2 12" xfId="3852" xr:uid="{00000000-0005-0000-0000-0000D9820000}"/>
    <cellStyle name="Vírgula 3 4 2 2 2 2" xfId="8076" xr:uid="{00000000-0005-0000-0000-0000DA820000}"/>
    <cellStyle name="Vírgula 3 4 2 2 2 2 2" xfId="9291" xr:uid="{00000000-0005-0000-0000-0000DB820000}"/>
    <cellStyle name="Vírgula 3 4 2 2 2 2 2 2" xfId="34829" xr:uid="{00000000-0005-0000-0000-0000DC820000}"/>
    <cellStyle name="Vírgula 3 4 2 2 2 2 3" xfId="12688" xr:uid="{00000000-0005-0000-0000-0000DD820000}"/>
    <cellStyle name="Vírgula 3 4 2 2 2 2 4" xfId="19869" xr:uid="{00000000-0005-0000-0000-0000DE820000}"/>
    <cellStyle name="Vírgula 3 4 2 2 2 2 5" xfId="29327" xr:uid="{00000000-0005-0000-0000-0000DF820000}"/>
    <cellStyle name="Vírgula 3 4 2 2 2 2 6" xfId="42521" xr:uid="{00000000-0005-0000-0000-0000E0820000}"/>
    <cellStyle name="Vírgula 3 4 2 2 2 2 7" xfId="48976" xr:uid="{00000000-0005-0000-0000-0000E1820000}"/>
    <cellStyle name="Vírgula 3 4 2 2 2 3" xfId="5821" xr:uid="{00000000-0005-0000-0000-0000E2820000}"/>
    <cellStyle name="Vírgula 3 4 2 2 2 3 2" xfId="10097" xr:uid="{00000000-0005-0000-0000-0000E3820000}"/>
    <cellStyle name="Vírgula 3 4 2 2 2 3 3" xfId="32078" xr:uid="{00000000-0005-0000-0000-0000E4820000}"/>
    <cellStyle name="Vírgula 3 4 2 2 2 3 4" xfId="44370" xr:uid="{00000000-0005-0000-0000-0000E5820000}"/>
    <cellStyle name="Vírgula 3 4 2 2 2 4" xfId="13996" xr:uid="{00000000-0005-0000-0000-0000E6820000}"/>
    <cellStyle name="Vírgula 3 4 2 2 2 5" xfId="15448" xr:uid="{00000000-0005-0000-0000-0000E7820000}"/>
    <cellStyle name="Vírgula 3 4 2 2 2 6" xfId="21365" xr:uid="{00000000-0005-0000-0000-0000E8820000}"/>
    <cellStyle name="Vírgula 3 4 2 2 2 7" xfId="23379" xr:uid="{00000000-0005-0000-0000-0000E9820000}"/>
    <cellStyle name="Vírgula 3 4 2 2 2 8" xfId="26576" xr:uid="{00000000-0005-0000-0000-0000EA820000}"/>
    <cellStyle name="Vírgula 3 4 2 2 2 9" xfId="38899" xr:uid="{00000000-0005-0000-0000-0000EB820000}"/>
    <cellStyle name="Vírgula 3 4 2 2 3" xfId="2097" xr:uid="{00000000-0005-0000-0000-0000EC820000}"/>
    <cellStyle name="Vírgula 3 4 2 2 3 10" xfId="47648" xr:uid="{00000000-0005-0000-0000-0000ED820000}"/>
    <cellStyle name="Vírgula 3 4 2 2 3 11" xfId="55574" xr:uid="{00000000-0005-0000-0000-0000EE820000}"/>
    <cellStyle name="Vírgula 3 4 2 2 3 12" xfId="3853" xr:uid="{00000000-0005-0000-0000-0000EF820000}"/>
    <cellStyle name="Vírgula 3 4 2 2 3 2" xfId="8947" xr:uid="{00000000-0005-0000-0000-0000F0820000}"/>
    <cellStyle name="Vírgula 3 4 2 2 3 2 2" xfId="17383" xr:uid="{00000000-0005-0000-0000-0000F1820000}"/>
    <cellStyle name="Vírgula 3 4 2 2 3 2 2 2" xfId="34830" xr:uid="{00000000-0005-0000-0000-0000F2820000}"/>
    <cellStyle name="Vírgula 3 4 2 2 3 2 3" xfId="29328" xr:uid="{00000000-0005-0000-0000-0000F3820000}"/>
    <cellStyle name="Vírgula 3 4 2 2 3 2 4" xfId="42522" xr:uid="{00000000-0005-0000-0000-0000F4820000}"/>
    <cellStyle name="Vírgula 3 4 2 2 3 2 5" xfId="49847" xr:uid="{00000000-0005-0000-0000-0000F5820000}"/>
    <cellStyle name="Vírgula 3 4 2 2 3 3" xfId="6748" xr:uid="{00000000-0005-0000-0000-0000F6820000}"/>
    <cellStyle name="Vírgula 3 4 2 2 3 3 2" xfId="32079" xr:uid="{00000000-0005-0000-0000-0000F7820000}"/>
    <cellStyle name="Vírgula 3 4 2 2 3 3 3" xfId="45241" xr:uid="{00000000-0005-0000-0000-0000F8820000}"/>
    <cellStyle name="Vírgula 3 4 2 2 3 4" xfId="15449" xr:uid="{00000000-0005-0000-0000-0000F9820000}"/>
    <cellStyle name="Vírgula 3 4 2 2 3 5" xfId="18999" xr:uid="{00000000-0005-0000-0000-0000FA820000}"/>
    <cellStyle name="Vírgula 3 4 2 2 3 6" xfId="21366" xr:uid="{00000000-0005-0000-0000-0000FB820000}"/>
    <cellStyle name="Vírgula 3 4 2 2 3 7" xfId="23380" xr:uid="{00000000-0005-0000-0000-0000FC820000}"/>
    <cellStyle name="Vírgula 3 4 2 2 3 8" xfId="26577" xr:uid="{00000000-0005-0000-0000-0000FD820000}"/>
    <cellStyle name="Vírgula 3 4 2 2 3 9" xfId="38900" xr:uid="{00000000-0005-0000-0000-0000FE820000}"/>
    <cellStyle name="Vírgula 3 4 2 2 4" xfId="7449" xr:uid="{00000000-0005-0000-0000-0000FF820000}"/>
    <cellStyle name="Vírgula 3 4 2 2 4 2" xfId="12357" xr:uid="{00000000-0005-0000-0000-000000830000}"/>
    <cellStyle name="Vírgula 3 4 2 2 4 2 2" xfId="34828" xr:uid="{00000000-0005-0000-0000-000001830000}"/>
    <cellStyle name="Vírgula 3 4 2 2 4 2 3" xfId="29326" xr:uid="{00000000-0005-0000-0000-000002830000}"/>
    <cellStyle name="Vírgula 3 4 2 2 4 2 4" xfId="42520" xr:uid="{00000000-0005-0000-0000-000003830000}"/>
    <cellStyle name="Vírgula 3 4 2 2 4 2 5" xfId="53209" xr:uid="{00000000-0005-0000-0000-000004830000}"/>
    <cellStyle name="Vírgula 3 4 2 2 4 3" xfId="13233" xr:uid="{00000000-0005-0000-0000-000005830000}"/>
    <cellStyle name="Vírgula 3 4 2 2 4 3 2" xfId="32077" xr:uid="{00000000-0005-0000-0000-000006830000}"/>
    <cellStyle name="Vírgula 3 4 2 2 4 4" xfId="26575" xr:uid="{00000000-0005-0000-0000-000007830000}"/>
    <cellStyle name="Vírgula 3 4 2 2 4 5" xfId="38898" xr:uid="{00000000-0005-0000-0000-000008830000}"/>
    <cellStyle name="Vírgula 3 4 2 2 4 6" xfId="48349" xr:uid="{00000000-0005-0000-0000-000009830000}"/>
    <cellStyle name="Vírgula 3 4 2 2 5" xfId="5163" xr:uid="{00000000-0005-0000-0000-00000A830000}"/>
    <cellStyle name="Vírgula 3 4 2 2 5 2" xfId="11525" xr:uid="{00000000-0005-0000-0000-00000B830000}"/>
    <cellStyle name="Vírgula 3 4 2 2 5 2 2" xfId="33354" xr:uid="{00000000-0005-0000-0000-00000C830000}"/>
    <cellStyle name="Vírgula 3 4 2 2 5 2 3" xfId="41046" xr:uid="{00000000-0005-0000-0000-00000D830000}"/>
    <cellStyle name="Vírgula 3 4 2 2 5 2 4" xfId="52507" xr:uid="{00000000-0005-0000-0000-00000E830000}"/>
    <cellStyle name="Vírgula 3 4 2 2 5 3" xfId="27852" xr:uid="{00000000-0005-0000-0000-00000F830000}"/>
    <cellStyle name="Vírgula 3 4 2 2 5 4" xfId="37175" xr:uid="{00000000-0005-0000-0000-000010830000}"/>
    <cellStyle name="Vírgula 3 4 2 2 5 5" xfId="51401" xr:uid="{00000000-0005-0000-0000-000011830000}"/>
    <cellStyle name="Vírgula 3 4 2 2 6" xfId="10828" xr:uid="{00000000-0005-0000-0000-000012830000}"/>
    <cellStyle name="Vírgula 3 4 2 2 6 2" xfId="30603" xr:uid="{00000000-0005-0000-0000-000013830000}"/>
    <cellStyle name="Vírgula 3 4 2 2 6 3" xfId="40289" xr:uid="{00000000-0005-0000-0000-000014830000}"/>
    <cellStyle name="Vírgula 3 4 2 2 6 4" xfId="51760" xr:uid="{00000000-0005-0000-0000-000015830000}"/>
    <cellStyle name="Vírgula 3 4 2 2 7" xfId="13483" xr:uid="{00000000-0005-0000-0000-000016830000}"/>
    <cellStyle name="Vírgula 3 4 2 2 7 2" xfId="43743" xr:uid="{00000000-0005-0000-0000-000017830000}"/>
    <cellStyle name="Vírgula 3 4 2 2 8" xfId="15447" xr:uid="{00000000-0005-0000-0000-000018830000}"/>
    <cellStyle name="Vírgula 3 4 2 2 9" xfId="21364" xr:uid="{00000000-0005-0000-0000-000019830000}"/>
    <cellStyle name="Vírgula 3 4 2 3" xfId="1418" xr:uid="{00000000-0005-0000-0000-00001A830000}"/>
    <cellStyle name="Vírgula 3 4 2 3 10" xfId="25056" xr:uid="{00000000-0005-0000-0000-00001B830000}"/>
    <cellStyle name="Vírgula 3 4 2 3 11" xfId="36621" xr:uid="{00000000-0005-0000-0000-00001C830000}"/>
    <cellStyle name="Vírgula 3 4 2 3 12" xfId="46974" xr:uid="{00000000-0005-0000-0000-00001D830000}"/>
    <cellStyle name="Vírgula 3 4 2 3 13" xfId="54906" xr:uid="{00000000-0005-0000-0000-00001E830000}"/>
    <cellStyle name="Vírgula 3 4 2 3 14" xfId="3854" xr:uid="{00000000-0005-0000-0000-00001F830000}"/>
    <cellStyle name="Vírgula 3 4 2 3 2" xfId="2325" xr:uid="{00000000-0005-0000-0000-000020830000}"/>
    <cellStyle name="Vírgula 3 4 2 3 2 10" xfId="47876" xr:uid="{00000000-0005-0000-0000-000021830000}"/>
    <cellStyle name="Vírgula 3 4 2 3 2 11" xfId="55802" xr:uid="{00000000-0005-0000-0000-000022830000}"/>
    <cellStyle name="Vírgula 3 4 2 3 2 12" xfId="3855" xr:uid="{00000000-0005-0000-0000-000023830000}"/>
    <cellStyle name="Vírgula 3 4 2 3 2 2" xfId="9175" xr:uid="{00000000-0005-0000-0000-000024830000}"/>
    <cellStyle name="Vírgula 3 4 2 3 2 2 2" xfId="17384" xr:uid="{00000000-0005-0000-0000-000025830000}"/>
    <cellStyle name="Vírgula 3 4 2 3 2 2 2 2" xfId="34832" xr:uid="{00000000-0005-0000-0000-000026830000}"/>
    <cellStyle name="Vírgula 3 4 2 3 2 2 3" xfId="20097" xr:uid="{00000000-0005-0000-0000-000027830000}"/>
    <cellStyle name="Vírgula 3 4 2 3 2 2 4" xfId="29330" xr:uid="{00000000-0005-0000-0000-000028830000}"/>
    <cellStyle name="Vírgula 3 4 2 3 2 2 5" xfId="42524" xr:uid="{00000000-0005-0000-0000-000029830000}"/>
    <cellStyle name="Vírgula 3 4 2 3 2 2 6" xfId="50075" xr:uid="{00000000-0005-0000-0000-00002A830000}"/>
    <cellStyle name="Vírgula 3 4 2 3 2 3" xfId="6976" xr:uid="{00000000-0005-0000-0000-00002B830000}"/>
    <cellStyle name="Vírgula 3 4 2 3 2 3 2" xfId="12543" xr:uid="{00000000-0005-0000-0000-00002C830000}"/>
    <cellStyle name="Vírgula 3 4 2 3 2 3 3" xfId="32081" xr:uid="{00000000-0005-0000-0000-00002D830000}"/>
    <cellStyle name="Vírgula 3 4 2 3 2 3 4" xfId="45469" xr:uid="{00000000-0005-0000-0000-00002E830000}"/>
    <cellStyle name="Vírgula 3 4 2 3 2 4" xfId="15451" xr:uid="{00000000-0005-0000-0000-00002F830000}"/>
    <cellStyle name="Vírgula 3 4 2 3 2 5" xfId="18355" xr:uid="{00000000-0005-0000-0000-000030830000}"/>
    <cellStyle name="Vírgula 3 4 2 3 2 6" xfId="21368" xr:uid="{00000000-0005-0000-0000-000031830000}"/>
    <cellStyle name="Vírgula 3 4 2 3 2 7" xfId="23382" xr:uid="{00000000-0005-0000-0000-000032830000}"/>
    <cellStyle name="Vírgula 3 4 2 3 2 8" xfId="26579" xr:uid="{00000000-0005-0000-0000-000033830000}"/>
    <cellStyle name="Vírgula 3 4 2 3 2 9" xfId="38902" xr:uid="{00000000-0005-0000-0000-000034830000}"/>
    <cellStyle name="Vírgula 3 4 2 3 3" xfId="8304" xr:uid="{00000000-0005-0000-0000-000035830000}"/>
    <cellStyle name="Vírgula 3 4 2 3 3 2" xfId="12358" xr:uid="{00000000-0005-0000-0000-000036830000}"/>
    <cellStyle name="Vírgula 3 4 2 3 3 2 2" xfId="34831" xr:uid="{00000000-0005-0000-0000-000037830000}"/>
    <cellStyle name="Vírgula 3 4 2 3 3 2 3" xfId="29329" xr:uid="{00000000-0005-0000-0000-000038830000}"/>
    <cellStyle name="Vírgula 3 4 2 3 3 2 4" xfId="42523" xr:uid="{00000000-0005-0000-0000-000039830000}"/>
    <cellStyle name="Vírgula 3 4 2 3 3 2 5" xfId="53210" xr:uid="{00000000-0005-0000-0000-00003A830000}"/>
    <cellStyle name="Vírgula 3 4 2 3 3 3" xfId="12878" xr:uid="{00000000-0005-0000-0000-00003B830000}"/>
    <cellStyle name="Vírgula 3 4 2 3 3 3 2" xfId="32080" xr:uid="{00000000-0005-0000-0000-00003C830000}"/>
    <cellStyle name="Vírgula 3 4 2 3 3 4" xfId="19227" xr:uid="{00000000-0005-0000-0000-00003D830000}"/>
    <cellStyle name="Vírgula 3 4 2 3 3 5" xfId="26578" xr:uid="{00000000-0005-0000-0000-00003E830000}"/>
    <cellStyle name="Vírgula 3 4 2 3 3 6" xfId="38901" xr:uid="{00000000-0005-0000-0000-00003F830000}"/>
    <cellStyle name="Vírgula 3 4 2 3 3 7" xfId="49204" xr:uid="{00000000-0005-0000-0000-000040830000}"/>
    <cellStyle name="Vírgula 3 4 2 3 4" xfId="6078" xr:uid="{00000000-0005-0000-0000-000041830000}"/>
    <cellStyle name="Vírgula 3 4 2 3 4 2" xfId="11753" xr:uid="{00000000-0005-0000-0000-000042830000}"/>
    <cellStyle name="Vírgula 3 4 2 3 4 2 2" xfId="33582" xr:uid="{00000000-0005-0000-0000-000043830000}"/>
    <cellStyle name="Vírgula 3 4 2 3 4 2 3" xfId="41274" xr:uid="{00000000-0005-0000-0000-000044830000}"/>
    <cellStyle name="Vírgula 3 4 2 3 4 2 4" xfId="52735" xr:uid="{00000000-0005-0000-0000-000045830000}"/>
    <cellStyle name="Vírgula 3 4 2 3 4 3" xfId="28080" xr:uid="{00000000-0005-0000-0000-000046830000}"/>
    <cellStyle name="Vírgula 3 4 2 3 4 4" xfId="37403" xr:uid="{00000000-0005-0000-0000-000047830000}"/>
    <cellStyle name="Vírgula 3 4 2 3 4 5" xfId="51127" xr:uid="{00000000-0005-0000-0000-000048830000}"/>
    <cellStyle name="Vírgula 3 4 2 3 5" xfId="11009" xr:uid="{00000000-0005-0000-0000-000049830000}"/>
    <cellStyle name="Vírgula 3 4 2 3 5 2" xfId="30831" xr:uid="{00000000-0005-0000-0000-00004A830000}"/>
    <cellStyle name="Vírgula 3 4 2 3 5 3" xfId="40517" xr:uid="{00000000-0005-0000-0000-00004B830000}"/>
    <cellStyle name="Vírgula 3 4 2 3 5 4" xfId="51988" xr:uid="{00000000-0005-0000-0000-00004C830000}"/>
    <cellStyle name="Vírgula 3 4 2 3 6" xfId="14224" xr:uid="{00000000-0005-0000-0000-00004D830000}"/>
    <cellStyle name="Vírgula 3 4 2 3 6 2" xfId="44598" xr:uid="{00000000-0005-0000-0000-00004E830000}"/>
    <cellStyle name="Vírgula 3 4 2 3 7" xfId="15450" xr:uid="{00000000-0005-0000-0000-00004F830000}"/>
    <cellStyle name="Vírgula 3 4 2 3 8" xfId="21367" xr:uid="{00000000-0005-0000-0000-000050830000}"/>
    <cellStyle name="Vírgula 3 4 2 3 9" xfId="23381" xr:uid="{00000000-0005-0000-0000-000051830000}"/>
    <cellStyle name="Vírgula 3 4 2 4" xfId="921" xr:uid="{00000000-0005-0000-0000-000052830000}"/>
    <cellStyle name="Vírgula 3 4 2 4 10" xfId="36076" xr:uid="{00000000-0005-0000-0000-000053830000}"/>
    <cellStyle name="Vírgula 3 4 2 4 11" xfId="46477" xr:uid="{00000000-0005-0000-0000-000054830000}"/>
    <cellStyle name="Vírgula 3 4 2 4 12" xfId="54409" xr:uid="{00000000-0005-0000-0000-000055830000}"/>
    <cellStyle name="Vírgula 3 4 2 4 13" xfId="3856" xr:uid="{00000000-0005-0000-0000-000056830000}"/>
    <cellStyle name="Vírgula 3 4 2 4 2" xfId="1869" xr:uid="{00000000-0005-0000-0000-000057830000}"/>
    <cellStyle name="Vírgula 3 4 2 4 2 10" xfId="47420" xr:uid="{00000000-0005-0000-0000-000058830000}"/>
    <cellStyle name="Vírgula 3 4 2 4 2 11" xfId="55346" xr:uid="{00000000-0005-0000-0000-000059830000}"/>
    <cellStyle name="Vírgula 3 4 2 4 2 12" xfId="3857" xr:uid="{00000000-0005-0000-0000-00005A830000}"/>
    <cellStyle name="Vírgula 3 4 2 4 2 2" xfId="8719" xr:uid="{00000000-0005-0000-0000-00005B830000}"/>
    <cellStyle name="Vírgula 3 4 2 4 2 2 2" xfId="17385" xr:uid="{00000000-0005-0000-0000-00005C830000}"/>
    <cellStyle name="Vírgula 3 4 2 4 2 2 2 2" xfId="34834" xr:uid="{00000000-0005-0000-0000-00005D830000}"/>
    <cellStyle name="Vírgula 3 4 2 4 2 2 3" xfId="19641" xr:uid="{00000000-0005-0000-0000-00005E830000}"/>
    <cellStyle name="Vírgula 3 4 2 4 2 2 4" xfId="29332" xr:uid="{00000000-0005-0000-0000-00005F830000}"/>
    <cellStyle name="Vírgula 3 4 2 4 2 2 5" xfId="42526" xr:uid="{00000000-0005-0000-0000-000060830000}"/>
    <cellStyle name="Vírgula 3 4 2 4 2 2 6" xfId="49619" xr:uid="{00000000-0005-0000-0000-000061830000}"/>
    <cellStyle name="Vírgula 3 4 2 4 2 3" xfId="6520" xr:uid="{00000000-0005-0000-0000-000062830000}"/>
    <cellStyle name="Vírgula 3 4 2 4 2 3 2" xfId="12807" xr:uid="{00000000-0005-0000-0000-000063830000}"/>
    <cellStyle name="Vírgula 3 4 2 4 2 3 3" xfId="32083" xr:uid="{00000000-0005-0000-0000-000064830000}"/>
    <cellStyle name="Vírgula 3 4 2 4 2 3 4" xfId="45013" xr:uid="{00000000-0005-0000-0000-000065830000}"/>
    <cellStyle name="Vírgula 3 4 2 4 2 4" xfId="15453" xr:uid="{00000000-0005-0000-0000-000066830000}"/>
    <cellStyle name="Vírgula 3 4 2 4 2 5" xfId="18013" xr:uid="{00000000-0005-0000-0000-000067830000}"/>
    <cellStyle name="Vírgula 3 4 2 4 2 6" xfId="21370" xr:uid="{00000000-0005-0000-0000-000068830000}"/>
    <cellStyle name="Vírgula 3 4 2 4 2 7" xfId="23384" xr:uid="{00000000-0005-0000-0000-000069830000}"/>
    <cellStyle name="Vírgula 3 4 2 4 2 8" xfId="26581" xr:uid="{00000000-0005-0000-0000-00006A830000}"/>
    <cellStyle name="Vírgula 3 4 2 4 2 9" xfId="38904" xr:uid="{00000000-0005-0000-0000-00006B830000}"/>
    <cellStyle name="Vírgula 3 4 2 4 3" xfId="7848" xr:uid="{00000000-0005-0000-0000-00006C830000}"/>
    <cellStyle name="Vírgula 3 4 2 4 3 2" xfId="12359" xr:uid="{00000000-0005-0000-0000-00006D830000}"/>
    <cellStyle name="Vírgula 3 4 2 4 3 2 2" xfId="34833" xr:uid="{00000000-0005-0000-0000-00006E830000}"/>
    <cellStyle name="Vírgula 3 4 2 4 3 2 3" xfId="42525" xr:uid="{00000000-0005-0000-0000-00006F830000}"/>
    <cellStyle name="Vírgula 3 4 2 4 3 2 4" xfId="53211" xr:uid="{00000000-0005-0000-0000-000070830000}"/>
    <cellStyle name="Vírgula 3 4 2 4 3 3" xfId="18771" xr:uid="{00000000-0005-0000-0000-000071830000}"/>
    <cellStyle name="Vírgula 3 4 2 4 3 4" xfId="29331" xr:uid="{00000000-0005-0000-0000-000072830000}"/>
    <cellStyle name="Vírgula 3 4 2 4 3 5" xfId="38903" xr:uid="{00000000-0005-0000-0000-000073830000}"/>
    <cellStyle name="Vírgula 3 4 2 4 3 6" xfId="48748" xr:uid="{00000000-0005-0000-0000-000074830000}"/>
    <cellStyle name="Vírgula 3 4 2 4 4" xfId="5581" xr:uid="{00000000-0005-0000-0000-000075830000}"/>
    <cellStyle name="Vírgula 3 4 2 4 4 2" xfId="16437" xr:uid="{00000000-0005-0000-0000-000076830000}"/>
    <cellStyle name="Vírgula 3 4 2 4 4 3" xfId="32082" xr:uid="{00000000-0005-0000-0000-000077830000}"/>
    <cellStyle name="Vírgula 3 4 2 4 4 4" xfId="40061" xr:uid="{00000000-0005-0000-0000-000078830000}"/>
    <cellStyle name="Vírgula 3 4 2 4 4 5" xfId="51532" xr:uid="{00000000-0005-0000-0000-000079830000}"/>
    <cellStyle name="Vírgula 3 4 2 4 5" xfId="13768" xr:uid="{00000000-0005-0000-0000-00007A830000}"/>
    <cellStyle name="Vírgula 3 4 2 4 5 2" xfId="44142" xr:uid="{00000000-0005-0000-0000-00007B830000}"/>
    <cellStyle name="Vírgula 3 4 2 4 6" xfId="15452" xr:uid="{00000000-0005-0000-0000-00007C830000}"/>
    <cellStyle name="Vírgula 3 4 2 4 7" xfId="21369" xr:uid="{00000000-0005-0000-0000-00007D830000}"/>
    <cellStyle name="Vírgula 3 4 2 4 8" xfId="23383" xr:uid="{00000000-0005-0000-0000-00007E830000}"/>
    <cellStyle name="Vírgula 3 4 2 4 9" xfId="26580" xr:uid="{00000000-0005-0000-0000-00007F830000}"/>
    <cellStyle name="Vírgula 3 4 2 5" xfId="693" xr:uid="{00000000-0005-0000-0000-000080830000}"/>
    <cellStyle name="Vírgula 3 4 2 5 10" xfId="46249" xr:uid="{00000000-0005-0000-0000-000081830000}"/>
    <cellStyle name="Vírgula 3 4 2 5 11" xfId="54181" xr:uid="{00000000-0005-0000-0000-000082830000}"/>
    <cellStyle name="Vírgula 3 4 2 5 12" xfId="3858" xr:uid="{00000000-0005-0000-0000-000083830000}"/>
    <cellStyle name="Vírgula 3 4 2 5 2" xfId="7620" xr:uid="{00000000-0005-0000-0000-000084830000}"/>
    <cellStyle name="Vírgula 3 4 2 5 2 2" xfId="17386" xr:uid="{00000000-0005-0000-0000-000085830000}"/>
    <cellStyle name="Vírgula 3 4 2 5 2 2 2" xfId="34835" xr:uid="{00000000-0005-0000-0000-000086830000}"/>
    <cellStyle name="Vírgula 3 4 2 5 2 3" xfId="19413" xr:uid="{00000000-0005-0000-0000-000087830000}"/>
    <cellStyle name="Vírgula 3 4 2 5 2 4" xfId="29333" xr:uid="{00000000-0005-0000-0000-000088830000}"/>
    <cellStyle name="Vírgula 3 4 2 5 2 5" xfId="42527" xr:uid="{00000000-0005-0000-0000-000089830000}"/>
    <cellStyle name="Vírgula 3 4 2 5 2 6" xfId="48520" xr:uid="{00000000-0005-0000-0000-00008A830000}"/>
    <cellStyle name="Vírgula 3 4 2 5 3" xfId="5353" xr:uid="{00000000-0005-0000-0000-00008B830000}"/>
    <cellStyle name="Vírgula 3 4 2 5 3 2" xfId="10172" xr:uid="{00000000-0005-0000-0000-00008C830000}"/>
    <cellStyle name="Vírgula 3 4 2 5 3 3" xfId="32084" xr:uid="{00000000-0005-0000-0000-00008D830000}"/>
    <cellStyle name="Vírgula 3 4 2 5 3 4" xfId="43914" xr:uid="{00000000-0005-0000-0000-00008E830000}"/>
    <cellStyle name="Vírgula 3 4 2 5 4" xfId="15454" xr:uid="{00000000-0005-0000-0000-00008F830000}"/>
    <cellStyle name="Vírgula 3 4 2 5 5" xfId="17896" xr:uid="{00000000-0005-0000-0000-000090830000}"/>
    <cellStyle name="Vírgula 3 4 2 5 6" xfId="21371" xr:uid="{00000000-0005-0000-0000-000091830000}"/>
    <cellStyle name="Vírgula 3 4 2 5 7" xfId="23385" xr:uid="{00000000-0005-0000-0000-000092830000}"/>
    <cellStyle name="Vírgula 3 4 2 5 8" xfId="26582" xr:uid="{00000000-0005-0000-0000-000093830000}"/>
    <cellStyle name="Vírgula 3 4 2 5 9" xfId="38905" xr:uid="{00000000-0005-0000-0000-000094830000}"/>
    <cellStyle name="Vírgula 3 4 2 6" xfId="1641" xr:uid="{00000000-0005-0000-0000-000095830000}"/>
    <cellStyle name="Vírgula 3 4 2 6 2" xfId="8491" xr:uid="{00000000-0005-0000-0000-000096830000}"/>
    <cellStyle name="Vírgula 3 4 2 6 2 2" xfId="34827" xr:uid="{00000000-0005-0000-0000-000097830000}"/>
    <cellStyle name="Vírgula 3 4 2 6 2 3" xfId="29325" xr:uid="{00000000-0005-0000-0000-000098830000}"/>
    <cellStyle name="Vírgula 3 4 2 6 2 4" xfId="42519" xr:uid="{00000000-0005-0000-0000-000099830000}"/>
    <cellStyle name="Vírgula 3 4 2 6 2 5" xfId="49391" xr:uid="{00000000-0005-0000-0000-00009A830000}"/>
    <cellStyle name="Vírgula 3 4 2 6 3" xfId="9824" xr:uid="{00000000-0005-0000-0000-00009B830000}"/>
    <cellStyle name="Vírgula 3 4 2 6 3 2" xfId="32076" xr:uid="{00000000-0005-0000-0000-00009C830000}"/>
    <cellStyle name="Vírgula 3 4 2 6 3 3" xfId="44785" xr:uid="{00000000-0005-0000-0000-00009D830000}"/>
    <cellStyle name="Vírgula 3 4 2 6 4" xfId="18543" xr:uid="{00000000-0005-0000-0000-00009E830000}"/>
    <cellStyle name="Vírgula 3 4 2 6 5" xfId="26574" xr:uid="{00000000-0005-0000-0000-00009F830000}"/>
    <cellStyle name="Vírgula 3 4 2 6 6" xfId="38897" xr:uid="{00000000-0005-0000-0000-0000A0830000}"/>
    <cellStyle name="Vírgula 3 4 2 6 7" xfId="47192" xr:uid="{00000000-0005-0000-0000-0000A1830000}"/>
    <cellStyle name="Vírgula 3 4 2 6 8" xfId="55118" xr:uid="{00000000-0005-0000-0000-0000A2830000}"/>
    <cellStyle name="Vírgula 3 4 2 6 9" xfId="6292" xr:uid="{00000000-0005-0000-0000-0000A3830000}"/>
    <cellStyle name="Vírgula 3 4 2 7" xfId="7220" xr:uid="{00000000-0005-0000-0000-0000A4830000}"/>
    <cellStyle name="Vírgula 3 4 2 7 2" xfId="11297" xr:uid="{00000000-0005-0000-0000-0000A5830000}"/>
    <cellStyle name="Vírgula 3 4 2 7 2 2" xfId="33126" xr:uid="{00000000-0005-0000-0000-0000A6830000}"/>
    <cellStyle name="Vírgula 3 4 2 7 2 3" xfId="40818" xr:uid="{00000000-0005-0000-0000-0000A7830000}"/>
    <cellStyle name="Vírgula 3 4 2 7 2 4" xfId="52279" xr:uid="{00000000-0005-0000-0000-0000A8830000}"/>
    <cellStyle name="Vírgula 3 4 2 7 3" xfId="27624" xr:uid="{00000000-0005-0000-0000-0000A9830000}"/>
    <cellStyle name="Vírgula 3 4 2 7 4" xfId="36947" xr:uid="{00000000-0005-0000-0000-0000AA830000}"/>
    <cellStyle name="Vírgula 3 4 2 7 5" xfId="48120" xr:uid="{00000000-0005-0000-0000-0000AB830000}"/>
    <cellStyle name="Vírgula 3 4 2 8" xfId="4885" xr:uid="{00000000-0005-0000-0000-0000AC830000}"/>
    <cellStyle name="Vírgula 3 4 2 8 2" xfId="30375" xr:uid="{00000000-0005-0000-0000-0000AD830000}"/>
    <cellStyle name="Vírgula 3 4 2 8 3" xfId="39833" xr:uid="{00000000-0005-0000-0000-0000AE830000}"/>
    <cellStyle name="Vírgula 3 4 2 8 4" xfId="50962" xr:uid="{00000000-0005-0000-0000-0000AF830000}"/>
    <cellStyle name="Vírgula 3 4 2 9" xfId="13324" xr:uid="{00000000-0005-0000-0000-0000B0830000}"/>
    <cellStyle name="Vírgula 3 4 2 9 2" xfId="43512" xr:uid="{00000000-0005-0000-0000-0000B1830000}"/>
    <cellStyle name="Vírgula 3 4 20" xfId="53558" xr:uid="{00000000-0005-0000-0000-0000B2830000}"/>
    <cellStyle name="Vírgula 3 4 21" xfId="3849" xr:uid="{00000000-0005-0000-0000-0000B3830000}"/>
    <cellStyle name="Vírgula 3 4 3" xfId="153" xr:uid="{00000000-0005-0000-0000-0000B4830000}"/>
    <cellStyle name="Vírgula 3 4 3 10" xfId="15455" xr:uid="{00000000-0005-0000-0000-0000B5830000}"/>
    <cellStyle name="Vírgula 3 4 3 11" xfId="21372" xr:uid="{00000000-0005-0000-0000-0000B6830000}"/>
    <cellStyle name="Vírgula 3 4 3 12" xfId="23386" xr:uid="{00000000-0005-0000-0000-0000B7830000}"/>
    <cellStyle name="Vírgula 3 4 3 13" xfId="24435" xr:uid="{00000000-0005-0000-0000-0000B8830000}"/>
    <cellStyle name="Vírgula 3 4 3 14" xfId="36012" xr:uid="{00000000-0005-0000-0000-0000B9830000}"/>
    <cellStyle name="Vírgula 3 4 3 15" xfId="45710" xr:uid="{00000000-0005-0000-0000-0000BA830000}"/>
    <cellStyle name="Vírgula 3 4 3 16" xfId="53643" xr:uid="{00000000-0005-0000-0000-0000BB830000}"/>
    <cellStyle name="Vírgula 3 4 3 17" xfId="3859" xr:uid="{00000000-0005-0000-0000-0000BC830000}"/>
    <cellStyle name="Vírgula 3 4 3 2" xfId="434" xr:uid="{00000000-0005-0000-0000-0000BD830000}"/>
    <cellStyle name="Vírgula 3 4 3 2 10" xfId="24711" xr:uid="{00000000-0005-0000-0000-0000BE830000}"/>
    <cellStyle name="Vírgula 3 4 3 2 11" xfId="36276" xr:uid="{00000000-0005-0000-0000-0000BF830000}"/>
    <cellStyle name="Vírgula 3 4 3 2 12" xfId="45990" xr:uid="{00000000-0005-0000-0000-0000C0830000}"/>
    <cellStyle name="Vírgula 3 4 3 2 13" xfId="53922" xr:uid="{00000000-0005-0000-0000-0000C1830000}"/>
    <cellStyle name="Vírgula 3 4 3 2 14" xfId="3860" xr:uid="{00000000-0005-0000-0000-0000C2830000}"/>
    <cellStyle name="Vírgula 3 4 3 2 2" xfId="1104" xr:uid="{00000000-0005-0000-0000-0000C3830000}"/>
    <cellStyle name="Vírgula 3 4 3 2 2 10" xfId="46660" xr:uid="{00000000-0005-0000-0000-0000C4830000}"/>
    <cellStyle name="Vírgula 3 4 3 2 2 11" xfId="54592" xr:uid="{00000000-0005-0000-0000-0000C5830000}"/>
    <cellStyle name="Vírgula 3 4 3 2 2 12" xfId="3861" xr:uid="{00000000-0005-0000-0000-0000C6830000}"/>
    <cellStyle name="Vírgula 3 4 3 2 2 2" xfId="8019" xr:uid="{00000000-0005-0000-0000-0000C7830000}"/>
    <cellStyle name="Vírgula 3 4 3 2 2 2 2" xfId="17387" xr:uid="{00000000-0005-0000-0000-0000C8830000}"/>
    <cellStyle name="Vírgula 3 4 3 2 2 2 2 2" xfId="34838" xr:uid="{00000000-0005-0000-0000-0000C9830000}"/>
    <cellStyle name="Vírgula 3 4 3 2 2 2 3" xfId="19812" xr:uid="{00000000-0005-0000-0000-0000CA830000}"/>
    <cellStyle name="Vírgula 3 4 3 2 2 2 4" xfId="29336" xr:uid="{00000000-0005-0000-0000-0000CB830000}"/>
    <cellStyle name="Vírgula 3 4 3 2 2 2 5" xfId="42530" xr:uid="{00000000-0005-0000-0000-0000CC830000}"/>
    <cellStyle name="Vírgula 3 4 3 2 2 2 6" xfId="48919" xr:uid="{00000000-0005-0000-0000-0000CD830000}"/>
    <cellStyle name="Vírgula 3 4 3 2 2 3" xfId="5764" xr:uid="{00000000-0005-0000-0000-0000CE830000}"/>
    <cellStyle name="Vírgula 3 4 3 2 2 3 2" xfId="10549" xr:uid="{00000000-0005-0000-0000-0000CF830000}"/>
    <cellStyle name="Vírgula 3 4 3 2 2 3 3" xfId="32087" xr:uid="{00000000-0005-0000-0000-0000D0830000}"/>
    <cellStyle name="Vírgula 3 4 3 2 2 3 4" xfId="44313" xr:uid="{00000000-0005-0000-0000-0000D1830000}"/>
    <cellStyle name="Vírgula 3 4 3 2 2 4" xfId="15457" xr:uid="{00000000-0005-0000-0000-0000D2830000}"/>
    <cellStyle name="Vírgula 3 4 3 2 2 5" xfId="18127" xr:uid="{00000000-0005-0000-0000-0000D3830000}"/>
    <cellStyle name="Vírgula 3 4 3 2 2 6" xfId="21374" xr:uid="{00000000-0005-0000-0000-0000D4830000}"/>
    <cellStyle name="Vírgula 3 4 3 2 2 7" xfId="23388" xr:uid="{00000000-0005-0000-0000-0000D5830000}"/>
    <cellStyle name="Vírgula 3 4 3 2 2 8" xfId="26585" xr:uid="{00000000-0005-0000-0000-0000D6830000}"/>
    <cellStyle name="Vírgula 3 4 3 2 2 9" xfId="38908" xr:uid="{00000000-0005-0000-0000-0000D7830000}"/>
    <cellStyle name="Vírgula 3 4 3 2 3" xfId="2040" xr:uid="{00000000-0005-0000-0000-0000D8830000}"/>
    <cellStyle name="Vírgula 3 4 3 2 3 2" xfId="8890" xr:uid="{00000000-0005-0000-0000-0000D9830000}"/>
    <cellStyle name="Vírgula 3 4 3 2 3 2 2" xfId="34837" xr:uid="{00000000-0005-0000-0000-0000DA830000}"/>
    <cellStyle name="Vírgula 3 4 3 2 3 2 3" xfId="29335" xr:uid="{00000000-0005-0000-0000-0000DB830000}"/>
    <cellStyle name="Vírgula 3 4 3 2 3 2 4" xfId="42529" xr:uid="{00000000-0005-0000-0000-0000DC830000}"/>
    <cellStyle name="Vírgula 3 4 3 2 3 2 5" xfId="49790" xr:uid="{00000000-0005-0000-0000-0000DD830000}"/>
    <cellStyle name="Vírgula 3 4 3 2 3 3" xfId="16725" xr:uid="{00000000-0005-0000-0000-0000DE830000}"/>
    <cellStyle name="Vírgula 3 4 3 2 3 3 2" xfId="32086" xr:uid="{00000000-0005-0000-0000-0000DF830000}"/>
    <cellStyle name="Vírgula 3 4 3 2 3 3 3" xfId="45184" xr:uid="{00000000-0005-0000-0000-0000E0830000}"/>
    <cellStyle name="Vírgula 3 4 3 2 3 4" xfId="18942" xr:uid="{00000000-0005-0000-0000-0000E1830000}"/>
    <cellStyle name="Vírgula 3 4 3 2 3 5" xfId="26584" xr:uid="{00000000-0005-0000-0000-0000E2830000}"/>
    <cellStyle name="Vírgula 3 4 3 2 3 6" xfId="38907" xr:uid="{00000000-0005-0000-0000-0000E3830000}"/>
    <cellStyle name="Vírgula 3 4 3 2 3 7" xfId="47591" xr:uid="{00000000-0005-0000-0000-0000E4830000}"/>
    <cellStyle name="Vírgula 3 4 3 2 3 8" xfId="55517" xr:uid="{00000000-0005-0000-0000-0000E5830000}"/>
    <cellStyle name="Vírgula 3 4 3 2 3 9" xfId="6691" xr:uid="{00000000-0005-0000-0000-0000E6830000}"/>
    <cellStyle name="Vírgula 3 4 3 2 4" xfId="7392" xr:uid="{00000000-0005-0000-0000-0000E7830000}"/>
    <cellStyle name="Vírgula 3 4 3 2 4 2" xfId="11468" xr:uid="{00000000-0005-0000-0000-0000E8830000}"/>
    <cellStyle name="Vírgula 3 4 3 2 4 2 2" xfId="33297" xr:uid="{00000000-0005-0000-0000-0000E9830000}"/>
    <cellStyle name="Vírgula 3 4 3 2 4 2 3" xfId="40989" xr:uid="{00000000-0005-0000-0000-0000EA830000}"/>
    <cellStyle name="Vírgula 3 4 3 2 4 2 4" xfId="52450" xr:uid="{00000000-0005-0000-0000-0000EB830000}"/>
    <cellStyle name="Vírgula 3 4 3 2 4 3" xfId="27795" xr:uid="{00000000-0005-0000-0000-0000EC830000}"/>
    <cellStyle name="Vírgula 3 4 3 2 4 4" xfId="37118" xr:uid="{00000000-0005-0000-0000-0000ED830000}"/>
    <cellStyle name="Vírgula 3 4 3 2 4 5" xfId="48292" xr:uid="{00000000-0005-0000-0000-0000EE830000}"/>
    <cellStyle name="Vírgula 3 4 3 2 5" xfId="5094" xr:uid="{00000000-0005-0000-0000-0000EF830000}"/>
    <cellStyle name="Vírgula 3 4 3 2 5 2" xfId="30546" xr:uid="{00000000-0005-0000-0000-0000F0830000}"/>
    <cellStyle name="Vírgula 3 4 3 2 5 3" xfId="40232" xr:uid="{00000000-0005-0000-0000-0000F1830000}"/>
    <cellStyle name="Vírgula 3 4 3 2 5 4" xfId="51703" xr:uid="{00000000-0005-0000-0000-0000F2830000}"/>
    <cellStyle name="Vírgula 3 4 3 2 6" xfId="13939" xr:uid="{00000000-0005-0000-0000-0000F3830000}"/>
    <cellStyle name="Vírgula 3 4 3 2 6 2" xfId="43686" xr:uid="{00000000-0005-0000-0000-0000F4830000}"/>
    <cellStyle name="Vírgula 3 4 3 2 7" xfId="15456" xr:uid="{00000000-0005-0000-0000-0000F5830000}"/>
    <cellStyle name="Vírgula 3 4 3 2 8" xfId="21373" xr:uid="{00000000-0005-0000-0000-0000F6830000}"/>
    <cellStyle name="Vírgula 3 4 3 2 9" xfId="23387" xr:uid="{00000000-0005-0000-0000-0000F7830000}"/>
    <cellStyle name="Vírgula 3 4 3 3" xfId="1349" xr:uid="{00000000-0005-0000-0000-0000F8830000}"/>
    <cellStyle name="Vírgula 3 4 3 3 10" xfId="24987" xr:uid="{00000000-0005-0000-0000-0000F9830000}"/>
    <cellStyle name="Vírgula 3 4 3 3 11" xfId="36552" xr:uid="{00000000-0005-0000-0000-0000FA830000}"/>
    <cellStyle name="Vírgula 3 4 3 3 12" xfId="46905" xr:uid="{00000000-0005-0000-0000-0000FB830000}"/>
    <cellStyle name="Vírgula 3 4 3 3 13" xfId="54837" xr:uid="{00000000-0005-0000-0000-0000FC830000}"/>
    <cellStyle name="Vírgula 3 4 3 3 14" xfId="3862" xr:uid="{00000000-0005-0000-0000-0000FD830000}"/>
    <cellStyle name="Vírgula 3 4 3 3 2" xfId="2268" xr:uid="{00000000-0005-0000-0000-0000FE830000}"/>
    <cellStyle name="Vírgula 3 4 3 3 2 10" xfId="47819" xr:uid="{00000000-0005-0000-0000-0000FF830000}"/>
    <cellStyle name="Vírgula 3 4 3 3 2 11" xfId="55745" xr:uid="{00000000-0005-0000-0000-000000840000}"/>
    <cellStyle name="Vírgula 3 4 3 3 2 12" xfId="3863" xr:uid="{00000000-0005-0000-0000-000001840000}"/>
    <cellStyle name="Vírgula 3 4 3 3 2 2" xfId="9118" xr:uid="{00000000-0005-0000-0000-000002840000}"/>
    <cellStyle name="Vírgula 3 4 3 3 2 2 2" xfId="17388" xr:uid="{00000000-0005-0000-0000-000003840000}"/>
    <cellStyle name="Vírgula 3 4 3 3 2 2 2 2" xfId="34840" xr:uid="{00000000-0005-0000-0000-000004840000}"/>
    <cellStyle name="Vírgula 3 4 3 3 2 2 3" xfId="20040" xr:uid="{00000000-0005-0000-0000-000005840000}"/>
    <cellStyle name="Vírgula 3 4 3 3 2 2 4" xfId="29338" xr:uid="{00000000-0005-0000-0000-000006840000}"/>
    <cellStyle name="Vírgula 3 4 3 3 2 2 5" xfId="42532" xr:uid="{00000000-0005-0000-0000-000007840000}"/>
    <cellStyle name="Vírgula 3 4 3 3 2 2 6" xfId="50018" xr:uid="{00000000-0005-0000-0000-000008840000}"/>
    <cellStyle name="Vírgula 3 4 3 3 2 3" xfId="6919" xr:uid="{00000000-0005-0000-0000-000009840000}"/>
    <cellStyle name="Vírgula 3 4 3 3 2 3 2" xfId="10496" xr:uid="{00000000-0005-0000-0000-00000A840000}"/>
    <cellStyle name="Vírgula 3 4 3 3 2 3 3" xfId="32089" xr:uid="{00000000-0005-0000-0000-00000B840000}"/>
    <cellStyle name="Vírgula 3 4 3 3 2 3 4" xfId="45412" xr:uid="{00000000-0005-0000-0000-00000C840000}"/>
    <cellStyle name="Vírgula 3 4 3 3 2 4" xfId="15459" xr:uid="{00000000-0005-0000-0000-00000D840000}"/>
    <cellStyle name="Vírgula 3 4 3 3 2 5" xfId="18298" xr:uid="{00000000-0005-0000-0000-00000E840000}"/>
    <cellStyle name="Vírgula 3 4 3 3 2 6" xfId="21376" xr:uid="{00000000-0005-0000-0000-00000F840000}"/>
    <cellStyle name="Vírgula 3 4 3 3 2 7" xfId="23390" xr:uid="{00000000-0005-0000-0000-000010840000}"/>
    <cellStyle name="Vírgula 3 4 3 3 2 8" xfId="26587" xr:uid="{00000000-0005-0000-0000-000011840000}"/>
    <cellStyle name="Vírgula 3 4 3 3 2 9" xfId="38910" xr:uid="{00000000-0005-0000-0000-000012840000}"/>
    <cellStyle name="Vírgula 3 4 3 3 3" xfId="8247" xr:uid="{00000000-0005-0000-0000-000013840000}"/>
    <cellStyle name="Vírgula 3 4 3 3 3 2" xfId="12361" xr:uid="{00000000-0005-0000-0000-000014840000}"/>
    <cellStyle name="Vírgula 3 4 3 3 3 2 2" xfId="34839" xr:uid="{00000000-0005-0000-0000-000015840000}"/>
    <cellStyle name="Vírgula 3 4 3 3 3 2 3" xfId="29337" xr:uid="{00000000-0005-0000-0000-000016840000}"/>
    <cellStyle name="Vírgula 3 4 3 3 3 2 4" xfId="42531" xr:uid="{00000000-0005-0000-0000-000017840000}"/>
    <cellStyle name="Vírgula 3 4 3 3 3 2 5" xfId="53213" xr:uid="{00000000-0005-0000-0000-000018840000}"/>
    <cellStyle name="Vírgula 3 4 3 3 3 3" xfId="11920" xr:uid="{00000000-0005-0000-0000-000019840000}"/>
    <cellStyle name="Vírgula 3 4 3 3 3 3 2" xfId="32088" xr:uid="{00000000-0005-0000-0000-00001A840000}"/>
    <cellStyle name="Vírgula 3 4 3 3 3 4" xfId="19170" xr:uid="{00000000-0005-0000-0000-00001B840000}"/>
    <cellStyle name="Vírgula 3 4 3 3 3 5" xfId="26586" xr:uid="{00000000-0005-0000-0000-00001C840000}"/>
    <cellStyle name="Vírgula 3 4 3 3 3 6" xfId="38909" xr:uid="{00000000-0005-0000-0000-00001D840000}"/>
    <cellStyle name="Vírgula 3 4 3 3 3 7" xfId="49147" xr:uid="{00000000-0005-0000-0000-00001E840000}"/>
    <cellStyle name="Vírgula 3 4 3 3 4" xfId="6009" xr:uid="{00000000-0005-0000-0000-00001F840000}"/>
    <cellStyle name="Vírgula 3 4 3 3 4 2" xfId="11696" xr:uid="{00000000-0005-0000-0000-000020840000}"/>
    <cellStyle name="Vírgula 3 4 3 3 4 2 2" xfId="33525" xr:uid="{00000000-0005-0000-0000-000021840000}"/>
    <cellStyle name="Vírgula 3 4 3 3 4 2 3" xfId="41217" xr:uid="{00000000-0005-0000-0000-000022840000}"/>
    <cellStyle name="Vírgula 3 4 3 3 4 2 4" xfId="52678" xr:uid="{00000000-0005-0000-0000-000023840000}"/>
    <cellStyle name="Vírgula 3 4 3 3 4 3" xfId="28023" xr:uid="{00000000-0005-0000-0000-000024840000}"/>
    <cellStyle name="Vírgula 3 4 3 3 4 4" xfId="37346" xr:uid="{00000000-0005-0000-0000-000025840000}"/>
    <cellStyle name="Vírgula 3 4 3 3 4 5" xfId="50777" xr:uid="{00000000-0005-0000-0000-000026840000}"/>
    <cellStyle name="Vírgula 3 4 3 3 5" xfId="10952" xr:uid="{00000000-0005-0000-0000-000027840000}"/>
    <cellStyle name="Vírgula 3 4 3 3 5 2" xfId="30774" xr:uid="{00000000-0005-0000-0000-000028840000}"/>
    <cellStyle name="Vírgula 3 4 3 3 5 3" xfId="40460" xr:uid="{00000000-0005-0000-0000-000029840000}"/>
    <cellStyle name="Vírgula 3 4 3 3 5 4" xfId="51931" xr:uid="{00000000-0005-0000-0000-00002A840000}"/>
    <cellStyle name="Vírgula 3 4 3 3 6" xfId="14167" xr:uid="{00000000-0005-0000-0000-00002B840000}"/>
    <cellStyle name="Vírgula 3 4 3 3 6 2" xfId="44541" xr:uid="{00000000-0005-0000-0000-00002C840000}"/>
    <cellStyle name="Vírgula 3 4 3 3 7" xfId="15458" xr:uid="{00000000-0005-0000-0000-00002D840000}"/>
    <cellStyle name="Vírgula 3 4 3 3 8" xfId="21375" xr:uid="{00000000-0005-0000-0000-00002E840000}"/>
    <cellStyle name="Vírgula 3 4 3 3 9" xfId="23389" xr:uid="{00000000-0005-0000-0000-00002F840000}"/>
    <cellStyle name="Vírgula 3 4 3 4" xfId="864" xr:uid="{00000000-0005-0000-0000-000030840000}"/>
    <cellStyle name="Vírgula 3 4 3 4 10" xfId="46420" xr:uid="{00000000-0005-0000-0000-000031840000}"/>
    <cellStyle name="Vírgula 3 4 3 4 11" xfId="54352" xr:uid="{00000000-0005-0000-0000-000032840000}"/>
    <cellStyle name="Vírgula 3 4 3 4 12" xfId="3864" xr:uid="{00000000-0005-0000-0000-000033840000}"/>
    <cellStyle name="Vírgula 3 4 3 4 2" xfId="7791" xr:uid="{00000000-0005-0000-0000-000034840000}"/>
    <cellStyle name="Vírgula 3 4 3 4 2 2" xfId="13241" xr:uid="{00000000-0005-0000-0000-000035840000}"/>
    <cellStyle name="Vírgula 3 4 3 4 2 2 2" xfId="34841" xr:uid="{00000000-0005-0000-0000-000036840000}"/>
    <cellStyle name="Vírgula 3 4 3 4 2 3" xfId="13210" xr:uid="{00000000-0005-0000-0000-000037840000}"/>
    <cellStyle name="Vírgula 3 4 3 4 2 4" xfId="19584" xr:uid="{00000000-0005-0000-0000-000038840000}"/>
    <cellStyle name="Vírgula 3 4 3 4 2 5" xfId="29339" xr:uid="{00000000-0005-0000-0000-000039840000}"/>
    <cellStyle name="Vírgula 3 4 3 4 2 6" xfId="42533" xr:uid="{00000000-0005-0000-0000-00003A840000}"/>
    <cellStyle name="Vírgula 3 4 3 4 2 7" xfId="48691" xr:uid="{00000000-0005-0000-0000-00003B840000}"/>
    <cellStyle name="Vírgula 3 4 3 4 3" xfId="5524" xr:uid="{00000000-0005-0000-0000-00003C840000}"/>
    <cellStyle name="Vírgula 3 4 3 4 3 2" xfId="10545" xr:uid="{00000000-0005-0000-0000-00003D840000}"/>
    <cellStyle name="Vírgula 3 4 3 4 3 3" xfId="32090" xr:uid="{00000000-0005-0000-0000-00003E840000}"/>
    <cellStyle name="Vírgula 3 4 3 4 3 4" xfId="44085" xr:uid="{00000000-0005-0000-0000-00003F840000}"/>
    <cellStyle name="Vírgula 3 4 3 4 4" xfId="13711" xr:uid="{00000000-0005-0000-0000-000040840000}"/>
    <cellStyle name="Vírgula 3 4 3 4 5" xfId="15460" xr:uid="{00000000-0005-0000-0000-000041840000}"/>
    <cellStyle name="Vírgula 3 4 3 4 6" xfId="21377" xr:uid="{00000000-0005-0000-0000-000042840000}"/>
    <cellStyle name="Vírgula 3 4 3 4 7" xfId="23391" xr:uid="{00000000-0005-0000-0000-000043840000}"/>
    <cellStyle name="Vírgula 3 4 3 4 8" xfId="26588" xr:uid="{00000000-0005-0000-0000-000044840000}"/>
    <cellStyle name="Vírgula 3 4 3 4 9" xfId="38911" xr:uid="{00000000-0005-0000-0000-000045840000}"/>
    <cellStyle name="Vírgula 3 4 3 5" xfId="1812" xr:uid="{00000000-0005-0000-0000-000046840000}"/>
    <cellStyle name="Vírgula 3 4 3 5 10" xfId="47363" xr:uid="{00000000-0005-0000-0000-000047840000}"/>
    <cellStyle name="Vírgula 3 4 3 5 11" xfId="55289" xr:uid="{00000000-0005-0000-0000-000048840000}"/>
    <cellStyle name="Vírgula 3 4 3 5 12" xfId="3865" xr:uid="{00000000-0005-0000-0000-000049840000}"/>
    <cellStyle name="Vírgula 3 4 3 5 2" xfId="8662" xr:uid="{00000000-0005-0000-0000-00004A840000}"/>
    <cellStyle name="Vírgula 3 4 3 5 2 2" xfId="17389" xr:uid="{00000000-0005-0000-0000-00004B840000}"/>
    <cellStyle name="Vírgula 3 4 3 5 2 2 2" xfId="34842" xr:uid="{00000000-0005-0000-0000-00004C840000}"/>
    <cellStyle name="Vírgula 3 4 3 5 2 3" xfId="29340" xr:uid="{00000000-0005-0000-0000-00004D840000}"/>
    <cellStyle name="Vírgula 3 4 3 5 2 4" xfId="42534" xr:uid="{00000000-0005-0000-0000-00004E840000}"/>
    <cellStyle name="Vírgula 3 4 3 5 2 5" xfId="49562" xr:uid="{00000000-0005-0000-0000-00004F840000}"/>
    <cellStyle name="Vírgula 3 4 3 5 3" xfId="6463" xr:uid="{00000000-0005-0000-0000-000050840000}"/>
    <cellStyle name="Vírgula 3 4 3 5 3 2" xfId="32091" xr:uid="{00000000-0005-0000-0000-000051840000}"/>
    <cellStyle name="Vírgula 3 4 3 5 3 3" xfId="44956" xr:uid="{00000000-0005-0000-0000-000052840000}"/>
    <cellStyle name="Vírgula 3 4 3 5 4" xfId="15461" xr:uid="{00000000-0005-0000-0000-000053840000}"/>
    <cellStyle name="Vírgula 3 4 3 5 5" xfId="18714" xr:uid="{00000000-0005-0000-0000-000054840000}"/>
    <cellStyle name="Vírgula 3 4 3 5 6" xfId="21378" xr:uid="{00000000-0005-0000-0000-000055840000}"/>
    <cellStyle name="Vírgula 3 4 3 5 7" xfId="23392" xr:uid="{00000000-0005-0000-0000-000056840000}"/>
    <cellStyle name="Vírgula 3 4 3 5 8" xfId="26589" xr:uid="{00000000-0005-0000-0000-000057840000}"/>
    <cellStyle name="Vírgula 3 4 3 5 9" xfId="38912" xr:uid="{00000000-0005-0000-0000-000058840000}"/>
    <cellStyle name="Vírgula 3 4 3 6" xfId="7163" xr:uid="{00000000-0005-0000-0000-000059840000}"/>
    <cellStyle name="Vírgula 3 4 3 6 2" xfId="12360" xr:uid="{00000000-0005-0000-0000-00005A840000}"/>
    <cellStyle name="Vírgula 3 4 3 6 2 2" xfId="34836" xr:uid="{00000000-0005-0000-0000-00005B840000}"/>
    <cellStyle name="Vírgula 3 4 3 6 2 3" xfId="29334" xr:uid="{00000000-0005-0000-0000-00005C840000}"/>
    <cellStyle name="Vírgula 3 4 3 6 2 4" xfId="42528" xr:uid="{00000000-0005-0000-0000-00005D840000}"/>
    <cellStyle name="Vírgula 3 4 3 6 2 5" xfId="53212" xr:uid="{00000000-0005-0000-0000-00005E840000}"/>
    <cellStyle name="Vírgula 3 4 3 6 3" xfId="9428" xr:uid="{00000000-0005-0000-0000-00005F840000}"/>
    <cellStyle name="Vírgula 3 4 3 6 3 2" xfId="32085" xr:uid="{00000000-0005-0000-0000-000060840000}"/>
    <cellStyle name="Vírgula 3 4 3 6 4" xfId="26583" xr:uid="{00000000-0005-0000-0000-000061840000}"/>
    <cellStyle name="Vírgula 3 4 3 6 5" xfId="38906" xr:uid="{00000000-0005-0000-0000-000062840000}"/>
    <cellStyle name="Vírgula 3 4 3 6 6" xfId="48063" xr:uid="{00000000-0005-0000-0000-000063840000}"/>
    <cellStyle name="Vírgula 3 4 3 7" xfId="4816" xr:uid="{00000000-0005-0000-0000-000064840000}"/>
    <cellStyle name="Vírgula 3 4 3 7 2" xfId="11240" xr:uid="{00000000-0005-0000-0000-000065840000}"/>
    <cellStyle name="Vírgula 3 4 3 7 2 2" xfId="33069" xr:uid="{00000000-0005-0000-0000-000066840000}"/>
    <cellStyle name="Vírgula 3 4 3 7 2 3" xfId="40761" xr:uid="{00000000-0005-0000-0000-000067840000}"/>
    <cellStyle name="Vírgula 3 4 3 7 2 4" xfId="52222" xr:uid="{00000000-0005-0000-0000-000068840000}"/>
    <cellStyle name="Vírgula 3 4 3 7 3" xfId="27567" xr:uid="{00000000-0005-0000-0000-000069840000}"/>
    <cellStyle name="Vírgula 3 4 3 7 4" xfId="36890" xr:uid="{00000000-0005-0000-0000-00006A840000}"/>
    <cellStyle name="Vírgula 3 4 3 7 5" xfId="51188" xr:uid="{00000000-0005-0000-0000-00006B840000}"/>
    <cellStyle name="Vírgula 3 4 3 8" xfId="9748" xr:uid="{00000000-0005-0000-0000-00006C840000}"/>
    <cellStyle name="Vírgula 3 4 3 8 2" xfId="30318" xr:uid="{00000000-0005-0000-0000-00006D840000}"/>
    <cellStyle name="Vírgula 3 4 3 8 3" xfId="40004" xr:uid="{00000000-0005-0000-0000-00006E840000}"/>
    <cellStyle name="Vírgula 3 4 3 8 4" xfId="50425" xr:uid="{00000000-0005-0000-0000-00006F840000}"/>
    <cellStyle name="Vírgula 3 4 3 9" xfId="13426" xr:uid="{00000000-0005-0000-0000-000070840000}"/>
    <cellStyle name="Vírgula 3 4 3 9 2" xfId="43455" xr:uid="{00000000-0005-0000-0000-000071840000}"/>
    <cellStyle name="Vírgula 3 4 4" xfId="291" xr:uid="{00000000-0005-0000-0000-000072840000}"/>
    <cellStyle name="Vírgula 3 4 4 10" xfId="15462" xr:uid="{00000000-0005-0000-0000-000073840000}"/>
    <cellStyle name="Vírgula 3 4 4 11" xfId="21379" xr:uid="{00000000-0005-0000-0000-000074840000}"/>
    <cellStyle name="Vírgula 3 4 4 12" xfId="23393" xr:uid="{00000000-0005-0000-0000-000075840000}"/>
    <cellStyle name="Vírgula 3 4 4 13" xfId="24573" xr:uid="{00000000-0005-0000-0000-000076840000}"/>
    <cellStyle name="Vírgula 3 4 4 14" xfId="36138" xr:uid="{00000000-0005-0000-0000-000077840000}"/>
    <cellStyle name="Vírgula 3 4 4 15" xfId="45848" xr:uid="{00000000-0005-0000-0000-000078840000}"/>
    <cellStyle name="Vírgula 3 4 4 16" xfId="53781" xr:uid="{00000000-0005-0000-0000-000079840000}"/>
    <cellStyle name="Vírgula 3 4 4 17" xfId="3866" xr:uid="{00000000-0005-0000-0000-00007A840000}"/>
    <cellStyle name="Vírgula 3 4 4 2" xfId="572" xr:uid="{00000000-0005-0000-0000-00007B840000}"/>
    <cellStyle name="Vírgula 3 4 4 2 10" xfId="24849" xr:uid="{00000000-0005-0000-0000-00007C840000}"/>
    <cellStyle name="Vírgula 3 4 4 2 11" xfId="36414" xr:uid="{00000000-0005-0000-0000-00007D840000}"/>
    <cellStyle name="Vírgula 3 4 4 2 12" xfId="46128" xr:uid="{00000000-0005-0000-0000-00007E840000}"/>
    <cellStyle name="Vírgula 3 4 4 2 13" xfId="54060" xr:uid="{00000000-0005-0000-0000-00007F840000}"/>
    <cellStyle name="Vírgula 3 4 4 2 14" xfId="3867" xr:uid="{00000000-0005-0000-0000-000080840000}"/>
    <cellStyle name="Vírgula 3 4 4 2 2" xfId="1218" xr:uid="{00000000-0005-0000-0000-000081840000}"/>
    <cellStyle name="Vírgula 3 4 4 2 2 10" xfId="46774" xr:uid="{00000000-0005-0000-0000-000082840000}"/>
    <cellStyle name="Vírgula 3 4 4 2 2 11" xfId="54706" xr:uid="{00000000-0005-0000-0000-000083840000}"/>
    <cellStyle name="Vírgula 3 4 4 2 2 12" xfId="3868" xr:uid="{00000000-0005-0000-0000-000084840000}"/>
    <cellStyle name="Vírgula 3 4 4 2 2 2" xfId="8133" xr:uid="{00000000-0005-0000-0000-000085840000}"/>
    <cellStyle name="Vírgula 3 4 4 2 2 2 2" xfId="17390" xr:uid="{00000000-0005-0000-0000-000086840000}"/>
    <cellStyle name="Vírgula 3 4 4 2 2 2 2 2" xfId="34845" xr:uid="{00000000-0005-0000-0000-000087840000}"/>
    <cellStyle name="Vírgula 3 4 4 2 2 2 3" xfId="19926" xr:uid="{00000000-0005-0000-0000-000088840000}"/>
    <cellStyle name="Vírgula 3 4 4 2 2 2 4" xfId="29343" xr:uid="{00000000-0005-0000-0000-000089840000}"/>
    <cellStyle name="Vírgula 3 4 4 2 2 2 5" xfId="42537" xr:uid="{00000000-0005-0000-0000-00008A840000}"/>
    <cellStyle name="Vírgula 3 4 4 2 2 2 6" xfId="49033" xr:uid="{00000000-0005-0000-0000-00008B840000}"/>
    <cellStyle name="Vírgula 3 4 4 2 2 3" xfId="5878" xr:uid="{00000000-0005-0000-0000-00008C840000}"/>
    <cellStyle name="Vírgula 3 4 4 2 2 3 2" xfId="13273" xr:uid="{00000000-0005-0000-0000-00008D840000}"/>
    <cellStyle name="Vírgula 3 4 4 2 2 3 3" xfId="32094" xr:uid="{00000000-0005-0000-0000-00008E840000}"/>
    <cellStyle name="Vírgula 3 4 4 2 2 3 4" xfId="44427" xr:uid="{00000000-0005-0000-0000-00008F840000}"/>
    <cellStyle name="Vírgula 3 4 4 2 2 4" xfId="15464" xr:uid="{00000000-0005-0000-0000-000090840000}"/>
    <cellStyle name="Vírgula 3 4 4 2 2 5" xfId="18184" xr:uid="{00000000-0005-0000-0000-000091840000}"/>
    <cellStyle name="Vírgula 3 4 4 2 2 6" xfId="21381" xr:uid="{00000000-0005-0000-0000-000092840000}"/>
    <cellStyle name="Vírgula 3 4 4 2 2 7" xfId="23395" xr:uid="{00000000-0005-0000-0000-000093840000}"/>
    <cellStyle name="Vírgula 3 4 4 2 2 8" xfId="26592" xr:uid="{00000000-0005-0000-0000-000094840000}"/>
    <cellStyle name="Vírgula 3 4 4 2 2 9" xfId="38915" xr:uid="{00000000-0005-0000-0000-000095840000}"/>
    <cellStyle name="Vírgula 3 4 4 2 3" xfId="2154" xr:uid="{00000000-0005-0000-0000-000096840000}"/>
    <cellStyle name="Vírgula 3 4 4 2 3 2" xfId="9004" xr:uid="{00000000-0005-0000-0000-000097840000}"/>
    <cellStyle name="Vírgula 3 4 4 2 3 2 2" xfId="34844" xr:uid="{00000000-0005-0000-0000-000098840000}"/>
    <cellStyle name="Vírgula 3 4 4 2 3 2 3" xfId="29342" xr:uid="{00000000-0005-0000-0000-000099840000}"/>
    <cellStyle name="Vírgula 3 4 4 2 3 2 4" xfId="42536" xr:uid="{00000000-0005-0000-0000-00009A840000}"/>
    <cellStyle name="Vírgula 3 4 4 2 3 2 5" xfId="49904" xr:uid="{00000000-0005-0000-0000-00009B840000}"/>
    <cellStyle name="Vírgula 3 4 4 2 3 3" xfId="11978" xr:uid="{00000000-0005-0000-0000-00009C840000}"/>
    <cellStyle name="Vírgula 3 4 4 2 3 3 2" xfId="32093" xr:uid="{00000000-0005-0000-0000-00009D840000}"/>
    <cellStyle name="Vírgula 3 4 4 2 3 3 3" xfId="45298" xr:uid="{00000000-0005-0000-0000-00009E840000}"/>
    <cellStyle name="Vírgula 3 4 4 2 3 4" xfId="19056" xr:uid="{00000000-0005-0000-0000-00009F840000}"/>
    <cellStyle name="Vírgula 3 4 4 2 3 5" xfId="26591" xr:uid="{00000000-0005-0000-0000-0000A0840000}"/>
    <cellStyle name="Vírgula 3 4 4 2 3 6" xfId="38914" xr:uid="{00000000-0005-0000-0000-0000A1840000}"/>
    <cellStyle name="Vírgula 3 4 4 2 3 7" xfId="47705" xr:uid="{00000000-0005-0000-0000-0000A2840000}"/>
    <cellStyle name="Vírgula 3 4 4 2 3 8" xfId="55631" xr:uid="{00000000-0005-0000-0000-0000A3840000}"/>
    <cellStyle name="Vírgula 3 4 4 2 3 9" xfId="6805" xr:uid="{00000000-0005-0000-0000-0000A4840000}"/>
    <cellStyle name="Vírgula 3 4 4 2 4" xfId="7506" xr:uid="{00000000-0005-0000-0000-0000A5840000}"/>
    <cellStyle name="Vírgula 3 4 4 2 4 2" xfId="11582" xr:uid="{00000000-0005-0000-0000-0000A6840000}"/>
    <cellStyle name="Vírgula 3 4 4 2 4 2 2" xfId="33411" xr:uid="{00000000-0005-0000-0000-0000A7840000}"/>
    <cellStyle name="Vírgula 3 4 4 2 4 2 3" xfId="41103" xr:uid="{00000000-0005-0000-0000-0000A8840000}"/>
    <cellStyle name="Vírgula 3 4 4 2 4 2 4" xfId="52564" xr:uid="{00000000-0005-0000-0000-0000A9840000}"/>
    <cellStyle name="Vírgula 3 4 4 2 4 3" xfId="27909" xr:uid="{00000000-0005-0000-0000-0000AA840000}"/>
    <cellStyle name="Vírgula 3 4 4 2 4 4" xfId="37232" xr:uid="{00000000-0005-0000-0000-0000AB840000}"/>
    <cellStyle name="Vírgula 3 4 4 2 4 5" xfId="48406" xr:uid="{00000000-0005-0000-0000-0000AC840000}"/>
    <cellStyle name="Vírgula 3 4 4 2 5" xfId="5232" xr:uid="{00000000-0005-0000-0000-0000AD840000}"/>
    <cellStyle name="Vírgula 3 4 4 2 5 2" xfId="30660" xr:uid="{00000000-0005-0000-0000-0000AE840000}"/>
    <cellStyle name="Vírgula 3 4 4 2 5 3" xfId="40346" xr:uid="{00000000-0005-0000-0000-0000AF840000}"/>
    <cellStyle name="Vírgula 3 4 4 2 5 4" xfId="51817" xr:uid="{00000000-0005-0000-0000-0000B0840000}"/>
    <cellStyle name="Vírgula 3 4 4 2 6" xfId="14053" xr:uid="{00000000-0005-0000-0000-0000B1840000}"/>
    <cellStyle name="Vírgula 3 4 4 2 6 2" xfId="43800" xr:uid="{00000000-0005-0000-0000-0000B2840000}"/>
    <cellStyle name="Vírgula 3 4 4 2 7" xfId="15463" xr:uid="{00000000-0005-0000-0000-0000B3840000}"/>
    <cellStyle name="Vírgula 3 4 4 2 8" xfId="21380" xr:uid="{00000000-0005-0000-0000-0000B4840000}"/>
    <cellStyle name="Vírgula 3 4 4 2 9" xfId="23394" xr:uid="{00000000-0005-0000-0000-0000B5840000}"/>
    <cellStyle name="Vírgula 3 4 4 3" xfId="1487" xr:uid="{00000000-0005-0000-0000-0000B6840000}"/>
    <cellStyle name="Vírgula 3 4 4 3 10" xfId="25125" xr:uid="{00000000-0005-0000-0000-0000B7840000}"/>
    <cellStyle name="Vírgula 3 4 4 3 11" xfId="36690" xr:uid="{00000000-0005-0000-0000-0000B8840000}"/>
    <cellStyle name="Vírgula 3 4 4 3 12" xfId="47043" xr:uid="{00000000-0005-0000-0000-0000B9840000}"/>
    <cellStyle name="Vírgula 3 4 4 3 13" xfId="54975" xr:uid="{00000000-0005-0000-0000-0000BA840000}"/>
    <cellStyle name="Vírgula 3 4 4 3 14" xfId="3869" xr:uid="{00000000-0005-0000-0000-0000BB840000}"/>
    <cellStyle name="Vírgula 3 4 4 3 2" xfId="2382" xr:uid="{00000000-0005-0000-0000-0000BC840000}"/>
    <cellStyle name="Vírgula 3 4 4 3 2 10" xfId="47933" xr:uid="{00000000-0005-0000-0000-0000BD840000}"/>
    <cellStyle name="Vírgula 3 4 4 3 2 11" xfId="55859" xr:uid="{00000000-0005-0000-0000-0000BE840000}"/>
    <cellStyle name="Vírgula 3 4 4 3 2 12" xfId="3870" xr:uid="{00000000-0005-0000-0000-0000BF840000}"/>
    <cellStyle name="Vírgula 3 4 4 3 2 2" xfId="9232" xr:uid="{00000000-0005-0000-0000-0000C0840000}"/>
    <cellStyle name="Vírgula 3 4 4 3 2 2 2" xfId="17391" xr:uid="{00000000-0005-0000-0000-0000C1840000}"/>
    <cellStyle name="Vírgula 3 4 4 3 2 2 2 2" xfId="34847" xr:uid="{00000000-0005-0000-0000-0000C2840000}"/>
    <cellStyle name="Vírgula 3 4 4 3 2 2 3" xfId="20154" xr:uid="{00000000-0005-0000-0000-0000C3840000}"/>
    <cellStyle name="Vírgula 3 4 4 3 2 2 4" xfId="29345" xr:uid="{00000000-0005-0000-0000-0000C4840000}"/>
    <cellStyle name="Vírgula 3 4 4 3 2 2 5" xfId="42539" xr:uid="{00000000-0005-0000-0000-0000C5840000}"/>
    <cellStyle name="Vírgula 3 4 4 3 2 2 6" xfId="50132" xr:uid="{00000000-0005-0000-0000-0000C6840000}"/>
    <cellStyle name="Vírgula 3 4 4 3 2 3" xfId="7033" xr:uid="{00000000-0005-0000-0000-0000C7840000}"/>
    <cellStyle name="Vírgula 3 4 4 3 2 3 2" xfId="13296" xr:uid="{00000000-0005-0000-0000-0000C8840000}"/>
    <cellStyle name="Vírgula 3 4 4 3 2 3 3" xfId="32096" xr:uid="{00000000-0005-0000-0000-0000C9840000}"/>
    <cellStyle name="Vírgula 3 4 4 3 2 3 4" xfId="45526" xr:uid="{00000000-0005-0000-0000-0000CA840000}"/>
    <cellStyle name="Vírgula 3 4 4 3 2 4" xfId="15466" xr:uid="{00000000-0005-0000-0000-0000CB840000}"/>
    <cellStyle name="Vírgula 3 4 4 3 2 5" xfId="18412" xr:uid="{00000000-0005-0000-0000-0000CC840000}"/>
    <cellStyle name="Vírgula 3 4 4 3 2 6" xfId="21383" xr:uid="{00000000-0005-0000-0000-0000CD840000}"/>
    <cellStyle name="Vírgula 3 4 4 3 2 7" xfId="23397" xr:uid="{00000000-0005-0000-0000-0000CE840000}"/>
    <cellStyle name="Vírgula 3 4 4 3 2 8" xfId="26594" xr:uid="{00000000-0005-0000-0000-0000CF840000}"/>
    <cellStyle name="Vírgula 3 4 4 3 2 9" xfId="38917" xr:uid="{00000000-0005-0000-0000-0000D0840000}"/>
    <cellStyle name="Vírgula 3 4 4 3 3" xfId="8361" xr:uid="{00000000-0005-0000-0000-0000D1840000}"/>
    <cellStyle name="Vírgula 3 4 4 3 3 2" xfId="12365" xr:uid="{00000000-0005-0000-0000-0000D2840000}"/>
    <cellStyle name="Vírgula 3 4 4 3 3 2 2" xfId="34846" xr:uid="{00000000-0005-0000-0000-0000D3840000}"/>
    <cellStyle name="Vírgula 3 4 4 3 3 2 3" xfId="29344" xr:uid="{00000000-0005-0000-0000-0000D4840000}"/>
    <cellStyle name="Vírgula 3 4 4 3 3 2 4" xfId="42538" xr:uid="{00000000-0005-0000-0000-0000D5840000}"/>
    <cellStyle name="Vírgula 3 4 4 3 3 2 5" xfId="53215" xr:uid="{00000000-0005-0000-0000-0000D6840000}"/>
    <cellStyle name="Vírgula 3 4 4 3 3 3" xfId="13173" xr:uid="{00000000-0005-0000-0000-0000D7840000}"/>
    <cellStyle name="Vírgula 3 4 4 3 3 3 2" xfId="32095" xr:uid="{00000000-0005-0000-0000-0000D8840000}"/>
    <cellStyle name="Vírgula 3 4 4 3 3 4" xfId="19284" xr:uid="{00000000-0005-0000-0000-0000D9840000}"/>
    <cellStyle name="Vírgula 3 4 4 3 3 5" xfId="26593" xr:uid="{00000000-0005-0000-0000-0000DA840000}"/>
    <cellStyle name="Vírgula 3 4 4 3 3 6" xfId="38916" xr:uid="{00000000-0005-0000-0000-0000DB840000}"/>
    <cellStyle name="Vírgula 3 4 4 3 3 7" xfId="49261" xr:uid="{00000000-0005-0000-0000-0000DC840000}"/>
    <cellStyle name="Vírgula 3 4 4 3 4" xfId="6147" xr:uid="{00000000-0005-0000-0000-0000DD840000}"/>
    <cellStyle name="Vírgula 3 4 4 3 4 2" xfId="11810" xr:uid="{00000000-0005-0000-0000-0000DE840000}"/>
    <cellStyle name="Vírgula 3 4 4 3 4 2 2" xfId="33639" xr:uid="{00000000-0005-0000-0000-0000DF840000}"/>
    <cellStyle name="Vírgula 3 4 4 3 4 2 3" xfId="41331" xr:uid="{00000000-0005-0000-0000-0000E0840000}"/>
    <cellStyle name="Vírgula 3 4 4 3 4 2 4" xfId="52792" xr:uid="{00000000-0005-0000-0000-0000E1840000}"/>
    <cellStyle name="Vírgula 3 4 4 3 4 3" xfId="28137" xr:uid="{00000000-0005-0000-0000-0000E2840000}"/>
    <cellStyle name="Vírgula 3 4 4 3 4 4" xfId="37460" xr:uid="{00000000-0005-0000-0000-0000E3840000}"/>
    <cellStyle name="Vírgula 3 4 4 3 4 5" xfId="51315" xr:uid="{00000000-0005-0000-0000-0000E4840000}"/>
    <cellStyle name="Vírgula 3 4 4 3 5" xfId="11066" xr:uid="{00000000-0005-0000-0000-0000E5840000}"/>
    <cellStyle name="Vírgula 3 4 4 3 5 2" xfId="30888" xr:uid="{00000000-0005-0000-0000-0000E6840000}"/>
    <cellStyle name="Vírgula 3 4 4 3 5 3" xfId="40574" xr:uid="{00000000-0005-0000-0000-0000E7840000}"/>
    <cellStyle name="Vírgula 3 4 4 3 5 4" xfId="52045" xr:uid="{00000000-0005-0000-0000-0000E8840000}"/>
    <cellStyle name="Vírgula 3 4 4 3 6" xfId="14281" xr:uid="{00000000-0005-0000-0000-0000E9840000}"/>
    <cellStyle name="Vírgula 3 4 4 3 6 2" xfId="44655" xr:uid="{00000000-0005-0000-0000-0000EA840000}"/>
    <cellStyle name="Vírgula 3 4 4 3 7" xfId="15465" xr:uid="{00000000-0005-0000-0000-0000EB840000}"/>
    <cellStyle name="Vírgula 3 4 4 3 8" xfId="21382" xr:uid="{00000000-0005-0000-0000-0000EC840000}"/>
    <cellStyle name="Vírgula 3 4 4 3 9" xfId="23396" xr:uid="{00000000-0005-0000-0000-0000ED840000}"/>
    <cellStyle name="Vírgula 3 4 4 4" xfId="978" xr:uid="{00000000-0005-0000-0000-0000EE840000}"/>
    <cellStyle name="Vírgula 3 4 4 4 10" xfId="46534" xr:uid="{00000000-0005-0000-0000-0000EF840000}"/>
    <cellStyle name="Vírgula 3 4 4 4 11" xfId="54466" xr:uid="{00000000-0005-0000-0000-0000F0840000}"/>
    <cellStyle name="Vírgula 3 4 4 4 12" xfId="3871" xr:uid="{00000000-0005-0000-0000-0000F1840000}"/>
    <cellStyle name="Vírgula 3 4 4 4 2" xfId="7905" xr:uid="{00000000-0005-0000-0000-0000F2840000}"/>
    <cellStyle name="Vírgula 3 4 4 4 2 2" xfId="10023" xr:uid="{00000000-0005-0000-0000-0000F3840000}"/>
    <cellStyle name="Vírgula 3 4 4 4 2 2 2" xfId="34848" xr:uid="{00000000-0005-0000-0000-0000F4840000}"/>
    <cellStyle name="Vírgula 3 4 4 4 2 3" xfId="16710" xr:uid="{00000000-0005-0000-0000-0000F5840000}"/>
    <cellStyle name="Vírgula 3 4 4 4 2 4" xfId="19698" xr:uid="{00000000-0005-0000-0000-0000F6840000}"/>
    <cellStyle name="Vírgula 3 4 4 4 2 5" xfId="29346" xr:uid="{00000000-0005-0000-0000-0000F7840000}"/>
    <cellStyle name="Vírgula 3 4 4 4 2 6" xfId="42540" xr:uid="{00000000-0005-0000-0000-0000F8840000}"/>
    <cellStyle name="Vírgula 3 4 4 4 2 7" xfId="48805" xr:uid="{00000000-0005-0000-0000-0000F9840000}"/>
    <cellStyle name="Vírgula 3 4 4 4 3" xfId="5638" xr:uid="{00000000-0005-0000-0000-0000FA840000}"/>
    <cellStyle name="Vírgula 3 4 4 4 3 2" xfId="9965" xr:uid="{00000000-0005-0000-0000-0000FB840000}"/>
    <cellStyle name="Vírgula 3 4 4 4 3 3" xfId="32097" xr:uid="{00000000-0005-0000-0000-0000FC840000}"/>
    <cellStyle name="Vírgula 3 4 4 4 3 4" xfId="44199" xr:uid="{00000000-0005-0000-0000-0000FD840000}"/>
    <cellStyle name="Vírgula 3 4 4 4 4" xfId="13825" xr:uid="{00000000-0005-0000-0000-0000FE840000}"/>
    <cellStyle name="Vírgula 3 4 4 4 5" xfId="15467" xr:uid="{00000000-0005-0000-0000-0000FF840000}"/>
    <cellStyle name="Vírgula 3 4 4 4 6" xfId="21384" xr:uid="{00000000-0005-0000-0000-000000850000}"/>
    <cellStyle name="Vírgula 3 4 4 4 7" xfId="23398" xr:uid="{00000000-0005-0000-0000-000001850000}"/>
    <cellStyle name="Vírgula 3 4 4 4 8" xfId="26595" xr:uid="{00000000-0005-0000-0000-000002850000}"/>
    <cellStyle name="Vírgula 3 4 4 4 9" xfId="38918" xr:uid="{00000000-0005-0000-0000-000003850000}"/>
    <cellStyle name="Vírgula 3 4 4 5" xfId="1926" xr:uid="{00000000-0005-0000-0000-000004850000}"/>
    <cellStyle name="Vírgula 3 4 4 5 10" xfId="47477" xr:uid="{00000000-0005-0000-0000-000005850000}"/>
    <cellStyle name="Vírgula 3 4 4 5 11" xfId="55403" xr:uid="{00000000-0005-0000-0000-000006850000}"/>
    <cellStyle name="Vírgula 3 4 4 5 12" xfId="3872" xr:uid="{00000000-0005-0000-0000-000007850000}"/>
    <cellStyle name="Vírgula 3 4 4 5 2" xfId="8776" xr:uid="{00000000-0005-0000-0000-000008850000}"/>
    <cellStyle name="Vírgula 3 4 4 5 2 2" xfId="17392" xr:uid="{00000000-0005-0000-0000-000009850000}"/>
    <cellStyle name="Vírgula 3 4 4 5 2 2 2" xfId="34849" xr:uid="{00000000-0005-0000-0000-00000A850000}"/>
    <cellStyle name="Vírgula 3 4 4 5 2 3" xfId="29347" xr:uid="{00000000-0005-0000-0000-00000B850000}"/>
    <cellStyle name="Vírgula 3 4 4 5 2 4" xfId="42541" xr:uid="{00000000-0005-0000-0000-00000C850000}"/>
    <cellStyle name="Vírgula 3 4 4 5 2 5" xfId="49676" xr:uid="{00000000-0005-0000-0000-00000D850000}"/>
    <cellStyle name="Vírgula 3 4 4 5 3" xfId="6577" xr:uid="{00000000-0005-0000-0000-00000E850000}"/>
    <cellStyle name="Vírgula 3 4 4 5 3 2" xfId="32098" xr:uid="{00000000-0005-0000-0000-00000F850000}"/>
    <cellStyle name="Vírgula 3 4 4 5 3 3" xfId="45070" xr:uid="{00000000-0005-0000-0000-000010850000}"/>
    <cellStyle name="Vírgula 3 4 4 5 4" xfId="15468" xr:uid="{00000000-0005-0000-0000-000011850000}"/>
    <cellStyle name="Vírgula 3 4 4 5 5" xfId="18828" xr:uid="{00000000-0005-0000-0000-000012850000}"/>
    <cellStyle name="Vírgula 3 4 4 5 6" xfId="21385" xr:uid="{00000000-0005-0000-0000-000013850000}"/>
    <cellStyle name="Vírgula 3 4 4 5 7" xfId="23399" xr:uid="{00000000-0005-0000-0000-000014850000}"/>
    <cellStyle name="Vírgula 3 4 4 5 8" xfId="26596" xr:uid="{00000000-0005-0000-0000-000015850000}"/>
    <cellStyle name="Vírgula 3 4 4 5 9" xfId="38919" xr:uid="{00000000-0005-0000-0000-000016850000}"/>
    <cellStyle name="Vírgula 3 4 4 6" xfId="7277" xr:uid="{00000000-0005-0000-0000-000017850000}"/>
    <cellStyle name="Vírgula 3 4 4 6 2" xfId="12364" xr:uid="{00000000-0005-0000-0000-000018850000}"/>
    <cellStyle name="Vírgula 3 4 4 6 2 2" xfId="34843" xr:uid="{00000000-0005-0000-0000-000019850000}"/>
    <cellStyle name="Vírgula 3 4 4 6 2 3" xfId="29341" xr:uid="{00000000-0005-0000-0000-00001A850000}"/>
    <cellStyle name="Vírgula 3 4 4 6 2 4" xfId="42535" xr:uid="{00000000-0005-0000-0000-00001B850000}"/>
    <cellStyle name="Vírgula 3 4 4 6 2 5" xfId="53214" xr:uid="{00000000-0005-0000-0000-00001C850000}"/>
    <cellStyle name="Vírgula 3 4 4 6 3" xfId="13202" xr:uid="{00000000-0005-0000-0000-00001D850000}"/>
    <cellStyle name="Vírgula 3 4 4 6 3 2" xfId="32092" xr:uid="{00000000-0005-0000-0000-00001E850000}"/>
    <cellStyle name="Vírgula 3 4 4 6 4" xfId="26590" xr:uid="{00000000-0005-0000-0000-00001F850000}"/>
    <cellStyle name="Vírgula 3 4 4 6 5" xfId="38913" xr:uid="{00000000-0005-0000-0000-000020850000}"/>
    <cellStyle name="Vírgula 3 4 4 6 6" xfId="48177" xr:uid="{00000000-0005-0000-0000-000021850000}"/>
    <cellStyle name="Vírgula 3 4 4 7" xfId="4954" xr:uid="{00000000-0005-0000-0000-000022850000}"/>
    <cellStyle name="Vírgula 3 4 4 7 2" xfId="11354" xr:uid="{00000000-0005-0000-0000-000023850000}"/>
    <cellStyle name="Vírgula 3 4 4 7 2 2" xfId="33183" xr:uid="{00000000-0005-0000-0000-000024850000}"/>
    <cellStyle name="Vírgula 3 4 4 7 2 3" xfId="40875" xr:uid="{00000000-0005-0000-0000-000025850000}"/>
    <cellStyle name="Vírgula 3 4 4 7 2 4" xfId="52336" xr:uid="{00000000-0005-0000-0000-000026850000}"/>
    <cellStyle name="Vírgula 3 4 4 7 3" xfId="27681" xr:uid="{00000000-0005-0000-0000-000027850000}"/>
    <cellStyle name="Vírgula 3 4 4 7 4" xfId="37004" xr:uid="{00000000-0005-0000-0000-000028850000}"/>
    <cellStyle name="Vírgula 3 4 4 7 5" xfId="50838" xr:uid="{00000000-0005-0000-0000-000029850000}"/>
    <cellStyle name="Vírgula 3 4 4 8" xfId="10707" xr:uid="{00000000-0005-0000-0000-00002A850000}"/>
    <cellStyle name="Vírgula 3 4 4 8 2" xfId="30432" xr:uid="{00000000-0005-0000-0000-00002B850000}"/>
    <cellStyle name="Vírgula 3 4 4 8 3" xfId="40118" xr:uid="{00000000-0005-0000-0000-00002C850000}"/>
    <cellStyle name="Vírgula 3 4 4 8 4" xfId="51589" xr:uid="{00000000-0005-0000-0000-00002D850000}"/>
    <cellStyle name="Vírgula 3 4 4 9" xfId="13540" xr:uid="{00000000-0005-0000-0000-00002E850000}"/>
    <cellStyle name="Vírgula 3 4 4 9 2" xfId="43569" xr:uid="{00000000-0005-0000-0000-00002F850000}"/>
    <cellStyle name="Vírgula 3 4 5" xfId="365" xr:uid="{00000000-0005-0000-0000-000030850000}"/>
    <cellStyle name="Vírgula 3 4 5 10" xfId="23400" xr:uid="{00000000-0005-0000-0000-000031850000}"/>
    <cellStyle name="Vírgula 3 4 5 11" xfId="24366" xr:uid="{00000000-0005-0000-0000-000032850000}"/>
    <cellStyle name="Vírgula 3 4 5 12" xfId="35943" xr:uid="{00000000-0005-0000-0000-000033850000}"/>
    <cellStyle name="Vírgula 3 4 5 13" xfId="45921" xr:uid="{00000000-0005-0000-0000-000034850000}"/>
    <cellStyle name="Vírgula 3 4 5 14" xfId="53853" xr:uid="{00000000-0005-0000-0000-000035850000}"/>
    <cellStyle name="Vírgula 3 4 5 15" xfId="3873" xr:uid="{00000000-0005-0000-0000-000036850000}"/>
    <cellStyle name="Vírgula 3 4 5 2" xfId="807" xr:uid="{00000000-0005-0000-0000-000037850000}"/>
    <cellStyle name="Vírgula 3 4 5 2 10" xfId="46363" xr:uid="{00000000-0005-0000-0000-000038850000}"/>
    <cellStyle name="Vírgula 3 4 5 2 11" xfId="54295" xr:uid="{00000000-0005-0000-0000-000039850000}"/>
    <cellStyle name="Vírgula 3 4 5 2 12" xfId="3874" xr:uid="{00000000-0005-0000-0000-00003A850000}"/>
    <cellStyle name="Vírgula 3 4 5 2 2" xfId="7734" xr:uid="{00000000-0005-0000-0000-00003B850000}"/>
    <cellStyle name="Vírgula 3 4 5 2 2 2" xfId="12982" xr:uid="{00000000-0005-0000-0000-00003C850000}"/>
    <cellStyle name="Vírgula 3 4 5 2 2 2 2" xfId="34851" xr:uid="{00000000-0005-0000-0000-00003D850000}"/>
    <cellStyle name="Vírgula 3 4 5 2 2 3" xfId="13111" xr:uid="{00000000-0005-0000-0000-00003E850000}"/>
    <cellStyle name="Vírgula 3 4 5 2 2 4" xfId="19527" xr:uid="{00000000-0005-0000-0000-00003F850000}"/>
    <cellStyle name="Vírgula 3 4 5 2 2 5" xfId="29349" xr:uid="{00000000-0005-0000-0000-000040850000}"/>
    <cellStyle name="Vírgula 3 4 5 2 2 6" xfId="42543" xr:uid="{00000000-0005-0000-0000-000041850000}"/>
    <cellStyle name="Vírgula 3 4 5 2 2 7" xfId="48634" xr:uid="{00000000-0005-0000-0000-000042850000}"/>
    <cellStyle name="Vírgula 3 4 5 2 3" xfId="5467" xr:uid="{00000000-0005-0000-0000-000043850000}"/>
    <cellStyle name="Vírgula 3 4 5 2 3 2" xfId="10250" xr:uid="{00000000-0005-0000-0000-000044850000}"/>
    <cellStyle name="Vírgula 3 4 5 2 3 3" xfId="32100" xr:uid="{00000000-0005-0000-0000-000045850000}"/>
    <cellStyle name="Vírgula 3 4 5 2 3 4" xfId="44028" xr:uid="{00000000-0005-0000-0000-000046850000}"/>
    <cellStyle name="Vírgula 3 4 5 2 4" xfId="13654" xr:uid="{00000000-0005-0000-0000-000047850000}"/>
    <cellStyle name="Vírgula 3 4 5 2 5" xfId="15470" xr:uid="{00000000-0005-0000-0000-000048850000}"/>
    <cellStyle name="Vírgula 3 4 5 2 6" xfId="21387" xr:uid="{00000000-0005-0000-0000-000049850000}"/>
    <cellStyle name="Vírgula 3 4 5 2 7" xfId="23401" xr:uid="{00000000-0005-0000-0000-00004A850000}"/>
    <cellStyle name="Vírgula 3 4 5 2 8" xfId="26598" xr:uid="{00000000-0005-0000-0000-00004B850000}"/>
    <cellStyle name="Vírgula 3 4 5 2 9" xfId="38921" xr:uid="{00000000-0005-0000-0000-00004C850000}"/>
    <cellStyle name="Vírgula 3 4 5 3" xfId="1755" xr:uid="{00000000-0005-0000-0000-00004D850000}"/>
    <cellStyle name="Vírgula 3 4 5 3 10" xfId="47306" xr:uid="{00000000-0005-0000-0000-00004E850000}"/>
    <cellStyle name="Vírgula 3 4 5 3 11" xfId="55232" xr:uid="{00000000-0005-0000-0000-00004F850000}"/>
    <cellStyle name="Vírgula 3 4 5 3 12" xfId="3875" xr:uid="{00000000-0005-0000-0000-000050850000}"/>
    <cellStyle name="Vírgula 3 4 5 3 2" xfId="8605" xr:uid="{00000000-0005-0000-0000-000051850000}"/>
    <cellStyle name="Vírgula 3 4 5 3 2 2" xfId="17393" xr:uid="{00000000-0005-0000-0000-000052850000}"/>
    <cellStyle name="Vírgula 3 4 5 3 2 2 2" xfId="34852" xr:uid="{00000000-0005-0000-0000-000053850000}"/>
    <cellStyle name="Vírgula 3 4 5 3 2 3" xfId="29350" xr:uid="{00000000-0005-0000-0000-000054850000}"/>
    <cellStyle name="Vírgula 3 4 5 3 2 4" xfId="42544" xr:uid="{00000000-0005-0000-0000-000055850000}"/>
    <cellStyle name="Vírgula 3 4 5 3 2 5" xfId="49505" xr:uid="{00000000-0005-0000-0000-000056850000}"/>
    <cellStyle name="Vírgula 3 4 5 3 3" xfId="6406" xr:uid="{00000000-0005-0000-0000-000057850000}"/>
    <cellStyle name="Vírgula 3 4 5 3 3 2" xfId="32101" xr:uid="{00000000-0005-0000-0000-000058850000}"/>
    <cellStyle name="Vírgula 3 4 5 3 3 3" xfId="44899" xr:uid="{00000000-0005-0000-0000-000059850000}"/>
    <cellStyle name="Vírgula 3 4 5 3 4" xfId="15471" xr:uid="{00000000-0005-0000-0000-00005A850000}"/>
    <cellStyle name="Vírgula 3 4 5 3 5" xfId="18657" xr:uid="{00000000-0005-0000-0000-00005B850000}"/>
    <cellStyle name="Vírgula 3 4 5 3 6" xfId="21388" xr:uid="{00000000-0005-0000-0000-00005C850000}"/>
    <cellStyle name="Vírgula 3 4 5 3 7" xfId="23402" xr:uid="{00000000-0005-0000-0000-00005D850000}"/>
    <cellStyle name="Vírgula 3 4 5 3 8" xfId="26599" xr:uid="{00000000-0005-0000-0000-00005E850000}"/>
    <cellStyle name="Vírgula 3 4 5 3 9" xfId="38922" xr:uid="{00000000-0005-0000-0000-00005F850000}"/>
    <cellStyle name="Vírgula 3 4 5 4" xfId="7335" xr:uid="{00000000-0005-0000-0000-000060850000}"/>
    <cellStyle name="Vírgula 3 4 5 4 2" xfId="12368" xr:uid="{00000000-0005-0000-0000-000061850000}"/>
    <cellStyle name="Vírgula 3 4 5 4 2 2" xfId="34850" xr:uid="{00000000-0005-0000-0000-000062850000}"/>
    <cellStyle name="Vírgula 3 4 5 4 2 3" xfId="29348" xr:uid="{00000000-0005-0000-0000-000063850000}"/>
    <cellStyle name="Vírgula 3 4 5 4 2 4" xfId="42542" xr:uid="{00000000-0005-0000-0000-000064850000}"/>
    <cellStyle name="Vírgula 3 4 5 4 2 5" xfId="53216" xr:uid="{00000000-0005-0000-0000-000065850000}"/>
    <cellStyle name="Vírgula 3 4 5 4 3" xfId="13131" xr:uid="{00000000-0005-0000-0000-000066850000}"/>
    <cellStyle name="Vírgula 3 4 5 4 3 2" xfId="32099" xr:uid="{00000000-0005-0000-0000-000067850000}"/>
    <cellStyle name="Vírgula 3 4 5 4 4" xfId="26597" xr:uid="{00000000-0005-0000-0000-000068850000}"/>
    <cellStyle name="Vírgula 3 4 5 4 5" xfId="38920" xr:uid="{00000000-0005-0000-0000-000069850000}"/>
    <cellStyle name="Vírgula 3 4 5 4 6" xfId="48235" xr:uid="{00000000-0005-0000-0000-00006A850000}"/>
    <cellStyle name="Vírgula 3 4 5 5" xfId="5025" xr:uid="{00000000-0005-0000-0000-00006B850000}"/>
    <cellStyle name="Vírgula 3 4 5 5 2" xfId="11183" xr:uid="{00000000-0005-0000-0000-00006C850000}"/>
    <cellStyle name="Vírgula 3 4 5 5 2 2" xfId="33012" xr:uid="{00000000-0005-0000-0000-00006D850000}"/>
    <cellStyle name="Vírgula 3 4 5 5 2 3" xfId="40704" xr:uid="{00000000-0005-0000-0000-00006E850000}"/>
    <cellStyle name="Vírgula 3 4 5 5 2 4" xfId="52165" xr:uid="{00000000-0005-0000-0000-00006F850000}"/>
    <cellStyle name="Vírgula 3 4 5 5 3" xfId="27510" xr:uid="{00000000-0005-0000-0000-000070850000}"/>
    <cellStyle name="Vírgula 3 4 5 5 4" xfId="36833" xr:uid="{00000000-0005-0000-0000-000071850000}"/>
    <cellStyle name="Vírgula 3 4 5 5 5" xfId="51186" xr:uid="{00000000-0005-0000-0000-000072850000}"/>
    <cellStyle name="Vírgula 3 4 5 6" xfId="10173" xr:uid="{00000000-0005-0000-0000-000073850000}"/>
    <cellStyle name="Vírgula 3 4 5 6 2" xfId="30261" xr:uid="{00000000-0005-0000-0000-000074850000}"/>
    <cellStyle name="Vírgula 3 4 5 6 3" xfId="39947" xr:uid="{00000000-0005-0000-0000-000075850000}"/>
    <cellStyle name="Vírgula 3 4 5 6 4" xfId="50301" xr:uid="{00000000-0005-0000-0000-000076850000}"/>
    <cellStyle name="Vírgula 3 4 5 7" xfId="13376" xr:uid="{00000000-0005-0000-0000-000077850000}"/>
    <cellStyle name="Vírgula 3 4 5 7 2" xfId="43629" xr:uid="{00000000-0005-0000-0000-000078850000}"/>
    <cellStyle name="Vírgula 3 4 5 8" xfId="15469" xr:uid="{00000000-0005-0000-0000-000079850000}"/>
    <cellStyle name="Vírgula 3 4 5 9" xfId="21386" xr:uid="{00000000-0005-0000-0000-00007A850000}"/>
    <cellStyle name="Vírgula 3 4 6" xfId="1040" xr:uid="{00000000-0005-0000-0000-00007B850000}"/>
    <cellStyle name="Vírgula 3 4 6 10" xfId="24642" xr:uid="{00000000-0005-0000-0000-00007C850000}"/>
    <cellStyle name="Vírgula 3 4 6 11" xfId="36207" xr:uid="{00000000-0005-0000-0000-00007D850000}"/>
    <cellStyle name="Vírgula 3 4 6 12" xfId="46596" xr:uid="{00000000-0005-0000-0000-00007E850000}"/>
    <cellStyle name="Vírgula 3 4 6 13" xfId="54528" xr:uid="{00000000-0005-0000-0000-00007F850000}"/>
    <cellStyle name="Vírgula 3 4 6 14" xfId="3876" xr:uid="{00000000-0005-0000-0000-000080850000}"/>
    <cellStyle name="Vírgula 3 4 6 2" xfId="1983" xr:uid="{00000000-0005-0000-0000-000081850000}"/>
    <cellStyle name="Vírgula 3 4 6 2 10" xfId="47534" xr:uid="{00000000-0005-0000-0000-000082850000}"/>
    <cellStyle name="Vírgula 3 4 6 2 11" xfId="55460" xr:uid="{00000000-0005-0000-0000-000083850000}"/>
    <cellStyle name="Vírgula 3 4 6 2 12" xfId="3877" xr:uid="{00000000-0005-0000-0000-000084850000}"/>
    <cellStyle name="Vírgula 3 4 6 2 2" xfId="8833" xr:uid="{00000000-0005-0000-0000-000085850000}"/>
    <cellStyle name="Vírgula 3 4 6 2 2 2" xfId="17394" xr:uid="{00000000-0005-0000-0000-000086850000}"/>
    <cellStyle name="Vírgula 3 4 6 2 2 2 2" xfId="34854" xr:uid="{00000000-0005-0000-0000-000087850000}"/>
    <cellStyle name="Vírgula 3 4 6 2 2 3" xfId="19755" xr:uid="{00000000-0005-0000-0000-000088850000}"/>
    <cellStyle name="Vírgula 3 4 6 2 2 4" xfId="29352" xr:uid="{00000000-0005-0000-0000-000089850000}"/>
    <cellStyle name="Vírgula 3 4 6 2 2 5" xfId="42546" xr:uid="{00000000-0005-0000-0000-00008A850000}"/>
    <cellStyle name="Vírgula 3 4 6 2 2 6" xfId="49733" xr:uid="{00000000-0005-0000-0000-00008B850000}"/>
    <cellStyle name="Vírgula 3 4 6 2 3" xfId="6634" xr:uid="{00000000-0005-0000-0000-00008C850000}"/>
    <cellStyle name="Vírgula 3 4 6 2 3 2" xfId="16287" xr:uid="{00000000-0005-0000-0000-00008D850000}"/>
    <cellStyle name="Vírgula 3 4 6 2 3 3" xfId="32103" xr:uid="{00000000-0005-0000-0000-00008E850000}"/>
    <cellStyle name="Vírgula 3 4 6 2 3 4" xfId="45127" xr:uid="{00000000-0005-0000-0000-00008F850000}"/>
    <cellStyle name="Vírgula 3 4 6 2 4" xfId="15473" xr:uid="{00000000-0005-0000-0000-000090850000}"/>
    <cellStyle name="Vírgula 3 4 6 2 5" xfId="18070" xr:uid="{00000000-0005-0000-0000-000091850000}"/>
    <cellStyle name="Vírgula 3 4 6 2 6" xfId="21390" xr:uid="{00000000-0005-0000-0000-000092850000}"/>
    <cellStyle name="Vírgula 3 4 6 2 7" xfId="23404" xr:uid="{00000000-0005-0000-0000-000093850000}"/>
    <cellStyle name="Vírgula 3 4 6 2 8" xfId="26601" xr:uid="{00000000-0005-0000-0000-000094850000}"/>
    <cellStyle name="Vírgula 3 4 6 2 9" xfId="38924" xr:uid="{00000000-0005-0000-0000-000095850000}"/>
    <cellStyle name="Vírgula 3 4 6 3" xfId="7962" xr:uid="{00000000-0005-0000-0000-000096850000}"/>
    <cellStyle name="Vírgula 3 4 6 3 2" xfId="12369" xr:uid="{00000000-0005-0000-0000-000097850000}"/>
    <cellStyle name="Vírgula 3 4 6 3 2 2" xfId="34853" xr:uid="{00000000-0005-0000-0000-000098850000}"/>
    <cellStyle name="Vírgula 3 4 6 3 2 3" xfId="29351" xr:uid="{00000000-0005-0000-0000-000099850000}"/>
    <cellStyle name="Vírgula 3 4 6 3 2 4" xfId="42545" xr:uid="{00000000-0005-0000-0000-00009A850000}"/>
    <cellStyle name="Vírgula 3 4 6 3 2 5" xfId="53217" xr:uid="{00000000-0005-0000-0000-00009B850000}"/>
    <cellStyle name="Vírgula 3 4 6 3 3" xfId="16373" xr:uid="{00000000-0005-0000-0000-00009C850000}"/>
    <cellStyle name="Vírgula 3 4 6 3 3 2" xfId="32102" xr:uid="{00000000-0005-0000-0000-00009D850000}"/>
    <cellStyle name="Vírgula 3 4 6 3 4" xfId="18885" xr:uid="{00000000-0005-0000-0000-00009E850000}"/>
    <cellStyle name="Vírgula 3 4 6 3 5" xfId="26600" xr:uid="{00000000-0005-0000-0000-00009F850000}"/>
    <cellStyle name="Vírgula 3 4 6 3 6" xfId="38923" xr:uid="{00000000-0005-0000-0000-0000A0850000}"/>
    <cellStyle name="Vírgula 3 4 6 3 7" xfId="48862" xr:uid="{00000000-0005-0000-0000-0000A1850000}"/>
    <cellStyle name="Vírgula 3 4 6 4" xfId="5700" xr:uid="{00000000-0005-0000-0000-0000A2850000}"/>
    <cellStyle name="Vírgula 3 4 6 4 2" xfId="11411" xr:uid="{00000000-0005-0000-0000-0000A3850000}"/>
    <cellStyle name="Vírgula 3 4 6 4 2 2" xfId="33240" xr:uid="{00000000-0005-0000-0000-0000A4850000}"/>
    <cellStyle name="Vírgula 3 4 6 4 2 3" xfId="40932" xr:uid="{00000000-0005-0000-0000-0000A5850000}"/>
    <cellStyle name="Vírgula 3 4 6 4 2 4" xfId="52393" xr:uid="{00000000-0005-0000-0000-0000A6850000}"/>
    <cellStyle name="Vírgula 3 4 6 4 3" xfId="27738" xr:uid="{00000000-0005-0000-0000-0000A7850000}"/>
    <cellStyle name="Vírgula 3 4 6 4 4" xfId="37061" xr:uid="{00000000-0005-0000-0000-0000A8850000}"/>
    <cellStyle name="Vírgula 3 4 6 4 5" xfId="50976" xr:uid="{00000000-0005-0000-0000-0000A9850000}"/>
    <cellStyle name="Vírgula 3 4 6 5" xfId="10764" xr:uid="{00000000-0005-0000-0000-0000AA850000}"/>
    <cellStyle name="Vírgula 3 4 6 5 2" xfId="30489" xr:uid="{00000000-0005-0000-0000-0000AB850000}"/>
    <cellStyle name="Vírgula 3 4 6 5 3" xfId="40175" xr:uid="{00000000-0005-0000-0000-0000AC850000}"/>
    <cellStyle name="Vírgula 3 4 6 5 4" xfId="51646" xr:uid="{00000000-0005-0000-0000-0000AD850000}"/>
    <cellStyle name="Vírgula 3 4 6 6" xfId="13882" xr:uid="{00000000-0005-0000-0000-0000AE850000}"/>
    <cellStyle name="Vírgula 3 4 6 6 2" xfId="44256" xr:uid="{00000000-0005-0000-0000-0000AF850000}"/>
    <cellStyle name="Vírgula 3 4 6 7" xfId="15472" xr:uid="{00000000-0005-0000-0000-0000B0850000}"/>
    <cellStyle name="Vírgula 3 4 6 8" xfId="21389" xr:uid="{00000000-0005-0000-0000-0000B1850000}"/>
    <cellStyle name="Vírgula 3 4 6 9" xfId="23403" xr:uid="{00000000-0005-0000-0000-0000B2850000}"/>
    <cellStyle name="Vírgula 3 4 7" xfId="1280" xr:uid="{00000000-0005-0000-0000-0000B3850000}"/>
    <cellStyle name="Vírgula 3 4 7 10" xfId="24918" xr:uid="{00000000-0005-0000-0000-0000B4850000}"/>
    <cellStyle name="Vírgula 3 4 7 11" xfId="36483" xr:uid="{00000000-0005-0000-0000-0000B5850000}"/>
    <cellStyle name="Vírgula 3 4 7 12" xfId="46836" xr:uid="{00000000-0005-0000-0000-0000B6850000}"/>
    <cellStyle name="Vírgula 3 4 7 13" xfId="54768" xr:uid="{00000000-0005-0000-0000-0000B7850000}"/>
    <cellStyle name="Vírgula 3 4 7 14" xfId="3878" xr:uid="{00000000-0005-0000-0000-0000B8850000}"/>
    <cellStyle name="Vírgula 3 4 7 2" xfId="2211" xr:uid="{00000000-0005-0000-0000-0000B9850000}"/>
    <cellStyle name="Vírgula 3 4 7 2 10" xfId="47762" xr:uid="{00000000-0005-0000-0000-0000BA850000}"/>
    <cellStyle name="Vírgula 3 4 7 2 11" xfId="55688" xr:uid="{00000000-0005-0000-0000-0000BB850000}"/>
    <cellStyle name="Vírgula 3 4 7 2 12" xfId="3879" xr:uid="{00000000-0005-0000-0000-0000BC850000}"/>
    <cellStyle name="Vírgula 3 4 7 2 2" xfId="9061" xr:uid="{00000000-0005-0000-0000-0000BD850000}"/>
    <cellStyle name="Vírgula 3 4 7 2 2 2" xfId="17395" xr:uid="{00000000-0005-0000-0000-0000BE850000}"/>
    <cellStyle name="Vírgula 3 4 7 2 2 2 2" xfId="34856" xr:uid="{00000000-0005-0000-0000-0000BF850000}"/>
    <cellStyle name="Vírgula 3 4 7 2 2 3" xfId="19983" xr:uid="{00000000-0005-0000-0000-0000C0850000}"/>
    <cellStyle name="Vírgula 3 4 7 2 2 4" xfId="29354" xr:uid="{00000000-0005-0000-0000-0000C1850000}"/>
    <cellStyle name="Vírgula 3 4 7 2 2 5" xfId="42548" xr:uid="{00000000-0005-0000-0000-0000C2850000}"/>
    <cellStyle name="Vírgula 3 4 7 2 2 6" xfId="49961" xr:uid="{00000000-0005-0000-0000-0000C3850000}"/>
    <cellStyle name="Vírgula 3 4 7 2 3" xfId="6862" xr:uid="{00000000-0005-0000-0000-0000C4850000}"/>
    <cellStyle name="Vírgula 3 4 7 2 3 2" xfId="12806" xr:uid="{00000000-0005-0000-0000-0000C5850000}"/>
    <cellStyle name="Vírgula 3 4 7 2 3 3" xfId="32105" xr:uid="{00000000-0005-0000-0000-0000C6850000}"/>
    <cellStyle name="Vírgula 3 4 7 2 3 4" xfId="45355" xr:uid="{00000000-0005-0000-0000-0000C7850000}"/>
    <cellStyle name="Vírgula 3 4 7 2 4" xfId="15475" xr:uid="{00000000-0005-0000-0000-0000C8850000}"/>
    <cellStyle name="Vírgula 3 4 7 2 5" xfId="18241" xr:uid="{00000000-0005-0000-0000-0000C9850000}"/>
    <cellStyle name="Vírgula 3 4 7 2 6" xfId="21392" xr:uid="{00000000-0005-0000-0000-0000CA850000}"/>
    <cellStyle name="Vírgula 3 4 7 2 7" xfId="23406" xr:uid="{00000000-0005-0000-0000-0000CB850000}"/>
    <cellStyle name="Vírgula 3 4 7 2 8" xfId="26603" xr:uid="{00000000-0005-0000-0000-0000CC850000}"/>
    <cellStyle name="Vírgula 3 4 7 2 9" xfId="38926" xr:uid="{00000000-0005-0000-0000-0000CD850000}"/>
    <cellStyle name="Vírgula 3 4 7 3" xfId="8190" xr:uid="{00000000-0005-0000-0000-0000CE850000}"/>
    <cellStyle name="Vírgula 3 4 7 3 2" xfId="12370" xr:uid="{00000000-0005-0000-0000-0000CF850000}"/>
    <cellStyle name="Vírgula 3 4 7 3 2 2" xfId="34855" xr:uid="{00000000-0005-0000-0000-0000D0850000}"/>
    <cellStyle name="Vírgula 3 4 7 3 2 3" xfId="29353" xr:uid="{00000000-0005-0000-0000-0000D1850000}"/>
    <cellStyle name="Vírgula 3 4 7 3 2 4" xfId="42547" xr:uid="{00000000-0005-0000-0000-0000D2850000}"/>
    <cellStyle name="Vírgula 3 4 7 3 2 5" xfId="53218" xr:uid="{00000000-0005-0000-0000-0000D3850000}"/>
    <cellStyle name="Vírgula 3 4 7 3 3" xfId="10649" xr:uid="{00000000-0005-0000-0000-0000D4850000}"/>
    <cellStyle name="Vírgula 3 4 7 3 3 2" xfId="32104" xr:uid="{00000000-0005-0000-0000-0000D5850000}"/>
    <cellStyle name="Vírgula 3 4 7 3 4" xfId="19113" xr:uid="{00000000-0005-0000-0000-0000D6850000}"/>
    <cellStyle name="Vírgula 3 4 7 3 5" xfId="26602" xr:uid="{00000000-0005-0000-0000-0000D7850000}"/>
    <cellStyle name="Vírgula 3 4 7 3 6" xfId="38925" xr:uid="{00000000-0005-0000-0000-0000D8850000}"/>
    <cellStyle name="Vírgula 3 4 7 3 7" xfId="49090" xr:uid="{00000000-0005-0000-0000-0000D9850000}"/>
    <cellStyle name="Vírgula 3 4 7 4" xfId="5940" xr:uid="{00000000-0005-0000-0000-0000DA850000}"/>
    <cellStyle name="Vírgula 3 4 7 4 2" xfId="11639" xr:uid="{00000000-0005-0000-0000-0000DB850000}"/>
    <cellStyle name="Vírgula 3 4 7 4 2 2" xfId="33468" xr:uid="{00000000-0005-0000-0000-0000DC850000}"/>
    <cellStyle name="Vírgula 3 4 7 4 2 3" xfId="41160" xr:uid="{00000000-0005-0000-0000-0000DD850000}"/>
    <cellStyle name="Vírgula 3 4 7 4 2 4" xfId="52621" xr:uid="{00000000-0005-0000-0000-0000DE850000}"/>
    <cellStyle name="Vírgula 3 4 7 4 3" xfId="27966" xr:uid="{00000000-0005-0000-0000-0000DF850000}"/>
    <cellStyle name="Vírgula 3 4 7 4 4" xfId="37289" xr:uid="{00000000-0005-0000-0000-0000E0850000}"/>
    <cellStyle name="Vírgula 3 4 7 4 5" xfId="50262" xr:uid="{00000000-0005-0000-0000-0000E1850000}"/>
    <cellStyle name="Vírgula 3 4 7 5" xfId="10895" xr:uid="{00000000-0005-0000-0000-0000E2850000}"/>
    <cellStyle name="Vírgula 3 4 7 5 2" xfId="30717" xr:uid="{00000000-0005-0000-0000-0000E3850000}"/>
    <cellStyle name="Vírgula 3 4 7 5 3" xfId="40403" xr:uid="{00000000-0005-0000-0000-0000E4850000}"/>
    <cellStyle name="Vírgula 3 4 7 5 4" xfId="51874" xr:uid="{00000000-0005-0000-0000-0000E5850000}"/>
    <cellStyle name="Vírgula 3 4 7 6" xfId="14110" xr:uid="{00000000-0005-0000-0000-0000E6850000}"/>
    <cellStyle name="Vírgula 3 4 7 6 2" xfId="44484" xr:uid="{00000000-0005-0000-0000-0000E7850000}"/>
    <cellStyle name="Vírgula 3 4 7 7" xfId="15474" xr:uid="{00000000-0005-0000-0000-0000E8850000}"/>
    <cellStyle name="Vírgula 3 4 7 8" xfId="21391" xr:uid="{00000000-0005-0000-0000-0000E9850000}"/>
    <cellStyle name="Vírgula 3 4 7 9" xfId="23405" xr:uid="{00000000-0005-0000-0000-0000EA850000}"/>
    <cellStyle name="Vírgula 3 4 8" xfId="750" xr:uid="{00000000-0005-0000-0000-0000EB850000}"/>
    <cellStyle name="Vírgula 3 4 8 10" xfId="35881" xr:uid="{00000000-0005-0000-0000-0000EC850000}"/>
    <cellStyle name="Vírgula 3 4 8 11" xfId="46306" xr:uid="{00000000-0005-0000-0000-0000ED850000}"/>
    <cellStyle name="Vírgula 3 4 8 12" xfId="54238" xr:uid="{00000000-0005-0000-0000-0000EE850000}"/>
    <cellStyle name="Vírgula 3 4 8 13" xfId="3880" xr:uid="{00000000-0005-0000-0000-0000EF850000}"/>
    <cellStyle name="Vírgula 3 4 8 2" xfId="1698" xr:uid="{00000000-0005-0000-0000-0000F0850000}"/>
    <cellStyle name="Vírgula 3 4 8 2 10" xfId="47249" xr:uid="{00000000-0005-0000-0000-0000F1850000}"/>
    <cellStyle name="Vírgula 3 4 8 2 11" xfId="55175" xr:uid="{00000000-0005-0000-0000-0000F2850000}"/>
    <cellStyle name="Vírgula 3 4 8 2 12" xfId="3881" xr:uid="{00000000-0005-0000-0000-0000F3850000}"/>
    <cellStyle name="Vírgula 3 4 8 2 2" xfId="8548" xr:uid="{00000000-0005-0000-0000-0000F4850000}"/>
    <cellStyle name="Vírgula 3 4 8 2 2 2" xfId="17396" xr:uid="{00000000-0005-0000-0000-0000F5850000}"/>
    <cellStyle name="Vírgula 3 4 8 2 2 2 2" xfId="34858" xr:uid="{00000000-0005-0000-0000-0000F6850000}"/>
    <cellStyle name="Vírgula 3 4 8 2 2 3" xfId="19470" xr:uid="{00000000-0005-0000-0000-0000F7850000}"/>
    <cellStyle name="Vírgula 3 4 8 2 2 4" xfId="29356" xr:uid="{00000000-0005-0000-0000-0000F8850000}"/>
    <cellStyle name="Vírgula 3 4 8 2 2 5" xfId="42550" xr:uid="{00000000-0005-0000-0000-0000F9850000}"/>
    <cellStyle name="Vírgula 3 4 8 2 2 6" xfId="49448" xr:uid="{00000000-0005-0000-0000-0000FA850000}"/>
    <cellStyle name="Vírgula 3 4 8 2 3" xfId="6349" xr:uid="{00000000-0005-0000-0000-0000FB850000}"/>
    <cellStyle name="Vírgula 3 4 8 2 3 2" xfId="16756" xr:uid="{00000000-0005-0000-0000-0000FC850000}"/>
    <cellStyle name="Vírgula 3 4 8 2 3 3" xfId="32107" xr:uid="{00000000-0005-0000-0000-0000FD850000}"/>
    <cellStyle name="Vírgula 3 4 8 2 3 4" xfId="44842" xr:uid="{00000000-0005-0000-0000-0000FE850000}"/>
    <cellStyle name="Vírgula 3 4 8 2 4" xfId="15477" xr:uid="{00000000-0005-0000-0000-0000FF850000}"/>
    <cellStyle name="Vírgula 3 4 8 2 5" xfId="17953" xr:uid="{00000000-0005-0000-0000-000000860000}"/>
    <cellStyle name="Vírgula 3 4 8 2 6" xfId="21394" xr:uid="{00000000-0005-0000-0000-000001860000}"/>
    <cellStyle name="Vírgula 3 4 8 2 7" xfId="23408" xr:uid="{00000000-0005-0000-0000-000002860000}"/>
    <cellStyle name="Vírgula 3 4 8 2 8" xfId="26605" xr:uid="{00000000-0005-0000-0000-000003860000}"/>
    <cellStyle name="Vírgula 3 4 8 2 9" xfId="38928" xr:uid="{00000000-0005-0000-0000-000004860000}"/>
    <cellStyle name="Vírgula 3 4 8 3" xfId="7677" xr:uid="{00000000-0005-0000-0000-000005860000}"/>
    <cellStyle name="Vírgula 3 4 8 3 2" xfId="12371" xr:uid="{00000000-0005-0000-0000-000006860000}"/>
    <cellStyle name="Vírgula 3 4 8 3 2 2" xfId="34857" xr:uid="{00000000-0005-0000-0000-000007860000}"/>
    <cellStyle name="Vírgula 3 4 8 3 2 3" xfId="42549" xr:uid="{00000000-0005-0000-0000-000008860000}"/>
    <cellStyle name="Vírgula 3 4 8 3 2 4" xfId="53219" xr:uid="{00000000-0005-0000-0000-000009860000}"/>
    <cellStyle name="Vírgula 3 4 8 3 3" xfId="18600" xr:uid="{00000000-0005-0000-0000-00000A860000}"/>
    <cellStyle name="Vírgula 3 4 8 3 4" xfId="29355" xr:uid="{00000000-0005-0000-0000-00000B860000}"/>
    <cellStyle name="Vírgula 3 4 8 3 5" xfId="38927" xr:uid="{00000000-0005-0000-0000-00000C860000}"/>
    <cellStyle name="Vírgula 3 4 8 3 6" xfId="48577" xr:uid="{00000000-0005-0000-0000-00000D860000}"/>
    <cellStyle name="Vírgula 3 4 8 4" xfId="5410" xr:uid="{00000000-0005-0000-0000-00000E860000}"/>
    <cellStyle name="Vírgula 3 4 8 4 2" xfId="12803" xr:uid="{00000000-0005-0000-0000-00000F860000}"/>
    <cellStyle name="Vírgula 3 4 8 4 3" xfId="32106" xr:uid="{00000000-0005-0000-0000-000010860000}"/>
    <cellStyle name="Vírgula 3 4 8 4 4" xfId="39890" xr:uid="{00000000-0005-0000-0000-000011860000}"/>
    <cellStyle name="Vírgula 3 4 8 4 5" xfId="51455" xr:uid="{00000000-0005-0000-0000-000012860000}"/>
    <cellStyle name="Vírgula 3 4 8 5" xfId="13597" xr:uid="{00000000-0005-0000-0000-000013860000}"/>
    <cellStyle name="Vírgula 3 4 8 5 2" xfId="43971" xr:uid="{00000000-0005-0000-0000-000014860000}"/>
    <cellStyle name="Vírgula 3 4 8 6" xfId="15476" xr:uid="{00000000-0005-0000-0000-000015860000}"/>
    <cellStyle name="Vírgula 3 4 8 7" xfId="21393" xr:uid="{00000000-0005-0000-0000-000016860000}"/>
    <cellStyle name="Vírgula 3 4 8 8" xfId="23407" xr:uid="{00000000-0005-0000-0000-000017860000}"/>
    <cellStyle name="Vírgula 3 4 8 9" xfId="26604" xr:uid="{00000000-0005-0000-0000-000018860000}"/>
    <cellStyle name="Vírgula 3 4 9" xfId="636" xr:uid="{00000000-0005-0000-0000-000019860000}"/>
    <cellStyle name="Vírgula 3 4 9 10" xfId="46192" xr:uid="{00000000-0005-0000-0000-00001A860000}"/>
    <cellStyle name="Vírgula 3 4 9 11" xfId="54124" xr:uid="{00000000-0005-0000-0000-00001B860000}"/>
    <cellStyle name="Vírgula 3 4 9 12" xfId="3882" xr:uid="{00000000-0005-0000-0000-00001C860000}"/>
    <cellStyle name="Vírgula 3 4 9 2" xfId="7563" xr:uid="{00000000-0005-0000-0000-00001D860000}"/>
    <cellStyle name="Vírgula 3 4 9 2 2" xfId="17397" xr:uid="{00000000-0005-0000-0000-00001E860000}"/>
    <cellStyle name="Vírgula 3 4 9 2 2 2" xfId="34859" xr:uid="{00000000-0005-0000-0000-00001F860000}"/>
    <cellStyle name="Vírgula 3 4 9 2 3" xfId="19356" xr:uid="{00000000-0005-0000-0000-000020860000}"/>
    <cellStyle name="Vírgula 3 4 9 2 4" xfId="29357" xr:uid="{00000000-0005-0000-0000-000021860000}"/>
    <cellStyle name="Vírgula 3 4 9 2 5" xfId="42551" xr:uid="{00000000-0005-0000-0000-000022860000}"/>
    <cellStyle name="Vírgula 3 4 9 2 6" xfId="48463" xr:uid="{00000000-0005-0000-0000-000023860000}"/>
    <cellStyle name="Vírgula 3 4 9 3" xfId="5296" xr:uid="{00000000-0005-0000-0000-000024860000}"/>
    <cellStyle name="Vírgula 3 4 9 3 2" xfId="9617" xr:uid="{00000000-0005-0000-0000-000025860000}"/>
    <cellStyle name="Vírgula 3 4 9 3 3" xfId="32108" xr:uid="{00000000-0005-0000-0000-000026860000}"/>
    <cellStyle name="Vírgula 3 4 9 3 4" xfId="43857" xr:uid="{00000000-0005-0000-0000-000027860000}"/>
    <cellStyle name="Vírgula 3 4 9 4" xfId="15478" xr:uid="{00000000-0005-0000-0000-000028860000}"/>
    <cellStyle name="Vírgula 3 4 9 5" xfId="17839" xr:uid="{00000000-0005-0000-0000-000029860000}"/>
    <cellStyle name="Vírgula 3 4 9 6" xfId="21395" xr:uid="{00000000-0005-0000-0000-00002A860000}"/>
    <cellStyle name="Vírgula 3 4 9 7" xfId="23409" xr:uid="{00000000-0005-0000-0000-00002B860000}"/>
    <cellStyle name="Vírgula 3 4 9 8" xfId="26606" xr:uid="{00000000-0005-0000-0000-00002C860000}"/>
    <cellStyle name="Vírgula 3 4 9 9" xfId="38929" xr:uid="{00000000-0005-0000-0000-00002D860000}"/>
    <cellStyle name="Vírgula 3 5" xfId="189" xr:uid="{00000000-0005-0000-0000-00002E860000}"/>
    <cellStyle name="Vírgula 3 5 10" xfId="15479" xr:uid="{00000000-0005-0000-0000-00002F860000}"/>
    <cellStyle name="Vírgula 3 5 11" xfId="21396" xr:uid="{00000000-0005-0000-0000-000030860000}"/>
    <cellStyle name="Vírgula 3 5 12" xfId="23410" xr:uid="{00000000-0005-0000-0000-000031860000}"/>
    <cellStyle name="Vírgula 3 5 13" xfId="24471" xr:uid="{00000000-0005-0000-0000-000032860000}"/>
    <cellStyle name="Vírgula 3 5 14" xfId="35784" xr:uid="{00000000-0005-0000-0000-000033860000}"/>
    <cellStyle name="Vírgula 3 5 15" xfId="45746" xr:uid="{00000000-0005-0000-0000-000034860000}"/>
    <cellStyle name="Vírgula 3 5 16" xfId="53679" xr:uid="{00000000-0005-0000-0000-000035860000}"/>
    <cellStyle name="Vírgula 3 5 17" xfId="3883" xr:uid="{00000000-0005-0000-0000-000036860000}"/>
    <cellStyle name="Vírgula 3 5 2" xfId="470" xr:uid="{00000000-0005-0000-0000-000037860000}"/>
    <cellStyle name="Vírgula 3 5 2 10" xfId="23411" xr:uid="{00000000-0005-0000-0000-000038860000}"/>
    <cellStyle name="Vírgula 3 5 2 11" xfId="24747" xr:uid="{00000000-0005-0000-0000-000039860000}"/>
    <cellStyle name="Vírgula 3 5 2 12" xfId="36312" xr:uid="{00000000-0005-0000-0000-00003A860000}"/>
    <cellStyle name="Vírgula 3 5 2 13" xfId="46026" xr:uid="{00000000-0005-0000-0000-00003B860000}"/>
    <cellStyle name="Vírgula 3 5 2 14" xfId="53958" xr:uid="{00000000-0005-0000-0000-00003C860000}"/>
    <cellStyle name="Vírgula 3 5 2 15" xfId="3884" xr:uid="{00000000-0005-0000-0000-00003D860000}"/>
    <cellStyle name="Vírgula 3 5 2 2" xfId="1133" xr:uid="{00000000-0005-0000-0000-00003E860000}"/>
    <cellStyle name="Vírgula 3 5 2 2 10" xfId="46689" xr:uid="{00000000-0005-0000-0000-00003F860000}"/>
    <cellStyle name="Vírgula 3 5 2 2 11" xfId="54621" xr:uid="{00000000-0005-0000-0000-000040860000}"/>
    <cellStyle name="Vírgula 3 5 2 2 12" xfId="3885" xr:uid="{00000000-0005-0000-0000-000041860000}"/>
    <cellStyle name="Vírgula 3 5 2 2 2" xfId="8048" xr:uid="{00000000-0005-0000-0000-000042860000}"/>
    <cellStyle name="Vírgula 3 5 2 2 2 2" xfId="9762" xr:uid="{00000000-0005-0000-0000-000043860000}"/>
    <cellStyle name="Vírgula 3 5 2 2 2 2 2" xfId="34862" xr:uid="{00000000-0005-0000-0000-000044860000}"/>
    <cellStyle name="Vírgula 3 5 2 2 2 3" xfId="10645" xr:uid="{00000000-0005-0000-0000-000045860000}"/>
    <cellStyle name="Vírgula 3 5 2 2 2 4" xfId="19841" xr:uid="{00000000-0005-0000-0000-000046860000}"/>
    <cellStyle name="Vírgula 3 5 2 2 2 5" xfId="29360" xr:uid="{00000000-0005-0000-0000-000047860000}"/>
    <cellStyle name="Vírgula 3 5 2 2 2 6" xfId="42554" xr:uid="{00000000-0005-0000-0000-000048860000}"/>
    <cellStyle name="Vírgula 3 5 2 2 2 7" xfId="48948" xr:uid="{00000000-0005-0000-0000-000049860000}"/>
    <cellStyle name="Vírgula 3 5 2 2 3" xfId="5793" xr:uid="{00000000-0005-0000-0000-00004A860000}"/>
    <cellStyle name="Vírgula 3 5 2 2 3 2" xfId="10069" xr:uid="{00000000-0005-0000-0000-00004B860000}"/>
    <cellStyle name="Vírgula 3 5 2 2 3 3" xfId="32111" xr:uid="{00000000-0005-0000-0000-00004C860000}"/>
    <cellStyle name="Vírgula 3 5 2 2 3 4" xfId="44342" xr:uid="{00000000-0005-0000-0000-00004D860000}"/>
    <cellStyle name="Vírgula 3 5 2 2 4" xfId="13968" xr:uid="{00000000-0005-0000-0000-00004E860000}"/>
    <cellStyle name="Vírgula 3 5 2 2 5" xfId="15481" xr:uid="{00000000-0005-0000-0000-00004F860000}"/>
    <cellStyle name="Vírgula 3 5 2 2 6" xfId="21398" xr:uid="{00000000-0005-0000-0000-000050860000}"/>
    <cellStyle name="Vírgula 3 5 2 2 7" xfId="23412" xr:uid="{00000000-0005-0000-0000-000051860000}"/>
    <cellStyle name="Vírgula 3 5 2 2 8" xfId="26609" xr:uid="{00000000-0005-0000-0000-000052860000}"/>
    <cellStyle name="Vírgula 3 5 2 2 9" xfId="38932" xr:uid="{00000000-0005-0000-0000-000053860000}"/>
    <cellStyle name="Vírgula 3 5 2 3" xfId="2069" xr:uid="{00000000-0005-0000-0000-000054860000}"/>
    <cellStyle name="Vírgula 3 5 2 3 10" xfId="47620" xr:uid="{00000000-0005-0000-0000-000055860000}"/>
    <cellStyle name="Vírgula 3 5 2 3 11" xfId="55546" xr:uid="{00000000-0005-0000-0000-000056860000}"/>
    <cellStyle name="Vírgula 3 5 2 3 12" xfId="3886" xr:uid="{00000000-0005-0000-0000-000057860000}"/>
    <cellStyle name="Vírgula 3 5 2 3 2" xfId="8919" xr:uid="{00000000-0005-0000-0000-000058860000}"/>
    <cellStyle name="Vírgula 3 5 2 3 2 2" xfId="17398" xr:uid="{00000000-0005-0000-0000-000059860000}"/>
    <cellStyle name="Vírgula 3 5 2 3 2 2 2" xfId="34863" xr:uid="{00000000-0005-0000-0000-00005A860000}"/>
    <cellStyle name="Vírgula 3 5 2 3 2 3" xfId="29361" xr:uid="{00000000-0005-0000-0000-00005B860000}"/>
    <cellStyle name="Vírgula 3 5 2 3 2 4" xfId="42555" xr:uid="{00000000-0005-0000-0000-00005C860000}"/>
    <cellStyle name="Vírgula 3 5 2 3 2 5" xfId="49819" xr:uid="{00000000-0005-0000-0000-00005D860000}"/>
    <cellStyle name="Vírgula 3 5 2 3 3" xfId="6720" xr:uid="{00000000-0005-0000-0000-00005E860000}"/>
    <cellStyle name="Vírgula 3 5 2 3 3 2" xfId="32112" xr:uid="{00000000-0005-0000-0000-00005F860000}"/>
    <cellStyle name="Vírgula 3 5 2 3 3 3" xfId="45213" xr:uid="{00000000-0005-0000-0000-000060860000}"/>
    <cellStyle name="Vírgula 3 5 2 3 4" xfId="15482" xr:uid="{00000000-0005-0000-0000-000061860000}"/>
    <cellStyle name="Vírgula 3 5 2 3 5" xfId="18971" xr:uid="{00000000-0005-0000-0000-000062860000}"/>
    <cellStyle name="Vírgula 3 5 2 3 6" xfId="21399" xr:uid="{00000000-0005-0000-0000-000063860000}"/>
    <cellStyle name="Vírgula 3 5 2 3 7" xfId="23413" xr:uid="{00000000-0005-0000-0000-000064860000}"/>
    <cellStyle name="Vírgula 3 5 2 3 8" xfId="26610" xr:uid="{00000000-0005-0000-0000-000065860000}"/>
    <cellStyle name="Vírgula 3 5 2 3 9" xfId="38933" xr:uid="{00000000-0005-0000-0000-000066860000}"/>
    <cellStyle name="Vírgula 3 5 2 4" xfId="7421" xr:uid="{00000000-0005-0000-0000-000067860000}"/>
    <cellStyle name="Vírgula 3 5 2 4 2" xfId="12373" xr:uid="{00000000-0005-0000-0000-000068860000}"/>
    <cellStyle name="Vírgula 3 5 2 4 2 2" xfId="34861" xr:uid="{00000000-0005-0000-0000-000069860000}"/>
    <cellStyle name="Vírgula 3 5 2 4 2 3" xfId="29359" xr:uid="{00000000-0005-0000-0000-00006A860000}"/>
    <cellStyle name="Vírgula 3 5 2 4 2 4" xfId="42553" xr:uid="{00000000-0005-0000-0000-00006B860000}"/>
    <cellStyle name="Vírgula 3 5 2 4 2 5" xfId="53220" xr:uid="{00000000-0005-0000-0000-00006C860000}"/>
    <cellStyle name="Vírgula 3 5 2 4 3" xfId="13238" xr:uid="{00000000-0005-0000-0000-00006D860000}"/>
    <cellStyle name="Vírgula 3 5 2 4 3 2" xfId="32110" xr:uid="{00000000-0005-0000-0000-00006E860000}"/>
    <cellStyle name="Vírgula 3 5 2 4 4" xfId="26608" xr:uid="{00000000-0005-0000-0000-00006F860000}"/>
    <cellStyle name="Vírgula 3 5 2 4 5" xfId="38931" xr:uid="{00000000-0005-0000-0000-000070860000}"/>
    <cellStyle name="Vírgula 3 5 2 4 6" xfId="48321" xr:uid="{00000000-0005-0000-0000-000071860000}"/>
    <cellStyle name="Vírgula 3 5 2 5" xfId="5130" xr:uid="{00000000-0005-0000-0000-000072860000}"/>
    <cellStyle name="Vírgula 3 5 2 5 2" xfId="11497" xr:uid="{00000000-0005-0000-0000-000073860000}"/>
    <cellStyle name="Vírgula 3 5 2 5 2 2" xfId="33326" xr:uid="{00000000-0005-0000-0000-000074860000}"/>
    <cellStyle name="Vírgula 3 5 2 5 2 3" xfId="41018" xr:uid="{00000000-0005-0000-0000-000075860000}"/>
    <cellStyle name="Vírgula 3 5 2 5 2 4" xfId="52479" xr:uid="{00000000-0005-0000-0000-000076860000}"/>
    <cellStyle name="Vírgula 3 5 2 5 3" xfId="27824" xr:uid="{00000000-0005-0000-0000-000077860000}"/>
    <cellStyle name="Vírgula 3 5 2 5 4" xfId="37147" xr:uid="{00000000-0005-0000-0000-000078860000}"/>
    <cellStyle name="Vírgula 3 5 2 5 5" xfId="50807" xr:uid="{00000000-0005-0000-0000-000079860000}"/>
    <cellStyle name="Vírgula 3 5 2 6" xfId="10800" xr:uid="{00000000-0005-0000-0000-00007A860000}"/>
    <cellStyle name="Vírgula 3 5 2 6 2" xfId="30575" xr:uid="{00000000-0005-0000-0000-00007B860000}"/>
    <cellStyle name="Vírgula 3 5 2 6 3" xfId="40261" xr:uid="{00000000-0005-0000-0000-00007C860000}"/>
    <cellStyle name="Vírgula 3 5 2 6 4" xfId="51732" xr:uid="{00000000-0005-0000-0000-00007D860000}"/>
    <cellStyle name="Vírgula 3 5 2 7" xfId="13455" xr:uid="{00000000-0005-0000-0000-00007E860000}"/>
    <cellStyle name="Vírgula 3 5 2 7 2" xfId="43715" xr:uid="{00000000-0005-0000-0000-00007F860000}"/>
    <cellStyle name="Vírgula 3 5 2 8" xfId="15480" xr:uid="{00000000-0005-0000-0000-000080860000}"/>
    <cellStyle name="Vírgula 3 5 2 9" xfId="21397" xr:uid="{00000000-0005-0000-0000-000081860000}"/>
    <cellStyle name="Vírgula 3 5 3" xfId="1385" xr:uid="{00000000-0005-0000-0000-000082860000}"/>
    <cellStyle name="Vírgula 3 5 3 10" xfId="25023" xr:uid="{00000000-0005-0000-0000-000083860000}"/>
    <cellStyle name="Vírgula 3 5 3 11" xfId="36588" xr:uid="{00000000-0005-0000-0000-000084860000}"/>
    <cellStyle name="Vírgula 3 5 3 12" xfId="46941" xr:uid="{00000000-0005-0000-0000-000085860000}"/>
    <cellStyle name="Vírgula 3 5 3 13" xfId="54873" xr:uid="{00000000-0005-0000-0000-000086860000}"/>
    <cellStyle name="Vírgula 3 5 3 14" xfId="3887" xr:uid="{00000000-0005-0000-0000-000087860000}"/>
    <cellStyle name="Vírgula 3 5 3 2" xfId="2297" xr:uid="{00000000-0005-0000-0000-000088860000}"/>
    <cellStyle name="Vírgula 3 5 3 2 10" xfId="47848" xr:uid="{00000000-0005-0000-0000-000089860000}"/>
    <cellStyle name="Vírgula 3 5 3 2 11" xfId="55774" xr:uid="{00000000-0005-0000-0000-00008A860000}"/>
    <cellStyle name="Vírgula 3 5 3 2 12" xfId="3888" xr:uid="{00000000-0005-0000-0000-00008B860000}"/>
    <cellStyle name="Vírgula 3 5 3 2 2" xfId="9147" xr:uid="{00000000-0005-0000-0000-00008C860000}"/>
    <cellStyle name="Vírgula 3 5 3 2 2 2" xfId="17399" xr:uid="{00000000-0005-0000-0000-00008D860000}"/>
    <cellStyle name="Vírgula 3 5 3 2 2 2 2" xfId="34865" xr:uid="{00000000-0005-0000-0000-00008E860000}"/>
    <cellStyle name="Vírgula 3 5 3 2 2 3" xfId="20069" xr:uid="{00000000-0005-0000-0000-00008F860000}"/>
    <cellStyle name="Vírgula 3 5 3 2 2 4" xfId="29363" xr:uid="{00000000-0005-0000-0000-000090860000}"/>
    <cellStyle name="Vírgula 3 5 3 2 2 5" xfId="42557" xr:uid="{00000000-0005-0000-0000-000091860000}"/>
    <cellStyle name="Vírgula 3 5 3 2 2 6" xfId="50047" xr:uid="{00000000-0005-0000-0000-000092860000}"/>
    <cellStyle name="Vírgula 3 5 3 2 3" xfId="6948" xr:uid="{00000000-0005-0000-0000-000093860000}"/>
    <cellStyle name="Vírgula 3 5 3 2 3 2" xfId="10203" xr:uid="{00000000-0005-0000-0000-000094860000}"/>
    <cellStyle name="Vírgula 3 5 3 2 3 3" xfId="32114" xr:uid="{00000000-0005-0000-0000-000095860000}"/>
    <cellStyle name="Vírgula 3 5 3 2 3 4" xfId="45441" xr:uid="{00000000-0005-0000-0000-000096860000}"/>
    <cellStyle name="Vírgula 3 5 3 2 4" xfId="15484" xr:uid="{00000000-0005-0000-0000-000097860000}"/>
    <cellStyle name="Vírgula 3 5 3 2 5" xfId="18327" xr:uid="{00000000-0005-0000-0000-000098860000}"/>
    <cellStyle name="Vírgula 3 5 3 2 6" xfId="21401" xr:uid="{00000000-0005-0000-0000-000099860000}"/>
    <cellStyle name="Vírgula 3 5 3 2 7" xfId="23415" xr:uid="{00000000-0005-0000-0000-00009A860000}"/>
    <cellStyle name="Vírgula 3 5 3 2 8" xfId="26612" xr:uid="{00000000-0005-0000-0000-00009B860000}"/>
    <cellStyle name="Vírgula 3 5 3 2 9" xfId="38935" xr:uid="{00000000-0005-0000-0000-00009C860000}"/>
    <cellStyle name="Vírgula 3 5 3 3" xfId="8276" xr:uid="{00000000-0005-0000-0000-00009D860000}"/>
    <cellStyle name="Vírgula 3 5 3 3 2" xfId="12375" xr:uid="{00000000-0005-0000-0000-00009E860000}"/>
    <cellStyle name="Vírgula 3 5 3 3 2 2" xfId="34864" xr:uid="{00000000-0005-0000-0000-00009F860000}"/>
    <cellStyle name="Vírgula 3 5 3 3 2 3" xfId="29362" xr:uid="{00000000-0005-0000-0000-0000A0860000}"/>
    <cellStyle name="Vírgula 3 5 3 3 2 4" xfId="42556" xr:uid="{00000000-0005-0000-0000-0000A1860000}"/>
    <cellStyle name="Vírgula 3 5 3 3 2 5" xfId="53221" xr:uid="{00000000-0005-0000-0000-0000A2860000}"/>
    <cellStyle name="Vírgula 3 5 3 3 3" xfId="10164" xr:uid="{00000000-0005-0000-0000-0000A3860000}"/>
    <cellStyle name="Vírgula 3 5 3 3 3 2" xfId="32113" xr:uid="{00000000-0005-0000-0000-0000A4860000}"/>
    <cellStyle name="Vírgula 3 5 3 3 4" xfId="19199" xr:uid="{00000000-0005-0000-0000-0000A5860000}"/>
    <cellStyle name="Vírgula 3 5 3 3 5" xfId="26611" xr:uid="{00000000-0005-0000-0000-0000A6860000}"/>
    <cellStyle name="Vírgula 3 5 3 3 6" xfId="38934" xr:uid="{00000000-0005-0000-0000-0000A7860000}"/>
    <cellStyle name="Vírgula 3 5 3 3 7" xfId="49176" xr:uid="{00000000-0005-0000-0000-0000A8860000}"/>
    <cellStyle name="Vírgula 3 5 3 4" xfId="6045" xr:uid="{00000000-0005-0000-0000-0000A9860000}"/>
    <cellStyle name="Vírgula 3 5 3 4 2" xfId="11725" xr:uid="{00000000-0005-0000-0000-0000AA860000}"/>
    <cellStyle name="Vírgula 3 5 3 4 2 2" xfId="33554" xr:uid="{00000000-0005-0000-0000-0000AB860000}"/>
    <cellStyle name="Vírgula 3 5 3 4 2 3" xfId="41246" xr:uid="{00000000-0005-0000-0000-0000AC860000}"/>
    <cellStyle name="Vírgula 3 5 3 4 2 4" xfId="52707" xr:uid="{00000000-0005-0000-0000-0000AD860000}"/>
    <cellStyle name="Vírgula 3 5 3 4 3" xfId="28052" xr:uid="{00000000-0005-0000-0000-0000AE860000}"/>
    <cellStyle name="Vírgula 3 5 3 4 4" xfId="37375" xr:uid="{00000000-0005-0000-0000-0000AF860000}"/>
    <cellStyle name="Vírgula 3 5 3 4 5" xfId="50935" xr:uid="{00000000-0005-0000-0000-0000B0860000}"/>
    <cellStyle name="Vírgula 3 5 3 5" xfId="10981" xr:uid="{00000000-0005-0000-0000-0000B1860000}"/>
    <cellStyle name="Vírgula 3 5 3 5 2" xfId="30803" xr:uid="{00000000-0005-0000-0000-0000B2860000}"/>
    <cellStyle name="Vírgula 3 5 3 5 3" xfId="40489" xr:uid="{00000000-0005-0000-0000-0000B3860000}"/>
    <cellStyle name="Vírgula 3 5 3 5 4" xfId="51960" xr:uid="{00000000-0005-0000-0000-0000B4860000}"/>
    <cellStyle name="Vírgula 3 5 3 6" xfId="14196" xr:uid="{00000000-0005-0000-0000-0000B5860000}"/>
    <cellStyle name="Vírgula 3 5 3 6 2" xfId="44570" xr:uid="{00000000-0005-0000-0000-0000B6860000}"/>
    <cellStyle name="Vírgula 3 5 3 7" xfId="15483" xr:uid="{00000000-0005-0000-0000-0000B7860000}"/>
    <cellStyle name="Vírgula 3 5 3 8" xfId="21400" xr:uid="{00000000-0005-0000-0000-0000B8860000}"/>
    <cellStyle name="Vírgula 3 5 3 9" xfId="23414" xr:uid="{00000000-0005-0000-0000-0000B9860000}"/>
    <cellStyle name="Vírgula 3 5 4" xfId="893" xr:uid="{00000000-0005-0000-0000-0000BA860000}"/>
    <cellStyle name="Vírgula 3 5 4 10" xfId="36048" xr:uid="{00000000-0005-0000-0000-0000BB860000}"/>
    <cellStyle name="Vírgula 3 5 4 11" xfId="46449" xr:uid="{00000000-0005-0000-0000-0000BC860000}"/>
    <cellStyle name="Vírgula 3 5 4 12" xfId="54381" xr:uid="{00000000-0005-0000-0000-0000BD860000}"/>
    <cellStyle name="Vírgula 3 5 4 13" xfId="3889" xr:uid="{00000000-0005-0000-0000-0000BE860000}"/>
    <cellStyle name="Vírgula 3 5 4 2" xfId="1841" xr:uid="{00000000-0005-0000-0000-0000BF860000}"/>
    <cellStyle name="Vírgula 3 5 4 2 10" xfId="47392" xr:uid="{00000000-0005-0000-0000-0000C0860000}"/>
    <cellStyle name="Vírgula 3 5 4 2 11" xfId="55318" xr:uid="{00000000-0005-0000-0000-0000C1860000}"/>
    <cellStyle name="Vírgula 3 5 4 2 12" xfId="3890" xr:uid="{00000000-0005-0000-0000-0000C2860000}"/>
    <cellStyle name="Vírgula 3 5 4 2 2" xfId="8691" xr:uid="{00000000-0005-0000-0000-0000C3860000}"/>
    <cellStyle name="Vírgula 3 5 4 2 2 2" xfId="17400" xr:uid="{00000000-0005-0000-0000-0000C4860000}"/>
    <cellStyle name="Vírgula 3 5 4 2 2 2 2" xfId="34867" xr:uid="{00000000-0005-0000-0000-0000C5860000}"/>
    <cellStyle name="Vírgula 3 5 4 2 2 3" xfId="19613" xr:uid="{00000000-0005-0000-0000-0000C6860000}"/>
    <cellStyle name="Vírgula 3 5 4 2 2 4" xfId="29365" xr:uid="{00000000-0005-0000-0000-0000C7860000}"/>
    <cellStyle name="Vírgula 3 5 4 2 2 5" xfId="42559" xr:uid="{00000000-0005-0000-0000-0000C8860000}"/>
    <cellStyle name="Vírgula 3 5 4 2 2 6" xfId="49591" xr:uid="{00000000-0005-0000-0000-0000C9860000}"/>
    <cellStyle name="Vírgula 3 5 4 2 3" xfId="6492" xr:uid="{00000000-0005-0000-0000-0000CA860000}"/>
    <cellStyle name="Vírgula 3 5 4 2 3 2" xfId="16384" xr:uid="{00000000-0005-0000-0000-0000CB860000}"/>
    <cellStyle name="Vírgula 3 5 4 2 3 3" xfId="32116" xr:uid="{00000000-0005-0000-0000-0000CC860000}"/>
    <cellStyle name="Vírgula 3 5 4 2 3 4" xfId="44985" xr:uid="{00000000-0005-0000-0000-0000CD860000}"/>
    <cellStyle name="Vírgula 3 5 4 2 4" xfId="15486" xr:uid="{00000000-0005-0000-0000-0000CE860000}"/>
    <cellStyle name="Vírgula 3 5 4 2 5" xfId="17985" xr:uid="{00000000-0005-0000-0000-0000CF860000}"/>
    <cellStyle name="Vírgula 3 5 4 2 6" xfId="21403" xr:uid="{00000000-0005-0000-0000-0000D0860000}"/>
    <cellStyle name="Vírgula 3 5 4 2 7" xfId="23417" xr:uid="{00000000-0005-0000-0000-0000D1860000}"/>
    <cellStyle name="Vírgula 3 5 4 2 8" xfId="26614" xr:uid="{00000000-0005-0000-0000-0000D2860000}"/>
    <cellStyle name="Vírgula 3 5 4 2 9" xfId="38937" xr:uid="{00000000-0005-0000-0000-0000D3860000}"/>
    <cellStyle name="Vírgula 3 5 4 3" xfId="7820" xr:uid="{00000000-0005-0000-0000-0000D4860000}"/>
    <cellStyle name="Vírgula 3 5 4 3 2" xfId="12376" xr:uid="{00000000-0005-0000-0000-0000D5860000}"/>
    <cellStyle name="Vírgula 3 5 4 3 2 2" xfId="34866" xr:uid="{00000000-0005-0000-0000-0000D6860000}"/>
    <cellStyle name="Vírgula 3 5 4 3 2 3" xfId="42558" xr:uid="{00000000-0005-0000-0000-0000D7860000}"/>
    <cellStyle name="Vírgula 3 5 4 3 2 4" xfId="53222" xr:uid="{00000000-0005-0000-0000-0000D8860000}"/>
    <cellStyle name="Vírgula 3 5 4 3 3" xfId="18743" xr:uid="{00000000-0005-0000-0000-0000D9860000}"/>
    <cellStyle name="Vírgula 3 5 4 3 4" xfId="29364" xr:uid="{00000000-0005-0000-0000-0000DA860000}"/>
    <cellStyle name="Vírgula 3 5 4 3 5" xfId="38936" xr:uid="{00000000-0005-0000-0000-0000DB860000}"/>
    <cellStyle name="Vírgula 3 5 4 3 6" xfId="48720" xr:uid="{00000000-0005-0000-0000-0000DC860000}"/>
    <cellStyle name="Vírgula 3 5 4 4" xfId="5553" xr:uid="{00000000-0005-0000-0000-0000DD860000}"/>
    <cellStyle name="Vírgula 3 5 4 4 2" xfId="16776" xr:uid="{00000000-0005-0000-0000-0000DE860000}"/>
    <cellStyle name="Vírgula 3 5 4 4 3" xfId="32115" xr:uid="{00000000-0005-0000-0000-0000DF860000}"/>
    <cellStyle name="Vírgula 3 5 4 4 4" xfId="40033" xr:uid="{00000000-0005-0000-0000-0000E0860000}"/>
    <cellStyle name="Vírgula 3 5 4 4 5" xfId="51504" xr:uid="{00000000-0005-0000-0000-0000E1860000}"/>
    <cellStyle name="Vírgula 3 5 4 5" xfId="13740" xr:uid="{00000000-0005-0000-0000-0000E2860000}"/>
    <cellStyle name="Vírgula 3 5 4 5 2" xfId="44114" xr:uid="{00000000-0005-0000-0000-0000E3860000}"/>
    <cellStyle name="Vírgula 3 5 4 6" xfId="15485" xr:uid="{00000000-0005-0000-0000-0000E4860000}"/>
    <cellStyle name="Vírgula 3 5 4 7" xfId="21402" xr:uid="{00000000-0005-0000-0000-0000E5860000}"/>
    <cellStyle name="Vírgula 3 5 4 8" xfId="23416" xr:uid="{00000000-0005-0000-0000-0000E6860000}"/>
    <cellStyle name="Vírgula 3 5 4 9" xfId="26613" xr:uid="{00000000-0005-0000-0000-0000E7860000}"/>
    <cellStyle name="Vírgula 3 5 5" xfId="665" xr:uid="{00000000-0005-0000-0000-0000E8860000}"/>
    <cellStyle name="Vírgula 3 5 5 10" xfId="46221" xr:uid="{00000000-0005-0000-0000-0000E9860000}"/>
    <cellStyle name="Vírgula 3 5 5 11" xfId="54153" xr:uid="{00000000-0005-0000-0000-0000EA860000}"/>
    <cellStyle name="Vírgula 3 5 5 12" xfId="3891" xr:uid="{00000000-0005-0000-0000-0000EB860000}"/>
    <cellStyle name="Vírgula 3 5 5 2" xfId="7592" xr:uid="{00000000-0005-0000-0000-0000EC860000}"/>
    <cellStyle name="Vírgula 3 5 5 2 2" xfId="17401" xr:uid="{00000000-0005-0000-0000-0000ED860000}"/>
    <cellStyle name="Vírgula 3 5 5 2 2 2" xfId="34868" xr:uid="{00000000-0005-0000-0000-0000EE860000}"/>
    <cellStyle name="Vírgula 3 5 5 2 3" xfId="19385" xr:uid="{00000000-0005-0000-0000-0000EF860000}"/>
    <cellStyle name="Vírgula 3 5 5 2 4" xfId="29366" xr:uid="{00000000-0005-0000-0000-0000F0860000}"/>
    <cellStyle name="Vírgula 3 5 5 2 5" xfId="42560" xr:uid="{00000000-0005-0000-0000-0000F1860000}"/>
    <cellStyle name="Vírgula 3 5 5 2 6" xfId="48492" xr:uid="{00000000-0005-0000-0000-0000F2860000}"/>
    <cellStyle name="Vírgula 3 5 5 3" xfId="5325" xr:uid="{00000000-0005-0000-0000-0000F3860000}"/>
    <cellStyle name="Vírgula 3 5 5 3 2" xfId="16813" xr:uid="{00000000-0005-0000-0000-0000F4860000}"/>
    <cellStyle name="Vírgula 3 5 5 3 3" xfId="32117" xr:uid="{00000000-0005-0000-0000-0000F5860000}"/>
    <cellStyle name="Vírgula 3 5 5 3 4" xfId="43886" xr:uid="{00000000-0005-0000-0000-0000F6860000}"/>
    <cellStyle name="Vírgula 3 5 5 4" xfId="15487" xr:uid="{00000000-0005-0000-0000-0000F7860000}"/>
    <cellStyle name="Vírgula 3 5 5 5" xfId="17868" xr:uid="{00000000-0005-0000-0000-0000F8860000}"/>
    <cellStyle name="Vírgula 3 5 5 6" xfId="21404" xr:uid="{00000000-0005-0000-0000-0000F9860000}"/>
    <cellStyle name="Vírgula 3 5 5 7" xfId="23418" xr:uid="{00000000-0005-0000-0000-0000FA860000}"/>
    <cellStyle name="Vírgula 3 5 5 8" xfId="26615" xr:uid="{00000000-0005-0000-0000-0000FB860000}"/>
    <cellStyle name="Vírgula 3 5 5 9" xfId="38938" xr:uid="{00000000-0005-0000-0000-0000FC860000}"/>
    <cellStyle name="Vírgula 3 5 6" xfId="1613" xr:uid="{00000000-0005-0000-0000-0000FD860000}"/>
    <cellStyle name="Vírgula 3 5 6 2" xfId="8463" xr:uid="{00000000-0005-0000-0000-0000FE860000}"/>
    <cellStyle name="Vírgula 3 5 6 2 2" xfId="34860" xr:uid="{00000000-0005-0000-0000-0000FF860000}"/>
    <cellStyle name="Vírgula 3 5 6 2 3" xfId="29358" xr:uid="{00000000-0005-0000-0000-000000870000}"/>
    <cellStyle name="Vírgula 3 5 6 2 4" xfId="42552" xr:uid="{00000000-0005-0000-0000-000001870000}"/>
    <cellStyle name="Vírgula 3 5 6 2 5" xfId="49363" xr:uid="{00000000-0005-0000-0000-000002870000}"/>
    <cellStyle name="Vírgula 3 5 6 3" xfId="10258" xr:uid="{00000000-0005-0000-0000-000003870000}"/>
    <cellStyle name="Vírgula 3 5 6 3 2" xfId="32109" xr:uid="{00000000-0005-0000-0000-000004870000}"/>
    <cellStyle name="Vírgula 3 5 6 3 3" xfId="44757" xr:uid="{00000000-0005-0000-0000-000005870000}"/>
    <cellStyle name="Vírgula 3 5 6 4" xfId="18515" xr:uid="{00000000-0005-0000-0000-000006870000}"/>
    <cellStyle name="Vírgula 3 5 6 5" xfId="26607" xr:uid="{00000000-0005-0000-0000-000007870000}"/>
    <cellStyle name="Vírgula 3 5 6 6" xfId="38930" xr:uid="{00000000-0005-0000-0000-000008870000}"/>
    <cellStyle name="Vírgula 3 5 6 7" xfId="47164" xr:uid="{00000000-0005-0000-0000-000009870000}"/>
    <cellStyle name="Vírgula 3 5 6 8" xfId="55090" xr:uid="{00000000-0005-0000-0000-00000A870000}"/>
    <cellStyle name="Vírgula 3 5 6 9" xfId="6264" xr:uid="{00000000-0005-0000-0000-00000B870000}"/>
    <cellStyle name="Vírgula 3 5 7" xfId="7192" xr:uid="{00000000-0005-0000-0000-00000C870000}"/>
    <cellStyle name="Vírgula 3 5 7 2" xfId="11269" xr:uid="{00000000-0005-0000-0000-00000D870000}"/>
    <cellStyle name="Vírgula 3 5 7 2 2" xfId="33098" xr:uid="{00000000-0005-0000-0000-00000E870000}"/>
    <cellStyle name="Vírgula 3 5 7 2 3" xfId="40790" xr:uid="{00000000-0005-0000-0000-00000F870000}"/>
    <cellStyle name="Vírgula 3 5 7 2 4" xfId="52251" xr:uid="{00000000-0005-0000-0000-000010870000}"/>
    <cellStyle name="Vírgula 3 5 7 3" xfId="27596" xr:uid="{00000000-0005-0000-0000-000011870000}"/>
    <cellStyle name="Vírgula 3 5 7 4" xfId="36919" xr:uid="{00000000-0005-0000-0000-000012870000}"/>
    <cellStyle name="Vírgula 3 5 7 5" xfId="48092" xr:uid="{00000000-0005-0000-0000-000013870000}"/>
    <cellStyle name="Vírgula 3 5 8" xfId="4852" xr:uid="{00000000-0005-0000-0000-000014870000}"/>
    <cellStyle name="Vírgula 3 5 8 2" xfId="10112" xr:uid="{00000000-0005-0000-0000-000015870000}"/>
    <cellStyle name="Vírgula 3 5 8 2 2" xfId="51290" xr:uid="{00000000-0005-0000-0000-000016870000}"/>
    <cellStyle name="Vírgula 3 5 8 3" xfId="30347" xr:uid="{00000000-0005-0000-0000-000017870000}"/>
    <cellStyle name="Vírgula 3 5 8 4" xfId="39805" xr:uid="{00000000-0005-0000-0000-000018870000}"/>
    <cellStyle name="Vírgula 3 5 8 5" xfId="50977" xr:uid="{00000000-0005-0000-0000-000019870000}"/>
    <cellStyle name="Vírgula 3 5 9" xfId="10066" xr:uid="{00000000-0005-0000-0000-00001A870000}"/>
    <cellStyle name="Vírgula 3 5 9 2" xfId="43484" xr:uid="{00000000-0005-0000-0000-00001B870000}"/>
    <cellStyle name="Vírgula 3 5 9 3" xfId="51459" xr:uid="{00000000-0005-0000-0000-00001C870000}"/>
    <cellStyle name="Vírgula 3 6" xfId="120" xr:uid="{00000000-0005-0000-0000-00001D870000}"/>
    <cellStyle name="Vírgula 3 6 10" xfId="15488" xr:uid="{00000000-0005-0000-0000-00001E870000}"/>
    <cellStyle name="Vírgula 3 6 11" xfId="21405" xr:uid="{00000000-0005-0000-0000-00001F870000}"/>
    <cellStyle name="Vírgula 3 6 12" xfId="23419" xr:uid="{00000000-0005-0000-0000-000020870000}"/>
    <cellStyle name="Vírgula 3 6 13" xfId="24402" xr:uid="{00000000-0005-0000-0000-000021870000}"/>
    <cellStyle name="Vírgula 3 6 14" xfId="35979" xr:uid="{00000000-0005-0000-0000-000022870000}"/>
    <cellStyle name="Vírgula 3 6 15" xfId="45677" xr:uid="{00000000-0005-0000-0000-000023870000}"/>
    <cellStyle name="Vírgula 3 6 16" xfId="53610" xr:uid="{00000000-0005-0000-0000-000024870000}"/>
    <cellStyle name="Vírgula 3 6 17" xfId="3892" xr:uid="{00000000-0005-0000-0000-000025870000}"/>
    <cellStyle name="Vírgula 3 6 2" xfId="401" xr:uid="{00000000-0005-0000-0000-000026870000}"/>
    <cellStyle name="Vírgula 3 6 2 10" xfId="24678" xr:uid="{00000000-0005-0000-0000-000027870000}"/>
    <cellStyle name="Vírgula 3 6 2 11" xfId="36243" xr:uid="{00000000-0005-0000-0000-000028870000}"/>
    <cellStyle name="Vírgula 3 6 2 12" xfId="45957" xr:uid="{00000000-0005-0000-0000-000029870000}"/>
    <cellStyle name="Vírgula 3 6 2 13" xfId="53889" xr:uid="{00000000-0005-0000-0000-00002A870000}"/>
    <cellStyle name="Vírgula 3 6 2 14" xfId="3893" xr:uid="{00000000-0005-0000-0000-00002B870000}"/>
    <cellStyle name="Vírgula 3 6 2 2" xfId="1076" xr:uid="{00000000-0005-0000-0000-00002C870000}"/>
    <cellStyle name="Vírgula 3 6 2 2 10" xfId="46632" xr:uid="{00000000-0005-0000-0000-00002D870000}"/>
    <cellStyle name="Vírgula 3 6 2 2 11" xfId="54564" xr:uid="{00000000-0005-0000-0000-00002E870000}"/>
    <cellStyle name="Vírgula 3 6 2 2 12" xfId="3894" xr:uid="{00000000-0005-0000-0000-00002F870000}"/>
    <cellStyle name="Vírgula 3 6 2 2 2" xfId="7991" xr:uid="{00000000-0005-0000-0000-000030870000}"/>
    <cellStyle name="Vírgula 3 6 2 2 2 2" xfId="17402" xr:uid="{00000000-0005-0000-0000-000031870000}"/>
    <cellStyle name="Vírgula 3 6 2 2 2 2 2" xfId="34871" xr:uid="{00000000-0005-0000-0000-000032870000}"/>
    <cellStyle name="Vírgula 3 6 2 2 2 3" xfId="19784" xr:uid="{00000000-0005-0000-0000-000033870000}"/>
    <cellStyle name="Vírgula 3 6 2 2 2 4" xfId="29369" xr:uid="{00000000-0005-0000-0000-000034870000}"/>
    <cellStyle name="Vírgula 3 6 2 2 2 5" xfId="42563" xr:uid="{00000000-0005-0000-0000-000035870000}"/>
    <cellStyle name="Vírgula 3 6 2 2 2 6" xfId="48891" xr:uid="{00000000-0005-0000-0000-000036870000}"/>
    <cellStyle name="Vírgula 3 6 2 2 3" xfId="5736" xr:uid="{00000000-0005-0000-0000-000037870000}"/>
    <cellStyle name="Vírgula 3 6 2 2 3 2" xfId="12869" xr:uid="{00000000-0005-0000-0000-000038870000}"/>
    <cellStyle name="Vírgula 3 6 2 2 3 3" xfId="32120" xr:uid="{00000000-0005-0000-0000-000039870000}"/>
    <cellStyle name="Vírgula 3 6 2 2 3 4" xfId="44285" xr:uid="{00000000-0005-0000-0000-00003A870000}"/>
    <cellStyle name="Vírgula 3 6 2 2 4" xfId="15490" xr:uid="{00000000-0005-0000-0000-00003B870000}"/>
    <cellStyle name="Vírgula 3 6 2 2 5" xfId="18099" xr:uid="{00000000-0005-0000-0000-00003C870000}"/>
    <cellStyle name="Vírgula 3 6 2 2 6" xfId="21407" xr:uid="{00000000-0005-0000-0000-00003D870000}"/>
    <cellStyle name="Vírgula 3 6 2 2 7" xfId="23421" xr:uid="{00000000-0005-0000-0000-00003E870000}"/>
    <cellStyle name="Vírgula 3 6 2 2 8" xfId="26618" xr:uid="{00000000-0005-0000-0000-00003F870000}"/>
    <cellStyle name="Vírgula 3 6 2 2 9" xfId="38941" xr:uid="{00000000-0005-0000-0000-000040870000}"/>
    <cellStyle name="Vírgula 3 6 2 3" xfId="2012" xr:uid="{00000000-0005-0000-0000-000041870000}"/>
    <cellStyle name="Vírgula 3 6 2 3 2" xfId="8862" xr:uid="{00000000-0005-0000-0000-000042870000}"/>
    <cellStyle name="Vírgula 3 6 2 3 2 2" xfId="34870" xr:uid="{00000000-0005-0000-0000-000043870000}"/>
    <cellStyle name="Vírgula 3 6 2 3 2 3" xfId="29368" xr:uid="{00000000-0005-0000-0000-000044870000}"/>
    <cellStyle name="Vírgula 3 6 2 3 2 4" xfId="42562" xr:uid="{00000000-0005-0000-0000-000045870000}"/>
    <cellStyle name="Vírgula 3 6 2 3 2 5" xfId="49762" xr:uid="{00000000-0005-0000-0000-000046870000}"/>
    <cellStyle name="Vírgula 3 6 2 3 3" xfId="13192" xr:uid="{00000000-0005-0000-0000-000047870000}"/>
    <cellStyle name="Vírgula 3 6 2 3 3 2" xfId="32119" xr:uid="{00000000-0005-0000-0000-000048870000}"/>
    <cellStyle name="Vírgula 3 6 2 3 3 3" xfId="45156" xr:uid="{00000000-0005-0000-0000-000049870000}"/>
    <cellStyle name="Vírgula 3 6 2 3 4" xfId="18914" xr:uid="{00000000-0005-0000-0000-00004A870000}"/>
    <cellStyle name="Vírgula 3 6 2 3 5" xfId="26617" xr:uid="{00000000-0005-0000-0000-00004B870000}"/>
    <cellStyle name="Vírgula 3 6 2 3 6" xfId="38940" xr:uid="{00000000-0005-0000-0000-00004C870000}"/>
    <cellStyle name="Vírgula 3 6 2 3 7" xfId="47563" xr:uid="{00000000-0005-0000-0000-00004D870000}"/>
    <cellStyle name="Vírgula 3 6 2 3 8" xfId="55489" xr:uid="{00000000-0005-0000-0000-00004E870000}"/>
    <cellStyle name="Vírgula 3 6 2 3 9" xfId="6663" xr:uid="{00000000-0005-0000-0000-00004F870000}"/>
    <cellStyle name="Vírgula 3 6 2 4" xfId="7364" xr:uid="{00000000-0005-0000-0000-000050870000}"/>
    <cellStyle name="Vírgula 3 6 2 4 2" xfId="11440" xr:uid="{00000000-0005-0000-0000-000051870000}"/>
    <cellStyle name="Vírgula 3 6 2 4 2 2" xfId="33269" xr:uid="{00000000-0005-0000-0000-000052870000}"/>
    <cellStyle name="Vírgula 3 6 2 4 2 3" xfId="40961" xr:uid="{00000000-0005-0000-0000-000053870000}"/>
    <cellStyle name="Vírgula 3 6 2 4 2 4" xfId="52422" xr:uid="{00000000-0005-0000-0000-000054870000}"/>
    <cellStyle name="Vírgula 3 6 2 4 3" xfId="27767" xr:uid="{00000000-0005-0000-0000-000055870000}"/>
    <cellStyle name="Vírgula 3 6 2 4 4" xfId="37090" xr:uid="{00000000-0005-0000-0000-000056870000}"/>
    <cellStyle name="Vírgula 3 6 2 4 5" xfId="48264" xr:uid="{00000000-0005-0000-0000-000057870000}"/>
    <cellStyle name="Vírgula 3 6 2 5" xfId="5061" xr:uid="{00000000-0005-0000-0000-000058870000}"/>
    <cellStyle name="Vírgula 3 6 2 5 2" xfId="30518" xr:uid="{00000000-0005-0000-0000-000059870000}"/>
    <cellStyle name="Vírgula 3 6 2 5 3" xfId="40204" xr:uid="{00000000-0005-0000-0000-00005A870000}"/>
    <cellStyle name="Vírgula 3 6 2 5 4" xfId="51675" xr:uid="{00000000-0005-0000-0000-00005B870000}"/>
    <cellStyle name="Vírgula 3 6 2 6" xfId="13911" xr:uid="{00000000-0005-0000-0000-00005C870000}"/>
    <cellStyle name="Vírgula 3 6 2 6 2" xfId="43658" xr:uid="{00000000-0005-0000-0000-00005D870000}"/>
    <cellStyle name="Vírgula 3 6 2 7" xfId="15489" xr:uid="{00000000-0005-0000-0000-00005E870000}"/>
    <cellStyle name="Vírgula 3 6 2 8" xfId="21406" xr:uid="{00000000-0005-0000-0000-00005F870000}"/>
    <cellStyle name="Vírgula 3 6 2 9" xfId="23420" xr:uid="{00000000-0005-0000-0000-000060870000}"/>
    <cellStyle name="Vírgula 3 6 3" xfId="1316" xr:uid="{00000000-0005-0000-0000-000061870000}"/>
    <cellStyle name="Vírgula 3 6 3 10" xfId="24954" xr:uid="{00000000-0005-0000-0000-000062870000}"/>
    <cellStyle name="Vírgula 3 6 3 11" xfId="36519" xr:uid="{00000000-0005-0000-0000-000063870000}"/>
    <cellStyle name="Vírgula 3 6 3 12" xfId="46872" xr:uid="{00000000-0005-0000-0000-000064870000}"/>
    <cellStyle name="Vírgula 3 6 3 13" xfId="54804" xr:uid="{00000000-0005-0000-0000-000065870000}"/>
    <cellStyle name="Vírgula 3 6 3 14" xfId="3895" xr:uid="{00000000-0005-0000-0000-000066870000}"/>
    <cellStyle name="Vírgula 3 6 3 2" xfId="2240" xr:uid="{00000000-0005-0000-0000-000067870000}"/>
    <cellStyle name="Vírgula 3 6 3 2 10" xfId="47791" xr:uid="{00000000-0005-0000-0000-000068870000}"/>
    <cellStyle name="Vírgula 3 6 3 2 11" xfId="55717" xr:uid="{00000000-0005-0000-0000-000069870000}"/>
    <cellStyle name="Vírgula 3 6 3 2 12" xfId="3896" xr:uid="{00000000-0005-0000-0000-00006A870000}"/>
    <cellStyle name="Vírgula 3 6 3 2 2" xfId="9090" xr:uid="{00000000-0005-0000-0000-00006B870000}"/>
    <cellStyle name="Vírgula 3 6 3 2 2 2" xfId="17403" xr:uid="{00000000-0005-0000-0000-00006C870000}"/>
    <cellStyle name="Vírgula 3 6 3 2 2 2 2" xfId="34873" xr:uid="{00000000-0005-0000-0000-00006D870000}"/>
    <cellStyle name="Vírgula 3 6 3 2 2 3" xfId="20012" xr:uid="{00000000-0005-0000-0000-00006E870000}"/>
    <cellStyle name="Vírgula 3 6 3 2 2 4" xfId="29371" xr:uid="{00000000-0005-0000-0000-00006F870000}"/>
    <cellStyle name="Vírgula 3 6 3 2 2 5" xfId="42565" xr:uid="{00000000-0005-0000-0000-000070870000}"/>
    <cellStyle name="Vírgula 3 6 3 2 2 6" xfId="49990" xr:uid="{00000000-0005-0000-0000-000071870000}"/>
    <cellStyle name="Vírgula 3 6 3 2 3" xfId="6891" xr:uid="{00000000-0005-0000-0000-000072870000}"/>
    <cellStyle name="Vírgula 3 6 3 2 3 2" xfId="13063" xr:uid="{00000000-0005-0000-0000-000073870000}"/>
    <cellStyle name="Vírgula 3 6 3 2 3 3" xfId="32122" xr:uid="{00000000-0005-0000-0000-000074870000}"/>
    <cellStyle name="Vírgula 3 6 3 2 3 4" xfId="45384" xr:uid="{00000000-0005-0000-0000-000075870000}"/>
    <cellStyle name="Vírgula 3 6 3 2 4" xfId="15492" xr:uid="{00000000-0005-0000-0000-000076870000}"/>
    <cellStyle name="Vírgula 3 6 3 2 5" xfId="18270" xr:uid="{00000000-0005-0000-0000-000077870000}"/>
    <cellStyle name="Vírgula 3 6 3 2 6" xfId="21409" xr:uid="{00000000-0005-0000-0000-000078870000}"/>
    <cellStyle name="Vírgula 3 6 3 2 7" xfId="23423" xr:uid="{00000000-0005-0000-0000-000079870000}"/>
    <cellStyle name="Vírgula 3 6 3 2 8" xfId="26620" xr:uid="{00000000-0005-0000-0000-00007A870000}"/>
    <cellStyle name="Vírgula 3 6 3 2 9" xfId="38943" xr:uid="{00000000-0005-0000-0000-00007B870000}"/>
    <cellStyle name="Vírgula 3 6 3 3" xfId="8219" xr:uid="{00000000-0005-0000-0000-00007C870000}"/>
    <cellStyle name="Vírgula 3 6 3 3 2" xfId="12380" xr:uid="{00000000-0005-0000-0000-00007D870000}"/>
    <cellStyle name="Vírgula 3 6 3 3 2 2" xfId="34872" xr:uid="{00000000-0005-0000-0000-00007E870000}"/>
    <cellStyle name="Vírgula 3 6 3 3 2 3" xfId="29370" xr:uid="{00000000-0005-0000-0000-00007F870000}"/>
    <cellStyle name="Vírgula 3 6 3 3 2 4" xfId="42564" xr:uid="{00000000-0005-0000-0000-000080870000}"/>
    <cellStyle name="Vírgula 3 6 3 3 2 5" xfId="53224" xr:uid="{00000000-0005-0000-0000-000081870000}"/>
    <cellStyle name="Vírgula 3 6 3 3 3" xfId="9549" xr:uid="{00000000-0005-0000-0000-000082870000}"/>
    <cellStyle name="Vírgula 3 6 3 3 3 2" xfId="32121" xr:uid="{00000000-0005-0000-0000-000083870000}"/>
    <cellStyle name="Vírgula 3 6 3 3 4" xfId="19142" xr:uid="{00000000-0005-0000-0000-000084870000}"/>
    <cellStyle name="Vírgula 3 6 3 3 5" xfId="26619" xr:uid="{00000000-0005-0000-0000-000085870000}"/>
    <cellStyle name="Vírgula 3 6 3 3 6" xfId="38942" xr:uid="{00000000-0005-0000-0000-000086870000}"/>
    <cellStyle name="Vírgula 3 6 3 3 7" xfId="49119" xr:uid="{00000000-0005-0000-0000-000087870000}"/>
    <cellStyle name="Vírgula 3 6 3 4" xfId="5976" xr:uid="{00000000-0005-0000-0000-000088870000}"/>
    <cellStyle name="Vírgula 3 6 3 4 2" xfId="11668" xr:uid="{00000000-0005-0000-0000-000089870000}"/>
    <cellStyle name="Vírgula 3 6 3 4 2 2" xfId="33497" xr:uid="{00000000-0005-0000-0000-00008A870000}"/>
    <cellStyle name="Vírgula 3 6 3 4 2 3" xfId="41189" xr:uid="{00000000-0005-0000-0000-00008B870000}"/>
    <cellStyle name="Vírgula 3 6 3 4 2 4" xfId="52650" xr:uid="{00000000-0005-0000-0000-00008C870000}"/>
    <cellStyle name="Vírgula 3 6 3 4 3" xfId="27995" xr:uid="{00000000-0005-0000-0000-00008D870000}"/>
    <cellStyle name="Vírgula 3 6 3 4 4" xfId="37318" xr:uid="{00000000-0005-0000-0000-00008E870000}"/>
    <cellStyle name="Vírgula 3 6 3 4 5" xfId="50241" xr:uid="{00000000-0005-0000-0000-00008F870000}"/>
    <cellStyle name="Vírgula 3 6 3 5" xfId="10924" xr:uid="{00000000-0005-0000-0000-000090870000}"/>
    <cellStyle name="Vírgula 3 6 3 5 2" xfId="30746" xr:uid="{00000000-0005-0000-0000-000091870000}"/>
    <cellStyle name="Vírgula 3 6 3 5 3" xfId="40432" xr:uid="{00000000-0005-0000-0000-000092870000}"/>
    <cellStyle name="Vírgula 3 6 3 5 4" xfId="51903" xr:uid="{00000000-0005-0000-0000-000093870000}"/>
    <cellStyle name="Vírgula 3 6 3 6" xfId="14139" xr:uid="{00000000-0005-0000-0000-000094870000}"/>
    <cellStyle name="Vírgula 3 6 3 6 2" xfId="44513" xr:uid="{00000000-0005-0000-0000-000095870000}"/>
    <cellStyle name="Vírgula 3 6 3 7" xfId="15491" xr:uid="{00000000-0005-0000-0000-000096870000}"/>
    <cellStyle name="Vírgula 3 6 3 8" xfId="21408" xr:uid="{00000000-0005-0000-0000-000097870000}"/>
    <cellStyle name="Vírgula 3 6 3 9" xfId="23422" xr:uid="{00000000-0005-0000-0000-000098870000}"/>
    <cellStyle name="Vírgula 3 6 4" xfId="836" xr:uid="{00000000-0005-0000-0000-000099870000}"/>
    <cellStyle name="Vírgula 3 6 4 10" xfId="46392" xr:uid="{00000000-0005-0000-0000-00009A870000}"/>
    <cellStyle name="Vírgula 3 6 4 11" xfId="54324" xr:uid="{00000000-0005-0000-0000-00009B870000}"/>
    <cellStyle name="Vírgula 3 6 4 12" xfId="3897" xr:uid="{00000000-0005-0000-0000-00009C870000}"/>
    <cellStyle name="Vírgula 3 6 4 2" xfId="7763" xr:uid="{00000000-0005-0000-0000-00009D870000}"/>
    <cellStyle name="Vírgula 3 6 4 2 2" xfId="11968" xr:uid="{00000000-0005-0000-0000-00009E870000}"/>
    <cellStyle name="Vírgula 3 6 4 2 2 2" xfId="34874" xr:uid="{00000000-0005-0000-0000-00009F870000}"/>
    <cellStyle name="Vírgula 3 6 4 2 3" xfId="9827" xr:uid="{00000000-0005-0000-0000-0000A0870000}"/>
    <cellStyle name="Vírgula 3 6 4 2 4" xfId="19556" xr:uid="{00000000-0005-0000-0000-0000A1870000}"/>
    <cellStyle name="Vírgula 3 6 4 2 5" xfId="29372" xr:uid="{00000000-0005-0000-0000-0000A2870000}"/>
    <cellStyle name="Vírgula 3 6 4 2 6" xfId="42566" xr:uid="{00000000-0005-0000-0000-0000A3870000}"/>
    <cellStyle name="Vírgula 3 6 4 2 7" xfId="48663" xr:uid="{00000000-0005-0000-0000-0000A4870000}"/>
    <cellStyle name="Vírgula 3 6 4 3" xfId="5496" xr:uid="{00000000-0005-0000-0000-0000A5870000}"/>
    <cellStyle name="Vírgula 3 6 4 3 2" xfId="12408" xr:uid="{00000000-0005-0000-0000-0000A6870000}"/>
    <cellStyle name="Vírgula 3 6 4 3 3" xfId="32123" xr:uid="{00000000-0005-0000-0000-0000A7870000}"/>
    <cellStyle name="Vírgula 3 6 4 3 4" xfId="44057" xr:uid="{00000000-0005-0000-0000-0000A8870000}"/>
    <cellStyle name="Vírgula 3 6 4 4" xfId="13683" xr:uid="{00000000-0005-0000-0000-0000A9870000}"/>
    <cellStyle name="Vírgula 3 6 4 5" xfId="15493" xr:uid="{00000000-0005-0000-0000-0000AA870000}"/>
    <cellStyle name="Vírgula 3 6 4 6" xfId="21410" xr:uid="{00000000-0005-0000-0000-0000AB870000}"/>
    <cellStyle name="Vírgula 3 6 4 7" xfId="23424" xr:uid="{00000000-0005-0000-0000-0000AC870000}"/>
    <cellStyle name="Vírgula 3 6 4 8" xfId="26621" xr:uid="{00000000-0005-0000-0000-0000AD870000}"/>
    <cellStyle name="Vírgula 3 6 4 9" xfId="38944" xr:uid="{00000000-0005-0000-0000-0000AE870000}"/>
    <cellStyle name="Vírgula 3 6 5" xfId="1784" xr:uid="{00000000-0005-0000-0000-0000AF870000}"/>
    <cellStyle name="Vírgula 3 6 5 10" xfId="47335" xr:uid="{00000000-0005-0000-0000-0000B0870000}"/>
    <cellStyle name="Vírgula 3 6 5 11" xfId="55261" xr:uid="{00000000-0005-0000-0000-0000B1870000}"/>
    <cellStyle name="Vírgula 3 6 5 12" xfId="3898" xr:uid="{00000000-0005-0000-0000-0000B2870000}"/>
    <cellStyle name="Vírgula 3 6 5 2" xfId="8634" xr:uid="{00000000-0005-0000-0000-0000B3870000}"/>
    <cellStyle name="Vírgula 3 6 5 2 2" xfId="17404" xr:uid="{00000000-0005-0000-0000-0000B4870000}"/>
    <cellStyle name="Vírgula 3 6 5 2 2 2" xfId="34875" xr:uid="{00000000-0005-0000-0000-0000B5870000}"/>
    <cellStyle name="Vírgula 3 6 5 2 3" xfId="29373" xr:uid="{00000000-0005-0000-0000-0000B6870000}"/>
    <cellStyle name="Vírgula 3 6 5 2 4" xfId="42567" xr:uid="{00000000-0005-0000-0000-0000B7870000}"/>
    <cellStyle name="Vírgula 3 6 5 2 5" xfId="49534" xr:uid="{00000000-0005-0000-0000-0000B8870000}"/>
    <cellStyle name="Vírgula 3 6 5 3" xfId="6435" xr:uid="{00000000-0005-0000-0000-0000B9870000}"/>
    <cellStyle name="Vírgula 3 6 5 3 2" xfId="32124" xr:uid="{00000000-0005-0000-0000-0000BA870000}"/>
    <cellStyle name="Vírgula 3 6 5 3 3" xfId="44928" xr:uid="{00000000-0005-0000-0000-0000BB870000}"/>
    <cellStyle name="Vírgula 3 6 5 4" xfId="15494" xr:uid="{00000000-0005-0000-0000-0000BC870000}"/>
    <cellStyle name="Vírgula 3 6 5 5" xfId="18686" xr:uid="{00000000-0005-0000-0000-0000BD870000}"/>
    <cellStyle name="Vírgula 3 6 5 6" xfId="21411" xr:uid="{00000000-0005-0000-0000-0000BE870000}"/>
    <cellStyle name="Vírgula 3 6 5 7" xfId="23425" xr:uid="{00000000-0005-0000-0000-0000BF870000}"/>
    <cellStyle name="Vírgula 3 6 5 8" xfId="26622" xr:uid="{00000000-0005-0000-0000-0000C0870000}"/>
    <cellStyle name="Vírgula 3 6 5 9" xfId="38945" xr:uid="{00000000-0005-0000-0000-0000C1870000}"/>
    <cellStyle name="Vírgula 3 6 6" xfId="7135" xr:uid="{00000000-0005-0000-0000-0000C2870000}"/>
    <cellStyle name="Vírgula 3 6 6 2" xfId="12378" xr:uid="{00000000-0005-0000-0000-0000C3870000}"/>
    <cellStyle name="Vírgula 3 6 6 2 2" xfId="34869" xr:uid="{00000000-0005-0000-0000-0000C4870000}"/>
    <cellStyle name="Vírgula 3 6 6 2 3" xfId="29367" xr:uid="{00000000-0005-0000-0000-0000C5870000}"/>
    <cellStyle name="Vírgula 3 6 6 2 4" xfId="42561" xr:uid="{00000000-0005-0000-0000-0000C6870000}"/>
    <cellStyle name="Vírgula 3 6 6 2 5" xfId="53223" xr:uid="{00000000-0005-0000-0000-0000C7870000}"/>
    <cellStyle name="Vírgula 3 6 6 3" xfId="10504" xr:uid="{00000000-0005-0000-0000-0000C8870000}"/>
    <cellStyle name="Vírgula 3 6 6 3 2" xfId="32118" xr:uid="{00000000-0005-0000-0000-0000C9870000}"/>
    <cellStyle name="Vírgula 3 6 6 4" xfId="26616" xr:uid="{00000000-0005-0000-0000-0000CA870000}"/>
    <cellStyle name="Vírgula 3 6 6 5" xfId="38939" xr:uid="{00000000-0005-0000-0000-0000CB870000}"/>
    <cellStyle name="Vírgula 3 6 6 6" xfId="48035" xr:uid="{00000000-0005-0000-0000-0000CC870000}"/>
    <cellStyle name="Vírgula 3 6 7" xfId="4783" xr:uid="{00000000-0005-0000-0000-0000CD870000}"/>
    <cellStyle name="Vírgula 3 6 7 2" xfId="11212" xr:uid="{00000000-0005-0000-0000-0000CE870000}"/>
    <cellStyle name="Vírgula 3 6 7 2 2" xfId="33041" xr:uid="{00000000-0005-0000-0000-0000CF870000}"/>
    <cellStyle name="Vírgula 3 6 7 2 3" xfId="40733" xr:uid="{00000000-0005-0000-0000-0000D0870000}"/>
    <cellStyle name="Vírgula 3 6 7 2 4" xfId="52194" xr:uid="{00000000-0005-0000-0000-0000D1870000}"/>
    <cellStyle name="Vírgula 3 6 7 3" xfId="27539" xr:uid="{00000000-0005-0000-0000-0000D2870000}"/>
    <cellStyle name="Vírgula 3 6 7 4" xfId="36862" xr:uid="{00000000-0005-0000-0000-0000D3870000}"/>
    <cellStyle name="Vírgula 3 6 7 5" xfId="50753" xr:uid="{00000000-0005-0000-0000-0000D4870000}"/>
    <cellStyle name="Vírgula 3 6 8" xfId="10636" xr:uid="{00000000-0005-0000-0000-0000D5870000}"/>
    <cellStyle name="Vírgula 3 6 8 2" xfId="30290" xr:uid="{00000000-0005-0000-0000-0000D6870000}"/>
    <cellStyle name="Vírgula 3 6 8 3" xfId="39976" xr:uid="{00000000-0005-0000-0000-0000D7870000}"/>
    <cellStyle name="Vírgula 3 6 8 4" xfId="50744" xr:uid="{00000000-0005-0000-0000-0000D8870000}"/>
    <cellStyle name="Vírgula 3 6 9" xfId="13405" xr:uid="{00000000-0005-0000-0000-0000D9870000}"/>
    <cellStyle name="Vírgula 3 6 9 2" xfId="43427" xr:uid="{00000000-0005-0000-0000-0000DA870000}"/>
    <cellStyle name="Vírgula 3 7" xfId="258" xr:uid="{00000000-0005-0000-0000-0000DB870000}"/>
    <cellStyle name="Vírgula 3 7 10" xfId="15495" xr:uid="{00000000-0005-0000-0000-0000DC870000}"/>
    <cellStyle name="Vírgula 3 7 11" xfId="21412" xr:uid="{00000000-0005-0000-0000-0000DD870000}"/>
    <cellStyle name="Vírgula 3 7 12" xfId="23426" xr:uid="{00000000-0005-0000-0000-0000DE870000}"/>
    <cellStyle name="Vírgula 3 7 13" xfId="24540" xr:uid="{00000000-0005-0000-0000-0000DF870000}"/>
    <cellStyle name="Vírgula 3 7 14" xfId="36105" xr:uid="{00000000-0005-0000-0000-0000E0870000}"/>
    <cellStyle name="Vírgula 3 7 15" xfId="45815" xr:uid="{00000000-0005-0000-0000-0000E1870000}"/>
    <cellStyle name="Vírgula 3 7 16" xfId="53748" xr:uid="{00000000-0005-0000-0000-0000E2870000}"/>
    <cellStyle name="Vírgula 3 7 17" xfId="3899" xr:uid="{00000000-0005-0000-0000-0000E3870000}"/>
    <cellStyle name="Vírgula 3 7 2" xfId="539" xr:uid="{00000000-0005-0000-0000-0000E4870000}"/>
    <cellStyle name="Vírgula 3 7 2 10" xfId="24816" xr:uid="{00000000-0005-0000-0000-0000E5870000}"/>
    <cellStyle name="Vírgula 3 7 2 11" xfId="36381" xr:uid="{00000000-0005-0000-0000-0000E6870000}"/>
    <cellStyle name="Vírgula 3 7 2 12" xfId="46095" xr:uid="{00000000-0005-0000-0000-0000E7870000}"/>
    <cellStyle name="Vírgula 3 7 2 13" xfId="54027" xr:uid="{00000000-0005-0000-0000-0000E8870000}"/>
    <cellStyle name="Vírgula 3 7 2 14" xfId="3900" xr:uid="{00000000-0005-0000-0000-0000E9870000}"/>
    <cellStyle name="Vírgula 3 7 2 2" xfId="1190" xr:uid="{00000000-0005-0000-0000-0000EA870000}"/>
    <cellStyle name="Vírgula 3 7 2 2 10" xfId="46746" xr:uid="{00000000-0005-0000-0000-0000EB870000}"/>
    <cellStyle name="Vírgula 3 7 2 2 11" xfId="54678" xr:uid="{00000000-0005-0000-0000-0000EC870000}"/>
    <cellStyle name="Vírgula 3 7 2 2 12" xfId="3901" xr:uid="{00000000-0005-0000-0000-0000ED870000}"/>
    <cellStyle name="Vírgula 3 7 2 2 2" xfId="8105" xr:uid="{00000000-0005-0000-0000-0000EE870000}"/>
    <cellStyle name="Vírgula 3 7 2 2 2 2" xfId="17405" xr:uid="{00000000-0005-0000-0000-0000EF870000}"/>
    <cellStyle name="Vírgula 3 7 2 2 2 2 2" xfId="34878" xr:uid="{00000000-0005-0000-0000-0000F0870000}"/>
    <cellStyle name="Vírgula 3 7 2 2 2 3" xfId="19898" xr:uid="{00000000-0005-0000-0000-0000F1870000}"/>
    <cellStyle name="Vírgula 3 7 2 2 2 4" xfId="29376" xr:uid="{00000000-0005-0000-0000-0000F2870000}"/>
    <cellStyle name="Vírgula 3 7 2 2 2 5" xfId="42570" xr:uid="{00000000-0005-0000-0000-0000F3870000}"/>
    <cellStyle name="Vírgula 3 7 2 2 2 6" xfId="49005" xr:uid="{00000000-0005-0000-0000-0000F4870000}"/>
    <cellStyle name="Vírgula 3 7 2 2 3" xfId="5850" xr:uid="{00000000-0005-0000-0000-0000F5870000}"/>
    <cellStyle name="Vírgula 3 7 2 2 3 2" xfId="9493" xr:uid="{00000000-0005-0000-0000-0000F6870000}"/>
    <cellStyle name="Vírgula 3 7 2 2 3 3" xfId="32127" xr:uid="{00000000-0005-0000-0000-0000F7870000}"/>
    <cellStyle name="Vírgula 3 7 2 2 3 4" xfId="44399" xr:uid="{00000000-0005-0000-0000-0000F8870000}"/>
    <cellStyle name="Vírgula 3 7 2 2 4" xfId="15497" xr:uid="{00000000-0005-0000-0000-0000F9870000}"/>
    <cellStyle name="Vírgula 3 7 2 2 5" xfId="18156" xr:uid="{00000000-0005-0000-0000-0000FA870000}"/>
    <cellStyle name="Vírgula 3 7 2 2 6" xfId="21414" xr:uid="{00000000-0005-0000-0000-0000FB870000}"/>
    <cellStyle name="Vírgula 3 7 2 2 7" xfId="23428" xr:uid="{00000000-0005-0000-0000-0000FC870000}"/>
    <cellStyle name="Vírgula 3 7 2 2 8" xfId="26625" xr:uid="{00000000-0005-0000-0000-0000FD870000}"/>
    <cellStyle name="Vírgula 3 7 2 2 9" xfId="38948" xr:uid="{00000000-0005-0000-0000-0000FE870000}"/>
    <cellStyle name="Vírgula 3 7 2 3" xfId="2126" xr:uid="{00000000-0005-0000-0000-0000FF870000}"/>
    <cellStyle name="Vírgula 3 7 2 3 2" xfId="8976" xr:uid="{00000000-0005-0000-0000-000000880000}"/>
    <cellStyle name="Vírgula 3 7 2 3 2 2" xfId="34877" xr:uid="{00000000-0005-0000-0000-000001880000}"/>
    <cellStyle name="Vírgula 3 7 2 3 2 3" xfId="29375" xr:uid="{00000000-0005-0000-0000-000002880000}"/>
    <cellStyle name="Vírgula 3 7 2 3 2 4" xfId="42569" xr:uid="{00000000-0005-0000-0000-000003880000}"/>
    <cellStyle name="Vírgula 3 7 2 3 2 5" xfId="49876" xr:uid="{00000000-0005-0000-0000-000004880000}"/>
    <cellStyle name="Vírgula 3 7 2 3 3" xfId="16589" xr:uid="{00000000-0005-0000-0000-000005880000}"/>
    <cellStyle name="Vírgula 3 7 2 3 3 2" xfId="32126" xr:uid="{00000000-0005-0000-0000-000006880000}"/>
    <cellStyle name="Vírgula 3 7 2 3 3 3" xfId="45270" xr:uid="{00000000-0005-0000-0000-000007880000}"/>
    <cellStyle name="Vírgula 3 7 2 3 4" xfId="19028" xr:uid="{00000000-0005-0000-0000-000008880000}"/>
    <cellStyle name="Vírgula 3 7 2 3 5" xfId="26624" xr:uid="{00000000-0005-0000-0000-000009880000}"/>
    <cellStyle name="Vírgula 3 7 2 3 6" xfId="38947" xr:uid="{00000000-0005-0000-0000-00000A880000}"/>
    <cellStyle name="Vírgula 3 7 2 3 7" xfId="47677" xr:uid="{00000000-0005-0000-0000-00000B880000}"/>
    <cellStyle name="Vírgula 3 7 2 3 8" xfId="55603" xr:uid="{00000000-0005-0000-0000-00000C880000}"/>
    <cellStyle name="Vírgula 3 7 2 3 9" xfId="6777" xr:uid="{00000000-0005-0000-0000-00000D880000}"/>
    <cellStyle name="Vírgula 3 7 2 4" xfId="7478" xr:uid="{00000000-0005-0000-0000-00000E880000}"/>
    <cellStyle name="Vírgula 3 7 2 4 2" xfId="11554" xr:uid="{00000000-0005-0000-0000-00000F880000}"/>
    <cellStyle name="Vírgula 3 7 2 4 2 2" xfId="33383" xr:uid="{00000000-0005-0000-0000-000010880000}"/>
    <cellStyle name="Vírgula 3 7 2 4 2 3" xfId="41075" xr:uid="{00000000-0005-0000-0000-000011880000}"/>
    <cellStyle name="Vírgula 3 7 2 4 2 4" xfId="52536" xr:uid="{00000000-0005-0000-0000-000012880000}"/>
    <cellStyle name="Vírgula 3 7 2 4 3" xfId="27881" xr:uid="{00000000-0005-0000-0000-000013880000}"/>
    <cellStyle name="Vírgula 3 7 2 4 4" xfId="37204" xr:uid="{00000000-0005-0000-0000-000014880000}"/>
    <cellStyle name="Vírgula 3 7 2 4 5" xfId="48378" xr:uid="{00000000-0005-0000-0000-000015880000}"/>
    <cellStyle name="Vírgula 3 7 2 5" xfId="5199" xr:uid="{00000000-0005-0000-0000-000016880000}"/>
    <cellStyle name="Vírgula 3 7 2 5 2" xfId="30632" xr:uid="{00000000-0005-0000-0000-000017880000}"/>
    <cellStyle name="Vírgula 3 7 2 5 3" xfId="40318" xr:uid="{00000000-0005-0000-0000-000018880000}"/>
    <cellStyle name="Vírgula 3 7 2 5 4" xfId="51789" xr:uid="{00000000-0005-0000-0000-000019880000}"/>
    <cellStyle name="Vírgula 3 7 2 6" xfId="14025" xr:uid="{00000000-0005-0000-0000-00001A880000}"/>
    <cellStyle name="Vírgula 3 7 2 6 2" xfId="43772" xr:uid="{00000000-0005-0000-0000-00001B880000}"/>
    <cellStyle name="Vírgula 3 7 2 7" xfId="15496" xr:uid="{00000000-0005-0000-0000-00001C880000}"/>
    <cellStyle name="Vírgula 3 7 2 8" xfId="21413" xr:uid="{00000000-0005-0000-0000-00001D880000}"/>
    <cellStyle name="Vírgula 3 7 2 9" xfId="23427" xr:uid="{00000000-0005-0000-0000-00001E880000}"/>
    <cellStyle name="Vírgula 3 7 3" xfId="1454" xr:uid="{00000000-0005-0000-0000-00001F880000}"/>
    <cellStyle name="Vírgula 3 7 3 10" xfId="25092" xr:uid="{00000000-0005-0000-0000-000020880000}"/>
    <cellStyle name="Vírgula 3 7 3 11" xfId="36657" xr:uid="{00000000-0005-0000-0000-000021880000}"/>
    <cellStyle name="Vírgula 3 7 3 12" xfId="47010" xr:uid="{00000000-0005-0000-0000-000022880000}"/>
    <cellStyle name="Vírgula 3 7 3 13" xfId="54942" xr:uid="{00000000-0005-0000-0000-000023880000}"/>
    <cellStyle name="Vírgula 3 7 3 14" xfId="3902" xr:uid="{00000000-0005-0000-0000-000024880000}"/>
    <cellStyle name="Vírgula 3 7 3 2" xfId="2354" xr:uid="{00000000-0005-0000-0000-000025880000}"/>
    <cellStyle name="Vírgula 3 7 3 2 10" xfId="47905" xr:uid="{00000000-0005-0000-0000-000026880000}"/>
    <cellStyle name="Vírgula 3 7 3 2 11" xfId="55831" xr:uid="{00000000-0005-0000-0000-000027880000}"/>
    <cellStyle name="Vírgula 3 7 3 2 12" xfId="3903" xr:uid="{00000000-0005-0000-0000-000028880000}"/>
    <cellStyle name="Vírgula 3 7 3 2 2" xfId="9204" xr:uid="{00000000-0005-0000-0000-000029880000}"/>
    <cellStyle name="Vírgula 3 7 3 2 2 2" xfId="17406" xr:uid="{00000000-0005-0000-0000-00002A880000}"/>
    <cellStyle name="Vírgula 3 7 3 2 2 2 2" xfId="34880" xr:uid="{00000000-0005-0000-0000-00002B880000}"/>
    <cellStyle name="Vírgula 3 7 3 2 2 3" xfId="20126" xr:uid="{00000000-0005-0000-0000-00002C880000}"/>
    <cellStyle name="Vírgula 3 7 3 2 2 4" xfId="29378" xr:uid="{00000000-0005-0000-0000-00002D880000}"/>
    <cellStyle name="Vírgula 3 7 3 2 2 5" xfId="42572" xr:uid="{00000000-0005-0000-0000-00002E880000}"/>
    <cellStyle name="Vírgula 3 7 3 2 2 6" xfId="50104" xr:uid="{00000000-0005-0000-0000-00002F880000}"/>
    <cellStyle name="Vírgula 3 7 3 2 3" xfId="7005" xr:uid="{00000000-0005-0000-0000-000030880000}"/>
    <cellStyle name="Vírgula 3 7 3 2 3 2" xfId="16378" xr:uid="{00000000-0005-0000-0000-000031880000}"/>
    <cellStyle name="Vírgula 3 7 3 2 3 3" xfId="32129" xr:uid="{00000000-0005-0000-0000-000032880000}"/>
    <cellStyle name="Vírgula 3 7 3 2 3 4" xfId="45498" xr:uid="{00000000-0005-0000-0000-000033880000}"/>
    <cellStyle name="Vírgula 3 7 3 2 4" xfId="15499" xr:uid="{00000000-0005-0000-0000-000034880000}"/>
    <cellStyle name="Vírgula 3 7 3 2 5" xfId="18384" xr:uid="{00000000-0005-0000-0000-000035880000}"/>
    <cellStyle name="Vírgula 3 7 3 2 6" xfId="21416" xr:uid="{00000000-0005-0000-0000-000036880000}"/>
    <cellStyle name="Vírgula 3 7 3 2 7" xfId="23430" xr:uid="{00000000-0005-0000-0000-000037880000}"/>
    <cellStyle name="Vírgula 3 7 3 2 8" xfId="26627" xr:uid="{00000000-0005-0000-0000-000038880000}"/>
    <cellStyle name="Vírgula 3 7 3 2 9" xfId="38950" xr:uid="{00000000-0005-0000-0000-000039880000}"/>
    <cellStyle name="Vírgula 3 7 3 3" xfId="8333" xr:uid="{00000000-0005-0000-0000-00003A880000}"/>
    <cellStyle name="Vírgula 3 7 3 3 2" xfId="12382" xr:uid="{00000000-0005-0000-0000-00003B880000}"/>
    <cellStyle name="Vírgula 3 7 3 3 2 2" xfId="34879" xr:uid="{00000000-0005-0000-0000-00003C880000}"/>
    <cellStyle name="Vírgula 3 7 3 3 2 3" xfId="29377" xr:uid="{00000000-0005-0000-0000-00003D880000}"/>
    <cellStyle name="Vírgula 3 7 3 3 2 4" xfId="42571" xr:uid="{00000000-0005-0000-0000-00003E880000}"/>
    <cellStyle name="Vírgula 3 7 3 3 2 5" xfId="53226" xr:uid="{00000000-0005-0000-0000-00003F880000}"/>
    <cellStyle name="Vírgula 3 7 3 3 3" xfId="9910" xr:uid="{00000000-0005-0000-0000-000040880000}"/>
    <cellStyle name="Vírgula 3 7 3 3 3 2" xfId="32128" xr:uid="{00000000-0005-0000-0000-000041880000}"/>
    <cellStyle name="Vírgula 3 7 3 3 4" xfId="19256" xr:uid="{00000000-0005-0000-0000-000042880000}"/>
    <cellStyle name="Vírgula 3 7 3 3 5" xfId="26626" xr:uid="{00000000-0005-0000-0000-000043880000}"/>
    <cellStyle name="Vírgula 3 7 3 3 6" xfId="38949" xr:uid="{00000000-0005-0000-0000-000044880000}"/>
    <cellStyle name="Vírgula 3 7 3 3 7" xfId="49233" xr:uid="{00000000-0005-0000-0000-000045880000}"/>
    <cellStyle name="Vírgula 3 7 3 4" xfId="6114" xr:uid="{00000000-0005-0000-0000-000046880000}"/>
    <cellStyle name="Vírgula 3 7 3 4 2" xfId="11782" xr:uid="{00000000-0005-0000-0000-000047880000}"/>
    <cellStyle name="Vírgula 3 7 3 4 2 2" xfId="33611" xr:uid="{00000000-0005-0000-0000-000048880000}"/>
    <cellStyle name="Vírgula 3 7 3 4 2 3" xfId="41303" xr:uid="{00000000-0005-0000-0000-000049880000}"/>
    <cellStyle name="Vírgula 3 7 3 4 2 4" xfId="52764" xr:uid="{00000000-0005-0000-0000-00004A880000}"/>
    <cellStyle name="Vírgula 3 7 3 4 3" xfId="28109" xr:uid="{00000000-0005-0000-0000-00004B880000}"/>
    <cellStyle name="Vírgula 3 7 3 4 4" xfId="37432" xr:uid="{00000000-0005-0000-0000-00004C880000}"/>
    <cellStyle name="Vírgula 3 7 3 4 5" xfId="50578" xr:uid="{00000000-0005-0000-0000-00004D880000}"/>
    <cellStyle name="Vírgula 3 7 3 5" xfId="11038" xr:uid="{00000000-0005-0000-0000-00004E880000}"/>
    <cellStyle name="Vírgula 3 7 3 5 2" xfId="30860" xr:uid="{00000000-0005-0000-0000-00004F880000}"/>
    <cellStyle name="Vírgula 3 7 3 5 3" xfId="40546" xr:uid="{00000000-0005-0000-0000-000050880000}"/>
    <cellStyle name="Vírgula 3 7 3 5 4" xfId="52017" xr:uid="{00000000-0005-0000-0000-000051880000}"/>
    <cellStyle name="Vírgula 3 7 3 6" xfId="14253" xr:uid="{00000000-0005-0000-0000-000052880000}"/>
    <cellStyle name="Vírgula 3 7 3 6 2" xfId="44627" xr:uid="{00000000-0005-0000-0000-000053880000}"/>
    <cellStyle name="Vírgula 3 7 3 7" xfId="15498" xr:uid="{00000000-0005-0000-0000-000054880000}"/>
    <cellStyle name="Vírgula 3 7 3 8" xfId="21415" xr:uid="{00000000-0005-0000-0000-000055880000}"/>
    <cellStyle name="Vírgula 3 7 3 9" xfId="23429" xr:uid="{00000000-0005-0000-0000-000056880000}"/>
    <cellStyle name="Vírgula 3 7 4" xfId="950" xr:uid="{00000000-0005-0000-0000-000057880000}"/>
    <cellStyle name="Vírgula 3 7 4 10" xfId="46506" xr:uid="{00000000-0005-0000-0000-000058880000}"/>
    <cellStyle name="Vírgula 3 7 4 11" xfId="54438" xr:uid="{00000000-0005-0000-0000-000059880000}"/>
    <cellStyle name="Vírgula 3 7 4 12" xfId="3904" xr:uid="{00000000-0005-0000-0000-00005A880000}"/>
    <cellStyle name="Vírgula 3 7 4 2" xfId="7877" xr:uid="{00000000-0005-0000-0000-00005B880000}"/>
    <cellStyle name="Vírgula 3 7 4 2 2" xfId="12539" xr:uid="{00000000-0005-0000-0000-00005C880000}"/>
    <cellStyle name="Vírgula 3 7 4 2 2 2" xfId="34881" xr:uid="{00000000-0005-0000-0000-00005D880000}"/>
    <cellStyle name="Vírgula 3 7 4 2 3" xfId="16514" xr:uid="{00000000-0005-0000-0000-00005E880000}"/>
    <cellStyle name="Vírgula 3 7 4 2 4" xfId="19670" xr:uid="{00000000-0005-0000-0000-00005F880000}"/>
    <cellStyle name="Vírgula 3 7 4 2 5" xfId="29379" xr:uid="{00000000-0005-0000-0000-000060880000}"/>
    <cellStyle name="Vírgula 3 7 4 2 6" xfId="42573" xr:uid="{00000000-0005-0000-0000-000061880000}"/>
    <cellStyle name="Vírgula 3 7 4 2 7" xfId="48777" xr:uid="{00000000-0005-0000-0000-000062880000}"/>
    <cellStyle name="Vírgula 3 7 4 3" xfId="5610" xr:uid="{00000000-0005-0000-0000-000063880000}"/>
    <cellStyle name="Vírgula 3 7 4 3 2" xfId="13205" xr:uid="{00000000-0005-0000-0000-000064880000}"/>
    <cellStyle name="Vírgula 3 7 4 3 3" xfId="32130" xr:uid="{00000000-0005-0000-0000-000065880000}"/>
    <cellStyle name="Vírgula 3 7 4 3 4" xfId="44171" xr:uid="{00000000-0005-0000-0000-000066880000}"/>
    <cellStyle name="Vírgula 3 7 4 4" xfId="13797" xr:uid="{00000000-0005-0000-0000-000067880000}"/>
    <cellStyle name="Vírgula 3 7 4 5" xfId="15500" xr:uid="{00000000-0005-0000-0000-000068880000}"/>
    <cellStyle name="Vírgula 3 7 4 6" xfId="21417" xr:uid="{00000000-0005-0000-0000-000069880000}"/>
    <cellStyle name="Vírgula 3 7 4 7" xfId="23431" xr:uid="{00000000-0005-0000-0000-00006A880000}"/>
    <cellStyle name="Vírgula 3 7 4 8" xfId="26628" xr:uid="{00000000-0005-0000-0000-00006B880000}"/>
    <cellStyle name="Vírgula 3 7 4 9" xfId="38951" xr:uid="{00000000-0005-0000-0000-00006C880000}"/>
    <cellStyle name="Vírgula 3 7 5" xfId="1898" xr:uid="{00000000-0005-0000-0000-00006D880000}"/>
    <cellStyle name="Vírgula 3 7 5 10" xfId="47449" xr:uid="{00000000-0005-0000-0000-00006E880000}"/>
    <cellStyle name="Vírgula 3 7 5 11" xfId="55375" xr:uid="{00000000-0005-0000-0000-00006F880000}"/>
    <cellStyle name="Vírgula 3 7 5 12" xfId="3905" xr:uid="{00000000-0005-0000-0000-000070880000}"/>
    <cellStyle name="Vírgula 3 7 5 2" xfId="8748" xr:uid="{00000000-0005-0000-0000-000071880000}"/>
    <cellStyle name="Vírgula 3 7 5 2 2" xfId="17407" xr:uid="{00000000-0005-0000-0000-000072880000}"/>
    <cellStyle name="Vírgula 3 7 5 2 2 2" xfId="34882" xr:uid="{00000000-0005-0000-0000-000073880000}"/>
    <cellStyle name="Vírgula 3 7 5 2 3" xfId="29380" xr:uid="{00000000-0005-0000-0000-000074880000}"/>
    <cellStyle name="Vírgula 3 7 5 2 4" xfId="42574" xr:uid="{00000000-0005-0000-0000-000075880000}"/>
    <cellStyle name="Vírgula 3 7 5 2 5" xfId="49648" xr:uid="{00000000-0005-0000-0000-000076880000}"/>
    <cellStyle name="Vírgula 3 7 5 3" xfId="6549" xr:uid="{00000000-0005-0000-0000-000077880000}"/>
    <cellStyle name="Vírgula 3 7 5 3 2" xfId="32131" xr:uid="{00000000-0005-0000-0000-000078880000}"/>
    <cellStyle name="Vírgula 3 7 5 3 3" xfId="45042" xr:uid="{00000000-0005-0000-0000-000079880000}"/>
    <cellStyle name="Vírgula 3 7 5 4" xfId="15501" xr:uid="{00000000-0005-0000-0000-00007A880000}"/>
    <cellStyle name="Vírgula 3 7 5 5" xfId="18800" xr:uid="{00000000-0005-0000-0000-00007B880000}"/>
    <cellStyle name="Vírgula 3 7 5 6" xfId="21418" xr:uid="{00000000-0005-0000-0000-00007C880000}"/>
    <cellStyle name="Vírgula 3 7 5 7" xfId="23432" xr:uid="{00000000-0005-0000-0000-00007D880000}"/>
    <cellStyle name="Vírgula 3 7 5 8" xfId="26629" xr:uid="{00000000-0005-0000-0000-00007E880000}"/>
    <cellStyle name="Vírgula 3 7 5 9" xfId="38952" xr:uid="{00000000-0005-0000-0000-00007F880000}"/>
    <cellStyle name="Vírgula 3 7 6" xfId="7249" xr:uid="{00000000-0005-0000-0000-000080880000}"/>
    <cellStyle name="Vírgula 3 7 6 2" xfId="12381" xr:uid="{00000000-0005-0000-0000-000081880000}"/>
    <cellStyle name="Vírgula 3 7 6 2 2" xfId="34876" xr:uid="{00000000-0005-0000-0000-000082880000}"/>
    <cellStyle name="Vírgula 3 7 6 2 3" xfId="29374" xr:uid="{00000000-0005-0000-0000-000083880000}"/>
    <cellStyle name="Vírgula 3 7 6 2 4" xfId="42568" xr:uid="{00000000-0005-0000-0000-000084880000}"/>
    <cellStyle name="Vírgula 3 7 6 2 5" xfId="53225" xr:uid="{00000000-0005-0000-0000-000085880000}"/>
    <cellStyle name="Vírgula 3 7 6 3" xfId="16790" xr:uid="{00000000-0005-0000-0000-000086880000}"/>
    <cellStyle name="Vírgula 3 7 6 3 2" xfId="32125" xr:uid="{00000000-0005-0000-0000-000087880000}"/>
    <cellStyle name="Vírgula 3 7 6 4" xfId="26623" xr:uid="{00000000-0005-0000-0000-000088880000}"/>
    <cellStyle name="Vírgula 3 7 6 5" xfId="38946" xr:uid="{00000000-0005-0000-0000-000089880000}"/>
    <cellStyle name="Vírgula 3 7 6 6" xfId="48149" xr:uid="{00000000-0005-0000-0000-00008A880000}"/>
    <cellStyle name="Vírgula 3 7 7" xfId="4921" xr:uid="{00000000-0005-0000-0000-00008B880000}"/>
    <cellStyle name="Vírgula 3 7 7 2" xfId="11326" xr:uid="{00000000-0005-0000-0000-00008C880000}"/>
    <cellStyle name="Vírgula 3 7 7 2 2" xfId="33155" xr:uid="{00000000-0005-0000-0000-00008D880000}"/>
    <cellStyle name="Vírgula 3 7 7 2 3" xfId="40847" xr:uid="{00000000-0005-0000-0000-00008E880000}"/>
    <cellStyle name="Vírgula 3 7 7 2 4" xfId="52308" xr:uid="{00000000-0005-0000-0000-00008F880000}"/>
    <cellStyle name="Vírgula 3 7 7 3" xfId="27653" xr:uid="{00000000-0005-0000-0000-000090880000}"/>
    <cellStyle name="Vírgula 3 7 7 4" xfId="36976" xr:uid="{00000000-0005-0000-0000-000091880000}"/>
    <cellStyle name="Vírgula 3 7 7 5" xfId="51310" xr:uid="{00000000-0005-0000-0000-000092880000}"/>
    <cellStyle name="Vírgula 3 7 8" xfId="10679" xr:uid="{00000000-0005-0000-0000-000093880000}"/>
    <cellStyle name="Vírgula 3 7 8 2" xfId="30404" xr:uid="{00000000-0005-0000-0000-000094880000}"/>
    <cellStyle name="Vírgula 3 7 8 3" xfId="40090" xr:uid="{00000000-0005-0000-0000-000095880000}"/>
    <cellStyle name="Vírgula 3 7 8 4" xfId="51561" xr:uid="{00000000-0005-0000-0000-000096880000}"/>
    <cellStyle name="Vírgula 3 7 9" xfId="13512" xr:uid="{00000000-0005-0000-0000-000097880000}"/>
    <cellStyle name="Vírgula 3 7 9 2" xfId="43541" xr:uid="{00000000-0005-0000-0000-000098880000}"/>
    <cellStyle name="Vírgula 3 8" xfId="332" xr:uid="{00000000-0005-0000-0000-000099880000}"/>
    <cellStyle name="Vírgula 3 8 10" xfId="23433" xr:uid="{00000000-0005-0000-0000-00009A880000}"/>
    <cellStyle name="Vírgula 3 8 11" xfId="24333" xr:uid="{00000000-0005-0000-0000-00009B880000}"/>
    <cellStyle name="Vírgula 3 8 12" xfId="35910" xr:uid="{00000000-0005-0000-0000-00009C880000}"/>
    <cellStyle name="Vírgula 3 8 13" xfId="45888" xr:uid="{00000000-0005-0000-0000-00009D880000}"/>
    <cellStyle name="Vírgula 3 8 14" xfId="53820" xr:uid="{00000000-0005-0000-0000-00009E880000}"/>
    <cellStyle name="Vírgula 3 8 15" xfId="3906" xr:uid="{00000000-0005-0000-0000-00009F880000}"/>
    <cellStyle name="Vírgula 3 8 2" xfId="779" xr:uid="{00000000-0005-0000-0000-0000A0880000}"/>
    <cellStyle name="Vírgula 3 8 2 10" xfId="46335" xr:uid="{00000000-0005-0000-0000-0000A1880000}"/>
    <cellStyle name="Vírgula 3 8 2 11" xfId="54267" xr:uid="{00000000-0005-0000-0000-0000A2880000}"/>
    <cellStyle name="Vírgula 3 8 2 12" xfId="3907" xr:uid="{00000000-0005-0000-0000-0000A3880000}"/>
    <cellStyle name="Vírgula 3 8 2 2" xfId="7706" xr:uid="{00000000-0005-0000-0000-0000A4880000}"/>
    <cellStyle name="Vírgula 3 8 2 2 2" xfId="9401" xr:uid="{00000000-0005-0000-0000-0000A5880000}"/>
    <cellStyle name="Vírgula 3 8 2 2 2 2" xfId="34884" xr:uid="{00000000-0005-0000-0000-0000A6880000}"/>
    <cellStyle name="Vírgula 3 8 2 2 3" xfId="16663" xr:uid="{00000000-0005-0000-0000-0000A7880000}"/>
    <cellStyle name="Vírgula 3 8 2 2 4" xfId="19499" xr:uid="{00000000-0005-0000-0000-0000A8880000}"/>
    <cellStyle name="Vírgula 3 8 2 2 5" xfId="29382" xr:uid="{00000000-0005-0000-0000-0000A9880000}"/>
    <cellStyle name="Vírgula 3 8 2 2 6" xfId="42576" xr:uid="{00000000-0005-0000-0000-0000AA880000}"/>
    <cellStyle name="Vírgula 3 8 2 2 7" xfId="48606" xr:uid="{00000000-0005-0000-0000-0000AB880000}"/>
    <cellStyle name="Vírgula 3 8 2 3" xfId="5439" xr:uid="{00000000-0005-0000-0000-0000AC880000}"/>
    <cellStyle name="Vírgula 3 8 2 3 2" xfId="9725" xr:uid="{00000000-0005-0000-0000-0000AD880000}"/>
    <cellStyle name="Vírgula 3 8 2 3 3" xfId="32133" xr:uid="{00000000-0005-0000-0000-0000AE880000}"/>
    <cellStyle name="Vírgula 3 8 2 3 4" xfId="44000" xr:uid="{00000000-0005-0000-0000-0000AF880000}"/>
    <cellStyle name="Vírgula 3 8 2 4" xfId="13626" xr:uid="{00000000-0005-0000-0000-0000B0880000}"/>
    <cellStyle name="Vírgula 3 8 2 5" xfId="15503" xr:uid="{00000000-0005-0000-0000-0000B1880000}"/>
    <cellStyle name="Vírgula 3 8 2 6" xfId="21420" xr:uid="{00000000-0005-0000-0000-0000B2880000}"/>
    <cellStyle name="Vírgula 3 8 2 7" xfId="23434" xr:uid="{00000000-0005-0000-0000-0000B3880000}"/>
    <cellStyle name="Vírgula 3 8 2 8" xfId="26631" xr:uid="{00000000-0005-0000-0000-0000B4880000}"/>
    <cellStyle name="Vírgula 3 8 2 9" xfId="38954" xr:uid="{00000000-0005-0000-0000-0000B5880000}"/>
    <cellStyle name="Vírgula 3 8 3" xfId="1727" xr:uid="{00000000-0005-0000-0000-0000B6880000}"/>
    <cellStyle name="Vírgula 3 8 3 10" xfId="47278" xr:uid="{00000000-0005-0000-0000-0000B7880000}"/>
    <cellStyle name="Vírgula 3 8 3 11" xfId="55204" xr:uid="{00000000-0005-0000-0000-0000B8880000}"/>
    <cellStyle name="Vírgula 3 8 3 12" xfId="3908" xr:uid="{00000000-0005-0000-0000-0000B9880000}"/>
    <cellStyle name="Vírgula 3 8 3 2" xfId="8577" xr:uid="{00000000-0005-0000-0000-0000BA880000}"/>
    <cellStyle name="Vírgula 3 8 3 2 2" xfId="17408" xr:uid="{00000000-0005-0000-0000-0000BB880000}"/>
    <cellStyle name="Vírgula 3 8 3 2 2 2" xfId="34885" xr:uid="{00000000-0005-0000-0000-0000BC880000}"/>
    <cellStyle name="Vírgula 3 8 3 2 3" xfId="29383" xr:uid="{00000000-0005-0000-0000-0000BD880000}"/>
    <cellStyle name="Vírgula 3 8 3 2 4" xfId="42577" xr:uid="{00000000-0005-0000-0000-0000BE880000}"/>
    <cellStyle name="Vírgula 3 8 3 2 5" xfId="49477" xr:uid="{00000000-0005-0000-0000-0000BF880000}"/>
    <cellStyle name="Vírgula 3 8 3 3" xfId="6378" xr:uid="{00000000-0005-0000-0000-0000C0880000}"/>
    <cellStyle name="Vírgula 3 8 3 3 2" xfId="32134" xr:uid="{00000000-0005-0000-0000-0000C1880000}"/>
    <cellStyle name="Vírgula 3 8 3 3 3" xfId="44871" xr:uid="{00000000-0005-0000-0000-0000C2880000}"/>
    <cellStyle name="Vírgula 3 8 3 4" xfId="15504" xr:uid="{00000000-0005-0000-0000-0000C3880000}"/>
    <cellStyle name="Vírgula 3 8 3 5" xfId="18629" xr:uid="{00000000-0005-0000-0000-0000C4880000}"/>
    <cellStyle name="Vírgula 3 8 3 6" xfId="21421" xr:uid="{00000000-0005-0000-0000-0000C5880000}"/>
    <cellStyle name="Vírgula 3 8 3 7" xfId="23435" xr:uid="{00000000-0005-0000-0000-0000C6880000}"/>
    <cellStyle name="Vírgula 3 8 3 8" xfId="26632" xr:uid="{00000000-0005-0000-0000-0000C7880000}"/>
    <cellStyle name="Vírgula 3 8 3 9" xfId="38955" xr:uid="{00000000-0005-0000-0000-0000C8880000}"/>
    <cellStyle name="Vírgula 3 8 4" xfId="7307" xr:uid="{00000000-0005-0000-0000-0000C9880000}"/>
    <cellStyle name="Vírgula 3 8 4 2" xfId="12384" xr:uid="{00000000-0005-0000-0000-0000CA880000}"/>
    <cellStyle name="Vírgula 3 8 4 2 2" xfId="34883" xr:uid="{00000000-0005-0000-0000-0000CB880000}"/>
    <cellStyle name="Vírgula 3 8 4 2 3" xfId="29381" xr:uid="{00000000-0005-0000-0000-0000CC880000}"/>
    <cellStyle name="Vírgula 3 8 4 2 4" xfId="42575" xr:uid="{00000000-0005-0000-0000-0000CD880000}"/>
    <cellStyle name="Vírgula 3 8 4 2 5" xfId="53227" xr:uid="{00000000-0005-0000-0000-0000CE880000}"/>
    <cellStyle name="Vírgula 3 8 4 3" xfId="16716" xr:uid="{00000000-0005-0000-0000-0000CF880000}"/>
    <cellStyle name="Vírgula 3 8 4 3 2" xfId="32132" xr:uid="{00000000-0005-0000-0000-0000D0880000}"/>
    <cellStyle name="Vírgula 3 8 4 4" xfId="26630" xr:uid="{00000000-0005-0000-0000-0000D1880000}"/>
    <cellStyle name="Vírgula 3 8 4 5" xfId="38953" xr:uid="{00000000-0005-0000-0000-0000D2880000}"/>
    <cellStyle name="Vírgula 3 8 4 6" xfId="48207" xr:uid="{00000000-0005-0000-0000-0000D3880000}"/>
    <cellStyle name="Vírgula 3 8 5" xfId="4992" xr:uid="{00000000-0005-0000-0000-0000D4880000}"/>
    <cellStyle name="Vírgula 3 8 5 2" xfId="11155" xr:uid="{00000000-0005-0000-0000-0000D5880000}"/>
    <cellStyle name="Vírgula 3 8 5 2 2" xfId="32984" xr:uid="{00000000-0005-0000-0000-0000D6880000}"/>
    <cellStyle name="Vírgula 3 8 5 2 3" xfId="40676" xr:uid="{00000000-0005-0000-0000-0000D7880000}"/>
    <cellStyle name="Vírgula 3 8 5 2 4" xfId="52137" xr:uid="{00000000-0005-0000-0000-0000D8880000}"/>
    <cellStyle name="Vírgula 3 8 5 3" xfId="27482" xr:uid="{00000000-0005-0000-0000-0000D9880000}"/>
    <cellStyle name="Vírgula 3 8 5 4" xfId="36805" xr:uid="{00000000-0005-0000-0000-0000DA880000}"/>
    <cellStyle name="Vírgula 3 8 5 5" xfId="50765" xr:uid="{00000000-0005-0000-0000-0000DB880000}"/>
    <cellStyle name="Vírgula 3 8 6" xfId="10580" xr:uid="{00000000-0005-0000-0000-0000DC880000}"/>
    <cellStyle name="Vírgula 3 8 6 2" xfId="30233" xr:uid="{00000000-0005-0000-0000-0000DD880000}"/>
    <cellStyle name="Vírgula 3 8 6 3" xfId="39919" xr:uid="{00000000-0005-0000-0000-0000DE880000}"/>
    <cellStyle name="Vírgula 3 8 6 4" xfId="50947" xr:uid="{00000000-0005-0000-0000-0000DF880000}"/>
    <cellStyle name="Vírgula 3 8 7" xfId="13348" xr:uid="{00000000-0005-0000-0000-0000E0880000}"/>
    <cellStyle name="Vírgula 3 8 7 2" xfId="43601" xr:uid="{00000000-0005-0000-0000-0000E1880000}"/>
    <cellStyle name="Vírgula 3 8 8" xfId="15502" xr:uid="{00000000-0005-0000-0000-0000E2880000}"/>
    <cellStyle name="Vírgula 3 8 9" xfId="21419" xr:uid="{00000000-0005-0000-0000-0000E3880000}"/>
    <cellStyle name="Vírgula 3 9" xfId="1007" xr:uid="{00000000-0005-0000-0000-0000E4880000}"/>
    <cellStyle name="Vírgula 3 9 10" xfId="24609" xr:uid="{00000000-0005-0000-0000-0000E5880000}"/>
    <cellStyle name="Vírgula 3 9 11" xfId="36174" xr:uid="{00000000-0005-0000-0000-0000E6880000}"/>
    <cellStyle name="Vírgula 3 9 12" xfId="46563" xr:uid="{00000000-0005-0000-0000-0000E7880000}"/>
    <cellStyle name="Vírgula 3 9 13" xfId="54495" xr:uid="{00000000-0005-0000-0000-0000E8880000}"/>
    <cellStyle name="Vírgula 3 9 14" xfId="3909" xr:uid="{00000000-0005-0000-0000-0000E9880000}"/>
    <cellStyle name="Vírgula 3 9 2" xfId="1955" xr:uid="{00000000-0005-0000-0000-0000EA880000}"/>
    <cellStyle name="Vírgula 3 9 2 10" xfId="47506" xr:uid="{00000000-0005-0000-0000-0000EB880000}"/>
    <cellStyle name="Vírgula 3 9 2 11" xfId="55432" xr:uid="{00000000-0005-0000-0000-0000EC880000}"/>
    <cellStyle name="Vírgula 3 9 2 12" xfId="3910" xr:uid="{00000000-0005-0000-0000-0000ED880000}"/>
    <cellStyle name="Vírgula 3 9 2 2" xfId="8805" xr:uid="{00000000-0005-0000-0000-0000EE880000}"/>
    <cellStyle name="Vírgula 3 9 2 2 2" xfId="17409" xr:uid="{00000000-0005-0000-0000-0000EF880000}"/>
    <cellStyle name="Vírgula 3 9 2 2 2 2" xfId="34887" xr:uid="{00000000-0005-0000-0000-0000F0880000}"/>
    <cellStyle name="Vírgula 3 9 2 2 3" xfId="19727" xr:uid="{00000000-0005-0000-0000-0000F1880000}"/>
    <cellStyle name="Vírgula 3 9 2 2 4" xfId="29385" xr:uid="{00000000-0005-0000-0000-0000F2880000}"/>
    <cellStyle name="Vírgula 3 9 2 2 5" xfId="42579" xr:uid="{00000000-0005-0000-0000-0000F3880000}"/>
    <cellStyle name="Vírgula 3 9 2 2 6" xfId="49705" xr:uid="{00000000-0005-0000-0000-0000F4880000}"/>
    <cellStyle name="Vírgula 3 9 2 3" xfId="6606" xr:uid="{00000000-0005-0000-0000-0000F5880000}"/>
    <cellStyle name="Vírgula 3 9 2 3 2" xfId="12245" xr:uid="{00000000-0005-0000-0000-0000F6880000}"/>
    <cellStyle name="Vírgula 3 9 2 3 3" xfId="32136" xr:uid="{00000000-0005-0000-0000-0000F7880000}"/>
    <cellStyle name="Vírgula 3 9 2 3 4" xfId="45099" xr:uid="{00000000-0005-0000-0000-0000F8880000}"/>
    <cellStyle name="Vírgula 3 9 2 4" xfId="15506" xr:uid="{00000000-0005-0000-0000-0000F9880000}"/>
    <cellStyle name="Vírgula 3 9 2 5" xfId="18042" xr:uid="{00000000-0005-0000-0000-0000FA880000}"/>
    <cellStyle name="Vírgula 3 9 2 6" xfId="21423" xr:uid="{00000000-0005-0000-0000-0000FB880000}"/>
    <cellStyle name="Vírgula 3 9 2 7" xfId="23437" xr:uid="{00000000-0005-0000-0000-0000FC880000}"/>
    <cellStyle name="Vírgula 3 9 2 8" xfId="26634" xr:uid="{00000000-0005-0000-0000-0000FD880000}"/>
    <cellStyle name="Vírgula 3 9 2 9" xfId="38957" xr:uid="{00000000-0005-0000-0000-0000FE880000}"/>
    <cellStyle name="Vírgula 3 9 3" xfId="7934" xr:uid="{00000000-0005-0000-0000-0000FF880000}"/>
    <cellStyle name="Vírgula 3 9 3 2" xfId="12385" xr:uid="{00000000-0005-0000-0000-000000890000}"/>
    <cellStyle name="Vírgula 3 9 3 2 2" xfId="34886" xr:uid="{00000000-0005-0000-0000-000001890000}"/>
    <cellStyle name="Vírgula 3 9 3 2 3" xfId="29384" xr:uid="{00000000-0005-0000-0000-000002890000}"/>
    <cellStyle name="Vírgula 3 9 3 2 4" xfId="42578" xr:uid="{00000000-0005-0000-0000-000003890000}"/>
    <cellStyle name="Vírgula 3 9 3 2 5" xfId="53228" xr:uid="{00000000-0005-0000-0000-000004890000}"/>
    <cellStyle name="Vírgula 3 9 3 3" xfId="12813" xr:uid="{00000000-0005-0000-0000-000005890000}"/>
    <cellStyle name="Vírgula 3 9 3 3 2" xfId="32135" xr:uid="{00000000-0005-0000-0000-000006890000}"/>
    <cellStyle name="Vírgula 3 9 3 4" xfId="18857" xr:uid="{00000000-0005-0000-0000-000007890000}"/>
    <cellStyle name="Vírgula 3 9 3 5" xfId="26633" xr:uid="{00000000-0005-0000-0000-000008890000}"/>
    <cellStyle name="Vírgula 3 9 3 6" xfId="38956" xr:uid="{00000000-0005-0000-0000-000009890000}"/>
    <cellStyle name="Vírgula 3 9 3 7" xfId="48834" xr:uid="{00000000-0005-0000-0000-00000A890000}"/>
    <cellStyle name="Vírgula 3 9 4" xfId="5667" xr:uid="{00000000-0005-0000-0000-00000B890000}"/>
    <cellStyle name="Vírgula 3 9 4 2" xfId="11383" xr:uid="{00000000-0005-0000-0000-00000C890000}"/>
    <cellStyle name="Vírgula 3 9 4 2 2" xfId="33212" xr:uid="{00000000-0005-0000-0000-00000D890000}"/>
    <cellStyle name="Vírgula 3 9 4 2 3" xfId="40904" xr:uid="{00000000-0005-0000-0000-00000E890000}"/>
    <cellStyle name="Vírgula 3 9 4 2 4" xfId="52365" xr:uid="{00000000-0005-0000-0000-00000F890000}"/>
    <cellStyle name="Vírgula 3 9 4 3" xfId="27710" xr:uid="{00000000-0005-0000-0000-000010890000}"/>
    <cellStyle name="Vírgula 3 9 4 4" xfId="37033" xr:uid="{00000000-0005-0000-0000-000011890000}"/>
    <cellStyle name="Vírgula 3 9 4 5" xfId="51097" xr:uid="{00000000-0005-0000-0000-000012890000}"/>
    <cellStyle name="Vírgula 3 9 5" xfId="10736" xr:uid="{00000000-0005-0000-0000-000013890000}"/>
    <cellStyle name="Vírgula 3 9 5 2" xfId="30461" xr:uid="{00000000-0005-0000-0000-000014890000}"/>
    <cellStyle name="Vírgula 3 9 5 3" xfId="40147" xr:uid="{00000000-0005-0000-0000-000015890000}"/>
    <cellStyle name="Vírgula 3 9 5 4" xfId="51618" xr:uid="{00000000-0005-0000-0000-000016890000}"/>
    <cellStyle name="Vírgula 3 9 6" xfId="13854" xr:uid="{00000000-0005-0000-0000-000017890000}"/>
    <cellStyle name="Vírgula 3 9 6 2" xfId="44228" xr:uid="{00000000-0005-0000-0000-000018890000}"/>
    <cellStyle name="Vírgula 3 9 7" xfId="15505" xr:uid="{00000000-0005-0000-0000-000019890000}"/>
    <cellStyle name="Vírgula 3 9 8" xfId="21422" xr:uid="{00000000-0005-0000-0000-00001A890000}"/>
    <cellStyle name="Vírgula 3 9 9" xfId="23436" xr:uid="{00000000-0005-0000-0000-00001B890000}"/>
    <cellStyle name="Vírgula 30" xfId="22550" xr:uid="{00000000-0005-0000-0000-00001C890000}"/>
    <cellStyle name="Vírgula 31" xfId="24225" xr:uid="{00000000-0005-0000-0000-00001D890000}"/>
    <cellStyle name="Vírgula 32" xfId="24227" xr:uid="{00000000-0005-0000-0000-00001E890000}"/>
    <cellStyle name="Vírgula 33" xfId="35676" xr:uid="{00000000-0005-0000-0000-00001F890000}"/>
    <cellStyle name="Vírgula 34" xfId="35678" xr:uid="{00000000-0005-0000-0000-000020890000}"/>
    <cellStyle name="Vírgula 35" xfId="45568" xr:uid="{00000000-0005-0000-0000-000021890000}"/>
    <cellStyle name="Vírgula 36" xfId="53504" xr:uid="{00000000-0005-0000-0000-000022890000}"/>
    <cellStyle name="Vírgula 37" xfId="3022" xr:uid="{00000000-0005-0000-0000-000023890000}"/>
    <cellStyle name="Vírgula 4" xfId="15" xr:uid="{00000000-0005-0000-0000-000024890000}"/>
    <cellStyle name="Vírgula 4 10" xfId="727" xr:uid="{00000000-0005-0000-0000-000025890000}"/>
    <cellStyle name="Vírgula 4 10 10" xfId="35858" xr:uid="{00000000-0005-0000-0000-000026890000}"/>
    <cellStyle name="Vírgula 4 10 11" xfId="46283" xr:uid="{00000000-0005-0000-0000-000027890000}"/>
    <cellStyle name="Vírgula 4 10 12" xfId="54215" xr:uid="{00000000-0005-0000-0000-000028890000}"/>
    <cellStyle name="Vírgula 4 10 13" xfId="3912" xr:uid="{00000000-0005-0000-0000-000029890000}"/>
    <cellStyle name="Vírgula 4 10 2" xfId="1675" xr:uid="{00000000-0005-0000-0000-00002A890000}"/>
    <cellStyle name="Vírgula 4 10 2 10" xfId="47226" xr:uid="{00000000-0005-0000-0000-00002B890000}"/>
    <cellStyle name="Vírgula 4 10 2 11" xfId="55152" xr:uid="{00000000-0005-0000-0000-00002C890000}"/>
    <cellStyle name="Vírgula 4 10 2 12" xfId="3913" xr:uid="{00000000-0005-0000-0000-00002D890000}"/>
    <cellStyle name="Vírgula 4 10 2 2" xfId="8525" xr:uid="{00000000-0005-0000-0000-00002E890000}"/>
    <cellStyle name="Vírgula 4 10 2 2 2" xfId="17410" xr:uid="{00000000-0005-0000-0000-00002F890000}"/>
    <cellStyle name="Vírgula 4 10 2 2 2 2" xfId="34890" xr:uid="{00000000-0005-0000-0000-000030890000}"/>
    <cellStyle name="Vírgula 4 10 2 2 3" xfId="19447" xr:uid="{00000000-0005-0000-0000-000031890000}"/>
    <cellStyle name="Vírgula 4 10 2 2 4" xfId="29388" xr:uid="{00000000-0005-0000-0000-000032890000}"/>
    <cellStyle name="Vírgula 4 10 2 2 5" xfId="42582" xr:uid="{00000000-0005-0000-0000-000033890000}"/>
    <cellStyle name="Vírgula 4 10 2 2 6" xfId="49425" xr:uid="{00000000-0005-0000-0000-000034890000}"/>
    <cellStyle name="Vírgula 4 10 2 3" xfId="6326" xr:uid="{00000000-0005-0000-0000-000035890000}"/>
    <cellStyle name="Vírgula 4 10 2 3 2" xfId="10326" xr:uid="{00000000-0005-0000-0000-000036890000}"/>
    <cellStyle name="Vírgula 4 10 2 3 3" xfId="32139" xr:uid="{00000000-0005-0000-0000-000037890000}"/>
    <cellStyle name="Vírgula 4 10 2 3 4" xfId="44819" xr:uid="{00000000-0005-0000-0000-000038890000}"/>
    <cellStyle name="Vírgula 4 10 2 4" xfId="15509" xr:uid="{00000000-0005-0000-0000-000039890000}"/>
    <cellStyle name="Vírgula 4 10 2 5" xfId="17930" xr:uid="{00000000-0005-0000-0000-00003A890000}"/>
    <cellStyle name="Vírgula 4 10 2 6" xfId="21426" xr:uid="{00000000-0005-0000-0000-00003B890000}"/>
    <cellStyle name="Vírgula 4 10 2 7" xfId="23440" xr:uid="{00000000-0005-0000-0000-00003C890000}"/>
    <cellStyle name="Vírgula 4 10 2 8" xfId="26637" xr:uid="{00000000-0005-0000-0000-00003D890000}"/>
    <cellStyle name="Vírgula 4 10 2 9" xfId="38960" xr:uid="{00000000-0005-0000-0000-00003E890000}"/>
    <cellStyle name="Vírgula 4 10 3" xfId="7654" xr:uid="{00000000-0005-0000-0000-00003F890000}"/>
    <cellStyle name="Vírgula 4 10 3 2" xfId="12387" xr:uid="{00000000-0005-0000-0000-000040890000}"/>
    <cellStyle name="Vírgula 4 10 3 2 2" xfId="34889" xr:uid="{00000000-0005-0000-0000-000041890000}"/>
    <cellStyle name="Vírgula 4 10 3 2 3" xfId="42581" xr:uid="{00000000-0005-0000-0000-000042890000}"/>
    <cellStyle name="Vírgula 4 10 3 2 4" xfId="53230" xr:uid="{00000000-0005-0000-0000-000043890000}"/>
    <cellStyle name="Vírgula 4 10 3 3" xfId="18577" xr:uid="{00000000-0005-0000-0000-000044890000}"/>
    <cellStyle name="Vírgula 4 10 3 4" xfId="29387" xr:uid="{00000000-0005-0000-0000-000045890000}"/>
    <cellStyle name="Vírgula 4 10 3 5" xfId="38959" xr:uid="{00000000-0005-0000-0000-000046890000}"/>
    <cellStyle name="Vírgula 4 10 3 6" xfId="48554" xr:uid="{00000000-0005-0000-0000-000047890000}"/>
    <cellStyle name="Vírgula 4 10 4" xfId="5387" xr:uid="{00000000-0005-0000-0000-000048890000}"/>
    <cellStyle name="Vírgula 4 10 4 2" xfId="13240" xr:uid="{00000000-0005-0000-0000-000049890000}"/>
    <cellStyle name="Vírgula 4 10 4 3" xfId="32138" xr:uid="{00000000-0005-0000-0000-00004A890000}"/>
    <cellStyle name="Vírgula 4 10 4 4" xfId="39867" xr:uid="{00000000-0005-0000-0000-00004B890000}"/>
    <cellStyle name="Vírgula 4 10 4 5" xfId="50857" xr:uid="{00000000-0005-0000-0000-00004C890000}"/>
    <cellStyle name="Vírgula 4 10 5" xfId="13574" xr:uid="{00000000-0005-0000-0000-00004D890000}"/>
    <cellStyle name="Vírgula 4 10 5 2" xfId="43948" xr:uid="{00000000-0005-0000-0000-00004E890000}"/>
    <cellStyle name="Vírgula 4 10 6" xfId="15508" xr:uid="{00000000-0005-0000-0000-00004F890000}"/>
    <cellStyle name="Vírgula 4 10 7" xfId="21425" xr:uid="{00000000-0005-0000-0000-000050890000}"/>
    <cellStyle name="Vírgula 4 10 8" xfId="23439" xr:uid="{00000000-0005-0000-0000-000051890000}"/>
    <cellStyle name="Vírgula 4 10 9" xfId="26636" xr:uid="{00000000-0005-0000-0000-000052890000}"/>
    <cellStyle name="Vírgula 4 11" xfId="613" xr:uid="{00000000-0005-0000-0000-000053890000}"/>
    <cellStyle name="Vírgula 4 11 10" xfId="46169" xr:uid="{00000000-0005-0000-0000-000054890000}"/>
    <cellStyle name="Vírgula 4 11 11" xfId="54101" xr:uid="{00000000-0005-0000-0000-000055890000}"/>
    <cellStyle name="Vírgula 4 11 12" xfId="3914" xr:uid="{00000000-0005-0000-0000-000056890000}"/>
    <cellStyle name="Vírgula 4 11 2" xfId="7540" xr:uid="{00000000-0005-0000-0000-000057890000}"/>
    <cellStyle name="Vírgula 4 11 2 2" xfId="17411" xr:uid="{00000000-0005-0000-0000-000058890000}"/>
    <cellStyle name="Vírgula 4 11 2 2 2" xfId="34891" xr:uid="{00000000-0005-0000-0000-000059890000}"/>
    <cellStyle name="Vírgula 4 11 2 3" xfId="19333" xr:uid="{00000000-0005-0000-0000-00005A890000}"/>
    <cellStyle name="Vírgula 4 11 2 4" xfId="29389" xr:uid="{00000000-0005-0000-0000-00005B890000}"/>
    <cellStyle name="Vírgula 4 11 2 5" xfId="42583" xr:uid="{00000000-0005-0000-0000-00005C890000}"/>
    <cellStyle name="Vírgula 4 11 2 6" xfId="48440" xr:uid="{00000000-0005-0000-0000-00005D890000}"/>
    <cellStyle name="Vírgula 4 11 3" xfId="5273" xr:uid="{00000000-0005-0000-0000-00005E890000}"/>
    <cellStyle name="Vírgula 4 11 3 2" xfId="12514" xr:uid="{00000000-0005-0000-0000-00005F890000}"/>
    <cellStyle name="Vírgula 4 11 3 3" xfId="32140" xr:uid="{00000000-0005-0000-0000-000060890000}"/>
    <cellStyle name="Vírgula 4 11 3 4" xfId="43834" xr:uid="{00000000-0005-0000-0000-000061890000}"/>
    <cellStyle name="Vírgula 4 11 4" xfId="15510" xr:uid="{00000000-0005-0000-0000-000062890000}"/>
    <cellStyle name="Vírgula 4 11 5" xfId="17816" xr:uid="{00000000-0005-0000-0000-000063890000}"/>
    <cellStyle name="Vírgula 4 11 6" xfId="21427" xr:uid="{00000000-0005-0000-0000-000064890000}"/>
    <cellStyle name="Vírgula 4 11 7" xfId="23441" xr:uid="{00000000-0005-0000-0000-000065890000}"/>
    <cellStyle name="Vírgula 4 11 8" xfId="26638" xr:uid="{00000000-0005-0000-0000-000066890000}"/>
    <cellStyle name="Vírgula 4 11 9" xfId="38961" xr:uid="{00000000-0005-0000-0000-000067890000}"/>
    <cellStyle name="Vírgula 4 12" xfId="1561" xr:uid="{00000000-0005-0000-0000-000068890000}"/>
    <cellStyle name="Vírgula 4 12 10" xfId="55038" xr:uid="{00000000-0005-0000-0000-000069890000}"/>
    <cellStyle name="Vírgula 4 12 11" xfId="3915" xr:uid="{00000000-0005-0000-0000-00006A890000}"/>
    <cellStyle name="Vírgula 4 12 2" xfId="8411" xr:uid="{00000000-0005-0000-0000-00006B890000}"/>
    <cellStyle name="Vírgula 4 12 2 2" xfId="17412" xr:uid="{00000000-0005-0000-0000-00006C890000}"/>
    <cellStyle name="Vírgula 4 12 2 2 2" xfId="34892" xr:uid="{00000000-0005-0000-0000-00006D890000}"/>
    <cellStyle name="Vírgula 4 12 2 3" xfId="29390" xr:uid="{00000000-0005-0000-0000-00006E890000}"/>
    <cellStyle name="Vírgula 4 12 2 4" xfId="42584" xr:uid="{00000000-0005-0000-0000-00006F890000}"/>
    <cellStyle name="Vírgula 4 12 2 5" xfId="49311" xr:uid="{00000000-0005-0000-0000-000070890000}"/>
    <cellStyle name="Vírgula 4 12 3" xfId="6212" xr:uid="{00000000-0005-0000-0000-000071890000}"/>
    <cellStyle name="Vírgula 4 12 3 2" xfId="32141" xr:uid="{00000000-0005-0000-0000-000072890000}"/>
    <cellStyle name="Vírgula 4 12 3 3" xfId="44705" xr:uid="{00000000-0005-0000-0000-000073890000}"/>
    <cellStyle name="Vírgula 4 12 4" xfId="18463" xr:uid="{00000000-0005-0000-0000-000074890000}"/>
    <cellStyle name="Vírgula 4 12 5" xfId="21428" xr:uid="{00000000-0005-0000-0000-000075890000}"/>
    <cellStyle name="Vírgula 4 12 6" xfId="23442" xr:uid="{00000000-0005-0000-0000-000076890000}"/>
    <cellStyle name="Vírgula 4 12 7" xfId="26639" xr:uid="{00000000-0005-0000-0000-000077890000}"/>
    <cellStyle name="Vírgula 4 12 8" xfId="38962" xr:uid="{00000000-0005-0000-0000-000078890000}"/>
    <cellStyle name="Vírgula 4 12 9" xfId="47112" xr:uid="{00000000-0005-0000-0000-000079890000}"/>
    <cellStyle name="Vírgula 4 13" xfId="7083" xr:uid="{00000000-0005-0000-0000-00007A890000}"/>
    <cellStyle name="Vírgula 4 13 2" xfId="12386" xr:uid="{00000000-0005-0000-0000-00007B890000}"/>
    <cellStyle name="Vírgula 4 13 2 2" xfId="34888" xr:uid="{00000000-0005-0000-0000-00007C890000}"/>
    <cellStyle name="Vírgula 4 13 2 3" xfId="29386" xr:uid="{00000000-0005-0000-0000-00007D890000}"/>
    <cellStyle name="Vírgula 4 13 2 4" xfId="42580" xr:uid="{00000000-0005-0000-0000-00007E890000}"/>
    <cellStyle name="Vírgula 4 13 2 5" xfId="53229" xr:uid="{00000000-0005-0000-0000-00007F890000}"/>
    <cellStyle name="Vírgula 4 13 3" xfId="10265" xr:uid="{00000000-0005-0000-0000-000080890000}"/>
    <cellStyle name="Vírgula 4 13 3 2" xfId="32137" xr:uid="{00000000-0005-0000-0000-000081890000}"/>
    <cellStyle name="Vírgula 4 13 4" xfId="26635" xr:uid="{00000000-0005-0000-0000-000082890000}"/>
    <cellStyle name="Vírgula 4 13 5" xfId="38958" xr:uid="{00000000-0005-0000-0000-000083890000}"/>
    <cellStyle name="Vírgula 4 13 6" xfId="47983" xr:uid="{00000000-0005-0000-0000-000084890000}"/>
    <cellStyle name="Vírgula 4 13 7" xfId="51052" xr:uid="{00000000-0005-0000-0000-000085890000}"/>
    <cellStyle name="Vírgula 4 14" xfId="4707" xr:uid="{00000000-0005-0000-0000-000086890000}"/>
    <cellStyle name="Vírgula 4 14 2" xfId="11103" xr:uid="{00000000-0005-0000-0000-000087890000}"/>
    <cellStyle name="Vírgula 4 14 2 2" xfId="32932" xr:uid="{00000000-0005-0000-0000-000088890000}"/>
    <cellStyle name="Vírgula 4 14 2 3" xfId="40624" xr:uid="{00000000-0005-0000-0000-000089890000}"/>
    <cellStyle name="Vírgula 4 14 2 4" xfId="52085" xr:uid="{00000000-0005-0000-0000-00008A890000}"/>
    <cellStyle name="Vírgula 4 14 3" xfId="27430" xr:uid="{00000000-0005-0000-0000-00008B890000}"/>
    <cellStyle name="Vírgula 4 14 4" xfId="36753" xr:uid="{00000000-0005-0000-0000-00008C890000}"/>
    <cellStyle name="Vírgula 4 14 5" xfId="50993" xr:uid="{00000000-0005-0000-0000-00008D890000}"/>
    <cellStyle name="Vírgula 4 15" xfId="9906" xr:uid="{00000000-0005-0000-0000-00008E890000}"/>
    <cellStyle name="Vírgula 4 15 2" xfId="10441" xr:uid="{00000000-0005-0000-0000-00008F890000}"/>
    <cellStyle name="Vírgula 4 15 2 2" xfId="50351" xr:uid="{00000000-0005-0000-0000-000090890000}"/>
    <cellStyle name="Vírgula 4 15 3" xfId="30181" xr:uid="{00000000-0005-0000-0000-000091890000}"/>
    <cellStyle name="Vírgula 4 15 4" xfId="39753" xr:uid="{00000000-0005-0000-0000-000092890000}"/>
    <cellStyle name="Vírgula 4 15 5" xfId="51211" xr:uid="{00000000-0005-0000-0000-000093890000}"/>
    <cellStyle name="Vírgula 4 16" xfId="10235" xr:uid="{00000000-0005-0000-0000-000094890000}"/>
    <cellStyle name="Vírgula 4 16 2" xfId="43375" xr:uid="{00000000-0005-0000-0000-000095890000}"/>
    <cellStyle name="Vírgula 4 16 3" xfId="51128" xr:uid="{00000000-0005-0000-0000-000096890000}"/>
    <cellStyle name="Vírgula 4 17" xfId="15507" xr:uid="{00000000-0005-0000-0000-000097890000}"/>
    <cellStyle name="Vírgula 4 17 2" xfId="17778" xr:uid="{00000000-0005-0000-0000-000098890000}"/>
    <cellStyle name="Vírgula 4 18" xfId="21424" xr:uid="{00000000-0005-0000-0000-000099890000}"/>
    <cellStyle name="Vírgula 4 19" xfId="23438" xr:uid="{00000000-0005-0000-0000-00009A890000}"/>
    <cellStyle name="Vírgula 4 2" xfId="26" xr:uid="{00000000-0005-0000-0000-00009B890000}"/>
    <cellStyle name="Vírgula 4 2 10" xfId="624" xr:uid="{00000000-0005-0000-0000-00009C890000}"/>
    <cellStyle name="Vírgula 4 2 10 10" xfId="46180" xr:uid="{00000000-0005-0000-0000-00009D890000}"/>
    <cellStyle name="Vírgula 4 2 10 11" xfId="54112" xr:uid="{00000000-0005-0000-0000-00009E890000}"/>
    <cellStyle name="Vírgula 4 2 10 12" xfId="3917" xr:uid="{00000000-0005-0000-0000-00009F890000}"/>
    <cellStyle name="Vírgula 4 2 10 2" xfId="7551" xr:uid="{00000000-0005-0000-0000-0000A0890000}"/>
    <cellStyle name="Vírgula 4 2 10 2 2" xfId="17413" xr:uid="{00000000-0005-0000-0000-0000A1890000}"/>
    <cellStyle name="Vírgula 4 2 10 2 2 2" xfId="34894" xr:uid="{00000000-0005-0000-0000-0000A2890000}"/>
    <cellStyle name="Vírgula 4 2 10 2 3" xfId="19344" xr:uid="{00000000-0005-0000-0000-0000A3890000}"/>
    <cellStyle name="Vírgula 4 2 10 2 4" xfId="29392" xr:uid="{00000000-0005-0000-0000-0000A4890000}"/>
    <cellStyle name="Vírgula 4 2 10 2 5" xfId="42586" xr:uid="{00000000-0005-0000-0000-0000A5890000}"/>
    <cellStyle name="Vírgula 4 2 10 2 6" xfId="48451" xr:uid="{00000000-0005-0000-0000-0000A6890000}"/>
    <cellStyle name="Vírgula 4 2 10 3" xfId="5284" xr:uid="{00000000-0005-0000-0000-0000A7890000}"/>
    <cellStyle name="Vírgula 4 2 10 3 2" xfId="16262" xr:uid="{00000000-0005-0000-0000-0000A8890000}"/>
    <cellStyle name="Vírgula 4 2 10 3 3" xfId="32143" xr:uid="{00000000-0005-0000-0000-0000A9890000}"/>
    <cellStyle name="Vírgula 4 2 10 3 4" xfId="43845" xr:uid="{00000000-0005-0000-0000-0000AA890000}"/>
    <cellStyle name="Vírgula 4 2 10 4" xfId="15513" xr:uid="{00000000-0005-0000-0000-0000AB890000}"/>
    <cellStyle name="Vírgula 4 2 10 5" xfId="17827" xr:uid="{00000000-0005-0000-0000-0000AC890000}"/>
    <cellStyle name="Vírgula 4 2 10 6" xfId="21430" xr:uid="{00000000-0005-0000-0000-0000AD890000}"/>
    <cellStyle name="Vírgula 4 2 10 7" xfId="23444" xr:uid="{00000000-0005-0000-0000-0000AE890000}"/>
    <cellStyle name="Vírgula 4 2 10 8" xfId="26641" xr:uid="{00000000-0005-0000-0000-0000AF890000}"/>
    <cellStyle name="Vírgula 4 2 10 9" xfId="38964" xr:uid="{00000000-0005-0000-0000-0000B0890000}"/>
    <cellStyle name="Vírgula 4 2 11" xfId="1572" xr:uid="{00000000-0005-0000-0000-0000B1890000}"/>
    <cellStyle name="Vírgula 4 2 11 10" xfId="55049" xr:uid="{00000000-0005-0000-0000-0000B2890000}"/>
    <cellStyle name="Vírgula 4 2 11 11" xfId="3918" xr:uid="{00000000-0005-0000-0000-0000B3890000}"/>
    <cellStyle name="Vírgula 4 2 11 2" xfId="8422" xr:uid="{00000000-0005-0000-0000-0000B4890000}"/>
    <cellStyle name="Vírgula 4 2 11 2 2" xfId="17414" xr:uid="{00000000-0005-0000-0000-0000B5890000}"/>
    <cellStyle name="Vírgula 4 2 11 2 2 2" xfId="34895" xr:uid="{00000000-0005-0000-0000-0000B6890000}"/>
    <cellStyle name="Vírgula 4 2 11 2 3" xfId="29393" xr:uid="{00000000-0005-0000-0000-0000B7890000}"/>
    <cellStyle name="Vírgula 4 2 11 2 4" xfId="42587" xr:uid="{00000000-0005-0000-0000-0000B8890000}"/>
    <cellStyle name="Vírgula 4 2 11 2 5" xfId="49322" xr:uid="{00000000-0005-0000-0000-0000B9890000}"/>
    <cellStyle name="Vírgula 4 2 11 3" xfId="6223" xr:uid="{00000000-0005-0000-0000-0000BA890000}"/>
    <cellStyle name="Vírgula 4 2 11 3 2" xfId="32144" xr:uid="{00000000-0005-0000-0000-0000BB890000}"/>
    <cellStyle name="Vírgula 4 2 11 3 3" xfId="44716" xr:uid="{00000000-0005-0000-0000-0000BC890000}"/>
    <cellStyle name="Vírgula 4 2 11 4" xfId="18474" xr:uid="{00000000-0005-0000-0000-0000BD890000}"/>
    <cellStyle name="Vírgula 4 2 11 5" xfId="21431" xr:uid="{00000000-0005-0000-0000-0000BE890000}"/>
    <cellStyle name="Vírgula 4 2 11 6" xfId="23445" xr:uid="{00000000-0005-0000-0000-0000BF890000}"/>
    <cellStyle name="Vírgula 4 2 11 7" xfId="26642" xr:uid="{00000000-0005-0000-0000-0000C0890000}"/>
    <cellStyle name="Vírgula 4 2 11 8" xfId="38965" xr:uid="{00000000-0005-0000-0000-0000C1890000}"/>
    <cellStyle name="Vírgula 4 2 11 9" xfId="47123" xr:uid="{00000000-0005-0000-0000-0000C2890000}"/>
    <cellStyle name="Vírgula 4 2 12" xfId="7094" xr:uid="{00000000-0005-0000-0000-0000C3890000}"/>
    <cellStyle name="Vírgula 4 2 12 2" xfId="12389" xr:uid="{00000000-0005-0000-0000-0000C4890000}"/>
    <cellStyle name="Vírgula 4 2 12 2 2" xfId="34893" xr:uid="{00000000-0005-0000-0000-0000C5890000}"/>
    <cellStyle name="Vírgula 4 2 12 2 3" xfId="29391" xr:uid="{00000000-0005-0000-0000-0000C6890000}"/>
    <cellStyle name="Vírgula 4 2 12 2 4" xfId="42585" xr:uid="{00000000-0005-0000-0000-0000C7890000}"/>
    <cellStyle name="Vírgula 4 2 12 2 5" xfId="53231" xr:uid="{00000000-0005-0000-0000-0000C8890000}"/>
    <cellStyle name="Vírgula 4 2 12 3" xfId="9613" xr:uid="{00000000-0005-0000-0000-0000C9890000}"/>
    <cellStyle name="Vírgula 4 2 12 3 2" xfId="32142" xr:uid="{00000000-0005-0000-0000-0000CA890000}"/>
    <cellStyle name="Vírgula 4 2 12 4" xfId="26640" xr:uid="{00000000-0005-0000-0000-0000CB890000}"/>
    <cellStyle name="Vírgula 4 2 12 5" xfId="38963" xr:uid="{00000000-0005-0000-0000-0000CC890000}"/>
    <cellStyle name="Vírgula 4 2 12 6" xfId="47994" xr:uid="{00000000-0005-0000-0000-0000CD890000}"/>
    <cellStyle name="Vírgula 4 2 12 7" xfId="50779" xr:uid="{00000000-0005-0000-0000-0000CE890000}"/>
    <cellStyle name="Vírgula 4 2 13" xfId="4718" xr:uid="{00000000-0005-0000-0000-0000CF890000}"/>
    <cellStyle name="Vírgula 4 2 13 2" xfId="11114" xr:uid="{00000000-0005-0000-0000-0000D0890000}"/>
    <cellStyle name="Vírgula 4 2 13 2 2" xfId="32943" xr:uid="{00000000-0005-0000-0000-0000D1890000}"/>
    <cellStyle name="Vírgula 4 2 13 2 3" xfId="40635" xr:uid="{00000000-0005-0000-0000-0000D2890000}"/>
    <cellStyle name="Vírgula 4 2 13 2 4" xfId="52096" xr:uid="{00000000-0005-0000-0000-0000D3890000}"/>
    <cellStyle name="Vírgula 4 2 13 3" xfId="27441" xr:uid="{00000000-0005-0000-0000-0000D4890000}"/>
    <cellStyle name="Vírgula 4 2 13 4" xfId="36764" xr:uid="{00000000-0005-0000-0000-0000D5890000}"/>
    <cellStyle name="Vírgula 4 2 13 5" xfId="50969" xr:uid="{00000000-0005-0000-0000-0000D6890000}"/>
    <cellStyle name="Vírgula 4 2 14" xfId="10229" xr:uid="{00000000-0005-0000-0000-0000D7890000}"/>
    <cellStyle name="Vírgula 4 2 14 2" xfId="10032" xr:uid="{00000000-0005-0000-0000-0000D8890000}"/>
    <cellStyle name="Vírgula 4 2 14 2 2" xfId="51445" xr:uid="{00000000-0005-0000-0000-0000D9890000}"/>
    <cellStyle name="Vírgula 4 2 14 3" xfId="30192" xr:uid="{00000000-0005-0000-0000-0000DA890000}"/>
    <cellStyle name="Vírgula 4 2 14 4" xfId="39764" xr:uid="{00000000-0005-0000-0000-0000DB890000}"/>
    <cellStyle name="Vírgula 4 2 14 5" xfId="50615" xr:uid="{00000000-0005-0000-0000-0000DC890000}"/>
    <cellStyle name="Vírgula 4 2 15" xfId="10542" xr:uid="{00000000-0005-0000-0000-0000DD890000}"/>
    <cellStyle name="Vírgula 4 2 15 2" xfId="43386" xr:uid="{00000000-0005-0000-0000-0000DE890000}"/>
    <cellStyle name="Vírgula 4 2 15 3" xfId="50374" xr:uid="{00000000-0005-0000-0000-0000DF890000}"/>
    <cellStyle name="Vírgula 4 2 16" xfId="15512" xr:uid="{00000000-0005-0000-0000-0000E0890000}"/>
    <cellStyle name="Vírgula 4 2 16 2" xfId="17779" xr:uid="{00000000-0005-0000-0000-0000E1890000}"/>
    <cellStyle name="Vírgula 4 2 17" xfId="21429" xr:uid="{00000000-0005-0000-0000-0000E2890000}"/>
    <cellStyle name="Vírgula 4 2 18" xfId="23443" xr:uid="{00000000-0005-0000-0000-0000E3890000}"/>
    <cellStyle name="Vírgula 4 2 19" xfId="24250" xr:uid="{00000000-0005-0000-0000-0000E4890000}"/>
    <cellStyle name="Vírgula 4 2 2" xfId="107" xr:uid="{00000000-0005-0000-0000-0000E5890000}"/>
    <cellStyle name="Vírgula 4 2 2 10" xfId="1602" xr:uid="{00000000-0005-0000-0000-0000E6890000}"/>
    <cellStyle name="Vírgula 4 2 2 10 10" xfId="55079" xr:uid="{00000000-0005-0000-0000-0000E7890000}"/>
    <cellStyle name="Vírgula 4 2 2 10 11" xfId="3920" xr:uid="{00000000-0005-0000-0000-0000E8890000}"/>
    <cellStyle name="Vírgula 4 2 2 10 2" xfId="8452" xr:uid="{00000000-0005-0000-0000-0000E9890000}"/>
    <cellStyle name="Vírgula 4 2 2 10 2 2" xfId="17415" xr:uid="{00000000-0005-0000-0000-0000EA890000}"/>
    <cellStyle name="Vírgula 4 2 2 10 2 2 2" xfId="34897" xr:uid="{00000000-0005-0000-0000-0000EB890000}"/>
    <cellStyle name="Vírgula 4 2 2 10 2 3" xfId="29395" xr:uid="{00000000-0005-0000-0000-0000EC890000}"/>
    <cellStyle name="Vírgula 4 2 2 10 2 4" xfId="42589" xr:uid="{00000000-0005-0000-0000-0000ED890000}"/>
    <cellStyle name="Vírgula 4 2 2 10 2 5" xfId="49352" xr:uid="{00000000-0005-0000-0000-0000EE890000}"/>
    <cellStyle name="Vírgula 4 2 2 10 3" xfId="6253" xr:uid="{00000000-0005-0000-0000-0000EF890000}"/>
    <cellStyle name="Vírgula 4 2 2 10 3 2" xfId="32146" xr:uid="{00000000-0005-0000-0000-0000F0890000}"/>
    <cellStyle name="Vírgula 4 2 2 10 3 3" xfId="44746" xr:uid="{00000000-0005-0000-0000-0000F1890000}"/>
    <cellStyle name="Vírgula 4 2 2 10 4" xfId="18504" xr:uid="{00000000-0005-0000-0000-0000F2890000}"/>
    <cellStyle name="Vírgula 4 2 2 10 5" xfId="21433" xr:uid="{00000000-0005-0000-0000-0000F3890000}"/>
    <cellStyle name="Vírgula 4 2 2 10 6" xfId="23447" xr:uid="{00000000-0005-0000-0000-0000F4890000}"/>
    <cellStyle name="Vírgula 4 2 2 10 7" xfId="26644" xr:uid="{00000000-0005-0000-0000-0000F5890000}"/>
    <cellStyle name="Vírgula 4 2 2 10 8" xfId="38967" xr:uid="{00000000-0005-0000-0000-0000F6890000}"/>
    <cellStyle name="Vírgula 4 2 2 10 9" xfId="47153" xr:uid="{00000000-0005-0000-0000-0000F7890000}"/>
    <cellStyle name="Vírgula 4 2 2 11" xfId="7124" xr:uid="{00000000-0005-0000-0000-0000F8890000}"/>
    <cellStyle name="Vírgula 4 2 2 11 2" xfId="12390" xr:uid="{00000000-0005-0000-0000-0000F9890000}"/>
    <cellStyle name="Vírgula 4 2 2 11 2 2" xfId="34896" xr:uid="{00000000-0005-0000-0000-0000FA890000}"/>
    <cellStyle name="Vírgula 4 2 2 11 2 3" xfId="29394" xr:uid="{00000000-0005-0000-0000-0000FB890000}"/>
    <cellStyle name="Vírgula 4 2 2 11 2 4" xfId="42588" xr:uid="{00000000-0005-0000-0000-0000FC890000}"/>
    <cellStyle name="Vírgula 4 2 2 11 2 5" xfId="53232" xr:uid="{00000000-0005-0000-0000-0000FD890000}"/>
    <cellStyle name="Vírgula 4 2 2 11 3" xfId="9734" xr:uid="{00000000-0005-0000-0000-0000FE890000}"/>
    <cellStyle name="Vírgula 4 2 2 11 3 2" xfId="32145" xr:uid="{00000000-0005-0000-0000-0000FF890000}"/>
    <cellStyle name="Vírgula 4 2 2 11 4" xfId="26643" xr:uid="{00000000-0005-0000-0000-0000008A0000}"/>
    <cellStyle name="Vírgula 4 2 2 11 5" xfId="38966" xr:uid="{00000000-0005-0000-0000-0000018A0000}"/>
    <cellStyle name="Vírgula 4 2 2 11 6" xfId="48024" xr:uid="{00000000-0005-0000-0000-0000028A0000}"/>
    <cellStyle name="Vírgula 4 2 2 11 7" xfId="50967" xr:uid="{00000000-0005-0000-0000-0000038A0000}"/>
    <cellStyle name="Vírgula 4 2 2 12" xfId="4771" xr:uid="{00000000-0005-0000-0000-0000048A0000}"/>
    <cellStyle name="Vírgula 4 2 2 12 2" xfId="11144" xr:uid="{00000000-0005-0000-0000-0000058A0000}"/>
    <cellStyle name="Vírgula 4 2 2 12 2 2" xfId="32973" xr:uid="{00000000-0005-0000-0000-0000068A0000}"/>
    <cellStyle name="Vírgula 4 2 2 12 2 3" xfId="40665" xr:uid="{00000000-0005-0000-0000-0000078A0000}"/>
    <cellStyle name="Vírgula 4 2 2 12 2 4" xfId="52126" xr:uid="{00000000-0005-0000-0000-0000088A0000}"/>
    <cellStyle name="Vírgula 4 2 2 12 3" xfId="27471" xr:uid="{00000000-0005-0000-0000-0000098A0000}"/>
    <cellStyle name="Vírgula 4 2 2 12 4" xfId="36794" xr:uid="{00000000-0005-0000-0000-00000A8A0000}"/>
    <cellStyle name="Vírgula 4 2 2 12 5" xfId="51156" xr:uid="{00000000-0005-0000-0000-00000B8A0000}"/>
    <cellStyle name="Vírgula 4 2 2 13" xfId="10200" xr:uid="{00000000-0005-0000-0000-00000C8A0000}"/>
    <cellStyle name="Vírgula 4 2 2 13 2" xfId="9895" xr:uid="{00000000-0005-0000-0000-00000D8A0000}"/>
    <cellStyle name="Vírgula 4 2 2 13 2 2" xfId="50569" xr:uid="{00000000-0005-0000-0000-00000E8A0000}"/>
    <cellStyle name="Vírgula 4 2 2 13 3" xfId="30222" xr:uid="{00000000-0005-0000-0000-00000F8A0000}"/>
    <cellStyle name="Vírgula 4 2 2 13 4" xfId="39794" xr:uid="{00000000-0005-0000-0000-0000108A0000}"/>
    <cellStyle name="Vírgula 4 2 2 13 5" xfId="51040" xr:uid="{00000000-0005-0000-0000-0000118A0000}"/>
    <cellStyle name="Vírgula 4 2 2 14" xfId="10067" xr:uid="{00000000-0005-0000-0000-0000128A0000}"/>
    <cellStyle name="Vírgula 4 2 2 14 2" xfId="43416" xr:uid="{00000000-0005-0000-0000-0000138A0000}"/>
    <cellStyle name="Vírgula 4 2 2 14 3" xfId="51446" xr:uid="{00000000-0005-0000-0000-0000148A0000}"/>
    <cellStyle name="Vírgula 4 2 2 15" xfId="15514" xr:uid="{00000000-0005-0000-0000-0000158A0000}"/>
    <cellStyle name="Vírgula 4 2 2 15 2" xfId="17787" xr:uid="{00000000-0005-0000-0000-0000168A0000}"/>
    <cellStyle name="Vírgula 4 2 2 16" xfId="21432" xr:uid="{00000000-0005-0000-0000-0000178A0000}"/>
    <cellStyle name="Vírgula 4 2 2 17" xfId="23446" xr:uid="{00000000-0005-0000-0000-0000188A0000}"/>
    <cellStyle name="Vírgula 4 2 2 18" xfId="24320" xr:uid="{00000000-0005-0000-0000-0000198A0000}"/>
    <cellStyle name="Vírgula 4 2 2 19" xfId="35771" xr:uid="{00000000-0005-0000-0000-00001A8A0000}"/>
    <cellStyle name="Vírgula 4 2 2 2" xfId="246" xr:uid="{00000000-0005-0000-0000-00001B8A0000}"/>
    <cellStyle name="Vírgula 4 2 2 2 10" xfId="10383" xr:uid="{00000000-0005-0000-0000-00001C8A0000}"/>
    <cellStyle name="Vírgula 4 2 2 2 10 2" xfId="13339" xr:uid="{00000000-0005-0000-0000-00001D8A0000}"/>
    <cellStyle name="Vírgula 4 2 2 2 10 3" xfId="43530" xr:uid="{00000000-0005-0000-0000-00001E8A0000}"/>
    <cellStyle name="Vírgula 4 2 2 2 10 4" xfId="51425" xr:uid="{00000000-0005-0000-0000-00001F8A0000}"/>
    <cellStyle name="Vírgula 4 2 2 2 11" xfId="15515" xr:uid="{00000000-0005-0000-0000-0000208A0000}"/>
    <cellStyle name="Vírgula 4 2 2 2 12" xfId="21434" xr:uid="{00000000-0005-0000-0000-0000218A0000}"/>
    <cellStyle name="Vírgula 4 2 2 2 13" xfId="23448" xr:uid="{00000000-0005-0000-0000-0000228A0000}"/>
    <cellStyle name="Vírgula 4 2 2 2 14" xfId="24528" xr:uid="{00000000-0005-0000-0000-0000238A0000}"/>
    <cellStyle name="Vírgula 4 2 2 2 15" xfId="35841" xr:uid="{00000000-0005-0000-0000-0000248A0000}"/>
    <cellStyle name="Vírgula 4 2 2 2 16" xfId="45803" xr:uid="{00000000-0005-0000-0000-0000258A0000}"/>
    <cellStyle name="Vírgula 4 2 2 2 17" xfId="53736" xr:uid="{00000000-0005-0000-0000-0000268A0000}"/>
    <cellStyle name="Vírgula 4 2 2 2 18" xfId="3921" xr:uid="{00000000-0005-0000-0000-0000278A0000}"/>
    <cellStyle name="Vírgula 4 2 2 2 2" xfId="527" xr:uid="{00000000-0005-0000-0000-0000288A0000}"/>
    <cellStyle name="Vírgula 4 2 2 2 2 10" xfId="23449" xr:uid="{00000000-0005-0000-0000-0000298A0000}"/>
    <cellStyle name="Vírgula 4 2 2 2 2 11" xfId="24804" xr:uid="{00000000-0005-0000-0000-00002A8A0000}"/>
    <cellStyle name="Vírgula 4 2 2 2 2 12" xfId="36369" xr:uid="{00000000-0005-0000-0000-00002B8A0000}"/>
    <cellStyle name="Vírgula 4 2 2 2 2 13" xfId="46083" xr:uid="{00000000-0005-0000-0000-00002C8A0000}"/>
    <cellStyle name="Vírgula 4 2 2 2 2 14" xfId="54015" xr:uid="{00000000-0005-0000-0000-00002D8A0000}"/>
    <cellStyle name="Vírgula 4 2 2 2 2 15" xfId="3922" xr:uid="{00000000-0005-0000-0000-00002E8A0000}"/>
    <cellStyle name="Vírgula 4 2 2 2 2 2" xfId="1179" xr:uid="{00000000-0005-0000-0000-00002F8A0000}"/>
    <cellStyle name="Vírgula 4 2 2 2 2 2 10" xfId="46735" xr:uid="{00000000-0005-0000-0000-0000308A0000}"/>
    <cellStyle name="Vírgula 4 2 2 2 2 2 11" xfId="54667" xr:uid="{00000000-0005-0000-0000-0000318A0000}"/>
    <cellStyle name="Vírgula 4 2 2 2 2 2 12" xfId="3923" xr:uid="{00000000-0005-0000-0000-0000328A0000}"/>
    <cellStyle name="Vírgula 4 2 2 2 2 2 2" xfId="8094" xr:uid="{00000000-0005-0000-0000-0000338A0000}"/>
    <cellStyle name="Vírgula 4 2 2 2 2 2 2 2" xfId="12426" xr:uid="{00000000-0005-0000-0000-0000348A0000}"/>
    <cellStyle name="Vírgula 4 2 2 2 2 2 2 2 2" xfId="34900" xr:uid="{00000000-0005-0000-0000-0000358A0000}"/>
    <cellStyle name="Vírgula 4 2 2 2 2 2 2 3" xfId="12070" xr:uid="{00000000-0005-0000-0000-0000368A0000}"/>
    <cellStyle name="Vírgula 4 2 2 2 2 2 2 4" xfId="19887" xr:uid="{00000000-0005-0000-0000-0000378A0000}"/>
    <cellStyle name="Vírgula 4 2 2 2 2 2 2 5" xfId="29398" xr:uid="{00000000-0005-0000-0000-0000388A0000}"/>
    <cellStyle name="Vírgula 4 2 2 2 2 2 2 6" xfId="42592" xr:uid="{00000000-0005-0000-0000-0000398A0000}"/>
    <cellStyle name="Vírgula 4 2 2 2 2 2 2 7" xfId="48994" xr:uid="{00000000-0005-0000-0000-00003A8A0000}"/>
    <cellStyle name="Vírgula 4 2 2 2 2 2 3" xfId="5839" xr:uid="{00000000-0005-0000-0000-00003B8A0000}"/>
    <cellStyle name="Vírgula 4 2 2 2 2 2 3 2" xfId="13023" xr:uid="{00000000-0005-0000-0000-00003C8A0000}"/>
    <cellStyle name="Vírgula 4 2 2 2 2 2 3 3" xfId="32149" xr:uid="{00000000-0005-0000-0000-00003D8A0000}"/>
    <cellStyle name="Vírgula 4 2 2 2 2 2 3 4" xfId="44388" xr:uid="{00000000-0005-0000-0000-00003E8A0000}"/>
    <cellStyle name="Vírgula 4 2 2 2 2 2 4" xfId="14014" xr:uid="{00000000-0005-0000-0000-00003F8A0000}"/>
    <cellStyle name="Vírgula 4 2 2 2 2 2 5" xfId="15517" xr:uid="{00000000-0005-0000-0000-0000408A0000}"/>
    <cellStyle name="Vírgula 4 2 2 2 2 2 6" xfId="21436" xr:uid="{00000000-0005-0000-0000-0000418A0000}"/>
    <cellStyle name="Vírgula 4 2 2 2 2 2 7" xfId="23450" xr:uid="{00000000-0005-0000-0000-0000428A0000}"/>
    <cellStyle name="Vírgula 4 2 2 2 2 2 8" xfId="26647" xr:uid="{00000000-0005-0000-0000-0000438A0000}"/>
    <cellStyle name="Vírgula 4 2 2 2 2 2 9" xfId="38970" xr:uid="{00000000-0005-0000-0000-0000448A0000}"/>
    <cellStyle name="Vírgula 4 2 2 2 2 3" xfId="2115" xr:uid="{00000000-0005-0000-0000-0000458A0000}"/>
    <cellStyle name="Vírgula 4 2 2 2 2 3 10" xfId="47666" xr:uid="{00000000-0005-0000-0000-0000468A0000}"/>
    <cellStyle name="Vírgula 4 2 2 2 2 3 11" xfId="55592" xr:uid="{00000000-0005-0000-0000-0000478A0000}"/>
    <cellStyle name="Vírgula 4 2 2 2 2 3 12" xfId="3924" xr:uid="{00000000-0005-0000-0000-0000488A0000}"/>
    <cellStyle name="Vírgula 4 2 2 2 2 3 2" xfId="8965" xr:uid="{00000000-0005-0000-0000-0000498A0000}"/>
    <cellStyle name="Vírgula 4 2 2 2 2 3 2 2" xfId="17416" xr:uid="{00000000-0005-0000-0000-00004A8A0000}"/>
    <cellStyle name="Vírgula 4 2 2 2 2 3 2 2 2" xfId="34901" xr:uid="{00000000-0005-0000-0000-00004B8A0000}"/>
    <cellStyle name="Vírgula 4 2 2 2 2 3 2 3" xfId="29399" xr:uid="{00000000-0005-0000-0000-00004C8A0000}"/>
    <cellStyle name="Vírgula 4 2 2 2 2 3 2 4" xfId="42593" xr:uid="{00000000-0005-0000-0000-00004D8A0000}"/>
    <cellStyle name="Vírgula 4 2 2 2 2 3 2 5" xfId="49865" xr:uid="{00000000-0005-0000-0000-00004E8A0000}"/>
    <cellStyle name="Vírgula 4 2 2 2 2 3 3" xfId="6766" xr:uid="{00000000-0005-0000-0000-00004F8A0000}"/>
    <cellStyle name="Vírgula 4 2 2 2 2 3 3 2" xfId="32150" xr:uid="{00000000-0005-0000-0000-0000508A0000}"/>
    <cellStyle name="Vírgula 4 2 2 2 2 3 3 3" xfId="45259" xr:uid="{00000000-0005-0000-0000-0000518A0000}"/>
    <cellStyle name="Vírgula 4 2 2 2 2 3 4" xfId="15518" xr:uid="{00000000-0005-0000-0000-0000528A0000}"/>
    <cellStyle name="Vírgula 4 2 2 2 2 3 5" xfId="19017" xr:uid="{00000000-0005-0000-0000-0000538A0000}"/>
    <cellStyle name="Vírgula 4 2 2 2 2 3 6" xfId="21437" xr:uid="{00000000-0005-0000-0000-0000548A0000}"/>
    <cellStyle name="Vírgula 4 2 2 2 2 3 7" xfId="23451" xr:uid="{00000000-0005-0000-0000-0000558A0000}"/>
    <cellStyle name="Vírgula 4 2 2 2 2 3 8" xfId="26648" xr:uid="{00000000-0005-0000-0000-0000568A0000}"/>
    <cellStyle name="Vírgula 4 2 2 2 2 3 9" xfId="38971" xr:uid="{00000000-0005-0000-0000-0000578A0000}"/>
    <cellStyle name="Vírgula 4 2 2 2 2 4" xfId="7467" xr:uid="{00000000-0005-0000-0000-0000588A0000}"/>
    <cellStyle name="Vírgula 4 2 2 2 2 4 2" xfId="12391" xr:uid="{00000000-0005-0000-0000-0000598A0000}"/>
    <cellStyle name="Vírgula 4 2 2 2 2 4 2 2" xfId="34899" xr:uid="{00000000-0005-0000-0000-00005A8A0000}"/>
    <cellStyle name="Vírgula 4 2 2 2 2 4 2 3" xfId="29397" xr:uid="{00000000-0005-0000-0000-00005B8A0000}"/>
    <cellStyle name="Vírgula 4 2 2 2 2 4 2 4" xfId="42591" xr:uid="{00000000-0005-0000-0000-00005C8A0000}"/>
    <cellStyle name="Vírgula 4 2 2 2 2 4 2 5" xfId="53233" xr:uid="{00000000-0005-0000-0000-00005D8A0000}"/>
    <cellStyle name="Vírgula 4 2 2 2 2 4 3" xfId="10572" xr:uid="{00000000-0005-0000-0000-00005E8A0000}"/>
    <cellStyle name="Vírgula 4 2 2 2 2 4 3 2" xfId="32148" xr:uid="{00000000-0005-0000-0000-00005F8A0000}"/>
    <cellStyle name="Vírgula 4 2 2 2 2 4 4" xfId="26646" xr:uid="{00000000-0005-0000-0000-0000608A0000}"/>
    <cellStyle name="Vírgula 4 2 2 2 2 4 5" xfId="38969" xr:uid="{00000000-0005-0000-0000-0000618A0000}"/>
    <cellStyle name="Vírgula 4 2 2 2 2 4 6" xfId="48367" xr:uid="{00000000-0005-0000-0000-0000628A0000}"/>
    <cellStyle name="Vírgula 4 2 2 2 2 5" xfId="5187" xr:uid="{00000000-0005-0000-0000-0000638A0000}"/>
    <cellStyle name="Vírgula 4 2 2 2 2 5 2" xfId="11543" xr:uid="{00000000-0005-0000-0000-0000648A0000}"/>
    <cellStyle name="Vírgula 4 2 2 2 2 5 2 2" xfId="33372" xr:uid="{00000000-0005-0000-0000-0000658A0000}"/>
    <cellStyle name="Vírgula 4 2 2 2 2 5 2 3" xfId="41064" xr:uid="{00000000-0005-0000-0000-0000668A0000}"/>
    <cellStyle name="Vírgula 4 2 2 2 2 5 2 4" xfId="52525" xr:uid="{00000000-0005-0000-0000-0000678A0000}"/>
    <cellStyle name="Vírgula 4 2 2 2 2 5 3" xfId="27870" xr:uid="{00000000-0005-0000-0000-0000688A0000}"/>
    <cellStyle name="Vírgula 4 2 2 2 2 5 4" xfId="37193" xr:uid="{00000000-0005-0000-0000-0000698A0000}"/>
    <cellStyle name="Vírgula 4 2 2 2 2 5 5" xfId="51141" xr:uid="{00000000-0005-0000-0000-00006A8A0000}"/>
    <cellStyle name="Vírgula 4 2 2 2 2 6" xfId="10846" xr:uid="{00000000-0005-0000-0000-00006B8A0000}"/>
    <cellStyle name="Vírgula 4 2 2 2 2 6 2" xfId="30621" xr:uid="{00000000-0005-0000-0000-00006C8A0000}"/>
    <cellStyle name="Vírgula 4 2 2 2 2 6 3" xfId="40307" xr:uid="{00000000-0005-0000-0000-00006D8A0000}"/>
    <cellStyle name="Vírgula 4 2 2 2 2 6 4" xfId="51778" xr:uid="{00000000-0005-0000-0000-00006E8A0000}"/>
    <cellStyle name="Vírgula 4 2 2 2 2 7" xfId="13501" xr:uid="{00000000-0005-0000-0000-00006F8A0000}"/>
    <cellStyle name="Vírgula 4 2 2 2 2 7 2" xfId="43761" xr:uid="{00000000-0005-0000-0000-0000708A0000}"/>
    <cellStyle name="Vírgula 4 2 2 2 2 8" xfId="15516" xr:uid="{00000000-0005-0000-0000-0000718A0000}"/>
    <cellStyle name="Vírgula 4 2 2 2 2 9" xfId="21435" xr:uid="{00000000-0005-0000-0000-0000728A0000}"/>
    <cellStyle name="Vírgula 4 2 2 2 3" xfId="1442" xr:uid="{00000000-0005-0000-0000-0000738A0000}"/>
    <cellStyle name="Vírgula 4 2 2 2 3 10" xfId="25080" xr:uid="{00000000-0005-0000-0000-0000748A0000}"/>
    <cellStyle name="Vírgula 4 2 2 2 3 11" xfId="36645" xr:uid="{00000000-0005-0000-0000-0000758A0000}"/>
    <cellStyle name="Vírgula 4 2 2 2 3 12" xfId="46998" xr:uid="{00000000-0005-0000-0000-0000768A0000}"/>
    <cellStyle name="Vírgula 4 2 2 2 3 13" xfId="54930" xr:uid="{00000000-0005-0000-0000-0000778A0000}"/>
    <cellStyle name="Vírgula 4 2 2 2 3 14" xfId="3925" xr:uid="{00000000-0005-0000-0000-0000788A0000}"/>
    <cellStyle name="Vírgula 4 2 2 2 3 2" xfId="2343" xr:uid="{00000000-0005-0000-0000-0000798A0000}"/>
    <cellStyle name="Vírgula 4 2 2 2 3 2 10" xfId="47894" xr:uid="{00000000-0005-0000-0000-00007A8A0000}"/>
    <cellStyle name="Vírgula 4 2 2 2 3 2 11" xfId="55820" xr:uid="{00000000-0005-0000-0000-00007B8A0000}"/>
    <cellStyle name="Vírgula 4 2 2 2 3 2 12" xfId="3926" xr:uid="{00000000-0005-0000-0000-00007C8A0000}"/>
    <cellStyle name="Vírgula 4 2 2 2 3 2 2" xfId="9193" xr:uid="{00000000-0005-0000-0000-00007D8A0000}"/>
    <cellStyle name="Vírgula 4 2 2 2 3 2 2 2" xfId="17417" xr:uid="{00000000-0005-0000-0000-00007E8A0000}"/>
    <cellStyle name="Vírgula 4 2 2 2 3 2 2 2 2" xfId="34903" xr:uid="{00000000-0005-0000-0000-00007F8A0000}"/>
    <cellStyle name="Vírgula 4 2 2 2 3 2 2 3" xfId="20115" xr:uid="{00000000-0005-0000-0000-0000808A0000}"/>
    <cellStyle name="Vírgula 4 2 2 2 3 2 2 4" xfId="29401" xr:uid="{00000000-0005-0000-0000-0000818A0000}"/>
    <cellStyle name="Vírgula 4 2 2 2 3 2 2 5" xfId="42595" xr:uid="{00000000-0005-0000-0000-0000828A0000}"/>
    <cellStyle name="Vírgula 4 2 2 2 3 2 2 6" xfId="50093" xr:uid="{00000000-0005-0000-0000-0000838A0000}"/>
    <cellStyle name="Vírgula 4 2 2 2 3 2 3" xfId="6994" xr:uid="{00000000-0005-0000-0000-0000848A0000}"/>
    <cellStyle name="Vírgula 4 2 2 2 3 2 3 2" xfId="9864" xr:uid="{00000000-0005-0000-0000-0000858A0000}"/>
    <cellStyle name="Vírgula 4 2 2 2 3 2 3 3" xfId="32152" xr:uid="{00000000-0005-0000-0000-0000868A0000}"/>
    <cellStyle name="Vírgula 4 2 2 2 3 2 3 4" xfId="45487" xr:uid="{00000000-0005-0000-0000-0000878A0000}"/>
    <cellStyle name="Vírgula 4 2 2 2 3 2 4" xfId="15520" xr:uid="{00000000-0005-0000-0000-0000888A0000}"/>
    <cellStyle name="Vírgula 4 2 2 2 3 2 5" xfId="18373" xr:uid="{00000000-0005-0000-0000-0000898A0000}"/>
    <cellStyle name="Vírgula 4 2 2 2 3 2 6" xfId="21439" xr:uid="{00000000-0005-0000-0000-00008A8A0000}"/>
    <cellStyle name="Vírgula 4 2 2 2 3 2 7" xfId="23453" xr:uid="{00000000-0005-0000-0000-00008B8A0000}"/>
    <cellStyle name="Vírgula 4 2 2 2 3 2 8" xfId="26650" xr:uid="{00000000-0005-0000-0000-00008C8A0000}"/>
    <cellStyle name="Vírgula 4 2 2 2 3 2 9" xfId="38973" xr:uid="{00000000-0005-0000-0000-00008D8A0000}"/>
    <cellStyle name="Vírgula 4 2 2 2 3 3" xfId="8322" xr:uid="{00000000-0005-0000-0000-00008E8A0000}"/>
    <cellStyle name="Vírgula 4 2 2 2 3 3 2" xfId="12393" xr:uid="{00000000-0005-0000-0000-00008F8A0000}"/>
    <cellStyle name="Vírgula 4 2 2 2 3 3 2 2" xfId="34902" xr:uid="{00000000-0005-0000-0000-0000908A0000}"/>
    <cellStyle name="Vírgula 4 2 2 2 3 3 2 3" xfId="29400" xr:uid="{00000000-0005-0000-0000-0000918A0000}"/>
    <cellStyle name="Vírgula 4 2 2 2 3 3 2 4" xfId="42594" xr:uid="{00000000-0005-0000-0000-0000928A0000}"/>
    <cellStyle name="Vírgula 4 2 2 2 3 3 2 5" xfId="53234" xr:uid="{00000000-0005-0000-0000-0000938A0000}"/>
    <cellStyle name="Vírgula 4 2 2 2 3 3 3" xfId="9681" xr:uid="{00000000-0005-0000-0000-0000948A0000}"/>
    <cellStyle name="Vírgula 4 2 2 2 3 3 3 2" xfId="32151" xr:uid="{00000000-0005-0000-0000-0000958A0000}"/>
    <cellStyle name="Vírgula 4 2 2 2 3 3 4" xfId="19245" xr:uid="{00000000-0005-0000-0000-0000968A0000}"/>
    <cellStyle name="Vírgula 4 2 2 2 3 3 5" xfId="26649" xr:uid="{00000000-0005-0000-0000-0000978A0000}"/>
    <cellStyle name="Vírgula 4 2 2 2 3 3 6" xfId="38972" xr:uid="{00000000-0005-0000-0000-0000988A0000}"/>
    <cellStyle name="Vírgula 4 2 2 2 3 3 7" xfId="49222" xr:uid="{00000000-0005-0000-0000-0000998A0000}"/>
    <cellStyle name="Vírgula 4 2 2 2 3 4" xfId="6102" xr:uid="{00000000-0005-0000-0000-00009A8A0000}"/>
    <cellStyle name="Vírgula 4 2 2 2 3 4 2" xfId="11771" xr:uid="{00000000-0005-0000-0000-00009B8A0000}"/>
    <cellStyle name="Vírgula 4 2 2 2 3 4 2 2" xfId="33600" xr:uid="{00000000-0005-0000-0000-00009C8A0000}"/>
    <cellStyle name="Vírgula 4 2 2 2 3 4 2 3" xfId="41292" xr:uid="{00000000-0005-0000-0000-00009D8A0000}"/>
    <cellStyle name="Vírgula 4 2 2 2 3 4 2 4" xfId="52753" xr:uid="{00000000-0005-0000-0000-00009E8A0000}"/>
    <cellStyle name="Vírgula 4 2 2 2 3 4 3" xfId="28098" xr:uid="{00000000-0005-0000-0000-00009F8A0000}"/>
    <cellStyle name="Vírgula 4 2 2 2 3 4 4" xfId="37421" xr:uid="{00000000-0005-0000-0000-0000A08A0000}"/>
    <cellStyle name="Vírgula 4 2 2 2 3 4 5" xfId="51332" xr:uid="{00000000-0005-0000-0000-0000A18A0000}"/>
    <cellStyle name="Vírgula 4 2 2 2 3 5" xfId="11027" xr:uid="{00000000-0005-0000-0000-0000A28A0000}"/>
    <cellStyle name="Vírgula 4 2 2 2 3 5 2" xfId="30849" xr:uid="{00000000-0005-0000-0000-0000A38A0000}"/>
    <cellStyle name="Vírgula 4 2 2 2 3 5 3" xfId="40535" xr:uid="{00000000-0005-0000-0000-0000A48A0000}"/>
    <cellStyle name="Vírgula 4 2 2 2 3 5 4" xfId="52006" xr:uid="{00000000-0005-0000-0000-0000A58A0000}"/>
    <cellStyle name="Vírgula 4 2 2 2 3 6" xfId="14242" xr:uid="{00000000-0005-0000-0000-0000A68A0000}"/>
    <cellStyle name="Vírgula 4 2 2 2 3 6 2" xfId="44616" xr:uid="{00000000-0005-0000-0000-0000A78A0000}"/>
    <cellStyle name="Vírgula 4 2 2 2 3 7" xfId="15519" xr:uid="{00000000-0005-0000-0000-0000A88A0000}"/>
    <cellStyle name="Vírgula 4 2 2 2 3 8" xfId="21438" xr:uid="{00000000-0005-0000-0000-0000A98A0000}"/>
    <cellStyle name="Vírgula 4 2 2 2 3 9" xfId="23452" xr:uid="{00000000-0005-0000-0000-0000AA8A0000}"/>
    <cellStyle name="Vírgula 4 2 2 2 4" xfId="939" xr:uid="{00000000-0005-0000-0000-0000AB8A0000}"/>
    <cellStyle name="Vírgula 4 2 2 2 4 10" xfId="36094" xr:uid="{00000000-0005-0000-0000-0000AC8A0000}"/>
    <cellStyle name="Vírgula 4 2 2 2 4 11" xfId="46495" xr:uid="{00000000-0005-0000-0000-0000AD8A0000}"/>
    <cellStyle name="Vírgula 4 2 2 2 4 12" xfId="54427" xr:uid="{00000000-0005-0000-0000-0000AE8A0000}"/>
    <cellStyle name="Vírgula 4 2 2 2 4 13" xfId="3927" xr:uid="{00000000-0005-0000-0000-0000AF8A0000}"/>
    <cellStyle name="Vírgula 4 2 2 2 4 2" xfId="1887" xr:uid="{00000000-0005-0000-0000-0000B08A0000}"/>
    <cellStyle name="Vírgula 4 2 2 2 4 2 10" xfId="47438" xr:uid="{00000000-0005-0000-0000-0000B18A0000}"/>
    <cellStyle name="Vírgula 4 2 2 2 4 2 11" xfId="55364" xr:uid="{00000000-0005-0000-0000-0000B28A0000}"/>
    <cellStyle name="Vírgula 4 2 2 2 4 2 12" xfId="3928" xr:uid="{00000000-0005-0000-0000-0000B38A0000}"/>
    <cellStyle name="Vírgula 4 2 2 2 4 2 2" xfId="8737" xr:uid="{00000000-0005-0000-0000-0000B48A0000}"/>
    <cellStyle name="Vírgula 4 2 2 2 4 2 2 2" xfId="17418" xr:uid="{00000000-0005-0000-0000-0000B58A0000}"/>
    <cellStyle name="Vírgula 4 2 2 2 4 2 2 2 2" xfId="34905" xr:uid="{00000000-0005-0000-0000-0000B68A0000}"/>
    <cellStyle name="Vírgula 4 2 2 2 4 2 2 3" xfId="19659" xr:uid="{00000000-0005-0000-0000-0000B78A0000}"/>
    <cellStyle name="Vírgula 4 2 2 2 4 2 2 4" xfId="29403" xr:uid="{00000000-0005-0000-0000-0000B88A0000}"/>
    <cellStyle name="Vírgula 4 2 2 2 4 2 2 5" xfId="42597" xr:uid="{00000000-0005-0000-0000-0000B98A0000}"/>
    <cellStyle name="Vírgula 4 2 2 2 4 2 2 6" xfId="49637" xr:uid="{00000000-0005-0000-0000-0000BA8A0000}"/>
    <cellStyle name="Vírgula 4 2 2 2 4 2 3" xfId="6538" xr:uid="{00000000-0005-0000-0000-0000BB8A0000}"/>
    <cellStyle name="Vírgula 4 2 2 2 4 2 3 2" xfId="10155" xr:uid="{00000000-0005-0000-0000-0000BC8A0000}"/>
    <cellStyle name="Vírgula 4 2 2 2 4 2 3 3" xfId="32154" xr:uid="{00000000-0005-0000-0000-0000BD8A0000}"/>
    <cellStyle name="Vírgula 4 2 2 2 4 2 3 4" xfId="45031" xr:uid="{00000000-0005-0000-0000-0000BE8A0000}"/>
    <cellStyle name="Vírgula 4 2 2 2 4 2 4" xfId="15522" xr:uid="{00000000-0005-0000-0000-0000BF8A0000}"/>
    <cellStyle name="Vírgula 4 2 2 2 4 2 5" xfId="18031" xr:uid="{00000000-0005-0000-0000-0000C08A0000}"/>
    <cellStyle name="Vírgula 4 2 2 2 4 2 6" xfId="21441" xr:uid="{00000000-0005-0000-0000-0000C18A0000}"/>
    <cellStyle name="Vírgula 4 2 2 2 4 2 7" xfId="23455" xr:uid="{00000000-0005-0000-0000-0000C28A0000}"/>
    <cellStyle name="Vírgula 4 2 2 2 4 2 8" xfId="26652" xr:uid="{00000000-0005-0000-0000-0000C38A0000}"/>
    <cellStyle name="Vírgula 4 2 2 2 4 2 9" xfId="38975" xr:uid="{00000000-0005-0000-0000-0000C48A0000}"/>
    <cellStyle name="Vírgula 4 2 2 2 4 3" xfId="7866" xr:uid="{00000000-0005-0000-0000-0000C58A0000}"/>
    <cellStyle name="Vírgula 4 2 2 2 4 3 2" xfId="12394" xr:uid="{00000000-0005-0000-0000-0000C68A0000}"/>
    <cellStyle name="Vírgula 4 2 2 2 4 3 2 2" xfId="34904" xr:uid="{00000000-0005-0000-0000-0000C78A0000}"/>
    <cellStyle name="Vírgula 4 2 2 2 4 3 2 3" xfId="42596" xr:uid="{00000000-0005-0000-0000-0000C88A0000}"/>
    <cellStyle name="Vírgula 4 2 2 2 4 3 2 4" xfId="53235" xr:uid="{00000000-0005-0000-0000-0000C98A0000}"/>
    <cellStyle name="Vírgula 4 2 2 2 4 3 3" xfId="18789" xr:uid="{00000000-0005-0000-0000-0000CA8A0000}"/>
    <cellStyle name="Vírgula 4 2 2 2 4 3 4" xfId="29402" xr:uid="{00000000-0005-0000-0000-0000CB8A0000}"/>
    <cellStyle name="Vírgula 4 2 2 2 4 3 5" xfId="38974" xr:uid="{00000000-0005-0000-0000-0000CC8A0000}"/>
    <cellStyle name="Vírgula 4 2 2 2 4 3 6" xfId="48766" xr:uid="{00000000-0005-0000-0000-0000CD8A0000}"/>
    <cellStyle name="Vírgula 4 2 2 2 4 4" xfId="5599" xr:uid="{00000000-0005-0000-0000-0000CE8A0000}"/>
    <cellStyle name="Vírgula 4 2 2 2 4 4 2" xfId="11850" xr:uid="{00000000-0005-0000-0000-0000CF8A0000}"/>
    <cellStyle name="Vírgula 4 2 2 2 4 4 3" xfId="32153" xr:uid="{00000000-0005-0000-0000-0000D08A0000}"/>
    <cellStyle name="Vírgula 4 2 2 2 4 4 4" xfId="40079" xr:uid="{00000000-0005-0000-0000-0000D18A0000}"/>
    <cellStyle name="Vírgula 4 2 2 2 4 4 5" xfId="51550" xr:uid="{00000000-0005-0000-0000-0000D28A0000}"/>
    <cellStyle name="Vírgula 4 2 2 2 4 5" xfId="13786" xr:uid="{00000000-0005-0000-0000-0000D38A0000}"/>
    <cellStyle name="Vírgula 4 2 2 2 4 5 2" xfId="44160" xr:uid="{00000000-0005-0000-0000-0000D48A0000}"/>
    <cellStyle name="Vírgula 4 2 2 2 4 6" xfId="15521" xr:uid="{00000000-0005-0000-0000-0000D58A0000}"/>
    <cellStyle name="Vírgula 4 2 2 2 4 7" xfId="21440" xr:uid="{00000000-0005-0000-0000-0000D68A0000}"/>
    <cellStyle name="Vírgula 4 2 2 2 4 8" xfId="23454" xr:uid="{00000000-0005-0000-0000-0000D78A0000}"/>
    <cellStyle name="Vírgula 4 2 2 2 4 9" xfId="26651" xr:uid="{00000000-0005-0000-0000-0000D88A0000}"/>
    <cellStyle name="Vírgula 4 2 2 2 5" xfId="1547" xr:uid="{00000000-0005-0000-0000-0000D98A0000}"/>
    <cellStyle name="Vírgula 4 2 2 2 5 10" xfId="36739" xr:uid="{00000000-0005-0000-0000-0000DA8A0000}"/>
    <cellStyle name="Vírgula 4 2 2 2 5 11" xfId="47098" xr:uid="{00000000-0005-0000-0000-0000DB8A0000}"/>
    <cellStyle name="Vírgula 4 2 2 2 5 12" xfId="55024" xr:uid="{00000000-0005-0000-0000-0000DC8A0000}"/>
    <cellStyle name="Vírgula 4 2 2 2 5 13" xfId="3929" xr:uid="{00000000-0005-0000-0000-0000DD8A0000}"/>
    <cellStyle name="Vírgula 4 2 2 2 5 2" xfId="2418" xr:uid="{00000000-0005-0000-0000-0000DE8A0000}"/>
    <cellStyle name="Vírgula 4 2 2 2 5 2 2" xfId="9268" xr:uid="{00000000-0005-0000-0000-0000DF8A0000}"/>
    <cellStyle name="Vírgula 4 2 2 2 5 2 2 2" xfId="20190" xr:uid="{00000000-0005-0000-0000-0000E08A0000}"/>
    <cellStyle name="Vírgula 4 2 2 2 5 2 2 3" xfId="34906" xr:uid="{00000000-0005-0000-0000-0000E18A0000}"/>
    <cellStyle name="Vírgula 4 2 2 2 5 2 2 4" xfId="42598" xr:uid="{00000000-0005-0000-0000-0000E28A0000}"/>
    <cellStyle name="Vírgula 4 2 2 2 5 2 2 5" xfId="50168" xr:uid="{00000000-0005-0000-0000-0000E38A0000}"/>
    <cellStyle name="Vírgula 4 2 2 2 5 2 3" xfId="17419" xr:uid="{00000000-0005-0000-0000-0000E48A0000}"/>
    <cellStyle name="Vírgula 4 2 2 2 5 2 3 2" xfId="45562" xr:uid="{00000000-0005-0000-0000-0000E58A0000}"/>
    <cellStyle name="Vírgula 4 2 2 2 5 2 4" xfId="18448" xr:uid="{00000000-0005-0000-0000-0000E68A0000}"/>
    <cellStyle name="Vírgula 4 2 2 2 5 2 5" xfId="29404" xr:uid="{00000000-0005-0000-0000-0000E78A0000}"/>
    <cellStyle name="Vírgula 4 2 2 2 5 2 6" xfId="38976" xr:uid="{00000000-0005-0000-0000-0000E88A0000}"/>
    <cellStyle name="Vírgula 4 2 2 2 5 2 7" xfId="47969" xr:uid="{00000000-0005-0000-0000-0000E98A0000}"/>
    <cellStyle name="Vírgula 4 2 2 2 5 2 8" xfId="55895" xr:uid="{00000000-0005-0000-0000-0000EA8A0000}"/>
    <cellStyle name="Vírgula 4 2 2 2 5 2 9" xfId="7069" xr:uid="{00000000-0005-0000-0000-0000EB8A0000}"/>
    <cellStyle name="Vírgula 4 2 2 2 5 3" xfId="8397" xr:uid="{00000000-0005-0000-0000-0000EC8A0000}"/>
    <cellStyle name="Vírgula 4 2 2 2 5 3 2" xfId="12430" xr:uid="{00000000-0005-0000-0000-0000ED8A0000}"/>
    <cellStyle name="Vírgula 4 2 2 2 5 3 3" xfId="19319" xr:uid="{00000000-0005-0000-0000-0000EE8A0000}"/>
    <cellStyle name="Vírgula 4 2 2 2 5 3 4" xfId="32155" xr:uid="{00000000-0005-0000-0000-0000EF8A0000}"/>
    <cellStyle name="Vírgula 4 2 2 2 5 3 5" xfId="40610" xr:uid="{00000000-0005-0000-0000-0000F08A0000}"/>
    <cellStyle name="Vírgula 4 2 2 2 5 3 6" xfId="49297" xr:uid="{00000000-0005-0000-0000-0000F18A0000}"/>
    <cellStyle name="Vírgula 4 2 2 2 5 4" xfId="6198" xr:uid="{00000000-0005-0000-0000-0000F28A0000}"/>
    <cellStyle name="Vírgula 4 2 2 2 5 4 2" xfId="44691" xr:uid="{00000000-0005-0000-0000-0000F38A0000}"/>
    <cellStyle name="Vírgula 4 2 2 2 5 5" xfId="12847" xr:uid="{00000000-0005-0000-0000-0000F48A0000}"/>
    <cellStyle name="Vírgula 4 2 2 2 5 6" xfId="17803" xr:uid="{00000000-0005-0000-0000-0000F58A0000}"/>
    <cellStyle name="Vírgula 4 2 2 2 5 7" xfId="21442" xr:uid="{00000000-0005-0000-0000-0000F68A0000}"/>
    <cellStyle name="Vírgula 4 2 2 2 5 8" xfId="23456" xr:uid="{00000000-0005-0000-0000-0000F78A0000}"/>
    <cellStyle name="Vírgula 4 2 2 2 5 9" xfId="26653" xr:uid="{00000000-0005-0000-0000-0000F88A0000}"/>
    <cellStyle name="Vírgula 4 2 2 2 6" xfId="711" xr:uid="{00000000-0005-0000-0000-0000F98A0000}"/>
    <cellStyle name="Vírgula 4 2 2 2 6 10" xfId="46267" xr:uid="{00000000-0005-0000-0000-0000FA8A0000}"/>
    <cellStyle name="Vírgula 4 2 2 2 6 11" xfId="54199" xr:uid="{00000000-0005-0000-0000-0000FB8A0000}"/>
    <cellStyle name="Vírgula 4 2 2 2 6 12" xfId="3930" xr:uid="{00000000-0005-0000-0000-0000FC8A0000}"/>
    <cellStyle name="Vírgula 4 2 2 2 6 2" xfId="7638" xr:uid="{00000000-0005-0000-0000-0000FD8A0000}"/>
    <cellStyle name="Vírgula 4 2 2 2 6 2 2" xfId="17420" xr:uid="{00000000-0005-0000-0000-0000FE8A0000}"/>
    <cellStyle name="Vírgula 4 2 2 2 6 2 2 2" xfId="34907" xr:uid="{00000000-0005-0000-0000-0000FF8A0000}"/>
    <cellStyle name="Vírgula 4 2 2 2 6 2 3" xfId="19431" xr:uid="{00000000-0005-0000-0000-0000008B0000}"/>
    <cellStyle name="Vírgula 4 2 2 2 6 2 4" xfId="29405" xr:uid="{00000000-0005-0000-0000-0000018B0000}"/>
    <cellStyle name="Vírgula 4 2 2 2 6 2 5" xfId="42599" xr:uid="{00000000-0005-0000-0000-0000028B0000}"/>
    <cellStyle name="Vírgula 4 2 2 2 6 2 6" xfId="48538" xr:uid="{00000000-0005-0000-0000-0000038B0000}"/>
    <cellStyle name="Vírgula 4 2 2 2 6 3" xfId="5371" xr:uid="{00000000-0005-0000-0000-0000048B0000}"/>
    <cellStyle name="Vírgula 4 2 2 2 6 3 2" xfId="32156" xr:uid="{00000000-0005-0000-0000-0000058B0000}"/>
    <cellStyle name="Vírgula 4 2 2 2 6 3 3" xfId="43932" xr:uid="{00000000-0005-0000-0000-0000068B0000}"/>
    <cellStyle name="Vírgula 4 2 2 2 6 4" xfId="16379" xr:uid="{00000000-0005-0000-0000-0000078B0000}"/>
    <cellStyle name="Vírgula 4 2 2 2 6 5" xfId="17914" xr:uid="{00000000-0005-0000-0000-0000088B0000}"/>
    <cellStyle name="Vírgula 4 2 2 2 6 6" xfId="21443" xr:uid="{00000000-0005-0000-0000-0000098B0000}"/>
    <cellStyle name="Vírgula 4 2 2 2 6 7" xfId="23457" xr:uid="{00000000-0005-0000-0000-00000A8B0000}"/>
    <cellStyle name="Vírgula 4 2 2 2 6 8" xfId="26654" xr:uid="{00000000-0005-0000-0000-00000B8B0000}"/>
    <cellStyle name="Vírgula 4 2 2 2 6 9" xfId="38977" xr:uid="{00000000-0005-0000-0000-00000C8B0000}"/>
    <cellStyle name="Vírgula 4 2 2 2 7" xfId="1659" xr:uid="{00000000-0005-0000-0000-00000D8B0000}"/>
    <cellStyle name="Vírgula 4 2 2 2 7 2" xfId="8509" xr:uid="{00000000-0005-0000-0000-00000E8B0000}"/>
    <cellStyle name="Vírgula 4 2 2 2 7 2 2" xfId="34898" xr:uid="{00000000-0005-0000-0000-00000F8B0000}"/>
    <cellStyle name="Vírgula 4 2 2 2 7 2 3" xfId="29396" xr:uid="{00000000-0005-0000-0000-0000108B0000}"/>
    <cellStyle name="Vírgula 4 2 2 2 7 2 4" xfId="42590" xr:uid="{00000000-0005-0000-0000-0000118B0000}"/>
    <cellStyle name="Vírgula 4 2 2 2 7 2 5" xfId="49409" xr:uid="{00000000-0005-0000-0000-0000128B0000}"/>
    <cellStyle name="Vírgula 4 2 2 2 7 3" xfId="9607" xr:uid="{00000000-0005-0000-0000-0000138B0000}"/>
    <cellStyle name="Vírgula 4 2 2 2 7 3 2" xfId="32147" xr:uid="{00000000-0005-0000-0000-0000148B0000}"/>
    <cellStyle name="Vírgula 4 2 2 2 7 3 3" xfId="44803" xr:uid="{00000000-0005-0000-0000-0000158B0000}"/>
    <cellStyle name="Vírgula 4 2 2 2 7 4" xfId="18561" xr:uid="{00000000-0005-0000-0000-0000168B0000}"/>
    <cellStyle name="Vírgula 4 2 2 2 7 5" xfId="26645" xr:uid="{00000000-0005-0000-0000-0000178B0000}"/>
    <cellStyle name="Vírgula 4 2 2 2 7 6" xfId="38968" xr:uid="{00000000-0005-0000-0000-0000188B0000}"/>
    <cellStyle name="Vírgula 4 2 2 2 7 7" xfId="47210" xr:uid="{00000000-0005-0000-0000-0000198B0000}"/>
    <cellStyle name="Vírgula 4 2 2 2 7 8" xfId="55136" xr:uid="{00000000-0005-0000-0000-00001A8B0000}"/>
    <cellStyle name="Vírgula 4 2 2 2 7 9" xfId="6310" xr:uid="{00000000-0005-0000-0000-00001B8B0000}"/>
    <cellStyle name="Vírgula 4 2 2 2 8" xfId="7238" xr:uid="{00000000-0005-0000-0000-00001C8B0000}"/>
    <cellStyle name="Vírgula 4 2 2 2 8 2" xfId="11315" xr:uid="{00000000-0005-0000-0000-00001D8B0000}"/>
    <cellStyle name="Vírgula 4 2 2 2 8 2 2" xfId="33144" xr:uid="{00000000-0005-0000-0000-00001E8B0000}"/>
    <cellStyle name="Vírgula 4 2 2 2 8 2 3" xfId="40836" xr:uid="{00000000-0005-0000-0000-00001F8B0000}"/>
    <cellStyle name="Vírgula 4 2 2 2 8 2 4" xfId="52297" xr:uid="{00000000-0005-0000-0000-0000208B0000}"/>
    <cellStyle name="Vírgula 4 2 2 2 8 3" xfId="27642" xr:uid="{00000000-0005-0000-0000-0000218B0000}"/>
    <cellStyle name="Vírgula 4 2 2 2 8 4" xfId="36965" xr:uid="{00000000-0005-0000-0000-0000228B0000}"/>
    <cellStyle name="Vírgula 4 2 2 2 8 5" xfId="48138" xr:uid="{00000000-0005-0000-0000-0000238B0000}"/>
    <cellStyle name="Vírgula 4 2 2 2 9" xfId="4909" xr:uid="{00000000-0005-0000-0000-0000248B0000}"/>
    <cellStyle name="Vírgula 4 2 2 2 9 2" xfId="9879" xr:uid="{00000000-0005-0000-0000-0000258B0000}"/>
    <cellStyle name="Vírgula 4 2 2 2 9 2 2" xfId="50294" xr:uid="{00000000-0005-0000-0000-0000268B0000}"/>
    <cellStyle name="Vírgula 4 2 2 2 9 3" xfId="30393" xr:uid="{00000000-0005-0000-0000-0000278B0000}"/>
    <cellStyle name="Vírgula 4 2 2 2 9 4" xfId="39851" xr:uid="{00000000-0005-0000-0000-0000288B0000}"/>
    <cellStyle name="Vírgula 4 2 2 2 9 5" xfId="51308" xr:uid="{00000000-0005-0000-0000-0000298B0000}"/>
    <cellStyle name="Vírgula 4 2 2 20" xfId="45664" xr:uid="{00000000-0005-0000-0000-00002A8B0000}"/>
    <cellStyle name="Vírgula 4 2 2 21" xfId="53597" xr:uid="{00000000-0005-0000-0000-00002B8B0000}"/>
    <cellStyle name="Vírgula 4 2 2 22" xfId="3919" xr:uid="{00000000-0005-0000-0000-00002C8B0000}"/>
    <cellStyle name="Vírgula 4 2 2 3" xfId="177" xr:uid="{00000000-0005-0000-0000-00002D8B0000}"/>
    <cellStyle name="Vírgula 4 2 2 3 10" xfId="15523" xr:uid="{00000000-0005-0000-0000-00002E8B0000}"/>
    <cellStyle name="Vírgula 4 2 2 3 11" xfId="21444" xr:uid="{00000000-0005-0000-0000-00002F8B0000}"/>
    <cellStyle name="Vírgula 4 2 2 3 12" xfId="23458" xr:uid="{00000000-0005-0000-0000-0000308B0000}"/>
    <cellStyle name="Vírgula 4 2 2 3 13" xfId="24459" xr:uid="{00000000-0005-0000-0000-0000318B0000}"/>
    <cellStyle name="Vírgula 4 2 2 3 14" xfId="36036" xr:uid="{00000000-0005-0000-0000-0000328B0000}"/>
    <cellStyle name="Vírgula 4 2 2 3 15" xfId="45734" xr:uid="{00000000-0005-0000-0000-0000338B0000}"/>
    <cellStyle name="Vírgula 4 2 2 3 16" xfId="53667" xr:uid="{00000000-0005-0000-0000-0000348B0000}"/>
    <cellStyle name="Vírgula 4 2 2 3 17" xfId="3931" xr:uid="{00000000-0005-0000-0000-0000358B0000}"/>
    <cellStyle name="Vírgula 4 2 2 3 2" xfId="458" xr:uid="{00000000-0005-0000-0000-0000368B0000}"/>
    <cellStyle name="Vírgula 4 2 2 3 2 10" xfId="24735" xr:uid="{00000000-0005-0000-0000-0000378B0000}"/>
    <cellStyle name="Vírgula 4 2 2 3 2 11" xfId="36300" xr:uid="{00000000-0005-0000-0000-0000388B0000}"/>
    <cellStyle name="Vírgula 4 2 2 3 2 12" xfId="46014" xr:uid="{00000000-0005-0000-0000-0000398B0000}"/>
    <cellStyle name="Vírgula 4 2 2 3 2 13" xfId="53946" xr:uid="{00000000-0005-0000-0000-00003A8B0000}"/>
    <cellStyle name="Vírgula 4 2 2 3 2 14" xfId="3932" xr:uid="{00000000-0005-0000-0000-00003B8B0000}"/>
    <cellStyle name="Vírgula 4 2 2 3 2 2" xfId="1122" xr:uid="{00000000-0005-0000-0000-00003C8B0000}"/>
    <cellStyle name="Vírgula 4 2 2 3 2 2 10" xfId="46678" xr:uid="{00000000-0005-0000-0000-00003D8B0000}"/>
    <cellStyle name="Vírgula 4 2 2 3 2 2 11" xfId="54610" xr:uid="{00000000-0005-0000-0000-00003E8B0000}"/>
    <cellStyle name="Vírgula 4 2 2 3 2 2 12" xfId="3933" xr:uid="{00000000-0005-0000-0000-00003F8B0000}"/>
    <cellStyle name="Vírgula 4 2 2 3 2 2 2" xfId="8037" xr:uid="{00000000-0005-0000-0000-0000408B0000}"/>
    <cellStyle name="Vírgula 4 2 2 3 2 2 2 2" xfId="17421" xr:uid="{00000000-0005-0000-0000-0000418B0000}"/>
    <cellStyle name="Vírgula 4 2 2 3 2 2 2 2 2" xfId="34910" xr:uid="{00000000-0005-0000-0000-0000428B0000}"/>
    <cellStyle name="Vírgula 4 2 2 3 2 2 2 3" xfId="19830" xr:uid="{00000000-0005-0000-0000-0000438B0000}"/>
    <cellStyle name="Vírgula 4 2 2 3 2 2 2 4" xfId="29408" xr:uid="{00000000-0005-0000-0000-0000448B0000}"/>
    <cellStyle name="Vírgula 4 2 2 3 2 2 2 5" xfId="42602" xr:uid="{00000000-0005-0000-0000-0000458B0000}"/>
    <cellStyle name="Vírgula 4 2 2 3 2 2 2 6" xfId="48937" xr:uid="{00000000-0005-0000-0000-0000468B0000}"/>
    <cellStyle name="Vírgula 4 2 2 3 2 2 3" xfId="5782" xr:uid="{00000000-0005-0000-0000-0000478B0000}"/>
    <cellStyle name="Vírgula 4 2 2 3 2 2 3 2" xfId="10175" xr:uid="{00000000-0005-0000-0000-0000488B0000}"/>
    <cellStyle name="Vírgula 4 2 2 3 2 2 3 3" xfId="32159" xr:uid="{00000000-0005-0000-0000-0000498B0000}"/>
    <cellStyle name="Vírgula 4 2 2 3 2 2 3 4" xfId="44331" xr:uid="{00000000-0005-0000-0000-00004A8B0000}"/>
    <cellStyle name="Vírgula 4 2 2 3 2 2 4" xfId="15525" xr:uid="{00000000-0005-0000-0000-00004B8B0000}"/>
    <cellStyle name="Vírgula 4 2 2 3 2 2 5" xfId="18145" xr:uid="{00000000-0005-0000-0000-00004C8B0000}"/>
    <cellStyle name="Vírgula 4 2 2 3 2 2 6" xfId="21446" xr:uid="{00000000-0005-0000-0000-00004D8B0000}"/>
    <cellStyle name="Vírgula 4 2 2 3 2 2 7" xfId="23460" xr:uid="{00000000-0005-0000-0000-00004E8B0000}"/>
    <cellStyle name="Vírgula 4 2 2 3 2 2 8" xfId="26657" xr:uid="{00000000-0005-0000-0000-00004F8B0000}"/>
    <cellStyle name="Vírgula 4 2 2 3 2 2 9" xfId="38980" xr:uid="{00000000-0005-0000-0000-0000508B0000}"/>
    <cellStyle name="Vírgula 4 2 2 3 2 3" xfId="2058" xr:uid="{00000000-0005-0000-0000-0000518B0000}"/>
    <cellStyle name="Vírgula 4 2 2 3 2 3 2" xfId="8908" xr:uid="{00000000-0005-0000-0000-0000528B0000}"/>
    <cellStyle name="Vírgula 4 2 2 3 2 3 2 2" xfId="34909" xr:uid="{00000000-0005-0000-0000-0000538B0000}"/>
    <cellStyle name="Vírgula 4 2 2 3 2 3 2 3" xfId="29407" xr:uid="{00000000-0005-0000-0000-0000548B0000}"/>
    <cellStyle name="Vírgula 4 2 2 3 2 3 2 4" xfId="42601" xr:uid="{00000000-0005-0000-0000-0000558B0000}"/>
    <cellStyle name="Vírgula 4 2 2 3 2 3 2 5" xfId="49808" xr:uid="{00000000-0005-0000-0000-0000568B0000}"/>
    <cellStyle name="Vírgula 4 2 2 3 2 3 3" xfId="12851" xr:uid="{00000000-0005-0000-0000-0000578B0000}"/>
    <cellStyle name="Vírgula 4 2 2 3 2 3 3 2" xfId="32158" xr:uid="{00000000-0005-0000-0000-0000588B0000}"/>
    <cellStyle name="Vírgula 4 2 2 3 2 3 3 3" xfId="45202" xr:uid="{00000000-0005-0000-0000-0000598B0000}"/>
    <cellStyle name="Vírgula 4 2 2 3 2 3 4" xfId="18960" xr:uid="{00000000-0005-0000-0000-00005A8B0000}"/>
    <cellStyle name="Vírgula 4 2 2 3 2 3 5" xfId="26656" xr:uid="{00000000-0005-0000-0000-00005B8B0000}"/>
    <cellStyle name="Vírgula 4 2 2 3 2 3 6" xfId="38979" xr:uid="{00000000-0005-0000-0000-00005C8B0000}"/>
    <cellStyle name="Vírgula 4 2 2 3 2 3 7" xfId="47609" xr:uid="{00000000-0005-0000-0000-00005D8B0000}"/>
    <cellStyle name="Vírgula 4 2 2 3 2 3 8" xfId="55535" xr:uid="{00000000-0005-0000-0000-00005E8B0000}"/>
    <cellStyle name="Vírgula 4 2 2 3 2 3 9" xfId="6709" xr:uid="{00000000-0005-0000-0000-00005F8B0000}"/>
    <cellStyle name="Vírgula 4 2 2 3 2 4" xfId="7410" xr:uid="{00000000-0005-0000-0000-0000608B0000}"/>
    <cellStyle name="Vírgula 4 2 2 3 2 4 2" xfId="11486" xr:uid="{00000000-0005-0000-0000-0000618B0000}"/>
    <cellStyle name="Vírgula 4 2 2 3 2 4 2 2" xfId="33315" xr:uid="{00000000-0005-0000-0000-0000628B0000}"/>
    <cellStyle name="Vírgula 4 2 2 3 2 4 2 3" xfId="41007" xr:uid="{00000000-0005-0000-0000-0000638B0000}"/>
    <cellStyle name="Vírgula 4 2 2 3 2 4 2 4" xfId="52468" xr:uid="{00000000-0005-0000-0000-0000648B0000}"/>
    <cellStyle name="Vírgula 4 2 2 3 2 4 3" xfId="27813" xr:uid="{00000000-0005-0000-0000-0000658B0000}"/>
    <cellStyle name="Vírgula 4 2 2 3 2 4 4" xfId="37136" xr:uid="{00000000-0005-0000-0000-0000668B0000}"/>
    <cellStyle name="Vírgula 4 2 2 3 2 4 5" xfId="48310" xr:uid="{00000000-0005-0000-0000-0000678B0000}"/>
    <cellStyle name="Vírgula 4 2 2 3 2 5" xfId="5118" xr:uid="{00000000-0005-0000-0000-0000688B0000}"/>
    <cellStyle name="Vírgula 4 2 2 3 2 5 2" xfId="30564" xr:uid="{00000000-0005-0000-0000-0000698B0000}"/>
    <cellStyle name="Vírgula 4 2 2 3 2 5 3" xfId="40250" xr:uid="{00000000-0005-0000-0000-00006A8B0000}"/>
    <cellStyle name="Vírgula 4 2 2 3 2 5 4" xfId="51721" xr:uid="{00000000-0005-0000-0000-00006B8B0000}"/>
    <cellStyle name="Vírgula 4 2 2 3 2 6" xfId="13957" xr:uid="{00000000-0005-0000-0000-00006C8B0000}"/>
    <cellStyle name="Vírgula 4 2 2 3 2 6 2" xfId="43704" xr:uid="{00000000-0005-0000-0000-00006D8B0000}"/>
    <cellStyle name="Vírgula 4 2 2 3 2 7" xfId="15524" xr:uid="{00000000-0005-0000-0000-00006E8B0000}"/>
    <cellStyle name="Vírgula 4 2 2 3 2 8" xfId="21445" xr:uid="{00000000-0005-0000-0000-00006F8B0000}"/>
    <cellStyle name="Vírgula 4 2 2 3 2 9" xfId="23459" xr:uid="{00000000-0005-0000-0000-0000708B0000}"/>
    <cellStyle name="Vírgula 4 2 2 3 3" xfId="1373" xr:uid="{00000000-0005-0000-0000-0000718B0000}"/>
    <cellStyle name="Vírgula 4 2 2 3 3 10" xfId="25011" xr:uid="{00000000-0005-0000-0000-0000728B0000}"/>
    <cellStyle name="Vírgula 4 2 2 3 3 11" xfId="36576" xr:uid="{00000000-0005-0000-0000-0000738B0000}"/>
    <cellStyle name="Vírgula 4 2 2 3 3 12" xfId="46929" xr:uid="{00000000-0005-0000-0000-0000748B0000}"/>
    <cellStyle name="Vírgula 4 2 2 3 3 13" xfId="54861" xr:uid="{00000000-0005-0000-0000-0000758B0000}"/>
    <cellStyle name="Vírgula 4 2 2 3 3 14" xfId="3934" xr:uid="{00000000-0005-0000-0000-0000768B0000}"/>
    <cellStyle name="Vírgula 4 2 2 3 3 2" xfId="2286" xr:uid="{00000000-0005-0000-0000-0000778B0000}"/>
    <cellStyle name="Vírgula 4 2 2 3 3 2 10" xfId="47837" xr:uid="{00000000-0005-0000-0000-0000788B0000}"/>
    <cellStyle name="Vírgula 4 2 2 3 3 2 11" xfId="55763" xr:uid="{00000000-0005-0000-0000-0000798B0000}"/>
    <cellStyle name="Vírgula 4 2 2 3 3 2 12" xfId="3935" xr:uid="{00000000-0005-0000-0000-00007A8B0000}"/>
    <cellStyle name="Vírgula 4 2 2 3 3 2 2" xfId="9136" xr:uid="{00000000-0005-0000-0000-00007B8B0000}"/>
    <cellStyle name="Vírgula 4 2 2 3 3 2 2 2" xfId="17422" xr:uid="{00000000-0005-0000-0000-00007C8B0000}"/>
    <cellStyle name="Vírgula 4 2 2 3 3 2 2 2 2" xfId="34912" xr:uid="{00000000-0005-0000-0000-00007D8B0000}"/>
    <cellStyle name="Vírgula 4 2 2 3 3 2 2 3" xfId="20058" xr:uid="{00000000-0005-0000-0000-00007E8B0000}"/>
    <cellStyle name="Vírgula 4 2 2 3 3 2 2 4" xfId="29410" xr:uid="{00000000-0005-0000-0000-00007F8B0000}"/>
    <cellStyle name="Vírgula 4 2 2 3 3 2 2 5" xfId="42604" xr:uid="{00000000-0005-0000-0000-0000808B0000}"/>
    <cellStyle name="Vírgula 4 2 2 3 3 2 2 6" xfId="50036" xr:uid="{00000000-0005-0000-0000-0000818B0000}"/>
    <cellStyle name="Vírgula 4 2 2 3 3 2 3" xfId="6937" xr:uid="{00000000-0005-0000-0000-0000828B0000}"/>
    <cellStyle name="Vírgula 4 2 2 3 3 2 3 2" xfId="13147" xr:uid="{00000000-0005-0000-0000-0000838B0000}"/>
    <cellStyle name="Vírgula 4 2 2 3 3 2 3 3" xfId="32161" xr:uid="{00000000-0005-0000-0000-0000848B0000}"/>
    <cellStyle name="Vírgula 4 2 2 3 3 2 3 4" xfId="45430" xr:uid="{00000000-0005-0000-0000-0000858B0000}"/>
    <cellStyle name="Vírgula 4 2 2 3 3 2 4" xfId="15527" xr:uid="{00000000-0005-0000-0000-0000868B0000}"/>
    <cellStyle name="Vírgula 4 2 2 3 3 2 5" xfId="18316" xr:uid="{00000000-0005-0000-0000-0000878B0000}"/>
    <cellStyle name="Vírgula 4 2 2 3 3 2 6" xfId="21448" xr:uid="{00000000-0005-0000-0000-0000888B0000}"/>
    <cellStyle name="Vírgula 4 2 2 3 3 2 7" xfId="23462" xr:uid="{00000000-0005-0000-0000-0000898B0000}"/>
    <cellStyle name="Vírgula 4 2 2 3 3 2 8" xfId="26659" xr:uid="{00000000-0005-0000-0000-00008A8B0000}"/>
    <cellStyle name="Vírgula 4 2 2 3 3 2 9" xfId="38982" xr:uid="{00000000-0005-0000-0000-00008B8B0000}"/>
    <cellStyle name="Vírgula 4 2 2 3 3 3" xfId="8265" xr:uid="{00000000-0005-0000-0000-00008C8B0000}"/>
    <cellStyle name="Vírgula 4 2 2 3 3 3 2" xfId="12398" xr:uid="{00000000-0005-0000-0000-00008D8B0000}"/>
    <cellStyle name="Vírgula 4 2 2 3 3 3 2 2" xfId="34911" xr:uid="{00000000-0005-0000-0000-00008E8B0000}"/>
    <cellStyle name="Vírgula 4 2 2 3 3 3 2 3" xfId="29409" xr:uid="{00000000-0005-0000-0000-00008F8B0000}"/>
    <cellStyle name="Vírgula 4 2 2 3 3 3 2 4" xfId="42603" xr:uid="{00000000-0005-0000-0000-0000908B0000}"/>
    <cellStyle name="Vírgula 4 2 2 3 3 3 2 5" xfId="53237" xr:uid="{00000000-0005-0000-0000-0000918B0000}"/>
    <cellStyle name="Vírgula 4 2 2 3 3 3 3" xfId="10662" xr:uid="{00000000-0005-0000-0000-0000928B0000}"/>
    <cellStyle name="Vírgula 4 2 2 3 3 3 3 2" xfId="32160" xr:uid="{00000000-0005-0000-0000-0000938B0000}"/>
    <cellStyle name="Vírgula 4 2 2 3 3 3 4" xfId="19188" xr:uid="{00000000-0005-0000-0000-0000948B0000}"/>
    <cellStyle name="Vírgula 4 2 2 3 3 3 5" xfId="26658" xr:uid="{00000000-0005-0000-0000-0000958B0000}"/>
    <cellStyle name="Vírgula 4 2 2 3 3 3 6" xfId="38981" xr:uid="{00000000-0005-0000-0000-0000968B0000}"/>
    <cellStyle name="Vírgula 4 2 2 3 3 3 7" xfId="49165" xr:uid="{00000000-0005-0000-0000-0000978B0000}"/>
    <cellStyle name="Vírgula 4 2 2 3 3 4" xfId="6033" xr:uid="{00000000-0005-0000-0000-0000988B0000}"/>
    <cellStyle name="Vírgula 4 2 2 3 3 4 2" xfId="11714" xr:uid="{00000000-0005-0000-0000-0000998B0000}"/>
    <cellStyle name="Vírgula 4 2 2 3 3 4 2 2" xfId="33543" xr:uid="{00000000-0005-0000-0000-00009A8B0000}"/>
    <cellStyle name="Vírgula 4 2 2 3 3 4 2 3" xfId="41235" xr:uid="{00000000-0005-0000-0000-00009B8B0000}"/>
    <cellStyle name="Vírgula 4 2 2 3 3 4 2 4" xfId="52696" xr:uid="{00000000-0005-0000-0000-00009C8B0000}"/>
    <cellStyle name="Vírgula 4 2 2 3 3 4 3" xfId="28041" xr:uid="{00000000-0005-0000-0000-00009D8B0000}"/>
    <cellStyle name="Vírgula 4 2 2 3 3 4 4" xfId="37364" xr:uid="{00000000-0005-0000-0000-00009E8B0000}"/>
    <cellStyle name="Vírgula 4 2 2 3 3 4 5" xfId="50710" xr:uid="{00000000-0005-0000-0000-00009F8B0000}"/>
    <cellStyle name="Vírgula 4 2 2 3 3 5" xfId="10970" xr:uid="{00000000-0005-0000-0000-0000A08B0000}"/>
    <cellStyle name="Vírgula 4 2 2 3 3 5 2" xfId="30792" xr:uid="{00000000-0005-0000-0000-0000A18B0000}"/>
    <cellStyle name="Vírgula 4 2 2 3 3 5 3" xfId="40478" xr:uid="{00000000-0005-0000-0000-0000A28B0000}"/>
    <cellStyle name="Vírgula 4 2 2 3 3 5 4" xfId="51949" xr:uid="{00000000-0005-0000-0000-0000A38B0000}"/>
    <cellStyle name="Vírgula 4 2 2 3 3 6" xfId="14185" xr:uid="{00000000-0005-0000-0000-0000A48B0000}"/>
    <cellStyle name="Vírgula 4 2 2 3 3 6 2" xfId="44559" xr:uid="{00000000-0005-0000-0000-0000A58B0000}"/>
    <cellStyle name="Vírgula 4 2 2 3 3 7" xfId="15526" xr:uid="{00000000-0005-0000-0000-0000A68B0000}"/>
    <cellStyle name="Vírgula 4 2 2 3 3 8" xfId="21447" xr:uid="{00000000-0005-0000-0000-0000A78B0000}"/>
    <cellStyle name="Vírgula 4 2 2 3 3 9" xfId="23461" xr:uid="{00000000-0005-0000-0000-0000A88B0000}"/>
    <cellStyle name="Vírgula 4 2 2 3 4" xfId="882" xr:uid="{00000000-0005-0000-0000-0000A98B0000}"/>
    <cellStyle name="Vírgula 4 2 2 3 4 10" xfId="46438" xr:uid="{00000000-0005-0000-0000-0000AA8B0000}"/>
    <cellStyle name="Vírgula 4 2 2 3 4 11" xfId="54370" xr:uid="{00000000-0005-0000-0000-0000AB8B0000}"/>
    <cellStyle name="Vírgula 4 2 2 3 4 12" xfId="3936" xr:uid="{00000000-0005-0000-0000-0000AC8B0000}"/>
    <cellStyle name="Vírgula 4 2 2 3 4 2" xfId="7809" xr:uid="{00000000-0005-0000-0000-0000AD8B0000}"/>
    <cellStyle name="Vírgula 4 2 2 3 4 2 2" xfId="12963" xr:uid="{00000000-0005-0000-0000-0000AE8B0000}"/>
    <cellStyle name="Vírgula 4 2 2 3 4 2 2 2" xfId="34913" xr:uid="{00000000-0005-0000-0000-0000AF8B0000}"/>
    <cellStyle name="Vírgula 4 2 2 3 4 2 3" xfId="16349" xr:uid="{00000000-0005-0000-0000-0000B08B0000}"/>
    <cellStyle name="Vírgula 4 2 2 3 4 2 4" xfId="19602" xr:uid="{00000000-0005-0000-0000-0000B18B0000}"/>
    <cellStyle name="Vírgula 4 2 2 3 4 2 5" xfId="29411" xr:uid="{00000000-0005-0000-0000-0000B28B0000}"/>
    <cellStyle name="Vírgula 4 2 2 3 4 2 6" xfId="42605" xr:uid="{00000000-0005-0000-0000-0000B38B0000}"/>
    <cellStyle name="Vírgula 4 2 2 3 4 2 7" xfId="48709" xr:uid="{00000000-0005-0000-0000-0000B48B0000}"/>
    <cellStyle name="Vírgula 4 2 2 3 4 3" xfId="5542" xr:uid="{00000000-0005-0000-0000-0000B58B0000}"/>
    <cellStyle name="Vírgula 4 2 2 3 4 3 2" xfId="10317" xr:uid="{00000000-0005-0000-0000-0000B68B0000}"/>
    <cellStyle name="Vírgula 4 2 2 3 4 3 3" xfId="32162" xr:uid="{00000000-0005-0000-0000-0000B78B0000}"/>
    <cellStyle name="Vírgula 4 2 2 3 4 3 4" xfId="44103" xr:uid="{00000000-0005-0000-0000-0000B88B0000}"/>
    <cellStyle name="Vírgula 4 2 2 3 4 4" xfId="13729" xr:uid="{00000000-0005-0000-0000-0000B98B0000}"/>
    <cellStyle name="Vírgula 4 2 2 3 4 5" xfId="15528" xr:uid="{00000000-0005-0000-0000-0000BA8B0000}"/>
    <cellStyle name="Vírgula 4 2 2 3 4 6" xfId="21449" xr:uid="{00000000-0005-0000-0000-0000BB8B0000}"/>
    <cellStyle name="Vírgula 4 2 2 3 4 7" xfId="23463" xr:uid="{00000000-0005-0000-0000-0000BC8B0000}"/>
    <cellStyle name="Vírgula 4 2 2 3 4 8" xfId="26660" xr:uid="{00000000-0005-0000-0000-0000BD8B0000}"/>
    <cellStyle name="Vírgula 4 2 2 3 4 9" xfId="38983" xr:uid="{00000000-0005-0000-0000-0000BE8B0000}"/>
    <cellStyle name="Vírgula 4 2 2 3 5" xfId="1830" xr:uid="{00000000-0005-0000-0000-0000BF8B0000}"/>
    <cellStyle name="Vírgula 4 2 2 3 5 10" xfId="47381" xr:uid="{00000000-0005-0000-0000-0000C08B0000}"/>
    <cellStyle name="Vírgula 4 2 2 3 5 11" xfId="55307" xr:uid="{00000000-0005-0000-0000-0000C18B0000}"/>
    <cellStyle name="Vírgula 4 2 2 3 5 12" xfId="3937" xr:uid="{00000000-0005-0000-0000-0000C28B0000}"/>
    <cellStyle name="Vírgula 4 2 2 3 5 2" xfId="8680" xr:uid="{00000000-0005-0000-0000-0000C38B0000}"/>
    <cellStyle name="Vírgula 4 2 2 3 5 2 2" xfId="17423" xr:uid="{00000000-0005-0000-0000-0000C48B0000}"/>
    <cellStyle name="Vírgula 4 2 2 3 5 2 2 2" xfId="34914" xr:uid="{00000000-0005-0000-0000-0000C58B0000}"/>
    <cellStyle name="Vírgula 4 2 2 3 5 2 3" xfId="29412" xr:uid="{00000000-0005-0000-0000-0000C68B0000}"/>
    <cellStyle name="Vírgula 4 2 2 3 5 2 4" xfId="42606" xr:uid="{00000000-0005-0000-0000-0000C78B0000}"/>
    <cellStyle name="Vírgula 4 2 2 3 5 2 5" xfId="49580" xr:uid="{00000000-0005-0000-0000-0000C88B0000}"/>
    <cellStyle name="Vírgula 4 2 2 3 5 3" xfId="6481" xr:uid="{00000000-0005-0000-0000-0000C98B0000}"/>
    <cellStyle name="Vírgula 4 2 2 3 5 3 2" xfId="32163" xr:uid="{00000000-0005-0000-0000-0000CA8B0000}"/>
    <cellStyle name="Vírgula 4 2 2 3 5 3 3" xfId="44974" xr:uid="{00000000-0005-0000-0000-0000CB8B0000}"/>
    <cellStyle name="Vírgula 4 2 2 3 5 4" xfId="15529" xr:uid="{00000000-0005-0000-0000-0000CC8B0000}"/>
    <cellStyle name="Vírgula 4 2 2 3 5 5" xfId="18732" xr:uid="{00000000-0005-0000-0000-0000CD8B0000}"/>
    <cellStyle name="Vírgula 4 2 2 3 5 6" xfId="21450" xr:uid="{00000000-0005-0000-0000-0000CE8B0000}"/>
    <cellStyle name="Vírgula 4 2 2 3 5 7" xfId="23464" xr:uid="{00000000-0005-0000-0000-0000CF8B0000}"/>
    <cellStyle name="Vírgula 4 2 2 3 5 8" xfId="26661" xr:uid="{00000000-0005-0000-0000-0000D08B0000}"/>
    <cellStyle name="Vírgula 4 2 2 3 5 9" xfId="38984" xr:uid="{00000000-0005-0000-0000-0000D18B0000}"/>
    <cellStyle name="Vírgula 4 2 2 3 6" xfId="7181" xr:uid="{00000000-0005-0000-0000-0000D28B0000}"/>
    <cellStyle name="Vírgula 4 2 2 3 6 2" xfId="12397" xr:uid="{00000000-0005-0000-0000-0000D38B0000}"/>
    <cellStyle name="Vírgula 4 2 2 3 6 2 2" xfId="34908" xr:uid="{00000000-0005-0000-0000-0000D48B0000}"/>
    <cellStyle name="Vírgula 4 2 2 3 6 2 3" xfId="29406" xr:uid="{00000000-0005-0000-0000-0000D58B0000}"/>
    <cellStyle name="Vírgula 4 2 2 3 6 2 4" xfId="42600" xr:uid="{00000000-0005-0000-0000-0000D68B0000}"/>
    <cellStyle name="Vírgula 4 2 2 3 6 2 5" xfId="53236" xr:uid="{00000000-0005-0000-0000-0000D78B0000}"/>
    <cellStyle name="Vírgula 4 2 2 3 6 3" xfId="9507" xr:uid="{00000000-0005-0000-0000-0000D88B0000}"/>
    <cellStyle name="Vírgula 4 2 2 3 6 3 2" xfId="32157" xr:uid="{00000000-0005-0000-0000-0000D98B0000}"/>
    <cellStyle name="Vírgula 4 2 2 3 6 4" xfId="26655" xr:uid="{00000000-0005-0000-0000-0000DA8B0000}"/>
    <cellStyle name="Vírgula 4 2 2 3 6 5" xfId="38978" xr:uid="{00000000-0005-0000-0000-0000DB8B0000}"/>
    <cellStyle name="Vírgula 4 2 2 3 6 6" xfId="48081" xr:uid="{00000000-0005-0000-0000-0000DC8B0000}"/>
    <cellStyle name="Vírgula 4 2 2 3 7" xfId="4840" xr:uid="{00000000-0005-0000-0000-0000DD8B0000}"/>
    <cellStyle name="Vírgula 4 2 2 3 7 2" xfId="11258" xr:uid="{00000000-0005-0000-0000-0000DE8B0000}"/>
    <cellStyle name="Vírgula 4 2 2 3 7 2 2" xfId="33087" xr:uid="{00000000-0005-0000-0000-0000DF8B0000}"/>
    <cellStyle name="Vírgula 4 2 2 3 7 2 3" xfId="40779" xr:uid="{00000000-0005-0000-0000-0000E08B0000}"/>
    <cellStyle name="Vírgula 4 2 2 3 7 2 4" xfId="52240" xr:uid="{00000000-0005-0000-0000-0000E18B0000}"/>
    <cellStyle name="Vírgula 4 2 2 3 7 3" xfId="27585" xr:uid="{00000000-0005-0000-0000-0000E28B0000}"/>
    <cellStyle name="Vírgula 4 2 2 3 7 4" xfId="36908" xr:uid="{00000000-0005-0000-0000-0000E38B0000}"/>
    <cellStyle name="Vírgula 4 2 2 3 7 5" xfId="50388" xr:uid="{00000000-0005-0000-0000-0000E48B0000}"/>
    <cellStyle name="Vírgula 4 2 2 3 8" xfId="9978" xr:uid="{00000000-0005-0000-0000-0000E58B0000}"/>
    <cellStyle name="Vírgula 4 2 2 3 8 2" xfId="30336" xr:uid="{00000000-0005-0000-0000-0000E68B0000}"/>
    <cellStyle name="Vírgula 4 2 2 3 8 3" xfId="40022" xr:uid="{00000000-0005-0000-0000-0000E78B0000}"/>
    <cellStyle name="Vírgula 4 2 2 3 8 4" xfId="50534" xr:uid="{00000000-0005-0000-0000-0000E88B0000}"/>
    <cellStyle name="Vírgula 4 2 2 3 9" xfId="13444" xr:uid="{00000000-0005-0000-0000-0000E98B0000}"/>
    <cellStyle name="Vírgula 4 2 2 3 9 2" xfId="43473" xr:uid="{00000000-0005-0000-0000-0000EA8B0000}"/>
    <cellStyle name="Vírgula 4 2 2 4" xfId="315" xr:uid="{00000000-0005-0000-0000-0000EB8B0000}"/>
    <cellStyle name="Vírgula 4 2 2 4 10" xfId="15530" xr:uid="{00000000-0005-0000-0000-0000EC8B0000}"/>
    <cellStyle name="Vírgula 4 2 2 4 11" xfId="21451" xr:uid="{00000000-0005-0000-0000-0000ED8B0000}"/>
    <cellStyle name="Vírgula 4 2 2 4 12" xfId="23465" xr:uid="{00000000-0005-0000-0000-0000EE8B0000}"/>
    <cellStyle name="Vírgula 4 2 2 4 13" xfId="24597" xr:uid="{00000000-0005-0000-0000-0000EF8B0000}"/>
    <cellStyle name="Vírgula 4 2 2 4 14" xfId="36162" xr:uid="{00000000-0005-0000-0000-0000F08B0000}"/>
    <cellStyle name="Vírgula 4 2 2 4 15" xfId="45872" xr:uid="{00000000-0005-0000-0000-0000F18B0000}"/>
    <cellStyle name="Vírgula 4 2 2 4 16" xfId="53805" xr:uid="{00000000-0005-0000-0000-0000F28B0000}"/>
    <cellStyle name="Vírgula 4 2 2 4 17" xfId="3938" xr:uid="{00000000-0005-0000-0000-0000F38B0000}"/>
    <cellStyle name="Vírgula 4 2 2 4 2" xfId="596" xr:uid="{00000000-0005-0000-0000-0000F48B0000}"/>
    <cellStyle name="Vírgula 4 2 2 4 2 10" xfId="24873" xr:uid="{00000000-0005-0000-0000-0000F58B0000}"/>
    <cellStyle name="Vírgula 4 2 2 4 2 11" xfId="36438" xr:uid="{00000000-0005-0000-0000-0000F68B0000}"/>
    <cellStyle name="Vírgula 4 2 2 4 2 12" xfId="46152" xr:uid="{00000000-0005-0000-0000-0000F78B0000}"/>
    <cellStyle name="Vírgula 4 2 2 4 2 13" xfId="54084" xr:uid="{00000000-0005-0000-0000-0000F88B0000}"/>
    <cellStyle name="Vírgula 4 2 2 4 2 14" xfId="3939" xr:uid="{00000000-0005-0000-0000-0000F98B0000}"/>
    <cellStyle name="Vírgula 4 2 2 4 2 2" xfId="1236" xr:uid="{00000000-0005-0000-0000-0000FA8B0000}"/>
    <cellStyle name="Vírgula 4 2 2 4 2 2 10" xfId="46792" xr:uid="{00000000-0005-0000-0000-0000FB8B0000}"/>
    <cellStyle name="Vírgula 4 2 2 4 2 2 11" xfId="54724" xr:uid="{00000000-0005-0000-0000-0000FC8B0000}"/>
    <cellStyle name="Vírgula 4 2 2 4 2 2 12" xfId="3940" xr:uid="{00000000-0005-0000-0000-0000FD8B0000}"/>
    <cellStyle name="Vírgula 4 2 2 4 2 2 2" xfId="8151" xr:uid="{00000000-0005-0000-0000-0000FE8B0000}"/>
    <cellStyle name="Vírgula 4 2 2 4 2 2 2 2" xfId="17424" xr:uid="{00000000-0005-0000-0000-0000FF8B0000}"/>
    <cellStyle name="Vírgula 4 2 2 4 2 2 2 2 2" xfId="34917" xr:uid="{00000000-0005-0000-0000-0000008C0000}"/>
    <cellStyle name="Vírgula 4 2 2 4 2 2 2 3" xfId="19944" xr:uid="{00000000-0005-0000-0000-0000018C0000}"/>
    <cellStyle name="Vírgula 4 2 2 4 2 2 2 4" xfId="29415" xr:uid="{00000000-0005-0000-0000-0000028C0000}"/>
    <cellStyle name="Vírgula 4 2 2 4 2 2 2 5" xfId="42609" xr:uid="{00000000-0005-0000-0000-0000038C0000}"/>
    <cellStyle name="Vírgula 4 2 2 4 2 2 2 6" xfId="49051" xr:uid="{00000000-0005-0000-0000-0000048C0000}"/>
    <cellStyle name="Vírgula 4 2 2 4 2 2 3" xfId="5896" xr:uid="{00000000-0005-0000-0000-0000058C0000}"/>
    <cellStyle name="Vírgula 4 2 2 4 2 2 3 2" xfId="12167" xr:uid="{00000000-0005-0000-0000-0000068C0000}"/>
    <cellStyle name="Vírgula 4 2 2 4 2 2 3 3" xfId="32166" xr:uid="{00000000-0005-0000-0000-0000078C0000}"/>
    <cellStyle name="Vírgula 4 2 2 4 2 2 3 4" xfId="44445" xr:uid="{00000000-0005-0000-0000-0000088C0000}"/>
    <cellStyle name="Vírgula 4 2 2 4 2 2 4" xfId="15532" xr:uid="{00000000-0005-0000-0000-0000098C0000}"/>
    <cellStyle name="Vírgula 4 2 2 4 2 2 5" xfId="18202" xr:uid="{00000000-0005-0000-0000-00000A8C0000}"/>
    <cellStyle name="Vírgula 4 2 2 4 2 2 6" xfId="21453" xr:uid="{00000000-0005-0000-0000-00000B8C0000}"/>
    <cellStyle name="Vírgula 4 2 2 4 2 2 7" xfId="23467" xr:uid="{00000000-0005-0000-0000-00000C8C0000}"/>
    <cellStyle name="Vírgula 4 2 2 4 2 2 8" xfId="26664" xr:uid="{00000000-0005-0000-0000-00000D8C0000}"/>
    <cellStyle name="Vírgula 4 2 2 4 2 2 9" xfId="38987" xr:uid="{00000000-0005-0000-0000-00000E8C0000}"/>
    <cellStyle name="Vírgula 4 2 2 4 2 3" xfId="2172" xr:uid="{00000000-0005-0000-0000-00000F8C0000}"/>
    <cellStyle name="Vírgula 4 2 2 4 2 3 2" xfId="9022" xr:uid="{00000000-0005-0000-0000-0000108C0000}"/>
    <cellStyle name="Vírgula 4 2 2 4 2 3 2 2" xfId="34916" xr:uid="{00000000-0005-0000-0000-0000118C0000}"/>
    <cellStyle name="Vírgula 4 2 2 4 2 3 2 3" xfId="29414" xr:uid="{00000000-0005-0000-0000-0000128C0000}"/>
    <cellStyle name="Vírgula 4 2 2 4 2 3 2 4" xfId="42608" xr:uid="{00000000-0005-0000-0000-0000138C0000}"/>
    <cellStyle name="Vírgula 4 2 2 4 2 3 2 5" xfId="49922" xr:uid="{00000000-0005-0000-0000-0000148C0000}"/>
    <cellStyle name="Vírgula 4 2 2 4 2 3 3" xfId="10316" xr:uid="{00000000-0005-0000-0000-0000158C0000}"/>
    <cellStyle name="Vírgula 4 2 2 4 2 3 3 2" xfId="32165" xr:uid="{00000000-0005-0000-0000-0000168C0000}"/>
    <cellStyle name="Vírgula 4 2 2 4 2 3 3 3" xfId="45316" xr:uid="{00000000-0005-0000-0000-0000178C0000}"/>
    <cellStyle name="Vírgula 4 2 2 4 2 3 4" xfId="19074" xr:uid="{00000000-0005-0000-0000-0000188C0000}"/>
    <cellStyle name="Vírgula 4 2 2 4 2 3 5" xfId="26663" xr:uid="{00000000-0005-0000-0000-0000198C0000}"/>
    <cellStyle name="Vírgula 4 2 2 4 2 3 6" xfId="38986" xr:uid="{00000000-0005-0000-0000-00001A8C0000}"/>
    <cellStyle name="Vírgula 4 2 2 4 2 3 7" xfId="47723" xr:uid="{00000000-0005-0000-0000-00001B8C0000}"/>
    <cellStyle name="Vírgula 4 2 2 4 2 3 8" xfId="55649" xr:uid="{00000000-0005-0000-0000-00001C8C0000}"/>
    <cellStyle name="Vírgula 4 2 2 4 2 3 9" xfId="6823" xr:uid="{00000000-0005-0000-0000-00001D8C0000}"/>
    <cellStyle name="Vírgula 4 2 2 4 2 4" xfId="7524" xr:uid="{00000000-0005-0000-0000-00001E8C0000}"/>
    <cellStyle name="Vírgula 4 2 2 4 2 4 2" xfId="11600" xr:uid="{00000000-0005-0000-0000-00001F8C0000}"/>
    <cellStyle name="Vírgula 4 2 2 4 2 4 2 2" xfId="33429" xr:uid="{00000000-0005-0000-0000-0000208C0000}"/>
    <cellStyle name="Vírgula 4 2 2 4 2 4 2 3" xfId="41121" xr:uid="{00000000-0005-0000-0000-0000218C0000}"/>
    <cellStyle name="Vírgula 4 2 2 4 2 4 2 4" xfId="52582" xr:uid="{00000000-0005-0000-0000-0000228C0000}"/>
    <cellStyle name="Vírgula 4 2 2 4 2 4 3" xfId="27927" xr:uid="{00000000-0005-0000-0000-0000238C0000}"/>
    <cellStyle name="Vírgula 4 2 2 4 2 4 4" xfId="37250" xr:uid="{00000000-0005-0000-0000-0000248C0000}"/>
    <cellStyle name="Vírgula 4 2 2 4 2 4 5" xfId="48424" xr:uid="{00000000-0005-0000-0000-0000258C0000}"/>
    <cellStyle name="Vírgula 4 2 2 4 2 5" xfId="5256" xr:uid="{00000000-0005-0000-0000-0000268C0000}"/>
    <cellStyle name="Vírgula 4 2 2 4 2 5 2" xfId="30678" xr:uid="{00000000-0005-0000-0000-0000278C0000}"/>
    <cellStyle name="Vírgula 4 2 2 4 2 5 3" xfId="40364" xr:uid="{00000000-0005-0000-0000-0000288C0000}"/>
    <cellStyle name="Vírgula 4 2 2 4 2 5 4" xfId="51835" xr:uid="{00000000-0005-0000-0000-0000298C0000}"/>
    <cellStyle name="Vírgula 4 2 2 4 2 6" xfId="14071" xr:uid="{00000000-0005-0000-0000-00002A8C0000}"/>
    <cellStyle name="Vírgula 4 2 2 4 2 6 2" xfId="43818" xr:uid="{00000000-0005-0000-0000-00002B8C0000}"/>
    <cellStyle name="Vírgula 4 2 2 4 2 7" xfId="15531" xr:uid="{00000000-0005-0000-0000-00002C8C0000}"/>
    <cellStyle name="Vírgula 4 2 2 4 2 8" xfId="21452" xr:uid="{00000000-0005-0000-0000-00002D8C0000}"/>
    <cellStyle name="Vírgula 4 2 2 4 2 9" xfId="23466" xr:uid="{00000000-0005-0000-0000-00002E8C0000}"/>
    <cellStyle name="Vírgula 4 2 2 4 3" xfId="1511" xr:uid="{00000000-0005-0000-0000-00002F8C0000}"/>
    <cellStyle name="Vírgula 4 2 2 4 3 10" xfId="25149" xr:uid="{00000000-0005-0000-0000-0000308C0000}"/>
    <cellStyle name="Vírgula 4 2 2 4 3 11" xfId="36714" xr:uid="{00000000-0005-0000-0000-0000318C0000}"/>
    <cellStyle name="Vírgula 4 2 2 4 3 12" xfId="47067" xr:uid="{00000000-0005-0000-0000-0000328C0000}"/>
    <cellStyle name="Vírgula 4 2 2 4 3 13" xfId="54999" xr:uid="{00000000-0005-0000-0000-0000338C0000}"/>
    <cellStyle name="Vírgula 4 2 2 4 3 14" xfId="3941" xr:uid="{00000000-0005-0000-0000-0000348C0000}"/>
    <cellStyle name="Vírgula 4 2 2 4 3 2" xfId="2400" xr:uid="{00000000-0005-0000-0000-0000358C0000}"/>
    <cellStyle name="Vírgula 4 2 2 4 3 2 10" xfId="47951" xr:uid="{00000000-0005-0000-0000-0000368C0000}"/>
    <cellStyle name="Vírgula 4 2 2 4 3 2 11" xfId="55877" xr:uid="{00000000-0005-0000-0000-0000378C0000}"/>
    <cellStyle name="Vírgula 4 2 2 4 3 2 12" xfId="3942" xr:uid="{00000000-0005-0000-0000-0000388C0000}"/>
    <cellStyle name="Vírgula 4 2 2 4 3 2 2" xfId="9250" xr:uid="{00000000-0005-0000-0000-0000398C0000}"/>
    <cellStyle name="Vírgula 4 2 2 4 3 2 2 2" xfId="17425" xr:uid="{00000000-0005-0000-0000-00003A8C0000}"/>
    <cellStyle name="Vírgula 4 2 2 4 3 2 2 2 2" xfId="34919" xr:uid="{00000000-0005-0000-0000-00003B8C0000}"/>
    <cellStyle name="Vírgula 4 2 2 4 3 2 2 3" xfId="20172" xr:uid="{00000000-0005-0000-0000-00003C8C0000}"/>
    <cellStyle name="Vírgula 4 2 2 4 3 2 2 4" xfId="29417" xr:uid="{00000000-0005-0000-0000-00003D8C0000}"/>
    <cellStyle name="Vírgula 4 2 2 4 3 2 2 5" xfId="42611" xr:uid="{00000000-0005-0000-0000-00003E8C0000}"/>
    <cellStyle name="Vírgula 4 2 2 4 3 2 2 6" xfId="50150" xr:uid="{00000000-0005-0000-0000-00003F8C0000}"/>
    <cellStyle name="Vírgula 4 2 2 4 3 2 3" xfId="7051" xr:uid="{00000000-0005-0000-0000-0000408C0000}"/>
    <cellStyle name="Vírgula 4 2 2 4 3 2 3 2" xfId="12134" xr:uid="{00000000-0005-0000-0000-0000418C0000}"/>
    <cellStyle name="Vírgula 4 2 2 4 3 2 3 3" xfId="32168" xr:uid="{00000000-0005-0000-0000-0000428C0000}"/>
    <cellStyle name="Vírgula 4 2 2 4 3 2 3 4" xfId="45544" xr:uid="{00000000-0005-0000-0000-0000438C0000}"/>
    <cellStyle name="Vírgula 4 2 2 4 3 2 4" xfId="15534" xr:uid="{00000000-0005-0000-0000-0000448C0000}"/>
    <cellStyle name="Vírgula 4 2 2 4 3 2 5" xfId="18430" xr:uid="{00000000-0005-0000-0000-0000458C0000}"/>
    <cellStyle name="Vírgula 4 2 2 4 3 2 6" xfId="21455" xr:uid="{00000000-0005-0000-0000-0000468C0000}"/>
    <cellStyle name="Vírgula 4 2 2 4 3 2 7" xfId="23469" xr:uid="{00000000-0005-0000-0000-0000478C0000}"/>
    <cellStyle name="Vírgula 4 2 2 4 3 2 8" xfId="26666" xr:uid="{00000000-0005-0000-0000-0000488C0000}"/>
    <cellStyle name="Vírgula 4 2 2 4 3 2 9" xfId="38989" xr:uid="{00000000-0005-0000-0000-0000498C0000}"/>
    <cellStyle name="Vírgula 4 2 2 4 3 3" xfId="8379" xr:uid="{00000000-0005-0000-0000-00004A8C0000}"/>
    <cellStyle name="Vírgula 4 2 2 4 3 3 2" xfId="12400" xr:uid="{00000000-0005-0000-0000-00004B8C0000}"/>
    <cellStyle name="Vírgula 4 2 2 4 3 3 2 2" xfId="34918" xr:uid="{00000000-0005-0000-0000-00004C8C0000}"/>
    <cellStyle name="Vírgula 4 2 2 4 3 3 2 3" xfId="29416" xr:uid="{00000000-0005-0000-0000-00004D8C0000}"/>
    <cellStyle name="Vírgula 4 2 2 4 3 3 2 4" xfId="42610" xr:uid="{00000000-0005-0000-0000-00004E8C0000}"/>
    <cellStyle name="Vírgula 4 2 2 4 3 3 2 5" xfId="53239" xr:uid="{00000000-0005-0000-0000-00004F8C0000}"/>
    <cellStyle name="Vírgula 4 2 2 4 3 3 3" xfId="10789" xr:uid="{00000000-0005-0000-0000-0000508C0000}"/>
    <cellStyle name="Vírgula 4 2 2 4 3 3 3 2" xfId="32167" xr:uid="{00000000-0005-0000-0000-0000518C0000}"/>
    <cellStyle name="Vírgula 4 2 2 4 3 3 4" xfId="19302" xr:uid="{00000000-0005-0000-0000-0000528C0000}"/>
    <cellStyle name="Vírgula 4 2 2 4 3 3 5" xfId="26665" xr:uid="{00000000-0005-0000-0000-0000538C0000}"/>
    <cellStyle name="Vírgula 4 2 2 4 3 3 6" xfId="38988" xr:uid="{00000000-0005-0000-0000-0000548C0000}"/>
    <cellStyle name="Vírgula 4 2 2 4 3 3 7" xfId="49279" xr:uid="{00000000-0005-0000-0000-0000558C0000}"/>
    <cellStyle name="Vírgula 4 2 2 4 3 4" xfId="6171" xr:uid="{00000000-0005-0000-0000-0000568C0000}"/>
    <cellStyle name="Vírgula 4 2 2 4 3 4 2" xfId="11828" xr:uid="{00000000-0005-0000-0000-0000578C0000}"/>
    <cellStyle name="Vírgula 4 2 2 4 3 4 2 2" xfId="33657" xr:uid="{00000000-0005-0000-0000-0000588C0000}"/>
    <cellStyle name="Vírgula 4 2 2 4 3 4 2 3" xfId="41349" xr:uid="{00000000-0005-0000-0000-0000598C0000}"/>
    <cellStyle name="Vírgula 4 2 2 4 3 4 2 4" xfId="52810" xr:uid="{00000000-0005-0000-0000-00005A8C0000}"/>
    <cellStyle name="Vírgula 4 2 2 4 3 4 3" xfId="28155" xr:uid="{00000000-0005-0000-0000-00005B8C0000}"/>
    <cellStyle name="Vírgula 4 2 2 4 3 4 4" xfId="37478" xr:uid="{00000000-0005-0000-0000-00005C8C0000}"/>
    <cellStyle name="Vírgula 4 2 2 4 3 4 5" xfId="51382" xr:uid="{00000000-0005-0000-0000-00005D8C0000}"/>
    <cellStyle name="Vírgula 4 2 2 4 3 5" xfId="11084" xr:uid="{00000000-0005-0000-0000-00005E8C0000}"/>
    <cellStyle name="Vírgula 4 2 2 4 3 5 2" xfId="30906" xr:uid="{00000000-0005-0000-0000-00005F8C0000}"/>
    <cellStyle name="Vírgula 4 2 2 4 3 5 3" xfId="40592" xr:uid="{00000000-0005-0000-0000-0000608C0000}"/>
    <cellStyle name="Vírgula 4 2 2 4 3 5 4" xfId="52063" xr:uid="{00000000-0005-0000-0000-0000618C0000}"/>
    <cellStyle name="Vírgula 4 2 2 4 3 6" xfId="14299" xr:uid="{00000000-0005-0000-0000-0000628C0000}"/>
    <cellStyle name="Vírgula 4 2 2 4 3 6 2" xfId="44673" xr:uid="{00000000-0005-0000-0000-0000638C0000}"/>
    <cellStyle name="Vírgula 4 2 2 4 3 7" xfId="15533" xr:uid="{00000000-0005-0000-0000-0000648C0000}"/>
    <cellStyle name="Vírgula 4 2 2 4 3 8" xfId="21454" xr:uid="{00000000-0005-0000-0000-0000658C0000}"/>
    <cellStyle name="Vírgula 4 2 2 4 3 9" xfId="23468" xr:uid="{00000000-0005-0000-0000-0000668C0000}"/>
    <cellStyle name="Vírgula 4 2 2 4 4" xfId="996" xr:uid="{00000000-0005-0000-0000-0000678C0000}"/>
    <cellStyle name="Vírgula 4 2 2 4 4 10" xfId="46552" xr:uid="{00000000-0005-0000-0000-0000688C0000}"/>
    <cellStyle name="Vírgula 4 2 2 4 4 11" xfId="54484" xr:uid="{00000000-0005-0000-0000-0000698C0000}"/>
    <cellStyle name="Vírgula 4 2 2 4 4 12" xfId="3943" xr:uid="{00000000-0005-0000-0000-00006A8C0000}"/>
    <cellStyle name="Vírgula 4 2 2 4 4 2" xfId="7923" xr:uid="{00000000-0005-0000-0000-00006B8C0000}"/>
    <cellStyle name="Vírgula 4 2 2 4 4 2 2" xfId="10564" xr:uid="{00000000-0005-0000-0000-00006C8C0000}"/>
    <cellStyle name="Vírgula 4 2 2 4 4 2 2 2" xfId="34920" xr:uid="{00000000-0005-0000-0000-00006D8C0000}"/>
    <cellStyle name="Vírgula 4 2 2 4 4 2 3" xfId="9643" xr:uid="{00000000-0005-0000-0000-00006E8C0000}"/>
    <cellStyle name="Vírgula 4 2 2 4 4 2 4" xfId="19716" xr:uid="{00000000-0005-0000-0000-00006F8C0000}"/>
    <cellStyle name="Vírgula 4 2 2 4 4 2 5" xfId="29418" xr:uid="{00000000-0005-0000-0000-0000708C0000}"/>
    <cellStyle name="Vírgula 4 2 2 4 4 2 6" xfId="42612" xr:uid="{00000000-0005-0000-0000-0000718C0000}"/>
    <cellStyle name="Vírgula 4 2 2 4 4 2 7" xfId="48823" xr:uid="{00000000-0005-0000-0000-0000728C0000}"/>
    <cellStyle name="Vírgula 4 2 2 4 4 3" xfId="5656" xr:uid="{00000000-0005-0000-0000-0000738C0000}"/>
    <cellStyle name="Vírgula 4 2 2 4 4 3 2" xfId="10242" xr:uid="{00000000-0005-0000-0000-0000748C0000}"/>
    <cellStyle name="Vírgula 4 2 2 4 4 3 3" xfId="32169" xr:uid="{00000000-0005-0000-0000-0000758C0000}"/>
    <cellStyle name="Vírgula 4 2 2 4 4 3 4" xfId="44217" xr:uid="{00000000-0005-0000-0000-0000768C0000}"/>
    <cellStyle name="Vírgula 4 2 2 4 4 4" xfId="13843" xr:uid="{00000000-0005-0000-0000-0000778C0000}"/>
    <cellStyle name="Vírgula 4 2 2 4 4 5" xfId="15535" xr:uid="{00000000-0005-0000-0000-0000788C0000}"/>
    <cellStyle name="Vírgula 4 2 2 4 4 6" xfId="21456" xr:uid="{00000000-0005-0000-0000-0000798C0000}"/>
    <cellStyle name="Vírgula 4 2 2 4 4 7" xfId="23470" xr:uid="{00000000-0005-0000-0000-00007A8C0000}"/>
    <cellStyle name="Vírgula 4 2 2 4 4 8" xfId="26667" xr:uid="{00000000-0005-0000-0000-00007B8C0000}"/>
    <cellStyle name="Vírgula 4 2 2 4 4 9" xfId="38990" xr:uid="{00000000-0005-0000-0000-00007C8C0000}"/>
    <cellStyle name="Vírgula 4 2 2 4 5" xfId="1944" xr:uid="{00000000-0005-0000-0000-00007D8C0000}"/>
    <cellStyle name="Vírgula 4 2 2 4 5 10" xfId="47495" xr:uid="{00000000-0005-0000-0000-00007E8C0000}"/>
    <cellStyle name="Vírgula 4 2 2 4 5 11" xfId="55421" xr:uid="{00000000-0005-0000-0000-00007F8C0000}"/>
    <cellStyle name="Vírgula 4 2 2 4 5 12" xfId="3944" xr:uid="{00000000-0005-0000-0000-0000808C0000}"/>
    <cellStyle name="Vírgula 4 2 2 4 5 2" xfId="8794" xr:uid="{00000000-0005-0000-0000-0000818C0000}"/>
    <cellStyle name="Vírgula 4 2 2 4 5 2 2" xfId="17426" xr:uid="{00000000-0005-0000-0000-0000828C0000}"/>
    <cellStyle name="Vírgula 4 2 2 4 5 2 2 2" xfId="34921" xr:uid="{00000000-0005-0000-0000-0000838C0000}"/>
    <cellStyle name="Vírgula 4 2 2 4 5 2 3" xfId="29419" xr:uid="{00000000-0005-0000-0000-0000848C0000}"/>
    <cellStyle name="Vírgula 4 2 2 4 5 2 4" xfId="42613" xr:uid="{00000000-0005-0000-0000-0000858C0000}"/>
    <cellStyle name="Vírgula 4 2 2 4 5 2 5" xfId="49694" xr:uid="{00000000-0005-0000-0000-0000868C0000}"/>
    <cellStyle name="Vírgula 4 2 2 4 5 3" xfId="6595" xr:uid="{00000000-0005-0000-0000-0000878C0000}"/>
    <cellStyle name="Vírgula 4 2 2 4 5 3 2" xfId="32170" xr:uid="{00000000-0005-0000-0000-0000888C0000}"/>
    <cellStyle name="Vírgula 4 2 2 4 5 3 3" xfId="45088" xr:uid="{00000000-0005-0000-0000-0000898C0000}"/>
    <cellStyle name="Vírgula 4 2 2 4 5 4" xfId="15536" xr:uid="{00000000-0005-0000-0000-00008A8C0000}"/>
    <cellStyle name="Vírgula 4 2 2 4 5 5" xfId="18846" xr:uid="{00000000-0005-0000-0000-00008B8C0000}"/>
    <cellStyle name="Vírgula 4 2 2 4 5 6" xfId="21457" xr:uid="{00000000-0005-0000-0000-00008C8C0000}"/>
    <cellStyle name="Vírgula 4 2 2 4 5 7" xfId="23471" xr:uid="{00000000-0005-0000-0000-00008D8C0000}"/>
    <cellStyle name="Vírgula 4 2 2 4 5 8" xfId="26668" xr:uid="{00000000-0005-0000-0000-00008E8C0000}"/>
    <cellStyle name="Vírgula 4 2 2 4 5 9" xfId="38991" xr:uid="{00000000-0005-0000-0000-00008F8C0000}"/>
    <cellStyle name="Vírgula 4 2 2 4 6" xfId="7295" xr:uid="{00000000-0005-0000-0000-0000908C0000}"/>
    <cellStyle name="Vírgula 4 2 2 4 6 2" xfId="12399" xr:uid="{00000000-0005-0000-0000-0000918C0000}"/>
    <cellStyle name="Vírgula 4 2 2 4 6 2 2" xfId="34915" xr:uid="{00000000-0005-0000-0000-0000928C0000}"/>
    <cellStyle name="Vírgula 4 2 2 4 6 2 3" xfId="29413" xr:uid="{00000000-0005-0000-0000-0000938C0000}"/>
    <cellStyle name="Vírgula 4 2 2 4 6 2 4" xfId="42607" xr:uid="{00000000-0005-0000-0000-0000948C0000}"/>
    <cellStyle name="Vírgula 4 2 2 4 6 2 5" xfId="53238" xr:uid="{00000000-0005-0000-0000-0000958C0000}"/>
    <cellStyle name="Vírgula 4 2 2 4 6 3" xfId="16367" xr:uid="{00000000-0005-0000-0000-0000968C0000}"/>
    <cellStyle name="Vírgula 4 2 2 4 6 3 2" xfId="32164" xr:uid="{00000000-0005-0000-0000-0000978C0000}"/>
    <cellStyle name="Vírgula 4 2 2 4 6 4" xfId="26662" xr:uid="{00000000-0005-0000-0000-0000988C0000}"/>
    <cellStyle name="Vírgula 4 2 2 4 6 5" xfId="38985" xr:uid="{00000000-0005-0000-0000-0000998C0000}"/>
    <cellStyle name="Vírgula 4 2 2 4 6 6" xfId="48195" xr:uid="{00000000-0005-0000-0000-00009A8C0000}"/>
    <cellStyle name="Vírgula 4 2 2 4 7" xfId="4978" xr:uid="{00000000-0005-0000-0000-00009B8C0000}"/>
    <cellStyle name="Vírgula 4 2 2 4 7 2" xfId="11372" xr:uid="{00000000-0005-0000-0000-00009C8C0000}"/>
    <cellStyle name="Vírgula 4 2 2 4 7 2 2" xfId="33201" xr:uid="{00000000-0005-0000-0000-00009D8C0000}"/>
    <cellStyle name="Vírgula 4 2 2 4 7 2 3" xfId="40893" xr:uid="{00000000-0005-0000-0000-00009E8C0000}"/>
    <cellStyle name="Vírgula 4 2 2 4 7 2 4" xfId="52354" xr:uid="{00000000-0005-0000-0000-00009F8C0000}"/>
    <cellStyle name="Vírgula 4 2 2 4 7 3" xfId="27699" xr:uid="{00000000-0005-0000-0000-0000A08C0000}"/>
    <cellStyle name="Vírgula 4 2 2 4 7 4" xfId="37022" xr:uid="{00000000-0005-0000-0000-0000A18C0000}"/>
    <cellStyle name="Vírgula 4 2 2 4 7 5" xfId="51063" xr:uid="{00000000-0005-0000-0000-0000A28C0000}"/>
    <cellStyle name="Vírgula 4 2 2 4 8" xfId="10725" xr:uid="{00000000-0005-0000-0000-0000A38C0000}"/>
    <cellStyle name="Vírgula 4 2 2 4 8 2" xfId="30450" xr:uid="{00000000-0005-0000-0000-0000A48C0000}"/>
    <cellStyle name="Vírgula 4 2 2 4 8 3" xfId="40136" xr:uid="{00000000-0005-0000-0000-0000A58C0000}"/>
    <cellStyle name="Vírgula 4 2 2 4 8 4" xfId="51607" xr:uid="{00000000-0005-0000-0000-0000A68C0000}"/>
    <cellStyle name="Vírgula 4 2 2 4 9" xfId="13558" xr:uid="{00000000-0005-0000-0000-0000A78C0000}"/>
    <cellStyle name="Vírgula 4 2 2 4 9 2" xfId="43587" xr:uid="{00000000-0005-0000-0000-0000A88C0000}"/>
    <cellStyle name="Vírgula 4 2 2 5" xfId="389" xr:uid="{00000000-0005-0000-0000-0000A98C0000}"/>
    <cellStyle name="Vírgula 4 2 2 5 10" xfId="23472" xr:uid="{00000000-0005-0000-0000-0000AA8C0000}"/>
    <cellStyle name="Vírgula 4 2 2 5 11" xfId="24390" xr:uid="{00000000-0005-0000-0000-0000AB8C0000}"/>
    <cellStyle name="Vírgula 4 2 2 5 12" xfId="35967" xr:uid="{00000000-0005-0000-0000-0000AC8C0000}"/>
    <cellStyle name="Vírgula 4 2 2 5 13" xfId="45945" xr:uid="{00000000-0005-0000-0000-0000AD8C0000}"/>
    <cellStyle name="Vírgula 4 2 2 5 14" xfId="53877" xr:uid="{00000000-0005-0000-0000-0000AE8C0000}"/>
    <cellStyle name="Vírgula 4 2 2 5 15" xfId="3945" xr:uid="{00000000-0005-0000-0000-0000AF8C0000}"/>
    <cellStyle name="Vírgula 4 2 2 5 2" xfId="825" xr:uid="{00000000-0005-0000-0000-0000B08C0000}"/>
    <cellStyle name="Vírgula 4 2 2 5 2 10" xfId="46381" xr:uid="{00000000-0005-0000-0000-0000B18C0000}"/>
    <cellStyle name="Vírgula 4 2 2 5 2 11" xfId="54313" xr:uid="{00000000-0005-0000-0000-0000B28C0000}"/>
    <cellStyle name="Vírgula 4 2 2 5 2 12" xfId="3946" xr:uid="{00000000-0005-0000-0000-0000B38C0000}"/>
    <cellStyle name="Vírgula 4 2 2 5 2 2" xfId="7752" xr:uid="{00000000-0005-0000-0000-0000B48C0000}"/>
    <cellStyle name="Vírgula 4 2 2 5 2 2 2" xfId="10349" xr:uid="{00000000-0005-0000-0000-0000B58C0000}"/>
    <cellStyle name="Vírgula 4 2 2 5 2 2 2 2" xfId="34923" xr:uid="{00000000-0005-0000-0000-0000B68C0000}"/>
    <cellStyle name="Vírgula 4 2 2 5 2 2 3" xfId="10371" xr:uid="{00000000-0005-0000-0000-0000B78C0000}"/>
    <cellStyle name="Vírgula 4 2 2 5 2 2 4" xfId="19545" xr:uid="{00000000-0005-0000-0000-0000B88C0000}"/>
    <cellStyle name="Vírgula 4 2 2 5 2 2 5" xfId="29421" xr:uid="{00000000-0005-0000-0000-0000B98C0000}"/>
    <cellStyle name="Vírgula 4 2 2 5 2 2 6" xfId="42615" xr:uid="{00000000-0005-0000-0000-0000BA8C0000}"/>
    <cellStyle name="Vírgula 4 2 2 5 2 2 7" xfId="48652" xr:uid="{00000000-0005-0000-0000-0000BB8C0000}"/>
    <cellStyle name="Vírgula 4 2 2 5 2 3" xfId="5485" xr:uid="{00000000-0005-0000-0000-0000BC8C0000}"/>
    <cellStyle name="Vírgula 4 2 2 5 2 3 2" xfId="10281" xr:uid="{00000000-0005-0000-0000-0000BD8C0000}"/>
    <cellStyle name="Vírgula 4 2 2 5 2 3 3" xfId="32172" xr:uid="{00000000-0005-0000-0000-0000BE8C0000}"/>
    <cellStyle name="Vírgula 4 2 2 5 2 3 4" xfId="44046" xr:uid="{00000000-0005-0000-0000-0000BF8C0000}"/>
    <cellStyle name="Vírgula 4 2 2 5 2 4" xfId="13672" xr:uid="{00000000-0005-0000-0000-0000C08C0000}"/>
    <cellStyle name="Vírgula 4 2 2 5 2 5" xfId="15538" xr:uid="{00000000-0005-0000-0000-0000C18C0000}"/>
    <cellStyle name="Vírgula 4 2 2 5 2 6" xfId="21459" xr:uid="{00000000-0005-0000-0000-0000C28C0000}"/>
    <cellStyle name="Vírgula 4 2 2 5 2 7" xfId="23473" xr:uid="{00000000-0005-0000-0000-0000C38C0000}"/>
    <cellStyle name="Vírgula 4 2 2 5 2 8" xfId="26670" xr:uid="{00000000-0005-0000-0000-0000C48C0000}"/>
    <cellStyle name="Vírgula 4 2 2 5 2 9" xfId="38993" xr:uid="{00000000-0005-0000-0000-0000C58C0000}"/>
    <cellStyle name="Vírgula 4 2 2 5 3" xfId="1773" xr:uid="{00000000-0005-0000-0000-0000C68C0000}"/>
    <cellStyle name="Vírgula 4 2 2 5 3 10" xfId="47324" xr:uid="{00000000-0005-0000-0000-0000C78C0000}"/>
    <cellStyle name="Vírgula 4 2 2 5 3 11" xfId="55250" xr:uid="{00000000-0005-0000-0000-0000C88C0000}"/>
    <cellStyle name="Vírgula 4 2 2 5 3 12" xfId="3947" xr:uid="{00000000-0005-0000-0000-0000C98C0000}"/>
    <cellStyle name="Vírgula 4 2 2 5 3 2" xfId="8623" xr:uid="{00000000-0005-0000-0000-0000CA8C0000}"/>
    <cellStyle name="Vírgula 4 2 2 5 3 2 2" xfId="17427" xr:uid="{00000000-0005-0000-0000-0000CB8C0000}"/>
    <cellStyle name="Vírgula 4 2 2 5 3 2 2 2" xfId="34924" xr:uid="{00000000-0005-0000-0000-0000CC8C0000}"/>
    <cellStyle name="Vírgula 4 2 2 5 3 2 3" xfId="29422" xr:uid="{00000000-0005-0000-0000-0000CD8C0000}"/>
    <cellStyle name="Vírgula 4 2 2 5 3 2 4" xfId="42616" xr:uid="{00000000-0005-0000-0000-0000CE8C0000}"/>
    <cellStyle name="Vírgula 4 2 2 5 3 2 5" xfId="49523" xr:uid="{00000000-0005-0000-0000-0000CF8C0000}"/>
    <cellStyle name="Vírgula 4 2 2 5 3 3" xfId="6424" xr:uid="{00000000-0005-0000-0000-0000D08C0000}"/>
    <cellStyle name="Vírgula 4 2 2 5 3 3 2" xfId="32173" xr:uid="{00000000-0005-0000-0000-0000D18C0000}"/>
    <cellStyle name="Vírgula 4 2 2 5 3 3 3" xfId="44917" xr:uid="{00000000-0005-0000-0000-0000D28C0000}"/>
    <cellStyle name="Vírgula 4 2 2 5 3 4" xfId="15539" xr:uid="{00000000-0005-0000-0000-0000D38C0000}"/>
    <cellStyle name="Vírgula 4 2 2 5 3 5" xfId="18675" xr:uid="{00000000-0005-0000-0000-0000D48C0000}"/>
    <cellStyle name="Vírgula 4 2 2 5 3 6" xfId="21460" xr:uid="{00000000-0005-0000-0000-0000D58C0000}"/>
    <cellStyle name="Vírgula 4 2 2 5 3 7" xfId="23474" xr:uid="{00000000-0005-0000-0000-0000D68C0000}"/>
    <cellStyle name="Vírgula 4 2 2 5 3 8" xfId="26671" xr:uid="{00000000-0005-0000-0000-0000D78C0000}"/>
    <cellStyle name="Vírgula 4 2 2 5 3 9" xfId="38994" xr:uid="{00000000-0005-0000-0000-0000D88C0000}"/>
    <cellStyle name="Vírgula 4 2 2 5 4" xfId="7353" xr:uid="{00000000-0005-0000-0000-0000D98C0000}"/>
    <cellStyle name="Vírgula 4 2 2 5 4 2" xfId="12402" xr:uid="{00000000-0005-0000-0000-0000DA8C0000}"/>
    <cellStyle name="Vírgula 4 2 2 5 4 2 2" xfId="34922" xr:uid="{00000000-0005-0000-0000-0000DB8C0000}"/>
    <cellStyle name="Vírgula 4 2 2 5 4 2 3" xfId="29420" xr:uid="{00000000-0005-0000-0000-0000DC8C0000}"/>
    <cellStyle name="Vírgula 4 2 2 5 4 2 4" xfId="42614" xr:uid="{00000000-0005-0000-0000-0000DD8C0000}"/>
    <cellStyle name="Vírgula 4 2 2 5 4 2 5" xfId="53240" xr:uid="{00000000-0005-0000-0000-0000DE8C0000}"/>
    <cellStyle name="Vírgula 4 2 2 5 4 3" xfId="13291" xr:uid="{00000000-0005-0000-0000-0000DF8C0000}"/>
    <cellStyle name="Vírgula 4 2 2 5 4 3 2" xfId="32171" xr:uid="{00000000-0005-0000-0000-0000E08C0000}"/>
    <cellStyle name="Vírgula 4 2 2 5 4 4" xfId="26669" xr:uid="{00000000-0005-0000-0000-0000E18C0000}"/>
    <cellStyle name="Vírgula 4 2 2 5 4 5" xfId="38992" xr:uid="{00000000-0005-0000-0000-0000E28C0000}"/>
    <cellStyle name="Vírgula 4 2 2 5 4 6" xfId="48253" xr:uid="{00000000-0005-0000-0000-0000E38C0000}"/>
    <cellStyle name="Vírgula 4 2 2 5 5" xfId="5049" xr:uid="{00000000-0005-0000-0000-0000E48C0000}"/>
    <cellStyle name="Vírgula 4 2 2 5 5 2" xfId="11201" xr:uid="{00000000-0005-0000-0000-0000E58C0000}"/>
    <cellStyle name="Vírgula 4 2 2 5 5 2 2" xfId="33030" xr:uid="{00000000-0005-0000-0000-0000E68C0000}"/>
    <cellStyle name="Vírgula 4 2 2 5 5 2 3" xfId="40722" xr:uid="{00000000-0005-0000-0000-0000E78C0000}"/>
    <cellStyle name="Vírgula 4 2 2 5 5 2 4" xfId="52183" xr:uid="{00000000-0005-0000-0000-0000E88C0000}"/>
    <cellStyle name="Vírgula 4 2 2 5 5 3" xfId="27528" xr:uid="{00000000-0005-0000-0000-0000E98C0000}"/>
    <cellStyle name="Vírgula 4 2 2 5 5 4" xfId="36851" xr:uid="{00000000-0005-0000-0000-0000EA8C0000}"/>
    <cellStyle name="Vírgula 4 2 2 5 5 5" xfId="51441" xr:uid="{00000000-0005-0000-0000-0000EB8C0000}"/>
    <cellStyle name="Vírgula 4 2 2 5 6" xfId="9366" xr:uid="{00000000-0005-0000-0000-0000EC8C0000}"/>
    <cellStyle name="Vírgula 4 2 2 5 6 2" xfId="30279" xr:uid="{00000000-0005-0000-0000-0000ED8C0000}"/>
    <cellStyle name="Vírgula 4 2 2 5 6 3" xfId="39965" xr:uid="{00000000-0005-0000-0000-0000EE8C0000}"/>
    <cellStyle name="Vírgula 4 2 2 5 6 4" xfId="50728" xr:uid="{00000000-0005-0000-0000-0000EF8C0000}"/>
    <cellStyle name="Vírgula 4 2 2 5 7" xfId="13394" xr:uid="{00000000-0005-0000-0000-0000F08C0000}"/>
    <cellStyle name="Vírgula 4 2 2 5 7 2" xfId="43647" xr:uid="{00000000-0005-0000-0000-0000F18C0000}"/>
    <cellStyle name="Vírgula 4 2 2 5 8" xfId="15537" xr:uid="{00000000-0005-0000-0000-0000F28C0000}"/>
    <cellStyle name="Vírgula 4 2 2 5 9" xfId="21458" xr:uid="{00000000-0005-0000-0000-0000F38C0000}"/>
    <cellStyle name="Vírgula 4 2 2 6" xfId="1064" xr:uid="{00000000-0005-0000-0000-0000F48C0000}"/>
    <cellStyle name="Vírgula 4 2 2 6 10" xfId="24666" xr:uid="{00000000-0005-0000-0000-0000F58C0000}"/>
    <cellStyle name="Vírgula 4 2 2 6 11" xfId="36231" xr:uid="{00000000-0005-0000-0000-0000F68C0000}"/>
    <cellStyle name="Vírgula 4 2 2 6 12" xfId="46620" xr:uid="{00000000-0005-0000-0000-0000F78C0000}"/>
    <cellStyle name="Vírgula 4 2 2 6 13" xfId="54552" xr:uid="{00000000-0005-0000-0000-0000F88C0000}"/>
    <cellStyle name="Vírgula 4 2 2 6 14" xfId="3948" xr:uid="{00000000-0005-0000-0000-0000F98C0000}"/>
    <cellStyle name="Vírgula 4 2 2 6 2" xfId="2001" xr:uid="{00000000-0005-0000-0000-0000FA8C0000}"/>
    <cellStyle name="Vírgula 4 2 2 6 2 10" xfId="47552" xr:uid="{00000000-0005-0000-0000-0000FB8C0000}"/>
    <cellStyle name="Vírgula 4 2 2 6 2 11" xfId="55478" xr:uid="{00000000-0005-0000-0000-0000FC8C0000}"/>
    <cellStyle name="Vírgula 4 2 2 6 2 12" xfId="3949" xr:uid="{00000000-0005-0000-0000-0000FD8C0000}"/>
    <cellStyle name="Vírgula 4 2 2 6 2 2" xfId="8851" xr:uid="{00000000-0005-0000-0000-0000FE8C0000}"/>
    <cellStyle name="Vírgula 4 2 2 6 2 2 2" xfId="17428" xr:uid="{00000000-0005-0000-0000-0000FF8C0000}"/>
    <cellStyle name="Vírgula 4 2 2 6 2 2 2 2" xfId="34926" xr:uid="{00000000-0005-0000-0000-0000008D0000}"/>
    <cellStyle name="Vírgula 4 2 2 6 2 2 3" xfId="19773" xr:uid="{00000000-0005-0000-0000-0000018D0000}"/>
    <cellStyle name="Vírgula 4 2 2 6 2 2 4" xfId="29424" xr:uid="{00000000-0005-0000-0000-0000028D0000}"/>
    <cellStyle name="Vírgula 4 2 2 6 2 2 5" xfId="42618" xr:uid="{00000000-0005-0000-0000-0000038D0000}"/>
    <cellStyle name="Vírgula 4 2 2 6 2 2 6" xfId="49751" xr:uid="{00000000-0005-0000-0000-0000048D0000}"/>
    <cellStyle name="Vírgula 4 2 2 6 2 3" xfId="6652" xr:uid="{00000000-0005-0000-0000-0000058D0000}"/>
    <cellStyle name="Vírgula 4 2 2 6 2 3 2" xfId="16447" xr:uid="{00000000-0005-0000-0000-0000068D0000}"/>
    <cellStyle name="Vírgula 4 2 2 6 2 3 3" xfId="32175" xr:uid="{00000000-0005-0000-0000-0000078D0000}"/>
    <cellStyle name="Vírgula 4 2 2 6 2 3 4" xfId="45145" xr:uid="{00000000-0005-0000-0000-0000088D0000}"/>
    <cellStyle name="Vírgula 4 2 2 6 2 4" xfId="15541" xr:uid="{00000000-0005-0000-0000-0000098D0000}"/>
    <cellStyle name="Vírgula 4 2 2 6 2 5" xfId="18088" xr:uid="{00000000-0005-0000-0000-00000A8D0000}"/>
    <cellStyle name="Vírgula 4 2 2 6 2 6" xfId="21462" xr:uid="{00000000-0005-0000-0000-00000B8D0000}"/>
    <cellStyle name="Vírgula 4 2 2 6 2 7" xfId="23476" xr:uid="{00000000-0005-0000-0000-00000C8D0000}"/>
    <cellStyle name="Vírgula 4 2 2 6 2 8" xfId="26673" xr:uid="{00000000-0005-0000-0000-00000D8D0000}"/>
    <cellStyle name="Vírgula 4 2 2 6 2 9" xfId="38996" xr:uid="{00000000-0005-0000-0000-00000E8D0000}"/>
    <cellStyle name="Vírgula 4 2 2 6 3" xfId="7980" xr:uid="{00000000-0005-0000-0000-00000F8D0000}"/>
    <cellStyle name="Vírgula 4 2 2 6 3 2" xfId="12403" xr:uid="{00000000-0005-0000-0000-0000108D0000}"/>
    <cellStyle name="Vírgula 4 2 2 6 3 2 2" xfId="34925" xr:uid="{00000000-0005-0000-0000-0000118D0000}"/>
    <cellStyle name="Vírgula 4 2 2 6 3 2 3" xfId="29423" xr:uid="{00000000-0005-0000-0000-0000128D0000}"/>
    <cellStyle name="Vírgula 4 2 2 6 3 2 4" xfId="42617" xr:uid="{00000000-0005-0000-0000-0000138D0000}"/>
    <cellStyle name="Vírgula 4 2 2 6 3 2 5" xfId="53241" xr:uid="{00000000-0005-0000-0000-0000148D0000}"/>
    <cellStyle name="Vírgula 4 2 2 6 3 3" xfId="16845" xr:uid="{00000000-0005-0000-0000-0000158D0000}"/>
    <cellStyle name="Vírgula 4 2 2 6 3 3 2" xfId="32174" xr:uid="{00000000-0005-0000-0000-0000168D0000}"/>
    <cellStyle name="Vírgula 4 2 2 6 3 4" xfId="18903" xr:uid="{00000000-0005-0000-0000-0000178D0000}"/>
    <cellStyle name="Vírgula 4 2 2 6 3 5" xfId="26672" xr:uid="{00000000-0005-0000-0000-0000188D0000}"/>
    <cellStyle name="Vírgula 4 2 2 6 3 6" xfId="38995" xr:uid="{00000000-0005-0000-0000-0000198D0000}"/>
    <cellStyle name="Vírgula 4 2 2 6 3 7" xfId="48880" xr:uid="{00000000-0005-0000-0000-00001A8D0000}"/>
    <cellStyle name="Vírgula 4 2 2 6 4" xfId="5724" xr:uid="{00000000-0005-0000-0000-00001B8D0000}"/>
    <cellStyle name="Vírgula 4 2 2 6 4 2" xfId="11429" xr:uid="{00000000-0005-0000-0000-00001C8D0000}"/>
    <cellStyle name="Vírgula 4 2 2 6 4 2 2" xfId="33258" xr:uid="{00000000-0005-0000-0000-00001D8D0000}"/>
    <cellStyle name="Vírgula 4 2 2 6 4 2 3" xfId="40950" xr:uid="{00000000-0005-0000-0000-00001E8D0000}"/>
    <cellStyle name="Vírgula 4 2 2 6 4 2 4" xfId="52411" xr:uid="{00000000-0005-0000-0000-00001F8D0000}"/>
    <cellStyle name="Vírgula 4 2 2 6 4 3" xfId="27756" xr:uid="{00000000-0005-0000-0000-0000208D0000}"/>
    <cellStyle name="Vírgula 4 2 2 6 4 4" xfId="37079" xr:uid="{00000000-0005-0000-0000-0000218D0000}"/>
    <cellStyle name="Vírgula 4 2 2 6 4 5" xfId="50181" xr:uid="{00000000-0005-0000-0000-0000228D0000}"/>
    <cellStyle name="Vírgula 4 2 2 6 5" xfId="10782" xr:uid="{00000000-0005-0000-0000-0000238D0000}"/>
    <cellStyle name="Vírgula 4 2 2 6 5 2" xfId="30507" xr:uid="{00000000-0005-0000-0000-0000248D0000}"/>
    <cellStyle name="Vírgula 4 2 2 6 5 3" xfId="40193" xr:uid="{00000000-0005-0000-0000-0000258D0000}"/>
    <cellStyle name="Vírgula 4 2 2 6 5 4" xfId="51664" xr:uid="{00000000-0005-0000-0000-0000268D0000}"/>
    <cellStyle name="Vírgula 4 2 2 6 6" xfId="13900" xr:uid="{00000000-0005-0000-0000-0000278D0000}"/>
    <cellStyle name="Vírgula 4 2 2 6 6 2" xfId="44274" xr:uid="{00000000-0005-0000-0000-0000288D0000}"/>
    <cellStyle name="Vírgula 4 2 2 6 7" xfId="15540" xr:uid="{00000000-0005-0000-0000-0000298D0000}"/>
    <cellStyle name="Vírgula 4 2 2 6 8" xfId="21461" xr:uid="{00000000-0005-0000-0000-00002A8D0000}"/>
    <cellStyle name="Vírgula 4 2 2 6 9" xfId="23475" xr:uid="{00000000-0005-0000-0000-00002B8D0000}"/>
    <cellStyle name="Vírgula 4 2 2 7" xfId="1304" xr:uid="{00000000-0005-0000-0000-00002C8D0000}"/>
    <cellStyle name="Vírgula 4 2 2 7 10" xfId="24942" xr:uid="{00000000-0005-0000-0000-00002D8D0000}"/>
    <cellStyle name="Vírgula 4 2 2 7 11" xfId="36507" xr:uid="{00000000-0005-0000-0000-00002E8D0000}"/>
    <cellStyle name="Vírgula 4 2 2 7 12" xfId="46860" xr:uid="{00000000-0005-0000-0000-00002F8D0000}"/>
    <cellStyle name="Vírgula 4 2 2 7 13" xfId="54792" xr:uid="{00000000-0005-0000-0000-0000308D0000}"/>
    <cellStyle name="Vírgula 4 2 2 7 14" xfId="3950" xr:uid="{00000000-0005-0000-0000-0000318D0000}"/>
    <cellStyle name="Vírgula 4 2 2 7 2" xfId="2229" xr:uid="{00000000-0005-0000-0000-0000328D0000}"/>
    <cellStyle name="Vírgula 4 2 2 7 2 10" xfId="47780" xr:uid="{00000000-0005-0000-0000-0000338D0000}"/>
    <cellStyle name="Vírgula 4 2 2 7 2 11" xfId="55706" xr:uid="{00000000-0005-0000-0000-0000348D0000}"/>
    <cellStyle name="Vírgula 4 2 2 7 2 12" xfId="3951" xr:uid="{00000000-0005-0000-0000-0000358D0000}"/>
    <cellStyle name="Vírgula 4 2 2 7 2 2" xfId="9079" xr:uid="{00000000-0005-0000-0000-0000368D0000}"/>
    <cellStyle name="Vírgula 4 2 2 7 2 2 2" xfId="17429" xr:uid="{00000000-0005-0000-0000-0000378D0000}"/>
    <cellStyle name="Vírgula 4 2 2 7 2 2 2 2" xfId="34928" xr:uid="{00000000-0005-0000-0000-0000388D0000}"/>
    <cellStyle name="Vírgula 4 2 2 7 2 2 3" xfId="20001" xr:uid="{00000000-0005-0000-0000-0000398D0000}"/>
    <cellStyle name="Vírgula 4 2 2 7 2 2 4" xfId="29426" xr:uid="{00000000-0005-0000-0000-00003A8D0000}"/>
    <cellStyle name="Vírgula 4 2 2 7 2 2 5" xfId="42620" xr:uid="{00000000-0005-0000-0000-00003B8D0000}"/>
    <cellStyle name="Vírgula 4 2 2 7 2 2 6" xfId="49979" xr:uid="{00000000-0005-0000-0000-00003C8D0000}"/>
    <cellStyle name="Vírgula 4 2 2 7 2 3" xfId="6880" xr:uid="{00000000-0005-0000-0000-00003D8D0000}"/>
    <cellStyle name="Vírgula 4 2 2 7 2 3 2" xfId="9578" xr:uid="{00000000-0005-0000-0000-00003E8D0000}"/>
    <cellStyle name="Vírgula 4 2 2 7 2 3 3" xfId="32177" xr:uid="{00000000-0005-0000-0000-00003F8D0000}"/>
    <cellStyle name="Vírgula 4 2 2 7 2 3 4" xfId="45373" xr:uid="{00000000-0005-0000-0000-0000408D0000}"/>
    <cellStyle name="Vírgula 4 2 2 7 2 4" xfId="15543" xr:uid="{00000000-0005-0000-0000-0000418D0000}"/>
    <cellStyle name="Vírgula 4 2 2 7 2 5" xfId="18259" xr:uid="{00000000-0005-0000-0000-0000428D0000}"/>
    <cellStyle name="Vírgula 4 2 2 7 2 6" xfId="21464" xr:uid="{00000000-0005-0000-0000-0000438D0000}"/>
    <cellStyle name="Vírgula 4 2 2 7 2 7" xfId="23478" xr:uid="{00000000-0005-0000-0000-0000448D0000}"/>
    <cellStyle name="Vírgula 4 2 2 7 2 8" xfId="26675" xr:uid="{00000000-0005-0000-0000-0000458D0000}"/>
    <cellStyle name="Vírgula 4 2 2 7 2 9" xfId="38998" xr:uid="{00000000-0005-0000-0000-0000468D0000}"/>
    <cellStyle name="Vírgula 4 2 2 7 3" xfId="8208" xr:uid="{00000000-0005-0000-0000-0000478D0000}"/>
    <cellStyle name="Vírgula 4 2 2 7 3 2" xfId="12404" xr:uid="{00000000-0005-0000-0000-0000488D0000}"/>
    <cellStyle name="Vírgula 4 2 2 7 3 2 2" xfId="34927" xr:uid="{00000000-0005-0000-0000-0000498D0000}"/>
    <cellStyle name="Vírgula 4 2 2 7 3 2 3" xfId="29425" xr:uid="{00000000-0005-0000-0000-00004A8D0000}"/>
    <cellStyle name="Vírgula 4 2 2 7 3 2 4" xfId="42619" xr:uid="{00000000-0005-0000-0000-00004B8D0000}"/>
    <cellStyle name="Vírgula 4 2 2 7 3 2 5" xfId="53242" xr:uid="{00000000-0005-0000-0000-00004C8D0000}"/>
    <cellStyle name="Vírgula 4 2 2 7 3 3" xfId="16487" xr:uid="{00000000-0005-0000-0000-00004D8D0000}"/>
    <cellStyle name="Vírgula 4 2 2 7 3 3 2" xfId="32176" xr:uid="{00000000-0005-0000-0000-00004E8D0000}"/>
    <cellStyle name="Vírgula 4 2 2 7 3 4" xfId="19131" xr:uid="{00000000-0005-0000-0000-00004F8D0000}"/>
    <cellStyle name="Vírgula 4 2 2 7 3 5" xfId="26674" xr:uid="{00000000-0005-0000-0000-0000508D0000}"/>
    <cellStyle name="Vírgula 4 2 2 7 3 6" xfId="38997" xr:uid="{00000000-0005-0000-0000-0000518D0000}"/>
    <cellStyle name="Vírgula 4 2 2 7 3 7" xfId="49108" xr:uid="{00000000-0005-0000-0000-0000528D0000}"/>
    <cellStyle name="Vírgula 4 2 2 7 4" xfId="5964" xr:uid="{00000000-0005-0000-0000-0000538D0000}"/>
    <cellStyle name="Vírgula 4 2 2 7 4 2" xfId="11657" xr:uid="{00000000-0005-0000-0000-0000548D0000}"/>
    <cellStyle name="Vírgula 4 2 2 7 4 2 2" xfId="33486" xr:uid="{00000000-0005-0000-0000-0000558D0000}"/>
    <cellStyle name="Vírgula 4 2 2 7 4 2 3" xfId="41178" xr:uid="{00000000-0005-0000-0000-0000568D0000}"/>
    <cellStyle name="Vírgula 4 2 2 7 4 2 4" xfId="52639" xr:uid="{00000000-0005-0000-0000-0000578D0000}"/>
    <cellStyle name="Vírgula 4 2 2 7 4 3" xfId="27984" xr:uid="{00000000-0005-0000-0000-0000588D0000}"/>
    <cellStyle name="Vírgula 4 2 2 7 4 4" xfId="37307" xr:uid="{00000000-0005-0000-0000-0000598D0000}"/>
    <cellStyle name="Vírgula 4 2 2 7 4 5" xfId="50347" xr:uid="{00000000-0005-0000-0000-00005A8D0000}"/>
    <cellStyle name="Vírgula 4 2 2 7 5" xfId="10913" xr:uid="{00000000-0005-0000-0000-00005B8D0000}"/>
    <cellStyle name="Vírgula 4 2 2 7 5 2" xfId="30735" xr:uid="{00000000-0005-0000-0000-00005C8D0000}"/>
    <cellStyle name="Vírgula 4 2 2 7 5 3" xfId="40421" xr:uid="{00000000-0005-0000-0000-00005D8D0000}"/>
    <cellStyle name="Vírgula 4 2 2 7 5 4" xfId="51892" xr:uid="{00000000-0005-0000-0000-00005E8D0000}"/>
    <cellStyle name="Vírgula 4 2 2 7 6" xfId="14128" xr:uid="{00000000-0005-0000-0000-00005F8D0000}"/>
    <cellStyle name="Vírgula 4 2 2 7 6 2" xfId="44502" xr:uid="{00000000-0005-0000-0000-0000608D0000}"/>
    <cellStyle name="Vírgula 4 2 2 7 7" xfId="15542" xr:uid="{00000000-0005-0000-0000-0000618D0000}"/>
    <cellStyle name="Vírgula 4 2 2 7 8" xfId="21463" xr:uid="{00000000-0005-0000-0000-0000628D0000}"/>
    <cellStyle name="Vírgula 4 2 2 7 9" xfId="23477" xr:uid="{00000000-0005-0000-0000-0000638D0000}"/>
    <cellStyle name="Vírgula 4 2 2 8" xfId="768" xr:uid="{00000000-0005-0000-0000-0000648D0000}"/>
    <cellStyle name="Vírgula 4 2 2 8 10" xfId="35899" xr:uid="{00000000-0005-0000-0000-0000658D0000}"/>
    <cellStyle name="Vírgula 4 2 2 8 11" xfId="46324" xr:uid="{00000000-0005-0000-0000-0000668D0000}"/>
    <cellStyle name="Vírgula 4 2 2 8 12" xfId="54256" xr:uid="{00000000-0005-0000-0000-0000678D0000}"/>
    <cellStyle name="Vírgula 4 2 2 8 13" xfId="3952" xr:uid="{00000000-0005-0000-0000-0000688D0000}"/>
    <cellStyle name="Vírgula 4 2 2 8 2" xfId="1716" xr:uid="{00000000-0005-0000-0000-0000698D0000}"/>
    <cellStyle name="Vírgula 4 2 2 8 2 10" xfId="47267" xr:uid="{00000000-0005-0000-0000-00006A8D0000}"/>
    <cellStyle name="Vírgula 4 2 2 8 2 11" xfId="55193" xr:uid="{00000000-0005-0000-0000-00006B8D0000}"/>
    <cellStyle name="Vírgula 4 2 2 8 2 12" xfId="3953" xr:uid="{00000000-0005-0000-0000-00006C8D0000}"/>
    <cellStyle name="Vírgula 4 2 2 8 2 2" xfId="8566" xr:uid="{00000000-0005-0000-0000-00006D8D0000}"/>
    <cellStyle name="Vírgula 4 2 2 8 2 2 2" xfId="17430" xr:uid="{00000000-0005-0000-0000-00006E8D0000}"/>
    <cellStyle name="Vírgula 4 2 2 8 2 2 2 2" xfId="34930" xr:uid="{00000000-0005-0000-0000-00006F8D0000}"/>
    <cellStyle name="Vírgula 4 2 2 8 2 2 3" xfId="19488" xr:uid="{00000000-0005-0000-0000-0000708D0000}"/>
    <cellStyle name="Vírgula 4 2 2 8 2 2 4" xfId="29428" xr:uid="{00000000-0005-0000-0000-0000718D0000}"/>
    <cellStyle name="Vírgula 4 2 2 8 2 2 5" xfId="42622" xr:uid="{00000000-0005-0000-0000-0000728D0000}"/>
    <cellStyle name="Vírgula 4 2 2 8 2 2 6" xfId="49466" xr:uid="{00000000-0005-0000-0000-0000738D0000}"/>
    <cellStyle name="Vírgula 4 2 2 8 2 3" xfId="6367" xr:uid="{00000000-0005-0000-0000-0000748D0000}"/>
    <cellStyle name="Vírgula 4 2 2 8 2 3 2" xfId="12907" xr:uid="{00000000-0005-0000-0000-0000758D0000}"/>
    <cellStyle name="Vírgula 4 2 2 8 2 3 3" xfId="32179" xr:uid="{00000000-0005-0000-0000-0000768D0000}"/>
    <cellStyle name="Vírgula 4 2 2 8 2 3 4" xfId="44860" xr:uid="{00000000-0005-0000-0000-0000778D0000}"/>
    <cellStyle name="Vírgula 4 2 2 8 2 4" xfId="15545" xr:uid="{00000000-0005-0000-0000-0000788D0000}"/>
    <cellStyle name="Vírgula 4 2 2 8 2 5" xfId="17971" xr:uid="{00000000-0005-0000-0000-0000798D0000}"/>
    <cellStyle name="Vírgula 4 2 2 8 2 6" xfId="21466" xr:uid="{00000000-0005-0000-0000-00007A8D0000}"/>
    <cellStyle name="Vírgula 4 2 2 8 2 7" xfId="23480" xr:uid="{00000000-0005-0000-0000-00007B8D0000}"/>
    <cellStyle name="Vírgula 4 2 2 8 2 8" xfId="26677" xr:uid="{00000000-0005-0000-0000-00007C8D0000}"/>
    <cellStyle name="Vírgula 4 2 2 8 2 9" xfId="39000" xr:uid="{00000000-0005-0000-0000-00007D8D0000}"/>
    <cellStyle name="Vírgula 4 2 2 8 3" xfId="7695" xr:uid="{00000000-0005-0000-0000-00007E8D0000}"/>
    <cellStyle name="Vírgula 4 2 2 8 3 2" xfId="12406" xr:uid="{00000000-0005-0000-0000-00007F8D0000}"/>
    <cellStyle name="Vírgula 4 2 2 8 3 2 2" xfId="34929" xr:uid="{00000000-0005-0000-0000-0000808D0000}"/>
    <cellStyle name="Vírgula 4 2 2 8 3 2 3" xfId="42621" xr:uid="{00000000-0005-0000-0000-0000818D0000}"/>
    <cellStyle name="Vírgula 4 2 2 8 3 2 4" xfId="53243" xr:uid="{00000000-0005-0000-0000-0000828D0000}"/>
    <cellStyle name="Vírgula 4 2 2 8 3 3" xfId="18618" xr:uid="{00000000-0005-0000-0000-0000838D0000}"/>
    <cellStyle name="Vírgula 4 2 2 8 3 4" xfId="29427" xr:uid="{00000000-0005-0000-0000-0000848D0000}"/>
    <cellStyle name="Vírgula 4 2 2 8 3 5" xfId="38999" xr:uid="{00000000-0005-0000-0000-0000858D0000}"/>
    <cellStyle name="Vírgula 4 2 2 8 3 6" xfId="48595" xr:uid="{00000000-0005-0000-0000-0000868D0000}"/>
    <cellStyle name="Vírgula 4 2 2 8 4" xfId="5428" xr:uid="{00000000-0005-0000-0000-0000878D0000}"/>
    <cellStyle name="Vírgula 4 2 2 8 4 2" xfId="16361" xr:uid="{00000000-0005-0000-0000-0000888D0000}"/>
    <cellStyle name="Vírgula 4 2 2 8 4 3" xfId="32178" xr:uid="{00000000-0005-0000-0000-0000898D0000}"/>
    <cellStyle name="Vírgula 4 2 2 8 4 4" xfId="39908" xr:uid="{00000000-0005-0000-0000-00008A8D0000}"/>
    <cellStyle name="Vírgula 4 2 2 8 4 5" xfId="51007" xr:uid="{00000000-0005-0000-0000-00008B8D0000}"/>
    <cellStyle name="Vírgula 4 2 2 8 5" xfId="13615" xr:uid="{00000000-0005-0000-0000-00008C8D0000}"/>
    <cellStyle name="Vírgula 4 2 2 8 5 2" xfId="43989" xr:uid="{00000000-0005-0000-0000-00008D8D0000}"/>
    <cellStyle name="Vírgula 4 2 2 8 6" xfId="15544" xr:uid="{00000000-0005-0000-0000-00008E8D0000}"/>
    <cellStyle name="Vírgula 4 2 2 8 7" xfId="21465" xr:uid="{00000000-0005-0000-0000-00008F8D0000}"/>
    <cellStyle name="Vírgula 4 2 2 8 8" xfId="23479" xr:uid="{00000000-0005-0000-0000-0000908D0000}"/>
    <cellStyle name="Vírgula 4 2 2 8 9" xfId="26676" xr:uid="{00000000-0005-0000-0000-0000918D0000}"/>
    <cellStyle name="Vírgula 4 2 2 9" xfId="654" xr:uid="{00000000-0005-0000-0000-0000928D0000}"/>
    <cellStyle name="Vírgula 4 2 2 9 10" xfId="46210" xr:uid="{00000000-0005-0000-0000-0000938D0000}"/>
    <cellStyle name="Vírgula 4 2 2 9 11" xfId="54142" xr:uid="{00000000-0005-0000-0000-0000948D0000}"/>
    <cellStyle name="Vírgula 4 2 2 9 12" xfId="3954" xr:uid="{00000000-0005-0000-0000-0000958D0000}"/>
    <cellStyle name="Vírgula 4 2 2 9 2" xfId="7581" xr:uid="{00000000-0005-0000-0000-0000968D0000}"/>
    <cellStyle name="Vírgula 4 2 2 9 2 2" xfId="17431" xr:uid="{00000000-0005-0000-0000-0000978D0000}"/>
    <cellStyle name="Vírgula 4 2 2 9 2 2 2" xfId="34931" xr:uid="{00000000-0005-0000-0000-0000988D0000}"/>
    <cellStyle name="Vírgula 4 2 2 9 2 3" xfId="19374" xr:uid="{00000000-0005-0000-0000-0000998D0000}"/>
    <cellStyle name="Vírgula 4 2 2 9 2 4" xfId="29429" xr:uid="{00000000-0005-0000-0000-00009A8D0000}"/>
    <cellStyle name="Vírgula 4 2 2 9 2 5" xfId="42623" xr:uid="{00000000-0005-0000-0000-00009B8D0000}"/>
    <cellStyle name="Vírgula 4 2 2 9 2 6" xfId="48481" xr:uid="{00000000-0005-0000-0000-00009C8D0000}"/>
    <cellStyle name="Vírgula 4 2 2 9 3" xfId="5314" xr:uid="{00000000-0005-0000-0000-00009D8D0000}"/>
    <cellStyle name="Vírgula 4 2 2 9 3 2" xfId="9451" xr:uid="{00000000-0005-0000-0000-00009E8D0000}"/>
    <cellStyle name="Vírgula 4 2 2 9 3 3" xfId="32180" xr:uid="{00000000-0005-0000-0000-00009F8D0000}"/>
    <cellStyle name="Vírgula 4 2 2 9 3 4" xfId="43875" xr:uid="{00000000-0005-0000-0000-0000A08D0000}"/>
    <cellStyle name="Vírgula 4 2 2 9 4" xfId="15546" xr:uid="{00000000-0005-0000-0000-0000A18D0000}"/>
    <cellStyle name="Vírgula 4 2 2 9 5" xfId="17857" xr:uid="{00000000-0005-0000-0000-0000A28D0000}"/>
    <cellStyle name="Vírgula 4 2 2 9 6" xfId="21467" xr:uid="{00000000-0005-0000-0000-0000A38D0000}"/>
    <cellStyle name="Vírgula 4 2 2 9 7" xfId="23481" xr:uid="{00000000-0005-0000-0000-0000A48D0000}"/>
    <cellStyle name="Vírgula 4 2 2 9 8" xfId="26678" xr:uid="{00000000-0005-0000-0000-0000A58D0000}"/>
    <cellStyle name="Vírgula 4 2 2 9 9" xfId="39001" xr:uid="{00000000-0005-0000-0000-0000A68D0000}"/>
    <cellStyle name="Vírgula 4 2 20" xfId="35701" xr:uid="{00000000-0005-0000-0000-0000A78D0000}"/>
    <cellStyle name="Vírgula 4 2 21" xfId="45591" xr:uid="{00000000-0005-0000-0000-0000A88D0000}"/>
    <cellStyle name="Vírgula 4 2 22" xfId="53527" xr:uid="{00000000-0005-0000-0000-0000A98D0000}"/>
    <cellStyle name="Vírgula 4 2 23" xfId="3916" xr:uid="{00000000-0005-0000-0000-0000AA8D0000}"/>
    <cellStyle name="Vírgula 4 2 3" xfId="205" xr:uid="{00000000-0005-0000-0000-0000AB8D0000}"/>
    <cellStyle name="Vírgula 4 2 3 10" xfId="10196" xr:uid="{00000000-0005-0000-0000-0000AC8D0000}"/>
    <cellStyle name="Vírgula 4 2 3 10 2" xfId="13315" xr:uid="{00000000-0005-0000-0000-0000AD8D0000}"/>
    <cellStyle name="Vírgula 4 2 3 10 3" xfId="43500" xr:uid="{00000000-0005-0000-0000-0000AE8D0000}"/>
    <cellStyle name="Vírgula 4 2 3 10 4" xfId="50328" xr:uid="{00000000-0005-0000-0000-0000AF8D0000}"/>
    <cellStyle name="Vírgula 4 2 3 11" xfId="15547" xr:uid="{00000000-0005-0000-0000-0000B08D0000}"/>
    <cellStyle name="Vírgula 4 2 3 12" xfId="21468" xr:uid="{00000000-0005-0000-0000-0000B18D0000}"/>
    <cellStyle name="Vírgula 4 2 3 13" xfId="23482" xr:uid="{00000000-0005-0000-0000-0000B28D0000}"/>
    <cellStyle name="Vírgula 4 2 3 14" xfId="24487" xr:uid="{00000000-0005-0000-0000-0000B38D0000}"/>
    <cellStyle name="Vírgula 4 2 3 15" xfId="35800" xr:uid="{00000000-0005-0000-0000-0000B48D0000}"/>
    <cellStyle name="Vírgula 4 2 3 16" xfId="45762" xr:uid="{00000000-0005-0000-0000-0000B58D0000}"/>
    <cellStyle name="Vírgula 4 2 3 17" xfId="53695" xr:uid="{00000000-0005-0000-0000-0000B68D0000}"/>
    <cellStyle name="Vírgula 4 2 3 18" xfId="3955" xr:uid="{00000000-0005-0000-0000-0000B78D0000}"/>
    <cellStyle name="Vírgula 4 2 3 2" xfId="486" xr:uid="{00000000-0005-0000-0000-0000B88D0000}"/>
    <cellStyle name="Vírgula 4 2 3 2 10" xfId="23483" xr:uid="{00000000-0005-0000-0000-0000B98D0000}"/>
    <cellStyle name="Vírgula 4 2 3 2 11" xfId="24763" xr:uid="{00000000-0005-0000-0000-0000BA8D0000}"/>
    <cellStyle name="Vírgula 4 2 3 2 12" xfId="36328" xr:uid="{00000000-0005-0000-0000-0000BB8D0000}"/>
    <cellStyle name="Vírgula 4 2 3 2 13" xfId="46042" xr:uid="{00000000-0005-0000-0000-0000BC8D0000}"/>
    <cellStyle name="Vírgula 4 2 3 2 14" xfId="53974" xr:uid="{00000000-0005-0000-0000-0000BD8D0000}"/>
    <cellStyle name="Vírgula 4 2 3 2 15" xfId="3956" xr:uid="{00000000-0005-0000-0000-0000BE8D0000}"/>
    <cellStyle name="Vírgula 4 2 3 2 2" xfId="1149" xr:uid="{00000000-0005-0000-0000-0000BF8D0000}"/>
    <cellStyle name="Vírgula 4 2 3 2 2 10" xfId="46705" xr:uid="{00000000-0005-0000-0000-0000C08D0000}"/>
    <cellStyle name="Vírgula 4 2 3 2 2 11" xfId="54637" xr:uid="{00000000-0005-0000-0000-0000C18D0000}"/>
    <cellStyle name="Vírgula 4 2 3 2 2 12" xfId="3957" xr:uid="{00000000-0005-0000-0000-0000C28D0000}"/>
    <cellStyle name="Vírgula 4 2 3 2 2 2" xfId="8064" xr:uid="{00000000-0005-0000-0000-0000C38D0000}"/>
    <cellStyle name="Vírgula 4 2 3 2 2 2 2" xfId="9475" xr:uid="{00000000-0005-0000-0000-0000C48D0000}"/>
    <cellStyle name="Vírgula 4 2 3 2 2 2 2 2" xfId="34934" xr:uid="{00000000-0005-0000-0000-0000C58D0000}"/>
    <cellStyle name="Vírgula 4 2 3 2 2 2 3" xfId="12698" xr:uid="{00000000-0005-0000-0000-0000C68D0000}"/>
    <cellStyle name="Vírgula 4 2 3 2 2 2 4" xfId="19857" xr:uid="{00000000-0005-0000-0000-0000C78D0000}"/>
    <cellStyle name="Vírgula 4 2 3 2 2 2 5" xfId="29432" xr:uid="{00000000-0005-0000-0000-0000C88D0000}"/>
    <cellStyle name="Vírgula 4 2 3 2 2 2 6" xfId="42626" xr:uid="{00000000-0005-0000-0000-0000C98D0000}"/>
    <cellStyle name="Vírgula 4 2 3 2 2 2 7" xfId="48964" xr:uid="{00000000-0005-0000-0000-0000CA8D0000}"/>
    <cellStyle name="Vírgula 4 2 3 2 2 3" xfId="5809" xr:uid="{00000000-0005-0000-0000-0000CB8D0000}"/>
    <cellStyle name="Vírgula 4 2 3 2 2 3 2" xfId="12242" xr:uid="{00000000-0005-0000-0000-0000CC8D0000}"/>
    <cellStyle name="Vírgula 4 2 3 2 2 3 3" xfId="32183" xr:uid="{00000000-0005-0000-0000-0000CD8D0000}"/>
    <cellStyle name="Vírgula 4 2 3 2 2 3 4" xfId="44358" xr:uid="{00000000-0005-0000-0000-0000CE8D0000}"/>
    <cellStyle name="Vírgula 4 2 3 2 2 4" xfId="13984" xr:uid="{00000000-0005-0000-0000-0000CF8D0000}"/>
    <cellStyle name="Vírgula 4 2 3 2 2 5" xfId="15549" xr:uid="{00000000-0005-0000-0000-0000D08D0000}"/>
    <cellStyle name="Vírgula 4 2 3 2 2 6" xfId="21470" xr:uid="{00000000-0005-0000-0000-0000D18D0000}"/>
    <cellStyle name="Vírgula 4 2 3 2 2 7" xfId="23484" xr:uid="{00000000-0005-0000-0000-0000D28D0000}"/>
    <cellStyle name="Vírgula 4 2 3 2 2 8" xfId="26681" xr:uid="{00000000-0005-0000-0000-0000D38D0000}"/>
    <cellStyle name="Vírgula 4 2 3 2 2 9" xfId="39004" xr:uid="{00000000-0005-0000-0000-0000D48D0000}"/>
    <cellStyle name="Vírgula 4 2 3 2 3" xfId="2085" xr:uid="{00000000-0005-0000-0000-0000D58D0000}"/>
    <cellStyle name="Vírgula 4 2 3 2 3 10" xfId="47636" xr:uid="{00000000-0005-0000-0000-0000D68D0000}"/>
    <cellStyle name="Vírgula 4 2 3 2 3 11" xfId="55562" xr:uid="{00000000-0005-0000-0000-0000D78D0000}"/>
    <cellStyle name="Vírgula 4 2 3 2 3 12" xfId="3958" xr:uid="{00000000-0005-0000-0000-0000D88D0000}"/>
    <cellStyle name="Vírgula 4 2 3 2 3 2" xfId="8935" xr:uid="{00000000-0005-0000-0000-0000D98D0000}"/>
    <cellStyle name="Vírgula 4 2 3 2 3 2 2" xfId="17432" xr:uid="{00000000-0005-0000-0000-0000DA8D0000}"/>
    <cellStyle name="Vírgula 4 2 3 2 3 2 2 2" xfId="34935" xr:uid="{00000000-0005-0000-0000-0000DB8D0000}"/>
    <cellStyle name="Vírgula 4 2 3 2 3 2 3" xfId="29433" xr:uid="{00000000-0005-0000-0000-0000DC8D0000}"/>
    <cellStyle name="Vírgula 4 2 3 2 3 2 4" xfId="42627" xr:uid="{00000000-0005-0000-0000-0000DD8D0000}"/>
    <cellStyle name="Vírgula 4 2 3 2 3 2 5" xfId="49835" xr:uid="{00000000-0005-0000-0000-0000DE8D0000}"/>
    <cellStyle name="Vírgula 4 2 3 2 3 3" xfId="6736" xr:uid="{00000000-0005-0000-0000-0000DF8D0000}"/>
    <cellStyle name="Vírgula 4 2 3 2 3 3 2" xfId="32184" xr:uid="{00000000-0005-0000-0000-0000E08D0000}"/>
    <cellStyle name="Vírgula 4 2 3 2 3 3 3" xfId="45229" xr:uid="{00000000-0005-0000-0000-0000E18D0000}"/>
    <cellStyle name="Vírgula 4 2 3 2 3 4" xfId="15550" xr:uid="{00000000-0005-0000-0000-0000E28D0000}"/>
    <cellStyle name="Vírgula 4 2 3 2 3 5" xfId="18987" xr:uid="{00000000-0005-0000-0000-0000E38D0000}"/>
    <cellStyle name="Vírgula 4 2 3 2 3 6" xfId="21471" xr:uid="{00000000-0005-0000-0000-0000E48D0000}"/>
    <cellStyle name="Vírgula 4 2 3 2 3 7" xfId="23485" xr:uid="{00000000-0005-0000-0000-0000E58D0000}"/>
    <cellStyle name="Vírgula 4 2 3 2 3 8" xfId="26682" xr:uid="{00000000-0005-0000-0000-0000E68D0000}"/>
    <cellStyle name="Vírgula 4 2 3 2 3 9" xfId="39005" xr:uid="{00000000-0005-0000-0000-0000E78D0000}"/>
    <cellStyle name="Vírgula 4 2 3 2 4" xfId="7437" xr:uid="{00000000-0005-0000-0000-0000E88D0000}"/>
    <cellStyle name="Vírgula 4 2 3 2 4 2" xfId="12407" xr:uid="{00000000-0005-0000-0000-0000E98D0000}"/>
    <cellStyle name="Vírgula 4 2 3 2 4 2 2" xfId="34933" xr:uid="{00000000-0005-0000-0000-0000EA8D0000}"/>
    <cellStyle name="Vírgula 4 2 3 2 4 2 3" xfId="29431" xr:uid="{00000000-0005-0000-0000-0000EB8D0000}"/>
    <cellStyle name="Vírgula 4 2 3 2 4 2 4" xfId="42625" xr:uid="{00000000-0005-0000-0000-0000EC8D0000}"/>
    <cellStyle name="Vírgula 4 2 3 2 4 2 5" xfId="53244" xr:uid="{00000000-0005-0000-0000-0000ED8D0000}"/>
    <cellStyle name="Vírgula 4 2 3 2 4 3" xfId="9611" xr:uid="{00000000-0005-0000-0000-0000EE8D0000}"/>
    <cellStyle name="Vírgula 4 2 3 2 4 3 2" xfId="32182" xr:uid="{00000000-0005-0000-0000-0000EF8D0000}"/>
    <cellStyle name="Vírgula 4 2 3 2 4 4" xfId="26680" xr:uid="{00000000-0005-0000-0000-0000F08D0000}"/>
    <cellStyle name="Vírgula 4 2 3 2 4 5" xfId="39003" xr:uid="{00000000-0005-0000-0000-0000F18D0000}"/>
    <cellStyle name="Vírgula 4 2 3 2 4 6" xfId="48337" xr:uid="{00000000-0005-0000-0000-0000F28D0000}"/>
    <cellStyle name="Vírgula 4 2 3 2 5" xfId="5146" xr:uid="{00000000-0005-0000-0000-0000F38D0000}"/>
    <cellStyle name="Vírgula 4 2 3 2 5 2" xfId="11513" xr:uid="{00000000-0005-0000-0000-0000F48D0000}"/>
    <cellStyle name="Vírgula 4 2 3 2 5 2 2" xfId="33342" xr:uid="{00000000-0005-0000-0000-0000F58D0000}"/>
    <cellStyle name="Vírgula 4 2 3 2 5 2 3" xfId="41034" xr:uid="{00000000-0005-0000-0000-0000F68D0000}"/>
    <cellStyle name="Vírgula 4 2 3 2 5 2 4" xfId="52495" xr:uid="{00000000-0005-0000-0000-0000F78D0000}"/>
    <cellStyle name="Vírgula 4 2 3 2 5 3" xfId="27840" xr:uid="{00000000-0005-0000-0000-0000F88D0000}"/>
    <cellStyle name="Vírgula 4 2 3 2 5 4" xfId="37163" xr:uid="{00000000-0005-0000-0000-0000F98D0000}"/>
    <cellStyle name="Vírgula 4 2 3 2 5 5" xfId="50501" xr:uid="{00000000-0005-0000-0000-0000FA8D0000}"/>
    <cellStyle name="Vírgula 4 2 3 2 6" xfId="10816" xr:uid="{00000000-0005-0000-0000-0000FB8D0000}"/>
    <cellStyle name="Vírgula 4 2 3 2 6 2" xfId="30591" xr:uid="{00000000-0005-0000-0000-0000FC8D0000}"/>
    <cellStyle name="Vírgula 4 2 3 2 6 3" xfId="40277" xr:uid="{00000000-0005-0000-0000-0000FD8D0000}"/>
    <cellStyle name="Vírgula 4 2 3 2 6 4" xfId="51748" xr:uid="{00000000-0005-0000-0000-0000FE8D0000}"/>
    <cellStyle name="Vírgula 4 2 3 2 7" xfId="13471" xr:uid="{00000000-0005-0000-0000-0000FF8D0000}"/>
    <cellStyle name="Vírgula 4 2 3 2 7 2" xfId="43731" xr:uid="{00000000-0005-0000-0000-0000008E0000}"/>
    <cellStyle name="Vírgula 4 2 3 2 8" xfId="15548" xr:uid="{00000000-0005-0000-0000-0000018E0000}"/>
    <cellStyle name="Vírgula 4 2 3 2 9" xfId="21469" xr:uid="{00000000-0005-0000-0000-0000028E0000}"/>
    <cellStyle name="Vírgula 4 2 3 3" xfId="1401" xr:uid="{00000000-0005-0000-0000-0000038E0000}"/>
    <cellStyle name="Vírgula 4 2 3 3 10" xfId="25039" xr:uid="{00000000-0005-0000-0000-0000048E0000}"/>
    <cellStyle name="Vírgula 4 2 3 3 11" xfId="36604" xr:uid="{00000000-0005-0000-0000-0000058E0000}"/>
    <cellStyle name="Vírgula 4 2 3 3 12" xfId="46957" xr:uid="{00000000-0005-0000-0000-0000068E0000}"/>
    <cellStyle name="Vírgula 4 2 3 3 13" xfId="54889" xr:uid="{00000000-0005-0000-0000-0000078E0000}"/>
    <cellStyle name="Vírgula 4 2 3 3 14" xfId="3959" xr:uid="{00000000-0005-0000-0000-0000088E0000}"/>
    <cellStyle name="Vírgula 4 2 3 3 2" xfId="2313" xr:uid="{00000000-0005-0000-0000-0000098E0000}"/>
    <cellStyle name="Vírgula 4 2 3 3 2 10" xfId="47864" xr:uid="{00000000-0005-0000-0000-00000A8E0000}"/>
    <cellStyle name="Vírgula 4 2 3 3 2 11" xfId="55790" xr:uid="{00000000-0005-0000-0000-00000B8E0000}"/>
    <cellStyle name="Vírgula 4 2 3 3 2 12" xfId="3960" xr:uid="{00000000-0005-0000-0000-00000C8E0000}"/>
    <cellStyle name="Vírgula 4 2 3 3 2 2" xfId="9163" xr:uid="{00000000-0005-0000-0000-00000D8E0000}"/>
    <cellStyle name="Vírgula 4 2 3 3 2 2 2" xfId="17433" xr:uid="{00000000-0005-0000-0000-00000E8E0000}"/>
    <cellStyle name="Vírgula 4 2 3 3 2 2 2 2" xfId="34937" xr:uid="{00000000-0005-0000-0000-00000F8E0000}"/>
    <cellStyle name="Vírgula 4 2 3 3 2 2 3" xfId="20085" xr:uid="{00000000-0005-0000-0000-0000108E0000}"/>
    <cellStyle name="Vírgula 4 2 3 3 2 2 4" xfId="29435" xr:uid="{00000000-0005-0000-0000-0000118E0000}"/>
    <cellStyle name="Vírgula 4 2 3 3 2 2 5" xfId="42629" xr:uid="{00000000-0005-0000-0000-0000128E0000}"/>
    <cellStyle name="Vírgula 4 2 3 3 2 2 6" xfId="50063" xr:uid="{00000000-0005-0000-0000-0000138E0000}"/>
    <cellStyle name="Vírgula 4 2 3 3 2 3" xfId="6964" xr:uid="{00000000-0005-0000-0000-0000148E0000}"/>
    <cellStyle name="Vírgula 4 2 3 3 2 3 2" xfId="16261" xr:uid="{00000000-0005-0000-0000-0000158E0000}"/>
    <cellStyle name="Vírgula 4 2 3 3 2 3 3" xfId="32186" xr:uid="{00000000-0005-0000-0000-0000168E0000}"/>
    <cellStyle name="Vírgula 4 2 3 3 2 3 4" xfId="45457" xr:uid="{00000000-0005-0000-0000-0000178E0000}"/>
    <cellStyle name="Vírgula 4 2 3 3 2 4" xfId="15552" xr:uid="{00000000-0005-0000-0000-0000188E0000}"/>
    <cellStyle name="Vírgula 4 2 3 3 2 5" xfId="18343" xr:uid="{00000000-0005-0000-0000-0000198E0000}"/>
    <cellStyle name="Vírgula 4 2 3 3 2 6" xfId="21473" xr:uid="{00000000-0005-0000-0000-00001A8E0000}"/>
    <cellStyle name="Vírgula 4 2 3 3 2 7" xfId="23487" xr:uid="{00000000-0005-0000-0000-00001B8E0000}"/>
    <cellStyle name="Vírgula 4 2 3 3 2 8" xfId="26684" xr:uid="{00000000-0005-0000-0000-00001C8E0000}"/>
    <cellStyle name="Vírgula 4 2 3 3 2 9" xfId="39007" xr:uid="{00000000-0005-0000-0000-00001D8E0000}"/>
    <cellStyle name="Vírgula 4 2 3 3 3" xfId="8292" xr:uid="{00000000-0005-0000-0000-00001E8E0000}"/>
    <cellStyle name="Vírgula 4 2 3 3 3 2" xfId="12409" xr:uid="{00000000-0005-0000-0000-00001F8E0000}"/>
    <cellStyle name="Vírgula 4 2 3 3 3 2 2" xfId="34936" xr:uid="{00000000-0005-0000-0000-0000208E0000}"/>
    <cellStyle name="Vírgula 4 2 3 3 3 2 3" xfId="29434" xr:uid="{00000000-0005-0000-0000-0000218E0000}"/>
    <cellStyle name="Vírgula 4 2 3 3 3 2 4" xfId="42628" xr:uid="{00000000-0005-0000-0000-0000228E0000}"/>
    <cellStyle name="Vírgula 4 2 3 3 3 2 5" xfId="53245" xr:uid="{00000000-0005-0000-0000-0000238E0000}"/>
    <cellStyle name="Vírgula 4 2 3 3 3 3" xfId="16478" xr:uid="{00000000-0005-0000-0000-0000248E0000}"/>
    <cellStyle name="Vírgula 4 2 3 3 3 3 2" xfId="32185" xr:uid="{00000000-0005-0000-0000-0000258E0000}"/>
    <cellStyle name="Vírgula 4 2 3 3 3 4" xfId="19215" xr:uid="{00000000-0005-0000-0000-0000268E0000}"/>
    <cellStyle name="Vírgula 4 2 3 3 3 5" xfId="26683" xr:uid="{00000000-0005-0000-0000-0000278E0000}"/>
    <cellStyle name="Vírgula 4 2 3 3 3 6" xfId="39006" xr:uid="{00000000-0005-0000-0000-0000288E0000}"/>
    <cellStyle name="Vírgula 4 2 3 3 3 7" xfId="49192" xr:uid="{00000000-0005-0000-0000-0000298E0000}"/>
    <cellStyle name="Vírgula 4 2 3 3 4" xfId="6061" xr:uid="{00000000-0005-0000-0000-00002A8E0000}"/>
    <cellStyle name="Vírgula 4 2 3 3 4 2" xfId="11741" xr:uid="{00000000-0005-0000-0000-00002B8E0000}"/>
    <cellStyle name="Vírgula 4 2 3 3 4 2 2" xfId="33570" xr:uid="{00000000-0005-0000-0000-00002C8E0000}"/>
    <cellStyle name="Vírgula 4 2 3 3 4 2 3" xfId="41262" xr:uid="{00000000-0005-0000-0000-00002D8E0000}"/>
    <cellStyle name="Vírgula 4 2 3 3 4 2 4" xfId="52723" xr:uid="{00000000-0005-0000-0000-00002E8E0000}"/>
    <cellStyle name="Vírgula 4 2 3 3 4 3" xfId="28068" xr:uid="{00000000-0005-0000-0000-00002F8E0000}"/>
    <cellStyle name="Vírgula 4 2 3 3 4 4" xfId="37391" xr:uid="{00000000-0005-0000-0000-0000308E0000}"/>
    <cellStyle name="Vírgula 4 2 3 3 4 5" xfId="51408" xr:uid="{00000000-0005-0000-0000-0000318E0000}"/>
    <cellStyle name="Vírgula 4 2 3 3 5" xfId="10997" xr:uid="{00000000-0005-0000-0000-0000328E0000}"/>
    <cellStyle name="Vírgula 4 2 3 3 5 2" xfId="30819" xr:uid="{00000000-0005-0000-0000-0000338E0000}"/>
    <cellStyle name="Vírgula 4 2 3 3 5 3" xfId="40505" xr:uid="{00000000-0005-0000-0000-0000348E0000}"/>
    <cellStyle name="Vírgula 4 2 3 3 5 4" xfId="51976" xr:uid="{00000000-0005-0000-0000-0000358E0000}"/>
    <cellStyle name="Vírgula 4 2 3 3 6" xfId="14212" xr:uid="{00000000-0005-0000-0000-0000368E0000}"/>
    <cellStyle name="Vírgula 4 2 3 3 6 2" xfId="44586" xr:uid="{00000000-0005-0000-0000-0000378E0000}"/>
    <cellStyle name="Vírgula 4 2 3 3 7" xfId="15551" xr:uid="{00000000-0005-0000-0000-0000388E0000}"/>
    <cellStyle name="Vírgula 4 2 3 3 8" xfId="21472" xr:uid="{00000000-0005-0000-0000-0000398E0000}"/>
    <cellStyle name="Vírgula 4 2 3 3 9" xfId="23486" xr:uid="{00000000-0005-0000-0000-00003A8E0000}"/>
    <cellStyle name="Vírgula 4 2 3 4" xfId="909" xr:uid="{00000000-0005-0000-0000-00003B8E0000}"/>
    <cellStyle name="Vírgula 4 2 3 4 10" xfId="36064" xr:uid="{00000000-0005-0000-0000-00003C8E0000}"/>
    <cellStyle name="Vírgula 4 2 3 4 11" xfId="46465" xr:uid="{00000000-0005-0000-0000-00003D8E0000}"/>
    <cellStyle name="Vírgula 4 2 3 4 12" xfId="54397" xr:uid="{00000000-0005-0000-0000-00003E8E0000}"/>
    <cellStyle name="Vírgula 4 2 3 4 13" xfId="3961" xr:uid="{00000000-0005-0000-0000-00003F8E0000}"/>
    <cellStyle name="Vírgula 4 2 3 4 2" xfId="1857" xr:uid="{00000000-0005-0000-0000-0000408E0000}"/>
    <cellStyle name="Vírgula 4 2 3 4 2 10" xfId="47408" xr:uid="{00000000-0005-0000-0000-0000418E0000}"/>
    <cellStyle name="Vírgula 4 2 3 4 2 11" xfId="55334" xr:uid="{00000000-0005-0000-0000-0000428E0000}"/>
    <cellStyle name="Vírgula 4 2 3 4 2 12" xfId="3962" xr:uid="{00000000-0005-0000-0000-0000438E0000}"/>
    <cellStyle name="Vírgula 4 2 3 4 2 2" xfId="8707" xr:uid="{00000000-0005-0000-0000-0000448E0000}"/>
    <cellStyle name="Vírgula 4 2 3 4 2 2 2" xfId="17434" xr:uid="{00000000-0005-0000-0000-0000458E0000}"/>
    <cellStyle name="Vírgula 4 2 3 4 2 2 2 2" xfId="34939" xr:uid="{00000000-0005-0000-0000-0000468E0000}"/>
    <cellStyle name="Vírgula 4 2 3 4 2 2 3" xfId="19629" xr:uid="{00000000-0005-0000-0000-0000478E0000}"/>
    <cellStyle name="Vírgula 4 2 3 4 2 2 4" xfId="29437" xr:uid="{00000000-0005-0000-0000-0000488E0000}"/>
    <cellStyle name="Vírgula 4 2 3 4 2 2 5" xfId="42631" xr:uid="{00000000-0005-0000-0000-0000498E0000}"/>
    <cellStyle name="Vírgula 4 2 3 4 2 2 6" xfId="49607" xr:uid="{00000000-0005-0000-0000-00004A8E0000}"/>
    <cellStyle name="Vírgula 4 2 3 4 2 3" xfId="6508" xr:uid="{00000000-0005-0000-0000-00004B8E0000}"/>
    <cellStyle name="Vírgula 4 2 3 4 2 3 2" xfId="16565" xr:uid="{00000000-0005-0000-0000-00004C8E0000}"/>
    <cellStyle name="Vírgula 4 2 3 4 2 3 3" xfId="32188" xr:uid="{00000000-0005-0000-0000-00004D8E0000}"/>
    <cellStyle name="Vírgula 4 2 3 4 2 3 4" xfId="45001" xr:uid="{00000000-0005-0000-0000-00004E8E0000}"/>
    <cellStyle name="Vírgula 4 2 3 4 2 4" xfId="15554" xr:uid="{00000000-0005-0000-0000-00004F8E0000}"/>
    <cellStyle name="Vírgula 4 2 3 4 2 5" xfId="18001" xr:uid="{00000000-0005-0000-0000-0000508E0000}"/>
    <cellStyle name="Vírgula 4 2 3 4 2 6" xfId="21475" xr:uid="{00000000-0005-0000-0000-0000518E0000}"/>
    <cellStyle name="Vírgula 4 2 3 4 2 7" xfId="23489" xr:uid="{00000000-0005-0000-0000-0000528E0000}"/>
    <cellStyle name="Vírgula 4 2 3 4 2 8" xfId="26686" xr:uid="{00000000-0005-0000-0000-0000538E0000}"/>
    <cellStyle name="Vírgula 4 2 3 4 2 9" xfId="39009" xr:uid="{00000000-0005-0000-0000-0000548E0000}"/>
    <cellStyle name="Vírgula 4 2 3 4 3" xfId="7836" xr:uid="{00000000-0005-0000-0000-0000558E0000}"/>
    <cellStyle name="Vírgula 4 2 3 4 3 2" xfId="12410" xr:uid="{00000000-0005-0000-0000-0000568E0000}"/>
    <cellStyle name="Vírgula 4 2 3 4 3 2 2" xfId="34938" xr:uid="{00000000-0005-0000-0000-0000578E0000}"/>
    <cellStyle name="Vírgula 4 2 3 4 3 2 3" xfId="42630" xr:uid="{00000000-0005-0000-0000-0000588E0000}"/>
    <cellStyle name="Vírgula 4 2 3 4 3 2 4" xfId="53246" xr:uid="{00000000-0005-0000-0000-0000598E0000}"/>
    <cellStyle name="Vírgula 4 2 3 4 3 3" xfId="18759" xr:uid="{00000000-0005-0000-0000-00005A8E0000}"/>
    <cellStyle name="Vírgula 4 2 3 4 3 4" xfId="29436" xr:uid="{00000000-0005-0000-0000-00005B8E0000}"/>
    <cellStyle name="Vírgula 4 2 3 4 3 5" xfId="39008" xr:uid="{00000000-0005-0000-0000-00005C8E0000}"/>
    <cellStyle name="Vírgula 4 2 3 4 3 6" xfId="48736" xr:uid="{00000000-0005-0000-0000-00005D8E0000}"/>
    <cellStyle name="Vírgula 4 2 3 4 4" xfId="5569" xr:uid="{00000000-0005-0000-0000-00005E8E0000}"/>
    <cellStyle name="Vírgula 4 2 3 4 4 2" xfId="12945" xr:uid="{00000000-0005-0000-0000-00005F8E0000}"/>
    <cellStyle name="Vírgula 4 2 3 4 4 3" xfId="32187" xr:uid="{00000000-0005-0000-0000-0000608E0000}"/>
    <cellStyle name="Vírgula 4 2 3 4 4 4" xfId="40049" xr:uid="{00000000-0005-0000-0000-0000618E0000}"/>
    <cellStyle name="Vírgula 4 2 3 4 4 5" xfId="51520" xr:uid="{00000000-0005-0000-0000-0000628E0000}"/>
    <cellStyle name="Vírgula 4 2 3 4 5" xfId="13756" xr:uid="{00000000-0005-0000-0000-0000638E0000}"/>
    <cellStyle name="Vírgula 4 2 3 4 5 2" xfId="44130" xr:uid="{00000000-0005-0000-0000-0000648E0000}"/>
    <cellStyle name="Vírgula 4 2 3 4 6" xfId="15553" xr:uid="{00000000-0005-0000-0000-0000658E0000}"/>
    <cellStyle name="Vírgula 4 2 3 4 7" xfId="21474" xr:uid="{00000000-0005-0000-0000-0000668E0000}"/>
    <cellStyle name="Vírgula 4 2 3 4 8" xfId="23488" xr:uid="{00000000-0005-0000-0000-0000678E0000}"/>
    <cellStyle name="Vírgula 4 2 3 4 9" xfId="26685" xr:uid="{00000000-0005-0000-0000-0000688E0000}"/>
    <cellStyle name="Vírgula 4 2 3 5" xfId="1546" xr:uid="{00000000-0005-0000-0000-0000698E0000}"/>
    <cellStyle name="Vírgula 4 2 3 5 10" xfId="36738" xr:uid="{00000000-0005-0000-0000-00006A8E0000}"/>
    <cellStyle name="Vírgula 4 2 3 5 11" xfId="47097" xr:uid="{00000000-0005-0000-0000-00006B8E0000}"/>
    <cellStyle name="Vírgula 4 2 3 5 12" xfId="55023" xr:uid="{00000000-0005-0000-0000-00006C8E0000}"/>
    <cellStyle name="Vírgula 4 2 3 5 13" xfId="3963" xr:uid="{00000000-0005-0000-0000-00006D8E0000}"/>
    <cellStyle name="Vírgula 4 2 3 5 2" xfId="2417" xr:uid="{00000000-0005-0000-0000-00006E8E0000}"/>
    <cellStyle name="Vírgula 4 2 3 5 2 2" xfId="9267" xr:uid="{00000000-0005-0000-0000-00006F8E0000}"/>
    <cellStyle name="Vírgula 4 2 3 5 2 2 2" xfId="20189" xr:uid="{00000000-0005-0000-0000-0000708E0000}"/>
    <cellStyle name="Vírgula 4 2 3 5 2 2 3" xfId="34940" xr:uid="{00000000-0005-0000-0000-0000718E0000}"/>
    <cellStyle name="Vírgula 4 2 3 5 2 2 4" xfId="42632" xr:uid="{00000000-0005-0000-0000-0000728E0000}"/>
    <cellStyle name="Vírgula 4 2 3 5 2 2 5" xfId="50167" xr:uid="{00000000-0005-0000-0000-0000738E0000}"/>
    <cellStyle name="Vírgula 4 2 3 5 2 3" xfId="17435" xr:uid="{00000000-0005-0000-0000-0000748E0000}"/>
    <cellStyle name="Vírgula 4 2 3 5 2 3 2" xfId="45561" xr:uid="{00000000-0005-0000-0000-0000758E0000}"/>
    <cellStyle name="Vírgula 4 2 3 5 2 4" xfId="18447" xr:uid="{00000000-0005-0000-0000-0000768E0000}"/>
    <cellStyle name="Vírgula 4 2 3 5 2 5" xfId="29438" xr:uid="{00000000-0005-0000-0000-0000778E0000}"/>
    <cellStyle name="Vírgula 4 2 3 5 2 6" xfId="39010" xr:uid="{00000000-0005-0000-0000-0000788E0000}"/>
    <cellStyle name="Vírgula 4 2 3 5 2 7" xfId="47968" xr:uid="{00000000-0005-0000-0000-0000798E0000}"/>
    <cellStyle name="Vírgula 4 2 3 5 2 8" xfId="55894" xr:uid="{00000000-0005-0000-0000-00007A8E0000}"/>
    <cellStyle name="Vírgula 4 2 3 5 2 9" xfId="7068" xr:uid="{00000000-0005-0000-0000-00007B8E0000}"/>
    <cellStyle name="Vírgula 4 2 3 5 3" xfId="8396" xr:uid="{00000000-0005-0000-0000-00007C8E0000}"/>
    <cellStyle name="Vírgula 4 2 3 5 3 2" xfId="10465" xr:uid="{00000000-0005-0000-0000-00007D8E0000}"/>
    <cellStyle name="Vírgula 4 2 3 5 3 3" xfId="19318" xr:uid="{00000000-0005-0000-0000-00007E8E0000}"/>
    <cellStyle name="Vírgula 4 2 3 5 3 4" xfId="32189" xr:uid="{00000000-0005-0000-0000-00007F8E0000}"/>
    <cellStyle name="Vírgula 4 2 3 5 3 5" xfId="40609" xr:uid="{00000000-0005-0000-0000-0000808E0000}"/>
    <cellStyle name="Vírgula 4 2 3 5 3 6" xfId="49296" xr:uid="{00000000-0005-0000-0000-0000818E0000}"/>
    <cellStyle name="Vírgula 4 2 3 5 4" xfId="6197" xr:uid="{00000000-0005-0000-0000-0000828E0000}"/>
    <cellStyle name="Vírgula 4 2 3 5 4 2" xfId="44690" xr:uid="{00000000-0005-0000-0000-0000838E0000}"/>
    <cellStyle name="Vírgula 4 2 3 5 5" xfId="12947" xr:uid="{00000000-0005-0000-0000-0000848E0000}"/>
    <cellStyle name="Vírgula 4 2 3 5 6" xfId="17802" xr:uid="{00000000-0005-0000-0000-0000858E0000}"/>
    <cellStyle name="Vírgula 4 2 3 5 7" xfId="21476" xr:uid="{00000000-0005-0000-0000-0000868E0000}"/>
    <cellStyle name="Vírgula 4 2 3 5 8" xfId="23490" xr:uid="{00000000-0005-0000-0000-0000878E0000}"/>
    <cellStyle name="Vírgula 4 2 3 5 9" xfId="26687" xr:uid="{00000000-0005-0000-0000-0000888E0000}"/>
    <cellStyle name="Vírgula 4 2 3 6" xfId="681" xr:uid="{00000000-0005-0000-0000-0000898E0000}"/>
    <cellStyle name="Vírgula 4 2 3 6 10" xfId="46237" xr:uid="{00000000-0005-0000-0000-00008A8E0000}"/>
    <cellStyle name="Vírgula 4 2 3 6 11" xfId="54169" xr:uid="{00000000-0005-0000-0000-00008B8E0000}"/>
    <cellStyle name="Vírgula 4 2 3 6 12" xfId="3964" xr:uid="{00000000-0005-0000-0000-00008C8E0000}"/>
    <cellStyle name="Vírgula 4 2 3 6 2" xfId="7608" xr:uid="{00000000-0005-0000-0000-00008D8E0000}"/>
    <cellStyle name="Vírgula 4 2 3 6 2 2" xfId="17436" xr:uid="{00000000-0005-0000-0000-00008E8E0000}"/>
    <cellStyle name="Vírgula 4 2 3 6 2 2 2" xfId="34941" xr:uid="{00000000-0005-0000-0000-00008F8E0000}"/>
    <cellStyle name="Vírgula 4 2 3 6 2 3" xfId="19401" xr:uid="{00000000-0005-0000-0000-0000908E0000}"/>
    <cellStyle name="Vírgula 4 2 3 6 2 4" xfId="29439" xr:uid="{00000000-0005-0000-0000-0000918E0000}"/>
    <cellStyle name="Vírgula 4 2 3 6 2 5" xfId="42633" xr:uid="{00000000-0005-0000-0000-0000928E0000}"/>
    <cellStyle name="Vírgula 4 2 3 6 2 6" xfId="48508" xr:uid="{00000000-0005-0000-0000-0000938E0000}"/>
    <cellStyle name="Vírgula 4 2 3 6 3" xfId="5341" xr:uid="{00000000-0005-0000-0000-0000948E0000}"/>
    <cellStyle name="Vírgula 4 2 3 6 3 2" xfId="32190" xr:uid="{00000000-0005-0000-0000-0000958E0000}"/>
    <cellStyle name="Vírgula 4 2 3 6 3 3" xfId="43902" xr:uid="{00000000-0005-0000-0000-0000968E0000}"/>
    <cellStyle name="Vírgula 4 2 3 6 4" xfId="16420" xr:uid="{00000000-0005-0000-0000-0000978E0000}"/>
    <cellStyle name="Vírgula 4 2 3 6 5" xfId="17884" xr:uid="{00000000-0005-0000-0000-0000988E0000}"/>
    <cellStyle name="Vírgula 4 2 3 6 6" xfId="21477" xr:uid="{00000000-0005-0000-0000-0000998E0000}"/>
    <cellStyle name="Vírgula 4 2 3 6 7" xfId="23491" xr:uid="{00000000-0005-0000-0000-00009A8E0000}"/>
    <cellStyle name="Vírgula 4 2 3 6 8" xfId="26688" xr:uid="{00000000-0005-0000-0000-00009B8E0000}"/>
    <cellStyle name="Vírgula 4 2 3 6 9" xfId="39011" xr:uid="{00000000-0005-0000-0000-00009C8E0000}"/>
    <cellStyle name="Vírgula 4 2 3 7" xfId="1629" xr:uid="{00000000-0005-0000-0000-00009D8E0000}"/>
    <cellStyle name="Vírgula 4 2 3 7 2" xfId="8479" xr:uid="{00000000-0005-0000-0000-00009E8E0000}"/>
    <cellStyle name="Vírgula 4 2 3 7 2 2" xfId="34932" xr:uid="{00000000-0005-0000-0000-00009F8E0000}"/>
    <cellStyle name="Vírgula 4 2 3 7 2 3" xfId="29430" xr:uid="{00000000-0005-0000-0000-0000A08E0000}"/>
    <cellStyle name="Vírgula 4 2 3 7 2 4" xfId="42624" xr:uid="{00000000-0005-0000-0000-0000A18E0000}"/>
    <cellStyle name="Vírgula 4 2 3 7 2 5" xfId="49379" xr:uid="{00000000-0005-0000-0000-0000A28E0000}"/>
    <cellStyle name="Vírgula 4 2 3 7 3" xfId="10379" xr:uid="{00000000-0005-0000-0000-0000A38E0000}"/>
    <cellStyle name="Vírgula 4 2 3 7 3 2" xfId="32181" xr:uid="{00000000-0005-0000-0000-0000A48E0000}"/>
    <cellStyle name="Vírgula 4 2 3 7 3 3" xfId="44773" xr:uid="{00000000-0005-0000-0000-0000A58E0000}"/>
    <cellStyle name="Vírgula 4 2 3 7 4" xfId="18531" xr:uid="{00000000-0005-0000-0000-0000A68E0000}"/>
    <cellStyle name="Vírgula 4 2 3 7 5" xfId="26679" xr:uid="{00000000-0005-0000-0000-0000A78E0000}"/>
    <cellStyle name="Vírgula 4 2 3 7 6" xfId="39002" xr:uid="{00000000-0005-0000-0000-0000A88E0000}"/>
    <cellStyle name="Vírgula 4 2 3 7 7" xfId="47180" xr:uid="{00000000-0005-0000-0000-0000A98E0000}"/>
    <cellStyle name="Vírgula 4 2 3 7 8" xfId="55106" xr:uid="{00000000-0005-0000-0000-0000AA8E0000}"/>
    <cellStyle name="Vírgula 4 2 3 7 9" xfId="6280" xr:uid="{00000000-0005-0000-0000-0000AB8E0000}"/>
    <cellStyle name="Vírgula 4 2 3 8" xfId="7208" xr:uid="{00000000-0005-0000-0000-0000AC8E0000}"/>
    <cellStyle name="Vírgula 4 2 3 8 2" xfId="11285" xr:uid="{00000000-0005-0000-0000-0000AD8E0000}"/>
    <cellStyle name="Vírgula 4 2 3 8 2 2" xfId="33114" xr:uid="{00000000-0005-0000-0000-0000AE8E0000}"/>
    <cellStyle name="Vírgula 4 2 3 8 2 3" xfId="40806" xr:uid="{00000000-0005-0000-0000-0000AF8E0000}"/>
    <cellStyle name="Vírgula 4 2 3 8 2 4" xfId="52267" xr:uid="{00000000-0005-0000-0000-0000B08E0000}"/>
    <cellStyle name="Vírgula 4 2 3 8 3" xfId="27612" xr:uid="{00000000-0005-0000-0000-0000B18E0000}"/>
    <cellStyle name="Vírgula 4 2 3 8 4" xfId="36935" xr:uid="{00000000-0005-0000-0000-0000B28E0000}"/>
    <cellStyle name="Vírgula 4 2 3 8 5" xfId="48108" xr:uid="{00000000-0005-0000-0000-0000B38E0000}"/>
    <cellStyle name="Vírgula 4 2 3 9" xfId="4868" xr:uid="{00000000-0005-0000-0000-0000B48E0000}"/>
    <cellStyle name="Vírgula 4 2 3 9 2" xfId="10368" xr:uid="{00000000-0005-0000-0000-0000B58E0000}"/>
    <cellStyle name="Vírgula 4 2 3 9 2 2" xfId="50214" xr:uid="{00000000-0005-0000-0000-0000B68E0000}"/>
    <cellStyle name="Vírgula 4 2 3 9 3" xfId="30363" xr:uid="{00000000-0005-0000-0000-0000B78E0000}"/>
    <cellStyle name="Vírgula 4 2 3 9 4" xfId="39821" xr:uid="{00000000-0005-0000-0000-0000B88E0000}"/>
    <cellStyle name="Vírgula 4 2 3 9 5" xfId="51430" xr:uid="{00000000-0005-0000-0000-0000B98E0000}"/>
    <cellStyle name="Vírgula 4 2 4" xfId="136" xr:uid="{00000000-0005-0000-0000-0000BA8E0000}"/>
    <cellStyle name="Vírgula 4 2 4 10" xfId="15555" xr:uid="{00000000-0005-0000-0000-0000BB8E0000}"/>
    <cellStyle name="Vírgula 4 2 4 11" xfId="21478" xr:uid="{00000000-0005-0000-0000-0000BC8E0000}"/>
    <cellStyle name="Vírgula 4 2 4 12" xfId="23492" xr:uid="{00000000-0005-0000-0000-0000BD8E0000}"/>
    <cellStyle name="Vírgula 4 2 4 13" xfId="24418" xr:uid="{00000000-0005-0000-0000-0000BE8E0000}"/>
    <cellStyle name="Vírgula 4 2 4 14" xfId="35995" xr:uid="{00000000-0005-0000-0000-0000BF8E0000}"/>
    <cellStyle name="Vírgula 4 2 4 15" xfId="45693" xr:uid="{00000000-0005-0000-0000-0000C08E0000}"/>
    <cellStyle name="Vírgula 4 2 4 16" xfId="53626" xr:uid="{00000000-0005-0000-0000-0000C18E0000}"/>
    <cellStyle name="Vírgula 4 2 4 17" xfId="3965" xr:uid="{00000000-0005-0000-0000-0000C28E0000}"/>
    <cellStyle name="Vírgula 4 2 4 2" xfId="417" xr:uid="{00000000-0005-0000-0000-0000C38E0000}"/>
    <cellStyle name="Vírgula 4 2 4 2 10" xfId="24694" xr:uid="{00000000-0005-0000-0000-0000C48E0000}"/>
    <cellStyle name="Vírgula 4 2 4 2 11" xfId="36259" xr:uid="{00000000-0005-0000-0000-0000C58E0000}"/>
    <cellStyle name="Vírgula 4 2 4 2 12" xfId="45973" xr:uid="{00000000-0005-0000-0000-0000C68E0000}"/>
    <cellStyle name="Vírgula 4 2 4 2 13" xfId="53905" xr:uid="{00000000-0005-0000-0000-0000C78E0000}"/>
    <cellStyle name="Vírgula 4 2 4 2 14" xfId="3966" xr:uid="{00000000-0005-0000-0000-0000C88E0000}"/>
    <cellStyle name="Vírgula 4 2 4 2 2" xfId="1092" xr:uid="{00000000-0005-0000-0000-0000C98E0000}"/>
    <cellStyle name="Vírgula 4 2 4 2 2 10" xfId="46648" xr:uid="{00000000-0005-0000-0000-0000CA8E0000}"/>
    <cellStyle name="Vírgula 4 2 4 2 2 11" xfId="54580" xr:uid="{00000000-0005-0000-0000-0000CB8E0000}"/>
    <cellStyle name="Vírgula 4 2 4 2 2 12" xfId="3967" xr:uid="{00000000-0005-0000-0000-0000CC8E0000}"/>
    <cellStyle name="Vírgula 4 2 4 2 2 2" xfId="8007" xr:uid="{00000000-0005-0000-0000-0000CD8E0000}"/>
    <cellStyle name="Vírgula 4 2 4 2 2 2 2" xfId="17437" xr:uid="{00000000-0005-0000-0000-0000CE8E0000}"/>
    <cellStyle name="Vírgula 4 2 4 2 2 2 2 2" xfId="34944" xr:uid="{00000000-0005-0000-0000-0000CF8E0000}"/>
    <cellStyle name="Vírgula 4 2 4 2 2 2 3" xfId="19800" xr:uid="{00000000-0005-0000-0000-0000D08E0000}"/>
    <cellStyle name="Vírgula 4 2 4 2 2 2 4" xfId="29442" xr:uid="{00000000-0005-0000-0000-0000D18E0000}"/>
    <cellStyle name="Vírgula 4 2 4 2 2 2 5" xfId="42636" xr:uid="{00000000-0005-0000-0000-0000D28E0000}"/>
    <cellStyle name="Vírgula 4 2 4 2 2 2 6" xfId="48907" xr:uid="{00000000-0005-0000-0000-0000D38E0000}"/>
    <cellStyle name="Vírgula 4 2 4 2 2 3" xfId="5752" xr:uid="{00000000-0005-0000-0000-0000D48E0000}"/>
    <cellStyle name="Vírgula 4 2 4 2 2 3 2" xfId="13310" xr:uid="{00000000-0005-0000-0000-0000D58E0000}"/>
    <cellStyle name="Vírgula 4 2 4 2 2 3 3" xfId="32193" xr:uid="{00000000-0005-0000-0000-0000D68E0000}"/>
    <cellStyle name="Vírgula 4 2 4 2 2 3 4" xfId="44301" xr:uid="{00000000-0005-0000-0000-0000D78E0000}"/>
    <cellStyle name="Vírgula 4 2 4 2 2 4" xfId="15557" xr:uid="{00000000-0005-0000-0000-0000D88E0000}"/>
    <cellStyle name="Vírgula 4 2 4 2 2 5" xfId="18115" xr:uid="{00000000-0005-0000-0000-0000D98E0000}"/>
    <cellStyle name="Vírgula 4 2 4 2 2 6" xfId="21480" xr:uid="{00000000-0005-0000-0000-0000DA8E0000}"/>
    <cellStyle name="Vírgula 4 2 4 2 2 7" xfId="23494" xr:uid="{00000000-0005-0000-0000-0000DB8E0000}"/>
    <cellStyle name="Vírgula 4 2 4 2 2 8" xfId="26691" xr:uid="{00000000-0005-0000-0000-0000DC8E0000}"/>
    <cellStyle name="Vírgula 4 2 4 2 2 9" xfId="39014" xr:uid="{00000000-0005-0000-0000-0000DD8E0000}"/>
    <cellStyle name="Vírgula 4 2 4 2 3" xfId="2028" xr:uid="{00000000-0005-0000-0000-0000DE8E0000}"/>
    <cellStyle name="Vírgula 4 2 4 2 3 2" xfId="8878" xr:uid="{00000000-0005-0000-0000-0000DF8E0000}"/>
    <cellStyle name="Vírgula 4 2 4 2 3 2 2" xfId="34943" xr:uid="{00000000-0005-0000-0000-0000E08E0000}"/>
    <cellStyle name="Vírgula 4 2 4 2 3 2 3" xfId="29441" xr:uid="{00000000-0005-0000-0000-0000E18E0000}"/>
    <cellStyle name="Vírgula 4 2 4 2 3 2 4" xfId="42635" xr:uid="{00000000-0005-0000-0000-0000E28E0000}"/>
    <cellStyle name="Vírgula 4 2 4 2 3 2 5" xfId="49778" xr:uid="{00000000-0005-0000-0000-0000E38E0000}"/>
    <cellStyle name="Vírgula 4 2 4 2 3 3" xfId="9393" xr:uid="{00000000-0005-0000-0000-0000E48E0000}"/>
    <cellStyle name="Vírgula 4 2 4 2 3 3 2" xfId="32192" xr:uid="{00000000-0005-0000-0000-0000E58E0000}"/>
    <cellStyle name="Vírgula 4 2 4 2 3 3 3" xfId="45172" xr:uid="{00000000-0005-0000-0000-0000E68E0000}"/>
    <cellStyle name="Vírgula 4 2 4 2 3 4" xfId="18930" xr:uid="{00000000-0005-0000-0000-0000E78E0000}"/>
    <cellStyle name="Vírgula 4 2 4 2 3 5" xfId="26690" xr:uid="{00000000-0005-0000-0000-0000E88E0000}"/>
    <cellStyle name="Vírgula 4 2 4 2 3 6" xfId="39013" xr:uid="{00000000-0005-0000-0000-0000E98E0000}"/>
    <cellStyle name="Vírgula 4 2 4 2 3 7" xfId="47579" xr:uid="{00000000-0005-0000-0000-0000EA8E0000}"/>
    <cellStyle name="Vírgula 4 2 4 2 3 8" xfId="55505" xr:uid="{00000000-0005-0000-0000-0000EB8E0000}"/>
    <cellStyle name="Vírgula 4 2 4 2 3 9" xfId="6679" xr:uid="{00000000-0005-0000-0000-0000EC8E0000}"/>
    <cellStyle name="Vírgula 4 2 4 2 4" xfId="7380" xr:uid="{00000000-0005-0000-0000-0000ED8E0000}"/>
    <cellStyle name="Vírgula 4 2 4 2 4 2" xfId="11456" xr:uid="{00000000-0005-0000-0000-0000EE8E0000}"/>
    <cellStyle name="Vírgula 4 2 4 2 4 2 2" xfId="33285" xr:uid="{00000000-0005-0000-0000-0000EF8E0000}"/>
    <cellStyle name="Vírgula 4 2 4 2 4 2 3" xfId="40977" xr:uid="{00000000-0005-0000-0000-0000F08E0000}"/>
    <cellStyle name="Vírgula 4 2 4 2 4 2 4" xfId="52438" xr:uid="{00000000-0005-0000-0000-0000F18E0000}"/>
    <cellStyle name="Vírgula 4 2 4 2 4 3" xfId="27783" xr:uid="{00000000-0005-0000-0000-0000F28E0000}"/>
    <cellStyle name="Vírgula 4 2 4 2 4 4" xfId="37106" xr:uid="{00000000-0005-0000-0000-0000F38E0000}"/>
    <cellStyle name="Vírgula 4 2 4 2 4 5" xfId="48280" xr:uid="{00000000-0005-0000-0000-0000F48E0000}"/>
    <cellStyle name="Vírgula 4 2 4 2 5" xfId="5077" xr:uid="{00000000-0005-0000-0000-0000F58E0000}"/>
    <cellStyle name="Vírgula 4 2 4 2 5 2" xfId="30534" xr:uid="{00000000-0005-0000-0000-0000F68E0000}"/>
    <cellStyle name="Vírgula 4 2 4 2 5 3" xfId="40220" xr:uid="{00000000-0005-0000-0000-0000F78E0000}"/>
    <cellStyle name="Vírgula 4 2 4 2 5 4" xfId="51691" xr:uid="{00000000-0005-0000-0000-0000F88E0000}"/>
    <cellStyle name="Vírgula 4 2 4 2 6" xfId="13927" xr:uid="{00000000-0005-0000-0000-0000F98E0000}"/>
    <cellStyle name="Vírgula 4 2 4 2 6 2" xfId="43674" xr:uid="{00000000-0005-0000-0000-0000FA8E0000}"/>
    <cellStyle name="Vírgula 4 2 4 2 7" xfId="15556" xr:uid="{00000000-0005-0000-0000-0000FB8E0000}"/>
    <cellStyle name="Vírgula 4 2 4 2 8" xfId="21479" xr:uid="{00000000-0005-0000-0000-0000FC8E0000}"/>
    <cellStyle name="Vírgula 4 2 4 2 9" xfId="23493" xr:uid="{00000000-0005-0000-0000-0000FD8E0000}"/>
    <cellStyle name="Vírgula 4 2 4 3" xfId="1332" xr:uid="{00000000-0005-0000-0000-0000FE8E0000}"/>
    <cellStyle name="Vírgula 4 2 4 3 10" xfId="24970" xr:uid="{00000000-0005-0000-0000-0000FF8E0000}"/>
    <cellStyle name="Vírgula 4 2 4 3 11" xfId="36535" xr:uid="{00000000-0005-0000-0000-0000008F0000}"/>
    <cellStyle name="Vírgula 4 2 4 3 12" xfId="46888" xr:uid="{00000000-0005-0000-0000-0000018F0000}"/>
    <cellStyle name="Vírgula 4 2 4 3 13" xfId="54820" xr:uid="{00000000-0005-0000-0000-0000028F0000}"/>
    <cellStyle name="Vírgula 4 2 4 3 14" xfId="3968" xr:uid="{00000000-0005-0000-0000-0000038F0000}"/>
    <cellStyle name="Vírgula 4 2 4 3 2" xfId="2256" xr:uid="{00000000-0005-0000-0000-0000048F0000}"/>
    <cellStyle name="Vírgula 4 2 4 3 2 10" xfId="47807" xr:uid="{00000000-0005-0000-0000-0000058F0000}"/>
    <cellStyle name="Vírgula 4 2 4 3 2 11" xfId="55733" xr:uid="{00000000-0005-0000-0000-0000068F0000}"/>
    <cellStyle name="Vírgula 4 2 4 3 2 12" xfId="3969" xr:uid="{00000000-0005-0000-0000-0000078F0000}"/>
    <cellStyle name="Vírgula 4 2 4 3 2 2" xfId="9106" xr:uid="{00000000-0005-0000-0000-0000088F0000}"/>
    <cellStyle name="Vírgula 4 2 4 3 2 2 2" xfId="17438" xr:uid="{00000000-0005-0000-0000-0000098F0000}"/>
    <cellStyle name="Vírgula 4 2 4 3 2 2 2 2" xfId="34946" xr:uid="{00000000-0005-0000-0000-00000A8F0000}"/>
    <cellStyle name="Vírgula 4 2 4 3 2 2 3" xfId="20028" xr:uid="{00000000-0005-0000-0000-00000B8F0000}"/>
    <cellStyle name="Vírgula 4 2 4 3 2 2 4" xfId="29444" xr:uid="{00000000-0005-0000-0000-00000C8F0000}"/>
    <cellStyle name="Vírgula 4 2 4 3 2 2 5" xfId="42638" xr:uid="{00000000-0005-0000-0000-00000D8F0000}"/>
    <cellStyle name="Vírgula 4 2 4 3 2 2 6" xfId="50006" xr:uid="{00000000-0005-0000-0000-00000E8F0000}"/>
    <cellStyle name="Vírgula 4 2 4 3 2 3" xfId="6907" xr:uid="{00000000-0005-0000-0000-00000F8F0000}"/>
    <cellStyle name="Vírgula 4 2 4 3 2 3 2" xfId="9371" xr:uid="{00000000-0005-0000-0000-0000108F0000}"/>
    <cellStyle name="Vírgula 4 2 4 3 2 3 3" xfId="32195" xr:uid="{00000000-0005-0000-0000-0000118F0000}"/>
    <cellStyle name="Vírgula 4 2 4 3 2 3 4" xfId="45400" xr:uid="{00000000-0005-0000-0000-0000128F0000}"/>
    <cellStyle name="Vírgula 4 2 4 3 2 4" xfId="15559" xr:uid="{00000000-0005-0000-0000-0000138F0000}"/>
    <cellStyle name="Vírgula 4 2 4 3 2 5" xfId="18286" xr:uid="{00000000-0005-0000-0000-0000148F0000}"/>
    <cellStyle name="Vírgula 4 2 4 3 2 6" xfId="21482" xr:uid="{00000000-0005-0000-0000-0000158F0000}"/>
    <cellStyle name="Vírgula 4 2 4 3 2 7" xfId="23496" xr:uid="{00000000-0005-0000-0000-0000168F0000}"/>
    <cellStyle name="Vírgula 4 2 4 3 2 8" xfId="26693" xr:uid="{00000000-0005-0000-0000-0000178F0000}"/>
    <cellStyle name="Vírgula 4 2 4 3 2 9" xfId="39016" xr:uid="{00000000-0005-0000-0000-0000188F0000}"/>
    <cellStyle name="Vírgula 4 2 4 3 3" xfId="8235" xr:uid="{00000000-0005-0000-0000-0000198F0000}"/>
    <cellStyle name="Vírgula 4 2 4 3 3 2" xfId="12413" xr:uid="{00000000-0005-0000-0000-00001A8F0000}"/>
    <cellStyle name="Vírgula 4 2 4 3 3 2 2" xfId="34945" xr:uid="{00000000-0005-0000-0000-00001B8F0000}"/>
    <cellStyle name="Vírgula 4 2 4 3 3 2 3" xfId="29443" xr:uid="{00000000-0005-0000-0000-00001C8F0000}"/>
    <cellStyle name="Vírgula 4 2 4 3 3 2 4" xfId="42637" xr:uid="{00000000-0005-0000-0000-00001D8F0000}"/>
    <cellStyle name="Vírgula 4 2 4 3 3 2 5" xfId="53248" xr:uid="{00000000-0005-0000-0000-00001E8F0000}"/>
    <cellStyle name="Vírgula 4 2 4 3 3 3" xfId="16748" xr:uid="{00000000-0005-0000-0000-00001F8F0000}"/>
    <cellStyle name="Vírgula 4 2 4 3 3 3 2" xfId="32194" xr:uid="{00000000-0005-0000-0000-0000208F0000}"/>
    <cellStyle name="Vírgula 4 2 4 3 3 4" xfId="19158" xr:uid="{00000000-0005-0000-0000-0000218F0000}"/>
    <cellStyle name="Vírgula 4 2 4 3 3 5" xfId="26692" xr:uid="{00000000-0005-0000-0000-0000228F0000}"/>
    <cellStyle name="Vírgula 4 2 4 3 3 6" xfId="39015" xr:uid="{00000000-0005-0000-0000-0000238F0000}"/>
    <cellStyle name="Vírgula 4 2 4 3 3 7" xfId="49135" xr:uid="{00000000-0005-0000-0000-0000248F0000}"/>
    <cellStyle name="Vírgula 4 2 4 3 4" xfId="5992" xr:uid="{00000000-0005-0000-0000-0000258F0000}"/>
    <cellStyle name="Vírgula 4 2 4 3 4 2" xfId="11684" xr:uid="{00000000-0005-0000-0000-0000268F0000}"/>
    <cellStyle name="Vírgula 4 2 4 3 4 2 2" xfId="33513" xr:uid="{00000000-0005-0000-0000-0000278F0000}"/>
    <cellStyle name="Vírgula 4 2 4 3 4 2 3" xfId="41205" xr:uid="{00000000-0005-0000-0000-0000288F0000}"/>
    <cellStyle name="Vírgula 4 2 4 3 4 2 4" xfId="52666" xr:uid="{00000000-0005-0000-0000-0000298F0000}"/>
    <cellStyle name="Vírgula 4 2 4 3 4 3" xfId="28011" xr:uid="{00000000-0005-0000-0000-00002A8F0000}"/>
    <cellStyle name="Vírgula 4 2 4 3 4 4" xfId="37334" xr:uid="{00000000-0005-0000-0000-00002B8F0000}"/>
    <cellStyle name="Vírgula 4 2 4 3 4 5" xfId="50994" xr:uid="{00000000-0005-0000-0000-00002C8F0000}"/>
    <cellStyle name="Vírgula 4 2 4 3 5" xfId="10940" xr:uid="{00000000-0005-0000-0000-00002D8F0000}"/>
    <cellStyle name="Vírgula 4 2 4 3 5 2" xfId="30762" xr:uid="{00000000-0005-0000-0000-00002E8F0000}"/>
    <cellStyle name="Vírgula 4 2 4 3 5 3" xfId="40448" xr:uid="{00000000-0005-0000-0000-00002F8F0000}"/>
    <cellStyle name="Vírgula 4 2 4 3 5 4" xfId="51919" xr:uid="{00000000-0005-0000-0000-0000308F0000}"/>
    <cellStyle name="Vírgula 4 2 4 3 6" xfId="14155" xr:uid="{00000000-0005-0000-0000-0000318F0000}"/>
    <cellStyle name="Vírgula 4 2 4 3 6 2" xfId="44529" xr:uid="{00000000-0005-0000-0000-0000328F0000}"/>
    <cellStyle name="Vírgula 4 2 4 3 7" xfId="15558" xr:uid="{00000000-0005-0000-0000-0000338F0000}"/>
    <cellStyle name="Vírgula 4 2 4 3 8" xfId="21481" xr:uid="{00000000-0005-0000-0000-0000348F0000}"/>
    <cellStyle name="Vírgula 4 2 4 3 9" xfId="23495" xr:uid="{00000000-0005-0000-0000-0000358F0000}"/>
    <cellStyle name="Vírgula 4 2 4 4" xfId="852" xr:uid="{00000000-0005-0000-0000-0000368F0000}"/>
    <cellStyle name="Vírgula 4 2 4 4 10" xfId="46408" xr:uid="{00000000-0005-0000-0000-0000378F0000}"/>
    <cellStyle name="Vírgula 4 2 4 4 11" xfId="54340" xr:uid="{00000000-0005-0000-0000-0000388F0000}"/>
    <cellStyle name="Vírgula 4 2 4 4 12" xfId="3970" xr:uid="{00000000-0005-0000-0000-0000398F0000}"/>
    <cellStyle name="Vírgula 4 2 4 4 2" xfId="7779" xr:uid="{00000000-0005-0000-0000-00003A8F0000}"/>
    <cellStyle name="Vírgula 4 2 4 4 2 2" xfId="12957" xr:uid="{00000000-0005-0000-0000-00003B8F0000}"/>
    <cellStyle name="Vírgula 4 2 4 4 2 2 2" xfId="34947" xr:uid="{00000000-0005-0000-0000-00003C8F0000}"/>
    <cellStyle name="Vírgula 4 2 4 4 2 3" xfId="12978" xr:uid="{00000000-0005-0000-0000-00003D8F0000}"/>
    <cellStyle name="Vírgula 4 2 4 4 2 4" xfId="19572" xr:uid="{00000000-0005-0000-0000-00003E8F0000}"/>
    <cellStyle name="Vírgula 4 2 4 4 2 5" xfId="29445" xr:uid="{00000000-0005-0000-0000-00003F8F0000}"/>
    <cellStyle name="Vírgula 4 2 4 4 2 6" xfId="42639" xr:uid="{00000000-0005-0000-0000-0000408F0000}"/>
    <cellStyle name="Vírgula 4 2 4 4 2 7" xfId="48679" xr:uid="{00000000-0005-0000-0000-0000418F0000}"/>
    <cellStyle name="Vírgula 4 2 4 4 3" xfId="5512" xr:uid="{00000000-0005-0000-0000-0000428F0000}"/>
    <cellStyle name="Vírgula 4 2 4 4 3 2" xfId="10082" xr:uid="{00000000-0005-0000-0000-0000438F0000}"/>
    <cellStyle name="Vírgula 4 2 4 4 3 3" xfId="32196" xr:uid="{00000000-0005-0000-0000-0000448F0000}"/>
    <cellStyle name="Vírgula 4 2 4 4 3 4" xfId="44073" xr:uid="{00000000-0005-0000-0000-0000458F0000}"/>
    <cellStyle name="Vírgula 4 2 4 4 4" xfId="13699" xr:uid="{00000000-0005-0000-0000-0000468F0000}"/>
    <cellStyle name="Vírgula 4 2 4 4 5" xfId="15560" xr:uid="{00000000-0005-0000-0000-0000478F0000}"/>
    <cellStyle name="Vírgula 4 2 4 4 6" xfId="21483" xr:uid="{00000000-0005-0000-0000-0000488F0000}"/>
    <cellStyle name="Vírgula 4 2 4 4 7" xfId="23497" xr:uid="{00000000-0005-0000-0000-0000498F0000}"/>
    <cellStyle name="Vírgula 4 2 4 4 8" xfId="26694" xr:uid="{00000000-0005-0000-0000-00004A8F0000}"/>
    <cellStyle name="Vírgula 4 2 4 4 9" xfId="39017" xr:uid="{00000000-0005-0000-0000-00004B8F0000}"/>
    <cellStyle name="Vírgula 4 2 4 5" xfId="1800" xr:uid="{00000000-0005-0000-0000-00004C8F0000}"/>
    <cellStyle name="Vírgula 4 2 4 5 10" xfId="47351" xr:uid="{00000000-0005-0000-0000-00004D8F0000}"/>
    <cellStyle name="Vírgula 4 2 4 5 11" xfId="55277" xr:uid="{00000000-0005-0000-0000-00004E8F0000}"/>
    <cellStyle name="Vírgula 4 2 4 5 12" xfId="3971" xr:uid="{00000000-0005-0000-0000-00004F8F0000}"/>
    <cellStyle name="Vírgula 4 2 4 5 2" xfId="8650" xr:uid="{00000000-0005-0000-0000-0000508F0000}"/>
    <cellStyle name="Vírgula 4 2 4 5 2 2" xfId="17439" xr:uid="{00000000-0005-0000-0000-0000518F0000}"/>
    <cellStyle name="Vírgula 4 2 4 5 2 2 2" xfId="34948" xr:uid="{00000000-0005-0000-0000-0000528F0000}"/>
    <cellStyle name="Vírgula 4 2 4 5 2 3" xfId="29446" xr:uid="{00000000-0005-0000-0000-0000538F0000}"/>
    <cellStyle name="Vírgula 4 2 4 5 2 4" xfId="42640" xr:uid="{00000000-0005-0000-0000-0000548F0000}"/>
    <cellStyle name="Vírgula 4 2 4 5 2 5" xfId="49550" xr:uid="{00000000-0005-0000-0000-0000558F0000}"/>
    <cellStyle name="Vírgula 4 2 4 5 3" xfId="6451" xr:uid="{00000000-0005-0000-0000-0000568F0000}"/>
    <cellStyle name="Vírgula 4 2 4 5 3 2" xfId="32197" xr:uid="{00000000-0005-0000-0000-0000578F0000}"/>
    <cellStyle name="Vírgula 4 2 4 5 3 3" xfId="44944" xr:uid="{00000000-0005-0000-0000-0000588F0000}"/>
    <cellStyle name="Vírgula 4 2 4 5 4" xfId="15561" xr:uid="{00000000-0005-0000-0000-0000598F0000}"/>
    <cellStyle name="Vírgula 4 2 4 5 5" xfId="18702" xr:uid="{00000000-0005-0000-0000-00005A8F0000}"/>
    <cellStyle name="Vírgula 4 2 4 5 6" xfId="21484" xr:uid="{00000000-0005-0000-0000-00005B8F0000}"/>
    <cellStyle name="Vírgula 4 2 4 5 7" xfId="23498" xr:uid="{00000000-0005-0000-0000-00005C8F0000}"/>
    <cellStyle name="Vírgula 4 2 4 5 8" xfId="26695" xr:uid="{00000000-0005-0000-0000-00005D8F0000}"/>
    <cellStyle name="Vírgula 4 2 4 5 9" xfId="39018" xr:uid="{00000000-0005-0000-0000-00005E8F0000}"/>
    <cellStyle name="Vírgula 4 2 4 6" xfId="7151" xr:uid="{00000000-0005-0000-0000-00005F8F0000}"/>
    <cellStyle name="Vírgula 4 2 4 6 2" xfId="12412" xr:uid="{00000000-0005-0000-0000-0000608F0000}"/>
    <cellStyle name="Vírgula 4 2 4 6 2 2" xfId="34942" xr:uid="{00000000-0005-0000-0000-0000618F0000}"/>
    <cellStyle name="Vírgula 4 2 4 6 2 3" xfId="29440" xr:uid="{00000000-0005-0000-0000-0000628F0000}"/>
    <cellStyle name="Vírgula 4 2 4 6 2 4" xfId="42634" xr:uid="{00000000-0005-0000-0000-0000638F0000}"/>
    <cellStyle name="Vírgula 4 2 4 6 2 5" xfId="53247" xr:uid="{00000000-0005-0000-0000-0000648F0000}"/>
    <cellStyle name="Vírgula 4 2 4 6 3" xfId="16666" xr:uid="{00000000-0005-0000-0000-0000658F0000}"/>
    <cellStyle name="Vírgula 4 2 4 6 3 2" xfId="32191" xr:uid="{00000000-0005-0000-0000-0000668F0000}"/>
    <cellStyle name="Vírgula 4 2 4 6 4" xfId="26689" xr:uid="{00000000-0005-0000-0000-0000678F0000}"/>
    <cellStyle name="Vírgula 4 2 4 6 5" xfId="39012" xr:uid="{00000000-0005-0000-0000-0000688F0000}"/>
    <cellStyle name="Vírgula 4 2 4 6 6" xfId="48051" xr:uid="{00000000-0005-0000-0000-0000698F0000}"/>
    <cellStyle name="Vírgula 4 2 4 7" xfId="4799" xr:uid="{00000000-0005-0000-0000-00006A8F0000}"/>
    <cellStyle name="Vírgula 4 2 4 7 2" xfId="11228" xr:uid="{00000000-0005-0000-0000-00006B8F0000}"/>
    <cellStyle name="Vírgula 4 2 4 7 2 2" xfId="33057" xr:uid="{00000000-0005-0000-0000-00006C8F0000}"/>
    <cellStyle name="Vírgula 4 2 4 7 2 3" xfId="40749" xr:uid="{00000000-0005-0000-0000-00006D8F0000}"/>
    <cellStyle name="Vírgula 4 2 4 7 2 4" xfId="52210" xr:uid="{00000000-0005-0000-0000-00006E8F0000}"/>
    <cellStyle name="Vírgula 4 2 4 7 3" xfId="27555" xr:uid="{00000000-0005-0000-0000-00006F8F0000}"/>
    <cellStyle name="Vírgula 4 2 4 7 4" xfId="36878" xr:uid="{00000000-0005-0000-0000-0000708F0000}"/>
    <cellStyle name="Vírgula 4 2 4 7 5" xfId="50724" xr:uid="{00000000-0005-0000-0000-0000718F0000}"/>
    <cellStyle name="Vírgula 4 2 4 8" xfId="9804" xr:uid="{00000000-0005-0000-0000-0000728F0000}"/>
    <cellStyle name="Vírgula 4 2 4 8 2" xfId="30306" xr:uid="{00000000-0005-0000-0000-0000738F0000}"/>
    <cellStyle name="Vírgula 4 2 4 8 3" xfId="39992" xr:uid="{00000000-0005-0000-0000-0000748F0000}"/>
    <cellStyle name="Vírgula 4 2 4 8 4" xfId="51469" xr:uid="{00000000-0005-0000-0000-0000758F0000}"/>
    <cellStyle name="Vírgula 4 2 4 9" xfId="13417" xr:uid="{00000000-0005-0000-0000-0000768F0000}"/>
    <cellStyle name="Vírgula 4 2 4 9 2" xfId="43443" xr:uid="{00000000-0005-0000-0000-0000778F0000}"/>
    <cellStyle name="Vírgula 4 2 5" xfId="274" xr:uid="{00000000-0005-0000-0000-0000788F0000}"/>
    <cellStyle name="Vírgula 4 2 5 10" xfId="15562" xr:uid="{00000000-0005-0000-0000-0000798F0000}"/>
    <cellStyle name="Vírgula 4 2 5 11" xfId="21485" xr:uid="{00000000-0005-0000-0000-00007A8F0000}"/>
    <cellStyle name="Vírgula 4 2 5 12" xfId="23499" xr:uid="{00000000-0005-0000-0000-00007B8F0000}"/>
    <cellStyle name="Vírgula 4 2 5 13" xfId="24556" xr:uid="{00000000-0005-0000-0000-00007C8F0000}"/>
    <cellStyle name="Vírgula 4 2 5 14" xfId="36121" xr:uid="{00000000-0005-0000-0000-00007D8F0000}"/>
    <cellStyle name="Vírgula 4 2 5 15" xfId="45831" xr:uid="{00000000-0005-0000-0000-00007E8F0000}"/>
    <cellStyle name="Vírgula 4 2 5 16" xfId="53764" xr:uid="{00000000-0005-0000-0000-00007F8F0000}"/>
    <cellStyle name="Vírgula 4 2 5 17" xfId="3972" xr:uid="{00000000-0005-0000-0000-0000808F0000}"/>
    <cellStyle name="Vírgula 4 2 5 2" xfId="555" xr:uid="{00000000-0005-0000-0000-0000818F0000}"/>
    <cellStyle name="Vírgula 4 2 5 2 10" xfId="24832" xr:uid="{00000000-0005-0000-0000-0000828F0000}"/>
    <cellStyle name="Vírgula 4 2 5 2 11" xfId="36397" xr:uid="{00000000-0005-0000-0000-0000838F0000}"/>
    <cellStyle name="Vírgula 4 2 5 2 12" xfId="46111" xr:uid="{00000000-0005-0000-0000-0000848F0000}"/>
    <cellStyle name="Vírgula 4 2 5 2 13" xfId="54043" xr:uid="{00000000-0005-0000-0000-0000858F0000}"/>
    <cellStyle name="Vírgula 4 2 5 2 14" xfId="3973" xr:uid="{00000000-0005-0000-0000-0000868F0000}"/>
    <cellStyle name="Vírgula 4 2 5 2 2" xfId="1206" xr:uid="{00000000-0005-0000-0000-0000878F0000}"/>
    <cellStyle name="Vírgula 4 2 5 2 2 10" xfId="46762" xr:uid="{00000000-0005-0000-0000-0000888F0000}"/>
    <cellStyle name="Vírgula 4 2 5 2 2 11" xfId="54694" xr:uid="{00000000-0005-0000-0000-0000898F0000}"/>
    <cellStyle name="Vírgula 4 2 5 2 2 12" xfId="3974" xr:uid="{00000000-0005-0000-0000-00008A8F0000}"/>
    <cellStyle name="Vírgula 4 2 5 2 2 2" xfId="8121" xr:uid="{00000000-0005-0000-0000-00008B8F0000}"/>
    <cellStyle name="Vírgula 4 2 5 2 2 2 2" xfId="17440" xr:uid="{00000000-0005-0000-0000-00008C8F0000}"/>
    <cellStyle name="Vírgula 4 2 5 2 2 2 2 2" xfId="34951" xr:uid="{00000000-0005-0000-0000-00008D8F0000}"/>
    <cellStyle name="Vírgula 4 2 5 2 2 2 3" xfId="19914" xr:uid="{00000000-0005-0000-0000-00008E8F0000}"/>
    <cellStyle name="Vírgula 4 2 5 2 2 2 4" xfId="29449" xr:uid="{00000000-0005-0000-0000-00008F8F0000}"/>
    <cellStyle name="Vírgula 4 2 5 2 2 2 5" xfId="42643" xr:uid="{00000000-0005-0000-0000-0000908F0000}"/>
    <cellStyle name="Vírgula 4 2 5 2 2 2 6" xfId="49021" xr:uid="{00000000-0005-0000-0000-0000918F0000}"/>
    <cellStyle name="Vírgula 4 2 5 2 2 3" xfId="5866" xr:uid="{00000000-0005-0000-0000-0000928F0000}"/>
    <cellStyle name="Vírgula 4 2 5 2 2 3 2" xfId="10223" xr:uid="{00000000-0005-0000-0000-0000938F0000}"/>
    <cellStyle name="Vírgula 4 2 5 2 2 3 3" xfId="32200" xr:uid="{00000000-0005-0000-0000-0000948F0000}"/>
    <cellStyle name="Vírgula 4 2 5 2 2 3 4" xfId="44415" xr:uid="{00000000-0005-0000-0000-0000958F0000}"/>
    <cellStyle name="Vírgula 4 2 5 2 2 4" xfId="15564" xr:uid="{00000000-0005-0000-0000-0000968F0000}"/>
    <cellStyle name="Vírgula 4 2 5 2 2 5" xfId="18172" xr:uid="{00000000-0005-0000-0000-0000978F0000}"/>
    <cellStyle name="Vírgula 4 2 5 2 2 6" xfId="21487" xr:uid="{00000000-0005-0000-0000-0000988F0000}"/>
    <cellStyle name="Vírgula 4 2 5 2 2 7" xfId="23501" xr:uid="{00000000-0005-0000-0000-0000998F0000}"/>
    <cellStyle name="Vírgula 4 2 5 2 2 8" xfId="26698" xr:uid="{00000000-0005-0000-0000-00009A8F0000}"/>
    <cellStyle name="Vírgula 4 2 5 2 2 9" xfId="39021" xr:uid="{00000000-0005-0000-0000-00009B8F0000}"/>
    <cellStyle name="Vírgula 4 2 5 2 3" xfId="2142" xr:uid="{00000000-0005-0000-0000-00009C8F0000}"/>
    <cellStyle name="Vírgula 4 2 5 2 3 2" xfId="8992" xr:uid="{00000000-0005-0000-0000-00009D8F0000}"/>
    <cellStyle name="Vírgula 4 2 5 2 3 2 2" xfId="34950" xr:uid="{00000000-0005-0000-0000-00009E8F0000}"/>
    <cellStyle name="Vírgula 4 2 5 2 3 2 3" xfId="29448" xr:uid="{00000000-0005-0000-0000-00009F8F0000}"/>
    <cellStyle name="Vírgula 4 2 5 2 3 2 4" xfId="42642" xr:uid="{00000000-0005-0000-0000-0000A08F0000}"/>
    <cellStyle name="Vírgula 4 2 5 2 3 2 5" xfId="49892" xr:uid="{00000000-0005-0000-0000-0000A18F0000}"/>
    <cellStyle name="Vírgula 4 2 5 2 3 3" xfId="12374" xr:uid="{00000000-0005-0000-0000-0000A28F0000}"/>
    <cellStyle name="Vírgula 4 2 5 2 3 3 2" xfId="32199" xr:uid="{00000000-0005-0000-0000-0000A38F0000}"/>
    <cellStyle name="Vírgula 4 2 5 2 3 3 3" xfId="45286" xr:uid="{00000000-0005-0000-0000-0000A48F0000}"/>
    <cellStyle name="Vírgula 4 2 5 2 3 4" xfId="19044" xr:uid="{00000000-0005-0000-0000-0000A58F0000}"/>
    <cellStyle name="Vírgula 4 2 5 2 3 5" xfId="26697" xr:uid="{00000000-0005-0000-0000-0000A68F0000}"/>
    <cellStyle name="Vírgula 4 2 5 2 3 6" xfId="39020" xr:uid="{00000000-0005-0000-0000-0000A78F0000}"/>
    <cellStyle name="Vírgula 4 2 5 2 3 7" xfId="47693" xr:uid="{00000000-0005-0000-0000-0000A88F0000}"/>
    <cellStyle name="Vírgula 4 2 5 2 3 8" xfId="55619" xr:uid="{00000000-0005-0000-0000-0000A98F0000}"/>
    <cellStyle name="Vírgula 4 2 5 2 3 9" xfId="6793" xr:uid="{00000000-0005-0000-0000-0000AA8F0000}"/>
    <cellStyle name="Vírgula 4 2 5 2 4" xfId="7494" xr:uid="{00000000-0005-0000-0000-0000AB8F0000}"/>
    <cellStyle name="Vírgula 4 2 5 2 4 2" xfId="11570" xr:uid="{00000000-0005-0000-0000-0000AC8F0000}"/>
    <cellStyle name="Vírgula 4 2 5 2 4 2 2" xfId="33399" xr:uid="{00000000-0005-0000-0000-0000AD8F0000}"/>
    <cellStyle name="Vírgula 4 2 5 2 4 2 3" xfId="41091" xr:uid="{00000000-0005-0000-0000-0000AE8F0000}"/>
    <cellStyle name="Vírgula 4 2 5 2 4 2 4" xfId="52552" xr:uid="{00000000-0005-0000-0000-0000AF8F0000}"/>
    <cellStyle name="Vírgula 4 2 5 2 4 3" xfId="27897" xr:uid="{00000000-0005-0000-0000-0000B08F0000}"/>
    <cellStyle name="Vírgula 4 2 5 2 4 4" xfId="37220" xr:uid="{00000000-0005-0000-0000-0000B18F0000}"/>
    <cellStyle name="Vírgula 4 2 5 2 4 5" xfId="48394" xr:uid="{00000000-0005-0000-0000-0000B28F0000}"/>
    <cellStyle name="Vírgula 4 2 5 2 5" xfId="5215" xr:uid="{00000000-0005-0000-0000-0000B38F0000}"/>
    <cellStyle name="Vírgula 4 2 5 2 5 2" xfId="30648" xr:uid="{00000000-0005-0000-0000-0000B48F0000}"/>
    <cellStyle name="Vírgula 4 2 5 2 5 3" xfId="40334" xr:uid="{00000000-0005-0000-0000-0000B58F0000}"/>
    <cellStyle name="Vírgula 4 2 5 2 5 4" xfId="51805" xr:uid="{00000000-0005-0000-0000-0000B68F0000}"/>
    <cellStyle name="Vírgula 4 2 5 2 6" xfId="14041" xr:uid="{00000000-0005-0000-0000-0000B78F0000}"/>
    <cellStyle name="Vírgula 4 2 5 2 6 2" xfId="43788" xr:uid="{00000000-0005-0000-0000-0000B88F0000}"/>
    <cellStyle name="Vírgula 4 2 5 2 7" xfId="15563" xr:uid="{00000000-0005-0000-0000-0000B98F0000}"/>
    <cellStyle name="Vírgula 4 2 5 2 8" xfId="21486" xr:uid="{00000000-0005-0000-0000-0000BA8F0000}"/>
    <cellStyle name="Vírgula 4 2 5 2 9" xfId="23500" xr:uid="{00000000-0005-0000-0000-0000BB8F0000}"/>
    <cellStyle name="Vírgula 4 2 5 3" xfId="1470" xr:uid="{00000000-0005-0000-0000-0000BC8F0000}"/>
    <cellStyle name="Vírgula 4 2 5 3 10" xfId="25108" xr:uid="{00000000-0005-0000-0000-0000BD8F0000}"/>
    <cellStyle name="Vírgula 4 2 5 3 11" xfId="36673" xr:uid="{00000000-0005-0000-0000-0000BE8F0000}"/>
    <cellStyle name="Vírgula 4 2 5 3 12" xfId="47026" xr:uid="{00000000-0005-0000-0000-0000BF8F0000}"/>
    <cellStyle name="Vírgula 4 2 5 3 13" xfId="54958" xr:uid="{00000000-0005-0000-0000-0000C08F0000}"/>
    <cellStyle name="Vírgula 4 2 5 3 14" xfId="3975" xr:uid="{00000000-0005-0000-0000-0000C18F0000}"/>
    <cellStyle name="Vírgula 4 2 5 3 2" xfId="2370" xr:uid="{00000000-0005-0000-0000-0000C28F0000}"/>
    <cellStyle name="Vírgula 4 2 5 3 2 10" xfId="47921" xr:uid="{00000000-0005-0000-0000-0000C38F0000}"/>
    <cellStyle name="Vírgula 4 2 5 3 2 11" xfId="55847" xr:uid="{00000000-0005-0000-0000-0000C48F0000}"/>
    <cellStyle name="Vírgula 4 2 5 3 2 12" xfId="3976" xr:uid="{00000000-0005-0000-0000-0000C58F0000}"/>
    <cellStyle name="Vírgula 4 2 5 3 2 2" xfId="9220" xr:uid="{00000000-0005-0000-0000-0000C68F0000}"/>
    <cellStyle name="Vírgula 4 2 5 3 2 2 2" xfId="17441" xr:uid="{00000000-0005-0000-0000-0000C78F0000}"/>
    <cellStyle name="Vírgula 4 2 5 3 2 2 2 2" xfId="34953" xr:uid="{00000000-0005-0000-0000-0000C88F0000}"/>
    <cellStyle name="Vírgula 4 2 5 3 2 2 3" xfId="20142" xr:uid="{00000000-0005-0000-0000-0000C98F0000}"/>
    <cellStyle name="Vírgula 4 2 5 3 2 2 4" xfId="29451" xr:uid="{00000000-0005-0000-0000-0000CA8F0000}"/>
    <cellStyle name="Vírgula 4 2 5 3 2 2 5" xfId="42645" xr:uid="{00000000-0005-0000-0000-0000CB8F0000}"/>
    <cellStyle name="Vírgula 4 2 5 3 2 2 6" xfId="50120" xr:uid="{00000000-0005-0000-0000-0000CC8F0000}"/>
    <cellStyle name="Vírgula 4 2 5 3 2 3" xfId="7021" xr:uid="{00000000-0005-0000-0000-0000CD8F0000}"/>
    <cellStyle name="Vírgula 4 2 5 3 2 3 2" xfId="10151" xr:uid="{00000000-0005-0000-0000-0000CE8F0000}"/>
    <cellStyle name="Vírgula 4 2 5 3 2 3 3" xfId="32202" xr:uid="{00000000-0005-0000-0000-0000CF8F0000}"/>
    <cellStyle name="Vírgula 4 2 5 3 2 3 4" xfId="45514" xr:uid="{00000000-0005-0000-0000-0000D08F0000}"/>
    <cellStyle name="Vírgula 4 2 5 3 2 4" xfId="15566" xr:uid="{00000000-0005-0000-0000-0000D18F0000}"/>
    <cellStyle name="Vírgula 4 2 5 3 2 5" xfId="18400" xr:uid="{00000000-0005-0000-0000-0000D28F0000}"/>
    <cellStyle name="Vírgula 4 2 5 3 2 6" xfId="21489" xr:uid="{00000000-0005-0000-0000-0000D38F0000}"/>
    <cellStyle name="Vírgula 4 2 5 3 2 7" xfId="23503" xr:uid="{00000000-0005-0000-0000-0000D48F0000}"/>
    <cellStyle name="Vírgula 4 2 5 3 2 8" xfId="26700" xr:uid="{00000000-0005-0000-0000-0000D58F0000}"/>
    <cellStyle name="Vírgula 4 2 5 3 2 9" xfId="39023" xr:uid="{00000000-0005-0000-0000-0000D68F0000}"/>
    <cellStyle name="Vírgula 4 2 5 3 3" xfId="8349" xr:uid="{00000000-0005-0000-0000-0000D78F0000}"/>
    <cellStyle name="Vírgula 4 2 5 3 3 2" xfId="12415" xr:uid="{00000000-0005-0000-0000-0000D88F0000}"/>
    <cellStyle name="Vírgula 4 2 5 3 3 2 2" xfId="34952" xr:uid="{00000000-0005-0000-0000-0000D98F0000}"/>
    <cellStyle name="Vírgula 4 2 5 3 3 2 3" xfId="29450" xr:uid="{00000000-0005-0000-0000-0000DA8F0000}"/>
    <cellStyle name="Vírgula 4 2 5 3 3 2 4" xfId="42644" xr:uid="{00000000-0005-0000-0000-0000DB8F0000}"/>
    <cellStyle name="Vírgula 4 2 5 3 3 2 5" xfId="53250" xr:uid="{00000000-0005-0000-0000-0000DC8F0000}"/>
    <cellStyle name="Vírgula 4 2 5 3 3 3" xfId="16592" xr:uid="{00000000-0005-0000-0000-0000DD8F0000}"/>
    <cellStyle name="Vírgula 4 2 5 3 3 3 2" xfId="32201" xr:uid="{00000000-0005-0000-0000-0000DE8F0000}"/>
    <cellStyle name="Vírgula 4 2 5 3 3 4" xfId="19272" xr:uid="{00000000-0005-0000-0000-0000DF8F0000}"/>
    <cellStyle name="Vírgula 4 2 5 3 3 5" xfId="26699" xr:uid="{00000000-0005-0000-0000-0000E08F0000}"/>
    <cellStyle name="Vírgula 4 2 5 3 3 6" xfId="39022" xr:uid="{00000000-0005-0000-0000-0000E18F0000}"/>
    <cellStyle name="Vírgula 4 2 5 3 3 7" xfId="49249" xr:uid="{00000000-0005-0000-0000-0000E28F0000}"/>
    <cellStyle name="Vírgula 4 2 5 3 4" xfId="6130" xr:uid="{00000000-0005-0000-0000-0000E38F0000}"/>
    <cellStyle name="Vírgula 4 2 5 3 4 2" xfId="11798" xr:uid="{00000000-0005-0000-0000-0000E48F0000}"/>
    <cellStyle name="Vírgula 4 2 5 3 4 2 2" xfId="33627" xr:uid="{00000000-0005-0000-0000-0000E58F0000}"/>
    <cellStyle name="Vírgula 4 2 5 3 4 2 3" xfId="41319" xr:uid="{00000000-0005-0000-0000-0000E68F0000}"/>
    <cellStyle name="Vírgula 4 2 5 3 4 2 4" xfId="52780" xr:uid="{00000000-0005-0000-0000-0000E78F0000}"/>
    <cellStyle name="Vírgula 4 2 5 3 4 3" xfId="28125" xr:uid="{00000000-0005-0000-0000-0000E88F0000}"/>
    <cellStyle name="Vírgula 4 2 5 3 4 4" xfId="37448" xr:uid="{00000000-0005-0000-0000-0000E98F0000}"/>
    <cellStyle name="Vírgula 4 2 5 3 4 5" xfId="50650" xr:uid="{00000000-0005-0000-0000-0000EA8F0000}"/>
    <cellStyle name="Vírgula 4 2 5 3 5" xfId="11054" xr:uid="{00000000-0005-0000-0000-0000EB8F0000}"/>
    <cellStyle name="Vírgula 4 2 5 3 5 2" xfId="30876" xr:uid="{00000000-0005-0000-0000-0000EC8F0000}"/>
    <cellStyle name="Vírgula 4 2 5 3 5 3" xfId="40562" xr:uid="{00000000-0005-0000-0000-0000ED8F0000}"/>
    <cellStyle name="Vírgula 4 2 5 3 5 4" xfId="52033" xr:uid="{00000000-0005-0000-0000-0000EE8F0000}"/>
    <cellStyle name="Vírgula 4 2 5 3 6" xfId="14269" xr:uid="{00000000-0005-0000-0000-0000EF8F0000}"/>
    <cellStyle name="Vírgula 4 2 5 3 6 2" xfId="44643" xr:uid="{00000000-0005-0000-0000-0000F08F0000}"/>
    <cellStyle name="Vírgula 4 2 5 3 7" xfId="15565" xr:uid="{00000000-0005-0000-0000-0000F18F0000}"/>
    <cellStyle name="Vírgula 4 2 5 3 8" xfId="21488" xr:uid="{00000000-0005-0000-0000-0000F28F0000}"/>
    <cellStyle name="Vírgula 4 2 5 3 9" xfId="23502" xr:uid="{00000000-0005-0000-0000-0000F38F0000}"/>
    <cellStyle name="Vírgula 4 2 5 4" xfId="966" xr:uid="{00000000-0005-0000-0000-0000F48F0000}"/>
    <cellStyle name="Vírgula 4 2 5 4 10" xfId="46522" xr:uid="{00000000-0005-0000-0000-0000F58F0000}"/>
    <cellStyle name="Vírgula 4 2 5 4 11" xfId="54454" xr:uid="{00000000-0005-0000-0000-0000F68F0000}"/>
    <cellStyle name="Vírgula 4 2 5 4 12" xfId="3977" xr:uid="{00000000-0005-0000-0000-0000F78F0000}"/>
    <cellStyle name="Vírgula 4 2 5 4 2" xfId="7893" xr:uid="{00000000-0005-0000-0000-0000F88F0000}"/>
    <cellStyle name="Vírgula 4 2 5 4 2 2" xfId="12910" xr:uid="{00000000-0005-0000-0000-0000F98F0000}"/>
    <cellStyle name="Vírgula 4 2 5 4 2 2 2" xfId="34954" xr:uid="{00000000-0005-0000-0000-0000FA8F0000}"/>
    <cellStyle name="Vírgula 4 2 5 4 2 3" xfId="16812" xr:uid="{00000000-0005-0000-0000-0000FB8F0000}"/>
    <cellStyle name="Vírgula 4 2 5 4 2 4" xfId="19686" xr:uid="{00000000-0005-0000-0000-0000FC8F0000}"/>
    <cellStyle name="Vírgula 4 2 5 4 2 5" xfId="29452" xr:uid="{00000000-0005-0000-0000-0000FD8F0000}"/>
    <cellStyle name="Vírgula 4 2 5 4 2 6" xfId="42646" xr:uid="{00000000-0005-0000-0000-0000FE8F0000}"/>
    <cellStyle name="Vírgula 4 2 5 4 2 7" xfId="48793" xr:uid="{00000000-0005-0000-0000-0000FF8F0000}"/>
    <cellStyle name="Vírgula 4 2 5 4 3" xfId="5626" xr:uid="{00000000-0005-0000-0000-000000900000}"/>
    <cellStyle name="Vírgula 4 2 5 4 3 2" xfId="16289" xr:uid="{00000000-0005-0000-0000-000001900000}"/>
    <cellStyle name="Vírgula 4 2 5 4 3 3" xfId="32203" xr:uid="{00000000-0005-0000-0000-000002900000}"/>
    <cellStyle name="Vírgula 4 2 5 4 3 4" xfId="44187" xr:uid="{00000000-0005-0000-0000-000003900000}"/>
    <cellStyle name="Vírgula 4 2 5 4 4" xfId="13813" xr:uid="{00000000-0005-0000-0000-000004900000}"/>
    <cellStyle name="Vírgula 4 2 5 4 5" xfId="15567" xr:uid="{00000000-0005-0000-0000-000005900000}"/>
    <cellStyle name="Vírgula 4 2 5 4 6" xfId="21490" xr:uid="{00000000-0005-0000-0000-000006900000}"/>
    <cellStyle name="Vírgula 4 2 5 4 7" xfId="23504" xr:uid="{00000000-0005-0000-0000-000007900000}"/>
    <cellStyle name="Vírgula 4 2 5 4 8" xfId="26701" xr:uid="{00000000-0005-0000-0000-000008900000}"/>
    <cellStyle name="Vírgula 4 2 5 4 9" xfId="39024" xr:uid="{00000000-0005-0000-0000-000009900000}"/>
    <cellStyle name="Vírgula 4 2 5 5" xfId="1914" xr:uid="{00000000-0005-0000-0000-00000A900000}"/>
    <cellStyle name="Vírgula 4 2 5 5 10" xfId="47465" xr:uid="{00000000-0005-0000-0000-00000B900000}"/>
    <cellStyle name="Vírgula 4 2 5 5 11" xfId="55391" xr:uid="{00000000-0005-0000-0000-00000C900000}"/>
    <cellStyle name="Vírgula 4 2 5 5 12" xfId="3978" xr:uid="{00000000-0005-0000-0000-00000D900000}"/>
    <cellStyle name="Vírgula 4 2 5 5 2" xfId="8764" xr:uid="{00000000-0005-0000-0000-00000E900000}"/>
    <cellStyle name="Vírgula 4 2 5 5 2 2" xfId="17442" xr:uid="{00000000-0005-0000-0000-00000F900000}"/>
    <cellStyle name="Vírgula 4 2 5 5 2 2 2" xfId="34955" xr:uid="{00000000-0005-0000-0000-000010900000}"/>
    <cellStyle name="Vírgula 4 2 5 5 2 3" xfId="29453" xr:uid="{00000000-0005-0000-0000-000011900000}"/>
    <cellStyle name="Vírgula 4 2 5 5 2 4" xfId="42647" xr:uid="{00000000-0005-0000-0000-000012900000}"/>
    <cellStyle name="Vírgula 4 2 5 5 2 5" xfId="49664" xr:uid="{00000000-0005-0000-0000-000013900000}"/>
    <cellStyle name="Vírgula 4 2 5 5 3" xfId="6565" xr:uid="{00000000-0005-0000-0000-000014900000}"/>
    <cellStyle name="Vírgula 4 2 5 5 3 2" xfId="32204" xr:uid="{00000000-0005-0000-0000-000015900000}"/>
    <cellStyle name="Vírgula 4 2 5 5 3 3" xfId="45058" xr:uid="{00000000-0005-0000-0000-000016900000}"/>
    <cellStyle name="Vírgula 4 2 5 5 4" xfId="15568" xr:uid="{00000000-0005-0000-0000-000017900000}"/>
    <cellStyle name="Vírgula 4 2 5 5 5" xfId="18816" xr:uid="{00000000-0005-0000-0000-000018900000}"/>
    <cellStyle name="Vírgula 4 2 5 5 6" xfId="21491" xr:uid="{00000000-0005-0000-0000-000019900000}"/>
    <cellStyle name="Vírgula 4 2 5 5 7" xfId="23505" xr:uid="{00000000-0005-0000-0000-00001A900000}"/>
    <cellStyle name="Vírgula 4 2 5 5 8" xfId="26702" xr:uid="{00000000-0005-0000-0000-00001B900000}"/>
    <cellStyle name="Vírgula 4 2 5 5 9" xfId="39025" xr:uid="{00000000-0005-0000-0000-00001C900000}"/>
    <cellStyle name="Vírgula 4 2 5 6" xfId="7265" xr:uid="{00000000-0005-0000-0000-00001D900000}"/>
    <cellStyle name="Vírgula 4 2 5 6 2" xfId="12414" xr:uid="{00000000-0005-0000-0000-00001E900000}"/>
    <cellStyle name="Vírgula 4 2 5 6 2 2" xfId="34949" xr:uid="{00000000-0005-0000-0000-00001F900000}"/>
    <cellStyle name="Vírgula 4 2 5 6 2 3" xfId="29447" xr:uid="{00000000-0005-0000-0000-000020900000}"/>
    <cellStyle name="Vírgula 4 2 5 6 2 4" xfId="42641" xr:uid="{00000000-0005-0000-0000-000021900000}"/>
    <cellStyle name="Vírgula 4 2 5 6 2 5" xfId="53249" xr:uid="{00000000-0005-0000-0000-000022900000}"/>
    <cellStyle name="Vírgula 4 2 5 6 3" xfId="16726" xr:uid="{00000000-0005-0000-0000-000023900000}"/>
    <cellStyle name="Vírgula 4 2 5 6 3 2" xfId="32198" xr:uid="{00000000-0005-0000-0000-000024900000}"/>
    <cellStyle name="Vírgula 4 2 5 6 4" xfId="26696" xr:uid="{00000000-0005-0000-0000-000025900000}"/>
    <cellStyle name="Vírgula 4 2 5 6 5" xfId="39019" xr:uid="{00000000-0005-0000-0000-000026900000}"/>
    <cellStyle name="Vírgula 4 2 5 6 6" xfId="48165" xr:uid="{00000000-0005-0000-0000-000027900000}"/>
    <cellStyle name="Vírgula 4 2 5 7" xfId="4937" xr:uid="{00000000-0005-0000-0000-000028900000}"/>
    <cellStyle name="Vírgula 4 2 5 7 2" xfId="11342" xr:uid="{00000000-0005-0000-0000-000029900000}"/>
    <cellStyle name="Vírgula 4 2 5 7 2 2" xfId="33171" xr:uid="{00000000-0005-0000-0000-00002A900000}"/>
    <cellStyle name="Vírgula 4 2 5 7 2 3" xfId="40863" xr:uid="{00000000-0005-0000-0000-00002B900000}"/>
    <cellStyle name="Vírgula 4 2 5 7 2 4" xfId="52324" xr:uid="{00000000-0005-0000-0000-00002C900000}"/>
    <cellStyle name="Vírgula 4 2 5 7 3" xfId="27669" xr:uid="{00000000-0005-0000-0000-00002D900000}"/>
    <cellStyle name="Vírgula 4 2 5 7 4" xfId="36992" xr:uid="{00000000-0005-0000-0000-00002E900000}"/>
    <cellStyle name="Vírgula 4 2 5 7 5" xfId="50894" xr:uid="{00000000-0005-0000-0000-00002F900000}"/>
    <cellStyle name="Vírgula 4 2 5 8" xfId="10695" xr:uid="{00000000-0005-0000-0000-000030900000}"/>
    <cellStyle name="Vírgula 4 2 5 8 2" xfId="30420" xr:uid="{00000000-0005-0000-0000-000031900000}"/>
    <cellStyle name="Vírgula 4 2 5 8 3" xfId="40106" xr:uid="{00000000-0005-0000-0000-000032900000}"/>
    <cellStyle name="Vírgula 4 2 5 8 4" xfId="51577" xr:uid="{00000000-0005-0000-0000-000033900000}"/>
    <cellStyle name="Vírgula 4 2 5 9" xfId="13528" xr:uid="{00000000-0005-0000-0000-000034900000}"/>
    <cellStyle name="Vírgula 4 2 5 9 2" xfId="43557" xr:uid="{00000000-0005-0000-0000-000035900000}"/>
    <cellStyle name="Vírgula 4 2 6" xfId="348" xr:uid="{00000000-0005-0000-0000-000036900000}"/>
    <cellStyle name="Vírgula 4 2 6 10" xfId="23506" xr:uid="{00000000-0005-0000-0000-000037900000}"/>
    <cellStyle name="Vírgula 4 2 6 11" xfId="24349" xr:uid="{00000000-0005-0000-0000-000038900000}"/>
    <cellStyle name="Vírgula 4 2 6 12" xfId="35926" xr:uid="{00000000-0005-0000-0000-000039900000}"/>
    <cellStyle name="Vírgula 4 2 6 13" xfId="45904" xr:uid="{00000000-0005-0000-0000-00003A900000}"/>
    <cellStyle name="Vírgula 4 2 6 14" xfId="53836" xr:uid="{00000000-0005-0000-0000-00003B900000}"/>
    <cellStyle name="Vírgula 4 2 6 15" xfId="3979" xr:uid="{00000000-0005-0000-0000-00003C900000}"/>
    <cellStyle name="Vírgula 4 2 6 2" xfId="795" xr:uid="{00000000-0005-0000-0000-00003D900000}"/>
    <cellStyle name="Vírgula 4 2 6 2 10" xfId="46351" xr:uid="{00000000-0005-0000-0000-00003E900000}"/>
    <cellStyle name="Vírgula 4 2 6 2 11" xfId="54283" xr:uid="{00000000-0005-0000-0000-00003F900000}"/>
    <cellStyle name="Vírgula 4 2 6 2 12" xfId="3980" xr:uid="{00000000-0005-0000-0000-000040900000}"/>
    <cellStyle name="Vírgula 4 2 6 2 2" xfId="7722" xr:uid="{00000000-0005-0000-0000-000041900000}"/>
    <cellStyle name="Vírgula 4 2 6 2 2 2" xfId="13017" xr:uid="{00000000-0005-0000-0000-000042900000}"/>
    <cellStyle name="Vírgula 4 2 6 2 2 2 2" xfId="34957" xr:uid="{00000000-0005-0000-0000-000043900000}"/>
    <cellStyle name="Vírgula 4 2 6 2 2 3" xfId="16257" xr:uid="{00000000-0005-0000-0000-000044900000}"/>
    <cellStyle name="Vírgula 4 2 6 2 2 4" xfId="19515" xr:uid="{00000000-0005-0000-0000-000045900000}"/>
    <cellStyle name="Vírgula 4 2 6 2 2 5" xfId="29455" xr:uid="{00000000-0005-0000-0000-000046900000}"/>
    <cellStyle name="Vírgula 4 2 6 2 2 6" xfId="42649" xr:uid="{00000000-0005-0000-0000-000047900000}"/>
    <cellStyle name="Vírgula 4 2 6 2 2 7" xfId="48622" xr:uid="{00000000-0005-0000-0000-000048900000}"/>
    <cellStyle name="Vírgula 4 2 6 2 3" xfId="5455" xr:uid="{00000000-0005-0000-0000-000049900000}"/>
    <cellStyle name="Vírgula 4 2 6 2 3 2" xfId="16560" xr:uid="{00000000-0005-0000-0000-00004A900000}"/>
    <cellStyle name="Vírgula 4 2 6 2 3 3" xfId="32206" xr:uid="{00000000-0005-0000-0000-00004B900000}"/>
    <cellStyle name="Vírgula 4 2 6 2 3 4" xfId="44016" xr:uid="{00000000-0005-0000-0000-00004C900000}"/>
    <cellStyle name="Vírgula 4 2 6 2 4" xfId="13642" xr:uid="{00000000-0005-0000-0000-00004D900000}"/>
    <cellStyle name="Vírgula 4 2 6 2 5" xfId="15570" xr:uid="{00000000-0005-0000-0000-00004E900000}"/>
    <cellStyle name="Vírgula 4 2 6 2 6" xfId="21493" xr:uid="{00000000-0005-0000-0000-00004F900000}"/>
    <cellStyle name="Vírgula 4 2 6 2 7" xfId="23507" xr:uid="{00000000-0005-0000-0000-000050900000}"/>
    <cellStyle name="Vírgula 4 2 6 2 8" xfId="26704" xr:uid="{00000000-0005-0000-0000-000051900000}"/>
    <cellStyle name="Vírgula 4 2 6 2 9" xfId="39027" xr:uid="{00000000-0005-0000-0000-000052900000}"/>
    <cellStyle name="Vírgula 4 2 6 3" xfId="1743" xr:uid="{00000000-0005-0000-0000-000053900000}"/>
    <cellStyle name="Vírgula 4 2 6 3 10" xfId="47294" xr:uid="{00000000-0005-0000-0000-000054900000}"/>
    <cellStyle name="Vírgula 4 2 6 3 11" xfId="55220" xr:uid="{00000000-0005-0000-0000-000055900000}"/>
    <cellStyle name="Vírgula 4 2 6 3 12" xfId="3981" xr:uid="{00000000-0005-0000-0000-000056900000}"/>
    <cellStyle name="Vírgula 4 2 6 3 2" xfId="8593" xr:uid="{00000000-0005-0000-0000-000057900000}"/>
    <cellStyle name="Vírgula 4 2 6 3 2 2" xfId="17443" xr:uid="{00000000-0005-0000-0000-000058900000}"/>
    <cellStyle name="Vírgula 4 2 6 3 2 2 2" xfId="34958" xr:uid="{00000000-0005-0000-0000-000059900000}"/>
    <cellStyle name="Vírgula 4 2 6 3 2 3" xfId="29456" xr:uid="{00000000-0005-0000-0000-00005A900000}"/>
    <cellStyle name="Vírgula 4 2 6 3 2 4" xfId="42650" xr:uid="{00000000-0005-0000-0000-00005B900000}"/>
    <cellStyle name="Vírgula 4 2 6 3 2 5" xfId="49493" xr:uid="{00000000-0005-0000-0000-00005C900000}"/>
    <cellStyle name="Vírgula 4 2 6 3 3" xfId="6394" xr:uid="{00000000-0005-0000-0000-00005D900000}"/>
    <cellStyle name="Vírgula 4 2 6 3 3 2" xfId="32207" xr:uid="{00000000-0005-0000-0000-00005E900000}"/>
    <cellStyle name="Vírgula 4 2 6 3 3 3" xfId="44887" xr:uid="{00000000-0005-0000-0000-00005F900000}"/>
    <cellStyle name="Vírgula 4 2 6 3 4" xfId="15571" xr:uid="{00000000-0005-0000-0000-000060900000}"/>
    <cellStyle name="Vírgula 4 2 6 3 5" xfId="18645" xr:uid="{00000000-0005-0000-0000-000061900000}"/>
    <cellStyle name="Vírgula 4 2 6 3 6" xfId="21494" xr:uid="{00000000-0005-0000-0000-000062900000}"/>
    <cellStyle name="Vírgula 4 2 6 3 7" xfId="23508" xr:uid="{00000000-0005-0000-0000-000063900000}"/>
    <cellStyle name="Vírgula 4 2 6 3 8" xfId="26705" xr:uid="{00000000-0005-0000-0000-000064900000}"/>
    <cellStyle name="Vírgula 4 2 6 3 9" xfId="39028" xr:uid="{00000000-0005-0000-0000-000065900000}"/>
    <cellStyle name="Vírgula 4 2 6 4" xfId="7323" xr:uid="{00000000-0005-0000-0000-000066900000}"/>
    <cellStyle name="Vírgula 4 2 6 4 2" xfId="12416" xr:uid="{00000000-0005-0000-0000-000067900000}"/>
    <cellStyle name="Vírgula 4 2 6 4 2 2" xfId="34956" xr:uid="{00000000-0005-0000-0000-000068900000}"/>
    <cellStyle name="Vírgula 4 2 6 4 2 3" xfId="29454" xr:uid="{00000000-0005-0000-0000-000069900000}"/>
    <cellStyle name="Vírgula 4 2 6 4 2 4" xfId="42648" xr:uid="{00000000-0005-0000-0000-00006A900000}"/>
    <cellStyle name="Vírgula 4 2 6 4 2 5" xfId="53251" xr:uid="{00000000-0005-0000-0000-00006B900000}"/>
    <cellStyle name="Vírgula 4 2 6 4 3" xfId="12815" xr:uid="{00000000-0005-0000-0000-00006C900000}"/>
    <cellStyle name="Vírgula 4 2 6 4 3 2" xfId="32205" xr:uid="{00000000-0005-0000-0000-00006D900000}"/>
    <cellStyle name="Vírgula 4 2 6 4 4" xfId="26703" xr:uid="{00000000-0005-0000-0000-00006E900000}"/>
    <cellStyle name="Vírgula 4 2 6 4 5" xfId="39026" xr:uid="{00000000-0005-0000-0000-00006F900000}"/>
    <cellStyle name="Vírgula 4 2 6 4 6" xfId="48223" xr:uid="{00000000-0005-0000-0000-000070900000}"/>
    <cellStyle name="Vírgula 4 2 6 5" xfId="5008" xr:uid="{00000000-0005-0000-0000-000071900000}"/>
    <cellStyle name="Vírgula 4 2 6 5 2" xfId="11171" xr:uid="{00000000-0005-0000-0000-000072900000}"/>
    <cellStyle name="Vírgula 4 2 6 5 2 2" xfId="33000" xr:uid="{00000000-0005-0000-0000-000073900000}"/>
    <cellStyle name="Vírgula 4 2 6 5 2 3" xfId="40692" xr:uid="{00000000-0005-0000-0000-000074900000}"/>
    <cellStyle name="Vírgula 4 2 6 5 2 4" xfId="52153" xr:uid="{00000000-0005-0000-0000-000075900000}"/>
    <cellStyle name="Vírgula 4 2 6 5 3" xfId="27498" xr:uid="{00000000-0005-0000-0000-000076900000}"/>
    <cellStyle name="Vírgula 4 2 6 5 4" xfId="36821" xr:uid="{00000000-0005-0000-0000-000077900000}"/>
    <cellStyle name="Vírgula 4 2 6 5 5" xfId="51027" xr:uid="{00000000-0005-0000-0000-000078900000}"/>
    <cellStyle name="Vírgula 4 2 6 6" xfId="9967" xr:uid="{00000000-0005-0000-0000-000079900000}"/>
    <cellStyle name="Vírgula 4 2 6 6 2" xfId="30249" xr:uid="{00000000-0005-0000-0000-00007A900000}"/>
    <cellStyle name="Vírgula 4 2 6 6 3" xfId="39935" xr:uid="{00000000-0005-0000-0000-00007B900000}"/>
    <cellStyle name="Vírgula 4 2 6 6 4" xfId="50843" xr:uid="{00000000-0005-0000-0000-00007C900000}"/>
    <cellStyle name="Vírgula 4 2 6 7" xfId="13364" xr:uid="{00000000-0005-0000-0000-00007D900000}"/>
    <cellStyle name="Vírgula 4 2 6 7 2" xfId="43617" xr:uid="{00000000-0005-0000-0000-00007E900000}"/>
    <cellStyle name="Vírgula 4 2 6 8" xfId="15569" xr:uid="{00000000-0005-0000-0000-00007F900000}"/>
    <cellStyle name="Vírgula 4 2 6 9" xfId="21492" xr:uid="{00000000-0005-0000-0000-000080900000}"/>
    <cellStyle name="Vírgula 4 2 7" xfId="1023" xr:uid="{00000000-0005-0000-0000-000081900000}"/>
    <cellStyle name="Vírgula 4 2 7 10" xfId="24625" xr:uid="{00000000-0005-0000-0000-000082900000}"/>
    <cellStyle name="Vírgula 4 2 7 11" xfId="36190" xr:uid="{00000000-0005-0000-0000-000083900000}"/>
    <cellStyle name="Vírgula 4 2 7 12" xfId="46579" xr:uid="{00000000-0005-0000-0000-000084900000}"/>
    <cellStyle name="Vírgula 4 2 7 13" xfId="54511" xr:uid="{00000000-0005-0000-0000-000085900000}"/>
    <cellStyle name="Vírgula 4 2 7 14" xfId="3982" xr:uid="{00000000-0005-0000-0000-000086900000}"/>
    <cellStyle name="Vírgula 4 2 7 2" xfId="1971" xr:uid="{00000000-0005-0000-0000-000087900000}"/>
    <cellStyle name="Vírgula 4 2 7 2 10" xfId="47522" xr:uid="{00000000-0005-0000-0000-000088900000}"/>
    <cellStyle name="Vírgula 4 2 7 2 11" xfId="55448" xr:uid="{00000000-0005-0000-0000-000089900000}"/>
    <cellStyle name="Vírgula 4 2 7 2 12" xfId="3983" xr:uid="{00000000-0005-0000-0000-00008A900000}"/>
    <cellStyle name="Vírgula 4 2 7 2 2" xfId="8821" xr:uid="{00000000-0005-0000-0000-00008B900000}"/>
    <cellStyle name="Vírgula 4 2 7 2 2 2" xfId="17444" xr:uid="{00000000-0005-0000-0000-00008C900000}"/>
    <cellStyle name="Vírgula 4 2 7 2 2 2 2" xfId="34960" xr:uid="{00000000-0005-0000-0000-00008D900000}"/>
    <cellStyle name="Vírgula 4 2 7 2 2 3" xfId="19743" xr:uid="{00000000-0005-0000-0000-00008E900000}"/>
    <cellStyle name="Vírgula 4 2 7 2 2 4" xfId="29458" xr:uid="{00000000-0005-0000-0000-00008F900000}"/>
    <cellStyle name="Vírgula 4 2 7 2 2 5" xfId="42652" xr:uid="{00000000-0005-0000-0000-000090900000}"/>
    <cellStyle name="Vírgula 4 2 7 2 2 6" xfId="49721" xr:uid="{00000000-0005-0000-0000-000091900000}"/>
    <cellStyle name="Vírgula 4 2 7 2 3" xfId="6622" xr:uid="{00000000-0005-0000-0000-000092900000}"/>
    <cellStyle name="Vírgula 4 2 7 2 3 2" xfId="12151" xr:uid="{00000000-0005-0000-0000-000093900000}"/>
    <cellStyle name="Vírgula 4 2 7 2 3 3" xfId="32209" xr:uid="{00000000-0005-0000-0000-000094900000}"/>
    <cellStyle name="Vírgula 4 2 7 2 3 4" xfId="45115" xr:uid="{00000000-0005-0000-0000-000095900000}"/>
    <cellStyle name="Vírgula 4 2 7 2 4" xfId="15573" xr:uid="{00000000-0005-0000-0000-000096900000}"/>
    <cellStyle name="Vírgula 4 2 7 2 5" xfId="18058" xr:uid="{00000000-0005-0000-0000-000097900000}"/>
    <cellStyle name="Vírgula 4 2 7 2 6" xfId="21496" xr:uid="{00000000-0005-0000-0000-000098900000}"/>
    <cellStyle name="Vírgula 4 2 7 2 7" xfId="23510" xr:uid="{00000000-0005-0000-0000-000099900000}"/>
    <cellStyle name="Vírgula 4 2 7 2 8" xfId="26707" xr:uid="{00000000-0005-0000-0000-00009A900000}"/>
    <cellStyle name="Vírgula 4 2 7 2 9" xfId="39030" xr:uid="{00000000-0005-0000-0000-00009B900000}"/>
    <cellStyle name="Vírgula 4 2 7 3" xfId="7950" xr:uid="{00000000-0005-0000-0000-00009C900000}"/>
    <cellStyle name="Vírgula 4 2 7 3 2" xfId="12417" xr:uid="{00000000-0005-0000-0000-00009D900000}"/>
    <cellStyle name="Vírgula 4 2 7 3 2 2" xfId="34959" xr:uid="{00000000-0005-0000-0000-00009E900000}"/>
    <cellStyle name="Vírgula 4 2 7 3 2 3" xfId="29457" xr:uid="{00000000-0005-0000-0000-00009F900000}"/>
    <cellStyle name="Vírgula 4 2 7 3 2 4" xfId="42651" xr:uid="{00000000-0005-0000-0000-0000A0900000}"/>
    <cellStyle name="Vírgula 4 2 7 3 2 5" xfId="53252" xr:uid="{00000000-0005-0000-0000-0000A1900000}"/>
    <cellStyle name="Vírgula 4 2 7 3 3" xfId="9659" xr:uid="{00000000-0005-0000-0000-0000A2900000}"/>
    <cellStyle name="Vírgula 4 2 7 3 3 2" xfId="32208" xr:uid="{00000000-0005-0000-0000-0000A3900000}"/>
    <cellStyle name="Vírgula 4 2 7 3 4" xfId="18873" xr:uid="{00000000-0005-0000-0000-0000A4900000}"/>
    <cellStyle name="Vírgula 4 2 7 3 5" xfId="26706" xr:uid="{00000000-0005-0000-0000-0000A5900000}"/>
    <cellStyle name="Vírgula 4 2 7 3 6" xfId="39029" xr:uid="{00000000-0005-0000-0000-0000A6900000}"/>
    <cellStyle name="Vírgula 4 2 7 3 7" xfId="48850" xr:uid="{00000000-0005-0000-0000-0000A7900000}"/>
    <cellStyle name="Vírgula 4 2 7 4" xfId="5683" xr:uid="{00000000-0005-0000-0000-0000A8900000}"/>
    <cellStyle name="Vírgula 4 2 7 4 2" xfId="11399" xr:uid="{00000000-0005-0000-0000-0000A9900000}"/>
    <cellStyle name="Vírgula 4 2 7 4 2 2" xfId="33228" xr:uid="{00000000-0005-0000-0000-0000AA900000}"/>
    <cellStyle name="Vírgula 4 2 7 4 2 3" xfId="40920" xr:uid="{00000000-0005-0000-0000-0000AB900000}"/>
    <cellStyle name="Vírgula 4 2 7 4 2 4" xfId="52381" xr:uid="{00000000-0005-0000-0000-0000AC900000}"/>
    <cellStyle name="Vírgula 4 2 7 4 3" xfId="27726" xr:uid="{00000000-0005-0000-0000-0000AD900000}"/>
    <cellStyle name="Vírgula 4 2 7 4 4" xfId="37049" xr:uid="{00000000-0005-0000-0000-0000AE900000}"/>
    <cellStyle name="Vírgula 4 2 7 4 5" xfId="50522" xr:uid="{00000000-0005-0000-0000-0000AF900000}"/>
    <cellStyle name="Vírgula 4 2 7 5" xfId="10752" xr:uid="{00000000-0005-0000-0000-0000B0900000}"/>
    <cellStyle name="Vírgula 4 2 7 5 2" xfId="30477" xr:uid="{00000000-0005-0000-0000-0000B1900000}"/>
    <cellStyle name="Vírgula 4 2 7 5 3" xfId="40163" xr:uid="{00000000-0005-0000-0000-0000B2900000}"/>
    <cellStyle name="Vírgula 4 2 7 5 4" xfId="51634" xr:uid="{00000000-0005-0000-0000-0000B3900000}"/>
    <cellStyle name="Vírgula 4 2 7 6" xfId="13870" xr:uid="{00000000-0005-0000-0000-0000B4900000}"/>
    <cellStyle name="Vírgula 4 2 7 6 2" xfId="44244" xr:uid="{00000000-0005-0000-0000-0000B5900000}"/>
    <cellStyle name="Vírgula 4 2 7 7" xfId="15572" xr:uid="{00000000-0005-0000-0000-0000B6900000}"/>
    <cellStyle name="Vírgula 4 2 7 8" xfId="21495" xr:uid="{00000000-0005-0000-0000-0000B7900000}"/>
    <cellStyle name="Vírgula 4 2 7 9" xfId="23509" xr:uid="{00000000-0005-0000-0000-0000B8900000}"/>
    <cellStyle name="Vírgula 4 2 8" xfId="1263" xr:uid="{00000000-0005-0000-0000-0000B9900000}"/>
    <cellStyle name="Vírgula 4 2 8 10" xfId="24901" xr:uid="{00000000-0005-0000-0000-0000BA900000}"/>
    <cellStyle name="Vírgula 4 2 8 11" xfId="36466" xr:uid="{00000000-0005-0000-0000-0000BB900000}"/>
    <cellStyle name="Vírgula 4 2 8 12" xfId="46819" xr:uid="{00000000-0005-0000-0000-0000BC900000}"/>
    <cellStyle name="Vírgula 4 2 8 13" xfId="54751" xr:uid="{00000000-0005-0000-0000-0000BD900000}"/>
    <cellStyle name="Vírgula 4 2 8 14" xfId="3984" xr:uid="{00000000-0005-0000-0000-0000BE900000}"/>
    <cellStyle name="Vírgula 4 2 8 2" xfId="2199" xr:uid="{00000000-0005-0000-0000-0000BF900000}"/>
    <cellStyle name="Vírgula 4 2 8 2 10" xfId="47750" xr:uid="{00000000-0005-0000-0000-0000C0900000}"/>
    <cellStyle name="Vírgula 4 2 8 2 11" xfId="55676" xr:uid="{00000000-0005-0000-0000-0000C1900000}"/>
    <cellStyle name="Vírgula 4 2 8 2 12" xfId="3985" xr:uid="{00000000-0005-0000-0000-0000C2900000}"/>
    <cellStyle name="Vírgula 4 2 8 2 2" xfId="9049" xr:uid="{00000000-0005-0000-0000-0000C3900000}"/>
    <cellStyle name="Vírgula 4 2 8 2 2 2" xfId="17445" xr:uid="{00000000-0005-0000-0000-0000C4900000}"/>
    <cellStyle name="Vírgula 4 2 8 2 2 2 2" xfId="34962" xr:uid="{00000000-0005-0000-0000-0000C5900000}"/>
    <cellStyle name="Vírgula 4 2 8 2 2 3" xfId="19971" xr:uid="{00000000-0005-0000-0000-0000C6900000}"/>
    <cellStyle name="Vírgula 4 2 8 2 2 4" xfId="29460" xr:uid="{00000000-0005-0000-0000-0000C7900000}"/>
    <cellStyle name="Vírgula 4 2 8 2 2 5" xfId="42654" xr:uid="{00000000-0005-0000-0000-0000C8900000}"/>
    <cellStyle name="Vírgula 4 2 8 2 2 6" xfId="49949" xr:uid="{00000000-0005-0000-0000-0000C9900000}"/>
    <cellStyle name="Vírgula 4 2 8 2 3" xfId="6850" xr:uid="{00000000-0005-0000-0000-0000CA900000}"/>
    <cellStyle name="Vírgula 4 2 8 2 3 2" xfId="16288" xr:uid="{00000000-0005-0000-0000-0000CB900000}"/>
    <cellStyle name="Vírgula 4 2 8 2 3 3" xfId="32211" xr:uid="{00000000-0005-0000-0000-0000CC900000}"/>
    <cellStyle name="Vírgula 4 2 8 2 3 4" xfId="45343" xr:uid="{00000000-0005-0000-0000-0000CD900000}"/>
    <cellStyle name="Vírgula 4 2 8 2 4" xfId="15575" xr:uid="{00000000-0005-0000-0000-0000CE900000}"/>
    <cellStyle name="Vírgula 4 2 8 2 5" xfId="18229" xr:uid="{00000000-0005-0000-0000-0000CF900000}"/>
    <cellStyle name="Vírgula 4 2 8 2 6" xfId="21498" xr:uid="{00000000-0005-0000-0000-0000D0900000}"/>
    <cellStyle name="Vírgula 4 2 8 2 7" xfId="23512" xr:uid="{00000000-0005-0000-0000-0000D1900000}"/>
    <cellStyle name="Vírgula 4 2 8 2 8" xfId="26709" xr:uid="{00000000-0005-0000-0000-0000D2900000}"/>
    <cellStyle name="Vírgula 4 2 8 2 9" xfId="39032" xr:uid="{00000000-0005-0000-0000-0000D3900000}"/>
    <cellStyle name="Vírgula 4 2 8 3" xfId="8178" xr:uid="{00000000-0005-0000-0000-0000D4900000}"/>
    <cellStyle name="Vírgula 4 2 8 3 2" xfId="12418" xr:uid="{00000000-0005-0000-0000-0000D5900000}"/>
    <cellStyle name="Vírgula 4 2 8 3 2 2" xfId="34961" xr:uid="{00000000-0005-0000-0000-0000D6900000}"/>
    <cellStyle name="Vírgula 4 2 8 3 2 3" xfId="29459" xr:uid="{00000000-0005-0000-0000-0000D7900000}"/>
    <cellStyle name="Vírgula 4 2 8 3 2 4" xfId="42653" xr:uid="{00000000-0005-0000-0000-0000D8900000}"/>
    <cellStyle name="Vírgula 4 2 8 3 2 5" xfId="53253" xr:uid="{00000000-0005-0000-0000-0000D9900000}"/>
    <cellStyle name="Vírgula 4 2 8 3 3" xfId="16743" xr:uid="{00000000-0005-0000-0000-0000DA900000}"/>
    <cellStyle name="Vírgula 4 2 8 3 3 2" xfId="32210" xr:uid="{00000000-0005-0000-0000-0000DB900000}"/>
    <cellStyle name="Vírgula 4 2 8 3 4" xfId="19101" xr:uid="{00000000-0005-0000-0000-0000DC900000}"/>
    <cellStyle name="Vírgula 4 2 8 3 5" xfId="26708" xr:uid="{00000000-0005-0000-0000-0000DD900000}"/>
    <cellStyle name="Vírgula 4 2 8 3 6" xfId="39031" xr:uid="{00000000-0005-0000-0000-0000DE900000}"/>
    <cellStyle name="Vírgula 4 2 8 3 7" xfId="49078" xr:uid="{00000000-0005-0000-0000-0000DF900000}"/>
    <cellStyle name="Vírgula 4 2 8 4" xfId="5923" xr:uid="{00000000-0005-0000-0000-0000E0900000}"/>
    <cellStyle name="Vírgula 4 2 8 4 2" xfId="11627" xr:uid="{00000000-0005-0000-0000-0000E1900000}"/>
    <cellStyle name="Vírgula 4 2 8 4 2 2" xfId="33456" xr:uid="{00000000-0005-0000-0000-0000E2900000}"/>
    <cellStyle name="Vírgula 4 2 8 4 2 3" xfId="41148" xr:uid="{00000000-0005-0000-0000-0000E3900000}"/>
    <cellStyle name="Vírgula 4 2 8 4 2 4" xfId="52609" xr:uid="{00000000-0005-0000-0000-0000E4900000}"/>
    <cellStyle name="Vírgula 4 2 8 4 3" xfId="27954" xr:uid="{00000000-0005-0000-0000-0000E5900000}"/>
    <cellStyle name="Vírgula 4 2 8 4 4" xfId="37277" xr:uid="{00000000-0005-0000-0000-0000E6900000}"/>
    <cellStyle name="Vírgula 4 2 8 4 5" xfId="51146" xr:uid="{00000000-0005-0000-0000-0000E7900000}"/>
    <cellStyle name="Vírgula 4 2 8 5" xfId="10883" xr:uid="{00000000-0005-0000-0000-0000E8900000}"/>
    <cellStyle name="Vírgula 4 2 8 5 2" xfId="30705" xr:uid="{00000000-0005-0000-0000-0000E9900000}"/>
    <cellStyle name="Vírgula 4 2 8 5 3" xfId="40391" xr:uid="{00000000-0005-0000-0000-0000EA900000}"/>
    <cellStyle name="Vírgula 4 2 8 5 4" xfId="51862" xr:uid="{00000000-0005-0000-0000-0000EB900000}"/>
    <cellStyle name="Vírgula 4 2 8 6" xfId="14098" xr:uid="{00000000-0005-0000-0000-0000EC900000}"/>
    <cellStyle name="Vírgula 4 2 8 6 2" xfId="44472" xr:uid="{00000000-0005-0000-0000-0000ED900000}"/>
    <cellStyle name="Vírgula 4 2 8 7" xfId="15574" xr:uid="{00000000-0005-0000-0000-0000EE900000}"/>
    <cellStyle name="Vírgula 4 2 8 8" xfId="21497" xr:uid="{00000000-0005-0000-0000-0000EF900000}"/>
    <cellStyle name="Vírgula 4 2 8 9" xfId="23511" xr:uid="{00000000-0005-0000-0000-0000F0900000}"/>
    <cellStyle name="Vírgula 4 2 9" xfId="738" xr:uid="{00000000-0005-0000-0000-0000F1900000}"/>
    <cellStyle name="Vírgula 4 2 9 10" xfId="35869" xr:uid="{00000000-0005-0000-0000-0000F2900000}"/>
    <cellStyle name="Vírgula 4 2 9 11" xfId="46294" xr:uid="{00000000-0005-0000-0000-0000F3900000}"/>
    <cellStyle name="Vírgula 4 2 9 12" xfId="54226" xr:uid="{00000000-0005-0000-0000-0000F4900000}"/>
    <cellStyle name="Vírgula 4 2 9 13" xfId="3986" xr:uid="{00000000-0005-0000-0000-0000F5900000}"/>
    <cellStyle name="Vírgula 4 2 9 2" xfId="1686" xr:uid="{00000000-0005-0000-0000-0000F6900000}"/>
    <cellStyle name="Vírgula 4 2 9 2 10" xfId="47237" xr:uid="{00000000-0005-0000-0000-0000F7900000}"/>
    <cellStyle name="Vírgula 4 2 9 2 11" xfId="55163" xr:uid="{00000000-0005-0000-0000-0000F8900000}"/>
    <cellStyle name="Vírgula 4 2 9 2 12" xfId="3987" xr:uid="{00000000-0005-0000-0000-0000F9900000}"/>
    <cellStyle name="Vírgula 4 2 9 2 2" xfId="8536" xr:uid="{00000000-0005-0000-0000-0000FA900000}"/>
    <cellStyle name="Vírgula 4 2 9 2 2 2" xfId="17446" xr:uid="{00000000-0005-0000-0000-0000FB900000}"/>
    <cellStyle name="Vírgula 4 2 9 2 2 2 2" xfId="34964" xr:uid="{00000000-0005-0000-0000-0000FC900000}"/>
    <cellStyle name="Vírgula 4 2 9 2 2 3" xfId="19458" xr:uid="{00000000-0005-0000-0000-0000FD900000}"/>
    <cellStyle name="Vírgula 4 2 9 2 2 4" xfId="29462" xr:uid="{00000000-0005-0000-0000-0000FE900000}"/>
    <cellStyle name="Vírgula 4 2 9 2 2 5" xfId="42656" xr:uid="{00000000-0005-0000-0000-0000FF900000}"/>
    <cellStyle name="Vírgula 4 2 9 2 2 6" xfId="49436" xr:uid="{00000000-0005-0000-0000-000000910000}"/>
    <cellStyle name="Vírgula 4 2 9 2 3" xfId="6337" xr:uid="{00000000-0005-0000-0000-000001910000}"/>
    <cellStyle name="Vírgula 4 2 9 2 3 2" xfId="13184" xr:uid="{00000000-0005-0000-0000-000002910000}"/>
    <cellStyle name="Vírgula 4 2 9 2 3 3" xfId="32213" xr:uid="{00000000-0005-0000-0000-000003910000}"/>
    <cellStyle name="Vírgula 4 2 9 2 3 4" xfId="44830" xr:uid="{00000000-0005-0000-0000-000004910000}"/>
    <cellStyle name="Vírgula 4 2 9 2 4" xfId="15577" xr:uid="{00000000-0005-0000-0000-000005910000}"/>
    <cellStyle name="Vírgula 4 2 9 2 5" xfId="17941" xr:uid="{00000000-0005-0000-0000-000006910000}"/>
    <cellStyle name="Vírgula 4 2 9 2 6" xfId="21500" xr:uid="{00000000-0005-0000-0000-000007910000}"/>
    <cellStyle name="Vírgula 4 2 9 2 7" xfId="23514" xr:uid="{00000000-0005-0000-0000-000008910000}"/>
    <cellStyle name="Vírgula 4 2 9 2 8" xfId="26711" xr:uid="{00000000-0005-0000-0000-000009910000}"/>
    <cellStyle name="Vírgula 4 2 9 2 9" xfId="39034" xr:uid="{00000000-0005-0000-0000-00000A910000}"/>
    <cellStyle name="Vírgula 4 2 9 3" xfId="7665" xr:uid="{00000000-0005-0000-0000-00000B910000}"/>
    <cellStyle name="Vírgula 4 2 9 3 2" xfId="12419" xr:uid="{00000000-0005-0000-0000-00000C910000}"/>
    <cellStyle name="Vírgula 4 2 9 3 2 2" xfId="34963" xr:uid="{00000000-0005-0000-0000-00000D910000}"/>
    <cellStyle name="Vírgula 4 2 9 3 2 3" xfId="42655" xr:uid="{00000000-0005-0000-0000-00000E910000}"/>
    <cellStyle name="Vírgula 4 2 9 3 2 4" xfId="53254" xr:uid="{00000000-0005-0000-0000-00000F910000}"/>
    <cellStyle name="Vírgula 4 2 9 3 3" xfId="18588" xr:uid="{00000000-0005-0000-0000-000010910000}"/>
    <cellStyle name="Vírgula 4 2 9 3 4" xfId="29461" xr:uid="{00000000-0005-0000-0000-000011910000}"/>
    <cellStyle name="Vírgula 4 2 9 3 5" xfId="39033" xr:uid="{00000000-0005-0000-0000-000012910000}"/>
    <cellStyle name="Vírgula 4 2 9 3 6" xfId="48565" xr:uid="{00000000-0005-0000-0000-000013910000}"/>
    <cellStyle name="Vírgula 4 2 9 4" xfId="5398" xr:uid="{00000000-0005-0000-0000-000014910000}"/>
    <cellStyle name="Vírgula 4 2 9 4 2" xfId="13031" xr:uid="{00000000-0005-0000-0000-000015910000}"/>
    <cellStyle name="Vírgula 4 2 9 4 3" xfId="32212" xr:uid="{00000000-0005-0000-0000-000016910000}"/>
    <cellStyle name="Vírgula 4 2 9 4 4" xfId="39878" xr:uid="{00000000-0005-0000-0000-000017910000}"/>
    <cellStyle name="Vírgula 4 2 9 4 5" xfId="51263" xr:uid="{00000000-0005-0000-0000-000018910000}"/>
    <cellStyle name="Vírgula 4 2 9 5" xfId="13585" xr:uid="{00000000-0005-0000-0000-000019910000}"/>
    <cellStyle name="Vírgula 4 2 9 5 2" xfId="43959" xr:uid="{00000000-0005-0000-0000-00001A910000}"/>
    <cellStyle name="Vírgula 4 2 9 6" xfId="15576" xr:uid="{00000000-0005-0000-0000-00001B910000}"/>
    <cellStyle name="Vírgula 4 2 9 7" xfId="21499" xr:uid="{00000000-0005-0000-0000-00001C910000}"/>
    <cellStyle name="Vírgula 4 2 9 8" xfId="23513" xr:uid="{00000000-0005-0000-0000-00001D910000}"/>
    <cellStyle name="Vírgula 4 2 9 9" xfId="26710" xr:uid="{00000000-0005-0000-0000-00001E910000}"/>
    <cellStyle name="Vírgula 4 20" xfId="24239" xr:uid="{00000000-0005-0000-0000-00001F910000}"/>
    <cellStyle name="Vírgula 4 21" xfId="35690" xr:uid="{00000000-0005-0000-0000-000020910000}"/>
    <cellStyle name="Vírgula 4 22" xfId="45580" xr:uid="{00000000-0005-0000-0000-000021910000}"/>
    <cellStyle name="Vírgula 4 23" xfId="53516" xr:uid="{00000000-0005-0000-0000-000022910000}"/>
    <cellStyle name="Vírgula 4 24" xfId="3911" xr:uid="{00000000-0005-0000-0000-000023910000}"/>
    <cellStyle name="Vírgula 4 3" xfId="69" xr:uid="{00000000-0005-0000-0000-000024910000}"/>
    <cellStyle name="Vírgula 4 3 10" xfId="1587" xr:uid="{00000000-0005-0000-0000-000025910000}"/>
    <cellStyle name="Vírgula 4 3 10 10" xfId="55064" xr:uid="{00000000-0005-0000-0000-000026910000}"/>
    <cellStyle name="Vírgula 4 3 10 11" xfId="3989" xr:uid="{00000000-0005-0000-0000-000027910000}"/>
    <cellStyle name="Vírgula 4 3 10 2" xfId="8437" xr:uid="{00000000-0005-0000-0000-000028910000}"/>
    <cellStyle name="Vírgula 4 3 10 2 2" xfId="17447" xr:uid="{00000000-0005-0000-0000-000029910000}"/>
    <cellStyle name="Vírgula 4 3 10 2 2 2" xfId="34966" xr:uid="{00000000-0005-0000-0000-00002A910000}"/>
    <cellStyle name="Vírgula 4 3 10 2 3" xfId="29464" xr:uid="{00000000-0005-0000-0000-00002B910000}"/>
    <cellStyle name="Vírgula 4 3 10 2 4" xfId="42658" xr:uid="{00000000-0005-0000-0000-00002C910000}"/>
    <cellStyle name="Vírgula 4 3 10 2 5" xfId="49337" xr:uid="{00000000-0005-0000-0000-00002D910000}"/>
    <cellStyle name="Vírgula 4 3 10 3" xfId="6238" xr:uid="{00000000-0005-0000-0000-00002E910000}"/>
    <cellStyle name="Vírgula 4 3 10 3 2" xfId="32215" xr:uid="{00000000-0005-0000-0000-00002F910000}"/>
    <cellStyle name="Vírgula 4 3 10 3 3" xfId="44731" xr:uid="{00000000-0005-0000-0000-000030910000}"/>
    <cellStyle name="Vírgula 4 3 10 4" xfId="18489" xr:uid="{00000000-0005-0000-0000-000031910000}"/>
    <cellStyle name="Vírgula 4 3 10 5" xfId="21502" xr:uid="{00000000-0005-0000-0000-000032910000}"/>
    <cellStyle name="Vírgula 4 3 10 6" xfId="23516" xr:uid="{00000000-0005-0000-0000-000033910000}"/>
    <cellStyle name="Vírgula 4 3 10 7" xfId="26713" xr:uid="{00000000-0005-0000-0000-000034910000}"/>
    <cellStyle name="Vírgula 4 3 10 8" xfId="39036" xr:uid="{00000000-0005-0000-0000-000035910000}"/>
    <cellStyle name="Vírgula 4 3 10 9" xfId="47138" xr:uid="{00000000-0005-0000-0000-000036910000}"/>
    <cellStyle name="Vírgula 4 3 11" xfId="7109" xr:uid="{00000000-0005-0000-0000-000037910000}"/>
    <cellStyle name="Vírgula 4 3 11 2" xfId="12420" xr:uid="{00000000-0005-0000-0000-000038910000}"/>
    <cellStyle name="Vírgula 4 3 11 2 2" xfId="34965" xr:uid="{00000000-0005-0000-0000-000039910000}"/>
    <cellStyle name="Vírgula 4 3 11 2 3" xfId="29463" xr:uid="{00000000-0005-0000-0000-00003A910000}"/>
    <cellStyle name="Vírgula 4 3 11 2 4" xfId="42657" xr:uid="{00000000-0005-0000-0000-00003B910000}"/>
    <cellStyle name="Vírgula 4 3 11 2 5" xfId="53255" xr:uid="{00000000-0005-0000-0000-00003C910000}"/>
    <cellStyle name="Vírgula 4 3 11 3" xfId="9298" xr:uid="{00000000-0005-0000-0000-00003D910000}"/>
    <cellStyle name="Vírgula 4 3 11 3 2" xfId="32214" xr:uid="{00000000-0005-0000-0000-00003E910000}"/>
    <cellStyle name="Vírgula 4 3 11 4" xfId="26712" xr:uid="{00000000-0005-0000-0000-00003F910000}"/>
    <cellStyle name="Vírgula 4 3 11 5" xfId="39035" xr:uid="{00000000-0005-0000-0000-000040910000}"/>
    <cellStyle name="Vírgula 4 3 11 6" xfId="48009" xr:uid="{00000000-0005-0000-0000-000041910000}"/>
    <cellStyle name="Vírgula 4 3 11 7" xfId="50302" xr:uid="{00000000-0005-0000-0000-000042910000}"/>
    <cellStyle name="Vírgula 4 3 12" xfId="4745" xr:uid="{00000000-0005-0000-0000-000043910000}"/>
    <cellStyle name="Vírgula 4 3 12 2" xfId="11129" xr:uid="{00000000-0005-0000-0000-000044910000}"/>
    <cellStyle name="Vírgula 4 3 12 2 2" xfId="32958" xr:uid="{00000000-0005-0000-0000-000045910000}"/>
    <cellStyle name="Vírgula 4 3 12 2 3" xfId="40650" xr:uid="{00000000-0005-0000-0000-000046910000}"/>
    <cellStyle name="Vírgula 4 3 12 2 4" xfId="52111" xr:uid="{00000000-0005-0000-0000-000047910000}"/>
    <cellStyle name="Vírgula 4 3 12 3" xfId="27456" xr:uid="{00000000-0005-0000-0000-000048910000}"/>
    <cellStyle name="Vírgula 4 3 12 4" xfId="36779" xr:uid="{00000000-0005-0000-0000-000049910000}"/>
    <cellStyle name="Vírgula 4 3 12 5" xfId="51074" xr:uid="{00000000-0005-0000-0000-00004A910000}"/>
    <cellStyle name="Vírgula 4 3 13" xfId="10185" xr:uid="{00000000-0005-0000-0000-00004B910000}"/>
    <cellStyle name="Vírgula 4 3 13 2" xfId="10142" xr:uid="{00000000-0005-0000-0000-00004C910000}"/>
    <cellStyle name="Vírgula 4 3 13 2 2" xfId="50440" xr:uid="{00000000-0005-0000-0000-00004D910000}"/>
    <cellStyle name="Vírgula 4 3 13 3" xfId="30207" xr:uid="{00000000-0005-0000-0000-00004E910000}"/>
    <cellStyle name="Vírgula 4 3 13 4" xfId="39779" xr:uid="{00000000-0005-0000-0000-00004F910000}"/>
    <cellStyle name="Vírgula 4 3 13 5" xfId="51124" xr:uid="{00000000-0005-0000-0000-000050910000}"/>
    <cellStyle name="Vírgula 4 3 14" xfId="10002" xr:uid="{00000000-0005-0000-0000-000051910000}"/>
    <cellStyle name="Vírgula 4 3 14 2" xfId="43401" xr:uid="{00000000-0005-0000-0000-000052910000}"/>
    <cellStyle name="Vírgula 4 3 14 3" xfId="50609" xr:uid="{00000000-0005-0000-0000-000053910000}"/>
    <cellStyle name="Vírgula 4 3 15" xfId="15578" xr:uid="{00000000-0005-0000-0000-000054910000}"/>
    <cellStyle name="Vírgula 4 3 15 2" xfId="17783" xr:uid="{00000000-0005-0000-0000-000055910000}"/>
    <cellStyle name="Vírgula 4 3 16" xfId="21501" xr:uid="{00000000-0005-0000-0000-000056910000}"/>
    <cellStyle name="Vírgula 4 3 17" xfId="23515" xr:uid="{00000000-0005-0000-0000-000057910000}"/>
    <cellStyle name="Vírgula 4 3 18" xfId="24284" xr:uid="{00000000-0005-0000-0000-000058910000}"/>
    <cellStyle name="Vírgula 4 3 19" xfId="35735" xr:uid="{00000000-0005-0000-0000-000059910000}"/>
    <cellStyle name="Vírgula 4 3 2" xfId="225" xr:uid="{00000000-0005-0000-0000-00005A910000}"/>
    <cellStyle name="Vírgula 4 3 2 10" xfId="10145" xr:uid="{00000000-0005-0000-0000-00005B910000}"/>
    <cellStyle name="Vírgula 4 3 2 10 2" xfId="13326" xr:uid="{00000000-0005-0000-0000-00005C910000}"/>
    <cellStyle name="Vírgula 4 3 2 10 3" xfId="43515" xr:uid="{00000000-0005-0000-0000-00005D910000}"/>
    <cellStyle name="Vírgula 4 3 2 10 4" xfId="50933" xr:uid="{00000000-0005-0000-0000-00005E910000}"/>
    <cellStyle name="Vírgula 4 3 2 11" xfId="15579" xr:uid="{00000000-0005-0000-0000-00005F910000}"/>
    <cellStyle name="Vírgula 4 3 2 12" xfId="21503" xr:uid="{00000000-0005-0000-0000-000060910000}"/>
    <cellStyle name="Vírgula 4 3 2 13" xfId="23517" xr:uid="{00000000-0005-0000-0000-000061910000}"/>
    <cellStyle name="Vírgula 4 3 2 14" xfId="24507" xr:uid="{00000000-0005-0000-0000-000062910000}"/>
    <cellStyle name="Vírgula 4 3 2 15" xfId="35820" xr:uid="{00000000-0005-0000-0000-000063910000}"/>
    <cellStyle name="Vírgula 4 3 2 16" xfId="45782" xr:uid="{00000000-0005-0000-0000-000064910000}"/>
    <cellStyle name="Vírgula 4 3 2 17" xfId="53715" xr:uid="{00000000-0005-0000-0000-000065910000}"/>
    <cellStyle name="Vírgula 4 3 2 18" xfId="3990" xr:uid="{00000000-0005-0000-0000-000066910000}"/>
    <cellStyle name="Vírgula 4 3 2 2" xfId="506" xr:uid="{00000000-0005-0000-0000-000067910000}"/>
    <cellStyle name="Vírgula 4 3 2 2 10" xfId="23518" xr:uid="{00000000-0005-0000-0000-000068910000}"/>
    <cellStyle name="Vírgula 4 3 2 2 11" xfId="24783" xr:uid="{00000000-0005-0000-0000-000069910000}"/>
    <cellStyle name="Vírgula 4 3 2 2 12" xfId="36348" xr:uid="{00000000-0005-0000-0000-00006A910000}"/>
    <cellStyle name="Vírgula 4 3 2 2 13" xfId="46062" xr:uid="{00000000-0005-0000-0000-00006B910000}"/>
    <cellStyle name="Vírgula 4 3 2 2 14" xfId="53994" xr:uid="{00000000-0005-0000-0000-00006C910000}"/>
    <cellStyle name="Vírgula 4 3 2 2 15" xfId="3991" xr:uid="{00000000-0005-0000-0000-00006D910000}"/>
    <cellStyle name="Vírgula 4 3 2 2 2" xfId="1164" xr:uid="{00000000-0005-0000-0000-00006E910000}"/>
    <cellStyle name="Vírgula 4 3 2 2 2 10" xfId="46720" xr:uid="{00000000-0005-0000-0000-00006F910000}"/>
    <cellStyle name="Vírgula 4 3 2 2 2 11" xfId="54652" xr:uid="{00000000-0005-0000-0000-000070910000}"/>
    <cellStyle name="Vírgula 4 3 2 2 2 12" xfId="3992" xr:uid="{00000000-0005-0000-0000-000071910000}"/>
    <cellStyle name="Vírgula 4 3 2 2 2 2" xfId="8079" xr:uid="{00000000-0005-0000-0000-000072910000}"/>
    <cellStyle name="Vírgula 4 3 2 2 2 2 2" xfId="10512" xr:uid="{00000000-0005-0000-0000-000073910000}"/>
    <cellStyle name="Vírgula 4 3 2 2 2 2 2 2" xfId="34969" xr:uid="{00000000-0005-0000-0000-000074910000}"/>
    <cellStyle name="Vírgula 4 3 2 2 2 2 3" xfId="10073" xr:uid="{00000000-0005-0000-0000-000075910000}"/>
    <cellStyle name="Vírgula 4 3 2 2 2 2 4" xfId="19872" xr:uid="{00000000-0005-0000-0000-000076910000}"/>
    <cellStyle name="Vírgula 4 3 2 2 2 2 5" xfId="29467" xr:uid="{00000000-0005-0000-0000-000077910000}"/>
    <cellStyle name="Vírgula 4 3 2 2 2 2 6" xfId="42661" xr:uid="{00000000-0005-0000-0000-000078910000}"/>
    <cellStyle name="Vírgula 4 3 2 2 2 2 7" xfId="48979" xr:uid="{00000000-0005-0000-0000-000079910000}"/>
    <cellStyle name="Vírgula 4 3 2 2 2 3" xfId="5824" xr:uid="{00000000-0005-0000-0000-00007A910000}"/>
    <cellStyle name="Vírgula 4 3 2 2 2 3 2" xfId="16699" xr:uid="{00000000-0005-0000-0000-00007B910000}"/>
    <cellStyle name="Vírgula 4 3 2 2 2 3 3" xfId="32218" xr:uid="{00000000-0005-0000-0000-00007C910000}"/>
    <cellStyle name="Vírgula 4 3 2 2 2 3 4" xfId="44373" xr:uid="{00000000-0005-0000-0000-00007D910000}"/>
    <cellStyle name="Vírgula 4 3 2 2 2 4" xfId="13999" xr:uid="{00000000-0005-0000-0000-00007E910000}"/>
    <cellStyle name="Vírgula 4 3 2 2 2 5" xfId="15581" xr:uid="{00000000-0005-0000-0000-00007F910000}"/>
    <cellStyle name="Vírgula 4 3 2 2 2 6" xfId="21505" xr:uid="{00000000-0005-0000-0000-000080910000}"/>
    <cellStyle name="Vírgula 4 3 2 2 2 7" xfId="23519" xr:uid="{00000000-0005-0000-0000-000081910000}"/>
    <cellStyle name="Vírgula 4 3 2 2 2 8" xfId="26716" xr:uid="{00000000-0005-0000-0000-000082910000}"/>
    <cellStyle name="Vírgula 4 3 2 2 2 9" xfId="39039" xr:uid="{00000000-0005-0000-0000-000083910000}"/>
    <cellStyle name="Vírgula 4 3 2 2 3" xfId="2100" xr:uid="{00000000-0005-0000-0000-000084910000}"/>
    <cellStyle name="Vírgula 4 3 2 2 3 10" xfId="47651" xr:uid="{00000000-0005-0000-0000-000085910000}"/>
    <cellStyle name="Vírgula 4 3 2 2 3 11" xfId="55577" xr:uid="{00000000-0005-0000-0000-000086910000}"/>
    <cellStyle name="Vírgula 4 3 2 2 3 12" xfId="3993" xr:uid="{00000000-0005-0000-0000-000087910000}"/>
    <cellStyle name="Vírgula 4 3 2 2 3 2" xfId="8950" xr:uid="{00000000-0005-0000-0000-000088910000}"/>
    <cellStyle name="Vírgula 4 3 2 2 3 2 2" xfId="17448" xr:uid="{00000000-0005-0000-0000-000089910000}"/>
    <cellStyle name="Vírgula 4 3 2 2 3 2 2 2" xfId="34970" xr:uid="{00000000-0005-0000-0000-00008A910000}"/>
    <cellStyle name="Vírgula 4 3 2 2 3 2 3" xfId="29468" xr:uid="{00000000-0005-0000-0000-00008B910000}"/>
    <cellStyle name="Vírgula 4 3 2 2 3 2 4" xfId="42662" xr:uid="{00000000-0005-0000-0000-00008C910000}"/>
    <cellStyle name="Vírgula 4 3 2 2 3 2 5" xfId="49850" xr:uid="{00000000-0005-0000-0000-00008D910000}"/>
    <cellStyle name="Vírgula 4 3 2 2 3 3" xfId="6751" xr:uid="{00000000-0005-0000-0000-00008E910000}"/>
    <cellStyle name="Vírgula 4 3 2 2 3 3 2" xfId="32219" xr:uid="{00000000-0005-0000-0000-00008F910000}"/>
    <cellStyle name="Vírgula 4 3 2 2 3 3 3" xfId="45244" xr:uid="{00000000-0005-0000-0000-000090910000}"/>
    <cellStyle name="Vírgula 4 3 2 2 3 4" xfId="15582" xr:uid="{00000000-0005-0000-0000-000091910000}"/>
    <cellStyle name="Vírgula 4 3 2 2 3 5" xfId="19002" xr:uid="{00000000-0005-0000-0000-000092910000}"/>
    <cellStyle name="Vírgula 4 3 2 2 3 6" xfId="21506" xr:uid="{00000000-0005-0000-0000-000093910000}"/>
    <cellStyle name="Vírgula 4 3 2 2 3 7" xfId="23520" xr:uid="{00000000-0005-0000-0000-000094910000}"/>
    <cellStyle name="Vírgula 4 3 2 2 3 8" xfId="26717" xr:uid="{00000000-0005-0000-0000-000095910000}"/>
    <cellStyle name="Vírgula 4 3 2 2 3 9" xfId="39040" xr:uid="{00000000-0005-0000-0000-000096910000}"/>
    <cellStyle name="Vírgula 4 3 2 2 4" xfId="7452" xr:uid="{00000000-0005-0000-0000-000097910000}"/>
    <cellStyle name="Vírgula 4 3 2 2 4 2" xfId="12421" xr:uid="{00000000-0005-0000-0000-000098910000}"/>
    <cellStyle name="Vírgula 4 3 2 2 4 2 2" xfId="34968" xr:uid="{00000000-0005-0000-0000-000099910000}"/>
    <cellStyle name="Vírgula 4 3 2 2 4 2 3" xfId="29466" xr:uid="{00000000-0005-0000-0000-00009A910000}"/>
    <cellStyle name="Vírgula 4 3 2 2 4 2 4" xfId="42660" xr:uid="{00000000-0005-0000-0000-00009B910000}"/>
    <cellStyle name="Vírgula 4 3 2 2 4 2 5" xfId="53256" xr:uid="{00000000-0005-0000-0000-00009C910000}"/>
    <cellStyle name="Vírgula 4 3 2 2 4 3" xfId="12842" xr:uid="{00000000-0005-0000-0000-00009D910000}"/>
    <cellStyle name="Vírgula 4 3 2 2 4 3 2" xfId="32217" xr:uid="{00000000-0005-0000-0000-00009E910000}"/>
    <cellStyle name="Vírgula 4 3 2 2 4 4" xfId="26715" xr:uid="{00000000-0005-0000-0000-00009F910000}"/>
    <cellStyle name="Vírgula 4 3 2 2 4 5" xfId="39038" xr:uid="{00000000-0005-0000-0000-0000A0910000}"/>
    <cellStyle name="Vírgula 4 3 2 2 4 6" xfId="48352" xr:uid="{00000000-0005-0000-0000-0000A1910000}"/>
    <cellStyle name="Vírgula 4 3 2 2 5" xfId="5166" xr:uid="{00000000-0005-0000-0000-0000A2910000}"/>
    <cellStyle name="Vírgula 4 3 2 2 5 2" xfId="11528" xr:uid="{00000000-0005-0000-0000-0000A3910000}"/>
    <cellStyle name="Vírgula 4 3 2 2 5 2 2" xfId="33357" xr:uid="{00000000-0005-0000-0000-0000A4910000}"/>
    <cellStyle name="Vírgula 4 3 2 2 5 2 3" xfId="41049" xr:uid="{00000000-0005-0000-0000-0000A5910000}"/>
    <cellStyle name="Vírgula 4 3 2 2 5 2 4" xfId="52510" xr:uid="{00000000-0005-0000-0000-0000A6910000}"/>
    <cellStyle name="Vírgula 4 3 2 2 5 3" xfId="27855" xr:uid="{00000000-0005-0000-0000-0000A7910000}"/>
    <cellStyle name="Vírgula 4 3 2 2 5 4" xfId="37178" xr:uid="{00000000-0005-0000-0000-0000A8910000}"/>
    <cellStyle name="Vírgula 4 3 2 2 5 5" xfId="50346" xr:uid="{00000000-0005-0000-0000-0000A9910000}"/>
    <cellStyle name="Vírgula 4 3 2 2 6" xfId="10831" xr:uid="{00000000-0005-0000-0000-0000AA910000}"/>
    <cellStyle name="Vírgula 4 3 2 2 6 2" xfId="30606" xr:uid="{00000000-0005-0000-0000-0000AB910000}"/>
    <cellStyle name="Vírgula 4 3 2 2 6 3" xfId="40292" xr:uid="{00000000-0005-0000-0000-0000AC910000}"/>
    <cellStyle name="Vírgula 4 3 2 2 6 4" xfId="51763" xr:uid="{00000000-0005-0000-0000-0000AD910000}"/>
    <cellStyle name="Vírgula 4 3 2 2 7" xfId="13486" xr:uid="{00000000-0005-0000-0000-0000AE910000}"/>
    <cellStyle name="Vírgula 4 3 2 2 7 2" xfId="43746" xr:uid="{00000000-0005-0000-0000-0000AF910000}"/>
    <cellStyle name="Vírgula 4 3 2 2 8" xfId="15580" xr:uid="{00000000-0005-0000-0000-0000B0910000}"/>
    <cellStyle name="Vírgula 4 3 2 2 9" xfId="21504" xr:uid="{00000000-0005-0000-0000-0000B1910000}"/>
    <cellStyle name="Vírgula 4 3 2 3" xfId="1421" xr:uid="{00000000-0005-0000-0000-0000B2910000}"/>
    <cellStyle name="Vírgula 4 3 2 3 10" xfId="25059" xr:uid="{00000000-0005-0000-0000-0000B3910000}"/>
    <cellStyle name="Vírgula 4 3 2 3 11" xfId="36624" xr:uid="{00000000-0005-0000-0000-0000B4910000}"/>
    <cellStyle name="Vírgula 4 3 2 3 12" xfId="46977" xr:uid="{00000000-0005-0000-0000-0000B5910000}"/>
    <cellStyle name="Vírgula 4 3 2 3 13" xfId="54909" xr:uid="{00000000-0005-0000-0000-0000B6910000}"/>
    <cellStyle name="Vírgula 4 3 2 3 14" xfId="3994" xr:uid="{00000000-0005-0000-0000-0000B7910000}"/>
    <cellStyle name="Vírgula 4 3 2 3 2" xfId="2328" xr:uid="{00000000-0005-0000-0000-0000B8910000}"/>
    <cellStyle name="Vírgula 4 3 2 3 2 10" xfId="47879" xr:uid="{00000000-0005-0000-0000-0000B9910000}"/>
    <cellStyle name="Vírgula 4 3 2 3 2 11" xfId="55805" xr:uid="{00000000-0005-0000-0000-0000BA910000}"/>
    <cellStyle name="Vírgula 4 3 2 3 2 12" xfId="3995" xr:uid="{00000000-0005-0000-0000-0000BB910000}"/>
    <cellStyle name="Vírgula 4 3 2 3 2 2" xfId="9178" xr:uid="{00000000-0005-0000-0000-0000BC910000}"/>
    <cellStyle name="Vírgula 4 3 2 3 2 2 2" xfId="17449" xr:uid="{00000000-0005-0000-0000-0000BD910000}"/>
    <cellStyle name="Vírgula 4 3 2 3 2 2 2 2" xfId="34972" xr:uid="{00000000-0005-0000-0000-0000BE910000}"/>
    <cellStyle name="Vírgula 4 3 2 3 2 2 3" xfId="20100" xr:uid="{00000000-0005-0000-0000-0000BF910000}"/>
    <cellStyle name="Vírgula 4 3 2 3 2 2 4" xfId="29470" xr:uid="{00000000-0005-0000-0000-0000C0910000}"/>
    <cellStyle name="Vírgula 4 3 2 3 2 2 5" xfId="42664" xr:uid="{00000000-0005-0000-0000-0000C1910000}"/>
    <cellStyle name="Vírgula 4 3 2 3 2 2 6" xfId="50078" xr:uid="{00000000-0005-0000-0000-0000C2910000}"/>
    <cellStyle name="Vírgula 4 3 2 3 2 3" xfId="6979" xr:uid="{00000000-0005-0000-0000-0000C3910000}"/>
    <cellStyle name="Vírgula 4 3 2 3 2 3 2" xfId="9883" xr:uid="{00000000-0005-0000-0000-0000C4910000}"/>
    <cellStyle name="Vírgula 4 3 2 3 2 3 3" xfId="32221" xr:uid="{00000000-0005-0000-0000-0000C5910000}"/>
    <cellStyle name="Vírgula 4 3 2 3 2 3 4" xfId="45472" xr:uid="{00000000-0005-0000-0000-0000C6910000}"/>
    <cellStyle name="Vírgula 4 3 2 3 2 4" xfId="15584" xr:uid="{00000000-0005-0000-0000-0000C7910000}"/>
    <cellStyle name="Vírgula 4 3 2 3 2 5" xfId="18358" xr:uid="{00000000-0005-0000-0000-0000C8910000}"/>
    <cellStyle name="Vírgula 4 3 2 3 2 6" xfId="21508" xr:uid="{00000000-0005-0000-0000-0000C9910000}"/>
    <cellStyle name="Vírgula 4 3 2 3 2 7" xfId="23522" xr:uid="{00000000-0005-0000-0000-0000CA910000}"/>
    <cellStyle name="Vírgula 4 3 2 3 2 8" xfId="26719" xr:uid="{00000000-0005-0000-0000-0000CB910000}"/>
    <cellStyle name="Vírgula 4 3 2 3 2 9" xfId="39042" xr:uid="{00000000-0005-0000-0000-0000CC910000}"/>
    <cellStyle name="Vírgula 4 3 2 3 3" xfId="8307" xr:uid="{00000000-0005-0000-0000-0000CD910000}"/>
    <cellStyle name="Vírgula 4 3 2 3 3 2" xfId="12422" xr:uid="{00000000-0005-0000-0000-0000CE910000}"/>
    <cellStyle name="Vírgula 4 3 2 3 3 2 2" xfId="34971" xr:uid="{00000000-0005-0000-0000-0000CF910000}"/>
    <cellStyle name="Vírgula 4 3 2 3 3 2 3" xfId="29469" xr:uid="{00000000-0005-0000-0000-0000D0910000}"/>
    <cellStyle name="Vírgula 4 3 2 3 3 2 4" xfId="42663" xr:uid="{00000000-0005-0000-0000-0000D1910000}"/>
    <cellStyle name="Vírgula 4 3 2 3 3 2 5" xfId="53257" xr:uid="{00000000-0005-0000-0000-0000D2910000}"/>
    <cellStyle name="Vírgula 4 3 2 3 3 3" xfId="16583" xr:uid="{00000000-0005-0000-0000-0000D3910000}"/>
    <cellStyle name="Vírgula 4 3 2 3 3 3 2" xfId="32220" xr:uid="{00000000-0005-0000-0000-0000D4910000}"/>
    <cellStyle name="Vírgula 4 3 2 3 3 4" xfId="19230" xr:uid="{00000000-0005-0000-0000-0000D5910000}"/>
    <cellStyle name="Vírgula 4 3 2 3 3 5" xfId="26718" xr:uid="{00000000-0005-0000-0000-0000D6910000}"/>
    <cellStyle name="Vírgula 4 3 2 3 3 6" xfId="39041" xr:uid="{00000000-0005-0000-0000-0000D7910000}"/>
    <cellStyle name="Vírgula 4 3 2 3 3 7" xfId="49207" xr:uid="{00000000-0005-0000-0000-0000D8910000}"/>
    <cellStyle name="Vírgula 4 3 2 3 4" xfId="6081" xr:uid="{00000000-0005-0000-0000-0000D9910000}"/>
    <cellStyle name="Vírgula 4 3 2 3 4 2" xfId="11756" xr:uid="{00000000-0005-0000-0000-0000DA910000}"/>
    <cellStyle name="Vírgula 4 3 2 3 4 2 2" xfId="33585" xr:uid="{00000000-0005-0000-0000-0000DB910000}"/>
    <cellStyle name="Vírgula 4 3 2 3 4 2 3" xfId="41277" xr:uid="{00000000-0005-0000-0000-0000DC910000}"/>
    <cellStyle name="Vírgula 4 3 2 3 4 2 4" xfId="52738" xr:uid="{00000000-0005-0000-0000-0000DD910000}"/>
    <cellStyle name="Vírgula 4 3 2 3 4 3" xfId="28083" xr:uid="{00000000-0005-0000-0000-0000DE910000}"/>
    <cellStyle name="Vírgula 4 3 2 3 4 4" xfId="37406" xr:uid="{00000000-0005-0000-0000-0000DF910000}"/>
    <cellStyle name="Vírgula 4 3 2 3 4 5" xfId="51000" xr:uid="{00000000-0005-0000-0000-0000E0910000}"/>
    <cellStyle name="Vírgula 4 3 2 3 5" xfId="11012" xr:uid="{00000000-0005-0000-0000-0000E1910000}"/>
    <cellStyle name="Vírgula 4 3 2 3 5 2" xfId="30834" xr:uid="{00000000-0005-0000-0000-0000E2910000}"/>
    <cellStyle name="Vírgula 4 3 2 3 5 3" xfId="40520" xr:uid="{00000000-0005-0000-0000-0000E3910000}"/>
    <cellStyle name="Vírgula 4 3 2 3 5 4" xfId="51991" xr:uid="{00000000-0005-0000-0000-0000E4910000}"/>
    <cellStyle name="Vírgula 4 3 2 3 6" xfId="14227" xr:uid="{00000000-0005-0000-0000-0000E5910000}"/>
    <cellStyle name="Vírgula 4 3 2 3 6 2" xfId="44601" xr:uid="{00000000-0005-0000-0000-0000E6910000}"/>
    <cellStyle name="Vírgula 4 3 2 3 7" xfId="15583" xr:uid="{00000000-0005-0000-0000-0000E7910000}"/>
    <cellStyle name="Vírgula 4 3 2 3 8" xfId="21507" xr:uid="{00000000-0005-0000-0000-0000E8910000}"/>
    <cellStyle name="Vírgula 4 3 2 3 9" xfId="23521" xr:uid="{00000000-0005-0000-0000-0000E9910000}"/>
    <cellStyle name="Vírgula 4 3 2 4" xfId="924" xr:uid="{00000000-0005-0000-0000-0000EA910000}"/>
    <cellStyle name="Vírgula 4 3 2 4 10" xfId="36079" xr:uid="{00000000-0005-0000-0000-0000EB910000}"/>
    <cellStyle name="Vírgula 4 3 2 4 11" xfId="46480" xr:uid="{00000000-0005-0000-0000-0000EC910000}"/>
    <cellStyle name="Vírgula 4 3 2 4 12" xfId="54412" xr:uid="{00000000-0005-0000-0000-0000ED910000}"/>
    <cellStyle name="Vírgula 4 3 2 4 13" xfId="3996" xr:uid="{00000000-0005-0000-0000-0000EE910000}"/>
    <cellStyle name="Vírgula 4 3 2 4 2" xfId="1872" xr:uid="{00000000-0005-0000-0000-0000EF910000}"/>
    <cellStyle name="Vírgula 4 3 2 4 2 10" xfId="47423" xr:uid="{00000000-0005-0000-0000-0000F0910000}"/>
    <cellStyle name="Vírgula 4 3 2 4 2 11" xfId="55349" xr:uid="{00000000-0005-0000-0000-0000F1910000}"/>
    <cellStyle name="Vírgula 4 3 2 4 2 12" xfId="3997" xr:uid="{00000000-0005-0000-0000-0000F2910000}"/>
    <cellStyle name="Vírgula 4 3 2 4 2 2" xfId="8722" xr:uid="{00000000-0005-0000-0000-0000F3910000}"/>
    <cellStyle name="Vírgula 4 3 2 4 2 2 2" xfId="17450" xr:uid="{00000000-0005-0000-0000-0000F4910000}"/>
    <cellStyle name="Vírgula 4 3 2 4 2 2 2 2" xfId="34974" xr:uid="{00000000-0005-0000-0000-0000F5910000}"/>
    <cellStyle name="Vírgula 4 3 2 4 2 2 3" xfId="19644" xr:uid="{00000000-0005-0000-0000-0000F6910000}"/>
    <cellStyle name="Vírgula 4 3 2 4 2 2 4" xfId="29472" xr:uid="{00000000-0005-0000-0000-0000F7910000}"/>
    <cellStyle name="Vírgula 4 3 2 4 2 2 5" xfId="42666" xr:uid="{00000000-0005-0000-0000-0000F8910000}"/>
    <cellStyle name="Vírgula 4 3 2 4 2 2 6" xfId="49622" xr:uid="{00000000-0005-0000-0000-0000F9910000}"/>
    <cellStyle name="Vírgula 4 3 2 4 2 3" xfId="6523" xr:uid="{00000000-0005-0000-0000-0000FA910000}"/>
    <cellStyle name="Vírgula 4 3 2 4 2 3 2" xfId="12913" xr:uid="{00000000-0005-0000-0000-0000FB910000}"/>
    <cellStyle name="Vírgula 4 3 2 4 2 3 3" xfId="32223" xr:uid="{00000000-0005-0000-0000-0000FC910000}"/>
    <cellStyle name="Vírgula 4 3 2 4 2 3 4" xfId="45016" xr:uid="{00000000-0005-0000-0000-0000FD910000}"/>
    <cellStyle name="Vírgula 4 3 2 4 2 4" xfId="15586" xr:uid="{00000000-0005-0000-0000-0000FE910000}"/>
    <cellStyle name="Vírgula 4 3 2 4 2 5" xfId="18016" xr:uid="{00000000-0005-0000-0000-0000FF910000}"/>
    <cellStyle name="Vírgula 4 3 2 4 2 6" xfId="21510" xr:uid="{00000000-0005-0000-0000-000000920000}"/>
    <cellStyle name="Vírgula 4 3 2 4 2 7" xfId="23524" xr:uid="{00000000-0005-0000-0000-000001920000}"/>
    <cellStyle name="Vírgula 4 3 2 4 2 8" xfId="26721" xr:uid="{00000000-0005-0000-0000-000002920000}"/>
    <cellStyle name="Vírgula 4 3 2 4 2 9" xfId="39044" xr:uid="{00000000-0005-0000-0000-000003920000}"/>
    <cellStyle name="Vírgula 4 3 2 4 3" xfId="7851" xr:uid="{00000000-0005-0000-0000-000004920000}"/>
    <cellStyle name="Vírgula 4 3 2 4 3 2" xfId="12423" xr:uid="{00000000-0005-0000-0000-000005920000}"/>
    <cellStyle name="Vírgula 4 3 2 4 3 2 2" xfId="34973" xr:uid="{00000000-0005-0000-0000-000006920000}"/>
    <cellStyle name="Vírgula 4 3 2 4 3 2 3" xfId="42665" xr:uid="{00000000-0005-0000-0000-000007920000}"/>
    <cellStyle name="Vírgula 4 3 2 4 3 2 4" xfId="53258" xr:uid="{00000000-0005-0000-0000-000008920000}"/>
    <cellStyle name="Vírgula 4 3 2 4 3 3" xfId="18774" xr:uid="{00000000-0005-0000-0000-000009920000}"/>
    <cellStyle name="Vírgula 4 3 2 4 3 4" xfId="29471" xr:uid="{00000000-0005-0000-0000-00000A920000}"/>
    <cellStyle name="Vírgula 4 3 2 4 3 5" xfId="39043" xr:uid="{00000000-0005-0000-0000-00000B920000}"/>
    <cellStyle name="Vírgula 4 3 2 4 3 6" xfId="48751" xr:uid="{00000000-0005-0000-0000-00000C920000}"/>
    <cellStyle name="Vírgula 4 3 2 4 4" xfId="5584" xr:uid="{00000000-0005-0000-0000-00000D920000}"/>
    <cellStyle name="Vírgula 4 3 2 4 4 2" xfId="10470" xr:uid="{00000000-0005-0000-0000-00000E920000}"/>
    <cellStyle name="Vírgula 4 3 2 4 4 3" xfId="32222" xr:uid="{00000000-0005-0000-0000-00000F920000}"/>
    <cellStyle name="Vírgula 4 3 2 4 4 4" xfId="40064" xr:uid="{00000000-0005-0000-0000-000010920000}"/>
    <cellStyle name="Vírgula 4 3 2 4 4 5" xfId="51535" xr:uid="{00000000-0005-0000-0000-000011920000}"/>
    <cellStyle name="Vírgula 4 3 2 4 5" xfId="13771" xr:uid="{00000000-0005-0000-0000-000012920000}"/>
    <cellStyle name="Vírgula 4 3 2 4 5 2" xfId="44145" xr:uid="{00000000-0005-0000-0000-000013920000}"/>
    <cellStyle name="Vírgula 4 3 2 4 6" xfId="15585" xr:uid="{00000000-0005-0000-0000-000014920000}"/>
    <cellStyle name="Vírgula 4 3 2 4 7" xfId="21509" xr:uid="{00000000-0005-0000-0000-000015920000}"/>
    <cellStyle name="Vírgula 4 3 2 4 8" xfId="23523" xr:uid="{00000000-0005-0000-0000-000016920000}"/>
    <cellStyle name="Vírgula 4 3 2 4 9" xfId="26720" xr:uid="{00000000-0005-0000-0000-000017920000}"/>
    <cellStyle name="Vírgula 4 3 2 5" xfId="1548" xr:uid="{00000000-0005-0000-0000-000018920000}"/>
    <cellStyle name="Vírgula 4 3 2 5 10" xfId="36740" xr:uid="{00000000-0005-0000-0000-000019920000}"/>
    <cellStyle name="Vírgula 4 3 2 5 11" xfId="47099" xr:uid="{00000000-0005-0000-0000-00001A920000}"/>
    <cellStyle name="Vírgula 4 3 2 5 12" xfId="55025" xr:uid="{00000000-0005-0000-0000-00001B920000}"/>
    <cellStyle name="Vírgula 4 3 2 5 13" xfId="3998" xr:uid="{00000000-0005-0000-0000-00001C920000}"/>
    <cellStyle name="Vírgula 4 3 2 5 2" xfId="2419" xr:uid="{00000000-0005-0000-0000-00001D920000}"/>
    <cellStyle name="Vírgula 4 3 2 5 2 2" xfId="9269" xr:uid="{00000000-0005-0000-0000-00001E920000}"/>
    <cellStyle name="Vírgula 4 3 2 5 2 2 2" xfId="20191" xr:uid="{00000000-0005-0000-0000-00001F920000}"/>
    <cellStyle name="Vírgula 4 3 2 5 2 2 3" xfId="34975" xr:uid="{00000000-0005-0000-0000-000020920000}"/>
    <cellStyle name="Vírgula 4 3 2 5 2 2 4" xfId="42667" xr:uid="{00000000-0005-0000-0000-000021920000}"/>
    <cellStyle name="Vírgula 4 3 2 5 2 2 5" xfId="50169" xr:uid="{00000000-0005-0000-0000-000022920000}"/>
    <cellStyle name="Vírgula 4 3 2 5 2 3" xfId="17451" xr:uid="{00000000-0005-0000-0000-000023920000}"/>
    <cellStyle name="Vírgula 4 3 2 5 2 3 2" xfId="45563" xr:uid="{00000000-0005-0000-0000-000024920000}"/>
    <cellStyle name="Vírgula 4 3 2 5 2 4" xfId="18449" xr:uid="{00000000-0005-0000-0000-000025920000}"/>
    <cellStyle name="Vírgula 4 3 2 5 2 5" xfId="29473" xr:uid="{00000000-0005-0000-0000-000026920000}"/>
    <cellStyle name="Vírgula 4 3 2 5 2 6" xfId="39045" xr:uid="{00000000-0005-0000-0000-000027920000}"/>
    <cellStyle name="Vírgula 4 3 2 5 2 7" xfId="47970" xr:uid="{00000000-0005-0000-0000-000028920000}"/>
    <cellStyle name="Vírgula 4 3 2 5 2 8" xfId="55896" xr:uid="{00000000-0005-0000-0000-000029920000}"/>
    <cellStyle name="Vírgula 4 3 2 5 2 9" xfId="7070" xr:uid="{00000000-0005-0000-0000-00002A920000}"/>
    <cellStyle name="Vírgula 4 3 2 5 3" xfId="8398" xr:uid="{00000000-0005-0000-0000-00002B920000}"/>
    <cellStyle name="Vírgula 4 3 2 5 3 2" xfId="16342" xr:uid="{00000000-0005-0000-0000-00002C920000}"/>
    <cellStyle name="Vírgula 4 3 2 5 3 3" xfId="19320" xr:uid="{00000000-0005-0000-0000-00002D920000}"/>
    <cellStyle name="Vírgula 4 3 2 5 3 4" xfId="32224" xr:uid="{00000000-0005-0000-0000-00002E920000}"/>
    <cellStyle name="Vírgula 4 3 2 5 3 5" xfId="40611" xr:uid="{00000000-0005-0000-0000-00002F920000}"/>
    <cellStyle name="Vírgula 4 3 2 5 3 6" xfId="49298" xr:uid="{00000000-0005-0000-0000-000030920000}"/>
    <cellStyle name="Vírgula 4 3 2 5 4" xfId="6199" xr:uid="{00000000-0005-0000-0000-000031920000}"/>
    <cellStyle name="Vírgula 4 3 2 5 4 2" xfId="44692" xr:uid="{00000000-0005-0000-0000-000032920000}"/>
    <cellStyle name="Vírgula 4 3 2 5 5" xfId="12987" xr:uid="{00000000-0005-0000-0000-000033920000}"/>
    <cellStyle name="Vírgula 4 3 2 5 6" xfId="17804" xr:uid="{00000000-0005-0000-0000-000034920000}"/>
    <cellStyle name="Vírgula 4 3 2 5 7" xfId="21511" xr:uid="{00000000-0005-0000-0000-000035920000}"/>
    <cellStyle name="Vírgula 4 3 2 5 8" xfId="23525" xr:uid="{00000000-0005-0000-0000-000036920000}"/>
    <cellStyle name="Vírgula 4 3 2 5 9" xfId="26722" xr:uid="{00000000-0005-0000-0000-000037920000}"/>
    <cellStyle name="Vírgula 4 3 2 6" xfId="696" xr:uid="{00000000-0005-0000-0000-000038920000}"/>
    <cellStyle name="Vírgula 4 3 2 6 10" xfId="46252" xr:uid="{00000000-0005-0000-0000-000039920000}"/>
    <cellStyle name="Vírgula 4 3 2 6 11" xfId="54184" xr:uid="{00000000-0005-0000-0000-00003A920000}"/>
    <cellStyle name="Vírgula 4 3 2 6 12" xfId="3999" xr:uid="{00000000-0005-0000-0000-00003B920000}"/>
    <cellStyle name="Vírgula 4 3 2 6 2" xfId="7623" xr:uid="{00000000-0005-0000-0000-00003C920000}"/>
    <cellStyle name="Vírgula 4 3 2 6 2 2" xfId="17452" xr:uid="{00000000-0005-0000-0000-00003D920000}"/>
    <cellStyle name="Vírgula 4 3 2 6 2 2 2" xfId="34976" xr:uid="{00000000-0005-0000-0000-00003E920000}"/>
    <cellStyle name="Vírgula 4 3 2 6 2 3" xfId="19416" xr:uid="{00000000-0005-0000-0000-00003F920000}"/>
    <cellStyle name="Vírgula 4 3 2 6 2 4" xfId="29474" xr:uid="{00000000-0005-0000-0000-000040920000}"/>
    <cellStyle name="Vírgula 4 3 2 6 2 5" xfId="42668" xr:uid="{00000000-0005-0000-0000-000041920000}"/>
    <cellStyle name="Vírgula 4 3 2 6 2 6" xfId="48523" xr:uid="{00000000-0005-0000-0000-000042920000}"/>
    <cellStyle name="Vírgula 4 3 2 6 3" xfId="5356" xr:uid="{00000000-0005-0000-0000-000043920000}"/>
    <cellStyle name="Vírgula 4 3 2 6 3 2" xfId="32225" xr:uid="{00000000-0005-0000-0000-000044920000}"/>
    <cellStyle name="Vírgula 4 3 2 6 3 3" xfId="43917" xr:uid="{00000000-0005-0000-0000-000045920000}"/>
    <cellStyle name="Vírgula 4 3 2 6 4" xfId="16856" xr:uid="{00000000-0005-0000-0000-000046920000}"/>
    <cellStyle name="Vírgula 4 3 2 6 5" xfId="17899" xr:uid="{00000000-0005-0000-0000-000047920000}"/>
    <cellStyle name="Vírgula 4 3 2 6 6" xfId="21512" xr:uid="{00000000-0005-0000-0000-000048920000}"/>
    <cellStyle name="Vírgula 4 3 2 6 7" xfId="23526" xr:uid="{00000000-0005-0000-0000-000049920000}"/>
    <cellStyle name="Vírgula 4 3 2 6 8" xfId="26723" xr:uid="{00000000-0005-0000-0000-00004A920000}"/>
    <cellStyle name="Vírgula 4 3 2 6 9" xfId="39046" xr:uid="{00000000-0005-0000-0000-00004B920000}"/>
    <cellStyle name="Vírgula 4 3 2 7" xfId="1644" xr:uid="{00000000-0005-0000-0000-00004C920000}"/>
    <cellStyle name="Vírgula 4 3 2 7 2" xfId="8494" xr:uid="{00000000-0005-0000-0000-00004D920000}"/>
    <cellStyle name="Vírgula 4 3 2 7 2 2" xfId="34967" xr:uid="{00000000-0005-0000-0000-00004E920000}"/>
    <cellStyle name="Vírgula 4 3 2 7 2 3" xfId="29465" xr:uid="{00000000-0005-0000-0000-00004F920000}"/>
    <cellStyle name="Vírgula 4 3 2 7 2 4" xfId="42659" xr:uid="{00000000-0005-0000-0000-000050920000}"/>
    <cellStyle name="Vírgula 4 3 2 7 2 5" xfId="49394" xr:uid="{00000000-0005-0000-0000-000051920000}"/>
    <cellStyle name="Vírgula 4 3 2 7 3" xfId="10119" xr:uid="{00000000-0005-0000-0000-000052920000}"/>
    <cellStyle name="Vírgula 4 3 2 7 3 2" xfId="32216" xr:uid="{00000000-0005-0000-0000-000053920000}"/>
    <cellStyle name="Vírgula 4 3 2 7 3 3" xfId="44788" xr:uid="{00000000-0005-0000-0000-000054920000}"/>
    <cellStyle name="Vírgula 4 3 2 7 4" xfId="18546" xr:uid="{00000000-0005-0000-0000-000055920000}"/>
    <cellStyle name="Vírgula 4 3 2 7 5" xfId="26714" xr:uid="{00000000-0005-0000-0000-000056920000}"/>
    <cellStyle name="Vírgula 4 3 2 7 6" xfId="39037" xr:uid="{00000000-0005-0000-0000-000057920000}"/>
    <cellStyle name="Vírgula 4 3 2 7 7" xfId="47195" xr:uid="{00000000-0005-0000-0000-000058920000}"/>
    <cellStyle name="Vírgula 4 3 2 7 8" xfId="55121" xr:uid="{00000000-0005-0000-0000-000059920000}"/>
    <cellStyle name="Vírgula 4 3 2 7 9" xfId="6295" xr:uid="{00000000-0005-0000-0000-00005A920000}"/>
    <cellStyle name="Vírgula 4 3 2 8" xfId="7223" xr:uid="{00000000-0005-0000-0000-00005B920000}"/>
    <cellStyle name="Vírgula 4 3 2 8 2" xfId="11300" xr:uid="{00000000-0005-0000-0000-00005C920000}"/>
    <cellStyle name="Vírgula 4 3 2 8 2 2" xfId="33129" xr:uid="{00000000-0005-0000-0000-00005D920000}"/>
    <cellStyle name="Vírgula 4 3 2 8 2 3" xfId="40821" xr:uid="{00000000-0005-0000-0000-00005E920000}"/>
    <cellStyle name="Vírgula 4 3 2 8 2 4" xfId="52282" xr:uid="{00000000-0005-0000-0000-00005F920000}"/>
    <cellStyle name="Vírgula 4 3 2 8 3" xfId="27627" xr:uid="{00000000-0005-0000-0000-000060920000}"/>
    <cellStyle name="Vírgula 4 3 2 8 4" xfId="36950" xr:uid="{00000000-0005-0000-0000-000061920000}"/>
    <cellStyle name="Vírgula 4 3 2 8 5" xfId="48123" xr:uid="{00000000-0005-0000-0000-000062920000}"/>
    <cellStyle name="Vírgula 4 3 2 9" xfId="4888" xr:uid="{00000000-0005-0000-0000-000063920000}"/>
    <cellStyle name="Vírgula 4 3 2 9 2" xfId="10612" xr:uid="{00000000-0005-0000-0000-000064920000}"/>
    <cellStyle name="Vírgula 4 3 2 9 2 2" xfId="50597" xr:uid="{00000000-0005-0000-0000-000065920000}"/>
    <cellStyle name="Vírgula 4 3 2 9 3" xfId="30378" xr:uid="{00000000-0005-0000-0000-000066920000}"/>
    <cellStyle name="Vírgula 4 3 2 9 4" xfId="39836" xr:uid="{00000000-0005-0000-0000-000067920000}"/>
    <cellStyle name="Vírgula 4 3 2 9 5" xfId="51288" xr:uid="{00000000-0005-0000-0000-000068920000}"/>
    <cellStyle name="Vírgula 4 3 20" xfId="45628" xr:uid="{00000000-0005-0000-0000-000069920000}"/>
    <cellStyle name="Vírgula 4 3 21" xfId="53561" xr:uid="{00000000-0005-0000-0000-00006A920000}"/>
    <cellStyle name="Vírgula 4 3 22" xfId="3988" xr:uid="{00000000-0005-0000-0000-00006B920000}"/>
    <cellStyle name="Vírgula 4 3 3" xfId="156" xr:uid="{00000000-0005-0000-0000-00006C920000}"/>
    <cellStyle name="Vírgula 4 3 3 10" xfId="15587" xr:uid="{00000000-0005-0000-0000-00006D920000}"/>
    <cellStyle name="Vírgula 4 3 3 11" xfId="21513" xr:uid="{00000000-0005-0000-0000-00006E920000}"/>
    <cellStyle name="Vírgula 4 3 3 12" xfId="23527" xr:uid="{00000000-0005-0000-0000-00006F920000}"/>
    <cellStyle name="Vírgula 4 3 3 13" xfId="24438" xr:uid="{00000000-0005-0000-0000-000070920000}"/>
    <cellStyle name="Vírgula 4 3 3 14" xfId="36015" xr:uid="{00000000-0005-0000-0000-000071920000}"/>
    <cellStyle name="Vírgula 4 3 3 15" xfId="45713" xr:uid="{00000000-0005-0000-0000-000072920000}"/>
    <cellStyle name="Vírgula 4 3 3 16" xfId="53646" xr:uid="{00000000-0005-0000-0000-000073920000}"/>
    <cellStyle name="Vírgula 4 3 3 17" xfId="4000" xr:uid="{00000000-0005-0000-0000-000074920000}"/>
    <cellStyle name="Vírgula 4 3 3 2" xfId="437" xr:uid="{00000000-0005-0000-0000-000075920000}"/>
    <cellStyle name="Vírgula 4 3 3 2 10" xfId="24714" xr:uid="{00000000-0005-0000-0000-000076920000}"/>
    <cellStyle name="Vírgula 4 3 3 2 11" xfId="36279" xr:uid="{00000000-0005-0000-0000-000077920000}"/>
    <cellStyle name="Vírgula 4 3 3 2 12" xfId="45993" xr:uid="{00000000-0005-0000-0000-000078920000}"/>
    <cellStyle name="Vírgula 4 3 3 2 13" xfId="53925" xr:uid="{00000000-0005-0000-0000-000079920000}"/>
    <cellStyle name="Vírgula 4 3 3 2 14" xfId="4001" xr:uid="{00000000-0005-0000-0000-00007A920000}"/>
    <cellStyle name="Vírgula 4 3 3 2 2" xfId="1107" xr:uid="{00000000-0005-0000-0000-00007B920000}"/>
    <cellStyle name="Vírgula 4 3 3 2 2 10" xfId="46663" xr:uid="{00000000-0005-0000-0000-00007C920000}"/>
    <cellStyle name="Vírgula 4 3 3 2 2 11" xfId="54595" xr:uid="{00000000-0005-0000-0000-00007D920000}"/>
    <cellStyle name="Vírgula 4 3 3 2 2 12" xfId="4002" xr:uid="{00000000-0005-0000-0000-00007E920000}"/>
    <cellStyle name="Vírgula 4 3 3 2 2 2" xfId="8022" xr:uid="{00000000-0005-0000-0000-00007F920000}"/>
    <cellStyle name="Vírgula 4 3 3 2 2 2 2" xfId="17453" xr:uid="{00000000-0005-0000-0000-000080920000}"/>
    <cellStyle name="Vírgula 4 3 3 2 2 2 2 2" xfId="34979" xr:uid="{00000000-0005-0000-0000-000081920000}"/>
    <cellStyle name="Vírgula 4 3 3 2 2 2 3" xfId="19815" xr:uid="{00000000-0005-0000-0000-000082920000}"/>
    <cellStyle name="Vírgula 4 3 3 2 2 2 4" xfId="29477" xr:uid="{00000000-0005-0000-0000-000083920000}"/>
    <cellStyle name="Vírgula 4 3 3 2 2 2 5" xfId="42671" xr:uid="{00000000-0005-0000-0000-000084920000}"/>
    <cellStyle name="Vírgula 4 3 3 2 2 2 6" xfId="48922" xr:uid="{00000000-0005-0000-0000-000085920000}"/>
    <cellStyle name="Vírgula 4 3 3 2 2 3" xfId="5767" xr:uid="{00000000-0005-0000-0000-000086920000}"/>
    <cellStyle name="Vírgula 4 3 3 2 2 3 2" xfId="16634" xr:uid="{00000000-0005-0000-0000-000087920000}"/>
    <cellStyle name="Vírgula 4 3 3 2 2 3 3" xfId="32228" xr:uid="{00000000-0005-0000-0000-000088920000}"/>
    <cellStyle name="Vírgula 4 3 3 2 2 3 4" xfId="44316" xr:uid="{00000000-0005-0000-0000-000089920000}"/>
    <cellStyle name="Vírgula 4 3 3 2 2 4" xfId="15589" xr:uid="{00000000-0005-0000-0000-00008A920000}"/>
    <cellStyle name="Vírgula 4 3 3 2 2 5" xfId="18130" xr:uid="{00000000-0005-0000-0000-00008B920000}"/>
    <cellStyle name="Vírgula 4 3 3 2 2 6" xfId="21515" xr:uid="{00000000-0005-0000-0000-00008C920000}"/>
    <cellStyle name="Vírgula 4 3 3 2 2 7" xfId="23529" xr:uid="{00000000-0005-0000-0000-00008D920000}"/>
    <cellStyle name="Vírgula 4 3 3 2 2 8" xfId="26726" xr:uid="{00000000-0005-0000-0000-00008E920000}"/>
    <cellStyle name="Vírgula 4 3 3 2 2 9" xfId="39049" xr:uid="{00000000-0005-0000-0000-00008F920000}"/>
    <cellStyle name="Vírgula 4 3 3 2 3" xfId="2043" xr:uid="{00000000-0005-0000-0000-000090920000}"/>
    <cellStyle name="Vírgula 4 3 3 2 3 2" xfId="8893" xr:uid="{00000000-0005-0000-0000-000091920000}"/>
    <cellStyle name="Vírgula 4 3 3 2 3 2 2" xfId="34978" xr:uid="{00000000-0005-0000-0000-000092920000}"/>
    <cellStyle name="Vírgula 4 3 3 2 3 2 3" xfId="29476" xr:uid="{00000000-0005-0000-0000-000093920000}"/>
    <cellStyle name="Vírgula 4 3 3 2 3 2 4" xfId="42670" xr:uid="{00000000-0005-0000-0000-000094920000}"/>
    <cellStyle name="Vírgula 4 3 3 2 3 2 5" xfId="49793" xr:uid="{00000000-0005-0000-0000-000095920000}"/>
    <cellStyle name="Vírgula 4 3 3 2 3 3" xfId="16386" xr:uid="{00000000-0005-0000-0000-000096920000}"/>
    <cellStyle name="Vírgula 4 3 3 2 3 3 2" xfId="32227" xr:uid="{00000000-0005-0000-0000-000097920000}"/>
    <cellStyle name="Vírgula 4 3 3 2 3 3 3" xfId="45187" xr:uid="{00000000-0005-0000-0000-000098920000}"/>
    <cellStyle name="Vírgula 4 3 3 2 3 4" xfId="18945" xr:uid="{00000000-0005-0000-0000-000099920000}"/>
    <cellStyle name="Vírgula 4 3 3 2 3 5" xfId="26725" xr:uid="{00000000-0005-0000-0000-00009A920000}"/>
    <cellStyle name="Vírgula 4 3 3 2 3 6" xfId="39048" xr:uid="{00000000-0005-0000-0000-00009B920000}"/>
    <cellStyle name="Vírgula 4 3 3 2 3 7" xfId="47594" xr:uid="{00000000-0005-0000-0000-00009C920000}"/>
    <cellStyle name="Vírgula 4 3 3 2 3 8" xfId="55520" xr:uid="{00000000-0005-0000-0000-00009D920000}"/>
    <cellStyle name="Vírgula 4 3 3 2 3 9" xfId="6694" xr:uid="{00000000-0005-0000-0000-00009E920000}"/>
    <cellStyle name="Vírgula 4 3 3 2 4" xfId="7395" xr:uid="{00000000-0005-0000-0000-00009F920000}"/>
    <cellStyle name="Vírgula 4 3 3 2 4 2" xfId="11471" xr:uid="{00000000-0005-0000-0000-0000A0920000}"/>
    <cellStyle name="Vírgula 4 3 3 2 4 2 2" xfId="33300" xr:uid="{00000000-0005-0000-0000-0000A1920000}"/>
    <cellStyle name="Vírgula 4 3 3 2 4 2 3" xfId="40992" xr:uid="{00000000-0005-0000-0000-0000A2920000}"/>
    <cellStyle name="Vírgula 4 3 3 2 4 2 4" xfId="52453" xr:uid="{00000000-0005-0000-0000-0000A3920000}"/>
    <cellStyle name="Vírgula 4 3 3 2 4 3" xfId="27798" xr:uid="{00000000-0005-0000-0000-0000A4920000}"/>
    <cellStyle name="Vírgula 4 3 3 2 4 4" xfId="37121" xr:uid="{00000000-0005-0000-0000-0000A5920000}"/>
    <cellStyle name="Vírgula 4 3 3 2 4 5" xfId="48295" xr:uid="{00000000-0005-0000-0000-0000A6920000}"/>
    <cellStyle name="Vírgula 4 3 3 2 5" xfId="5097" xr:uid="{00000000-0005-0000-0000-0000A7920000}"/>
    <cellStyle name="Vírgula 4 3 3 2 5 2" xfId="30549" xr:uid="{00000000-0005-0000-0000-0000A8920000}"/>
    <cellStyle name="Vírgula 4 3 3 2 5 3" xfId="40235" xr:uid="{00000000-0005-0000-0000-0000A9920000}"/>
    <cellStyle name="Vírgula 4 3 3 2 5 4" xfId="51706" xr:uid="{00000000-0005-0000-0000-0000AA920000}"/>
    <cellStyle name="Vírgula 4 3 3 2 6" xfId="13942" xr:uid="{00000000-0005-0000-0000-0000AB920000}"/>
    <cellStyle name="Vírgula 4 3 3 2 6 2" xfId="43689" xr:uid="{00000000-0005-0000-0000-0000AC920000}"/>
    <cellStyle name="Vírgula 4 3 3 2 7" xfId="15588" xr:uid="{00000000-0005-0000-0000-0000AD920000}"/>
    <cellStyle name="Vírgula 4 3 3 2 8" xfId="21514" xr:uid="{00000000-0005-0000-0000-0000AE920000}"/>
    <cellStyle name="Vírgula 4 3 3 2 9" xfId="23528" xr:uid="{00000000-0005-0000-0000-0000AF920000}"/>
    <cellStyle name="Vírgula 4 3 3 3" xfId="1352" xr:uid="{00000000-0005-0000-0000-0000B0920000}"/>
    <cellStyle name="Vírgula 4 3 3 3 10" xfId="24990" xr:uid="{00000000-0005-0000-0000-0000B1920000}"/>
    <cellStyle name="Vírgula 4 3 3 3 11" xfId="36555" xr:uid="{00000000-0005-0000-0000-0000B2920000}"/>
    <cellStyle name="Vírgula 4 3 3 3 12" xfId="46908" xr:uid="{00000000-0005-0000-0000-0000B3920000}"/>
    <cellStyle name="Vírgula 4 3 3 3 13" xfId="54840" xr:uid="{00000000-0005-0000-0000-0000B4920000}"/>
    <cellStyle name="Vírgula 4 3 3 3 14" xfId="4003" xr:uid="{00000000-0005-0000-0000-0000B5920000}"/>
    <cellStyle name="Vírgula 4 3 3 3 2" xfId="2271" xr:uid="{00000000-0005-0000-0000-0000B6920000}"/>
    <cellStyle name="Vírgula 4 3 3 3 2 10" xfId="47822" xr:uid="{00000000-0005-0000-0000-0000B7920000}"/>
    <cellStyle name="Vírgula 4 3 3 3 2 11" xfId="55748" xr:uid="{00000000-0005-0000-0000-0000B8920000}"/>
    <cellStyle name="Vírgula 4 3 3 3 2 12" xfId="4004" xr:uid="{00000000-0005-0000-0000-0000B9920000}"/>
    <cellStyle name="Vírgula 4 3 3 3 2 2" xfId="9121" xr:uid="{00000000-0005-0000-0000-0000BA920000}"/>
    <cellStyle name="Vírgula 4 3 3 3 2 2 2" xfId="17454" xr:uid="{00000000-0005-0000-0000-0000BB920000}"/>
    <cellStyle name="Vírgula 4 3 3 3 2 2 2 2" xfId="34981" xr:uid="{00000000-0005-0000-0000-0000BC920000}"/>
    <cellStyle name="Vírgula 4 3 3 3 2 2 3" xfId="20043" xr:uid="{00000000-0005-0000-0000-0000BD920000}"/>
    <cellStyle name="Vírgula 4 3 3 3 2 2 4" xfId="29479" xr:uid="{00000000-0005-0000-0000-0000BE920000}"/>
    <cellStyle name="Vírgula 4 3 3 3 2 2 5" xfId="42673" xr:uid="{00000000-0005-0000-0000-0000BF920000}"/>
    <cellStyle name="Vírgula 4 3 3 3 2 2 6" xfId="50021" xr:uid="{00000000-0005-0000-0000-0000C0920000}"/>
    <cellStyle name="Vírgula 4 3 3 3 2 3" xfId="6922" xr:uid="{00000000-0005-0000-0000-0000C1920000}"/>
    <cellStyle name="Vírgula 4 3 3 3 2 3 2" xfId="9976" xr:uid="{00000000-0005-0000-0000-0000C2920000}"/>
    <cellStyle name="Vírgula 4 3 3 3 2 3 3" xfId="32230" xr:uid="{00000000-0005-0000-0000-0000C3920000}"/>
    <cellStyle name="Vírgula 4 3 3 3 2 3 4" xfId="45415" xr:uid="{00000000-0005-0000-0000-0000C4920000}"/>
    <cellStyle name="Vírgula 4 3 3 3 2 4" xfId="15591" xr:uid="{00000000-0005-0000-0000-0000C5920000}"/>
    <cellStyle name="Vírgula 4 3 3 3 2 5" xfId="18301" xr:uid="{00000000-0005-0000-0000-0000C6920000}"/>
    <cellStyle name="Vírgula 4 3 3 3 2 6" xfId="21517" xr:uid="{00000000-0005-0000-0000-0000C7920000}"/>
    <cellStyle name="Vírgula 4 3 3 3 2 7" xfId="23531" xr:uid="{00000000-0005-0000-0000-0000C8920000}"/>
    <cellStyle name="Vírgula 4 3 3 3 2 8" xfId="26728" xr:uid="{00000000-0005-0000-0000-0000C9920000}"/>
    <cellStyle name="Vírgula 4 3 3 3 2 9" xfId="39051" xr:uid="{00000000-0005-0000-0000-0000CA920000}"/>
    <cellStyle name="Vírgula 4 3 3 3 3" xfId="8250" xr:uid="{00000000-0005-0000-0000-0000CB920000}"/>
    <cellStyle name="Vírgula 4 3 3 3 3 2" xfId="12428" xr:uid="{00000000-0005-0000-0000-0000CC920000}"/>
    <cellStyle name="Vírgula 4 3 3 3 3 2 2" xfId="34980" xr:uid="{00000000-0005-0000-0000-0000CD920000}"/>
    <cellStyle name="Vírgula 4 3 3 3 3 2 3" xfId="29478" xr:uid="{00000000-0005-0000-0000-0000CE920000}"/>
    <cellStyle name="Vírgula 4 3 3 3 3 2 4" xfId="42672" xr:uid="{00000000-0005-0000-0000-0000CF920000}"/>
    <cellStyle name="Vírgula 4 3 3 3 3 2 5" xfId="53260" xr:uid="{00000000-0005-0000-0000-0000D0920000}"/>
    <cellStyle name="Vírgula 4 3 3 3 3 3" xfId="16389" xr:uid="{00000000-0005-0000-0000-0000D1920000}"/>
    <cellStyle name="Vírgula 4 3 3 3 3 3 2" xfId="32229" xr:uid="{00000000-0005-0000-0000-0000D2920000}"/>
    <cellStyle name="Vírgula 4 3 3 3 3 4" xfId="19173" xr:uid="{00000000-0005-0000-0000-0000D3920000}"/>
    <cellStyle name="Vírgula 4 3 3 3 3 5" xfId="26727" xr:uid="{00000000-0005-0000-0000-0000D4920000}"/>
    <cellStyle name="Vírgula 4 3 3 3 3 6" xfId="39050" xr:uid="{00000000-0005-0000-0000-0000D5920000}"/>
    <cellStyle name="Vírgula 4 3 3 3 3 7" xfId="49150" xr:uid="{00000000-0005-0000-0000-0000D6920000}"/>
    <cellStyle name="Vírgula 4 3 3 3 4" xfId="6012" xr:uid="{00000000-0005-0000-0000-0000D7920000}"/>
    <cellStyle name="Vírgula 4 3 3 3 4 2" xfId="11699" xr:uid="{00000000-0005-0000-0000-0000D8920000}"/>
    <cellStyle name="Vírgula 4 3 3 3 4 2 2" xfId="33528" xr:uid="{00000000-0005-0000-0000-0000D9920000}"/>
    <cellStyle name="Vírgula 4 3 3 3 4 2 3" xfId="41220" xr:uid="{00000000-0005-0000-0000-0000DA920000}"/>
    <cellStyle name="Vírgula 4 3 3 3 4 2 4" xfId="52681" xr:uid="{00000000-0005-0000-0000-0000DB920000}"/>
    <cellStyle name="Vírgula 4 3 3 3 4 3" xfId="28026" xr:uid="{00000000-0005-0000-0000-0000DC920000}"/>
    <cellStyle name="Vírgula 4 3 3 3 4 4" xfId="37349" xr:uid="{00000000-0005-0000-0000-0000DD920000}"/>
    <cellStyle name="Vírgula 4 3 3 3 4 5" xfId="50394" xr:uid="{00000000-0005-0000-0000-0000DE920000}"/>
    <cellStyle name="Vírgula 4 3 3 3 5" xfId="10955" xr:uid="{00000000-0005-0000-0000-0000DF920000}"/>
    <cellStyle name="Vírgula 4 3 3 3 5 2" xfId="30777" xr:uid="{00000000-0005-0000-0000-0000E0920000}"/>
    <cellStyle name="Vírgula 4 3 3 3 5 3" xfId="40463" xr:uid="{00000000-0005-0000-0000-0000E1920000}"/>
    <cellStyle name="Vírgula 4 3 3 3 5 4" xfId="51934" xr:uid="{00000000-0005-0000-0000-0000E2920000}"/>
    <cellStyle name="Vírgula 4 3 3 3 6" xfId="14170" xr:uid="{00000000-0005-0000-0000-0000E3920000}"/>
    <cellStyle name="Vírgula 4 3 3 3 6 2" xfId="44544" xr:uid="{00000000-0005-0000-0000-0000E4920000}"/>
    <cellStyle name="Vírgula 4 3 3 3 7" xfId="15590" xr:uid="{00000000-0005-0000-0000-0000E5920000}"/>
    <cellStyle name="Vírgula 4 3 3 3 8" xfId="21516" xr:uid="{00000000-0005-0000-0000-0000E6920000}"/>
    <cellStyle name="Vírgula 4 3 3 3 9" xfId="23530" xr:uid="{00000000-0005-0000-0000-0000E7920000}"/>
    <cellStyle name="Vírgula 4 3 3 4" xfId="867" xr:uid="{00000000-0005-0000-0000-0000E8920000}"/>
    <cellStyle name="Vírgula 4 3 3 4 10" xfId="46423" xr:uid="{00000000-0005-0000-0000-0000E9920000}"/>
    <cellStyle name="Vírgula 4 3 3 4 11" xfId="54355" xr:uid="{00000000-0005-0000-0000-0000EA920000}"/>
    <cellStyle name="Vírgula 4 3 3 4 12" xfId="4005" xr:uid="{00000000-0005-0000-0000-0000EB920000}"/>
    <cellStyle name="Vírgula 4 3 3 4 2" xfId="7794" xr:uid="{00000000-0005-0000-0000-0000EC920000}"/>
    <cellStyle name="Vírgula 4 3 3 4 2 2" xfId="9884" xr:uid="{00000000-0005-0000-0000-0000ED920000}"/>
    <cellStyle name="Vírgula 4 3 3 4 2 2 2" xfId="34982" xr:uid="{00000000-0005-0000-0000-0000EE920000}"/>
    <cellStyle name="Vírgula 4 3 3 4 2 3" xfId="11951" xr:uid="{00000000-0005-0000-0000-0000EF920000}"/>
    <cellStyle name="Vírgula 4 3 3 4 2 4" xfId="19587" xr:uid="{00000000-0005-0000-0000-0000F0920000}"/>
    <cellStyle name="Vírgula 4 3 3 4 2 5" xfId="29480" xr:uid="{00000000-0005-0000-0000-0000F1920000}"/>
    <cellStyle name="Vírgula 4 3 3 4 2 6" xfId="42674" xr:uid="{00000000-0005-0000-0000-0000F2920000}"/>
    <cellStyle name="Vírgula 4 3 3 4 2 7" xfId="48694" xr:uid="{00000000-0005-0000-0000-0000F3920000}"/>
    <cellStyle name="Vírgula 4 3 3 4 3" xfId="5527" xr:uid="{00000000-0005-0000-0000-0000F4920000}"/>
    <cellStyle name="Vírgula 4 3 3 4 3 2" xfId="16279" xr:uid="{00000000-0005-0000-0000-0000F5920000}"/>
    <cellStyle name="Vírgula 4 3 3 4 3 3" xfId="32231" xr:uid="{00000000-0005-0000-0000-0000F6920000}"/>
    <cellStyle name="Vírgula 4 3 3 4 3 4" xfId="44088" xr:uid="{00000000-0005-0000-0000-0000F7920000}"/>
    <cellStyle name="Vírgula 4 3 3 4 4" xfId="13714" xr:uid="{00000000-0005-0000-0000-0000F8920000}"/>
    <cellStyle name="Vírgula 4 3 3 4 5" xfId="15592" xr:uid="{00000000-0005-0000-0000-0000F9920000}"/>
    <cellStyle name="Vírgula 4 3 3 4 6" xfId="21518" xr:uid="{00000000-0005-0000-0000-0000FA920000}"/>
    <cellStyle name="Vírgula 4 3 3 4 7" xfId="23532" xr:uid="{00000000-0005-0000-0000-0000FB920000}"/>
    <cellStyle name="Vírgula 4 3 3 4 8" xfId="26729" xr:uid="{00000000-0005-0000-0000-0000FC920000}"/>
    <cellStyle name="Vírgula 4 3 3 4 9" xfId="39052" xr:uid="{00000000-0005-0000-0000-0000FD920000}"/>
    <cellStyle name="Vírgula 4 3 3 5" xfId="1815" xr:uid="{00000000-0005-0000-0000-0000FE920000}"/>
    <cellStyle name="Vírgula 4 3 3 5 10" xfId="47366" xr:uid="{00000000-0005-0000-0000-0000FF920000}"/>
    <cellStyle name="Vírgula 4 3 3 5 11" xfId="55292" xr:uid="{00000000-0005-0000-0000-000000930000}"/>
    <cellStyle name="Vírgula 4 3 3 5 12" xfId="4006" xr:uid="{00000000-0005-0000-0000-000001930000}"/>
    <cellStyle name="Vírgula 4 3 3 5 2" xfId="8665" xr:uid="{00000000-0005-0000-0000-000002930000}"/>
    <cellStyle name="Vírgula 4 3 3 5 2 2" xfId="17455" xr:uid="{00000000-0005-0000-0000-000003930000}"/>
    <cellStyle name="Vírgula 4 3 3 5 2 2 2" xfId="34983" xr:uid="{00000000-0005-0000-0000-000004930000}"/>
    <cellStyle name="Vírgula 4 3 3 5 2 3" xfId="29481" xr:uid="{00000000-0005-0000-0000-000005930000}"/>
    <cellStyle name="Vírgula 4 3 3 5 2 4" xfId="42675" xr:uid="{00000000-0005-0000-0000-000006930000}"/>
    <cellStyle name="Vírgula 4 3 3 5 2 5" xfId="49565" xr:uid="{00000000-0005-0000-0000-000007930000}"/>
    <cellStyle name="Vírgula 4 3 3 5 3" xfId="6466" xr:uid="{00000000-0005-0000-0000-000008930000}"/>
    <cellStyle name="Vírgula 4 3 3 5 3 2" xfId="32232" xr:uid="{00000000-0005-0000-0000-000009930000}"/>
    <cellStyle name="Vírgula 4 3 3 5 3 3" xfId="44959" xr:uid="{00000000-0005-0000-0000-00000A930000}"/>
    <cellStyle name="Vírgula 4 3 3 5 4" xfId="15593" xr:uid="{00000000-0005-0000-0000-00000B930000}"/>
    <cellStyle name="Vírgula 4 3 3 5 5" xfId="18717" xr:uid="{00000000-0005-0000-0000-00000C930000}"/>
    <cellStyle name="Vírgula 4 3 3 5 6" xfId="21519" xr:uid="{00000000-0005-0000-0000-00000D930000}"/>
    <cellStyle name="Vírgula 4 3 3 5 7" xfId="23533" xr:uid="{00000000-0005-0000-0000-00000E930000}"/>
    <cellStyle name="Vírgula 4 3 3 5 8" xfId="26730" xr:uid="{00000000-0005-0000-0000-00000F930000}"/>
    <cellStyle name="Vírgula 4 3 3 5 9" xfId="39053" xr:uid="{00000000-0005-0000-0000-000010930000}"/>
    <cellStyle name="Vírgula 4 3 3 6" xfId="7166" xr:uid="{00000000-0005-0000-0000-000011930000}"/>
    <cellStyle name="Vírgula 4 3 3 6 2" xfId="12427" xr:uid="{00000000-0005-0000-0000-000012930000}"/>
    <cellStyle name="Vírgula 4 3 3 6 2 2" xfId="34977" xr:uid="{00000000-0005-0000-0000-000013930000}"/>
    <cellStyle name="Vírgula 4 3 3 6 2 3" xfId="29475" xr:uid="{00000000-0005-0000-0000-000014930000}"/>
    <cellStyle name="Vírgula 4 3 3 6 2 4" xfId="42669" xr:uid="{00000000-0005-0000-0000-000015930000}"/>
    <cellStyle name="Vírgula 4 3 3 6 2 5" xfId="53259" xr:uid="{00000000-0005-0000-0000-000016930000}"/>
    <cellStyle name="Vírgula 4 3 3 6 3" xfId="12931" xr:uid="{00000000-0005-0000-0000-000017930000}"/>
    <cellStyle name="Vírgula 4 3 3 6 3 2" xfId="32226" xr:uid="{00000000-0005-0000-0000-000018930000}"/>
    <cellStyle name="Vírgula 4 3 3 6 4" xfId="26724" xr:uid="{00000000-0005-0000-0000-000019930000}"/>
    <cellStyle name="Vírgula 4 3 3 6 5" xfId="39047" xr:uid="{00000000-0005-0000-0000-00001A930000}"/>
    <cellStyle name="Vírgula 4 3 3 6 6" xfId="48066" xr:uid="{00000000-0005-0000-0000-00001B930000}"/>
    <cellStyle name="Vírgula 4 3 3 7" xfId="4819" xr:uid="{00000000-0005-0000-0000-00001C930000}"/>
    <cellStyle name="Vírgula 4 3 3 7 2" xfId="11243" xr:uid="{00000000-0005-0000-0000-00001D930000}"/>
    <cellStyle name="Vírgula 4 3 3 7 2 2" xfId="33072" xr:uid="{00000000-0005-0000-0000-00001E930000}"/>
    <cellStyle name="Vírgula 4 3 3 7 2 3" xfId="40764" xr:uid="{00000000-0005-0000-0000-00001F930000}"/>
    <cellStyle name="Vírgula 4 3 3 7 2 4" xfId="52225" xr:uid="{00000000-0005-0000-0000-000020930000}"/>
    <cellStyle name="Vírgula 4 3 3 7 3" xfId="27570" xr:uid="{00000000-0005-0000-0000-000021930000}"/>
    <cellStyle name="Vírgula 4 3 3 7 4" xfId="36893" xr:uid="{00000000-0005-0000-0000-000022930000}"/>
    <cellStyle name="Vírgula 4 3 3 7 5" xfId="51198" xr:uid="{00000000-0005-0000-0000-000023930000}"/>
    <cellStyle name="Vírgula 4 3 3 8" xfId="9745" xr:uid="{00000000-0005-0000-0000-000024930000}"/>
    <cellStyle name="Vírgula 4 3 3 8 2" xfId="30321" xr:uid="{00000000-0005-0000-0000-000025930000}"/>
    <cellStyle name="Vírgula 4 3 3 8 3" xfId="40007" xr:uid="{00000000-0005-0000-0000-000026930000}"/>
    <cellStyle name="Vírgula 4 3 3 8 4" xfId="50676" xr:uid="{00000000-0005-0000-0000-000027930000}"/>
    <cellStyle name="Vírgula 4 3 3 9" xfId="13429" xr:uid="{00000000-0005-0000-0000-000028930000}"/>
    <cellStyle name="Vírgula 4 3 3 9 2" xfId="43458" xr:uid="{00000000-0005-0000-0000-000029930000}"/>
    <cellStyle name="Vírgula 4 3 4" xfId="294" xr:uid="{00000000-0005-0000-0000-00002A930000}"/>
    <cellStyle name="Vírgula 4 3 4 10" xfId="15594" xr:uid="{00000000-0005-0000-0000-00002B930000}"/>
    <cellStyle name="Vírgula 4 3 4 11" xfId="21520" xr:uid="{00000000-0005-0000-0000-00002C930000}"/>
    <cellStyle name="Vírgula 4 3 4 12" xfId="23534" xr:uid="{00000000-0005-0000-0000-00002D930000}"/>
    <cellStyle name="Vírgula 4 3 4 13" xfId="24576" xr:uid="{00000000-0005-0000-0000-00002E930000}"/>
    <cellStyle name="Vírgula 4 3 4 14" xfId="36141" xr:uid="{00000000-0005-0000-0000-00002F930000}"/>
    <cellStyle name="Vírgula 4 3 4 15" xfId="45851" xr:uid="{00000000-0005-0000-0000-000030930000}"/>
    <cellStyle name="Vírgula 4 3 4 16" xfId="53784" xr:uid="{00000000-0005-0000-0000-000031930000}"/>
    <cellStyle name="Vírgula 4 3 4 17" xfId="4007" xr:uid="{00000000-0005-0000-0000-000032930000}"/>
    <cellStyle name="Vírgula 4 3 4 2" xfId="575" xr:uid="{00000000-0005-0000-0000-000033930000}"/>
    <cellStyle name="Vírgula 4 3 4 2 10" xfId="24852" xr:uid="{00000000-0005-0000-0000-000034930000}"/>
    <cellStyle name="Vírgula 4 3 4 2 11" xfId="36417" xr:uid="{00000000-0005-0000-0000-000035930000}"/>
    <cellStyle name="Vírgula 4 3 4 2 12" xfId="46131" xr:uid="{00000000-0005-0000-0000-000036930000}"/>
    <cellStyle name="Vírgula 4 3 4 2 13" xfId="54063" xr:uid="{00000000-0005-0000-0000-000037930000}"/>
    <cellStyle name="Vírgula 4 3 4 2 14" xfId="4008" xr:uid="{00000000-0005-0000-0000-000038930000}"/>
    <cellStyle name="Vírgula 4 3 4 2 2" xfId="1221" xr:uid="{00000000-0005-0000-0000-000039930000}"/>
    <cellStyle name="Vírgula 4 3 4 2 2 10" xfId="46777" xr:uid="{00000000-0005-0000-0000-00003A930000}"/>
    <cellStyle name="Vírgula 4 3 4 2 2 11" xfId="54709" xr:uid="{00000000-0005-0000-0000-00003B930000}"/>
    <cellStyle name="Vírgula 4 3 4 2 2 12" xfId="4009" xr:uid="{00000000-0005-0000-0000-00003C930000}"/>
    <cellStyle name="Vírgula 4 3 4 2 2 2" xfId="8136" xr:uid="{00000000-0005-0000-0000-00003D930000}"/>
    <cellStyle name="Vírgula 4 3 4 2 2 2 2" xfId="17456" xr:uid="{00000000-0005-0000-0000-00003E930000}"/>
    <cellStyle name="Vírgula 4 3 4 2 2 2 2 2" xfId="34986" xr:uid="{00000000-0005-0000-0000-00003F930000}"/>
    <cellStyle name="Vírgula 4 3 4 2 2 2 3" xfId="19929" xr:uid="{00000000-0005-0000-0000-000040930000}"/>
    <cellStyle name="Vírgula 4 3 4 2 2 2 4" xfId="29484" xr:uid="{00000000-0005-0000-0000-000041930000}"/>
    <cellStyle name="Vírgula 4 3 4 2 2 2 5" xfId="42678" xr:uid="{00000000-0005-0000-0000-000042930000}"/>
    <cellStyle name="Vírgula 4 3 4 2 2 2 6" xfId="49036" xr:uid="{00000000-0005-0000-0000-000043930000}"/>
    <cellStyle name="Vírgula 4 3 4 2 2 3" xfId="5881" xr:uid="{00000000-0005-0000-0000-000044930000}"/>
    <cellStyle name="Vírgula 4 3 4 2 2 3 2" xfId="16730" xr:uid="{00000000-0005-0000-0000-000045930000}"/>
    <cellStyle name="Vírgula 4 3 4 2 2 3 3" xfId="32235" xr:uid="{00000000-0005-0000-0000-000046930000}"/>
    <cellStyle name="Vírgula 4 3 4 2 2 3 4" xfId="44430" xr:uid="{00000000-0005-0000-0000-000047930000}"/>
    <cellStyle name="Vírgula 4 3 4 2 2 4" xfId="15596" xr:uid="{00000000-0005-0000-0000-000048930000}"/>
    <cellStyle name="Vírgula 4 3 4 2 2 5" xfId="18187" xr:uid="{00000000-0005-0000-0000-000049930000}"/>
    <cellStyle name="Vírgula 4 3 4 2 2 6" xfId="21522" xr:uid="{00000000-0005-0000-0000-00004A930000}"/>
    <cellStyle name="Vírgula 4 3 4 2 2 7" xfId="23536" xr:uid="{00000000-0005-0000-0000-00004B930000}"/>
    <cellStyle name="Vírgula 4 3 4 2 2 8" xfId="26733" xr:uid="{00000000-0005-0000-0000-00004C930000}"/>
    <cellStyle name="Vírgula 4 3 4 2 2 9" xfId="39056" xr:uid="{00000000-0005-0000-0000-00004D930000}"/>
    <cellStyle name="Vírgula 4 3 4 2 3" xfId="2157" xr:uid="{00000000-0005-0000-0000-00004E930000}"/>
    <cellStyle name="Vírgula 4 3 4 2 3 2" xfId="9007" xr:uid="{00000000-0005-0000-0000-00004F930000}"/>
    <cellStyle name="Vírgula 4 3 4 2 3 2 2" xfId="34985" xr:uid="{00000000-0005-0000-0000-000050930000}"/>
    <cellStyle name="Vírgula 4 3 4 2 3 2 3" xfId="29483" xr:uid="{00000000-0005-0000-0000-000051930000}"/>
    <cellStyle name="Vírgula 4 3 4 2 3 2 4" xfId="42677" xr:uid="{00000000-0005-0000-0000-000052930000}"/>
    <cellStyle name="Vírgula 4 3 4 2 3 2 5" xfId="49907" xr:uid="{00000000-0005-0000-0000-000053930000}"/>
    <cellStyle name="Vírgula 4 3 4 2 3 3" xfId="16393" xr:uid="{00000000-0005-0000-0000-000054930000}"/>
    <cellStyle name="Vírgula 4 3 4 2 3 3 2" xfId="32234" xr:uid="{00000000-0005-0000-0000-000055930000}"/>
    <cellStyle name="Vírgula 4 3 4 2 3 3 3" xfId="45301" xr:uid="{00000000-0005-0000-0000-000056930000}"/>
    <cellStyle name="Vírgula 4 3 4 2 3 4" xfId="19059" xr:uid="{00000000-0005-0000-0000-000057930000}"/>
    <cellStyle name="Vírgula 4 3 4 2 3 5" xfId="26732" xr:uid="{00000000-0005-0000-0000-000058930000}"/>
    <cellStyle name="Vírgula 4 3 4 2 3 6" xfId="39055" xr:uid="{00000000-0005-0000-0000-000059930000}"/>
    <cellStyle name="Vírgula 4 3 4 2 3 7" xfId="47708" xr:uid="{00000000-0005-0000-0000-00005A930000}"/>
    <cellStyle name="Vírgula 4 3 4 2 3 8" xfId="55634" xr:uid="{00000000-0005-0000-0000-00005B930000}"/>
    <cellStyle name="Vírgula 4 3 4 2 3 9" xfId="6808" xr:uid="{00000000-0005-0000-0000-00005C930000}"/>
    <cellStyle name="Vírgula 4 3 4 2 4" xfId="7509" xr:uid="{00000000-0005-0000-0000-00005D930000}"/>
    <cellStyle name="Vírgula 4 3 4 2 4 2" xfId="11585" xr:uid="{00000000-0005-0000-0000-00005E930000}"/>
    <cellStyle name="Vírgula 4 3 4 2 4 2 2" xfId="33414" xr:uid="{00000000-0005-0000-0000-00005F930000}"/>
    <cellStyle name="Vírgula 4 3 4 2 4 2 3" xfId="41106" xr:uid="{00000000-0005-0000-0000-000060930000}"/>
    <cellStyle name="Vírgula 4 3 4 2 4 2 4" xfId="52567" xr:uid="{00000000-0005-0000-0000-000061930000}"/>
    <cellStyle name="Vírgula 4 3 4 2 4 3" xfId="27912" xr:uid="{00000000-0005-0000-0000-000062930000}"/>
    <cellStyle name="Vírgula 4 3 4 2 4 4" xfId="37235" xr:uid="{00000000-0005-0000-0000-000063930000}"/>
    <cellStyle name="Vírgula 4 3 4 2 4 5" xfId="48409" xr:uid="{00000000-0005-0000-0000-000064930000}"/>
    <cellStyle name="Vírgula 4 3 4 2 5" xfId="5235" xr:uid="{00000000-0005-0000-0000-000065930000}"/>
    <cellStyle name="Vírgula 4 3 4 2 5 2" xfId="30663" xr:uid="{00000000-0005-0000-0000-000066930000}"/>
    <cellStyle name="Vírgula 4 3 4 2 5 3" xfId="40349" xr:uid="{00000000-0005-0000-0000-000067930000}"/>
    <cellStyle name="Vírgula 4 3 4 2 5 4" xfId="51820" xr:uid="{00000000-0005-0000-0000-000068930000}"/>
    <cellStyle name="Vírgula 4 3 4 2 6" xfId="14056" xr:uid="{00000000-0005-0000-0000-000069930000}"/>
    <cellStyle name="Vírgula 4 3 4 2 6 2" xfId="43803" xr:uid="{00000000-0005-0000-0000-00006A930000}"/>
    <cellStyle name="Vírgula 4 3 4 2 7" xfId="15595" xr:uid="{00000000-0005-0000-0000-00006B930000}"/>
    <cellStyle name="Vírgula 4 3 4 2 8" xfId="21521" xr:uid="{00000000-0005-0000-0000-00006C930000}"/>
    <cellStyle name="Vírgula 4 3 4 2 9" xfId="23535" xr:uid="{00000000-0005-0000-0000-00006D930000}"/>
    <cellStyle name="Vírgula 4 3 4 3" xfId="1490" xr:uid="{00000000-0005-0000-0000-00006E930000}"/>
    <cellStyle name="Vírgula 4 3 4 3 10" xfId="25128" xr:uid="{00000000-0005-0000-0000-00006F930000}"/>
    <cellStyle name="Vírgula 4 3 4 3 11" xfId="36693" xr:uid="{00000000-0005-0000-0000-000070930000}"/>
    <cellStyle name="Vírgula 4 3 4 3 12" xfId="47046" xr:uid="{00000000-0005-0000-0000-000071930000}"/>
    <cellStyle name="Vírgula 4 3 4 3 13" xfId="54978" xr:uid="{00000000-0005-0000-0000-000072930000}"/>
    <cellStyle name="Vírgula 4 3 4 3 14" xfId="4010" xr:uid="{00000000-0005-0000-0000-000073930000}"/>
    <cellStyle name="Vírgula 4 3 4 3 2" xfId="2385" xr:uid="{00000000-0005-0000-0000-000074930000}"/>
    <cellStyle name="Vírgula 4 3 4 3 2 10" xfId="47936" xr:uid="{00000000-0005-0000-0000-000075930000}"/>
    <cellStyle name="Vírgula 4 3 4 3 2 11" xfId="55862" xr:uid="{00000000-0005-0000-0000-000076930000}"/>
    <cellStyle name="Vírgula 4 3 4 3 2 12" xfId="4011" xr:uid="{00000000-0005-0000-0000-000077930000}"/>
    <cellStyle name="Vírgula 4 3 4 3 2 2" xfId="9235" xr:uid="{00000000-0005-0000-0000-000078930000}"/>
    <cellStyle name="Vírgula 4 3 4 3 2 2 2" xfId="17457" xr:uid="{00000000-0005-0000-0000-000079930000}"/>
    <cellStyle name="Vírgula 4 3 4 3 2 2 2 2" xfId="34988" xr:uid="{00000000-0005-0000-0000-00007A930000}"/>
    <cellStyle name="Vírgula 4 3 4 3 2 2 3" xfId="20157" xr:uid="{00000000-0005-0000-0000-00007B930000}"/>
    <cellStyle name="Vírgula 4 3 4 3 2 2 4" xfId="29486" xr:uid="{00000000-0005-0000-0000-00007C930000}"/>
    <cellStyle name="Vírgula 4 3 4 3 2 2 5" xfId="42680" xr:uid="{00000000-0005-0000-0000-00007D930000}"/>
    <cellStyle name="Vírgula 4 3 4 3 2 2 6" xfId="50135" xr:uid="{00000000-0005-0000-0000-00007E930000}"/>
    <cellStyle name="Vírgula 4 3 4 3 2 3" xfId="7036" xr:uid="{00000000-0005-0000-0000-00007F930000}"/>
    <cellStyle name="Vírgula 4 3 4 3 2 3 2" xfId="10573" xr:uid="{00000000-0005-0000-0000-000080930000}"/>
    <cellStyle name="Vírgula 4 3 4 3 2 3 3" xfId="32237" xr:uid="{00000000-0005-0000-0000-000081930000}"/>
    <cellStyle name="Vírgula 4 3 4 3 2 3 4" xfId="45529" xr:uid="{00000000-0005-0000-0000-000082930000}"/>
    <cellStyle name="Vírgula 4 3 4 3 2 4" xfId="15598" xr:uid="{00000000-0005-0000-0000-000083930000}"/>
    <cellStyle name="Vírgula 4 3 4 3 2 5" xfId="18415" xr:uid="{00000000-0005-0000-0000-000084930000}"/>
    <cellStyle name="Vírgula 4 3 4 3 2 6" xfId="21524" xr:uid="{00000000-0005-0000-0000-000085930000}"/>
    <cellStyle name="Vírgula 4 3 4 3 2 7" xfId="23538" xr:uid="{00000000-0005-0000-0000-000086930000}"/>
    <cellStyle name="Vírgula 4 3 4 3 2 8" xfId="26735" xr:uid="{00000000-0005-0000-0000-000087930000}"/>
    <cellStyle name="Vírgula 4 3 4 3 2 9" xfId="39058" xr:uid="{00000000-0005-0000-0000-000088930000}"/>
    <cellStyle name="Vírgula 4 3 4 3 3" xfId="8364" xr:uid="{00000000-0005-0000-0000-000089930000}"/>
    <cellStyle name="Vírgula 4 3 4 3 3 2" xfId="12431" xr:uid="{00000000-0005-0000-0000-00008A930000}"/>
    <cellStyle name="Vírgula 4 3 4 3 3 2 2" xfId="34987" xr:uid="{00000000-0005-0000-0000-00008B930000}"/>
    <cellStyle name="Vírgula 4 3 4 3 3 2 3" xfId="29485" xr:uid="{00000000-0005-0000-0000-00008C930000}"/>
    <cellStyle name="Vírgula 4 3 4 3 3 2 4" xfId="42679" xr:uid="{00000000-0005-0000-0000-00008D930000}"/>
    <cellStyle name="Vírgula 4 3 4 3 3 2 5" xfId="53262" xr:uid="{00000000-0005-0000-0000-00008E930000}"/>
    <cellStyle name="Vírgula 4 3 4 3 3 3" xfId="16644" xr:uid="{00000000-0005-0000-0000-00008F930000}"/>
    <cellStyle name="Vírgula 4 3 4 3 3 3 2" xfId="32236" xr:uid="{00000000-0005-0000-0000-000090930000}"/>
    <cellStyle name="Vírgula 4 3 4 3 3 4" xfId="19287" xr:uid="{00000000-0005-0000-0000-000091930000}"/>
    <cellStyle name="Vírgula 4 3 4 3 3 5" xfId="26734" xr:uid="{00000000-0005-0000-0000-000092930000}"/>
    <cellStyle name="Vírgula 4 3 4 3 3 6" xfId="39057" xr:uid="{00000000-0005-0000-0000-000093930000}"/>
    <cellStyle name="Vírgula 4 3 4 3 3 7" xfId="49264" xr:uid="{00000000-0005-0000-0000-000094930000}"/>
    <cellStyle name="Vírgula 4 3 4 3 4" xfId="6150" xr:uid="{00000000-0005-0000-0000-000095930000}"/>
    <cellStyle name="Vírgula 4 3 4 3 4 2" xfId="11813" xr:uid="{00000000-0005-0000-0000-000096930000}"/>
    <cellStyle name="Vírgula 4 3 4 3 4 2 2" xfId="33642" xr:uid="{00000000-0005-0000-0000-000097930000}"/>
    <cellStyle name="Vírgula 4 3 4 3 4 2 3" xfId="41334" xr:uid="{00000000-0005-0000-0000-000098930000}"/>
    <cellStyle name="Vírgula 4 3 4 3 4 2 4" xfId="52795" xr:uid="{00000000-0005-0000-0000-000099930000}"/>
    <cellStyle name="Vírgula 4 3 4 3 4 3" xfId="28140" xr:uid="{00000000-0005-0000-0000-00009A930000}"/>
    <cellStyle name="Vírgula 4 3 4 3 4 4" xfId="37463" xr:uid="{00000000-0005-0000-0000-00009B930000}"/>
    <cellStyle name="Vírgula 4 3 4 3 4 5" xfId="50621" xr:uid="{00000000-0005-0000-0000-00009C930000}"/>
    <cellStyle name="Vírgula 4 3 4 3 5" xfId="11069" xr:uid="{00000000-0005-0000-0000-00009D930000}"/>
    <cellStyle name="Vírgula 4 3 4 3 5 2" xfId="30891" xr:uid="{00000000-0005-0000-0000-00009E930000}"/>
    <cellStyle name="Vírgula 4 3 4 3 5 3" xfId="40577" xr:uid="{00000000-0005-0000-0000-00009F930000}"/>
    <cellStyle name="Vírgula 4 3 4 3 5 4" xfId="52048" xr:uid="{00000000-0005-0000-0000-0000A0930000}"/>
    <cellStyle name="Vírgula 4 3 4 3 6" xfId="14284" xr:uid="{00000000-0005-0000-0000-0000A1930000}"/>
    <cellStyle name="Vírgula 4 3 4 3 6 2" xfId="44658" xr:uid="{00000000-0005-0000-0000-0000A2930000}"/>
    <cellStyle name="Vírgula 4 3 4 3 7" xfId="15597" xr:uid="{00000000-0005-0000-0000-0000A3930000}"/>
    <cellStyle name="Vírgula 4 3 4 3 8" xfId="21523" xr:uid="{00000000-0005-0000-0000-0000A4930000}"/>
    <cellStyle name="Vírgula 4 3 4 3 9" xfId="23537" xr:uid="{00000000-0005-0000-0000-0000A5930000}"/>
    <cellStyle name="Vírgula 4 3 4 4" xfId="981" xr:uid="{00000000-0005-0000-0000-0000A6930000}"/>
    <cellStyle name="Vírgula 4 3 4 4 10" xfId="46537" xr:uid="{00000000-0005-0000-0000-0000A7930000}"/>
    <cellStyle name="Vírgula 4 3 4 4 11" xfId="54469" xr:uid="{00000000-0005-0000-0000-0000A8930000}"/>
    <cellStyle name="Vírgula 4 3 4 4 12" xfId="4012" xr:uid="{00000000-0005-0000-0000-0000A9930000}"/>
    <cellStyle name="Vírgula 4 3 4 4 2" xfId="7908" xr:uid="{00000000-0005-0000-0000-0000AA930000}"/>
    <cellStyle name="Vírgula 4 3 4 4 2 2" xfId="10567" xr:uid="{00000000-0005-0000-0000-0000AB930000}"/>
    <cellStyle name="Vírgula 4 3 4 4 2 2 2" xfId="34989" xr:uid="{00000000-0005-0000-0000-0000AC930000}"/>
    <cellStyle name="Vírgula 4 3 4 4 2 3" xfId="10059" xr:uid="{00000000-0005-0000-0000-0000AD930000}"/>
    <cellStyle name="Vírgula 4 3 4 4 2 4" xfId="19701" xr:uid="{00000000-0005-0000-0000-0000AE930000}"/>
    <cellStyle name="Vírgula 4 3 4 4 2 5" xfId="29487" xr:uid="{00000000-0005-0000-0000-0000AF930000}"/>
    <cellStyle name="Vírgula 4 3 4 4 2 6" xfId="42681" xr:uid="{00000000-0005-0000-0000-0000B0930000}"/>
    <cellStyle name="Vírgula 4 3 4 4 2 7" xfId="48808" xr:uid="{00000000-0005-0000-0000-0000B1930000}"/>
    <cellStyle name="Vírgula 4 3 4 4 3" xfId="5641" xr:uid="{00000000-0005-0000-0000-0000B2930000}"/>
    <cellStyle name="Vírgula 4 3 4 4 3 2" xfId="16469" xr:uid="{00000000-0005-0000-0000-0000B3930000}"/>
    <cellStyle name="Vírgula 4 3 4 4 3 3" xfId="32238" xr:uid="{00000000-0005-0000-0000-0000B4930000}"/>
    <cellStyle name="Vírgula 4 3 4 4 3 4" xfId="44202" xr:uid="{00000000-0005-0000-0000-0000B5930000}"/>
    <cellStyle name="Vírgula 4 3 4 4 4" xfId="13828" xr:uid="{00000000-0005-0000-0000-0000B6930000}"/>
    <cellStyle name="Vírgula 4 3 4 4 5" xfId="15599" xr:uid="{00000000-0005-0000-0000-0000B7930000}"/>
    <cellStyle name="Vírgula 4 3 4 4 6" xfId="21525" xr:uid="{00000000-0005-0000-0000-0000B8930000}"/>
    <cellStyle name="Vírgula 4 3 4 4 7" xfId="23539" xr:uid="{00000000-0005-0000-0000-0000B9930000}"/>
    <cellStyle name="Vírgula 4 3 4 4 8" xfId="26736" xr:uid="{00000000-0005-0000-0000-0000BA930000}"/>
    <cellStyle name="Vírgula 4 3 4 4 9" xfId="39059" xr:uid="{00000000-0005-0000-0000-0000BB930000}"/>
    <cellStyle name="Vírgula 4 3 4 5" xfId="1929" xr:uid="{00000000-0005-0000-0000-0000BC930000}"/>
    <cellStyle name="Vírgula 4 3 4 5 10" xfId="47480" xr:uid="{00000000-0005-0000-0000-0000BD930000}"/>
    <cellStyle name="Vírgula 4 3 4 5 11" xfId="55406" xr:uid="{00000000-0005-0000-0000-0000BE930000}"/>
    <cellStyle name="Vírgula 4 3 4 5 12" xfId="4013" xr:uid="{00000000-0005-0000-0000-0000BF930000}"/>
    <cellStyle name="Vírgula 4 3 4 5 2" xfId="8779" xr:uid="{00000000-0005-0000-0000-0000C0930000}"/>
    <cellStyle name="Vírgula 4 3 4 5 2 2" xfId="17458" xr:uid="{00000000-0005-0000-0000-0000C1930000}"/>
    <cellStyle name="Vírgula 4 3 4 5 2 2 2" xfId="34990" xr:uid="{00000000-0005-0000-0000-0000C2930000}"/>
    <cellStyle name="Vírgula 4 3 4 5 2 3" xfId="29488" xr:uid="{00000000-0005-0000-0000-0000C3930000}"/>
    <cellStyle name="Vírgula 4 3 4 5 2 4" xfId="42682" xr:uid="{00000000-0005-0000-0000-0000C4930000}"/>
    <cellStyle name="Vírgula 4 3 4 5 2 5" xfId="49679" xr:uid="{00000000-0005-0000-0000-0000C5930000}"/>
    <cellStyle name="Vírgula 4 3 4 5 3" xfId="6580" xr:uid="{00000000-0005-0000-0000-0000C6930000}"/>
    <cellStyle name="Vírgula 4 3 4 5 3 2" xfId="32239" xr:uid="{00000000-0005-0000-0000-0000C7930000}"/>
    <cellStyle name="Vírgula 4 3 4 5 3 3" xfId="45073" xr:uid="{00000000-0005-0000-0000-0000C8930000}"/>
    <cellStyle name="Vírgula 4 3 4 5 4" xfId="15600" xr:uid="{00000000-0005-0000-0000-0000C9930000}"/>
    <cellStyle name="Vírgula 4 3 4 5 5" xfId="18831" xr:uid="{00000000-0005-0000-0000-0000CA930000}"/>
    <cellStyle name="Vírgula 4 3 4 5 6" xfId="21526" xr:uid="{00000000-0005-0000-0000-0000CB930000}"/>
    <cellStyle name="Vírgula 4 3 4 5 7" xfId="23540" xr:uid="{00000000-0005-0000-0000-0000CC930000}"/>
    <cellStyle name="Vírgula 4 3 4 5 8" xfId="26737" xr:uid="{00000000-0005-0000-0000-0000CD930000}"/>
    <cellStyle name="Vírgula 4 3 4 5 9" xfId="39060" xr:uid="{00000000-0005-0000-0000-0000CE930000}"/>
    <cellStyle name="Vírgula 4 3 4 6" xfId="7280" xr:uid="{00000000-0005-0000-0000-0000CF930000}"/>
    <cellStyle name="Vírgula 4 3 4 6 2" xfId="12429" xr:uid="{00000000-0005-0000-0000-0000D0930000}"/>
    <cellStyle name="Vírgula 4 3 4 6 2 2" xfId="34984" xr:uid="{00000000-0005-0000-0000-0000D1930000}"/>
    <cellStyle name="Vírgula 4 3 4 6 2 3" xfId="29482" xr:uid="{00000000-0005-0000-0000-0000D2930000}"/>
    <cellStyle name="Vírgula 4 3 4 6 2 4" xfId="42676" xr:uid="{00000000-0005-0000-0000-0000D3930000}"/>
    <cellStyle name="Vírgula 4 3 4 6 2 5" xfId="53261" xr:uid="{00000000-0005-0000-0000-0000D4930000}"/>
    <cellStyle name="Vírgula 4 3 4 6 3" xfId="9321" xr:uid="{00000000-0005-0000-0000-0000D5930000}"/>
    <cellStyle name="Vírgula 4 3 4 6 3 2" xfId="32233" xr:uid="{00000000-0005-0000-0000-0000D6930000}"/>
    <cellStyle name="Vírgula 4 3 4 6 4" xfId="26731" xr:uid="{00000000-0005-0000-0000-0000D7930000}"/>
    <cellStyle name="Vírgula 4 3 4 6 5" xfId="39054" xr:uid="{00000000-0005-0000-0000-0000D8930000}"/>
    <cellStyle name="Vírgula 4 3 4 6 6" xfId="48180" xr:uid="{00000000-0005-0000-0000-0000D9930000}"/>
    <cellStyle name="Vírgula 4 3 4 7" xfId="4957" xr:uid="{00000000-0005-0000-0000-0000DA930000}"/>
    <cellStyle name="Vírgula 4 3 4 7 2" xfId="11357" xr:uid="{00000000-0005-0000-0000-0000DB930000}"/>
    <cellStyle name="Vírgula 4 3 4 7 2 2" xfId="33186" xr:uid="{00000000-0005-0000-0000-0000DC930000}"/>
    <cellStyle name="Vírgula 4 3 4 7 2 3" xfId="40878" xr:uid="{00000000-0005-0000-0000-0000DD930000}"/>
    <cellStyle name="Vírgula 4 3 4 7 2 4" xfId="52339" xr:uid="{00000000-0005-0000-0000-0000DE930000}"/>
    <cellStyle name="Vírgula 4 3 4 7 3" xfId="27684" xr:uid="{00000000-0005-0000-0000-0000DF930000}"/>
    <cellStyle name="Vírgula 4 3 4 7 4" xfId="37007" xr:uid="{00000000-0005-0000-0000-0000E0930000}"/>
    <cellStyle name="Vírgula 4 3 4 7 5" xfId="50523" xr:uid="{00000000-0005-0000-0000-0000E1930000}"/>
    <cellStyle name="Vírgula 4 3 4 8" xfId="10710" xr:uid="{00000000-0005-0000-0000-0000E2930000}"/>
    <cellStyle name="Vírgula 4 3 4 8 2" xfId="30435" xr:uid="{00000000-0005-0000-0000-0000E3930000}"/>
    <cellStyle name="Vírgula 4 3 4 8 3" xfId="40121" xr:uid="{00000000-0005-0000-0000-0000E4930000}"/>
    <cellStyle name="Vírgula 4 3 4 8 4" xfId="51592" xr:uid="{00000000-0005-0000-0000-0000E5930000}"/>
    <cellStyle name="Vírgula 4 3 4 9" xfId="13543" xr:uid="{00000000-0005-0000-0000-0000E6930000}"/>
    <cellStyle name="Vírgula 4 3 4 9 2" xfId="43572" xr:uid="{00000000-0005-0000-0000-0000E7930000}"/>
    <cellStyle name="Vírgula 4 3 5" xfId="368" xr:uid="{00000000-0005-0000-0000-0000E8930000}"/>
    <cellStyle name="Vírgula 4 3 5 10" xfId="23541" xr:uid="{00000000-0005-0000-0000-0000E9930000}"/>
    <cellStyle name="Vírgula 4 3 5 11" xfId="24369" xr:uid="{00000000-0005-0000-0000-0000EA930000}"/>
    <cellStyle name="Vírgula 4 3 5 12" xfId="35946" xr:uid="{00000000-0005-0000-0000-0000EB930000}"/>
    <cellStyle name="Vírgula 4 3 5 13" xfId="45924" xr:uid="{00000000-0005-0000-0000-0000EC930000}"/>
    <cellStyle name="Vírgula 4 3 5 14" xfId="53856" xr:uid="{00000000-0005-0000-0000-0000ED930000}"/>
    <cellStyle name="Vírgula 4 3 5 15" xfId="4014" xr:uid="{00000000-0005-0000-0000-0000EE930000}"/>
    <cellStyle name="Vírgula 4 3 5 2" xfId="810" xr:uid="{00000000-0005-0000-0000-0000EF930000}"/>
    <cellStyle name="Vírgula 4 3 5 2 10" xfId="46366" xr:uid="{00000000-0005-0000-0000-0000F0930000}"/>
    <cellStyle name="Vírgula 4 3 5 2 11" xfId="54298" xr:uid="{00000000-0005-0000-0000-0000F1930000}"/>
    <cellStyle name="Vírgula 4 3 5 2 12" xfId="4015" xr:uid="{00000000-0005-0000-0000-0000F2930000}"/>
    <cellStyle name="Vírgula 4 3 5 2 2" xfId="7737" xr:uid="{00000000-0005-0000-0000-0000F3930000}"/>
    <cellStyle name="Vírgula 4 3 5 2 2 2" xfId="9664" xr:uid="{00000000-0005-0000-0000-0000F4930000}"/>
    <cellStyle name="Vírgula 4 3 5 2 2 2 2" xfId="34992" xr:uid="{00000000-0005-0000-0000-0000F5930000}"/>
    <cellStyle name="Vírgula 4 3 5 2 2 3" xfId="10855" xr:uid="{00000000-0005-0000-0000-0000F6930000}"/>
    <cellStyle name="Vírgula 4 3 5 2 2 4" xfId="19530" xr:uid="{00000000-0005-0000-0000-0000F7930000}"/>
    <cellStyle name="Vírgula 4 3 5 2 2 5" xfId="29490" xr:uid="{00000000-0005-0000-0000-0000F8930000}"/>
    <cellStyle name="Vírgula 4 3 5 2 2 6" xfId="42684" xr:uid="{00000000-0005-0000-0000-0000F9930000}"/>
    <cellStyle name="Vírgula 4 3 5 2 2 7" xfId="48637" xr:uid="{00000000-0005-0000-0000-0000FA930000}"/>
    <cellStyle name="Vírgula 4 3 5 2 3" xfId="5470" xr:uid="{00000000-0005-0000-0000-0000FB930000}"/>
    <cellStyle name="Vírgula 4 3 5 2 3 2" xfId="10123" xr:uid="{00000000-0005-0000-0000-0000FC930000}"/>
    <cellStyle name="Vírgula 4 3 5 2 3 3" xfId="32241" xr:uid="{00000000-0005-0000-0000-0000FD930000}"/>
    <cellStyle name="Vírgula 4 3 5 2 3 4" xfId="44031" xr:uid="{00000000-0005-0000-0000-0000FE930000}"/>
    <cellStyle name="Vírgula 4 3 5 2 4" xfId="13657" xr:uid="{00000000-0005-0000-0000-0000FF930000}"/>
    <cellStyle name="Vírgula 4 3 5 2 5" xfId="15602" xr:uid="{00000000-0005-0000-0000-000000940000}"/>
    <cellStyle name="Vírgula 4 3 5 2 6" xfId="21528" xr:uid="{00000000-0005-0000-0000-000001940000}"/>
    <cellStyle name="Vírgula 4 3 5 2 7" xfId="23542" xr:uid="{00000000-0005-0000-0000-000002940000}"/>
    <cellStyle name="Vírgula 4 3 5 2 8" xfId="26739" xr:uid="{00000000-0005-0000-0000-000003940000}"/>
    <cellStyle name="Vírgula 4 3 5 2 9" xfId="39062" xr:uid="{00000000-0005-0000-0000-000004940000}"/>
    <cellStyle name="Vírgula 4 3 5 3" xfId="1758" xr:uid="{00000000-0005-0000-0000-000005940000}"/>
    <cellStyle name="Vírgula 4 3 5 3 10" xfId="47309" xr:uid="{00000000-0005-0000-0000-000006940000}"/>
    <cellStyle name="Vírgula 4 3 5 3 11" xfId="55235" xr:uid="{00000000-0005-0000-0000-000007940000}"/>
    <cellStyle name="Vírgula 4 3 5 3 12" xfId="4016" xr:uid="{00000000-0005-0000-0000-000008940000}"/>
    <cellStyle name="Vírgula 4 3 5 3 2" xfId="8608" xr:uid="{00000000-0005-0000-0000-000009940000}"/>
    <cellStyle name="Vírgula 4 3 5 3 2 2" xfId="17459" xr:uid="{00000000-0005-0000-0000-00000A940000}"/>
    <cellStyle name="Vírgula 4 3 5 3 2 2 2" xfId="34993" xr:uid="{00000000-0005-0000-0000-00000B940000}"/>
    <cellStyle name="Vírgula 4 3 5 3 2 3" xfId="29491" xr:uid="{00000000-0005-0000-0000-00000C940000}"/>
    <cellStyle name="Vírgula 4 3 5 3 2 4" xfId="42685" xr:uid="{00000000-0005-0000-0000-00000D940000}"/>
    <cellStyle name="Vírgula 4 3 5 3 2 5" xfId="49508" xr:uid="{00000000-0005-0000-0000-00000E940000}"/>
    <cellStyle name="Vírgula 4 3 5 3 3" xfId="6409" xr:uid="{00000000-0005-0000-0000-00000F940000}"/>
    <cellStyle name="Vírgula 4 3 5 3 3 2" xfId="32242" xr:uid="{00000000-0005-0000-0000-000010940000}"/>
    <cellStyle name="Vírgula 4 3 5 3 3 3" xfId="44902" xr:uid="{00000000-0005-0000-0000-000011940000}"/>
    <cellStyle name="Vírgula 4 3 5 3 4" xfId="15603" xr:uid="{00000000-0005-0000-0000-000012940000}"/>
    <cellStyle name="Vírgula 4 3 5 3 5" xfId="18660" xr:uid="{00000000-0005-0000-0000-000013940000}"/>
    <cellStyle name="Vírgula 4 3 5 3 6" xfId="21529" xr:uid="{00000000-0005-0000-0000-000014940000}"/>
    <cellStyle name="Vírgula 4 3 5 3 7" xfId="23543" xr:uid="{00000000-0005-0000-0000-000015940000}"/>
    <cellStyle name="Vírgula 4 3 5 3 8" xfId="26740" xr:uid="{00000000-0005-0000-0000-000016940000}"/>
    <cellStyle name="Vírgula 4 3 5 3 9" xfId="39063" xr:uid="{00000000-0005-0000-0000-000017940000}"/>
    <cellStyle name="Vírgula 4 3 5 4" xfId="7338" xr:uid="{00000000-0005-0000-0000-000018940000}"/>
    <cellStyle name="Vírgula 4 3 5 4 2" xfId="12432" xr:uid="{00000000-0005-0000-0000-000019940000}"/>
    <cellStyle name="Vírgula 4 3 5 4 2 2" xfId="34991" xr:uid="{00000000-0005-0000-0000-00001A940000}"/>
    <cellStyle name="Vírgula 4 3 5 4 2 3" xfId="29489" xr:uid="{00000000-0005-0000-0000-00001B940000}"/>
    <cellStyle name="Vírgula 4 3 5 4 2 4" xfId="42683" xr:uid="{00000000-0005-0000-0000-00001C940000}"/>
    <cellStyle name="Vírgula 4 3 5 4 2 5" xfId="53263" xr:uid="{00000000-0005-0000-0000-00001D940000}"/>
    <cellStyle name="Vírgula 4 3 5 4 3" xfId="9790" xr:uid="{00000000-0005-0000-0000-00001E940000}"/>
    <cellStyle name="Vírgula 4 3 5 4 3 2" xfId="32240" xr:uid="{00000000-0005-0000-0000-00001F940000}"/>
    <cellStyle name="Vírgula 4 3 5 4 4" xfId="26738" xr:uid="{00000000-0005-0000-0000-000020940000}"/>
    <cellStyle name="Vírgula 4 3 5 4 5" xfId="39061" xr:uid="{00000000-0005-0000-0000-000021940000}"/>
    <cellStyle name="Vírgula 4 3 5 4 6" xfId="48238" xr:uid="{00000000-0005-0000-0000-000022940000}"/>
    <cellStyle name="Vírgula 4 3 5 5" xfId="5028" xr:uid="{00000000-0005-0000-0000-000023940000}"/>
    <cellStyle name="Vírgula 4 3 5 5 2" xfId="11186" xr:uid="{00000000-0005-0000-0000-000024940000}"/>
    <cellStyle name="Vírgula 4 3 5 5 2 2" xfId="33015" xr:uid="{00000000-0005-0000-0000-000025940000}"/>
    <cellStyle name="Vírgula 4 3 5 5 2 3" xfId="40707" xr:uid="{00000000-0005-0000-0000-000026940000}"/>
    <cellStyle name="Vírgula 4 3 5 5 2 4" xfId="52168" xr:uid="{00000000-0005-0000-0000-000027940000}"/>
    <cellStyle name="Vírgula 4 3 5 5 3" xfId="27513" xr:uid="{00000000-0005-0000-0000-000028940000}"/>
    <cellStyle name="Vírgula 4 3 5 5 4" xfId="36836" xr:uid="{00000000-0005-0000-0000-000029940000}"/>
    <cellStyle name="Vírgula 4 3 5 5 5" xfId="51140" xr:uid="{00000000-0005-0000-0000-00002A940000}"/>
    <cellStyle name="Vírgula 4 3 5 6" xfId="10111" xr:uid="{00000000-0005-0000-0000-00002B940000}"/>
    <cellStyle name="Vírgula 4 3 5 6 2" xfId="30264" xr:uid="{00000000-0005-0000-0000-00002C940000}"/>
    <cellStyle name="Vírgula 4 3 5 6 3" xfId="39950" xr:uid="{00000000-0005-0000-0000-00002D940000}"/>
    <cellStyle name="Vírgula 4 3 5 6 4" xfId="50242" xr:uid="{00000000-0005-0000-0000-00002E940000}"/>
    <cellStyle name="Vírgula 4 3 5 7" xfId="13379" xr:uid="{00000000-0005-0000-0000-00002F940000}"/>
    <cellStyle name="Vírgula 4 3 5 7 2" xfId="43632" xr:uid="{00000000-0005-0000-0000-000030940000}"/>
    <cellStyle name="Vírgula 4 3 5 8" xfId="15601" xr:uid="{00000000-0005-0000-0000-000031940000}"/>
    <cellStyle name="Vírgula 4 3 5 9" xfId="21527" xr:uid="{00000000-0005-0000-0000-000032940000}"/>
    <cellStyle name="Vírgula 4 3 6" xfId="1043" xr:uid="{00000000-0005-0000-0000-000033940000}"/>
    <cellStyle name="Vírgula 4 3 6 10" xfId="24645" xr:uid="{00000000-0005-0000-0000-000034940000}"/>
    <cellStyle name="Vírgula 4 3 6 11" xfId="36210" xr:uid="{00000000-0005-0000-0000-000035940000}"/>
    <cellStyle name="Vírgula 4 3 6 12" xfId="46599" xr:uid="{00000000-0005-0000-0000-000036940000}"/>
    <cellStyle name="Vírgula 4 3 6 13" xfId="54531" xr:uid="{00000000-0005-0000-0000-000037940000}"/>
    <cellStyle name="Vírgula 4 3 6 14" xfId="4017" xr:uid="{00000000-0005-0000-0000-000038940000}"/>
    <cellStyle name="Vírgula 4 3 6 2" xfId="1986" xr:uid="{00000000-0005-0000-0000-000039940000}"/>
    <cellStyle name="Vírgula 4 3 6 2 10" xfId="47537" xr:uid="{00000000-0005-0000-0000-00003A940000}"/>
    <cellStyle name="Vírgula 4 3 6 2 11" xfId="55463" xr:uid="{00000000-0005-0000-0000-00003B940000}"/>
    <cellStyle name="Vírgula 4 3 6 2 12" xfId="4018" xr:uid="{00000000-0005-0000-0000-00003C940000}"/>
    <cellStyle name="Vírgula 4 3 6 2 2" xfId="8836" xr:uid="{00000000-0005-0000-0000-00003D940000}"/>
    <cellStyle name="Vírgula 4 3 6 2 2 2" xfId="17460" xr:uid="{00000000-0005-0000-0000-00003E940000}"/>
    <cellStyle name="Vírgula 4 3 6 2 2 2 2" xfId="34995" xr:uid="{00000000-0005-0000-0000-00003F940000}"/>
    <cellStyle name="Vírgula 4 3 6 2 2 3" xfId="19758" xr:uid="{00000000-0005-0000-0000-000040940000}"/>
    <cellStyle name="Vírgula 4 3 6 2 2 4" xfId="29493" xr:uid="{00000000-0005-0000-0000-000041940000}"/>
    <cellStyle name="Vírgula 4 3 6 2 2 5" xfId="42687" xr:uid="{00000000-0005-0000-0000-000042940000}"/>
    <cellStyle name="Vírgula 4 3 6 2 2 6" xfId="49736" xr:uid="{00000000-0005-0000-0000-000043940000}"/>
    <cellStyle name="Vírgula 4 3 6 2 3" xfId="6637" xr:uid="{00000000-0005-0000-0000-000044940000}"/>
    <cellStyle name="Vírgula 4 3 6 2 3 2" xfId="12227" xr:uid="{00000000-0005-0000-0000-000045940000}"/>
    <cellStyle name="Vírgula 4 3 6 2 3 3" xfId="32244" xr:uid="{00000000-0005-0000-0000-000046940000}"/>
    <cellStyle name="Vírgula 4 3 6 2 3 4" xfId="45130" xr:uid="{00000000-0005-0000-0000-000047940000}"/>
    <cellStyle name="Vírgula 4 3 6 2 4" xfId="15605" xr:uid="{00000000-0005-0000-0000-000048940000}"/>
    <cellStyle name="Vírgula 4 3 6 2 5" xfId="18073" xr:uid="{00000000-0005-0000-0000-000049940000}"/>
    <cellStyle name="Vírgula 4 3 6 2 6" xfId="21531" xr:uid="{00000000-0005-0000-0000-00004A940000}"/>
    <cellStyle name="Vírgula 4 3 6 2 7" xfId="23545" xr:uid="{00000000-0005-0000-0000-00004B940000}"/>
    <cellStyle name="Vírgula 4 3 6 2 8" xfId="26742" xr:uid="{00000000-0005-0000-0000-00004C940000}"/>
    <cellStyle name="Vírgula 4 3 6 2 9" xfId="39065" xr:uid="{00000000-0005-0000-0000-00004D940000}"/>
    <cellStyle name="Vírgula 4 3 6 3" xfId="7965" xr:uid="{00000000-0005-0000-0000-00004E940000}"/>
    <cellStyle name="Vírgula 4 3 6 3 2" xfId="12433" xr:uid="{00000000-0005-0000-0000-00004F940000}"/>
    <cellStyle name="Vírgula 4 3 6 3 2 2" xfId="34994" xr:uid="{00000000-0005-0000-0000-000050940000}"/>
    <cellStyle name="Vírgula 4 3 6 3 2 3" xfId="29492" xr:uid="{00000000-0005-0000-0000-000051940000}"/>
    <cellStyle name="Vírgula 4 3 6 3 2 4" xfId="42686" xr:uid="{00000000-0005-0000-0000-000052940000}"/>
    <cellStyle name="Vírgula 4 3 6 3 2 5" xfId="53264" xr:uid="{00000000-0005-0000-0000-000053940000}"/>
    <cellStyle name="Vírgula 4 3 6 3 3" xfId="10233" xr:uid="{00000000-0005-0000-0000-000054940000}"/>
    <cellStyle name="Vírgula 4 3 6 3 3 2" xfId="32243" xr:uid="{00000000-0005-0000-0000-000055940000}"/>
    <cellStyle name="Vírgula 4 3 6 3 4" xfId="18888" xr:uid="{00000000-0005-0000-0000-000056940000}"/>
    <cellStyle name="Vírgula 4 3 6 3 5" xfId="26741" xr:uid="{00000000-0005-0000-0000-000057940000}"/>
    <cellStyle name="Vírgula 4 3 6 3 6" xfId="39064" xr:uid="{00000000-0005-0000-0000-000058940000}"/>
    <cellStyle name="Vírgula 4 3 6 3 7" xfId="48865" xr:uid="{00000000-0005-0000-0000-000059940000}"/>
    <cellStyle name="Vírgula 4 3 6 4" xfId="5703" xr:uid="{00000000-0005-0000-0000-00005A940000}"/>
    <cellStyle name="Vírgula 4 3 6 4 2" xfId="11414" xr:uid="{00000000-0005-0000-0000-00005B940000}"/>
    <cellStyle name="Vírgula 4 3 6 4 2 2" xfId="33243" xr:uid="{00000000-0005-0000-0000-00005C940000}"/>
    <cellStyle name="Vírgula 4 3 6 4 2 3" xfId="40935" xr:uid="{00000000-0005-0000-0000-00005D940000}"/>
    <cellStyle name="Vírgula 4 3 6 4 2 4" xfId="52396" xr:uid="{00000000-0005-0000-0000-00005E940000}"/>
    <cellStyle name="Vírgula 4 3 6 4 3" xfId="27741" xr:uid="{00000000-0005-0000-0000-00005F940000}"/>
    <cellStyle name="Vírgula 4 3 6 4 4" xfId="37064" xr:uid="{00000000-0005-0000-0000-000060940000}"/>
    <cellStyle name="Vírgula 4 3 6 4 5" xfId="50907" xr:uid="{00000000-0005-0000-0000-000061940000}"/>
    <cellStyle name="Vírgula 4 3 6 5" xfId="10767" xr:uid="{00000000-0005-0000-0000-000062940000}"/>
    <cellStyle name="Vírgula 4 3 6 5 2" xfId="30492" xr:uid="{00000000-0005-0000-0000-000063940000}"/>
    <cellStyle name="Vírgula 4 3 6 5 3" xfId="40178" xr:uid="{00000000-0005-0000-0000-000064940000}"/>
    <cellStyle name="Vírgula 4 3 6 5 4" xfId="51649" xr:uid="{00000000-0005-0000-0000-000065940000}"/>
    <cellStyle name="Vírgula 4 3 6 6" xfId="13885" xr:uid="{00000000-0005-0000-0000-000066940000}"/>
    <cellStyle name="Vírgula 4 3 6 6 2" xfId="44259" xr:uid="{00000000-0005-0000-0000-000067940000}"/>
    <cellStyle name="Vírgula 4 3 6 7" xfId="15604" xr:uid="{00000000-0005-0000-0000-000068940000}"/>
    <cellStyle name="Vírgula 4 3 6 8" xfId="21530" xr:uid="{00000000-0005-0000-0000-000069940000}"/>
    <cellStyle name="Vírgula 4 3 6 9" xfId="23544" xr:uid="{00000000-0005-0000-0000-00006A940000}"/>
    <cellStyle name="Vírgula 4 3 7" xfId="1283" xr:uid="{00000000-0005-0000-0000-00006B940000}"/>
    <cellStyle name="Vírgula 4 3 7 10" xfId="24921" xr:uid="{00000000-0005-0000-0000-00006C940000}"/>
    <cellStyle name="Vírgula 4 3 7 11" xfId="36486" xr:uid="{00000000-0005-0000-0000-00006D940000}"/>
    <cellStyle name="Vírgula 4 3 7 12" xfId="46839" xr:uid="{00000000-0005-0000-0000-00006E940000}"/>
    <cellStyle name="Vírgula 4 3 7 13" xfId="54771" xr:uid="{00000000-0005-0000-0000-00006F940000}"/>
    <cellStyle name="Vírgula 4 3 7 14" xfId="4019" xr:uid="{00000000-0005-0000-0000-000070940000}"/>
    <cellStyle name="Vírgula 4 3 7 2" xfId="2214" xr:uid="{00000000-0005-0000-0000-000071940000}"/>
    <cellStyle name="Vírgula 4 3 7 2 10" xfId="47765" xr:uid="{00000000-0005-0000-0000-000072940000}"/>
    <cellStyle name="Vírgula 4 3 7 2 11" xfId="55691" xr:uid="{00000000-0005-0000-0000-000073940000}"/>
    <cellStyle name="Vírgula 4 3 7 2 12" xfId="4020" xr:uid="{00000000-0005-0000-0000-000074940000}"/>
    <cellStyle name="Vírgula 4 3 7 2 2" xfId="9064" xr:uid="{00000000-0005-0000-0000-000075940000}"/>
    <cellStyle name="Vírgula 4 3 7 2 2 2" xfId="17461" xr:uid="{00000000-0005-0000-0000-000076940000}"/>
    <cellStyle name="Vírgula 4 3 7 2 2 2 2" xfId="34997" xr:uid="{00000000-0005-0000-0000-000077940000}"/>
    <cellStyle name="Vírgula 4 3 7 2 2 3" xfId="19986" xr:uid="{00000000-0005-0000-0000-000078940000}"/>
    <cellStyle name="Vírgula 4 3 7 2 2 4" xfId="29495" xr:uid="{00000000-0005-0000-0000-000079940000}"/>
    <cellStyle name="Vírgula 4 3 7 2 2 5" xfId="42689" xr:uid="{00000000-0005-0000-0000-00007A940000}"/>
    <cellStyle name="Vírgula 4 3 7 2 2 6" xfId="49964" xr:uid="{00000000-0005-0000-0000-00007B940000}"/>
    <cellStyle name="Vírgula 4 3 7 2 3" xfId="6865" xr:uid="{00000000-0005-0000-0000-00007C940000}"/>
    <cellStyle name="Vírgula 4 3 7 2 3 2" xfId="9276" xr:uid="{00000000-0005-0000-0000-00007D940000}"/>
    <cellStyle name="Vírgula 4 3 7 2 3 3" xfId="32246" xr:uid="{00000000-0005-0000-0000-00007E940000}"/>
    <cellStyle name="Vírgula 4 3 7 2 3 4" xfId="45358" xr:uid="{00000000-0005-0000-0000-00007F940000}"/>
    <cellStyle name="Vírgula 4 3 7 2 4" xfId="15607" xr:uid="{00000000-0005-0000-0000-000080940000}"/>
    <cellStyle name="Vírgula 4 3 7 2 5" xfId="18244" xr:uid="{00000000-0005-0000-0000-000081940000}"/>
    <cellStyle name="Vírgula 4 3 7 2 6" xfId="21533" xr:uid="{00000000-0005-0000-0000-000082940000}"/>
    <cellStyle name="Vírgula 4 3 7 2 7" xfId="23547" xr:uid="{00000000-0005-0000-0000-000083940000}"/>
    <cellStyle name="Vírgula 4 3 7 2 8" xfId="26744" xr:uid="{00000000-0005-0000-0000-000084940000}"/>
    <cellStyle name="Vírgula 4 3 7 2 9" xfId="39067" xr:uid="{00000000-0005-0000-0000-000085940000}"/>
    <cellStyle name="Vírgula 4 3 7 3" xfId="8193" xr:uid="{00000000-0005-0000-0000-000086940000}"/>
    <cellStyle name="Vírgula 4 3 7 3 2" xfId="12434" xr:uid="{00000000-0005-0000-0000-000087940000}"/>
    <cellStyle name="Vírgula 4 3 7 3 2 2" xfId="34996" xr:uid="{00000000-0005-0000-0000-000088940000}"/>
    <cellStyle name="Vírgula 4 3 7 3 2 3" xfId="29494" xr:uid="{00000000-0005-0000-0000-000089940000}"/>
    <cellStyle name="Vírgula 4 3 7 3 2 4" xfId="42688" xr:uid="{00000000-0005-0000-0000-00008A940000}"/>
    <cellStyle name="Vírgula 4 3 7 3 2 5" xfId="53265" xr:uid="{00000000-0005-0000-0000-00008B940000}"/>
    <cellStyle name="Vírgula 4 3 7 3 3" xfId="16683" xr:uid="{00000000-0005-0000-0000-00008C940000}"/>
    <cellStyle name="Vírgula 4 3 7 3 3 2" xfId="32245" xr:uid="{00000000-0005-0000-0000-00008D940000}"/>
    <cellStyle name="Vírgula 4 3 7 3 4" xfId="19116" xr:uid="{00000000-0005-0000-0000-00008E940000}"/>
    <cellStyle name="Vírgula 4 3 7 3 5" xfId="26743" xr:uid="{00000000-0005-0000-0000-00008F940000}"/>
    <cellStyle name="Vírgula 4 3 7 3 6" xfId="39066" xr:uid="{00000000-0005-0000-0000-000090940000}"/>
    <cellStyle name="Vírgula 4 3 7 3 7" xfId="49093" xr:uid="{00000000-0005-0000-0000-000091940000}"/>
    <cellStyle name="Vírgula 4 3 7 4" xfId="5943" xr:uid="{00000000-0005-0000-0000-000092940000}"/>
    <cellStyle name="Vírgula 4 3 7 4 2" xfId="11642" xr:uid="{00000000-0005-0000-0000-000093940000}"/>
    <cellStyle name="Vírgula 4 3 7 4 2 2" xfId="33471" xr:uid="{00000000-0005-0000-0000-000094940000}"/>
    <cellStyle name="Vírgula 4 3 7 4 2 3" xfId="41163" xr:uid="{00000000-0005-0000-0000-000095940000}"/>
    <cellStyle name="Vírgula 4 3 7 4 2 4" xfId="52624" xr:uid="{00000000-0005-0000-0000-000096940000}"/>
    <cellStyle name="Vírgula 4 3 7 4 3" xfId="27969" xr:uid="{00000000-0005-0000-0000-000097940000}"/>
    <cellStyle name="Vírgula 4 3 7 4 4" xfId="37292" xr:uid="{00000000-0005-0000-0000-000098940000}"/>
    <cellStyle name="Vírgula 4 3 7 4 5" xfId="51472" xr:uid="{00000000-0005-0000-0000-000099940000}"/>
    <cellStyle name="Vírgula 4 3 7 5" xfId="10898" xr:uid="{00000000-0005-0000-0000-00009A940000}"/>
    <cellStyle name="Vírgula 4 3 7 5 2" xfId="30720" xr:uid="{00000000-0005-0000-0000-00009B940000}"/>
    <cellStyle name="Vírgula 4 3 7 5 3" xfId="40406" xr:uid="{00000000-0005-0000-0000-00009C940000}"/>
    <cellStyle name="Vírgula 4 3 7 5 4" xfId="51877" xr:uid="{00000000-0005-0000-0000-00009D940000}"/>
    <cellStyle name="Vírgula 4 3 7 6" xfId="14113" xr:uid="{00000000-0005-0000-0000-00009E940000}"/>
    <cellStyle name="Vírgula 4 3 7 6 2" xfId="44487" xr:uid="{00000000-0005-0000-0000-00009F940000}"/>
    <cellStyle name="Vírgula 4 3 7 7" xfId="15606" xr:uid="{00000000-0005-0000-0000-0000A0940000}"/>
    <cellStyle name="Vírgula 4 3 7 8" xfId="21532" xr:uid="{00000000-0005-0000-0000-0000A1940000}"/>
    <cellStyle name="Vírgula 4 3 7 9" xfId="23546" xr:uid="{00000000-0005-0000-0000-0000A2940000}"/>
    <cellStyle name="Vírgula 4 3 8" xfId="753" xr:uid="{00000000-0005-0000-0000-0000A3940000}"/>
    <cellStyle name="Vírgula 4 3 8 10" xfId="35884" xr:uid="{00000000-0005-0000-0000-0000A4940000}"/>
    <cellStyle name="Vírgula 4 3 8 11" xfId="46309" xr:uid="{00000000-0005-0000-0000-0000A5940000}"/>
    <cellStyle name="Vírgula 4 3 8 12" xfId="54241" xr:uid="{00000000-0005-0000-0000-0000A6940000}"/>
    <cellStyle name="Vírgula 4 3 8 13" xfId="4021" xr:uid="{00000000-0005-0000-0000-0000A7940000}"/>
    <cellStyle name="Vírgula 4 3 8 2" xfId="1701" xr:uid="{00000000-0005-0000-0000-0000A8940000}"/>
    <cellStyle name="Vírgula 4 3 8 2 10" xfId="47252" xr:uid="{00000000-0005-0000-0000-0000A9940000}"/>
    <cellStyle name="Vírgula 4 3 8 2 11" xfId="55178" xr:uid="{00000000-0005-0000-0000-0000AA940000}"/>
    <cellStyle name="Vírgula 4 3 8 2 12" xfId="4022" xr:uid="{00000000-0005-0000-0000-0000AB940000}"/>
    <cellStyle name="Vírgula 4 3 8 2 2" xfId="8551" xr:uid="{00000000-0005-0000-0000-0000AC940000}"/>
    <cellStyle name="Vírgula 4 3 8 2 2 2" xfId="17462" xr:uid="{00000000-0005-0000-0000-0000AD940000}"/>
    <cellStyle name="Vírgula 4 3 8 2 2 2 2" xfId="34999" xr:uid="{00000000-0005-0000-0000-0000AE940000}"/>
    <cellStyle name="Vírgula 4 3 8 2 2 3" xfId="19473" xr:uid="{00000000-0005-0000-0000-0000AF940000}"/>
    <cellStyle name="Vírgula 4 3 8 2 2 4" xfId="29497" xr:uid="{00000000-0005-0000-0000-0000B0940000}"/>
    <cellStyle name="Vírgula 4 3 8 2 2 5" xfId="42691" xr:uid="{00000000-0005-0000-0000-0000B1940000}"/>
    <cellStyle name="Vírgula 4 3 8 2 2 6" xfId="49451" xr:uid="{00000000-0005-0000-0000-0000B2940000}"/>
    <cellStyle name="Vírgula 4 3 8 2 3" xfId="6352" xr:uid="{00000000-0005-0000-0000-0000B3940000}"/>
    <cellStyle name="Vírgula 4 3 8 2 3 2" xfId="12804" xr:uid="{00000000-0005-0000-0000-0000B4940000}"/>
    <cellStyle name="Vírgula 4 3 8 2 3 3" xfId="32248" xr:uid="{00000000-0005-0000-0000-0000B5940000}"/>
    <cellStyle name="Vírgula 4 3 8 2 3 4" xfId="44845" xr:uid="{00000000-0005-0000-0000-0000B6940000}"/>
    <cellStyle name="Vírgula 4 3 8 2 4" xfId="15609" xr:uid="{00000000-0005-0000-0000-0000B7940000}"/>
    <cellStyle name="Vírgula 4 3 8 2 5" xfId="17956" xr:uid="{00000000-0005-0000-0000-0000B8940000}"/>
    <cellStyle name="Vírgula 4 3 8 2 6" xfId="21535" xr:uid="{00000000-0005-0000-0000-0000B9940000}"/>
    <cellStyle name="Vírgula 4 3 8 2 7" xfId="23549" xr:uid="{00000000-0005-0000-0000-0000BA940000}"/>
    <cellStyle name="Vírgula 4 3 8 2 8" xfId="26746" xr:uid="{00000000-0005-0000-0000-0000BB940000}"/>
    <cellStyle name="Vírgula 4 3 8 2 9" xfId="39069" xr:uid="{00000000-0005-0000-0000-0000BC940000}"/>
    <cellStyle name="Vírgula 4 3 8 3" xfId="7680" xr:uid="{00000000-0005-0000-0000-0000BD940000}"/>
    <cellStyle name="Vírgula 4 3 8 3 2" xfId="12435" xr:uid="{00000000-0005-0000-0000-0000BE940000}"/>
    <cellStyle name="Vírgula 4 3 8 3 2 2" xfId="34998" xr:uid="{00000000-0005-0000-0000-0000BF940000}"/>
    <cellStyle name="Vírgula 4 3 8 3 2 3" xfId="42690" xr:uid="{00000000-0005-0000-0000-0000C0940000}"/>
    <cellStyle name="Vírgula 4 3 8 3 2 4" xfId="53266" xr:uid="{00000000-0005-0000-0000-0000C1940000}"/>
    <cellStyle name="Vírgula 4 3 8 3 3" xfId="18603" xr:uid="{00000000-0005-0000-0000-0000C2940000}"/>
    <cellStyle name="Vírgula 4 3 8 3 4" xfId="29496" xr:uid="{00000000-0005-0000-0000-0000C3940000}"/>
    <cellStyle name="Vírgula 4 3 8 3 5" xfId="39068" xr:uid="{00000000-0005-0000-0000-0000C4940000}"/>
    <cellStyle name="Vírgula 4 3 8 3 6" xfId="48580" xr:uid="{00000000-0005-0000-0000-0000C5940000}"/>
    <cellStyle name="Vírgula 4 3 8 4" xfId="5413" xr:uid="{00000000-0005-0000-0000-0000C6940000}"/>
    <cellStyle name="Vírgula 4 3 8 4 2" xfId="9793" xr:uid="{00000000-0005-0000-0000-0000C7940000}"/>
    <cellStyle name="Vírgula 4 3 8 4 3" xfId="32247" xr:uid="{00000000-0005-0000-0000-0000C8940000}"/>
    <cellStyle name="Vírgula 4 3 8 4 4" xfId="39893" xr:uid="{00000000-0005-0000-0000-0000C9940000}"/>
    <cellStyle name="Vírgula 4 3 8 4 5" xfId="50512" xr:uid="{00000000-0005-0000-0000-0000CA940000}"/>
    <cellStyle name="Vírgula 4 3 8 5" xfId="13600" xr:uid="{00000000-0005-0000-0000-0000CB940000}"/>
    <cellStyle name="Vírgula 4 3 8 5 2" xfId="43974" xr:uid="{00000000-0005-0000-0000-0000CC940000}"/>
    <cellStyle name="Vírgula 4 3 8 6" xfId="15608" xr:uid="{00000000-0005-0000-0000-0000CD940000}"/>
    <cellStyle name="Vírgula 4 3 8 7" xfId="21534" xr:uid="{00000000-0005-0000-0000-0000CE940000}"/>
    <cellStyle name="Vírgula 4 3 8 8" xfId="23548" xr:uid="{00000000-0005-0000-0000-0000CF940000}"/>
    <cellStyle name="Vírgula 4 3 8 9" xfId="26745" xr:uid="{00000000-0005-0000-0000-0000D0940000}"/>
    <cellStyle name="Vírgula 4 3 9" xfId="639" xr:uid="{00000000-0005-0000-0000-0000D1940000}"/>
    <cellStyle name="Vírgula 4 3 9 10" xfId="46195" xr:uid="{00000000-0005-0000-0000-0000D2940000}"/>
    <cellStyle name="Vírgula 4 3 9 11" xfId="54127" xr:uid="{00000000-0005-0000-0000-0000D3940000}"/>
    <cellStyle name="Vírgula 4 3 9 12" xfId="4023" xr:uid="{00000000-0005-0000-0000-0000D4940000}"/>
    <cellStyle name="Vírgula 4 3 9 2" xfId="7566" xr:uid="{00000000-0005-0000-0000-0000D5940000}"/>
    <cellStyle name="Vírgula 4 3 9 2 2" xfId="17463" xr:uid="{00000000-0005-0000-0000-0000D6940000}"/>
    <cellStyle name="Vírgula 4 3 9 2 2 2" xfId="35000" xr:uid="{00000000-0005-0000-0000-0000D7940000}"/>
    <cellStyle name="Vírgula 4 3 9 2 3" xfId="19359" xr:uid="{00000000-0005-0000-0000-0000D8940000}"/>
    <cellStyle name="Vírgula 4 3 9 2 4" xfId="29498" xr:uid="{00000000-0005-0000-0000-0000D9940000}"/>
    <cellStyle name="Vírgula 4 3 9 2 5" xfId="42692" xr:uid="{00000000-0005-0000-0000-0000DA940000}"/>
    <cellStyle name="Vírgula 4 3 9 2 6" xfId="48466" xr:uid="{00000000-0005-0000-0000-0000DB940000}"/>
    <cellStyle name="Vírgula 4 3 9 3" xfId="5299" xr:uid="{00000000-0005-0000-0000-0000DC940000}"/>
    <cellStyle name="Vírgula 4 3 9 3 2" xfId="9313" xr:uid="{00000000-0005-0000-0000-0000DD940000}"/>
    <cellStyle name="Vírgula 4 3 9 3 3" xfId="32249" xr:uid="{00000000-0005-0000-0000-0000DE940000}"/>
    <cellStyle name="Vírgula 4 3 9 3 4" xfId="43860" xr:uid="{00000000-0005-0000-0000-0000DF940000}"/>
    <cellStyle name="Vírgula 4 3 9 4" xfId="15610" xr:uid="{00000000-0005-0000-0000-0000E0940000}"/>
    <cellStyle name="Vírgula 4 3 9 5" xfId="17842" xr:uid="{00000000-0005-0000-0000-0000E1940000}"/>
    <cellStyle name="Vírgula 4 3 9 6" xfId="21536" xr:uid="{00000000-0005-0000-0000-0000E2940000}"/>
    <cellStyle name="Vírgula 4 3 9 7" xfId="23550" xr:uid="{00000000-0005-0000-0000-0000E3940000}"/>
    <cellStyle name="Vírgula 4 3 9 8" xfId="26747" xr:uid="{00000000-0005-0000-0000-0000E4940000}"/>
    <cellStyle name="Vírgula 4 3 9 9" xfId="39070" xr:uid="{00000000-0005-0000-0000-0000E5940000}"/>
    <cellStyle name="Vírgula 4 4" xfId="194" xr:uid="{00000000-0005-0000-0000-0000E6940000}"/>
    <cellStyle name="Vírgula 4 4 10" xfId="9441" xr:uid="{00000000-0005-0000-0000-0000E7940000}"/>
    <cellStyle name="Vírgula 4 4 10 2" xfId="13312" xr:uid="{00000000-0005-0000-0000-0000E8940000}"/>
    <cellStyle name="Vírgula 4 4 10 3" xfId="43489" xr:uid="{00000000-0005-0000-0000-0000E9940000}"/>
    <cellStyle name="Vírgula 4 4 10 4" xfId="50633" xr:uid="{00000000-0005-0000-0000-0000EA940000}"/>
    <cellStyle name="Vírgula 4 4 11" xfId="15611" xr:uid="{00000000-0005-0000-0000-0000EB940000}"/>
    <cellStyle name="Vírgula 4 4 12" xfId="21537" xr:uid="{00000000-0005-0000-0000-0000EC940000}"/>
    <cellStyle name="Vírgula 4 4 13" xfId="23551" xr:uid="{00000000-0005-0000-0000-0000ED940000}"/>
    <cellStyle name="Vírgula 4 4 14" xfId="24476" xr:uid="{00000000-0005-0000-0000-0000EE940000}"/>
    <cellStyle name="Vírgula 4 4 15" xfId="35789" xr:uid="{00000000-0005-0000-0000-0000EF940000}"/>
    <cellStyle name="Vírgula 4 4 16" xfId="45751" xr:uid="{00000000-0005-0000-0000-0000F0940000}"/>
    <cellStyle name="Vírgula 4 4 17" xfId="53684" xr:uid="{00000000-0005-0000-0000-0000F1940000}"/>
    <cellStyle name="Vírgula 4 4 18" xfId="4024" xr:uid="{00000000-0005-0000-0000-0000F2940000}"/>
    <cellStyle name="Vírgula 4 4 2" xfId="475" xr:uid="{00000000-0005-0000-0000-0000F3940000}"/>
    <cellStyle name="Vírgula 4 4 2 10" xfId="23552" xr:uid="{00000000-0005-0000-0000-0000F4940000}"/>
    <cellStyle name="Vírgula 4 4 2 11" xfId="24752" xr:uid="{00000000-0005-0000-0000-0000F5940000}"/>
    <cellStyle name="Vírgula 4 4 2 12" xfId="36317" xr:uid="{00000000-0005-0000-0000-0000F6940000}"/>
    <cellStyle name="Vírgula 4 4 2 13" xfId="46031" xr:uid="{00000000-0005-0000-0000-0000F7940000}"/>
    <cellStyle name="Vírgula 4 4 2 14" xfId="53963" xr:uid="{00000000-0005-0000-0000-0000F8940000}"/>
    <cellStyle name="Vírgula 4 4 2 15" xfId="4025" xr:uid="{00000000-0005-0000-0000-0000F9940000}"/>
    <cellStyle name="Vírgula 4 4 2 2" xfId="1138" xr:uid="{00000000-0005-0000-0000-0000FA940000}"/>
    <cellStyle name="Vírgula 4 4 2 2 10" xfId="46694" xr:uid="{00000000-0005-0000-0000-0000FB940000}"/>
    <cellStyle name="Vírgula 4 4 2 2 11" xfId="54626" xr:uid="{00000000-0005-0000-0000-0000FC940000}"/>
    <cellStyle name="Vírgula 4 4 2 2 12" xfId="4026" xr:uid="{00000000-0005-0000-0000-0000FD940000}"/>
    <cellStyle name="Vírgula 4 4 2 2 2" xfId="8053" xr:uid="{00000000-0005-0000-0000-0000FE940000}"/>
    <cellStyle name="Vírgula 4 4 2 2 2 2" xfId="12627" xr:uid="{00000000-0005-0000-0000-0000FF940000}"/>
    <cellStyle name="Vírgula 4 4 2 2 2 2 2" xfId="35003" xr:uid="{00000000-0005-0000-0000-000000950000}"/>
    <cellStyle name="Vírgula 4 4 2 2 2 3" xfId="16808" xr:uid="{00000000-0005-0000-0000-000001950000}"/>
    <cellStyle name="Vírgula 4 4 2 2 2 4" xfId="19846" xr:uid="{00000000-0005-0000-0000-000002950000}"/>
    <cellStyle name="Vírgula 4 4 2 2 2 5" xfId="29501" xr:uid="{00000000-0005-0000-0000-000003950000}"/>
    <cellStyle name="Vírgula 4 4 2 2 2 6" xfId="42695" xr:uid="{00000000-0005-0000-0000-000004950000}"/>
    <cellStyle name="Vírgula 4 4 2 2 2 7" xfId="48953" xr:uid="{00000000-0005-0000-0000-000005950000}"/>
    <cellStyle name="Vírgula 4 4 2 2 3" xfId="5798" xr:uid="{00000000-0005-0000-0000-000006950000}"/>
    <cellStyle name="Vírgula 4 4 2 2 3 2" xfId="16851" xr:uid="{00000000-0005-0000-0000-000007950000}"/>
    <cellStyle name="Vírgula 4 4 2 2 3 3" xfId="32252" xr:uid="{00000000-0005-0000-0000-000008950000}"/>
    <cellStyle name="Vírgula 4 4 2 2 3 4" xfId="44347" xr:uid="{00000000-0005-0000-0000-000009950000}"/>
    <cellStyle name="Vírgula 4 4 2 2 4" xfId="13973" xr:uid="{00000000-0005-0000-0000-00000A950000}"/>
    <cellStyle name="Vírgula 4 4 2 2 5" xfId="15613" xr:uid="{00000000-0005-0000-0000-00000B950000}"/>
    <cellStyle name="Vírgula 4 4 2 2 6" xfId="21539" xr:uid="{00000000-0005-0000-0000-00000C950000}"/>
    <cellStyle name="Vírgula 4 4 2 2 7" xfId="23553" xr:uid="{00000000-0005-0000-0000-00000D950000}"/>
    <cellStyle name="Vírgula 4 4 2 2 8" xfId="26750" xr:uid="{00000000-0005-0000-0000-00000E950000}"/>
    <cellStyle name="Vírgula 4 4 2 2 9" xfId="39073" xr:uid="{00000000-0005-0000-0000-00000F950000}"/>
    <cellStyle name="Vírgula 4 4 2 3" xfId="2074" xr:uid="{00000000-0005-0000-0000-000010950000}"/>
    <cellStyle name="Vírgula 4 4 2 3 10" xfId="47625" xr:uid="{00000000-0005-0000-0000-000011950000}"/>
    <cellStyle name="Vírgula 4 4 2 3 11" xfId="55551" xr:uid="{00000000-0005-0000-0000-000012950000}"/>
    <cellStyle name="Vírgula 4 4 2 3 12" xfId="4027" xr:uid="{00000000-0005-0000-0000-000013950000}"/>
    <cellStyle name="Vírgula 4 4 2 3 2" xfId="8924" xr:uid="{00000000-0005-0000-0000-000014950000}"/>
    <cellStyle name="Vírgula 4 4 2 3 2 2" xfId="17464" xr:uid="{00000000-0005-0000-0000-000015950000}"/>
    <cellStyle name="Vírgula 4 4 2 3 2 2 2" xfId="35004" xr:uid="{00000000-0005-0000-0000-000016950000}"/>
    <cellStyle name="Vírgula 4 4 2 3 2 3" xfId="29502" xr:uid="{00000000-0005-0000-0000-000017950000}"/>
    <cellStyle name="Vírgula 4 4 2 3 2 4" xfId="42696" xr:uid="{00000000-0005-0000-0000-000018950000}"/>
    <cellStyle name="Vírgula 4 4 2 3 2 5" xfId="49824" xr:uid="{00000000-0005-0000-0000-000019950000}"/>
    <cellStyle name="Vírgula 4 4 2 3 3" xfId="6725" xr:uid="{00000000-0005-0000-0000-00001A950000}"/>
    <cellStyle name="Vírgula 4 4 2 3 3 2" xfId="32253" xr:uid="{00000000-0005-0000-0000-00001B950000}"/>
    <cellStyle name="Vírgula 4 4 2 3 3 3" xfId="45218" xr:uid="{00000000-0005-0000-0000-00001C950000}"/>
    <cellStyle name="Vírgula 4 4 2 3 4" xfId="15614" xr:uid="{00000000-0005-0000-0000-00001D950000}"/>
    <cellStyle name="Vírgula 4 4 2 3 5" xfId="18976" xr:uid="{00000000-0005-0000-0000-00001E950000}"/>
    <cellStyle name="Vírgula 4 4 2 3 6" xfId="21540" xr:uid="{00000000-0005-0000-0000-00001F950000}"/>
    <cellStyle name="Vírgula 4 4 2 3 7" xfId="23554" xr:uid="{00000000-0005-0000-0000-000020950000}"/>
    <cellStyle name="Vírgula 4 4 2 3 8" xfId="26751" xr:uid="{00000000-0005-0000-0000-000021950000}"/>
    <cellStyle name="Vírgula 4 4 2 3 9" xfId="39074" xr:uid="{00000000-0005-0000-0000-000022950000}"/>
    <cellStyle name="Vírgula 4 4 2 4" xfId="7426" xr:uid="{00000000-0005-0000-0000-000023950000}"/>
    <cellStyle name="Vírgula 4 4 2 4 2" xfId="12436" xr:uid="{00000000-0005-0000-0000-000024950000}"/>
    <cellStyle name="Vírgula 4 4 2 4 2 2" xfId="35002" xr:uid="{00000000-0005-0000-0000-000025950000}"/>
    <cellStyle name="Vírgula 4 4 2 4 2 3" xfId="29500" xr:uid="{00000000-0005-0000-0000-000026950000}"/>
    <cellStyle name="Vírgula 4 4 2 4 2 4" xfId="42694" xr:uid="{00000000-0005-0000-0000-000027950000}"/>
    <cellStyle name="Vírgula 4 4 2 4 2 5" xfId="53267" xr:uid="{00000000-0005-0000-0000-000028950000}"/>
    <cellStyle name="Vírgula 4 4 2 4 3" xfId="16760" xr:uid="{00000000-0005-0000-0000-000029950000}"/>
    <cellStyle name="Vírgula 4 4 2 4 3 2" xfId="32251" xr:uid="{00000000-0005-0000-0000-00002A950000}"/>
    <cellStyle name="Vírgula 4 4 2 4 4" xfId="26749" xr:uid="{00000000-0005-0000-0000-00002B950000}"/>
    <cellStyle name="Vírgula 4 4 2 4 5" xfId="39072" xr:uid="{00000000-0005-0000-0000-00002C950000}"/>
    <cellStyle name="Vírgula 4 4 2 4 6" xfId="48326" xr:uid="{00000000-0005-0000-0000-00002D950000}"/>
    <cellStyle name="Vírgula 4 4 2 5" xfId="5135" xr:uid="{00000000-0005-0000-0000-00002E950000}"/>
    <cellStyle name="Vírgula 4 4 2 5 2" xfId="11502" xr:uid="{00000000-0005-0000-0000-00002F950000}"/>
    <cellStyle name="Vírgula 4 4 2 5 2 2" xfId="33331" xr:uid="{00000000-0005-0000-0000-000030950000}"/>
    <cellStyle name="Vírgula 4 4 2 5 2 3" xfId="41023" xr:uid="{00000000-0005-0000-0000-000031950000}"/>
    <cellStyle name="Vírgula 4 4 2 5 2 4" xfId="52484" xr:uid="{00000000-0005-0000-0000-000032950000}"/>
    <cellStyle name="Vírgula 4 4 2 5 3" xfId="27829" xr:uid="{00000000-0005-0000-0000-000033950000}"/>
    <cellStyle name="Vírgula 4 4 2 5 4" xfId="37152" xr:uid="{00000000-0005-0000-0000-000034950000}"/>
    <cellStyle name="Vírgula 4 4 2 5 5" xfId="50435" xr:uid="{00000000-0005-0000-0000-000035950000}"/>
    <cellStyle name="Vírgula 4 4 2 6" xfId="10805" xr:uid="{00000000-0005-0000-0000-000036950000}"/>
    <cellStyle name="Vírgula 4 4 2 6 2" xfId="30580" xr:uid="{00000000-0005-0000-0000-000037950000}"/>
    <cellStyle name="Vírgula 4 4 2 6 3" xfId="40266" xr:uid="{00000000-0005-0000-0000-000038950000}"/>
    <cellStyle name="Vírgula 4 4 2 6 4" xfId="51737" xr:uid="{00000000-0005-0000-0000-000039950000}"/>
    <cellStyle name="Vírgula 4 4 2 7" xfId="13460" xr:uid="{00000000-0005-0000-0000-00003A950000}"/>
    <cellStyle name="Vírgula 4 4 2 7 2" xfId="43720" xr:uid="{00000000-0005-0000-0000-00003B950000}"/>
    <cellStyle name="Vírgula 4 4 2 8" xfId="15612" xr:uid="{00000000-0005-0000-0000-00003C950000}"/>
    <cellStyle name="Vírgula 4 4 2 9" xfId="21538" xr:uid="{00000000-0005-0000-0000-00003D950000}"/>
    <cellStyle name="Vírgula 4 4 3" xfId="1390" xr:uid="{00000000-0005-0000-0000-00003E950000}"/>
    <cellStyle name="Vírgula 4 4 3 10" xfId="25028" xr:uid="{00000000-0005-0000-0000-00003F950000}"/>
    <cellStyle name="Vírgula 4 4 3 11" xfId="36593" xr:uid="{00000000-0005-0000-0000-000040950000}"/>
    <cellStyle name="Vírgula 4 4 3 12" xfId="46946" xr:uid="{00000000-0005-0000-0000-000041950000}"/>
    <cellStyle name="Vírgula 4 4 3 13" xfId="54878" xr:uid="{00000000-0005-0000-0000-000042950000}"/>
    <cellStyle name="Vírgula 4 4 3 14" xfId="4028" xr:uid="{00000000-0005-0000-0000-000043950000}"/>
    <cellStyle name="Vírgula 4 4 3 2" xfId="2302" xr:uid="{00000000-0005-0000-0000-000044950000}"/>
    <cellStyle name="Vírgula 4 4 3 2 10" xfId="47853" xr:uid="{00000000-0005-0000-0000-000045950000}"/>
    <cellStyle name="Vírgula 4 4 3 2 11" xfId="55779" xr:uid="{00000000-0005-0000-0000-000046950000}"/>
    <cellStyle name="Vírgula 4 4 3 2 12" xfId="4029" xr:uid="{00000000-0005-0000-0000-000047950000}"/>
    <cellStyle name="Vírgula 4 4 3 2 2" xfId="9152" xr:uid="{00000000-0005-0000-0000-000048950000}"/>
    <cellStyle name="Vírgula 4 4 3 2 2 2" xfId="17465" xr:uid="{00000000-0005-0000-0000-000049950000}"/>
    <cellStyle name="Vírgula 4 4 3 2 2 2 2" xfId="35006" xr:uid="{00000000-0005-0000-0000-00004A950000}"/>
    <cellStyle name="Vírgula 4 4 3 2 2 3" xfId="20074" xr:uid="{00000000-0005-0000-0000-00004B950000}"/>
    <cellStyle name="Vírgula 4 4 3 2 2 4" xfId="29504" xr:uid="{00000000-0005-0000-0000-00004C950000}"/>
    <cellStyle name="Vírgula 4 4 3 2 2 5" xfId="42698" xr:uid="{00000000-0005-0000-0000-00004D950000}"/>
    <cellStyle name="Vírgula 4 4 3 2 2 6" xfId="50052" xr:uid="{00000000-0005-0000-0000-00004E950000}"/>
    <cellStyle name="Vírgula 4 4 3 2 3" xfId="6953" xr:uid="{00000000-0005-0000-0000-00004F950000}"/>
    <cellStyle name="Vírgula 4 4 3 2 3 2" xfId="9962" xr:uid="{00000000-0005-0000-0000-000050950000}"/>
    <cellStyle name="Vírgula 4 4 3 2 3 3" xfId="32255" xr:uid="{00000000-0005-0000-0000-000051950000}"/>
    <cellStyle name="Vírgula 4 4 3 2 3 4" xfId="45446" xr:uid="{00000000-0005-0000-0000-000052950000}"/>
    <cellStyle name="Vírgula 4 4 3 2 4" xfId="15616" xr:uid="{00000000-0005-0000-0000-000053950000}"/>
    <cellStyle name="Vírgula 4 4 3 2 5" xfId="18332" xr:uid="{00000000-0005-0000-0000-000054950000}"/>
    <cellStyle name="Vírgula 4 4 3 2 6" xfId="21542" xr:uid="{00000000-0005-0000-0000-000055950000}"/>
    <cellStyle name="Vírgula 4 4 3 2 7" xfId="23556" xr:uid="{00000000-0005-0000-0000-000056950000}"/>
    <cellStyle name="Vírgula 4 4 3 2 8" xfId="26753" xr:uid="{00000000-0005-0000-0000-000057950000}"/>
    <cellStyle name="Vírgula 4 4 3 2 9" xfId="39076" xr:uid="{00000000-0005-0000-0000-000058950000}"/>
    <cellStyle name="Vírgula 4 4 3 3" xfId="8281" xr:uid="{00000000-0005-0000-0000-000059950000}"/>
    <cellStyle name="Vírgula 4 4 3 3 2" xfId="12437" xr:uid="{00000000-0005-0000-0000-00005A950000}"/>
    <cellStyle name="Vírgula 4 4 3 3 2 2" xfId="35005" xr:uid="{00000000-0005-0000-0000-00005B950000}"/>
    <cellStyle name="Vírgula 4 4 3 3 2 3" xfId="29503" xr:uid="{00000000-0005-0000-0000-00005C950000}"/>
    <cellStyle name="Vírgula 4 4 3 3 2 4" xfId="42697" xr:uid="{00000000-0005-0000-0000-00005D950000}"/>
    <cellStyle name="Vírgula 4 4 3 3 2 5" xfId="53268" xr:uid="{00000000-0005-0000-0000-00005E950000}"/>
    <cellStyle name="Vírgula 4 4 3 3 3" xfId="10793" xr:uid="{00000000-0005-0000-0000-00005F950000}"/>
    <cellStyle name="Vírgula 4 4 3 3 3 2" xfId="32254" xr:uid="{00000000-0005-0000-0000-000060950000}"/>
    <cellStyle name="Vírgula 4 4 3 3 4" xfId="19204" xr:uid="{00000000-0005-0000-0000-000061950000}"/>
    <cellStyle name="Vírgula 4 4 3 3 5" xfId="26752" xr:uid="{00000000-0005-0000-0000-000062950000}"/>
    <cellStyle name="Vírgula 4 4 3 3 6" xfId="39075" xr:uid="{00000000-0005-0000-0000-000063950000}"/>
    <cellStyle name="Vírgula 4 4 3 3 7" xfId="49181" xr:uid="{00000000-0005-0000-0000-000064950000}"/>
    <cellStyle name="Vírgula 4 4 3 4" xfId="6050" xr:uid="{00000000-0005-0000-0000-000065950000}"/>
    <cellStyle name="Vírgula 4 4 3 4 2" xfId="11730" xr:uid="{00000000-0005-0000-0000-000066950000}"/>
    <cellStyle name="Vírgula 4 4 3 4 2 2" xfId="33559" xr:uid="{00000000-0005-0000-0000-000067950000}"/>
    <cellStyle name="Vírgula 4 4 3 4 2 3" xfId="41251" xr:uid="{00000000-0005-0000-0000-000068950000}"/>
    <cellStyle name="Vírgula 4 4 3 4 2 4" xfId="52712" xr:uid="{00000000-0005-0000-0000-000069950000}"/>
    <cellStyle name="Vírgula 4 4 3 4 3" xfId="28057" xr:uid="{00000000-0005-0000-0000-00006A950000}"/>
    <cellStyle name="Vírgula 4 4 3 4 4" xfId="37380" xr:uid="{00000000-0005-0000-0000-00006B950000}"/>
    <cellStyle name="Vírgula 4 4 3 4 5" xfId="51474" xr:uid="{00000000-0005-0000-0000-00006C950000}"/>
    <cellStyle name="Vírgula 4 4 3 5" xfId="10986" xr:uid="{00000000-0005-0000-0000-00006D950000}"/>
    <cellStyle name="Vírgula 4 4 3 5 2" xfId="30808" xr:uid="{00000000-0005-0000-0000-00006E950000}"/>
    <cellStyle name="Vírgula 4 4 3 5 3" xfId="40494" xr:uid="{00000000-0005-0000-0000-00006F950000}"/>
    <cellStyle name="Vírgula 4 4 3 5 4" xfId="51965" xr:uid="{00000000-0005-0000-0000-000070950000}"/>
    <cellStyle name="Vírgula 4 4 3 6" xfId="14201" xr:uid="{00000000-0005-0000-0000-000071950000}"/>
    <cellStyle name="Vírgula 4 4 3 6 2" xfId="44575" xr:uid="{00000000-0005-0000-0000-000072950000}"/>
    <cellStyle name="Vírgula 4 4 3 7" xfId="15615" xr:uid="{00000000-0005-0000-0000-000073950000}"/>
    <cellStyle name="Vírgula 4 4 3 8" xfId="21541" xr:uid="{00000000-0005-0000-0000-000074950000}"/>
    <cellStyle name="Vírgula 4 4 3 9" xfId="23555" xr:uid="{00000000-0005-0000-0000-000075950000}"/>
    <cellStyle name="Vírgula 4 4 4" xfId="898" xr:uid="{00000000-0005-0000-0000-000076950000}"/>
    <cellStyle name="Vírgula 4 4 4 10" xfId="36053" xr:uid="{00000000-0005-0000-0000-000077950000}"/>
    <cellStyle name="Vírgula 4 4 4 11" xfId="46454" xr:uid="{00000000-0005-0000-0000-000078950000}"/>
    <cellStyle name="Vírgula 4 4 4 12" xfId="54386" xr:uid="{00000000-0005-0000-0000-000079950000}"/>
    <cellStyle name="Vírgula 4 4 4 13" xfId="4030" xr:uid="{00000000-0005-0000-0000-00007A950000}"/>
    <cellStyle name="Vírgula 4 4 4 2" xfId="1846" xr:uid="{00000000-0005-0000-0000-00007B950000}"/>
    <cellStyle name="Vírgula 4 4 4 2 10" xfId="47397" xr:uid="{00000000-0005-0000-0000-00007C950000}"/>
    <cellStyle name="Vírgula 4 4 4 2 11" xfId="55323" xr:uid="{00000000-0005-0000-0000-00007D950000}"/>
    <cellStyle name="Vírgula 4 4 4 2 12" xfId="4031" xr:uid="{00000000-0005-0000-0000-00007E950000}"/>
    <cellStyle name="Vírgula 4 4 4 2 2" xfId="8696" xr:uid="{00000000-0005-0000-0000-00007F950000}"/>
    <cellStyle name="Vírgula 4 4 4 2 2 2" xfId="17466" xr:uid="{00000000-0005-0000-0000-000080950000}"/>
    <cellStyle name="Vírgula 4 4 4 2 2 2 2" xfId="35008" xr:uid="{00000000-0005-0000-0000-000081950000}"/>
    <cellStyle name="Vírgula 4 4 4 2 2 3" xfId="19618" xr:uid="{00000000-0005-0000-0000-000082950000}"/>
    <cellStyle name="Vírgula 4 4 4 2 2 4" xfId="29506" xr:uid="{00000000-0005-0000-0000-000083950000}"/>
    <cellStyle name="Vírgula 4 4 4 2 2 5" xfId="42700" xr:uid="{00000000-0005-0000-0000-000084950000}"/>
    <cellStyle name="Vírgula 4 4 4 2 2 6" xfId="49596" xr:uid="{00000000-0005-0000-0000-000085950000}"/>
    <cellStyle name="Vírgula 4 4 4 2 3" xfId="6497" xr:uid="{00000000-0005-0000-0000-000086950000}"/>
    <cellStyle name="Vírgula 4 4 4 2 3 2" xfId="10424" xr:uid="{00000000-0005-0000-0000-000087950000}"/>
    <cellStyle name="Vírgula 4 4 4 2 3 3" xfId="32257" xr:uid="{00000000-0005-0000-0000-000088950000}"/>
    <cellStyle name="Vírgula 4 4 4 2 3 4" xfId="44990" xr:uid="{00000000-0005-0000-0000-000089950000}"/>
    <cellStyle name="Vírgula 4 4 4 2 4" xfId="15618" xr:uid="{00000000-0005-0000-0000-00008A950000}"/>
    <cellStyle name="Vírgula 4 4 4 2 5" xfId="17990" xr:uid="{00000000-0005-0000-0000-00008B950000}"/>
    <cellStyle name="Vírgula 4 4 4 2 6" xfId="21544" xr:uid="{00000000-0005-0000-0000-00008C950000}"/>
    <cellStyle name="Vírgula 4 4 4 2 7" xfId="23558" xr:uid="{00000000-0005-0000-0000-00008D950000}"/>
    <cellStyle name="Vírgula 4 4 4 2 8" xfId="26755" xr:uid="{00000000-0005-0000-0000-00008E950000}"/>
    <cellStyle name="Vírgula 4 4 4 2 9" xfId="39078" xr:uid="{00000000-0005-0000-0000-00008F950000}"/>
    <cellStyle name="Vírgula 4 4 4 3" xfId="7825" xr:uid="{00000000-0005-0000-0000-000090950000}"/>
    <cellStyle name="Vírgula 4 4 4 3 2" xfId="12438" xr:uid="{00000000-0005-0000-0000-000091950000}"/>
    <cellStyle name="Vírgula 4 4 4 3 2 2" xfId="35007" xr:uid="{00000000-0005-0000-0000-000092950000}"/>
    <cellStyle name="Vírgula 4 4 4 3 2 3" xfId="42699" xr:uid="{00000000-0005-0000-0000-000093950000}"/>
    <cellStyle name="Vírgula 4 4 4 3 2 4" xfId="53269" xr:uid="{00000000-0005-0000-0000-000094950000}"/>
    <cellStyle name="Vírgula 4 4 4 3 3" xfId="18748" xr:uid="{00000000-0005-0000-0000-000095950000}"/>
    <cellStyle name="Vírgula 4 4 4 3 4" xfId="29505" xr:uid="{00000000-0005-0000-0000-000096950000}"/>
    <cellStyle name="Vírgula 4 4 4 3 5" xfId="39077" xr:uid="{00000000-0005-0000-0000-000097950000}"/>
    <cellStyle name="Vírgula 4 4 4 3 6" xfId="48725" xr:uid="{00000000-0005-0000-0000-000098950000}"/>
    <cellStyle name="Vírgula 4 4 4 4" xfId="5558" xr:uid="{00000000-0005-0000-0000-000099950000}"/>
    <cellStyle name="Vírgula 4 4 4 4 2" xfId="13029" xr:uid="{00000000-0005-0000-0000-00009A950000}"/>
    <cellStyle name="Vírgula 4 4 4 4 3" xfId="32256" xr:uid="{00000000-0005-0000-0000-00009B950000}"/>
    <cellStyle name="Vírgula 4 4 4 4 4" xfId="40038" xr:uid="{00000000-0005-0000-0000-00009C950000}"/>
    <cellStyle name="Vírgula 4 4 4 4 5" xfId="51509" xr:uid="{00000000-0005-0000-0000-00009D950000}"/>
    <cellStyle name="Vírgula 4 4 4 5" xfId="13745" xr:uid="{00000000-0005-0000-0000-00009E950000}"/>
    <cellStyle name="Vírgula 4 4 4 5 2" xfId="44119" xr:uid="{00000000-0005-0000-0000-00009F950000}"/>
    <cellStyle name="Vírgula 4 4 4 6" xfId="15617" xr:uid="{00000000-0005-0000-0000-0000A0950000}"/>
    <cellStyle name="Vírgula 4 4 4 7" xfId="21543" xr:uid="{00000000-0005-0000-0000-0000A1950000}"/>
    <cellStyle name="Vírgula 4 4 4 8" xfId="23557" xr:uid="{00000000-0005-0000-0000-0000A2950000}"/>
    <cellStyle name="Vírgula 4 4 4 9" xfId="26754" xr:uid="{00000000-0005-0000-0000-0000A3950000}"/>
    <cellStyle name="Vírgula 4 4 5" xfId="1545" xr:uid="{00000000-0005-0000-0000-0000A4950000}"/>
    <cellStyle name="Vírgula 4 4 5 10" xfId="36737" xr:uid="{00000000-0005-0000-0000-0000A5950000}"/>
    <cellStyle name="Vírgula 4 4 5 11" xfId="47096" xr:uid="{00000000-0005-0000-0000-0000A6950000}"/>
    <cellStyle name="Vírgula 4 4 5 12" xfId="55022" xr:uid="{00000000-0005-0000-0000-0000A7950000}"/>
    <cellStyle name="Vírgula 4 4 5 13" xfId="4032" xr:uid="{00000000-0005-0000-0000-0000A8950000}"/>
    <cellStyle name="Vírgula 4 4 5 2" xfId="2416" xr:uid="{00000000-0005-0000-0000-0000A9950000}"/>
    <cellStyle name="Vírgula 4 4 5 2 2" xfId="9266" xr:uid="{00000000-0005-0000-0000-0000AA950000}"/>
    <cellStyle name="Vírgula 4 4 5 2 2 2" xfId="20188" xr:uid="{00000000-0005-0000-0000-0000AB950000}"/>
    <cellStyle name="Vírgula 4 4 5 2 2 3" xfId="35009" xr:uid="{00000000-0005-0000-0000-0000AC950000}"/>
    <cellStyle name="Vírgula 4 4 5 2 2 4" xfId="42701" xr:uid="{00000000-0005-0000-0000-0000AD950000}"/>
    <cellStyle name="Vírgula 4 4 5 2 2 5" xfId="50166" xr:uid="{00000000-0005-0000-0000-0000AE950000}"/>
    <cellStyle name="Vírgula 4 4 5 2 3" xfId="17467" xr:uid="{00000000-0005-0000-0000-0000AF950000}"/>
    <cellStyle name="Vírgula 4 4 5 2 3 2" xfId="45560" xr:uid="{00000000-0005-0000-0000-0000B0950000}"/>
    <cellStyle name="Vírgula 4 4 5 2 4" xfId="18446" xr:uid="{00000000-0005-0000-0000-0000B1950000}"/>
    <cellStyle name="Vírgula 4 4 5 2 5" xfId="29507" xr:uid="{00000000-0005-0000-0000-0000B2950000}"/>
    <cellStyle name="Vírgula 4 4 5 2 6" xfId="39079" xr:uid="{00000000-0005-0000-0000-0000B3950000}"/>
    <cellStyle name="Vírgula 4 4 5 2 7" xfId="47967" xr:uid="{00000000-0005-0000-0000-0000B4950000}"/>
    <cellStyle name="Vírgula 4 4 5 2 8" xfId="55893" xr:uid="{00000000-0005-0000-0000-0000B5950000}"/>
    <cellStyle name="Vírgula 4 4 5 2 9" xfId="7067" xr:uid="{00000000-0005-0000-0000-0000B6950000}"/>
    <cellStyle name="Vírgula 4 4 5 3" xfId="8395" xr:uid="{00000000-0005-0000-0000-0000B7950000}"/>
    <cellStyle name="Vírgula 4 4 5 3 2" xfId="16855" xr:uid="{00000000-0005-0000-0000-0000B8950000}"/>
    <cellStyle name="Vírgula 4 4 5 3 3" xfId="19317" xr:uid="{00000000-0005-0000-0000-0000B9950000}"/>
    <cellStyle name="Vírgula 4 4 5 3 4" xfId="32258" xr:uid="{00000000-0005-0000-0000-0000BA950000}"/>
    <cellStyle name="Vírgula 4 4 5 3 5" xfId="40608" xr:uid="{00000000-0005-0000-0000-0000BB950000}"/>
    <cellStyle name="Vírgula 4 4 5 3 6" xfId="49295" xr:uid="{00000000-0005-0000-0000-0000BC950000}"/>
    <cellStyle name="Vírgula 4 4 5 4" xfId="6196" xr:uid="{00000000-0005-0000-0000-0000BD950000}"/>
    <cellStyle name="Vírgula 4 4 5 4 2" xfId="44689" xr:uid="{00000000-0005-0000-0000-0000BE950000}"/>
    <cellStyle name="Vírgula 4 4 5 5" xfId="12940" xr:uid="{00000000-0005-0000-0000-0000BF950000}"/>
    <cellStyle name="Vírgula 4 4 5 6" xfId="17801" xr:uid="{00000000-0005-0000-0000-0000C0950000}"/>
    <cellStyle name="Vírgula 4 4 5 7" xfId="21545" xr:uid="{00000000-0005-0000-0000-0000C1950000}"/>
    <cellStyle name="Vírgula 4 4 5 8" xfId="23559" xr:uid="{00000000-0005-0000-0000-0000C2950000}"/>
    <cellStyle name="Vírgula 4 4 5 9" xfId="26756" xr:uid="{00000000-0005-0000-0000-0000C3950000}"/>
    <cellStyle name="Vírgula 4 4 6" xfId="670" xr:uid="{00000000-0005-0000-0000-0000C4950000}"/>
    <cellStyle name="Vírgula 4 4 6 10" xfId="46226" xr:uid="{00000000-0005-0000-0000-0000C5950000}"/>
    <cellStyle name="Vírgula 4 4 6 11" xfId="54158" xr:uid="{00000000-0005-0000-0000-0000C6950000}"/>
    <cellStyle name="Vírgula 4 4 6 12" xfId="4033" xr:uid="{00000000-0005-0000-0000-0000C7950000}"/>
    <cellStyle name="Vírgula 4 4 6 2" xfId="7597" xr:uid="{00000000-0005-0000-0000-0000C8950000}"/>
    <cellStyle name="Vírgula 4 4 6 2 2" xfId="17468" xr:uid="{00000000-0005-0000-0000-0000C9950000}"/>
    <cellStyle name="Vírgula 4 4 6 2 2 2" xfId="35010" xr:uid="{00000000-0005-0000-0000-0000CA950000}"/>
    <cellStyle name="Vírgula 4 4 6 2 3" xfId="19390" xr:uid="{00000000-0005-0000-0000-0000CB950000}"/>
    <cellStyle name="Vírgula 4 4 6 2 4" xfId="29508" xr:uid="{00000000-0005-0000-0000-0000CC950000}"/>
    <cellStyle name="Vírgula 4 4 6 2 5" xfId="42702" xr:uid="{00000000-0005-0000-0000-0000CD950000}"/>
    <cellStyle name="Vírgula 4 4 6 2 6" xfId="48497" xr:uid="{00000000-0005-0000-0000-0000CE950000}"/>
    <cellStyle name="Vírgula 4 4 6 3" xfId="5330" xr:uid="{00000000-0005-0000-0000-0000CF950000}"/>
    <cellStyle name="Vírgula 4 4 6 3 2" xfId="32259" xr:uid="{00000000-0005-0000-0000-0000D0950000}"/>
    <cellStyle name="Vírgula 4 4 6 3 3" xfId="43891" xr:uid="{00000000-0005-0000-0000-0000D1950000}"/>
    <cellStyle name="Vírgula 4 4 6 4" xfId="16348" xr:uid="{00000000-0005-0000-0000-0000D2950000}"/>
    <cellStyle name="Vírgula 4 4 6 5" xfId="17873" xr:uid="{00000000-0005-0000-0000-0000D3950000}"/>
    <cellStyle name="Vírgula 4 4 6 6" xfId="21546" xr:uid="{00000000-0005-0000-0000-0000D4950000}"/>
    <cellStyle name="Vírgula 4 4 6 7" xfId="23560" xr:uid="{00000000-0005-0000-0000-0000D5950000}"/>
    <cellStyle name="Vírgula 4 4 6 8" xfId="26757" xr:uid="{00000000-0005-0000-0000-0000D6950000}"/>
    <cellStyle name="Vírgula 4 4 6 9" xfId="39080" xr:uid="{00000000-0005-0000-0000-0000D7950000}"/>
    <cellStyle name="Vírgula 4 4 7" xfId="1618" xr:uid="{00000000-0005-0000-0000-0000D8950000}"/>
    <cellStyle name="Vírgula 4 4 7 2" xfId="8468" xr:uid="{00000000-0005-0000-0000-0000D9950000}"/>
    <cellStyle name="Vírgula 4 4 7 2 2" xfId="35001" xr:uid="{00000000-0005-0000-0000-0000DA950000}"/>
    <cellStyle name="Vírgula 4 4 7 2 3" xfId="29499" xr:uid="{00000000-0005-0000-0000-0000DB950000}"/>
    <cellStyle name="Vírgula 4 4 7 2 4" xfId="42693" xr:uid="{00000000-0005-0000-0000-0000DC950000}"/>
    <cellStyle name="Vírgula 4 4 7 2 5" xfId="49368" xr:uid="{00000000-0005-0000-0000-0000DD950000}"/>
    <cellStyle name="Vírgula 4 4 7 3" xfId="9576" xr:uid="{00000000-0005-0000-0000-0000DE950000}"/>
    <cellStyle name="Vírgula 4 4 7 3 2" xfId="32250" xr:uid="{00000000-0005-0000-0000-0000DF950000}"/>
    <cellStyle name="Vírgula 4 4 7 3 3" xfId="44762" xr:uid="{00000000-0005-0000-0000-0000E0950000}"/>
    <cellStyle name="Vírgula 4 4 7 4" xfId="18520" xr:uid="{00000000-0005-0000-0000-0000E1950000}"/>
    <cellStyle name="Vírgula 4 4 7 5" xfId="26748" xr:uid="{00000000-0005-0000-0000-0000E2950000}"/>
    <cellStyle name="Vírgula 4 4 7 6" xfId="39071" xr:uid="{00000000-0005-0000-0000-0000E3950000}"/>
    <cellStyle name="Vírgula 4 4 7 7" xfId="47169" xr:uid="{00000000-0005-0000-0000-0000E4950000}"/>
    <cellStyle name="Vírgula 4 4 7 8" xfId="55095" xr:uid="{00000000-0005-0000-0000-0000E5950000}"/>
    <cellStyle name="Vírgula 4 4 7 9" xfId="6269" xr:uid="{00000000-0005-0000-0000-0000E6950000}"/>
    <cellStyle name="Vírgula 4 4 8" xfId="7197" xr:uid="{00000000-0005-0000-0000-0000E7950000}"/>
    <cellStyle name="Vírgula 4 4 8 2" xfId="11274" xr:uid="{00000000-0005-0000-0000-0000E8950000}"/>
    <cellStyle name="Vírgula 4 4 8 2 2" xfId="33103" xr:uid="{00000000-0005-0000-0000-0000E9950000}"/>
    <cellStyle name="Vírgula 4 4 8 2 3" xfId="40795" xr:uid="{00000000-0005-0000-0000-0000EA950000}"/>
    <cellStyle name="Vírgula 4 4 8 2 4" xfId="52256" xr:uid="{00000000-0005-0000-0000-0000EB950000}"/>
    <cellStyle name="Vírgula 4 4 8 3" xfId="27601" xr:uid="{00000000-0005-0000-0000-0000EC950000}"/>
    <cellStyle name="Vírgula 4 4 8 4" xfId="36924" xr:uid="{00000000-0005-0000-0000-0000ED950000}"/>
    <cellStyle name="Vírgula 4 4 8 5" xfId="48097" xr:uid="{00000000-0005-0000-0000-0000EE950000}"/>
    <cellStyle name="Vírgula 4 4 9" xfId="4857" xr:uid="{00000000-0005-0000-0000-0000EF950000}"/>
    <cellStyle name="Vírgula 4 4 9 2" xfId="10604" xr:uid="{00000000-0005-0000-0000-0000F0950000}"/>
    <cellStyle name="Vírgula 4 4 9 2 2" xfId="50404" xr:uid="{00000000-0005-0000-0000-0000F1950000}"/>
    <cellStyle name="Vírgula 4 4 9 3" xfId="30352" xr:uid="{00000000-0005-0000-0000-0000F2950000}"/>
    <cellStyle name="Vírgula 4 4 9 4" xfId="39810" xr:uid="{00000000-0005-0000-0000-0000F3950000}"/>
    <cellStyle name="Vírgula 4 4 9 5" xfId="50696" xr:uid="{00000000-0005-0000-0000-0000F4950000}"/>
    <cellStyle name="Vírgula 4 5" xfId="125" xr:uid="{00000000-0005-0000-0000-0000F5950000}"/>
    <cellStyle name="Vírgula 4 5 10" xfId="15620" xr:uid="{00000000-0005-0000-0000-0000F6950000}"/>
    <cellStyle name="Vírgula 4 5 11" xfId="21547" xr:uid="{00000000-0005-0000-0000-0000F7950000}"/>
    <cellStyle name="Vírgula 4 5 12" xfId="23561" xr:uid="{00000000-0005-0000-0000-0000F8950000}"/>
    <cellStyle name="Vírgula 4 5 13" xfId="24407" xr:uid="{00000000-0005-0000-0000-0000F9950000}"/>
    <cellStyle name="Vírgula 4 5 14" xfId="35984" xr:uid="{00000000-0005-0000-0000-0000FA950000}"/>
    <cellStyle name="Vírgula 4 5 15" xfId="45682" xr:uid="{00000000-0005-0000-0000-0000FB950000}"/>
    <cellStyle name="Vírgula 4 5 16" xfId="53615" xr:uid="{00000000-0005-0000-0000-0000FC950000}"/>
    <cellStyle name="Vírgula 4 5 17" xfId="4034" xr:uid="{00000000-0005-0000-0000-0000FD950000}"/>
    <cellStyle name="Vírgula 4 5 2" xfId="406" xr:uid="{00000000-0005-0000-0000-0000FE950000}"/>
    <cellStyle name="Vírgula 4 5 2 10" xfId="24683" xr:uid="{00000000-0005-0000-0000-0000FF950000}"/>
    <cellStyle name="Vírgula 4 5 2 11" xfId="36248" xr:uid="{00000000-0005-0000-0000-000000960000}"/>
    <cellStyle name="Vírgula 4 5 2 12" xfId="45962" xr:uid="{00000000-0005-0000-0000-000001960000}"/>
    <cellStyle name="Vírgula 4 5 2 13" xfId="53894" xr:uid="{00000000-0005-0000-0000-000002960000}"/>
    <cellStyle name="Vírgula 4 5 2 14" xfId="4035" xr:uid="{00000000-0005-0000-0000-000003960000}"/>
    <cellStyle name="Vírgula 4 5 2 2" xfId="1081" xr:uid="{00000000-0005-0000-0000-000004960000}"/>
    <cellStyle name="Vírgula 4 5 2 2 10" xfId="46637" xr:uid="{00000000-0005-0000-0000-000005960000}"/>
    <cellStyle name="Vírgula 4 5 2 2 11" xfId="54569" xr:uid="{00000000-0005-0000-0000-000006960000}"/>
    <cellStyle name="Vírgula 4 5 2 2 12" xfId="4036" xr:uid="{00000000-0005-0000-0000-000007960000}"/>
    <cellStyle name="Vírgula 4 5 2 2 2" xfId="7996" xr:uid="{00000000-0005-0000-0000-000008960000}"/>
    <cellStyle name="Vírgula 4 5 2 2 2 2" xfId="17469" xr:uid="{00000000-0005-0000-0000-000009960000}"/>
    <cellStyle name="Vírgula 4 5 2 2 2 2 2" xfId="35013" xr:uid="{00000000-0005-0000-0000-00000A960000}"/>
    <cellStyle name="Vírgula 4 5 2 2 2 3" xfId="19789" xr:uid="{00000000-0005-0000-0000-00000B960000}"/>
    <cellStyle name="Vírgula 4 5 2 2 2 4" xfId="29511" xr:uid="{00000000-0005-0000-0000-00000C960000}"/>
    <cellStyle name="Vírgula 4 5 2 2 2 5" xfId="42705" xr:uid="{00000000-0005-0000-0000-00000D960000}"/>
    <cellStyle name="Vírgula 4 5 2 2 2 6" xfId="48896" xr:uid="{00000000-0005-0000-0000-00000E960000}"/>
    <cellStyle name="Vírgula 4 5 2 2 3" xfId="5741" xr:uid="{00000000-0005-0000-0000-00000F960000}"/>
    <cellStyle name="Vírgula 4 5 2 2 3 2" xfId="16426" xr:uid="{00000000-0005-0000-0000-000010960000}"/>
    <cellStyle name="Vírgula 4 5 2 2 3 3" xfId="32262" xr:uid="{00000000-0005-0000-0000-000011960000}"/>
    <cellStyle name="Vírgula 4 5 2 2 3 4" xfId="44290" xr:uid="{00000000-0005-0000-0000-000012960000}"/>
    <cellStyle name="Vírgula 4 5 2 2 4" xfId="15622" xr:uid="{00000000-0005-0000-0000-000013960000}"/>
    <cellStyle name="Vírgula 4 5 2 2 5" xfId="18104" xr:uid="{00000000-0005-0000-0000-000014960000}"/>
    <cellStyle name="Vírgula 4 5 2 2 6" xfId="21549" xr:uid="{00000000-0005-0000-0000-000015960000}"/>
    <cellStyle name="Vírgula 4 5 2 2 7" xfId="23563" xr:uid="{00000000-0005-0000-0000-000016960000}"/>
    <cellStyle name="Vírgula 4 5 2 2 8" xfId="26760" xr:uid="{00000000-0005-0000-0000-000017960000}"/>
    <cellStyle name="Vírgula 4 5 2 2 9" xfId="39083" xr:uid="{00000000-0005-0000-0000-000018960000}"/>
    <cellStyle name="Vírgula 4 5 2 3" xfId="2017" xr:uid="{00000000-0005-0000-0000-000019960000}"/>
    <cellStyle name="Vírgula 4 5 2 3 2" xfId="8867" xr:uid="{00000000-0005-0000-0000-00001A960000}"/>
    <cellStyle name="Vírgula 4 5 2 3 2 2" xfId="35012" xr:uid="{00000000-0005-0000-0000-00001B960000}"/>
    <cellStyle name="Vírgula 4 5 2 3 2 3" xfId="29510" xr:uid="{00000000-0005-0000-0000-00001C960000}"/>
    <cellStyle name="Vírgula 4 5 2 3 2 4" xfId="42704" xr:uid="{00000000-0005-0000-0000-00001D960000}"/>
    <cellStyle name="Vírgula 4 5 2 3 2 5" xfId="49767" xr:uid="{00000000-0005-0000-0000-00001E960000}"/>
    <cellStyle name="Vírgula 4 5 2 3 3" xfId="16752" xr:uid="{00000000-0005-0000-0000-00001F960000}"/>
    <cellStyle name="Vírgula 4 5 2 3 3 2" xfId="32261" xr:uid="{00000000-0005-0000-0000-000020960000}"/>
    <cellStyle name="Vírgula 4 5 2 3 3 3" xfId="45161" xr:uid="{00000000-0005-0000-0000-000021960000}"/>
    <cellStyle name="Vírgula 4 5 2 3 4" xfId="18919" xr:uid="{00000000-0005-0000-0000-000022960000}"/>
    <cellStyle name="Vírgula 4 5 2 3 5" xfId="26759" xr:uid="{00000000-0005-0000-0000-000023960000}"/>
    <cellStyle name="Vírgula 4 5 2 3 6" xfId="39082" xr:uid="{00000000-0005-0000-0000-000024960000}"/>
    <cellStyle name="Vírgula 4 5 2 3 7" xfId="47568" xr:uid="{00000000-0005-0000-0000-000025960000}"/>
    <cellStyle name="Vírgula 4 5 2 3 8" xfId="55494" xr:uid="{00000000-0005-0000-0000-000026960000}"/>
    <cellStyle name="Vírgula 4 5 2 3 9" xfId="6668" xr:uid="{00000000-0005-0000-0000-000027960000}"/>
    <cellStyle name="Vírgula 4 5 2 4" xfId="7369" xr:uid="{00000000-0005-0000-0000-000028960000}"/>
    <cellStyle name="Vírgula 4 5 2 4 2" xfId="11445" xr:uid="{00000000-0005-0000-0000-000029960000}"/>
    <cellStyle name="Vírgula 4 5 2 4 2 2" xfId="33274" xr:uid="{00000000-0005-0000-0000-00002A960000}"/>
    <cellStyle name="Vírgula 4 5 2 4 2 3" xfId="40966" xr:uid="{00000000-0005-0000-0000-00002B960000}"/>
    <cellStyle name="Vírgula 4 5 2 4 2 4" xfId="52427" xr:uid="{00000000-0005-0000-0000-00002C960000}"/>
    <cellStyle name="Vírgula 4 5 2 4 3" xfId="27772" xr:uid="{00000000-0005-0000-0000-00002D960000}"/>
    <cellStyle name="Vírgula 4 5 2 4 4" xfId="37095" xr:uid="{00000000-0005-0000-0000-00002E960000}"/>
    <cellStyle name="Vírgula 4 5 2 4 5" xfId="48269" xr:uid="{00000000-0005-0000-0000-00002F960000}"/>
    <cellStyle name="Vírgula 4 5 2 5" xfId="5066" xr:uid="{00000000-0005-0000-0000-000030960000}"/>
    <cellStyle name="Vírgula 4 5 2 5 2" xfId="30523" xr:uid="{00000000-0005-0000-0000-000031960000}"/>
    <cellStyle name="Vírgula 4 5 2 5 3" xfId="40209" xr:uid="{00000000-0005-0000-0000-000032960000}"/>
    <cellStyle name="Vírgula 4 5 2 5 4" xfId="51680" xr:uid="{00000000-0005-0000-0000-000033960000}"/>
    <cellStyle name="Vírgula 4 5 2 6" xfId="13916" xr:uid="{00000000-0005-0000-0000-000034960000}"/>
    <cellStyle name="Vírgula 4 5 2 6 2" xfId="43663" xr:uid="{00000000-0005-0000-0000-000035960000}"/>
    <cellStyle name="Vírgula 4 5 2 7" xfId="15621" xr:uid="{00000000-0005-0000-0000-000036960000}"/>
    <cellStyle name="Vírgula 4 5 2 8" xfId="21548" xr:uid="{00000000-0005-0000-0000-000037960000}"/>
    <cellStyle name="Vírgula 4 5 2 9" xfId="23562" xr:uid="{00000000-0005-0000-0000-000038960000}"/>
    <cellStyle name="Vírgula 4 5 3" xfId="1321" xr:uid="{00000000-0005-0000-0000-000039960000}"/>
    <cellStyle name="Vírgula 4 5 3 10" xfId="24959" xr:uid="{00000000-0005-0000-0000-00003A960000}"/>
    <cellStyle name="Vírgula 4 5 3 11" xfId="36524" xr:uid="{00000000-0005-0000-0000-00003B960000}"/>
    <cellStyle name="Vírgula 4 5 3 12" xfId="46877" xr:uid="{00000000-0005-0000-0000-00003C960000}"/>
    <cellStyle name="Vírgula 4 5 3 13" xfId="54809" xr:uid="{00000000-0005-0000-0000-00003D960000}"/>
    <cellStyle name="Vírgula 4 5 3 14" xfId="4037" xr:uid="{00000000-0005-0000-0000-00003E960000}"/>
    <cellStyle name="Vírgula 4 5 3 2" xfId="2245" xr:uid="{00000000-0005-0000-0000-00003F960000}"/>
    <cellStyle name="Vírgula 4 5 3 2 10" xfId="47796" xr:uid="{00000000-0005-0000-0000-000040960000}"/>
    <cellStyle name="Vírgula 4 5 3 2 11" xfId="55722" xr:uid="{00000000-0005-0000-0000-000041960000}"/>
    <cellStyle name="Vírgula 4 5 3 2 12" xfId="4038" xr:uid="{00000000-0005-0000-0000-000042960000}"/>
    <cellStyle name="Vírgula 4 5 3 2 2" xfId="9095" xr:uid="{00000000-0005-0000-0000-000043960000}"/>
    <cellStyle name="Vírgula 4 5 3 2 2 2" xfId="17470" xr:uid="{00000000-0005-0000-0000-000044960000}"/>
    <cellStyle name="Vírgula 4 5 3 2 2 2 2" xfId="35015" xr:uid="{00000000-0005-0000-0000-000045960000}"/>
    <cellStyle name="Vírgula 4 5 3 2 2 3" xfId="20017" xr:uid="{00000000-0005-0000-0000-000046960000}"/>
    <cellStyle name="Vírgula 4 5 3 2 2 4" xfId="29513" xr:uid="{00000000-0005-0000-0000-000047960000}"/>
    <cellStyle name="Vírgula 4 5 3 2 2 5" xfId="42707" xr:uid="{00000000-0005-0000-0000-000048960000}"/>
    <cellStyle name="Vírgula 4 5 3 2 2 6" xfId="49995" xr:uid="{00000000-0005-0000-0000-000049960000}"/>
    <cellStyle name="Vírgula 4 5 3 2 3" xfId="6896" xr:uid="{00000000-0005-0000-0000-00004A960000}"/>
    <cellStyle name="Vírgula 4 5 3 2 3 2" xfId="16571" xr:uid="{00000000-0005-0000-0000-00004B960000}"/>
    <cellStyle name="Vírgula 4 5 3 2 3 3" xfId="32264" xr:uid="{00000000-0005-0000-0000-00004C960000}"/>
    <cellStyle name="Vírgula 4 5 3 2 3 4" xfId="45389" xr:uid="{00000000-0005-0000-0000-00004D960000}"/>
    <cellStyle name="Vírgula 4 5 3 2 4" xfId="15624" xr:uid="{00000000-0005-0000-0000-00004E960000}"/>
    <cellStyle name="Vírgula 4 5 3 2 5" xfId="18275" xr:uid="{00000000-0005-0000-0000-00004F960000}"/>
    <cellStyle name="Vírgula 4 5 3 2 6" xfId="21551" xr:uid="{00000000-0005-0000-0000-000050960000}"/>
    <cellStyle name="Vírgula 4 5 3 2 7" xfId="23565" xr:uid="{00000000-0005-0000-0000-000051960000}"/>
    <cellStyle name="Vírgula 4 5 3 2 8" xfId="26762" xr:uid="{00000000-0005-0000-0000-000052960000}"/>
    <cellStyle name="Vírgula 4 5 3 2 9" xfId="39085" xr:uid="{00000000-0005-0000-0000-000053960000}"/>
    <cellStyle name="Vírgula 4 5 3 3" xfId="8224" xr:uid="{00000000-0005-0000-0000-000054960000}"/>
    <cellStyle name="Vírgula 4 5 3 3 2" xfId="12441" xr:uid="{00000000-0005-0000-0000-000055960000}"/>
    <cellStyle name="Vírgula 4 5 3 3 2 2" xfId="35014" xr:uid="{00000000-0005-0000-0000-000056960000}"/>
    <cellStyle name="Vírgula 4 5 3 3 2 3" xfId="29512" xr:uid="{00000000-0005-0000-0000-000057960000}"/>
    <cellStyle name="Vírgula 4 5 3 3 2 4" xfId="42706" xr:uid="{00000000-0005-0000-0000-000058960000}"/>
    <cellStyle name="Vírgula 4 5 3 3 2 5" xfId="53271" xr:uid="{00000000-0005-0000-0000-000059960000}"/>
    <cellStyle name="Vírgula 4 5 3 3 3" xfId="16392" xr:uid="{00000000-0005-0000-0000-00005A960000}"/>
    <cellStyle name="Vírgula 4 5 3 3 3 2" xfId="32263" xr:uid="{00000000-0005-0000-0000-00005B960000}"/>
    <cellStyle name="Vírgula 4 5 3 3 4" xfId="19147" xr:uid="{00000000-0005-0000-0000-00005C960000}"/>
    <cellStyle name="Vírgula 4 5 3 3 5" xfId="26761" xr:uid="{00000000-0005-0000-0000-00005D960000}"/>
    <cellStyle name="Vírgula 4 5 3 3 6" xfId="39084" xr:uid="{00000000-0005-0000-0000-00005E960000}"/>
    <cellStyle name="Vírgula 4 5 3 3 7" xfId="49124" xr:uid="{00000000-0005-0000-0000-00005F960000}"/>
    <cellStyle name="Vírgula 4 5 3 4" xfId="5981" xr:uid="{00000000-0005-0000-0000-000060960000}"/>
    <cellStyle name="Vírgula 4 5 3 4 2" xfId="11673" xr:uid="{00000000-0005-0000-0000-000061960000}"/>
    <cellStyle name="Vírgula 4 5 3 4 2 2" xfId="33502" xr:uid="{00000000-0005-0000-0000-000062960000}"/>
    <cellStyle name="Vírgula 4 5 3 4 2 3" xfId="41194" xr:uid="{00000000-0005-0000-0000-000063960000}"/>
    <cellStyle name="Vírgula 4 5 3 4 2 4" xfId="52655" xr:uid="{00000000-0005-0000-0000-000064960000}"/>
    <cellStyle name="Vírgula 4 5 3 4 3" xfId="28000" xr:uid="{00000000-0005-0000-0000-000065960000}"/>
    <cellStyle name="Vírgula 4 5 3 4 4" xfId="37323" xr:uid="{00000000-0005-0000-0000-000066960000}"/>
    <cellStyle name="Vírgula 4 5 3 4 5" xfId="50863" xr:uid="{00000000-0005-0000-0000-000067960000}"/>
    <cellStyle name="Vírgula 4 5 3 5" xfId="10929" xr:uid="{00000000-0005-0000-0000-000068960000}"/>
    <cellStyle name="Vírgula 4 5 3 5 2" xfId="30751" xr:uid="{00000000-0005-0000-0000-000069960000}"/>
    <cellStyle name="Vírgula 4 5 3 5 3" xfId="40437" xr:uid="{00000000-0005-0000-0000-00006A960000}"/>
    <cellStyle name="Vírgula 4 5 3 5 4" xfId="51908" xr:uid="{00000000-0005-0000-0000-00006B960000}"/>
    <cellStyle name="Vírgula 4 5 3 6" xfId="14144" xr:uid="{00000000-0005-0000-0000-00006C960000}"/>
    <cellStyle name="Vírgula 4 5 3 6 2" xfId="44518" xr:uid="{00000000-0005-0000-0000-00006D960000}"/>
    <cellStyle name="Vírgula 4 5 3 7" xfId="15623" xr:uid="{00000000-0005-0000-0000-00006E960000}"/>
    <cellStyle name="Vírgula 4 5 3 8" xfId="21550" xr:uid="{00000000-0005-0000-0000-00006F960000}"/>
    <cellStyle name="Vírgula 4 5 3 9" xfId="23564" xr:uid="{00000000-0005-0000-0000-000070960000}"/>
    <cellStyle name="Vírgula 4 5 4" xfId="841" xr:uid="{00000000-0005-0000-0000-000071960000}"/>
    <cellStyle name="Vírgula 4 5 4 10" xfId="46397" xr:uid="{00000000-0005-0000-0000-000072960000}"/>
    <cellStyle name="Vírgula 4 5 4 11" xfId="54329" xr:uid="{00000000-0005-0000-0000-000073960000}"/>
    <cellStyle name="Vírgula 4 5 4 12" xfId="4039" xr:uid="{00000000-0005-0000-0000-000074960000}"/>
    <cellStyle name="Vírgula 4 5 4 2" xfId="7768" xr:uid="{00000000-0005-0000-0000-000075960000}"/>
    <cellStyle name="Vírgula 4 5 4 2 2" xfId="9773" xr:uid="{00000000-0005-0000-0000-000076960000}"/>
    <cellStyle name="Vírgula 4 5 4 2 2 2" xfId="35016" xr:uid="{00000000-0005-0000-0000-000077960000}"/>
    <cellStyle name="Vírgula 4 5 4 2 3" xfId="9999" xr:uid="{00000000-0005-0000-0000-000078960000}"/>
    <cellStyle name="Vírgula 4 5 4 2 4" xfId="19561" xr:uid="{00000000-0005-0000-0000-000079960000}"/>
    <cellStyle name="Vírgula 4 5 4 2 5" xfId="29514" xr:uid="{00000000-0005-0000-0000-00007A960000}"/>
    <cellStyle name="Vírgula 4 5 4 2 6" xfId="42708" xr:uid="{00000000-0005-0000-0000-00007B960000}"/>
    <cellStyle name="Vírgula 4 5 4 2 7" xfId="48668" xr:uid="{00000000-0005-0000-0000-00007C960000}"/>
    <cellStyle name="Vírgula 4 5 4 3" xfId="5501" xr:uid="{00000000-0005-0000-0000-00007D960000}"/>
    <cellStyle name="Vírgula 4 5 4 3 2" xfId="13153" xr:uid="{00000000-0005-0000-0000-00007E960000}"/>
    <cellStyle name="Vírgula 4 5 4 3 3" xfId="32265" xr:uid="{00000000-0005-0000-0000-00007F960000}"/>
    <cellStyle name="Vírgula 4 5 4 3 4" xfId="44062" xr:uid="{00000000-0005-0000-0000-000080960000}"/>
    <cellStyle name="Vírgula 4 5 4 4" xfId="13688" xr:uid="{00000000-0005-0000-0000-000081960000}"/>
    <cellStyle name="Vírgula 4 5 4 5" xfId="15625" xr:uid="{00000000-0005-0000-0000-000082960000}"/>
    <cellStyle name="Vírgula 4 5 4 6" xfId="21552" xr:uid="{00000000-0005-0000-0000-000083960000}"/>
    <cellStyle name="Vírgula 4 5 4 7" xfId="23566" xr:uid="{00000000-0005-0000-0000-000084960000}"/>
    <cellStyle name="Vírgula 4 5 4 8" xfId="26763" xr:uid="{00000000-0005-0000-0000-000085960000}"/>
    <cellStyle name="Vírgula 4 5 4 9" xfId="39086" xr:uid="{00000000-0005-0000-0000-000086960000}"/>
    <cellStyle name="Vírgula 4 5 5" xfId="1789" xr:uid="{00000000-0005-0000-0000-000087960000}"/>
    <cellStyle name="Vírgula 4 5 5 10" xfId="47340" xr:uid="{00000000-0005-0000-0000-000088960000}"/>
    <cellStyle name="Vírgula 4 5 5 11" xfId="55266" xr:uid="{00000000-0005-0000-0000-000089960000}"/>
    <cellStyle name="Vírgula 4 5 5 12" xfId="4040" xr:uid="{00000000-0005-0000-0000-00008A960000}"/>
    <cellStyle name="Vírgula 4 5 5 2" xfId="8639" xr:uid="{00000000-0005-0000-0000-00008B960000}"/>
    <cellStyle name="Vírgula 4 5 5 2 2" xfId="17471" xr:uid="{00000000-0005-0000-0000-00008C960000}"/>
    <cellStyle name="Vírgula 4 5 5 2 2 2" xfId="35017" xr:uid="{00000000-0005-0000-0000-00008D960000}"/>
    <cellStyle name="Vírgula 4 5 5 2 3" xfId="29515" xr:uid="{00000000-0005-0000-0000-00008E960000}"/>
    <cellStyle name="Vírgula 4 5 5 2 4" xfId="42709" xr:uid="{00000000-0005-0000-0000-00008F960000}"/>
    <cellStyle name="Vírgula 4 5 5 2 5" xfId="49539" xr:uid="{00000000-0005-0000-0000-000090960000}"/>
    <cellStyle name="Vírgula 4 5 5 3" xfId="6440" xr:uid="{00000000-0005-0000-0000-000091960000}"/>
    <cellStyle name="Vírgula 4 5 5 3 2" xfId="32266" xr:uid="{00000000-0005-0000-0000-000092960000}"/>
    <cellStyle name="Vírgula 4 5 5 3 3" xfId="44933" xr:uid="{00000000-0005-0000-0000-000093960000}"/>
    <cellStyle name="Vírgula 4 5 5 4" xfId="15626" xr:uid="{00000000-0005-0000-0000-000094960000}"/>
    <cellStyle name="Vírgula 4 5 5 5" xfId="18691" xr:uid="{00000000-0005-0000-0000-000095960000}"/>
    <cellStyle name="Vírgula 4 5 5 6" xfId="21553" xr:uid="{00000000-0005-0000-0000-000096960000}"/>
    <cellStyle name="Vírgula 4 5 5 7" xfId="23567" xr:uid="{00000000-0005-0000-0000-000097960000}"/>
    <cellStyle name="Vírgula 4 5 5 8" xfId="26764" xr:uid="{00000000-0005-0000-0000-000098960000}"/>
    <cellStyle name="Vírgula 4 5 5 9" xfId="39087" xr:uid="{00000000-0005-0000-0000-000099960000}"/>
    <cellStyle name="Vírgula 4 5 6" xfId="7140" xr:uid="{00000000-0005-0000-0000-00009A960000}"/>
    <cellStyle name="Vírgula 4 5 6 2" xfId="12440" xr:uid="{00000000-0005-0000-0000-00009B960000}"/>
    <cellStyle name="Vírgula 4 5 6 2 2" xfId="35011" xr:uid="{00000000-0005-0000-0000-00009C960000}"/>
    <cellStyle name="Vírgula 4 5 6 2 3" xfId="29509" xr:uid="{00000000-0005-0000-0000-00009D960000}"/>
    <cellStyle name="Vírgula 4 5 6 2 4" xfId="42703" xr:uid="{00000000-0005-0000-0000-00009E960000}"/>
    <cellStyle name="Vírgula 4 5 6 2 5" xfId="53270" xr:uid="{00000000-0005-0000-0000-00009F960000}"/>
    <cellStyle name="Vírgula 4 5 6 3" xfId="16828" xr:uid="{00000000-0005-0000-0000-0000A0960000}"/>
    <cellStyle name="Vírgula 4 5 6 3 2" xfId="32260" xr:uid="{00000000-0005-0000-0000-0000A1960000}"/>
    <cellStyle name="Vírgula 4 5 6 4" xfId="26758" xr:uid="{00000000-0005-0000-0000-0000A2960000}"/>
    <cellStyle name="Vírgula 4 5 6 5" xfId="39081" xr:uid="{00000000-0005-0000-0000-0000A3960000}"/>
    <cellStyle name="Vírgula 4 5 6 6" xfId="48040" xr:uid="{00000000-0005-0000-0000-0000A4960000}"/>
    <cellStyle name="Vírgula 4 5 7" xfId="4788" xr:uid="{00000000-0005-0000-0000-0000A5960000}"/>
    <cellStyle name="Vírgula 4 5 7 2" xfId="11217" xr:uid="{00000000-0005-0000-0000-0000A6960000}"/>
    <cellStyle name="Vírgula 4 5 7 2 2" xfId="33046" xr:uid="{00000000-0005-0000-0000-0000A7960000}"/>
    <cellStyle name="Vírgula 4 5 7 2 3" xfId="40738" xr:uid="{00000000-0005-0000-0000-0000A8960000}"/>
    <cellStyle name="Vírgula 4 5 7 2 4" xfId="52199" xr:uid="{00000000-0005-0000-0000-0000A9960000}"/>
    <cellStyle name="Vírgula 4 5 7 3" xfId="27544" xr:uid="{00000000-0005-0000-0000-0000AA960000}"/>
    <cellStyle name="Vírgula 4 5 7 4" xfId="36867" xr:uid="{00000000-0005-0000-0000-0000AB960000}"/>
    <cellStyle name="Vírgula 4 5 7 5" xfId="50953" xr:uid="{00000000-0005-0000-0000-0000AC960000}"/>
    <cellStyle name="Vírgula 4 5 8" xfId="9324" xr:uid="{00000000-0005-0000-0000-0000AD960000}"/>
    <cellStyle name="Vírgula 4 5 8 2" xfId="30295" xr:uid="{00000000-0005-0000-0000-0000AE960000}"/>
    <cellStyle name="Vírgula 4 5 8 3" xfId="39981" xr:uid="{00000000-0005-0000-0000-0000AF960000}"/>
    <cellStyle name="Vírgula 4 5 8 4" xfId="50620" xr:uid="{00000000-0005-0000-0000-0000B0960000}"/>
    <cellStyle name="Vírgula 4 5 9" xfId="13410" xr:uid="{00000000-0005-0000-0000-0000B1960000}"/>
    <cellStyle name="Vírgula 4 5 9 2" xfId="43432" xr:uid="{00000000-0005-0000-0000-0000B2960000}"/>
    <cellStyle name="Vírgula 4 6" xfId="263" xr:uid="{00000000-0005-0000-0000-0000B3960000}"/>
    <cellStyle name="Vírgula 4 6 10" xfId="15627" xr:uid="{00000000-0005-0000-0000-0000B4960000}"/>
    <cellStyle name="Vírgula 4 6 11" xfId="21554" xr:uid="{00000000-0005-0000-0000-0000B5960000}"/>
    <cellStyle name="Vírgula 4 6 12" xfId="23568" xr:uid="{00000000-0005-0000-0000-0000B6960000}"/>
    <cellStyle name="Vírgula 4 6 13" xfId="24545" xr:uid="{00000000-0005-0000-0000-0000B7960000}"/>
    <cellStyle name="Vírgula 4 6 14" xfId="36110" xr:uid="{00000000-0005-0000-0000-0000B8960000}"/>
    <cellStyle name="Vírgula 4 6 15" xfId="45820" xr:uid="{00000000-0005-0000-0000-0000B9960000}"/>
    <cellStyle name="Vírgula 4 6 16" xfId="53753" xr:uid="{00000000-0005-0000-0000-0000BA960000}"/>
    <cellStyle name="Vírgula 4 6 17" xfId="4041" xr:uid="{00000000-0005-0000-0000-0000BB960000}"/>
    <cellStyle name="Vírgula 4 6 2" xfId="544" xr:uid="{00000000-0005-0000-0000-0000BC960000}"/>
    <cellStyle name="Vírgula 4 6 2 10" xfId="24821" xr:uid="{00000000-0005-0000-0000-0000BD960000}"/>
    <cellStyle name="Vírgula 4 6 2 11" xfId="36386" xr:uid="{00000000-0005-0000-0000-0000BE960000}"/>
    <cellStyle name="Vírgula 4 6 2 12" xfId="46100" xr:uid="{00000000-0005-0000-0000-0000BF960000}"/>
    <cellStyle name="Vírgula 4 6 2 13" xfId="54032" xr:uid="{00000000-0005-0000-0000-0000C0960000}"/>
    <cellStyle name="Vírgula 4 6 2 14" xfId="4042" xr:uid="{00000000-0005-0000-0000-0000C1960000}"/>
    <cellStyle name="Vírgula 4 6 2 2" xfId="1195" xr:uid="{00000000-0005-0000-0000-0000C2960000}"/>
    <cellStyle name="Vírgula 4 6 2 2 10" xfId="46751" xr:uid="{00000000-0005-0000-0000-0000C3960000}"/>
    <cellStyle name="Vírgula 4 6 2 2 11" xfId="54683" xr:uid="{00000000-0005-0000-0000-0000C4960000}"/>
    <cellStyle name="Vírgula 4 6 2 2 12" xfId="4043" xr:uid="{00000000-0005-0000-0000-0000C5960000}"/>
    <cellStyle name="Vírgula 4 6 2 2 2" xfId="8110" xr:uid="{00000000-0005-0000-0000-0000C6960000}"/>
    <cellStyle name="Vírgula 4 6 2 2 2 2" xfId="17472" xr:uid="{00000000-0005-0000-0000-0000C7960000}"/>
    <cellStyle name="Vírgula 4 6 2 2 2 2 2" xfId="35020" xr:uid="{00000000-0005-0000-0000-0000C8960000}"/>
    <cellStyle name="Vírgula 4 6 2 2 2 3" xfId="19903" xr:uid="{00000000-0005-0000-0000-0000C9960000}"/>
    <cellStyle name="Vírgula 4 6 2 2 2 4" xfId="29518" xr:uid="{00000000-0005-0000-0000-0000CA960000}"/>
    <cellStyle name="Vírgula 4 6 2 2 2 5" xfId="42712" xr:uid="{00000000-0005-0000-0000-0000CB960000}"/>
    <cellStyle name="Vírgula 4 6 2 2 2 6" xfId="49010" xr:uid="{00000000-0005-0000-0000-0000CC960000}"/>
    <cellStyle name="Vírgula 4 6 2 2 3" xfId="5855" xr:uid="{00000000-0005-0000-0000-0000CD960000}"/>
    <cellStyle name="Vírgula 4 6 2 2 3 2" xfId="12792" xr:uid="{00000000-0005-0000-0000-0000CE960000}"/>
    <cellStyle name="Vírgula 4 6 2 2 3 3" xfId="32269" xr:uid="{00000000-0005-0000-0000-0000CF960000}"/>
    <cellStyle name="Vírgula 4 6 2 2 3 4" xfId="44404" xr:uid="{00000000-0005-0000-0000-0000D0960000}"/>
    <cellStyle name="Vírgula 4 6 2 2 4" xfId="15629" xr:uid="{00000000-0005-0000-0000-0000D1960000}"/>
    <cellStyle name="Vírgula 4 6 2 2 5" xfId="18161" xr:uid="{00000000-0005-0000-0000-0000D2960000}"/>
    <cellStyle name="Vírgula 4 6 2 2 6" xfId="21556" xr:uid="{00000000-0005-0000-0000-0000D3960000}"/>
    <cellStyle name="Vírgula 4 6 2 2 7" xfId="23570" xr:uid="{00000000-0005-0000-0000-0000D4960000}"/>
    <cellStyle name="Vírgula 4 6 2 2 8" xfId="26767" xr:uid="{00000000-0005-0000-0000-0000D5960000}"/>
    <cellStyle name="Vírgula 4 6 2 2 9" xfId="39090" xr:uid="{00000000-0005-0000-0000-0000D6960000}"/>
    <cellStyle name="Vírgula 4 6 2 3" xfId="2131" xr:uid="{00000000-0005-0000-0000-0000D7960000}"/>
    <cellStyle name="Vírgula 4 6 2 3 2" xfId="8981" xr:uid="{00000000-0005-0000-0000-0000D8960000}"/>
    <cellStyle name="Vírgula 4 6 2 3 2 2" xfId="35019" xr:uid="{00000000-0005-0000-0000-0000D9960000}"/>
    <cellStyle name="Vírgula 4 6 2 3 2 3" xfId="29517" xr:uid="{00000000-0005-0000-0000-0000DA960000}"/>
    <cellStyle name="Vírgula 4 6 2 3 2 4" xfId="42711" xr:uid="{00000000-0005-0000-0000-0000DB960000}"/>
    <cellStyle name="Vírgula 4 6 2 3 2 5" xfId="49881" xr:uid="{00000000-0005-0000-0000-0000DC960000}"/>
    <cellStyle name="Vírgula 4 6 2 3 3" xfId="9901" xr:uid="{00000000-0005-0000-0000-0000DD960000}"/>
    <cellStyle name="Vírgula 4 6 2 3 3 2" xfId="32268" xr:uid="{00000000-0005-0000-0000-0000DE960000}"/>
    <cellStyle name="Vírgula 4 6 2 3 3 3" xfId="45275" xr:uid="{00000000-0005-0000-0000-0000DF960000}"/>
    <cellStyle name="Vírgula 4 6 2 3 4" xfId="19033" xr:uid="{00000000-0005-0000-0000-0000E0960000}"/>
    <cellStyle name="Vírgula 4 6 2 3 5" xfId="26766" xr:uid="{00000000-0005-0000-0000-0000E1960000}"/>
    <cellStyle name="Vírgula 4 6 2 3 6" xfId="39089" xr:uid="{00000000-0005-0000-0000-0000E2960000}"/>
    <cellStyle name="Vírgula 4 6 2 3 7" xfId="47682" xr:uid="{00000000-0005-0000-0000-0000E3960000}"/>
    <cellStyle name="Vírgula 4 6 2 3 8" xfId="55608" xr:uid="{00000000-0005-0000-0000-0000E4960000}"/>
    <cellStyle name="Vírgula 4 6 2 3 9" xfId="6782" xr:uid="{00000000-0005-0000-0000-0000E5960000}"/>
    <cellStyle name="Vírgula 4 6 2 4" xfId="7483" xr:uid="{00000000-0005-0000-0000-0000E6960000}"/>
    <cellStyle name="Vírgula 4 6 2 4 2" xfId="11559" xr:uid="{00000000-0005-0000-0000-0000E7960000}"/>
    <cellStyle name="Vírgula 4 6 2 4 2 2" xfId="33388" xr:uid="{00000000-0005-0000-0000-0000E8960000}"/>
    <cellStyle name="Vírgula 4 6 2 4 2 3" xfId="41080" xr:uid="{00000000-0005-0000-0000-0000E9960000}"/>
    <cellStyle name="Vírgula 4 6 2 4 2 4" xfId="52541" xr:uid="{00000000-0005-0000-0000-0000EA960000}"/>
    <cellStyle name="Vírgula 4 6 2 4 3" xfId="27886" xr:uid="{00000000-0005-0000-0000-0000EB960000}"/>
    <cellStyle name="Vírgula 4 6 2 4 4" xfId="37209" xr:uid="{00000000-0005-0000-0000-0000EC960000}"/>
    <cellStyle name="Vírgula 4 6 2 4 5" xfId="48383" xr:uid="{00000000-0005-0000-0000-0000ED960000}"/>
    <cellStyle name="Vírgula 4 6 2 5" xfId="5204" xr:uid="{00000000-0005-0000-0000-0000EE960000}"/>
    <cellStyle name="Vírgula 4 6 2 5 2" xfId="30637" xr:uid="{00000000-0005-0000-0000-0000EF960000}"/>
    <cellStyle name="Vírgula 4 6 2 5 3" xfId="40323" xr:uid="{00000000-0005-0000-0000-0000F0960000}"/>
    <cellStyle name="Vírgula 4 6 2 5 4" xfId="51794" xr:uid="{00000000-0005-0000-0000-0000F1960000}"/>
    <cellStyle name="Vírgula 4 6 2 6" xfId="14030" xr:uid="{00000000-0005-0000-0000-0000F2960000}"/>
    <cellStyle name="Vírgula 4 6 2 6 2" xfId="43777" xr:uid="{00000000-0005-0000-0000-0000F3960000}"/>
    <cellStyle name="Vírgula 4 6 2 7" xfId="15628" xr:uid="{00000000-0005-0000-0000-0000F4960000}"/>
    <cellStyle name="Vírgula 4 6 2 8" xfId="21555" xr:uid="{00000000-0005-0000-0000-0000F5960000}"/>
    <cellStyle name="Vírgula 4 6 2 9" xfId="23569" xr:uid="{00000000-0005-0000-0000-0000F6960000}"/>
    <cellStyle name="Vírgula 4 6 3" xfId="1459" xr:uid="{00000000-0005-0000-0000-0000F7960000}"/>
    <cellStyle name="Vírgula 4 6 3 10" xfId="25097" xr:uid="{00000000-0005-0000-0000-0000F8960000}"/>
    <cellStyle name="Vírgula 4 6 3 11" xfId="36662" xr:uid="{00000000-0005-0000-0000-0000F9960000}"/>
    <cellStyle name="Vírgula 4 6 3 12" xfId="47015" xr:uid="{00000000-0005-0000-0000-0000FA960000}"/>
    <cellStyle name="Vírgula 4 6 3 13" xfId="54947" xr:uid="{00000000-0005-0000-0000-0000FB960000}"/>
    <cellStyle name="Vírgula 4 6 3 14" xfId="4044" xr:uid="{00000000-0005-0000-0000-0000FC960000}"/>
    <cellStyle name="Vírgula 4 6 3 2" xfId="2359" xr:uid="{00000000-0005-0000-0000-0000FD960000}"/>
    <cellStyle name="Vírgula 4 6 3 2 10" xfId="47910" xr:uid="{00000000-0005-0000-0000-0000FE960000}"/>
    <cellStyle name="Vírgula 4 6 3 2 11" xfId="55836" xr:uid="{00000000-0005-0000-0000-0000FF960000}"/>
    <cellStyle name="Vírgula 4 6 3 2 12" xfId="4045" xr:uid="{00000000-0005-0000-0000-000000970000}"/>
    <cellStyle name="Vírgula 4 6 3 2 2" xfId="9209" xr:uid="{00000000-0005-0000-0000-000001970000}"/>
    <cellStyle name="Vírgula 4 6 3 2 2 2" xfId="17473" xr:uid="{00000000-0005-0000-0000-000002970000}"/>
    <cellStyle name="Vírgula 4 6 3 2 2 2 2" xfId="35022" xr:uid="{00000000-0005-0000-0000-000003970000}"/>
    <cellStyle name="Vírgula 4 6 3 2 2 3" xfId="20131" xr:uid="{00000000-0005-0000-0000-000004970000}"/>
    <cellStyle name="Vírgula 4 6 3 2 2 4" xfId="29520" xr:uid="{00000000-0005-0000-0000-000005970000}"/>
    <cellStyle name="Vírgula 4 6 3 2 2 5" xfId="42714" xr:uid="{00000000-0005-0000-0000-000006970000}"/>
    <cellStyle name="Vírgula 4 6 3 2 2 6" xfId="50109" xr:uid="{00000000-0005-0000-0000-000007970000}"/>
    <cellStyle name="Vírgula 4 6 3 2 3" xfId="7010" xr:uid="{00000000-0005-0000-0000-000008970000}"/>
    <cellStyle name="Vírgula 4 6 3 2 3 2" xfId="9777" xr:uid="{00000000-0005-0000-0000-000009970000}"/>
    <cellStyle name="Vírgula 4 6 3 2 3 3" xfId="32271" xr:uid="{00000000-0005-0000-0000-00000A970000}"/>
    <cellStyle name="Vírgula 4 6 3 2 3 4" xfId="45503" xr:uid="{00000000-0005-0000-0000-00000B970000}"/>
    <cellStyle name="Vírgula 4 6 3 2 4" xfId="15631" xr:uid="{00000000-0005-0000-0000-00000C970000}"/>
    <cellStyle name="Vírgula 4 6 3 2 5" xfId="18389" xr:uid="{00000000-0005-0000-0000-00000D970000}"/>
    <cellStyle name="Vírgula 4 6 3 2 6" xfId="21558" xr:uid="{00000000-0005-0000-0000-00000E970000}"/>
    <cellStyle name="Vírgula 4 6 3 2 7" xfId="23572" xr:uid="{00000000-0005-0000-0000-00000F970000}"/>
    <cellStyle name="Vírgula 4 6 3 2 8" xfId="26769" xr:uid="{00000000-0005-0000-0000-000010970000}"/>
    <cellStyle name="Vírgula 4 6 3 2 9" xfId="39092" xr:uid="{00000000-0005-0000-0000-000011970000}"/>
    <cellStyle name="Vírgula 4 6 3 3" xfId="8338" xr:uid="{00000000-0005-0000-0000-000012970000}"/>
    <cellStyle name="Vírgula 4 6 3 3 2" xfId="12443" xr:uid="{00000000-0005-0000-0000-000013970000}"/>
    <cellStyle name="Vírgula 4 6 3 3 2 2" xfId="35021" xr:uid="{00000000-0005-0000-0000-000014970000}"/>
    <cellStyle name="Vírgula 4 6 3 3 2 3" xfId="29519" xr:uid="{00000000-0005-0000-0000-000015970000}"/>
    <cellStyle name="Vírgula 4 6 3 3 2 4" xfId="42713" xr:uid="{00000000-0005-0000-0000-000016970000}"/>
    <cellStyle name="Vírgula 4 6 3 3 2 5" xfId="53273" xr:uid="{00000000-0005-0000-0000-000017970000}"/>
    <cellStyle name="Vírgula 4 6 3 3 3" xfId="13199" xr:uid="{00000000-0005-0000-0000-000018970000}"/>
    <cellStyle name="Vírgula 4 6 3 3 3 2" xfId="32270" xr:uid="{00000000-0005-0000-0000-000019970000}"/>
    <cellStyle name="Vírgula 4 6 3 3 4" xfId="19261" xr:uid="{00000000-0005-0000-0000-00001A970000}"/>
    <cellStyle name="Vírgula 4 6 3 3 5" xfId="26768" xr:uid="{00000000-0005-0000-0000-00001B970000}"/>
    <cellStyle name="Vírgula 4 6 3 3 6" xfId="39091" xr:uid="{00000000-0005-0000-0000-00001C970000}"/>
    <cellStyle name="Vírgula 4 6 3 3 7" xfId="49238" xr:uid="{00000000-0005-0000-0000-00001D970000}"/>
    <cellStyle name="Vírgula 4 6 3 4" xfId="6119" xr:uid="{00000000-0005-0000-0000-00001E970000}"/>
    <cellStyle name="Vírgula 4 6 3 4 2" xfId="11787" xr:uid="{00000000-0005-0000-0000-00001F970000}"/>
    <cellStyle name="Vírgula 4 6 3 4 2 2" xfId="33616" xr:uid="{00000000-0005-0000-0000-000020970000}"/>
    <cellStyle name="Vírgula 4 6 3 4 2 3" xfId="41308" xr:uid="{00000000-0005-0000-0000-000021970000}"/>
    <cellStyle name="Vírgula 4 6 3 4 2 4" xfId="52769" xr:uid="{00000000-0005-0000-0000-000022970000}"/>
    <cellStyle name="Vírgula 4 6 3 4 3" xfId="28114" xr:uid="{00000000-0005-0000-0000-000023970000}"/>
    <cellStyle name="Vírgula 4 6 3 4 4" xfId="37437" xr:uid="{00000000-0005-0000-0000-000024970000}"/>
    <cellStyle name="Vírgula 4 6 3 4 5" xfId="50200" xr:uid="{00000000-0005-0000-0000-000025970000}"/>
    <cellStyle name="Vírgula 4 6 3 5" xfId="11043" xr:uid="{00000000-0005-0000-0000-000026970000}"/>
    <cellStyle name="Vírgula 4 6 3 5 2" xfId="30865" xr:uid="{00000000-0005-0000-0000-000027970000}"/>
    <cellStyle name="Vírgula 4 6 3 5 3" xfId="40551" xr:uid="{00000000-0005-0000-0000-000028970000}"/>
    <cellStyle name="Vírgula 4 6 3 5 4" xfId="52022" xr:uid="{00000000-0005-0000-0000-000029970000}"/>
    <cellStyle name="Vírgula 4 6 3 6" xfId="14258" xr:uid="{00000000-0005-0000-0000-00002A970000}"/>
    <cellStyle name="Vírgula 4 6 3 6 2" xfId="44632" xr:uid="{00000000-0005-0000-0000-00002B970000}"/>
    <cellStyle name="Vírgula 4 6 3 7" xfId="15630" xr:uid="{00000000-0005-0000-0000-00002C970000}"/>
    <cellStyle name="Vírgula 4 6 3 8" xfId="21557" xr:uid="{00000000-0005-0000-0000-00002D970000}"/>
    <cellStyle name="Vírgula 4 6 3 9" xfId="23571" xr:uid="{00000000-0005-0000-0000-00002E970000}"/>
    <cellStyle name="Vírgula 4 6 4" xfId="955" xr:uid="{00000000-0005-0000-0000-00002F970000}"/>
    <cellStyle name="Vírgula 4 6 4 10" xfId="46511" xr:uid="{00000000-0005-0000-0000-000030970000}"/>
    <cellStyle name="Vírgula 4 6 4 11" xfId="54443" xr:uid="{00000000-0005-0000-0000-000031970000}"/>
    <cellStyle name="Vírgula 4 6 4 12" xfId="4046" xr:uid="{00000000-0005-0000-0000-000032970000}"/>
    <cellStyle name="Vírgula 4 6 4 2" xfId="7882" xr:uid="{00000000-0005-0000-0000-000033970000}"/>
    <cellStyle name="Vírgula 4 6 4 2 2" xfId="10395" xr:uid="{00000000-0005-0000-0000-000034970000}"/>
    <cellStyle name="Vírgula 4 6 4 2 2 2" xfId="35023" xr:uid="{00000000-0005-0000-0000-000035970000}"/>
    <cellStyle name="Vírgula 4 6 4 2 3" xfId="16773" xr:uid="{00000000-0005-0000-0000-000036970000}"/>
    <cellStyle name="Vírgula 4 6 4 2 4" xfId="19675" xr:uid="{00000000-0005-0000-0000-000037970000}"/>
    <cellStyle name="Vírgula 4 6 4 2 5" xfId="29521" xr:uid="{00000000-0005-0000-0000-000038970000}"/>
    <cellStyle name="Vírgula 4 6 4 2 6" xfId="42715" xr:uid="{00000000-0005-0000-0000-000039970000}"/>
    <cellStyle name="Vírgula 4 6 4 2 7" xfId="48782" xr:uid="{00000000-0005-0000-0000-00003A970000}"/>
    <cellStyle name="Vírgula 4 6 4 3" xfId="5615" xr:uid="{00000000-0005-0000-0000-00003B970000}"/>
    <cellStyle name="Vírgula 4 6 4 3 2" xfId="13261" xr:uid="{00000000-0005-0000-0000-00003C970000}"/>
    <cellStyle name="Vírgula 4 6 4 3 3" xfId="32272" xr:uid="{00000000-0005-0000-0000-00003D970000}"/>
    <cellStyle name="Vírgula 4 6 4 3 4" xfId="44176" xr:uid="{00000000-0005-0000-0000-00003E970000}"/>
    <cellStyle name="Vírgula 4 6 4 4" xfId="13802" xr:uid="{00000000-0005-0000-0000-00003F970000}"/>
    <cellStyle name="Vírgula 4 6 4 5" xfId="15632" xr:uid="{00000000-0005-0000-0000-000040970000}"/>
    <cellStyle name="Vírgula 4 6 4 6" xfId="21559" xr:uid="{00000000-0005-0000-0000-000041970000}"/>
    <cellStyle name="Vírgula 4 6 4 7" xfId="23573" xr:uid="{00000000-0005-0000-0000-000042970000}"/>
    <cellStyle name="Vírgula 4 6 4 8" xfId="26770" xr:uid="{00000000-0005-0000-0000-000043970000}"/>
    <cellStyle name="Vírgula 4 6 4 9" xfId="39093" xr:uid="{00000000-0005-0000-0000-000044970000}"/>
    <cellStyle name="Vírgula 4 6 5" xfId="1903" xr:uid="{00000000-0005-0000-0000-000045970000}"/>
    <cellStyle name="Vírgula 4 6 5 10" xfId="47454" xr:uid="{00000000-0005-0000-0000-000046970000}"/>
    <cellStyle name="Vírgula 4 6 5 11" xfId="55380" xr:uid="{00000000-0005-0000-0000-000047970000}"/>
    <cellStyle name="Vírgula 4 6 5 12" xfId="4047" xr:uid="{00000000-0005-0000-0000-000048970000}"/>
    <cellStyle name="Vírgula 4 6 5 2" xfId="8753" xr:uid="{00000000-0005-0000-0000-000049970000}"/>
    <cellStyle name="Vírgula 4 6 5 2 2" xfId="17474" xr:uid="{00000000-0005-0000-0000-00004A970000}"/>
    <cellStyle name="Vírgula 4 6 5 2 2 2" xfId="35024" xr:uid="{00000000-0005-0000-0000-00004B970000}"/>
    <cellStyle name="Vírgula 4 6 5 2 3" xfId="29522" xr:uid="{00000000-0005-0000-0000-00004C970000}"/>
    <cellStyle name="Vírgula 4 6 5 2 4" xfId="42716" xr:uid="{00000000-0005-0000-0000-00004D970000}"/>
    <cellStyle name="Vírgula 4 6 5 2 5" xfId="49653" xr:uid="{00000000-0005-0000-0000-00004E970000}"/>
    <cellStyle name="Vírgula 4 6 5 3" xfId="6554" xr:uid="{00000000-0005-0000-0000-00004F970000}"/>
    <cellStyle name="Vírgula 4 6 5 3 2" xfId="32273" xr:uid="{00000000-0005-0000-0000-000050970000}"/>
    <cellStyle name="Vírgula 4 6 5 3 3" xfId="45047" xr:uid="{00000000-0005-0000-0000-000051970000}"/>
    <cellStyle name="Vírgula 4 6 5 4" xfId="15633" xr:uid="{00000000-0005-0000-0000-000052970000}"/>
    <cellStyle name="Vírgula 4 6 5 5" xfId="18805" xr:uid="{00000000-0005-0000-0000-000053970000}"/>
    <cellStyle name="Vírgula 4 6 5 6" xfId="21560" xr:uid="{00000000-0005-0000-0000-000054970000}"/>
    <cellStyle name="Vírgula 4 6 5 7" xfId="23574" xr:uid="{00000000-0005-0000-0000-000055970000}"/>
    <cellStyle name="Vírgula 4 6 5 8" xfId="26771" xr:uid="{00000000-0005-0000-0000-000056970000}"/>
    <cellStyle name="Vírgula 4 6 5 9" xfId="39094" xr:uid="{00000000-0005-0000-0000-000057970000}"/>
    <cellStyle name="Vírgula 4 6 6" xfId="7254" xr:uid="{00000000-0005-0000-0000-000058970000}"/>
    <cellStyle name="Vírgula 4 6 6 2" xfId="12442" xr:uid="{00000000-0005-0000-0000-000059970000}"/>
    <cellStyle name="Vírgula 4 6 6 2 2" xfId="35018" xr:uid="{00000000-0005-0000-0000-00005A970000}"/>
    <cellStyle name="Vírgula 4 6 6 2 3" xfId="29516" xr:uid="{00000000-0005-0000-0000-00005B970000}"/>
    <cellStyle name="Vírgula 4 6 6 2 4" xfId="42710" xr:uid="{00000000-0005-0000-0000-00005C970000}"/>
    <cellStyle name="Vírgula 4 6 6 2 5" xfId="53272" xr:uid="{00000000-0005-0000-0000-00005D970000}"/>
    <cellStyle name="Vírgula 4 6 6 3" xfId="10521" xr:uid="{00000000-0005-0000-0000-00005E970000}"/>
    <cellStyle name="Vírgula 4 6 6 3 2" xfId="32267" xr:uid="{00000000-0005-0000-0000-00005F970000}"/>
    <cellStyle name="Vírgula 4 6 6 4" xfId="26765" xr:uid="{00000000-0005-0000-0000-000060970000}"/>
    <cellStyle name="Vírgula 4 6 6 5" xfId="39088" xr:uid="{00000000-0005-0000-0000-000061970000}"/>
    <cellStyle name="Vírgula 4 6 6 6" xfId="48154" xr:uid="{00000000-0005-0000-0000-000062970000}"/>
    <cellStyle name="Vírgula 4 6 7" xfId="4926" xr:uid="{00000000-0005-0000-0000-000063970000}"/>
    <cellStyle name="Vírgula 4 6 7 2" xfId="11331" xr:uid="{00000000-0005-0000-0000-000064970000}"/>
    <cellStyle name="Vírgula 4 6 7 2 2" xfId="33160" xr:uid="{00000000-0005-0000-0000-000065970000}"/>
    <cellStyle name="Vírgula 4 6 7 2 3" xfId="40852" xr:uid="{00000000-0005-0000-0000-000066970000}"/>
    <cellStyle name="Vírgula 4 6 7 2 4" xfId="52313" xr:uid="{00000000-0005-0000-0000-000067970000}"/>
    <cellStyle name="Vírgula 4 6 7 3" xfId="27658" xr:uid="{00000000-0005-0000-0000-000068970000}"/>
    <cellStyle name="Vírgula 4 6 7 4" xfId="36981" xr:uid="{00000000-0005-0000-0000-000069970000}"/>
    <cellStyle name="Vírgula 4 6 7 5" xfId="50715" xr:uid="{00000000-0005-0000-0000-00006A970000}"/>
    <cellStyle name="Vírgula 4 6 8" xfId="10684" xr:uid="{00000000-0005-0000-0000-00006B970000}"/>
    <cellStyle name="Vírgula 4 6 8 2" xfId="30409" xr:uid="{00000000-0005-0000-0000-00006C970000}"/>
    <cellStyle name="Vírgula 4 6 8 3" xfId="40095" xr:uid="{00000000-0005-0000-0000-00006D970000}"/>
    <cellStyle name="Vírgula 4 6 8 4" xfId="51566" xr:uid="{00000000-0005-0000-0000-00006E970000}"/>
    <cellStyle name="Vírgula 4 6 9" xfId="13517" xr:uid="{00000000-0005-0000-0000-00006F970000}"/>
    <cellStyle name="Vírgula 4 6 9 2" xfId="43546" xr:uid="{00000000-0005-0000-0000-000070970000}"/>
    <cellStyle name="Vírgula 4 7" xfId="337" xr:uid="{00000000-0005-0000-0000-000071970000}"/>
    <cellStyle name="Vírgula 4 7 10" xfId="23575" xr:uid="{00000000-0005-0000-0000-000072970000}"/>
    <cellStyle name="Vírgula 4 7 11" xfId="24338" xr:uid="{00000000-0005-0000-0000-000073970000}"/>
    <cellStyle name="Vírgula 4 7 12" xfId="35915" xr:uid="{00000000-0005-0000-0000-000074970000}"/>
    <cellStyle name="Vírgula 4 7 13" xfId="45893" xr:uid="{00000000-0005-0000-0000-000075970000}"/>
    <cellStyle name="Vírgula 4 7 14" xfId="53825" xr:uid="{00000000-0005-0000-0000-000076970000}"/>
    <cellStyle name="Vírgula 4 7 15" xfId="4048" xr:uid="{00000000-0005-0000-0000-000077970000}"/>
    <cellStyle name="Vírgula 4 7 2" xfId="784" xr:uid="{00000000-0005-0000-0000-000078970000}"/>
    <cellStyle name="Vírgula 4 7 2 10" xfId="46340" xr:uid="{00000000-0005-0000-0000-000079970000}"/>
    <cellStyle name="Vírgula 4 7 2 11" xfId="54272" xr:uid="{00000000-0005-0000-0000-00007A970000}"/>
    <cellStyle name="Vírgula 4 7 2 12" xfId="4049" xr:uid="{00000000-0005-0000-0000-00007B970000}"/>
    <cellStyle name="Vírgula 4 7 2 2" xfId="7711" xr:uid="{00000000-0005-0000-0000-00007C970000}"/>
    <cellStyle name="Vírgula 4 7 2 2 2" xfId="10413" xr:uid="{00000000-0005-0000-0000-00007D970000}"/>
    <cellStyle name="Vírgula 4 7 2 2 2 2" xfId="35026" xr:uid="{00000000-0005-0000-0000-00007E970000}"/>
    <cellStyle name="Vírgula 4 7 2 2 3" xfId="9550" xr:uid="{00000000-0005-0000-0000-00007F970000}"/>
    <cellStyle name="Vírgula 4 7 2 2 4" xfId="19504" xr:uid="{00000000-0005-0000-0000-000080970000}"/>
    <cellStyle name="Vírgula 4 7 2 2 5" xfId="29524" xr:uid="{00000000-0005-0000-0000-000081970000}"/>
    <cellStyle name="Vírgula 4 7 2 2 6" xfId="42718" xr:uid="{00000000-0005-0000-0000-000082970000}"/>
    <cellStyle name="Vírgula 4 7 2 2 7" xfId="48611" xr:uid="{00000000-0005-0000-0000-000083970000}"/>
    <cellStyle name="Vírgula 4 7 2 3" xfId="5444" xr:uid="{00000000-0005-0000-0000-000084970000}"/>
    <cellStyle name="Vírgula 4 7 2 3 2" xfId="10263" xr:uid="{00000000-0005-0000-0000-000085970000}"/>
    <cellStyle name="Vírgula 4 7 2 3 3" xfId="32275" xr:uid="{00000000-0005-0000-0000-000086970000}"/>
    <cellStyle name="Vírgula 4 7 2 3 4" xfId="44005" xr:uid="{00000000-0005-0000-0000-000087970000}"/>
    <cellStyle name="Vírgula 4 7 2 4" xfId="13631" xr:uid="{00000000-0005-0000-0000-000088970000}"/>
    <cellStyle name="Vírgula 4 7 2 5" xfId="15635" xr:uid="{00000000-0005-0000-0000-000089970000}"/>
    <cellStyle name="Vírgula 4 7 2 6" xfId="21562" xr:uid="{00000000-0005-0000-0000-00008A970000}"/>
    <cellStyle name="Vírgula 4 7 2 7" xfId="23576" xr:uid="{00000000-0005-0000-0000-00008B970000}"/>
    <cellStyle name="Vírgula 4 7 2 8" xfId="26773" xr:uid="{00000000-0005-0000-0000-00008C970000}"/>
    <cellStyle name="Vírgula 4 7 2 9" xfId="39096" xr:uid="{00000000-0005-0000-0000-00008D970000}"/>
    <cellStyle name="Vírgula 4 7 3" xfId="1732" xr:uid="{00000000-0005-0000-0000-00008E970000}"/>
    <cellStyle name="Vírgula 4 7 3 10" xfId="47283" xr:uid="{00000000-0005-0000-0000-00008F970000}"/>
    <cellStyle name="Vírgula 4 7 3 11" xfId="55209" xr:uid="{00000000-0005-0000-0000-000090970000}"/>
    <cellStyle name="Vírgula 4 7 3 12" xfId="4050" xr:uid="{00000000-0005-0000-0000-000091970000}"/>
    <cellStyle name="Vírgula 4 7 3 2" xfId="8582" xr:uid="{00000000-0005-0000-0000-000092970000}"/>
    <cellStyle name="Vírgula 4 7 3 2 2" xfId="17475" xr:uid="{00000000-0005-0000-0000-000093970000}"/>
    <cellStyle name="Vírgula 4 7 3 2 2 2" xfId="35027" xr:uid="{00000000-0005-0000-0000-000094970000}"/>
    <cellStyle name="Vírgula 4 7 3 2 3" xfId="29525" xr:uid="{00000000-0005-0000-0000-000095970000}"/>
    <cellStyle name="Vírgula 4 7 3 2 4" xfId="42719" xr:uid="{00000000-0005-0000-0000-000096970000}"/>
    <cellStyle name="Vírgula 4 7 3 2 5" xfId="49482" xr:uid="{00000000-0005-0000-0000-000097970000}"/>
    <cellStyle name="Vírgula 4 7 3 3" xfId="6383" xr:uid="{00000000-0005-0000-0000-000098970000}"/>
    <cellStyle name="Vírgula 4 7 3 3 2" xfId="32276" xr:uid="{00000000-0005-0000-0000-000099970000}"/>
    <cellStyle name="Vírgula 4 7 3 3 3" xfId="44876" xr:uid="{00000000-0005-0000-0000-00009A970000}"/>
    <cellStyle name="Vírgula 4 7 3 4" xfId="15636" xr:uid="{00000000-0005-0000-0000-00009B970000}"/>
    <cellStyle name="Vírgula 4 7 3 5" xfId="18634" xr:uid="{00000000-0005-0000-0000-00009C970000}"/>
    <cellStyle name="Vírgula 4 7 3 6" xfId="21563" xr:uid="{00000000-0005-0000-0000-00009D970000}"/>
    <cellStyle name="Vírgula 4 7 3 7" xfId="23577" xr:uid="{00000000-0005-0000-0000-00009E970000}"/>
    <cellStyle name="Vírgula 4 7 3 8" xfId="26774" xr:uid="{00000000-0005-0000-0000-00009F970000}"/>
    <cellStyle name="Vírgula 4 7 3 9" xfId="39097" xr:uid="{00000000-0005-0000-0000-0000A0970000}"/>
    <cellStyle name="Vírgula 4 7 4" xfId="7312" xr:uid="{00000000-0005-0000-0000-0000A1970000}"/>
    <cellStyle name="Vírgula 4 7 4 2" xfId="12444" xr:uid="{00000000-0005-0000-0000-0000A2970000}"/>
    <cellStyle name="Vírgula 4 7 4 2 2" xfId="35025" xr:uid="{00000000-0005-0000-0000-0000A3970000}"/>
    <cellStyle name="Vírgula 4 7 4 2 3" xfId="29523" xr:uid="{00000000-0005-0000-0000-0000A4970000}"/>
    <cellStyle name="Vírgula 4 7 4 2 4" xfId="42717" xr:uid="{00000000-0005-0000-0000-0000A5970000}"/>
    <cellStyle name="Vírgula 4 7 4 2 5" xfId="53274" xr:uid="{00000000-0005-0000-0000-0000A6970000}"/>
    <cellStyle name="Vírgula 4 7 4 3" xfId="10291" xr:uid="{00000000-0005-0000-0000-0000A7970000}"/>
    <cellStyle name="Vírgula 4 7 4 3 2" xfId="32274" xr:uid="{00000000-0005-0000-0000-0000A8970000}"/>
    <cellStyle name="Vírgula 4 7 4 4" xfId="26772" xr:uid="{00000000-0005-0000-0000-0000A9970000}"/>
    <cellStyle name="Vírgula 4 7 4 5" xfId="39095" xr:uid="{00000000-0005-0000-0000-0000AA970000}"/>
    <cellStyle name="Vírgula 4 7 4 6" xfId="48212" xr:uid="{00000000-0005-0000-0000-0000AB970000}"/>
    <cellStyle name="Vírgula 4 7 5" xfId="4997" xr:uid="{00000000-0005-0000-0000-0000AC970000}"/>
    <cellStyle name="Vírgula 4 7 5 2" xfId="11160" xr:uid="{00000000-0005-0000-0000-0000AD970000}"/>
    <cellStyle name="Vírgula 4 7 5 2 2" xfId="32989" xr:uid="{00000000-0005-0000-0000-0000AE970000}"/>
    <cellStyle name="Vírgula 4 7 5 2 3" xfId="40681" xr:uid="{00000000-0005-0000-0000-0000AF970000}"/>
    <cellStyle name="Vírgula 4 7 5 2 4" xfId="52142" xr:uid="{00000000-0005-0000-0000-0000B0970000}"/>
    <cellStyle name="Vírgula 4 7 5 3" xfId="27487" xr:uid="{00000000-0005-0000-0000-0000B1970000}"/>
    <cellStyle name="Vírgula 4 7 5 4" xfId="36810" xr:uid="{00000000-0005-0000-0000-0000B2970000}"/>
    <cellStyle name="Vírgula 4 7 5 5" xfId="50517" xr:uid="{00000000-0005-0000-0000-0000B3970000}"/>
    <cellStyle name="Vírgula 4 7 6" xfId="10202" xr:uid="{00000000-0005-0000-0000-0000B4970000}"/>
    <cellStyle name="Vírgula 4 7 6 2" xfId="30238" xr:uid="{00000000-0005-0000-0000-0000B5970000}"/>
    <cellStyle name="Vírgula 4 7 6 3" xfId="39924" xr:uid="{00000000-0005-0000-0000-0000B6970000}"/>
    <cellStyle name="Vírgula 4 7 6 4" xfId="51345" xr:uid="{00000000-0005-0000-0000-0000B7970000}"/>
    <cellStyle name="Vírgula 4 7 7" xfId="13353" xr:uid="{00000000-0005-0000-0000-0000B8970000}"/>
    <cellStyle name="Vírgula 4 7 7 2" xfId="43606" xr:uid="{00000000-0005-0000-0000-0000B9970000}"/>
    <cellStyle name="Vírgula 4 7 8" xfId="15634" xr:uid="{00000000-0005-0000-0000-0000BA970000}"/>
    <cellStyle name="Vírgula 4 7 9" xfId="21561" xr:uid="{00000000-0005-0000-0000-0000BB970000}"/>
    <cellStyle name="Vírgula 4 8" xfId="1012" xr:uid="{00000000-0005-0000-0000-0000BC970000}"/>
    <cellStyle name="Vírgula 4 8 10" xfId="24614" xr:uid="{00000000-0005-0000-0000-0000BD970000}"/>
    <cellStyle name="Vírgula 4 8 11" xfId="36179" xr:uid="{00000000-0005-0000-0000-0000BE970000}"/>
    <cellStyle name="Vírgula 4 8 12" xfId="46568" xr:uid="{00000000-0005-0000-0000-0000BF970000}"/>
    <cellStyle name="Vírgula 4 8 13" xfId="54500" xr:uid="{00000000-0005-0000-0000-0000C0970000}"/>
    <cellStyle name="Vírgula 4 8 14" xfId="4051" xr:uid="{00000000-0005-0000-0000-0000C1970000}"/>
    <cellStyle name="Vírgula 4 8 2" xfId="1960" xr:uid="{00000000-0005-0000-0000-0000C2970000}"/>
    <cellStyle name="Vírgula 4 8 2 10" xfId="47511" xr:uid="{00000000-0005-0000-0000-0000C3970000}"/>
    <cellStyle name="Vírgula 4 8 2 11" xfId="55437" xr:uid="{00000000-0005-0000-0000-0000C4970000}"/>
    <cellStyle name="Vírgula 4 8 2 12" xfId="4052" xr:uid="{00000000-0005-0000-0000-0000C5970000}"/>
    <cellStyle name="Vírgula 4 8 2 2" xfId="8810" xr:uid="{00000000-0005-0000-0000-0000C6970000}"/>
    <cellStyle name="Vírgula 4 8 2 2 2" xfId="17476" xr:uid="{00000000-0005-0000-0000-0000C7970000}"/>
    <cellStyle name="Vírgula 4 8 2 2 2 2" xfId="35029" xr:uid="{00000000-0005-0000-0000-0000C8970000}"/>
    <cellStyle name="Vírgula 4 8 2 2 3" xfId="19732" xr:uid="{00000000-0005-0000-0000-0000C9970000}"/>
    <cellStyle name="Vírgula 4 8 2 2 4" xfId="29527" xr:uid="{00000000-0005-0000-0000-0000CA970000}"/>
    <cellStyle name="Vírgula 4 8 2 2 5" xfId="42721" xr:uid="{00000000-0005-0000-0000-0000CB970000}"/>
    <cellStyle name="Vírgula 4 8 2 2 6" xfId="49710" xr:uid="{00000000-0005-0000-0000-0000CC970000}"/>
    <cellStyle name="Vírgula 4 8 2 3" xfId="6611" xr:uid="{00000000-0005-0000-0000-0000CD970000}"/>
    <cellStyle name="Vírgula 4 8 2 3 2" xfId="12840" xr:uid="{00000000-0005-0000-0000-0000CE970000}"/>
    <cellStyle name="Vírgula 4 8 2 3 3" xfId="32278" xr:uid="{00000000-0005-0000-0000-0000CF970000}"/>
    <cellStyle name="Vírgula 4 8 2 3 4" xfId="45104" xr:uid="{00000000-0005-0000-0000-0000D0970000}"/>
    <cellStyle name="Vírgula 4 8 2 4" xfId="15638" xr:uid="{00000000-0005-0000-0000-0000D1970000}"/>
    <cellStyle name="Vírgula 4 8 2 5" xfId="18047" xr:uid="{00000000-0005-0000-0000-0000D2970000}"/>
    <cellStyle name="Vírgula 4 8 2 6" xfId="21565" xr:uid="{00000000-0005-0000-0000-0000D3970000}"/>
    <cellStyle name="Vírgula 4 8 2 7" xfId="23579" xr:uid="{00000000-0005-0000-0000-0000D4970000}"/>
    <cellStyle name="Vírgula 4 8 2 8" xfId="26776" xr:uid="{00000000-0005-0000-0000-0000D5970000}"/>
    <cellStyle name="Vírgula 4 8 2 9" xfId="39099" xr:uid="{00000000-0005-0000-0000-0000D6970000}"/>
    <cellStyle name="Vírgula 4 8 3" xfId="7939" xr:uid="{00000000-0005-0000-0000-0000D7970000}"/>
    <cellStyle name="Vírgula 4 8 3 2" xfId="12447" xr:uid="{00000000-0005-0000-0000-0000D8970000}"/>
    <cellStyle name="Vírgula 4 8 3 2 2" xfId="35028" xr:uid="{00000000-0005-0000-0000-0000D9970000}"/>
    <cellStyle name="Vírgula 4 8 3 2 3" xfId="29526" xr:uid="{00000000-0005-0000-0000-0000DA970000}"/>
    <cellStyle name="Vírgula 4 8 3 2 4" xfId="42720" xr:uid="{00000000-0005-0000-0000-0000DB970000}"/>
    <cellStyle name="Vírgula 4 8 3 2 5" xfId="53275" xr:uid="{00000000-0005-0000-0000-0000DC970000}"/>
    <cellStyle name="Vírgula 4 8 3 3" xfId="9769" xr:uid="{00000000-0005-0000-0000-0000DD970000}"/>
    <cellStyle name="Vírgula 4 8 3 3 2" xfId="32277" xr:uid="{00000000-0005-0000-0000-0000DE970000}"/>
    <cellStyle name="Vírgula 4 8 3 4" xfId="18862" xr:uid="{00000000-0005-0000-0000-0000DF970000}"/>
    <cellStyle name="Vírgula 4 8 3 5" xfId="26775" xr:uid="{00000000-0005-0000-0000-0000E0970000}"/>
    <cellStyle name="Vírgula 4 8 3 6" xfId="39098" xr:uid="{00000000-0005-0000-0000-0000E1970000}"/>
    <cellStyle name="Vírgula 4 8 3 7" xfId="48839" xr:uid="{00000000-0005-0000-0000-0000E2970000}"/>
    <cellStyle name="Vírgula 4 8 4" xfId="5672" xr:uid="{00000000-0005-0000-0000-0000E3970000}"/>
    <cellStyle name="Vírgula 4 8 4 2" xfId="11388" xr:uid="{00000000-0005-0000-0000-0000E4970000}"/>
    <cellStyle name="Vírgula 4 8 4 2 2" xfId="33217" xr:uid="{00000000-0005-0000-0000-0000E5970000}"/>
    <cellStyle name="Vírgula 4 8 4 2 3" xfId="40909" xr:uid="{00000000-0005-0000-0000-0000E6970000}"/>
    <cellStyle name="Vírgula 4 8 4 2 4" xfId="52370" xr:uid="{00000000-0005-0000-0000-0000E7970000}"/>
    <cellStyle name="Vírgula 4 8 4 3" xfId="27715" xr:uid="{00000000-0005-0000-0000-0000E8970000}"/>
    <cellStyle name="Vírgula 4 8 4 4" xfId="37038" xr:uid="{00000000-0005-0000-0000-0000E9970000}"/>
    <cellStyle name="Vírgula 4 8 4 5" xfId="50461" xr:uid="{00000000-0005-0000-0000-0000EA970000}"/>
    <cellStyle name="Vírgula 4 8 5" xfId="10741" xr:uid="{00000000-0005-0000-0000-0000EB970000}"/>
    <cellStyle name="Vírgula 4 8 5 2" xfId="30466" xr:uid="{00000000-0005-0000-0000-0000EC970000}"/>
    <cellStyle name="Vírgula 4 8 5 3" xfId="40152" xr:uid="{00000000-0005-0000-0000-0000ED970000}"/>
    <cellStyle name="Vírgula 4 8 5 4" xfId="51623" xr:uid="{00000000-0005-0000-0000-0000EE970000}"/>
    <cellStyle name="Vírgula 4 8 6" xfId="13859" xr:uid="{00000000-0005-0000-0000-0000EF970000}"/>
    <cellStyle name="Vírgula 4 8 6 2" xfId="44233" xr:uid="{00000000-0005-0000-0000-0000F0970000}"/>
    <cellStyle name="Vírgula 4 8 7" xfId="15637" xr:uid="{00000000-0005-0000-0000-0000F1970000}"/>
    <cellStyle name="Vírgula 4 8 8" xfId="21564" xr:uid="{00000000-0005-0000-0000-0000F2970000}"/>
    <cellStyle name="Vírgula 4 8 9" xfId="23578" xr:uid="{00000000-0005-0000-0000-0000F3970000}"/>
    <cellStyle name="Vírgula 4 9" xfId="1252" xr:uid="{00000000-0005-0000-0000-0000F4970000}"/>
    <cellStyle name="Vírgula 4 9 10" xfId="24890" xr:uid="{00000000-0005-0000-0000-0000F5970000}"/>
    <cellStyle name="Vírgula 4 9 11" xfId="36455" xr:uid="{00000000-0005-0000-0000-0000F6970000}"/>
    <cellStyle name="Vírgula 4 9 12" xfId="46808" xr:uid="{00000000-0005-0000-0000-0000F7970000}"/>
    <cellStyle name="Vírgula 4 9 13" xfId="54740" xr:uid="{00000000-0005-0000-0000-0000F8970000}"/>
    <cellStyle name="Vírgula 4 9 14" xfId="4053" xr:uid="{00000000-0005-0000-0000-0000F9970000}"/>
    <cellStyle name="Vírgula 4 9 2" xfId="2188" xr:uid="{00000000-0005-0000-0000-0000FA970000}"/>
    <cellStyle name="Vírgula 4 9 2 10" xfId="47739" xr:uid="{00000000-0005-0000-0000-0000FB970000}"/>
    <cellStyle name="Vírgula 4 9 2 11" xfId="55665" xr:uid="{00000000-0005-0000-0000-0000FC970000}"/>
    <cellStyle name="Vírgula 4 9 2 12" xfId="4054" xr:uid="{00000000-0005-0000-0000-0000FD970000}"/>
    <cellStyle name="Vírgula 4 9 2 2" xfId="9038" xr:uid="{00000000-0005-0000-0000-0000FE970000}"/>
    <cellStyle name="Vírgula 4 9 2 2 2" xfId="17477" xr:uid="{00000000-0005-0000-0000-0000FF970000}"/>
    <cellStyle name="Vírgula 4 9 2 2 2 2" xfId="35031" xr:uid="{00000000-0005-0000-0000-000000980000}"/>
    <cellStyle name="Vírgula 4 9 2 2 3" xfId="19960" xr:uid="{00000000-0005-0000-0000-000001980000}"/>
    <cellStyle name="Vírgula 4 9 2 2 4" xfId="29529" xr:uid="{00000000-0005-0000-0000-000002980000}"/>
    <cellStyle name="Vírgula 4 9 2 2 5" xfId="42723" xr:uid="{00000000-0005-0000-0000-000003980000}"/>
    <cellStyle name="Vírgula 4 9 2 2 6" xfId="49938" xr:uid="{00000000-0005-0000-0000-000004980000}"/>
    <cellStyle name="Vírgula 4 9 2 3" xfId="6839" xr:uid="{00000000-0005-0000-0000-000005980000}"/>
    <cellStyle name="Vírgula 4 9 2 3 2" xfId="16702" xr:uid="{00000000-0005-0000-0000-000006980000}"/>
    <cellStyle name="Vírgula 4 9 2 3 3" xfId="32280" xr:uid="{00000000-0005-0000-0000-000007980000}"/>
    <cellStyle name="Vírgula 4 9 2 3 4" xfId="45332" xr:uid="{00000000-0005-0000-0000-000008980000}"/>
    <cellStyle name="Vírgula 4 9 2 4" xfId="15640" xr:uid="{00000000-0005-0000-0000-000009980000}"/>
    <cellStyle name="Vírgula 4 9 2 5" xfId="18218" xr:uid="{00000000-0005-0000-0000-00000A980000}"/>
    <cellStyle name="Vírgula 4 9 2 6" xfId="21567" xr:uid="{00000000-0005-0000-0000-00000B980000}"/>
    <cellStyle name="Vírgula 4 9 2 7" xfId="23581" xr:uid="{00000000-0005-0000-0000-00000C980000}"/>
    <cellStyle name="Vírgula 4 9 2 8" xfId="26778" xr:uid="{00000000-0005-0000-0000-00000D980000}"/>
    <cellStyle name="Vírgula 4 9 2 9" xfId="39101" xr:uid="{00000000-0005-0000-0000-00000E980000}"/>
    <cellStyle name="Vírgula 4 9 3" xfId="8167" xr:uid="{00000000-0005-0000-0000-00000F980000}"/>
    <cellStyle name="Vírgula 4 9 3 2" xfId="12448" xr:uid="{00000000-0005-0000-0000-000010980000}"/>
    <cellStyle name="Vírgula 4 9 3 2 2" xfId="35030" xr:uid="{00000000-0005-0000-0000-000011980000}"/>
    <cellStyle name="Vírgula 4 9 3 2 3" xfId="29528" xr:uid="{00000000-0005-0000-0000-000012980000}"/>
    <cellStyle name="Vírgula 4 9 3 2 4" xfId="42722" xr:uid="{00000000-0005-0000-0000-000013980000}"/>
    <cellStyle name="Vírgula 4 9 3 2 5" xfId="53276" xr:uid="{00000000-0005-0000-0000-000014980000}"/>
    <cellStyle name="Vírgula 4 9 3 3" xfId="12814" xr:uid="{00000000-0005-0000-0000-000015980000}"/>
    <cellStyle name="Vírgula 4 9 3 3 2" xfId="32279" xr:uid="{00000000-0005-0000-0000-000016980000}"/>
    <cellStyle name="Vírgula 4 9 3 4" xfId="19090" xr:uid="{00000000-0005-0000-0000-000017980000}"/>
    <cellStyle name="Vírgula 4 9 3 5" xfId="26777" xr:uid="{00000000-0005-0000-0000-000018980000}"/>
    <cellStyle name="Vírgula 4 9 3 6" xfId="39100" xr:uid="{00000000-0005-0000-0000-000019980000}"/>
    <cellStyle name="Vírgula 4 9 3 7" xfId="49067" xr:uid="{00000000-0005-0000-0000-00001A980000}"/>
    <cellStyle name="Vírgula 4 9 4" xfId="5912" xr:uid="{00000000-0005-0000-0000-00001B980000}"/>
    <cellStyle name="Vírgula 4 9 4 2" xfId="11616" xr:uid="{00000000-0005-0000-0000-00001C980000}"/>
    <cellStyle name="Vírgula 4 9 4 2 2" xfId="33445" xr:uid="{00000000-0005-0000-0000-00001D980000}"/>
    <cellStyle name="Vírgula 4 9 4 2 3" xfId="41137" xr:uid="{00000000-0005-0000-0000-00001E980000}"/>
    <cellStyle name="Vírgula 4 9 4 2 4" xfId="52598" xr:uid="{00000000-0005-0000-0000-00001F980000}"/>
    <cellStyle name="Vírgula 4 9 4 3" xfId="27943" xr:uid="{00000000-0005-0000-0000-000020980000}"/>
    <cellStyle name="Vírgula 4 9 4 4" xfId="37266" xr:uid="{00000000-0005-0000-0000-000021980000}"/>
    <cellStyle name="Vírgula 4 9 4 5" xfId="50880" xr:uid="{00000000-0005-0000-0000-000022980000}"/>
    <cellStyle name="Vírgula 4 9 5" xfId="10872" xr:uid="{00000000-0005-0000-0000-000023980000}"/>
    <cellStyle name="Vírgula 4 9 5 2" xfId="30694" xr:uid="{00000000-0005-0000-0000-000024980000}"/>
    <cellStyle name="Vírgula 4 9 5 3" xfId="40380" xr:uid="{00000000-0005-0000-0000-000025980000}"/>
    <cellStyle name="Vírgula 4 9 5 4" xfId="51851" xr:uid="{00000000-0005-0000-0000-000026980000}"/>
    <cellStyle name="Vírgula 4 9 6" xfId="14087" xr:uid="{00000000-0005-0000-0000-000027980000}"/>
    <cellStyle name="Vírgula 4 9 6 2" xfId="44461" xr:uid="{00000000-0005-0000-0000-000028980000}"/>
    <cellStyle name="Vírgula 4 9 7" xfId="15639" xr:uid="{00000000-0005-0000-0000-000029980000}"/>
    <cellStyle name="Vírgula 4 9 8" xfId="21566" xr:uid="{00000000-0005-0000-0000-00002A980000}"/>
    <cellStyle name="Vírgula 4 9 9" xfId="23580" xr:uid="{00000000-0005-0000-0000-00002B980000}"/>
    <cellStyle name="Vírgula 5" xfId="4" xr:uid="{00000000-0005-0000-0000-00002C980000}"/>
    <cellStyle name="Vírgula 5 10" xfId="1004" xr:uid="{00000000-0005-0000-0000-00002D980000}"/>
    <cellStyle name="Vírgula 5 10 10" xfId="24606" xr:uid="{00000000-0005-0000-0000-00002E980000}"/>
    <cellStyle name="Vírgula 5 10 11" xfId="36171" xr:uid="{00000000-0005-0000-0000-00002F980000}"/>
    <cellStyle name="Vírgula 5 10 12" xfId="46560" xr:uid="{00000000-0005-0000-0000-000030980000}"/>
    <cellStyle name="Vírgula 5 10 13" xfId="54492" xr:uid="{00000000-0005-0000-0000-000031980000}"/>
    <cellStyle name="Vírgula 5 10 14" xfId="4056" xr:uid="{00000000-0005-0000-0000-000032980000}"/>
    <cellStyle name="Vírgula 5 10 2" xfId="1952" xr:uid="{00000000-0005-0000-0000-000033980000}"/>
    <cellStyle name="Vírgula 5 10 2 10" xfId="47503" xr:uid="{00000000-0005-0000-0000-000034980000}"/>
    <cellStyle name="Vírgula 5 10 2 11" xfId="55429" xr:uid="{00000000-0005-0000-0000-000035980000}"/>
    <cellStyle name="Vírgula 5 10 2 12" xfId="4057" xr:uid="{00000000-0005-0000-0000-000036980000}"/>
    <cellStyle name="Vírgula 5 10 2 2" xfId="8802" xr:uid="{00000000-0005-0000-0000-000037980000}"/>
    <cellStyle name="Vírgula 5 10 2 2 2" xfId="17478" xr:uid="{00000000-0005-0000-0000-000038980000}"/>
    <cellStyle name="Vírgula 5 10 2 2 2 2" xfId="35034" xr:uid="{00000000-0005-0000-0000-000039980000}"/>
    <cellStyle name="Vírgula 5 10 2 2 3" xfId="19724" xr:uid="{00000000-0005-0000-0000-00003A980000}"/>
    <cellStyle name="Vírgula 5 10 2 2 4" xfId="29532" xr:uid="{00000000-0005-0000-0000-00003B980000}"/>
    <cellStyle name="Vírgula 5 10 2 2 5" xfId="42726" xr:uid="{00000000-0005-0000-0000-00003C980000}"/>
    <cellStyle name="Vírgula 5 10 2 2 6" xfId="49702" xr:uid="{00000000-0005-0000-0000-00003D980000}"/>
    <cellStyle name="Vírgula 5 10 2 3" xfId="6603" xr:uid="{00000000-0005-0000-0000-00003E980000}"/>
    <cellStyle name="Vírgula 5 10 2 3 2" xfId="16519" xr:uid="{00000000-0005-0000-0000-00003F980000}"/>
    <cellStyle name="Vírgula 5 10 2 3 3" xfId="32283" xr:uid="{00000000-0005-0000-0000-000040980000}"/>
    <cellStyle name="Vírgula 5 10 2 3 4" xfId="45096" xr:uid="{00000000-0005-0000-0000-000041980000}"/>
    <cellStyle name="Vírgula 5 10 2 4" xfId="15643" xr:uid="{00000000-0005-0000-0000-000042980000}"/>
    <cellStyle name="Vírgula 5 10 2 5" xfId="18039" xr:uid="{00000000-0005-0000-0000-000043980000}"/>
    <cellStyle name="Vírgula 5 10 2 6" xfId="21570" xr:uid="{00000000-0005-0000-0000-000044980000}"/>
    <cellStyle name="Vírgula 5 10 2 7" xfId="23584" xr:uid="{00000000-0005-0000-0000-000045980000}"/>
    <cellStyle name="Vírgula 5 10 2 8" xfId="26781" xr:uid="{00000000-0005-0000-0000-000046980000}"/>
    <cellStyle name="Vírgula 5 10 2 9" xfId="39104" xr:uid="{00000000-0005-0000-0000-000047980000}"/>
    <cellStyle name="Vírgula 5 10 3" xfId="7931" xr:uid="{00000000-0005-0000-0000-000048980000}"/>
    <cellStyle name="Vírgula 5 10 3 2" xfId="12450" xr:uid="{00000000-0005-0000-0000-000049980000}"/>
    <cellStyle name="Vírgula 5 10 3 2 2" xfId="35033" xr:uid="{00000000-0005-0000-0000-00004A980000}"/>
    <cellStyle name="Vírgula 5 10 3 2 3" xfId="29531" xr:uid="{00000000-0005-0000-0000-00004B980000}"/>
    <cellStyle name="Vírgula 5 10 3 2 4" xfId="42725" xr:uid="{00000000-0005-0000-0000-00004C980000}"/>
    <cellStyle name="Vírgula 5 10 3 2 5" xfId="53278" xr:uid="{00000000-0005-0000-0000-00004D980000}"/>
    <cellStyle name="Vírgula 5 10 3 3" xfId="16688" xr:uid="{00000000-0005-0000-0000-00004E980000}"/>
    <cellStyle name="Vírgula 5 10 3 3 2" xfId="32282" xr:uid="{00000000-0005-0000-0000-00004F980000}"/>
    <cellStyle name="Vírgula 5 10 3 4" xfId="18854" xr:uid="{00000000-0005-0000-0000-000050980000}"/>
    <cellStyle name="Vírgula 5 10 3 5" xfId="26780" xr:uid="{00000000-0005-0000-0000-000051980000}"/>
    <cellStyle name="Vírgula 5 10 3 6" xfId="39103" xr:uid="{00000000-0005-0000-0000-000052980000}"/>
    <cellStyle name="Vírgula 5 10 3 7" xfId="48831" xr:uid="{00000000-0005-0000-0000-000053980000}"/>
    <cellStyle name="Vírgula 5 10 4" xfId="5664" xr:uid="{00000000-0005-0000-0000-000054980000}"/>
    <cellStyle name="Vírgula 5 10 4 2" xfId="11380" xr:uid="{00000000-0005-0000-0000-000055980000}"/>
    <cellStyle name="Vírgula 5 10 4 2 2" xfId="33209" xr:uid="{00000000-0005-0000-0000-000056980000}"/>
    <cellStyle name="Vírgula 5 10 4 2 3" xfId="40901" xr:uid="{00000000-0005-0000-0000-000057980000}"/>
    <cellStyle name="Vírgula 5 10 4 2 4" xfId="52362" xr:uid="{00000000-0005-0000-0000-000058980000}"/>
    <cellStyle name="Vírgula 5 10 4 3" xfId="27707" xr:uid="{00000000-0005-0000-0000-000059980000}"/>
    <cellStyle name="Vírgula 5 10 4 4" xfId="37030" xr:uid="{00000000-0005-0000-0000-00005A980000}"/>
    <cellStyle name="Vírgula 5 10 4 5" xfId="51174" xr:uid="{00000000-0005-0000-0000-00005B980000}"/>
    <cellStyle name="Vírgula 5 10 5" xfId="10733" xr:uid="{00000000-0005-0000-0000-00005C980000}"/>
    <cellStyle name="Vírgula 5 10 5 2" xfId="30458" xr:uid="{00000000-0005-0000-0000-00005D980000}"/>
    <cellStyle name="Vírgula 5 10 5 3" xfId="40144" xr:uid="{00000000-0005-0000-0000-00005E980000}"/>
    <cellStyle name="Vírgula 5 10 5 4" xfId="51615" xr:uid="{00000000-0005-0000-0000-00005F980000}"/>
    <cellStyle name="Vírgula 5 10 6" xfId="13851" xr:uid="{00000000-0005-0000-0000-000060980000}"/>
    <cellStyle name="Vírgula 5 10 6 2" xfId="44225" xr:uid="{00000000-0005-0000-0000-000061980000}"/>
    <cellStyle name="Vírgula 5 10 7" xfId="15642" xr:uid="{00000000-0005-0000-0000-000062980000}"/>
    <cellStyle name="Vírgula 5 10 8" xfId="21569" xr:uid="{00000000-0005-0000-0000-000063980000}"/>
    <cellStyle name="Vírgula 5 10 9" xfId="23583" xr:uid="{00000000-0005-0000-0000-000064980000}"/>
    <cellStyle name="Vírgula 5 11" xfId="1244" xr:uid="{00000000-0005-0000-0000-000065980000}"/>
    <cellStyle name="Vírgula 5 11 10" xfId="24882" xr:uid="{00000000-0005-0000-0000-000066980000}"/>
    <cellStyle name="Vírgula 5 11 11" xfId="36447" xr:uid="{00000000-0005-0000-0000-000067980000}"/>
    <cellStyle name="Vírgula 5 11 12" xfId="46800" xr:uid="{00000000-0005-0000-0000-000068980000}"/>
    <cellStyle name="Vírgula 5 11 13" xfId="54732" xr:uid="{00000000-0005-0000-0000-000069980000}"/>
    <cellStyle name="Vírgula 5 11 14" xfId="4058" xr:uid="{00000000-0005-0000-0000-00006A980000}"/>
    <cellStyle name="Vírgula 5 11 2" xfId="2180" xr:uid="{00000000-0005-0000-0000-00006B980000}"/>
    <cellStyle name="Vírgula 5 11 2 10" xfId="47731" xr:uid="{00000000-0005-0000-0000-00006C980000}"/>
    <cellStyle name="Vírgula 5 11 2 11" xfId="55657" xr:uid="{00000000-0005-0000-0000-00006D980000}"/>
    <cellStyle name="Vírgula 5 11 2 12" xfId="4059" xr:uid="{00000000-0005-0000-0000-00006E980000}"/>
    <cellStyle name="Vírgula 5 11 2 2" xfId="9030" xr:uid="{00000000-0005-0000-0000-00006F980000}"/>
    <cellStyle name="Vírgula 5 11 2 2 2" xfId="17479" xr:uid="{00000000-0005-0000-0000-000070980000}"/>
    <cellStyle name="Vírgula 5 11 2 2 2 2" xfId="35036" xr:uid="{00000000-0005-0000-0000-000071980000}"/>
    <cellStyle name="Vírgula 5 11 2 2 3" xfId="19952" xr:uid="{00000000-0005-0000-0000-000072980000}"/>
    <cellStyle name="Vírgula 5 11 2 2 4" xfId="29534" xr:uid="{00000000-0005-0000-0000-000073980000}"/>
    <cellStyle name="Vírgula 5 11 2 2 5" xfId="42728" xr:uid="{00000000-0005-0000-0000-000074980000}"/>
    <cellStyle name="Vírgula 5 11 2 2 6" xfId="49930" xr:uid="{00000000-0005-0000-0000-000075980000}"/>
    <cellStyle name="Vírgula 5 11 2 3" xfId="6831" xr:uid="{00000000-0005-0000-0000-000076980000}"/>
    <cellStyle name="Vírgula 5 11 2 3 2" xfId="11093" xr:uid="{00000000-0005-0000-0000-000077980000}"/>
    <cellStyle name="Vírgula 5 11 2 3 3" xfId="32285" xr:uid="{00000000-0005-0000-0000-000078980000}"/>
    <cellStyle name="Vírgula 5 11 2 3 4" xfId="45324" xr:uid="{00000000-0005-0000-0000-000079980000}"/>
    <cellStyle name="Vírgula 5 11 2 4" xfId="15645" xr:uid="{00000000-0005-0000-0000-00007A980000}"/>
    <cellStyle name="Vírgula 5 11 2 5" xfId="18210" xr:uid="{00000000-0005-0000-0000-00007B980000}"/>
    <cellStyle name="Vírgula 5 11 2 6" xfId="21572" xr:uid="{00000000-0005-0000-0000-00007C980000}"/>
    <cellStyle name="Vírgula 5 11 2 7" xfId="23586" xr:uid="{00000000-0005-0000-0000-00007D980000}"/>
    <cellStyle name="Vírgula 5 11 2 8" xfId="26783" xr:uid="{00000000-0005-0000-0000-00007E980000}"/>
    <cellStyle name="Vírgula 5 11 2 9" xfId="39106" xr:uid="{00000000-0005-0000-0000-00007F980000}"/>
    <cellStyle name="Vírgula 5 11 3" xfId="8159" xr:uid="{00000000-0005-0000-0000-000080980000}"/>
    <cellStyle name="Vírgula 5 11 3 2" xfId="12452" xr:uid="{00000000-0005-0000-0000-000081980000}"/>
    <cellStyle name="Vírgula 5 11 3 2 2" xfId="35035" xr:uid="{00000000-0005-0000-0000-000082980000}"/>
    <cellStyle name="Vírgula 5 11 3 2 3" xfId="29533" xr:uid="{00000000-0005-0000-0000-000083980000}"/>
    <cellStyle name="Vírgula 5 11 3 2 4" xfId="42727" xr:uid="{00000000-0005-0000-0000-000084980000}"/>
    <cellStyle name="Vírgula 5 11 3 2 5" xfId="53279" xr:uid="{00000000-0005-0000-0000-000085980000}"/>
    <cellStyle name="Vírgula 5 11 3 3" xfId="9832" xr:uid="{00000000-0005-0000-0000-000086980000}"/>
    <cellStyle name="Vírgula 5 11 3 3 2" xfId="32284" xr:uid="{00000000-0005-0000-0000-000087980000}"/>
    <cellStyle name="Vírgula 5 11 3 4" xfId="19082" xr:uid="{00000000-0005-0000-0000-000088980000}"/>
    <cellStyle name="Vírgula 5 11 3 5" xfId="26782" xr:uid="{00000000-0005-0000-0000-000089980000}"/>
    <cellStyle name="Vírgula 5 11 3 6" xfId="39105" xr:uid="{00000000-0005-0000-0000-00008A980000}"/>
    <cellStyle name="Vírgula 5 11 3 7" xfId="49059" xr:uid="{00000000-0005-0000-0000-00008B980000}"/>
    <cellStyle name="Vírgula 5 11 4" xfId="5904" xr:uid="{00000000-0005-0000-0000-00008C980000}"/>
    <cellStyle name="Vírgula 5 11 4 2" xfId="11608" xr:uid="{00000000-0005-0000-0000-00008D980000}"/>
    <cellStyle name="Vírgula 5 11 4 2 2" xfId="33437" xr:uid="{00000000-0005-0000-0000-00008E980000}"/>
    <cellStyle name="Vírgula 5 11 4 2 3" xfId="41129" xr:uid="{00000000-0005-0000-0000-00008F980000}"/>
    <cellStyle name="Vírgula 5 11 4 2 4" xfId="52590" xr:uid="{00000000-0005-0000-0000-000090980000}"/>
    <cellStyle name="Vírgula 5 11 4 3" xfId="27935" xr:uid="{00000000-0005-0000-0000-000091980000}"/>
    <cellStyle name="Vírgula 5 11 4 4" xfId="37258" xr:uid="{00000000-0005-0000-0000-000092980000}"/>
    <cellStyle name="Vírgula 5 11 4 5" xfId="50752" xr:uid="{00000000-0005-0000-0000-000093980000}"/>
    <cellStyle name="Vírgula 5 11 5" xfId="10864" xr:uid="{00000000-0005-0000-0000-000094980000}"/>
    <cellStyle name="Vírgula 5 11 5 2" xfId="30686" xr:uid="{00000000-0005-0000-0000-000095980000}"/>
    <cellStyle name="Vírgula 5 11 5 3" xfId="40372" xr:uid="{00000000-0005-0000-0000-000096980000}"/>
    <cellStyle name="Vírgula 5 11 5 4" xfId="51843" xr:uid="{00000000-0005-0000-0000-000097980000}"/>
    <cellStyle name="Vírgula 5 11 6" xfId="14079" xr:uid="{00000000-0005-0000-0000-000098980000}"/>
    <cellStyle name="Vírgula 5 11 6 2" xfId="44453" xr:uid="{00000000-0005-0000-0000-000099980000}"/>
    <cellStyle name="Vírgula 5 11 7" xfId="15644" xr:uid="{00000000-0005-0000-0000-00009A980000}"/>
    <cellStyle name="Vírgula 5 11 8" xfId="21571" xr:uid="{00000000-0005-0000-0000-00009B980000}"/>
    <cellStyle name="Vírgula 5 11 9" xfId="23585" xr:uid="{00000000-0005-0000-0000-00009C980000}"/>
    <cellStyle name="Vírgula 5 12" xfId="719" xr:uid="{00000000-0005-0000-0000-00009D980000}"/>
    <cellStyle name="Vírgula 5 12 10" xfId="35850" xr:uid="{00000000-0005-0000-0000-00009E980000}"/>
    <cellStyle name="Vírgula 5 12 11" xfId="46275" xr:uid="{00000000-0005-0000-0000-00009F980000}"/>
    <cellStyle name="Vírgula 5 12 12" xfId="54207" xr:uid="{00000000-0005-0000-0000-0000A0980000}"/>
    <cellStyle name="Vírgula 5 12 13" xfId="4060" xr:uid="{00000000-0005-0000-0000-0000A1980000}"/>
    <cellStyle name="Vírgula 5 12 2" xfId="1667" xr:uid="{00000000-0005-0000-0000-0000A2980000}"/>
    <cellStyle name="Vírgula 5 12 2 10" xfId="47218" xr:uid="{00000000-0005-0000-0000-0000A3980000}"/>
    <cellStyle name="Vírgula 5 12 2 11" xfId="55144" xr:uid="{00000000-0005-0000-0000-0000A4980000}"/>
    <cellStyle name="Vírgula 5 12 2 12" xfId="4061" xr:uid="{00000000-0005-0000-0000-0000A5980000}"/>
    <cellStyle name="Vírgula 5 12 2 2" xfId="8517" xr:uid="{00000000-0005-0000-0000-0000A6980000}"/>
    <cellStyle name="Vírgula 5 12 2 2 2" xfId="17480" xr:uid="{00000000-0005-0000-0000-0000A7980000}"/>
    <cellStyle name="Vírgula 5 12 2 2 2 2" xfId="35038" xr:uid="{00000000-0005-0000-0000-0000A8980000}"/>
    <cellStyle name="Vírgula 5 12 2 2 3" xfId="19439" xr:uid="{00000000-0005-0000-0000-0000A9980000}"/>
    <cellStyle name="Vírgula 5 12 2 2 4" xfId="29536" xr:uid="{00000000-0005-0000-0000-0000AA980000}"/>
    <cellStyle name="Vírgula 5 12 2 2 5" xfId="42730" xr:uid="{00000000-0005-0000-0000-0000AB980000}"/>
    <cellStyle name="Vírgula 5 12 2 2 6" xfId="49417" xr:uid="{00000000-0005-0000-0000-0000AC980000}"/>
    <cellStyle name="Vírgula 5 12 2 3" xfId="6318" xr:uid="{00000000-0005-0000-0000-0000AD980000}"/>
    <cellStyle name="Vírgula 5 12 2 3 2" xfId="13306" xr:uid="{00000000-0005-0000-0000-0000AE980000}"/>
    <cellStyle name="Vírgula 5 12 2 3 3" xfId="32287" xr:uid="{00000000-0005-0000-0000-0000AF980000}"/>
    <cellStyle name="Vírgula 5 12 2 3 4" xfId="44811" xr:uid="{00000000-0005-0000-0000-0000B0980000}"/>
    <cellStyle name="Vírgula 5 12 2 4" xfId="15647" xr:uid="{00000000-0005-0000-0000-0000B1980000}"/>
    <cellStyle name="Vírgula 5 12 2 5" xfId="17922" xr:uid="{00000000-0005-0000-0000-0000B2980000}"/>
    <cellStyle name="Vírgula 5 12 2 6" xfId="21574" xr:uid="{00000000-0005-0000-0000-0000B3980000}"/>
    <cellStyle name="Vírgula 5 12 2 7" xfId="23588" xr:uid="{00000000-0005-0000-0000-0000B4980000}"/>
    <cellStyle name="Vírgula 5 12 2 8" xfId="26785" xr:uid="{00000000-0005-0000-0000-0000B5980000}"/>
    <cellStyle name="Vírgula 5 12 2 9" xfId="39108" xr:uid="{00000000-0005-0000-0000-0000B6980000}"/>
    <cellStyle name="Vírgula 5 12 3" xfId="7646" xr:uid="{00000000-0005-0000-0000-0000B7980000}"/>
    <cellStyle name="Vírgula 5 12 3 2" xfId="12453" xr:uid="{00000000-0005-0000-0000-0000B8980000}"/>
    <cellStyle name="Vírgula 5 12 3 2 2" xfId="35037" xr:uid="{00000000-0005-0000-0000-0000B9980000}"/>
    <cellStyle name="Vírgula 5 12 3 2 3" xfId="42729" xr:uid="{00000000-0005-0000-0000-0000BA980000}"/>
    <cellStyle name="Vírgula 5 12 3 2 4" xfId="53280" xr:uid="{00000000-0005-0000-0000-0000BB980000}"/>
    <cellStyle name="Vírgula 5 12 3 3" xfId="18569" xr:uid="{00000000-0005-0000-0000-0000BC980000}"/>
    <cellStyle name="Vírgula 5 12 3 4" xfId="29535" xr:uid="{00000000-0005-0000-0000-0000BD980000}"/>
    <cellStyle name="Vírgula 5 12 3 5" xfId="39107" xr:uid="{00000000-0005-0000-0000-0000BE980000}"/>
    <cellStyle name="Vírgula 5 12 3 6" xfId="48546" xr:uid="{00000000-0005-0000-0000-0000BF980000}"/>
    <cellStyle name="Vírgula 5 12 4" xfId="5379" xr:uid="{00000000-0005-0000-0000-0000C0980000}"/>
    <cellStyle name="Vírgula 5 12 4 2" xfId="16359" xr:uid="{00000000-0005-0000-0000-0000C1980000}"/>
    <cellStyle name="Vírgula 5 12 4 3" xfId="32286" xr:uid="{00000000-0005-0000-0000-0000C2980000}"/>
    <cellStyle name="Vírgula 5 12 4 4" xfId="39859" xr:uid="{00000000-0005-0000-0000-0000C3980000}"/>
    <cellStyle name="Vírgula 5 12 4 5" xfId="50189" xr:uid="{00000000-0005-0000-0000-0000C4980000}"/>
    <cellStyle name="Vírgula 5 12 5" xfId="13566" xr:uid="{00000000-0005-0000-0000-0000C5980000}"/>
    <cellStyle name="Vírgula 5 12 5 2" xfId="43940" xr:uid="{00000000-0005-0000-0000-0000C6980000}"/>
    <cellStyle name="Vírgula 5 12 6" xfId="15646" xr:uid="{00000000-0005-0000-0000-0000C7980000}"/>
    <cellStyle name="Vírgula 5 12 7" xfId="21573" xr:uid="{00000000-0005-0000-0000-0000C8980000}"/>
    <cellStyle name="Vírgula 5 12 8" xfId="23587" xr:uid="{00000000-0005-0000-0000-0000C9980000}"/>
    <cellStyle name="Vírgula 5 12 9" xfId="26784" xr:uid="{00000000-0005-0000-0000-0000CA980000}"/>
    <cellStyle name="Vírgula 5 13" xfId="605" xr:uid="{00000000-0005-0000-0000-0000CB980000}"/>
    <cellStyle name="Vírgula 5 13 10" xfId="46161" xr:uid="{00000000-0005-0000-0000-0000CC980000}"/>
    <cellStyle name="Vírgula 5 13 11" xfId="54093" xr:uid="{00000000-0005-0000-0000-0000CD980000}"/>
    <cellStyle name="Vírgula 5 13 12" xfId="4062" xr:uid="{00000000-0005-0000-0000-0000CE980000}"/>
    <cellStyle name="Vírgula 5 13 2" xfId="7532" xr:uid="{00000000-0005-0000-0000-0000CF980000}"/>
    <cellStyle name="Vírgula 5 13 2 2" xfId="17481" xr:uid="{00000000-0005-0000-0000-0000D0980000}"/>
    <cellStyle name="Vírgula 5 13 2 2 2" xfId="35039" xr:uid="{00000000-0005-0000-0000-0000D1980000}"/>
    <cellStyle name="Vírgula 5 13 2 3" xfId="19325" xr:uid="{00000000-0005-0000-0000-0000D2980000}"/>
    <cellStyle name="Vírgula 5 13 2 4" xfId="29537" xr:uid="{00000000-0005-0000-0000-0000D3980000}"/>
    <cellStyle name="Vírgula 5 13 2 5" xfId="42731" xr:uid="{00000000-0005-0000-0000-0000D4980000}"/>
    <cellStyle name="Vírgula 5 13 2 6" xfId="48432" xr:uid="{00000000-0005-0000-0000-0000D5980000}"/>
    <cellStyle name="Vírgula 5 13 3" xfId="5265" xr:uid="{00000000-0005-0000-0000-0000D6980000}"/>
    <cellStyle name="Vírgula 5 13 3 2" xfId="9675" xr:uid="{00000000-0005-0000-0000-0000D7980000}"/>
    <cellStyle name="Vírgula 5 13 3 3" xfId="32288" xr:uid="{00000000-0005-0000-0000-0000D8980000}"/>
    <cellStyle name="Vírgula 5 13 3 4" xfId="43826" xr:uid="{00000000-0005-0000-0000-0000D9980000}"/>
    <cellStyle name="Vírgula 5 13 4" xfId="15648" xr:uid="{00000000-0005-0000-0000-0000DA980000}"/>
    <cellStyle name="Vírgula 5 13 5" xfId="17808" xr:uid="{00000000-0005-0000-0000-0000DB980000}"/>
    <cellStyle name="Vírgula 5 13 6" xfId="21575" xr:uid="{00000000-0005-0000-0000-0000DC980000}"/>
    <cellStyle name="Vírgula 5 13 7" xfId="23589" xr:uid="{00000000-0005-0000-0000-0000DD980000}"/>
    <cellStyle name="Vírgula 5 13 8" xfId="26786" xr:uid="{00000000-0005-0000-0000-0000DE980000}"/>
    <cellStyle name="Vírgula 5 13 9" xfId="39109" xr:uid="{00000000-0005-0000-0000-0000DF980000}"/>
    <cellStyle name="Vírgula 5 14" xfId="1553" xr:uid="{00000000-0005-0000-0000-0000E0980000}"/>
    <cellStyle name="Vírgula 5 14 10" xfId="55030" xr:uid="{00000000-0005-0000-0000-0000E1980000}"/>
    <cellStyle name="Vírgula 5 14 11" xfId="4063" xr:uid="{00000000-0005-0000-0000-0000E2980000}"/>
    <cellStyle name="Vírgula 5 14 2" xfId="8403" xr:uid="{00000000-0005-0000-0000-0000E3980000}"/>
    <cellStyle name="Vírgula 5 14 2 2" xfId="17482" xr:uid="{00000000-0005-0000-0000-0000E4980000}"/>
    <cellStyle name="Vírgula 5 14 2 2 2" xfId="35040" xr:uid="{00000000-0005-0000-0000-0000E5980000}"/>
    <cellStyle name="Vírgula 5 14 2 3" xfId="29538" xr:uid="{00000000-0005-0000-0000-0000E6980000}"/>
    <cellStyle name="Vírgula 5 14 2 4" xfId="42732" xr:uid="{00000000-0005-0000-0000-0000E7980000}"/>
    <cellStyle name="Vírgula 5 14 2 5" xfId="49303" xr:uid="{00000000-0005-0000-0000-0000E8980000}"/>
    <cellStyle name="Vírgula 5 14 3" xfId="6204" xr:uid="{00000000-0005-0000-0000-0000E9980000}"/>
    <cellStyle name="Vírgula 5 14 3 2" xfId="32289" xr:uid="{00000000-0005-0000-0000-0000EA980000}"/>
    <cellStyle name="Vírgula 5 14 3 3" xfId="44697" xr:uid="{00000000-0005-0000-0000-0000EB980000}"/>
    <cellStyle name="Vírgula 5 14 4" xfId="18454" xr:uid="{00000000-0005-0000-0000-0000EC980000}"/>
    <cellStyle name="Vírgula 5 14 5" xfId="21576" xr:uid="{00000000-0005-0000-0000-0000ED980000}"/>
    <cellStyle name="Vírgula 5 14 6" xfId="23590" xr:uid="{00000000-0005-0000-0000-0000EE980000}"/>
    <cellStyle name="Vírgula 5 14 7" xfId="26787" xr:uid="{00000000-0005-0000-0000-0000EF980000}"/>
    <cellStyle name="Vírgula 5 14 8" xfId="39110" xr:uid="{00000000-0005-0000-0000-0000F0980000}"/>
    <cellStyle name="Vírgula 5 14 9" xfId="47104" xr:uid="{00000000-0005-0000-0000-0000F1980000}"/>
    <cellStyle name="Vírgula 5 15" xfId="7075" xr:uid="{00000000-0005-0000-0000-0000F2980000}"/>
    <cellStyle name="Vírgula 5 15 2" xfId="12449" xr:uid="{00000000-0005-0000-0000-0000F3980000}"/>
    <cellStyle name="Vírgula 5 15 2 2" xfId="35032" xr:uid="{00000000-0005-0000-0000-0000F4980000}"/>
    <cellStyle name="Vírgula 5 15 2 3" xfId="29530" xr:uid="{00000000-0005-0000-0000-0000F5980000}"/>
    <cellStyle name="Vírgula 5 15 2 4" xfId="42724" xr:uid="{00000000-0005-0000-0000-0000F6980000}"/>
    <cellStyle name="Vírgula 5 15 2 5" xfId="53277" xr:uid="{00000000-0005-0000-0000-0000F7980000}"/>
    <cellStyle name="Vírgula 5 15 3" xfId="16824" xr:uid="{00000000-0005-0000-0000-0000F8980000}"/>
    <cellStyle name="Vírgula 5 15 3 2" xfId="32281" xr:uid="{00000000-0005-0000-0000-0000F9980000}"/>
    <cellStyle name="Vírgula 5 15 4" xfId="26779" xr:uid="{00000000-0005-0000-0000-0000FA980000}"/>
    <cellStyle name="Vírgula 5 15 5" xfId="39102" xr:uid="{00000000-0005-0000-0000-0000FB980000}"/>
    <cellStyle name="Vírgula 5 15 6" xfId="47975" xr:uid="{00000000-0005-0000-0000-0000FC980000}"/>
    <cellStyle name="Vírgula 5 16" xfId="4699" xr:uid="{00000000-0005-0000-0000-0000FD980000}"/>
    <cellStyle name="Vírgula 5 16 2" xfId="11095" xr:uid="{00000000-0005-0000-0000-0000FE980000}"/>
    <cellStyle name="Vírgula 5 16 2 2" xfId="32924" xr:uid="{00000000-0005-0000-0000-0000FF980000}"/>
    <cellStyle name="Vírgula 5 16 2 3" xfId="40616" xr:uid="{00000000-0005-0000-0000-000000990000}"/>
    <cellStyle name="Vírgula 5 16 2 4" xfId="52077" xr:uid="{00000000-0005-0000-0000-000001990000}"/>
    <cellStyle name="Vírgula 5 16 3" xfId="27422" xr:uid="{00000000-0005-0000-0000-000002990000}"/>
    <cellStyle name="Vírgula 5 16 4" xfId="36745" xr:uid="{00000000-0005-0000-0000-000003990000}"/>
    <cellStyle name="Vírgula 5 16 5" xfId="50656" xr:uid="{00000000-0005-0000-0000-000004990000}"/>
    <cellStyle name="Vírgula 5 17" xfId="9513" xr:uid="{00000000-0005-0000-0000-000005990000}"/>
    <cellStyle name="Vírgula 5 17 2" xfId="10629" xr:uid="{00000000-0005-0000-0000-000006990000}"/>
    <cellStyle name="Vírgula 5 17 2 2" xfId="51388" xr:uid="{00000000-0005-0000-0000-000007990000}"/>
    <cellStyle name="Vírgula 5 17 3" xfId="30173" xr:uid="{00000000-0005-0000-0000-000008990000}"/>
    <cellStyle name="Vírgula 5 17 4" xfId="39745" xr:uid="{00000000-0005-0000-0000-000009990000}"/>
    <cellStyle name="Vírgula 5 17 5" xfId="51100" xr:uid="{00000000-0005-0000-0000-00000A990000}"/>
    <cellStyle name="Vírgula 5 18" xfId="9647" xr:uid="{00000000-0005-0000-0000-00000B990000}"/>
    <cellStyle name="Vírgula 5 18 2" xfId="43367" xr:uid="{00000000-0005-0000-0000-00000C990000}"/>
    <cellStyle name="Vírgula 5 18 3" xfId="50503" xr:uid="{00000000-0005-0000-0000-00000D990000}"/>
    <cellStyle name="Vírgula 5 19" xfId="15641" xr:uid="{00000000-0005-0000-0000-00000E990000}"/>
    <cellStyle name="Vírgula 5 2" xfId="11" xr:uid="{00000000-0005-0000-0000-00000F990000}"/>
    <cellStyle name="Vírgula 5 2 10" xfId="723" xr:uid="{00000000-0005-0000-0000-000010990000}"/>
    <cellStyle name="Vírgula 5 2 10 10" xfId="35854" xr:uid="{00000000-0005-0000-0000-000011990000}"/>
    <cellStyle name="Vírgula 5 2 10 11" xfId="46279" xr:uid="{00000000-0005-0000-0000-000012990000}"/>
    <cellStyle name="Vírgula 5 2 10 12" xfId="54211" xr:uid="{00000000-0005-0000-0000-000013990000}"/>
    <cellStyle name="Vírgula 5 2 10 13" xfId="4065" xr:uid="{00000000-0005-0000-0000-000014990000}"/>
    <cellStyle name="Vírgula 5 2 10 2" xfId="1671" xr:uid="{00000000-0005-0000-0000-000015990000}"/>
    <cellStyle name="Vírgula 5 2 10 2 10" xfId="47222" xr:uid="{00000000-0005-0000-0000-000016990000}"/>
    <cellStyle name="Vírgula 5 2 10 2 11" xfId="55148" xr:uid="{00000000-0005-0000-0000-000017990000}"/>
    <cellStyle name="Vírgula 5 2 10 2 12" xfId="4066" xr:uid="{00000000-0005-0000-0000-000018990000}"/>
    <cellStyle name="Vírgula 5 2 10 2 2" xfId="8521" xr:uid="{00000000-0005-0000-0000-000019990000}"/>
    <cellStyle name="Vírgula 5 2 10 2 2 2" xfId="17483" xr:uid="{00000000-0005-0000-0000-00001A990000}"/>
    <cellStyle name="Vírgula 5 2 10 2 2 2 2" xfId="35043" xr:uid="{00000000-0005-0000-0000-00001B990000}"/>
    <cellStyle name="Vírgula 5 2 10 2 2 3" xfId="19443" xr:uid="{00000000-0005-0000-0000-00001C990000}"/>
    <cellStyle name="Vírgula 5 2 10 2 2 4" xfId="29541" xr:uid="{00000000-0005-0000-0000-00001D990000}"/>
    <cellStyle name="Vírgula 5 2 10 2 2 5" xfId="42735" xr:uid="{00000000-0005-0000-0000-00001E990000}"/>
    <cellStyle name="Vírgula 5 2 10 2 2 6" xfId="49421" xr:uid="{00000000-0005-0000-0000-00001F990000}"/>
    <cellStyle name="Vírgula 5 2 10 2 3" xfId="6322" xr:uid="{00000000-0005-0000-0000-000020990000}"/>
    <cellStyle name="Vírgula 5 2 10 2 3 2" xfId="9326" xr:uid="{00000000-0005-0000-0000-000021990000}"/>
    <cellStyle name="Vírgula 5 2 10 2 3 3" xfId="32292" xr:uid="{00000000-0005-0000-0000-000022990000}"/>
    <cellStyle name="Vírgula 5 2 10 2 3 4" xfId="44815" xr:uid="{00000000-0005-0000-0000-000023990000}"/>
    <cellStyle name="Vírgula 5 2 10 2 4" xfId="15651" xr:uid="{00000000-0005-0000-0000-000024990000}"/>
    <cellStyle name="Vírgula 5 2 10 2 5" xfId="17926" xr:uid="{00000000-0005-0000-0000-000025990000}"/>
    <cellStyle name="Vírgula 5 2 10 2 6" xfId="21579" xr:uid="{00000000-0005-0000-0000-000026990000}"/>
    <cellStyle name="Vírgula 5 2 10 2 7" xfId="23593" xr:uid="{00000000-0005-0000-0000-000027990000}"/>
    <cellStyle name="Vírgula 5 2 10 2 8" xfId="26790" xr:uid="{00000000-0005-0000-0000-000028990000}"/>
    <cellStyle name="Vírgula 5 2 10 2 9" xfId="39113" xr:uid="{00000000-0005-0000-0000-000029990000}"/>
    <cellStyle name="Vírgula 5 2 10 3" xfId="7650" xr:uid="{00000000-0005-0000-0000-00002A990000}"/>
    <cellStyle name="Vírgula 5 2 10 3 2" xfId="12455" xr:uid="{00000000-0005-0000-0000-00002B990000}"/>
    <cellStyle name="Vírgula 5 2 10 3 2 2" xfId="35042" xr:uid="{00000000-0005-0000-0000-00002C990000}"/>
    <cellStyle name="Vírgula 5 2 10 3 2 3" xfId="42734" xr:uid="{00000000-0005-0000-0000-00002D990000}"/>
    <cellStyle name="Vírgula 5 2 10 3 2 4" xfId="53282" xr:uid="{00000000-0005-0000-0000-00002E990000}"/>
    <cellStyle name="Vírgula 5 2 10 3 3" xfId="18573" xr:uid="{00000000-0005-0000-0000-00002F990000}"/>
    <cellStyle name="Vírgula 5 2 10 3 4" xfId="29540" xr:uid="{00000000-0005-0000-0000-000030990000}"/>
    <cellStyle name="Vírgula 5 2 10 3 5" xfId="39112" xr:uid="{00000000-0005-0000-0000-000031990000}"/>
    <cellStyle name="Vírgula 5 2 10 3 6" xfId="48550" xr:uid="{00000000-0005-0000-0000-000032990000}"/>
    <cellStyle name="Vírgula 5 2 10 4" xfId="5383" xr:uid="{00000000-0005-0000-0000-000033990000}"/>
    <cellStyle name="Vírgula 5 2 10 4 2" xfId="12060" xr:uid="{00000000-0005-0000-0000-000034990000}"/>
    <cellStyle name="Vírgula 5 2 10 4 3" xfId="32291" xr:uid="{00000000-0005-0000-0000-000035990000}"/>
    <cellStyle name="Vírgula 5 2 10 4 4" xfId="39863" xr:uid="{00000000-0005-0000-0000-000036990000}"/>
    <cellStyle name="Vírgula 5 2 10 4 5" xfId="50277" xr:uid="{00000000-0005-0000-0000-000037990000}"/>
    <cellStyle name="Vírgula 5 2 10 5" xfId="13570" xr:uid="{00000000-0005-0000-0000-000038990000}"/>
    <cellStyle name="Vírgula 5 2 10 5 2" xfId="43944" xr:uid="{00000000-0005-0000-0000-000039990000}"/>
    <cellStyle name="Vírgula 5 2 10 6" xfId="15650" xr:uid="{00000000-0005-0000-0000-00003A990000}"/>
    <cellStyle name="Vírgula 5 2 10 7" xfId="21578" xr:uid="{00000000-0005-0000-0000-00003B990000}"/>
    <cellStyle name="Vírgula 5 2 10 8" xfId="23592" xr:uid="{00000000-0005-0000-0000-00003C990000}"/>
    <cellStyle name="Vírgula 5 2 10 9" xfId="26789" xr:uid="{00000000-0005-0000-0000-00003D990000}"/>
    <cellStyle name="Vírgula 5 2 11" xfId="609" xr:uid="{00000000-0005-0000-0000-00003E990000}"/>
    <cellStyle name="Vírgula 5 2 11 10" xfId="46165" xr:uid="{00000000-0005-0000-0000-00003F990000}"/>
    <cellStyle name="Vírgula 5 2 11 11" xfId="54097" xr:uid="{00000000-0005-0000-0000-000040990000}"/>
    <cellStyle name="Vírgula 5 2 11 12" xfId="4067" xr:uid="{00000000-0005-0000-0000-000041990000}"/>
    <cellStyle name="Vírgula 5 2 11 2" xfId="7536" xr:uid="{00000000-0005-0000-0000-000042990000}"/>
    <cellStyle name="Vírgula 5 2 11 2 2" xfId="17484" xr:uid="{00000000-0005-0000-0000-000043990000}"/>
    <cellStyle name="Vírgula 5 2 11 2 2 2" xfId="35044" xr:uid="{00000000-0005-0000-0000-000044990000}"/>
    <cellStyle name="Vírgula 5 2 11 2 3" xfId="19329" xr:uid="{00000000-0005-0000-0000-000045990000}"/>
    <cellStyle name="Vírgula 5 2 11 2 4" xfId="29542" xr:uid="{00000000-0005-0000-0000-000046990000}"/>
    <cellStyle name="Vírgula 5 2 11 2 5" xfId="42736" xr:uid="{00000000-0005-0000-0000-000047990000}"/>
    <cellStyle name="Vírgula 5 2 11 2 6" xfId="48436" xr:uid="{00000000-0005-0000-0000-000048990000}"/>
    <cellStyle name="Vírgula 5 2 11 3" xfId="5269" xr:uid="{00000000-0005-0000-0000-000049990000}"/>
    <cellStyle name="Vírgula 5 2 11 3 2" xfId="16612" xr:uid="{00000000-0005-0000-0000-00004A990000}"/>
    <cellStyle name="Vírgula 5 2 11 3 3" xfId="32293" xr:uid="{00000000-0005-0000-0000-00004B990000}"/>
    <cellStyle name="Vírgula 5 2 11 3 4" xfId="43830" xr:uid="{00000000-0005-0000-0000-00004C990000}"/>
    <cellStyle name="Vírgula 5 2 11 4" xfId="15652" xr:uid="{00000000-0005-0000-0000-00004D990000}"/>
    <cellStyle name="Vírgula 5 2 11 5" xfId="17812" xr:uid="{00000000-0005-0000-0000-00004E990000}"/>
    <cellStyle name="Vírgula 5 2 11 6" xfId="21580" xr:uid="{00000000-0005-0000-0000-00004F990000}"/>
    <cellStyle name="Vírgula 5 2 11 7" xfId="23594" xr:uid="{00000000-0005-0000-0000-000050990000}"/>
    <cellStyle name="Vírgula 5 2 11 8" xfId="26791" xr:uid="{00000000-0005-0000-0000-000051990000}"/>
    <cellStyle name="Vírgula 5 2 11 9" xfId="39114" xr:uid="{00000000-0005-0000-0000-000052990000}"/>
    <cellStyle name="Vírgula 5 2 12" xfId="1557" xr:uid="{00000000-0005-0000-0000-000053990000}"/>
    <cellStyle name="Vírgula 5 2 12 10" xfId="55034" xr:uid="{00000000-0005-0000-0000-000054990000}"/>
    <cellStyle name="Vírgula 5 2 12 11" xfId="4068" xr:uid="{00000000-0005-0000-0000-000055990000}"/>
    <cellStyle name="Vírgula 5 2 12 2" xfId="8407" xr:uid="{00000000-0005-0000-0000-000056990000}"/>
    <cellStyle name="Vírgula 5 2 12 2 2" xfId="17485" xr:uid="{00000000-0005-0000-0000-000057990000}"/>
    <cellStyle name="Vírgula 5 2 12 2 2 2" xfId="35045" xr:uid="{00000000-0005-0000-0000-000058990000}"/>
    <cellStyle name="Vírgula 5 2 12 2 3" xfId="29543" xr:uid="{00000000-0005-0000-0000-000059990000}"/>
    <cellStyle name="Vírgula 5 2 12 2 4" xfId="42737" xr:uid="{00000000-0005-0000-0000-00005A990000}"/>
    <cellStyle name="Vírgula 5 2 12 2 5" xfId="49307" xr:uid="{00000000-0005-0000-0000-00005B990000}"/>
    <cellStyle name="Vírgula 5 2 12 3" xfId="6208" xr:uid="{00000000-0005-0000-0000-00005C990000}"/>
    <cellStyle name="Vírgula 5 2 12 3 2" xfId="32294" xr:uid="{00000000-0005-0000-0000-00005D990000}"/>
    <cellStyle name="Vírgula 5 2 12 3 3" xfId="44701" xr:uid="{00000000-0005-0000-0000-00005E990000}"/>
    <cellStyle name="Vírgula 5 2 12 4" xfId="18459" xr:uid="{00000000-0005-0000-0000-00005F990000}"/>
    <cellStyle name="Vírgula 5 2 12 5" xfId="21581" xr:uid="{00000000-0005-0000-0000-000060990000}"/>
    <cellStyle name="Vírgula 5 2 12 6" xfId="23595" xr:uid="{00000000-0005-0000-0000-000061990000}"/>
    <cellStyle name="Vírgula 5 2 12 7" xfId="26792" xr:uid="{00000000-0005-0000-0000-000062990000}"/>
    <cellStyle name="Vírgula 5 2 12 8" xfId="39115" xr:uid="{00000000-0005-0000-0000-000063990000}"/>
    <cellStyle name="Vírgula 5 2 12 9" xfId="47108" xr:uid="{00000000-0005-0000-0000-000064990000}"/>
    <cellStyle name="Vírgula 5 2 13" xfId="7079" xr:uid="{00000000-0005-0000-0000-000065990000}"/>
    <cellStyle name="Vírgula 5 2 13 2" xfId="12454" xr:uid="{00000000-0005-0000-0000-000066990000}"/>
    <cellStyle name="Vírgula 5 2 13 2 2" xfId="35041" xr:uid="{00000000-0005-0000-0000-000067990000}"/>
    <cellStyle name="Vírgula 5 2 13 2 3" xfId="29539" xr:uid="{00000000-0005-0000-0000-000068990000}"/>
    <cellStyle name="Vírgula 5 2 13 2 4" xfId="42733" xr:uid="{00000000-0005-0000-0000-000069990000}"/>
    <cellStyle name="Vírgula 5 2 13 2 5" xfId="53281" xr:uid="{00000000-0005-0000-0000-00006A990000}"/>
    <cellStyle name="Vírgula 5 2 13 3" xfId="16511" xr:uid="{00000000-0005-0000-0000-00006B990000}"/>
    <cellStyle name="Vírgula 5 2 13 3 2" xfId="32290" xr:uid="{00000000-0005-0000-0000-00006C990000}"/>
    <cellStyle name="Vírgula 5 2 13 4" xfId="26788" xr:uid="{00000000-0005-0000-0000-00006D990000}"/>
    <cellStyle name="Vírgula 5 2 13 5" xfId="39111" xr:uid="{00000000-0005-0000-0000-00006E990000}"/>
    <cellStyle name="Vírgula 5 2 13 6" xfId="47979" xr:uid="{00000000-0005-0000-0000-00006F990000}"/>
    <cellStyle name="Vírgula 5 2 14" xfId="4703" xr:uid="{00000000-0005-0000-0000-000070990000}"/>
    <cellStyle name="Vírgula 5 2 14 2" xfId="11099" xr:uid="{00000000-0005-0000-0000-000071990000}"/>
    <cellStyle name="Vírgula 5 2 14 2 2" xfId="32928" xr:uid="{00000000-0005-0000-0000-000072990000}"/>
    <cellStyle name="Vírgula 5 2 14 2 3" xfId="40620" xr:uid="{00000000-0005-0000-0000-000073990000}"/>
    <cellStyle name="Vírgula 5 2 14 2 4" xfId="52081" xr:uid="{00000000-0005-0000-0000-000074990000}"/>
    <cellStyle name="Vírgula 5 2 14 3" xfId="27426" xr:uid="{00000000-0005-0000-0000-000075990000}"/>
    <cellStyle name="Vírgula 5 2 14 4" xfId="36749" xr:uid="{00000000-0005-0000-0000-000076990000}"/>
    <cellStyle name="Vírgula 5 2 14 5" xfId="50631" xr:uid="{00000000-0005-0000-0000-000077990000}"/>
    <cellStyle name="Vírgula 5 2 15" xfId="10241" xr:uid="{00000000-0005-0000-0000-000078990000}"/>
    <cellStyle name="Vírgula 5 2 15 2" xfId="10551" xr:uid="{00000000-0005-0000-0000-000079990000}"/>
    <cellStyle name="Vírgula 5 2 15 2 2" xfId="51331" xr:uid="{00000000-0005-0000-0000-00007A990000}"/>
    <cellStyle name="Vírgula 5 2 15 3" xfId="30177" xr:uid="{00000000-0005-0000-0000-00007B990000}"/>
    <cellStyle name="Vírgula 5 2 15 4" xfId="39749" xr:uid="{00000000-0005-0000-0000-00007C990000}"/>
    <cellStyle name="Vírgula 5 2 15 5" xfId="50849" xr:uid="{00000000-0005-0000-0000-00007D990000}"/>
    <cellStyle name="Vírgula 5 2 16" xfId="9646" xr:uid="{00000000-0005-0000-0000-00007E990000}"/>
    <cellStyle name="Vírgula 5 2 16 2" xfId="43371" xr:uid="{00000000-0005-0000-0000-00007F990000}"/>
    <cellStyle name="Vírgula 5 2 16 3" xfId="51068" xr:uid="{00000000-0005-0000-0000-000080990000}"/>
    <cellStyle name="Vírgula 5 2 17" xfId="15649" xr:uid="{00000000-0005-0000-0000-000081990000}"/>
    <cellStyle name="Vírgula 5 2 18" xfId="21577" xr:uid="{00000000-0005-0000-0000-000082990000}"/>
    <cellStyle name="Vírgula 5 2 19" xfId="23591" xr:uid="{00000000-0005-0000-0000-000083990000}"/>
    <cellStyle name="Vírgula 5 2 2" xfId="22" xr:uid="{00000000-0005-0000-0000-000084990000}"/>
    <cellStyle name="Vírgula 5 2 2 10" xfId="1568" xr:uid="{00000000-0005-0000-0000-000085990000}"/>
    <cellStyle name="Vírgula 5 2 2 10 10" xfId="55045" xr:uid="{00000000-0005-0000-0000-000086990000}"/>
    <cellStyle name="Vírgula 5 2 2 10 11" xfId="4070" xr:uid="{00000000-0005-0000-0000-000087990000}"/>
    <cellStyle name="Vírgula 5 2 2 10 2" xfId="8418" xr:uid="{00000000-0005-0000-0000-000088990000}"/>
    <cellStyle name="Vírgula 5 2 2 10 2 2" xfId="17486" xr:uid="{00000000-0005-0000-0000-000089990000}"/>
    <cellStyle name="Vírgula 5 2 2 10 2 2 2" xfId="35047" xr:uid="{00000000-0005-0000-0000-00008A990000}"/>
    <cellStyle name="Vírgula 5 2 2 10 2 3" xfId="29545" xr:uid="{00000000-0005-0000-0000-00008B990000}"/>
    <cellStyle name="Vírgula 5 2 2 10 2 4" xfId="42739" xr:uid="{00000000-0005-0000-0000-00008C990000}"/>
    <cellStyle name="Vírgula 5 2 2 10 2 5" xfId="49318" xr:uid="{00000000-0005-0000-0000-00008D990000}"/>
    <cellStyle name="Vírgula 5 2 2 10 3" xfId="6219" xr:uid="{00000000-0005-0000-0000-00008E990000}"/>
    <cellStyle name="Vírgula 5 2 2 10 3 2" xfId="32296" xr:uid="{00000000-0005-0000-0000-00008F990000}"/>
    <cellStyle name="Vírgula 5 2 2 10 3 3" xfId="44712" xr:uid="{00000000-0005-0000-0000-000090990000}"/>
    <cellStyle name="Vírgula 5 2 2 10 4" xfId="18470" xr:uid="{00000000-0005-0000-0000-000091990000}"/>
    <cellStyle name="Vírgula 5 2 2 10 5" xfId="21583" xr:uid="{00000000-0005-0000-0000-000092990000}"/>
    <cellStyle name="Vírgula 5 2 2 10 6" xfId="23597" xr:uid="{00000000-0005-0000-0000-000093990000}"/>
    <cellStyle name="Vírgula 5 2 2 10 7" xfId="26794" xr:uid="{00000000-0005-0000-0000-000094990000}"/>
    <cellStyle name="Vírgula 5 2 2 10 8" xfId="39117" xr:uid="{00000000-0005-0000-0000-000095990000}"/>
    <cellStyle name="Vírgula 5 2 2 10 9" xfId="47119" xr:uid="{00000000-0005-0000-0000-000096990000}"/>
    <cellStyle name="Vírgula 5 2 2 11" xfId="7090" xr:uid="{00000000-0005-0000-0000-000097990000}"/>
    <cellStyle name="Vírgula 5 2 2 11 2" xfId="12456" xr:uid="{00000000-0005-0000-0000-000098990000}"/>
    <cellStyle name="Vírgula 5 2 2 11 2 2" xfId="35046" xr:uid="{00000000-0005-0000-0000-000099990000}"/>
    <cellStyle name="Vírgula 5 2 2 11 2 3" xfId="29544" xr:uid="{00000000-0005-0000-0000-00009A990000}"/>
    <cellStyle name="Vírgula 5 2 2 11 2 4" xfId="42738" xr:uid="{00000000-0005-0000-0000-00009B990000}"/>
    <cellStyle name="Vírgula 5 2 2 11 2 5" xfId="53283" xr:uid="{00000000-0005-0000-0000-00009C990000}"/>
    <cellStyle name="Vírgula 5 2 2 11 3" xfId="10378" xr:uid="{00000000-0005-0000-0000-00009D990000}"/>
    <cellStyle name="Vírgula 5 2 2 11 3 2" xfId="32295" xr:uid="{00000000-0005-0000-0000-00009E990000}"/>
    <cellStyle name="Vírgula 5 2 2 11 4" xfId="26793" xr:uid="{00000000-0005-0000-0000-00009F990000}"/>
    <cellStyle name="Vírgula 5 2 2 11 5" xfId="39116" xr:uid="{00000000-0005-0000-0000-0000A0990000}"/>
    <cellStyle name="Vírgula 5 2 2 11 6" xfId="47990" xr:uid="{00000000-0005-0000-0000-0000A1990000}"/>
    <cellStyle name="Vírgula 5 2 2 12" xfId="4714" xr:uid="{00000000-0005-0000-0000-0000A2990000}"/>
    <cellStyle name="Vírgula 5 2 2 12 2" xfId="11110" xr:uid="{00000000-0005-0000-0000-0000A3990000}"/>
    <cellStyle name="Vírgula 5 2 2 12 2 2" xfId="32939" xr:uid="{00000000-0005-0000-0000-0000A4990000}"/>
    <cellStyle name="Vírgula 5 2 2 12 2 3" xfId="40631" xr:uid="{00000000-0005-0000-0000-0000A5990000}"/>
    <cellStyle name="Vírgula 5 2 2 12 2 4" xfId="52092" xr:uid="{00000000-0005-0000-0000-0000A6990000}"/>
    <cellStyle name="Vírgula 5 2 2 12 3" xfId="27437" xr:uid="{00000000-0005-0000-0000-0000A7990000}"/>
    <cellStyle name="Vírgula 5 2 2 12 4" xfId="36760" xr:uid="{00000000-0005-0000-0000-0000A8990000}"/>
    <cellStyle name="Vírgula 5 2 2 12 5" xfId="50263" xr:uid="{00000000-0005-0000-0000-0000A9990000}"/>
    <cellStyle name="Vírgula 5 2 2 13" xfId="9987" xr:uid="{00000000-0005-0000-0000-0000AA990000}"/>
    <cellStyle name="Vírgula 5 2 2 13 2" xfId="10324" xr:uid="{00000000-0005-0000-0000-0000AB990000}"/>
    <cellStyle name="Vírgula 5 2 2 13 2 2" xfId="50983" xr:uid="{00000000-0005-0000-0000-0000AC990000}"/>
    <cellStyle name="Vírgula 5 2 2 13 3" xfId="30188" xr:uid="{00000000-0005-0000-0000-0000AD990000}"/>
    <cellStyle name="Vírgula 5 2 2 13 4" xfId="39760" xr:uid="{00000000-0005-0000-0000-0000AE990000}"/>
    <cellStyle name="Vírgula 5 2 2 13 5" xfId="50411" xr:uid="{00000000-0005-0000-0000-0000AF990000}"/>
    <cellStyle name="Vírgula 5 2 2 14" xfId="10420" xr:uid="{00000000-0005-0000-0000-0000B0990000}"/>
    <cellStyle name="Vírgula 5 2 2 14 2" xfId="43382" xr:uid="{00000000-0005-0000-0000-0000B1990000}"/>
    <cellStyle name="Vírgula 5 2 2 14 3" xfId="51123" xr:uid="{00000000-0005-0000-0000-0000B2990000}"/>
    <cellStyle name="Vírgula 5 2 2 15" xfId="15653" xr:uid="{00000000-0005-0000-0000-0000B3990000}"/>
    <cellStyle name="Vírgula 5 2 2 16" xfId="21582" xr:uid="{00000000-0005-0000-0000-0000B4990000}"/>
    <cellStyle name="Vírgula 5 2 2 17" xfId="23596" xr:uid="{00000000-0005-0000-0000-0000B5990000}"/>
    <cellStyle name="Vírgula 5 2 2 18" xfId="24246" xr:uid="{00000000-0005-0000-0000-0000B6990000}"/>
    <cellStyle name="Vírgula 5 2 2 19" xfId="35697" xr:uid="{00000000-0005-0000-0000-0000B7990000}"/>
    <cellStyle name="Vírgula 5 2 2 2" xfId="201" xr:uid="{00000000-0005-0000-0000-0000B8990000}"/>
    <cellStyle name="Vírgula 5 2 2 2 10" xfId="9981" xr:uid="{00000000-0005-0000-0000-0000B9990000}"/>
    <cellStyle name="Vírgula 5 2 2 2 10 2" xfId="43496" xr:uid="{00000000-0005-0000-0000-0000BA990000}"/>
    <cellStyle name="Vírgula 5 2 2 2 10 3" xfId="50677" xr:uid="{00000000-0005-0000-0000-0000BB990000}"/>
    <cellStyle name="Vírgula 5 2 2 2 11" xfId="15654" xr:uid="{00000000-0005-0000-0000-0000BC990000}"/>
    <cellStyle name="Vírgula 5 2 2 2 12" xfId="21584" xr:uid="{00000000-0005-0000-0000-0000BD990000}"/>
    <cellStyle name="Vírgula 5 2 2 2 13" xfId="23598" xr:uid="{00000000-0005-0000-0000-0000BE990000}"/>
    <cellStyle name="Vírgula 5 2 2 2 14" xfId="24483" xr:uid="{00000000-0005-0000-0000-0000BF990000}"/>
    <cellStyle name="Vírgula 5 2 2 2 15" xfId="35796" xr:uid="{00000000-0005-0000-0000-0000C0990000}"/>
    <cellStyle name="Vírgula 5 2 2 2 16" xfId="45758" xr:uid="{00000000-0005-0000-0000-0000C1990000}"/>
    <cellStyle name="Vírgula 5 2 2 2 17" xfId="53691" xr:uid="{00000000-0005-0000-0000-0000C2990000}"/>
    <cellStyle name="Vírgula 5 2 2 2 18" xfId="4071" xr:uid="{00000000-0005-0000-0000-0000C3990000}"/>
    <cellStyle name="Vírgula 5 2 2 2 2" xfId="482" xr:uid="{00000000-0005-0000-0000-0000C4990000}"/>
    <cellStyle name="Vírgula 5 2 2 2 2 10" xfId="23599" xr:uid="{00000000-0005-0000-0000-0000C5990000}"/>
    <cellStyle name="Vírgula 5 2 2 2 2 11" xfId="24759" xr:uid="{00000000-0005-0000-0000-0000C6990000}"/>
    <cellStyle name="Vírgula 5 2 2 2 2 12" xfId="36324" xr:uid="{00000000-0005-0000-0000-0000C7990000}"/>
    <cellStyle name="Vírgula 5 2 2 2 2 13" xfId="46038" xr:uid="{00000000-0005-0000-0000-0000C8990000}"/>
    <cellStyle name="Vírgula 5 2 2 2 2 14" xfId="53970" xr:uid="{00000000-0005-0000-0000-0000C9990000}"/>
    <cellStyle name="Vírgula 5 2 2 2 2 15" xfId="4072" xr:uid="{00000000-0005-0000-0000-0000CA990000}"/>
    <cellStyle name="Vírgula 5 2 2 2 2 2" xfId="1145" xr:uid="{00000000-0005-0000-0000-0000CB990000}"/>
    <cellStyle name="Vírgula 5 2 2 2 2 2 10" xfId="46701" xr:uid="{00000000-0005-0000-0000-0000CC990000}"/>
    <cellStyle name="Vírgula 5 2 2 2 2 2 11" xfId="54633" xr:uid="{00000000-0005-0000-0000-0000CD990000}"/>
    <cellStyle name="Vírgula 5 2 2 2 2 2 12" xfId="4073" xr:uid="{00000000-0005-0000-0000-0000CE990000}"/>
    <cellStyle name="Vírgula 5 2 2 2 2 2 2" xfId="8060" xr:uid="{00000000-0005-0000-0000-0000CF990000}"/>
    <cellStyle name="Vírgula 5 2 2 2 2 2 2 2" xfId="9641" xr:uid="{00000000-0005-0000-0000-0000D0990000}"/>
    <cellStyle name="Vírgula 5 2 2 2 2 2 2 2 2" xfId="35050" xr:uid="{00000000-0005-0000-0000-0000D1990000}"/>
    <cellStyle name="Vírgula 5 2 2 2 2 2 2 3" xfId="13129" xr:uid="{00000000-0005-0000-0000-0000D2990000}"/>
    <cellStyle name="Vírgula 5 2 2 2 2 2 2 4" xfId="19853" xr:uid="{00000000-0005-0000-0000-0000D3990000}"/>
    <cellStyle name="Vírgula 5 2 2 2 2 2 2 5" xfId="29548" xr:uid="{00000000-0005-0000-0000-0000D4990000}"/>
    <cellStyle name="Vírgula 5 2 2 2 2 2 2 6" xfId="42742" xr:uid="{00000000-0005-0000-0000-0000D5990000}"/>
    <cellStyle name="Vírgula 5 2 2 2 2 2 2 7" xfId="48960" xr:uid="{00000000-0005-0000-0000-0000D6990000}"/>
    <cellStyle name="Vírgula 5 2 2 2 2 2 3" xfId="5805" xr:uid="{00000000-0005-0000-0000-0000D7990000}"/>
    <cellStyle name="Vírgula 5 2 2 2 2 2 3 2" xfId="9673" xr:uid="{00000000-0005-0000-0000-0000D8990000}"/>
    <cellStyle name="Vírgula 5 2 2 2 2 2 3 3" xfId="32299" xr:uid="{00000000-0005-0000-0000-0000D9990000}"/>
    <cellStyle name="Vírgula 5 2 2 2 2 2 3 4" xfId="44354" xr:uid="{00000000-0005-0000-0000-0000DA990000}"/>
    <cellStyle name="Vírgula 5 2 2 2 2 2 4" xfId="13980" xr:uid="{00000000-0005-0000-0000-0000DB990000}"/>
    <cellStyle name="Vírgula 5 2 2 2 2 2 5" xfId="15656" xr:uid="{00000000-0005-0000-0000-0000DC990000}"/>
    <cellStyle name="Vírgula 5 2 2 2 2 2 6" xfId="21586" xr:uid="{00000000-0005-0000-0000-0000DD990000}"/>
    <cellStyle name="Vírgula 5 2 2 2 2 2 7" xfId="23600" xr:uid="{00000000-0005-0000-0000-0000DE990000}"/>
    <cellStyle name="Vírgula 5 2 2 2 2 2 8" xfId="26797" xr:uid="{00000000-0005-0000-0000-0000DF990000}"/>
    <cellStyle name="Vírgula 5 2 2 2 2 2 9" xfId="39120" xr:uid="{00000000-0005-0000-0000-0000E0990000}"/>
    <cellStyle name="Vírgula 5 2 2 2 2 3" xfId="2081" xr:uid="{00000000-0005-0000-0000-0000E1990000}"/>
    <cellStyle name="Vírgula 5 2 2 2 2 3 10" xfId="47632" xr:uid="{00000000-0005-0000-0000-0000E2990000}"/>
    <cellStyle name="Vírgula 5 2 2 2 2 3 11" xfId="55558" xr:uid="{00000000-0005-0000-0000-0000E3990000}"/>
    <cellStyle name="Vírgula 5 2 2 2 2 3 12" xfId="4074" xr:uid="{00000000-0005-0000-0000-0000E4990000}"/>
    <cellStyle name="Vírgula 5 2 2 2 2 3 2" xfId="8931" xr:uid="{00000000-0005-0000-0000-0000E5990000}"/>
    <cellStyle name="Vírgula 5 2 2 2 2 3 2 2" xfId="17487" xr:uid="{00000000-0005-0000-0000-0000E6990000}"/>
    <cellStyle name="Vírgula 5 2 2 2 2 3 2 2 2" xfId="35051" xr:uid="{00000000-0005-0000-0000-0000E7990000}"/>
    <cellStyle name="Vírgula 5 2 2 2 2 3 2 3" xfId="29549" xr:uid="{00000000-0005-0000-0000-0000E8990000}"/>
    <cellStyle name="Vírgula 5 2 2 2 2 3 2 4" xfId="42743" xr:uid="{00000000-0005-0000-0000-0000E9990000}"/>
    <cellStyle name="Vírgula 5 2 2 2 2 3 2 5" xfId="49831" xr:uid="{00000000-0005-0000-0000-0000EA990000}"/>
    <cellStyle name="Vírgula 5 2 2 2 2 3 3" xfId="6732" xr:uid="{00000000-0005-0000-0000-0000EB990000}"/>
    <cellStyle name="Vírgula 5 2 2 2 2 3 3 2" xfId="32300" xr:uid="{00000000-0005-0000-0000-0000EC990000}"/>
    <cellStyle name="Vírgula 5 2 2 2 2 3 3 3" xfId="45225" xr:uid="{00000000-0005-0000-0000-0000ED990000}"/>
    <cellStyle name="Vírgula 5 2 2 2 2 3 4" xfId="15657" xr:uid="{00000000-0005-0000-0000-0000EE990000}"/>
    <cellStyle name="Vírgula 5 2 2 2 2 3 5" xfId="18983" xr:uid="{00000000-0005-0000-0000-0000EF990000}"/>
    <cellStyle name="Vírgula 5 2 2 2 2 3 6" xfId="21587" xr:uid="{00000000-0005-0000-0000-0000F0990000}"/>
    <cellStyle name="Vírgula 5 2 2 2 2 3 7" xfId="23601" xr:uid="{00000000-0005-0000-0000-0000F1990000}"/>
    <cellStyle name="Vírgula 5 2 2 2 2 3 8" xfId="26798" xr:uid="{00000000-0005-0000-0000-0000F2990000}"/>
    <cellStyle name="Vírgula 5 2 2 2 2 3 9" xfId="39121" xr:uid="{00000000-0005-0000-0000-0000F3990000}"/>
    <cellStyle name="Vírgula 5 2 2 2 2 4" xfId="7433" xr:uid="{00000000-0005-0000-0000-0000F4990000}"/>
    <cellStyle name="Vírgula 5 2 2 2 2 4 2" xfId="12459" xr:uid="{00000000-0005-0000-0000-0000F5990000}"/>
    <cellStyle name="Vírgula 5 2 2 2 2 4 2 2" xfId="35049" xr:uid="{00000000-0005-0000-0000-0000F6990000}"/>
    <cellStyle name="Vírgula 5 2 2 2 2 4 2 3" xfId="29547" xr:uid="{00000000-0005-0000-0000-0000F7990000}"/>
    <cellStyle name="Vírgula 5 2 2 2 2 4 2 4" xfId="42741" xr:uid="{00000000-0005-0000-0000-0000F8990000}"/>
    <cellStyle name="Vírgula 5 2 2 2 2 4 2 5" xfId="53285" xr:uid="{00000000-0005-0000-0000-0000F9990000}"/>
    <cellStyle name="Vírgula 5 2 2 2 2 4 3" xfId="9368" xr:uid="{00000000-0005-0000-0000-0000FA990000}"/>
    <cellStyle name="Vírgula 5 2 2 2 2 4 3 2" xfId="32298" xr:uid="{00000000-0005-0000-0000-0000FB990000}"/>
    <cellStyle name="Vírgula 5 2 2 2 2 4 4" xfId="26796" xr:uid="{00000000-0005-0000-0000-0000FC990000}"/>
    <cellStyle name="Vírgula 5 2 2 2 2 4 5" xfId="39119" xr:uid="{00000000-0005-0000-0000-0000FD990000}"/>
    <cellStyle name="Vírgula 5 2 2 2 2 4 6" xfId="48333" xr:uid="{00000000-0005-0000-0000-0000FE990000}"/>
    <cellStyle name="Vírgula 5 2 2 2 2 5" xfId="5142" xr:uid="{00000000-0005-0000-0000-0000FF990000}"/>
    <cellStyle name="Vírgula 5 2 2 2 2 5 2" xfId="11509" xr:uid="{00000000-0005-0000-0000-0000009A0000}"/>
    <cellStyle name="Vírgula 5 2 2 2 2 5 2 2" xfId="33338" xr:uid="{00000000-0005-0000-0000-0000019A0000}"/>
    <cellStyle name="Vírgula 5 2 2 2 2 5 2 3" xfId="41030" xr:uid="{00000000-0005-0000-0000-0000029A0000}"/>
    <cellStyle name="Vírgula 5 2 2 2 2 5 2 4" xfId="52491" xr:uid="{00000000-0005-0000-0000-0000039A0000}"/>
    <cellStyle name="Vírgula 5 2 2 2 2 5 3" xfId="27836" xr:uid="{00000000-0005-0000-0000-0000049A0000}"/>
    <cellStyle name="Vírgula 5 2 2 2 2 5 4" xfId="37159" xr:uid="{00000000-0005-0000-0000-0000059A0000}"/>
    <cellStyle name="Vírgula 5 2 2 2 2 5 5" xfId="50518" xr:uid="{00000000-0005-0000-0000-0000069A0000}"/>
    <cellStyle name="Vírgula 5 2 2 2 2 6" xfId="10812" xr:uid="{00000000-0005-0000-0000-0000079A0000}"/>
    <cellStyle name="Vírgula 5 2 2 2 2 6 2" xfId="30587" xr:uid="{00000000-0005-0000-0000-0000089A0000}"/>
    <cellStyle name="Vírgula 5 2 2 2 2 6 3" xfId="40273" xr:uid="{00000000-0005-0000-0000-0000099A0000}"/>
    <cellStyle name="Vírgula 5 2 2 2 2 6 4" xfId="51744" xr:uid="{00000000-0005-0000-0000-00000A9A0000}"/>
    <cellStyle name="Vírgula 5 2 2 2 2 7" xfId="13467" xr:uid="{00000000-0005-0000-0000-00000B9A0000}"/>
    <cellStyle name="Vírgula 5 2 2 2 2 7 2" xfId="43727" xr:uid="{00000000-0005-0000-0000-00000C9A0000}"/>
    <cellStyle name="Vírgula 5 2 2 2 2 8" xfId="15655" xr:uid="{00000000-0005-0000-0000-00000D9A0000}"/>
    <cellStyle name="Vírgula 5 2 2 2 2 9" xfId="21585" xr:uid="{00000000-0005-0000-0000-00000E9A0000}"/>
    <cellStyle name="Vírgula 5 2 2 2 3" xfId="1397" xr:uid="{00000000-0005-0000-0000-00000F9A0000}"/>
    <cellStyle name="Vírgula 5 2 2 2 3 10" xfId="25035" xr:uid="{00000000-0005-0000-0000-0000109A0000}"/>
    <cellStyle name="Vírgula 5 2 2 2 3 11" xfId="36600" xr:uid="{00000000-0005-0000-0000-0000119A0000}"/>
    <cellStyle name="Vírgula 5 2 2 2 3 12" xfId="46953" xr:uid="{00000000-0005-0000-0000-0000129A0000}"/>
    <cellStyle name="Vírgula 5 2 2 2 3 13" xfId="54885" xr:uid="{00000000-0005-0000-0000-0000139A0000}"/>
    <cellStyle name="Vírgula 5 2 2 2 3 14" xfId="4075" xr:uid="{00000000-0005-0000-0000-0000149A0000}"/>
    <cellStyle name="Vírgula 5 2 2 2 3 2" xfId="2309" xr:uid="{00000000-0005-0000-0000-0000159A0000}"/>
    <cellStyle name="Vírgula 5 2 2 2 3 2 10" xfId="47860" xr:uid="{00000000-0005-0000-0000-0000169A0000}"/>
    <cellStyle name="Vírgula 5 2 2 2 3 2 11" xfId="55786" xr:uid="{00000000-0005-0000-0000-0000179A0000}"/>
    <cellStyle name="Vírgula 5 2 2 2 3 2 12" xfId="4076" xr:uid="{00000000-0005-0000-0000-0000189A0000}"/>
    <cellStyle name="Vírgula 5 2 2 2 3 2 2" xfId="9159" xr:uid="{00000000-0005-0000-0000-0000199A0000}"/>
    <cellStyle name="Vírgula 5 2 2 2 3 2 2 2" xfId="17488" xr:uid="{00000000-0005-0000-0000-00001A9A0000}"/>
    <cellStyle name="Vírgula 5 2 2 2 3 2 2 2 2" xfId="35053" xr:uid="{00000000-0005-0000-0000-00001B9A0000}"/>
    <cellStyle name="Vírgula 5 2 2 2 3 2 2 3" xfId="20081" xr:uid="{00000000-0005-0000-0000-00001C9A0000}"/>
    <cellStyle name="Vírgula 5 2 2 2 3 2 2 4" xfId="29551" xr:uid="{00000000-0005-0000-0000-00001D9A0000}"/>
    <cellStyle name="Vírgula 5 2 2 2 3 2 2 5" xfId="42745" xr:uid="{00000000-0005-0000-0000-00001E9A0000}"/>
    <cellStyle name="Vírgula 5 2 2 2 3 2 2 6" xfId="50059" xr:uid="{00000000-0005-0000-0000-00001F9A0000}"/>
    <cellStyle name="Vírgula 5 2 2 2 3 2 3" xfId="6960" xr:uid="{00000000-0005-0000-0000-0000209A0000}"/>
    <cellStyle name="Vírgula 5 2 2 2 3 2 3 2" xfId="10388" xr:uid="{00000000-0005-0000-0000-0000219A0000}"/>
    <cellStyle name="Vírgula 5 2 2 2 3 2 3 3" xfId="32302" xr:uid="{00000000-0005-0000-0000-0000229A0000}"/>
    <cellStyle name="Vírgula 5 2 2 2 3 2 3 4" xfId="45453" xr:uid="{00000000-0005-0000-0000-0000239A0000}"/>
    <cellStyle name="Vírgula 5 2 2 2 3 2 4" xfId="15659" xr:uid="{00000000-0005-0000-0000-0000249A0000}"/>
    <cellStyle name="Vírgula 5 2 2 2 3 2 5" xfId="18339" xr:uid="{00000000-0005-0000-0000-0000259A0000}"/>
    <cellStyle name="Vírgula 5 2 2 2 3 2 6" xfId="21589" xr:uid="{00000000-0005-0000-0000-0000269A0000}"/>
    <cellStyle name="Vírgula 5 2 2 2 3 2 7" xfId="23603" xr:uid="{00000000-0005-0000-0000-0000279A0000}"/>
    <cellStyle name="Vírgula 5 2 2 2 3 2 8" xfId="26800" xr:uid="{00000000-0005-0000-0000-0000289A0000}"/>
    <cellStyle name="Vírgula 5 2 2 2 3 2 9" xfId="39123" xr:uid="{00000000-0005-0000-0000-0000299A0000}"/>
    <cellStyle name="Vírgula 5 2 2 2 3 3" xfId="8288" xr:uid="{00000000-0005-0000-0000-00002A9A0000}"/>
    <cellStyle name="Vírgula 5 2 2 2 3 3 2" xfId="12461" xr:uid="{00000000-0005-0000-0000-00002B9A0000}"/>
    <cellStyle name="Vírgula 5 2 2 2 3 3 2 2" xfId="35052" xr:uid="{00000000-0005-0000-0000-00002C9A0000}"/>
    <cellStyle name="Vírgula 5 2 2 2 3 3 2 3" xfId="29550" xr:uid="{00000000-0005-0000-0000-00002D9A0000}"/>
    <cellStyle name="Vírgula 5 2 2 2 3 3 2 4" xfId="42744" xr:uid="{00000000-0005-0000-0000-00002E9A0000}"/>
    <cellStyle name="Vírgula 5 2 2 2 3 3 2 5" xfId="53286" xr:uid="{00000000-0005-0000-0000-00002F9A0000}"/>
    <cellStyle name="Vírgula 5 2 2 2 3 3 3" xfId="16703" xr:uid="{00000000-0005-0000-0000-0000309A0000}"/>
    <cellStyle name="Vírgula 5 2 2 2 3 3 3 2" xfId="32301" xr:uid="{00000000-0005-0000-0000-0000319A0000}"/>
    <cellStyle name="Vírgula 5 2 2 2 3 3 4" xfId="19211" xr:uid="{00000000-0005-0000-0000-0000329A0000}"/>
    <cellStyle name="Vírgula 5 2 2 2 3 3 5" xfId="26799" xr:uid="{00000000-0005-0000-0000-0000339A0000}"/>
    <cellStyle name="Vírgula 5 2 2 2 3 3 6" xfId="39122" xr:uid="{00000000-0005-0000-0000-0000349A0000}"/>
    <cellStyle name="Vírgula 5 2 2 2 3 3 7" xfId="49188" xr:uid="{00000000-0005-0000-0000-0000359A0000}"/>
    <cellStyle name="Vírgula 5 2 2 2 3 4" xfId="6057" xr:uid="{00000000-0005-0000-0000-0000369A0000}"/>
    <cellStyle name="Vírgula 5 2 2 2 3 4 2" xfId="11737" xr:uid="{00000000-0005-0000-0000-0000379A0000}"/>
    <cellStyle name="Vírgula 5 2 2 2 3 4 2 2" xfId="33566" xr:uid="{00000000-0005-0000-0000-0000389A0000}"/>
    <cellStyle name="Vírgula 5 2 2 2 3 4 2 3" xfId="41258" xr:uid="{00000000-0005-0000-0000-0000399A0000}"/>
    <cellStyle name="Vírgula 5 2 2 2 3 4 2 4" xfId="52719" xr:uid="{00000000-0005-0000-0000-00003A9A0000}"/>
    <cellStyle name="Vírgula 5 2 2 2 3 4 3" xfId="28064" xr:uid="{00000000-0005-0000-0000-00003B9A0000}"/>
    <cellStyle name="Vírgula 5 2 2 2 3 4 4" xfId="37387" xr:uid="{00000000-0005-0000-0000-00003C9A0000}"/>
    <cellStyle name="Vírgula 5 2 2 2 3 4 5" xfId="51225" xr:uid="{00000000-0005-0000-0000-00003D9A0000}"/>
    <cellStyle name="Vírgula 5 2 2 2 3 5" xfId="10993" xr:uid="{00000000-0005-0000-0000-00003E9A0000}"/>
    <cellStyle name="Vírgula 5 2 2 2 3 5 2" xfId="30815" xr:uid="{00000000-0005-0000-0000-00003F9A0000}"/>
    <cellStyle name="Vírgula 5 2 2 2 3 5 3" xfId="40501" xr:uid="{00000000-0005-0000-0000-0000409A0000}"/>
    <cellStyle name="Vírgula 5 2 2 2 3 5 4" xfId="51972" xr:uid="{00000000-0005-0000-0000-0000419A0000}"/>
    <cellStyle name="Vírgula 5 2 2 2 3 6" xfId="14208" xr:uid="{00000000-0005-0000-0000-0000429A0000}"/>
    <cellStyle name="Vírgula 5 2 2 2 3 6 2" xfId="44582" xr:uid="{00000000-0005-0000-0000-0000439A0000}"/>
    <cellStyle name="Vírgula 5 2 2 2 3 7" xfId="15658" xr:uid="{00000000-0005-0000-0000-0000449A0000}"/>
    <cellStyle name="Vírgula 5 2 2 2 3 8" xfId="21588" xr:uid="{00000000-0005-0000-0000-0000459A0000}"/>
    <cellStyle name="Vírgula 5 2 2 2 3 9" xfId="23602" xr:uid="{00000000-0005-0000-0000-0000469A0000}"/>
    <cellStyle name="Vírgula 5 2 2 2 4" xfId="905" xr:uid="{00000000-0005-0000-0000-0000479A0000}"/>
    <cellStyle name="Vírgula 5 2 2 2 4 10" xfId="36060" xr:uid="{00000000-0005-0000-0000-0000489A0000}"/>
    <cellStyle name="Vírgula 5 2 2 2 4 11" xfId="46461" xr:uid="{00000000-0005-0000-0000-0000499A0000}"/>
    <cellStyle name="Vírgula 5 2 2 2 4 12" xfId="54393" xr:uid="{00000000-0005-0000-0000-00004A9A0000}"/>
    <cellStyle name="Vírgula 5 2 2 2 4 13" xfId="4077" xr:uid="{00000000-0005-0000-0000-00004B9A0000}"/>
    <cellStyle name="Vírgula 5 2 2 2 4 2" xfId="1853" xr:uid="{00000000-0005-0000-0000-00004C9A0000}"/>
    <cellStyle name="Vírgula 5 2 2 2 4 2 10" xfId="47404" xr:uid="{00000000-0005-0000-0000-00004D9A0000}"/>
    <cellStyle name="Vírgula 5 2 2 2 4 2 11" xfId="55330" xr:uid="{00000000-0005-0000-0000-00004E9A0000}"/>
    <cellStyle name="Vírgula 5 2 2 2 4 2 12" xfId="4078" xr:uid="{00000000-0005-0000-0000-00004F9A0000}"/>
    <cellStyle name="Vírgula 5 2 2 2 4 2 2" xfId="8703" xr:uid="{00000000-0005-0000-0000-0000509A0000}"/>
    <cellStyle name="Vírgula 5 2 2 2 4 2 2 2" xfId="17489" xr:uid="{00000000-0005-0000-0000-0000519A0000}"/>
    <cellStyle name="Vírgula 5 2 2 2 4 2 2 2 2" xfId="35055" xr:uid="{00000000-0005-0000-0000-0000529A0000}"/>
    <cellStyle name="Vírgula 5 2 2 2 4 2 2 3" xfId="19625" xr:uid="{00000000-0005-0000-0000-0000539A0000}"/>
    <cellStyle name="Vírgula 5 2 2 2 4 2 2 4" xfId="29553" xr:uid="{00000000-0005-0000-0000-0000549A0000}"/>
    <cellStyle name="Vírgula 5 2 2 2 4 2 2 5" xfId="42747" xr:uid="{00000000-0005-0000-0000-0000559A0000}"/>
    <cellStyle name="Vírgula 5 2 2 2 4 2 2 6" xfId="49603" xr:uid="{00000000-0005-0000-0000-0000569A0000}"/>
    <cellStyle name="Vírgula 5 2 2 2 4 2 3" xfId="6504" xr:uid="{00000000-0005-0000-0000-0000579A0000}"/>
    <cellStyle name="Vírgula 5 2 2 2 4 2 3 2" xfId="9686" xr:uid="{00000000-0005-0000-0000-0000589A0000}"/>
    <cellStyle name="Vírgula 5 2 2 2 4 2 3 3" xfId="32304" xr:uid="{00000000-0005-0000-0000-0000599A0000}"/>
    <cellStyle name="Vírgula 5 2 2 2 4 2 3 4" xfId="44997" xr:uid="{00000000-0005-0000-0000-00005A9A0000}"/>
    <cellStyle name="Vírgula 5 2 2 2 4 2 4" xfId="15661" xr:uid="{00000000-0005-0000-0000-00005B9A0000}"/>
    <cellStyle name="Vírgula 5 2 2 2 4 2 5" xfId="17997" xr:uid="{00000000-0005-0000-0000-00005C9A0000}"/>
    <cellStyle name="Vírgula 5 2 2 2 4 2 6" xfId="21591" xr:uid="{00000000-0005-0000-0000-00005D9A0000}"/>
    <cellStyle name="Vírgula 5 2 2 2 4 2 7" xfId="23605" xr:uid="{00000000-0005-0000-0000-00005E9A0000}"/>
    <cellStyle name="Vírgula 5 2 2 2 4 2 8" xfId="26802" xr:uid="{00000000-0005-0000-0000-00005F9A0000}"/>
    <cellStyle name="Vírgula 5 2 2 2 4 2 9" xfId="39125" xr:uid="{00000000-0005-0000-0000-0000609A0000}"/>
    <cellStyle name="Vírgula 5 2 2 2 4 3" xfId="7832" xr:uid="{00000000-0005-0000-0000-0000619A0000}"/>
    <cellStyle name="Vírgula 5 2 2 2 4 3 2" xfId="12463" xr:uid="{00000000-0005-0000-0000-0000629A0000}"/>
    <cellStyle name="Vírgula 5 2 2 2 4 3 2 2" xfId="35054" xr:uid="{00000000-0005-0000-0000-0000639A0000}"/>
    <cellStyle name="Vírgula 5 2 2 2 4 3 2 3" xfId="42746" xr:uid="{00000000-0005-0000-0000-0000649A0000}"/>
    <cellStyle name="Vírgula 5 2 2 2 4 3 2 4" xfId="53287" xr:uid="{00000000-0005-0000-0000-0000659A0000}"/>
    <cellStyle name="Vírgula 5 2 2 2 4 3 3" xfId="18755" xr:uid="{00000000-0005-0000-0000-0000669A0000}"/>
    <cellStyle name="Vírgula 5 2 2 2 4 3 4" xfId="29552" xr:uid="{00000000-0005-0000-0000-0000679A0000}"/>
    <cellStyle name="Vírgula 5 2 2 2 4 3 5" xfId="39124" xr:uid="{00000000-0005-0000-0000-0000689A0000}"/>
    <cellStyle name="Vírgula 5 2 2 2 4 3 6" xfId="48732" xr:uid="{00000000-0005-0000-0000-0000699A0000}"/>
    <cellStyle name="Vírgula 5 2 2 2 4 4" xfId="5565" xr:uid="{00000000-0005-0000-0000-00006A9A0000}"/>
    <cellStyle name="Vírgula 5 2 2 2 4 4 2" xfId="13105" xr:uid="{00000000-0005-0000-0000-00006B9A0000}"/>
    <cellStyle name="Vírgula 5 2 2 2 4 4 3" xfId="32303" xr:uid="{00000000-0005-0000-0000-00006C9A0000}"/>
    <cellStyle name="Vírgula 5 2 2 2 4 4 4" xfId="40045" xr:uid="{00000000-0005-0000-0000-00006D9A0000}"/>
    <cellStyle name="Vírgula 5 2 2 2 4 4 5" xfId="51516" xr:uid="{00000000-0005-0000-0000-00006E9A0000}"/>
    <cellStyle name="Vírgula 5 2 2 2 4 5" xfId="13752" xr:uid="{00000000-0005-0000-0000-00006F9A0000}"/>
    <cellStyle name="Vírgula 5 2 2 2 4 5 2" xfId="44126" xr:uid="{00000000-0005-0000-0000-0000709A0000}"/>
    <cellStyle name="Vírgula 5 2 2 2 4 6" xfId="15660" xr:uid="{00000000-0005-0000-0000-0000719A0000}"/>
    <cellStyle name="Vírgula 5 2 2 2 4 7" xfId="21590" xr:uid="{00000000-0005-0000-0000-0000729A0000}"/>
    <cellStyle name="Vírgula 5 2 2 2 4 8" xfId="23604" xr:uid="{00000000-0005-0000-0000-0000739A0000}"/>
    <cellStyle name="Vírgula 5 2 2 2 4 9" xfId="26801" xr:uid="{00000000-0005-0000-0000-0000749A0000}"/>
    <cellStyle name="Vírgula 5 2 2 2 5" xfId="677" xr:uid="{00000000-0005-0000-0000-0000759A0000}"/>
    <cellStyle name="Vírgula 5 2 2 2 5 10" xfId="46233" xr:uid="{00000000-0005-0000-0000-0000769A0000}"/>
    <cellStyle name="Vírgula 5 2 2 2 5 11" xfId="54165" xr:uid="{00000000-0005-0000-0000-0000779A0000}"/>
    <cellStyle name="Vírgula 5 2 2 2 5 12" xfId="4079" xr:uid="{00000000-0005-0000-0000-0000789A0000}"/>
    <cellStyle name="Vírgula 5 2 2 2 5 2" xfId="7604" xr:uid="{00000000-0005-0000-0000-0000799A0000}"/>
    <cellStyle name="Vírgula 5 2 2 2 5 2 2" xfId="17490" xr:uid="{00000000-0005-0000-0000-00007A9A0000}"/>
    <cellStyle name="Vírgula 5 2 2 2 5 2 2 2" xfId="35056" xr:uid="{00000000-0005-0000-0000-00007B9A0000}"/>
    <cellStyle name="Vírgula 5 2 2 2 5 2 3" xfId="19397" xr:uid="{00000000-0005-0000-0000-00007C9A0000}"/>
    <cellStyle name="Vírgula 5 2 2 2 5 2 4" xfId="29554" xr:uid="{00000000-0005-0000-0000-00007D9A0000}"/>
    <cellStyle name="Vírgula 5 2 2 2 5 2 5" xfId="42748" xr:uid="{00000000-0005-0000-0000-00007E9A0000}"/>
    <cellStyle name="Vírgula 5 2 2 2 5 2 6" xfId="48504" xr:uid="{00000000-0005-0000-0000-00007F9A0000}"/>
    <cellStyle name="Vírgula 5 2 2 2 5 3" xfId="5337" xr:uid="{00000000-0005-0000-0000-0000809A0000}"/>
    <cellStyle name="Vírgula 5 2 2 2 5 3 2" xfId="12925" xr:uid="{00000000-0005-0000-0000-0000819A0000}"/>
    <cellStyle name="Vírgula 5 2 2 2 5 3 3" xfId="32305" xr:uid="{00000000-0005-0000-0000-0000829A0000}"/>
    <cellStyle name="Vírgula 5 2 2 2 5 3 4" xfId="43898" xr:uid="{00000000-0005-0000-0000-0000839A0000}"/>
    <cellStyle name="Vírgula 5 2 2 2 5 4" xfId="15662" xr:uid="{00000000-0005-0000-0000-0000849A0000}"/>
    <cellStyle name="Vírgula 5 2 2 2 5 5" xfId="17880" xr:uid="{00000000-0005-0000-0000-0000859A0000}"/>
    <cellStyle name="Vírgula 5 2 2 2 5 6" xfId="21592" xr:uid="{00000000-0005-0000-0000-0000869A0000}"/>
    <cellStyle name="Vírgula 5 2 2 2 5 7" xfId="23606" xr:uid="{00000000-0005-0000-0000-0000879A0000}"/>
    <cellStyle name="Vírgula 5 2 2 2 5 8" xfId="26803" xr:uid="{00000000-0005-0000-0000-0000889A0000}"/>
    <cellStyle name="Vírgula 5 2 2 2 5 9" xfId="39126" xr:uid="{00000000-0005-0000-0000-0000899A0000}"/>
    <cellStyle name="Vírgula 5 2 2 2 6" xfId="1625" xr:uid="{00000000-0005-0000-0000-00008A9A0000}"/>
    <cellStyle name="Vírgula 5 2 2 2 6 10" xfId="55102" xr:uid="{00000000-0005-0000-0000-00008B9A0000}"/>
    <cellStyle name="Vírgula 5 2 2 2 6 11" xfId="4080" xr:uid="{00000000-0005-0000-0000-00008C9A0000}"/>
    <cellStyle name="Vírgula 5 2 2 2 6 2" xfId="8475" xr:uid="{00000000-0005-0000-0000-00008D9A0000}"/>
    <cellStyle name="Vírgula 5 2 2 2 6 2 2" xfId="17491" xr:uid="{00000000-0005-0000-0000-00008E9A0000}"/>
    <cellStyle name="Vírgula 5 2 2 2 6 2 2 2" xfId="35057" xr:uid="{00000000-0005-0000-0000-00008F9A0000}"/>
    <cellStyle name="Vírgula 5 2 2 2 6 2 3" xfId="29555" xr:uid="{00000000-0005-0000-0000-0000909A0000}"/>
    <cellStyle name="Vírgula 5 2 2 2 6 2 4" xfId="42749" xr:uid="{00000000-0005-0000-0000-0000919A0000}"/>
    <cellStyle name="Vírgula 5 2 2 2 6 2 5" xfId="49375" xr:uid="{00000000-0005-0000-0000-0000929A0000}"/>
    <cellStyle name="Vírgula 5 2 2 2 6 3" xfId="6276" xr:uid="{00000000-0005-0000-0000-0000939A0000}"/>
    <cellStyle name="Vírgula 5 2 2 2 6 3 2" xfId="32306" xr:uid="{00000000-0005-0000-0000-0000949A0000}"/>
    <cellStyle name="Vírgula 5 2 2 2 6 3 3" xfId="44769" xr:uid="{00000000-0005-0000-0000-0000959A0000}"/>
    <cellStyle name="Vírgula 5 2 2 2 6 4" xfId="18527" xr:uid="{00000000-0005-0000-0000-0000969A0000}"/>
    <cellStyle name="Vírgula 5 2 2 2 6 5" xfId="21593" xr:uid="{00000000-0005-0000-0000-0000979A0000}"/>
    <cellStyle name="Vírgula 5 2 2 2 6 6" xfId="23607" xr:uid="{00000000-0005-0000-0000-0000989A0000}"/>
    <cellStyle name="Vírgula 5 2 2 2 6 7" xfId="26804" xr:uid="{00000000-0005-0000-0000-0000999A0000}"/>
    <cellStyle name="Vírgula 5 2 2 2 6 8" xfId="39127" xr:uid="{00000000-0005-0000-0000-00009A9A0000}"/>
    <cellStyle name="Vírgula 5 2 2 2 6 9" xfId="47176" xr:uid="{00000000-0005-0000-0000-00009B9A0000}"/>
    <cellStyle name="Vírgula 5 2 2 2 7" xfId="7204" xr:uid="{00000000-0005-0000-0000-00009C9A0000}"/>
    <cellStyle name="Vírgula 5 2 2 2 7 2" xfId="12458" xr:uid="{00000000-0005-0000-0000-00009D9A0000}"/>
    <cellStyle name="Vírgula 5 2 2 2 7 2 2" xfId="35048" xr:uid="{00000000-0005-0000-0000-00009E9A0000}"/>
    <cellStyle name="Vírgula 5 2 2 2 7 2 3" xfId="29546" xr:uid="{00000000-0005-0000-0000-00009F9A0000}"/>
    <cellStyle name="Vírgula 5 2 2 2 7 2 4" xfId="42740" xr:uid="{00000000-0005-0000-0000-0000A09A0000}"/>
    <cellStyle name="Vírgula 5 2 2 2 7 2 5" xfId="53284" xr:uid="{00000000-0005-0000-0000-0000A19A0000}"/>
    <cellStyle name="Vírgula 5 2 2 2 7 3" xfId="16517" xr:uid="{00000000-0005-0000-0000-0000A29A0000}"/>
    <cellStyle name="Vírgula 5 2 2 2 7 3 2" xfId="32297" xr:uid="{00000000-0005-0000-0000-0000A39A0000}"/>
    <cellStyle name="Vírgula 5 2 2 2 7 4" xfId="26795" xr:uid="{00000000-0005-0000-0000-0000A49A0000}"/>
    <cellStyle name="Vírgula 5 2 2 2 7 5" xfId="39118" xr:uid="{00000000-0005-0000-0000-0000A59A0000}"/>
    <cellStyle name="Vírgula 5 2 2 2 7 6" xfId="48104" xr:uid="{00000000-0005-0000-0000-0000A69A0000}"/>
    <cellStyle name="Vírgula 5 2 2 2 8" xfId="4864" xr:uid="{00000000-0005-0000-0000-0000A79A0000}"/>
    <cellStyle name="Vírgula 5 2 2 2 8 2" xfId="11281" xr:uid="{00000000-0005-0000-0000-0000A89A0000}"/>
    <cellStyle name="Vírgula 5 2 2 2 8 2 2" xfId="33110" xr:uid="{00000000-0005-0000-0000-0000A99A0000}"/>
    <cellStyle name="Vírgula 5 2 2 2 8 2 3" xfId="40802" xr:uid="{00000000-0005-0000-0000-0000AA9A0000}"/>
    <cellStyle name="Vírgula 5 2 2 2 8 2 4" xfId="52263" xr:uid="{00000000-0005-0000-0000-0000AB9A0000}"/>
    <cellStyle name="Vírgula 5 2 2 2 8 3" xfId="27608" xr:uid="{00000000-0005-0000-0000-0000AC9A0000}"/>
    <cellStyle name="Vírgula 5 2 2 2 8 4" xfId="36931" xr:uid="{00000000-0005-0000-0000-0000AD9A0000}"/>
    <cellStyle name="Vírgula 5 2 2 2 8 5" xfId="50902" xr:uid="{00000000-0005-0000-0000-0000AE9A0000}"/>
    <cellStyle name="Vírgula 5 2 2 2 9" xfId="9894" xr:uid="{00000000-0005-0000-0000-0000AF9A0000}"/>
    <cellStyle name="Vírgula 5 2 2 2 9 2" xfId="9656" xr:uid="{00000000-0005-0000-0000-0000B09A0000}"/>
    <cellStyle name="Vírgula 5 2 2 2 9 2 2" xfId="51489" xr:uid="{00000000-0005-0000-0000-0000B19A0000}"/>
    <cellStyle name="Vírgula 5 2 2 2 9 3" xfId="30359" xr:uid="{00000000-0005-0000-0000-0000B29A0000}"/>
    <cellStyle name="Vírgula 5 2 2 2 9 4" xfId="39817" xr:uid="{00000000-0005-0000-0000-0000B39A0000}"/>
    <cellStyle name="Vírgula 5 2 2 2 9 5" xfId="51249" xr:uid="{00000000-0005-0000-0000-0000B49A0000}"/>
    <cellStyle name="Vírgula 5 2 2 20" xfId="45587" xr:uid="{00000000-0005-0000-0000-0000B59A0000}"/>
    <cellStyle name="Vírgula 5 2 2 21" xfId="53523" xr:uid="{00000000-0005-0000-0000-0000B69A0000}"/>
    <cellStyle name="Vírgula 5 2 2 22" xfId="4069" xr:uid="{00000000-0005-0000-0000-0000B79A0000}"/>
    <cellStyle name="Vírgula 5 2 2 3" xfId="132" xr:uid="{00000000-0005-0000-0000-0000B89A0000}"/>
    <cellStyle name="Vírgula 5 2 2 3 10" xfId="15663" xr:uid="{00000000-0005-0000-0000-0000B99A0000}"/>
    <cellStyle name="Vírgula 5 2 2 3 11" xfId="21594" xr:uid="{00000000-0005-0000-0000-0000BA9A0000}"/>
    <cellStyle name="Vírgula 5 2 2 3 12" xfId="23608" xr:uid="{00000000-0005-0000-0000-0000BB9A0000}"/>
    <cellStyle name="Vírgula 5 2 2 3 13" xfId="24414" xr:uid="{00000000-0005-0000-0000-0000BC9A0000}"/>
    <cellStyle name="Vírgula 5 2 2 3 14" xfId="35991" xr:uid="{00000000-0005-0000-0000-0000BD9A0000}"/>
    <cellStyle name="Vírgula 5 2 2 3 15" xfId="45689" xr:uid="{00000000-0005-0000-0000-0000BE9A0000}"/>
    <cellStyle name="Vírgula 5 2 2 3 16" xfId="53622" xr:uid="{00000000-0005-0000-0000-0000BF9A0000}"/>
    <cellStyle name="Vírgula 5 2 2 3 17" xfId="4081" xr:uid="{00000000-0005-0000-0000-0000C09A0000}"/>
    <cellStyle name="Vírgula 5 2 2 3 2" xfId="413" xr:uid="{00000000-0005-0000-0000-0000C19A0000}"/>
    <cellStyle name="Vírgula 5 2 2 3 2 10" xfId="24690" xr:uid="{00000000-0005-0000-0000-0000C29A0000}"/>
    <cellStyle name="Vírgula 5 2 2 3 2 11" xfId="36255" xr:uid="{00000000-0005-0000-0000-0000C39A0000}"/>
    <cellStyle name="Vírgula 5 2 2 3 2 12" xfId="45969" xr:uid="{00000000-0005-0000-0000-0000C49A0000}"/>
    <cellStyle name="Vírgula 5 2 2 3 2 13" xfId="53901" xr:uid="{00000000-0005-0000-0000-0000C59A0000}"/>
    <cellStyle name="Vírgula 5 2 2 3 2 14" xfId="4082" xr:uid="{00000000-0005-0000-0000-0000C69A0000}"/>
    <cellStyle name="Vírgula 5 2 2 3 2 2" xfId="1088" xr:uid="{00000000-0005-0000-0000-0000C79A0000}"/>
    <cellStyle name="Vírgula 5 2 2 3 2 2 10" xfId="46644" xr:uid="{00000000-0005-0000-0000-0000C89A0000}"/>
    <cellStyle name="Vírgula 5 2 2 3 2 2 11" xfId="54576" xr:uid="{00000000-0005-0000-0000-0000C99A0000}"/>
    <cellStyle name="Vírgula 5 2 2 3 2 2 12" xfId="4083" xr:uid="{00000000-0005-0000-0000-0000CA9A0000}"/>
    <cellStyle name="Vírgula 5 2 2 3 2 2 2" xfId="8003" xr:uid="{00000000-0005-0000-0000-0000CB9A0000}"/>
    <cellStyle name="Vírgula 5 2 2 3 2 2 2 2" xfId="17492" xr:uid="{00000000-0005-0000-0000-0000CC9A0000}"/>
    <cellStyle name="Vírgula 5 2 2 3 2 2 2 2 2" xfId="35060" xr:uid="{00000000-0005-0000-0000-0000CD9A0000}"/>
    <cellStyle name="Vírgula 5 2 2 3 2 2 2 3" xfId="19796" xr:uid="{00000000-0005-0000-0000-0000CE9A0000}"/>
    <cellStyle name="Vírgula 5 2 2 3 2 2 2 4" xfId="29558" xr:uid="{00000000-0005-0000-0000-0000CF9A0000}"/>
    <cellStyle name="Vírgula 5 2 2 3 2 2 2 5" xfId="42752" xr:uid="{00000000-0005-0000-0000-0000D09A0000}"/>
    <cellStyle name="Vírgula 5 2 2 3 2 2 2 6" xfId="48903" xr:uid="{00000000-0005-0000-0000-0000D19A0000}"/>
    <cellStyle name="Vírgula 5 2 2 3 2 2 3" xfId="5748" xr:uid="{00000000-0005-0000-0000-0000D29A0000}"/>
    <cellStyle name="Vírgula 5 2 2 3 2 2 3 2" xfId="9410" xr:uid="{00000000-0005-0000-0000-0000D39A0000}"/>
    <cellStyle name="Vírgula 5 2 2 3 2 2 3 3" xfId="32309" xr:uid="{00000000-0005-0000-0000-0000D49A0000}"/>
    <cellStyle name="Vírgula 5 2 2 3 2 2 3 4" xfId="44297" xr:uid="{00000000-0005-0000-0000-0000D59A0000}"/>
    <cellStyle name="Vírgula 5 2 2 3 2 2 4" xfId="15665" xr:uid="{00000000-0005-0000-0000-0000D69A0000}"/>
    <cellStyle name="Vírgula 5 2 2 3 2 2 5" xfId="18111" xr:uid="{00000000-0005-0000-0000-0000D79A0000}"/>
    <cellStyle name="Vírgula 5 2 2 3 2 2 6" xfId="21596" xr:uid="{00000000-0005-0000-0000-0000D89A0000}"/>
    <cellStyle name="Vírgula 5 2 2 3 2 2 7" xfId="23610" xr:uid="{00000000-0005-0000-0000-0000D99A0000}"/>
    <cellStyle name="Vírgula 5 2 2 3 2 2 8" xfId="26807" xr:uid="{00000000-0005-0000-0000-0000DA9A0000}"/>
    <cellStyle name="Vírgula 5 2 2 3 2 2 9" xfId="39130" xr:uid="{00000000-0005-0000-0000-0000DB9A0000}"/>
    <cellStyle name="Vírgula 5 2 2 3 2 3" xfId="2024" xr:uid="{00000000-0005-0000-0000-0000DC9A0000}"/>
    <cellStyle name="Vírgula 5 2 2 3 2 3 2" xfId="8874" xr:uid="{00000000-0005-0000-0000-0000DD9A0000}"/>
    <cellStyle name="Vírgula 5 2 2 3 2 3 2 2" xfId="35059" xr:uid="{00000000-0005-0000-0000-0000DE9A0000}"/>
    <cellStyle name="Vírgula 5 2 2 3 2 3 2 3" xfId="29557" xr:uid="{00000000-0005-0000-0000-0000DF9A0000}"/>
    <cellStyle name="Vírgula 5 2 2 3 2 3 2 4" xfId="42751" xr:uid="{00000000-0005-0000-0000-0000E09A0000}"/>
    <cellStyle name="Vírgula 5 2 2 3 2 3 2 5" xfId="49774" xr:uid="{00000000-0005-0000-0000-0000E19A0000}"/>
    <cellStyle name="Vírgula 5 2 2 3 2 3 3" xfId="16374" xr:uid="{00000000-0005-0000-0000-0000E29A0000}"/>
    <cellStyle name="Vírgula 5 2 2 3 2 3 3 2" xfId="32308" xr:uid="{00000000-0005-0000-0000-0000E39A0000}"/>
    <cellStyle name="Vírgula 5 2 2 3 2 3 3 3" xfId="45168" xr:uid="{00000000-0005-0000-0000-0000E49A0000}"/>
    <cellStyle name="Vírgula 5 2 2 3 2 3 4" xfId="18926" xr:uid="{00000000-0005-0000-0000-0000E59A0000}"/>
    <cellStyle name="Vírgula 5 2 2 3 2 3 5" xfId="26806" xr:uid="{00000000-0005-0000-0000-0000E69A0000}"/>
    <cellStyle name="Vírgula 5 2 2 3 2 3 6" xfId="39129" xr:uid="{00000000-0005-0000-0000-0000E79A0000}"/>
    <cellStyle name="Vírgula 5 2 2 3 2 3 7" xfId="47575" xr:uid="{00000000-0005-0000-0000-0000E89A0000}"/>
    <cellStyle name="Vírgula 5 2 2 3 2 3 8" xfId="55501" xr:uid="{00000000-0005-0000-0000-0000E99A0000}"/>
    <cellStyle name="Vírgula 5 2 2 3 2 3 9" xfId="6675" xr:uid="{00000000-0005-0000-0000-0000EA9A0000}"/>
    <cellStyle name="Vírgula 5 2 2 3 2 4" xfId="7376" xr:uid="{00000000-0005-0000-0000-0000EB9A0000}"/>
    <cellStyle name="Vírgula 5 2 2 3 2 4 2" xfId="11452" xr:uid="{00000000-0005-0000-0000-0000EC9A0000}"/>
    <cellStyle name="Vírgula 5 2 2 3 2 4 2 2" xfId="33281" xr:uid="{00000000-0005-0000-0000-0000ED9A0000}"/>
    <cellStyle name="Vírgula 5 2 2 3 2 4 2 3" xfId="40973" xr:uid="{00000000-0005-0000-0000-0000EE9A0000}"/>
    <cellStyle name="Vírgula 5 2 2 3 2 4 2 4" xfId="52434" xr:uid="{00000000-0005-0000-0000-0000EF9A0000}"/>
    <cellStyle name="Vírgula 5 2 2 3 2 4 3" xfId="27779" xr:uid="{00000000-0005-0000-0000-0000F09A0000}"/>
    <cellStyle name="Vírgula 5 2 2 3 2 4 4" xfId="37102" xr:uid="{00000000-0005-0000-0000-0000F19A0000}"/>
    <cellStyle name="Vírgula 5 2 2 3 2 4 5" xfId="48276" xr:uid="{00000000-0005-0000-0000-0000F29A0000}"/>
    <cellStyle name="Vírgula 5 2 2 3 2 5" xfId="5073" xr:uid="{00000000-0005-0000-0000-0000F39A0000}"/>
    <cellStyle name="Vírgula 5 2 2 3 2 5 2" xfId="30530" xr:uid="{00000000-0005-0000-0000-0000F49A0000}"/>
    <cellStyle name="Vírgula 5 2 2 3 2 5 3" xfId="40216" xr:uid="{00000000-0005-0000-0000-0000F59A0000}"/>
    <cellStyle name="Vírgula 5 2 2 3 2 5 4" xfId="51687" xr:uid="{00000000-0005-0000-0000-0000F69A0000}"/>
    <cellStyle name="Vírgula 5 2 2 3 2 6" xfId="13923" xr:uid="{00000000-0005-0000-0000-0000F79A0000}"/>
    <cellStyle name="Vírgula 5 2 2 3 2 6 2" xfId="43670" xr:uid="{00000000-0005-0000-0000-0000F89A0000}"/>
    <cellStyle name="Vírgula 5 2 2 3 2 7" xfId="15664" xr:uid="{00000000-0005-0000-0000-0000F99A0000}"/>
    <cellStyle name="Vírgula 5 2 2 3 2 8" xfId="21595" xr:uid="{00000000-0005-0000-0000-0000FA9A0000}"/>
    <cellStyle name="Vírgula 5 2 2 3 2 9" xfId="23609" xr:uid="{00000000-0005-0000-0000-0000FB9A0000}"/>
    <cellStyle name="Vírgula 5 2 2 3 3" xfId="1328" xr:uid="{00000000-0005-0000-0000-0000FC9A0000}"/>
    <cellStyle name="Vírgula 5 2 2 3 3 10" xfId="24966" xr:uid="{00000000-0005-0000-0000-0000FD9A0000}"/>
    <cellStyle name="Vírgula 5 2 2 3 3 11" xfId="36531" xr:uid="{00000000-0005-0000-0000-0000FE9A0000}"/>
    <cellStyle name="Vírgula 5 2 2 3 3 12" xfId="46884" xr:uid="{00000000-0005-0000-0000-0000FF9A0000}"/>
    <cellStyle name="Vírgula 5 2 2 3 3 13" xfId="54816" xr:uid="{00000000-0005-0000-0000-0000009B0000}"/>
    <cellStyle name="Vírgula 5 2 2 3 3 14" xfId="4084" xr:uid="{00000000-0005-0000-0000-0000019B0000}"/>
    <cellStyle name="Vírgula 5 2 2 3 3 2" xfId="2252" xr:uid="{00000000-0005-0000-0000-0000029B0000}"/>
    <cellStyle name="Vírgula 5 2 2 3 3 2 10" xfId="47803" xr:uid="{00000000-0005-0000-0000-0000039B0000}"/>
    <cellStyle name="Vírgula 5 2 2 3 3 2 11" xfId="55729" xr:uid="{00000000-0005-0000-0000-0000049B0000}"/>
    <cellStyle name="Vírgula 5 2 2 3 3 2 12" xfId="4085" xr:uid="{00000000-0005-0000-0000-0000059B0000}"/>
    <cellStyle name="Vírgula 5 2 2 3 3 2 2" xfId="9102" xr:uid="{00000000-0005-0000-0000-0000069B0000}"/>
    <cellStyle name="Vírgula 5 2 2 3 3 2 2 2" xfId="17493" xr:uid="{00000000-0005-0000-0000-0000079B0000}"/>
    <cellStyle name="Vírgula 5 2 2 3 3 2 2 2 2" xfId="35062" xr:uid="{00000000-0005-0000-0000-0000089B0000}"/>
    <cellStyle name="Vírgula 5 2 2 3 3 2 2 3" xfId="20024" xr:uid="{00000000-0005-0000-0000-0000099B0000}"/>
    <cellStyle name="Vírgula 5 2 2 3 3 2 2 4" xfId="29560" xr:uid="{00000000-0005-0000-0000-00000A9B0000}"/>
    <cellStyle name="Vírgula 5 2 2 3 3 2 2 5" xfId="42754" xr:uid="{00000000-0005-0000-0000-00000B9B0000}"/>
    <cellStyle name="Vírgula 5 2 2 3 3 2 2 6" xfId="50002" xr:uid="{00000000-0005-0000-0000-00000C9B0000}"/>
    <cellStyle name="Vírgula 5 2 2 3 3 2 3" xfId="6903" xr:uid="{00000000-0005-0000-0000-00000D9B0000}"/>
    <cellStyle name="Vírgula 5 2 2 3 3 2 3 2" xfId="16397" xr:uid="{00000000-0005-0000-0000-00000E9B0000}"/>
    <cellStyle name="Vírgula 5 2 2 3 3 2 3 3" xfId="32311" xr:uid="{00000000-0005-0000-0000-00000F9B0000}"/>
    <cellStyle name="Vírgula 5 2 2 3 3 2 3 4" xfId="45396" xr:uid="{00000000-0005-0000-0000-0000109B0000}"/>
    <cellStyle name="Vírgula 5 2 2 3 3 2 4" xfId="15667" xr:uid="{00000000-0005-0000-0000-0000119B0000}"/>
    <cellStyle name="Vírgula 5 2 2 3 3 2 5" xfId="18282" xr:uid="{00000000-0005-0000-0000-0000129B0000}"/>
    <cellStyle name="Vírgula 5 2 2 3 3 2 6" xfId="21598" xr:uid="{00000000-0005-0000-0000-0000139B0000}"/>
    <cellStyle name="Vírgula 5 2 2 3 3 2 7" xfId="23612" xr:uid="{00000000-0005-0000-0000-0000149B0000}"/>
    <cellStyle name="Vírgula 5 2 2 3 3 2 8" xfId="26809" xr:uid="{00000000-0005-0000-0000-0000159B0000}"/>
    <cellStyle name="Vírgula 5 2 2 3 3 2 9" xfId="39132" xr:uid="{00000000-0005-0000-0000-0000169B0000}"/>
    <cellStyle name="Vírgula 5 2 2 3 3 3" xfId="8231" xr:uid="{00000000-0005-0000-0000-0000179B0000}"/>
    <cellStyle name="Vírgula 5 2 2 3 3 3 2" xfId="12466" xr:uid="{00000000-0005-0000-0000-0000189B0000}"/>
    <cellStyle name="Vírgula 5 2 2 3 3 3 2 2" xfId="35061" xr:uid="{00000000-0005-0000-0000-0000199B0000}"/>
    <cellStyle name="Vírgula 5 2 2 3 3 3 2 3" xfId="29559" xr:uid="{00000000-0005-0000-0000-00001A9B0000}"/>
    <cellStyle name="Vírgula 5 2 2 3 3 3 2 4" xfId="42753" xr:uid="{00000000-0005-0000-0000-00001B9B0000}"/>
    <cellStyle name="Vírgula 5 2 2 3 3 3 2 5" xfId="53289" xr:uid="{00000000-0005-0000-0000-00001C9B0000}"/>
    <cellStyle name="Vírgula 5 2 2 3 3 3 3" xfId="16544" xr:uid="{00000000-0005-0000-0000-00001D9B0000}"/>
    <cellStyle name="Vírgula 5 2 2 3 3 3 3 2" xfId="32310" xr:uid="{00000000-0005-0000-0000-00001E9B0000}"/>
    <cellStyle name="Vírgula 5 2 2 3 3 3 4" xfId="19154" xr:uid="{00000000-0005-0000-0000-00001F9B0000}"/>
    <cellStyle name="Vírgula 5 2 2 3 3 3 5" xfId="26808" xr:uid="{00000000-0005-0000-0000-0000209B0000}"/>
    <cellStyle name="Vírgula 5 2 2 3 3 3 6" xfId="39131" xr:uid="{00000000-0005-0000-0000-0000219B0000}"/>
    <cellStyle name="Vírgula 5 2 2 3 3 3 7" xfId="49131" xr:uid="{00000000-0005-0000-0000-0000229B0000}"/>
    <cellStyle name="Vírgula 5 2 2 3 3 4" xfId="5988" xr:uid="{00000000-0005-0000-0000-0000239B0000}"/>
    <cellStyle name="Vírgula 5 2 2 3 3 4 2" xfId="11680" xr:uid="{00000000-0005-0000-0000-0000249B0000}"/>
    <cellStyle name="Vírgula 5 2 2 3 3 4 2 2" xfId="33509" xr:uid="{00000000-0005-0000-0000-0000259B0000}"/>
    <cellStyle name="Vírgula 5 2 2 3 3 4 2 3" xfId="41201" xr:uid="{00000000-0005-0000-0000-0000269B0000}"/>
    <cellStyle name="Vírgula 5 2 2 3 3 4 2 4" xfId="52662" xr:uid="{00000000-0005-0000-0000-0000279B0000}"/>
    <cellStyle name="Vírgula 5 2 2 3 3 4 3" xfId="28007" xr:uid="{00000000-0005-0000-0000-0000289B0000}"/>
    <cellStyle name="Vírgula 5 2 2 3 3 4 4" xfId="37330" xr:uid="{00000000-0005-0000-0000-0000299B0000}"/>
    <cellStyle name="Vírgula 5 2 2 3 3 4 5" xfId="50770" xr:uid="{00000000-0005-0000-0000-00002A9B0000}"/>
    <cellStyle name="Vírgula 5 2 2 3 3 5" xfId="10936" xr:uid="{00000000-0005-0000-0000-00002B9B0000}"/>
    <cellStyle name="Vírgula 5 2 2 3 3 5 2" xfId="30758" xr:uid="{00000000-0005-0000-0000-00002C9B0000}"/>
    <cellStyle name="Vírgula 5 2 2 3 3 5 3" xfId="40444" xr:uid="{00000000-0005-0000-0000-00002D9B0000}"/>
    <cellStyle name="Vírgula 5 2 2 3 3 5 4" xfId="51915" xr:uid="{00000000-0005-0000-0000-00002E9B0000}"/>
    <cellStyle name="Vírgula 5 2 2 3 3 6" xfId="14151" xr:uid="{00000000-0005-0000-0000-00002F9B0000}"/>
    <cellStyle name="Vírgula 5 2 2 3 3 6 2" xfId="44525" xr:uid="{00000000-0005-0000-0000-0000309B0000}"/>
    <cellStyle name="Vírgula 5 2 2 3 3 7" xfId="15666" xr:uid="{00000000-0005-0000-0000-0000319B0000}"/>
    <cellStyle name="Vírgula 5 2 2 3 3 8" xfId="21597" xr:uid="{00000000-0005-0000-0000-0000329B0000}"/>
    <cellStyle name="Vírgula 5 2 2 3 3 9" xfId="23611" xr:uid="{00000000-0005-0000-0000-0000339B0000}"/>
    <cellStyle name="Vírgula 5 2 2 3 4" xfId="848" xr:uid="{00000000-0005-0000-0000-0000349B0000}"/>
    <cellStyle name="Vírgula 5 2 2 3 4 10" xfId="46404" xr:uid="{00000000-0005-0000-0000-0000359B0000}"/>
    <cellStyle name="Vírgula 5 2 2 3 4 11" xfId="54336" xr:uid="{00000000-0005-0000-0000-0000369B0000}"/>
    <cellStyle name="Vírgula 5 2 2 3 4 12" xfId="4086" xr:uid="{00000000-0005-0000-0000-0000379B0000}"/>
    <cellStyle name="Vírgula 5 2 2 3 4 2" xfId="7775" xr:uid="{00000000-0005-0000-0000-0000389B0000}"/>
    <cellStyle name="Vírgula 5 2 2 3 4 2 2" xfId="13212" xr:uid="{00000000-0005-0000-0000-0000399B0000}"/>
    <cellStyle name="Vírgula 5 2 2 3 4 2 2 2" xfId="35063" xr:uid="{00000000-0005-0000-0000-00003A9B0000}"/>
    <cellStyle name="Vírgula 5 2 2 3 4 2 3" xfId="16598" xr:uid="{00000000-0005-0000-0000-00003B9B0000}"/>
    <cellStyle name="Vírgula 5 2 2 3 4 2 4" xfId="19568" xr:uid="{00000000-0005-0000-0000-00003C9B0000}"/>
    <cellStyle name="Vírgula 5 2 2 3 4 2 5" xfId="29561" xr:uid="{00000000-0005-0000-0000-00003D9B0000}"/>
    <cellStyle name="Vírgula 5 2 2 3 4 2 6" xfId="42755" xr:uid="{00000000-0005-0000-0000-00003E9B0000}"/>
    <cellStyle name="Vírgula 5 2 2 3 4 2 7" xfId="48675" xr:uid="{00000000-0005-0000-0000-00003F9B0000}"/>
    <cellStyle name="Vírgula 5 2 2 3 4 3" xfId="5508" xr:uid="{00000000-0005-0000-0000-0000409B0000}"/>
    <cellStyle name="Vírgula 5 2 2 3 4 3 2" xfId="9277" xr:uid="{00000000-0005-0000-0000-0000419B0000}"/>
    <cellStyle name="Vírgula 5 2 2 3 4 3 3" xfId="32312" xr:uid="{00000000-0005-0000-0000-0000429B0000}"/>
    <cellStyle name="Vírgula 5 2 2 3 4 3 4" xfId="44069" xr:uid="{00000000-0005-0000-0000-0000439B0000}"/>
    <cellStyle name="Vírgula 5 2 2 3 4 4" xfId="13695" xr:uid="{00000000-0005-0000-0000-0000449B0000}"/>
    <cellStyle name="Vírgula 5 2 2 3 4 5" xfId="15668" xr:uid="{00000000-0005-0000-0000-0000459B0000}"/>
    <cellStyle name="Vírgula 5 2 2 3 4 6" xfId="21599" xr:uid="{00000000-0005-0000-0000-0000469B0000}"/>
    <cellStyle name="Vírgula 5 2 2 3 4 7" xfId="23613" xr:uid="{00000000-0005-0000-0000-0000479B0000}"/>
    <cellStyle name="Vírgula 5 2 2 3 4 8" xfId="26810" xr:uid="{00000000-0005-0000-0000-0000489B0000}"/>
    <cellStyle name="Vírgula 5 2 2 3 4 9" xfId="39133" xr:uid="{00000000-0005-0000-0000-0000499B0000}"/>
    <cellStyle name="Vírgula 5 2 2 3 5" xfId="1796" xr:uid="{00000000-0005-0000-0000-00004A9B0000}"/>
    <cellStyle name="Vírgula 5 2 2 3 5 10" xfId="47347" xr:uid="{00000000-0005-0000-0000-00004B9B0000}"/>
    <cellStyle name="Vírgula 5 2 2 3 5 11" xfId="55273" xr:uid="{00000000-0005-0000-0000-00004C9B0000}"/>
    <cellStyle name="Vírgula 5 2 2 3 5 12" xfId="4087" xr:uid="{00000000-0005-0000-0000-00004D9B0000}"/>
    <cellStyle name="Vírgula 5 2 2 3 5 2" xfId="8646" xr:uid="{00000000-0005-0000-0000-00004E9B0000}"/>
    <cellStyle name="Vírgula 5 2 2 3 5 2 2" xfId="17494" xr:uid="{00000000-0005-0000-0000-00004F9B0000}"/>
    <cellStyle name="Vírgula 5 2 2 3 5 2 2 2" xfId="35064" xr:uid="{00000000-0005-0000-0000-0000509B0000}"/>
    <cellStyle name="Vírgula 5 2 2 3 5 2 3" xfId="29562" xr:uid="{00000000-0005-0000-0000-0000519B0000}"/>
    <cellStyle name="Vírgula 5 2 2 3 5 2 4" xfId="42756" xr:uid="{00000000-0005-0000-0000-0000529B0000}"/>
    <cellStyle name="Vírgula 5 2 2 3 5 2 5" xfId="49546" xr:uid="{00000000-0005-0000-0000-0000539B0000}"/>
    <cellStyle name="Vírgula 5 2 2 3 5 3" xfId="6447" xr:uid="{00000000-0005-0000-0000-0000549B0000}"/>
    <cellStyle name="Vírgula 5 2 2 3 5 3 2" xfId="32313" xr:uid="{00000000-0005-0000-0000-0000559B0000}"/>
    <cellStyle name="Vírgula 5 2 2 3 5 3 3" xfId="44940" xr:uid="{00000000-0005-0000-0000-0000569B0000}"/>
    <cellStyle name="Vírgula 5 2 2 3 5 4" xfId="15669" xr:uid="{00000000-0005-0000-0000-0000579B0000}"/>
    <cellStyle name="Vírgula 5 2 2 3 5 5" xfId="18698" xr:uid="{00000000-0005-0000-0000-0000589B0000}"/>
    <cellStyle name="Vírgula 5 2 2 3 5 6" xfId="21600" xr:uid="{00000000-0005-0000-0000-0000599B0000}"/>
    <cellStyle name="Vírgula 5 2 2 3 5 7" xfId="23614" xr:uid="{00000000-0005-0000-0000-00005A9B0000}"/>
    <cellStyle name="Vírgula 5 2 2 3 5 8" xfId="26811" xr:uid="{00000000-0005-0000-0000-00005B9B0000}"/>
    <cellStyle name="Vírgula 5 2 2 3 5 9" xfId="39134" xr:uid="{00000000-0005-0000-0000-00005C9B0000}"/>
    <cellStyle name="Vírgula 5 2 2 3 6" xfId="7147" xr:uid="{00000000-0005-0000-0000-00005D9B0000}"/>
    <cellStyle name="Vírgula 5 2 2 3 6 2" xfId="12465" xr:uid="{00000000-0005-0000-0000-00005E9B0000}"/>
    <cellStyle name="Vírgula 5 2 2 3 6 2 2" xfId="35058" xr:uid="{00000000-0005-0000-0000-00005F9B0000}"/>
    <cellStyle name="Vírgula 5 2 2 3 6 2 3" xfId="29556" xr:uid="{00000000-0005-0000-0000-0000609B0000}"/>
    <cellStyle name="Vírgula 5 2 2 3 6 2 4" xfId="42750" xr:uid="{00000000-0005-0000-0000-0000619B0000}"/>
    <cellStyle name="Vírgula 5 2 2 3 6 2 5" xfId="53288" xr:uid="{00000000-0005-0000-0000-0000629B0000}"/>
    <cellStyle name="Vírgula 5 2 2 3 6 3" xfId="10583" xr:uid="{00000000-0005-0000-0000-0000639B0000}"/>
    <cellStyle name="Vírgula 5 2 2 3 6 3 2" xfId="32307" xr:uid="{00000000-0005-0000-0000-0000649B0000}"/>
    <cellStyle name="Vírgula 5 2 2 3 6 4" xfId="26805" xr:uid="{00000000-0005-0000-0000-0000659B0000}"/>
    <cellStyle name="Vírgula 5 2 2 3 6 5" xfId="39128" xr:uid="{00000000-0005-0000-0000-0000669B0000}"/>
    <cellStyle name="Vírgula 5 2 2 3 6 6" xfId="48047" xr:uid="{00000000-0005-0000-0000-0000679B0000}"/>
    <cellStyle name="Vírgula 5 2 2 3 7" xfId="4795" xr:uid="{00000000-0005-0000-0000-0000689B0000}"/>
    <cellStyle name="Vírgula 5 2 2 3 7 2" xfId="11224" xr:uid="{00000000-0005-0000-0000-0000699B0000}"/>
    <cellStyle name="Vírgula 5 2 2 3 7 2 2" xfId="33053" xr:uid="{00000000-0005-0000-0000-00006A9B0000}"/>
    <cellStyle name="Vírgula 5 2 2 3 7 2 3" xfId="40745" xr:uid="{00000000-0005-0000-0000-00006B9B0000}"/>
    <cellStyle name="Vírgula 5 2 2 3 7 2 4" xfId="52206" xr:uid="{00000000-0005-0000-0000-00006C9B0000}"/>
    <cellStyle name="Vírgula 5 2 2 3 7 3" xfId="27551" xr:uid="{00000000-0005-0000-0000-00006D9B0000}"/>
    <cellStyle name="Vírgula 5 2 2 3 7 4" xfId="36874" xr:uid="{00000000-0005-0000-0000-00006E9B0000}"/>
    <cellStyle name="Vírgula 5 2 2 3 7 5" xfId="50723" xr:uid="{00000000-0005-0000-0000-00006F9B0000}"/>
    <cellStyle name="Vírgula 5 2 2 3 8" xfId="10464" xr:uid="{00000000-0005-0000-0000-0000709B0000}"/>
    <cellStyle name="Vírgula 5 2 2 3 8 2" xfId="10352" xr:uid="{00000000-0005-0000-0000-0000719B0000}"/>
    <cellStyle name="Vírgula 5 2 2 3 8 2 2" xfId="51501" xr:uid="{00000000-0005-0000-0000-0000729B0000}"/>
    <cellStyle name="Vírgula 5 2 2 3 8 3" xfId="30302" xr:uid="{00000000-0005-0000-0000-0000739B0000}"/>
    <cellStyle name="Vírgula 5 2 2 3 8 4" xfId="39988" xr:uid="{00000000-0005-0000-0000-0000749B0000}"/>
    <cellStyle name="Vírgula 5 2 2 3 8 5" xfId="50665" xr:uid="{00000000-0005-0000-0000-0000759B0000}"/>
    <cellStyle name="Vírgula 5 2 2 3 9" xfId="9816" xr:uid="{00000000-0005-0000-0000-0000769B0000}"/>
    <cellStyle name="Vírgula 5 2 2 3 9 2" xfId="43439" xr:uid="{00000000-0005-0000-0000-0000779B0000}"/>
    <cellStyle name="Vírgula 5 2 2 3 9 3" xfId="51348" xr:uid="{00000000-0005-0000-0000-0000789B0000}"/>
    <cellStyle name="Vírgula 5 2 2 4" xfId="270" xr:uid="{00000000-0005-0000-0000-0000799B0000}"/>
    <cellStyle name="Vírgula 5 2 2 4 10" xfId="15670" xr:uid="{00000000-0005-0000-0000-00007A9B0000}"/>
    <cellStyle name="Vírgula 5 2 2 4 11" xfId="21601" xr:uid="{00000000-0005-0000-0000-00007B9B0000}"/>
    <cellStyle name="Vírgula 5 2 2 4 12" xfId="23615" xr:uid="{00000000-0005-0000-0000-00007C9B0000}"/>
    <cellStyle name="Vírgula 5 2 2 4 13" xfId="24552" xr:uid="{00000000-0005-0000-0000-00007D9B0000}"/>
    <cellStyle name="Vírgula 5 2 2 4 14" xfId="36117" xr:uid="{00000000-0005-0000-0000-00007E9B0000}"/>
    <cellStyle name="Vírgula 5 2 2 4 15" xfId="45827" xr:uid="{00000000-0005-0000-0000-00007F9B0000}"/>
    <cellStyle name="Vírgula 5 2 2 4 16" xfId="53760" xr:uid="{00000000-0005-0000-0000-0000809B0000}"/>
    <cellStyle name="Vírgula 5 2 2 4 17" xfId="4088" xr:uid="{00000000-0005-0000-0000-0000819B0000}"/>
    <cellStyle name="Vírgula 5 2 2 4 2" xfId="551" xr:uid="{00000000-0005-0000-0000-0000829B0000}"/>
    <cellStyle name="Vírgula 5 2 2 4 2 10" xfId="24828" xr:uid="{00000000-0005-0000-0000-0000839B0000}"/>
    <cellStyle name="Vírgula 5 2 2 4 2 11" xfId="36393" xr:uid="{00000000-0005-0000-0000-0000849B0000}"/>
    <cellStyle name="Vírgula 5 2 2 4 2 12" xfId="46107" xr:uid="{00000000-0005-0000-0000-0000859B0000}"/>
    <cellStyle name="Vírgula 5 2 2 4 2 13" xfId="54039" xr:uid="{00000000-0005-0000-0000-0000869B0000}"/>
    <cellStyle name="Vírgula 5 2 2 4 2 14" xfId="4089" xr:uid="{00000000-0005-0000-0000-0000879B0000}"/>
    <cellStyle name="Vírgula 5 2 2 4 2 2" xfId="1202" xr:uid="{00000000-0005-0000-0000-0000889B0000}"/>
    <cellStyle name="Vírgula 5 2 2 4 2 2 10" xfId="46758" xr:uid="{00000000-0005-0000-0000-0000899B0000}"/>
    <cellStyle name="Vírgula 5 2 2 4 2 2 11" xfId="54690" xr:uid="{00000000-0005-0000-0000-00008A9B0000}"/>
    <cellStyle name="Vírgula 5 2 2 4 2 2 12" xfId="4090" xr:uid="{00000000-0005-0000-0000-00008B9B0000}"/>
    <cellStyle name="Vírgula 5 2 2 4 2 2 2" xfId="8117" xr:uid="{00000000-0005-0000-0000-00008C9B0000}"/>
    <cellStyle name="Vírgula 5 2 2 4 2 2 2 2" xfId="17495" xr:uid="{00000000-0005-0000-0000-00008D9B0000}"/>
    <cellStyle name="Vírgula 5 2 2 4 2 2 2 2 2" xfId="35067" xr:uid="{00000000-0005-0000-0000-00008E9B0000}"/>
    <cellStyle name="Vírgula 5 2 2 4 2 2 2 3" xfId="19910" xr:uid="{00000000-0005-0000-0000-00008F9B0000}"/>
    <cellStyle name="Vírgula 5 2 2 4 2 2 2 4" xfId="29565" xr:uid="{00000000-0005-0000-0000-0000909B0000}"/>
    <cellStyle name="Vírgula 5 2 2 4 2 2 2 5" xfId="42759" xr:uid="{00000000-0005-0000-0000-0000919B0000}"/>
    <cellStyle name="Vírgula 5 2 2 4 2 2 2 6" xfId="49017" xr:uid="{00000000-0005-0000-0000-0000929B0000}"/>
    <cellStyle name="Vírgula 5 2 2 4 2 2 3" xfId="5862" xr:uid="{00000000-0005-0000-0000-0000939B0000}"/>
    <cellStyle name="Vírgula 5 2 2 4 2 2 3 2" xfId="16832" xr:uid="{00000000-0005-0000-0000-0000949B0000}"/>
    <cellStyle name="Vírgula 5 2 2 4 2 2 3 3" xfId="32316" xr:uid="{00000000-0005-0000-0000-0000959B0000}"/>
    <cellStyle name="Vírgula 5 2 2 4 2 2 3 4" xfId="44411" xr:uid="{00000000-0005-0000-0000-0000969B0000}"/>
    <cellStyle name="Vírgula 5 2 2 4 2 2 4" xfId="15672" xr:uid="{00000000-0005-0000-0000-0000979B0000}"/>
    <cellStyle name="Vírgula 5 2 2 4 2 2 5" xfId="18168" xr:uid="{00000000-0005-0000-0000-0000989B0000}"/>
    <cellStyle name="Vírgula 5 2 2 4 2 2 6" xfId="21603" xr:uid="{00000000-0005-0000-0000-0000999B0000}"/>
    <cellStyle name="Vírgula 5 2 2 4 2 2 7" xfId="23617" xr:uid="{00000000-0005-0000-0000-00009A9B0000}"/>
    <cellStyle name="Vírgula 5 2 2 4 2 2 8" xfId="26814" xr:uid="{00000000-0005-0000-0000-00009B9B0000}"/>
    <cellStyle name="Vírgula 5 2 2 4 2 2 9" xfId="39137" xr:uid="{00000000-0005-0000-0000-00009C9B0000}"/>
    <cellStyle name="Vírgula 5 2 2 4 2 3" xfId="2138" xr:uid="{00000000-0005-0000-0000-00009D9B0000}"/>
    <cellStyle name="Vírgula 5 2 2 4 2 3 2" xfId="8988" xr:uid="{00000000-0005-0000-0000-00009E9B0000}"/>
    <cellStyle name="Vírgula 5 2 2 4 2 3 2 2" xfId="35066" xr:uid="{00000000-0005-0000-0000-00009F9B0000}"/>
    <cellStyle name="Vírgula 5 2 2 4 2 3 2 3" xfId="29564" xr:uid="{00000000-0005-0000-0000-0000A09B0000}"/>
    <cellStyle name="Vírgula 5 2 2 4 2 3 2 4" xfId="42758" xr:uid="{00000000-0005-0000-0000-0000A19B0000}"/>
    <cellStyle name="Vírgula 5 2 2 4 2 3 2 5" xfId="49888" xr:uid="{00000000-0005-0000-0000-0000A29B0000}"/>
    <cellStyle name="Vírgula 5 2 2 4 2 3 3" xfId="16355" xr:uid="{00000000-0005-0000-0000-0000A39B0000}"/>
    <cellStyle name="Vírgula 5 2 2 4 2 3 3 2" xfId="32315" xr:uid="{00000000-0005-0000-0000-0000A49B0000}"/>
    <cellStyle name="Vírgula 5 2 2 4 2 3 3 3" xfId="45282" xr:uid="{00000000-0005-0000-0000-0000A59B0000}"/>
    <cellStyle name="Vírgula 5 2 2 4 2 3 4" xfId="19040" xr:uid="{00000000-0005-0000-0000-0000A69B0000}"/>
    <cellStyle name="Vírgula 5 2 2 4 2 3 5" xfId="26813" xr:uid="{00000000-0005-0000-0000-0000A79B0000}"/>
    <cellStyle name="Vírgula 5 2 2 4 2 3 6" xfId="39136" xr:uid="{00000000-0005-0000-0000-0000A89B0000}"/>
    <cellStyle name="Vírgula 5 2 2 4 2 3 7" xfId="47689" xr:uid="{00000000-0005-0000-0000-0000A99B0000}"/>
    <cellStyle name="Vírgula 5 2 2 4 2 3 8" xfId="55615" xr:uid="{00000000-0005-0000-0000-0000AA9B0000}"/>
    <cellStyle name="Vírgula 5 2 2 4 2 3 9" xfId="6789" xr:uid="{00000000-0005-0000-0000-0000AB9B0000}"/>
    <cellStyle name="Vírgula 5 2 2 4 2 4" xfId="7490" xr:uid="{00000000-0005-0000-0000-0000AC9B0000}"/>
    <cellStyle name="Vírgula 5 2 2 4 2 4 2" xfId="11566" xr:uid="{00000000-0005-0000-0000-0000AD9B0000}"/>
    <cellStyle name="Vírgula 5 2 2 4 2 4 2 2" xfId="33395" xr:uid="{00000000-0005-0000-0000-0000AE9B0000}"/>
    <cellStyle name="Vírgula 5 2 2 4 2 4 2 3" xfId="41087" xr:uid="{00000000-0005-0000-0000-0000AF9B0000}"/>
    <cellStyle name="Vírgula 5 2 2 4 2 4 2 4" xfId="52548" xr:uid="{00000000-0005-0000-0000-0000B09B0000}"/>
    <cellStyle name="Vírgula 5 2 2 4 2 4 3" xfId="27893" xr:uid="{00000000-0005-0000-0000-0000B19B0000}"/>
    <cellStyle name="Vírgula 5 2 2 4 2 4 4" xfId="37216" xr:uid="{00000000-0005-0000-0000-0000B29B0000}"/>
    <cellStyle name="Vírgula 5 2 2 4 2 4 5" xfId="48390" xr:uid="{00000000-0005-0000-0000-0000B39B0000}"/>
    <cellStyle name="Vírgula 5 2 2 4 2 5" xfId="5211" xr:uid="{00000000-0005-0000-0000-0000B49B0000}"/>
    <cellStyle name="Vírgula 5 2 2 4 2 5 2" xfId="30644" xr:uid="{00000000-0005-0000-0000-0000B59B0000}"/>
    <cellStyle name="Vírgula 5 2 2 4 2 5 3" xfId="40330" xr:uid="{00000000-0005-0000-0000-0000B69B0000}"/>
    <cellStyle name="Vírgula 5 2 2 4 2 5 4" xfId="51801" xr:uid="{00000000-0005-0000-0000-0000B79B0000}"/>
    <cellStyle name="Vírgula 5 2 2 4 2 6" xfId="14037" xr:uid="{00000000-0005-0000-0000-0000B89B0000}"/>
    <cellStyle name="Vírgula 5 2 2 4 2 6 2" xfId="43784" xr:uid="{00000000-0005-0000-0000-0000B99B0000}"/>
    <cellStyle name="Vírgula 5 2 2 4 2 7" xfId="15671" xr:uid="{00000000-0005-0000-0000-0000BA9B0000}"/>
    <cellStyle name="Vírgula 5 2 2 4 2 8" xfId="21602" xr:uid="{00000000-0005-0000-0000-0000BB9B0000}"/>
    <cellStyle name="Vírgula 5 2 2 4 2 9" xfId="23616" xr:uid="{00000000-0005-0000-0000-0000BC9B0000}"/>
    <cellStyle name="Vírgula 5 2 2 4 3" xfId="1466" xr:uid="{00000000-0005-0000-0000-0000BD9B0000}"/>
    <cellStyle name="Vírgula 5 2 2 4 3 10" xfId="25104" xr:uid="{00000000-0005-0000-0000-0000BE9B0000}"/>
    <cellStyle name="Vírgula 5 2 2 4 3 11" xfId="36669" xr:uid="{00000000-0005-0000-0000-0000BF9B0000}"/>
    <cellStyle name="Vírgula 5 2 2 4 3 12" xfId="47022" xr:uid="{00000000-0005-0000-0000-0000C09B0000}"/>
    <cellStyle name="Vírgula 5 2 2 4 3 13" xfId="54954" xr:uid="{00000000-0005-0000-0000-0000C19B0000}"/>
    <cellStyle name="Vírgula 5 2 2 4 3 14" xfId="4091" xr:uid="{00000000-0005-0000-0000-0000C29B0000}"/>
    <cellStyle name="Vírgula 5 2 2 4 3 2" xfId="2366" xr:uid="{00000000-0005-0000-0000-0000C39B0000}"/>
    <cellStyle name="Vírgula 5 2 2 4 3 2 10" xfId="47917" xr:uid="{00000000-0005-0000-0000-0000C49B0000}"/>
    <cellStyle name="Vírgula 5 2 2 4 3 2 11" xfId="55843" xr:uid="{00000000-0005-0000-0000-0000C59B0000}"/>
    <cellStyle name="Vírgula 5 2 2 4 3 2 12" xfId="4092" xr:uid="{00000000-0005-0000-0000-0000C69B0000}"/>
    <cellStyle name="Vírgula 5 2 2 4 3 2 2" xfId="9216" xr:uid="{00000000-0005-0000-0000-0000C79B0000}"/>
    <cellStyle name="Vírgula 5 2 2 4 3 2 2 2" xfId="17496" xr:uid="{00000000-0005-0000-0000-0000C89B0000}"/>
    <cellStyle name="Vírgula 5 2 2 4 3 2 2 2 2" xfId="35069" xr:uid="{00000000-0005-0000-0000-0000C99B0000}"/>
    <cellStyle name="Vírgula 5 2 2 4 3 2 2 3" xfId="20138" xr:uid="{00000000-0005-0000-0000-0000CA9B0000}"/>
    <cellStyle name="Vírgula 5 2 2 4 3 2 2 4" xfId="29567" xr:uid="{00000000-0005-0000-0000-0000CB9B0000}"/>
    <cellStyle name="Vírgula 5 2 2 4 3 2 2 5" xfId="42761" xr:uid="{00000000-0005-0000-0000-0000CC9B0000}"/>
    <cellStyle name="Vírgula 5 2 2 4 3 2 2 6" xfId="50116" xr:uid="{00000000-0005-0000-0000-0000CD9B0000}"/>
    <cellStyle name="Vírgula 5 2 2 4 3 2 3" xfId="7017" xr:uid="{00000000-0005-0000-0000-0000CE9B0000}"/>
    <cellStyle name="Vírgula 5 2 2 4 3 2 3 2" xfId="16325" xr:uid="{00000000-0005-0000-0000-0000CF9B0000}"/>
    <cellStyle name="Vírgula 5 2 2 4 3 2 3 3" xfId="32318" xr:uid="{00000000-0005-0000-0000-0000D09B0000}"/>
    <cellStyle name="Vírgula 5 2 2 4 3 2 3 4" xfId="45510" xr:uid="{00000000-0005-0000-0000-0000D19B0000}"/>
    <cellStyle name="Vírgula 5 2 2 4 3 2 4" xfId="15674" xr:uid="{00000000-0005-0000-0000-0000D29B0000}"/>
    <cellStyle name="Vírgula 5 2 2 4 3 2 5" xfId="18396" xr:uid="{00000000-0005-0000-0000-0000D39B0000}"/>
    <cellStyle name="Vírgula 5 2 2 4 3 2 6" xfId="21605" xr:uid="{00000000-0005-0000-0000-0000D49B0000}"/>
    <cellStyle name="Vírgula 5 2 2 4 3 2 7" xfId="23619" xr:uid="{00000000-0005-0000-0000-0000D59B0000}"/>
    <cellStyle name="Vírgula 5 2 2 4 3 2 8" xfId="26816" xr:uid="{00000000-0005-0000-0000-0000D69B0000}"/>
    <cellStyle name="Vírgula 5 2 2 4 3 2 9" xfId="39139" xr:uid="{00000000-0005-0000-0000-0000D79B0000}"/>
    <cellStyle name="Vírgula 5 2 2 4 3 3" xfId="8345" xr:uid="{00000000-0005-0000-0000-0000D89B0000}"/>
    <cellStyle name="Vírgula 5 2 2 4 3 3 2" xfId="12470" xr:uid="{00000000-0005-0000-0000-0000D99B0000}"/>
    <cellStyle name="Vírgula 5 2 2 4 3 3 2 2" xfId="35068" xr:uid="{00000000-0005-0000-0000-0000DA9B0000}"/>
    <cellStyle name="Vírgula 5 2 2 4 3 3 2 3" xfId="29566" xr:uid="{00000000-0005-0000-0000-0000DB9B0000}"/>
    <cellStyle name="Vírgula 5 2 2 4 3 3 2 4" xfId="42760" xr:uid="{00000000-0005-0000-0000-0000DC9B0000}"/>
    <cellStyle name="Vírgula 5 2 2 4 3 3 2 5" xfId="53291" xr:uid="{00000000-0005-0000-0000-0000DD9B0000}"/>
    <cellStyle name="Vírgula 5 2 2 4 3 3 3" xfId="16536" xr:uid="{00000000-0005-0000-0000-0000DE9B0000}"/>
    <cellStyle name="Vírgula 5 2 2 4 3 3 3 2" xfId="32317" xr:uid="{00000000-0005-0000-0000-0000DF9B0000}"/>
    <cellStyle name="Vírgula 5 2 2 4 3 3 4" xfId="19268" xr:uid="{00000000-0005-0000-0000-0000E09B0000}"/>
    <cellStyle name="Vírgula 5 2 2 4 3 3 5" xfId="26815" xr:uid="{00000000-0005-0000-0000-0000E19B0000}"/>
    <cellStyle name="Vírgula 5 2 2 4 3 3 6" xfId="39138" xr:uid="{00000000-0005-0000-0000-0000E29B0000}"/>
    <cellStyle name="Vírgula 5 2 2 4 3 3 7" xfId="49245" xr:uid="{00000000-0005-0000-0000-0000E39B0000}"/>
    <cellStyle name="Vírgula 5 2 2 4 3 4" xfId="6126" xr:uid="{00000000-0005-0000-0000-0000E49B0000}"/>
    <cellStyle name="Vírgula 5 2 2 4 3 4 2" xfId="11794" xr:uid="{00000000-0005-0000-0000-0000E59B0000}"/>
    <cellStyle name="Vírgula 5 2 2 4 3 4 2 2" xfId="33623" xr:uid="{00000000-0005-0000-0000-0000E69B0000}"/>
    <cellStyle name="Vírgula 5 2 2 4 3 4 2 3" xfId="41315" xr:uid="{00000000-0005-0000-0000-0000E79B0000}"/>
    <cellStyle name="Vírgula 5 2 2 4 3 4 2 4" xfId="52776" xr:uid="{00000000-0005-0000-0000-0000E89B0000}"/>
    <cellStyle name="Vírgula 5 2 2 4 3 4 3" xfId="28121" xr:uid="{00000000-0005-0000-0000-0000E99B0000}"/>
    <cellStyle name="Vírgula 5 2 2 4 3 4 4" xfId="37444" xr:uid="{00000000-0005-0000-0000-0000EA9B0000}"/>
    <cellStyle name="Vírgula 5 2 2 4 3 4 5" xfId="50317" xr:uid="{00000000-0005-0000-0000-0000EB9B0000}"/>
    <cellStyle name="Vírgula 5 2 2 4 3 5" xfId="11050" xr:uid="{00000000-0005-0000-0000-0000EC9B0000}"/>
    <cellStyle name="Vírgula 5 2 2 4 3 5 2" xfId="30872" xr:uid="{00000000-0005-0000-0000-0000ED9B0000}"/>
    <cellStyle name="Vírgula 5 2 2 4 3 5 3" xfId="40558" xr:uid="{00000000-0005-0000-0000-0000EE9B0000}"/>
    <cellStyle name="Vírgula 5 2 2 4 3 5 4" xfId="52029" xr:uid="{00000000-0005-0000-0000-0000EF9B0000}"/>
    <cellStyle name="Vírgula 5 2 2 4 3 6" xfId="14265" xr:uid="{00000000-0005-0000-0000-0000F09B0000}"/>
    <cellStyle name="Vírgula 5 2 2 4 3 6 2" xfId="44639" xr:uid="{00000000-0005-0000-0000-0000F19B0000}"/>
    <cellStyle name="Vírgula 5 2 2 4 3 7" xfId="15673" xr:uid="{00000000-0005-0000-0000-0000F29B0000}"/>
    <cellStyle name="Vírgula 5 2 2 4 3 8" xfId="21604" xr:uid="{00000000-0005-0000-0000-0000F39B0000}"/>
    <cellStyle name="Vírgula 5 2 2 4 3 9" xfId="23618" xr:uid="{00000000-0005-0000-0000-0000F49B0000}"/>
    <cellStyle name="Vírgula 5 2 2 4 4" xfId="962" xr:uid="{00000000-0005-0000-0000-0000F59B0000}"/>
    <cellStyle name="Vírgula 5 2 2 4 4 10" xfId="46518" xr:uid="{00000000-0005-0000-0000-0000F69B0000}"/>
    <cellStyle name="Vírgula 5 2 2 4 4 11" xfId="54450" xr:uid="{00000000-0005-0000-0000-0000F79B0000}"/>
    <cellStyle name="Vírgula 5 2 2 4 4 12" xfId="4093" xr:uid="{00000000-0005-0000-0000-0000F89B0000}"/>
    <cellStyle name="Vírgula 5 2 2 4 4 2" xfId="7889" xr:uid="{00000000-0005-0000-0000-0000F99B0000}"/>
    <cellStyle name="Vírgula 5 2 2 4 4 2 2" xfId="13058" xr:uid="{00000000-0005-0000-0000-0000FA9B0000}"/>
    <cellStyle name="Vírgula 5 2 2 4 4 2 2 2" xfId="35070" xr:uid="{00000000-0005-0000-0000-0000FB9B0000}"/>
    <cellStyle name="Vírgula 5 2 2 4 4 2 3" xfId="12759" xr:uid="{00000000-0005-0000-0000-0000FC9B0000}"/>
    <cellStyle name="Vírgula 5 2 2 4 4 2 4" xfId="19682" xr:uid="{00000000-0005-0000-0000-0000FD9B0000}"/>
    <cellStyle name="Vírgula 5 2 2 4 4 2 5" xfId="29568" xr:uid="{00000000-0005-0000-0000-0000FE9B0000}"/>
    <cellStyle name="Vírgula 5 2 2 4 4 2 6" xfId="42762" xr:uid="{00000000-0005-0000-0000-0000FF9B0000}"/>
    <cellStyle name="Vírgula 5 2 2 4 4 2 7" xfId="48789" xr:uid="{00000000-0005-0000-0000-0000009C0000}"/>
    <cellStyle name="Vírgula 5 2 2 4 4 3" xfId="5622" xr:uid="{00000000-0005-0000-0000-0000019C0000}"/>
    <cellStyle name="Vírgula 5 2 2 4 4 3 2" xfId="9941" xr:uid="{00000000-0005-0000-0000-0000029C0000}"/>
    <cellStyle name="Vírgula 5 2 2 4 4 3 3" xfId="32319" xr:uid="{00000000-0005-0000-0000-0000039C0000}"/>
    <cellStyle name="Vírgula 5 2 2 4 4 3 4" xfId="44183" xr:uid="{00000000-0005-0000-0000-0000049C0000}"/>
    <cellStyle name="Vírgula 5 2 2 4 4 4" xfId="13809" xr:uid="{00000000-0005-0000-0000-0000059C0000}"/>
    <cellStyle name="Vírgula 5 2 2 4 4 5" xfId="15675" xr:uid="{00000000-0005-0000-0000-0000069C0000}"/>
    <cellStyle name="Vírgula 5 2 2 4 4 6" xfId="21606" xr:uid="{00000000-0005-0000-0000-0000079C0000}"/>
    <cellStyle name="Vírgula 5 2 2 4 4 7" xfId="23620" xr:uid="{00000000-0005-0000-0000-0000089C0000}"/>
    <cellStyle name="Vírgula 5 2 2 4 4 8" xfId="26817" xr:uid="{00000000-0005-0000-0000-0000099C0000}"/>
    <cellStyle name="Vírgula 5 2 2 4 4 9" xfId="39140" xr:uid="{00000000-0005-0000-0000-00000A9C0000}"/>
    <cellStyle name="Vírgula 5 2 2 4 5" xfId="1910" xr:uid="{00000000-0005-0000-0000-00000B9C0000}"/>
    <cellStyle name="Vírgula 5 2 2 4 5 10" xfId="47461" xr:uid="{00000000-0005-0000-0000-00000C9C0000}"/>
    <cellStyle name="Vírgula 5 2 2 4 5 11" xfId="55387" xr:uid="{00000000-0005-0000-0000-00000D9C0000}"/>
    <cellStyle name="Vírgula 5 2 2 4 5 12" xfId="4094" xr:uid="{00000000-0005-0000-0000-00000E9C0000}"/>
    <cellStyle name="Vírgula 5 2 2 4 5 2" xfId="8760" xr:uid="{00000000-0005-0000-0000-00000F9C0000}"/>
    <cellStyle name="Vírgula 5 2 2 4 5 2 2" xfId="17497" xr:uid="{00000000-0005-0000-0000-0000109C0000}"/>
    <cellStyle name="Vírgula 5 2 2 4 5 2 2 2" xfId="35071" xr:uid="{00000000-0005-0000-0000-0000119C0000}"/>
    <cellStyle name="Vírgula 5 2 2 4 5 2 3" xfId="29569" xr:uid="{00000000-0005-0000-0000-0000129C0000}"/>
    <cellStyle name="Vírgula 5 2 2 4 5 2 4" xfId="42763" xr:uid="{00000000-0005-0000-0000-0000139C0000}"/>
    <cellStyle name="Vírgula 5 2 2 4 5 2 5" xfId="49660" xr:uid="{00000000-0005-0000-0000-0000149C0000}"/>
    <cellStyle name="Vírgula 5 2 2 4 5 3" xfId="6561" xr:uid="{00000000-0005-0000-0000-0000159C0000}"/>
    <cellStyle name="Vírgula 5 2 2 4 5 3 2" xfId="32320" xr:uid="{00000000-0005-0000-0000-0000169C0000}"/>
    <cellStyle name="Vírgula 5 2 2 4 5 3 3" xfId="45054" xr:uid="{00000000-0005-0000-0000-0000179C0000}"/>
    <cellStyle name="Vírgula 5 2 2 4 5 4" xfId="15676" xr:uid="{00000000-0005-0000-0000-0000189C0000}"/>
    <cellStyle name="Vírgula 5 2 2 4 5 5" xfId="18812" xr:uid="{00000000-0005-0000-0000-0000199C0000}"/>
    <cellStyle name="Vírgula 5 2 2 4 5 6" xfId="21607" xr:uid="{00000000-0005-0000-0000-00001A9C0000}"/>
    <cellStyle name="Vírgula 5 2 2 4 5 7" xfId="23621" xr:uid="{00000000-0005-0000-0000-00001B9C0000}"/>
    <cellStyle name="Vírgula 5 2 2 4 5 8" xfId="26818" xr:uid="{00000000-0005-0000-0000-00001C9C0000}"/>
    <cellStyle name="Vírgula 5 2 2 4 5 9" xfId="39141" xr:uid="{00000000-0005-0000-0000-00001D9C0000}"/>
    <cellStyle name="Vírgula 5 2 2 4 6" xfId="7261" xr:uid="{00000000-0005-0000-0000-00001E9C0000}"/>
    <cellStyle name="Vírgula 5 2 2 4 6 2" xfId="12468" xr:uid="{00000000-0005-0000-0000-00001F9C0000}"/>
    <cellStyle name="Vírgula 5 2 2 4 6 2 2" xfId="35065" xr:uid="{00000000-0005-0000-0000-0000209C0000}"/>
    <cellStyle name="Vírgula 5 2 2 4 6 2 3" xfId="29563" xr:uid="{00000000-0005-0000-0000-0000219C0000}"/>
    <cellStyle name="Vírgula 5 2 2 4 6 2 4" xfId="42757" xr:uid="{00000000-0005-0000-0000-0000229C0000}"/>
    <cellStyle name="Vírgula 5 2 2 4 6 2 5" xfId="53290" xr:uid="{00000000-0005-0000-0000-0000239C0000}"/>
    <cellStyle name="Vírgula 5 2 2 4 6 3" xfId="16551" xr:uid="{00000000-0005-0000-0000-0000249C0000}"/>
    <cellStyle name="Vírgula 5 2 2 4 6 3 2" xfId="32314" xr:uid="{00000000-0005-0000-0000-0000259C0000}"/>
    <cellStyle name="Vírgula 5 2 2 4 6 4" xfId="26812" xr:uid="{00000000-0005-0000-0000-0000269C0000}"/>
    <cellStyle name="Vírgula 5 2 2 4 6 5" xfId="39135" xr:uid="{00000000-0005-0000-0000-0000279C0000}"/>
    <cellStyle name="Vírgula 5 2 2 4 6 6" xfId="48161" xr:uid="{00000000-0005-0000-0000-0000289C0000}"/>
    <cellStyle name="Vírgula 5 2 2 4 7" xfId="4933" xr:uid="{00000000-0005-0000-0000-0000299C0000}"/>
    <cellStyle name="Vírgula 5 2 2 4 7 2" xfId="11338" xr:uid="{00000000-0005-0000-0000-00002A9C0000}"/>
    <cellStyle name="Vírgula 5 2 2 4 7 2 2" xfId="33167" xr:uid="{00000000-0005-0000-0000-00002B9C0000}"/>
    <cellStyle name="Vírgula 5 2 2 4 7 2 3" xfId="40859" xr:uid="{00000000-0005-0000-0000-00002C9C0000}"/>
    <cellStyle name="Vírgula 5 2 2 4 7 2 4" xfId="52320" xr:uid="{00000000-0005-0000-0000-00002D9C0000}"/>
    <cellStyle name="Vírgula 5 2 2 4 7 3" xfId="27665" xr:uid="{00000000-0005-0000-0000-00002E9C0000}"/>
    <cellStyle name="Vírgula 5 2 2 4 7 4" xfId="36988" xr:uid="{00000000-0005-0000-0000-00002F9C0000}"/>
    <cellStyle name="Vírgula 5 2 2 4 7 5" xfId="50190" xr:uid="{00000000-0005-0000-0000-0000309C0000}"/>
    <cellStyle name="Vírgula 5 2 2 4 8" xfId="10691" xr:uid="{00000000-0005-0000-0000-0000319C0000}"/>
    <cellStyle name="Vírgula 5 2 2 4 8 2" xfId="30416" xr:uid="{00000000-0005-0000-0000-0000329C0000}"/>
    <cellStyle name="Vírgula 5 2 2 4 8 3" xfId="40102" xr:uid="{00000000-0005-0000-0000-0000339C0000}"/>
    <cellStyle name="Vírgula 5 2 2 4 8 4" xfId="51573" xr:uid="{00000000-0005-0000-0000-0000349C0000}"/>
    <cellStyle name="Vírgula 5 2 2 4 9" xfId="13524" xr:uid="{00000000-0005-0000-0000-0000359C0000}"/>
    <cellStyle name="Vírgula 5 2 2 4 9 2" xfId="43553" xr:uid="{00000000-0005-0000-0000-0000369C0000}"/>
    <cellStyle name="Vírgula 5 2 2 5" xfId="344" xr:uid="{00000000-0005-0000-0000-0000379C0000}"/>
    <cellStyle name="Vírgula 5 2 2 5 10" xfId="23622" xr:uid="{00000000-0005-0000-0000-0000389C0000}"/>
    <cellStyle name="Vírgula 5 2 2 5 11" xfId="24345" xr:uid="{00000000-0005-0000-0000-0000399C0000}"/>
    <cellStyle name="Vírgula 5 2 2 5 12" xfId="35922" xr:uid="{00000000-0005-0000-0000-00003A9C0000}"/>
    <cellStyle name="Vírgula 5 2 2 5 13" xfId="45900" xr:uid="{00000000-0005-0000-0000-00003B9C0000}"/>
    <cellStyle name="Vírgula 5 2 2 5 14" xfId="53832" xr:uid="{00000000-0005-0000-0000-00003C9C0000}"/>
    <cellStyle name="Vírgula 5 2 2 5 15" xfId="4095" xr:uid="{00000000-0005-0000-0000-00003D9C0000}"/>
    <cellStyle name="Vírgula 5 2 2 5 2" xfId="791" xr:uid="{00000000-0005-0000-0000-00003E9C0000}"/>
    <cellStyle name="Vírgula 5 2 2 5 2 10" xfId="46347" xr:uid="{00000000-0005-0000-0000-00003F9C0000}"/>
    <cellStyle name="Vírgula 5 2 2 5 2 11" xfId="54279" xr:uid="{00000000-0005-0000-0000-0000409C0000}"/>
    <cellStyle name="Vírgula 5 2 2 5 2 12" xfId="4096" xr:uid="{00000000-0005-0000-0000-0000419C0000}"/>
    <cellStyle name="Vírgula 5 2 2 5 2 2" xfId="7718" xr:uid="{00000000-0005-0000-0000-0000429C0000}"/>
    <cellStyle name="Vírgula 5 2 2 5 2 2 2" xfId="12798" xr:uid="{00000000-0005-0000-0000-0000439C0000}"/>
    <cellStyle name="Vírgula 5 2 2 5 2 2 2 2" xfId="35073" xr:uid="{00000000-0005-0000-0000-0000449C0000}"/>
    <cellStyle name="Vírgula 5 2 2 5 2 2 3" xfId="12848" xr:uid="{00000000-0005-0000-0000-0000459C0000}"/>
    <cellStyle name="Vírgula 5 2 2 5 2 2 4" xfId="19511" xr:uid="{00000000-0005-0000-0000-0000469C0000}"/>
    <cellStyle name="Vírgula 5 2 2 5 2 2 5" xfId="29571" xr:uid="{00000000-0005-0000-0000-0000479C0000}"/>
    <cellStyle name="Vírgula 5 2 2 5 2 2 6" xfId="42765" xr:uid="{00000000-0005-0000-0000-0000489C0000}"/>
    <cellStyle name="Vírgula 5 2 2 5 2 2 7" xfId="48618" xr:uid="{00000000-0005-0000-0000-0000499C0000}"/>
    <cellStyle name="Vírgula 5 2 2 5 2 3" xfId="5451" xr:uid="{00000000-0005-0000-0000-00004A9C0000}"/>
    <cellStyle name="Vírgula 5 2 2 5 2 3 2" xfId="12928" xr:uid="{00000000-0005-0000-0000-00004B9C0000}"/>
    <cellStyle name="Vírgula 5 2 2 5 2 3 3" xfId="32322" xr:uid="{00000000-0005-0000-0000-00004C9C0000}"/>
    <cellStyle name="Vírgula 5 2 2 5 2 3 4" xfId="44012" xr:uid="{00000000-0005-0000-0000-00004D9C0000}"/>
    <cellStyle name="Vírgula 5 2 2 5 2 4" xfId="13638" xr:uid="{00000000-0005-0000-0000-00004E9C0000}"/>
    <cellStyle name="Vírgula 5 2 2 5 2 5" xfId="15678" xr:uid="{00000000-0005-0000-0000-00004F9C0000}"/>
    <cellStyle name="Vírgula 5 2 2 5 2 6" xfId="21609" xr:uid="{00000000-0005-0000-0000-0000509C0000}"/>
    <cellStyle name="Vírgula 5 2 2 5 2 7" xfId="23623" xr:uid="{00000000-0005-0000-0000-0000519C0000}"/>
    <cellStyle name="Vírgula 5 2 2 5 2 8" xfId="26820" xr:uid="{00000000-0005-0000-0000-0000529C0000}"/>
    <cellStyle name="Vírgula 5 2 2 5 2 9" xfId="39143" xr:uid="{00000000-0005-0000-0000-0000539C0000}"/>
    <cellStyle name="Vírgula 5 2 2 5 3" xfId="1739" xr:uid="{00000000-0005-0000-0000-0000549C0000}"/>
    <cellStyle name="Vírgula 5 2 2 5 3 10" xfId="47290" xr:uid="{00000000-0005-0000-0000-0000559C0000}"/>
    <cellStyle name="Vírgula 5 2 2 5 3 11" xfId="55216" xr:uid="{00000000-0005-0000-0000-0000569C0000}"/>
    <cellStyle name="Vírgula 5 2 2 5 3 12" xfId="4097" xr:uid="{00000000-0005-0000-0000-0000579C0000}"/>
    <cellStyle name="Vírgula 5 2 2 5 3 2" xfId="8589" xr:uid="{00000000-0005-0000-0000-0000589C0000}"/>
    <cellStyle name="Vírgula 5 2 2 5 3 2 2" xfId="17498" xr:uid="{00000000-0005-0000-0000-0000599C0000}"/>
    <cellStyle name="Vírgula 5 2 2 5 3 2 2 2" xfId="35074" xr:uid="{00000000-0005-0000-0000-00005A9C0000}"/>
    <cellStyle name="Vírgula 5 2 2 5 3 2 3" xfId="29572" xr:uid="{00000000-0005-0000-0000-00005B9C0000}"/>
    <cellStyle name="Vírgula 5 2 2 5 3 2 4" xfId="42766" xr:uid="{00000000-0005-0000-0000-00005C9C0000}"/>
    <cellStyle name="Vírgula 5 2 2 5 3 2 5" xfId="49489" xr:uid="{00000000-0005-0000-0000-00005D9C0000}"/>
    <cellStyle name="Vírgula 5 2 2 5 3 3" xfId="6390" xr:uid="{00000000-0005-0000-0000-00005E9C0000}"/>
    <cellStyle name="Vírgula 5 2 2 5 3 3 2" xfId="32323" xr:uid="{00000000-0005-0000-0000-00005F9C0000}"/>
    <cellStyle name="Vírgula 5 2 2 5 3 3 3" xfId="44883" xr:uid="{00000000-0005-0000-0000-0000609C0000}"/>
    <cellStyle name="Vírgula 5 2 2 5 3 4" xfId="15679" xr:uid="{00000000-0005-0000-0000-0000619C0000}"/>
    <cellStyle name="Vírgula 5 2 2 5 3 5" xfId="18641" xr:uid="{00000000-0005-0000-0000-0000629C0000}"/>
    <cellStyle name="Vírgula 5 2 2 5 3 6" xfId="21610" xr:uid="{00000000-0005-0000-0000-0000639C0000}"/>
    <cellStyle name="Vírgula 5 2 2 5 3 7" xfId="23624" xr:uid="{00000000-0005-0000-0000-0000649C0000}"/>
    <cellStyle name="Vírgula 5 2 2 5 3 8" xfId="26821" xr:uid="{00000000-0005-0000-0000-0000659C0000}"/>
    <cellStyle name="Vírgula 5 2 2 5 3 9" xfId="39144" xr:uid="{00000000-0005-0000-0000-0000669C0000}"/>
    <cellStyle name="Vírgula 5 2 2 5 4" xfId="7319" xr:uid="{00000000-0005-0000-0000-0000679C0000}"/>
    <cellStyle name="Vírgula 5 2 2 5 4 2" xfId="12471" xr:uid="{00000000-0005-0000-0000-0000689C0000}"/>
    <cellStyle name="Vírgula 5 2 2 5 4 2 2" xfId="35072" xr:uid="{00000000-0005-0000-0000-0000699C0000}"/>
    <cellStyle name="Vírgula 5 2 2 5 4 2 3" xfId="29570" xr:uid="{00000000-0005-0000-0000-00006A9C0000}"/>
    <cellStyle name="Vírgula 5 2 2 5 4 2 4" xfId="42764" xr:uid="{00000000-0005-0000-0000-00006B9C0000}"/>
    <cellStyle name="Vírgula 5 2 2 5 4 2 5" xfId="53292" xr:uid="{00000000-0005-0000-0000-00006C9C0000}"/>
    <cellStyle name="Vírgula 5 2 2 5 4 3" xfId="9728" xr:uid="{00000000-0005-0000-0000-00006D9C0000}"/>
    <cellStyle name="Vírgula 5 2 2 5 4 3 2" xfId="32321" xr:uid="{00000000-0005-0000-0000-00006E9C0000}"/>
    <cellStyle name="Vírgula 5 2 2 5 4 4" xfId="26819" xr:uid="{00000000-0005-0000-0000-00006F9C0000}"/>
    <cellStyle name="Vírgula 5 2 2 5 4 5" xfId="39142" xr:uid="{00000000-0005-0000-0000-0000709C0000}"/>
    <cellStyle name="Vírgula 5 2 2 5 4 6" xfId="48219" xr:uid="{00000000-0005-0000-0000-0000719C0000}"/>
    <cellStyle name="Vírgula 5 2 2 5 5" xfId="5004" xr:uid="{00000000-0005-0000-0000-0000729C0000}"/>
    <cellStyle name="Vírgula 5 2 2 5 5 2" xfId="11167" xr:uid="{00000000-0005-0000-0000-0000739C0000}"/>
    <cellStyle name="Vírgula 5 2 2 5 5 2 2" xfId="32996" xr:uid="{00000000-0005-0000-0000-0000749C0000}"/>
    <cellStyle name="Vírgula 5 2 2 5 5 2 3" xfId="40688" xr:uid="{00000000-0005-0000-0000-0000759C0000}"/>
    <cellStyle name="Vírgula 5 2 2 5 5 2 4" xfId="52149" xr:uid="{00000000-0005-0000-0000-0000769C0000}"/>
    <cellStyle name="Vírgula 5 2 2 5 5 3" xfId="27494" xr:uid="{00000000-0005-0000-0000-0000779C0000}"/>
    <cellStyle name="Vírgula 5 2 2 5 5 4" xfId="36817" xr:uid="{00000000-0005-0000-0000-0000789C0000}"/>
    <cellStyle name="Vírgula 5 2 2 5 5 5" xfId="50675" xr:uid="{00000000-0005-0000-0000-0000799C0000}"/>
    <cellStyle name="Vírgula 5 2 2 5 6" xfId="10193" xr:uid="{00000000-0005-0000-0000-00007A9C0000}"/>
    <cellStyle name="Vírgula 5 2 2 5 6 2" xfId="30245" xr:uid="{00000000-0005-0000-0000-00007B9C0000}"/>
    <cellStyle name="Vírgula 5 2 2 5 6 3" xfId="39931" xr:uid="{00000000-0005-0000-0000-00007C9C0000}"/>
    <cellStyle name="Vírgula 5 2 2 5 6 4" xfId="51237" xr:uid="{00000000-0005-0000-0000-00007D9C0000}"/>
    <cellStyle name="Vírgula 5 2 2 5 7" xfId="13360" xr:uid="{00000000-0005-0000-0000-00007E9C0000}"/>
    <cellStyle name="Vírgula 5 2 2 5 7 2" xfId="43613" xr:uid="{00000000-0005-0000-0000-00007F9C0000}"/>
    <cellStyle name="Vírgula 5 2 2 5 8" xfId="15677" xr:uid="{00000000-0005-0000-0000-0000809C0000}"/>
    <cellStyle name="Vírgula 5 2 2 5 9" xfId="21608" xr:uid="{00000000-0005-0000-0000-0000819C0000}"/>
    <cellStyle name="Vírgula 5 2 2 6" xfId="1019" xr:uid="{00000000-0005-0000-0000-0000829C0000}"/>
    <cellStyle name="Vírgula 5 2 2 6 10" xfId="24621" xr:uid="{00000000-0005-0000-0000-0000839C0000}"/>
    <cellStyle name="Vírgula 5 2 2 6 11" xfId="36186" xr:uid="{00000000-0005-0000-0000-0000849C0000}"/>
    <cellStyle name="Vírgula 5 2 2 6 12" xfId="46575" xr:uid="{00000000-0005-0000-0000-0000859C0000}"/>
    <cellStyle name="Vírgula 5 2 2 6 13" xfId="54507" xr:uid="{00000000-0005-0000-0000-0000869C0000}"/>
    <cellStyle name="Vírgula 5 2 2 6 14" xfId="4098" xr:uid="{00000000-0005-0000-0000-0000879C0000}"/>
    <cellStyle name="Vírgula 5 2 2 6 2" xfId="1967" xr:uid="{00000000-0005-0000-0000-0000889C0000}"/>
    <cellStyle name="Vírgula 5 2 2 6 2 10" xfId="47518" xr:uid="{00000000-0005-0000-0000-0000899C0000}"/>
    <cellStyle name="Vírgula 5 2 2 6 2 11" xfId="55444" xr:uid="{00000000-0005-0000-0000-00008A9C0000}"/>
    <cellStyle name="Vírgula 5 2 2 6 2 12" xfId="4099" xr:uid="{00000000-0005-0000-0000-00008B9C0000}"/>
    <cellStyle name="Vírgula 5 2 2 6 2 2" xfId="8817" xr:uid="{00000000-0005-0000-0000-00008C9C0000}"/>
    <cellStyle name="Vírgula 5 2 2 6 2 2 2" xfId="17499" xr:uid="{00000000-0005-0000-0000-00008D9C0000}"/>
    <cellStyle name="Vírgula 5 2 2 6 2 2 2 2" xfId="35076" xr:uid="{00000000-0005-0000-0000-00008E9C0000}"/>
    <cellStyle name="Vírgula 5 2 2 6 2 2 3" xfId="19739" xr:uid="{00000000-0005-0000-0000-00008F9C0000}"/>
    <cellStyle name="Vírgula 5 2 2 6 2 2 4" xfId="29574" xr:uid="{00000000-0005-0000-0000-0000909C0000}"/>
    <cellStyle name="Vírgula 5 2 2 6 2 2 5" xfId="42768" xr:uid="{00000000-0005-0000-0000-0000919C0000}"/>
    <cellStyle name="Vírgula 5 2 2 6 2 2 6" xfId="49717" xr:uid="{00000000-0005-0000-0000-0000929C0000}"/>
    <cellStyle name="Vírgula 5 2 2 6 2 3" xfId="6618" xr:uid="{00000000-0005-0000-0000-0000939C0000}"/>
    <cellStyle name="Vírgula 5 2 2 6 2 3 2" xfId="12822" xr:uid="{00000000-0005-0000-0000-0000949C0000}"/>
    <cellStyle name="Vírgula 5 2 2 6 2 3 3" xfId="32325" xr:uid="{00000000-0005-0000-0000-0000959C0000}"/>
    <cellStyle name="Vírgula 5 2 2 6 2 3 4" xfId="45111" xr:uid="{00000000-0005-0000-0000-0000969C0000}"/>
    <cellStyle name="Vírgula 5 2 2 6 2 4" xfId="15681" xr:uid="{00000000-0005-0000-0000-0000979C0000}"/>
    <cellStyle name="Vírgula 5 2 2 6 2 5" xfId="18054" xr:uid="{00000000-0005-0000-0000-0000989C0000}"/>
    <cellStyle name="Vírgula 5 2 2 6 2 6" xfId="21612" xr:uid="{00000000-0005-0000-0000-0000999C0000}"/>
    <cellStyle name="Vírgula 5 2 2 6 2 7" xfId="23626" xr:uid="{00000000-0005-0000-0000-00009A9C0000}"/>
    <cellStyle name="Vírgula 5 2 2 6 2 8" xfId="26823" xr:uid="{00000000-0005-0000-0000-00009B9C0000}"/>
    <cellStyle name="Vírgula 5 2 2 6 2 9" xfId="39146" xr:uid="{00000000-0005-0000-0000-00009C9C0000}"/>
    <cellStyle name="Vírgula 5 2 2 6 3" xfId="7946" xr:uid="{00000000-0005-0000-0000-00009D9C0000}"/>
    <cellStyle name="Vírgula 5 2 2 6 3 2" xfId="12473" xr:uid="{00000000-0005-0000-0000-00009E9C0000}"/>
    <cellStyle name="Vírgula 5 2 2 6 3 2 2" xfId="35075" xr:uid="{00000000-0005-0000-0000-00009F9C0000}"/>
    <cellStyle name="Vírgula 5 2 2 6 3 2 3" xfId="29573" xr:uid="{00000000-0005-0000-0000-0000A09C0000}"/>
    <cellStyle name="Vírgula 5 2 2 6 3 2 4" xfId="42767" xr:uid="{00000000-0005-0000-0000-0000A19C0000}"/>
    <cellStyle name="Vírgula 5 2 2 6 3 2 5" xfId="53293" xr:uid="{00000000-0005-0000-0000-0000A29C0000}"/>
    <cellStyle name="Vírgula 5 2 2 6 3 3" xfId="10422" xr:uid="{00000000-0005-0000-0000-0000A39C0000}"/>
    <cellStyle name="Vírgula 5 2 2 6 3 3 2" xfId="32324" xr:uid="{00000000-0005-0000-0000-0000A49C0000}"/>
    <cellStyle name="Vírgula 5 2 2 6 3 4" xfId="18869" xr:uid="{00000000-0005-0000-0000-0000A59C0000}"/>
    <cellStyle name="Vírgula 5 2 2 6 3 5" xfId="26822" xr:uid="{00000000-0005-0000-0000-0000A69C0000}"/>
    <cellStyle name="Vírgula 5 2 2 6 3 6" xfId="39145" xr:uid="{00000000-0005-0000-0000-0000A79C0000}"/>
    <cellStyle name="Vírgula 5 2 2 6 3 7" xfId="48846" xr:uid="{00000000-0005-0000-0000-0000A89C0000}"/>
    <cellStyle name="Vírgula 5 2 2 6 4" xfId="5679" xr:uid="{00000000-0005-0000-0000-0000A99C0000}"/>
    <cellStyle name="Vírgula 5 2 2 6 4 2" xfId="11395" xr:uid="{00000000-0005-0000-0000-0000AA9C0000}"/>
    <cellStyle name="Vírgula 5 2 2 6 4 2 2" xfId="33224" xr:uid="{00000000-0005-0000-0000-0000AB9C0000}"/>
    <cellStyle name="Vírgula 5 2 2 6 4 2 3" xfId="40916" xr:uid="{00000000-0005-0000-0000-0000AC9C0000}"/>
    <cellStyle name="Vírgula 5 2 2 6 4 2 4" xfId="52377" xr:uid="{00000000-0005-0000-0000-0000AD9C0000}"/>
    <cellStyle name="Vírgula 5 2 2 6 4 3" xfId="27722" xr:uid="{00000000-0005-0000-0000-0000AE9C0000}"/>
    <cellStyle name="Vírgula 5 2 2 6 4 4" xfId="37045" xr:uid="{00000000-0005-0000-0000-0000AF9C0000}"/>
    <cellStyle name="Vírgula 5 2 2 6 4 5" xfId="50987" xr:uid="{00000000-0005-0000-0000-0000B09C0000}"/>
    <cellStyle name="Vírgula 5 2 2 6 5" xfId="10748" xr:uid="{00000000-0005-0000-0000-0000B19C0000}"/>
    <cellStyle name="Vírgula 5 2 2 6 5 2" xfId="30473" xr:uid="{00000000-0005-0000-0000-0000B29C0000}"/>
    <cellStyle name="Vírgula 5 2 2 6 5 3" xfId="40159" xr:uid="{00000000-0005-0000-0000-0000B39C0000}"/>
    <cellStyle name="Vírgula 5 2 2 6 5 4" xfId="51630" xr:uid="{00000000-0005-0000-0000-0000B49C0000}"/>
    <cellStyle name="Vírgula 5 2 2 6 6" xfId="13866" xr:uid="{00000000-0005-0000-0000-0000B59C0000}"/>
    <cellStyle name="Vírgula 5 2 2 6 6 2" xfId="44240" xr:uid="{00000000-0005-0000-0000-0000B69C0000}"/>
    <cellStyle name="Vírgula 5 2 2 6 7" xfId="15680" xr:uid="{00000000-0005-0000-0000-0000B79C0000}"/>
    <cellStyle name="Vírgula 5 2 2 6 8" xfId="21611" xr:uid="{00000000-0005-0000-0000-0000B89C0000}"/>
    <cellStyle name="Vírgula 5 2 2 6 9" xfId="23625" xr:uid="{00000000-0005-0000-0000-0000B99C0000}"/>
    <cellStyle name="Vírgula 5 2 2 7" xfId="1259" xr:uid="{00000000-0005-0000-0000-0000BA9C0000}"/>
    <cellStyle name="Vírgula 5 2 2 7 10" xfId="24897" xr:uid="{00000000-0005-0000-0000-0000BB9C0000}"/>
    <cellStyle name="Vírgula 5 2 2 7 11" xfId="36462" xr:uid="{00000000-0005-0000-0000-0000BC9C0000}"/>
    <cellStyle name="Vírgula 5 2 2 7 12" xfId="46815" xr:uid="{00000000-0005-0000-0000-0000BD9C0000}"/>
    <cellStyle name="Vírgula 5 2 2 7 13" xfId="54747" xr:uid="{00000000-0005-0000-0000-0000BE9C0000}"/>
    <cellStyle name="Vírgula 5 2 2 7 14" xfId="4100" xr:uid="{00000000-0005-0000-0000-0000BF9C0000}"/>
    <cellStyle name="Vírgula 5 2 2 7 2" xfId="2195" xr:uid="{00000000-0005-0000-0000-0000C09C0000}"/>
    <cellStyle name="Vírgula 5 2 2 7 2 10" xfId="47746" xr:uid="{00000000-0005-0000-0000-0000C19C0000}"/>
    <cellStyle name="Vírgula 5 2 2 7 2 11" xfId="55672" xr:uid="{00000000-0005-0000-0000-0000C29C0000}"/>
    <cellStyle name="Vírgula 5 2 2 7 2 12" xfId="4101" xr:uid="{00000000-0005-0000-0000-0000C39C0000}"/>
    <cellStyle name="Vírgula 5 2 2 7 2 2" xfId="9045" xr:uid="{00000000-0005-0000-0000-0000C49C0000}"/>
    <cellStyle name="Vírgula 5 2 2 7 2 2 2" xfId="17500" xr:uid="{00000000-0005-0000-0000-0000C59C0000}"/>
    <cellStyle name="Vírgula 5 2 2 7 2 2 2 2" xfId="35078" xr:uid="{00000000-0005-0000-0000-0000C69C0000}"/>
    <cellStyle name="Vírgula 5 2 2 7 2 2 3" xfId="19967" xr:uid="{00000000-0005-0000-0000-0000C79C0000}"/>
    <cellStyle name="Vírgula 5 2 2 7 2 2 4" xfId="29576" xr:uid="{00000000-0005-0000-0000-0000C89C0000}"/>
    <cellStyle name="Vírgula 5 2 2 7 2 2 5" xfId="42770" xr:uid="{00000000-0005-0000-0000-0000C99C0000}"/>
    <cellStyle name="Vírgula 5 2 2 7 2 2 6" xfId="49945" xr:uid="{00000000-0005-0000-0000-0000CA9C0000}"/>
    <cellStyle name="Vírgula 5 2 2 7 2 3" xfId="6846" xr:uid="{00000000-0005-0000-0000-0000CB9C0000}"/>
    <cellStyle name="Vírgula 5 2 2 7 2 3 2" xfId="12936" xr:uid="{00000000-0005-0000-0000-0000CC9C0000}"/>
    <cellStyle name="Vírgula 5 2 2 7 2 3 3" xfId="32327" xr:uid="{00000000-0005-0000-0000-0000CD9C0000}"/>
    <cellStyle name="Vírgula 5 2 2 7 2 3 4" xfId="45339" xr:uid="{00000000-0005-0000-0000-0000CE9C0000}"/>
    <cellStyle name="Vírgula 5 2 2 7 2 4" xfId="15683" xr:uid="{00000000-0005-0000-0000-0000CF9C0000}"/>
    <cellStyle name="Vírgula 5 2 2 7 2 5" xfId="18225" xr:uid="{00000000-0005-0000-0000-0000D09C0000}"/>
    <cellStyle name="Vírgula 5 2 2 7 2 6" xfId="21614" xr:uid="{00000000-0005-0000-0000-0000D19C0000}"/>
    <cellStyle name="Vírgula 5 2 2 7 2 7" xfId="23628" xr:uid="{00000000-0005-0000-0000-0000D29C0000}"/>
    <cellStyle name="Vírgula 5 2 2 7 2 8" xfId="26825" xr:uid="{00000000-0005-0000-0000-0000D39C0000}"/>
    <cellStyle name="Vírgula 5 2 2 7 2 9" xfId="39148" xr:uid="{00000000-0005-0000-0000-0000D49C0000}"/>
    <cellStyle name="Vírgula 5 2 2 7 3" xfId="8174" xr:uid="{00000000-0005-0000-0000-0000D59C0000}"/>
    <cellStyle name="Vírgula 5 2 2 7 3 2" xfId="12474" xr:uid="{00000000-0005-0000-0000-0000D69C0000}"/>
    <cellStyle name="Vírgula 5 2 2 7 3 2 2" xfId="35077" xr:uid="{00000000-0005-0000-0000-0000D79C0000}"/>
    <cellStyle name="Vírgula 5 2 2 7 3 2 3" xfId="29575" xr:uid="{00000000-0005-0000-0000-0000D89C0000}"/>
    <cellStyle name="Vírgula 5 2 2 7 3 2 4" xfId="42769" xr:uid="{00000000-0005-0000-0000-0000D99C0000}"/>
    <cellStyle name="Vírgula 5 2 2 7 3 2 5" xfId="53294" xr:uid="{00000000-0005-0000-0000-0000DA9C0000}"/>
    <cellStyle name="Vírgula 5 2 2 7 3 3" xfId="10469" xr:uid="{00000000-0005-0000-0000-0000DB9C0000}"/>
    <cellStyle name="Vírgula 5 2 2 7 3 3 2" xfId="32326" xr:uid="{00000000-0005-0000-0000-0000DC9C0000}"/>
    <cellStyle name="Vírgula 5 2 2 7 3 4" xfId="19097" xr:uid="{00000000-0005-0000-0000-0000DD9C0000}"/>
    <cellStyle name="Vírgula 5 2 2 7 3 5" xfId="26824" xr:uid="{00000000-0005-0000-0000-0000DE9C0000}"/>
    <cellStyle name="Vírgula 5 2 2 7 3 6" xfId="39147" xr:uid="{00000000-0005-0000-0000-0000DF9C0000}"/>
    <cellStyle name="Vírgula 5 2 2 7 3 7" xfId="49074" xr:uid="{00000000-0005-0000-0000-0000E09C0000}"/>
    <cellStyle name="Vírgula 5 2 2 7 4" xfId="5919" xr:uid="{00000000-0005-0000-0000-0000E19C0000}"/>
    <cellStyle name="Vírgula 5 2 2 7 4 2" xfId="11623" xr:uid="{00000000-0005-0000-0000-0000E29C0000}"/>
    <cellStyle name="Vírgula 5 2 2 7 4 2 2" xfId="33452" xr:uid="{00000000-0005-0000-0000-0000E39C0000}"/>
    <cellStyle name="Vírgula 5 2 2 7 4 2 3" xfId="41144" xr:uid="{00000000-0005-0000-0000-0000E49C0000}"/>
    <cellStyle name="Vírgula 5 2 2 7 4 2 4" xfId="52605" xr:uid="{00000000-0005-0000-0000-0000E59C0000}"/>
    <cellStyle name="Vírgula 5 2 2 7 4 3" xfId="27950" xr:uid="{00000000-0005-0000-0000-0000E69C0000}"/>
    <cellStyle name="Vírgula 5 2 2 7 4 4" xfId="37273" xr:uid="{00000000-0005-0000-0000-0000E79C0000}"/>
    <cellStyle name="Vírgula 5 2 2 7 4 5" xfId="50494" xr:uid="{00000000-0005-0000-0000-0000E89C0000}"/>
    <cellStyle name="Vírgula 5 2 2 7 5" xfId="10879" xr:uid="{00000000-0005-0000-0000-0000E99C0000}"/>
    <cellStyle name="Vírgula 5 2 2 7 5 2" xfId="30701" xr:uid="{00000000-0005-0000-0000-0000EA9C0000}"/>
    <cellStyle name="Vírgula 5 2 2 7 5 3" xfId="40387" xr:uid="{00000000-0005-0000-0000-0000EB9C0000}"/>
    <cellStyle name="Vírgula 5 2 2 7 5 4" xfId="51858" xr:uid="{00000000-0005-0000-0000-0000EC9C0000}"/>
    <cellStyle name="Vírgula 5 2 2 7 6" xfId="14094" xr:uid="{00000000-0005-0000-0000-0000ED9C0000}"/>
    <cellStyle name="Vírgula 5 2 2 7 6 2" xfId="44468" xr:uid="{00000000-0005-0000-0000-0000EE9C0000}"/>
    <cellStyle name="Vírgula 5 2 2 7 7" xfId="15682" xr:uid="{00000000-0005-0000-0000-0000EF9C0000}"/>
    <cellStyle name="Vírgula 5 2 2 7 8" xfId="21613" xr:uid="{00000000-0005-0000-0000-0000F09C0000}"/>
    <cellStyle name="Vírgula 5 2 2 7 9" xfId="23627" xr:uid="{00000000-0005-0000-0000-0000F19C0000}"/>
    <cellStyle name="Vírgula 5 2 2 8" xfId="734" xr:uid="{00000000-0005-0000-0000-0000F29C0000}"/>
    <cellStyle name="Vírgula 5 2 2 8 10" xfId="35865" xr:uid="{00000000-0005-0000-0000-0000F39C0000}"/>
    <cellStyle name="Vírgula 5 2 2 8 11" xfId="46290" xr:uid="{00000000-0005-0000-0000-0000F49C0000}"/>
    <cellStyle name="Vírgula 5 2 2 8 12" xfId="54222" xr:uid="{00000000-0005-0000-0000-0000F59C0000}"/>
    <cellStyle name="Vírgula 5 2 2 8 13" xfId="4102" xr:uid="{00000000-0005-0000-0000-0000F69C0000}"/>
    <cellStyle name="Vírgula 5 2 2 8 2" xfId="1682" xr:uid="{00000000-0005-0000-0000-0000F79C0000}"/>
    <cellStyle name="Vírgula 5 2 2 8 2 10" xfId="47233" xr:uid="{00000000-0005-0000-0000-0000F89C0000}"/>
    <cellStyle name="Vírgula 5 2 2 8 2 11" xfId="55159" xr:uid="{00000000-0005-0000-0000-0000F99C0000}"/>
    <cellStyle name="Vírgula 5 2 2 8 2 12" xfId="4103" xr:uid="{00000000-0005-0000-0000-0000FA9C0000}"/>
    <cellStyle name="Vírgula 5 2 2 8 2 2" xfId="8532" xr:uid="{00000000-0005-0000-0000-0000FB9C0000}"/>
    <cellStyle name="Vírgula 5 2 2 8 2 2 2" xfId="17501" xr:uid="{00000000-0005-0000-0000-0000FC9C0000}"/>
    <cellStyle name="Vírgula 5 2 2 8 2 2 2 2" xfId="35080" xr:uid="{00000000-0005-0000-0000-0000FD9C0000}"/>
    <cellStyle name="Vírgula 5 2 2 8 2 2 3" xfId="19454" xr:uid="{00000000-0005-0000-0000-0000FE9C0000}"/>
    <cellStyle name="Vírgula 5 2 2 8 2 2 4" xfId="29578" xr:uid="{00000000-0005-0000-0000-0000FF9C0000}"/>
    <cellStyle name="Vírgula 5 2 2 8 2 2 5" xfId="42772" xr:uid="{00000000-0005-0000-0000-0000009D0000}"/>
    <cellStyle name="Vírgula 5 2 2 8 2 2 6" xfId="49432" xr:uid="{00000000-0005-0000-0000-0000019D0000}"/>
    <cellStyle name="Vírgula 5 2 2 8 2 3" xfId="6333" xr:uid="{00000000-0005-0000-0000-0000029D0000}"/>
    <cellStyle name="Vírgula 5 2 2 8 2 3 2" xfId="12566" xr:uid="{00000000-0005-0000-0000-0000039D0000}"/>
    <cellStyle name="Vírgula 5 2 2 8 2 3 3" xfId="32329" xr:uid="{00000000-0005-0000-0000-0000049D0000}"/>
    <cellStyle name="Vírgula 5 2 2 8 2 3 4" xfId="44826" xr:uid="{00000000-0005-0000-0000-0000059D0000}"/>
    <cellStyle name="Vírgula 5 2 2 8 2 4" xfId="15685" xr:uid="{00000000-0005-0000-0000-0000069D0000}"/>
    <cellStyle name="Vírgula 5 2 2 8 2 5" xfId="17937" xr:uid="{00000000-0005-0000-0000-0000079D0000}"/>
    <cellStyle name="Vírgula 5 2 2 8 2 6" xfId="21616" xr:uid="{00000000-0005-0000-0000-0000089D0000}"/>
    <cellStyle name="Vírgula 5 2 2 8 2 7" xfId="23630" xr:uid="{00000000-0005-0000-0000-0000099D0000}"/>
    <cellStyle name="Vírgula 5 2 2 8 2 8" xfId="26827" xr:uid="{00000000-0005-0000-0000-00000A9D0000}"/>
    <cellStyle name="Vírgula 5 2 2 8 2 9" xfId="39150" xr:uid="{00000000-0005-0000-0000-00000B9D0000}"/>
    <cellStyle name="Vírgula 5 2 2 8 3" xfId="7661" xr:uid="{00000000-0005-0000-0000-00000C9D0000}"/>
    <cellStyle name="Vírgula 5 2 2 8 3 2" xfId="12476" xr:uid="{00000000-0005-0000-0000-00000D9D0000}"/>
    <cellStyle name="Vírgula 5 2 2 8 3 2 2" xfId="35079" xr:uid="{00000000-0005-0000-0000-00000E9D0000}"/>
    <cellStyle name="Vírgula 5 2 2 8 3 2 3" xfId="42771" xr:uid="{00000000-0005-0000-0000-00000F9D0000}"/>
    <cellStyle name="Vírgula 5 2 2 8 3 2 4" xfId="53295" xr:uid="{00000000-0005-0000-0000-0000109D0000}"/>
    <cellStyle name="Vírgula 5 2 2 8 3 3" xfId="18584" xr:uid="{00000000-0005-0000-0000-0000119D0000}"/>
    <cellStyle name="Vírgula 5 2 2 8 3 4" xfId="29577" xr:uid="{00000000-0005-0000-0000-0000129D0000}"/>
    <cellStyle name="Vírgula 5 2 2 8 3 5" xfId="39149" xr:uid="{00000000-0005-0000-0000-0000139D0000}"/>
    <cellStyle name="Vírgula 5 2 2 8 3 6" xfId="48561" xr:uid="{00000000-0005-0000-0000-0000149D0000}"/>
    <cellStyle name="Vírgula 5 2 2 8 4" xfId="5394" xr:uid="{00000000-0005-0000-0000-0000159D0000}"/>
    <cellStyle name="Vírgula 5 2 2 8 4 2" xfId="16736" xr:uid="{00000000-0005-0000-0000-0000169D0000}"/>
    <cellStyle name="Vírgula 5 2 2 8 4 3" xfId="32328" xr:uid="{00000000-0005-0000-0000-0000179D0000}"/>
    <cellStyle name="Vírgula 5 2 2 8 4 4" xfId="39874" xr:uid="{00000000-0005-0000-0000-0000189D0000}"/>
    <cellStyle name="Vírgula 5 2 2 8 4 5" xfId="50995" xr:uid="{00000000-0005-0000-0000-0000199D0000}"/>
    <cellStyle name="Vírgula 5 2 2 8 5" xfId="13581" xr:uid="{00000000-0005-0000-0000-00001A9D0000}"/>
    <cellStyle name="Vírgula 5 2 2 8 5 2" xfId="43955" xr:uid="{00000000-0005-0000-0000-00001B9D0000}"/>
    <cellStyle name="Vírgula 5 2 2 8 6" xfId="15684" xr:uid="{00000000-0005-0000-0000-00001C9D0000}"/>
    <cellStyle name="Vírgula 5 2 2 8 7" xfId="21615" xr:uid="{00000000-0005-0000-0000-00001D9D0000}"/>
    <cellStyle name="Vírgula 5 2 2 8 8" xfId="23629" xr:uid="{00000000-0005-0000-0000-00001E9D0000}"/>
    <cellStyle name="Vírgula 5 2 2 8 9" xfId="26826" xr:uid="{00000000-0005-0000-0000-00001F9D0000}"/>
    <cellStyle name="Vírgula 5 2 2 9" xfId="620" xr:uid="{00000000-0005-0000-0000-0000209D0000}"/>
    <cellStyle name="Vírgula 5 2 2 9 10" xfId="46176" xr:uid="{00000000-0005-0000-0000-0000219D0000}"/>
    <cellStyle name="Vírgula 5 2 2 9 11" xfId="54108" xr:uid="{00000000-0005-0000-0000-0000229D0000}"/>
    <cellStyle name="Vírgula 5 2 2 9 12" xfId="4104" xr:uid="{00000000-0005-0000-0000-0000239D0000}"/>
    <cellStyle name="Vírgula 5 2 2 9 2" xfId="7547" xr:uid="{00000000-0005-0000-0000-0000249D0000}"/>
    <cellStyle name="Vírgula 5 2 2 9 2 2" xfId="17502" xr:uid="{00000000-0005-0000-0000-0000259D0000}"/>
    <cellStyle name="Vírgula 5 2 2 9 2 2 2" xfId="35081" xr:uid="{00000000-0005-0000-0000-0000269D0000}"/>
    <cellStyle name="Vírgula 5 2 2 9 2 3" xfId="19340" xr:uid="{00000000-0005-0000-0000-0000279D0000}"/>
    <cellStyle name="Vírgula 5 2 2 9 2 4" xfId="29579" xr:uid="{00000000-0005-0000-0000-0000289D0000}"/>
    <cellStyle name="Vírgula 5 2 2 9 2 5" xfId="42773" xr:uid="{00000000-0005-0000-0000-0000299D0000}"/>
    <cellStyle name="Vírgula 5 2 2 9 2 6" xfId="48447" xr:uid="{00000000-0005-0000-0000-00002A9D0000}"/>
    <cellStyle name="Vírgula 5 2 2 9 3" xfId="5280" xr:uid="{00000000-0005-0000-0000-00002B9D0000}"/>
    <cellStyle name="Vírgula 5 2 2 9 3 2" xfId="9754" xr:uid="{00000000-0005-0000-0000-00002C9D0000}"/>
    <cellStyle name="Vírgula 5 2 2 9 3 3" xfId="32330" xr:uid="{00000000-0005-0000-0000-00002D9D0000}"/>
    <cellStyle name="Vírgula 5 2 2 9 3 4" xfId="43841" xr:uid="{00000000-0005-0000-0000-00002E9D0000}"/>
    <cellStyle name="Vírgula 5 2 2 9 4" xfId="15686" xr:uid="{00000000-0005-0000-0000-00002F9D0000}"/>
    <cellStyle name="Vírgula 5 2 2 9 5" xfId="17823" xr:uid="{00000000-0005-0000-0000-0000309D0000}"/>
    <cellStyle name="Vírgula 5 2 2 9 6" xfId="21617" xr:uid="{00000000-0005-0000-0000-0000319D0000}"/>
    <cellStyle name="Vírgula 5 2 2 9 7" xfId="23631" xr:uid="{00000000-0005-0000-0000-0000329D0000}"/>
    <cellStyle name="Vírgula 5 2 2 9 8" xfId="26828" xr:uid="{00000000-0005-0000-0000-0000339D0000}"/>
    <cellStyle name="Vírgula 5 2 2 9 9" xfId="39151" xr:uid="{00000000-0005-0000-0000-0000349D0000}"/>
    <cellStyle name="Vírgula 5 2 20" xfId="24235" xr:uid="{00000000-0005-0000-0000-0000359D0000}"/>
    <cellStyle name="Vírgula 5 2 21" xfId="35686" xr:uid="{00000000-0005-0000-0000-0000369D0000}"/>
    <cellStyle name="Vírgula 5 2 22" xfId="45576" xr:uid="{00000000-0005-0000-0000-0000379D0000}"/>
    <cellStyle name="Vírgula 5 2 23" xfId="53512" xr:uid="{00000000-0005-0000-0000-0000389D0000}"/>
    <cellStyle name="Vírgula 5 2 24" xfId="4064" xr:uid="{00000000-0005-0000-0000-0000399D0000}"/>
    <cellStyle name="Vírgula 5 2 3" xfId="108" xr:uid="{00000000-0005-0000-0000-00003A9D0000}"/>
    <cellStyle name="Vírgula 5 2 3 10" xfId="1603" xr:uid="{00000000-0005-0000-0000-00003B9D0000}"/>
    <cellStyle name="Vírgula 5 2 3 10 10" xfId="55080" xr:uid="{00000000-0005-0000-0000-00003C9D0000}"/>
    <cellStyle name="Vírgula 5 2 3 10 11" xfId="4106" xr:uid="{00000000-0005-0000-0000-00003D9D0000}"/>
    <cellStyle name="Vírgula 5 2 3 10 2" xfId="8453" xr:uid="{00000000-0005-0000-0000-00003E9D0000}"/>
    <cellStyle name="Vírgula 5 2 3 10 2 2" xfId="17503" xr:uid="{00000000-0005-0000-0000-00003F9D0000}"/>
    <cellStyle name="Vírgula 5 2 3 10 2 2 2" xfId="35083" xr:uid="{00000000-0005-0000-0000-0000409D0000}"/>
    <cellStyle name="Vírgula 5 2 3 10 2 3" xfId="29581" xr:uid="{00000000-0005-0000-0000-0000419D0000}"/>
    <cellStyle name="Vírgula 5 2 3 10 2 4" xfId="42775" xr:uid="{00000000-0005-0000-0000-0000429D0000}"/>
    <cellStyle name="Vírgula 5 2 3 10 2 5" xfId="49353" xr:uid="{00000000-0005-0000-0000-0000439D0000}"/>
    <cellStyle name="Vírgula 5 2 3 10 3" xfId="6254" xr:uid="{00000000-0005-0000-0000-0000449D0000}"/>
    <cellStyle name="Vírgula 5 2 3 10 3 2" xfId="32332" xr:uid="{00000000-0005-0000-0000-0000459D0000}"/>
    <cellStyle name="Vírgula 5 2 3 10 3 3" xfId="44747" xr:uid="{00000000-0005-0000-0000-0000469D0000}"/>
    <cellStyle name="Vírgula 5 2 3 10 4" xfId="18505" xr:uid="{00000000-0005-0000-0000-0000479D0000}"/>
    <cellStyle name="Vírgula 5 2 3 10 5" xfId="21619" xr:uid="{00000000-0005-0000-0000-0000489D0000}"/>
    <cellStyle name="Vírgula 5 2 3 10 6" xfId="23633" xr:uid="{00000000-0005-0000-0000-0000499D0000}"/>
    <cellStyle name="Vírgula 5 2 3 10 7" xfId="26830" xr:uid="{00000000-0005-0000-0000-00004A9D0000}"/>
    <cellStyle name="Vírgula 5 2 3 10 8" xfId="39153" xr:uid="{00000000-0005-0000-0000-00004B9D0000}"/>
    <cellStyle name="Vírgula 5 2 3 10 9" xfId="47154" xr:uid="{00000000-0005-0000-0000-00004C9D0000}"/>
    <cellStyle name="Vírgula 5 2 3 11" xfId="7125" xr:uid="{00000000-0005-0000-0000-00004D9D0000}"/>
    <cellStyle name="Vírgula 5 2 3 11 2" xfId="12478" xr:uid="{00000000-0005-0000-0000-00004E9D0000}"/>
    <cellStyle name="Vírgula 5 2 3 11 2 2" xfId="35082" xr:uid="{00000000-0005-0000-0000-00004F9D0000}"/>
    <cellStyle name="Vírgula 5 2 3 11 2 3" xfId="29580" xr:uid="{00000000-0005-0000-0000-0000509D0000}"/>
    <cellStyle name="Vírgula 5 2 3 11 2 4" xfId="42774" xr:uid="{00000000-0005-0000-0000-0000519D0000}"/>
    <cellStyle name="Vírgula 5 2 3 11 2 5" xfId="53296" xr:uid="{00000000-0005-0000-0000-0000529D0000}"/>
    <cellStyle name="Vírgula 5 2 3 11 3" xfId="9898" xr:uid="{00000000-0005-0000-0000-0000539D0000}"/>
    <cellStyle name="Vírgula 5 2 3 11 3 2" xfId="32331" xr:uid="{00000000-0005-0000-0000-0000549D0000}"/>
    <cellStyle name="Vírgula 5 2 3 11 4" xfId="26829" xr:uid="{00000000-0005-0000-0000-0000559D0000}"/>
    <cellStyle name="Vírgula 5 2 3 11 5" xfId="39152" xr:uid="{00000000-0005-0000-0000-0000569D0000}"/>
    <cellStyle name="Vírgula 5 2 3 11 6" xfId="48025" xr:uid="{00000000-0005-0000-0000-0000579D0000}"/>
    <cellStyle name="Vírgula 5 2 3 12" xfId="4772" xr:uid="{00000000-0005-0000-0000-0000589D0000}"/>
    <cellStyle name="Vírgula 5 2 3 12 2" xfId="11145" xr:uid="{00000000-0005-0000-0000-0000599D0000}"/>
    <cellStyle name="Vírgula 5 2 3 12 2 2" xfId="32974" xr:uid="{00000000-0005-0000-0000-00005A9D0000}"/>
    <cellStyle name="Vírgula 5 2 3 12 2 3" xfId="40666" xr:uid="{00000000-0005-0000-0000-00005B9D0000}"/>
    <cellStyle name="Vírgula 5 2 3 12 2 4" xfId="52127" xr:uid="{00000000-0005-0000-0000-00005C9D0000}"/>
    <cellStyle name="Vírgula 5 2 3 12 3" xfId="27472" xr:uid="{00000000-0005-0000-0000-00005D9D0000}"/>
    <cellStyle name="Vírgula 5 2 3 12 4" xfId="36795" xr:uid="{00000000-0005-0000-0000-00005E9D0000}"/>
    <cellStyle name="Vírgula 5 2 3 12 5" xfId="51067" xr:uid="{00000000-0005-0000-0000-00005F9D0000}"/>
    <cellStyle name="Vírgula 5 2 3 13" xfId="10639" xr:uid="{00000000-0005-0000-0000-0000609D0000}"/>
    <cellStyle name="Vírgula 5 2 3 13 2" xfId="10189" xr:uid="{00000000-0005-0000-0000-0000619D0000}"/>
    <cellStyle name="Vírgula 5 2 3 13 2 2" xfId="50974" xr:uid="{00000000-0005-0000-0000-0000629D0000}"/>
    <cellStyle name="Vírgula 5 2 3 13 3" xfId="30223" xr:uid="{00000000-0005-0000-0000-0000639D0000}"/>
    <cellStyle name="Vírgula 5 2 3 13 4" xfId="39795" xr:uid="{00000000-0005-0000-0000-0000649D0000}"/>
    <cellStyle name="Vírgula 5 2 3 13 5" xfId="50605" xr:uid="{00000000-0005-0000-0000-0000659D0000}"/>
    <cellStyle name="Vírgula 5 2 3 14" xfId="9825" xr:uid="{00000000-0005-0000-0000-0000669D0000}"/>
    <cellStyle name="Vírgula 5 2 3 14 2" xfId="43417" xr:uid="{00000000-0005-0000-0000-0000679D0000}"/>
    <cellStyle name="Vírgula 5 2 3 14 3" xfId="51077" xr:uid="{00000000-0005-0000-0000-0000689D0000}"/>
    <cellStyle name="Vírgula 5 2 3 15" xfId="15687" xr:uid="{00000000-0005-0000-0000-0000699D0000}"/>
    <cellStyle name="Vírgula 5 2 3 16" xfId="21618" xr:uid="{00000000-0005-0000-0000-00006A9D0000}"/>
    <cellStyle name="Vírgula 5 2 3 17" xfId="23632" xr:uid="{00000000-0005-0000-0000-00006B9D0000}"/>
    <cellStyle name="Vírgula 5 2 3 18" xfId="24321" xr:uid="{00000000-0005-0000-0000-00006C9D0000}"/>
    <cellStyle name="Vírgula 5 2 3 19" xfId="35772" xr:uid="{00000000-0005-0000-0000-00006D9D0000}"/>
    <cellStyle name="Vírgula 5 2 3 2" xfId="247" xr:uid="{00000000-0005-0000-0000-00006E9D0000}"/>
    <cellStyle name="Vírgula 5 2 3 2 10" xfId="15688" xr:uid="{00000000-0005-0000-0000-00006F9D0000}"/>
    <cellStyle name="Vírgula 5 2 3 2 11" xfId="21620" xr:uid="{00000000-0005-0000-0000-0000709D0000}"/>
    <cellStyle name="Vírgula 5 2 3 2 12" xfId="23634" xr:uid="{00000000-0005-0000-0000-0000719D0000}"/>
    <cellStyle name="Vírgula 5 2 3 2 13" xfId="24529" xr:uid="{00000000-0005-0000-0000-0000729D0000}"/>
    <cellStyle name="Vírgula 5 2 3 2 14" xfId="35842" xr:uid="{00000000-0005-0000-0000-0000739D0000}"/>
    <cellStyle name="Vírgula 5 2 3 2 15" xfId="45804" xr:uid="{00000000-0005-0000-0000-0000749D0000}"/>
    <cellStyle name="Vírgula 5 2 3 2 16" xfId="53737" xr:uid="{00000000-0005-0000-0000-0000759D0000}"/>
    <cellStyle name="Vírgula 5 2 3 2 17" xfId="4107" xr:uid="{00000000-0005-0000-0000-0000769D0000}"/>
    <cellStyle name="Vírgula 5 2 3 2 2" xfId="528" xr:uid="{00000000-0005-0000-0000-0000779D0000}"/>
    <cellStyle name="Vírgula 5 2 3 2 2 10" xfId="23635" xr:uid="{00000000-0005-0000-0000-0000789D0000}"/>
    <cellStyle name="Vírgula 5 2 3 2 2 11" xfId="24805" xr:uid="{00000000-0005-0000-0000-0000799D0000}"/>
    <cellStyle name="Vírgula 5 2 3 2 2 12" xfId="36370" xr:uid="{00000000-0005-0000-0000-00007A9D0000}"/>
    <cellStyle name="Vírgula 5 2 3 2 2 13" xfId="46084" xr:uid="{00000000-0005-0000-0000-00007B9D0000}"/>
    <cellStyle name="Vírgula 5 2 3 2 2 14" xfId="54016" xr:uid="{00000000-0005-0000-0000-00007C9D0000}"/>
    <cellStyle name="Vírgula 5 2 3 2 2 15" xfId="4108" xr:uid="{00000000-0005-0000-0000-00007D9D0000}"/>
    <cellStyle name="Vírgula 5 2 3 2 2 2" xfId="1180" xr:uid="{00000000-0005-0000-0000-00007E9D0000}"/>
    <cellStyle name="Vírgula 5 2 3 2 2 2 10" xfId="46736" xr:uid="{00000000-0005-0000-0000-00007F9D0000}"/>
    <cellStyle name="Vírgula 5 2 3 2 2 2 11" xfId="54668" xr:uid="{00000000-0005-0000-0000-0000809D0000}"/>
    <cellStyle name="Vírgula 5 2 3 2 2 2 12" xfId="4109" xr:uid="{00000000-0005-0000-0000-0000819D0000}"/>
    <cellStyle name="Vírgula 5 2 3 2 2 2 2" xfId="8095" xr:uid="{00000000-0005-0000-0000-0000829D0000}"/>
    <cellStyle name="Vírgula 5 2 3 2 2 2 2 2" xfId="9582" xr:uid="{00000000-0005-0000-0000-0000839D0000}"/>
    <cellStyle name="Vírgula 5 2 3 2 2 2 2 2 2" xfId="35086" xr:uid="{00000000-0005-0000-0000-0000849D0000}"/>
    <cellStyle name="Vírgula 5 2 3 2 2 2 2 3" xfId="16558" xr:uid="{00000000-0005-0000-0000-0000859D0000}"/>
    <cellStyle name="Vírgula 5 2 3 2 2 2 2 4" xfId="19888" xr:uid="{00000000-0005-0000-0000-0000869D0000}"/>
    <cellStyle name="Vírgula 5 2 3 2 2 2 2 5" xfId="29584" xr:uid="{00000000-0005-0000-0000-0000879D0000}"/>
    <cellStyle name="Vírgula 5 2 3 2 2 2 2 6" xfId="42778" xr:uid="{00000000-0005-0000-0000-0000889D0000}"/>
    <cellStyle name="Vírgula 5 2 3 2 2 2 2 7" xfId="48995" xr:uid="{00000000-0005-0000-0000-0000899D0000}"/>
    <cellStyle name="Vírgula 5 2 3 2 2 2 3" xfId="5840" xr:uid="{00000000-0005-0000-0000-00008A9D0000}"/>
    <cellStyle name="Vírgula 5 2 3 2 2 2 3 2" xfId="9536" xr:uid="{00000000-0005-0000-0000-00008B9D0000}"/>
    <cellStyle name="Vírgula 5 2 3 2 2 2 3 3" xfId="32335" xr:uid="{00000000-0005-0000-0000-00008C9D0000}"/>
    <cellStyle name="Vírgula 5 2 3 2 2 2 3 4" xfId="44389" xr:uid="{00000000-0005-0000-0000-00008D9D0000}"/>
    <cellStyle name="Vírgula 5 2 3 2 2 2 4" xfId="14015" xr:uid="{00000000-0005-0000-0000-00008E9D0000}"/>
    <cellStyle name="Vírgula 5 2 3 2 2 2 5" xfId="15690" xr:uid="{00000000-0005-0000-0000-00008F9D0000}"/>
    <cellStyle name="Vírgula 5 2 3 2 2 2 6" xfId="21622" xr:uid="{00000000-0005-0000-0000-0000909D0000}"/>
    <cellStyle name="Vírgula 5 2 3 2 2 2 7" xfId="23636" xr:uid="{00000000-0005-0000-0000-0000919D0000}"/>
    <cellStyle name="Vírgula 5 2 3 2 2 2 8" xfId="26833" xr:uid="{00000000-0005-0000-0000-0000929D0000}"/>
    <cellStyle name="Vírgula 5 2 3 2 2 2 9" xfId="39156" xr:uid="{00000000-0005-0000-0000-0000939D0000}"/>
    <cellStyle name="Vírgula 5 2 3 2 2 3" xfId="2116" xr:uid="{00000000-0005-0000-0000-0000949D0000}"/>
    <cellStyle name="Vírgula 5 2 3 2 2 3 10" xfId="47667" xr:uid="{00000000-0005-0000-0000-0000959D0000}"/>
    <cellStyle name="Vírgula 5 2 3 2 2 3 11" xfId="55593" xr:uid="{00000000-0005-0000-0000-0000969D0000}"/>
    <cellStyle name="Vírgula 5 2 3 2 2 3 12" xfId="4110" xr:uid="{00000000-0005-0000-0000-0000979D0000}"/>
    <cellStyle name="Vírgula 5 2 3 2 2 3 2" xfId="8966" xr:uid="{00000000-0005-0000-0000-0000989D0000}"/>
    <cellStyle name="Vírgula 5 2 3 2 2 3 2 2" xfId="17504" xr:uid="{00000000-0005-0000-0000-0000999D0000}"/>
    <cellStyle name="Vírgula 5 2 3 2 2 3 2 2 2" xfId="35087" xr:uid="{00000000-0005-0000-0000-00009A9D0000}"/>
    <cellStyle name="Vírgula 5 2 3 2 2 3 2 3" xfId="29585" xr:uid="{00000000-0005-0000-0000-00009B9D0000}"/>
    <cellStyle name="Vírgula 5 2 3 2 2 3 2 4" xfId="42779" xr:uid="{00000000-0005-0000-0000-00009C9D0000}"/>
    <cellStyle name="Vírgula 5 2 3 2 2 3 2 5" xfId="49866" xr:uid="{00000000-0005-0000-0000-00009D9D0000}"/>
    <cellStyle name="Vírgula 5 2 3 2 2 3 3" xfId="6767" xr:uid="{00000000-0005-0000-0000-00009E9D0000}"/>
    <cellStyle name="Vírgula 5 2 3 2 2 3 3 2" xfId="32336" xr:uid="{00000000-0005-0000-0000-00009F9D0000}"/>
    <cellStyle name="Vírgula 5 2 3 2 2 3 3 3" xfId="45260" xr:uid="{00000000-0005-0000-0000-0000A09D0000}"/>
    <cellStyle name="Vírgula 5 2 3 2 2 3 4" xfId="15691" xr:uid="{00000000-0005-0000-0000-0000A19D0000}"/>
    <cellStyle name="Vírgula 5 2 3 2 2 3 5" xfId="19018" xr:uid="{00000000-0005-0000-0000-0000A29D0000}"/>
    <cellStyle name="Vírgula 5 2 3 2 2 3 6" xfId="21623" xr:uid="{00000000-0005-0000-0000-0000A39D0000}"/>
    <cellStyle name="Vírgula 5 2 3 2 2 3 7" xfId="23637" xr:uid="{00000000-0005-0000-0000-0000A49D0000}"/>
    <cellStyle name="Vírgula 5 2 3 2 2 3 8" xfId="26834" xr:uid="{00000000-0005-0000-0000-0000A59D0000}"/>
    <cellStyle name="Vírgula 5 2 3 2 2 3 9" xfId="39157" xr:uid="{00000000-0005-0000-0000-0000A69D0000}"/>
    <cellStyle name="Vírgula 5 2 3 2 2 4" xfId="7468" xr:uid="{00000000-0005-0000-0000-0000A79D0000}"/>
    <cellStyle name="Vírgula 5 2 3 2 2 4 2" xfId="12479" xr:uid="{00000000-0005-0000-0000-0000A89D0000}"/>
    <cellStyle name="Vírgula 5 2 3 2 2 4 2 2" xfId="35085" xr:uid="{00000000-0005-0000-0000-0000A99D0000}"/>
    <cellStyle name="Vírgula 5 2 3 2 2 4 2 3" xfId="29583" xr:uid="{00000000-0005-0000-0000-0000AA9D0000}"/>
    <cellStyle name="Vírgula 5 2 3 2 2 4 2 4" xfId="42777" xr:uid="{00000000-0005-0000-0000-0000AB9D0000}"/>
    <cellStyle name="Vírgula 5 2 3 2 2 4 2 5" xfId="53297" xr:uid="{00000000-0005-0000-0000-0000AC9D0000}"/>
    <cellStyle name="Vírgula 5 2 3 2 2 4 3" xfId="12685" xr:uid="{00000000-0005-0000-0000-0000AD9D0000}"/>
    <cellStyle name="Vírgula 5 2 3 2 2 4 3 2" xfId="32334" xr:uid="{00000000-0005-0000-0000-0000AE9D0000}"/>
    <cellStyle name="Vírgula 5 2 3 2 2 4 4" xfId="26832" xr:uid="{00000000-0005-0000-0000-0000AF9D0000}"/>
    <cellStyle name="Vírgula 5 2 3 2 2 4 5" xfId="39155" xr:uid="{00000000-0005-0000-0000-0000B09D0000}"/>
    <cellStyle name="Vírgula 5 2 3 2 2 4 6" xfId="48368" xr:uid="{00000000-0005-0000-0000-0000B19D0000}"/>
    <cellStyle name="Vírgula 5 2 3 2 2 5" xfId="5188" xr:uid="{00000000-0005-0000-0000-0000B29D0000}"/>
    <cellStyle name="Vírgula 5 2 3 2 2 5 2" xfId="11544" xr:uid="{00000000-0005-0000-0000-0000B39D0000}"/>
    <cellStyle name="Vírgula 5 2 3 2 2 5 2 2" xfId="33373" xr:uid="{00000000-0005-0000-0000-0000B49D0000}"/>
    <cellStyle name="Vírgula 5 2 3 2 2 5 2 3" xfId="41065" xr:uid="{00000000-0005-0000-0000-0000B59D0000}"/>
    <cellStyle name="Vírgula 5 2 3 2 2 5 2 4" xfId="52526" xr:uid="{00000000-0005-0000-0000-0000B69D0000}"/>
    <cellStyle name="Vírgula 5 2 3 2 2 5 3" xfId="27871" xr:uid="{00000000-0005-0000-0000-0000B79D0000}"/>
    <cellStyle name="Vírgula 5 2 3 2 2 5 4" xfId="37194" xr:uid="{00000000-0005-0000-0000-0000B89D0000}"/>
    <cellStyle name="Vírgula 5 2 3 2 2 5 5" xfId="50305" xr:uid="{00000000-0005-0000-0000-0000B99D0000}"/>
    <cellStyle name="Vírgula 5 2 3 2 2 6" xfId="10847" xr:uid="{00000000-0005-0000-0000-0000BA9D0000}"/>
    <cellStyle name="Vírgula 5 2 3 2 2 6 2" xfId="30622" xr:uid="{00000000-0005-0000-0000-0000BB9D0000}"/>
    <cellStyle name="Vírgula 5 2 3 2 2 6 3" xfId="40308" xr:uid="{00000000-0005-0000-0000-0000BC9D0000}"/>
    <cellStyle name="Vírgula 5 2 3 2 2 6 4" xfId="51779" xr:uid="{00000000-0005-0000-0000-0000BD9D0000}"/>
    <cellStyle name="Vírgula 5 2 3 2 2 7" xfId="13502" xr:uid="{00000000-0005-0000-0000-0000BE9D0000}"/>
    <cellStyle name="Vírgula 5 2 3 2 2 7 2" xfId="43762" xr:uid="{00000000-0005-0000-0000-0000BF9D0000}"/>
    <cellStyle name="Vírgula 5 2 3 2 2 8" xfId="15689" xr:uid="{00000000-0005-0000-0000-0000C09D0000}"/>
    <cellStyle name="Vírgula 5 2 3 2 2 9" xfId="21621" xr:uid="{00000000-0005-0000-0000-0000C19D0000}"/>
    <cellStyle name="Vírgula 5 2 3 2 3" xfId="1443" xr:uid="{00000000-0005-0000-0000-0000C29D0000}"/>
    <cellStyle name="Vírgula 5 2 3 2 3 10" xfId="25081" xr:uid="{00000000-0005-0000-0000-0000C39D0000}"/>
    <cellStyle name="Vírgula 5 2 3 2 3 11" xfId="36646" xr:uid="{00000000-0005-0000-0000-0000C49D0000}"/>
    <cellStyle name="Vírgula 5 2 3 2 3 12" xfId="46999" xr:uid="{00000000-0005-0000-0000-0000C59D0000}"/>
    <cellStyle name="Vírgula 5 2 3 2 3 13" xfId="54931" xr:uid="{00000000-0005-0000-0000-0000C69D0000}"/>
    <cellStyle name="Vírgula 5 2 3 2 3 14" xfId="4111" xr:uid="{00000000-0005-0000-0000-0000C79D0000}"/>
    <cellStyle name="Vírgula 5 2 3 2 3 2" xfId="2344" xr:uid="{00000000-0005-0000-0000-0000C89D0000}"/>
    <cellStyle name="Vírgula 5 2 3 2 3 2 10" xfId="47895" xr:uid="{00000000-0005-0000-0000-0000C99D0000}"/>
    <cellStyle name="Vírgula 5 2 3 2 3 2 11" xfId="55821" xr:uid="{00000000-0005-0000-0000-0000CA9D0000}"/>
    <cellStyle name="Vírgula 5 2 3 2 3 2 12" xfId="4112" xr:uid="{00000000-0005-0000-0000-0000CB9D0000}"/>
    <cellStyle name="Vírgula 5 2 3 2 3 2 2" xfId="9194" xr:uid="{00000000-0005-0000-0000-0000CC9D0000}"/>
    <cellStyle name="Vírgula 5 2 3 2 3 2 2 2" xfId="17505" xr:uid="{00000000-0005-0000-0000-0000CD9D0000}"/>
    <cellStyle name="Vírgula 5 2 3 2 3 2 2 2 2" xfId="35089" xr:uid="{00000000-0005-0000-0000-0000CE9D0000}"/>
    <cellStyle name="Vírgula 5 2 3 2 3 2 2 3" xfId="20116" xr:uid="{00000000-0005-0000-0000-0000CF9D0000}"/>
    <cellStyle name="Vírgula 5 2 3 2 3 2 2 4" xfId="29587" xr:uid="{00000000-0005-0000-0000-0000D09D0000}"/>
    <cellStyle name="Vírgula 5 2 3 2 3 2 2 5" xfId="42781" xr:uid="{00000000-0005-0000-0000-0000D19D0000}"/>
    <cellStyle name="Vírgula 5 2 3 2 3 2 2 6" xfId="50094" xr:uid="{00000000-0005-0000-0000-0000D29D0000}"/>
    <cellStyle name="Vírgula 5 2 3 2 3 2 3" xfId="6995" xr:uid="{00000000-0005-0000-0000-0000D39D0000}"/>
    <cellStyle name="Vírgula 5 2 3 2 3 2 3 2" xfId="10156" xr:uid="{00000000-0005-0000-0000-0000D49D0000}"/>
    <cellStyle name="Vírgula 5 2 3 2 3 2 3 3" xfId="32338" xr:uid="{00000000-0005-0000-0000-0000D59D0000}"/>
    <cellStyle name="Vírgula 5 2 3 2 3 2 3 4" xfId="45488" xr:uid="{00000000-0005-0000-0000-0000D69D0000}"/>
    <cellStyle name="Vírgula 5 2 3 2 3 2 4" xfId="15693" xr:uid="{00000000-0005-0000-0000-0000D79D0000}"/>
    <cellStyle name="Vírgula 5 2 3 2 3 2 5" xfId="18374" xr:uid="{00000000-0005-0000-0000-0000D89D0000}"/>
    <cellStyle name="Vírgula 5 2 3 2 3 2 6" xfId="21625" xr:uid="{00000000-0005-0000-0000-0000D99D0000}"/>
    <cellStyle name="Vírgula 5 2 3 2 3 2 7" xfId="23639" xr:uid="{00000000-0005-0000-0000-0000DA9D0000}"/>
    <cellStyle name="Vírgula 5 2 3 2 3 2 8" xfId="26836" xr:uid="{00000000-0005-0000-0000-0000DB9D0000}"/>
    <cellStyle name="Vírgula 5 2 3 2 3 2 9" xfId="39159" xr:uid="{00000000-0005-0000-0000-0000DC9D0000}"/>
    <cellStyle name="Vírgula 5 2 3 2 3 3" xfId="8323" xr:uid="{00000000-0005-0000-0000-0000DD9D0000}"/>
    <cellStyle name="Vírgula 5 2 3 2 3 3 2" xfId="12480" xr:uid="{00000000-0005-0000-0000-0000DE9D0000}"/>
    <cellStyle name="Vírgula 5 2 3 2 3 3 2 2" xfId="35088" xr:uid="{00000000-0005-0000-0000-0000DF9D0000}"/>
    <cellStyle name="Vírgula 5 2 3 2 3 3 2 3" xfId="29586" xr:uid="{00000000-0005-0000-0000-0000E09D0000}"/>
    <cellStyle name="Vírgula 5 2 3 2 3 3 2 4" xfId="42780" xr:uid="{00000000-0005-0000-0000-0000E19D0000}"/>
    <cellStyle name="Vírgula 5 2 3 2 3 3 2 5" xfId="53298" xr:uid="{00000000-0005-0000-0000-0000E29D0000}"/>
    <cellStyle name="Vírgula 5 2 3 2 3 3 3" xfId="10603" xr:uid="{00000000-0005-0000-0000-0000E39D0000}"/>
    <cellStyle name="Vírgula 5 2 3 2 3 3 3 2" xfId="32337" xr:uid="{00000000-0005-0000-0000-0000E49D0000}"/>
    <cellStyle name="Vírgula 5 2 3 2 3 3 4" xfId="19246" xr:uid="{00000000-0005-0000-0000-0000E59D0000}"/>
    <cellStyle name="Vírgula 5 2 3 2 3 3 5" xfId="26835" xr:uid="{00000000-0005-0000-0000-0000E69D0000}"/>
    <cellStyle name="Vírgula 5 2 3 2 3 3 6" xfId="39158" xr:uid="{00000000-0005-0000-0000-0000E79D0000}"/>
    <cellStyle name="Vírgula 5 2 3 2 3 3 7" xfId="49223" xr:uid="{00000000-0005-0000-0000-0000E89D0000}"/>
    <cellStyle name="Vírgula 5 2 3 2 3 4" xfId="6103" xr:uid="{00000000-0005-0000-0000-0000E99D0000}"/>
    <cellStyle name="Vírgula 5 2 3 2 3 4 2" xfId="11772" xr:uid="{00000000-0005-0000-0000-0000EA9D0000}"/>
    <cellStyle name="Vírgula 5 2 3 2 3 4 2 2" xfId="33601" xr:uid="{00000000-0005-0000-0000-0000EB9D0000}"/>
    <cellStyle name="Vírgula 5 2 3 2 3 4 2 3" xfId="41293" xr:uid="{00000000-0005-0000-0000-0000EC9D0000}"/>
    <cellStyle name="Vírgula 5 2 3 2 3 4 2 4" xfId="52754" xr:uid="{00000000-0005-0000-0000-0000ED9D0000}"/>
    <cellStyle name="Vírgula 5 2 3 2 3 4 3" xfId="28099" xr:uid="{00000000-0005-0000-0000-0000EE9D0000}"/>
    <cellStyle name="Vírgula 5 2 3 2 3 4 4" xfId="37422" xr:uid="{00000000-0005-0000-0000-0000EF9D0000}"/>
    <cellStyle name="Vírgula 5 2 3 2 3 4 5" xfId="51038" xr:uid="{00000000-0005-0000-0000-0000F09D0000}"/>
    <cellStyle name="Vírgula 5 2 3 2 3 5" xfId="11028" xr:uid="{00000000-0005-0000-0000-0000F19D0000}"/>
    <cellStyle name="Vírgula 5 2 3 2 3 5 2" xfId="30850" xr:uid="{00000000-0005-0000-0000-0000F29D0000}"/>
    <cellStyle name="Vírgula 5 2 3 2 3 5 3" xfId="40536" xr:uid="{00000000-0005-0000-0000-0000F39D0000}"/>
    <cellStyle name="Vírgula 5 2 3 2 3 5 4" xfId="52007" xr:uid="{00000000-0005-0000-0000-0000F49D0000}"/>
    <cellStyle name="Vírgula 5 2 3 2 3 6" xfId="14243" xr:uid="{00000000-0005-0000-0000-0000F59D0000}"/>
    <cellStyle name="Vírgula 5 2 3 2 3 6 2" xfId="44617" xr:uid="{00000000-0005-0000-0000-0000F69D0000}"/>
    <cellStyle name="Vírgula 5 2 3 2 3 7" xfId="15692" xr:uid="{00000000-0005-0000-0000-0000F79D0000}"/>
    <cellStyle name="Vírgula 5 2 3 2 3 8" xfId="21624" xr:uid="{00000000-0005-0000-0000-0000F89D0000}"/>
    <cellStyle name="Vírgula 5 2 3 2 3 9" xfId="23638" xr:uid="{00000000-0005-0000-0000-0000F99D0000}"/>
    <cellStyle name="Vírgula 5 2 3 2 4" xfId="940" xr:uid="{00000000-0005-0000-0000-0000FA9D0000}"/>
    <cellStyle name="Vírgula 5 2 3 2 4 10" xfId="36095" xr:uid="{00000000-0005-0000-0000-0000FB9D0000}"/>
    <cellStyle name="Vírgula 5 2 3 2 4 11" xfId="46496" xr:uid="{00000000-0005-0000-0000-0000FC9D0000}"/>
    <cellStyle name="Vírgula 5 2 3 2 4 12" xfId="54428" xr:uid="{00000000-0005-0000-0000-0000FD9D0000}"/>
    <cellStyle name="Vírgula 5 2 3 2 4 13" xfId="4113" xr:uid="{00000000-0005-0000-0000-0000FE9D0000}"/>
    <cellStyle name="Vírgula 5 2 3 2 4 2" xfId="1888" xr:uid="{00000000-0005-0000-0000-0000FF9D0000}"/>
    <cellStyle name="Vírgula 5 2 3 2 4 2 10" xfId="47439" xr:uid="{00000000-0005-0000-0000-0000009E0000}"/>
    <cellStyle name="Vírgula 5 2 3 2 4 2 11" xfId="55365" xr:uid="{00000000-0005-0000-0000-0000019E0000}"/>
    <cellStyle name="Vírgula 5 2 3 2 4 2 12" xfId="4114" xr:uid="{00000000-0005-0000-0000-0000029E0000}"/>
    <cellStyle name="Vírgula 5 2 3 2 4 2 2" xfId="8738" xr:uid="{00000000-0005-0000-0000-0000039E0000}"/>
    <cellStyle name="Vírgula 5 2 3 2 4 2 2 2" xfId="17506" xr:uid="{00000000-0005-0000-0000-0000049E0000}"/>
    <cellStyle name="Vírgula 5 2 3 2 4 2 2 2 2" xfId="35091" xr:uid="{00000000-0005-0000-0000-0000059E0000}"/>
    <cellStyle name="Vírgula 5 2 3 2 4 2 2 3" xfId="19660" xr:uid="{00000000-0005-0000-0000-0000069E0000}"/>
    <cellStyle name="Vírgula 5 2 3 2 4 2 2 4" xfId="29589" xr:uid="{00000000-0005-0000-0000-0000079E0000}"/>
    <cellStyle name="Vírgula 5 2 3 2 4 2 2 5" xfId="42783" xr:uid="{00000000-0005-0000-0000-0000089E0000}"/>
    <cellStyle name="Vírgula 5 2 3 2 4 2 2 6" xfId="49638" xr:uid="{00000000-0005-0000-0000-0000099E0000}"/>
    <cellStyle name="Vírgula 5 2 3 2 4 2 3" xfId="6539" xr:uid="{00000000-0005-0000-0000-00000A9E0000}"/>
    <cellStyle name="Vírgula 5 2 3 2 4 2 3 2" xfId="16717" xr:uid="{00000000-0005-0000-0000-00000B9E0000}"/>
    <cellStyle name="Vírgula 5 2 3 2 4 2 3 3" xfId="32340" xr:uid="{00000000-0005-0000-0000-00000C9E0000}"/>
    <cellStyle name="Vírgula 5 2 3 2 4 2 3 4" xfId="45032" xr:uid="{00000000-0005-0000-0000-00000D9E0000}"/>
    <cellStyle name="Vírgula 5 2 3 2 4 2 4" xfId="15695" xr:uid="{00000000-0005-0000-0000-00000E9E0000}"/>
    <cellStyle name="Vírgula 5 2 3 2 4 2 5" xfId="18032" xr:uid="{00000000-0005-0000-0000-00000F9E0000}"/>
    <cellStyle name="Vírgula 5 2 3 2 4 2 6" xfId="21627" xr:uid="{00000000-0005-0000-0000-0000109E0000}"/>
    <cellStyle name="Vírgula 5 2 3 2 4 2 7" xfId="23641" xr:uid="{00000000-0005-0000-0000-0000119E0000}"/>
    <cellStyle name="Vírgula 5 2 3 2 4 2 8" xfId="26838" xr:uid="{00000000-0005-0000-0000-0000129E0000}"/>
    <cellStyle name="Vírgula 5 2 3 2 4 2 9" xfId="39161" xr:uid="{00000000-0005-0000-0000-0000139E0000}"/>
    <cellStyle name="Vírgula 5 2 3 2 4 3" xfId="7867" xr:uid="{00000000-0005-0000-0000-0000149E0000}"/>
    <cellStyle name="Vírgula 5 2 3 2 4 3 2" xfId="12481" xr:uid="{00000000-0005-0000-0000-0000159E0000}"/>
    <cellStyle name="Vírgula 5 2 3 2 4 3 2 2" xfId="35090" xr:uid="{00000000-0005-0000-0000-0000169E0000}"/>
    <cellStyle name="Vírgula 5 2 3 2 4 3 2 3" xfId="42782" xr:uid="{00000000-0005-0000-0000-0000179E0000}"/>
    <cellStyle name="Vírgula 5 2 3 2 4 3 2 4" xfId="53299" xr:uid="{00000000-0005-0000-0000-0000189E0000}"/>
    <cellStyle name="Vírgula 5 2 3 2 4 3 3" xfId="18790" xr:uid="{00000000-0005-0000-0000-0000199E0000}"/>
    <cellStyle name="Vírgula 5 2 3 2 4 3 4" xfId="29588" xr:uid="{00000000-0005-0000-0000-00001A9E0000}"/>
    <cellStyle name="Vírgula 5 2 3 2 4 3 5" xfId="39160" xr:uid="{00000000-0005-0000-0000-00001B9E0000}"/>
    <cellStyle name="Vírgula 5 2 3 2 4 3 6" xfId="48767" xr:uid="{00000000-0005-0000-0000-00001C9E0000}"/>
    <cellStyle name="Vírgula 5 2 3 2 4 4" xfId="5600" xr:uid="{00000000-0005-0000-0000-00001D9E0000}"/>
    <cellStyle name="Vírgula 5 2 3 2 4 4 2" xfId="13003" xr:uid="{00000000-0005-0000-0000-00001E9E0000}"/>
    <cellStyle name="Vírgula 5 2 3 2 4 4 3" xfId="32339" xr:uid="{00000000-0005-0000-0000-00001F9E0000}"/>
    <cellStyle name="Vírgula 5 2 3 2 4 4 4" xfId="40080" xr:uid="{00000000-0005-0000-0000-0000209E0000}"/>
    <cellStyle name="Vírgula 5 2 3 2 4 4 5" xfId="51551" xr:uid="{00000000-0005-0000-0000-0000219E0000}"/>
    <cellStyle name="Vírgula 5 2 3 2 4 5" xfId="13787" xr:uid="{00000000-0005-0000-0000-0000229E0000}"/>
    <cellStyle name="Vírgula 5 2 3 2 4 5 2" xfId="44161" xr:uid="{00000000-0005-0000-0000-0000239E0000}"/>
    <cellStyle name="Vírgula 5 2 3 2 4 6" xfId="15694" xr:uid="{00000000-0005-0000-0000-0000249E0000}"/>
    <cellStyle name="Vírgula 5 2 3 2 4 7" xfId="21626" xr:uid="{00000000-0005-0000-0000-0000259E0000}"/>
    <cellStyle name="Vírgula 5 2 3 2 4 8" xfId="23640" xr:uid="{00000000-0005-0000-0000-0000269E0000}"/>
    <cellStyle name="Vírgula 5 2 3 2 4 9" xfId="26837" xr:uid="{00000000-0005-0000-0000-0000279E0000}"/>
    <cellStyle name="Vírgula 5 2 3 2 5" xfId="712" xr:uid="{00000000-0005-0000-0000-0000289E0000}"/>
    <cellStyle name="Vírgula 5 2 3 2 5 10" xfId="46268" xr:uid="{00000000-0005-0000-0000-0000299E0000}"/>
    <cellStyle name="Vírgula 5 2 3 2 5 11" xfId="54200" xr:uid="{00000000-0005-0000-0000-00002A9E0000}"/>
    <cellStyle name="Vírgula 5 2 3 2 5 12" xfId="4115" xr:uid="{00000000-0005-0000-0000-00002B9E0000}"/>
    <cellStyle name="Vírgula 5 2 3 2 5 2" xfId="7639" xr:uid="{00000000-0005-0000-0000-00002C9E0000}"/>
    <cellStyle name="Vírgula 5 2 3 2 5 2 2" xfId="17507" xr:uid="{00000000-0005-0000-0000-00002D9E0000}"/>
    <cellStyle name="Vírgula 5 2 3 2 5 2 2 2" xfId="35092" xr:uid="{00000000-0005-0000-0000-00002E9E0000}"/>
    <cellStyle name="Vírgula 5 2 3 2 5 2 3" xfId="19432" xr:uid="{00000000-0005-0000-0000-00002F9E0000}"/>
    <cellStyle name="Vírgula 5 2 3 2 5 2 4" xfId="29590" xr:uid="{00000000-0005-0000-0000-0000309E0000}"/>
    <cellStyle name="Vírgula 5 2 3 2 5 2 5" xfId="42784" xr:uid="{00000000-0005-0000-0000-0000319E0000}"/>
    <cellStyle name="Vírgula 5 2 3 2 5 2 6" xfId="48539" xr:uid="{00000000-0005-0000-0000-0000329E0000}"/>
    <cellStyle name="Vírgula 5 2 3 2 5 3" xfId="5372" xr:uid="{00000000-0005-0000-0000-0000339E0000}"/>
    <cellStyle name="Vírgula 5 2 3 2 5 3 2" xfId="12958" xr:uid="{00000000-0005-0000-0000-0000349E0000}"/>
    <cellStyle name="Vírgula 5 2 3 2 5 3 3" xfId="32341" xr:uid="{00000000-0005-0000-0000-0000359E0000}"/>
    <cellStyle name="Vírgula 5 2 3 2 5 3 4" xfId="43933" xr:uid="{00000000-0005-0000-0000-0000369E0000}"/>
    <cellStyle name="Vírgula 5 2 3 2 5 4" xfId="15696" xr:uid="{00000000-0005-0000-0000-0000379E0000}"/>
    <cellStyle name="Vírgula 5 2 3 2 5 5" xfId="17915" xr:uid="{00000000-0005-0000-0000-0000389E0000}"/>
    <cellStyle name="Vírgula 5 2 3 2 5 6" xfId="21628" xr:uid="{00000000-0005-0000-0000-0000399E0000}"/>
    <cellStyle name="Vírgula 5 2 3 2 5 7" xfId="23642" xr:uid="{00000000-0005-0000-0000-00003A9E0000}"/>
    <cellStyle name="Vírgula 5 2 3 2 5 8" xfId="26839" xr:uid="{00000000-0005-0000-0000-00003B9E0000}"/>
    <cellStyle name="Vírgula 5 2 3 2 5 9" xfId="39162" xr:uid="{00000000-0005-0000-0000-00003C9E0000}"/>
    <cellStyle name="Vírgula 5 2 3 2 6" xfId="1660" xr:uid="{00000000-0005-0000-0000-00003D9E0000}"/>
    <cellStyle name="Vírgula 5 2 3 2 6 2" xfId="8510" xr:uid="{00000000-0005-0000-0000-00003E9E0000}"/>
    <cellStyle name="Vírgula 5 2 3 2 6 2 2" xfId="35084" xr:uid="{00000000-0005-0000-0000-00003F9E0000}"/>
    <cellStyle name="Vírgula 5 2 3 2 6 2 3" xfId="29582" xr:uid="{00000000-0005-0000-0000-0000409E0000}"/>
    <cellStyle name="Vírgula 5 2 3 2 6 2 4" xfId="42776" xr:uid="{00000000-0005-0000-0000-0000419E0000}"/>
    <cellStyle name="Vírgula 5 2 3 2 6 2 5" xfId="49410" xr:uid="{00000000-0005-0000-0000-0000429E0000}"/>
    <cellStyle name="Vírgula 5 2 3 2 6 3" xfId="16657" xr:uid="{00000000-0005-0000-0000-0000439E0000}"/>
    <cellStyle name="Vírgula 5 2 3 2 6 3 2" xfId="32333" xr:uid="{00000000-0005-0000-0000-0000449E0000}"/>
    <cellStyle name="Vírgula 5 2 3 2 6 3 3" xfId="44804" xr:uid="{00000000-0005-0000-0000-0000459E0000}"/>
    <cellStyle name="Vírgula 5 2 3 2 6 4" xfId="18562" xr:uid="{00000000-0005-0000-0000-0000469E0000}"/>
    <cellStyle name="Vírgula 5 2 3 2 6 5" xfId="26831" xr:uid="{00000000-0005-0000-0000-0000479E0000}"/>
    <cellStyle name="Vírgula 5 2 3 2 6 6" xfId="39154" xr:uid="{00000000-0005-0000-0000-0000489E0000}"/>
    <cellStyle name="Vírgula 5 2 3 2 6 7" xfId="47211" xr:uid="{00000000-0005-0000-0000-0000499E0000}"/>
    <cellStyle name="Vírgula 5 2 3 2 6 8" xfId="55137" xr:uid="{00000000-0005-0000-0000-00004A9E0000}"/>
    <cellStyle name="Vírgula 5 2 3 2 6 9" xfId="6311" xr:uid="{00000000-0005-0000-0000-00004B9E0000}"/>
    <cellStyle name="Vírgula 5 2 3 2 7" xfId="7239" xr:uid="{00000000-0005-0000-0000-00004C9E0000}"/>
    <cellStyle name="Vírgula 5 2 3 2 7 2" xfId="11316" xr:uid="{00000000-0005-0000-0000-00004D9E0000}"/>
    <cellStyle name="Vírgula 5 2 3 2 7 2 2" xfId="33145" xr:uid="{00000000-0005-0000-0000-00004E9E0000}"/>
    <cellStyle name="Vírgula 5 2 3 2 7 2 3" xfId="40837" xr:uid="{00000000-0005-0000-0000-00004F9E0000}"/>
    <cellStyle name="Vírgula 5 2 3 2 7 2 4" xfId="52298" xr:uid="{00000000-0005-0000-0000-0000509E0000}"/>
    <cellStyle name="Vírgula 5 2 3 2 7 3" xfId="27643" xr:uid="{00000000-0005-0000-0000-0000519E0000}"/>
    <cellStyle name="Vírgula 5 2 3 2 7 4" xfId="36966" xr:uid="{00000000-0005-0000-0000-0000529E0000}"/>
    <cellStyle name="Vírgula 5 2 3 2 7 5" xfId="48139" xr:uid="{00000000-0005-0000-0000-0000539E0000}"/>
    <cellStyle name="Vírgula 5 2 3 2 8" xfId="4910" xr:uid="{00000000-0005-0000-0000-0000549E0000}"/>
    <cellStyle name="Vírgula 5 2 3 2 8 2" xfId="9543" xr:uid="{00000000-0005-0000-0000-0000559E0000}"/>
    <cellStyle name="Vírgula 5 2 3 2 8 2 2" xfId="50373" xr:uid="{00000000-0005-0000-0000-0000569E0000}"/>
    <cellStyle name="Vírgula 5 2 3 2 8 3" xfId="30394" xr:uid="{00000000-0005-0000-0000-0000579E0000}"/>
    <cellStyle name="Vírgula 5 2 3 2 8 4" xfId="39852" xr:uid="{00000000-0005-0000-0000-0000589E0000}"/>
    <cellStyle name="Vírgula 5 2 3 2 8 5" xfId="51217" xr:uid="{00000000-0005-0000-0000-0000599E0000}"/>
    <cellStyle name="Vírgula 5 2 3 2 9" xfId="10236" xr:uid="{00000000-0005-0000-0000-00005A9E0000}"/>
    <cellStyle name="Vírgula 5 2 3 2 9 2" xfId="43531" xr:uid="{00000000-0005-0000-0000-00005B9E0000}"/>
    <cellStyle name="Vírgula 5 2 3 2 9 3" xfId="51467" xr:uid="{00000000-0005-0000-0000-00005C9E0000}"/>
    <cellStyle name="Vírgula 5 2 3 20" xfId="45665" xr:uid="{00000000-0005-0000-0000-00005D9E0000}"/>
    <cellStyle name="Vírgula 5 2 3 21" xfId="53598" xr:uid="{00000000-0005-0000-0000-00005E9E0000}"/>
    <cellStyle name="Vírgula 5 2 3 22" xfId="4105" xr:uid="{00000000-0005-0000-0000-00005F9E0000}"/>
    <cellStyle name="Vírgula 5 2 3 3" xfId="178" xr:uid="{00000000-0005-0000-0000-0000609E0000}"/>
    <cellStyle name="Vírgula 5 2 3 3 10" xfId="15697" xr:uid="{00000000-0005-0000-0000-0000619E0000}"/>
    <cellStyle name="Vírgula 5 2 3 3 11" xfId="21629" xr:uid="{00000000-0005-0000-0000-0000629E0000}"/>
    <cellStyle name="Vírgula 5 2 3 3 12" xfId="23643" xr:uid="{00000000-0005-0000-0000-0000639E0000}"/>
    <cellStyle name="Vírgula 5 2 3 3 13" xfId="24460" xr:uid="{00000000-0005-0000-0000-0000649E0000}"/>
    <cellStyle name="Vírgula 5 2 3 3 14" xfId="36037" xr:uid="{00000000-0005-0000-0000-0000659E0000}"/>
    <cellStyle name="Vírgula 5 2 3 3 15" xfId="45735" xr:uid="{00000000-0005-0000-0000-0000669E0000}"/>
    <cellStyle name="Vírgula 5 2 3 3 16" xfId="53668" xr:uid="{00000000-0005-0000-0000-0000679E0000}"/>
    <cellStyle name="Vírgula 5 2 3 3 17" xfId="4116" xr:uid="{00000000-0005-0000-0000-0000689E0000}"/>
    <cellStyle name="Vírgula 5 2 3 3 2" xfId="459" xr:uid="{00000000-0005-0000-0000-0000699E0000}"/>
    <cellStyle name="Vírgula 5 2 3 3 2 10" xfId="24736" xr:uid="{00000000-0005-0000-0000-00006A9E0000}"/>
    <cellStyle name="Vírgula 5 2 3 3 2 11" xfId="36301" xr:uid="{00000000-0005-0000-0000-00006B9E0000}"/>
    <cellStyle name="Vírgula 5 2 3 3 2 12" xfId="46015" xr:uid="{00000000-0005-0000-0000-00006C9E0000}"/>
    <cellStyle name="Vírgula 5 2 3 3 2 13" xfId="53947" xr:uid="{00000000-0005-0000-0000-00006D9E0000}"/>
    <cellStyle name="Vírgula 5 2 3 3 2 14" xfId="4117" xr:uid="{00000000-0005-0000-0000-00006E9E0000}"/>
    <cellStyle name="Vírgula 5 2 3 3 2 2" xfId="1123" xr:uid="{00000000-0005-0000-0000-00006F9E0000}"/>
    <cellStyle name="Vírgula 5 2 3 3 2 2 10" xfId="46679" xr:uid="{00000000-0005-0000-0000-0000709E0000}"/>
    <cellStyle name="Vírgula 5 2 3 3 2 2 11" xfId="54611" xr:uid="{00000000-0005-0000-0000-0000719E0000}"/>
    <cellStyle name="Vírgula 5 2 3 3 2 2 12" xfId="4118" xr:uid="{00000000-0005-0000-0000-0000729E0000}"/>
    <cellStyle name="Vírgula 5 2 3 3 2 2 2" xfId="8038" xr:uid="{00000000-0005-0000-0000-0000739E0000}"/>
    <cellStyle name="Vírgula 5 2 3 3 2 2 2 2" xfId="17508" xr:uid="{00000000-0005-0000-0000-0000749E0000}"/>
    <cellStyle name="Vírgula 5 2 3 3 2 2 2 2 2" xfId="35095" xr:uid="{00000000-0005-0000-0000-0000759E0000}"/>
    <cellStyle name="Vírgula 5 2 3 3 2 2 2 3" xfId="19831" xr:uid="{00000000-0005-0000-0000-0000769E0000}"/>
    <cellStyle name="Vírgula 5 2 3 3 2 2 2 4" xfId="29593" xr:uid="{00000000-0005-0000-0000-0000779E0000}"/>
    <cellStyle name="Vírgula 5 2 3 3 2 2 2 5" xfId="42787" xr:uid="{00000000-0005-0000-0000-0000789E0000}"/>
    <cellStyle name="Vírgula 5 2 3 3 2 2 2 6" xfId="48938" xr:uid="{00000000-0005-0000-0000-0000799E0000}"/>
    <cellStyle name="Vírgula 5 2 3 3 2 2 3" xfId="5783" xr:uid="{00000000-0005-0000-0000-00007A9E0000}"/>
    <cellStyle name="Vírgula 5 2 3 3 2 2 3 2" xfId="11844" xr:uid="{00000000-0005-0000-0000-00007B9E0000}"/>
    <cellStyle name="Vírgula 5 2 3 3 2 2 3 3" xfId="32344" xr:uid="{00000000-0005-0000-0000-00007C9E0000}"/>
    <cellStyle name="Vírgula 5 2 3 3 2 2 3 4" xfId="44332" xr:uid="{00000000-0005-0000-0000-00007D9E0000}"/>
    <cellStyle name="Vírgula 5 2 3 3 2 2 4" xfId="15699" xr:uid="{00000000-0005-0000-0000-00007E9E0000}"/>
    <cellStyle name="Vírgula 5 2 3 3 2 2 5" xfId="18146" xr:uid="{00000000-0005-0000-0000-00007F9E0000}"/>
    <cellStyle name="Vírgula 5 2 3 3 2 2 6" xfId="21631" xr:uid="{00000000-0005-0000-0000-0000809E0000}"/>
    <cellStyle name="Vírgula 5 2 3 3 2 2 7" xfId="23645" xr:uid="{00000000-0005-0000-0000-0000819E0000}"/>
    <cellStyle name="Vírgula 5 2 3 3 2 2 8" xfId="26842" xr:uid="{00000000-0005-0000-0000-0000829E0000}"/>
    <cellStyle name="Vírgula 5 2 3 3 2 2 9" xfId="39165" xr:uid="{00000000-0005-0000-0000-0000839E0000}"/>
    <cellStyle name="Vírgula 5 2 3 3 2 3" xfId="2059" xr:uid="{00000000-0005-0000-0000-0000849E0000}"/>
    <cellStyle name="Vírgula 5 2 3 3 2 3 2" xfId="8909" xr:uid="{00000000-0005-0000-0000-0000859E0000}"/>
    <cellStyle name="Vírgula 5 2 3 3 2 3 2 2" xfId="35094" xr:uid="{00000000-0005-0000-0000-0000869E0000}"/>
    <cellStyle name="Vírgula 5 2 3 3 2 3 2 3" xfId="29592" xr:uid="{00000000-0005-0000-0000-0000879E0000}"/>
    <cellStyle name="Vírgula 5 2 3 3 2 3 2 4" xfId="42786" xr:uid="{00000000-0005-0000-0000-0000889E0000}"/>
    <cellStyle name="Vírgula 5 2 3 3 2 3 2 5" xfId="49809" xr:uid="{00000000-0005-0000-0000-0000899E0000}"/>
    <cellStyle name="Vírgula 5 2 3 3 2 3 3" xfId="9359" xr:uid="{00000000-0005-0000-0000-00008A9E0000}"/>
    <cellStyle name="Vírgula 5 2 3 3 2 3 3 2" xfId="32343" xr:uid="{00000000-0005-0000-0000-00008B9E0000}"/>
    <cellStyle name="Vírgula 5 2 3 3 2 3 3 3" xfId="45203" xr:uid="{00000000-0005-0000-0000-00008C9E0000}"/>
    <cellStyle name="Vírgula 5 2 3 3 2 3 4" xfId="18961" xr:uid="{00000000-0005-0000-0000-00008D9E0000}"/>
    <cellStyle name="Vírgula 5 2 3 3 2 3 5" xfId="26841" xr:uid="{00000000-0005-0000-0000-00008E9E0000}"/>
    <cellStyle name="Vírgula 5 2 3 3 2 3 6" xfId="39164" xr:uid="{00000000-0005-0000-0000-00008F9E0000}"/>
    <cellStyle name="Vírgula 5 2 3 3 2 3 7" xfId="47610" xr:uid="{00000000-0005-0000-0000-0000909E0000}"/>
    <cellStyle name="Vírgula 5 2 3 3 2 3 8" xfId="55536" xr:uid="{00000000-0005-0000-0000-0000919E0000}"/>
    <cellStyle name="Vírgula 5 2 3 3 2 3 9" xfId="6710" xr:uid="{00000000-0005-0000-0000-0000929E0000}"/>
    <cellStyle name="Vírgula 5 2 3 3 2 4" xfId="7411" xr:uid="{00000000-0005-0000-0000-0000939E0000}"/>
    <cellStyle name="Vírgula 5 2 3 3 2 4 2" xfId="11487" xr:uid="{00000000-0005-0000-0000-0000949E0000}"/>
    <cellStyle name="Vírgula 5 2 3 3 2 4 2 2" xfId="33316" xr:uid="{00000000-0005-0000-0000-0000959E0000}"/>
    <cellStyle name="Vírgula 5 2 3 3 2 4 2 3" xfId="41008" xr:uid="{00000000-0005-0000-0000-0000969E0000}"/>
    <cellStyle name="Vírgula 5 2 3 3 2 4 2 4" xfId="52469" xr:uid="{00000000-0005-0000-0000-0000979E0000}"/>
    <cellStyle name="Vírgula 5 2 3 3 2 4 3" xfId="27814" xr:uid="{00000000-0005-0000-0000-0000989E0000}"/>
    <cellStyle name="Vírgula 5 2 3 3 2 4 4" xfId="37137" xr:uid="{00000000-0005-0000-0000-0000999E0000}"/>
    <cellStyle name="Vírgula 5 2 3 3 2 4 5" xfId="48311" xr:uid="{00000000-0005-0000-0000-00009A9E0000}"/>
    <cellStyle name="Vírgula 5 2 3 3 2 5" xfId="5119" xr:uid="{00000000-0005-0000-0000-00009B9E0000}"/>
    <cellStyle name="Vírgula 5 2 3 3 2 5 2" xfId="30565" xr:uid="{00000000-0005-0000-0000-00009C9E0000}"/>
    <cellStyle name="Vírgula 5 2 3 3 2 5 3" xfId="40251" xr:uid="{00000000-0005-0000-0000-00009D9E0000}"/>
    <cellStyle name="Vírgula 5 2 3 3 2 5 4" xfId="51722" xr:uid="{00000000-0005-0000-0000-00009E9E0000}"/>
    <cellStyle name="Vírgula 5 2 3 3 2 6" xfId="13958" xr:uid="{00000000-0005-0000-0000-00009F9E0000}"/>
    <cellStyle name="Vírgula 5 2 3 3 2 6 2" xfId="43705" xr:uid="{00000000-0005-0000-0000-0000A09E0000}"/>
    <cellStyle name="Vírgula 5 2 3 3 2 7" xfId="15698" xr:uid="{00000000-0005-0000-0000-0000A19E0000}"/>
    <cellStyle name="Vírgula 5 2 3 3 2 8" xfId="21630" xr:uid="{00000000-0005-0000-0000-0000A29E0000}"/>
    <cellStyle name="Vírgula 5 2 3 3 2 9" xfId="23644" xr:uid="{00000000-0005-0000-0000-0000A39E0000}"/>
    <cellStyle name="Vírgula 5 2 3 3 3" xfId="1374" xr:uid="{00000000-0005-0000-0000-0000A49E0000}"/>
    <cellStyle name="Vírgula 5 2 3 3 3 10" xfId="25012" xr:uid="{00000000-0005-0000-0000-0000A59E0000}"/>
    <cellStyle name="Vírgula 5 2 3 3 3 11" xfId="36577" xr:uid="{00000000-0005-0000-0000-0000A69E0000}"/>
    <cellStyle name="Vírgula 5 2 3 3 3 12" xfId="46930" xr:uid="{00000000-0005-0000-0000-0000A79E0000}"/>
    <cellStyle name="Vírgula 5 2 3 3 3 13" xfId="54862" xr:uid="{00000000-0005-0000-0000-0000A89E0000}"/>
    <cellStyle name="Vírgula 5 2 3 3 3 14" xfId="4119" xr:uid="{00000000-0005-0000-0000-0000A99E0000}"/>
    <cellStyle name="Vírgula 5 2 3 3 3 2" xfId="2287" xr:uid="{00000000-0005-0000-0000-0000AA9E0000}"/>
    <cellStyle name="Vírgula 5 2 3 3 3 2 10" xfId="47838" xr:uid="{00000000-0005-0000-0000-0000AB9E0000}"/>
    <cellStyle name="Vírgula 5 2 3 3 3 2 11" xfId="55764" xr:uid="{00000000-0005-0000-0000-0000AC9E0000}"/>
    <cellStyle name="Vírgula 5 2 3 3 3 2 12" xfId="4120" xr:uid="{00000000-0005-0000-0000-0000AD9E0000}"/>
    <cellStyle name="Vírgula 5 2 3 3 3 2 2" xfId="9137" xr:uid="{00000000-0005-0000-0000-0000AE9E0000}"/>
    <cellStyle name="Vírgula 5 2 3 3 3 2 2 2" xfId="17509" xr:uid="{00000000-0005-0000-0000-0000AF9E0000}"/>
    <cellStyle name="Vírgula 5 2 3 3 3 2 2 2 2" xfId="35097" xr:uid="{00000000-0005-0000-0000-0000B09E0000}"/>
    <cellStyle name="Vírgula 5 2 3 3 3 2 2 3" xfId="20059" xr:uid="{00000000-0005-0000-0000-0000B19E0000}"/>
    <cellStyle name="Vírgula 5 2 3 3 3 2 2 4" xfId="29595" xr:uid="{00000000-0005-0000-0000-0000B29E0000}"/>
    <cellStyle name="Vírgula 5 2 3 3 3 2 2 5" xfId="42789" xr:uid="{00000000-0005-0000-0000-0000B39E0000}"/>
    <cellStyle name="Vírgula 5 2 3 3 3 2 2 6" xfId="50037" xr:uid="{00000000-0005-0000-0000-0000B49E0000}"/>
    <cellStyle name="Vírgula 5 2 3 3 3 2 3" xfId="6938" xr:uid="{00000000-0005-0000-0000-0000B59E0000}"/>
    <cellStyle name="Vírgula 5 2 3 3 3 2 3 2" xfId="16363" xr:uid="{00000000-0005-0000-0000-0000B69E0000}"/>
    <cellStyle name="Vírgula 5 2 3 3 3 2 3 3" xfId="32346" xr:uid="{00000000-0005-0000-0000-0000B79E0000}"/>
    <cellStyle name="Vírgula 5 2 3 3 3 2 3 4" xfId="45431" xr:uid="{00000000-0005-0000-0000-0000B89E0000}"/>
    <cellStyle name="Vírgula 5 2 3 3 3 2 4" xfId="15701" xr:uid="{00000000-0005-0000-0000-0000B99E0000}"/>
    <cellStyle name="Vírgula 5 2 3 3 3 2 5" xfId="18317" xr:uid="{00000000-0005-0000-0000-0000BA9E0000}"/>
    <cellStyle name="Vírgula 5 2 3 3 3 2 6" xfId="21633" xr:uid="{00000000-0005-0000-0000-0000BB9E0000}"/>
    <cellStyle name="Vírgula 5 2 3 3 3 2 7" xfId="23647" xr:uid="{00000000-0005-0000-0000-0000BC9E0000}"/>
    <cellStyle name="Vírgula 5 2 3 3 3 2 8" xfId="26844" xr:uid="{00000000-0005-0000-0000-0000BD9E0000}"/>
    <cellStyle name="Vírgula 5 2 3 3 3 2 9" xfId="39167" xr:uid="{00000000-0005-0000-0000-0000BE9E0000}"/>
    <cellStyle name="Vírgula 5 2 3 3 3 3" xfId="8266" xr:uid="{00000000-0005-0000-0000-0000BF9E0000}"/>
    <cellStyle name="Vírgula 5 2 3 3 3 3 2" xfId="12484" xr:uid="{00000000-0005-0000-0000-0000C09E0000}"/>
    <cellStyle name="Vírgula 5 2 3 3 3 3 2 2" xfId="35096" xr:uid="{00000000-0005-0000-0000-0000C19E0000}"/>
    <cellStyle name="Vírgula 5 2 3 3 3 3 2 3" xfId="29594" xr:uid="{00000000-0005-0000-0000-0000C29E0000}"/>
    <cellStyle name="Vírgula 5 2 3 3 3 3 2 4" xfId="42788" xr:uid="{00000000-0005-0000-0000-0000C39E0000}"/>
    <cellStyle name="Vírgula 5 2 3 3 3 3 2 5" xfId="53301" xr:uid="{00000000-0005-0000-0000-0000C49E0000}"/>
    <cellStyle name="Vírgula 5 2 3 3 3 3 3" xfId="9729" xr:uid="{00000000-0005-0000-0000-0000C59E0000}"/>
    <cellStyle name="Vírgula 5 2 3 3 3 3 3 2" xfId="32345" xr:uid="{00000000-0005-0000-0000-0000C69E0000}"/>
    <cellStyle name="Vírgula 5 2 3 3 3 3 4" xfId="19189" xr:uid="{00000000-0005-0000-0000-0000C79E0000}"/>
    <cellStyle name="Vírgula 5 2 3 3 3 3 5" xfId="26843" xr:uid="{00000000-0005-0000-0000-0000C89E0000}"/>
    <cellStyle name="Vírgula 5 2 3 3 3 3 6" xfId="39166" xr:uid="{00000000-0005-0000-0000-0000C99E0000}"/>
    <cellStyle name="Vírgula 5 2 3 3 3 3 7" xfId="49166" xr:uid="{00000000-0005-0000-0000-0000CA9E0000}"/>
    <cellStyle name="Vírgula 5 2 3 3 3 4" xfId="6034" xr:uid="{00000000-0005-0000-0000-0000CB9E0000}"/>
    <cellStyle name="Vírgula 5 2 3 3 3 4 2" xfId="11715" xr:uid="{00000000-0005-0000-0000-0000CC9E0000}"/>
    <cellStyle name="Vírgula 5 2 3 3 3 4 2 2" xfId="33544" xr:uid="{00000000-0005-0000-0000-0000CD9E0000}"/>
    <cellStyle name="Vírgula 5 2 3 3 3 4 2 3" xfId="41236" xr:uid="{00000000-0005-0000-0000-0000CE9E0000}"/>
    <cellStyle name="Vírgula 5 2 3 3 3 4 2 4" xfId="52697" xr:uid="{00000000-0005-0000-0000-0000CF9E0000}"/>
    <cellStyle name="Vírgula 5 2 3 3 3 4 3" xfId="28042" xr:uid="{00000000-0005-0000-0000-0000D09E0000}"/>
    <cellStyle name="Vírgula 5 2 3 3 3 4 4" xfId="37365" xr:uid="{00000000-0005-0000-0000-0000D19E0000}"/>
    <cellStyle name="Vírgula 5 2 3 3 3 4 5" xfId="50372" xr:uid="{00000000-0005-0000-0000-0000D29E0000}"/>
    <cellStyle name="Vírgula 5 2 3 3 3 5" xfId="10971" xr:uid="{00000000-0005-0000-0000-0000D39E0000}"/>
    <cellStyle name="Vírgula 5 2 3 3 3 5 2" xfId="30793" xr:uid="{00000000-0005-0000-0000-0000D49E0000}"/>
    <cellStyle name="Vírgula 5 2 3 3 3 5 3" xfId="40479" xr:uid="{00000000-0005-0000-0000-0000D59E0000}"/>
    <cellStyle name="Vírgula 5 2 3 3 3 5 4" xfId="51950" xr:uid="{00000000-0005-0000-0000-0000D69E0000}"/>
    <cellStyle name="Vírgula 5 2 3 3 3 6" xfId="14186" xr:uid="{00000000-0005-0000-0000-0000D79E0000}"/>
    <cellStyle name="Vírgula 5 2 3 3 3 6 2" xfId="44560" xr:uid="{00000000-0005-0000-0000-0000D89E0000}"/>
    <cellStyle name="Vírgula 5 2 3 3 3 7" xfId="15700" xr:uid="{00000000-0005-0000-0000-0000D99E0000}"/>
    <cellStyle name="Vírgula 5 2 3 3 3 8" xfId="21632" xr:uid="{00000000-0005-0000-0000-0000DA9E0000}"/>
    <cellStyle name="Vírgula 5 2 3 3 3 9" xfId="23646" xr:uid="{00000000-0005-0000-0000-0000DB9E0000}"/>
    <cellStyle name="Vírgula 5 2 3 3 4" xfId="883" xr:uid="{00000000-0005-0000-0000-0000DC9E0000}"/>
    <cellStyle name="Vírgula 5 2 3 3 4 10" xfId="46439" xr:uid="{00000000-0005-0000-0000-0000DD9E0000}"/>
    <cellStyle name="Vírgula 5 2 3 3 4 11" xfId="54371" xr:uid="{00000000-0005-0000-0000-0000DE9E0000}"/>
    <cellStyle name="Vírgula 5 2 3 3 4 12" xfId="4121" xr:uid="{00000000-0005-0000-0000-0000DF9E0000}"/>
    <cellStyle name="Vírgula 5 2 3 3 4 2" xfId="7810" xr:uid="{00000000-0005-0000-0000-0000E09E0000}"/>
    <cellStyle name="Vírgula 5 2 3 3 4 2 2" xfId="12362" xr:uid="{00000000-0005-0000-0000-0000E19E0000}"/>
    <cellStyle name="Vírgula 5 2 3 3 4 2 2 2" xfId="35098" xr:uid="{00000000-0005-0000-0000-0000E29E0000}"/>
    <cellStyle name="Vírgula 5 2 3 3 4 2 3" xfId="12938" xr:uid="{00000000-0005-0000-0000-0000E39E0000}"/>
    <cellStyle name="Vírgula 5 2 3 3 4 2 4" xfId="19603" xr:uid="{00000000-0005-0000-0000-0000E49E0000}"/>
    <cellStyle name="Vírgula 5 2 3 3 4 2 5" xfId="29596" xr:uid="{00000000-0005-0000-0000-0000E59E0000}"/>
    <cellStyle name="Vírgula 5 2 3 3 4 2 6" xfId="42790" xr:uid="{00000000-0005-0000-0000-0000E69E0000}"/>
    <cellStyle name="Vírgula 5 2 3 3 4 2 7" xfId="48710" xr:uid="{00000000-0005-0000-0000-0000E79E0000}"/>
    <cellStyle name="Vírgula 5 2 3 3 4 3" xfId="5543" xr:uid="{00000000-0005-0000-0000-0000E89E0000}"/>
    <cellStyle name="Vírgula 5 2 3 3 4 3 2" xfId="9483" xr:uid="{00000000-0005-0000-0000-0000E99E0000}"/>
    <cellStyle name="Vírgula 5 2 3 3 4 3 3" xfId="32347" xr:uid="{00000000-0005-0000-0000-0000EA9E0000}"/>
    <cellStyle name="Vírgula 5 2 3 3 4 3 4" xfId="44104" xr:uid="{00000000-0005-0000-0000-0000EB9E0000}"/>
    <cellStyle name="Vírgula 5 2 3 3 4 4" xfId="13730" xr:uid="{00000000-0005-0000-0000-0000EC9E0000}"/>
    <cellStyle name="Vírgula 5 2 3 3 4 5" xfId="15702" xr:uid="{00000000-0005-0000-0000-0000ED9E0000}"/>
    <cellStyle name="Vírgula 5 2 3 3 4 6" xfId="21634" xr:uid="{00000000-0005-0000-0000-0000EE9E0000}"/>
    <cellStyle name="Vírgula 5 2 3 3 4 7" xfId="23648" xr:uid="{00000000-0005-0000-0000-0000EF9E0000}"/>
    <cellStyle name="Vírgula 5 2 3 3 4 8" xfId="26845" xr:uid="{00000000-0005-0000-0000-0000F09E0000}"/>
    <cellStyle name="Vírgula 5 2 3 3 4 9" xfId="39168" xr:uid="{00000000-0005-0000-0000-0000F19E0000}"/>
    <cellStyle name="Vírgula 5 2 3 3 5" xfId="1831" xr:uid="{00000000-0005-0000-0000-0000F29E0000}"/>
    <cellStyle name="Vírgula 5 2 3 3 5 10" xfId="47382" xr:uid="{00000000-0005-0000-0000-0000F39E0000}"/>
    <cellStyle name="Vírgula 5 2 3 3 5 11" xfId="55308" xr:uid="{00000000-0005-0000-0000-0000F49E0000}"/>
    <cellStyle name="Vírgula 5 2 3 3 5 12" xfId="4122" xr:uid="{00000000-0005-0000-0000-0000F59E0000}"/>
    <cellStyle name="Vírgula 5 2 3 3 5 2" xfId="8681" xr:uid="{00000000-0005-0000-0000-0000F69E0000}"/>
    <cellStyle name="Vírgula 5 2 3 3 5 2 2" xfId="17510" xr:uid="{00000000-0005-0000-0000-0000F79E0000}"/>
    <cellStyle name="Vírgula 5 2 3 3 5 2 2 2" xfId="35099" xr:uid="{00000000-0005-0000-0000-0000F89E0000}"/>
    <cellStyle name="Vírgula 5 2 3 3 5 2 3" xfId="29597" xr:uid="{00000000-0005-0000-0000-0000F99E0000}"/>
    <cellStyle name="Vírgula 5 2 3 3 5 2 4" xfId="42791" xr:uid="{00000000-0005-0000-0000-0000FA9E0000}"/>
    <cellStyle name="Vírgula 5 2 3 3 5 2 5" xfId="49581" xr:uid="{00000000-0005-0000-0000-0000FB9E0000}"/>
    <cellStyle name="Vírgula 5 2 3 3 5 3" xfId="6482" xr:uid="{00000000-0005-0000-0000-0000FC9E0000}"/>
    <cellStyle name="Vírgula 5 2 3 3 5 3 2" xfId="32348" xr:uid="{00000000-0005-0000-0000-0000FD9E0000}"/>
    <cellStyle name="Vírgula 5 2 3 3 5 3 3" xfId="44975" xr:uid="{00000000-0005-0000-0000-0000FE9E0000}"/>
    <cellStyle name="Vírgula 5 2 3 3 5 4" xfId="15703" xr:uid="{00000000-0005-0000-0000-0000FF9E0000}"/>
    <cellStyle name="Vírgula 5 2 3 3 5 5" xfId="18733" xr:uid="{00000000-0005-0000-0000-0000009F0000}"/>
    <cellStyle name="Vírgula 5 2 3 3 5 6" xfId="21635" xr:uid="{00000000-0005-0000-0000-0000019F0000}"/>
    <cellStyle name="Vírgula 5 2 3 3 5 7" xfId="23649" xr:uid="{00000000-0005-0000-0000-0000029F0000}"/>
    <cellStyle name="Vírgula 5 2 3 3 5 8" xfId="26846" xr:uid="{00000000-0005-0000-0000-0000039F0000}"/>
    <cellStyle name="Vírgula 5 2 3 3 5 9" xfId="39169" xr:uid="{00000000-0005-0000-0000-0000049F0000}"/>
    <cellStyle name="Vírgula 5 2 3 3 6" xfId="7182" xr:uid="{00000000-0005-0000-0000-0000059F0000}"/>
    <cellStyle name="Vírgula 5 2 3 3 6 2" xfId="12483" xr:uid="{00000000-0005-0000-0000-0000069F0000}"/>
    <cellStyle name="Vírgula 5 2 3 3 6 2 2" xfId="35093" xr:uid="{00000000-0005-0000-0000-0000079F0000}"/>
    <cellStyle name="Vírgula 5 2 3 3 6 2 3" xfId="29591" xr:uid="{00000000-0005-0000-0000-0000089F0000}"/>
    <cellStyle name="Vírgula 5 2 3 3 6 2 4" xfId="42785" xr:uid="{00000000-0005-0000-0000-0000099F0000}"/>
    <cellStyle name="Vírgula 5 2 3 3 6 2 5" xfId="53300" xr:uid="{00000000-0005-0000-0000-00000A9F0000}"/>
    <cellStyle name="Vírgula 5 2 3 3 6 3" xfId="16337" xr:uid="{00000000-0005-0000-0000-00000B9F0000}"/>
    <cellStyle name="Vírgula 5 2 3 3 6 3 2" xfId="32342" xr:uid="{00000000-0005-0000-0000-00000C9F0000}"/>
    <cellStyle name="Vírgula 5 2 3 3 6 4" xfId="26840" xr:uid="{00000000-0005-0000-0000-00000D9F0000}"/>
    <cellStyle name="Vírgula 5 2 3 3 6 5" xfId="39163" xr:uid="{00000000-0005-0000-0000-00000E9F0000}"/>
    <cellStyle name="Vírgula 5 2 3 3 6 6" xfId="48082" xr:uid="{00000000-0005-0000-0000-00000F9F0000}"/>
    <cellStyle name="Vírgula 5 2 3 3 7" xfId="4841" xr:uid="{00000000-0005-0000-0000-0000109F0000}"/>
    <cellStyle name="Vírgula 5 2 3 3 7 2" xfId="11259" xr:uid="{00000000-0005-0000-0000-0000119F0000}"/>
    <cellStyle name="Vírgula 5 2 3 3 7 2 2" xfId="33088" xr:uid="{00000000-0005-0000-0000-0000129F0000}"/>
    <cellStyle name="Vírgula 5 2 3 3 7 2 3" xfId="40780" xr:uid="{00000000-0005-0000-0000-0000139F0000}"/>
    <cellStyle name="Vírgula 5 2 3 3 7 2 4" xfId="52241" xr:uid="{00000000-0005-0000-0000-0000149F0000}"/>
    <cellStyle name="Vírgula 5 2 3 3 7 3" xfId="27586" xr:uid="{00000000-0005-0000-0000-0000159F0000}"/>
    <cellStyle name="Vírgula 5 2 3 3 7 4" xfId="36909" xr:uid="{00000000-0005-0000-0000-0000169F0000}"/>
    <cellStyle name="Vírgula 5 2 3 3 7 5" xfId="50574" xr:uid="{00000000-0005-0000-0000-0000179F0000}"/>
    <cellStyle name="Vírgula 5 2 3 3 8" xfId="9362" xr:uid="{00000000-0005-0000-0000-0000189F0000}"/>
    <cellStyle name="Vírgula 5 2 3 3 8 2" xfId="30337" xr:uid="{00000000-0005-0000-0000-0000199F0000}"/>
    <cellStyle name="Vírgula 5 2 3 3 8 3" xfId="40023" xr:uid="{00000000-0005-0000-0000-00001A9F0000}"/>
    <cellStyle name="Vírgula 5 2 3 3 8 4" xfId="50457" xr:uid="{00000000-0005-0000-0000-00001B9F0000}"/>
    <cellStyle name="Vírgula 5 2 3 3 9" xfId="13445" xr:uid="{00000000-0005-0000-0000-00001C9F0000}"/>
    <cellStyle name="Vírgula 5 2 3 3 9 2" xfId="43474" xr:uid="{00000000-0005-0000-0000-00001D9F0000}"/>
    <cellStyle name="Vírgula 5 2 3 4" xfId="316" xr:uid="{00000000-0005-0000-0000-00001E9F0000}"/>
    <cellStyle name="Vírgula 5 2 3 4 10" xfId="15704" xr:uid="{00000000-0005-0000-0000-00001F9F0000}"/>
    <cellStyle name="Vírgula 5 2 3 4 11" xfId="21636" xr:uid="{00000000-0005-0000-0000-0000209F0000}"/>
    <cellStyle name="Vírgula 5 2 3 4 12" xfId="23650" xr:uid="{00000000-0005-0000-0000-0000219F0000}"/>
    <cellStyle name="Vírgula 5 2 3 4 13" xfId="24598" xr:uid="{00000000-0005-0000-0000-0000229F0000}"/>
    <cellStyle name="Vírgula 5 2 3 4 14" xfId="36163" xr:uid="{00000000-0005-0000-0000-0000239F0000}"/>
    <cellStyle name="Vírgula 5 2 3 4 15" xfId="45873" xr:uid="{00000000-0005-0000-0000-0000249F0000}"/>
    <cellStyle name="Vírgula 5 2 3 4 16" xfId="53806" xr:uid="{00000000-0005-0000-0000-0000259F0000}"/>
    <cellStyle name="Vírgula 5 2 3 4 17" xfId="4123" xr:uid="{00000000-0005-0000-0000-0000269F0000}"/>
    <cellStyle name="Vírgula 5 2 3 4 2" xfId="597" xr:uid="{00000000-0005-0000-0000-0000279F0000}"/>
    <cellStyle name="Vírgula 5 2 3 4 2 10" xfId="24874" xr:uid="{00000000-0005-0000-0000-0000289F0000}"/>
    <cellStyle name="Vírgula 5 2 3 4 2 11" xfId="36439" xr:uid="{00000000-0005-0000-0000-0000299F0000}"/>
    <cellStyle name="Vírgula 5 2 3 4 2 12" xfId="46153" xr:uid="{00000000-0005-0000-0000-00002A9F0000}"/>
    <cellStyle name="Vírgula 5 2 3 4 2 13" xfId="54085" xr:uid="{00000000-0005-0000-0000-00002B9F0000}"/>
    <cellStyle name="Vírgula 5 2 3 4 2 14" xfId="4124" xr:uid="{00000000-0005-0000-0000-00002C9F0000}"/>
    <cellStyle name="Vírgula 5 2 3 4 2 2" xfId="1237" xr:uid="{00000000-0005-0000-0000-00002D9F0000}"/>
    <cellStyle name="Vírgula 5 2 3 4 2 2 10" xfId="46793" xr:uid="{00000000-0005-0000-0000-00002E9F0000}"/>
    <cellStyle name="Vírgula 5 2 3 4 2 2 11" xfId="54725" xr:uid="{00000000-0005-0000-0000-00002F9F0000}"/>
    <cellStyle name="Vírgula 5 2 3 4 2 2 12" xfId="4125" xr:uid="{00000000-0005-0000-0000-0000309F0000}"/>
    <cellStyle name="Vírgula 5 2 3 4 2 2 2" xfId="8152" xr:uid="{00000000-0005-0000-0000-0000319F0000}"/>
    <cellStyle name="Vírgula 5 2 3 4 2 2 2 2" xfId="17511" xr:uid="{00000000-0005-0000-0000-0000329F0000}"/>
    <cellStyle name="Vírgula 5 2 3 4 2 2 2 2 2" xfId="35102" xr:uid="{00000000-0005-0000-0000-0000339F0000}"/>
    <cellStyle name="Vírgula 5 2 3 4 2 2 2 3" xfId="19945" xr:uid="{00000000-0005-0000-0000-0000349F0000}"/>
    <cellStyle name="Vírgula 5 2 3 4 2 2 2 4" xfId="29600" xr:uid="{00000000-0005-0000-0000-0000359F0000}"/>
    <cellStyle name="Vírgula 5 2 3 4 2 2 2 5" xfId="42794" xr:uid="{00000000-0005-0000-0000-0000369F0000}"/>
    <cellStyle name="Vírgula 5 2 3 4 2 2 2 6" xfId="49052" xr:uid="{00000000-0005-0000-0000-0000379F0000}"/>
    <cellStyle name="Vírgula 5 2 3 4 2 2 3" xfId="5897" xr:uid="{00000000-0005-0000-0000-0000389F0000}"/>
    <cellStyle name="Vírgula 5 2 3 4 2 2 3 2" xfId="16739" xr:uid="{00000000-0005-0000-0000-0000399F0000}"/>
    <cellStyle name="Vírgula 5 2 3 4 2 2 3 3" xfId="32351" xr:uid="{00000000-0005-0000-0000-00003A9F0000}"/>
    <cellStyle name="Vírgula 5 2 3 4 2 2 3 4" xfId="44446" xr:uid="{00000000-0005-0000-0000-00003B9F0000}"/>
    <cellStyle name="Vírgula 5 2 3 4 2 2 4" xfId="15706" xr:uid="{00000000-0005-0000-0000-00003C9F0000}"/>
    <cellStyle name="Vírgula 5 2 3 4 2 2 5" xfId="18203" xr:uid="{00000000-0005-0000-0000-00003D9F0000}"/>
    <cellStyle name="Vírgula 5 2 3 4 2 2 6" xfId="21638" xr:uid="{00000000-0005-0000-0000-00003E9F0000}"/>
    <cellStyle name="Vírgula 5 2 3 4 2 2 7" xfId="23652" xr:uid="{00000000-0005-0000-0000-00003F9F0000}"/>
    <cellStyle name="Vírgula 5 2 3 4 2 2 8" xfId="26849" xr:uid="{00000000-0005-0000-0000-0000409F0000}"/>
    <cellStyle name="Vírgula 5 2 3 4 2 2 9" xfId="39172" xr:uid="{00000000-0005-0000-0000-0000419F0000}"/>
    <cellStyle name="Vírgula 5 2 3 4 2 3" xfId="2173" xr:uid="{00000000-0005-0000-0000-0000429F0000}"/>
    <cellStyle name="Vírgula 5 2 3 4 2 3 2" xfId="9023" xr:uid="{00000000-0005-0000-0000-0000439F0000}"/>
    <cellStyle name="Vírgula 5 2 3 4 2 3 2 2" xfId="35101" xr:uid="{00000000-0005-0000-0000-0000449F0000}"/>
    <cellStyle name="Vírgula 5 2 3 4 2 3 2 3" xfId="29599" xr:uid="{00000000-0005-0000-0000-0000459F0000}"/>
    <cellStyle name="Vírgula 5 2 3 4 2 3 2 4" xfId="42793" xr:uid="{00000000-0005-0000-0000-0000469F0000}"/>
    <cellStyle name="Vírgula 5 2 3 4 2 3 2 5" xfId="49923" xr:uid="{00000000-0005-0000-0000-0000479F0000}"/>
    <cellStyle name="Vírgula 5 2 3 4 2 3 3" xfId="13251" xr:uid="{00000000-0005-0000-0000-0000489F0000}"/>
    <cellStyle name="Vírgula 5 2 3 4 2 3 3 2" xfId="32350" xr:uid="{00000000-0005-0000-0000-0000499F0000}"/>
    <cellStyle name="Vírgula 5 2 3 4 2 3 3 3" xfId="45317" xr:uid="{00000000-0005-0000-0000-00004A9F0000}"/>
    <cellStyle name="Vírgula 5 2 3 4 2 3 4" xfId="19075" xr:uid="{00000000-0005-0000-0000-00004B9F0000}"/>
    <cellStyle name="Vírgula 5 2 3 4 2 3 5" xfId="26848" xr:uid="{00000000-0005-0000-0000-00004C9F0000}"/>
    <cellStyle name="Vírgula 5 2 3 4 2 3 6" xfId="39171" xr:uid="{00000000-0005-0000-0000-00004D9F0000}"/>
    <cellStyle name="Vírgula 5 2 3 4 2 3 7" xfId="47724" xr:uid="{00000000-0005-0000-0000-00004E9F0000}"/>
    <cellStyle name="Vírgula 5 2 3 4 2 3 8" xfId="55650" xr:uid="{00000000-0005-0000-0000-00004F9F0000}"/>
    <cellStyle name="Vírgula 5 2 3 4 2 3 9" xfId="6824" xr:uid="{00000000-0005-0000-0000-0000509F0000}"/>
    <cellStyle name="Vírgula 5 2 3 4 2 4" xfId="7525" xr:uid="{00000000-0005-0000-0000-0000519F0000}"/>
    <cellStyle name="Vírgula 5 2 3 4 2 4 2" xfId="11601" xr:uid="{00000000-0005-0000-0000-0000529F0000}"/>
    <cellStyle name="Vírgula 5 2 3 4 2 4 2 2" xfId="33430" xr:uid="{00000000-0005-0000-0000-0000539F0000}"/>
    <cellStyle name="Vírgula 5 2 3 4 2 4 2 3" xfId="41122" xr:uid="{00000000-0005-0000-0000-0000549F0000}"/>
    <cellStyle name="Vírgula 5 2 3 4 2 4 2 4" xfId="52583" xr:uid="{00000000-0005-0000-0000-0000559F0000}"/>
    <cellStyle name="Vírgula 5 2 3 4 2 4 3" xfId="27928" xr:uid="{00000000-0005-0000-0000-0000569F0000}"/>
    <cellStyle name="Vírgula 5 2 3 4 2 4 4" xfId="37251" xr:uid="{00000000-0005-0000-0000-0000579F0000}"/>
    <cellStyle name="Vírgula 5 2 3 4 2 4 5" xfId="48425" xr:uid="{00000000-0005-0000-0000-0000589F0000}"/>
    <cellStyle name="Vírgula 5 2 3 4 2 5" xfId="5257" xr:uid="{00000000-0005-0000-0000-0000599F0000}"/>
    <cellStyle name="Vírgula 5 2 3 4 2 5 2" xfId="30679" xr:uid="{00000000-0005-0000-0000-00005A9F0000}"/>
    <cellStyle name="Vírgula 5 2 3 4 2 5 3" xfId="40365" xr:uid="{00000000-0005-0000-0000-00005B9F0000}"/>
    <cellStyle name="Vírgula 5 2 3 4 2 5 4" xfId="51836" xr:uid="{00000000-0005-0000-0000-00005C9F0000}"/>
    <cellStyle name="Vírgula 5 2 3 4 2 6" xfId="14072" xr:uid="{00000000-0005-0000-0000-00005D9F0000}"/>
    <cellStyle name="Vírgula 5 2 3 4 2 6 2" xfId="43819" xr:uid="{00000000-0005-0000-0000-00005E9F0000}"/>
    <cellStyle name="Vírgula 5 2 3 4 2 7" xfId="15705" xr:uid="{00000000-0005-0000-0000-00005F9F0000}"/>
    <cellStyle name="Vírgula 5 2 3 4 2 8" xfId="21637" xr:uid="{00000000-0005-0000-0000-0000609F0000}"/>
    <cellStyle name="Vírgula 5 2 3 4 2 9" xfId="23651" xr:uid="{00000000-0005-0000-0000-0000619F0000}"/>
    <cellStyle name="Vírgula 5 2 3 4 3" xfId="1512" xr:uid="{00000000-0005-0000-0000-0000629F0000}"/>
    <cellStyle name="Vírgula 5 2 3 4 3 10" xfId="25150" xr:uid="{00000000-0005-0000-0000-0000639F0000}"/>
    <cellStyle name="Vírgula 5 2 3 4 3 11" xfId="36715" xr:uid="{00000000-0005-0000-0000-0000649F0000}"/>
    <cellStyle name="Vírgula 5 2 3 4 3 12" xfId="47068" xr:uid="{00000000-0005-0000-0000-0000659F0000}"/>
    <cellStyle name="Vírgula 5 2 3 4 3 13" xfId="55000" xr:uid="{00000000-0005-0000-0000-0000669F0000}"/>
    <cellStyle name="Vírgula 5 2 3 4 3 14" xfId="4126" xr:uid="{00000000-0005-0000-0000-0000679F0000}"/>
    <cellStyle name="Vírgula 5 2 3 4 3 2" xfId="2401" xr:uid="{00000000-0005-0000-0000-0000689F0000}"/>
    <cellStyle name="Vírgula 5 2 3 4 3 2 10" xfId="47952" xr:uid="{00000000-0005-0000-0000-0000699F0000}"/>
    <cellStyle name="Vírgula 5 2 3 4 3 2 11" xfId="55878" xr:uid="{00000000-0005-0000-0000-00006A9F0000}"/>
    <cellStyle name="Vírgula 5 2 3 4 3 2 12" xfId="4127" xr:uid="{00000000-0005-0000-0000-00006B9F0000}"/>
    <cellStyle name="Vírgula 5 2 3 4 3 2 2" xfId="9251" xr:uid="{00000000-0005-0000-0000-00006C9F0000}"/>
    <cellStyle name="Vírgula 5 2 3 4 3 2 2 2" xfId="17512" xr:uid="{00000000-0005-0000-0000-00006D9F0000}"/>
    <cellStyle name="Vírgula 5 2 3 4 3 2 2 2 2" xfId="35104" xr:uid="{00000000-0005-0000-0000-00006E9F0000}"/>
    <cellStyle name="Vírgula 5 2 3 4 3 2 2 3" xfId="20173" xr:uid="{00000000-0005-0000-0000-00006F9F0000}"/>
    <cellStyle name="Vírgula 5 2 3 4 3 2 2 4" xfId="29602" xr:uid="{00000000-0005-0000-0000-0000709F0000}"/>
    <cellStyle name="Vírgula 5 2 3 4 3 2 2 5" xfId="42796" xr:uid="{00000000-0005-0000-0000-0000719F0000}"/>
    <cellStyle name="Vírgula 5 2 3 4 3 2 2 6" xfId="50151" xr:uid="{00000000-0005-0000-0000-0000729F0000}"/>
    <cellStyle name="Vírgula 5 2 3 4 3 2 3" xfId="7052" xr:uid="{00000000-0005-0000-0000-0000739F0000}"/>
    <cellStyle name="Vírgula 5 2 3 4 3 2 3 2" xfId="16385" xr:uid="{00000000-0005-0000-0000-0000749F0000}"/>
    <cellStyle name="Vírgula 5 2 3 4 3 2 3 3" xfId="32353" xr:uid="{00000000-0005-0000-0000-0000759F0000}"/>
    <cellStyle name="Vírgula 5 2 3 4 3 2 3 4" xfId="45545" xr:uid="{00000000-0005-0000-0000-0000769F0000}"/>
    <cellStyle name="Vírgula 5 2 3 4 3 2 4" xfId="15708" xr:uid="{00000000-0005-0000-0000-0000779F0000}"/>
    <cellStyle name="Vírgula 5 2 3 4 3 2 5" xfId="18431" xr:uid="{00000000-0005-0000-0000-0000789F0000}"/>
    <cellStyle name="Vírgula 5 2 3 4 3 2 6" xfId="21640" xr:uid="{00000000-0005-0000-0000-0000799F0000}"/>
    <cellStyle name="Vírgula 5 2 3 4 3 2 7" xfId="23654" xr:uid="{00000000-0005-0000-0000-00007A9F0000}"/>
    <cellStyle name="Vírgula 5 2 3 4 3 2 8" xfId="26851" xr:uid="{00000000-0005-0000-0000-00007B9F0000}"/>
    <cellStyle name="Vírgula 5 2 3 4 3 2 9" xfId="39174" xr:uid="{00000000-0005-0000-0000-00007C9F0000}"/>
    <cellStyle name="Vírgula 5 2 3 4 3 3" xfId="8380" xr:uid="{00000000-0005-0000-0000-00007D9F0000}"/>
    <cellStyle name="Vírgula 5 2 3 4 3 3 2" xfId="12488" xr:uid="{00000000-0005-0000-0000-00007E9F0000}"/>
    <cellStyle name="Vírgula 5 2 3 4 3 3 2 2" xfId="35103" xr:uid="{00000000-0005-0000-0000-00007F9F0000}"/>
    <cellStyle name="Vírgula 5 2 3 4 3 3 2 3" xfId="29601" xr:uid="{00000000-0005-0000-0000-0000809F0000}"/>
    <cellStyle name="Vírgula 5 2 3 4 3 3 2 4" xfId="42795" xr:uid="{00000000-0005-0000-0000-0000819F0000}"/>
    <cellStyle name="Vírgula 5 2 3 4 3 3 2 5" xfId="53303" xr:uid="{00000000-0005-0000-0000-0000829F0000}"/>
    <cellStyle name="Vírgula 5 2 3 4 3 3 3" xfId="9756" xr:uid="{00000000-0005-0000-0000-0000839F0000}"/>
    <cellStyle name="Vírgula 5 2 3 4 3 3 3 2" xfId="32352" xr:uid="{00000000-0005-0000-0000-0000849F0000}"/>
    <cellStyle name="Vírgula 5 2 3 4 3 3 4" xfId="19303" xr:uid="{00000000-0005-0000-0000-0000859F0000}"/>
    <cellStyle name="Vírgula 5 2 3 4 3 3 5" xfId="26850" xr:uid="{00000000-0005-0000-0000-0000869F0000}"/>
    <cellStyle name="Vírgula 5 2 3 4 3 3 6" xfId="39173" xr:uid="{00000000-0005-0000-0000-0000879F0000}"/>
    <cellStyle name="Vírgula 5 2 3 4 3 3 7" xfId="49280" xr:uid="{00000000-0005-0000-0000-0000889F0000}"/>
    <cellStyle name="Vírgula 5 2 3 4 3 4" xfId="6172" xr:uid="{00000000-0005-0000-0000-0000899F0000}"/>
    <cellStyle name="Vírgula 5 2 3 4 3 4 2" xfId="11829" xr:uid="{00000000-0005-0000-0000-00008A9F0000}"/>
    <cellStyle name="Vírgula 5 2 3 4 3 4 2 2" xfId="33658" xr:uid="{00000000-0005-0000-0000-00008B9F0000}"/>
    <cellStyle name="Vírgula 5 2 3 4 3 4 2 3" xfId="41350" xr:uid="{00000000-0005-0000-0000-00008C9F0000}"/>
    <cellStyle name="Vírgula 5 2 3 4 3 4 2 4" xfId="52811" xr:uid="{00000000-0005-0000-0000-00008D9F0000}"/>
    <cellStyle name="Vírgula 5 2 3 4 3 4 3" xfId="28156" xr:uid="{00000000-0005-0000-0000-00008E9F0000}"/>
    <cellStyle name="Vírgula 5 2 3 4 3 4 4" xfId="37479" xr:uid="{00000000-0005-0000-0000-00008F9F0000}"/>
    <cellStyle name="Vírgula 5 2 3 4 3 4 5" xfId="51360" xr:uid="{00000000-0005-0000-0000-0000909F0000}"/>
    <cellStyle name="Vírgula 5 2 3 4 3 5" xfId="11085" xr:uid="{00000000-0005-0000-0000-0000919F0000}"/>
    <cellStyle name="Vírgula 5 2 3 4 3 5 2" xfId="30907" xr:uid="{00000000-0005-0000-0000-0000929F0000}"/>
    <cellStyle name="Vírgula 5 2 3 4 3 5 3" xfId="40593" xr:uid="{00000000-0005-0000-0000-0000939F0000}"/>
    <cellStyle name="Vírgula 5 2 3 4 3 5 4" xfId="52064" xr:uid="{00000000-0005-0000-0000-0000949F0000}"/>
    <cellStyle name="Vírgula 5 2 3 4 3 6" xfId="14300" xr:uid="{00000000-0005-0000-0000-0000959F0000}"/>
    <cellStyle name="Vírgula 5 2 3 4 3 6 2" xfId="44674" xr:uid="{00000000-0005-0000-0000-0000969F0000}"/>
    <cellStyle name="Vírgula 5 2 3 4 3 7" xfId="15707" xr:uid="{00000000-0005-0000-0000-0000979F0000}"/>
    <cellStyle name="Vírgula 5 2 3 4 3 8" xfId="21639" xr:uid="{00000000-0005-0000-0000-0000989F0000}"/>
    <cellStyle name="Vírgula 5 2 3 4 3 9" xfId="23653" xr:uid="{00000000-0005-0000-0000-0000999F0000}"/>
    <cellStyle name="Vírgula 5 2 3 4 4" xfId="997" xr:uid="{00000000-0005-0000-0000-00009A9F0000}"/>
    <cellStyle name="Vírgula 5 2 3 4 4 10" xfId="46553" xr:uid="{00000000-0005-0000-0000-00009B9F0000}"/>
    <cellStyle name="Vírgula 5 2 3 4 4 11" xfId="54485" xr:uid="{00000000-0005-0000-0000-00009C9F0000}"/>
    <cellStyle name="Vírgula 5 2 3 4 4 12" xfId="4128" xr:uid="{00000000-0005-0000-0000-00009D9F0000}"/>
    <cellStyle name="Vírgula 5 2 3 4 4 2" xfId="7924" xr:uid="{00000000-0005-0000-0000-00009E9F0000}"/>
    <cellStyle name="Vírgula 5 2 3 4 4 2 2" xfId="12760" xr:uid="{00000000-0005-0000-0000-00009F9F0000}"/>
    <cellStyle name="Vírgula 5 2 3 4 4 2 2 2" xfId="35105" xr:uid="{00000000-0005-0000-0000-0000A09F0000}"/>
    <cellStyle name="Vírgula 5 2 3 4 4 2 3" xfId="16331" xr:uid="{00000000-0005-0000-0000-0000A19F0000}"/>
    <cellStyle name="Vírgula 5 2 3 4 4 2 4" xfId="19717" xr:uid="{00000000-0005-0000-0000-0000A29F0000}"/>
    <cellStyle name="Vírgula 5 2 3 4 4 2 5" xfId="29603" xr:uid="{00000000-0005-0000-0000-0000A39F0000}"/>
    <cellStyle name="Vírgula 5 2 3 4 4 2 6" xfId="42797" xr:uid="{00000000-0005-0000-0000-0000A49F0000}"/>
    <cellStyle name="Vírgula 5 2 3 4 4 2 7" xfId="48824" xr:uid="{00000000-0005-0000-0000-0000A59F0000}"/>
    <cellStyle name="Vírgula 5 2 3 4 4 3" xfId="5657" xr:uid="{00000000-0005-0000-0000-0000A69F0000}"/>
    <cellStyle name="Vírgula 5 2 3 4 4 3 2" xfId="12769" xr:uid="{00000000-0005-0000-0000-0000A79F0000}"/>
    <cellStyle name="Vírgula 5 2 3 4 4 3 3" xfId="32354" xr:uid="{00000000-0005-0000-0000-0000A89F0000}"/>
    <cellStyle name="Vírgula 5 2 3 4 4 3 4" xfId="44218" xr:uid="{00000000-0005-0000-0000-0000A99F0000}"/>
    <cellStyle name="Vírgula 5 2 3 4 4 4" xfId="13844" xr:uid="{00000000-0005-0000-0000-0000AA9F0000}"/>
    <cellStyle name="Vírgula 5 2 3 4 4 5" xfId="15709" xr:uid="{00000000-0005-0000-0000-0000AB9F0000}"/>
    <cellStyle name="Vírgula 5 2 3 4 4 6" xfId="21641" xr:uid="{00000000-0005-0000-0000-0000AC9F0000}"/>
    <cellStyle name="Vírgula 5 2 3 4 4 7" xfId="23655" xr:uid="{00000000-0005-0000-0000-0000AD9F0000}"/>
    <cellStyle name="Vírgula 5 2 3 4 4 8" xfId="26852" xr:uid="{00000000-0005-0000-0000-0000AE9F0000}"/>
    <cellStyle name="Vírgula 5 2 3 4 4 9" xfId="39175" xr:uid="{00000000-0005-0000-0000-0000AF9F0000}"/>
    <cellStyle name="Vírgula 5 2 3 4 5" xfId="1945" xr:uid="{00000000-0005-0000-0000-0000B09F0000}"/>
    <cellStyle name="Vírgula 5 2 3 4 5 10" xfId="47496" xr:uid="{00000000-0005-0000-0000-0000B19F0000}"/>
    <cellStyle name="Vírgula 5 2 3 4 5 11" xfId="55422" xr:uid="{00000000-0005-0000-0000-0000B29F0000}"/>
    <cellStyle name="Vírgula 5 2 3 4 5 12" xfId="4129" xr:uid="{00000000-0005-0000-0000-0000B39F0000}"/>
    <cellStyle name="Vírgula 5 2 3 4 5 2" xfId="8795" xr:uid="{00000000-0005-0000-0000-0000B49F0000}"/>
    <cellStyle name="Vírgula 5 2 3 4 5 2 2" xfId="17513" xr:uid="{00000000-0005-0000-0000-0000B59F0000}"/>
    <cellStyle name="Vírgula 5 2 3 4 5 2 2 2" xfId="35106" xr:uid="{00000000-0005-0000-0000-0000B69F0000}"/>
    <cellStyle name="Vírgula 5 2 3 4 5 2 3" xfId="29604" xr:uid="{00000000-0005-0000-0000-0000B79F0000}"/>
    <cellStyle name="Vírgula 5 2 3 4 5 2 4" xfId="42798" xr:uid="{00000000-0005-0000-0000-0000B89F0000}"/>
    <cellStyle name="Vírgula 5 2 3 4 5 2 5" xfId="49695" xr:uid="{00000000-0005-0000-0000-0000B99F0000}"/>
    <cellStyle name="Vírgula 5 2 3 4 5 3" xfId="6596" xr:uid="{00000000-0005-0000-0000-0000BA9F0000}"/>
    <cellStyle name="Vírgula 5 2 3 4 5 3 2" xfId="32355" xr:uid="{00000000-0005-0000-0000-0000BB9F0000}"/>
    <cellStyle name="Vírgula 5 2 3 4 5 3 3" xfId="45089" xr:uid="{00000000-0005-0000-0000-0000BC9F0000}"/>
    <cellStyle name="Vírgula 5 2 3 4 5 4" xfId="15710" xr:uid="{00000000-0005-0000-0000-0000BD9F0000}"/>
    <cellStyle name="Vírgula 5 2 3 4 5 5" xfId="18847" xr:uid="{00000000-0005-0000-0000-0000BE9F0000}"/>
    <cellStyle name="Vírgula 5 2 3 4 5 6" xfId="21642" xr:uid="{00000000-0005-0000-0000-0000BF9F0000}"/>
    <cellStyle name="Vírgula 5 2 3 4 5 7" xfId="23656" xr:uid="{00000000-0005-0000-0000-0000C09F0000}"/>
    <cellStyle name="Vírgula 5 2 3 4 5 8" xfId="26853" xr:uid="{00000000-0005-0000-0000-0000C19F0000}"/>
    <cellStyle name="Vírgula 5 2 3 4 5 9" xfId="39176" xr:uid="{00000000-0005-0000-0000-0000C29F0000}"/>
    <cellStyle name="Vírgula 5 2 3 4 6" xfId="7296" xr:uid="{00000000-0005-0000-0000-0000C39F0000}"/>
    <cellStyle name="Vírgula 5 2 3 4 6 2" xfId="12487" xr:uid="{00000000-0005-0000-0000-0000C49F0000}"/>
    <cellStyle name="Vírgula 5 2 3 4 6 2 2" xfId="35100" xr:uid="{00000000-0005-0000-0000-0000C59F0000}"/>
    <cellStyle name="Vírgula 5 2 3 4 6 2 3" xfId="29598" xr:uid="{00000000-0005-0000-0000-0000C69F0000}"/>
    <cellStyle name="Vírgula 5 2 3 4 6 2 4" xfId="42792" xr:uid="{00000000-0005-0000-0000-0000C79F0000}"/>
    <cellStyle name="Vírgula 5 2 3 4 6 2 5" xfId="53302" xr:uid="{00000000-0005-0000-0000-0000C89F0000}"/>
    <cellStyle name="Vírgula 5 2 3 4 6 3" xfId="9807" xr:uid="{00000000-0005-0000-0000-0000C99F0000}"/>
    <cellStyle name="Vírgula 5 2 3 4 6 3 2" xfId="32349" xr:uid="{00000000-0005-0000-0000-0000CA9F0000}"/>
    <cellStyle name="Vírgula 5 2 3 4 6 4" xfId="26847" xr:uid="{00000000-0005-0000-0000-0000CB9F0000}"/>
    <cellStyle name="Vírgula 5 2 3 4 6 5" xfId="39170" xr:uid="{00000000-0005-0000-0000-0000CC9F0000}"/>
    <cellStyle name="Vírgula 5 2 3 4 6 6" xfId="48196" xr:uid="{00000000-0005-0000-0000-0000CD9F0000}"/>
    <cellStyle name="Vírgula 5 2 3 4 7" xfId="4979" xr:uid="{00000000-0005-0000-0000-0000CE9F0000}"/>
    <cellStyle name="Vírgula 5 2 3 4 7 2" xfId="11373" xr:uid="{00000000-0005-0000-0000-0000CF9F0000}"/>
    <cellStyle name="Vírgula 5 2 3 4 7 2 2" xfId="33202" xr:uid="{00000000-0005-0000-0000-0000D09F0000}"/>
    <cellStyle name="Vírgula 5 2 3 4 7 2 3" xfId="40894" xr:uid="{00000000-0005-0000-0000-0000D19F0000}"/>
    <cellStyle name="Vírgula 5 2 3 4 7 2 4" xfId="52355" xr:uid="{00000000-0005-0000-0000-0000D29F0000}"/>
    <cellStyle name="Vírgula 5 2 3 4 7 3" xfId="27700" xr:uid="{00000000-0005-0000-0000-0000D39F0000}"/>
    <cellStyle name="Vírgula 5 2 3 4 7 4" xfId="37023" xr:uid="{00000000-0005-0000-0000-0000D49F0000}"/>
    <cellStyle name="Vírgula 5 2 3 4 7 5" xfId="51081" xr:uid="{00000000-0005-0000-0000-0000D59F0000}"/>
    <cellStyle name="Vírgula 5 2 3 4 8" xfId="10726" xr:uid="{00000000-0005-0000-0000-0000D69F0000}"/>
    <cellStyle name="Vírgula 5 2 3 4 8 2" xfId="30451" xr:uid="{00000000-0005-0000-0000-0000D79F0000}"/>
    <cellStyle name="Vírgula 5 2 3 4 8 3" xfId="40137" xr:uid="{00000000-0005-0000-0000-0000D89F0000}"/>
    <cellStyle name="Vírgula 5 2 3 4 8 4" xfId="51608" xr:uid="{00000000-0005-0000-0000-0000D99F0000}"/>
    <cellStyle name="Vírgula 5 2 3 4 9" xfId="13559" xr:uid="{00000000-0005-0000-0000-0000DA9F0000}"/>
    <cellStyle name="Vírgula 5 2 3 4 9 2" xfId="43588" xr:uid="{00000000-0005-0000-0000-0000DB9F0000}"/>
    <cellStyle name="Vírgula 5 2 3 5" xfId="390" xr:uid="{00000000-0005-0000-0000-0000DC9F0000}"/>
    <cellStyle name="Vírgula 5 2 3 5 10" xfId="23657" xr:uid="{00000000-0005-0000-0000-0000DD9F0000}"/>
    <cellStyle name="Vírgula 5 2 3 5 11" xfId="24391" xr:uid="{00000000-0005-0000-0000-0000DE9F0000}"/>
    <cellStyle name="Vírgula 5 2 3 5 12" xfId="35968" xr:uid="{00000000-0005-0000-0000-0000DF9F0000}"/>
    <cellStyle name="Vírgula 5 2 3 5 13" xfId="45946" xr:uid="{00000000-0005-0000-0000-0000E09F0000}"/>
    <cellStyle name="Vírgula 5 2 3 5 14" xfId="53878" xr:uid="{00000000-0005-0000-0000-0000E19F0000}"/>
    <cellStyle name="Vírgula 5 2 3 5 15" xfId="4130" xr:uid="{00000000-0005-0000-0000-0000E29F0000}"/>
    <cellStyle name="Vírgula 5 2 3 5 2" xfId="826" xr:uid="{00000000-0005-0000-0000-0000E39F0000}"/>
    <cellStyle name="Vírgula 5 2 3 5 2 10" xfId="46382" xr:uid="{00000000-0005-0000-0000-0000E49F0000}"/>
    <cellStyle name="Vírgula 5 2 3 5 2 11" xfId="54314" xr:uid="{00000000-0005-0000-0000-0000E59F0000}"/>
    <cellStyle name="Vírgula 5 2 3 5 2 12" xfId="4131" xr:uid="{00000000-0005-0000-0000-0000E69F0000}"/>
    <cellStyle name="Vírgula 5 2 3 5 2 2" xfId="7753" xr:uid="{00000000-0005-0000-0000-0000E79F0000}"/>
    <cellStyle name="Vírgula 5 2 3 5 2 2 2" xfId="9688" xr:uid="{00000000-0005-0000-0000-0000E89F0000}"/>
    <cellStyle name="Vírgula 5 2 3 5 2 2 2 2" xfId="35108" xr:uid="{00000000-0005-0000-0000-0000E99F0000}"/>
    <cellStyle name="Vírgula 5 2 3 5 2 2 3" xfId="12763" xr:uid="{00000000-0005-0000-0000-0000EA9F0000}"/>
    <cellStyle name="Vírgula 5 2 3 5 2 2 4" xfId="19546" xr:uid="{00000000-0005-0000-0000-0000EB9F0000}"/>
    <cellStyle name="Vírgula 5 2 3 5 2 2 5" xfId="29606" xr:uid="{00000000-0005-0000-0000-0000EC9F0000}"/>
    <cellStyle name="Vírgula 5 2 3 5 2 2 6" xfId="42800" xr:uid="{00000000-0005-0000-0000-0000ED9F0000}"/>
    <cellStyle name="Vírgula 5 2 3 5 2 2 7" xfId="48653" xr:uid="{00000000-0005-0000-0000-0000EE9F0000}"/>
    <cellStyle name="Vírgula 5 2 3 5 2 3" xfId="5486" xr:uid="{00000000-0005-0000-0000-0000EF9F0000}"/>
    <cellStyle name="Vírgula 5 2 3 5 2 3 2" xfId="16624" xr:uid="{00000000-0005-0000-0000-0000F09F0000}"/>
    <cellStyle name="Vírgula 5 2 3 5 2 3 3" xfId="32357" xr:uid="{00000000-0005-0000-0000-0000F19F0000}"/>
    <cellStyle name="Vírgula 5 2 3 5 2 3 4" xfId="44047" xr:uid="{00000000-0005-0000-0000-0000F29F0000}"/>
    <cellStyle name="Vírgula 5 2 3 5 2 4" xfId="13673" xr:uid="{00000000-0005-0000-0000-0000F39F0000}"/>
    <cellStyle name="Vírgula 5 2 3 5 2 5" xfId="15712" xr:uid="{00000000-0005-0000-0000-0000F49F0000}"/>
    <cellStyle name="Vírgula 5 2 3 5 2 6" xfId="21644" xr:uid="{00000000-0005-0000-0000-0000F59F0000}"/>
    <cellStyle name="Vírgula 5 2 3 5 2 7" xfId="23658" xr:uid="{00000000-0005-0000-0000-0000F69F0000}"/>
    <cellStyle name="Vírgula 5 2 3 5 2 8" xfId="26855" xr:uid="{00000000-0005-0000-0000-0000F79F0000}"/>
    <cellStyle name="Vírgula 5 2 3 5 2 9" xfId="39178" xr:uid="{00000000-0005-0000-0000-0000F89F0000}"/>
    <cellStyle name="Vírgula 5 2 3 5 3" xfId="1774" xr:uid="{00000000-0005-0000-0000-0000F99F0000}"/>
    <cellStyle name="Vírgula 5 2 3 5 3 10" xfId="47325" xr:uid="{00000000-0005-0000-0000-0000FA9F0000}"/>
    <cellStyle name="Vírgula 5 2 3 5 3 11" xfId="55251" xr:uid="{00000000-0005-0000-0000-0000FB9F0000}"/>
    <cellStyle name="Vírgula 5 2 3 5 3 12" xfId="4132" xr:uid="{00000000-0005-0000-0000-0000FC9F0000}"/>
    <cellStyle name="Vírgula 5 2 3 5 3 2" xfId="8624" xr:uid="{00000000-0005-0000-0000-0000FD9F0000}"/>
    <cellStyle name="Vírgula 5 2 3 5 3 2 2" xfId="17514" xr:uid="{00000000-0005-0000-0000-0000FE9F0000}"/>
    <cellStyle name="Vírgula 5 2 3 5 3 2 2 2" xfId="35109" xr:uid="{00000000-0005-0000-0000-0000FF9F0000}"/>
    <cellStyle name="Vírgula 5 2 3 5 3 2 3" xfId="29607" xr:uid="{00000000-0005-0000-0000-000000A00000}"/>
    <cellStyle name="Vírgula 5 2 3 5 3 2 4" xfId="42801" xr:uid="{00000000-0005-0000-0000-000001A00000}"/>
    <cellStyle name="Vírgula 5 2 3 5 3 2 5" xfId="49524" xr:uid="{00000000-0005-0000-0000-000002A00000}"/>
    <cellStyle name="Vírgula 5 2 3 5 3 3" xfId="6425" xr:uid="{00000000-0005-0000-0000-000003A00000}"/>
    <cellStyle name="Vírgula 5 2 3 5 3 3 2" xfId="32358" xr:uid="{00000000-0005-0000-0000-000004A00000}"/>
    <cellStyle name="Vírgula 5 2 3 5 3 3 3" xfId="44918" xr:uid="{00000000-0005-0000-0000-000005A00000}"/>
    <cellStyle name="Vírgula 5 2 3 5 3 4" xfId="15713" xr:uid="{00000000-0005-0000-0000-000006A00000}"/>
    <cellStyle name="Vírgula 5 2 3 5 3 5" xfId="18676" xr:uid="{00000000-0005-0000-0000-000007A00000}"/>
    <cellStyle name="Vírgula 5 2 3 5 3 6" xfId="21645" xr:uid="{00000000-0005-0000-0000-000008A00000}"/>
    <cellStyle name="Vírgula 5 2 3 5 3 7" xfId="23659" xr:uid="{00000000-0005-0000-0000-000009A00000}"/>
    <cellStyle name="Vírgula 5 2 3 5 3 8" xfId="26856" xr:uid="{00000000-0005-0000-0000-00000AA00000}"/>
    <cellStyle name="Vírgula 5 2 3 5 3 9" xfId="39179" xr:uid="{00000000-0005-0000-0000-00000BA00000}"/>
    <cellStyle name="Vírgula 5 2 3 5 4" xfId="7354" xr:uid="{00000000-0005-0000-0000-00000CA00000}"/>
    <cellStyle name="Vírgula 5 2 3 5 4 2" xfId="12490" xr:uid="{00000000-0005-0000-0000-00000DA00000}"/>
    <cellStyle name="Vírgula 5 2 3 5 4 2 2" xfId="35107" xr:uid="{00000000-0005-0000-0000-00000EA00000}"/>
    <cellStyle name="Vírgula 5 2 3 5 4 2 3" xfId="29605" xr:uid="{00000000-0005-0000-0000-00000FA00000}"/>
    <cellStyle name="Vírgula 5 2 3 5 4 2 4" xfId="42799" xr:uid="{00000000-0005-0000-0000-000010A00000}"/>
    <cellStyle name="Vírgula 5 2 3 5 4 2 5" xfId="53304" xr:uid="{00000000-0005-0000-0000-000011A00000}"/>
    <cellStyle name="Vírgula 5 2 3 5 4 3" xfId="9954" xr:uid="{00000000-0005-0000-0000-000012A00000}"/>
    <cellStyle name="Vírgula 5 2 3 5 4 3 2" xfId="32356" xr:uid="{00000000-0005-0000-0000-000013A00000}"/>
    <cellStyle name="Vírgula 5 2 3 5 4 4" xfId="26854" xr:uid="{00000000-0005-0000-0000-000014A00000}"/>
    <cellStyle name="Vírgula 5 2 3 5 4 5" xfId="39177" xr:uid="{00000000-0005-0000-0000-000015A00000}"/>
    <cellStyle name="Vírgula 5 2 3 5 4 6" xfId="48254" xr:uid="{00000000-0005-0000-0000-000016A00000}"/>
    <cellStyle name="Vírgula 5 2 3 5 5" xfId="5050" xr:uid="{00000000-0005-0000-0000-000017A00000}"/>
    <cellStyle name="Vírgula 5 2 3 5 5 2" xfId="11202" xr:uid="{00000000-0005-0000-0000-000018A00000}"/>
    <cellStyle name="Vírgula 5 2 3 5 5 2 2" xfId="33031" xr:uid="{00000000-0005-0000-0000-000019A00000}"/>
    <cellStyle name="Vírgula 5 2 3 5 5 2 3" xfId="40723" xr:uid="{00000000-0005-0000-0000-00001AA00000}"/>
    <cellStyle name="Vírgula 5 2 3 5 5 2 4" xfId="52184" xr:uid="{00000000-0005-0000-0000-00001BA00000}"/>
    <cellStyle name="Vírgula 5 2 3 5 5 3" xfId="27529" xr:uid="{00000000-0005-0000-0000-00001CA00000}"/>
    <cellStyle name="Vírgula 5 2 3 5 5 4" xfId="36852" xr:uid="{00000000-0005-0000-0000-00001DA00000}"/>
    <cellStyle name="Vírgula 5 2 3 5 5 5" xfId="50600" xr:uid="{00000000-0005-0000-0000-00001EA00000}"/>
    <cellStyle name="Vírgula 5 2 3 5 6" xfId="9535" xr:uid="{00000000-0005-0000-0000-00001FA00000}"/>
    <cellStyle name="Vírgula 5 2 3 5 6 2" xfId="30280" xr:uid="{00000000-0005-0000-0000-000020A00000}"/>
    <cellStyle name="Vírgula 5 2 3 5 6 3" xfId="39966" xr:uid="{00000000-0005-0000-0000-000021A00000}"/>
    <cellStyle name="Vírgula 5 2 3 5 6 4" xfId="50437" xr:uid="{00000000-0005-0000-0000-000022A00000}"/>
    <cellStyle name="Vírgula 5 2 3 5 7" xfId="13395" xr:uid="{00000000-0005-0000-0000-000023A00000}"/>
    <cellStyle name="Vírgula 5 2 3 5 7 2" xfId="43648" xr:uid="{00000000-0005-0000-0000-000024A00000}"/>
    <cellStyle name="Vírgula 5 2 3 5 8" xfId="15711" xr:uid="{00000000-0005-0000-0000-000025A00000}"/>
    <cellStyle name="Vírgula 5 2 3 5 9" xfId="21643" xr:uid="{00000000-0005-0000-0000-000026A00000}"/>
    <cellStyle name="Vírgula 5 2 3 6" xfId="1065" xr:uid="{00000000-0005-0000-0000-000027A00000}"/>
    <cellStyle name="Vírgula 5 2 3 6 10" xfId="24667" xr:uid="{00000000-0005-0000-0000-000028A00000}"/>
    <cellStyle name="Vírgula 5 2 3 6 11" xfId="36232" xr:uid="{00000000-0005-0000-0000-000029A00000}"/>
    <cellStyle name="Vírgula 5 2 3 6 12" xfId="46621" xr:uid="{00000000-0005-0000-0000-00002AA00000}"/>
    <cellStyle name="Vírgula 5 2 3 6 13" xfId="54553" xr:uid="{00000000-0005-0000-0000-00002BA00000}"/>
    <cellStyle name="Vírgula 5 2 3 6 14" xfId="4133" xr:uid="{00000000-0005-0000-0000-00002CA00000}"/>
    <cellStyle name="Vírgula 5 2 3 6 2" xfId="2002" xr:uid="{00000000-0005-0000-0000-00002DA00000}"/>
    <cellStyle name="Vírgula 5 2 3 6 2 10" xfId="47553" xr:uid="{00000000-0005-0000-0000-00002EA00000}"/>
    <cellStyle name="Vírgula 5 2 3 6 2 11" xfId="55479" xr:uid="{00000000-0005-0000-0000-00002FA00000}"/>
    <cellStyle name="Vírgula 5 2 3 6 2 12" xfId="4134" xr:uid="{00000000-0005-0000-0000-000030A00000}"/>
    <cellStyle name="Vírgula 5 2 3 6 2 2" xfId="8852" xr:uid="{00000000-0005-0000-0000-000031A00000}"/>
    <cellStyle name="Vírgula 5 2 3 6 2 2 2" xfId="17515" xr:uid="{00000000-0005-0000-0000-000032A00000}"/>
    <cellStyle name="Vírgula 5 2 3 6 2 2 2 2" xfId="35111" xr:uid="{00000000-0005-0000-0000-000033A00000}"/>
    <cellStyle name="Vírgula 5 2 3 6 2 2 3" xfId="19774" xr:uid="{00000000-0005-0000-0000-000034A00000}"/>
    <cellStyle name="Vírgula 5 2 3 6 2 2 4" xfId="29609" xr:uid="{00000000-0005-0000-0000-000035A00000}"/>
    <cellStyle name="Vírgula 5 2 3 6 2 2 5" xfId="42803" xr:uid="{00000000-0005-0000-0000-000036A00000}"/>
    <cellStyle name="Vírgula 5 2 3 6 2 2 6" xfId="49752" xr:uid="{00000000-0005-0000-0000-000037A00000}"/>
    <cellStyle name="Vírgula 5 2 3 6 2 3" xfId="6653" xr:uid="{00000000-0005-0000-0000-000038A00000}"/>
    <cellStyle name="Vírgula 5 2 3 6 2 3 2" xfId="12795" xr:uid="{00000000-0005-0000-0000-000039A00000}"/>
    <cellStyle name="Vírgula 5 2 3 6 2 3 3" xfId="32360" xr:uid="{00000000-0005-0000-0000-00003AA00000}"/>
    <cellStyle name="Vírgula 5 2 3 6 2 3 4" xfId="45146" xr:uid="{00000000-0005-0000-0000-00003BA00000}"/>
    <cellStyle name="Vírgula 5 2 3 6 2 4" xfId="15715" xr:uid="{00000000-0005-0000-0000-00003CA00000}"/>
    <cellStyle name="Vírgula 5 2 3 6 2 5" xfId="18089" xr:uid="{00000000-0005-0000-0000-00003DA00000}"/>
    <cellStyle name="Vírgula 5 2 3 6 2 6" xfId="21647" xr:uid="{00000000-0005-0000-0000-00003EA00000}"/>
    <cellStyle name="Vírgula 5 2 3 6 2 7" xfId="23661" xr:uid="{00000000-0005-0000-0000-00003FA00000}"/>
    <cellStyle name="Vírgula 5 2 3 6 2 8" xfId="26858" xr:uid="{00000000-0005-0000-0000-000040A00000}"/>
    <cellStyle name="Vírgula 5 2 3 6 2 9" xfId="39181" xr:uid="{00000000-0005-0000-0000-000041A00000}"/>
    <cellStyle name="Vírgula 5 2 3 6 3" xfId="7981" xr:uid="{00000000-0005-0000-0000-000042A00000}"/>
    <cellStyle name="Vírgula 5 2 3 6 3 2" xfId="12491" xr:uid="{00000000-0005-0000-0000-000043A00000}"/>
    <cellStyle name="Vírgula 5 2 3 6 3 2 2" xfId="35110" xr:uid="{00000000-0005-0000-0000-000044A00000}"/>
    <cellStyle name="Vírgula 5 2 3 6 3 2 3" xfId="29608" xr:uid="{00000000-0005-0000-0000-000045A00000}"/>
    <cellStyle name="Vírgula 5 2 3 6 3 2 4" xfId="42802" xr:uid="{00000000-0005-0000-0000-000046A00000}"/>
    <cellStyle name="Vírgula 5 2 3 6 3 2 5" xfId="53305" xr:uid="{00000000-0005-0000-0000-000047A00000}"/>
    <cellStyle name="Vírgula 5 2 3 6 3 3" xfId="10548" xr:uid="{00000000-0005-0000-0000-000048A00000}"/>
    <cellStyle name="Vírgula 5 2 3 6 3 3 2" xfId="32359" xr:uid="{00000000-0005-0000-0000-000049A00000}"/>
    <cellStyle name="Vírgula 5 2 3 6 3 4" xfId="18904" xr:uid="{00000000-0005-0000-0000-00004AA00000}"/>
    <cellStyle name="Vírgula 5 2 3 6 3 5" xfId="26857" xr:uid="{00000000-0005-0000-0000-00004BA00000}"/>
    <cellStyle name="Vírgula 5 2 3 6 3 6" xfId="39180" xr:uid="{00000000-0005-0000-0000-00004CA00000}"/>
    <cellStyle name="Vírgula 5 2 3 6 3 7" xfId="48881" xr:uid="{00000000-0005-0000-0000-00004DA00000}"/>
    <cellStyle name="Vírgula 5 2 3 6 4" xfId="5725" xr:uid="{00000000-0005-0000-0000-00004EA00000}"/>
    <cellStyle name="Vírgula 5 2 3 6 4 2" xfId="11430" xr:uid="{00000000-0005-0000-0000-00004FA00000}"/>
    <cellStyle name="Vírgula 5 2 3 6 4 2 2" xfId="33259" xr:uid="{00000000-0005-0000-0000-000050A00000}"/>
    <cellStyle name="Vírgula 5 2 3 6 4 2 3" xfId="40951" xr:uid="{00000000-0005-0000-0000-000051A00000}"/>
    <cellStyle name="Vírgula 5 2 3 6 4 2 4" xfId="52412" xr:uid="{00000000-0005-0000-0000-000052A00000}"/>
    <cellStyle name="Vírgula 5 2 3 6 4 3" xfId="27757" xr:uid="{00000000-0005-0000-0000-000053A00000}"/>
    <cellStyle name="Vírgula 5 2 3 6 4 4" xfId="37080" xr:uid="{00000000-0005-0000-0000-000054A00000}"/>
    <cellStyle name="Vírgula 5 2 3 6 4 5" xfId="51175" xr:uid="{00000000-0005-0000-0000-000055A00000}"/>
    <cellStyle name="Vírgula 5 2 3 6 5" xfId="10783" xr:uid="{00000000-0005-0000-0000-000056A00000}"/>
    <cellStyle name="Vírgula 5 2 3 6 5 2" xfId="30508" xr:uid="{00000000-0005-0000-0000-000057A00000}"/>
    <cellStyle name="Vírgula 5 2 3 6 5 3" xfId="40194" xr:uid="{00000000-0005-0000-0000-000058A00000}"/>
    <cellStyle name="Vírgula 5 2 3 6 5 4" xfId="51665" xr:uid="{00000000-0005-0000-0000-000059A00000}"/>
    <cellStyle name="Vírgula 5 2 3 6 6" xfId="13901" xr:uid="{00000000-0005-0000-0000-00005AA00000}"/>
    <cellStyle name="Vírgula 5 2 3 6 6 2" xfId="44275" xr:uid="{00000000-0005-0000-0000-00005BA00000}"/>
    <cellStyle name="Vírgula 5 2 3 6 7" xfId="15714" xr:uid="{00000000-0005-0000-0000-00005CA00000}"/>
    <cellStyle name="Vírgula 5 2 3 6 8" xfId="21646" xr:uid="{00000000-0005-0000-0000-00005DA00000}"/>
    <cellStyle name="Vírgula 5 2 3 6 9" xfId="23660" xr:uid="{00000000-0005-0000-0000-00005EA00000}"/>
    <cellStyle name="Vírgula 5 2 3 7" xfId="1305" xr:uid="{00000000-0005-0000-0000-00005FA00000}"/>
    <cellStyle name="Vírgula 5 2 3 7 10" xfId="24943" xr:uid="{00000000-0005-0000-0000-000060A00000}"/>
    <cellStyle name="Vírgula 5 2 3 7 11" xfId="36508" xr:uid="{00000000-0005-0000-0000-000061A00000}"/>
    <cellStyle name="Vírgula 5 2 3 7 12" xfId="46861" xr:uid="{00000000-0005-0000-0000-000062A00000}"/>
    <cellStyle name="Vírgula 5 2 3 7 13" xfId="54793" xr:uid="{00000000-0005-0000-0000-000063A00000}"/>
    <cellStyle name="Vírgula 5 2 3 7 14" xfId="4135" xr:uid="{00000000-0005-0000-0000-000064A00000}"/>
    <cellStyle name="Vírgula 5 2 3 7 2" xfId="2230" xr:uid="{00000000-0005-0000-0000-000065A00000}"/>
    <cellStyle name="Vírgula 5 2 3 7 2 10" xfId="47781" xr:uid="{00000000-0005-0000-0000-000066A00000}"/>
    <cellStyle name="Vírgula 5 2 3 7 2 11" xfId="55707" xr:uid="{00000000-0005-0000-0000-000067A00000}"/>
    <cellStyle name="Vírgula 5 2 3 7 2 12" xfId="4136" xr:uid="{00000000-0005-0000-0000-000068A00000}"/>
    <cellStyle name="Vírgula 5 2 3 7 2 2" xfId="9080" xr:uid="{00000000-0005-0000-0000-000069A00000}"/>
    <cellStyle name="Vírgula 5 2 3 7 2 2 2" xfId="17516" xr:uid="{00000000-0005-0000-0000-00006AA00000}"/>
    <cellStyle name="Vírgula 5 2 3 7 2 2 2 2" xfId="35113" xr:uid="{00000000-0005-0000-0000-00006BA00000}"/>
    <cellStyle name="Vírgula 5 2 3 7 2 2 3" xfId="20002" xr:uid="{00000000-0005-0000-0000-00006CA00000}"/>
    <cellStyle name="Vírgula 5 2 3 7 2 2 4" xfId="29611" xr:uid="{00000000-0005-0000-0000-00006DA00000}"/>
    <cellStyle name="Vírgula 5 2 3 7 2 2 5" xfId="42805" xr:uid="{00000000-0005-0000-0000-00006EA00000}"/>
    <cellStyle name="Vírgula 5 2 3 7 2 2 6" xfId="49980" xr:uid="{00000000-0005-0000-0000-00006FA00000}"/>
    <cellStyle name="Vírgula 5 2 3 7 2 3" xfId="6881" xr:uid="{00000000-0005-0000-0000-000070A00000}"/>
    <cellStyle name="Vírgula 5 2 3 7 2 3 2" xfId="12855" xr:uid="{00000000-0005-0000-0000-000071A00000}"/>
    <cellStyle name="Vírgula 5 2 3 7 2 3 3" xfId="32362" xr:uid="{00000000-0005-0000-0000-000072A00000}"/>
    <cellStyle name="Vírgula 5 2 3 7 2 3 4" xfId="45374" xr:uid="{00000000-0005-0000-0000-000073A00000}"/>
    <cellStyle name="Vírgula 5 2 3 7 2 4" xfId="15717" xr:uid="{00000000-0005-0000-0000-000074A00000}"/>
    <cellStyle name="Vírgula 5 2 3 7 2 5" xfId="18260" xr:uid="{00000000-0005-0000-0000-000075A00000}"/>
    <cellStyle name="Vírgula 5 2 3 7 2 6" xfId="21649" xr:uid="{00000000-0005-0000-0000-000076A00000}"/>
    <cellStyle name="Vírgula 5 2 3 7 2 7" xfId="23663" xr:uid="{00000000-0005-0000-0000-000077A00000}"/>
    <cellStyle name="Vírgula 5 2 3 7 2 8" xfId="26860" xr:uid="{00000000-0005-0000-0000-000078A00000}"/>
    <cellStyle name="Vírgula 5 2 3 7 2 9" xfId="39183" xr:uid="{00000000-0005-0000-0000-000079A00000}"/>
    <cellStyle name="Vírgula 5 2 3 7 3" xfId="8209" xr:uid="{00000000-0005-0000-0000-00007AA00000}"/>
    <cellStyle name="Vírgula 5 2 3 7 3 2" xfId="12492" xr:uid="{00000000-0005-0000-0000-00007BA00000}"/>
    <cellStyle name="Vírgula 5 2 3 7 3 2 2" xfId="35112" xr:uid="{00000000-0005-0000-0000-00007CA00000}"/>
    <cellStyle name="Vírgula 5 2 3 7 3 2 3" xfId="29610" xr:uid="{00000000-0005-0000-0000-00007DA00000}"/>
    <cellStyle name="Vírgula 5 2 3 7 3 2 4" xfId="42804" xr:uid="{00000000-0005-0000-0000-00007EA00000}"/>
    <cellStyle name="Vírgula 5 2 3 7 3 2 5" xfId="53306" xr:uid="{00000000-0005-0000-0000-00007FA00000}"/>
    <cellStyle name="Vírgula 5 2 3 7 3 3" xfId="10540" xr:uid="{00000000-0005-0000-0000-000080A00000}"/>
    <cellStyle name="Vírgula 5 2 3 7 3 3 2" xfId="32361" xr:uid="{00000000-0005-0000-0000-000081A00000}"/>
    <cellStyle name="Vírgula 5 2 3 7 3 4" xfId="19132" xr:uid="{00000000-0005-0000-0000-000082A00000}"/>
    <cellStyle name="Vírgula 5 2 3 7 3 5" xfId="26859" xr:uid="{00000000-0005-0000-0000-000083A00000}"/>
    <cellStyle name="Vírgula 5 2 3 7 3 6" xfId="39182" xr:uid="{00000000-0005-0000-0000-000084A00000}"/>
    <cellStyle name="Vírgula 5 2 3 7 3 7" xfId="49109" xr:uid="{00000000-0005-0000-0000-000085A00000}"/>
    <cellStyle name="Vírgula 5 2 3 7 4" xfId="5965" xr:uid="{00000000-0005-0000-0000-000086A00000}"/>
    <cellStyle name="Vírgula 5 2 3 7 4 2" xfId="11658" xr:uid="{00000000-0005-0000-0000-000087A00000}"/>
    <cellStyle name="Vírgula 5 2 3 7 4 2 2" xfId="33487" xr:uid="{00000000-0005-0000-0000-000088A00000}"/>
    <cellStyle name="Vírgula 5 2 3 7 4 2 3" xfId="41179" xr:uid="{00000000-0005-0000-0000-000089A00000}"/>
    <cellStyle name="Vírgula 5 2 3 7 4 2 4" xfId="52640" xr:uid="{00000000-0005-0000-0000-00008AA00000}"/>
    <cellStyle name="Vírgula 5 2 3 7 4 3" xfId="27985" xr:uid="{00000000-0005-0000-0000-00008BA00000}"/>
    <cellStyle name="Vírgula 5 2 3 7 4 4" xfId="37308" xr:uid="{00000000-0005-0000-0000-00008CA00000}"/>
    <cellStyle name="Vírgula 5 2 3 7 4 5" xfId="50653" xr:uid="{00000000-0005-0000-0000-00008DA00000}"/>
    <cellStyle name="Vírgula 5 2 3 7 5" xfId="10914" xr:uid="{00000000-0005-0000-0000-00008EA00000}"/>
    <cellStyle name="Vírgula 5 2 3 7 5 2" xfId="30736" xr:uid="{00000000-0005-0000-0000-00008FA00000}"/>
    <cellStyle name="Vírgula 5 2 3 7 5 3" xfId="40422" xr:uid="{00000000-0005-0000-0000-000090A00000}"/>
    <cellStyle name="Vírgula 5 2 3 7 5 4" xfId="51893" xr:uid="{00000000-0005-0000-0000-000091A00000}"/>
    <cellStyle name="Vírgula 5 2 3 7 6" xfId="14129" xr:uid="{00000000-0005-0000-0000-000092A00000}"/>
    <cellStyle name="Vírgula 5 2 3 7 6 2" xfId="44503" xr:uid="{00000000-0005-0000-0000-000093A00000}"/>
    <cellStyle name="Vírgula 5 2 3 7 7" xfId="15716" xr:uid="{00000000-0005-0000-0000-000094A00000}"/>
    <cellStyle name="Vírgula 5 2 3 7 8" xfId="21648" xr:uid="{00000000-0005-0000-0000-000095A00000}"/>
    <cellStyle name="Vírgula 5 2 3 7 9" xfId="23662" xr:uid="{00000000-0005-0000-0000-000096A00000}"/>
    <cellStyle name="Vírgula 5 2 3 8" xfId="769" xr:uid="{00000000-0005-0000-0000-000097A00000}"/>
    <cellStyle name="Vírgula 5 2 3 8 10" xfId="35900" xr:uid="{00000000-0005-0000-0000-000098A00000}"/>
    <cellStyle name="Vírgula 5 2 3 8 11" xfId="46325" xr:uid="{00000000-0005-0000-0000-000099A00000}"/>
    <cellStyle name="Vírgula 5 2 3 8 12" xfId="54257" xr:uid="{00000000-0005-0000-0000-00009AA00000}"/>
    <cellStyle name="Vírgula 5 2 3 8 13" xfId="4137" xr:uid="{00000000-0005-0000-0000-00009BA00000}"/>
    <cellStyle name="Vírgula 5 2 3 8 2" xfId="1717" xr:uid="{00000000-0005-0000-0000-00009CA00000}"/>
    <cellStyle name="Vírgula 5 2 3 8 2 10" xfId="47268" xr:uid="{00000000-0005-0000-0000-00009DA00000}"/>
    <cellStyle name="Vírgula 5 2 3 8 2 11" xfId="55194" xr:uid="{00000000-0005-0000-0000-00009EA00000}"/>
    <cellStyle name="Vírgula 5 2 3 8 2 12" xfId="4138" xr:uid="{00000000-0005-0000-0000-00009FA00000}"/>
    <cellStyle name="Vírgula 5 2 3 8 2 2" xfId="8567" xr:uid="{00000000-0005-0000-0000-0000A0A00000}"/>
    <cellStyle name="Vírgula 5 2 3 8 2 2 2" xfId="17517" xr:uid="{00000000-0005-0000-0000-0000A1A00000}"/>
    <cellStyle name="Vírgula 5 2 3 8 2 2 2 2" xfId="35115" xr:uid="{00000000-0005-0000-0000-0000A2A00000}"/>
    <cellStyle name="Vírgula 5 2 3 8 2 2 3" xfId="19489" xr:uid="{00000000-0005-0000-0000-0000A3A00000}"/>
    <cellStyle name="Vírgula 5 2 3 8 2 2 4" xfId="29613" xr:uid="{00000000-0005-0000-0000-0000A4A00000}"/>
    <cellStyle name="Vírgula 5 2 3 8 2 2 5" xfId="42807" xr:uid="{00000000-0005-0000-0000-0000A5A00000}"/>
    <cellStyle name="Vírgula 5 2 3 8 2 2 6" xfId="49467" xr:uid="{00000000-0005-0000-0000-0000A6A00000}"/>
    <cellStyle name="Vírgula 5 2 3 8 2 3" xfId="6368" xr:uid="{00000000-0005-0000-0000-0000A7A00000}"/>
    <cellStyle name="Vírgula 5 2 3 8 2 3 2" xfId="9640" xr:uid="{00000000-0005-0000-0000-0000A8A00000}"/>
    <cellStyle name="Vírgula 5 2 3 8 2 3 3" xfId="32364" xr:uid="{00000000-0005-0000-0000-0000A9A00000}"/>
    <cellStyle name="Vírgula 5 2 3 8 2 3 4" xfId="44861" xr:uid="{00000000-0005-0000-0000-0000AAA00000}"/>
    <cellStyle name="Vírgula 5 2 3 8 2 4" xfId="15719" xr:uid="{00000000-0005-0000-0000-0000ABA00000}"/>
    <cellStyle name="Vírgula 5 2 3 8 2 5" xfId="17972" xr:uid="{00000000-0005-0000-0000-0000ACA00000}"/>
    <cellStyle name="Vírgula 5 2 3 8 2 6" xfId="21651" xr:uid="{00000000-0005-0000-0000-0000ADA00000}"/>
    <cellStyle name="Vírgula 5 2 3 8 2 7" xfId="23665" xr:uid="{00000000-0005-0000-0000-0000AEA00000}"/>
    <cellStyle name="Vírgula 5 2 3 8 2 8" xfId="26862" xr:uid="{00000000-0005-0000-0000-0000AFA00000}"/>
    <cellStyle name="Vírgula 5 2 3 8 2 9" xfId="39185" xr:uid="{00000000-0005-0000-0000-0000B0A00000}"/>
    <cellStyle name="Vírgula 5 2 3 8 3" xfId="7696" xr:uid="{00000000-0005-0000-0000-0000B1A00000}"/>
    <cellStyle name="Vírgula 5 2 3 8 3 2" xfId="12494" xr:uid="{00000000-0005-0000-0000-0000B2A00000}"/>
    <cellStyle name="Vírgula 5 2 3 8 3 2 2" xfId="35114" xr:uid="{00000000-0005-0000-0000-0000B3A00000}"/>
    <cellStyle name="Vírgula 5 2 3 8 3 2 3" xfId="42806" xr:uid="{00000000-0005-0000-0000-0000B4A00000}"/>
    <cellStyle name="Vírgula 5 2 3 8 3 2 4" xfId="53307" xr:uid="{00000000-0005-0000-0000-0000B5A00000}"/>
    <cellStyle name="Vírgula 5 2 3 8 3 3" xfId="18619" xr:uid="{00000000-0005-0000-0000-0000B6A00000}"/>
    <cellStyle name="Vírgula 5 2 3 8 3 4" xfId="29612" xr:uid="{00000000-0005-0000-0000-0000B7A00000}"/>
    <cellStyle name="Vírgula 5 2 3 8 3 5" xfId="39184" xr:uid="{00000000-0005-0000-0000-0000B8A00000}"/>
    <cellStyle name="Vírgula 5 2 3 8 3 6" xfId="48596" xr:uid="{00000000-0005-0000-0000-0000B9A00000}"/>
    <cellStyle name="Vírgula 5 2 3 8 4" xfId="5429" xr:uid="{00000000-0005-0000-0000-0000BAA00000}"/>
    <cellStyle name="Vírgula 5 2 3 8 4 2" xfId="10436" xr:uid="{00000000-0005-0000-0000-0000BBA00000}"/>
    <cellStyle name="Vírgula 5 2 3 8 4 3" xfId="32363" xr:uid="{00000000-0005-0000-0000-0000BCA00000}"/>
    <cellStyle name="Vírgula 5 2 3 8 4 4" xfId="39909" xr:uid="{00000000-0005-0000-0000-0000BDA00000}"/>
    <cellStyle name="Vírgula 5 2 3 8 4 5" xfId="51379" xr:uid="{00000000-0005-0000-0000-0000BEA00000}"/>
    <cellStyle name="Vírgula 5 2 3 8 5" xfId="13616" xr:uid="{00000000-0005-0000-0000-0000BFA00000}"/>
    <cellStyle name="Vírgula 5 2 3 8 5 2" xfId="43990" xr:uid="{00000000-0005-0000-0000-0000C0A00000}"/>
    <cellStyle name="Vírgula 5 2 3 8 6" xfId="15718" xr:uid="{00000000-0005-0000-0000-0000C1A00000}"/>
    <cellStyle name="Vírgula 5 2 3 8 7" xfId="21650" xr:uid="{00000000-0005-0000-0000-0000C2A00000}"/>
    <cellStyle name="Vírgula 5 2 3 8 8" xfId="23664" xr:uid="{00000000-0005-0000-0000-0000C3A00000}"/>
    <cellStyle name="Vírgula 5 2 3 8 9" xfId="26861" xr:uid="{00000000-0005-0000-0000-0000C4A00000}"/>
    <cellStyle name="Vírgula 5 2 3 9" xfId="655" xr:uid="{00000000-0005-0000-0000-0000C5A00000}"/>
    <cellStyle name="Vírgula 5 2 3 9 10" xfId="46211" xr:uid="{00000000-0005-0000-0000-0000C6A00000}"/>
    <cellStyle name="Vírgula 5 2 3 9 11" xfId="54143" xr:uid="{00000000-0005-0000-0000-0000C7A00000}"/>
    <cellStyle name="Vírgula 5 2 3 9 12" xfId="4139" xr:uid="{00000000-0005-0000-0000-0000C8A00000}"/>
    <cellStyle name="Vírgula 5 2 3 9 2" xfId="7582" xr:uid="{00000000-0005-0000-0000-0000C9A00000}"/>
    <cellStyle name="Vírgula 5 2 3 9 2 2" xfId="17518" xr:uid="{00000000-0005-0000-0000-0000CAA00000}"/>
    <cellStyle name="Vírgula 5 2 3 9 2 2 2" xfId="35116" xr:uid="{00000000-0005-0000-0000-0000CBA00000}"/>
    <cellStyle name="Vírgula 5 2 3 9 2 3" xfId="19375" xr:uid="{00000000-0005-0000-0000-0000CCA00000}"/>
    <cellStyle name="Vírgula 5 2 3 9 2 4" xfId="29614" xr:uid="{00000000-0005-0000-0000-0000CDA00000}"/>
    <cellStyle name="Vírgula 5 2 3 9 2 5" xfId="42808" xr:uid="{00000000-0005-0000-0000-0000CEA00000}"/>
    <cellStyle name="Vírgula 5 2 3 9 2 6" xfId="48482" xr:uid="{00000000-0005-0000-0000-0000CFA00000}"/>
    <cellStyle name="Vírgula 5 2 3 9 3" xfId="5315" xr:uid="{00000000-0005-0000-0000-0000D0A00000}"/>
    <cellStyle name="Vírgula 5 2 3 9 3 2" xfId="13177" xr:uid="{00000000-0005-0000-0000-0000D1A00000}"/>
    <cellStyle name="Vírgula 5 2 3 9 3 3" xfId="32365" xr:uid="{00000000-0005-0000-0000-0000D2A00000}"/>
    <cellStyle name="Vírgula 5 2 3 9 3 4" xfId="43876" xr:uid="{00000000-0005-0000-0000-0000D3A00000}"/>
    <cellStyle name="Vírgula 5 2 3 9 4" xfId="15720" xr:uid="{00000000-0005-0000-0000-0000D4A00000}"/>
    <cellStyle name="Vírgula 5 2 3 9 5" xfId="17858" xr:uid="{00000000-0005-0000-0000-0000D5A00000}"/>
    <cellStyle name="Vírgula 5 2 3 9 6" xfId="21652" xr:uid="{00000000-0005-0000-0000-0000D6A00000}"/>
    <cellStyle name="Vírgula 5 2 3 9 7" xfId="23666" xr:uid="{00000000-0005-0000-0000-0000D7A00000}"/>
    <cellStyle name="Vírgula 5 2 3 9 8" xfId="26863" xr:uid="{00000000-0005-0000-0000-0000D8A00000}"/>
    <cellStyle name="Vírgula 5 2 3 9 9" xfId="39186" xr:uid="{00000000-0005-0000-0000-0000D9A00000}"/>
    <cellStyle name="Vírgula 5 2 4" xfId="190" xr:uid="{00000000-0005-0000-0000-0000DAA00000}"/>
    <cellStyle name="Vírgula 5 2 4 10" xfId="15721" xr:uid="{00000000-0005-0000-0000-0000DBA00000}"/>
    <cellStyle name="Vírgula 5 2 4 11" xfId="21653" xr:uid="{00000000-0005-0000-0000-0000DCA00000}"/>
    <cellStyle name="Vírgula 5 2 4 12" xfId="23667" xr:uid="{00000000-0005-0000-0000-0000DDA00000}"/>
    <cellStyle name="Vírgula 5 2 4 13" xfId="24472" xr:uid="{00000000-0005-0000-0000-0000DEA00000}"/>
    <cellStyle name="Vírgula 5 2 4 14" xfId="35785" xr:uid="{00000000-0005-0000-0000-0000DFA00000}"/>
    <cellStyle name="Vírgula 5 2 4 15" xfId="45747" xr:uid="{00000000-0005-0000-0000-0000E0A00000}"/>
    <cellStyle name="Vírgula 5 2 4 16" xfId="53680" xr:uid="{00000000-0005-0000-0000-0000E1A00000}"/>
    <cellStyle name="Vírgula 5 2 4 17" xfId="4140" xr:uid="{00000000-0005-0000-0000-0000E2A00000}"/>
    <cellStyle name="Vírgula 5 2 4 2" xfId="471" xr:uid="{00000000-0005-0000-0000-0000E3A00000}"/>
    <cellStyle name="Vírgula 5 2 4 2 10" xfId="23668" xr:uid="{00000000-0005-0000-0000-0000E4A00000}"/>
    <cellStyle name="Vírgula 5 2 4 2 11" xfId="24748" xr:uid="{00000000-0005-0000-0000-0000E5A00000}"/>
    <cellStyle name="Vírgula 5 2 4 2 12" xfId="36313" xr:uid="{00000000-0005-0000-0000-0000E6A00000}"/>
    <cellStyle name="Vírgula 5 2 4 2 13" xfId="46027" xr:uid="{00000000-0005-0000-0000-0000E7A00000}"/>
    <cellStyle name="Vírgula 5 2 4 2 14" xfId="53959" xr:uid="{00000000-0005-0000-0000-0000E8A00000}"/>
    <cellStyle name="Vírgula 5 2 4 2 15" xfId="4141" xr:uid="{00000000-0005-0000-0000-0000E9A00000}"/>
    <cellStyle name="Vírgula 5 2 4 2 2" xfId="1134" xr:uid="{00000000-0005-0000-0000-0000EAA00000}"/>
    <cellStyle name="Vírgula 5 2 4 2 2 10" xfId="46690" xr:uid="{00000000-0005-0000-0000-0000EBA00000}"/>
    <cellStyle name="Vírgula 5 2 4 2 2 11" xfId="54622" xr:uid="{00000000-0005-0000-0000-0000ECA00000}"/>
    <cellStyle name="Vírgula 5 2 4 2 2 12" xfId="4142" xr:uid="{00000000-0005-0000-0000-0000EDA00000}"/>
    <cellStyle name="Vírgula 5 2 4 2 2 2" xfId="8049" xr:uid="{00000000-0005-0000-0000-0000EEA00000}"/>
    <cellStyle name="Vírgula 5 2 4 2 2 2 2" xfId="9478" xr:uid="{00000000-0005-0000-0000-0000EFA00000}"/>
    <cellStyle name="Vírgula 5 2 4 2 2 2 2 2" xfId="35119" xr:uid="{00000000-0005-0000-0000-0000F0A00000}"/>
    <cellStyle name="Vírgula 5 2 4 2 2 2 3" xfId="12905" xr:uid="{00000000-0005-0000-0000-0000F1A00000}"/>
    <cellStyle name="Vírgula 5 2 4 2 2 2 4" xfId="19842" xr:uid="{00000000-0005-0000-0000-0000F2A00000}"/>
    <cellStyle name="Vírgula 5 2 4 2 2 2 5" xfId="29617" xr:uid="{00000000-0005-0000-0000-0000F3A00000}"/>
    <cellStyle name="Vírgula 5 2 4 2 2 2 6" xfId="42811" xr:uid="{00000000-0005-0000-0000-0000F4A00000}"/>
    <cellStyle name="Vírgula 5 2 4 2 2 2 7" xfId="48949" xr:uid="{00000000-0005-0000-0000-0000F5A00000}"/>
    <cellStyle name="Vírgula 5 2 4 2 2 3" xfId="5794" xr:uid="{00000000-0005-0000-0000-0000F6A00000}"/>
    <cellStyle name="Vírgula 5 2 4 2 2 3 2" xfId="9522" xr:uid="{00000000-0005-0000-0000-0000F7A00000}"/>
    <cellStyle name="Vírgula 5 2 4 2 2 3 3" xfId="32368" xr:uid="{00000000-0005-0000-0000-0000F8A00000}"/>
    <cellStyle name="Vírgula 5 2 4 2 2 3 4" xfId="44343" xr:uid="{00000000-0005-0000-0000-0000F9A00000}"/>
    <cellStyle name="Vírgula 5 2 4 2 2 4" xfId="13969" xr:uid="{00000000-0005-0000-0000-0000FAA00000}"/>
    <cellStyle name="Vírgula 5 2 4 2 2 5" xfId="15723" xr:uid="{00000000-0005-0000-0000-0000FBA00000}"/>
    <cellStyle name="Vírgula 5 2 4 2 2 6" xfId="21655" xr:uid="{00000000-0005-0000-0000-0000FCA00000}"/>
    <cellStyle name="Vírgula 5 2 4 2 2 7" xfId="23669" xr:uid="{00000000-0005-0000-0000-0000FDA00000}"/>
    <cellStyle name="Vírgula 5 2 4 2 2 8" xfId="26866" xr:uid="{00000000-0005-0000-0000-0000FEA00000}"/>
    <cellStyle name="Vírgula 5 2 4 2 2 9" xfId="39189" xr:uid="{00000000-0005-0000-0000-0000FFA00000}"/>
    <cellStyle name="Vírgula 5 2 4 2 3" xfId="2070" xr:uid="{00000000-0005-0000-0000-000000A10000}"/>
    <cellStyle name="Vírgula 5 2 4 2 3 10" xfId="47621" xr:uid="{00000000-0005-0000-0000-000001A10000}"/>
    <cellStyle name="Vírgula 5 2 4 2 3 11" xfId="55547" xr:uid="{00000000-0005-0000-0000-000002A10000}"/>
    <cellStyle name="Vírgula 5 2 4 2 3 12" xfId="4143" xr:uid="{00000000-0005-0000-0000-000003A10000}"/>
    <cellStyle name="Vírgula 5 2 4 2 3 2" xfId="8920" xr:uid="{00000000-0005-0000-0000-000004A10000}"/>
    <cellStyle name="Vírgula 5 2 4 2 3 2 2" xfId="17519" xr:uid="{00000000-0005-0000-0000-000005A10000}"/>
    <cellStyle name="Vírgula 5 2 4 2 3 2 2 2" xfId="35120" xr:uid="{00000000-0005-0000-0000-000006A10000}"/>
    <cellStyle name="Vírgula 5 2 4 2 3 2 3" xfId="29618" xr:uid="{00000000-0005-0000-0000-000007A10000}"/>
    <cellStyle name="Vírgula 5 2 4 2 3 2 4" xfId="42812" xr:uid="{00000000-0005-0000-0000-000008A10000}"/>
    <cellStyle name="Vírgula 5 2 4 2 3 2 5" xfId="49820" xr:uid="{00000000-0005-0000-0000-000009A10000}"/>
    <cellStyle name="Vírgula 5 2 4 2 3 3" xfId="6721" xr:uid="{00000000-0005-0000-0000-00000AA10000}"/>
    <cellStyle name="Vírgula 5 2 4 2 3 3 2" xfId="32369" xr:uid="{00000000-0005-0000-0000-00000BA10000}"/>
    <cellStyle name="Vírgula 5 2 4 2 3 3 3" xfId="45214" xr:uid="{00000000-0005-0000-0000-00000CA10000}"/>
    <cellStyle name="Vírgula 5 2 4 2 3 4" xfId="15724" xr:uid="{00000000-0005-0000-0000-00000DA10000}"/>
    <cellStyle name="Vírgula 5 2 4 2 3 5" xfId="18972" xr:uid="{00000000-0005-0000-0000-00000EA10000}"/>
    <cellStyle name="Vírgula 5 2 4 2 3 6" xfId="21656" xr:uid="{00000000-0005-0000-0000-00000FA10000}"/>
    <cellStyle name="Vírgula 5 2 4 2 3 7" xfId="23670" xr:uid="{00000000-0005-0000-0000-000010A10000}"/>
    <cellStyle name="Vírgula 5 2 4 2 3 8" xfId="26867" xr:uid="{00000000-0005-0000-0000-000011A10000}"/>
    <cellStyle name="Vírgula 5 2 4 2 3 9" xfId="39190" xr:uid="{00000000-0005-0000-0000-000012A10000}"/>
    <cellStyle name="Vírgula 5 2 4 2 4" xfId="7422" xr:uid="{00000000-0005-0000-0000-000013A10000}"/>
    <cellStyle name="Vírgula 5 2 4 2 4 2" xfId="12496" xr:uid="{00000000-0005-0000-0000-000014A10000}"/>
    <cellStyle name="Vírgula 5 2 4 2 4 2 2" xfId="35118" xr:uid="{00000000-0005-0000-0000-000015A10000}"/>
    <cellStyle name="Vírgula 5 2 4 2 4 2 3" xfId="29616" xr:uid="{00000000-0005-0000-0000-000016A10000}"/>
    <cellStyle name="Vírgula 5 2 4 2 4 2 4" xfId="42810" xr:uid="{00000000-0005-0000-0000-000017A10000}"/>
    <cellStyle name="Vírgula 5 2 4 2 4 2 5" xfId="53308" xr:uid="{00000000-0005-0000-0000-000018A10000}"/>
    <cellStyle name="Vírgula 5 2 4 2 4 3" xfId="12954" xr:uid="{00000000-0005-0000-0000-000019A10000}"/>
    <cellStyle name="Vírgula 5 2 4 2 4 3 2" xfId="32367" xr:uid="{00000000-0005-0000-0000-00001AA10000}"/>
    <cellStyle name="Vírgula 5 2 4 2 4 4" xfId="26865" xr:uid="{00000000-0005-0000-0000-00001BA10000}"/>
    <cellStyle name="Vírgula 5 2 4 2 4 5" xfId="39188" xr:uid="{00000000-0005-0000-0000-00001CA10000}"/>
    <cellStyle name="Vírgula 5 2 4 2 4 6" xfId="48322" xr:uid="{00000000-0005-0000-0000-00001DA10000}"/>
    <cellStyle name="Vírgula 5 2 4 2 5" xfId="5131" xr:uid="{00000000-0005-0000-0000-00001EA10000}"/>
    <cellStyle name="Vírgula 5 2 4 2 5 2" xfId="11498" xr:uid="{00000000-0005-0000-0000-00001FA10000}"/>
    <cellStyle name="Vírgula 5 2 4 2 5 2 2" xfId="33327" xr:uid="{00000000-0005-0000-0000-000020A10000}"/>
    <cellStyle name="Vírgula 5 2 4 2 5 2 3" xfId="41019" xr:uid="{00000000-0005-0000-0000-000021A10000}"/>
    <cellStyle name="Vírgula 5 2 4 2 5 2 4" xfId="52480" xr:uid="{00000000-0005-0000-0000-000022A10000}"/>
    <cellStyle name="Vírgula 5 2 4 2 5 3" xfId="27825" xr:uid="{00000000-0005-0000-0000-000023A10000}"/>
    <cellStyle name="Vírgula 5 2 4 2 5 4" xfId="37148" xr:uid="{00000000-0005-0000-0000-000024A10000}"/>
    <cellStyle name="Vírgula 5 2 4 2 5 5" xfId="50632" xr:uid="{00000000-0005-0000-0000-000025A10000}"/>
    <cellStyle name="Vírgula 5 2 4 2 6" xfId="10801" xr:uid="{00000000-0005-0000-0000-000026A10000}"/>
    <cellStyle name="Vírgula 5 2 4 2 6 2" xfId="30576" xr:uid="{00000000-0005-0000-0000-000027A10000}"/>
    <cellStyle name="Vírgula 5 2 4 2 6 3" xfId="40262" xr:uid="{00000000-0005-0000-0000-000028A10000}"/>
    <cellStyle name="Vírgula 5 2 4 2 6 4" xfId="51733" xr:uid="{00000000-0005-0000-0000-000029A10000}"/>
    <cellStyle name="Vírgula 5 2 4 2 7" xfId="13456" xr:uid="{00000000-0005-0000-0000-00002AA10000}"/>
    <cellStyle name="Vírgula 5 2 4 2 7 2" xfId="43716" xr:uid="{00000000-0005-0000-0000-00002BA10000}"/>
    <cellStyle name="Vírgula 5 2 4 2 8" xfId="15722" xr:uid="{00000000-0005-0000-0000-00002CA10000}"/>
    <cellStyle name="Vírgula 5 2 4 2 9" xfId="21654" xr:uid="{00000000-0005-0000-0000-00002DA10000}"/>
    <cellStyle name="Vírgula 5 2 4 3" xfId="1386" xr:uid="{00000000-0005-0000-0000-00002EA10000}"/>
    <cellStyle name="Vírgula 5 2 4 3 10" xfId="25024" xr:uid="{00000000-0005-0000-0000-00002FA10000}"/>
    <cellStyle name="Vírgula 5 2 4 3 11" xfId="36589" xr:uid="{00000000-0005-0000-0000-000030A10000}"/>
    <cellStyle name="Vírgula 5 2 4 3 12" xfId="46942" xr:uid="{00000000-0005-0000-0000-000031A10000}"/>
    <cellStyle name="Vírgula 5 2 4 3 13" xfId="54874" xr:uid="{00000000-0005-0000-0000-000032A10000}"/>
    <cellStyle name="Vírgula 5 2 4 3 14" xfId="4144" xr:uid="{00000000-0005-0000-0000-000033A10000}"/>
    <cellStyle name="Vírgula 5 2 4 3 2" xfId="2298" xr:uid="{00000000-0005-0000-0000-000034A10000}"/>
    <cellStyle name="Vírgula 5 2 4 3 2 10" xfId="47849" xr:uid="{00000000-0005-0000-0000-000035A10000}"/>
    <cellStyle name="Vírgula 5 2 4 3 2 11" xfId="55775" xr:uid="{00000000-0005-0000-0000-000036A10000}"/>
    <cellStyle name="Vírgula 5 2 4 3 2 12" xfId="4145" xr:uid="{00000000-0005-0000-0000-000037A10000}"/>
    <cellStyle name="Vírgula 5 2 4 3 2 2" xfId="9148" xr:uid="{00000000-0005-0000-0000-000038A10000}"/>
    <cellStyle name="Vírgula 5 2 4 3 2 2 2" xfId="17520" xr:uid="{00000000-0005-0000-0000-000039A10000}"/>
    <cellStyle name="Vírgula 5 2 4 3 2 2 2 2" xfId="35122" xr:uid="{00000000-0005-0000-0000-00003AA10000}"/>
    <cellStyle name="Vírgula 5 2 4 3 2 2 3" xfId="20070" xr:uid="{00000000-0005-0000-0000-00003BA10000}"/>
    <cellStyle name="Vírgula 5 2 4 3 2 2 4" xfId="29620" xr:uid="{00000000-0005-0000-0000-00003CA10000}"/>
    <cellStyle name="Vírgula 5 2 4 3 2 2 5" xfId="42814" xr:uid="{00000000-0005-0000-0000-00003DA10000}"/>
    <cellStyle name="Vírgula 5 2 4 3 2 2 6" xfId="50048" xr:uid="{00000000-0005-0000-0000-00003EA10000}"/>
    <cellStyle name="Vírgula 5 2 4 3 2 3" xfId="6949" xr:uid="{00000000-0005-0000-0000-00003FA10000}"/>
    <cellStyle name="Vírgula 5 2 4 3 2 3 2" xfId="9936" xr:uid="{00000000-0005-0000-0000-000040A10000}"/>
    <cellStyle name="Vírgula 5 2 4 3 2 3 3" xfId="32371" xr:uid="{00000000-0005-0000-0000-000041A10000}"/>
    <cellStyle name="Vírgula 5 2 4 3 2 3 4" xfId="45442" xr:uid="{00000000-0005-0000-0000-000042A10000}"/>
    <cellStyle name="Vírgula 5 2 4 3 2 4" xfId="15726" xr:uid="{00000000-0005-0000-0000-000043A10000}"/>
    <cellStyle name="Vírgula 5 2 4 3 2 5" xfId="18328" xr:uid="{00000000-0005-0000-0000-000044A10000}"/>
    <cellStyle name="Vírgula 5 2 4 3 2 6" xfId="21658" xr:uid="{00000000-0005-0000-0000-000045A10000}"/>
    <cellStyle name="Vírgula 5 2 4 3 2 7" xfId="23672" xr:uid="{00000000-0005-0000-0000-000046A10000}"/>
    <cellStyle name="Vírgula 5 2 4 3 2 8" xfId="26869" xr:uid="{00000000-0005-0000-0000-000047A10000}"/>
    <cellStyle name="Vírgula 5 2 4 3 2 9" xfId="39192" xr:uid="{00000000-0005-0000-0000-000048A10000}"/>
    <cellStyle name="Vírgula 5 2 4 3 3" xfId="8277" xr:uid="{00000000-0005-0000-0000-000049A10000}"/>
    <cellStyle name="Vírgula 5 2 4 3 3 2" xfId="12497" xr:uid="{00000000-0005-0000-0000-00004AA10000}"/>
    <cellStyle name="Vírgula 5 2 4 3 3 2 2" xfId="35121" xr:uid="{00000000-0005-0000-0000-00004BA10000}"/>
    <cellStyle name="Vírgula 5 2 4 3 3 2 3" xfId="29619" xr:uid="{00000000-0005-0000-0000-00004CA10000}"/>
    <cellStyle name="Vírgula 5 2 4 3 3 2 4" xfId="42813" xr:uid="{00000000-0005-0000-0000-00004DA10000}"/>
    <cellStyle name="Vírgula 5 2 4 3 3 2 5" xfId="53309" xr:uid="{00000000-0005-0000-0000-00004EA10000}"/>
    <cellStyle name="Vírgula 5 2 4 3 3 3" xfId="16375" xr:uid="{00000000-0005-0000-0000-00004FA10000}"/>
    <cellStyle name="Vírgula 5 2 4 3 3 3 2" xfId="32370" xr:uid="{00000000-0005-0000-0000-000050A10000}"/>
    <cellStyle name="Vírgula 5 2 4 3 3 4" xfId="19200" xr:uid="{00000000-0005-0000-0000-000051A10000}"/>
    <cellStyle name="Vírgula 5 2 4 3 3 5" xfId="26868" xr:uid="{00000000-0005-0000-0000-000052A10000}"/>
    <cellStyle name="Vírgula 5 2 4 3 3 6" xfId="39191" xr:uid="{00000000-0005-0000-0000-000053A10000}"/>
    <cellStyle name="Vírgula 5 2 4 3 3 7" xfId="49177" xr:uid="{00000000-0005-0000-0000-000054A10000}"/>
    <cellStyle name="Vírgula 5 2 4 3 4" xfId="6046" xr:uid="{00000000-0005-0000-0000-000055A10000}"/>
    <cellStyle name="Vírgula 5 2 4 3 4 2" xfId="11726" xr:uid="{00000000-0005-0000-0000-000056A10000}"/>
    <cellStyle name="Vírgula 5 2 4 3 4 2 2" xfId="33555" xr:uid="{00000000-0005-0000-0000-000057A10000}"/>
    <cellStyle name="Vírgula 5 2 4 3 4 2 3" xfId="41247" xr:uid="{00000000-0005-0000-0000-000058A10000}"/>
    <cellStyle name="Vírgula 5 2 4 3 4 2 4" xfId="52708" xr:uid="{00000000-0005-0000-0000-000059A10000}"/>
    <cellStyle name="Vírgula 5 2 4 3 4 3" xfId="28053" xr:uid="{00000000-0005-0000-0000-00005AA10000}"/>
    <cellStyle name="Vírgula 5 2 4 3 4 4" xfId="37376" xr:uid="{00000000-0005-0000-0000-00005BA10000}"/>
    <cellStyle name="Vírgula 5 2 4 3 4 5" xfId="51246" xr:uid="{00000000-0005-0000-0000-00005CA10000}"/>
    <cellStyle name="Vírgula 5 2 4 3 5" xfId="10982" xr:uid="{00000000-0005-0000-0000-00005DA10000}"/>
    <cellStyle name="Vírgula 5 2 4 3 5 2" xfId="30804" xr:uid="{00000000-0005-0000-0000-00005EA10000}"/>
    <cellStyle name="Vírgula 5 2 4 3 5 3" xfId="40490" xr:uid="{00000000-0005-0000-0000-00005FA10000}"/>
    <cellStyle name="Vírgula 5 2 4 3 5 4" xfId="51961" xr:uid="{00000000-0005-0000-0000-000060A10000}"/>
    <cellStyle name="Vírgula 5 2 4 3 6" xfId="14197" xr:uid="{00000000-0005-0000-0000-000061A10000}"/>
    <cellStyle name="Vírgula 5 2 4 3 6 2" xfId="44571" xr:uid="{00000000-0005-0000-0000-000062A10000}"/>
    <cellStyle name="Vírgula 5 2 4 3 7" xfId="15725" xr:uid="{00000000-0005-0000-0000-000063A10000}"/>
    <cellStyle name="Vírgula 5 2 4 3 8" xfId="21657" xr:uid="{00000000-0005-0000-0000-000064A10000}"/>
    <cellStyle name="Vírgula 5 2 4 3 9" xfId="23671" xr:uid="{00000000-0005-0000-0000-000065A10000}"/>
    <cellStyle name="Vírgula 5 2 4 4" xfId="894" xr:uid="{00000000-0005-0000-0000-000066A10000}"/>
    <cellStyle name="Vírgula 5 2 4 4 10" xfId="36049" xr:uid="{00000000-0005-0000-0000-000067A10000}"/>
    <cellStyle name="Vírgula 5 2 4 4 11" xfId="46450" xr:uid="{00000000-0005-0000-0000-000068A10000}"/>
    <cellStyle name="Vírgula 5 2 4 4 12" xfId="54382" xr:uid="{00000000-0005-0000-0000-000069A10000}"/>
    <cellStyle name="Vírgula 5 2 4 4 13" xfId="4146" xr:uid="{00000000-0005-0000-0000-00006AA10000}"/>
    <cellStyle name="Vírgula 5 2 4 4 2" xfId="1842" xr:uid="{00000000-0005-0000-0000-00006BA10000}"/>
    <cellStyle name="Vírgula 5 2 4 4 2 10" xfId="47393" xr:uid="{00000000-0005-0000-0000-00006CA10000}"/>
    <cellStyle name="Vírgula 5 2 4 4 2 11" xfId="55319" xr:uid="{00000000-0005-0000-0000-00006DA10000}"/>
    <cellStyle name="Vírgula 5 2 4 4 2 12" xfId="4147" xr:uid="{00000000-0005-0000-0000-00006EA10000}"/>
    <cellStyle name="Vírgula 5 2 4 4 2 2" xfId="8692" xr:uid="{00000000-0005-0000-0000-00006FA10000}"/>
    <cellStyle name="Vírgula 5 2 4 4 2 2 2" xfId="17521" xr:uid="{00000000-0005-0000-0000-000070A10000}"/>
    <cellStyle name="Vírgula 5 2 4 4 2 2 2 2" xfId="35124" xr:uid="{00000000-0005-0000-0000-000071A10000}"/>
    <cellStyle name="Vírgula 5 2 4 4 2 2 3" xfId="19614" xr:uid="{00000000-0005-0000-0000-000072A10000}"/>
    <cellStyle name="Vírgula 5 2 4 4 2 2 4" xfId="29622" xr:uid="{00000000-0005-0000-0000-000073A10000}"/>
    <cellStyle name="Vírgula 5 2 4 4 2 2 5" xfId="42816" xr:uid="{00000000-0005-0000-0000-000074A10000}"/>
    <cellStyle name="Vírgula 5 2 4 4 2 2 6" xfId="49592" xr:uid="{00000000-0005-0000-0000-000075A10000}"/>
    <cellStyle name="Vírgula 5 2 4 4 2 3" xfId="6493" xr:uid="{00000000-0005-0000-0000-000076A10000}"/>
    <cellStyle name="Vírgula 5 2 4 4 2 3 2" xfId="12622" xr:uid="{00000000-0005-0000-0000-000077A10000}"/>
    <cellStyle name="Vírgula 5 2 4 4 2 3 3" xfId="32373" xr:uid="{00000000-0005-0000-0000-000078A10000}"/>
    <cellStyle name="Vírgula 5 2 4 4 2 3 4" xfId="44986" xr:uid="{00000000-0005-0000-0000-000079A10000}"/>
    <cellStyle name="Vírgula 5 2 4 4 2 4" xfId="15728" xr:uid="{00000000-0005-0000-0000-00007AA10000}"/>
    <cellStyle name="Vírgula 5 2 4 4 2 5" xfId="17986" xr:uid="{00000000-0005-0000-0000-00007BA10000}"/>
    <cellStyle name="Vírgula 5 2 4 4 2 6" xfId="21660" xr:uid="{00000000-0005-0000-0000-00007CA10000}"/>
    <cellStyle name="Vírgula 5 2 4 4 2 7" xfId="23674" xr:uid="{00000000-0005-0000-0000-00007DA10000}"/>
    <cellStyle name="Vírgula 5 2 4 4 2 8" xfId="26871" xr:uid="{00000000-0005-0000-0000-00007EA10000}"/>
    <cellStyle name="Vírgula 5 2 4 4 2 9" xfId="39194" xr:uid="{00000000-0005-0000-0000-00007FA10000}"/>
    <cellStyle name="Vírgula 5 2 4 4 3" xfId="7821" xr:uid="{00000000-0005-0000-0000-000080A10000}"/>
    <cellStyle name="Vírgula 5 2 4 4 3 2" xfId="12499" xr:uid="{00000000-0005-0000-0000-000081A10000}"/>
    <cellStyle name="Vírgula 5 2 4 4 3 2 2" xfId="35123" xr:uid="{00000000-0005-0000-0000-000082A10000}"/>
    <cellStyle name="Vírgula 5 2 4 4 3 2 3" xfId="42815" xr:uid="{00000000-0005-0000-0000-000083A10000}"/>
    <cellStyle name="Vírgula 5 2 4 4 3 2 4" xfId="53310" xr:uid="{00000000-0005-0000-0000-000084A10000}"/>
    <cellStyle name="Vírgula 5 2 4 4 3 3" xfId="18744" xr:uid="{00000000-0005-0000-0000-000085A10000}"/>
    <cellStyle name="Vírgula 5 2 4 4 3 4" xfId="29621" xr:uid="{00000000-0005-0000-0000-000086A10000}"/>
    <cellStyle name="Vírgula 5 2 4 4 3 5" xfId="39193" xr:uid="{00000000-0005-0000-0000-000087A10000}"/>
    <cellStyle name="Vírgula 5 2 4 4 3 6" xfId="48721" xr:uid="{00000000-0005-0000-0000-000088A10000}"/>
    <cellStyle name="Vírgula 5 2 4 4 4" xfId="5554" xr:uid="{00000000-0005-0000-0000-000089A10000}"/>
    <cellStyle name="Vírgula 5 2 4 4 4 2" xfId="12300" xr:uid="{00000000-0005-0000-0000-00008AA10000}"/>
    <cellStyle name="Vírgula 5 2 4 4 4 3" xfId="32372" xr:uid="{00000000-0005-0000-0000-00008BA10000}"/>
    <cellStyle name="Vírgula 5 2 4 4 4 4" xfId="40034" xr:uid="{00000000-0005-0000-0000-00008CA10000}"/>
    <cellStyle name="Vírgula 5 2 4 4 4 5" xfId="51505" xr:uid="{00000000-0005-0000-0000-00008DA10000}"/>
    <cellStyle name="Vírgula 5 2 4 4 5" xfId="13741" xr:uid="{00000000-0005-0000-0000-00008EA10000}"/>
    <cellStyle name="Vírgula 5 2 4 4 5 2" xfId="44115" xr:uid="{00000000-0005-0000-0000-00008FA10000}"/>
    <cellStyle name="Vírgula 5 2 4 4 6" xfId="15727" xr:uid="{00000000-0005-0000-0000-000090A10000}"/>
    <cellStyle name="Vírgula 5 2 4 4 7" xfId="21659" xr:uid="{00000000-0005-0000-0000-000091A10000}"/>
    <cellStyle name="Vírgula 5 2 4 4 8" xfId="23673" xr:uid="{00000000-0005-0000-0000-000092A10000}"/>
    <cellStyle name="Vírgula 5 2 4 4 9" xfId="26870" xr:uid="{00000000-0005-0000-0000-000093A10000}"/>
    <cellStyle name="Vírgula 5 2 4 5" xfId="666" xr:uid="{00000000-0005-0000-0000-000094A10000}"/>
    <cellStyle name="Vírgula 5 2 4 5 10" xfId="46222" xr:uid="{00000000-0005-0000-0000-000095A10000}"/>
    <cellStyle name="Vírgula 5 2 4 5 11" xfId="54154" xr:uid="{00000000-0005-0000-0000-000096A10000}"/>
    <cellStyle name="Vírgula 5 2 4 5 12" xfId="4148" xr:uid="{00000000-0005-0000-0000-000097A10000}"/>
    <cellStyle name="Vírgula 5 2 4 5 2" xfId="7593" xr:uid="{00000000-0005-0000-0000-000098A10000}"/>
    <cellStyle name="Vírgula 5 2 4 5 2 2" xfId="17522" xr:uid="{00000000-0005-0000-0000-000099A10000}"/>
    <cellStyle name="Vírgula 5 2 4 5 2 2 2" xfId="35125" xr:uid="{00000000-0005-0000-0000-00009AA10000}"/>
    <cellStyle name="Vírgula 5 2 4 5 2 3" xfId="19386" xr:uid="{00000000-0005-0000-0000-00009BA10000}"/>
    <cellStyle name="Vírgula 5 2 4 5 2 4" xfId="29623" xr:uid="{00000000-0005-0000-0000-00009CA10000}"/>
    <cellStyle name="Vírgula 5 2 4 5 2 5" xfId="42817" xr:uid="{00000000-0005-0000-0000-00009DA10000}"/>
    <cellStyle name="Vírgula 5 2 4 5 2 6" xfId="48493" xr:uid="{00000000-0005-0000-0000-00009EA10000}"/>
    <cellStyle name="Vírgula 5 2 4 5 3" xfId="5326" xr:uid="{00000000-0005-0000-0000-00009FA10000}"/>
    <cellStyle name="Vírgula 5 2 4 5 3 2" xfId="10056" xr:uid="{00000000-0005-0000-0000-0000A0A10000}"/>
    <cellStyle name="Vírgula 5 2 4 5 3 3" xfId="32374" xr:uid="{00000000-0005-0000-0000-0000A1A10000}"/>
    <cellStyle name="Vírgula 5 2 4 5 3 4" xfId="43887" xr:uid="{00000000-0005-0000-0000-0000A2A10000}"/>
    <cellStyle name="Vírgula 5 2 4 5 4" xfId="15729" xr:uid="{00000000-0005-0000-0000-0000A3A10000}"/>
    <cellStyle name="Vírgula 5 2 4 5 5" xfId="17869" xr:uid="{00000000-0005-0000-0000-0000A4A10000}"/>
    <cellStyle name="Vírgula 5 2 4 5 6" xfId="21661" xr:uid="{00000000-0005-0000-0000-0000A5A10000}"/>
    <cellStyle name="Vírgula 5 2 4 5 7" xfId="23675" xr:uid="{00000000-0005-0000-0000-0000A6A10000}"/>
    <cellStyle name="Vírgula 5 2 4 5 8" xfId="26872" xr:uid="{00000000-0005-0000-0000-0000A7A10000}"/>
    <cellStyle name="Vírgula 5 2 4 5 9" xfId="39195" xr:uid="{00000000-0005-0000-0000-0000A8A10000}"/>
    <cellStyle name="Vírgula 5 2 4 6" xfId="1614" xr:uid="{00000000-0005-0000-0000-0000A9A10000}"/>
    <cellStyle name="Vírgula 5 2 4 6 2" xfId="8464" xr:uid="{00000000-0005-0000-0000-0000AAA10000}"/>
    <cellStyle name="Vírgula 5 2 4 6 2 2" xfId="35117" xr:uid="{00000000-0005-0000-0000-0000ABA10000}"/>
    <cellStyle name="Vírgula 5 2 4 6 2 3" xfId="29615" xr:uid="{00000000-0005-0000-0000-0000ACA10000}"/>
    <cellStyle name="Vírgula 5 2 4 6 2 4" xfId="42809" xr:uid="{00000000-0005-0000-0000-0000ADA10000}"/>
    <cellStyle name="Vírgula 5 2 4 6 2 5" xfId="49364" xr:uid="{00000000-0005-0000-0000-0000AEA10000}"/>
    <cellStyle name="Vírgula 5 2 4 6 3" xfId="16532" xr:uid="{00000000-0005-0000-0000-0000AFA10000}"/>
    <cellStyle name="Vírgula 5 2 4 6 3 2" xfId="32366" xr:uid="{00000000-0005-0000-0000-0000B0A10000}"/>
    <cellStyle name="Vírgula 5 2 4 6 3 3" xfId="44758" xr:uid="{00000000-0005-0000-0000-0000B1A10000}"/>
    <cellStyle name="Vírgula 5 2 4 6 4" xfId="18516" xr:uid="{00000000-0005-0000-0000-0000B2A10000}"/>
    <cellStyle name="Vírgula 5 2 4 6 5" xfId="26864" xr:uid="{00000000-0005-0000-0000-0000B3A10000}"/>
    <cellStyle name="Vírgula 5 2 4 6 6" xfId="39187" xr:uid="{00000000-0005-0000-0000-0000B4A10000}"/>
    <cellStyle name="Vírgula 5 2 4 6 7" xfId="47165" xr:uid="{00000000-0005-0000-0000-0000B5A10000}"/>
    <cellStyle name="Vírgula 5 2 4 6 8" xfId="55091" xr:uid="{00000000-0005-0000-0000-0000B6A10000}"/>
    <cellStyle name="Vírgula 5 2 4 6 9" xfId="6265" xr:uid="{00000000-0005-0000-0000-0000B7A10000}"/>
    <cellStyle name="Vírgula 5 2 4 7" xfId="7193" xr:uid="{00000000-0005-0000-0000-0000B8A10000}"/>
    <cellStyle name="Vírgula 5 2 4 7 2" xfId="11270" xr:uid="{00000000-0005-0000-0000-0000B9A10000}"/>
    <cellStyle name="Vírgula 5 2 4 7 2 2" xfId="33099" xr:uid="{00000000-0005-0000-0000-0000BAA10000}"/>
    <cellStyle name="Vírgula 5 2 4 7 2 3" xfId="40791" xr:uid="{00000000-0005-0000-0000-0000BBA10000}"/>
    <cellStyle name="Vírgula 5 2 4 7 2 4" xfId="52252" xr:uid="{00000000-0005-0000-0000-0000BCA10000}"/>
    <cellStyle name="Vírgula 5 2 4 7 3" xfId="27597" xr:uid="{00000000-0005-0000-0000-0000BDA10000}"/>
    <cellStyle name="Vírgula 5 2 4 7 4" xfId="36920" xr:uid="{00000000-0005-0000-0000-0000BEA10000}"/>
    <cellStyle name="Vírgula 5 2 4 7 5" xfId="48093" xr:uid="{00000000-0005-0000-0000-0000BFA10000}"/>
    <cellStyle name="Vírgula 5 2 4 8" xfId="4853" xr:uid="{00000000-0005-0000-0000-0000C0A10000}"/>
    <cellStyle name="Vírgula 5 2 4 8 2" xfId="9984" xr:uid="{00000000-0005-0000-0000-0000C1A10000}"/>
    <cellStyle name="Vírgula 5 2 4 8 2 2" xfId="50747" xr:uid="{00000000-0005-0000-0000-0000C2A10000}"/>
    <cellStyle name="Vírgula 5 2 4 8 3" xfId="30348" xr:uid="{00000000-0005-0000-0000-0000C3A10000}"/>
    <cellStyle name="Vírgula 5 2 4 8 4" xfId="39806" xr:uid="{00000000-0005-0000-0000-0000C4A10000}"/>
    <cellStyle name="Vírgula 5 2 4 8 5" xfId="51139" xr:uid="{00000000-0005-0000-0000-0000C5A10000}"/>
    <cellStyle name="Vírgula 5 2 4 9" xfId="9565" xr:uid="{00000000-0005-0000-0000-0000C6A10000}"/>
    <cellStyle name="Vírgula 5 2 4 9 2" xfId="43485" xr:uid="{00000000-0005-0000-0000-0000C7A10000}"/>
    <cellStyle name="Vírgula 5 2 4 9 3" xfId="51452" xr:uid="{00000000-0005-0000-0000-0000C8A10000}"/>
    <cellStyle name="Vírgula 5 2 5" xfId="121" xr:uid="{00000000-0005-0000-0000-0000C9A10000}"/>
    <cellStyle name="Vírgula 5 2 5 10" xfId="15730" xr:uid="{00000000-0005-0000-0000-0000CAA10000}"/>
    <cellStyle name="Vírgula 5 2 5 11" xfId="21662" xr:uid="{00000000-0005-0000-0000-0000CBA10000}"/>
    <cellStyle name="Vírgula 5 2 5 12" xfId="23676" xr:uid="{00000000-0005-0000-0000-0000CCA10000}"/>
    <cellStyle name="Vírgula 5 2 5 13" xfId="24403" xr:uid="{00000000-0005-0000-0000-0000CDA10000}"/>
    <cellStyle name="Vírgula 5 2 5 14" xfId="35980" xr:uid="{00000000-0005-0000-0000-0000CEA10000}"/>
    <cellStyle name="Vírgula 5 2 5 15" xfId="45678" xr:uid="{00000000-0005-0000-0000-0000CFA10000}"/>
    <cellStyle name="Vírgula 5 2 5 16" xfId="53611" xr:uid="{00000000-0005-0000-0000-0000D0A10000}"/>
    <cellStyle name="Vírgula 5 2 5 17" xfId="4149" xr:uid="{00000000-0005-0000-0000-0000D1A10000}"/>
    <cellStyle name="Vírgula 5 2 5 2" xfId="402" xr:uid="{00000000-0005-0000-0000-0000D2A10000}"/>
    <cellStyle name="Vírgula 5 2 5 2 10" xfId="24679" xr:uid="{00000000-0005-0000-0000-0000D3A10000}"/>
    <cellStyle name="Vírgula 5 2 5 2 11" xfId="36244" xr:uid="{00000000-0005-0000-0000-0000D4A10000}"/>
    <cellStyle name="Vírgula 5 2 5 2 12" xfId="45958" xr:uid="{00000000-0005-0000-0000-0000D5A10000}"/>
    <cellStyle name="Vírgula 5 2 5 2 13" xfId="53890" xr:uid="{00000000-0005-0000-0000-0000D6A10000}"/>
    <cellStyle name="Vírgula 5 2 5 2 14" xfId="4150" xr:uid="{00000000-0005-0000-0000-0000D7A10000}"/>
    <cellStyle name="Vírgula 5 2 5 2 2" xfId="1077" xr:uid="{00000000-0005-0000-0000-0000D8A10000}"/>
    <cellStyle name="Vírgula 5 2 5 2 2 10" xfId="46633" xr:uid="{00000000-0005-0000-0000-0000D9A10000}"/>
    <cellStyle name="Vírgula 5 2 5 2 2 11" xfId="54565" xr:uid="{00000000-0005-0000-0000-0000DAA10000}"/>
    <cellStyle name="Vírgula 5 2 5 2 2 12" xfId="4151" xr:uid="{00000000-0005-0000-0000-0000DBA10000}"/>
    <cellStyle name="Vírgula 5 2 5 2 2 2" xfId="7992" xr:uid="{00000000-0005-0000-0000-0000DCA10000}"/>
    <cellStyle name="Vírgula 5 2 5 2 2 2 2" xfId="17523" xr:uid="{00000000-0005-0000-0000-0000DDA10000}"/>
    <cellStyle name="Vírgula 5 2 5 2 2 2 2 2" xfId="35128" xr:uid="{00000000-0005-0000-0000-0000DEA10000}"/>
    <cellStyle name="Vírgula 5 2 5 2 2 2 3" xfId="19785" xr:uid="{00000000-0005-0000-0000-0000DFA10000}"/>
    <cellStyle name="Vírgula 5 2 5 2 2 2 4" xfId="29626" xr:uid="{00000000-0005-0000-0000-0000E0A10000}"/>
    <cellStyle name="Vírgula 5 2 5 2 2 2 5" xfId="42820" xr:uid="{00000000-0005-0000-0000-0000E1A10000}"/>
    <cellStyle name="Vírgula 5 2 5 2 2 2 6" xfId="48892" xr:uid="{00000000-0005-0000-0000-0000E2A10000}"/>
    <cellStyle name="Vírgula 5 2 5 2 2 3" xfId="5737" xr:uid="{00000000-0005-0000-0000-0000E3A10000}"/>
    <cellStyle name="Vírgula 5 2 5 2 2 3 2" xfId="16531" xr:uid="{00000000-0005-0000-0000-0000E4A10000}"/>
    <cellStyle name="Vírgula 5 2 5 2 2 3 3" xfId="32377" xr:uid="{00000000-0005-0000-0000-0000E5A10000}"/>
    <cellStyle name="Vírgula 5 2 5 2 2 3 4" xfId="44286" xr:uid="{00000000-0005-0000-0000-0000E6A10000}"/>
    <cellStyle name="Vírgula 5 2 5 2 2 4" xfId="15732" xr:uid="{00000000-0005-0000-0000-0000E7A10000}"/>
    <cellStyle name="Vírgula 5 2 5 2 2 5" xfId="18100" xr:uid="{00000000-0005-0000-0000-0000E8A10000}"/>
    <cellStyle name="Vírgula 5 2 5 2 2 6" xfId="21664" xr:uid="{00000000-0005-0000-0000-0000E9A10000}"/>
    <cellStyle name="Vírgula 5 2 5 2 2 7" xfId="23678" xr:uid="{00000000-0005-0000-0000-0000EAA10000}"/>
    <cellStyle name="Vírgula 5 2 5 2 2 8" xfId="26875" xr:uid="{00000000-0005-0000-0000-0000EBA10000}"/>
    <cellStyle name="Vírgula 5 2 5 2 2 9" xfId="39198" xr:uid="{00000000-0005-0000-0000-0000ECA10000}"/>
    <cellStyle name="Vírgula 5 2 5 2 3" xfId="2013" xr:uid="{00000000-0005-0000-0000-0000EDA10000}"/>
    <cellStyle name="Vírgula 5 2 5 2 3 2" xfId="8863" xr:uid="{00000000-0005-0000-0000-0000EEA10000}"/>
    <cellStyle name="Vírgula 5 2 5 2 3 2 2" xfId="35127" xr:uid="{00000000-0005-0000-0000-0000EFA10000}"/>
    <cellStyle name="Vírgula 5 2 5 2 3 2 3" xfId="29625" xr:uid="{00000000-0005-0000-0000-0000F0A10000}"/>
    <cellStyle name="Vírgula 5 2 5 2 3 2 4" xfId="42819" xr:uid="{00000000-0005-0000-0000-0000F1A10000}"/>
    <cellStyle name="Vírgula 5 2 5 2 3 2 5" xfId="49763" xr:uid="{00000000-0005-0000-0000-0000F2A10000}"/>
    <cellStyle name="Vírgula 5 2 5 2 3 3" xfId="11927" xr:uid="{00000000-0005-0000-0000-0000F3A10000}"/>
    <cellStyle name="Vírgula 5 2 5 2 3 3 2" xfId="32376" xr:uid="{00000000-0005-0000-0000-0000F4A10000}"/>
    <cellStyle name="Vírgula 5 2 5 2 3 3 3" xfId="45157" xr:uid="{00000000-0005-0000-0000-0000F5A10000}"/>
    <cellStyle name="Vírgula 5 2 5 2 3 4" xfId="18915" xr:uid="{00000000-0005-0000-0000-0000F6A10000}"/>
    <cellStyle name="Vírgula 5 2 5 2 3 5" xfId="26874" xr:uid="{00000000-0005-0000-0000-0000F7A10000}"/>
    <cellStyle name="Vírgula 5 2 5 2 3 6" xfId="39197" xr:uid="{00000000-0005-0000-0000-0000F8A10000}"/>
    <cellStyle name="Vírgula 5 2 5 2 3 7" xfId="47564" xr:uid="{00000000-0005-0000-0000-0000F9A10000}"/>
    <cellStyle name="Vírgula 5 2 5 2 3 8" xfId="55490" xr:uid="{00000000-0005-0000-0000-0000FAA10000}"/>
    <cellStyle name="Vírgula 5 2 5 2 3 9" xfId="6664" xr:uid="{00000000-0005-0000-0000-0000FBA10000}"/>
    <cellStyle name="Vírgula 5 2 5 2 4" xfId="7365" xr:uid="{00000000-0005-0000-0000-0000FCA10000}"/>
    <cellStyle name="Vírgula 5 2 5 2 4 2" xfId="11441" xr:uid="{00000000-0005-0000-0000-0000FDA10000}"/>
    <cellStyle name="Vírgula 5 2 5 2 4 2 2" xfId="33270" xr:uid="{00000000-0005-0000-0000-0000FEA10000}"/>
    <cellStyle name="Vírgula 5 2 5 2 4 2 3" xfId="40962" xr:uid="{00000000-0005-0000-0000-0000FFA10000}"/>
    <cellStyle name="Vírgula 5 2 5 2 4 2 4" xfId="52423" xr:uid="{00000000-0005-0000-0000-000000A20000}"/>
    <cellStyle name="Vírgula 5 2 5 2 4 3" xfId="27768" xr:uid="{00000000-0005-0000-0000-000001A20000}"/>
    <cellStyle name="Vírgula 5 2 5 2 4 4" xfId="37091" xr:uid="{00000000-0005-0000-0000-000002A20000}"/>
    <cellStyle name="Vírgula 5 2 5 2 4 5" xfId="48265" xr:uid="{00000000-0005-0000-0000-000003A20000}"/>
    <cellStyle name="Vírgula 5 2 5 2 5" xfId="5062" xr:uid="{00000000-0005-0000-0000-000004A20000}"/>
    <cellStyle name="Vírgula 5 2 5 2 5 2" xfId="30519" xr:uid="{00000000-0005-0000-0000-000005A20000}"/>
    <cellStyle name="Vírgula 5 2 5 2 5 3" xfId="40205" xr:uid="{00000000-0005-0000-0000-000006A20000}"/>
    <cellStyle name="Vírgula 5 2 5 2 5 4" xfId="51676" xr:uid="{00000000-0005-0000-0000-000007A20000}"/>
    <cellStyle name="Vírgula 5 2 5 2 6" xfId="13912" xr:uid="{00000000-0005-0000-0000-000008A20000}"/>
    <cellStyle name="Vírgula 5 2 5 2 6 2" xfId="43659" xr:uid="{00000000-0005-0000-0000-000009A20000}"/>
    <cellStyle name="Vírgula 5 2 5 2 7" xfId="15731" xr:uid="{00000000-0005-0000-0000-00000AA20000}"/>
    <cellStyle name="Vírgula 5 2 5 2 8" xfId="21663" xr:uid="{00000000-0005-0000-0000-00000BA20000}"/>
    <cellStyle name="Vírgula 5 2 5 2 9" xfId="23677" xr:uid="{00000000-0005-0000-0000-00000CA20000}"/>
    <cellStyle name="Vírgula 5 2 5 3" xfId="1317" xr:uid="{00000000-0005-0000-0000-00000DA20000}"/>
    <cellStyle name="Vírgula 5 2 5 3 10" xfId="24955" xr:uid="{00000000-0005-0000-0000-00000EA20000}"/>
    <cellStyle name="Vírgula 5 2 5 3 11" xfId="36520" xr:uid="{00000000-0005-0000-0000-00000FA20000}"/>
    <cellStyle name="Vírgula 5 2 5 3 12" xfId="46873" xr:uid="{00000000-0005-0000-0000-000010A20000}"/>
    <cellStyle name="Vírgula 5 2 5 3 13" xfId="54805" xr:uid="{00000000-0005-0000-0000-000011A20000}"/>
    <cellStyle name="Vírgula 5 2 5 3 14" xfId="4152" xr:uid="{00000000-0005-0000-0000-000012A20000}"/>
    <cellStyle name="Vírgula 5 2 5 3 2" xfId="2241" xr:uid="{00000000-0005-0000-0000-000013A20000}"/>
    <cellStyle name="Vírgula 5 2 5 3 2 10" xfId="47792" xr:uid="{00000000-0005-0000-0000-000014A20000}"/>
    <cellStyle name="Vírgula 5 2 5 3 2 11" xfId="55718" xr:uid="{00000000-0005-0000-0000-000015A20000}"/>
    <cellStyle name="Vírgula 5 2 5 3 2 12" xfId="4153" xr:uid="{00000000-0005-0000-0000-000016A20000}"/>
    <cellStyle name="Vírgula 5 2 5 3 2 2" xfId="9091" xr:uid="{00000000-0005-0000-0000-000017A20000}"/>
    <cellStyle name="Vírgula 5 2 5 3 2 2 2" xfId="17524" xr:uid="{00000000-0005-0000-0000-000018A20000}"/>
    <cellStyle name="Vírgula 5 2 5 3 2 2 2 2" xfId="35130" xr:uid="{00000000-0005-0000-0000-000019A20000}"/>
    <cellStyle name="Vírgula 5 2 5 3 2 2 3" xfId="20013" xr:uid="{00000000-0005-0000-0000-00001AA20000}"/>
    <cellStyle name="Vírgula 5 2 5 3 2 2 4" xfId="29628" xr:uid="{00000000-0005-0000-0000-00001BA20000}"/>
    <cellStyle name="Vírgula 5 2 5 3 2 2 5" xfId="42822" xr:uid="{00000000-0005-0000-0000-00001CA20000}"/>
    <cellStyle name="Vírgula 5 2 5 3 2 2 6" xfId="49991" xr:uid="{00000000-0005-0000-0000-00001DA20000}"/>
    <cellStyle name="Vírgula 5 2 5 3 2 3" xfId="6892" xr:uid="{00000000-0005-0000-0000-00001EA20000}"/>
    <cellStyle name="Vírgula 5 2 5 3 2 3 2" xfId="13008" xr:uid="{00000000-0005-0000-0000-00001FA20000}"/>
    <cellStyle name="Vírgula 5 2 5 3 2 3 3" xfId="32379" xr:uid="{00000000-0005-0000-0000-000020A20000}"/>
    <cellStyle name="Vírgula 5 2 5 3 2 3 4" xfId="45385" xr:uid="{00000000-0005-0000-0000-000021A20000}"/>
    <cellStyle name="Vírgula 5 2 5 3 2 4" xfId="15734" xr:uid="{00000000-0005-0000-0000-000022A20000}"/>
    <cellStyle name="Vírgula 5 2 5 3 2 5" xfId="18271" xr:uid="{00000000-0005-0000-0000-000023A20000}"/>
    <cellStyle name="Vírgula 5 2 5 3 2 6" xfId="21666" xr:uid="{00000000-0005-0000-0000-000024A20000}"/>
    <cellStyle name="Vírgula 5 2 5 3 2 7" xfId="23680" xr:uid="{00000000-0005-0000-0000-000025A20000}"/>
    <cellStyle name="Vírgula 5 2 5 3 2 8" xfId="26877" xr:uid="{00000000-0005-0000-0000-000026A20000}"/>
    <cellStyle name="Vírgula 5 2 5 3 2 9" xfId="39200" xr:uid="{00000000-0005-0000-0000-000027A20000}"/>
    <cellStyle name="Vírgula 5 2 5 3 3" xfId="8220" xr:uid="{00000000-0005-0000-0000-000028A20000}"/>
    <cellStyle name="Vírgula 5 2 5 3 3 2" xfId="12501" xr:uid="{00000000-0005-0000-0000-000029A20000}"/>
    <cellStyle name="Vírgula 5 2 5 3 3 2 2" xfId="35129" xr:uid="{00000000-0005-0000-0000-00002AA20000}"/>
    <cellStyle name="Vírgula 5 2 5 3 3 2 3" xfId="29627" xr:uid="{00000000-0005-0000-0000-00002BA20000}"/>
    <cellStyle name="Vírgula 5 2 5 3 3 2 4" xfId="42821" xr:uid="{00000000-0005-0000-0000-00002CA20000}"/>
    <cellStyle name="Vírgula 5 2 5 3 3 2 5" xfId="53312" xr:uid="{00000000-0005-0000-0000-00002DA20000}"/>
    <cellStyle name="Vírgula 5 2 5 3 3 3" xfId="16593" xr:uid="{00000000-0005-0000-0000-00002EA20000}"/>
    <cellStyle name="Vírgula 5 2 5 3 3 3 2" xfId="32378" xr:uid="{00000000-0005-0000-0000-00002FA20000}"/>
    <cellStyle name="Vírgula 5 2 5 3 3 4" xfId="19143" xr:uid="{00000000-0005-0000-0000-000030A20000}"/>
    <cellStyle name="Vírgula 5 2 5 3 3 5" xfId="26876" xr:uid="{00000000-0005-0000-0000-000031A20000}"/>
    <cellStyle name="Vírgula 5 2 5 3 3 6" xfId="39199" xr:uid="{00000000-0005-0000-0000-000032A20000}"/>
    <cellStyle name="Vírgula 5 2 5 3 3 7" xfId="49120" xr:uid="{00000000-0005-0000-0000-000033A20000}"/>
    <cellStyle name="Vírgula 5 2 5 3 4" xfId="5977" xr:uid="{00000000-0005-0000-0000-000034A20000}"/>
    <cellStyle name="Vírgula 5 2 5 3 4 2" xfId="11669" xr:uid="{00000000-0005-0000-0000-000035A20000}"/>
    <cellStyle name="Vírgula 5 2 5 3 4 2 2" xfId="33498" xr:uid="{00000000-0005-0000-0000-000036A20000}"/>
    <cellStyle name="Vírgula 5 2 5 3 4 2 3" xfId="41190" xr:uid="{00000000-0005-0000-0000-000037A20000}"/>
    <cellStyle name="Vírgula 5 2 5 3 4 2 4" xfId="52651" xr:uid="{00000000-0005-0000-0000-000038A20000}"/>
    <cellStyle name="Vírgula 5 2 5 3 4 3" xfId="27996" xr:uid="{00000000-0005-0000-0000-000039A20000}"/>
    <cellStyle name="Vírgula 5 2 5 3 4 4" xfId="37319" xr:uid="{00000000-0005-0000-0000-00003AA20000}"/>
    <cellStyle name="Vírgula 5 2 5 3 4 5" xfId="50529" xr:uid="{00000000-0005-0000-0000-00003BA20000}"/>
    <cellStyle name="Vírgula 5 2 5 3 5" xfId="10925" xr:uid="{00000000-0005-0000-0000-00003CA20000}"/>
    <cellStyle name="Vírgula 5 2 5 3 5 2" xfId="30747" xr:uid="{00000000-0005-0000-0000-00003DA20000}"/>
    <cellStyle name="Vírgula 5 2 5 3 5 3" xfId="40433" xr:uid="{00000000-0005-0000-0000-00003EA20000}"/>
    <cellStyle name="Vírgula 5 2 5 3 5 4" xfId="51904" xr:uid="{00000000-0005-0000-0000-00003FA20000}"/>
    <cellStyle name="Vírgula 5 2 5 3 6" xfId="14140" xr:uid="{00000000-0005-0000-0000-000040A20000}"/>
    <cellStyle name="Vírgula 5 2 5 3 6 2" xfId="44514" xr:uid="{00000000-0005-0000-0000-000041A20000}"/>
    <cellStyle name="Vírgula 5 2 5 3 7" xfId="15733" xr:uid="{00000000-0005-0000-0000-000042A20000}"/>
    <cellStyle name="Vírgula 5 2 5 3 8" xfId="21665" xr:uid="{00000000-0005-0000-0000-000043A20000}"/>
    <cellStyle name="Vírgula 5 2 5 3 9" xfId="23679" xr:uid="{00000000-0005-0000-0000-000044A20000}"/>
    <cellStyle name="Vírgula 5 2 5 4" xfId="837" xr:uid="{00000000-0005-0000-0000-000045A20000}"/>
    <cellStyle name="Vírgula 5 2 5 4 10" xfId="46393" xr:uid="{00000000-0005-0000-0000-000046A20000}"/>
    <cellStyle name="Vírgula 5 2 5 4 11" xfId="54325" xr:uid="{00000000-0005-0000-0000-000047A20000}"/>
    <cellStyle name="Vírgula 5 2 5 4 12" xfId="4154" xr:uid="{00000000-0005-0000-0000-000048A20000}"/>
    <cellStyle name="Vírgula 5 2 5 4 2" xfId="7764" xr:uid="{00000000-0005-0000-0000-000049A20000}"/>
    <cellStyle name="Vírgula 5 2 5 4 2 2" xfId="9676" xr:uid="{00000000-0005-0000-0000-00004AA20000}"/>
    <cellStyle name="Vírgula 5 2 5 4 2 2 2" xfId="35131" xr:uid="{00000000-0005-0000-0000-00004BA20000}"/>
    <cellStyle name="Vírgula 5 2 5 4 2 3" xfId="12981" xr:uid="{00000000-0005-0000-0000-00004CA20000}"/>
    <cellStyle name="Vírgula 5 2 5 4 2 4" xfId="19557" xr:uid="{00000000-0005-0000-0000-00004DA20000}"/>
    <cellStyle name="Vírgula 5 2 5 4 2 5" xfId="29629" xr:uid="{00000000-0005-0000-0000-00004EA20000}"/>
    <cellStyle name="Vírgula 5 2 5 4 2 6" xfId="42823" xr:uid="{00000000-0005-0000-0000-00004FA20000}"/>
    <cellStyle name="Vírgula 5 2 5 4 2 7" xfId="48664" xr:uid="{00000000-0005-0000-0000-000050A20000}"/>
    <cellStyle name="Vírgula 5 2 5 4 3" xfId="5497" xr:uid="{00000000-0005-0000-0000-000051A20000}"/>
    <cellStyle name="Vírgula 5 2 5 4 3 2" xfId="12136" xr:uid="{00000000-0005-0000-0000-000052A20000}"/>
    <cellStyle name="Vírgula 5 2 5 4 3 3" xfId="32380" xr:uid="{00000000-0005-0000-0000-000053A20000}"/>
    <cellStyle name="Vírgula 5 2 5 4 3 4" xfId="44058" xr:uid="{00000000-0005-0000-0000-000054A20000}"/>
    <cellStyle name="Vírgula 5 2 5 4 4" xfId="13684" xr:uid="{00000000-0005-0000-0000-000055A20000}"/>
    <cellStyle name="Vírgula 5 2 5 4 5" xfId="15735" xr:uid="{00000000-0005-0000-0000-000056A20000}"/>
    <cellStyle name="Vírgula 5 2 5 4 6" xfId="21667" xr:uid="{00000000-0005-0000-0000-000057A20000}"/>
    <cellStyle name="Vírgula 5 2 5 4 7" xfId="23681" xr:uid="{00000000-0005-0000-0000-000058A20000}"/>
    <cellStyle name="Vírgula 5 2 5 4 8" xfId="26878" xr:uid="{00000000-0005-0000-0000-000059A20000}"/>
    <cellStyle name="Vírgula 5 2 5 4 9" xfId="39201" xr:uid="{00000000-0005-0000-0000-00005AA20000}"/>
    <cellStyle name="Vírgula 5 2 5 5" xfId="1785" xr:uid="{00000000-0005-0000-0000-00005BA20000}"/>
    <cellStyle name="Vírgula 5 2 5 5 10" xfId="47336" xr:uid="{00000000-0005-0000-0000-00005CA20000}"/>
    <cellStyle name="Vírgula 5 2 5 5 11" xfId="55262" xr:uid="{00000000-0005-0000-0000-00005DA20000}"/>
    <cellStyle name="Vírgula 5 2 5 5 12" xfId="4155" xr:uid="{00000000-0005-0000-0000-00005EA20000}"/>
    <cellStyle name="Vírgula 5 2 5 5 2" xfId="8635" xr:uid="{00000000-0005-0000-0000-00005FA20000}"/>
    <cellStyle name="Vírgula 5 2 5 5 2 2" xfId="17525" xr:uid="{00000000-0005-0000-0000-000060A20000}"/>
    <cellStyle name="Vírgula 5 2 5 5 2 2 2" xfId="35132" xr:uid="{00000000-0005-0000-0000-000061A20000}"/>
    <cellStyle name="Vírgula 5 2 5 5 2 3" xfId="29630" xr:uid="{00000000-0005-0000-0000-000062A20000}"/>
    <cellStyle name="Vírgula 5 2 5 5 2 4" xfId="42824" xr:uid="{00000000-0005-0000-0000-000063A20000}"/>
    <cellStyle name="Vírgula 5 2 5 5 2 5" xfId="49535" xr:uid="{00000000-0005-0000-0000-000064A20000}"/>
    <cellStyle name="Vírgula 5 2 5 5 3" xfId="6436" xr:uid="{00000000-0005-0000-0000-000065A20000}"/>
    <cellStyle name="Vírgula 5 2 5 5 3 2" xfId="32381" xr:uid="{00000000-0005-0000-0000-000066A20000}"/>
    <cellStyle name="Vírgula 5 2 5 5 3 3" xfId="44929" xr:uid="{00000000-0005-0000-0000-000067A20000}"/>
    <cellStyle name="Vírgula 5 2 5 5 4" xfId="15736" xr:uid="{00000000-0005-0000-0000-000068A20000}"/>
    <cellStyle name="Vírgula 5 2 5 5 5" xfId="18687" xr:uid="{00000000-0005-0000-0000-000069A20000}"/>
    <cellStyle name="Vírgula 5 2 5 5 6" xfId="21668" xr:uid="{00000000-0005-0000-0000-00006AA20000}"/>
    <cellStyle name="Vírgula 5 2 5 5 7" xfId="23682" xr:uid="{00000000-0005-0000-0000-00006BA20000}"/>
    <cellStyle name="Vírgula 5 2 5 5 8" xfId="26879" xr:uid="{00000000-0005-0000-0000-00006CA20000}"/>
    <cellStyle name="Vírgula 5 2 5 5 9" xfId="39202" xr:uid="{00000000-0005-0000-0000-00006DA20000}"/>
    <cellStyle name="Vírgula 5 2 5 6" xfId="7136" xr:uid="{00000000-0005-0000-0000-00006EA20000}"/>
    <cellStyle name="Vírgula 5 2 5 6 2" xfId="12500" xr:uid="{00000000-0005-0000-0000-00006FA20000}"/>
    <cellStyle name="Vírgula 5 2 5 6 2 2" xfId="35126" xr:uid="{00000000-0005-0000-0000-000070A20000}"/>
    <cellStyle name="Vírgula 5 2 5 6 2 3" xfId="29624" xr:uid="{00000000-0005-0000-0000-000071A20000}"/>
    <cellStyle name="Vírgula 5 2 5 6 2 4" xfId="42818" xr:uid="{00000000-0005-0000-0000-000072A20000}"/>
    <cellStyle name="Vírgula 5 2 5 6 2 5" xfId="53311" xr:uid="{00000000-0005-0000-0000-000073A20000}"/>
    <cellStyle name="Vírgula 5 2 5 6 3" xfId="12533" xr:uid="{00000000-0005-0000-0000-000074A20000}"/>
    <cellStyle name="Vírgula 5 2 5 6 3 2" xfId="32375" xr:uid="{00000000-0005-0000-0000-000075A20000}"/>
    <cellStyle name="Vírgula 5 2 5 6 4" xfId="26873" xr:uid="{00000000-0005-0000-0000-000076A20000}"/>
    <cellStyle name="Vírgula 5 2 5 6 5" xfId="39196" xr:uid="{00000000-0005-0000-0000-000077A20000}"/>
    <cellStyle name="Vírgula 5 2 5 6 6" xfId="48036" xr:uid="{00000000-0005-0000-0000-000078A20000}"/>
    <cellStyle name="Vírgula 5 2 5 7" xfId="4784" xr:uid="{00000000-0005-0000-0000-000079A20000}"/>
    <cellStyle name="Vírgula 5 2 5 7 2" xfId="11213" xr:uid="{00000000-0005-0000-0000-00007AA20000}"/>
    <cellStyle name="Vírgula 5 2 5 7 2 2" xfId="33042" xr:uid="{00000000-0005-0000-0000-00007BA20000}"/>
    <cellStyle name="Vírgula 5 2 5 7 2 3" xfId="40734" xr:uid="{00000000-0005-0000-0000-00007CA20000}"/>
    <cellStyle name="Vírgula 5 2 5 7 2 4" xfId="52195" xr:uid="{00000000-0005-0000-0000-00007DA20000}"/>
    <cellStyle name="Vírgula 5 2 5 7 3" xfId="27540" xr:uid="{00000000-0005-0000-0000-00007EA20000}"/>
    <cellStyle name="Vírgula 5 2 5 7 4" xfId="36863" xr:uid="{00000000-0005-0000-0000-00007FA20000}"/>
    <cellStyle name="Vírgula 5 2 5 7 5" xfId="50378" xr:uid="{00000000-0005-0000-0000-000080A20000}"/>
    <cellStyle name="Vírgula 5 2 5 8" xfId="9693" xr:uid="{00000000-0005-0000-0000-000081A20000}"/>
    <cellStyle name="Vírgula 5 2 5 8 2" xfId="30291" xr:uid="{00000000-0005-0000-0000-000082A20000}"/>
    <cellStyle name="Vírgula 5 2 5 8 3" xfId="39977" xr:uid="{00000000-0005-0000-0000-000083A20000}"/>
    <cellStyle name="Vírgula 5 2 5 8 4" xfId="50926" xr:uid="{00000000-0005-0000-0000-000084A20000}"/>
    <cellStyle name="Vírgula 5 2 5 9" xfId="13406" xr:uid="{00000000-0005-0000-0000-000085A20000}"/>
    <cellStyle name="Vírgula 5 2 5 9 2" xfId="43428" xr:uid="{00000000-0005-0000-0000-000086A20000}"/>
    <cellStyle name="Vírgula 5 2 6" xfId="259" xr:uid="{00000000-0005-0000-0000-000087A20000}"/>
    <cellStyle name="Vírgula 5 2 6 10" xfId="15737" xr:uid="{00000000-0005-0000-0000-000088A20000}"/>
    <cellStyle name="Vírgula 5 2 6 11" xfId="21669" xr:uid="{00000000-0005-0000-0000-000089A20000}"/>
    <cellStyle name="Vírgula 5 2 6 12" xfId="23683" xr:uid="{00000000-0005-0000-0000-00008AA20000}"/>
    <cellStyle name="Vírgula 5 2 6 13" xfId="24541" xr:uid="{00000000-0005-0000-0000-00008BA20000}"/>
    <cellStyle name="Vírgula 5 2 6 14" xfId="36106" xr:uid="{00000000-0005-0000-0000-00008CA20000}"/>
    <cellStyle name="Vírgula 5 2 6 15" xfId="45816" xr:uid="{00000000-0005-0000-0000-00008DA20000}"/>
    <cellStyle name="Vírgula 5 2 6 16" xfId="53749" xr:uid="{00000000-0005-0000-0000-00008EA20000}"/>
    <cellStyle name="Vírgula 5 2 6 17" xfId="4156" xr:uid="{00000000-0005-0000-0000-00008FA20000}"/>
    <cellStyle name="Vírgula 5 2 6 2" xfId="540" xr:uid="{00000000-0005-0000-0000-000090A20000}"/>
    <cellStyle name="Vírgula 5 2 6 2 10" xfId="24817" xr:uid="{00000000-0005-0000-0000-000091A20000}"/>
    <cellStyle name="Vírgula 5 2 6 2 11" xfId="36382" xr:uid="{00000000-0005-0000-0000-000092A20000}"/>
    <cellStyle name="Vírgula 5 2 6 2 12" xfId="46096" xr:uid="{00000000-0005-0000-0000-000093A20000}"/>
    <cellStyle name="Vírgula 5 2 6 2 13" xfId="54028" xr:uid="{00000000-0005-0000-0000-000094A20000}"/>
    <cellStyle name="Vírgula 5 2 6 2 14" xfId="4157" xr:uid="{00000000-0005-0000-0000-000095A20000}"/>
    <cellStyle name="Vírgula 5 2 6 2 2" xfId="1191" xr:uid="{00000000-0005-0000-0000-000096A20000}"/>
    <cellStyle name="Vírgula 5 2 6 2 2 10" xfId="46747" xr:uid="{00000000-0005-0000-0000-000097A20000}"/>
    <cellStyle name="Vírgula 5 2 6 2 2 11" xfId="54679" xr:uid="{00000000-0005-0000-0000-000098A20000}"/>
    <cellStyle name="Vírgula 5 2 6 2 2 12" xfId="4158" xr:uid="{00000000-0005-0000-0000-000099A20000}"/>
    <cellStyle name="Vírgula 5 2 6 2 2 2" xfId="8106" xr:uid="{00000000-0005-0000-0000-00009AA20000}"/>
    <cellStyle name="Vírgula 5 2 6 2 2 2 2" xfId="17526" xr:uid="{00000000-0005-0000-0000-00009BA20000}"/>
    <cellStyle name="Vírgula 5 2 6 2 2 2 2 2" xfId="35135" xr:uid="{00000000-0005-0000-0000-00009CA20000}"/>
    <cellStyle name="Vírgula 5 2 6 2 2 2 3" xfId="19899" xr:uid="{00000000-0005-0000-0000-00009DA20000}"/>
    <cellStyle name="Vírgula 5 2 6 2 2 2 4" xfId="29633" xr:uid="{00000000-0005-0000-0000-00009EA20000}"/>
    <cellStyle name="Vírgula 5 2 6 2 2 2 5" xfId="42827" xr:uid="{00000000-0005-0000-0000-00009FA20000}"/>
    <cellStyle name="Vírgula 5 2 6 2 2 2 6" xfId="49006" xr:uid="{00000000-0005-0000-0000-0000A0A20000}"/>
    <cellStyle name="Vírgula 5 2 6 2 2 3" xfId="5851" xr:uid="{00000000-0005-0000-0000-0000A1A20000}"/>
    <cellStyle name="Vírgula 5 2 6 2 2 3 2" xfId="12531" xr:uid="{00000000-0005-0000-0000-0000A2A20000}"/>
    <cellStyle name="Vírgula 5 2 6 2 2 3 3" xfId="32384" xr:uid="{00000000-0005-0000-0000-0000A3A20000}"/>
    <cellStyle name="Vírgula 5 2 6 2 2 3 4" xfId="44400" xr:uid="{00000000-0005-0000-0000-0000A4A20000}"/>
    <cellStyle name="Vírgula 5 2 6 2 2 4" xfId="15739" xr:uid="{00000000-0005-0000-0000-0000A5A20000}"/>
    <cellStyle name="Vírgula 5 2 6 2 2 5" xfId="18157" xr:uid="{00000000-0005-0000-0000-0000A6A20000}"/>
    <cellStyle name="Vírgula 5 2 6 2 2 6" xfId="21671" xr:uid="{00000000-0005-0000-0000-0000A7A20000}"/>
    <cellStyle name="Vírgula 5 2 6 2 2 7" xfId="23685" xr:uid="{00000000-0005-0000-0000-0000A8A20000}"/>
    <cellStyle name="Vírgula 5 2 6 2 2 8" xfId="26882" xr:uid="{00000000-0005-0000-0000-0000A9A20000}"/>
    <cellStyle name="Vírgula 5 2 6 2 2 9" xfId="39205" xr:uid="{00000000-0005-0000-0000-0000AAA20000}"/>
    <cellStyle name="Vírgula 5 2 6 2 3" xfId="2127" xr:uid="{00000000-0005-0000-0000-0000ABA20000}"/>
    <cellStyle name="Vírgula 5 2 6 2 3 2" xfId="8977" xr:uid="{00000000-0005-0000-0000-0000ACA20000}"/>
    <cellStyle name="Vírgula 5 2 6 2 3 2 2" xfId="35134" xr:uid="{00000000-0005-0000-0000-0000ADA20000}"/>
    <cellStyle name="Vírgula 5 2 6 2 3 2 3" xfId="29632" xr:uid="{00000000-0005-0000-0000-0000AEA20000}"/>
    <cellStyle name="Vírgula 5 2 6 2 3 2 4" xfId="42826" xr:uid="{00000000-0005-0000-0000-0000AFA20000}"/>
    <cellStyle name="Vírgula 5 2 6 2 3 2 5" xfId="49877" xr:uid="{00000000-0005-0000-0000-0000B0A20000}"/>
    <cellStyle name="Vírgula 5 2 6 2 3 3" xfId="12291" xr:uid="{00000000-0005-0000-0000-0000B1A20000}"/>
    <cellStyle name="Vírgula 5 2 6 2 3 3 2" xfId="32383" xr:uid="{00000000-0005-0000-0000-0000B2A20000}"/>
    <cellStyle name="Vírgula 5 2 6 2 3 3 3" xfId="45271" xr:uid="{00000000-0005-0000-0000-0000B3A20000}"/>
    <cellStyle name="Vírgula 5 2 6 2 3 4" xfId="19029" xr:uid="{00000000-0005-0000-0000-0000B4A20000}"/>
    <cellStyle name="Vírgula 5 2 6 2 3 5" xfId="26881" xr:uid="{00000000-0005-0000-0000-0000B5A20000}"/>
    <cellStyle name="Vírgula 5 2 6 2 3 6" xfId="39204" xr:uid="{00000000-0005-0000-0000-0000B6A20000}"/>
    <cellStyle name="Vírgula 5 2 6 2 3 7" xfId="47678" xr:uid="{00000000-0005-0000-0000-0000B7A20000}"/>
    <cellStyle name="Vírgula 5 2 6 2 3 8" xfId="55604" xr:uid="{00000000-0005-0000-0000-0000B8A20000}"/>
    <cellStyle name="Vírgula 5 2 6 2 3 9" xfId="6778" xr:uid="{00000000-0005-0000-0000-0000B9A20000}"/>
    <cellStyle name="Vírgula 5 2 6 2 4" xfId="7479" xr:uid="{00000000-0005-0000-0000-0000BAA20000}"/>
    <cellStyle name="Vírgula 5 2 6 2 4 2" xfId="11555" xr:uid="{00000000-0005-0000-0000-0000BBA20000}"/>
    <cellStyle name="Vírgula 5 2 6 2 4 2 2" xfId="33384" xr:uid="{00000000-0005-0000-0000-0000BCA20000}"/>
    <cellStyle name="Vírgula 5 2 6 2 4 2 3" xfId="41076" xr:uid="{00000000-0005-0000-0000-0000BDA20000}"/>
    <cellStyle name="Vírgula 5 2 6 2 4 2 4" xfId="52537" xr:uid="{00000000-0005-0000-0000-0000BEA20000}"/>
    <cellStyle name="Vírgula 5 2 6 2 4 3" xfId="27882" xr:uid="{00000000-0005-0000-0000-0000BFA20000}"/>
    <cellStyle name="Vírgula 5 2 6 2 4 4" xfId="37205" xr:uid="{00000000-0005-0000-0000-0000C0A20000}"/>
    <cellStyle name="Vírgula 5 2 6 2 4 5" xfId="48379" xr:uid="{00000000-0005-0000-0000-0000C1A20000}"/>
    <cellStyle name="Vírgula 5 2 6 2 5" xfId="5200" xr:uid="{00000000-0005-0000-0000-0000C2A20000}"/>
    <cellStyle name="Vírgula 5 2 6 2 5 2" xfId="30633" xr:uid="{00000000-0005-0000-0000-0000C3A20000}"/>
    <cellStyle name="Vírgula 5 2 6 2 5 3" xfId="40319" xr:uid="{00000000-0005-0000-0000-0000C4A20000}"/>
    <cellStyle name="Vírgula 5 2 6 2 5 4" xfId="51790" xr:uid="{00000000-0005-0000-0000-0000C5A20000}"/>
    <cellStyle name="Vírgula 5 2 6 2 6" xfId="14026" xr:uid="{00000000-0005-0000-0000-0000C6A20000}"/>
    <cellStyle name="Vírgula 5 2 6 2 6 2" xfId="43773" xr:uid="{00000000-0005-0000-0000-0000C7A20000}"/>
    <cellStyle name="Vírgula 5 2 6 2 7" xfId="15738" xr:uid="{00000000-0005-0000-0000-0000C8A20000}"/>
    <cellStyle name="Vírgula 5 2 6 2 8" xfId="21670" xr:uid="{00000000-0005-0000-0000-0000C9A20000}"/>
    <cellStyle name="Vírgula 5 2 6 2 9" xfId="23684" xr:uid="{00000000-0005-0000-0000-0000CAA20000}"/>
    <cellStyle name="Vírgula 5 2 6 3" xfId="1455" xr:uid="{00000000-0005-0000-0000-0000CBA20000}"/>
    <cellStyle name="Vírgula 5 2 6 3 10" xfId="25093" xr:uid="{00000000-0005-0000-0000-0000CCA20000}"/>
    <cellStyle name="Vírgula 5 2 6 3 11" xfId="36658" xr:uid="{00000000-0005-0000-0000-0000CDA20000}"/>
    <cellStyle name="Vírgula 5 2 6 3 12" xfId="47011" xr:uid="{00000000-0005-0000-0000-0000CEA20000}"/>
    <cellStyle name="Vírgula 5 2 6 3 13" xfId="54943" xr:uid="{00000000-0005-0000-0000-0000CFA20000}"/>
    <cellStyle name="Vírgula 5 2 6 3 14" xfId="4159" xr:uid="{00000000-0005-0000-0000-0000D0A20000}"/>
    <cellStyle name="Vírgula 5 2 6 3 2" xfId="2355" xr:uid="{00000000-0005-0000-0000-0000D1A20000}"/>
    <cellStyle name="Vírgula 5 2 6 3 2 10" xfId="47906" xr:uid="{00000000-0005-0000-0000-0000D2A20000}"/>
    <cellStyle name="Vírgula 5 2 6 3 2 11" xfId="55832" xr:uid="{00000000-0005-0000-0000-0000D3A20000}"/>
    <cellStyle name="Vírgula 5 2 6 3 2 12" xfId="4160" xr:uid="{00000000-0005-0000-0000-0000D4A20000}"/>
    <cellStyle name="Vírgula 5 2 6 3 2 2" xfId="9205" xr:uid="{00000000-0005-0000-0000-0000D5A20000}"/>
    <cellStyle name="Vírgula 5 2 6 3 2 2 2" xfId="17527" xr:uid="{00000000-0005-0000-0000-0000D6A20000}"/>
    <cellStyle name="Vírgula 5 2 6 3 2 2 2 2" xfId="35137" xr:uid="{00000000-0005-0000-0000-0000D7A20000}"/>
    <cellStyle name="Vírgula 5 2 6 3 2 2 3" xfId="20127" xr:uid="{00000000-0005-0000-0000-0000D8A20000}"/>
    <cellStyle name="Vírgula 5 2 6 3 2 2 4" xfId="29635" xr:uid="{00000000-0005-0000-0000-0000D9A20000}"/>
    <cellStyle name="Vírgula 5 2 6 3 2 2 5" xfId="42829" xr:uid="{00000000-0005-0000-0000-0000DAA20000}"/>
    <cellStyle name="Vírgula 5 2 6 3 2 2 6" xfId="50105" xr:uid="{00000000-0005-0000-0000-0000DBA20000}"/>
    <cellStyle name="Vírgula 5 2 6 3 2 3" xfId="7006" xr:uid="{00000000-0005-0000-0000-0000DCA20000}"/>
    <cellStyle name="Vírgula 5 2 6 3 2 3 2" xfId="16658" xr:uid="{00000000-0005-0000-0000-0000DDA20000}"/>
    <cellStyle name="Vírgula 5 2 6 3 2 3 3" xfId="32386" xr:uid="{00000000-0005-0000-0000-0000DEA20000}"/>
    <cellStyle name="Vírgula 5 2 6 3 2 3 4" xfId="45499" xr:uid="{00000000-0005-0000-0000-0000DFA20000}"/>
    <cellStyle name="Vírgula 5 2 6 3 2 4" xfId="15741" xr:uid="{00000000-0005-0000-0000-0000E0A20000}"/>
    <cellStyle name="Vírgula 5 2 6 3 2 5" xfId="18385" xr:uid="{00000000-0005-0000-0000-0000E1A20000}"/>
    <cellStyle name="Vírgula 5 2 6 3 2 6" xfId="21673" xr:uid="{00000000-0005-0000-0000-0000E2A20000}"/>
    <cellStyle name="Vírgula 5 2 6 3 2 7" xfId="23687" xr:uid="{00000000-0005-0000-0000-0000E3A20000}"/>
    <cellStyle name="Vírgula 5 2 6 3 2 8" xfId="26884" xr:uid="{00000000-0005-0000-0000-0000E4A20000}"/>
    <cellStyle name="Vírgula 5 2 6 3 2 9" xfId="39207" xr:uid="{00000000-0005-0000-0000-0000E5A20000}"/>
    <cellStyle name="Vírgula 5 2 6 3 3" xfId="8334" xr:uid="{00000000-0005-0000-0000-0000E6A20000}"/>
    <cellStyle name="Vírgula 5 2 6 3 3 2" xfId="12504" xr:uid="{00000000-0005-0000-0000-0000E7A20000}"/>
    <cellStyle name="Vírgula 5 2 6 3 3 2 2" xfId="35136" xr:uid="{00000000-0005-0000-0000-0000E8A20000}"/>
    <cellStyle name="Vírgula 5 2 6 3 3 2 3" xfId="29634" xr:uid="{00000000-0005-0000-0000-0000E9A20000}"/>
    <cellStyle name="Vírgula 5 2 6 3 3 2 4" xfId="42828" xr:uid="{00000000-0005-0000-0000-0000EAA20000}"/>
    <cellStyle name="Vírgula 5 2 6 3 3 2 5" xfId="53314" xr:uid="{00000000-0005-0000-0000-0000EBA20000}"/>
    <cellStyle name="Vírgula 5 2 6 3 3 3" xfId="16729" xr:uid="{00000000-0005-0000-0000-0000ECA20000}"/>
    <cellStyle name="Vírgula 5 2 6 3 3 3 2" xfId="32385" xr:uid="{00000000-0005-0000-0000-0000EDA20000}"/>
    <cellStyle name="Vírgula 5 2 6 3 3 4" xfId="19257" xr:uid="{00000000-0005-0000-0000-0000EEA20000}"/>
    <cellStyle name="Vírgula 5 2 6 3 3 5" xfId="26883" xr:uid="{00000000-0005-0000-0000-0000EFA20000}"/>
    <cellStyle name="Vírgula 5 2 6 3 3 6" xfId="39206" xr:uid="{00000000-0005-0000-0000-0000F0A20000}"/>
    <cellStyle name="Vírgula 5 2 6 3 3 7" xfId="49234" xr:uid="{00000000-0005-0000-0000-0000F1A20000}"/>
    <cellStyle name="Vírgula 5 2 6 3 4" xfId="6115" xr:uid="{00000000-0005-0000-0000-0000F2A20000}"/>
    <cellStyle name="Vírgula 5 2 6 3 4 2" xfId="11783" xr:uid="{00000000-0005-0000-0000-0000F3A20000}"/>
    <cellStyle name="Vírgula 5 2 6 3 4 2 2" xfId="33612" xr:uid="{00000000-0005-0000-0000-0000F4A20000}"/>
    <cellStyle name="Vírgula 5 2 6 3 4 2 3" xfId="41304" xr:uid="{00000000-0005-0000-0000-0000F5A20000}"/>
    <cellStyle name="Vírgula 5 2 6 3 4 2 4" xfId="52765" xr:uid="{00000000-0005-0000-0000-0000F6A20000}"/>
    <cellStyle name="Vírgula 5 2 6 3 4 3" xfId="28110" xr:uid="{00000000-0005-0000-0000-0000F7A20000}"/>
    <cellStyle name="Vírgula 5 2 6 3 4 4" xfId="37433" xr:uid="{00000000-0005-0000-0000-0000F8A20000}"/>
    <cellStyle name="Vírgula 5 2 6 3 4 5" xfId="51373" xr:uid="{00000000-0005-0000-0000-0000F9A20000}"/>
    <cellStyle name="Vírgula 5 2 6 3 5" xfId="11039" xr:uid="{00000000-0005-0000-0000-0000FAA20000}"/>
    <cellStyle name="Vírgula 5 2 6 3 5 2" xfId="30861" xr:uid="{00000000-0005-0000-0000-0000FBA20000}"/>
    <cellStyle name="Vírgula 5 2 6 3 5 3" xfId="40547" xr:uid="{00000000-0005-0000-0000-0000FCA20000}"/>
    <cellStyle name="Vírgula 5 2 6 3 5 4" xfId="52018" xr:uid="{00000000-0005-0000-0000-0000FDA20000}"/>
    <cellStyle name="Vírgula 5 2 6 3 6" xfId="14254" xr:uid="{00000000-0005-0000-0000-0000FEA20000}"/>
    <cellStyle name="Vírgula 5 2 6 3 6 2" xfId="44628" xr:uid="{00000000-0005-0000-0000-0000FFA20000}"/>
    <cellStyle name="Vírgula 5 2 6 3 7" xfId="15740" xr:uid="{00000000-0005-0000-0000-000000A30000}"/>
    <cellStyle name="Vírgula 5 2 6 3 8" xfId="21672" xr:uid="{00000000-0005-0000-0000-000001A30000}"/>
    <cellStyle name="Vírgula 5 2 6 3 9" xfId="23686" xr:uid="{00000000-0005-0000-0000-000002A30000}"/>
    <cellStyle name="Vírgula 5 2 6 4" xfId="951" xr:uid="{00000000-0005-0000-0000-000003A30000}"/>
    <cellStyle name="Vírgula 5 2 6 4 10" xfId="46507" xr:uid="{00000000-0005-0000-0000-000004A30000}"/>
    <cellStyle name="Vírgula 5 2 6 4 11" xfId="54439" xr:uid="{00000000-0005-0000-0000-000005A30000}"/>
    <cellStyle name="Vírgula 5 2 6 4 12" xfId="4161" xr:uid="{00000000-0005-0000-0000-000006A30000}"/>
    <cellStyle name="Vírgula 5 2 6 4 2" xfId="7878" xr:uid="{00000000-0005-0000-0000-000007A30000}"/>
    <cellStyle name="Vírgula 5 2 6 4 2 2" xfId="12073" xr:uid="{00000000-0005-0000-0000-000008A30000}"/>
    <cellStyle name="Vírgula 5 2 6 4 2 2 2" xfId="35138" xr:uid="{00000000-0005-0000-0000-000009A30000}"/>
    <cellStyle name="Vírgula 5 2 6 4 2 3" xfId="16541" xr:uid="{00000000-0005-0000-0000-00000AA30000}"/>
    <cellStyle name="Vírgula 5 2 6 4 2 4" xfId="19671" xr:uid="{00000000-0005-0000-0000-00000BA30000}"/>
    <cellStyle name="Vírgula 5 2 6 4 2 5" xfId="29636" xr:uid="{00000000-0005-0000-0000-00000CA30000}"/>
    <cellStyle name="Vírgula 5 2 6 4 2 6" xfId="42830" xr:uid="{00000000-0005-0000-0000-00000DA30000}"/>
    <cellStyle name="Vírgula 5 2 6 4 2 7" xfId="48778" xr:uid="{00000000-0005-0000-0000-00000EA30000}"/>
    <cellStyle name="Vírgula 5 2 6 4 3" xfId="5611" xr:uid="{00000000-0005-0000-0000-00000FA30000}"/>
    <cellStyle name="Vírgula 5 2 6 4 3 2" xfId="10513" xr:uid="{00000000-0005-0000-0000-000010A30000}"/>
    <cellStyle name="Vírgula 5 2 6 4 3 3" xfId="32387" xr:uid="{00000000-0005-0000-0000-000011A30000}"/>
    <cellStyle name="Vírgula 5 2 6 4 3 4" xfId="44172" xr:uid="{00000000-0005-0000-0000-000012A30000}"/>
    <cellStyle name="Vírgula 5 2 6 4 4" xfId="13798" xr:uid="{00000000-0005-0000-0000-000013A30000}"/>
    <cellStyle name="Vírgula 5 2 6 4 5" xfId="15742" xr:uid="{00000000-0005-0000-0000-000014A30000}"/>
    <cellStyle name="Vírgula 5 2 6 4 6" xfId="21674" xr:uid="{00000000-0005-0000-0000-000015A30000}"/>
    <cellStyle name="Vírgula 5 2 6 4 7" xfId="23688" xr:uid="{00000000-0005-0000-0000-000016A30000}"/>
    <cellStyle name="Vírgula 5 2 6 4 8" xfId="26885" xr:uid="{00000000-0005-0000-0000-000017A30000}"/>
    <cellStyle name="Vírgula 5 2 6 4 9" xfId="39208" xr:uid="{00000000-0005-0000-0000-000018A30000}"/>
    <cellStyle name="Vírgula 5 2 6 5" xfId="1899" xr:uid="{00000000-0005-0000-0000-000019A30000}"/>
    <cellStyle name="Vírgula 5 2 6 5 10" xfId="47450" xr:uid="{00000000-0005-0000-0000-00001AA30000}"/>
    <cellStyle name="Vírgula 5 2 6 5 11" xfId="55376" xr:uid="{00000000-0005-0000-0000-00001BA30000}"/>
    <cellStyle name="Vírgula 5 2 6 5 12" xfId="4162" xr:uid="{00000000-0005-0000-0000-00001CA30000}"/>
    <cellStyle name="Vírgula 5 2 6 5 2" xfId="8749" xr:uid="{00000000-0005-0000-0000-00001DA30000}"/>
    <cellStyle name="Vírgula 5 2 6 5 2 2" xfId="17528" xr:uid="{00000000-0005-0000-0000-00001EA30000}"/>
    <cellStyle name="Vírgula 5 2 6 5 2 2 2" xfId="35139" xr:uid="{00000000-0005-0000-0000-00001FA30000}"/>
    <cellStyle name="Vírgula 5 2 6 5 2 3" xfId="29637" xr:uid="{00000000-0005-0000-0000-000020A30000}"/>
    <cellStyle name="Vírgula 5 2 6 5 2 4" xfId="42831" xr:uid="{00000000-0005-0000-0000-000021A30000}"/>
    <cellStyle name="Vírgula 5 2 6 5 2 5" xfId="49649" xr:uid="{00000000-0005-0000-0000-000022A30000}"/>
    <cellStyle name="Vírgula 5 2 6 5 3" xfId="6550" xr:uid="{00000000-0005-0000-0000-000023A30000}"/>
    <cellStyle name="Vírgula 5 2 6 5 3 2" xfId="32388" xr:uid="{00000000-0005-0000-0000-000024A30000}"/>
    <cellStyle name="Vírgula 5 2 6 5 3 3" xfId="45043" xr:uid="{00000000-0005-0000-0000-000025A30000}"/>
    <cellStyle name="Vírgula 5 2 6 5 4" xfId="15743" xr:uid="{00000000-0005-0000-0000-000026A30000}"/>
    <cellStyle name="Vírgula 5 2 6 5 5" xfId="18801" xr:uid="{00000000-0005-0000-0000-000027A30000}"/>
    <cellStyle name="Vírgula 5 2 6 5 6" xfId="21675" xr:uid="{00000000-0005-0000-0000-000028A30000}"/>
    <cellStyle name="Vírgula 5 2 6 5 7" xfId="23689" xr:uid="{00000000-0005-0000-0000-000029A30000}"/>
    <cellStyle name="Vírgula 5 2 6 5 8" xfId="26886" xr:uid="{00000000-0005-0000-0000-00002AA30000}"/>
    <cellStyle name="Vírgula 5 2 6 5 9" xfId="39209" xr:uid="{00000000-0005-0000-0000-00002BA30000}"/>
    <cellStyle name="Vírgula 5 2 6 6" xfId="7250" xr:uid="{00000000-0005-0000-0000-00002CA30000}"/>
    <cellStyle name="Vírgula 5 2 6 6 2" xfId="12503" xr:uid="{00000000-0005-0000-0000-00002DA30000}"/>
    <cellStyle name="Vírgula 5 2 6 6 2 2" xfId="35133" xr:uid="{00000000-0005-0000-0000-00002EA30000}"/>
    <cellStyle name="Vírgula 5 2 6 6 2 3" xfId="29631" xr:uid="{00000000-0005-0000-0000-00002FA30000}"/>
    <cellStyle name="Vírgula 5 2 6 6 2 4" xfId="42825" xr:uid="{00000000-0005-0000-0000-000030A30000}"/>
    <cellStyle name="Vírgula 5 2 6 6 2 5" xfId="53313" xr:uid="{00000000-0005-0000-0000-000031A30000}"/>
    <cellStyle name="Vírgula 5 2 6 6 3" xfId="13220" xr:uid="{00000000-0005-0000-0000-000032A30000}"/>
    <cellStyle name="Vírgula 5 2 6 6 3 2" xfId="32382" xr:uid="{00000000-0005-0000-0000-000033A30000}"/>
    <cellStyle name="Vírgula 5 2 6 6 4" xfId="26880" xr:uid="{00000000-0005-0000-0000-000034A30000}"/>
    <cellStyle name="Vírgula 5 2 6 6 5" xfId="39203" xr:uid="{00000000-0005-0000-0000-000035A30000}"/>
    <cellStyle name="Vírgula 5 2 6 6 6" xfId="48150" xr:uid="{00000000-0005-0000-0000-000036A30000}"/>
    <cellStyle name="Vírgula 5 2 6 7" xfId="4922" xr:uid="{00000000-0005-0000-0000-000037A30000}"/>
    <cellStyle name="Vírgula 5 2 6 7 2" xfId="11327" xr:uid="{00000000-0005-0000-0000-000038A30000}"/>
    <cellStyle name="Vírgula 5 2 6 7 2 2" xfId="33156" xr:uid="{00000000-0005-0000-0000-000039A30000}"/>
    <cellStyle name="Vírgula 5 2 6 7 2 3" xfId="40848" xr:uid="{00000000-0005-0000-0000-00003AA30000}"/>
    <cellStyle name="Vírgula 5 2 6 7 2 4" xfId="52309" xr:uid="{00000000-0005-0000-0000-00003BA30000}"/>
    <cellStyle name="Vírgula 5 2 6 7 3" xfId="27654" xr:uid="{00000000-0005-0000-0000-00003CA30000}"/>
    <cellStyle name="Vírgula 5 2 6 7 4" xfId="36977" xr:uid="{00000000-0005-0000-0000-00003DA30000}"/>
    <cellStyle name="Vírgula 5 2 6 7 5" xfId="50811" xr:uid="{00000000-0005-0000-0000-00003EA30000}"/>
    <cellStyle name="Vírgula 5 2 6 8" xfId="10680" xr:uid="{00000000-0005-0000-0000-00003FA30000}"/>
    <cellStyle name="Vírgula 5 2 6 8 2" xfId="30405" xr:uid="{00000000-0005-0000-0000-000040A30000}"/>
    <cellStyle name="Vírgula 5 2 6 8 3" xfId="40091" xr:uid="{00000000-0005-0000-0000-000041A30000}"/>
    <cellStyle name="Vírgula 5 2 6 8 4" xfId="51562" xr:uid="{00000000-0005-0000-0000-000042A30000}"/>
    <cellStyle name="Vírgula 5 2 6 9" xfId="13513" xr:uid="{00000000-0005-0000-0000-000043A30000}"/>
    <cellStyle name="Vírgula 5 2 6 9 2" xfId="43542" xr:uid="{00000000-0005-0000-0000-000044A30000}"/>
    <cellStyle name="Vírgula 5 2 7" xfId="333" xr:uid="{00000000-0005-0000-0000-000045A30000}"/>
    <cellStyle name="Vírgula 5 2 7 10" xfId="23690" xr:uid="{00000000-0005-0000-0000-000046A30000}"/>
    <cellStyle name="Vírgula 5 2 7 11" xfId="24334" xr:uid="{00000000-0005-0000-0000-000047A30000}"/>
    <cellStyle name="Vírgula 5 2 7 12" xfId="35911" xr:uid="{00000000-0005-0000-0000-000048A30000}"/>
    <cellStyle name="Vírgula 5 2 7 13" xfId="45889" xr:uid="{00000000-0005-0000-0000-000049A30000}"/>
    <cellStyle name="Vírgula 5 2 7 14" xfId="53821" xr:uid="{00000000-0005-0000-0000-00004AA30000}"/>
    <cellStyle name="Vírgula 5 2 7 15" xfId="4163" xr:uid="{00000000-0005-0000-0000-00004BA30000}"/>
    <cellStyle name="Vírgula 5 2 7 2" xfId="780" xr:uid="{00000000-0005-0000-0000-00004CA30000}"/>
    <cellStyle name="Vírgula 5 2 7 2 10" xfId="46336" xr:uid="{00000000-0005-0000-0000-00004DA30000}"/>
    <cellStyle name="Vírgula 5 2 7 2 11" xfId="54268" xr:uid="{00000000-0005-0000-0000-00004EA30000}"/>
    <cellStyle name="Vírgula 5 2 7 2 12" xfId="4164" xr:uid="{00000000-0005-0000-0000-00004FA30000}"/>
    <cellStyle name="Vírgula 5 2 7 2 2" xfId="7707" xr:uid="{00000000-0005-0000-0000-000050A30000}"/>
    <cellStyle name="Vírgula 5 2 7 2 2 2" xfId="12761" xr:uid="{00000000-0005-0000-0000-000051A30000}"/>
    <cellStyle name="Vírgula 5 2 7 2 2 2 2" xfId="35141" xr:uid="{00000000-0005-0000-0000-000052A30000}"/>
    <cellStyle name="Vírgula 5 2 7 2 2 3" xfId="16294" xr:uid="{00000000-0005-0000-0000-000053A30000}"/>
    <cellStyle name="Vírgula 5 2 7 2 2 4" xfId="19500" xr:uid="{00000000-0005-0000-0000-000054A30000}"/>
    <cellStyle name="Vírgula 5 2 7 2 2 5" xfId="29639" xr:uid="{00000000-0005-0000-0000-000055A30000}"/>
    <cellStyle name="Vírgula 5 2 7 2 2 6" xfId="42833" xr:uid="{00000000-0005-0000-0000-000056A30000}"/>
    <cellStyle name="Vírgula 5 2 7 2 2 7" xfId="48607" xr:uid="{00000000-0005-0000-0000-000057A30000}"/>
    <cellStyle name="Vírgula 5 2 7 2 3" xfId="5440" xr:uid="{00000000-0005-0000-0000-000058A30000}"/>
    <cellStyle name="Vírgula 5 2 7 2 3 2" xfId="10295" xr:uid="{00000000-0005-0000-0000-000059A30000}"/>
    <cellStyle name="Vírgula 5 2 7 2 3 3" xfId="32390" xr:uid="{00000000-0005-0000-0000-00005AA30000}"/>
    <cellStyle name="Vírgula 5 2 7 2 3 4" xfId="44001" xr:uid="{00000000-0005-0000-0000-00005BA30000}"/>
    <cellStyle name="Vírgula 5 2 7 2 4" xfId="13627" xr:uid="{00000000-0005-0000-0000-00005CA30000}"/>
    <cellStyle name="Vírgula 5 2 7 2 5" xfId="15745" xr:uid="{00000000-0005-0000-0000-00005DA30000}"/>
    <cellStyle name="Vírgula 5 2 7 2 6" xfId="21677" xr:uid="{00000000-0005-0000-0000-00005EA30000}"/>
    <cellStyle name="Vírgula 5 2 7 2 7" xfId="23691" xr:uid="{00000000-0005-0000-0000-00005FA30000}"/>
    <cellStyle name="Vírgula 5 2 7 2 8" xfId="26888" xr:uid="{00000000-0005-0000-0000-000060A30000}"/>
    <cellStyle name="Vírgula 5 2 7 2 9" xfId="39211" xr:uid="{00000000-0005-0000-0000-000061A30000}"/>
    <cellStyle name="Vírgula 5 2 7 3" xfId="1728" xr:uid="{00000000-0005-0000-0000-000062A30000}"/>
    <cellStyle name="Vírgula 5 2 7 3 10" xfId="47279" xr:uid="{00000000-0005-0000-0000-000063A30000}"/>
    <cellStyle name="Vírgula 5 2 7 3 11" xfId="55205" xr:uid="{00000000-0005-0000-0000-000064A30000}"/>
    <cellStyle name="Vírgula 5 2 7 3 12" xfId="4165" xr:uid="{00000000-0005-0000-0000-000065A30000}"/>
    <cellStyle name="Vírgula 5 2 7 3 2" xfId="8578" xr:uid="{00000000-0005-0000-0000-000066A30000}"/>
    <cellStyle name="Vírgula 5 2 7 3 2 2" xfId="17529" xr:uid="{00000000-0005-0000-0000-000067A30000}"/>
    <cellStyle name="Vírgula 5 2 7 3 2 2 2" xfId="35142" xr:uid="{00000000-0005-0000-0000-000068A30000}"/>
    <cellStyle name="Vírgula 5 2 7 3 2 3" xfId="29640" xr:uid="{00000000-0005-0000-0000-000069A30000}"/>
    <cellStyle name="Vírgula 5 2 7 3 2 4" xfId="42834" xr:uid="{00000000-0005-0000-0000-00006AA30000}"/>
    <cellStyle name="Vírgula 5 2 7 3 2 5" xfId="49478" xr:uid="{00000000-0005-0000-0000-00006BA30000}"/>
    <cellStyle name="Vírgula 5 2 7 3 3" xfId="6379" xr:uid="{00000000-0005-0000-0000-00006CA30000}"/>
    <cellStyle name="Vírgula 5 2 7 3 3 2" xfId="32391" xr:uid="{00000000-0005-0000-0000-00006DA30000}"/>
    <cellStyle name="Vírgula 5 2 7 3 3 3" xfId="44872" xr:uid="{00000000-0005-0000-0000-00006EA30000}"/>
    <cellStyle name="Vírgula 5 2 7 3 4" xfId="15746" xr:uid="{00000000-0005-0000-0000-00006FA30000}"/>
    <cellStyle name="Vírgula 5 2 7 3 5" xfId="18630" xr:uid="{00000000-0005-0000-0000-000070A30000}"/>
    <cellStyle name="Vírgula 5 2 7 3 6" xfId="21678" xr:uid="{00000000-0005-0000-0000-000071A30000}"/>
    <cellStyle name="Vírgula 5 2 7 3 7" xfId="23692" xr:uid="{00000000-0005-0000-0000-000072A30000}"/>
    <cellStyle name="Vírgula 5 2 7 3 8" xfId="26889" xr:uid="{00000000-0005-0000-0000-000073A30000}"/>
    <cellStyle name="Vírgula 5 2 7 3 9" xfId="39212" xr:uid="{00000000-0005-0000-0000-000074A30000}"/>
    <cellStyle name="Vírgula 5 2 7 4" xfId="7308" xr:uid="{00000000-0005-0000-0000-000075A30000}"/>
    <cellStyle name="Vírgula 5 2 7 4 2" xfId="12505" xr:uid="{00000000-0005-0000-0000-000076A30000}"/>
    <cellStyle name="Vírgula 5 2 7 4 2 2" xfId="35140" xr:uid="{00000000-0005-0000-0000-000077A30000}"/>
    <cellStyle name="Vírgula 5 2 7 4 2 3" xfId="29638" xr:uid="{00000000-0005-0000-0000-000078A30000}"/>
    <cellStyle name="Vírgula 5 2 7 4 2 4" xfId="42832" xr:uid="{00000000-0005-0000-0000-000079A30000}"/>
    <cellStyle name="Vírgula 5 2 7 4 2 5" xfId="53315" xr:uid="{00000000-0005-0000-0000-00007AA30000}"/>
    <cellStyle name="Vírgula 5 2 7 4 3" xfId="12984" xr:uid="{00000000-0005-0000-0000-00007BA30000}"/>
    <cellStyle name="Vírgula 5 2 7 4 3 2" xfId="32389" xr:uid="{00000000-0005-0000-0000-00007CA30000}"/>
    <cellStyle name="Vírgula 5 2 7 4 4" xfId="26887" xr:uid="{00000000-0005-0000-0000-00007DA30000}"/>
    <cellStyle name="Vírgula 5 2 7 4 5" xfId="39210" xr:uid="{00000000-0005-0000-0000-00007EA30000}"/>
    <cellStyle name="Vírgula 5 2 7 4 6" xfId="48208" xr:uid="{00000000-0005-0000-0000-00007FA30000}"/>
    <cellStyle name="Vírgula 5 2 7 5" xfId="4993" xr:uid="{00000000-0005-0000-0000-000080A30000}"/>
    <cellStyle name="Vírgula 5 2 7 5 2" xfId="11156" xr:uid="{00000000-0005-0000-0000-000081A30000}"/>
    <cellStyle name="Vírgula 5 2 7 5 2 2" xfId="32985" xr:uid="{00000000-0005-0000-0000-000082A30000}"/>
    <cellStyle name="Vírgula 5 2 7 5 2 3" xfId="40677" xr:uid="{00000000-0005-0000-0000-000083A30000}"/>
    <cellStyle name="Vírgula 5 2 7 5 2 4" xfId="52138" xr:uid="{00000000-0005-0000-0000-000084A30000}"/>
    <cellStyle name="Vírgula 5 2 7 5 3" xfId="27483" xr:uid="{00000000-0005-0000-0000-000085A30000}"/>
    <cellStyle name="Vírgula 5 2 7 5 4" xfId="36806" xr:uid="{00000000-0005-0000-0000-000086A30000}"/>
    <cellStyle name="Vírgula 5 2 7 5 5" xfId="50390" xr:uid="{00000000-0005-0000-0000-000087A30000}"/>
    <cellStyle name="Vírgula 5 2 7 6" xfId="9797" xr:uid="{00000000-0005-0000-0000-000088A30000}"/>
    <cellStyle name="Vírgula 5 2 7 6 2" xfId="30234" xr:uid="{00000000-0005-0000-0000-000089A30000}"/>
    <cellStyle name="Vírgula 5 2 7 6 3" xfId="39920" xr:uid="{00000000-0005-0000-0000-00008AA30000}"/>
    <cellStyle name="Vírgula 5 2 7 6 4" xfId="50679" xr:uid="{00000000-0005-0000-0000-00008BA30000}"/>
    <cellStyle name="Vírgula 5 2 7 7" xfId="13349" xr:uid="{00000000-0005-0000-0000-00008CA30000}"/>
    <cellStyle name="Vírgula 5 2 7 7 2" xfId="43602" xr:uid="{00000000-0005-0000-0000-00008DA30000}"/>
    <cellStyle name="Vírgula 5 2 7 8" xfId="15744" xr:uid="{00000000-0005-0000-0000-00008EA30000}"/>
    <cellStyle name="Vírgula 5 2 7 9" xfId="21676" xr:uid="{00000000-0005-0000-0000-00008FA30000}"/>
    <cellStyle name="Vírgula 5 2 8" xfId="1008" xr:uid="{00000000-0005-0000-0000-000090A30000}"/>
    <cellStyle name="Vírgula 5 2 8 10" xfId="24610" xr:uid="{00000000-0005-0000-0000-000091A30000}"/>
    <cellStyle name="Vírgula 5 2 8 11" xfId="36175" xr:uid="{00000000-0005-0000-0000-000092A30000}"/>
    <cellStyle name="Vírgula 5 2 8 12" xfId="46564" xr:uid="{00000000-0005-0000-0000-000093A30000}"/>
    <cellStyle name="Vírgula 5 2 8 13" xfId="54496" xr:uid="{00000000-0005-0000-0000-000094A30000}"/>
    <cellStyle name="Vírgula 5 2 8 14" xfId="4166" xr:uid="{00000000-0005-0000-0000-000095A30000}"/>
    <cellStyle name="Vírgula 5 2 8 2" xfId="1956" xr:uid="{00000000-0005-0000-0000-000096A30000}"/>
    <cellStyle name="Vírgula 5 2 8 2 10" xfId="47507" xr:uid="{00000000-0005-0000-0000-000097A30000}"/>
    <cellStyle name="Vírgula 5 2 8 2 11" xfId="55433" xr:uid="{00000000-0005-0000-0000-000098A30000}"/>
    <cellStyle name="Vírgula 5 2 8 2 12" xfId="4167" xr:uid="{00000000-0005-0000-0000-000099A30000}"/>
    <cellStyle name="Vírgula 5 2 8 2 2" xfId="8806" xr:uid="{00000000-0005-0000-0000-00009AA30000}"/>
    <cellStyle name="Vírgula 5 2 8 2 2 2" xfId="17530" xr:uid="{00000000-0005-0000-0000-00009BA30000}"/>
    <cellStyle name="Vírgula 5 2 8 2 2 2 2" xfId="35144" xr:uid="{00000000-0005-0000-0000-00009CA30000}"/>
    <cellStyle name="Vírgula 5 2 8 2 2 3" xfId="19728" xr:uid="{00000000-0005-0000-0000-00009DA30000}"/>
    <cellStyle name="Vírgula 5 2 8 2 2 4" xfId="29642" xr:uid="{00000000-0005-0000-0000-00009EA30000}"/>
    <cellStyle name="Vírgula 5 2 8 2 2 5" xfId="42836" xr:uid="{00000000-0005-0000-0000-00009FA30000}"/>
    <cellStyle name="Vírgula 5 2 8 2 2 6" xfId="49706" xr:uid="{00000000-0005-0000-0000-0000A0A30000}"/>
    <cellStyle name="Vírgula 5 2 8 2 3" xfId="6607" xr:uid="{00000000-0005-0000-0000-0000A1A30000}"/>
    <cellStyle name="Vírgula 5 2 8 2 3 2" xfId="10532" xr:uid="{00000000-0005-0000-0000-0000A2A30000}"/>
    <cellStyle name="Vírgula 5 2 8 2 3 3" xfId="32393" xr:uid="{00000000-0005-0000-0000-0000A3A30000}"/>
    <cellStyle name="Vírgula 5 2 8 2 3 4" xfId="45100" xr:uid="{00000000-0005-0000-0000-0000A4A30000}"/>
    <cellStyle name="Vírgula 5 2 8 2 4" xfId="15748" xr:uid="{00000000-0005-0000-0000-0000A5A30000}"/>
    <cellStyle name="Vírgula 5 2 8 2 5" xfId="18043" xr:uid="{00000000-0005-0000-0000-0000A6A30000}"/>
    <cellStyle name="Vírgula 5 2 8 2 6" xfId="21680" xr:uid="{00000000-0005-0000-0000-0000A7A30000}"/>
    <cellStyle name="Vírgula 5 2 8 2 7" xfId="23694" xr:uid="{00000000-0005-0000-0000-0000A8A30000}"/>
    <cellStyle name="Vírgula 5 2 8 2 8" xfId="26891" xr:uid="{00000000-0005-0000-0000-0000A9A30000}"/>
    <cellStyle name="Vírgula 5 2 8 2 9" xfId="39214" xr:uid="{00000000-0005-0000-0000-0000AAA30000}"/>
    <cellStyle name="Vírgula 5 2 8 3" xfId="7935" xr:uid="{00000000-0005-0000-0000-0000ABA30000}"/>
    <cellStyle name="Vírgula 5 2 8 3 2" xfId="12507" xr:uid="{00000000-0005-0000-0000-0000ACA30000}"/>
    <cellStyle name="Vírgula 5 2 8 3 2 2" xfId="35143" xr:uid="{00000000-0005-0000-0000-0000ADA30000}"/>
    <cellStyle name="Vírgula 5 2 8 3 2 3" xfId="29641" xr:uid="{00000000-0005-0000-0000-0000AEA30000}"/>
    <cellStyle name="Vírgula 5 2 8 3 2 4" xfId="42835" xr:uid="{00000000-0005-0000-0000-0000AFA30000}"/>
    <cellStyle name="Vírgula 5 2 8 3 2 5" xfId="53316" xr:uid="{00000000-0005-0000-0000-0000B0A30000}"/>
    <cellStyle name="Vírgula 5 2 8 3 3" xfId="10418" xr:uid="{00000000-0005-0000-0000-0000B1A30000}"/>
    <cellStyle name="Vírgula 5 2 8 3 3 2" xfId="32392" xr:uid="{00000000-0005-0000-0000-0000B2A30000}"/>
    <cellStyle name="Vírgula 5 2 8 3 4" xfId="18858" xr:uid="{00000000-0005-0000-0000-0000B3A30000}"/>
    <cellStyle name="Vírgula 5 2 8 3 5" xfId="26890" xr:uid="{00000000-0005-0000-0000-0000B4A30000}"/>
    <cellStyle name="Vírgula 5 2 8 3 6" xfId="39213" xr:uid="{00000000-0005-0000-0000-0000B5A30000}"/>
    <cellStyle name="Vírgula 5 2 8 3 7" xfId="48835" xr:uid="{00000000-0005-0000-0000-0000B6A30000}"/>
    <cellStyle name="Vírgula 5 2 8 4" xfId="5668" xr:uid="{00000000-0005-0000-0000-0000B7A30000}"/>
    <cellStyle name="Vírgula 5 2 8 4 2" xfId="11384" xr:uid="{00000000-0005-0000-0000-0000B8A30000}"/>
    <cellStyle name="Vírgula 5 2 8 4 2 2" xfId="33213" xr:uid="{00000000-0005-0000-0000-0000B9A30000}"/>
    <cellStyle name="Vírgula 5 2 8 4 2 3" xfId="40905" xr:uid="{00000000-0005-0000-0000-0000BAA30000}"/>
    <cellStyle name="Vírgula 5 2 8 4 2 4" xfId="52366" xr:uid="{00000000-0005-0000-0000-0000BBA30000}"/>
    <cellStyle name="Vírgula 5 2 8 4 3" xfId="27711" xr:uid="{00000000-0005-0000-0000-0000BCA30000}"/>
    <cellStyle name="Vírgula 5 2 8 4 4" xfId="37034" xr:uid="{00000000-0005-0000-0000-0000BDA30000}"/>
    <cellStyle name="Vírgula 5 2 8 4 5" xfId="50790" xr:uid="{00000000-0005-0000-0000-0000BEA30000}"/>
    <cellStyle name="Vírgula 5 2 8 5" xfId="10737" xr:uid="{00000000-0005-0000-0000-0000BFA30000}"/>
    <cellStyle name="Vírgula 5 2 8 5 2" xfId="30462" xr:uid="{00000000-0005-0000-0000-0000C0A30000}"/>
    <cellStyle name="Vírgula 5 2 8 5 3" xfId="40148" xr:uid="{00000000-0005-0000-0000-0000C1A30000}"/>
    <cellStyle name="Vírgula 5 2 8 5 4" xfId="51619" xr:uid="{00000000-0005-0000-0000-0000C2A30000}"/>
    <cellStyle name="Vírgula 5 2 8 6" xfId="13855" xr:uid="{00000000-0005-0000-0000-0000C3A30000}"/>
    <cellStyle name="Vírgula 5 2 8 6 2" xfId="44229" xr:uid="{00000000-0005-0000-0000-0000C4A30000}"/>
    <cellStyle name="Vírgula 5 2 8 7" xfId="15747" xr:uid="{00000000-0005-0000-0000-0000C5A30000}"/>
    <cellStyle name="Vírgula 5 2 8 8" xfId="21679" xr:uid="{00000000-0005-0000-0000-0000C6A30000}"/>
    <cellStyle name="Vírgula 5 2 8 9" xfId="23693" xr:uid="{00000000-0005-0000-0000-0000C7A30000}"/>
    <cellStyle name="Vírgula 5 2 9" xfId="1248" xr:uid="{00000000-0005-0000-0000-0000C8A30000}"/>
    <cellStyle name="Vírgula 5 2 9 10" xfId="24886" xr:uid="{00000000-0005-0000-0000-0000C9A30000}"/>
    <cellStyle name="Vírgula 5 2 9 11" xfId="36451" xr:uid="{00000000-0005-0000-0000-0000CAA30000}"/>
    <cellStyle name="Vírgula 5 2 9 12" xfId="46804" xr:uid="{00000000-0005-0000-0000-0000CBA30000}"/>
    <cellStyle name="Vírgula 5 2 9 13" xfId="54736" xr:uid="{00000000-0005-0000-0000-0000CCA30000}"/>
    <cellStyle name="Vírgula 5 2 9 14" xfId="4168" xr:uid="{00000000-0005-0000-0000-0000CDA30000}"/>
    <cellStyle name="Vírgula 5 2 9 2" xfId="2184" xr:uid="{00000000-0005-0000-0000-0000CEA30000}"/>
    <cellStyle name="Vírgula 5 2 9 2 10" xfId="47735" xr:uid="{00000000-0005-0000-0000-0000CFA30000}"/>
    <cellStyle name="Vírgula 5 2 9 2 11" xfId="55661" xr:uid="{00000000-0005-0000-0000-0000D0A30000}"/>
    <cellStyle name="Vírgula 5 2 9 2 12" xfId="4169" xr:uid="{00000000-0005-0000-0000-0000D1A30000}"/>
    <cellStyle name="Vírgula 5 2 9 2 2" xfId="9034" xr:uid="{00000000-0005-0000-0000-0000D2A30000}"/>
    <cellStyle name="Vírgula 5 2 9 2 2 2" xfId="17531" xr:uid="{00000000-0005-0000-0000-0000D3A30000}"/>
    <cellStyle name="Vírgula 5 2 9 2 2 2 2" xfId="35146" xr:uid="{00000000-0005-0000-0000-0000D4A30000}"/>
    <cellStyle name="Vírgula 5 2 9 2 2 3" xfId="19956" xr:uid="{00000000-0005-0000-0000-0000D5A30000}"/>
    <cellStyle name="Vírgula 5 2 9 2 2 4" xfId="29644" xr:uid="{00000000-0005-0000-0000-0000D6A30000}"/>
    <cellStyle name="Vírgula 5 2 9 2 2 5" xfId="42838" xr:uid="{00000000-0005-0000-0000-0000D7A30000}"/>
    <cellStyle name="Vírgula 5 2 9 2 2 6" xfId="49934" xr:uid="{00000000-0005-0000-0000-0000D8A30000}"/>
    <cellStyle name="Vírgula 5 2 9 2 3" xfId="6835" xr:uid="{00000000-0005-0000-0000-0000D9A30000}"/>
    <cellStyle name="Vírgula 5 2 9 2 3 2" xfId="12677" xr:uid="{00000000-0005-0000-0000-0000DAA30000}"/>
    <cellStyle name="Vírgula 5 2 9 2 3 3" xfId="32395" xr:uid="{00000000-0005-0000-0000-0000DBA30000}"/>
    <cellStyle name="Vírgula 5 2 9 2 3 4" xfId="45328" xr:uid="{00000000-0005-0000-0000-0000DCA30000}"/>
    <cellStyle name="Vírgula 5 2 9 2 4" xfId="15750" xr:uid="{00000000-0005-0000-0000-0000DDA30000}"/>
    <cellStyle name="Vírgula 5 2 9 2 5" xfId="18214" xr:uid="{00000000-0005-0000-0000-0000DEA30000}"/>
    <cellStyle name="Vírgula 5 2 9 2 6" xfId="21682" xr:uid="{00000000-0005-0000-0000-0000DFA30000}"/>
    <cellStyle name="Vírgula 5 2 9 2 7" xfId="23696" xr:uid="{00000000-0005-0000-0000-0000E0A30000}"/>
    <cellStyle name="Vírgula 5 2 9 2 8" xfId="26893" xr:uid="{00000000-0005-0000-0000-0000E1A30000}"/>
    <cellStyle name="Vírgula 5 2 9 2 9" xfId="39216" xr:uid="{00000000-0005-0000-0000-0000E2A30000}"/>
    <cellStyle name="Vírgula 5 2 9 3" xfId="8163" xr:uid="{00000000-0005-0000-0000-0000E3A30000}"/>
    <cellStyle name="Vírgula 5 2 9 3 2" xfId="12508" xr:uid="{00000000-0005-0000-0000-0000E4A30000}"/>
    <cellStyle name="Vírgula 5 2 9 3 2 2" xfId="35145" xr:uid="{00000000-0005-0000-0000-0000E5A30000}"/>
    <cellStyle name="Vírgula 5 2 9 3 2 3" xfId="29643" xr:uid="{00000000-0005-0000-0000-0000E6A30000}"/>
    <cellStyle name="Vírgula 5 2 9 3 2 4" xfId="42837" xr:uid="{00000000-0005-0000-0000-0000E7A30000}"/>
    <cellStyle name="Vírgula 5 2 9 3 2 5" xfId="53317" xr:uid="{00000000-0005-0000-0000-0000E8A30000}"/>
    <cellStyle name="Vírgula 5 2 9 3 3" xfId="12892" xr:uid="{00000000-0005-0000-0000-0000E9A30000}"/>
    <cellStyle name="Vírgula 5 2 9 3 3 2" xfId="32394" xr:uid="{00000000-0005-0000-0000-0000EAA30000}"/>
    <cellStyle name="Vírgula 5 2 9 3 4" xfId="19086" xr:uid="{00000000-0005-0000-0000-0000EBA30000}"/>
    <cellStyle name="Vírgula 5 2 9 3 5" xfId="26892" xr:uid="{00000000-0005-0000-0000-0000ECA30000}"/>
    <cellStyle name="Vírgula 5 2 9 3 6" xfId="39215" xr:uid="{00000000-0005-0000-0000-0000EDA30000}"/>
    <cellStyle name="Vírgula 5 2 9 3 7" xfId="49063" xr:uid="{00000000-0005-0000-0000-0000EEA30000}"/>
    <cellStyle name="Vírgula 5 2 9 4" xfId="5908" xr:uid="{00000000-0005-0000-0000-0000EFA30000}"/>
    <cellStyle name="Vírgula 5 2 9 4 2" xfId="11612" xr:uid="{00000000-0005-0000-0000-0000F0A30000}"/>
    <cellStyle name="Vírgula 5 2 9 4 2 2" xfId="33441" xr:uid="{00000000-0005-0000-0000-0000F1A30000}"/>
    <cellStyle name="Vírgula 5 2 9 4 2 3" xfId="41133" xr:uid="{00000000-0005-0000-0000-0000F2A30000}"/>
    <cellStyle name="Vírgula 5 2 9 4 2 4" xfId="52594" xr:uid="{00000000-0005-0000-0000-0000F3A30000}"/>
    <cellStyle name="Vírgula 5 2 9 4 3" xfId="27939" xr:uid="{00000000-0005-0000-0000-0000F4A30000}"/>
    <cellStyle name="Vírgula 5 2 9 4 4" xfId="37262" xr:uid="{00000000-0005-0000-0000-0000F5A30000}"/>
    <cellStyle name="Vírgula 5 2 9 4 5" xfId="50729" xr:uid="{00000000-0005-0000-0000-0000F6A30000}"/>
    <cellStyle name="Vírgula 5 2 9 5" xfId="10868" xr:uid="{00000000-0005-0000-0000-0000F7A30000}"/>
    <cellStyle name="Vírgula 5 2 9 5 2" xfId="30690" xr:uid="{00000000-0005-0000-0000-0000F8A30000}"/>
    <cellStyle name="Vírgula 5 2 9 5 3" xfId="40376" xr:uid="{00000000-0005-0000-0000-0000F9A30000}"/>
    <cellStyle name="Vírgula 5 2 9 5 4" xfId="51847" xr:uid="{00000000-0005-0000-0000-0000FAA30000}"/>
    <cellStyle name="Vírgula 5 2 9 6" xfId="14083" xr:uid="{00000000-0005-0000-0000-0000FBA30000}"/>
    <cellStyle name="Vírgula 5 2 9 6 2" xfId="44457" xr:uid="{00000000-0005-0000-0000-0000FCA30000}"/>
    <cellStyle name="Vírgula 5 2 9 7" xfId="15749" xr:uid="{00000000-0005-0000-0000-0000FDA30000}"/>
    <cellStyle name="Vírgula 5 2 9 8" xfId="21681" xr:uid="{00000000-0005-0000-0000-0000FEA30000}"/>
    <cellStyle name="Vírgula 5 2 9 9" xfId="23695" xr:uid="{00000000-0005-0000-0000-0000FFA30000}"/>
    <cellStyle name="Vírgula 5 20" xfId="21568" xr:uid="{00000000-0005-0000-0000-000000A40000}"/>
    <cellStyle name="Vírgula 5 21" xfId="23582" xr:uid="{00000000-0005-0000-0000-000001A40000}"/>
    <cellStyle name="Vírgula 5 22" xfId="24230" xr:uid="{00000000-0005-0000-0000-000002A40000}"/>
    <cellStyle name="Vírgula 5 23" xfId="35681" xr:uid="{00000000-0005-0000-0000-000003A40000}"/>
    <cellStyle name="Vírgula 5 24" xfId="45571" xr:uid="{00000000-0005-0000-0000-000004A40000}"/>
    <cellStyle name="Vírgula 5 25" xfId="53507" xr:uid="{00000000-0005-0000-0000-000005A40000}"/>
    <cellStyle name="Vírgula 5 26" xfId="4055" xr:uid="{00000000-0005-0000-0000-000006A40000}"/>
    <cellStyle name="Vírgula 5 27" xfId="55901" xr:uid="{00000000-0005-0000-0000-000007A40000}"/>
    <cellStyle name="Vírgula 5 3" xfId="17" xr:uid="{00000000-0005-0000-0000-000008A40000}"/>
    <cellStyle name="Vírgula 5 3 10" xfId="1563" xr:uid="{00000000-0005-0000-0000-000009A40000}"/>
    <cellStyle name="Vírgula 5 3 10 10" xfId="55040" xr:uid="{00000000-0005-0000-0000-00000AA40000}"/>
    <cellStyle name="Vírgula 5 3 10 11" xfId="4171" xr:uid="{00000000-0005-0000-0000-00000BA40000}"/>
    <cellStyle name="Vírgula 5 3 10 2" xfId="8413" xr:uid="{00000000-0005-0000-0000-00000CA40000}"/>
    <cellStyle name="Vírgula 5 3 10 2 2" xfId="17532" xr:uid="{00000000-0005-0000-0000-00000DA40000}"/>
    <cellStyle name="Vírgula 5 3 10 2 2 2" xfId="35148" xr:uid="{00000000-0005-0000-0000-00000EA40000}"/>
    <cellStyle name="Vírgula 5 3 10 2 3" xfId="29646" xr:uid="{00000000-0005-0000-0000-00000FA40000}"/>
    <cellStyle name="Vírgula 5 3 10 2 4" xfId="42840" xr:uid="{00000000-0005-0000-0000-000010A40000}"/>
    <cellStyle name="Vírgula 5 3 10 2 5" xfId="49313" xr:uid="{00000000-0005-0000-0000-000011A40000}"/>
    <cellStyle name="Vírgula 5 3 10 3" xfId="6214" xr:uid="{00000000-0005-0000-0000-000012A40000}"/>
    <cellStyle name="Vírgula 5 3 10 3 2" xfId="32397" xr:uid="{00000000-0005-0000-0000-000013A40000}"/>
    <cellStyle name="Vírgula 5 3 10 3 3" xfId="44707" xr:uid="{00000000-0005-0000-0000-000014A40000}"/>
    <cellStyle name="Vírgula 5 3 10 4" xfId="18465" xr:uid="{00000000-0005-0000-0000-000015A40000}"/>
    <cellStyle name="Vírgula 5 3 10 5" xfId="21684" xr:uid="{00000000-0005-0000-0000-000016A40000}"/>
    <cellStyle name="Vírgula 5 3 10 6" xfId="23698" xr:uid="{00000000-0005-0000-0000-000017A40000}"/>
    <cellStyle name="Vírgula 5 3 10 7" xfId="26895" xr:uid="{00000000-0005-0000-0000-000018A40000}"/>
    <cellStyle name="Vírgula 5 3 10 8" xfId="39218" xr:uid="{00000000-0005-0000-0000-000019A40000}"/>
    <cellStyle name="Vírgula 5 3 10 9" xfId="47114" xr:uid="{00000000-0005-0000-0000-00001AA40000}"/>
    <cellStyle name="Vírgula 5 3 11" xfId="7085" xr:uid="{00000000-0005-0000-0000-00001BA40000}"/>
    <cellStyle name="Vírgula 5 3 11 2" xfId="12509" xr:uid="{00000000-0005-0000-0000-00001CA40000}"/>
    <cellStyle name="Vírgula 5 3 11 2 2" xfId="35147" xr:uid="{00000000-0005-0000-0000-00001DA40000}"/>
    <cellStyle name="Vírgula 5 3 11 2 3" xfId="29645" xr:uid="{00000000-0005-0000-0000-00001EA40000}"/>
    <cellStyle name="Vírgula 5 3 11 2 4" xfId="42839" xr:uid="{00000000-0005-0000-0000-00001FA40000}"/>
    <cellStyle name="Vírgula 5 3 11 2 5" xfId="53318" xr:uid="{00000000-0005-0000-0000-000020A40000}"/>
    <cellStyle name="Vírgula 5 3 11 3" xfId="13136" xr:uid="{00000000-0005-0000-0000-000021A40000}"/>
    <cellStyle name="Vírgula 5 3 11 3 2" xfId="32396" xr:uid="{00000000-0005-0000-0000-000022A40000}"/>
    <cellStyle name="Vírgula 5 3 11 4" xfId="26894" xr:uid="{00000000-0005-0000-0000-000023A40000}"/>
    <cellStyle name="Vírgula 5 3 11 5" xfId="39217" xr:uid="{00000000-0005-0000-0000-000024A40000}"/>
    <cellStyle name="Vírgula 5 3 11 6" xfId="47985" xr:uid="{00000000-0005-0000-0000-000025A40000}"/>
    <cellStyle name="Vírgula 5 3 12" xfId="4709" xr:uid="{00000000-0005-0000-0000-000026A40000}"/>
    <cellStyle name="Vírgula 5 3 12 2" xfId="11105" xr:uid="{00000000-0005-0000-0000-000027A40000}"/>
    <cellStyle name="Vírgula 5 3 12 2 2" xfId="32934" xr:uid="{00000000-0005-0000-0000-000028A40000}"/>
    <cellStyle name="Vírgula 5 3 12 2 3" xfId="40626" xr:uid="{00000000-0005-0000-0000-000029A40000}"/>
    <cellStyle name="Vírgula 5 3 12 2 4" xfId="52087" xr:uid="{00000000-0005-0000-0000-00002AA40000}"/>
    <cellStyle name="Vírgula 5 3 12 3" xfId="27432" xr:uid="{00000000-0005-0000-0000-00002BA40000}"/>
    <cellStyle name="Vírgula 5 3 12 4" xfId="36755" xr:uid="{00000000-0005-0000-0000-00002CA40000}"/>
    <cellStyle name="Vírgula 5 3 12 5" xfId="50387" xr:uid="{00000000-0005-0000-0000-00002DA40000}"/>
    <cellStyle name="Vírgula 5 3 13" xfId="9379" xr:uid="{00000000-0005-0000-0000-00002EA40000}"/>
    <cellStyle name="Vírgula 5 3 13 2" xfId="10342" xr:uid="{00000000-0005-0000-0000-00002FA40000}"/>
    <cellStyle name="Vírgula 5 3 13 2 2" xfId="50417" xr:uid="{00000000-0005-0000-0000-000030A40000}"/>
    <cellStyle name="Vírgula 5 3 13 3" xfId="30183" xr:uid="{00000000-0005-0000-0000-000031A40000}"/>
    <cellStyle name="Vírgula 5 3 13 4" xfId="39755" xr:uid="{00000000-0005-0000-0000-000032A40000}"/>
    <cellStyle name="Vírgula 5 3 13 5" xfId="50232" xr:uid="{00000000-0005-0000-0000-000033A40000}"/>
    <cellStyle name="Vírgula 5 3 14" xfId="9716" xr:uid="{00000000-0005-0000-0000-000034A40000}"/>
    <cellStyle name="Vírgula 5 3 14 2" xfId="43377" xr:uid="{00000000-0005-0000-0000-000035A40000}"/>
    <cellStyle name="Vírgula 5 3 14 3" xfId="50532" xr:uid="{00000000-0005-0000-0000-000036A40000}"/>
    <cellStyle name="Vírgula 5 3 15" xfId="15751" xr:uid="{00000000-0005-0000-0000-000037A40000}"/>
    <cellStyle name="Vírgula 5 3 16" xfId="21683" xr:uid="{00000000-0005-0000-0000-000038A40000}"/>
    <cellStyle name="Vírgula 5 3 17" xfId="23697" xr:uid="{00000000-0005-0000-0000-000039A40000}"/>
    <cellStyle name="Vírgula 5 3 18" xfId="24241" xr:uid="{00000000-0005-0000-0000-00003AA40000}"/>
    <cellStyle name="Vírgula 5 3 19" xfId="35692" xr:uid="{00000000-0005-0000-0000-00003BA40000}"/>
    <cellStyle name="Vírgula 5 3 2" xfId="196" xr:uid="{00000000-0005-0000-0000-00003CA40000}"/>
    <cellStyle name="Vírgula 5 3 2 10" xfId="10505" xr:uid="{00000000-0005-0000-0000-00003DA40000}"/>
    <cellStyle name="Vírgula 5 3 2 10 2" xfId="43491" xr:uid="{00000000-0005-0000-0000-00003EA40000}"/>
    <cellStyle name="Vírgula 5 3 2 10 3" xfId="50628" xr:uid="{00000000-0005-0000-0000-00003FA40000}"/>
    <cellStyle name="Vírgula 5 3 2 11" xfId="15752" xr:uid="{00000000-0005-0000-0000-000040A40000}"/>
    <cellStyle name="Vírgula 5 3 2 12" xfId="21685" xr:uid="{00000000-0005-0000-0000-000041A40000}"/>
    <cellStyle name="Vírgula 5 3 2 13" xfId="23699" xr:uid="{00000000-0005-0000-0000-000042A40000}"/>
    <cellStyle name="Vírgula 5 3 2 14" xfId="24478" xr:uid="{00000000-0005-0000-0000-000043A40000}"/>
    <cellStyle name="Vírgula 5 3 2 15" xfId="35791" xr:uid="{00000000-0005-0000-0000-000044A40000}"/>
    <cellStyle name="Vírgula 5 3 2 16" xfId="45753" xr:uid="{00000000-0005-0000-0000-000045A40000}"/>
    <cellStyle name="Vírgula 5 3 2 17" xfId="53686" xr:uid="{00000000-0005-0000-0000-000046A40000}"/>
    <cellStyle name="Vírgula 5 3 2 18" xfId="4172" xr:uid="{00000000-0005-0000-0000-000047A40000}"/>
    <cellStyle name="Vírgula 5 3 2 2" xfId="477" xr:uid="{00000000-0005-0000-0000-000048A40000}"/>
    <cellStyle name="Vírgula 5 3 2 2 10" xfId="23700" xr:uid="{00000000-0005-0000-0000-000049A40000}"/>
    <cellStyle name="Vírgula 5 3 2 2 11" xfId="24754" xr:uid="{00000000-0005-0000-0000-00004AA40000}"/>
    <cellStyle name="Vírgula 5 3 2 2 12" xfId="36319" xr:uid="{00000000-0005-0000-0000-00004BA40000}"/>
    <cellStyle name="Vírgula 5 3 2 2 13" xfId="46033" xr:uid="{00000000-0005-0000-0000-00004CA40000}"/>
    <cellStyle name="Vírgula 5 3 2 2 14" xfId="53965" xr:uid="{00000000-0005-0000-0000-00004DA40000}"/>
    <cellStyle name="Vírgula 5 3 2 2 15" xfId="4173" xr:uid="{00000000-0005-0000-0000-00004EA40000}"/>
    <cellStyle name="Vírgula 5 3 2 2 2" xfId="1140" xr:uid="{00000000-0005-0000-0000-00004FA40000}"/>
    <cellStyle name="Vírgula 5 3 2 2 2 10" xfId="46696" xr:uid="{00000000-0005-0000-0000-000050A40000}"/>
    <cellStyle name="Vírgula 5 3 2 2 2 11" xfId="54628" xr:uid="{00000000-0005-0000-0000-000051A40000}"/>
    <cellStyle name="Vírgula 5 3 2 2 2 12" xfId="4174" xr:uid="{00000000-0005-0000-0000-000052A40000}"/>
    <cellStyle name="Vírgula 5 3 2 2 2 2" xfId="8055" xr:uid="{00000000-0005-0000-0000-000053A40000}"/>
    <cellStyle name="Vírgula 5 3 2 2 2 2 2" xfId="11854" xr:uid="{00000000-0005-0000-0000-000054A40000}"/>
    <cellStyle name="Vírgula 5 3 2 2 2 2 2 2" xfId="35151" xr:uid="{00000000-0005-0000-0000-000055A40000}"/>
    <cellStyle name="Vírgula 5 3 2 2 2 2 3" xfId="16662" xr:uid="{00000000-0005-0000-0000-000056A40000}"/>
    <cellStyle name="Vírgula 5 3 2 2 2 2 4" xfId="19848" xr:uid="{00000000-0005-0000-0000-000057A40000}"/>
    <cellStyle name="Vírgula 5 3 2 2 2 2 5" xfId="29649" xr:uid="{00000000-0005-0000-0000-000058A40000}"/>
    <cellStyle name="Vírgula 5 3 2 2 2 2 6" xfId="42843" xr:uid="{00000000-0005-0000-0000-000059A40000}"/>
    <cellStyle name="Vírgula 5 3 2 2 2 2 7" xfId="48955" xr:uid="{00000000-0005-0000-0000-00005AA40000}"/>
    <cellStyle name="Vírgula 5 3 2 2 2 3" xfId="5800" xr:uid="{00000000-0005-0000-0000-00005BA40000}"/>
    <cellStyle name="Vírgula 5 3 2 2 2 3 2" xfId="10252" xr:uid="{00000000-0005-0000-0000-00005CA40000}"/>
    <cellStyle name="Vírgula 5 3 2 2 2 3 3" xfId="32400" xr:uid="{00000000-0005-0000-0000-00005DA40000}"/>
    <cellStyle name="Vírgula 5 3 2 2 2 3 4" xfId="44349" xr:uid="{00000000-0005-0000-0000-00005EA40000}"/>
    <cellStyle name="Vírgula 5 3 2 2 2 4" xfId="13975" xr:uid="{00000000-0005-0000-0000-00005FA40000}"/>
    <cellStyle name="Vírgula 5 3 2 2 2 5" xfId="15754" xr:uid="{00000000-0005-0000-0000-000060A40000}"/>
    <cellStyle name="Vírgula 5 3 2 2 2 6" xfId="21687" xr:uid="{00000000-0005-0000-0000-000061A40000}"/>
    <cellStyle name="Vírgula 5 3 2 2 2 7" xfId="23701" xr:uid="{00000000-0005-0000-0000-000062A40000}"/>
    <cellStyle name="Vírgula 5 3 2 2 2 8" xfId="26898" xr:uid="{00000000-0005-0000-0000-000063A40000}"/>
    <cellStyle name="Vírgula 5 3 2 2 2 9" xfId="39221" xr:uid="{00000000-0005-0000-0000-000064A40000}"/>
    <cellStyle name="Vírgula 5 3 2 2 3" xfId="2076" xr:uid="{00000000-0005-0000-0000-000065A40000}"/>
    <cellStyle name="Vírgula 5 3 2 2 3 10" xfId="47627" xr:uid="{00000000-0005-0000-0000-000066A40000}"/>
    <cellStyle name="Vírgula 5 3 2 2 3 11" xfId="55553" xr:uid="{00000000-0005-0000-0000-000067A40000}"/>
    <cellStyle name="Vírgula 5 3 2 2 3 12" xfId="4175" xr:uid="{00000000-0005-0000-0000-000068A40000}"/>
    <cellStyle name="Vírgula 5 3 2 2 3 2" xfId="8926" xr:uid="{00000000-0005-0000-0000-000069A40000}"/>
    <cellStyle name="Vírgula 5 3 2 2 3 2 2" xfId="17533" xr:uid="{00000000-0005-0000-0000-00006AA40000}"/>
    <cellStyle name="Vírgula 5 3 2 2 3 2 2 2" xfId="35152" xr:uid="{00000000-0005-0000-0000-00006BA40000}"/>
    <cellStyle name="Vírgula 5 3 2 2 3 2 3" xfId="29650" xr:uid="{00000000-0005-0000-0000-00006CA40000}"/>
    <cellStyle name="Vírgula 5 3 2 2 3 2 4" xfId="42844" xr:uid="{00000000-0005-0000-0000-00006DA40000}"/>
    <cellStyle name="Vírgula 5 3 2 2 3 2 5" xfId="49826" xr:uid="{00000000-0005-0000-0000-00006EA40000}"/>
    <cellStyle name="Vírgula 5 3 2 2 3 3" xfId="6727" xr:uid="{00000000-0005-0000-0000-00006FA40000}"/>
    <cellStyle name="Vírgula 5 3 2 2 3 3 2" xfId="32401" xr:uid="{00000000-0005-0000-0000-000070A40000}"/>
    <cellStyle name="Vírgula 5 3 2 2 3 3 3" xfId="45220" xr:uid="{00000000-0005-0000-0000-000071A40000}"/>
    <cellStyle name="Vírgula 5 3 2 2 3 4" xfId="15755" xr:uid="{00000000-0005-0000-0000-000072A40000}"/>
    <cellStyle name="Vírgula 5 3 2 2 3 5" xfId="18978" xr:uid="{00000000-0005-0000-0000-000073A40000}"/>
    <cellStyle name="Vírgula 5 3 2 2 3 6" xfId="21688" xr:uid="{00000000-0005-0000-0000-000074A40000}"/>
    <cellStyle name="Vírgula 5 3 2 2 3 7" xfId="23702" xr:uid="{00000000-0005-0000-0000-000075A40000}"/>
    <cellStyle name="Vírgula 5 3 2 2 3 8" xfId="26899" xr:uid="{00000000-0005-0000-0000-000076A40000}"/>
    <cellStyle name="Vírgula 5 3 2 2 3 9" xfId="39222" xr:uid="{00000000-0005-0000-0000-000077A40000}"/>
    <cellStyle name="Vírgula 5 3 2 2 4" xfId="7428" xr:uid="{00000000-0005-0000-0000-000078A40000}"/>
    <cellStyle name="Vírgula 5 3 2 2 4 2" xfId="12511" xr:uid="{00000000-0005-0000-0000-000079A40000}"/>
    <cellStyle name="Vírgula 5 3 2 2 4 2 2" xfId="35150" xr:uid="{00000000-0005-0000-0000-00007AA40000}"/>
    <cellStyle name="Vírgula 5 3 2 2 4 2 3" xfId="29648" xr:uid="{00000000-0005-0000-0000-00007BA40000}"/>
    <cellStyle name="Vírgula 5 3 2 2 4 2 4" xfId="42842" xr:uid="{00000000-0005-0000-0000-00007CA40000}"/>
    <cellStyle name="Vírgula 5 3 2 2 4 2 5" xfId="53320" xr:uid="{00000000-0005-0000-0000-00007DA40000}"/>
    <cellStyle name="Vírgula 5 3 2 2 4 3" xfId="13088" xr:uid="{00000000-0005-0000-0000-00007EA40000}"/>
    <cellStyle name="Vírgula 5 3 2 2 4 3 2" xfId="32399" xr:uid="{00000000-0005-0000-0000-00007FA40000}"/>
    <cellStyle name="Vírgula 5 3 2 2 4 4" xfId="26897" xr:uid="{00000000-0005-0000-0000-000080A40000}"/>
    <cellStyle name="Vírgula 5 3 2 2 4 5" xfId="39220" xr:uid="{00000000-0005-0000-0000-000081A40000}"/>
    <cellStyle name="Vírgula 5 3 2 2 4 6" xfId="48328" xr:uid="{00000000-0005-0000-0000-000082A40000}"/>
    <cellStyle name="Vírgula 5 3 2 2 5" xfId="5137" xr:uid="{00000000-0005-0000-0000-000083A40000}"/>
    <cellStyle name="Vírgula 5 3 2 2 5 2" xfId="11504" xr:uid="{00000000-0005-0000-0000-000084A40000}"/>
    <cellStyle name="Vírgula 5 3 2 2 5 2 2" xfId="33333" xr:uid="{00000000-0005-0000-0000-000085A40000}"/>
    <cellStyle name="Vírgula 5 3 2 2 5 2 3" xfId="41025" xr:uid="{00000000-0005-0000-0000-000086A40000}"/>
    <cellStyle name="Vírgula 5 3 2 2 5 2 4" xfId="52486" xr:uid="{00000000-0005-0000-0000-000087A40000}"/>
    <cellStyle name="Vírgula 5 3 2 2 5 3" xfId="27831" xr:uid="{00000000-0005-0000-0000-000088A40000}"/>
    <cellStyle name="Vírgula 5 3 2 2 5 4" xfId="37154" xr:uid="{00000000-0005-0000-0000-000089A40000}"/>
    <cellStyle name="Vírgula 5 3 2 2 5 5" xfId="51039" xr:uid="{00000000-0005-0000-0000-00008AA40000}"/>
    <cellStyle name="Vírgula 5 3 2 2 6" xfId="10807" xr:uid="{00000000-0005-0000-0000-00008BA40000}"/>
    <cellStyle name="Vírgula 5 3 2 2 6 2" xfId="30582" xr:uid="{00000000-0005-0000-0000-00008CA40000}"/>
    <cellStyle name="Vírgula 5 3 2 2 6 3" xfId="40268" xr:uid="{00000000-0005-0000-0000-00008DA40000}"/>
    <cellStyle name="Vírgula 5 3 2 2 6 4" xfId="51739" xr:uid="{00000000-0005-0000-0000-00008EA40000}"/>
    <cellStyle name="Vírgula 5 3 2 2 7" xfId="13462" xr:uid="{00000000-0005-0000-0000-00008FA40000}"/>
    <cellStyle name="Vírgula 5 3 2 2 7 2" xfId="43722" xr:uid="{00000000-0005-0000-0000-000090A40000}"/>
    <cellStyle name="Vírgula 5 3 2 2 8" xfId="15753" xr:uid="{00000000-0005-0000-0000-000091A40000}"/>
    <cellStyle name="Vírgula 5 3 2 2 9" xfId="21686" xr:uid="{00000000-0005-0000-0000-000092A40000}"/>
    <cellStyle name="Vírgula 5 3 2 3" xfId="1392" xr:uid="{00000000-0005-0000-0000-000093A40000}"/>
    <cellStyle name="Vírgula 5 3 2 3 10" xfId="25030" xr:uid="{00000000-0005-0000-0000-000094A40000}"/>
    <cellStyle name="Vírgula 5 3 2 3 11" xfId="36595" xr:uid="{00000000-0005-0000-0000-000095A40000}"/>
    <cellStyle name="Vírgula 5 3 2 3 12" xfId="46948" xr:uid="{00000000-0005-0000-0000-000096A40000}"/>
    <cellStyle name="Vírgula 5 3 2 3 13" xfId="54880" xr:uid="{00000000-0005-0000-0000-000097A40000}"/>
    <cellStyle name="Vírgula 5 3 2 3 14" xfId="4176" xr:uid="{00000000-0005-0000-0000-000098A40000}"/>
    <cellStyle name="Vírgula 5 3 2 3 2" xfId="2304" xr:uid="{00000000-0005-0000-0000-000099A40000}"/>
    <cellStyle name="Vírgula 5 3 2 3 2 10" xfId="47855" xr:uid="{00000000-0005-0000-0000-00009AA40000}"/>
    <cellStyle name="Vírgula 5 3 2 3 2 11" xfId="55781" xr:uid="{00000000-0005-0000-0000-00009BA40000}"/>
    <cellStyle name="Vírgula 5 3 2 3 2 12" xfId="4177" xr:uid="{00000000-0005-0000-0000-00009CA40000}"/>
    <cellStyle name="Vírgula 5 3 2 3 2 2" xfId="9154" xr:uid="{00000000-0005-0000-0000-00009DA40000}"/>
    <cellStyle name="Vírgula 5 3 2 3 2 2 2" xfId="17534" xr:uid="{00000000-0005-0000-0000-00009EA40000}"/>
    <cellStyle name="Vírgula 5 3 2 3 2 2 2 2" xfId="35154" xr:uid="{00000000-0005-0000-0000-00009FA40000}"/>
    <cellStyle name="Vírgula 5 3 2 3 2 2 3" xfId="20076" xr:uid="{00000000-0005-0000-0000-0000A0A40000}"/>
    <cellStyle name="Vírgula 5 3 2 3 2 2 4" xfId="29652" xr:uid="{00000000-0005-0000-0000-0000A1A40000}"/>
    <cellStyle name="Vírgula 5 3 2 3 2 2 5" xfId="42846" xr:uid="{00000000-0005-0000-0000-0000A2A40000}"/>
    <cellStyle name="Vírgula 5 3 2 3 2 2 6" xfId="50054" xr:uid="{00000000-0005-0000-0000-0000A3A40000}"/>
    <cellStyle name="Vírgula 5 3 2 3 2 3" xfId="6955" xr:uid="{00000000-0005-0000-0000-0000A4A40000}"/>
    <cellStyle name="Vírgula 5 3 2 3 2 3 2" xfId="12754" xr:uid="{00000000-0005-0000-0000-0000A5A40000}"/>
    <cellStyle name="Vírgula 5 3 2 3 2 3 3" xfId="32403" xr:uid="{00000000-0005-0000-0000-0000A6A40000}"/>
    <cellStyle name="Vírgula 5 3 2 3 2 3 4" xfId="45448" xr:uid="{00000000-0005-0000-0000-0000A7A40000}"/>
    <cellStyle name="Vírgula 5 3 2 3 2 4" xfId="15757" xr:uid="{00000000-0005-0000-0000-0000A8A40000}"/>
    <cellStyle name="Vírgula 5 3 2 3 2 5" xfId="18334" xr:uid="{00000000-0005-0000-0000-0000A9A40000}"/>
    <cellStyle name="Vírgula 5 3 2 3 2 6" xfId="21690" xr:uid="{00000000-0005-0000-0000-0000AAA40000}"/>
    <cellStyle name="Vírgula 5 3 2 3 2 7" xfId="23704" xr:uid="{00000000-0005-0000-0000-0000ABA40000}"/>
    <cellStyle name="Vírgula 5 3 2 3 2 8" xfId="26901" xr:uid="{00000000-0005-0000-0000-0000ACA40000}"/>
    <cellStyle name="Vírgula 5 3 2 3 2 9" xfId="39224" xr:uid="{00000000-0005-0000-0000-0000ADA40000}"/>
    <cellStyle name="Vírgula 5 3 2 3 3" xfId="8283" xr:uid="{00000000-0005-0000-0000-0000AEA40000}"/>
    <cellStyle name="Vírgula 5 3 2 3 3 2" xfId="12512" xr:uid="{00000000-0005-0000-0000-0000AFA40000}"/>
    <cellStyle name="Vírgula 5 3 2 3 3 2 2" xfId="35153" xr:uid="{00000000-0005-0000-0000-0000B0A40000}"/>
    <cellStyle name="Vírgula 5 3 2 3 3 2 3" xfId="29651" xr:uid="{00000000-0005-0000-0000-0000B1A40000}"/>
    <cellStyle name="Vírgula 5 3 2 3 3 2 4" xfId="42845" xr:uid="{00000000-0005-0000-0000-0000B2A40000}"/>
    <cellStyle name="Vírgula 5 3 2 3 3 2 5" xfId="53321" xr:uid="{00000000-0005-0000-0000-0000B3A40000}"/>
    <cellStyle name="Vírgula 5 3 2 3 3 3" xfId="9687" xr:uid="{00000000-0005-0000-0000-0000B4A40000}"/>
    <cellStyle name="Vírgula 5 3 2 3 3 3 2" xfId="32402" xr:uid="{00000000-0005-0000-0000-0000B5A40000}"/>
    <cellStyle name="Vírgula 5 3 2 3 3 4" xfId="19206" xr:uid="{00000000-0005-0000-0000-0000B6A40000}"/>
    <cellStyle name="Vírgula 5 3 2 3 3 5" xfId="26900" xr:uid="{00000000-0005-0000-0000-0000B7A40000}"/>
    <cellStyle name="Vírgula 5 3 2 3 3 6" xfId="39223" xr:uid="{00000000-0005-0000-0000-0000B8A40000}"/>
    <cellStyle name="Vírgula 5 3 2 3 3 7" xfId="49183" xr:uid="{00000000-0005-0000-0000-0000B9A40000}"/>
    <cellStyle name="Vírgula 5 3 2 3 4" xfId="6052" xr:uid="{00000000-0005-0000-0000-0000BAA40000}"/>
    <cellStyle name="Vírgula 5 3 2 3 4 2" xfId="11732" xr:uid="{00000000-0005-0000-0000-0000BBA40000}"/>
    <cellStyle name="Vírgula 5 3 2 3 4 2 2" xfId="33561" xr:uid="{00000000-0005-0000-0000-0000BCA40000}"/>
    <cellStyle name="Vírgula 5 3 2 3 4 2 3" xfId="41253" xr:uid="{00000000-0005-0000-0000-0000BDA40000}"/>
    <cellStyle name="Vírgula 5 3 2 3 4 2 4" xfId="52714" xr:uid="{00000000-0005-0000-0000-0000BEA40000}"/>
    <cellStyle name="Vírgula 5 3 2 3 4 3" xfId="28059" xr:uid="{00000000-0005-0000-0000-0000BFA40000}"/>
    <cellStyle name="Vírgula 5 3 2 3 4 4" xfId="37382" xr:uid="{00000000-0005-0000-0000-0000C0A40000}"/>
    <cellStyle name="Vírgula 5 3 2 3 4 5" xfId="50581" xr:uid="{00000000-0005-0000-0000-0000C1A40000}"/>
    <cellStyle name="Vírgula 5 3 2 3 5" xfId="10988" xr:uid="{00000000-0005-0000-0000-0000C2A40000}"/>
    <cellStyle name="Vírgula 5 3 2 3 5 2" xfId="30810" xr:uid="{00000000-0005-0000-0000-0000C3A40000}"/>
    <cellStyle name="Vírgula 5 3 2 3 5 3" xfId="40496" xr:uid="{00000000-0005-0000-0000-0000C4A40000}"/>
    <cellStyle name="Vírgula 5 3 2 3 5 4" xfId="51967" xr:uid="{00000000-0005-0000-0000-0000C5A40000}"/>
    <cellStyle name="Vírgula 5 3 2 3 6" xfId="14203" xr:uid="{00000000-0005-0000-0000-0000C6A40000}"/>
    <cellStyle name="Vírgula 5 3 2 3 6 2" xfId="44577" xr:uid="{00000000-0005-0000-0000-0000C7A40000}"/>
    <cellStyle name="Vírgula 5 3 2 3 7" xfId="15756" xr:uid="{00000000-0005-0000-0000-0000C8A40000}"/>
    <cellStyle name="Vírgula 5 3 2 3 8" xfId="21689" xr:uid="{00000000-0005-0000-0000-0000C9A40000}"/>
    <cellStyle name="Vírgula 5 3 2 3 9" xfId="23703" xr:uid="{00000000-0005-0000-0000-0000CAA40000}"/>
    <cellStyle name="Vírgula 5 3 2 4" xfId="900" xr:uid="{00000000-0005-0000-0000-0000CBA40000}"/>
    <cellStyle name="Vírgula 5 3 2 4 10" xfId="36055" xr:uid="{00000000-0005-0000-0000-0000CCA40000}"/>
    <cellStyle name="Vírgula 5 3 2 4 11" xfId="46456" xr:uid="{00000000-0005-0000-0000-0000CDA40000}"/>
    <cellStyle name="Vírgula 5 3 2 4 12" xfId="54388" xr:uid="{00000000-0005-0000-0000-0000CEA40000}"/>
    <cellStyle name="Vírgula 5 3 2 4 13" xfId="4178" xr:uid="{00000000-0005-0000-0000-0000CFA40000}"/>
    <cellStyle name="Vírgula 5 3 2 4 2" xfId="1848" xr:uid="{00000000-0005-0000-0000-0000D0A40000}"/>
    <cellStyle name="Vírgula 5 3 2 4 2 10" xfId="47399" xr:uid="{00000000-0005-0000-0000-0000D1A40000}"/>
    <cellStyle name="Vírgula 5 3 2 4 2 11" xfId="55325" xr:uid="{00000000-0005-0000-0000-0000D2A40000}"/>
    <cellStyle name="Vírgula 5 3 2 4 2 12" xfId="4179" xr:uid="{00000000-0005-0000-0000-0000D3A40000}"/>
    <cellStyle name="Vírgula 5 3 2 4 2 2" xfId="8698" xr:uid="{00000000-0005-0000-0000-0000D4A40000}"/>
    <cellStyle name="Vírgula 5 3 2 4 2 2 2" xfId="17535" xr:uid="{00000000-0005-0000-0000-0000D5A40000}"/>
    <cellStyle name="Vírgula 5 3 2 4 2 2 2 2" xfId="35156" xr:uid="{00000000-0005-0000-0000-0000D6A40000}"/>
    <cellStyle name="Vírgula 5 3 2 4 2 2 3" xfId="19620" xr:uid="{00000000-0005-0000-0000-0000D7A40000}"/>
    <cellStyle name="Vírgula 5 3 2 4 2 2 4" xfId="29654" xr:uid="{00000000-0005-0000-0000-0000D8A40000}"/>
    <cellStyle name="Vírgula 5 3 2 4 2 2 5" xfId="42848" xr:uid="{00000000-0005-0000-0000-0000D9A40000}"/>
    <cellStyle name="Vírgula 5 3 2 4 2 2 6" xfId="49598" xr:uid="{00000000-0005-0000-0000-0000DAA40000}"/>
    <cellStyle name="Vírgula 5 3 2 4 2 3" xfId="6499" xr:uid="{00000000-0005-0000-0000-0000DBA40000}"/>
    <cellStyle name="Vírgula 5 3 2 4 2 3 2" xfId="16604" xr:uid="{00000000-0005-0000-0000-0000DCA40000}"/>
    <cellStyle name="Vírgula 5 3 2 4 2 3 3" xfId="32405" xr:uid="{00000000-0005-0000-0000-0000DDA40000}"/>
    <cellStyle name="Vírgula 5 3 2 4 2 3 4" xfId="44992" xr:uid="{00000000-0005-0000-0000-0000DEA40000}"/>
    <cellStyle name="Vírgula 5 3 2 4 2 4" xfId="15759" xr:uid="{00000000-0005-0000-0000-0000DFA40000}"/>
    <cellStyle name="Vírgula 5 3 2 4 2 5" xfId="17992" xr:uid="{00000000-0005-0000-0000-0000E0A40000}"/>
    <cellStyle name="Vírgula 5 3 2 4 2 6" xfId="21692" xr:uid="{00000000-0005-0000-0000-0000E1A40000}"/>
    <cellStyle name="Vírgula 5 3 2 4 2 7" xfId="23706" xr:uid="{00000000-0005-0000-0000-0000E2A40000}"/>
    <cellStyle name="Vírgula 5 3 2 4 2 8" xfId="26903" xr:uid="{00000000-0005-0000-0000-0000E3A40000}"/>
    <cellStyle name="Vírgula 5 3 2 4 2 9" xfId="39226" xr:uid="{00000000-0005-0000-0000-0000E4A40000}"/>
    <cellStyle name="Vírgula 5 3 2 4 3" xfId="7827" xr:uid="{00000000-0005-0000-0000-0000E5A40000}"/>
    <cellStyle name="Vírgula 5 3 2 4 3 2" xfId="12513" xr:uid="{00000000-0005-0000-0000-0000E6A40000}"/>
    <cellStyle name="Vírgula 5 3 2 4 3 2 2" xfId="35155" xr:uid="{00000000-0005-0000-0000-0000E7A40000}"/>
    <cellStyle name="Vírgula 5 3 2 4 3 2 3" xfId="42847" xr:uid="{00000000-0005-0000-0000-0000E8A40000}"/>
    <cellStyle name="Vírgula 5 3 2 4 3 2 4" xfId="53322" xr:uid="{00000000-0005-0000-0000-0000E9A40000}"/>
    <cellStyle name="Vírgula 5 3 2 4 3 3" xfId="18750" xr:uid="{00000000-0005-0000-0000-0000EAA40000}"/>
    <cellStyle name="Vírgula 5 3 2 4 3 4" xfId="29653" xr:uid="{00000000-0005-0000-0000-0000EBA40000}"/>
    <cellStyle name="Vírgula 5 3 2 4 3 5" xfId="39225" xr:uid="{00000000-0005-0000-0000-0000ECA40000}"/>
    <cellStyle name="Vírgula 5 3 2 4 3 6" xfId="48727" xr:uid="{00000000-0005-0000-0000-0000EDA40000}"/>
    <cellStyle name="Vírgula 5 3 2 4 4" xfId="5560" xr:uid="{00000000-0005-0000-0000-0000EEA40000}"/>
    <cellStyle name="Vírgula 5 3 2 4 4 2" xfId="9991" xr:uid="{00000000-0005-0000-0000-0000EFA40000}"/>
    <cellStyle name="Vírgula 5 3 2 4 4 3" xfId="32404" xr:uid="{00000000-0005-0000-0000-0000F0A40000}"/>
    <cellStyle name="Vírgula 5 3 2 4 4 4" xfId="40040" xr:uid="{00000000-0005-0000-0000-0000F1A40000}"/>
    <cellStyle name="Vírgula 5 3 2 4 4 5" xfId="51511" xr:uid="{00000000-0005-0000-0000-0000F2A40000}"/>
    <cellStyle name="Vírgula 5 3 2 4 5" xfId="13747" xr:uid="{00000000-0005-0000-0000-0000F3A40000}"/>
    <cellStyle name="Vírgula 5 3 2 4 5 2" xfId="44121" xr:uid="{00000000-0005-0000-0000-0000F4A40000}"/>
    <cellStyle name="Vírgula 5 3 2 4 6" xfId="15758" xr:uid="{00000000-0005-0000-0000-0000F5A40000}"/>
    <cellStyle name="Vírgula 5 3 2 4 7" xfId="21691" xr:uid="{00000000-0005-0000-0000-0000F6A40000}"/>
    <cellStyle name="Vírgula 5 3 2 4 8" xfId="23705" xr:uid="{00000000-0005-0000-0000-0000F7A40000}"/>
    <cellStyle name="Vírgula 5 3 2 4 9" xfId="26902" xr:uid="{00000000-0005-0000-0000-0000F8A40000}"/>
    <cellStyle name="Vírgula 5 3 2 5" xfId="672" xr:uid="{00000000-0005-0000-0000-0000F9A40000}"/>
    <cellStyle name="Vírgula 5 3 2 5 10" xfId="46228" xr:uid="{00000000-0005-0000-0000-0000FAA40000}"/>
    <cellStyle name="Vírgula 5 3 2 5 11" xfId="54160" xr:uid="{00000000-0005-0000-0000-0000FBA40000}"/>
    <cellStyle name="Vírgula 5 3 2 5 12" xfId="4180" xr:uid="{00000000-0005-0000-0000-0000FCA40000}"/>
    <cellStyle name="Vírgula 5 3 2 5 2" xfId="7599" xr:uid="{00000000-0005-0000-0000-0000FDA40000}"/>
    <cellStyle name="Vírgula 5 3 2 5 2 2" xfId="17536" xr:uid="{00000000-0005-0000-0000-0000FEA40000}"/>
    <cellStyle name="Vírgula 5 3 2 5 2 2 2" xfId="35157" xr:uid="{00000000-0005-0000-0000-0000FFA40000}"/>
    <cellStyle name="Vírgula 5 3 2 5 2 3" xfId="19392" xr:uid="{00000000-0005-0000-0000-000000A50000}"/>
    <cellStyle name="Vírgula 5 3 2 5 2 4" xfId="29655" xr:uid="{00000000-0005-0000-0000-000001A50000}"/>
    <cellStyle name="Vírgula 5 3 2 5 2 5" xfId="42849" xr:uid="{00000000-0005-0000-0000-000002A50000}"/>
    <cellStyle name="Vírgula 5 3 2 5 2 6" xfId="48499" xr:uid="{00000000-0005-0000-0000-000003A50000}"/>
    <cellStyle name="Vírgula 5 3 2 5 3" xfId="5332" xr:uid="{00000000-0005-0000-0000-000004A50000}"/>
    <cellStyle name="Vírgula 5 3 2 5 3 2" xfId="9462" xr:uid="{00000000-0005-0000-0000-000005A50000}"/>
    <cellStyle name="Vírgula 5 3 2 5 3 3" xfId="32406" xr:uid="{00000000-0005-0000-0000-000006A50000}"/>
    <cellStyle name="Vírgula 5 3 2 5 3 4" xfId="43893" xr:uid="{00000000-0005-0000-0000-000007A50000}"/>
    <cellStyle name="Vírgula 5 3 2 5 4" xfId="15760" xr:uid="{00000000-0005-0000-0000-000008A50000}"/>
    <cellStyle name="Vírgula 5 3 2 5 5" xfId="17875" xr:uid="{00000000-0005-0000-0000-000009A50000}"/>
    <cellStyle name="Vírgula 5 3 2 5 6" xfId="21693" xr:uid="{00000000-0005-0000-0000-00000AA50000}"/>
    <cellStyle name="Vírgula 5 3 2 5 7" xfId="23707" xr:uid="{00000000-0005-0000-0000-00000BA50000}"/>
    <cellStyle name="Vírgula 5 3 2 5 8" xfId="26904" xr:uid="{00000000-0005-0000-0000-00000CA50000}"/>
    <cellStyle name="Vírgula 5 3 2 5 9" xfId="39227" xr:uid="{00000000-0005-0000-0000-00000DA50000}"/>
    <cellStyle name="Vírgula 5 3 2 6" xfId="1620" xr:uid="{00000000-0005-0000-0000-00000EA50000}"/>
    <cellStyle name="Vírgula 5 3 2 6 10" xfId="55097" xr:uid="{00000000-0005-0000-0000-00000FA50000}"/>
    <cellStyle name="Vírgula 5 3 2 6 11" xfId="4181" xr:uid="{00000000-0005-0000-0000-000010A50000}"/>
    <cellStyle name="Vírgula 5 3 2 6 2" xfId="8470" xr:uid="{00000000-0005-0000-0000-000011A50000}"/>
    <cellStyle name="Vírgula 5 3 2 6 2 2" xfId="17537" xr:uid="{00000000-0005-0000-0000-000012A50000}"/>
    <cellStyle name="Vírgula 5 3 2 6 2 2 2" xfId="35158" xr:uid="{00000000-0005-0000-0000-000013A50000}"/>
    <cellStyle name="Vírgula 5 3 2 6 2 3" xfId="29656" xr:uid="{00000000-0005-0000-0000-000014A50000}"/>
    <cellStyle name="Vírgula 5 3 2 6 2 4" xfId="42850" xr:uid="{00000000-0005-0000-0000-000015A50000}"/>
    <cellStyle name="Vírgula 5 3 2 6 2 5" xfId="49370" xr:uid="{00000000-0005-0000-0000-000016A50000}"/>
    <cellStyle name="Vírgula 5 3 2 6 3" xfId="6271" xr:uid="{00000000-0005-0000-0000-000017A50000}"/>
    <cellStyle name="Vírgula 5 3 2 6 3 2" xfId="32407" xr:uid="{00000000-0005-0000-0000-000018A50000}"/>
    <cellStyle name="Vírgula 5 3 2 6 3 3" xfId="44764" xr:uid="{00000000-0005-0000-0000-000019A50000}"/>
    <cellStyle name="Vírgula 5 3 2 6 4" xfId="18522" xr:uid="{00000000-0005-0000-0000-00001AA50000}"/>
    <cellStyle name="Vírgula 5 3 2 6 5" xfId="21694" xr:uid="{00000000-0005-0000-0000-00001BA50000}"/>
    <cellStyle name="Vírgula 5 3 2 6 6" xfId="23708" xr:uid="{00000000-0005-0000-0000-00001CA50000}"/>
    <cellStyle name="Vírgula 5 3 2 6 7" xfId="26905" xr:uid="{00000000-0005-0000-0000-00001DA50000}"/>
    <cellStyle name="Vírgula 5 3 2 6 8" xfId="39228" xr:uid="{00000000-0005-0000-0000-00001EA50000}"/>
    <cellStyle name="Vírgula 5 3 2 6 9" xfId="47171" xr:uid="{00000000-0005-0000-0000-00001FA50000}"/>
    <cellStyle name="Vírgula 5 3 2 7" xfId="7199" xr:uid="{00000000-0005-0000-0000-000020A50000}"/>
    <cellStyle name="Vírgula 5 3 2 7 2" xfId="12510" xr:uid="{00000000-0005-0000-0000-000021A50000}"/>
    <cellStyle name="Vírgula 5 3 2 7 2 2" xfId="35149" xr:uid="{00000000-0005-0000-0000-000022A50000}"/>
    <cellStyle name="Vírgula 5 3 2 7 2 3" xfId="29647" xr:uid="{00000000-0005-0000-0000-000023A50000}"/>
    <cellStyle name="Vírgula 5 3 2 7 2 4" xfId="42841" xr:uid="{00000000-0005-0000-0000-000024A50000}"/>
    <cellStyle name="Vírgula 5 3 2 7 2 5" xfId="53319" xr:uid="{00000000-0005-0000-0000-000025A50000}"/>
    <cellStyle name="Vírgula 5 3 2 7 3" xfId="10408" xr:uid="{00000000-0005-0000-0000-000026A50000}"/>
    <cellStyle name="Vírgula 5 3 2 7 3 2" xfId="32398" xr:uid="{00000000-0005-0000-0000-000027A50000}"/>
    <cellStyle name="Vírgula 5 3 2 7 4" xfId="26896" xr:uid="{00000000-0005-0000-0000-000028A50000}"/>
    <cellStyle name="Vírgula 5 3 2 7 5" xfId="39219" xr:uid="{00000000-0005-0000-0000-000029A50000}"/>
    <cellStyle name="Vírgula 5 3 2 7 6" xfId="48099" xr:uid="{00000000-0005-0000-0000-00002AA50000}"/>
    <cellStyle name="Vírgula 5 3 2 8" xfId="4859" xr:uid="{00000000-0005-0000-0000-00002BA50000}"/>
    <cellStyle name="Vírgula 5 3 2 8 2" xfId="11276" xr:uid="{00000000-0005-0000-0000-00002CA50000}"/>
    <cellStyle name="Vírgula 5 3 2 8 2 2" xfId="33105" xr:uid="{00000000-0005-0000-0000-00002DA50000}"/>
    <cellStyle name="Vírgula 5 3 2 8 2 3" xfId="40797" xr:uid="{00000000-0005-0000-0000-00002EA50000}"/>
    <cellStyle name="Vírgula 5 3 2 8 2 4" xfId="52258" xr:uid="{00000000-0005-0000-0000-00002FA50000}"/>
    <cellStyle name="Vírgula 5 3 2 8 3" xfId="27603" xr:uid="{00000000-0005-0000-0000-000030A50000}"/>
    <cellStyle name="Vírgula 5 3 2 8 4" xfId="36926" xr:uid="{00000000-0005-0000-0000-000031A50000}"/>
    <cellStyle name="Vírgula 5 3 2 8 5" xfId="50659" xr:uid="{00000000-0005-0000-0000-000032A50000}"/>
    <cellStyle name="Vírgula 5 3 2 9" xfId="10579" xr:uid="{00000000-0005-0000-0000-000033A50000}"/>
    <cellStyle name="Vírgula 5 3 2 9 2" xfId="9674" xr:uid="{00000000-0005-0000-0000-000034A50000}"/>
    <cellStyle name="Vírgula 5 3 2 9 2 2" xfId="51405" xr:uid="{00000000-0005-0000-0000-000035A50000}"/>
    <cellStyle name="Vírgula 5 3 2 9 3" xfId="30354" xr:uid="{00000000-0005-0000-0000-000036A50000}"/>
    <cellStyle name="Vírgula 5 3 2 9 4" xfId="39812" xr:uid="{00000000-0005-0000-0000-000037A50000}"/>
    <cellStyle name="Vírgula 5 3 2 9 5" xfId="51187" xr:uid="{00000000-0005-0000-0000-000038A50000}"/>
    <cellStyle name="Vírgula 5 3 20" xfId="45582" xr:uid="{00000000-0005-0000-0000-000039A50000}"/>
    <cellStyle name="Vírgula 5 3 21" xfId="53518" xr:uid="{00000000-0005-0000-0000-00003AA50000}"/>
    <cellStyle name="Vírgula 5 3 22" xfId="4170" xr:uid="{00000000-0005-0000-0000-00003BA50000}"/>
    <cellStyle name="Vírgula 5 3 3" xfId="127" xr:uid="{00000000-0005-0000-0000-00003CA50000}"/>
    <cellStyle name="Vírgula 5 3 3 10" xfId="15762" xr:uid="{00000000-0005-0000-0000-00003DA50000}"/>
    <cellStyle name="Vírgula 5 3 3 11" xfId="21695" xr:uid="{00000000-0005-0000-0000-00003EA50000}"/>
    <cellStyle name="Vírgula 5 3 3 12" xfId="23709" xr:uid="{00000000-0005-0000-0000-00003FA50000}"/>
    <cellStyle name="Vírgula 5 3 3 13" xfId="24409" xr:uid="{00000000-0005-0000-0000-000040A50000}"/>
    <cellStyle name="Vírgula 5 3 3 14" xfId="35986" xr:uid="{00000000-0005-0000-0000-000041A50000}"/>
    <cellStyle name="Vírgula 5 3 3 15" xfId="45684" xr:uid="{00000000-0005-0000-0000-000042A50000}"/>
    <cellStyle name="Vírgula 5 3 3 16" xfId="53617" xr:uid="{00000000-0005-0000-0000-000043A50000}"/>
    <cellStyle name="Vírgula 5 3 3 17" xfId="4182" xr:uid="{00000000-0005-0000-0000-000044A50000}"/>
    <cellStyle name="Vírgula 5 3 3 2" xfId="408" xr:uid="{00000000-0005-0000-0000-000045A50000}"/>
    <cellStyle name="Vírgula 5 3 3 2 10" xfId="24685" xr:uid="{00000000-0005-0000-0000-000046A50000}"/>
    <cellStyle name="Vírgula 5 3 3 2 11" xfId="36250" xr:uid="{00000000-0005-0000-0000-000047A50000}"/>
    <cellStyle name="Vírgula 5 3 3 2 12" xfId="45964" xr:uid="{00000000-0005-0000-0000-000048A50000}"/>
    <cellStyle name="Vírgula 5 3 3 2 13" xfId="53896" xr:uid="{00000000-0005-0000-0000-000049A50000}"/>
    <cellStyle name="Vírgula 5 3 3 2 14" xfId="4183" xr:uid="{00000000-0005-0000-0000-00004AA50000}"/>
    <cellStyle name="Vírgula 5 3 3 2 2" xfId="1083" xr:uid="{00000000-0005-0000-0000-00004BA50000}"/>
    <cellStyle name="Vírgula 5 3 3 2 2 10" xfId="46639" xr:uid="{00000000-0005-0000-0000-00004CA50000}"/>
    <cellStyle name="Vírgula 5 3 3 2 2 11" xfId="54571" xr:uid="{00000000-0005-0000-0000-00004DA50000}"/>
    <cellStyle name="Vírgula 5 3 3 2 2 12" xfId="4184" xr:uid="{00000000-0005-0000-0000-00004EA50000}"/>
    <cellStyle name="Vírgula 5 3 3 2 2 2" xfId="7998" xr:uid="{00000000-0005-0000-0000-00004FA50000}"/>
    <cellStyle name="Vírgula 5 3 3 2 2 2 2" xfId="17538" xr:uid="{00000000-0005-0000-0000-000050A50000}"/>
    <cellStyle name="Vírgula 5 3 3 2 2 2 2 2" xfId="35161" xr:uid="{00000000-0005-0000-0000-000051A50000}"/>
    <cellStyle name="Vírgula 5 3 3 2 2 2 3" xfId="19791" xr:uid="{00000000-0005-0000-0000-000052A50000}"/>
    <cellStyle name="Vírgula 5 3 3 2 2 2 4" xfId="29659" xr:uid="{00000000-0005-0000-0000-000053A50000}"/>
    <cellStyle name="Vírgula 5 3 3 2 2 2 5" xfId="42853" xr:uid="{00000000-0005-0000-0000-000054A50000}"/>
    <cellStyle name="Vírgula 5 3 3 2 2 2 6" xfId="48898" xr:uid="{00000000-0005-0000-0000-000055A50000}"/>
    <cellStyle name="Vírgula 5 3 3 2 2 3" xfId="5743" xr:uid="{00000000-0005-0000-0000-000056A50000}"/>
    <cellStyle name="Vírgula 5 3 3 2 2 3 2" xfId="16695" xr:uid="{00000000-0005-0000-0000-000057A50000}"/>
    <cellStyle name="Vírgula 5 3 3 2 2 3 3" xfId="32410" xr:uid="{00000000-0005-0000-0000-000058A50000}"/>
    <cellStyle name="Vírgula 5 3 3 2 2 3 4" xfId="44292" xr:uid="{00000000-0005-0000-0000-000059A50000}"/>
    <cellStyle name="Vírgula 5 3 3 2 2 4" xfId="15764" xr:uid="{00000000-0005-0000-0000-00005AA50000}"/>
    <cellStyle name="Vírgula 5 3 3 2 2 5" xfId="18106" xr:uid="{00000000-0005-0000-0000-00005BA50000}"/>
    <cellStyle name="Vírgula 5 3 3 2 2 6" xfId="21697" xr:uid="{00000000-0005-0000-0000-00005CA50000}"/>
    <cellStyle name="Vírgula 5 3 3 2 2 7" xfId="23711" xr:uid="{00000000-0005-0000-0000-00005DA50000}"/>
    <cellStyle name="Vírgula 5 3 3 2 2 8" xfId="26908" xr:uid="{00000000-0005-0000-0000-00005EA50000}"/>
    <cellStyle name="Vírgula 5 3 3 2 2 9" xfId="39231" xr:uid="{00000000-0005-0000-0000-00005FA50000}"/>
    <cellStyle name="Vírgula 5 3 3 2 3" xfId="2019" xr:uid="{00000000-0005-0000-0000-000060A50000}"/>
    <cellStyle name="Vírgula 5 3 3 2 3 2" xfId="8869" xr:uid="{00000000-0005-0000-0000-000061A50000}"/>
    <cellStyle name="Vírgula 5 3 3 2 3 2 2" xfId="35160" xr:uid="{00000000-0005-0000-0000-000062A50000}"/>
    <cellStyle name="Vírgula 5 3 3 2 3 2 3" xfId="29658" xr:uid="{00000000-0005-0000-0000-000063A50000}"/>
    <cellStyle name="Vírgula 5 3 3 2 3 2 4" xfId="42852" xr:uid="{00000000-0005-0000-0000-000064A50000}"/>
    <cellStyle name="Vírgula 5 3 3 2 3 2 5" xfId="49769" xr:uid="{00000000-0005-0000-0000-000065A50000}"/>
    <cellStyle name="Vírgula 5 3 3 2 3 3" xfId="16506" xr:uid="{00000000-0005-0000-0000-000066A50000}"/>
    <cellStyle name="Vírgula 5 3 3 2 3 3 2" xfId="32409" xr:uid="{00000000-0005-0000-0000-000067A50000}"/>
    <cellStyle name="Vírgula 5 3 3 2 3 3 3" xfId="45163" xr:uid="{00000000-0005-0000-0000-000068A50000}"/>
    <cellStyle name="Vírgula 5 3 3 2 3 4" xfId="18921" xr:uid="{00000000-0005-0000-0000-000069A50000}"/>
    <cellStyle name="Vírgula 5 3 3 2 3 5" xfId="26907" xr:uid="{00000000-0005-0000-0000-00006AA50000}"/>
    <cellStyle name="Vírgula 5 3 3 2 3 6" xfId="39230" xr:uid="{00000000-0005-0000-0000-00006BA50000}"/>
    <cellStyle name="Vírgula 5 3 3 2 3 7" xfId="47570" xr:uid="{00000000-0005-0000-0000-00006CA50000}"/>
    <cellStyle name="Vírgula 5 3 3 2 3 8" xfId="55496" xr:uid="{00000000-0005-0000-0000-00006DA50000}"/>
    <cellStyle name="Vírgula 5 3 3 2 3 9" xfId="6670" xr:uid="{00000000-0005-0000-0000-00006EA50000}"/>
    <cellStyle name="Vírgula 5 3 3 2 4" xfId="7371" xr:uid="{00000000-0005-0000-0000-00006FA50000}"/>
    <cellStyle name="Vírgula 5 3 3 2 4 2" xfId="11447" xr:uid="{00000000-0005-0000-0000-000070A50000}"/>
    <cellStyle name="Vírgula 5 3 3 2 4 2 2" xfId="33276" xr:uid="{00000000-0005-0000-0000-000071A50000}"/>
    <cellStyle name="Vírgula 5 3 3 2 4 2 3" xfId="40968" xr:uid="{00000000-0005-0000-0000-000072A50000}"/>
    <cellStyle name="Vírgula 5 3 3 2 4 2 4" xfId="52429" xr:uid="{00000000-0005-0000-0000-000073A50000}"/>
    <cellStyle name="Vírgula 5 3 3 2 4 3" xfId="27774" xr:uid="{00000000-0005-0000-0000-000074A50000}"/>
    <cellStyle name="Vírgula 5 3 3 2 4 4" xfId="37097" xr:uid="{00000000-0005-0000-0000-000075A50000}"/>
    <cellStyle name="Vírgula 5 3 3 2 4 5" xfId="48271" xr:uid="{00000000-0005-0000-0000-000076A50000}"/>
    <cellStyle name="Vírgula 5 3 3 2 5" xfId="5068" xr:uid="{00000000-0005-0000-0000-000077A50000}"/>
    <cellStyle name="Vírgula 5 3 3 2 5 2" xfId="30525" xr:uid="{00000000-0005-0000-0000-000078A50000}"/>
    <cellStyle name="Vírgula 5 3 3 2 5 3" xfId="40211" xr:uid="{00000000-0005-0000-0000-000079A50000}"/>
    <cellStyle name="Vírgula 5 3 3 2 5 4" xfId="51682" xr:uid="{00000000-0005-0000-0000-00007AA50000}"/>
    <cellStyle name="Vírgula 5 3 3 2 6" xfId="13918" xr:uid="{00000000-0005-0000-0000-00007BA50000}"/>
    <cellStyle name="Vírgula 5 3 3 2 6 2" xfId="43665" xr:uid="{00000000-0005-0000-0000-00007CA50000}"/>
    <cellStyle name="Vírgula 5 3 3 2 7" xfId="15763" xr:uid="{00000000-0005-0000-0000-00007DA50000}"/>
    <cellStyle name="Vírgula 5 3 3 2 8" xfId="21696" xr:uid="{00000000-0005-0000-0000-00007EA50000}"/>
    <cellStyle name="Vírgula 5 3 3 2 9" xfId="23710" xr:uid="{00000000-0005-0000-0000-00007FA50000}"/>
    <cellStyle name="Vírgula 5 3 3 3" xfId="1323" xr:uid="{00000000-0005-0000-0000-000080A50000}"/>
    <cellStyle name="Vírgula 5 3 3 3 10" xfId="24961" xr:uid="{00000000-0005-0000-0000-000081A50000}"/>
    <cellStyle name="Vírgula 5 3 3 3 11" xfId="36526" xr:uid="{00000000-0005-0000-0000-000082A50000}"/>
    <cellStyle name="Vírgula 5 3 3 3 12" xfId="46879" xr:uid="{00000000-0005-0000-0000-000083A50000}"/>
    <cellStyle name="Vírgula 5 3 3 3 13" xfId="54811" xr:uid="{00000000-0005-0000-0000-000084A50000}"/>
    <cellStyle name="Vírgula 5 3 3 3 14" xfId="4185" xr:uid="{00000000-0005-0000-0000-000085A50000}"/>
    <cellStyle name="Vírgula 5 3 3 3 2" xfId="2247" xr:uid="{00000000-0005-0000-0000-000086A50000}"/>
    <cellStyle name="Vírgula 5 3 3 3 2 10" xfId="47798" xr:uid="{00000000-0005-0000-0000-000087A50000}"/>
    <cellStyle name="Vírgula 5 3 3 3 2 11" xfId="55724" xr:uid="{00000000-0005-0000-0000-000088A50000}"/>
    <cellStyle name="Vírgula 5 3 3 3 2 12" xfId="4186" xr:uid="{00000000-0005-0000-0000-000089A50000}"/>
    <cellStyle name="Vírgula 5 3 3 3 2 2" xfId="9097" xr:uid="{00000000-0005-0000-0000-00008AA50000}"/>
    <cellStyle name="Vírgula 5 3 3 3 2 2 2" xfId="17539" xr:uid="{00000000-0005-0000-0000-00008BA50000}"/>
    <cellStyle name="Vírgula 5 3 3 3 2 2 2 2" xfId="35163" xr:uid="{00000000-0005-0000-0000-00008CA50000}"/>
    <cellStyle name="Vírgula 5 3 3 3 2 2 3" xfId="20019" xr:uid="{00000000-0005-0000-0000-00008DA50000}"/>
    <cellStyle name="Vírgula 5 3 3 3 2 2 4" xfId="29661" xr:uid="{00000000-0005-0000-0000-00008EA50000}"/>
    <cellStyle name="Vírgula 5 3 3 3 2 2 5" xfId="42855" xr:uid="{00000000-0005-0000-0000-00008FA50000}"/>
    <cellStyle name="Vírgula 5 3 3 3 2 2 6" xfId="49997" xr:uid="{00000000-0005-0000-0000-000090A50000}"/>
    <cellStyle name="Vírgula 5 3 3 3 2 3" xfId="6898" xr:uid="{00000000-0005-0000-0000-000091A50000}"/>
    <cellStyle name="Vírgula 5 3 3 3 2 3 2" xfId="13228" xr:uid="{00000000-0005-0000-0000-000092A50000}"/>
    <cellStyle name="Vírgula 5 3 3 3 2 3 3" xfId="32412" xr:uid="{00000000-0005-0000-0000-000093A50000}"/>
    <cellStyle name="Vírgula 5 3 3 3 2 3 4" xfId="45391" xr:uid="{00000000-0005-0000-0000-000094A50000}"/>
    <cellStyle name="Vírgula 5 3 3 3 2 4" xfId="15766" xr:uid="{00000000-0005-0000-0000-000095A50000}"/>
    <cellStyle name="Vírgula 5 3 3 3 2 5" xfId="18277" xr:uid="{00000000-0005-0000-0000-000096A50000}"/>
    <cellStyle name="Vírgula 5 3 3 3 2 6" xfId="21699" xr:uid="{00000000-0005-0000-0000-000097A50000}"/>
    <cellStyle name="Vírgula 5 3 3 3 2 7" xfId="23713" xr:uid="{00000000-0005-0000-0000-000098A50000}"/>
    <cellStyle name="Vírgula 5 3 3 3 2 8" xfId="26910" xr:uid="{00000000-0005-0000-0000-000099A50000}"/>
    <cellStyle name="Vírgula 5 3 3 3 2 9" xfId="39233" xr:uid="{00000000-0005-0000-0000-00009AA50000}"/>
    <cellStyle name="Vírgula 5 3 3 3 3" xfId="8226" xr:uid="{00000000-0005-0000-0000-00009BA50000}"/>
    <cellStyle name="Vírgula 5 3 3 3 3 2" xfId="12516" xr:uid="{00000000-0005-0000-0000-00009CA50000}"/>
    <cellStyle name="Vírgula 5 3 3 3 3 2 2" xfId="35162" xr:uid="{00000000-0005-0000-0000-00009DA50000}"/>
    <cellStyle name="Vírgula 5 3 3 3 3 2 3" xfId="29660" xr:uid="{00000000-0005-0000-0000-00009EA50000}"/>
    <cellStyle name="Vírgula 5 3 3 3 3 2 4" xfId="42854" xr:uid="{00000000-0005-0000-0000-00009FA50000}"/>
    <cellStyle name="Vírgula 5 3 3 3 3 2 5" xfId="53324" xr:uid="{00000000-0005-0000-0000-0000A0A50000}"/>
    <cellStyle name="Vírgula 5 3 3 3 3 3" xfId="13050" xr:uid="{00000000-0005-0000-0000-0000A1A50000}"/>
    <cellStyle name="Vírgula 5 3 3 3 3 3 2" xfId="32411" xr:uid="{00000000-0005-0000-0000-0000A2A50000}"/>
    <cellStyle name="Vírgula 5 3 3 3 3 4" xfId="19149" xr:uid="{00000000-0005-0000-0000-0000A3A50000}"/>
    <cellStyle name="Vírgula 5 3 3 3 3 5" xfId="26909" xr:uid="{00000000-0005-0000-0000-0000A4A50000}"/>
    <cellStyle name="Vírgula 5 3 3 3 3 6" xfId="39232" xr:uid="{00000000-0005-0000-0000-0000A5A50000}"/>
    <cellStyle name="Vírgula 5 3 3 3 3 7" xfId="49126" xr:uid="{00000000-0005-0000-0000-0000A6A50000}"/>
    <cellStyle name="Vírgula 5 3 3 3 4" xfId="5983" xr:uid="{00000000-0005-0000-0000-0000A7A50000}"/>
    <cellStyle name="Vírgula 5 3 3 3 4 2" xfId="11675" xr:uid="{00000000-0005-0000-0000-0000A8A50000}"/>
    <cellStyle name="Vírgula 5 3 3 3 4 2 2" xfId="33504" xr:uid="{00000000-0005-0000-0000-0000A9A50000}"/>
    <cellStyle name="Vírgula 5 3 3 3 4 2 3" xfId="41196" xr:uid="{00000000-0005-0000-0000-0000AAA50000}"/>
    <cellStyle name="Vírgula 5 3 3 3 4 2 4" xfId="52657" xr:uid="{00000000-0005-0000-0000-0000ABA50000}"/>
    <cellStyle name="Vírgula 5 3 3 3 4 3" xfId="28002" xr:uid="{00000000-0005-0000-0000-0000ACA50000}"/>
    <cellStyle name="Vírgula 5 3 3 3 4 4" xfId="37325" xr:uid="{00000000-0005-0000-0000-0000ADA50000}"/>
    <cellStyle name="Vírgula 5 3 3 3 4 5" xfId="51339" xr:uid="{00000000-0005-0000-0000-0000AEA50000}"/>
    <cellStyle name="Vírgula 5 3 3 3 5" xfId="10931" xr:uid="{00000000-0005-0000-0000-0000AFA50000}"/>
    <cellStyle name="Vírgula 5 3 3 3 5 2" xfId="30753" xr:uid="{00000000-0005-0000-0000-0000B0A50000}"/>
    <cellStyle name="Vírgula 5 3 3 3 5 3" xfId="40439" xr:uid="{00000000-0005-0000-0000-0000B1A50000}"/>
    <cellStyle name="Vírgula 5 3 3 3 5 4" xfId="51910" xr:uid="{00000000-0005-0000-0000-0000B2A50000}"/>
    <cellStyle name="Vírgula 5 3 3 3 6" xfId="14146" xr:uid="{00000000-0005-0000-0000-0000B3A50000}"/>
    <cellStyle name="Vírgula 5 3 3 3 6 2" xfId="44520" xr:uid="{00000000-0005-0000-0000-0000B4A50000}"/>
    <cellStyle name="Vírgula 5 3 3 3 7" xfId="15765" xr:uid="{00000000-0005-0000-0000-0000B5A50000}"/>
    <cellStyle name="Vírgula 5 3 3 3 8" xfId="21698" xr:uid="{00000000-0005-0000-0000-0000B6A50000}"/>
    <cellStyle name="Vírgula 5 3 3 3 9" xfId="23712" xr:uid="{00000000-0005-0000-0000-0000B7A50000}"/>
    <cellStyle name="Vírgula 5 3 3 4" xfId="843" xr:uid="{00000000-0005-0000-0000-0000B8A50000}"/>
    <cellStyle name="Vírgula 5 3 3 4 10" xfId="46399" xr:uid="{00000000-0005-0000-0000-0000B9A50000}"/>
    <cellStyle name="Vírgula 5 3 3 4 11" xfId="54331" xr:uid="{00000000-0005-0000-0000-0000BAA50000}"/>
    <cellStyle name="Vírgula 5 3 3 4 12" xfId="4187" xr:uid="{00000000-0005-0000-0000-0000BBA50000}"/>
    <cellStyle name="Vírgula 5 3 3 4 2" xfId="7770" xr:uid="{00000000-0005-0000-0000-0000BCA50000}"/>
    <cellStyle name="Vírgula 5 3 3 4 2 2" xfId="10794" xr:uid="{00000000-0005-0000-0000-0000BDA50000}"/>
    <cellStyle name="Vírgula 5 3 3 4 2 2 2" xfId="35164" xr:uid="{00000000-0005-0000-0000-0000BEA50000}"/>
    <cellStyle name="Vírgula 5 3 3 4 2 3" xfId="10589" xr:uid="{00000000-0005-0000-0000-0000BFA50000}"/>
    <cellStyle name="Vírgula 5 3 3 4 2 4" xfId="19563" xr:uid="{00000000-0005-0000-0000-0000C0A50000}"/>
    <cellStyle name="Vírgula 5 3 3 4 2 5" xfId="29662" xr:uid="{00000000-0005-0000-0000-0000C1A50000}"/>
    <cellStyle name="Vírgula 5 3 3 4 2 6" xfId="42856" xr:uid="{00000000-0005-0000-0000-0000C2A50000}"/>
    <cellStyle name="Vírgula 5 3 3 4 2 7" xfId="48670" xr:uid="{00000000-0005-0000-0000-0000C3A50000}"/>
    <cellStyle name="Vírgula 5 3 3 4 3" xfId="5503" xr:uid="{00000000-0005-0000-0000-0000C4A50000}"/>
    <cellStyle name="Vírgula 5 3 3 4 3 2" xfId="13084" xr:uid="{00000000-0005-0000-0000-0000C5A50000}"/>
    <cellStyle name="Vírgula 5 3 3 4 3 3" xfId="32413" xr:uid="{00000000-0005-0000-0000-0000C6A50000}"/>
    <cellStyle name="Vírgula 5 3 3 4 3 4" xfId="44064" xr:uid="{00000000-0005-0000-0000-0000C7A50000}"/>
    <cellStyle name="Vírgula 5 3 3 4 4" xfId="13690" xr:uid="{00000000-0005-0000-0000-0000C8A50000}"/>
    <cellStyle name="Vírgula 5 3 3 4 5" xfId="15767" xr:uid="{00000000-0005-0000-0000-0000C9A50000}"/>
    <cellStyle name="Vírgula 5 3 3 4 6" xfId="21700" xr:uid="{00000000-0005-0000-0000-0000CAA50000}"/>
    <cellStyle name="Vírgula 5 3 3 4 7" xfId="23714" xr:uid="{00000000-0005-0000-0000-0000CBA50000}"/>
    <cellStyle name="Vírgula 5 3 3 4 8" xfId="26911" xr:uid="{00000000-0005-0000-0000-0000CCA50000}"/>
    <cellStyle name="Vírgula 5 3 3 4 9" xfId="39234" xr:uid="{00000000-0005-0000-0000-0000CDA50000}"/>
    <cellStyle name="Vírgula 5 3 3 5" xfId="1791" xr:uid="{00000000-0005-0000-0000-0000CEA50000}"/>
    <cellStyle name="Vírgula 5 3 3 5 10" xfId="47342" xr:uid="{00000000-0005-0000-0000-0000CFA50000}"/>
    <cellStyle name="Vírgula 5 3 3 5 11" xfId="55268" xr:uid="{00000000-0005-0000-0000-0000D0A50000}"/>
    <cellStyle name="Vírgula 5 3 3 5 12" xfId="4188" xr:uid="{00000000-0005-0000-0000-0000D1A50000}"/>
    <cellStyle name="Vírgula 5 3 3 5 2" xfId="8641" xr:uid="{00000000-0005-0000-0000-0000D2A50000}"/>
    <cellStyle name="Vírgula 5 3 3 5 2 2" xfId="17540" xr:uid="{00000000-0005-0000-0000-0000D3A50000}"/>
    <cellStyle name="Vírgula 5 3 3 5 2 2 2" xfId="35165" xr:uid="{00000000-0005-0000-0000-0000D4A50000}"/>
    <cellStyle name="Vírgula 5 3 3 5 2 3" xfId="29663" xr:uid="{00000000-0005-0000-0000-0000D5A50000}"/>
    <cellStyle name="Vírgula 5 3 3 5 2 4" xfId="42857" xr:uid="{00000000-0005-0000-0000-0000D6A50000}"/>
    <cellStyle name="Vírgula 5 3 3 5 2 5" xfId="49541" xr:uid="{00000000-0005-0000-0000-0000D7A50000}"/>
    <cellStyle name="Vírgula 5 3 3 5 3" xfId="6442" xr:uid="{00000000-0005-0000-0000-0000D8A50000}"/>
    <cellStyle name="Vírgula 5 3 3 5 3 2" xfId="32414" xr:uid="{00000000-0005-0000-0000-0000D9A50000}"/>
    <cellStyle name="Vírgula 5 3 3 5 3 3" xfId="44935" xr:uid="{00000000-0005-0000-0000-0000DAA50000}"/>
    <cellStyle name="Vírgula 5 3 3 5 4" xfId="15768" xr:uid="{00000000-0005-0000-0000-0000DBA50000}"/>
    <cellStyle name="Vírgula 5 3 3 5 5" xfId="18693" xr:uid="{00000000-0005-0000-0000-0000DCA50000}"/>
    <cellStyle name="Vírgula 5 3 3 5 6" xfId="21701" xr:uid="{00000000-0005-0000-0000-0000DDA50000}"/>
    <cellStyle name="Vírgula 5 3 3 5 7" xfId="23715" xr:uid="{00000000-0005-0000-0000-0000DEA50000}"/>
    <cellStyle name="Vírgula 5 3 3 5 8" xfId="26912" xr:uid="{00000000-0005-0000-0000-0000DFA50000}"/>
    <cellStyle name="Vírgula 5 3 3 5 9" xfId="39235" xr:uid="{00000000-0005-0000-0000-0000E0A50000}"/>
    <cellStyle name="Vírgula 5 3 3 6" xfId="7142" xr:uid="{00000000-0005-0000-0000-0000E1A50000}"/>
    <cellStyle name="Vírgula 5 3 3 6 2" xfId="12515" xr:uid="{00000000-0005-0000-0000-0000E2A50000}"/>
    <cellStyle name="Vírgula 5 3 3 6 2 2" xfId="35159" xr:uid="{00000000-0005-0000-0000-0000E3A50000}"/>
    <cellStyle name="Vírgula 5 3 3 6 2 3" xfId="29657" xr:uid="{00000000-0005-0000-0000-0000E4A50000}"/>
    <cellStyle name="Vírgula 5 3 3 6 2 4" xfId="42851" xr:uid="{00000000-0005-0000-0000-0000E5A50000}"/>
    <cellStyle name="Vírgula 5 3 3 6 2 5" xfId="53323" xr:uid="{00000000-0005-0000-0000-0000E6A50000}"/>
    <cellStyle name="Vírgula 5 3 3 6 3" xfId="12866" xr:uid="{00000000-0005-0000-0000-0000E7A50000}"/>
    <cellStyle name="Vírgula 5 3 3 6 3 2" xfId="32408" xr:uid="{00000000-0005-0000-0000-0000E8A50000}"/>
    <cellStyle name="Vírgula 5 3 3 6 4" xfId="26906" xr:uid="{00000000-0005-0000-0000-0000E9A50000}"/>
    <cellStyle name="Vírgula 5 3 3 6 5" xfId="39229" xr:uid="{00000000-0005-0000-0000-0000EAA50000}"/>
    <cellStyle name="Vírgula 5 3 3 6 6" xfId="48042" xr:uid="{00000000-0005-0000-0000-0000EBA50000}"/>
    <cellStyle name="Vírgula 5 3 3 7" xfId="4790" xr:uid="{00000000-0005-0000-0000-0000ECA50000}"/>
    <cellStyle name="Vírgula 5 3 3 7 2" xfId="11219" xr:uid="{00000000-0005-0000-0000-0000EDA50000}"/>
    <cellStyle name="Vírgula 5 3 3 7 2 2" xfId="33048" xr:uid="{00000000-0005-0000-0000-0000EEA50000}"/>
    <cellStyle name="Vírgula 5 3 3 7 2 3" xfId="40740" xr:uid="{00000000-0005-0000-0000-0000EFA50000}"/>
    <cellStyle name="Vírgula 5 3 3 7 2 4" xfId="52201" xr:uid="{00000000-0005-0000-0000-0000F0A50000}"/>
    <cellStyle name="Vírgula 5 3 3 7 3" xfId="27546" xr:uid="{00000000-0005-0000-0000-0000F1A50000}"/>
    <cellStyle name="Vírgula 5 3 3 7 4" xfId="36869" xr:uid="{00000000-0005-0000-0000-0000F2A50000}"/>
    <cellStyle name="Vírgula 5 3 3 7 5" xfId="50368" xr:uid="{00000000-0005-0000-0000-0000F3A50000}"/>
    <cellStyle name="Vírgula 5 3 3 8" xfId="9544" xr:uid="{00000000-0005-0000-0000-0000F4A50000}"/>
    <cellStyle name="Vírgula 5 3 3 8 2" xfId="4735" xr:uid="{00000000-0005-0000-0000-0000F5A50000}"/>
    <cellStyle name="Vírgula 5 3 3 8 2 2" xfId="50280" xr:uid="{00000000-0005-0000-0000-0000F6A50000}"/>
    <cellStyle name="Vírgula 5 3 3 8 3" xfId="30297" xr:uid="{00000000-0005-0000-0000-0000F7A50000}"/>
    <cellStyle name="Vírgula 5 3 3 8 4" xfId="39983" xr:uid="{00000000-0005-0000-0000-0000F8A50000}"/>
    <cellStyle name="Vírgula 5 3 3 8 5" xfId="50330" xr:uid="{00000000-0005-0000-0000-0000F9A50000}"/>
    <cellStyle name="Vírgula 5 3 3 9" xfId="10134" xr:uid="{00000000-0005-0000-0000-0000FAA50000}"/>
    <cellStyle name="Vírgula 5 3 3 9 2" xfId="43434" xr:uid="{00000000-0005-0000-0000-0000FBA50000}"/>
    <cellStyle name="Vírgula 5 3 3 9 3" xfId="50875" xr:uid="{00000000-0005-0000-0000-0000FCA50000}"/>
    <cellStyle name="Vírgula 5 3 4" xfId="265" xr:uid="{00000000-0005-0000-0000-0000FDA50000}"/>
    <cellStyle name="Vírgula 5 3 4 10" xfId="15769" xr:uid="{00000000-0005-0000-0000-0000FEA50000}"/>
    <cellStyle name="Vírgula 5 3 4 11" xfId="21702" xr:uid="{00000000-0005-0000-0000-0000FFA50000}"/>
    <cellStyle name="Vírgula 5 3 4 12" xfId="23716" xr:uid="{00000000-0005-0000-0000-000000A60000}"/>
    <cellStyle name="Vírgula 5 3 4 13" xfId="24547" xr:uid="{00000000-0005-0000-0000-000001A60000}"/>
    <cellStyle name="Vírgula 5 3 4 14" xfId="36112" xr:uid="{00000000-0005-0000-0000-000002A60000}"/>
    <cellStyle name="Vírgula 5 3 4 15" xfId="45822" xr:uid="{00000000-0005-0000-0000-000003A60000}"/>
    <cellStyle name="Vírgula 5 3 4 16" xfId="53755" xr:uid="{00000000-0005-0000-0000-000004A60000}"/>
    <cellStyle name="Vírgula 5 3 4 17" xfId="4189" xr:uid="{00000000-0005-0000-0000-000005A60000}"/>
    <cellStyle name="Vírgula 5 3 4 2" xfId="546" xr:uid="{00000000-0005-0000-0000-000006A60000}"/>
    <cellStyle name="Vírgula 5 3 4 2 10" xfId="24823" xr:uid="{00000000-0005-0000-0000-000007A60000}"/>
    <cellStyle name="Vírgula 5 3 4 2 11" xfId="36388" xr:uid="{00000000-0005-0000-0000-000008A60000}"/>
    <cellStyle name="Vírgula 5 3 4 2 12" xfId="46102" xr:uid="{00000000-0005-0000-0000-000009A60000}"/>
    <cellStyle name="Vírgula 5 3 4 2 13" xfId="54034" xr:uid="{00000000-0005-0000-0000-00000AA60000}"/>
    <cellStyle name="Vírgula 5 3 4 2 14" xfId="4190" xr:uid="{00000000-0005-0000-0000-00000BA60000}"/>
    <cellStyle name="Vírgula 5 3 4 2 2" xfId="1197" xr:uid="{00000000-0005-0000-0000-00000CA60000}"/>
    <cellStyle name="Vírgula 5 3 4 2 2 10" xfId="46753" xr:uid="{00000000-0005-0000-0000-00000DA60000}"/>
    <cellStyle name="Vírgula 5 3 4 2 2 11" xfId="54685" xr:uid="{00000000-0005-0000-0000-00000EA60000}"/>
    <cellStyle name="Vírgula 5 3 4 2 2 12" xfId="4191" xr:uid="{00000000-0005-0000-0000-00000FA60000}"/>
    <cellStyle name="Vírgula 5 3 4 2 2 2" xfId="8112" xr:uid="{00000000-0005-0000-0000-000010A60000}"/>
    <cellStyle name="Vírgula 5 3 4 2 2 2 2" xfId="17541" xr:uid="{00000000-0005-0000-0000-000011A60000}"/>
    <cellStyle name="Vírgula 5 3 4 2 2 2 2 2" xfId="35168" xr:uid="{00000000-0005-0000-0000-000012A60000}"/>
    <cellStyle name="Vírgula 5 3 4 2 2 2 3" xfId="19905" xr:uid="{00000000-0005-0000-0000-000013A60000}"/>
    <cellStyle name="Vírgula 5 3 4 2 2 2 4" xfId="29666" xr:uid="{00000000-0005-0000-0000-000014A60000}"/>
    <cellStyle name="Vírgula 5 3 4 2 2 2 5" xfId="42860" xr:uid="{00000000-0005-0000-0000-000015A60000}"/>
    <cellStyle name="Vírgula 5 3 4 2 2 2 6" xfId="49012" xr:uid="{00000000-0005-0000-0000-000016A60000}"/>
    <cellStyle name="Vírgula 5 3 4 2 2 3" xfId="5857" xr:uid="{00000000-0005-0000-0000-000017A60000}"/>
    <cellStyle name="Vírgula 5 3 4 2 2 3 2" xfId="15180" xr:uid="{00000000-0005-0000-0000-000018A60000}"/>
    <cellStyle name="Vírgula 5 3 4 2 2 3 3" xfId="32417" xr:uid="{00000000-0005-0000-0000-000019A60000}"/>
    <cellStyle name="Vírgula 5 3 4 2 2 3 4" xfId="44406" xr:uid="{00000000-0005-0000-0000-00001AA60000}"/>
    <cellStyle name="Vírgula 5 3 4 2 2 4" xfId="15771" xr:uid="{00000000-0005-0000-0000-00001BA60000}"/>
    <cellStyle name="Vírgula 5 3 4 2 2 5" xfId="18163" xr:uid="{00000000-0005-0000-0000-00001CA60000}"/>
    <cellStyle name="Vírgula 5 3 4 2 2 6" xfId="21704" xr:uid="{00000000-0005-0000-0000-00001DA60000}"/>
    <cellStyle name="Vírgula 5 3 4 2 2 7" xfId="23718" xr:uid="{00000000-0005-0000-0000-00001EA60000}"/>
    <cellStyle name="Vírgula 5 3 4 2 2 8" xfId="26915" xr:uid="{00000000-0005-0000-0000-00001FA60000}"/>
    <cellStyle name="Vírgula 5 3 4 2 2 9" xfId="39238" xr:uid="{00000000-0005-0000-0000-000020A60000}"/>
    <cellStyle name="Vírgula 5 3 4 2 3" xfId="2133" xr:uid="{00000000-0005-0000-0000-000021A60000}"/>
    <cellStyle name="Vírgula 5 3 4 2 3 2" xfId="8983" xr:uid="{00000000-0005-0000-0000-000022A60000}"/>
    <cellStyle name="Vírgula 5 3 4 2 3 2 2" xfId="35167" xr:uid="{00000000-0005-0000-0000-000023A60000}"/>
    <cellStyle name="Vírgula 5 3 4 2 3 2 3" xfId="29665" xr:uid="{00000000-0005-0000-0000-000024A60000}"/>
    <cellStyle name="Vírgula 5 3 4 2 3 2 4" xfId="42859" xr:uid="{00000000-0005-0000-0000-000025A60000}"/>
    <cellStyle name="Vírgula 5 3 4 2 3 2 5" xfId="49883" xr:uid="{00000000-0005-0000-0000-000026A60000}"/>
    <cellStyle name="Vírgula 5 3 4 2 3 3" xfId="12091" xr:uid="{00000000-0005-0000-0000-000027A60000}"/>
    <cellStyle name="Vírgula 5 3 4 2 3 3 2" xfId="32416" xr:uid="{00000000-0005-0000-0000-000028A60000}"/>
    <cellStyle name="Vírgula 5 3 4 2 3 3 3" xfId="45277" xr:uid="{00000000-0005-0000-0000-000029A60000}"/>
    <cellStyle name="Vírgula 5 3 4 2 3 4" xfId="19035" xr:uid="{00000000-0005-0000-0000-00002AA60000}"/>
    <cellStyle name="Vírgula 5 3 4 2 3 5" xfId="26914" xr:uid="{00000000-0005-0000-0000-00002BA60000}"/>
    <cellStyle name="Vírgula 5 3 4 2 3 6" xfId="39237" xr:uid="{00000000-0005-0000-0000-00002CA60000}"/>
    <cellStyle name="Vírgula 5 3 4 2 3 7" xfId="47684" xr:uid="{00000000-0005-0000-0000-00002DA60000}"/>
    <cellStyle name="Vírgula 5 3 4 2 3 8" xfId="55610" xr:uid="{00000000-0005-0000-0000-00002EA60000}"/>
    <cellStyle name="Vírgula 5 3 4 2 3 9" xfId="6784" xr:uid="{00000000-0005-0000-0000-00002FA60000}"/>
    <cellStyle name="Vírgula 5 3 4 2 4" xfId="7485" xr:uid="{00000000-0005-0000-0000-000030A60000}"/>
    <cellStyle name="Vírgula 5 3 4 2 4 2" xfId="11561" xr:uid="{00000000-0005-0000-0000-000031A60000}"/>
    <cellStyle name="Vírgula 5 3 4 2 4 2 2" xfId="33390" xr:uid="{00000000-0005-0000-0000-000032A60000}"/>
    <cellStyle name="Vírgula 5 3 4 2 4 2 3" xfId="41082" xr:uid="{00000000-0005-0000-0000-000033A60000}"/>
    <cellStyle name="Vírgula 5 3 4 2 4 2 4" xfId="52543" xr:uid="{00000000-0005-0000-0000-000034A60000}"/>
    <cellStyle name="Vírgula 5 3 4 2 4 3" xfId="27888" xr:uid="{00000000-0005-0000-0000-000035A60000}"/>
    <cellStyle name="Vírgula 5 3 4 2 4 4" xfId="37211" xr:uid="{00000000-0005-0000-0000-000036A60000}"/>
    <cellStyle name="Vírgula 5 3 4 2 4 5" xfId="48385" xr:uid="{00000000-0005-0000-0000-000037A60000}"/>
    <cellStyle name="Vírgula 5 3 4 2 5" xfId="5206" xr:uid="{00000000-0005-0000-0000-000038A60000}"/>
    <cellStyle name="Vírgula 5 3 4 2 5 2" xfId="30639" xr:uid="{00000000-0005-0000-0000-000039A60000}"/>
    <cellStyle name="Vírgula 5 3 4 2 5 3" xfId="40325" xr:uid="{00000000-0005-0000-0000-00003AA60000}"/>
    <cellStyle name="Vírgula 5 3 4 2 5 4" xfId="51796" xr:uid="{00000000-0005-0000-0000-00003BA60000}"/>
    <cellStyle name="Vírgula 5 3 4 2 6" xfId="14032" xr:uid="{00000000-0005-0000-0000-00003CA60000}"/>
    <cellStyle name="Vírgula 5 3 4 2 6 2" xfId="43779" xr:uid="{00000000-0005-0000-0000-00003DA60000}"/>
    <cellStyle name="Vírgula 5 3 4 2 7" xfId="15770" xr:uid="{00000000-0005-0000-0000-00003EA60000}"/>
    <cellStyle name="Vírgula 5 3 4 2 8" xfId="21703" xr:uid="{00000000-0005-0000-0000-00003FA60000}"/>
    <cellStyle name="Vírgula 5 3 4 2 9" xfId="23717" xr:uid="{00000000-0005-0000-0000-000040A60000}"/>
    <cellStyle name="Vírgula 5 3 4 3" xfId="1461" xr:uid="{00000000-0005-0000-0000-000041A60000}"/>
    <cellStyle name="Vírgula 5 3 4 3 10" xfId="25099" xr:uid="{00000000-0005-0000-0000-000042A60000}"/>
    <cellStyle name="Vírgula 5 3 4 3 11" xfId="36664" xr:uid="{00000000-0005-0000-0000-000043A60000}"/>
    <cellStyle name="Vírgula 5 3 4 3 12" xfId="47017" xr:uid="{00000000-0005-0000-0000-000044A60000}"/>
    <cellStyle name="Vírgula 5 3 4 3 13" xfId="54949" xr:uid="{00000000-0005-0000-0000-000045A60000}"/>
    <cellStyle name="Vírgula 5 3 4 3 14" xfId="4192" xr:uid="{00000000-0005-0000-0000-000046A60000}"/>
    <cellStyle name="Vírgula 5 3 4 3 2" xfId="2361" xr:uid="{00000000-0005-0000-0000-000047A60000}"/>
    <cellStyle name="Vírgula 5 3 4 3 2 10" xfId="47912" xr:uid="{00000000-0005-0000-0000-000048A60000}"/>
    <cellStyle name="Vírgula 5 3 4 3 2 11" xfId="55838" xr:uid="{00000000-0005-0000-0000-000049A60000}"/>
    <cellStyle name="Vírgula 5 3 4 3 2 12" xfId="4193" xr:uid="{00000000-0005-0000-0000-00004AA60000}"/>
    <cellStyle name="Vírgula 5 3 4 3 2 2" xfId="9211" xr:uid="{00000000-0005-0000-0000-00004BA60000}"/>
    <cellStyle name="Vírgula 5 3 4 3 2 2 2" xfId="17542" xr:uid="{00000000-0005-0000-0000-00004CA60000}"/>
    <cellStyle name="Vírgula 5 3 4 3 2 2 2 2" xfId="35170" xr:uid="{00000000-0005-0000-0000-00004DA60000}"/>
    <cellStyle name="Vírgula 5 3 4 3 2 2 3" xfId="20133" xr:uid="{00000000-0005-0000-0000-00004EA60000}"/>
    <cellStyle name="Vírgula 5 3 4 3 2 2 4" xfId="29668" xr:uid="{00000000-0005-0000-0000-00004FA60000}"/>
    <cellStyle name="Vírgula 5 3 4 3 2 2 5" xfId="42862" xr:uid="{00000000-0005-0000-0000-000050A60000}"/>
    <cellStyle name="Vírgula 5 3 4 3 2 2 6" xfId="50111" xr:uid="{00000000-0005-0000-0000-000051A60000}"/>
    <cellStyle name="Vírgula 5 3 4 3 2 3" xfId="7012" xr:uid="{00000000-0005-0000-0000-000052A60000}"/>
    <cellStyle name="Vírgula 5 3 4 3 2 3 2" xfId="13007" xr:uid="{00000000-0005-0000-0000-000053A60000}"/>
    <cellStyle name="Vírgula 5 3 4 3 2 3 3" xfId="32419" xr:uid="{00000000-0005-0000-0000-000054A60000}"/>
    <cellStyle name="Vírgula 5 3 4 3 2 3 4" xfId="45505" xr:uid="{00000000-0005-0000-0000-000055A60000}"/>
    <cellStyle name="Vírgula 5 3 4 3 2 4" xfId="15773" xr:uid="{00000000-0005-0000-0000-000056A60000}"/>
    <cellStyle name="Vírgula 5 3 4 3 2 5" xfId="18391" xr:uid="{00000000-0005-0000-0000-000057A60000}"/>
    <cellStyle name="Vírgula 5 3 4 3 2 6" xfId="21706" xr:uid="{00000000-0005-0000-0000-000058A60000}"/>
    <cellStyle name="Vírgula 5 3 4 3 2 7" xfId="23720" xr:uid="{00000000-0005-0000-0000-000059A60000}"/>
    <cellStyle name="Vírgula 5 3 4 3 2 8" xfId="26917" xr:uid="{00000000-0005-0000-0000-00005AA60000}"/>
    <cellStyle name="Vírgula 5 3 4 3 2 9" xfId="39240" xr:uid="{00000000-0005-0000-0000-00005BA60000}"/>
    <cellStyle name="Vírgula 5 3 4 3 3" xfId="8340" xr:uid="{00000000-0005-0000-0000-00005CA60000}"/>
    <cellStyle name="Vírgula 5 3 4 3 3 2" xfId="12518" xr:uid="{00000000-0005-0000-0000-00005DA60000}"/>
    <cellStyle name="Vírgula 5 3 4 3 3 2 2" xfId="35169" xr:uid="{00000000-0005-0000-0000-00005EA60000}"/>
    <cellStyle name="Vírgula 5 3 4 3 3 2 3" xfId="29667" xr:uid="{00000000-0005-0000-0000-00005FA60000}"/>
    <cellStyle name="Vírgula 5 3 4 3 3 2 4" xfId="42861" xr:uid="{00000000-0005-0000-0000-000060A60000}"/>
    <cellStyle name="Vírgula 5 3 4 3 3 2 5" xfId="53326" xr:uid="{00000000-0005-0000-0000-000061A60000}"/>
    <cellStyle name="Vírgula 5 3 4 3 3 3" xfId="16735" xr:uid="{00000000-0005-0000-0000-000062A60000}"/>
    <cellStyle name="Vírgula 5 3 4 3 3 3 2" xfId="32418" xr:uid="{00000000-0005-0000-0000-000063A60000}"/>
    <cellStyle name="Vírgula 5 3 4 3 3 4" xfId="19263" xr:uid="{00000000-0005-0000-0000-000064A60000}"/>
    <cellStyle name="Vírgula 5 3 4 3 3 5" xfId="26916" xr:uid="{00000000-0005-0000-0000-000065A60000}"/>
    <cellStyle name="Vírgula 5 3 4 3 3 6" xfId="39239" xr:uid="{00000000-0005-0000-0000-000066A60000}"/>
    <cellStyle name="Vírgula 5 3 4 3 3 7" xfId="49240" xr:uid="{00000000-0005-0000-0000-000067A60000}"/>
    <cellStyle name="Vírgula 5 3 4 3 4" xfId="6121" xr:uid="{00000000-0005-0000-0000-000068A60000}"/>
    <cellStyle name="Vírgula 5 3 4 3 4 2" xfId="11789" xr:uid="{00000000-0005-0000-0000-000069A60000}"/>
    <cellStyle name="Vírgula 5 3 4 3 4 2 2" xfId="33618" xr:uid="{00000000-0005-0000-0000-00006AA60000}"/>
    <cellStyle name="Vírgula 5 3 4 3 4 2 3" xfId="41310" xr:uid="{00000000-0005-0000-0000-00006BA60000}"/>
    <cellStyle name="Vírgula 5 3 4 3 4 2 4" xfId="52771" xr:uid="{00000000-0005-0000-0000-00006CA60000}"/>
    <cellStyle name="Vírgula 5 3 4 3 4 3" xfId="28116" xr:uid="{00000000-0005-0000-0000-00006DA60000}"/>
    <cellStyle name="Vírgula 5 3 4 3 4 4" xfId="37439" xr:uid="{00000000-0005-0000-0000-00006EA60000}"/>
    <cellStyle name="Vírgula 5 3 4 3 4 5" xfId="51470" xr:uid="{00000000-0005-0000-0000-00006FA60000}"/>
    <cellStyle name="Vírgula 5 3 4 3 5" xfId="11045" xr:uid="{00000000-0005-0000-0000-000070A60000}"/>
    <cellStyle name="Vírgula 5 3 4 3 5 2" xfId="30867" xr:uid="{00000000-0005-0000-0000-000071A60000}"/>
    <cellStyle name="Vírgula 5 3 4 3 5 3" xfId="40553" xr:uid="{00000000-0005-0000-0000-000072A60000}"/>
    <cellStyle name="Vírgula 5 3 4 3 5 4" xfId="52024" xr:uid="{00000000-0005-0000-0000-000073A60000}"/>
    <cellStyle name="Vírgula 5 3 4 3 6" xfId="14260" xr:uid="{00000000-0005-0000-0000-000074A60000}"/>
    <cellStyle name="Vírgula 5 3 4 3 6 2" xfId="44634" xr:uid="{00000000-0005-0000-0000-000075A60000}"/>
    <cellStyle name="Vírgula 5 3 4 3 7" xfId="15772" xr:uid="{00000000-0005-0000-0000-000076A60000}"/>
    <cellStyle name="Vírgula 5 3 4 3 8" xfId="21705" xr:uid="{00000000-0005-0000-0000-000077A60000}"/>
    <cellStyle name="Vírgula 5 3 4 3 9" xfId="23719" xr:uid="{00000000-0005-0000-0000-000078A60000}"/>
    <cellStyle name="Vírgula 5 3 4 4" xfId="957" xr:uid="{00000000-0005-0000-0000-000079A60000}"/>
    <cellStyle name="Vírgula 5 3 4 4 10" xfId="46513" xr:uid="{00000000-0005-0000-0000-00007AA60000}"/>
    <cellStyle name="Vírgula 5 3 4 4 11" xfId="54445" xr:uid="{00000000-0005-0000-0000-00007BA60000}"/>
    <cellStyle name="Vírgula 5 3 4 4 12" xfId="4194" xr:uid="{00000000-0005-0000-0000-00007CA60000}"/>
    <cellStyle name="Vírgula 5 3 4 4 2" xfId="7884" xr:uid="{00000000-0005-0000-0000-00007DA60000}"/>
    <cellStyle name="Vírgula 5 3 4 4 2 2" xfId="9828" xr:uid="{00000000-0005-0000-0000-00007EA60000}"/>
    <cellStyle name="Vírgula 5 3 4 4 2 2 2" xfId="35171" xr:uid="{00000000-0005-0000-0000-00007FA60000}"/>
    <cellStyle name="Vírgula 5 3 4 4 2 3" xfId="12560" xr:uid="{00000000-0005-0000-0000-000080A60000}"/>
    <cellStyle name="Vírgula 5 3 4 4 2 4" xfId="19677" xr:uid="{00000000-0005-0000-0000-000081A60000}"/>
    <cellStyle name="Vírgula 5 3 4 4 2 5" xfId="29669" xr:uid="{00000000-0005-0000-0000-000082A60000}"/>
    <cellStyle name="Vírgula 5 3 4 4 2 6" xfId="42863" xr:uid="{00000000-0005-0000-0000-000083A60000}"/>
    <cellStyle name="Vírgula 5 3 4 4 2 7" xfId="48784" xr:uid="{00000000-0005-0000-0000-000084A60000}"/>
    <cellStyle name="Vírgula 5 3 4 4 3" xfId="5617" xr:uid="{00000000-0005-0000-0000-000085A60000}"/>
    <cellStyle name="Vírgula 5 3 4 4 3 2" xfId="16472" xr:uid="{00000000-0005-0000-0000-000086A60000}"/>
    <cellStyle name="Vírgula 5 3 4 4 3 3" xfId="32420" xr:uid="{00000000-0005-0000-0000-000087A60000}"/>
    <cellStyle name="Vírgula 5 3 4 4 3 4" xfId="44178" xr:uid="{00000000-0005-0000-0000-000088A60000}"/>
    <cellStyle name="Vírgula 5 3 4 4 4" xfId="13804" xr:uid="{00000000-0005-0000-0000-000089A60000}"/>
    <cellStyle name="Vírgula 5 3 4 4 5" xfId="15774" xr:uid="{00000000-0005-0000-0000-00008AA60000}"/>
    <cellStyle name="Vírgula 5 3 4 4 6" xfId="21707" xr:uid="{00000000-0005-0000-0000-00008BA60000}"/>
    <cellStyle name="Vírgula 5 3 4 4 7" xfId="23721" xr:uid="{00000000-0005-0000-0000-00008CA60000}"/>
    <cellStyle name="Vírgula 5 3 4 4 8" xfId="26918" xr:uid="{00000000-0005-0000-0000-00008DA60000}"/>
    <cellStyle name="Vírgula 5 3 4 4 9" xfId="39241" xr:uid="{00000000-0005-0000-0000-00008EA60000}"/>
    <cellStyle name="Vírgula 5 3 4 5" xfId="1905" xr:uid="{00000000-0005-0000-0000-00008FA60000}"/>
    <cellStyle name="Vírgula 5 3 4 5 10" xfId="47456" xr:uid="{00000000-0005-0000-0000-000090A60000}"/>
    <cellStyle name="Vírgula 5 3 4 5 11" xfId="55382" xr:uid="{00000000-0005-0000-0000-000091A60000}"/>
    <cellStyle name="Vírgula 5 3 4 5 12" xfId="4195" xr:uid="{00000000-0005-0000-0000-000092A60000}"/>
    <cellStyle name="Vírgula 5 3 4 5 2" xfId="8755" xr:uid="{00000000-0005-0000-0000-000093A60000}"/>
    <cellStyle name="Vírgula 5 3 4 5 2 2" xfId="17543" xr:uid="{00000000-0005-0000-0000-000094A60000}"/>
    <cellStyle name="Vírgula 5 3 4 5 2 2 2" xfId="35172" xr:uid="{00000000-0005-0000-0000-000095A60000}"/>
    <cellStyle name="Vírgula 5 3 4 5 2 3" xfId="29670" xr:uid="{00000000-0005-0000-0000-000096A60000}"/>
    <cellStyle name="Vírgula 5 3 4 5 2 4" xfId="42864" xr:uid="{00000000-0005-0000-0000-000097A60000}"/>
    <cellStyle name="Vírgula 5 3 4 5 2 5" xfId="49655" xr:uid="{00000000-0005-0000-0000-000098A60000}"/>
    <cellStyle name="Vírgula 5 3 4 5 3" xfId="6556" xr:uid="{00000000-0005-0000-0000-000099A60000}"/>
    <cellStyle name="Vírgula 5 3 4 5 3 2" xfId="32421" xr:uid="{00000000-0005-0000-0000-00009AA60000}"/>
    <cellStyle name="Vírgula 5 3 4 5 3 3" xfId="45049" xr:uid="{00000000-0005-0000-0000-00009BA60000}"/>
    <cellStyle name="Vírgula 5 3 4 5 4" xfId="15775" xr:uid="{00000000-0005-0000-0000-00009CA60000}"/>
    <cellStyle name="Vírgula 5 3 4 5 5" xfId="18807" xr:uid="{00000000-0005-0000-0000-00009DA60000}"/>
    <cellStyle name="Vírgula 5 3 4 5 6" xfId="21708" xr:uid="{00000000-0005-0000-0000-00009EA60000}"/>
    <cellStyle name="Vírgula 5 3 4 5 7" xfId="23722" xr:uid="{00000000-0005-0000-0000-00009FA60000}"/>
    <cellStyle name="Vírgula 5 3 4 5 8" xfId="26919" xr:uid="{00000000-0005-0000-0000-0000A0A60000}"/>
    <cellStyle name="Vírgula 5 3 4 5 9" xfId="39242" xr:uid="{00000000-0005-0000-0000-0000A1A60000}"/>
    <cellStyle name="Vírgula 5 3 4 6" xfId="7256" xr:uid="{00000000-0005-0000-0000-0000A2A60000}"/>
    <cellStyle name="Vírgula 5 3 4 6 2" xfId="12517" xr:uid="{00000000-0005-0000-0000-0000A3A60000}"/>
    <cellStyle name="Vírgula 5 3 4 6 2 2" xfId="35166" xr:uid="{00000000-0005-0000-0000-0000A4A60000}"/>
    <cellStyle name="Vírgula 5 3 4 6 2 3" xfId="29664" xr:uid="{00000000-0005-0000-0000-0000A5A60000}"/>
    <cellStyle name="Vírgula 5 3 4 6 2 4" xfId="42858" xr:uid="{00000000-0005-0000-0000-0000A6A60000}"/>
    <cellStyle name="Vírgula 5 3 4 6 2 5" xfId="53325" xr:uid="{00000000-0005-0000-0000-0000A7A60000}"/>
    <cellStyle name="Vírgula 5 3 4 6 3" xfId="10033" xr:uid="{00000000-0005-0000-0000-0000A8A60000}"/>
    <cellStyle name="Vírgula 5 3 4 6 3 2" xfId="32415" xr:uid="{00000000-0005-0000-0000-0000A9A60000}"/>
    <cellStyle name="Vírgula 5 3 4 6 4" xfId="26913" xr:uid="{00000000-0005-0000-0000-0000AAA60000}"/>
    <cellStyle name="Vírgula 5 3 4 6 5" xfId="39236" xr:uid="{00000000-0005-0000-0000-0000ABA60000}"/>
    <cellStyle name="Vírgula 5 3 4 6 6" xfId="48156" xr:uid="{00000000-0005-0000-0000-0000ACA60000}"/>
    <cellStyle name="Vírgula 5 3 4 7" xfId="4928" xr:uid="{00000000-0005-0000-0000-0000ADA60000}"/>
    <cellStyle name="Vírgula 5 3 4 7 2" xfId="11333" xr:uid="{00000000-0005-0000-0000-0000AEA60000}"/>
    <cellStyle name="Vírgula 5 3 4 7 2 2" xfId="33162" xr:uid="{00000000-0005-0000-0000-0000AFA60000}"/>
    <cellStyle name="Vírgula 5 3 4 7 2 3" xfId="40854" xr:uid="{00000000-0005-0000-0000-0000B0A60000}"/>
    <cellStyle name="Vírgula 5 3 4 7 2 4" xfId="52315" xr:uid="{00000000-0005-0000-0000-0000B1A60000}"/>
    <cellStyle name="Vírgula 5 3 4 7 3" xfId="27660" xr:uid="{00000000-0005-0000-0000-0000B2A60000}"/>
    <cellStyle name="Vírgula 5 3 4 7 4" xfId="36983" xr:uid="{00000000-0005-0000-0000-0000B3A60000}"/>
    <cellStyle name="Vírgula 5 3 4 7 5" xfId="51466" xr:uid="{00000000-0005-0000-0000-0000B4A60000}"/>
    <cellStyle name="Vírgula 5 3 4 8" xfId="10686" xr:uid="{00000000-0005-0000-0000-0000B5A60000}"/>
    <cellStyle name="Vírgula 5 3 4 8 2" xfId="30411" xr:uid="{00000000-0005-0000-0000-0000B6A60000}"/>
    <cellStyle name="Vírgula 5 3 4 8 3" xfId="40097" xr:uid="{00000000-0005-0000-0000-0000B7A60000}"/>
    <cellStyle name="Vírgula 5 3 4 8 4" xfId="51568" xr:uid="{00000000-0005-0000-0000-0000B8A60000}"/>
    <cellStyle name="Vírgula 5 3 4 9" xfId="13519" xr:uid="{00000000-0005-0000-0000-0000B9A60000}"/>
    <cellStyle name="Vírgula 5 3 4 9 2" xfId="43548" xr:uid="{00000000-0005-0000-0000-0000BAA60000}"/>
    <cellStyle name="Vírgula 5 3 5" xfId="339" xr:uid="{00000000-0005-0000-0000-0000BBA60000}"/>
    <cellStyle name="Vírgula 5 3 5 10" xfId="23723" xr:uid="{00000000-0005-0000-0000-0000BCA60000}"/>
    <cellStyle name="Vírgula 5 3 5 11" xfId="24340" xr:uid="{00000000-0005-0000-0000-0000BDA60000}"/>
    <cellStyle name="Vírgula 5 3 5 12" xfId="35917" xr:uid="{00000000-0005-0000-0000-0000BEA60000}"/>
    <cellStyle name="Vírgula 5 3 5 13" xfId="45895" xr:uid="{00000000-0005-0000-0000-0000BFA60000}"/>
    <cellStyle name="Vírgula 5 3 5 14" xfId="53827" xr:uid="{00000000-0005-0000-0000-0000C0A60000}"/>
    <cellStyle name="Vírgula 5 3 5 15" xfId="4196" xr:uid="{00000000-0005-0000-0000-0000C1A60000}"/>
    <cellStyle name="Vírgula 5 3 5 2" xfId="786" xr:uid="{00000000-0005-0000-0000-0000C2A60000}"/>
    <cellStyle name="Vírgula 5 3 5 2 10" xfId="46342" xr:uid="{00000000-0005-0000-0000-0000C3A60000}"/>
    <cellStyle name="Vírgula 5 3 5 2 11" xfId="54274" xr:uid="{00000000-0005-0000-0000-0000C4A60000}"/>
    <cellStyle name="Vírgula 5 3 5 2 12" xfId="4197" xr:uid="{00000000-0005-0000-0000-0000C5A60000}"/>
    <cellStyle name="Vírgula 5 3 5 2 2" xfId="7713" xr:uid="{00000000-0005-0000-0000-0000C6A60000}"/>
    <cellStyle name="Vírgula 5 3 5 2 2 2" xfId="12959" xr:uid="{00000000-0005-0000-0000-0000C7A60000}"/>
    <cellStyle name="Vírgula 5 3 5 2 2 2 2" xfId="35174" xr:uid="{00000000-0005-0000-0000-0000C8A60000}"/>
    <cellStyle name="Vírgula 5 3 5 2 2 3" xfId="13016" xr:uid="{00000000-0005-0000-0000-0000C9A60000}"/>
    <cellStyle name="Vírgula 5 3 5 2 2 4" xfId="19506" xr:uid="{00000000-0005-0000-0000-0000CAA60000}"/>
    <cellStyle name="Vírgula 5 3 5 2 2 5" xfId="29672" xr:uid="{00000000-0005-0000-0000-0000CBA60000}"/>
    <cellStyle name="Vírgula 5 3 5 2 2 6" xfId="42866" xr:uid="{00000000-0005-0000-0000-0000CCA60000}"/>
    <cellStyle name="Vírgula 5 3 5 2 2 7" xfId="48613" xr:uid="{00000000-0005-0000-0000-0000CDA60000}"/>
    <cellStyle name="Vírgula 5 3 5 2 3" xfId="5446" xr:uid="{00000000-0005-0000-0000-0000CEA60000}"/>
    <cellStyle name="Vírgula 5 3 5 2 3 2" xfId="12527" xr:uid="{00000000-0005-0000-0000-0000CFA60000}"/>
    <cellStyle name="Vírgula 5 3 5 2 3 3" xfId="32423" xr:uid="{00000000-0005-0000-0000-0000D0A60000}"/>
    <cellStyle name="Vírgula 5 3 5 2 3 4" xfId="44007" xr:uid="{00000000-0005-0000-0000-0000D1A60000}"/>
    <cellStyle name="Vírgula 5 3 5 2 4" xfId="13633" xr:uid="{00000000-0005-0000-0000-0000D2A60000}"/>
    <cellStyle name="Vírgula 5 3 5 2 5" xfId="15777" xr:uid="{00000000-0005-0000-0000-0000D3A60000}"/>
    <cellStyle name="Vírgula 5 3 5 2 6" xfId="21710" xr:uid="{00000000-0005-0000-0000-0000D4A60000}"/>
    <cellStyle name="Vírgula 5 3 5 2 7" xfId="23724" xr:uid="{00000000-0005-0000-0000-0000D5A60000}"/>
    <cellStyle name="Vírgula 5 3 5 2 8" xfId="26921" xr:uid="{00000000-0005-0000-0000-0000D6A60000}"/>
    <cellStyle name="Vírgula 5 3 5 2 9" xfId="39244" xr:uid="{00000000-0005-0000-0000-0000D7A60000}"/>
    <cellStyle name="Vírgula 5 3 5 3" xfId="1734" xr:uid="{00000000-0005-0000-0000-0000D8A60000}"/>
    <cellStyle name="Vírgula 5 3 5 3 10" xfId="47285" xr:uid="{00000000-0005-0000-0000-0000D9A60000}"/>
    <cellStyle name="Vírgula 5 3 5 3 11" xfId="55211" xr:uid="{00000000-0005-0000-0000-0000DAA60000}"/>
    <cellStyle name="Vírgula 5 3 5 3 12" xfId="4198" xr:uid="{00000000-0005-0000-0000-0000DBA60000}"/>
    <cellStyle name="Vírgula 5 3 5 3 2" xfId="8584" xr:uid="{00000000-0005-0000-0000-0000DCA60000}"/>
    <cellStyle name="Vírgula 5 3 5 3 2 2" xfId="17544" xr:uid="{00000000-0005-0000-0000-0000DDA60000}"/>
    <cellStyle name="Vírgula 5 3 5 3 2 2 2" xfId="35175" xr:uid="{00000000-0005-0000-0000-0000DEA60000}"/>
    <cellStyle name="Vírgula 5 3 5 3 2 3" xfId="29673" xr:uid="{00000000-0005-0000-0000-0000DFA60000}"/>
    <cellStyle name="Vírgula 5 3 5 3 2 4" xfId="42867" xr:uid="{00000000-0005-0000-0000-0000E0A60000}"/>
    <cellStyle name="Vírgula 5 3 5 3 2 5" xfId="49484" xr:uid="{00000000-0005-0000-0000-0000E1A60000}"/>
    <cellStyle name="Vírgula 5 3 5 3 3" xfId="6385" xr:uid="{00000000-0005-0000-0000-0000E2A60000}"/>
    <cellStyle name="Vírgula 5 3 5 3 3 2" xfId="32424" xr:uid="{00000000-0005-0000-0000-0000E3A60000}"/>
    <cellStyle name="Vírgula 5 3 5 3 3 3" xfId="44878" xr:uid="{00000000-0005-0000-0000-0000E4A60000}"/>
    <cellStyle name="Vírgula 5 3 5 3 4" xfId="15778" xr:uid="{00000000-0005-0000-0000-0000E5A60000}"/>
    <cellStyle name="Vírgula 5 3 5 3 5" xfId="18636" xr:uid="{00000000-0005-0000-0000-0000E6A60000}"/>
    <cellStyle name="Vírgula 5 3 5 3 6" xfId="21711" xr:uid="{00000000-0005-0000-0000-0000E7A60000}"/>
    <cellStyle name="Vírgula 5 3 5 3 7" xfId="23725" xr:uid="{00000000-0005-0000-0000-0000E8A60000}"/>
    <cellStyle name="Vírgula 5 3 5 3 8" xfId="26922" xr:uid="{00000000-0005-0000-0000-0000E9A60000}"/>
    <cellStyle name="Vírgula 5 3 5 3 9" xfId="39245" xr:uid="{00000000-0005-0000-0000-0000EAA60000}"/>
    <cellStyle name="Vírgula 5 3 5 4" xfId="7314" xr:uid="{00000000-0005-0000-0000-0000EBA60000}"/>
    <cellStyle name="Vírgula 5 3 5 4 2" xfId="12519" xr:uid="{00000000-0005-0000-0000-0000ECA60000}"/>
    <cellStyle name="Vírgula 5 3 5 4 2 2" xfId="35173" xr:uid="{00000000-0005-0000-0000-0000EDA60000}"/>
    <cellStyle name="Vírgula 5 3 5 4 2 3" xfId="29671" xr:uid="{00000000-0005-0000-0000-0000EEA60000}"/>
    <cellStyle name="Vírgula 5 3 5 4 2 4" xfId="42865" xr:uid="{00000000-0005-0000-0000-0000EFA60000}"/>
    <cellStyle name="Vírgula 5 3 5 4 2 5" xfId="53327" xr:uid="{00000000-0005-0000-0000-0000F0A60000}"/>
    <cellStyle name="Vírgula 5 3 5 4 3" xfId="10098" xr:uid="{00000000-0005-0000-0000-0000F1A60000}"/>
    <cellStyle name="Vírgula 5 3 5 4 3 2" xfId="32422" xr:uid="{00000000-0005-0000-0000-0000F2A60000}"/>
    <cellStyle name="Vírgula 5 3 5 4 4" xfId="26920" xr:uid="{00000000-0005-0000-0000-0000F3A60000}"/>
    <cellStyle name="Vírgula 5 3 5 4 5" xfId="39243" xr:uid="{00000000-0005-0000-0000-0000F4A60000}"/>
    <cellStyle name="Vírgula 5 3 5 4 6" xfId="48214" xr:uid="{00000000-0005-0000-0000-0000F5A60000}"/>
    <cellStyle name="Vírgula 5 3 5 5" xfId="4999" xr:uid="{00000000-0005-0000-0000-0000F6A60000}"/>
    <cellStyle name="Vírgula 5 3 5 5 2" xfId="11162" xr:uid="{00000000-0005-0000-0000-0000F7A60000}"/>
    <cellStyle name="Vírgula 5 3 5 5 2 2" xfId="32991" xr:uid="{00000000-0005-0000-0000-0000F8A60000}"/>
    <cellStyle name="Vírgula 5 3 5 5 2 3" xfId="40683" xr:uid="{00000000-0005-0000-0000-0000F9A60000}"/>
    <cellStyle name="Vírgula 5 3 5 5 2 4" xfId="52144" xr:uid="{00000000-0005-0000-0000-0000FAA60000}"/>
    <cellStyle name="Vírgula 5 3 5 5 3" xfId="27489" xr:uid="{00000000-0005-0000-0000-0000FBA60000}"/>
    <cellStyle name="Vírgula 5 3 5 5 4" xfId="36812" xr:uid="{00000000-0005-0000-0000-0000FCA60000}"/>
    <cellStyle name="Vírgula 5 3 5 5 5" xfId="50458" xr:uid="{00000000-0005-0000-0000-0000FDA60000}"/>
    <cellStyle name="Vírgula 5 3 5 6" xfId="10055" xr:uid="{00000000-0005-0000-0000-0000FEA60000}"/>
    <cellStyle name="Vírgula 5 3 5 6 2" xfId="30240" xr:uid="{00000000-0005-0000-0000-0000FFA60000}"/>
    <cellStyle name="Vírgula 5 3 5 6 3" xfId="39926" xr:uid="{00000000-0005-0000-0000-000000A70000}"/>
    <cellStyle name="Vírgula 5 3 5 6 4" xfId="51240" xr:uid="{00000000-0005-0000-0000-000001A70000}"/>
    <cellStyle name="Vírgula 5 3 5 7" xfId="13355" xr:uid="{00000000-0005-0000-0000-000002A70000}"/>
    <cellStyle name="Vírgula 5 3 5 7 2" xfId="43608" xr:uid="{00000000-0005-0000-0000-000003A70000}"/>
    <cellStyle name="Vírgula 5 3 5 8" xfId="15776" xr:uid="{00000000-0005-0000-0000-000004A70000}"/>
    <cellStyle name="Vírgula 5 3 5 9" xfId="21709" xr:uid="{00000000-0005-0000-0000-000005A70000}"/>
    <cellStyle name="Vírgula 5 3 6" xfId="1014" xr:uid="{00000000-0005-0000-0000-000006A70000}"/>
    <cellStyle name="Vírgula 5 3 6 10" xfId="24616" xr:uid="{00000000-0005-0000-0000-000007A70000}"/>
    <cellStyle name="Vírgula 5 3 6 11" xfId="36181" xr:uid="{00000000-0005-0000-0000-000008A70000}"/>
    <cellStyle name="Vírgula 5 3 6 12" xfId="46570" xr:uid="{00000000-0005-0000-0000-000009A70000}"/>
    <cellStyle name="Vírgula 5 3 6 13" xfId="54502" xr:uid="{00000000-0005-0000-0000-00000AA70000}"/>
    <cellStyle name="Vírgula 5 3 6 14" xfId="4199" xr:uid="{00000000-0005-0000-0000-00000BA70000}"/>
    <cellStyle name="Vírgula 5 3 6 2" xfId="1962" xr:uid="{00000000-0005-0000-0000-00000CA70000}"/>
    <cellStyle name="Vírgula 5 3 6 2 10" xfId="47513" xr:uid="{00000000-0005-0000-0000-00000DA70000}"/>
    <cellStyle name="Vírgula 5 3 6 2 11" xfId="55439" xr:uid="{00000000-0005-0000-0000-00000EA70000}"/>
    <cellStyle name="Vírgula 5 3 6 2 12" xfId="4200" xr:uid="{00000000-0005-0000-0000-00000FA70000}"/>
    <cellStyle name="Vírgula 5 3 6 2 2" xfId="8812" xr:uid="{00000000-0005-0000-0000-000010A70000}"/>
    <cellStyle name="Vírgula 5 3 6 2 2 2" xfId="17545" xr:uid="{00000000-0005-0000-0000-000011A70000}"/>
    <cellStyle name="Vírgula 5 3 6 2 2 2 2" xfId="35177" xr:uid="{00000000-0005-0000-0000-000012A70000}"/>
    <cellStyle name="Vírgula 5 3 6 2 2 3" xfId="19734" xr:uid="{00000000-0005-0000-0000-000013A70000}"/>
    <cellStyle name="Vírgula 5 3 6 2 2 4" xfId="29675" xr:uid="{00000000-0005-0000-0000-000014A70000}"/>
    <cellStyle name="Vírgula 5 3 6 2 2 5" xfId="42869" xr:uid="{00000000-0005-0000-0000-000015A70000}"/>
    <cellStyle name="Vírgula 5 3 6 2 2 6" xfId="49712" xr:uid="{00000000-0005-0000-0000-000016A70000}"/>
    <cellStyle name="Vírgula 5 3 6 2 3" xfId="6613" xr:uid="{00000000-0005-0000-0000-000017A70000}"/>
    <cellStyle name="Vírgula 5 3 6 2 3 2" xfId="16277" xr:uid="{00000000-0005-0000-0000-000018A70000}"/>
    <cellStyle name="Vírgula 5 3 6 2 3 3" xfId="32426" xr:uid="{00000000-0005-0000-0000-000019A70000}"/>
    <cellStyle name="Vírgula 5 3 6 2 3 4" xfId="45106" xr:uid="{00000000-0005-0000-0000-00001AA70000}"/>
    <cellStyle name="Vírgula 5 3 6 2 4" xfId="15780" xr:uid="{00000000-0005-0000-0000-00001BA70000}"/>
    <cellStyle name="Vírgula 5 3 6 2 5" xfId="18049" xr:uid="{00000000-0005-0000-0000-00001CA70000}"/>
    <cellStyle name="Vírgula 5 3 6 2 6" xfId="21713" xr:uid="{00000000-0005-0000-0000-00001DA70000}"/>
    <cellStyle name="Vírgula 5 3 6 2 7" xfId="23727" xr:uid="{00000000-0005-0000-0000-00001EA70000}"/>
    <cellStyle name="Vírgula 5 3 6 2 8" xfId="26924" xr:uid="{00000000-0005-0000-0000-00001FA70000}"/>
    <cellStyle name="Vírgula 5 3 6 2 9" xfId="39247" xr:uid="{00000000-0005-0000-0000-000020A70000}"/>
    <cellStyle name="Vírgula 5 3 6 3" xfId="7941" xr:uid="{00000000-0005-0000-0000-000021A70000}"/>
    <cellStyle name="Vírgula 5 3 6 3 2" xfId="12520" xr:uid="{00000000-0005-0000-0000-000022A70000}"/>
    <cellStyle name="Vírgula 5 3 6 3 2 2" xfId="35176" xr:uid="{00000000-0005-0000-0000-000023A70000}"/>
    <cellStyle name="Vírgula 5 3 6 3 2 3" xfId="29674" xr:uid="{00000000-0005-0000-0000-000024A70000}"/>
    <cellStyle name="Vírgula 5 3 6 3 2 4" xfId="42868" xr:uid="{00000000-0005-0000-0000-000025A70000}"/>
    <cellStyle name="Vírgula 5 3 6 3 2 5" xfId="53328" xr:uid="{00000000-0005-0000-0000-000026A70000}"/>
    <cellStyle name="Vírgula 5 3 6 3 3" xfId="16264" xr:uid="{00000000-0005-0000-0000-000027A70000}"/>
    <cellStyle name="Vírgula 5 3 6 3 3 2" xfId="32425" xr:uid="{00000000-0005-0000-0000-000028A70000}"/>
    <cellStyle name="Vírgula 5 3 6 3 4" xfId="18864" xr:uid="{00000000-0005-0000-0000-000029A70000}"/>
    <cellStyle name="Vírgula 5 3 6 3 5" xfId="26923" xr:uid="{00000000-0005-0000-0000-00002AA70000}"/>
    <cellStyle name="Vírgula 5 3 6 3 6" xfId="39246" xr:uid="{00000000-0005-0000-0000-00002BA70000}"/>
    <cellStyle name="Vírgula 5 3 6 3 7" xfId="48841" xr:uid="{00000000-0005-0000-0000-00002CA70000}"/>
    <cellStyle name="Vírgula 5 3 6 4" xfId="5674" xr:uid="{00000000-0005-0000-0000-00002DA70000}"/>
    <cellStyle name="Vírgula 5 3 6 4 2" xfId="11390" xr:uid="{00000000-0005-0000-0000-00002EA70000}"/>
    <cellStyle name="Vírgula 5 3 6 4 2 2" xfId="33219" xr:uid="{00000000-0005-0000-0000-00002FA70000}"/>
    <cellStyle name="Vírgula 5 3 6 4 2 3" xfId="40911" xr:uid="{00000000-0005-0000-0000-000030A70000}"/>
    <cellStyle name="Vírgula 5 3 6 4 2 4" xfId="52372" xr:uid="{00000000-0005-0000-0000-000031A70000}"/>
    <cellStyle name="Vírgula 5 3 6 4 3" xfId="27717" xr:uid="{00000000-0005-0000-0000-000032A70000}"/>
    <cellStyle name="Vírgula 5 3 6 4 4" xfId="37040" xr:uid="{00000000-0005-0000-0000-000033A70000}"/>
    <cellStyle name="Vírgula 5 3 6 4 5" xfId="51468" xr:uid="{00000000-0005-0000-0000-000034A70000}"/>
    <cellStyle name="Vírgula 5 3 6 5" xfId="10743" xr:uid="{00000000-0005-0000-0000-000035A70000}"/>
    <cellStyle name="Vírgula 5 3 6 5 2" xfId="30468" xr:uid="{00000000-0005-0000-0000-000036A70000}"/>
    <cellStyle name="Vírgula 5 3 6 5 3" xfId="40154" xr:uid="{00000000-0005-0000-0000-000037A70000}"/>
    <cellStyle name="Vírgula 5 3 6 5 4" xfId="51625" xr:uid="{00000000-0005-0000-0000-000038A70000}"/>
    <cellStyle name="Vírgula 5 3 6 6" xfId="13861" xr:uid="{00000000-0005-0000-0000-000039A70000}"/>
    <cellStyle name="Vírgula 5 3 6 6 2" xfId="44235" xr:uid="{00000000-0005-0000-0000-00003AA70000}"/>
    <cellStyle name="Vírgula 5 3 6 7" xfId="15779" xr:uid="{00000000-0005-0000-0000-00003BA70000}"/>
    <cellStyle name="Vírgula 5 3 6 8" xfId="21712" xr:uid="{00000000-0005-0000-0000-00003CA70000}"/>
    <cellStyle name="Vírgula 5 3 6 9" xfId="23726" xr:uid="{00000000-0005-0000-0000-00003DA70000}"/>
    <cellStyle name="Vírgula 5 3 7" xfId="1254" xr:uid="{00000000-0005-0000-0000-00003EA70000}"/>
    <cellStyle name="Vírgula 5 3 7 10" xfId="24892" xr:uid="{00000000-0005-0000-0000-00003FA70000}"/>
    <cellStyle name="Vírgula 5 3 7 11" xfId="36457" xr:uid="{00000000-0005-0000-0000-000040A70000}"/>
    <cellStyle name="Vírgula 5 3 7 12" xfId="46810" xr:uid="{00000000-0005-0000-0000-000041A70000}"/>
    <cellStyle name="Vírgula 5 3 7 13" xfId="54742" xr:uid="{00000000-0005-0000-0000-000042A70000}"/>
    <cellStyle name="Vírgula 5 3 7 14" xfId="4201" xr:uid="{00000000-0005-0000-0000-000043A70000}"/>
    <cellStyle name="Vírgula 5 3 7 2" xfId="2190" xr:uid="{00000000-0005-0000-0000-000044A70000}"/>
    <cellStyle name="Vírgula 5 3 7 2 10" xfId="47741" xr:uid="{00000000-0005-0000-0000-000045A70000}"/>
    <cellStyle name="Vírgula 5 3 7 2 11" xfId="55667" xr:uid="{00000000-0005-0000-0000-000046A70000}"/>
    <cellStyle name="Vírgula 5 3 7 2 12" xfId="4202" xr:uid="{00000000-0005-0000-0000-000047A70000}"/>
    <cellStyle name="Vírgula 5 3 7 2 2" xfId="9040" xr:uid="{00000000-0005-0000-0000-000048A70000}"/>
    <cellStyle name="Vírgula 5 3 7 2 2 2" xfId="17546" xr:uid="{00000000-0005-0000-0000-000049A70000}"/>
    <cellStyle name="Vírgula 5 3 7 2 2 2 2" xfId="35179" xr:uid="{00000000-0005-0000-0000-00004AA70000}"/>
    <cellStyle name="Vírgula 5 3 7 2 2 3" xfId="19962" xr:uid="{00000000-0005-0000-0000-00004BA70000}"/>
    <cellStyle name="Vírgula 5 3 7 2 2 4" xfId="29677" xr:uid="{00000000-0005-0000-0000-00004CA70000}"/>
    <cellStyle name="Vírgula 5 3 7 2 2 5" xfId="42871" xr:uid="{00000000-0005-0000-0000-00004DA70000}"/>
    <cellStyle name="Vírgula 5 3 7 2 2 6" xfId="49940" xr:uid="{00000000-0005-0000-0000-00004EA70000}"/>
    <cellStyle name="Vírgula 5 3 7 2 3" xfId="6841" xr:uid="{00000000-0005-0000-0000-00004FA70000}"/>
    <cellStyle name="Vírgula 5 3 7 2 3 2" xfId="9511" xr:uid="{00000000-0005-0000-0000-000050A70000}"/>
    <cellStyle name="Vírgula 5 3 7 2 3 3" xfId="32428" xr:uid="{00000000-0005-0000-0000-000051A70000}"/>
    <cellStyle name="Vírgula 5 3 7 2 3 4" xfId="45334" xr:uid="{00000000-0005-0000-0000-000052A70000}"/>
    <cellStyle name="Vírgula 5 3 7 2 4" xfId="15782" xr:uid="{00000000-0005-0000-0000-000053A70000}"/>
    <cellStyle name="Vírgula 5 3 7 2 5" xfId="18220" xr:uid="{00000000-0005-0000-0000-000054A70000}"/>
    <cellStyle name="Vírgula 5 3 7 2 6" xfId="21715" xr:uid="{00000000-0005-0000-0000-000055A70000}"/>
    <cellStyle name="Vírgula 5 3 7 2 7" xfId="23729" xr:uid="{00000000-0005-0000-0000-000056A70000}"/>
    <cellStyle name="Vírgula 5 3 7 2 8" xfId="26926" xr:uid="{00000000-0005-0000-0000-000057A70000}"/>
    <cellStyle name="Vírgula 5 3 7 2 9" xfId="39249" xr:uid="{00000000-0005-0000-0000-000058A70000}"/>
    <cellStyle name="Vírgula 5 3 7 3" xfId="8169" xr:uid="{00000000-0005-0000-0000-000059A70000}"/>
    <cellStyle name="Vírgula 5 3 7 3 2" xfId="12521" xr:uid="{00000000-0005-0000-0000-00005AA70000}"/>
    <cellStyle name="Vírgula 5 3 7 3 2 2" xfId="35178" xr:uid="{00000000-0005-0000-0000-00005BA70000}"/>
    <cellStyle name="Vírgula 5 3 7 3 2 3" xfId="29676" xr:uid="{00000000-0005-0000-0000-00005CA70000}"/>
    <cellStyle name="Vírgula 5 3 7 3 2 4" xfId="42870" xr:uid="{00000000-0005-0000-0000-00005DA70000}"/>
    <cellStyle name="Vírgula 5 3 7 3 2 5" xfId="53329" xr:uid="{00000000-0005-0000-0000-00005EA70000}"/>
    <cellStyle name="Vírgula 5 3 7 3 3" xfId="10133" xr:uid="{00000000-0005-0000-0000-00005FA70000}"/>
    <cellStyle name="Vírgula 5 3 7 3 3 2" xfId="32427" xr:uid="{00000000-0005-0000-0000-000060A70000}"/>
    <cellStyle name="Vírgula 5 3 7 3 4" xfId="19092" xr:uid="{00000000-0005-0000-0000-000061A70000}"/>
    <cellStyle name="Vírgula 5 3 7 3 5" xfId="26925" xr:uid="{00000000-0005-0000-0000-000062A70000}"/>
    <cellStyle name="Vírgula 5 3 7 3 6" xfId="39248" xr:uid="{00000000-0005-0000-0000-000063A70000}"/>
    <cellStyle name="Vírgula 5 3 7 3 7" xfId="49069" xr:uid="{00000000-0005-0000-0000-000064A70000}"/>
    <cellStyle name="Vírgula 5 3 7 4" xfId="5914" xr:uid="{00000000-0005-0000-0000-000065A70000}"/>
    <cellStyle name="Vírgula 5 3 7 4 2" xfId="11618" xr:uid="{00000000-0005-0000-0000-000066A70000}"/>
    <cellStyle name="Vírgula 5 3 7 4 2 2" xfId="33447" xr:uid="{00000000-0005-0000-0000-000067A70000}"/>
    <cellStyle name="Vírgula 5 3 7 4 2 3" xfId="41139" xr:uid="{00000000-0005-0000-0000-000068A70000}"/>
    <cellStyle name="Vírgula 5 3 7 4 2 4" xfId="52600" xr:uid="{00000000-0005-0000-0000-000069A70000}"/>
    <cellStyle name="Vírgula 5 3 7 4 3" xfId="27945" xr:uid="{00000000-0005-0000-0000-00006AA70000}"/>
    <cellStyle name="Vírgula 5 3 7 4 4" xfId="37268" xr:uid="{00000000-0005-0000-0000-00006BA70000}"/>
    <cellStyle name="Vírgula 5 3 7 4 5" xfId="51403" xr:uid="{00000000-0005-0000-0000-00006CA70000}"/>
    <cellStyle name="Vírgula 5 3 7 5" xfId="10874" xr:uid="{00000000-0005-0000-0000-00006DA70000}"/>
    <cellStyle name="Vírgula 5 3 7 5 2" xfId="30696" xr:uid="{00000000-0005-0000-0000-00006EA70000}"/>
    <cellStyle name="Vírgula 5 3 7 5 3" xfId="40382" xr:uid="{00000000-0005-0000-0000-00006FA70000}"/>
    <cellStyle name="Vírgula 5 3 7 5 4" xfId="51853" xr:uid="{00000000-0005-0000-0000-000070A70000}"/>
    <cellStyle name="Vírgula 5 3 7 6" xfId="14089" xr:uid="{00000000-0005-0000-0000-000071A70000}"/>
    <cellStyle name="Vírgula 5 3 7 6 2" xfId="44463" xr:uid="{00000000-0005-0000-0000-000072A70000}"/>
    <cellStyle name="Vírgula 5 3 7 7" xfId="15781" xr:uid="{00000000-0005-0000-0000-000073A70000}"/>
    <cellStyle name="Vírgula 5 3 7 8" xfId="21714" xr:uid="{00000000-0005-0000-0000-000074A70000}"/>
    <cellStyle name="Vírgula 5 3 7 9" xfId="23728" xr:uid="{00000000-0005-0000-0000-000075A70000}"/>
    <cellStyle name="Vírgula 5 3 8" xfId="729" xr:uid="{00000000-0005-0000-0000-000076A70000}"/>
    <cellStyle name="Vírgula 5 3 8 10" xfId="35860" xr:uid="{00000000-0005-0000-0000-000077A70000}"/>
    <cellStyle name="Vírgula 5 3 8 11" xfId="46285" xr:uid="{00000000-0005-0000-0000-000078A70000}"/>
    <cellStyle name="Vírgula 5 3 8 12" xfId="54217" xr:uid="{00000000-0005-0000-0000-000079A70000}"/>
    <cellStyle name="Vírgula 5 3 8 13" xfId="4203" xr:uid="{00000000-0005-0000-0000-00007AA70000}"/>
    <cellStyle name="Vírgula 5 3 8 2" xfId="1677" xr:uid="{00000000-0005-0000-0000-00007BA70000}"/>
    <cellStyle name="Vírgula 5 3 8 2 10" xfId="47228" xr:uid="{00000000-0005-0000-0000-00007CA70000}"/>
    <cellStyle name="Vírgula 5 3 8 2 11" xfId="55154" xr:uid="{00000000-0005-0000-0000-00007DA70000}"/>
    <cellStyle name="Vírgula 5 3 8 2 12" xfId="4204" xr:uid="{00000000-0005-0000-0000-00007EA70000}"/>
    <cellStyle name="Vírgula 5 3 8 2 2" xfId="8527" xr:uid="{00000000-0005-0000-0000-00007FA70000}"/>
    <cellStyle name="Vírgula 5 3 8 2 2 2" xfId="17547" xr:uid="{00000000-0005-0000-0000-000080A70000}"/>
    <cellStyle name="Vírgula 5 3 8 2 2 2 2" xfId="35181" xr:uid="{00000000-0005-0000-0000-000081A70000}"/>
    <cellStyle name="Vírgula 5 3 8 2 2 3" xfId="19449" xr:uid="{00000000-0005-0000-0000-000082A70000}"/>
    <cellStyle name="Vírgula 5 3 8 2 2 4" xfId="29679" xr:uid="{00000000-0005-0000-0000-000083A70000}"/>
    <cellStyle name="Vírgula 5 3 8 2 2 5" xfId="42873" xr:uid="{00000000-0005-0000-0000-000084A70000}"/>
    <cellStyle name="Vírgula 5 3 8 2 2 6" xfId="49427" xr:uid="{00000000-0005-0000-0000-000085A70000}"/>
    <cellStyle name="Vírgula 5 3 8 2 3" xfId="6328" xr:uid="{00000000-0005-0000-0000-000086A70000}"/>
    <cellStyle name="Vírgula 5 3 8 2 3 2" xfId="9302" xr:uid="{00000000-0005-0000-0000-000087A70000}"/>
    <cellStyle name="Vírgula 5 3 8 2 3 3" xfId="32430" xr:uid="{00000000-0005-0000-0000-000088A70000}"/>
    <cellStyle name="Vírgula 5 3 8 2 3 4" xfId="44821" xr:uid="{00000000-0005-0000-0000-000089A70000}"/>
    <cellStyle name="Vírgula 5 3 8 2 4" xfId="15784" xr:uid="{00000000-0005-0000-0000-00008AA70000}"/>
    <cellStyle name="Vírgula 5 3 8 2 5" xfId="17932" xr:uid="{00000000-0005-0000-0000-00008BA70000}"/>
    <cellStyle name="Vírgula 5 3 8 2 6" xfId="21717" xr:uid="{00000000-0005-0000-0000-00008CA70000}"/>
    <cellStyle name="Vírgula 5 3 8 2 7" xfId="23731" xr:uid="{00000000-0005-0000-0000-00008DA70000}"/>
    <cellStyle name="Vírgula 5 3 8 2 8" xfId="26928" xr:uid="{00000000-0005-0000-0000-00008EA70000}"/>
    <cellStyle name="Vírgula 5 3 8 2 9" xfId="39251" xr:uid="{00000000-0005-0000-0000-00008FA70000}"/>
    <cellStyle name="Vírgula 5 3 8 3" xfId="7656" xr:uid="{00000000-0005-0000-0000-000090A70000}"/>
    <cellStyle name="Vírgula 5 3 8 3 2" xfId="12522" xr:uid="{00000000-0005-0000-0000-000091A70000}"/>
    <cellStyle name="Vírgula 5 3 8 3 2 2" xfId="35180" xr:uid="{00000000-0005-0000-0000-000092A70000}"/>
    <cellStyle name="Vírgula 5 3 8 3 2 3" xfId="42872" xr:uid="{00000000-0005-0000-0000-000093A70000}"/>
    <cellStyle name="Vírgula 5 3 8 3 2 4" xfId="53330" xr:uid="{00000000-0005-0000-0000-000094A70000}"/>
    <cellStyle name="Vírgula 5 3 8 3 3" xfId="18579" xr:uid="{00000000-0005-0000-0000-000095A70000}"/>
    <cellStyle name="Vírgula 5 3 8 3 4" xfId="29678" xr:uid="{00000000-0005-0000-0000-000096A70000}"/>
    <cellStyle name="Vírgula 5 3 8 3 5" xfId="39250" xr:uid="{00000000-0005-0000-0000-000097A70000}"/>
    <cellStyle name="Vírgula 5 3 8 3 6" xfId="48556" xr:uid="{00000000-0005-0000-0000-000098A70000}"/>
    <cellStyle name="Vírgula 5 3 8 4" xfId="5389" xr:uid="{00000000-0005-0000-0000-000099A70000}"/>
    <cellStyle name="Vírgula 5 3 8 4 2" xfId="16313" xr:uid="{00000000-0005-0000-0000-00009AA70000}"/>
    <cellStyle name="Vírgula 5 3 8 4 3" xfId="32429" xr:uid="{00000000-0005-0000-0000-00009BA70000}"/>
    <cellStyle name="Vírgula 5 3 8 4 4" xfId="39869" xr:uid="{00000000-0005-0000-0000-00009CA70000}"/>
    <cellStyle name="Vírgula 5 3 8 4 5" xfId="50312" xr:uid="{00000000-0005-0000-0000-00009DA70000}"/>
    <cellStyle name="Vírgula 5 3 8 5" xfId="13576" xr:uid="{00000000-0005-0000-0000-00009EA70000}"/>
    <cellStyle name="Vírgula 5 3 8 5 2" xfId="43950" xr:uid="{00000000-0005-0000-0000-00009FA70000}"/>
    <cellStyle name="Vírgula 5 3 8 6" xfId="15783" xr:uid="{00000000-0005-0000-0000-0000A0A70000}"/>
    <cellStyle name="Vírgula 5 3 8 7" xfId="21716" xr:uid="{00000000-0005-0000-0000-0000A1A70000}"/>
    <cellStyle name="Vírgula 5 3 8 8" xfId="23730" xr:uid="{00000000-0005-0000-0000-0000A2A70000}"/>
    <cellStyle name="Vírgula 5 3 8 9" xfId="26927" xr:uid="{00000000-0005-0000-0000-0000A3A70000}"/>
    <cellStyle name="Vírgula 5 3 9" xfId="615" xr:uid="{00000000-0005-0000-0000-0000A4A70000}"/>
    <cellStyle name="Vírgula 5 3 9 10" xfId="46171" xr:uid="{00000000-0005-0000-0000-0000A5A70000}"/>
    <cellStyle name="Vírgula 5 3 9 11" xfId="54103" xr:uid="{00000000-0005-0000-0000-0000A6A70000}"/>
    <cellStyle name="Vírgula 5 3 9 12" xfId="4205" xr:uid="{00000000-0005-0000-0000-0000A7A70000}"/>
    <cellStyle name="Vírgula 5 3 9 2" xfId="7542" xr:uid="{00000000-0005-0000-0000-0000A8A70000}"/>
    <cellStyle name="Vírgula 5 3 9 2 2" xfId="17548" xr:uid="{00000000-0005-0000-0000-0000A9A70000}"/>
    <cellStyle name="Vírgula 5 3 9 2 2 2" xfId="35182" xr:uid="{00000000-0005-0000-0000-0000AAA70000}"/>
    <cellStyle name="Vírgula 5 3 9 2 3" xfId="19335" xr:uid="{00000000-0005-0000-0000-0000ABA70000}"/>
    <cellStyle name="Vírgula 5 3 9 2 4" xfId="29680" xr:uid="{00000000-0005-0000-0000-0000ACA70000}"/>
    <cellStyle name="Vírgula 5 3 9 2 5" xfId="42874" xr:uid="{00000000-0005-0000-0000-0000ADA70000}"/>
    <cellStyle name="Vírgula 5 3 9 2 6" xfId="48442" xr:uid="{00000000-0005-0000-0000-0000AEA70000}"/>
    <cellStyle name="Vírgula 5 3 9 3" xfId="5275" xr:uid="{00000000-0005-0000-0000-0000AFA70000}"/>
    <cellStyle name="Vírgula 5 3 9 3 2" xfId="13012" xr:uid="{00000000-0005-0000-0000-0000B0A70000}"/>
    <cellStyle name="Vírgula 5 3 9 3 3" xfId="32431" xr:uid="{00000000-0005-0000-0000-0000B1A70000}"/>
    <cellStyle name="Vírgula 5 3 9 3 4" xfId="43836" xr:uid="{00000000-0005-0000-0000-0000B2A70000}"/>
    <cellStyle name="Vírgula 5 3 9 4" xfId="15785" xr:uid="{00000000-0005-0000-0000-0000B3A70000}"/>
    <cellStyle name="Vírgula 5 3 9 5" xfId="17818" xr:uid="{00000000-0005-0000-0000-0000B4A70000}"/>
    <cellStyle name="Vírgula 5 3 9 6" xfId="21718" xr:uid="{00000000-0005-0000-0000-0000B5A70000}"/>
    <cellStyle name="Vírgula 5 3 9 7" xfId="23732" xr:uid="{00000000-0005-0000-0000-0000B6A70000}"/>
    <cellStyle name="Vírgula 5 3 9 8" xfId="26929" xr:uid="{00000000-0005-0000-0000-0000B7A70000}"/>
    <cellStyle name="Vírgula 5 3 9 9" xfId="39252" xr:uid="{00000000-0005-0000-0000-0000B8A70000}"/>
    <cellStyle name="Vírgula 5 4" xfId="28" xr:uid="{00000000-0005-0000-0000-0000B9A70000}"/>
    <cellStyle name="Vírgula 5 4 10" xfId="1574" xr:uid="{00000000-0005-0000-0000-0000BAA70000}"/>
    <cellStyle name="Vírgula 5 4 10 10" xfId="55051" xr:uid="{00000000-0005-0000-0000-0000BBA70000}"/>
    <cellStyle name="Vírgula 5 4 10 11" xfId="4207" xr:uid="{00000000-0005-0000-0000-0000BCA70000}"/>
    <cellStyle name="Vírgula 5 4 10 2" xfId="8424" xr:uid="{00000000-0005-0000-0000-0000BDA70000}"/>
    <cellStyle name="Vírgula 5 4 10 2 2" xfId="17549" xr:uid="{00000000-0005-0000-0000-0000BEA70000}"/>
    <cellStyle name="Vírgula 5 4 10 2 2 2" xfId="35184" xr:uid="{00000000-0005-0000-0000-0000BFA70000}"/>
    <cellStyle name="Vírgula 5 4 10 2 3" xfId="29682" xr:uid="{00000000-0005-0000-0000-0000C0A70000}"/>
    <cellStyle name="Vírgula 5 4 10 2 4" xfId="42876" xr:uid="{00000000-0005-0000-0000-0000C1A70000}"/>
    <cellStyle name="Vírgula 5 4 10 2 5" xfId="49324" xr:uid="{00000000-0005-0000-0000-0000C2A70000}"/>
    <cellStyle name="Vírgula 5 4 10 3" xfId="6225" xr:uid="{00000000-0005-0000-0000-0000C3A70000}"/>
    <cellStyle name="Vírgula 5 4 10 3 2" xfId="32433" xr:uid="{00000000-0005-0000-0000-0000C4A70000}"/>
    <cellStyle name="Vírgula 5 4 10 3 3" xfId="44718" xr:uid="{00000000-0005-0000-0000-0000C5A70000}"/>
    <cellStyle name="Vírgula 5 4 10 4" xfId="18476" xr:uid="{00000000-0005-0000-0000-0000C6A70000}"/>
    <cellStyle name="Vírgula 5 4 10 5" xfId="21720" xr:uid="{00000000-0005-0000-0000-0000C7A70000}"/>
    <cellStyle name="Vírgula 5 4 10 6" xfId="23734" xr:uid="{00000000-0005-0000-0000-0000C8A70000}"/>
    <cellStyle name="Vírgula 5 4 10 7" xfId="26931" xr:uid="{00000000-0005-0000-0000-0000C9A70000}"/>
    <cellStyle name="Vírgula 5 4 10 8" xfId="39254" xr:uid="{00000000-0005-0000-0000-0000CAA70000}"/>
    <cellStyle name="Vírgula 5 4 10 9" xfId="47125" xr:uid="{00000000-0005-0000-0000-0000CBA70000}"/>
    <cellStyle name="Vírgula 5 4 11" xfId="7096" xr:uid="{00000000-0005-0000-0000-0000CCA70000}"/>
    <cellStyle name="Vírgula 5 4 11 2" xfId="12524" xr:uid="{00000000-0005-0000-0000-0000CDA70000}"/>
    <cellStyle name="Vírgula 5 4 11 2 2" xfId="35183" xr:uid="{00000000-0005-0000-0000-0000CEA70000}"/>
    <cellStyle name="Vírgula 5 4 11 2 3" xfId="29681" xr:uid="{00000000-0005-0000-0000-0000CFA70000}"/>
    <cellStyle name="Vírgula 5 4 11 2 4" xfId="42875" xr:uid="{00000000-0005-0000-0000-0000D0A70000}"/>
    <cellStyle name="Vírgula 5 4 11 2 5" xfId="53331" xr:uid="{00000000-0005-0000-0000-0000D1A70000}"/>
    <cellStyle name="Vírgula 5 4 11 3" xfId="13103" xr:uid="{00000000-0005-0000-0000-0000D2A70000}"/>
    <cellStyle name="Vírgula 5 4 11 3 2" xfId="32432" xr:uid="{00000000-0005-0000-0000-0000D3A70000}"/>
    <cellStyle name="Vírgula 5 4 11 4" xfId="26930" xr:uid="{00000000-0005-0000-0000-0000D4A70000}"/>
    <cellStyle name="Vírgula 5 4 11 5" xfId="39253" xr:uid="{00000000-0005-0000-0000-0000D5A70000}"/>
    <cellStyle name="Vírgula 5 4 11 6" xfId="47996" xr:uid="{00000000-0005-0000-0000-0000D6A70000}"/>
    <cellStyle name="Vírgula 5 4 12" xfId="4720" xr:uid="{00000000-0005-0000-0000-0000D7A70000}"/>
    <cellStyle name="Vírgula 5 4 12 2" xfId="11116" xr:uid="{00000000-0005-0000-0000-0000D8A70000}"/>
    <cellStyle name="Vírgula 5 4 12 2 2" xfId="32945" xr:uid="{00000000-0005-0000-0000-0000D9A70000}"/>
    <cellStyle name="Vírgula 5 4 12 2 3" xfId="40637" xr:uid="{00000000-0005-0000-0000-0000DAA70000}"/>
    <cellStyle name="Vírgula 5 4 12 2 4" xfId="52098" xr:uid="{00000000-0005-0000-0000-0000DBA70000}"/>
    <cellStyle name="Vírgula 5 4 12 3" xfId="27443" xr:uid="{00000000-0005-0000-0000-0000DCA70000}"/>
    <cellStyle name="Vírgula 5 4 12 4" xfId="36766" xr:uid="{00000000-0005-0000-0000-0000DDA70000}"/>
    <cellStyle name="Vírgula 5 4 12 5" xfId="50797" xr:uid="{00000000-0005-0000-0000-0000DEA70000}"/>
    <cellStyle name="Vírgula 5 4 13" xfId="9667" xr:uid="{00000000-0005-0000-0000-0000DFA70000}"/>
    <cellStyle name="Vírgula 5 4 13 2" xfId="9295" xr:uid="{00000000-0005-0000-0000-0000E0A70000}"/>
    <cellStyle name="Vírgula 5 4 13 2 2" xfId="50563" xr:uid="{00000000-0005-0000-0000-0000E1A70000}"/>
    <cellStyle name="Vírgula 5 4 13 3" xfId="30194" xr:uid="{00000000-0005-0000-0000-0000E2A70000}"/>
    <cellStyle name="Vírgula 5 4 13 4" xfId="39766" xr:uid="{00000000-0005-0000-0000-0000E3A70000}"/>
    <cellStyle name="Vírgula 5 4 13 5" xfId="51197" xr:uid="{00000000-0005-0000-0000-0000E4A70000}"/>
    <cellStyle name="Vírgula 5 4 14" xfId="9273" xr:uid="{00000000-0005-0000-0000-0000E5A70000}"/>
    <cellStyle name="Vírgula 5 4 14 2" xfId="43388" xr:uid="{00000000-0005-0000-0000-0000E6A70000}"/>
    <cellStyle name="Vírgula 5 4 14 3" xfId="50721" xr:uid="{00000000-0005-0000-0000-0000E7A70000}"/>
    <cellStyle name="Vírgula 5 4 15" xfId="15786" xr:uid="{00000000-0005-0000-0000-0000E8A70000}"/>
    <cellStyle name="Vírgula 5 4 16" xfId="21719" xr:uid="{00000000-0005-0000-0000-0000E9A70000}"/>
    <cellStyle name="Vírgula 5 4 17" xfId="23733" xr:uid="{00000000-0005-0000-0000-0000EAA70000}"/>
    <cellStyle name="Vírgula 5 4 18" xfId="24252" xr:uid="{00000000-0005-0000-0000-0000EBA70000}"/>
    <cellStyle name="Vírgula 5 4 19" xfId="35703" xr:uid="{00000000-0005-0000-0000-0000ECA70000}"/>
    <cellStyle name="Vírgula 5 4 2" xfId="207" xr:uid="{00000000-0005-0000-0000-0000EDA70000}"/>
    <cellStyle name="Vírgula 5 4 2 10" xfId="9704" xr:uid="{00000000-0005-0000-0000-0000EEA70000}"/>
    <cellStyle name="Vírgula 5 4 2 10 2" xfId="43502" xr:uid="{00000000-0005-0000-0000-0000EFA70000}"/>
    <cellStyle name="Vírgula 5 4 2 10 3" xfId="50199" xr:uid="{00000000-0005-0000-0000-0000F0A70000}"/>
    <cellStyle name="Vírgula 5 4 2 11" xfId="15787" xr:uid="{00000000-0005-0000-0000-0000F1A70000}"/>
    <cellStyle name="Vírgula 5 4 2 12" xfId="21721" xr:uid="{00000000-0005-0000-0000-0000F2A70000}"/>
    <cellStyle name="Vírgula 5 4 2 13" xfId="23735" xr:uid="{00000000-0005-0000-0000-0000F3A70000}"/>
    <cellStyle name="Vírgula 5 4 2 14" xfId="24489" xr:uid="{00000000-0005-0000-0000-0000F4A70000}"/>
    <cellStyle name="Vírgula 5 4 2 15" xfId="35802" xr:uid="{00000000-0005-0000-0000-0000F5A70000}"/>
    <cellStyle name="Vírgula 5 4 2 16" xfId="45764" xr:uid="{00000000-0005-0000-0000-0000F6A70000}"/>
    <cellStyle name="Vírgula 5 4 2 17" xfId="53697" xr:uid="{00000000-0005-0000-0000-0000F7A70000}"/>
    <cellStyle name="Vírgula 5 4 2 18" xfId="4208" xr:uid="{00000000-0005-0000-0000-0000F8A70000}"/>
    <cellStyle name="Vírgula 5 4 2 2" xfId="488" xr:uid="{00000000-0005-0000-0000-0000F9A70000}"/>
    <cellStyle name="Vírgula 5 4 2 2 10" xfId="23736" xr:uid="{00000000-0005-0000-0000-0000FAA70000}"/>
    <cellStyle name="Vírgula 5 4 2 2 11" xfId="24765" xr:uid="{00000000-0005-0000-0000-0000FBA70000}"/>
    <cellStyle name="Vírgula 5 4 2 2 12" xfId="36330" xr:uid="{00000000-0005-0000-0000-0000FCA70000}"/>
    <cellStyle name="Vírgula 5 4 2 2 13" xfId="46044" xr:uid="{00000000-0005-0000-0000-0000FDA70000}"/>
    <cellStyle name="Vírgula 5 4 2 2 14" xfId="53976" xr:uid="{00000000-0005-0000-0000-0000FEA70000}"/>
    <cellStyle name="Vírgula 5 4 2 2 15" xfId="4209" xr:uid="{00000000-0005-0000-0000-0000FFA70000}"/>
    <cellStyle name="Vírgula 5 4 2 2 2" xfId="1151" xr:uid="{00000000-0005-0000-0000-000000A80000}"/>
    <cellStyle name="Vírgula 5 4 2 2 2 10" xfId="46707" xr:uid="{00000000-0005-0000-0000-000001A80000}"/>
    <cellStyle name="Vírgula 5 4 2 2 2 11" xfId="54639" xr:uid="{00000000-0005-0000-0000-000002A80000}"/>
    <cellStyle name="Vírgula 5 4 2 2 2 12" xfId="4210" xr:uid="{00000000-0005-0000-0000-000003A80000}"/>
    <cellStyle name="Vírgula 5 4 2 2 2 2" xfId="8066" xr:uid="{00000000-0005-0000-0000-000004A80000}"/>
    <cellStyle name="Vírgula 5 4 2 2 2 2 2" xfId="12625" xr:uid="{00000000-0005-0000-0000-000005A80000}"/>
    <cellStyle name="Vírgula 5 4 2 2 2 2 2 2" xfId="35187" xr:uid="{00000000-0005-0000-0000-000006A80000}"/>
    <cellStyle name="Vírgula 5 4 2 2 2 2 3" xfId="10041" xr:uid="{00000000-0005-0000-0000-000007A80000}"/>
    <cellStyle name="Vírgula 5 4 2 2 2 2 4" xfId="19859" xr:uid="{00000000-0005-0000-0000-000008A80000}"/>
    <cellStyle name="Vírgula 5 4 2 2 2 2 5" xfId="29685" xr:uid="{00000000-0005-0000-0000-000009A80000}"/>
    <cellStyle name="Vírgula 5 4 2 2 2 2 6" xfId="42879" xr:uid="{00000000-0005-0000-0000-00000AA80000}"/>
    <cellStyle name="Vírgula 5 4 2 2 2 2 7" xfId="48966" xr:uid="{00000000-0005-0000-0000-00000BA80000}"/>
    <cellStyle name="Vírgula 5 4 2 2 2 3" xfId="5811" xr:uid="{00000000-0005-0000-0000-00000CA80000}"/>
    <cellStyle name="Vírgula 5 4 2 2 2 3 2" xfId="13235" xr:uid="{00000000-0005-0000-0000-00000DA80000}"/>
    <cellStyle name="Vírgula 5 4 2 2 2 3 3" xfId="32436" xr:uid="{00000000-0005-0000-0000-00000EA80000}"/>
    <cellStyle name="Vírgula 5 4 2 2 2 3 4" xfId="44360" xr:uid="{00000000-0005-0000-0000-00000FA80000}"/>
    <cellStyle name="Vírgula 5 4 2 2 2 4" xfId="13986" xr:uid="{00000000-0005-0000-0000-000010A80000}"/>
    <cellStyle name="Vírgula 5 4 2 2 2 5" xfId="15789" xr:uid="{00000000-0005-0000-0000-000011A80000}"/>
    <cellStyle name="Vírgula 5 4 2 2 2 6" xfId="21723" xr:uid="{00000000-0005-0000-0000-000012A80000}"/>
    <cellStyle name="Vírgula 5 4 2 2 2 7" xfId="23737" xr:uid="{00000000-0005-0000-0000-000013A80000}"/>
    <cellStyle name="Vírgula 5 4 2 2 2 8" xfId="26934" xr:uid="{00000000-0005-0000-0000-000014A80000}"/>
    <cellStyle name="Vírgula 5 4 2 2 2 9" xfId="39257" xr:uid="{00000000-0005-0000-0000-000015A80000}"/>
    <cellStyle name="Vírgula 5 4 2 2 3" xfId="2087" xr:uid="{00000000-0005-0000-0000-000016A80000}"/>
    <cellStyle name="Vírgula 5 4 2 2 3 10" xfId="47638" xr:uid="{00000000-0005-0000-0000-000017A80000}"/>
    <cellStyle name="Vírgula 5 4 2 2 3 11" xfId="55564" xr:uid="{00000000-0005-0000-0000-000018A80000}"/>
    <cellStyle name="Vírgula 5 4 2 2 3 12" xfId="4211" xr:uid="{00000000-0005-0000-0000-000019A80000}"/>
    <cellStyle name="Vírgula 5 4 2 2 3 2" xfId="8937" xr:uid="{00000000-0005-0000-0000-00001AA80000}"/>
    <cellStyle name="Vírgula 5 4 2 2 3 2 2" xfId="17550" xr:uid="{00000000-0005-0000-0000-00001BA80000}"/>
    <cellStyle name="Vírgula 5 4 2 2 3 2 2 2" xfId="35188" xr:uid="{00000000-0005-0000-0000-00001CA80000}"/>
    <cellStyle name="Vírgula 5 4 2 2 3 2 3" xfId="29686" xr:uid="{00000000-0005-0000-0000-00001DA80000}"/>
    <cellStyle name="Vírgula 5 4 2 2 3 2 4" xfId="42880" xr:uid="{00000000-0005-0000-0000-00001EA80000}"/>
    <cellStyle name="Vírgula 5 4 2 2 3 2 5" xfId="49837" xr:uid="{00000000-0005-0000-0000-00001FA80000}"/>
    <cellStyle name="Vírgula 5 4 2 2 3 3" xfId="6738" xr:uid="{00000000-0005-0000-0000-000020A80000}"/>
    <cellStyle name="Vírgula 5 4 2 2 3 3 2" xfId="32437" xr:uid="{00000000-0005-0000-0000-000021A80000}"/>
    <cellStyle name="Vírgula 5 4 2 2 3 3 3" xfId="45231" xr:uid="{00000000-0005-0000-0000-000022A80000}"/>
    <cellStyle name="Vírgula 5 4 2 2 3 4" xfId="15790" xr:uid="{00000000-0005-0000-0000-000023A80000}"/>
    <cellStyle name="Vírgula 5 4 2 2 3 5" xfId="18989" xr:uid="{00000000-0005-0000-0000-000024A80000}"/>
    <cellStyle name="Vírgula 5 4 2 2 3 6" xfId="21724" xr:uid="{00000000-0005-0000-0000-000025A80000}"/>
    <cellStyle name="Vírgula 5 4 2 2 3 7" xfId="23738" xr:uid="{00000000-0005-0000-0000-000026A80000}"/>
    <cellStyle name="Vírgula 5 4 2 2 3 8" xfId="26935" xr:uid="{00000000-0005-0000-0000-000027A80000}"/>
    <cellStyle name="Vírgula 5 4 2 2 3 9" xfId="39258" xr:uid="{00000000-0005-0000-0000-000028A80000}"/>
    <cellStyle name="Vírgula 5 4 2 2 4" xfId="7439" xr:uid="{00000000-0005-0000-0000-000029A80000}"/>
    <cellStyle name="Vírgula 5 4 2 2 4 2" xfId="12526" xr:uid="{00000000-0005-0000-0000-00002AA80000}"/>
    <cellStyle name="Vírgula 5 4 2 2 4 2 2" xfId="35186" xr:uid="{00000000-0005-0000-0000-00002BA80000}"/>
    <cellStyle name="Vírgula 5 4 2 2 4 2 3" xfId="29684" xr:uid="{00000000-0005-0000-0000-00002CA80000}"/>
    <cellStyle name="Vírgula 5 4 2 2 4 2 4" xfId="42878" xr:uid="{00000000-0005-0000-0000-00002DA80000}"/>
    <cellStyle name="Vírgula 5 4 2 2 4 2 5" xfId="53333" xr:uid="{00000000-0005-0000-0000-00002EA80000}"/>
    <cellStyle name="Vírgula 5 4 2 2 4 3" xfId="12856" xr:uid="{00000000-0005-0000-0000-00002FA80000}"/>
    <cellStyle name="Vírgula 5 4 2 2 4 3 2" xfId="32435" xr:uid="{00000000-0005-0000-0000-000030A80000}"/>
    <cellStyle name="Vírgula 5 4 2 2 4 4" xfId="26933" xr:uid="{00000000-0005-0000-0000-000031A80000}"/>
    <cellStyle name="Vírgula 5 4 2 2 4 5" xfId="39256" xr:uid="{00000000-0005-0000-0000-000032A80000}"/>
    <cellStyle name="Vírgula 5 4 2 2 4 6" xfId="48339" xr:uid="{00000000-0005-0000-0000-000033A80000}"/>
    <cellStyle name="Vírgula 5 4 2 2 5" xfId="5148" xr:uid="{00000000-0005-0000-0000-000034A80000}"/>
    <cellStyle name="Vírgula 5 4 2 2 5 2" xfId="11515" xr:uid="{00000000-0005-0000-0000-000035A80000}"/>
    <cellStyle name="Vírgula 5 4 2 2 5 2 2" xfId="33344" xr:uid="{00000000-0005-0000-0000-000036A80000}"/>
    <cellStyle name="Vírgula 5 4 2 2 5 2 3" xfId="41036" xr:uid="{00000000-0005-0000-0000-000037A80000}"/>
    <cellStyle name="Vírgula 5 4 2 2 5 2 4" xfId="52497" xr:uid="{00000000-0005-0000-0000-000038A80000}"/>
    <cellStyle name="Vírgula 5 4 2 2 5 3" xfId="27842" xr:uid="{00000000-0005-0000-0000-000039A80000}"/>
    <cellStyle name="Vírgula 5 4 2 2 5 4" xfId="37165" xr:uid="{00000000-0005-0000-0000-00003AA80000}"/>
    <cellStyle name="Vírgula 5 4 2 2 5 5" xfId="51270" xr:uid="{00000000-0005-0000-0000-00003BA80000}"/>
    <cellStyle name="Vírgula 5 4 2 2 6" xfId="10818" xr:uid="{00000000-0005-0000-0000-00003CA80000}"/>
    <cellStyle name="Vírgula 5 4 2 2 6 2" xfId="30593" xr:uid="{00000000-0005-0000-0000-00003DA80000}"/>
    <cellStyle name="Vírgula 5 4 2 2 6 3" xfId="40279" xr:uid="{00000000-0005-0000-0000-00003EA80000}"/>
    <cellStyle name="Vírgula 5 4 2 2 6 4" xfId="51750" xr:uid="{00000000-0005-0000-0000-00003FA80000}"/>
    <cellStyle name="Vírgula 5 4 2 2 7" xfId="13473" xr:uid="{00000000-0005-0000-0000-000040A80000}"/>
    <cellStyle name="Vírgula 5 4 2 2 7 2" xfId="43733" xr:uid="{00000000-0005-0000-0000-000041A80000}"/>
    <cellStyle name="Vírgula 5 4 2 2 8" xfId="15788" xr:uid="{00000000-0005-0000-0000-000042A80000}"/>
    <cellStyle name="Vírgula 5 4 2 2 9" xfId="21722" xr:uid="{00000000-0005-0000-0000-000043A80000}"/>
    <cellStyle name="Vírgula 5 4 2 3" xfId="1403" xr:uid="{00000000-0005-0000-0000-000044A80000}"/>
    <cellStyle name="Vírgula 5 4 2 3 10" xfId="25041" xr:uid="{00000000-0005-0000-0000-000045A80000}"/>
    <cellStyle name="Vírgula 5 4 2 3 11" xfId="36606" xr:uid="{00000000-0005-0000-0000-000046A80000}"/>
    <cellStyle name="Vírgula 5 4 2 3 12" xfId="46959" xr:uid="{00000000-0005-0000-0000-000047A80000}"/>
    <cellStyle name="Vírgula 5 4 2 3 13" xfId="54891" xr:uid="{00000000-0005-0000-0000-000048A80000}"/>
    <cellStyle name="Vírgula 5 4 2 3 14" xfId="4212" xr:uid="{00000000-0005-0000-0000-000049A80000}"/>
    <cellStyle name="Vírgula 5 4 2 3 2" xfId="2315" xr:uid="{00000000-0005-0000-0000-00004AA80000}"/>
    <cellStyle name="Vírgula 5 4 2 3 2 10" xfId="47866" xr:uid="{00000000-0005-0000-0000-00004BA80000}"/>
    <cellStyle name="Vírgula 5 4 2 3 2 11" xfId="55792" xr:uid="{00000000-0005-0000-0000-00004CA80000}"/>
    <cellStyle name="Vírgula 5 4 2 3 2 12" xfId="4213" xr:uid="{00000000-0005-0000-0000-00004DA80000}"/>
    <cellStyle name="Vírgula 5 4 2 3 2 2" xfId="9165" xr:uid="{00000000-0005-0000-0000-00004EA80000}"/>
    <cellStyle name="Vírgula 5 4 2 3 2 2 2" xfId="17551" xr:uid="{00000000-0005-0000-0000-00004FA80000}"/>
    <cellStyle name="Vírgula 5 4 2 3 2 2 2 2" xfId="35190" xr:uid="{00000000-0005-0000-0000-000050A80000}"/>
    <cellStyle name="Vírgula 5 4 2 3 2 2 3" xfId="20087" xr:uid="{00000000-0005-0000-0000-000051A80000}"/>
    <cellStyle name="Vírgula 5 4 2 3 2 2 4" xfId="29688" xr:uid="{00000000-0005-0000-0000-000052A80000}"/>
    <cellStyle name="Vírgula 5 4 2 3 2 2 5" xfId="42882" xr:uid="{00000000-0005-0000-0000-000053A80000}"/>
    <cellStyle name="Vírgula 5 4 2 3 2 2 6" xfId="50065" xr:uid="{00000000-0005-0000-0000-000054A80000}"/>
    <cellStyle name="Vírgula 5 4 2 3 2 3" xfId="6966" xr:uid="{00000000-0005-0000-0000-000055A80000}"/>
    <cellStyle name="Vírgula 5 4 2 3 2 3 2" xfId="12780" xr:uid="{00000000-0005-0000-0000-000056A80000}"/>
    <cellStyle name="Vírgula 5 4 2 3 2 3 3" xfId="32439" xr:uid="{00000000-0005-0000-0000-000057A80000}"/>
    <cellStyle name="Vírgula 5 4 2 3 2 3 4" xfId="45459" xr:uid="{00000000-0005-0000-0000-000058A80000}"/>
    <cellStyle name="Vírgula 5 4 2 3 2 4" xfId="15792" xr:uid="{00000000-0005-0000-0000-000059A80000}"/>
    <cellStyle name="Vírgula 5 4 2 3 2 5" xfId="18345" xr:uid="{00000000-0005-0000-0000-00005AA80000}"/>
    <cellStyle name="Vírgula 5 4 2 3 2 6" xfId="21726" xr:uid="{00000000-0005-0000-0000-00005BA80000}"/>
    <cellStyle name="Vírgula 5 4 2 3 2 7" xfId="23740" xr:uid="{00000000-0005-0000-0000-00005CA80000}"/>
    <cellStyle name="Vírgula 5 4 2 3 2 8" xfId="26937" xr:uid="{00000000-0005-0000-0000-00005DA80000}"/>
    <cellStyle name="Vírgula 5 4 2 3 2 9" xfId="39260" xr:uid="{00000000-0005-0000-0000-00005EA80000}"/>
    <cellStyle name="Vírgula 5 4 2 3 3" xfId="8294" xr:uid="{00000000-0005-0000-0000-00005FA80000}"/>
    <cellStyle name="Vírgula 5 4 2 3 3 2" xfId="12528" xr:uid="{00000000-0005-0000-0000-000060A80000}"/>
    <cellStyle name="Vírgula 5 4 2 3 3 2 2" xfId="35189" xr:uid="{00000000-0005-0000-0000-000061A80000}"/>
    <cellStyle name="Vírgula 5 4 2 3 3 2 3" xfId="29687" xr:uid="{00000000-0005-0000-0000-000062A80000}"/>
    <cellStyle name="Vírgula 5 4 2 3 3 2 4" xfId="42881" xr:uid="{00000000-0005-0000-0000-000063A80000}"/>
    <cellStyle name="Vírgula 5 4 2 3 3 2 5" xfId="53334" xr:uid="{00000000-0005-0000-0000-000064A80000}"/>
    <cellStyle name="Vírgula 5 4 2 3 3 3" xfId="9711" xr:uid="{00000000-0005-0000-0000-000065A80000}"/>
    <cellStyle name="Vírgula 5 4 2 3 3 3 2" xfId="32438" xr:uid="{00000000-0005-0000-0000-000066A80000}"/>
    <cellStyle name="Vírgula 5 4 2 3 3 4" xfId="19217" xr:uid="{00000000-0005-0000-0000-000067A80000}"/>
    <cellStyle name="Vírgula 5 4 2 3 3 5" xfId="26936" xr:uid="{00000000-0005-0000-0000-000068A80000}"/>
    <cellStyle name="Vírgula 5 4 2 3 3 6" xfId="39259" xr:uid="{00000000-0005-0000-0000-000069A80000}"/>
    <cellStyle name="Vírgula 5 4 2 3 3 7" xfId="49194" xr:uid="{00000000-0005-0000-0000-00006AA80000}"/>
    <cellStyle name="Vírgula 5 4 2 3 4" xfId="6063" xr:uid="{00000000-0005-0000-0000-00006BA80000}"/>
    <cellStyle name="Vírgula 5 4 2 3 4 2" xfId="11743" xr:uid="{00000000-0005-0000-0000-00006CA80000}"/>
    <cellStyle name="Vírgula 5 4 2 3 4 2 2" xfId="33572" xr:uid="{00000000-0005-0000-0000-00006DA80000}"/>
    <cellStyle name="Vírgula 5 4 2 3 4 2 3" xfId="41264" xr:uid="{00000000-0005-0000-0000-00006EA80000}"/>
    <cellStyle name="Vírgula 5 4 2 3 4 2 4" xfId="52725" xr:uid="{00000000-0005-0000-0000-00006FA80000}"/>
    <cellStyle name="Vírgula 5 4 2 3 4 3" xfId="28070" xr:uid="{00000000-0005-0000-0000-000070A80000}"/>
    <cellStyle name="Vírgula 5 4 2 3 4 4" xfId="37393" xr:uid="{00000000-0005-0000-0000-000071A80000}"/>
    <cellStyle name="Vírgula 5 4 2 3 4 5" xfId="50535" xr:uid="{00000000-0005-0000-0000-000072A80000}"/>
    <cellStyle name="Vírgula 5 4 2 3 5" xfId="10999" xr:uid="{00000000-0005-0000-0000-000073A80000}"/>
    <cellStyle name="Vírgula 5 4 2 3 5 2" xfId="30821" xr:uid="{00000000-0005-0000-0000-000074A80000}"/>
    <cellStyle name="Vírgula 5 4 2 3 5 3" xfId="40507" xr:uid="{00000000-0005-0000-0000-000075A80000}"/>
    <cellStyle name="Vírgula 5 4 2 3 5 4" xfId="51978" xr:uid="{00000000-0005-0000-0000-000076A80000}"/>
    <cellStyle name="Vírgula 5 4 2 3 6" xfId="14214" xr:uid="{00000000-0005-0000-0000-000077A80000}"/>
    <cellStyle name="Vírgula 5 4 2 3 6 2" xfId="44588" xr:uid="{00000000-0005-0000-0000-000078A80000}"/>
    <cellStyle name="Vírgula 5 4 2 3 7" xfId="15791" xr:uid="{00000000-0005-0000-0000-000079A80000}"/>
    <cellStyle name="Vírgula 5 4 2 3 8" xfId="21725" xr:uid="{00000000-0005-0000-0000-00007AA80000}"/>
    <cellStyle name="Vírgula 5 4 2 3 9" xfId="23739" xr:uid="{00000000-0005-0000-0000-00007BA80000}"/>
    <cellStyle name="Vírgula 5 4 2 4" xfId="911" xr:uid="{00000000-0005-0000-0000-00007CA80000}"/>
    <cellStyle name="Vírgula 5 4 2 4 10" xfId="36066" xr:uid="{00000000-0005-0000-0000-00007DA80000}"/>
    <cellStyle name="Vírgula 5 4 2 4 11" xfId="46467" xr:uid="{00000000-0005-0000-0000-00007EA80000}"/>
    <cellStyle name="Vírgula 5 4 2 4 12" xfId="54399" xr:uid="{00000000-0005-0000-0000-00007FA80000}"/>
    <cellStyle name="Vírgula 5 4 2 4 13" xfId="4214" xr:uid="{00000000-0005-0000-0000-000080A80000}"/>
    <cellStyle name="Vírgula 5 4 2 4 2" xfId="1859" xr:uid="{00000000-0005-0000-0000-000081A80000}"/>
    <cellStyle name="Vírgula 5 4 2 4 2 10" xfId="47410" xr:uid="{00000000-0005-0000-0000-000082A80000}"/>
    <cellStyle name="Vírgula 5 4 2 4 2 11" xfId="55336" xr:uid="{00000000-0005-0000-0000-000083A80000}"/>
    <cellStyle name="Vírgula 5 4 2 4 2 12" xfId="4215" xr:uid="{00000000-0005-0000-0000-000084A80000}"/>
    <cellStyle name="Vírgula 5 4 2 4 2 2" xfId="8709" xr:uid="{00000000-0005-0000-0000-000085A80000}"/>
    <cellStyle name="Vírgula 5 4 2 4 2 2 2" xfId="17552" xr:uid="{00000000-0005-0000-0000-000086A80000}"/>
    <cellStyle name="Vírgula 5 4 2 4 2 2 2 2" xfId="35192" xr:uid="{00000000-0005-0000-0000-000087A80000}"/>
    <cellStyle name="Vírgula 5 4 2 4 2 2 3" xfId="19631" xr:uid="{00000000-0005-0000-0000-000088A80000}"/>
    <cellStyle name="Vírgula 5 4 2 4 2 2 4" xfId="29690" xr:uid="{00000000-0005-0000-0000-000089A80000}"/>
    <cellStyle name="Vírgula 5 4 2 4 2 2 5" xfId="42884" xr:uid="{00000000-0005-0000-0000-00008AA80000}"/>
    <cellStyle name="Vírgula 5 4 2 4 2 2 6" xfId="49609" xr:uid="{00000000-0005-0000-0000-00008BA80000}"/>
    <cellStyle name="Vírgula 5 4 2 4 2 3" xfId="6510" xr:uid="{00000000-0005-0000-0000-00008CA80000}"/>
    <cellStyle name="Vírgula 5 4 2 4 2 3 2" xfId="16477" xr:uid="{00000000-0005-0000-0000-00008DA80000}"/>
    <cellStyle name="Vírgula 5 4 2 4 2 3 3" xfId="32441" xr:uid="{00000000-0005-0000-0000-00008EA80000}"/>
    <cellStyle name="Vírgula 5 4 2 4 2 3 4" xfId="45003" xr:uid="{00000000-0005-0000-0000-00008FA80000}"/>
    <cellStyle name="Vírgula 5 4 2 4 2 4" xfId="15794" xr:uid="{00000000-0005-0000-0000-000090A80000}"/>
    <cellStyle name="Vírgula 5 4 2 4 2 5" xfId="18003" xr:uid="{00000000-0005-0000-0000-000091A80000}"/>
    <cellStyle name="Vírgula 5 4 2 4 2 6" xfId="21728" xr:uid="{00000000-0005-0000-0000-000092A80000}"/>
    <cellStyle name="Vírgula 5 4 2 4 2 7" xfId="23742" xr:uid="{00000000-0005-0000-0000-000093A80000}"/>
    <cellStyle name="Vírgula 5 4 2 4 2 8" xfId="26939" xr:uid="{00000000-0005-0000-0000-000094A80000}"/>
    <cellStyle name="Vírgula 5 4 2 4 2 9" xfId="39262" xr:uid="{00000000-0005-0000-0000-000095A80000}"/>
    <cellStyle name="Vírgula 5 4 2 4 3" xfId="7838" xr:uid="{00000000-0005-0000-0000-000096A80000}"/>
    <cellStyle name="Vírgula 5 4 2 4 3 2" xfId="12529" xr:uid="{00000000-0005-0000-0000-000097A80000}"/>
    <cellStyle name="Vírgula 5 4 2 4 3 2 2" xfId="35191" xr:uid="{00000000-0005-0000-0000-000098A80000}"/>
    <cellStyle name="Vírgula 5 4 2 4 3 2 3" xfId="42883" xr:uid="{00000000-0005-0000-0000-000099A80000}"/>
    <cellStyle name="Vírgula 5 4 2 4 3 2 4" xfId="53335" xr:uid="{00000000-0005-0000-0000-00009AA80000}"/>
    <cellStyle name="Vírgula 5 4 2 4 3 3" xfId="18761" xr:uid="{00000000-0005-0000-0000-00009BA80000}"/>
    <cellStyle name="Vírgula 5 4 2 4 3 4" xfId="29689" xr:uid="{00000000-0005-0000-0000-00009CA80000}"/>
    <cellStyle name="Vírgula 5 4 2 4 3 5" xfId="39261" xr:uid="{00000000-0005-0000-0000-00009DA80000}"/>
    <cellStyle name="Vírgula 5 4 2 4 3 6" xfId="48738" xr:uid="{00000000-0005-0000-0000-00009EA80000}"/>
    <cellStyle name="Vírgula 5 4 2 4 4" xfId="5571" xr:uid="{00000000-0005-0000-0000-00009FA80000}"/>
    <cellStyle name="Vírgula 5 4 2 4 4 2" xfId="16283" xr:uid="{00000000-0005-0000-0000-0000A0A80000}"/>
    <cellStyle name="Vírgula 5 4 2 4 4 3" xfId="32440" xr:uid="{00000000-0005-0000-0000-0000A1A80000}"/>
    <cellStyle name="Vírgula 5 4 2 4 4 4" xfId="40051" xr:uid="{00000000-0005-0000-0000-0000A2A80000}"/>
    <cellStyle name="Vírgula 5 4 2 4 4 5" xfId="51522" xr:uid="{00000000-0005-0000-0000-0000A3A80000}"/>
    <cellStyle name="Vírgula 5 4 2 4 5" xfId="13758" xr:uid="{00000000-0005-0000-0000-0000A4A80000}"/>
    <cellStyle name="Vírgula 5 4 2 4 5 2" xfId="44132" xr:uid="{00000000-0005-0000-0000-0000A5A80000}"/>
    <cellStyle name="Vírgula 5 4 2 4 6" xfId="15793" xr:uid="{00000000-0005-0000-0000-0000A6A80000}"/>
    <cellStyle name="Vírgula 5 4 2 4 7" xfId="21727" xr:uid="{00000000-0005-0000-0000-0000A7A80000}"/>
    <cellStyle name="Vírgula 5 4 2 4 8" xfId="23741" xr:uid="{00000000-0005-0000-0000-0000A8A80000}"/>
    <cellStyle name="Vírgula 5 4 2 4 9" xfId="26938" xr:uid="{00000000-0005-0000-0000-0000A9A80000}"/>
    <cellStyle name="Vírgula 5 4 2 5" xfId="683" xr:uid="{00000000-0005-0000-0000-0000AAA80000}"/>
    <cellStyle name="Vírgula 5 4 2 5 10" xfId="46239" xr:uid="{00000000-0005-0000-0000-0000ABA80000}"/>
    <cellStyle name="Vírgula 5 4 2 5 11" xfId="54171" xr:uid="{00000000-0005-0000-0000-0000ACA80000}"/>
    <cellStyle name="Vírgula 5 4 2 5 12" xfId="4216" xr:uid="{00000000-0005-0000-0000-0000ADA80000}"/>
    <cellStyle name="Vírgula 5 4 2 5 2" xfId="7610" xr:uid="{00000000-0005-0000-0000-0000AEA80000}"/>
    <cellStyle name="Vírgula 5 4 2 5 2 2" xfId="17553" xr:uid="{00000000-0005-0000-0000-0000AFA80000}"/>
    <cellStyle name="Vírgula 5 4 2 5 2 2 2" xfId="35193" xr:uid="{00000000-0005-0000-0000-0000B0A80000}"/>
    <cellStyle name="Vírgula 5 4 2 5 2 3" xfId="19403" xr:uid="{00000000-0005-0000-0000-0000B1A80000}"/>
    <cellStyle name="Vírgula 5 4 2 5 2 4" xfId="29691" xr:uid="{00000000-0005-0000-0000-0000B2A80000}"/>
    <cellStyle name="Vírgula 5 4 2 5 2 5" xfId="42885" xr:uid="{00000000-0005-0000-0000-0000B3A80000}"/>
    <cellStyle name="Vírgula 5 4 2 5 2 6" xfId="48510" xr:uid="{00000000-0005-0000-0000-0000B4A80000}"/>
    <cellStyle name="Vírgula 5 4 2 5 3" xfId="5343" xr:uid="{00000000-0005-0000-0000-0000B5A80000}"/>
    <cellStyle name="Vírgula 5 4 2 5 3 2" xfId="10510" xr:uid="{00000000-0005-0000-0000-0000B6A80000}"/>
    <cellStyle name="Vírgula 5 4 2 5 3 3" xfId="32442" xr:uid="{00000000-0005-0000-0000-0000B7A80000}"/>
    <cellStyle name="Vírgula 5 4 2 5 3 4" xfId="43904" xr:uid="{00000000-0005-0000-0000-0000B8A80000}"/>
    <cellStyle name="Vírgula 5 4 2 5 4" xfId="15795" xr:uid="{00000000-0005-0000-0000-0000B9A80000}"/>
    <cellStyle name="Vírgula 5 4 2 5 5" xfId="17886" xr:uid="{00000000-0005-0000-0000-0000BAA80000}"/>
    <cellStyle name="Vírgula 5 4 2 5 6" xfId="21729" xr:uid="{00000000-0005-0000-0000-0000BBA80000}"/>
    <cellStyle name="Vírgula 5 4 2 5 7" xfId="23743" xr:uid="{00000000-0005-0000-0000-0000BCA80000}"/>
    <cellStyle name="Vírgula 5 4 2 5 8" xfId="26940" xr:uid="{00000000-0005-0000-0000-0000BDA80000}"/>
    <cellStyle name="Vírgula 5 4 2 5 9" xfId="39263" xr:uid="{00000000-0005-0000-0000-0000BEA80000}"/>
    <cellStyle name="Vírgula 5 4 2 6" xfId="1631" xr:uid="{00000000-0005-0000-0000-0000BFA80000}"/>
    <cellStyle name="Vírgula 5 4 2 6 10" xfId="55108" xr:uid="{00000000-0005-0000-0000-0000C0A80000}"/>
    <cellStyle name="Vírgula 5 4 2 6 11" xfId="4217" xr:uid="{00000000-0005-0000-0000-0000C1A80000}"/>
    <cellStyle name="Vírgula 5 4 2 6 2" xfId="8481" xr:uid="{00000000-0005-0000-0000-0000C2A80000}"/>
    <cellStyle name="Vírgula 5 4 2 6 2 2" xfId="17554" xr:uid="{00000000-0005-0000-0000-0000C3A80000}"/>
    <cellStyle name="Vírgula 5 4 2 6 2 2 2" xfId="35194" xr:uid="{00000000-0005-0000-0000-0000C4A80000}"/>
    <cellStyle name="Vírgula 5 4 2 6 2 3" xfId="29692" xr:uid="{00000000-0005-0000-0000-0000C5A80000}"/>
    <cellStyle name="Vírgula 5 4 2 6 2 4" xfId="42886" xr:uid="{00000000-0005-0000-0000-0000C6A80000}"/>
    <cellStyle name="Vírgula 5 4 2 6 2 5" xfId="49381" xr:uid="{00000000-0005-0000-0000-0000C7A80000}"/>
    <cellStyle name="Vírgula 5 4 2 6 3" xfId="6282" xr:uid="{00000000-0005-0000-0000-0000C8A80000}"/>
    <cellStyle name="Vírgula 5 4 2 6 3 2" xfId="32443" xr:uid="{00000000-0005-0000-0000-0000C9A80000}"/>
    <cellStyle name="Vírgula 5 4 2 6 3 3" xfId="44775" xr:uid="{00000000-0005-0000-0000-0000CAA80000}"/>
    <cellStyle name="Vírgula 5 4 2 6 4" xfId="18533" xr:uid="{00000000-0005-0000-0000-0000CBA80000}"/>
    <cellStyle name="Vírgula 5 4 2 6 5" xfId="21730" xr:uid="{00000000-0005-0000-0000-0000CCA80000}"/>
    <cellStyle name="Vírgula 5 4 2 6 6" xfId="23744" xr:uid="{00000000-0005-0000-0000-0000CDA80000}"/>
    <cellStyle name="Vírgula 5 4 2 6 7" xfId="26941" xr:uid="{00000000-0005-0000-0000-0000CEA80000}"/>
    <cellStyle name="Vírgula 5 4 2 6 8" xfId="39264" xr:uid="{00000000-0005-0000-0000-0000CFA80000}"/>
    <cellStyle name="Vírgula 5 4 2 6 9" xfId="47182" xr:uid="{00000000-0005-0000-0000-0000D0A80000}"/>
    <cellStyle name="Vírgula 5 4 2 7" xfId="7210" xr:uid="{00000000-0005-0000-0000-0000D1A80000}"/>
    <cellStyle name="Vírgula 5 4 2 7 2" xfId="12525" xr:uid="{00000000-0005-0000-0000-0000D2A80000}"/>
    <cellStyle name="Vírgula 5 4 2 7 2 2" xfId="35185" xr:uid="{00000000-0005-0000-0000-0000D3A80000}"/>
    <cellStyle name="Vírgula 5 4 2 7 2 3" xfId="29683" xr:uid="{00000000-0005-0000-0000-0000D4A80000}"/>
    <cellStyle name="Vírgula 5 4 2 7 2 4" xfId="42877" xr:uid="{00000000-0005-0000-0000-0000D5A80000}"/>
    <cellStyle name="Vírgula 5 4 2 7 2 5" xfId="53332" xr:uid="{00000000-0005-0000-0000-0000D6A80000}"/>
    <cellStyle name="Vírgula 5 4 2 7 3" xfId="10010" xr:uid="{00000000-0005-0000-0000-0000D7A80000}"/>
    <cellStyle name="Vírgula 5 4 2 7 3 2" xfId="32434" xr:uid="{00000000-0005-0000-0000-0000D8A80000}"/>
    <cellStyle name="Vírgula 5 4 2 7 4" xfId="26932" xr:uid="{00000000-0005-0000-0000-0000D9A80000}"/>
    <cellStyle name="Vírgula 5 4 2 7 5" xfId="39255" xr:uid="{00000000-0005-0000-0000-0000DAA80000}"/>
    <cellStyle name="Vírgula 5 4 2 7 6" xfId="48110" xr:uid="{00000000-0005-0000-0000-0000DBA80000}"/>
    <cellStyle name="Vírgula 5 4 2 8" xfId="4870" xr:uid="{00000000-0005-0000-0000-0000DCA80000}"/>
    <cellStyle name="Vírgula 5 4 2 8 2" xfId="11287" xr:uid="{00000000-0005-0000-0000-0000DDA80000}"/>
    <cellStyle name="Vírgula 5 4 2 8 2 2" xfId="33116" xr:uid="{00000000-0005-0000-0000-0000DEA80000}"/>
    <cellStyle name="Vírgula 5 4 2 8 2 3" xfId="40808" xr:uid="{00000000-0005-0000-0000-0000DFA80000}"/>
    <cellStyle name="Vírgula 5 4 2 8 2 4" xfId="52269" xr:uid="{00000000-0005-0000-0000-0000E0A80000}"/>
    <cellStyle name="Vírgula 5 4 2 8 3" xfId="27614" xr:uid="{00000000-0005-0000-0000-0000E1A80000}"/>
    <cellStyle name="Vírgula 5 4 2 8 4" xfId="36937" xr:uid="{00000000-0005-0000-0000-0000E2A80000}"/>
    <cellStyle name="Vírgula 5 4 2 8 5" xfId="50545" xr:uid="{00000000-0005-0000-0000-0000E3A80000}"/>
    <cellStyle name="Vírgula 5 4 2 9" xfId="10165" xr:uid="{00000000-0005-0000-0000-0000E4A80000}"/>
    <cellStyle name="Vírgula 5 4 2 9 2" xfId="10363" xr:uid="{00000000-0005-0000-0000-0000E5A80000}"/>
    <cellStyle name="Vírgula 5 4 2 9 2 2" xfId="51335" xr:uid="{00000000-0005-0000-0000-0000E6A80000}"/>
    <cellStyle name="Vírgula 5 4 2 9 3" xfId="30365" xr:uid="{00000000-0005-0000-0000-0000E7A80000}"/>
    <cellStyle name="Vírgula 5 4 2 9 4" xfId="39823" xr:uid="{00000000-0005-0000-0000-0000E8A80000}"/>
    <cellStyle name="Vírgula 5 4 2 9 5" xfId="50980" xr:uid="{00000000-0005-0000-0000-0000E9A80000}"/>
    <cellStyle name="Vírgula 5 4 20" xfId="45593" xr:uid="{00000000-0005-0000-0000-0000EAA80000}"/>
    <cellStyle name="Vírgula 5 4 21" xfId="53529" xr:uid="{00000000-0005-0000-0000-0000EBA80000}"/>
    <cellStyle name="Vírgula 5 4 22" xfId="4206" xr:uid="{00000000-0005-0000-0000-0000ECA80000}"/>
    <cellStyle name="Vírgula 5 4 3" xfId="138" xr:uid="{00000000-0005-0000-0000-0000EDA80000}"/>
    <cellStyle name="Vírgula 5 4 3 10" xfId="15796" xr:uid="{00000000-0005-0000-0000-0000EEA80000}"/>
    <cellStyle name="Vírgula 5 4 3 11" xfId="21731" xr:uid="{00000000-0005-0000-0000-0000EFA80000}"/>
    <cellStyle name="Vírgula 5 4 3 12" xfId="23745" xr:uid="{00000000-0005-0000-0000-0000F0A80000}"/>
    <cellStyle name="Vírgula 5 4 3 13" xfId="24420" xr:uid="{00000000-0005-0000-0000-0000F1A80000}"/>
    <cellStyle name="Vírgula 5 4 3 14" xfId="35997" xr:uid="{00000000-0005-0000-0000-0000F2A80000}"/>
    <cellStyle name="Vírgula 5 4 3 15" xfId="45695" xr:uid="{00000000-0005-0000-0000-0000F3A80000}"/>
    <cellStyle name="Vírgula 5 4 3 16" xfId="53628" xr:uid="{00000000-0005-0000-0000-0000F4A80000}"/>
    <cellStyle name="Vírgula 5 4 3 17" xfId="4218" xr:uid="{00000000-0005-0000-0000-0000F5A80000}"/>
    <cellStyle name="Vírgula 5 4 3 2" xfId="419" xr:uid="{00000000-0005-0000-0000-0000F6A80000}"/>
    <cellStyle name="Vírgula 5 4 3 2 10" xfId="24696" xr:uid="{00000000-0005-0000-0000-0000F7A80000}"/>
    <cellStyle name="Vírgula 5 4 3 2 11" xfId="36261" xr:uid="{00000000-0005-0000-0000-0000F8A80000}"/>
    <cellStyle name="Vírgula 5 4 3 2 12" xfId="45975" xr:uid="{00000000-0005-0000-0000-0000F9A80000}"/>
    <cellStyle name="Vírgula 5 4 3 2 13" xfId="53907" xr:uid="{00000000-0005-0000-0000-0000FAA80000}"/>
    <cellStyle name="Vírgula 5 4 3 2 14" xfId="4219" xr:uid="{00000000-0005-0000-0000-0000FBA80000}"/>
    <cellStyle name="Vírgula 5 4 3 2 2" xfId="1094" xr:uid="{00000000-0005-0000-0000-0000FCA80000}"/>
    <cellStyle name="Vírgula 5 4 3 2 2 10" xfId="46650" xr:uid="{00000000-0005-0000-0000-0000FDA80000}"/>
    <cellStyle name="Vírgula 5 4 3 2 2 11" xfId="54582" xr:uid="{00000000-0005-0000-0000-0000FEA80000}"/>
    <cellStyle name="Vírgula 5 4 3 2 2 12" xfId="4220" xr:uid="{00000000-0005-0000-0000-0000FFA80000}"/>
    <cellStyle name="Vírgula 5 4 3 2 2 2" xfId="8009" xr:uid="{00000000-0005-0000-0000-000000A90000}"/>
    <cellStyle name="Vírgula 5 4 3 2 2 2 2" xfId="17555" xr:uid="{00000000-0005-0000-0000-000001A90000}"/>
    <cellStyle name="Vírgula 5 4 3 2 2 2 2 2" xfId="35197" xr:uid="{00000000-0005-0000-0000-000002A90000}"/>
    <cellStyle name="Vírgula 5 4 3 2 2 2 3" xfId="19802" xr:uid="{00000000-0005-0000-0000-000003A90000}"/>
    <cellStyle name="Vírgula 5 4 3 2 2 2 4" xfId="29695" xr:uid="{00000000-0005-0000-0000-000004A90000}"/>
    <cellStyle name="Vírgula 5 4 3 2 2 2 5" xfId="42889" xr:uid="{00000000-0005-0000-0000-000005A90000}"/>
    <cellStyle name="Vírgula 5 4 3 2 2 2 6" xfId="48909" xr:uid="{00000000-0005-0000-0000-000006A90000}"/>
    <cellStyle name="Vírgula 5 4 3 2 2 3" xfId="5754" xr:uid="{00000000-0005-0000-0000-000007A90000}"/>
    <cellStyle name="Vírgula 5 4 3 2 2 3 2" xfId="16276" xr:uid="{00000000-0005-0000-0000-000008A90000}"/>
    <cellStyle name="Vírgula 5 4 3 2 2 3 3" xfId="32446" xr:uid="{00000000-0005-0000-0000-000009A90000}"/>
    <cellStyle name="Vírgula 5 4 3 2 2 3 4" xfId="44303" xr:uid="{00000000-0005-0000-0000-00000AA90000}"/>
    <cellStyle name="Vírgula 5 4 3 2 2 4" xfId="15798" xr:uid="{00000000-0005-0000-0000-00000BA90000}"/>
    <cellStyle name="Vírgula 5 4 3 2 2 5" xfId="18117" xr:uid="{00000000-0005-0000-0000-00000CA90000}"/>
    <cellStyle name="Vírgula 5 4 3 2 2 6" xfId="21733" xr:uid="{00000000-0005-0000-0000-00000DA90000}"/>
    <cellStyle name="Vírgula 5 4 3 2 2 7" xfId="23747" xr:uid="{00000000-0005-0000-0000-00000EA90000}"/>
    <cellStyle name="Vírgula 5 4 3 2 2 8" xfId="26944" xr:uid="{00000000-0005-0000-0000-00000FA90000}"/>
    <cellStyle name="Vírgula 5 4 3 2 2 9" xfId="39267" xr:uid="{00000000-0005-0000-0000-000010A90000}"/>
    <cellStyle name="Vírgula 5 4 3 2 3" xfId="2030" xr:uid="{00000000-0005-0000-0000-000011A90000}"/>
    <cellStyle name="Vírgula 5 4 3 2 3 2" xfId="8880" xr:uid="{00000000-0005-0000-0000-000012A90000}"/>
    <cellStyle name="Vírgula 5 4 3 2 3 2 2" xfId="35196" xr:uid="{00000000-0005-0000-0000-000013A90000}"/>
    <cellStyle name="Vírgula 5 4 3 2 3 2 3" xfId="29694" xr:uid="{00000000-0005-0000-0000-000014A90000}"/>
    <cellStyle name="Vírgula 5 4 3 2 3 2 4" xfId="42888" xr:uid="{00000000-0005-0000-0000-000015A90000}"/>
    <cellStyle name="Vírgula 5 4 3 2 3 2 5" xfId="49780" xr:uid="{00000000-0005-0000-0000-000016A90000}"/>
    <cellStyle name="Vírgula 5 4 3 2 3 3" xfId="9775" xr:uid="{00000000-0005-0000-0000-000017A90000}"/>
    <cellStyle name="Vírgula 5 4 3 2 3 3 2" xfId="32445" xr:uid="{00000000-0005-0000-0000-000018A90000}"/>
    <cellStyle name="Vírgula 5 4 3 2 3 3 3" xfId="45174" xr:uid="{00000000-0005-0000-0000-000019A90000}"/>
    <cellStyle name="Vírgula 5 4 3 2 3 4" xfId="18932" xr:uid="{00000000-0005-0000-0000-00001AA90000}"/>
    <cellStyle name="Vírgula 5 4 3 2 3 5" xfId="26943" xr:uid="{00000000-0005-0000-0000-00001BA90000}"/>
    <cellStyle name="Vírgula 5 4 3 2 3 6" xfId="39266" xr:uid="{00000000-0005-0000-0000-00001CA90000}"/>
    <cellStyle name="Vírgula 5 4 3 2 3 7" xfId="47581" xr:uid="{00000000-0005-0000-0000-00001DA90000}"/>
    <cellStyle name="Vírgula 5 4 3 2 3 8" xfId="55507" xr:uid="{00000000-0005-0000-0000-00001EA90000}"/>
    <cellStyle name="Vírgula 5 4 3 2 3 9" xfId="6681" xr:uid="{00000000-0005-0000-0000-00001FA90000}"/>
    <cellStyle name="Vírgula 5 4 3 2 4" xfId="7382" xr:uid="{00000000-0005-0000-0000-000020A90000}"/>
    <cellStyle name="Vírgula 5 4 3 2 4 2" xfId="11458" xr:uid="{00000000-0005-0000-0000-000021A90000}"/>
    <cellStyle name="Vírgula 5 4 3 2 4 2 2" xfId="33287" xr:uid="{00000000-0005-0000-0000-000022A90000}"/>
    <cellStyle name="Vírgula 5 4 3 2 4 2 3" xfId="40979" xr:uid="{00000000-0005-0000-0000-000023A90000}"/>
    <cellStyle name="Vírgula 5 4 3 2 4 2 4" xfId="52440" xr:uid="{00000000-0005-0000-0000-000024A90000}"/>
    <cellStyle name="Vírgula 5 4 3 2 4 3" xfId="27785" xr:uid="{00000000-0005-0000-0000-000025A90000}"/>
    <cellStyle name="Vírgula 5 4 3 2 4 4" xfId="37108" xr:uid="{00000000-0005-0000-0000-000026A90000}"/>
    <cellStyle name="Vírgula 5 4 3 2 4 5" xfId="48282" xr:uid="{00000000-0005-0000-0000-000027A90000}"/>
    <cellStyle name="Vírgula 5 4 3 2 5" xfId="5079" xr:uid="{00000000-0005-0000-0000-000028A90000}"/>
    <cellStyle name="Vírgula 5 4 3 2 5 2" xfId="30536" xr:uid="{00000000-0005-0000-0000-000029A90000}"/>
    <cellStyle name="Vírgula 5 4 3 2 5 3" xfId="40222" xr:uid="{00000000-0005-0000-0000-00002AA90000}"/>
    <cellStyle name="Vírgula 5 4 3 2 5 4" xfId="51693" xr:uid="{00000000-0005-0000-0000-00002BA90000}"/>
    <cellStyle name="Vírgula 5 4 3 2 6" xfId="13929" xr:uid="{00000000-0005-0000-0000-00002CA90000}"/>
    <cellStyle name="Vírgula 5 4 3 2 6 2" xfId="43676" xr:uid="{00000000-0005-0000-0000-00002DA90000}"/>
    <cellStyle name="Vírgula 5 4 3 2 7" xfId="15797" xr:uid="{00000000-0005-0000-0000-00002EA90000}"/>
    <cellStyle name="Vírgula 5 4 3 2 8" xfId="21732" xr:uid="{00000000-0005-0000-0000-00002FA90000}"/>
    <cellStyle name="Vírgula 5 4 3 2 9" xfId="23746" xr:uid="{00000000-0005-0000-0000-000030A90000}"/>
    <cellStyle name="Vírgula 5 4 3 3" xfId="1334" xr:uid="{00000000-0005-0000-0000-000031A90000}"/>
    <cellStyle name="Vírgula 5 4 3 3 10" xfId="24972" xr:uid="{00000000-0005-0000-0000-000032A90000}"/>
    <cellStyle name="Vírgula 5 4 3 3 11" xfId="36537" xr:uid="{00000000-0005-0000-0000-000033A90000}"/>
    <cellStyle name="Vírgula 5 4 3 3 12" xfId="46890" xr:uid="{00000000-0005-0000-0000-000034A90000}"/>
    <cellStyle name="Vírgula 5 4 3 3 13" xfId="54822" xr:uid="{00000000-0005-0000-0000-000035A90000}"/>
    <cellStyle name="Vírgula 5 4 3 3 14" xfId="4221" xr:uid="{00000000-0005-0000-0000-000036A90000}"/>
    <cellStyle name="Vírgula 5 4 3 3 2" xfId="2258" xr:uid="{00000000-0005-0000-0000-000037A90000}"/>
    <cellStyle name="Vírgula 5 4 3 3 2 10" xfId="47809" xr:uid="{00000000-0005-0000-0000-000038A90000}"/>
    <cellStyle name="Vírgula 5 4 3 3 2 11" xfId="55735" xr:uid="{00000000-0005-0000-0000-000039A90000}"/>
    <cellStyle name="Vírgula 5 4 3 3 2 12" xfId="4222" xr:uid="{00000000-0005-0000-0000-00003AA90000}"/>
    <cellStyle name="Vírgula 5 4 3 3 2 2" xfId="9108" xr:uid="{00000000-0005-0000-0000-00003BA90000}"/>
    <cellStyle name="Vírgula 5 4 3 3 2 2 2" xfId="17556" xr:uid="{00000000-0005-0000-0000-00003CA90000}"/>
    <cellStyle name="Vírgula 5 4 3 3 2 2 2 2" xfId="35199" xr:uid="{00000000-0005-0000-0000-00003DA90000}"/>
    <cellStyle name="Vírgula 5 4 3 3 2 2 3" xfId="20030" xr:uid="{00000000-0005-0000-0000-00003EA90000}"/>
    <cellStyle name="Vírgula 5 4 3 3 2 2 4" xfId="29697" xr:uid="{00000000-0005-0000-0000-00003FA90000}"/>
    <cellStyle name="Vírgula 5 4 3 3 2 2 5" xfId="42891" xr:uid="{00000000-0005-0000-0000-000040A90000}"/>
    <cellStyle name="Vírgula 5 4 3 3 2 2 6" xfId="50008" xr:uid="{00000000-0005-0000-0000-000041A90000}"/>
    <cellStyle name="Vírgula 5 4 3 3 2 3" xfId="6909" xr:uid="{00000000-0005-0000-0000-000042A90000}"/>
    <cellStyle name="Vírgula 5 4 3 3 2 3 2" xfId="9383" xr:uid="{00000000-0005-0000-0000-000043A90000}"/>
    <cellStyle name="Vírgula 5 4 3 3 2 3 3" xfId="32448" xr:uid="{00000000-0005-0000-0000-000044A90000}"/>
    <cellStyle name="Vírgula 5 4 3 3 2 3 4" xfId="45402" xr:uid="{00000000-0005-0000-0000-000045A90000}"/>
    <cellStyle name="Vírgula 5 4 3 3 2 4" xfId="15800" xr:uid="{00000000-0005-0000-0000-000046A90000}"/>
    <cellStyle name="Vírgula 5 4 3 3 2 5" xfId="18288" xr:uid="{00000000-0005-0000-0000-000047A90000}"/>
    <cellStyle name="Vírgula 5 4 3 3 2 6" xfId="21735" xr:uid="{00000000-0005-0000-0000-000048A90000}"/>
    <cellStyle name="Vírgula 5 4 3 3 2 7" xfId="23749" xr:uid="{00000000-0005-0000-0000-000049A90000}"/>
    <cellStyle name="Vírgula 5 4 3 3 2 8" xfId="26946" xr:uid="{00000000-0005-0000-0000-00004AA90000}"/>
    <cellStyle name="Vírgula 5 4 3 3 2 9" xfId="39269" xr:uid="{00000000-0005-0000-0000-00004BA90000}"/>
    <cellStyle name="Vírgula 5 4 3 3 3" xfId="8237" xr:uid="{00000000-0005-0000-0000-00004CA90000}"/>
    <cellStyle name="Vírgula 5 4 3 3 3 2" xfId="12534" xr:uid="{00000000-0005-0000-0000-00004DA90000}"/>
    <cellStyle name="Vírgula 5 4 3 3 3 2 2" xfId="35198" xr:uid="{00000000-0005-0000-0000-00004EA90000}"/>
    <cellStyle name="Vírgula 5 4 3 3 3 2 3" xfId="29696" xr:uid="{00000000-0005-0000-0000-00004FA90000}"/>
    <cellStyle name="Vírgula 5 4 3 3 3 2 4" xfId="42890" xr:uid="{00000000-0005-0000-0000-000050A90000}"/>
    <cellStyle name="Vírgula 5 4 3 3 3 2 5" xfId="53337" xr:uid="{00000000-0005-0000-0000-000051A90000}"/>
    <cellStyle name="Vírgula 5 4 3 3 3 3" xfId="12955" xr:uid="{00000000-0005-0000-0000-000052A90000}"/>
    <cellStyle name="Vírgula 5 4 3 3 3 3 2" xfId="32447" xr:uid="{00000000-0005-0000-0000-000053A90000}"/>
    <cellStyle name="Vírgula 5 4 3 3 3 4" xfId="19160" xr:uid="{00000000-0005-0000-0000-000054A90000}"/>
    <cellStyle name="Vírgula 5 4 3 3 3 5" xfId="26945" xr:uid="{00000000-0005-0000-0000-000055A90000}"/>
    <cellStyle name="Vírgula 5 4 3 3 3 6" xfId="39268" xr:uid="{00000000-0005-0000-0000-000056A90000}"/>
    <cellStyle name="Vírgula 5 4 3 3 3 7" xfId="49137" xr:uid="{00000000-0005-0000-0000-000057A90000}"/>
    <cellStyle name="Vírgula 5 4 3 3 4" xfId="5994" xr:uid="{00000000-0005-0000-0000-000058A90000}"/>
    <cellStyle name="Vírgula 5 4 3 3 4 2" xfId="11686" xr:uid="{00000000-0005-0000-0000-000059A90000}"/>
    <cellStyle name="Vírgula 5 4 3 3 4 2 2" xfId="33515" xr:uid="{00000000-0005-0000-0000-00005AA90000}"/>
    <cellStyle name="Vírgula 5 4 3 3 4 2 3" xfId="41207" xr:uid="{00000000-0005-0000-0000-00005BA90000}"/>
    <cellStyle name="Vírgula 5 4 3 3 4 2 4" xfId="52668" xr:uid="{00000000-0005-0000-0000-00005CA90000}"/>
    <cellStyle name="Vírgula 5 4 3 3 4 3" xfId="28013" xr:uid="{00000000-0005-0000-0000-00005DA90000}"/>
    <cellStyle name="Vírgula 5 4 3 3 4 4" xfId="37336" xr:uid="{00000000-0005-0000-0000-00005EA90000}"/>
    <cellStyle name="Vírgula 5 4 3 3 4 5" xfId="50914" xr:uid="{00000000-0005-0000-0000-00005FA90000}"/>
    <cellStyle name="Vírgula 5 4 3 3 5" xfId="10942" xr:uid="{00000000-0005-0000-0000-000060A90000}"/>
    <cellStyle name="Vírgula 5 4 3 3 5 2" xfId="30764" xr:uid="{00000000-0005-0000-0000-000061A90000}"/>
    <cellStyle name="Vírgula 5 4 3 3 5 3" xfId="40450" xr:uid="{00000000-0005-0000-0000-000062A90000}"/>
    <cellStyle name="Vírgula 5 4 3 3 5 4" xfId="51921" xr:uid="{00000000-0005-0000-0000-000063A90000}"/>
    <cellStyle name="Vírgula 5 4 3 3 6" xfId="14157" xr:uid="{00000000-0005-0000-0000-000064A90000}"/>
    <cellStyle name="Vírgula 5 4 3 3 6 2" xfId="44531" xr:uid="{00000000-0005-0000-0000-000065A90000}"/>
    <cellStyle name="Vírgula 5 4 3 3 7" xfId="15799" xr:uid="{00000000-0005-0000-0000-000066A90000}"/>
    <cellStyle name="Vírgula 5 4 3 3 8" xfId="21734" xr:uid="{00000000-0005-0000-0000-000067A90000}"/>
    <cellStyle name="Vírgula 5 4 3 3 9" xfId="23748" xr:uid="{00000000-0005-0000-0000-000068A90000}"/>
    <cellStyle name="Vírgula 5 4 3 4" xfId="854" xr:uid="{00000000-0005-0000-0000-000069A90000}"/>
    <cellStyle name="Vírgula 5 4 3 4 10" xfId="46410" xr:uid="{00000000-0005-0000-0000-00006AA90000}"/>
    <cellStyle name="Vírgula 5 4 3 4 11" xfId="54342" xr:uid="{00000000-0005-0000-0000-00006BA90000}"/>
    <cellStyle name="Vírgula 5 4 3 4 12" xfId="4223" xr:uid="{00000000-0005-0000-0000-00006CA90000}"/>
    <cellStyle name="Vírgula 5 4 3 4 2" xfId="7781" xr:uid="{00000000-0005-0000-0000-00006DA90000}"/>
    <cellStyle name="Vírgula 5 4 3 4 2 2" xfId="9971" xr:uid="{00000000-0005-0000-0000-00006EA90000}"/>
    <cellStyle name="Vírgula 5 4 3 4 2 2 2" xfId="35200" xr:uid="{00000000-0005-0000-0000-00006FA90000}"/>
    <cellStyle name="Vírgula 5 4 3 4 2 3" xfId="13071" xr:uid="{00000000-0005-0000-0000-000070A90000}"/>
    <cellStyle name="Vírgula 5 4 3 4 2 4" xfId="19574" xr:uid="{00000000-0005-0000-0000-000071A90000}"/>
    <cellStyle name="Vírgula 5 4 3 4 2 5" xfId="29698" xr:uid="{00000000-0005-0000-0000-000072A90000}"/>
    <cellStyle name="Vírgula 5 4 3 4 2 6" xfId="42892" xr:uid="{00000000-0005-0000-0000-000073A90000}"/>
    <cellStyle name="Vírgula 5 4 3 4 2 7" xfId="48681" xr:uid="{00000000-0005-0000-0000-000074A90000}"/>
    <cellStyle name="Vírgula 5 4 3 4 3" xfId="5514" xr:uid="{00000000-0005-0000-0000-000075A90000}"/>
    <cellStyle name="Vírgula 5 4 3 4 3 2" xfId="12937" xr:uid="{00000000-0005-0000-0000-000076A90000}"/>
    <cellStyle name="Vírgula 5 4 3 4 3 3" xfId="32449" xr:uid="{00000000-0005-0000-0000-000077A90000}"/>
    <cellStyle name="Vírgula 5 4 3 4 3 4" xfId="44075" xr:uid="{00000000-0005-0000-0000-000078A90000}"/>
    <cellStyle name="Vírgula 5 4 3 4 4" xfId="13701" xr:uid="{00000000-0005-0000-0000-000079A90000}"/>
    <cellStyle name="Vírgula 5 4 3 4 5" xfId="15801" xr:uid="{00000000-0005-0000-0000-00007AA90000}"/>
    <cellStyle name="Vírgula 5 4 3 4 6" xfId="21736" xr:uid="{00000000-0005-0000-0000-00007BA90000}"/>
    <cellStyle name="Vírgula 5 4 3 4 7" xfId="23750" xr:uid="{00000000-0005-0000-0000-00007CA90000}"/>
    <cellStyle name="Vírgula 5 4 3 4 8" xfId="26947" xr:uid="{00000000-0005-0000-0000-00007DA90000}"/>
    <cellStyle name="Vírgula 5 4 3 4 9" xfId="39270" xr:uid="{00000000-0005-0000-0000-00007EA90000}"/>
    <cellStyle name="Vírgula 5 4 3 5" xfId="1802" xr:uid="{00000000-0005-0000-0000-00007FA90000}"/>
    <cellStyle name="Vírgula 5 4 3 5 10" xfId="47353" xr:uid="{00000000-0005-0000-0000-000080A90000}"/>
    <cellStyle name="Vírgula 5 4 3 5 11" xfId="55279" xr:uid="{00000000-0005-0000-0000-000081A90000}"/>
    <cellStyle name="Vírgula 5 4 3 5 12" xfId="4224" xr:uid="{00000000-0005-0000-0000-000082A90000}"/>
    <cellStyle name="Vírgula 5 4 3 5 2" xfId="8652" xr:uid="{00000000-0005-0000-0000-000083A90000}"/>
    <cellStyle name="Vírgula 5 4 3 5 2 2" xfId="17557" xr:uid="{00000000-0005-0000-0000-000084A90000}"/>
    <cellStyle name="Vírgula 5 4 3 5 2 2 2" xfId="35201" xr:uid="{00000000-0005-0000-0000-000085A90000}"/>
    <cellStyle name="Vírgula 5 4 3 5 2 3" xfId="29699" xr:uid="{00000000-0005-0000-0000-000086A90000}"/>
    <cellStyle name="Vírgula 5 4 3 5 2 4" xfId="42893" xr:uid="{00000000-0005-0000-0000-000087A90000}"/>
    <cellStyle name="Vírgula 5 4 3 5 2 5" xfId="49552" xr:uid="{00000000-0005-0000-0000-000088A90000}"/>
    <cellStyle name="Vírgula 5 4 3 5 3" xfId="6453" xr:uid="{00000000-0005-0000-0000-000089A90000}"/>
    <cellStyle name="Vírgula 5 4 3 5 3 2" xfId="32450" xr:uid="{00000000-0005-0000-0000-00008AA90000}"/>
    <cellStyle name="Vírgula 5 4 3 5 3 3" xfId="44946" xr:uid="{00000000-0005-0000-0000-00008BA90000}"/>
    <cellStyle name="Vírgula 5 4 3 5 4" xfId="15802" xr:uid="{00000000-0005-0000-0000-00008CA90000}"/>
    <cellStyle name="Vírgula 5 4 3 5 5" xfId="18704" xr:uid="{00000000-0005-0000-0000-00008DA90000}"/>
    <cellStyle name="Vírgula 5 4 3 5 6" xfId="21737" xr:uid="{00000000-0005-0000-0000-00008EA90000}"/>
    <cellStyle name="Vírgula 5 4 3 5 7" xfId="23751" xr:uid="{00000000-0005-0000-0000-00008FA90000}"/>
    <cellStyle name="Vírgula 5 4 3 5 8" xfId="26948" xr:uid="{00000000-0005-0000-0000-000090A90000}"/>
    <cellStyle name="Vírgula 5 4 3 5 9" xfId="39271" xr:uid="{00000000-0005-0000-0000-000091A90000}"/>
    <cellStyle name="Vírgula 5 4 3 6" xfId="7153" xr:uid="{00000000-0005-0000-0000-000092A90000}"/>
    <cellStyle name="Vírgula 5 4 3 6 2" xfId="12532" xr:uid="{00000000-0005-0000-0000-000093A90000}"/>
    <cellStyle name="Vírgula 5 4 3 6 2 2" xfId="35195" xr:uid="{00000000-0005-0000-0000-000094A90000}"/>
    <cellStyle name="Vírgula 5 4 3 6 2 3" xfId="29693" xr:uid="{00000000-0005-0000-0000-000095A90000}"/>
    <cellStyle name="Vírgula 5 4 3 6 2 4" xfId="42887" xr:uid="{00000000-0005-0000-0000-000096A90000}"/>
    <cellStyle name="Vírgula 5 4 3 6 2 5" xfId="53336" xr:uid="{00000000-0005-0000-0000-000097A90000}"/>
    <cellStyle name="Vírgula 5 4 3 6 3" xfId="10354" xr:uid="{00000000-0005-0000-0000-000098A90000}"/>
    <cellStyle name="Vírgula 5 4 3 6 3 2" xfId="32444" xr:uid="{00000000-0005-0000-0000-000099A90000}"/>
    <cellStyle name="Vírgula 5 4 3 6 4" xfId="26942" xr:uid="{00000000-0005-0000-0000-00009AA90000}"/>
    <cellStyle name="Vírgula 5 4 3 6 5" xfId="39265" xr:uid="{00000000-0005-0000-0000-00009BA90000}"/>
    <cellStyle name="Vírgula 5 4 3 6 6" xfId="48053" xr:uid="{00000000-0005-0000-0000-00009CA90000}"/>
    <cellStyle name="Vírgula 5 4 3 7" xfId="4801" xr:uid="{00000000-0005-0000-0000-00009DA90000}"/>
    <cellStyle name="Vírgula 5 4 3 7 2" xfId="11230" xr:uid="{00000000-0005-0000-0000-00009EA90000}"/>
    <cellStyle name="Vírgula 5 4 3 7 2 2" xfId="33059" xr:uid="{00000000-0005-0000-0000-00009FA90000}"/>
    <cellStyle name="Vírgula 5 4 3 7 2 3" xfId="40751" xr:uid="{00000000-0005-0000-0000-0000A0A90000}"/>
    <cellStyle name="Vírgula 5 4 3 7 2 4" xfId="52212" xr:uid="{00000000-0005-0000-0000-0000A1A90000}"/>
    <cellStyle name="Vírgula 5 4 3 7 3" xfId="27557" xr:uid="{00000000-0005-0000-0000-0000A2A90000}"/>
    <cellStyle name="Vírgula 5 4 3 7 4" xfId="36880" xr:uid="{00000000-0005-0000-0000-0000A3A90000}"/>
    <cellStyle name="Vírgula 5 4 3 7 5" xfId="51171" xr:uid="{00000000-0005-0000-0000-0000A4A90000}"/>
    <cellStyle name="Vírgula 5 4 3 8" xfId="10590" xr:uid="{00000000-0005-0000-0000-0000A5A90000}"/>
    <cellStyle name="Vírgula 5 4 3 8 2" xfId="9626" xr:uid="{00000000-0005-0000-0000-0000A6A90000}"/>
    <cellStyle name="Vírgula 5 4 3 8 2 2" xfId="51482" xr:uid="{00000000-0005-0000-0000-0000A7A90000}"/>
    <cellStyle name="Vírgula 5 4 3 8 3" xfId="30308" xr:uid="{00000000-0005-0000-0000-0000A8A90000}"/>
    <cellStyle name="Vírgula 5 4 3 8 4" xfId="39994" xr:uid="{00000000-0005-0000-0000-0000A9A90000}"/>
    <cellStyle name="Vírgula 5 4 3 8 5" xfId="50271" xr:uid="{00000000-0005-0000-0000-0000AAA90000}"/>
    <cellStyle name="Vírgula 5 4 3 9" xfId="10154" xr:uid="{00000000-0005-0000-0000-0000ABA90000}"/>
    <cellStyle name="Vírgula 5 4 3 9 2" xfId="43445" xr:uid="{00000000-0005-0000-0000-0000ACA90000}"/>
    <cellStyle name="Vírgula 5 4 3 9 3" xfId="50970" xr:uid="{00000000-0005-0000-0000-0000ADA90000}"/>
    <cellStyle name="Vírgula 5 4 4" xfId="276" xr:uid="{00000000-0005-0000-0000-0000AEA90000}"/>
    <cellStyle name="Vírgula 5 4 4 10" xfId="15803" xr:uid="{00000000-0005-0000-0000-0000AFA90000}"/>
    <cellStyle name="Vírgula 5 4 4 11" xfId="21738" xr:uid="{00000000-0005-0000-0000-0000B0A90000}"/>
    <cellStyle name="Vírgula 5 4 4 12" xfId="23752" xr:uid="{00000000-0005-0000-0000-0000B1A90000}"/>
    <cellStyle name="Vírgula 5 4 4 13" xfId="24558" xr:uid="{00000000-0005-0000-0000-0000B2A90000}"/>
    <cellStyle name="Vírgula 5 4 4 14" xfId="36123" xr:uid="{00000000-0005-0000-0000-0000B3A90000}"/>
    <cellStyle name="Vírgula 5 4 4 15" xfId="45833" xr:uid="{00000000-0005-0000-0000-0000B4A90000}"/>
    <cellStyle name="Vírgula 5 4 4 16" xfId="53766" xr:uid="{00000000-0005-0000-0000-0000B5A90000}"/>
    <cellStyle name="Vírgula 5 4 4 17" xfId="4225" xr:uid="{00000000-0005-0000-0000-0000B6A90000}"/>
    <cellStyle name="Vírgula 5 4 4 2" xfId="557" xr:uid="{00000000-0005-0000-0000-0000B7A90000}"/>
    <cellStyle name="Vírgula 5 4 4 2 10" xfId="24834" xr:uid="{00000000-0005-0000-0000-0000B8A90000}"/>
    <cellStyle name="Vírgula 5 4 4 2 11" xfId="36399" xr:uid="{00000000-0005-0000-0000-0000B9A90000}"/>
    <cellStyle name="Vírgula 5 4 4 2 12" xfId="46113" xr:uid="{00000000-0005-0000-0000-0000BAA90000}"/>
    <cellStyle name="Vírgula 5 4 4 2 13" xfId="54045" xr:uid="{00000000-0005-0000-0000-0000BBA90000}"/>
    <cellStyle name="Vírgula 5 4 4 2 14" xfId="4226" xr:uid="{00000000-0005-0000-0000-0000BCA90000}"/>
    <cellStyle name="Vírgula 5 4 4 2 2" xfId="1208" xr:uid="{00000000-0005-0000-0000-0000BDA90000}"/>
    <cellStyle name="Vírgula 5 4 4 2 2 10" xfId="46764" xr:uid="{00000000-0005-0000-0000-0000BEA90000}"/>
    <cellStyle name="Vírgula 5 4 4 2 2 11" xfId="54696" xr:uid="{00000000-0005-0000-0000-0000BFA90000}"/>
    <cellStyle name="Vírgula 5 4 4 2 2 12" xfId="4227" xr:uid="{00000000-0005-0000-0000-0000C0A90000}"/>
    <cellStyle name="Vírgula 5 4 4 2 2 2" xfId="8123" xr:uid="{00000000-0005-0000-0000-0000C1A90000}"/>
    <cellStyle name="Vírgula 5 4 4 2 2 2 2" xfId="17558" xr:uid="{00000000-0005-0000-0000-0000C2A90000}"/>
    <cellStyle name="Vírgula 5 4 4 2 2 2 2 2" xfId="35204" xr:uid="{00000000-0005-0000-0000-0000C3A90000}"/>
    <cellStyle name="Vírgula 5 4 4 2 2 2 3" xfId="19916" xr:uid="{00000000-0005-0000-0000-0000C4A90000}"/>
    <cellStyle name="Vírgula 5 4 4 2 2 2 4" xfId="29702" xr:uid="{00000000-0005-0000-0000-0000C5A90000}"/>
    <cellStyle name="Vírgula 5 4 4 2 2 2 5" xfId="42896" xr:uid="{00000000-0005-0000-0000-0000C6A90000}"/>
    <cellStyle name="Vírgula 5 4 4 2 2 2 6" xfId="49023" xr:uid="{00000000-0005-0000-0000-0000C7A90000}"/>
    <cellStyle name="Vírgula 5 4 4 2 2 3" xfId="5868" xr:uid="{00000000-0005-0000-0000-0000C8A90000}"/>
    <cellStyle name="Vírgula 5 4 4 2 2 3 2" xfId="16700" xr:uid="{00000000-0005-0000-0000-0000C9A90000}"/>
    <cellStyle name="Vírgula 5 4 4 2 2 3 3" xfId="32453" xr:uid="{00000000-0005-0000-0000-0000CAA90000}"/>
    <cellStyle name="Vírgula 5 4 4 2 2 3 4" xfId="44417" xr:uid="{00000000-0005-0000-0000-0000CBA90000}"/>
    <cellStyle name="Vírgula 5 4 4 2 2 4" xfId="15805" xr:uid="{00000000-0005-0000-0000-0000CCA90000}"/>
    <cellStyle name="Vírgula 5 4 4 2 2 5" xfId="18174" xr:uid="{00000000-0005-0000-0000-0000CDA90000}"/>
    <cellStyle name="Vírgula 5 4 4 2 2 6" xfId="21740" xr:uid="{00000000-0005-0000-0000-0000CEA90000}"/>
    <cellStyle name="Vírgula 5 4 4 2 2 7" xfId="23754" xr:uid="{00000000-0005-0000-0000-0000CFA90000}"/>
    <cellStyle name="Vírgula 5 4 4 2 2 8" xfId="26951" xr:uid="{00000000-0005-0000-0000-0000D0A90000}"/>
    <cellStyle name="Vírgula 5 4 4 2 2 9" xfId="39274" xr:uid="{00000000-0005-0000-0000-0000D1A90000}"/>
    <cellStyle name="Vírgula 5 4 4 2 3" xfId="2144" xr:uid="{00000000-0005-0000-0000-0000D2A90000}"/>
    <cellStyle name="Vírgula 5 4 4 2 3 2" xfId="8994" xr:uid="{00000000-0005-0000-0000-0000D3A90000}"/>
    <cellStyle name="Vírgula 5 4 4 2 3 2 2" xfId="35203" xr:uid="{00000000-0005-0000-0000-0000D4A90000}"/>
    <cellStyle name="Vírgula 5 4 4 2 3 2 3" xfId="29701" xr:uid="{00000000-0005-0000-0000-0000D5A90000}"/>
    <cellStyle name="Vírgula 5 4 4 2 3 2 4" xfId="42895" xr:uid="{00000000-0005-0000-0000-0000D6A90000}"/>
    <cellStyle name="Vírgula 5 4 4 2 3 2 5" xfId="49894" xr:uid="{00000000-0005-0000-0000-0000D7A90000}"/>
    <cellStyle name="Vírgula 5 4 4 2 3 3" xfId="13174" xr:uid="{00000000-0005-0000-0000-0000D8A90000}"/>
    <cellStyle name="Vírgula 5 4 4 2 3 3 2" xfId="32452" xr:uid="{00000000-0005-0000-0000-0000D9A90000}"/>
    <cellStyle name="Vírgula 5 4 4 2 3 3 3" xfId="45288" xr:uid="{00000000-0005-0000-0000-0000DAA90000}"/>
    <cellStyle name="Vírgula 5 4 4 2 3 4" xfId="19046" xr:uid="{00000000-0005-0000-0000-0000DBA90000}"/>
    <cellStyle name="Vírgula 5 4 4 2 3 5" xfId="26950" xr:uid="{00000000-0005-0000-0000-0000DCA90000}"/>
    <cellStyle name="Vírgula 5 4 4 2 3 6" xfId="39273" xr:uid="{00000000-0005-0000-0000-0000DDA90000}"/>
    <cellStyle name="Vírgula 5 4 4 2 3 7" xfId="47695" xr:uid="{00000000-0005-0000-0000-0000DEA90000}"/>
    <cellStyle name="Vírgula 5 4 4 2 3 8" xfId="55621" xr:uid="{00000000-0005-0000-0000-0000DFA90000}"/>
    <cellStyle name="Vírgula 5 4 4 2 3 9" xfId="6795" xr:uid="{00000000-0005-0000-0000-0000E0A90000}"/>
    <cellStyle name="Vírgula 5 4 4 2 4" xfId="7496" xr:uid="{00000000-0005-0000-0000-0000E1A90000}"/>
    <cellStyle name="Vírgula 5 4 4 2 4 2" xfId="11572" xr:uid="{00000000-0005-0000-0000-0000E2A90000}"/>
    <cellStyle name="Vírgula 5 4 4 2 4 2 2" xfId="33401" xr:uid="{00000000-0005-0000-0000-0000E3A90000}"/>
    <cellStyle name="Vírgula 5 4 4 2 4 2 3" xfId="41093" xr:uid="{00000000-0005-0000-0000-0000E4A90000}"/>
    <cellStyle name="Vírgula 5 4 4 2 4 2 4" xfId="52554" xr:uid="{00000000-0005-0000-0000-0000E5A90000}"/>
    <cellStyle name="Vírgula 5 4 4 2 4 3" xfId="27899" xr:uid="{00000000-0005-0000-0000-0000E6A90000}"/>
    <cellStyle name="Vírgula 5 4 4 2 4 4" xfId="37222" xr:uid="{00000000-0005-0000-0000-0000E7A90000}"/>
    <cellStyle name="Vírgula 5 4 4 2 4 5" xfId="48396" xr:uid="{00000000-0005-0000-0000-0000E8A90000}"/>
    <cellStyle name="Vírgula 5 4 4 2 5" xfId="5217" xr:uid="{00000000-0005-0000-0000-0000E9A90000}"/>
    <cellStyle name="Vírgula 5 4 4 2 5 2" xfId="30650" xr:uid="{00000000-0005-0000-0000-0000EAA90000}"/>
    <cellStyle name="Vírgula 5 4 4 2 5 3" xfId="40336" xr:uid="{00000000-0005-0000-0000-0000EBA90000}"/>
    <cellStyle name="Vírgula 5 4 4 2 5 4" xfId="51807" xr:uid="{00000000-0005-0000-0000-0000ECA90000}"/>
    <cellStyle name="Vírgula 5 4 4 2 6" xfId="14043" xr:uid="{00000000-0005-0000-0000-0000EDA90000}"/>
    <cellStyle name="Vírgula 5 4 4 2 6 2" xfId="43790" xr:uid="{00000000-0005-0000-0000-0000EEA90000}"/>
    <cellStyle name="Vírgula 5 4 4 2 7" xfId="15804" xr:uid="{00000000-0005-0000-0000-0000EFA90000}"/>
    <cellStyle name="Vírgula 5 4 4 2 8" xfId="21739" xr:uid="{00000000-0005-0000-0000-0000F0A90000}"/>
    <cellStyle name="Vírgula 5 4 4 2 9" xfId="23753" xr:uid="{00000000-0005-0000-0000-0000F1A90000}"/>
    <cellStyle name="Vírgula 5 4 4 3" xfId="1472" xr:uid="{00000000-0005-0000-0000-0000F2A90000}"/>
    <cellStyle name="Vírgula 5 4 4 3 10" xfId="25110" xr:uid="{00000000-0005-0000-0000-0000F3A90000}"/>
    <cellStyle name="Vírgula 5 4 4 3 11" xfId="36675" xr:uid="{00000000-0005-0000-0000-0000F4A90000}"/>
    <cellStyle name="Vírgula 5 4 4 3 12" xfId="47028" xr:uid="{00000000-0005-0000-0000-0000F5A90000}"/>
    <cellStyle name="Vírgula 5 4 4 3 13" xfId="54960" xr:uid="{00000000-0005-0000-0000-0000F6A90000}"/>
    <cellStyle name="Vírgula 5 4 4 3 14" xfId="4228" xr:uid="{00000000-0005-0000-0000-0000F7A90000}"/>
    <cellStyle name="Vírgula 5 4 4 3 2" xfId="2372" xr:uid="{00000000-0005-0000-0000-0000F8A90000}"/>
    <cellStyle name="Vírgula 5 4 4 3 2 10" xfId="47923" xr:uid="{00000000-0005-0000-0000-0000F9A90000}"/>
    <cellStyle name="Vírgula 5 4 4 3 2 11" xfId="55849" xr:uid="{00000000-0005-0000-0000-0000FAA90000}"/>
    <cellStyle name="Vírgula 5 4 4 3 2 12" xfId="4229" xr:uid="{00000000-0005-0000-0000-0000FBA90000}"/>
    <cellStyle name="Vírgula 5 4 4 3 2 2" xfId="9222" xr:uid="{00000000-0005-0000-0000-0000FCA90000}"/>
    <cellStyle name="Vírgula 5 4 4 3 2 2 2" xfId="17559" xr:uid="{00000000-0005-0000-0000-0000FDA90000}"/>
    <cellStyle name="Vírgula 5 4 4 3 2 2 2 2" xfId="35206" xr:uid="{00000000-0005-0000-0000-0000FEA90000}"/>
    <cellStyle name="Vírgula 5 4 4 3 2 2 3" xfId="20144" xr:uid="{00000000-0005-0000-0000-0000FFA90000}"/>
    <cellStyle name="Vírgula 5 4 4 3 2 2 4" xfId="29704" xr:uid="{00000000-0005-0000-0000-000000AA0000}"/>
    <cellStyle name="Vírgula 5 4 4 3 2 2 5" xfId="42898" xr:uid="{00000000-0005-0000-0000-000001AA0000}"/>
    <cellStyle name="Vírgula 5 4 4 3 2 2 6" xfId="50122" xr:uid="{00000000-0005-0000-0000-000002AA0000}"/>
    <cellStyle name="Vírgula 5 4 4 3 2 3" xfId="7023" xr:uid="{00000000-0005-0000-0000-000003AA0000}"/>
    <cellStyle name="Vírgula 5 4 4 3 2 3 2" xfId="9907" xr:uid="{00000000-0005-0000-0000-000004AA0000}"/>
    <cellStyle name="Vírgula 5 4 4 3 2 3 3" xfId="32455" xr:uid="{00000000-0005-0000-0000-000005AA0000}"/>
    <cellStyle name="Vírgula 5 4 4 3 2 3 4" xfId="45516" xr:uid="{00000000-0005-0000-0000-000006AA0000}"/>
    <cellStyle name="Vírgula 5 4 4 3 2 4" xfId="15807" xr:uid="{00000000-0005-0000-0000-000007AA0000}"/>
    <cellStyle name="Vírgula 5 4 4 3 2 5" xfId="18402" xr:uid="{00000000-0005-0000-0000-000008AA0000}"/>
    <cellStyle name="Vírgula 5 4 4 3 2 6" xfId="21742" xr:uid="{00000000-0005-0000-0000-000009AA0000}"/>
    <cellStyle name="Vírgula 5 4 4 3 2 7" xfId="23756" xr:uid="{00000000-0005-0000-0000-00000AAA0000}"/>
    <cellStyle name="Vírgula 5 4 4 3 2 8" xfId="26953" xr:uid="{00000000-0005-0000-0000-00000BAA0000}"/>
    <cellStyle name="Vírgula 5 4 4 3 2 9" xfId="39276" xr:uid="{00000000-0005-0000-0000-00000CAA0000}"/>
    <cellStyle name="Vírgula 5 4 4 3 3" xfId="8351" xr:uid="{00000000-0005-0000-0000-00000DAA0000}"/>
    <cellStyle name="Vírgula 5 4 4 3 3 2" xfId="12538" xr:uid="{00000000-0005-0000-0000-00000EAA0000}"/>
    <cellStyle name="Vírgula 5 4 4 3 3 2 2" xfId="35205" xr:uid="{00000000-0005-0000-0000-00000FAA0000}"/>
    <cellStyle name="Vírgula 5 4 4 3 3 2 3" xfId="29703" xr:uid="{00000000-0005-0000-0000-000010AA0000}"/>
    <cellStyle name="Vírgula 5 4 4 3 3 2 4" xfId="42897" xr:uid="{00000000-0005-0000-0000-000011AA0000}"/>
    <cellStyle name="Vírgula 5 4 4 3 3 2 5" xfId="53339" xr:uid="{00000000-0005-0000-0000-000012AA0000}"/>
    <cellStyle name="Vírgula 5 4 4 3 3 3" xfId="13254" xr:uid="{00000000-0005-0000-0000-000013AA0000}"/>
    <cellStyle name="Vírgula 5 4 4 3 3 3 2" xfId="32454" xr:uid="{00000000-0005-0000-0000-000014AA0000}"/>
    <cellStyle name="Vírgula 5 4 4 3 3 4" xfId="19274" xr:uid="{00000000-0005-0000-0000-000015AA0000}"/>
    <cellStyle name="Vírgula 5 4 4 3 3 5" xfId="26952" xr:uid="{00000000-0005-0000-0000-000016AA0000}"/>
    <cellStyle name="Vírgula 5 4 4 3 3 6" xfId="39275" xr:uid="{00000000-0005-0000-0000-000017AA0000}"/>
    <cellStyle name="Vírgula 5 4 4 3 3 7" xfId="49251" xr:uid="{00000000-0005-0000-0000-000018AA0000}"/>
    <cellStyle name="Vírgula 5 4 4 3 4" xfId="6132" xr:uid="{00000000-0005-0000-0000-000019AA0000}"/>
    <cellStyle name="Vírgula 5 4 4 3 4 2" xfId="11800" xr:uid="{00000000-0005-0000-0000-00001AAA0000}"/>
    <cellStyle name="Vírgula 5 4 4 3 4 2 2" xfId="33629" xr:uid="{00000000-0005-0000-0000-00001BAA0000}"/>
    <cellStyle name="Vírgula 5 4 4 3 4 2 3" xfId="41321" xr:uid="{00000000-0005-0000-0000-00001CAA0000}"/>
    <cellStyle name="Vírgula 5 4 4 3 4 2 4" xfId="52782" xr:uid="{00000000-0005-0000-0000-00001DAA0000}"/>
    <cellStyle name="Vírgula 5 4 4 3 4 3" xfId="28127" xr:uid="{00000000-0005-0000-0000-00001EAA0000}"/>
    <cellStyle name="Vírgula 5 4 4 3 4 4" xfId="37450" xr:uid="{00000000-0005-0000-0000-00001FAA0000}"/>
    <cellStyle name="Vírgula 5 4 4 3 4 5" xfId="50333" xr:uid="{00000000-0005-0000-0000-000020AA0000}"/>
    <cellStyle name="Vírgula 5 4 4 3 5" xfId="11056" xr:uid="{00000000-0005-0000-0000-000021AA0000}"/>
    <cellStyle name="Vírgula 5 4 4 3 5 2" xfId="30878" xr:uid="{00000000-0005-0000-0000-000022AA0000}"/>
    <cellStyle name="Vírgula 5 4 4 3 5 3" xfId="40564" xr:uid="{00000000-0005-0000-0000-000023AA0000}"/>
    <cellStyle name="Vírgula 5 4 4 3 5 4" xfId="52035" xr:uid="{00000000-0005-0000-0000-000024AA0000}"/>
    <cellStyle name="Vírgula 5 4 4 3 6" xfId="14271" xr:uid="{00000000-0005-0000-0000-000025AA0000}"/>
    <cellStyle name="Vírgula 5 4 4 3 6 2" xfId="44645" xr:uid="{00000000-0005-0000-0000-000026AA0000}"/>
    <cellStyle name="Vírgula 5 4 4 3 7" xfId="15806" xr:uid="{00000000-0005-0000-0000-000027AA0000}"/>
    <cellStyle name="Vírgula 5 4 4 3 8" xfId="21741" xr:uid="{00000000-0005-0000-0000-000028AA0000}"/>
    <cellStyle name="Vírgula 5 4 4 3 9" xfId="23755" xr:uid="{00000000-0005-0000-0000-000029AA0000}"/>
    <cellStyle name="Vírgula 5 4 4 4" xfId="968" xr:uid="{00000000-0005-0000-0000-00002AAA0000}"/>
    <cellStyle name="Vírgula 5 4 4 4 10" xfId="46524" xr:uid="{00000000-0005-0000-0000-00002BAA0000}"/>
    <cellStyle name="Vírgula 5 4 4 4 11" xfId="54456" xr:uid="{00000000-0005-0000-0000-00002CAA0000}"/>
    <cellStyle name="Vírgula 5 4 4 4 12" xfId="4230" xr:uid="{00000000-0005-0000-0000-00002DAA0000}"/>
    <cellStyle name="Vírgula 5 4 4 4 2" xfId="7895" xr:uid="{00000000-0005-0000-0000-00002EAA0000}"/>
    <cellStyle name="Vírgula 5 4 4 4 2 2" xfId="10558" xr:uid="{00000000-0005-0000-0000-00002FAA0000}"/>
    <cellStyle name="Vírgula 5 4 4 4 2 2 2" xfId="35207" xr:uid="{00000000-0005-0000-0000-000030AA0000}"/>
    <cellStyle name="Vírgula 5 4 4 4 2 3" xfId="12817" xr:uid="{00000000-0005-0000-0000-000031AA0000}"/>
    <cellStyle name="Vírgula 5 4 4 4 2 4" xfId="19688" xr:uid="{00000000-0005-0000-0000-000032AA0000}"/>
    <cellStyle name="Vírgula 5 4 4 4 2 5" xfId="29705" xr:uid="{00000000-0005-0000-0000-000033AA0000}"/>
    <cellStyle name="Vírgula 5 4 4 4 2 6" xfId="42899" xr:uid="{00000000-0005-0000-0000-000034AA0000}"/>
    <cellStyle name="Vírgula 5 4 4 4 2 7" xfId="48795" xr:uid="{00000000-0005-0000-0000-000035AA0000}"/>
    <cellStyle name="Vírgula 5 4 4 4 3" xfId="5628" xr:uid="{00000000-0005-0000-0000-000036AA0000}"/>
    <cellStyle name="Vírgula 5 4 4 4 3 2" xfId="10007" xr:uid="{00000000-0005-0000-0000-000037AA0000}"/>
    <cellStyle name="Vírgula 5 4 4 4 3 3" xfId="32456" xr:uid="{00000000-0005-0000-0000-000038AA0000}"/>
    <cellStyle name="Vírgula 5 4 4 4 3 4" xfId="44189" xr:uid="{00000000-0005-0000-0000-000039AA0000}"/>
    <cellStyle name="Vírgula 5 4 4 4 4" xfId="13815" xr:uid="{00000000-0005-0000-0000-00003AAA0000}"/>
    <cellStyle name="Vírgula 5 4 4 4 5" xfId="15808" xr:uid="{00000000-0005-0000-0000-00003BAA0000}"/>
    <cellStyle name="Vírgula 5 4 4 4 6" xfId="21743" xr:uid="{00000000-0005-0000-0000-00003CAA0000}"/>
    <cellStyle name="Vírgula 5 4 4 4 7" xfId="23757" xr:uid="{00000000-0005-0000-0000-00003DAA0000}"/>
    <cellStyle name="Vírgula 5 4 4 4 8" xfId="26954" xr:uid="{00000000-0005-0000-0000-00003EAA0000}"/>
    <cellStyle name="Vírgula 5 4 4 4 9" xfId="39277" xr:uid="{00000000-0005-0000-0000-00003FAA0000}"/>
    <cellStyle name="Vírgula 5 4 4 5" xfId="1916" xr:uid="{00000000-0005-0000-0000-000040AA0000}"/>
    <cellStyle name="Vírgula 5 4 4 5 10" xfId="47467" xr:uid="{00000000-0005-0000-0000-000041AA0000}"/>
    <cellStyle name="Vírgula 5 4 4 5 11" xfId="55393" xr:uid="{00000000-0005-0000-0000-000042AA0000}"/>
    <cellStyle name="Vírgula 5 4 4 5 12" xfId="4231" xr:uid="{00000000-0005-0000-0000-000043AA0000}"/>
    <cellStyle name="Vírgula 5 4 4 5 2" xfId="8766" xr:uid="{00000000-0005-0000-0000-000044AA0000}"/>
    <cellStyle name="Vírgula 5 4 4 5 2 2" xfId="17560" xr:uid="{00000000-0005-0000-0000-000045AA0000}"/>
    <cellStyle name="Vírgula 5 4 4 5 2 2 2" xfId="35208" xr:uid="{00000000-0005-0000-0000-000046AA0000}"/>
    <cellStyle name="Vírgula 5 4 4 5 2 3" xfId="29706" xr:uid="{00000000-0005-0000-0000-000047AA0000}"/>
    <cellStyle name="Vírgula 5 4 4 5 2 4" xfId="42900" xr:uid="{00000000-0005-0000-0000-000048AA0000}"/>
    <cellStyle name="Vírgula 5 4 4 5 2 5" xfId="49666" xr:uid="{00000000-0005-0000-0000-000049AA0000}"/>
    <cellStyle name="Vírgula 5 4 4 5 3" xfId="6567" xr:uid="{00000000-0005-0000-0000-00004AAA0000}"/>
    <cellStyle name="Vírgula 5 4 4 5 3 2" xfId="32457" xr:uid="{00000000-0005-0000-0000-00004BAA0000}"/>
    <cellStyle name="Vírgula 5 4 4 5 3 3" xfId="45060" xr:uid="{00000000-0005-0000-0000-00004CAA0000}"/>
    <cellStyle name="Vírgula 5 4 4 5 4" xfId="15809" xr:uid="{00000000-0005-0000-0000-00004DAA0000}"/>
    <cellStyle name="Vírgula 5 4 4 5 5" xfId="18818" xr:uid="{00000000-0005-0000-0000-00004EAA0000}"/>
    <cellStyle name="Vírgula 5 4 4 5 6" xfId="21744" xr:uid="{00000000-0005-0000-0000-00004FAA0000}"/>
    <cellStyle name="Vírgula 5 4 4 5 7" xfId="23758" xr:uid="{00000000-0005-0000-0000-000050AA0000}"/>
    <cellStyle name="Vírgula 5 4 4 5 8" xfId="26955" xr:uid="{00000000-0005-0000-0000-000051AA0000}"/>
    <cellStyle name="Vírgula 5 4 4 5 9" xfId="39278" xr:uid="{00000000-0005-0000-0000-000052AA0000}"/>
    <cellStyle name="Vírgula 5 4 4 6" xfId="7267" xr:uid="{00000000-0005-0000-0000-000053AA0000}"/>
    <cellStyle name="Vírgula 5 4 4 6 2" xfId="12536" xr:uid="{00000000-0005-0000-0000-000054AA0000}"/>
    <cellStyle name="Vírgula 5 4 4 6 2 2" xfId="35202" xr:uid="{00000000-0005-0000-0000-000055AA0000}"/>
    <cellStyle name="Vírgula 5 4 4 6 2 3" xfId="29700" xr:uid="{00000000-0005-0000-0000-000056AA0000}"/>
    <cellStyle name="Vírgula 5 4 4 6 2 4" xfId="42894" xr:uid="{00000000-0005-0000-0000-000057AA0000}"/>
    <cellStyle name="Vírgula 5 4 4 6 2 5" xfId="53338" xr:uid="{00000000-0005-0000-0000-000058AA0000}"/>
    <cellStyle name="Vírgula 5 4 4 6 3" xfId="16306" xr:uid="{00000000-0005-0000-0000-000059AA0000}"/>
    <cellStyle name="Vírgula 5 4 4 6 3 2" xfId="32451" xr:uid="{00000000-0005-0000-0000-00005AAA0000}"/>
    <cellStyle name="Vírgula 5 4 4 6 4" xfId="26949" xr:uid="{00000000-0005-0000-0000-00005BAA0000}"/>
    <cellStyle name="Vírgula 5 4 4 6 5" xfId="39272" xr:uid="{00000000-0005-0000-0000-00005CAA0000}"/>
    <cellStyle name="Vírgula 5 4 4 6 6" xfId="48167" xr:uid="{00000000-0005-0000-0000-00005DAA0000}"/>
    <cellStyle name="Vírgula 5 4 4 7" xfId="4939" xr:uid="{00000000-0005-0000-0000-00005EAA0000}"/>
    <cellStyle name="Vírgula 5 4 4 7 2" xfId="11344" xr:uid="{00000000-0005-0000-0000-00005FAA0000}"/>
    <cellStyle name="Vírgula 5 4 4 7 2 2" xfId="33173" xr:uid="{00000000-0005-0000-0000-000060AA0000}"/>
    <cellStyle name="Vírgula 5 4 4 7 2 3" xfId="40865" xr:uid="{00000000-0005-0000-0000-000061AA0000}"/>
    <cellStyle name="Vírgula 5 4 4 7 2 4" xfId="52326" xr:uid="{00000000-0005-0000-0000-000062AA0000}"/>
    <cellStyle name="Vírgula 5 4 4 7 3" xfId="27671" xr:uid="{00000000-0005-0000-0000-000063AA0000}"/>
    <cellStyle name="Vírgula 5 4 4 7 4" xfId="36994" xr:uid="{00000000-0005-0000-0000-000064AA0000}"/>
    <cellStyle name="Vírgula 5 4 4 7 5" xfId="51121" xr:uid="{00000000-0005-0000-0000-000065AA0000}"/>
    <cellStyle name="Vírgula 5 4 4 8" xfId="10697" xr:uid="{00000000-0005-0000-0000-000066AA0000}"/>
    <cellStyle name="Vírgula 5 4 4 8 2" xfId="30422" xr:uid="{00000000-0005-0000-0000-000067AA0000}"/>
    <cellStyle name="Vírgula 5 4 4 8 3" xfId="40108" xr:uid="{00000000-0005-0000-0000-000068AA0000}"/>
    <cellStyle name="Vírgula 5 4 4 8 4" xfId="51579" xr:uid="{00000000-0005-0000-0000-000069AA0000}"/>
    <cellStyle name="Vírgula 5 4 4 9" xfId="13530" xr:uid="{00000000-0005-0000-0000-00006AAA0000}"/>
    <cellStyle name="Vírgula 5 4 4 9 2" xfId="43559" xr:uid="{00000000-0005-0000-0000-00006BAA0000}"/>
    <cellStyle name="Vírgula 5 4 5" xfId="350" xr:uid="{00000000-0005-0000-0000-00006CAA0000}"/>
    <cellStyle name="Vírgula 5 4 5 10" xfId="23759" xr:uid="{00000000-0005-0000-0000-00006DAA0000}"/>
    <cellStyle name="Vírgula 5 4 5 11" xfId="24351" xr:uid="{00000000-0005-0000-0000-00006EAA0000}"/>
    <cellStyle name="Vírgula 5 4 5 12" xfId="35928" xr:uid="{00000000-0005-0000-0000-00006FAA0000}"/>
    <cellStyle name="Vírgula 5 4 5 13" xfId="45906" xr:uid="{00000000-0005-0000-0000-000070AA0000}"/>
    <cellStyle name="Vírgula 5 4 5 14" xfId="53838" xr:uid="{00000000-0005-0000-0000-000071AA0000}"/>
    <cellStyle name="Vírgula 5 4 5 15" xfId="4232" xr:uid="{00000000-0005-0000-0000-000072AA0000}"/>
    <cellStyle name="Vírgula 5 4 5 2" xfId="797" xr:uid="{00000000-0005-0000-0000-000073AA0000}"/>
    <cellStyle name="Vírgula 5 4 5 2 10" xfId="46353" xr:uid="{00000000-0005-0000-0000-000074AA0000}"/>
    <cellStyle name="Vírgula 5 4 5 2 11" xfId="54285" xr:uid="{00000000-0005-0000-0000-000075AA0000}"/>
    <cellStyle name="Vírgula 5 4 5 2 12" xfId="4233" xr:uid="{00000000-0005-0000-0000-000076AA0000}"/>
    <cellStyle name="Vírgula 5 4 5 2 2" xfId="7724" xr:uid="{00000000-0005-0000-0000-000077AA0000}"/>
    <cellStyle name="Vírgula 5 4 5 2 2 2" xfId="10485" xr:uid="{00000000-0005-0000-0000-000078AA0000}"/>
    <cellStyle name="Vírgula 5 4 5 2 2 2 2" xfId="35210" xr:uid="{00000000-0005-0000-0000-000079AA0000}"/>
    <cellStyle name="Vírgula 5 4 5 2 2 3" xfId="13035" xr:uid="{00000000-0005-0000-0000-00007AAA0000}"/>
    <cellStyle name="Vírgula 5 4 5 2 2 4" xfId="19517" xr:uid="{00000000-0005-0000-0000-00007BAA0000}"/>
    <cellStyle name="Vírgula 5 4 5 2 2 5" xfId="29708" xr:uid="{00000000-0005-0000-0000-00007CAA0000}"/>
    <cellStyle name="Vírgula 5 4 5 2 2 6" xfId="42902" xr:uid="{00000000-0005-0000-0000-00007DAA0000}"/>
    <cellStyle name="Vírgula 5 4 5 2 2 7" xfId="48624" xr:uid="{00000000-0005-0000-0000-00007EAA0000}"/>
    <cellStyle name="Vírgula 5 4 5 2 3" xfId="5457" xr:uid="{00000000-0005-0000-0000-00007FAA0000}"/>
    <cellStyle name="Vírgula 5 4 5 2 3 2" xfId="9413" xr:uid="{00000000-0005-0000-0000-000080AA0000}"/>
    <cellStyle name="Vírgula 5 4 5 2 3 3" xfId="32459" xr:uid="{00000000-0005-0000-0000-000081AA0000}"/>
    <cellStyle name="Vírgula 5 4 5 2 3 4" xfId="44018" xr:uid="{00000000-0005-0000-0000-000082AA0000}"/>
    <cellStyle name="Vírgula 5 4 5 2 4" xfId="13644" xr:uid="{00000000-0005-0000-0000-000083AA0000}"/>
    <cellStyle name="Vírgula 5 4 5 2 5" xfId="15811" xr:uid="{00000000-0005-0000-0000-000084AA0000}"/>
    <cellStyle name="Vírgula 5 4 5 2 6" xfId="21746" xr:uid="{00000000-0005-0000-0000-000085AA0000}"/>
    <cellStyle name="Vírgula 5 4 5 2 7" xfId="23760" xr:uid="{00000000-0005-0000-0000-000086AA0000}"/>
    <cellStyle name="Vírgula 5 4 5 2 8" xfId="26957" xr:uid="{00000000-0005-0000-0000-000087AA0000}"/>
    <cellStyle name="Vírgula 5 4 5 2 9" xfId="39280" xr:uid="{00000000-0005-0000-0000-000088AA0000}"/>
    <cellStyle name="Vírgula 5 4 5 3" xfId="1745" xr:uid="{00000000-0005-0000-0000-000089AA0000}"/>
    <cellStyle name="Vírgula 5 4 5 3 10" xfId="47296" xr:uid="{00000000-0005-0000-0000-00008AAA0000}"/>
    <cellStyle name="Vírgula 5 4 5 3 11" xfId="55222" xr:uid="{00000000-0005-0000-0000-00008BAA0000}"/>
    <cellStyle name="Vírgula 5 4 5 3 12" xfId="4234" xr:uid="{00000000-0005-0000-0000-00008CAA0000}"/>
    <cellStyle name="Vírgula 5 4 5 3 2" xfId="8595" xr:uid="{00000000-0005-0000-0000-00008DAA0000}"/>
    <cellStyle name="Vírgula 5 4 5 3 2 2" xfId="17561" xr:uid="{00000000-0005-0000-0000-00008EAA0000}"/>
    <cellStyle name="Vírgula 5 4 5 3 2 2 2" xfId="35211" xr:uid="{00000000-0005-0000-0000-00008FAA0000}"/>
    <cellStyle name="Vírgula 5 4 5 3 2 3" xfId="29709" xr:uid="{00000000-0005-0000-0000-000090AA0000}"/>
    <cellStyle name="Vírgula 5 4 5 3 2 4" xfId="42903" xr:uid="{00000000-0005-0000-0000-000091AA0000}"/>
    <cellStyle name="Vírgula 5 4 5 3 2 5" xfId="49495" xr:uid="{00000000-0005-0000-0000-000092AA0000}"/>
    <cellStyle name="Vírgula 5 4 5 3 3" xfId="6396" xr:uid="{00000000-0005-0000-0000-000093AA0000}"/>
    <cellStyle name="Vírgula 5 4 5 3 3 2" xfId="32460" xr:uid="{00000000-0005-0000-0000-000094AA0000}"/>
    <cellStyle name="Vírgula 5 4 5 3 3 3" xfId="44889" xr:uid="{00000000-0005-0000-0000-000095AA0000}"/>
    <cellStyle name="Vírgula 5 4 5 3 4" xfId="15812" xr:uid="{00000000-0005-0000-0000-000096AA0000}"/>
    <cellStyle name="Vírgula 5 4 5 3 5" xfId="18647" xr:uid="{00000000-0005-0000-0000-000097AA0000}"/>
    <cellStyle name="Vírgula 5 4 5 3 6" xfId="21747" xr:uid="{00000000-0005-0000-0000-000098AA0000}"/>
    <cellStyle name="Vírgula 5 4 5 3 7" xfId="23761" xr:uid="{00000000-0005-0000-0000-000099AA0000}"/>
    <cellStyle name="Vírgula 5 4 5 3 8" xfId="26958" xr:uid="{00000000-0005-0000-0000-00009AAA0000}"/>
    <cellStyle name="Vírgula 5 4 5 3 9" xfId="39281" xr:uid="{00000000-0005-0000-0000-00009BAA0000}"/>
    <cellStyle name="Vírgula 5 4 5 4" xfId="7325" xr:uid="{00000000-0005-0000-0000-00009CAA0000}"/>
    <cellStyle name="Vírgula 5 4 5 4 2" xfId="12540" xr:uid="{00000000-0005-0000-0000-00009DAA0000}"/>
    <cellStyle name="Vírgula 5 4 5 4 2 2" xfId="35209" xr:uid="{00000000-0005-0000-0000-00009EAA0000}"/>
    <cellStyle name="Vírgula 5 4 5 4 2 3" xfId="29707" xr:uid="{00000000-0005-0000-0000-00009FAA0000}"/>
    <cellStyle name="Vírgula 5 4 5 4 2 4" xfId="42901" xr:uid="{00000000-0005-0000-0000-0000A0AA0000}"/>
    <cellStyle name="Vírgula 5 4 5 4 2 5" xfId="53340" xr:uid="{00000000-0005-0000-0000-0000A1AA0000}"/>
    <cellStyle name="Vírgula 5 4 5 4 3" xfId="10669" xr:uid="{00000000-0005-0000-0000-0000A2AA0000}"/>
    <cellStyle name="Vírgula 5 4 5 4 3 2" xfId="32458" xr:uid="{00000000-0005-0000-0000-0000A3AA0000}"/>
    <cellStyle name="Vírgula 5 4 5 4 4" xfId="26956" xr:uid="{00000000-0005-0000-0000-0000A4AA0000}"/>
    <cellStyle name="Vírgula 5 4 5 4 5" xfId="39279" xr:uid="{00000000-0005-0000-0000-0000A5AA0000}"/>
    <cellStyle name="Vírgula 5 4 5 4 6" xfId="48225" xr:uid="{00000000-0005-0000-0000-0000A6AA0000}"/>
    <cellStyle name="Vírgula 5 4 5 5" xfId="5010" xr:uid="{00000000-0005-0000-0000-0000A7AA0000}"/>
    <cellStyle name="Vírgula 5 4 5 5 2" xfId="11173" xr:uid="{00000000-0005-0000-0000-0000A8AA0000}"/>
    <cellStyle name="Vírgula 5 4 5 5 2 2" xfId="33002" xr:uid="{00000000-0005-0000-0000-0000A9AA0000}"/>
    <cellStyle name="Vírgula 5 4 5 5 2 3" xfId="40694" xr:uid="{00000000-0005-0000-0000-0000AAAA0000}"/>
    <cellStyle name="Vírgula 5 4 5 5 2 4" xfId="52155" xr:uid="{00000000-0005-0000-0000-0000ABAA0000}"/>
    <cellStyle name="Vírgula 5 4 5 5 3" xfId="27500" xr:uid="{00000000-0005-0000-0000-0000ACAA0000}"/>
    <cellStyle name="Vírgula 5 4 5 5 4" xfId="36823" xr:uid="{00000000-0005-0000-0000-0000ADAA0000}"/>
    <cellStyle name="Vírgula 5 4 5 5 5" xfId="50472" xr:uid="{00000000-0005-0000-0000-0000AEAA0000}"/>
    <cellStyle name="Vírgula 5 4 5 6" xfId="9843" xr:uid="{00000000-0005-0000-0000-0000AFAA0000}"/>
    <cellStyle name="Vírgula 5 4 5 6 2" xfId="30251" xr:uid="{00000000-0005-0000-0000-0000B0AA0000}"/>
    <cellStyle name="Vírgula 5 4 5 6 3" xfId="39937" xr:uid="{00000000-0005-0000-0000-0000B1AA0000}"/>
    <cellStyle name="Vírgula 5 4 5 6 4" xfId="51324" xr:uid="{00000000-0005-0000-0000-0000B2AA0000}"/>
    <cellStyle name="Vírgula 5 4 5 7" xfId="13366" xr:uid="{00000000-0005-0000-0000-0000B3AA0000}"/>
    <cellStyle name="Vírgula 5 4 5 7 2" xfId="43619" xr:uid="{00000000-0005-0000-0000-0000B4AA0000}"/>
    <cellStyle name="Vírgula 5 4 5 8" xfId="15810" xr:uid="{00000000-0005-0000-0000-0000B5AA0000}"/>
    <cellStyle name="Vírgula 5 4 5 9" xfId="21745" xr:uid="{00000000-0005-0000-0000-0000B6AA0000}"/>
    <cellStyle name="Vírgula 5 4 6" xfId="1025" xr:uid="{00000000-0005-0000-0000-0000B7AA0000}"/>
    <cellStyle name="Vírgula 5 4 6 10" xfId="24627" xr:uid="{00000000-0005-0000-0000-0000B8AA0000}"/>
    <cellStyle name="Vírgula 5 4 6 11" xfId="36192" xr:uid="{00000000-0005-0000-0000-0000B9AA0000}"/>
    <cellStyle name="Vírgula 5 4 6 12" xfId="46581" xr:uid="{00000000-0005-0000-0000-0000BAAA0000}"/>
    <cellStyle name="Vírgula 5 4 6 13" xfId="54513" xr:uid="{00000000-0005-0000-0000-0000BBAA0000}"/>
    <cellStyle name="Vírgula 5 4 6 14" xfId="4235" xr:uid="{00000000-0005-0000-0000-0000BCAA0000}"/>
    <cellStyle name="Vírgula 5 4 6 2" xfId="1973" xr:uid="{00000000-0005-0000-0000-0000BDAA0000}"/>
    <cellStyle name="Vírgula 5 4 6 2 10" xfId="47524" xr:uid="{00000000-0005-0000-0000-0000BEAA0000}"/>
    <cellStyle name="Vírgula 5 4 6 2 11" xfId="55450" xr:uid="{00000000-0005-0000-0000-0000BFAA0000}"/>
    <cellStyle name="Vírgula 5 4 6 2 12" xfId="4236" xr:uid="{00000000-0005-0000-0000-0000C0AA0000}"/>
    <cellStyle name="Vírgula 5 4 6 2 2" xfId="8823" xr:uid="{00000000-0005-0000-0000-0000C1AA0000}"/>
    <cellStyle name="Vírgula 5 4 6 2 2 2" xfId="17562" xr:uid="{00000000-0005-0000-0000-0000C2AA0000}"/>
    <cellStyle name="Vírgula 5 4 6 2 2 2 2" xfId="35213" xr:uid="{00000000-0005-0000-0000-0000C3AA0000}"/>
    <cellStyle name="Vírgula 5 4 6 2 2 3" xfId="19745" xr:uid="{00000000-0005-0000-0000-0000C4AA0000}"/>
    <cellStyle name="Vírgula 5 4 6 2 2 4" xfId="29711" xr:uid="{00000000-0005-0000-0000-0000C5AA0000}"/>
    <cellStyle name="Vírgula 5 4 6 2 2 5" xfId="42905" xr:uid="{00000000-0005-0000-0000-0000C6AA0000}"/>
    <cellStyle name="Vírgula 5 4 6 2 2 6" xfId="49723" xr:uid="{00000000-0005-0000-0000-0000C7AA0000}"/>
    <cellStyle name="Vírgula 5 4 6 2 3" xfId="6624" xr:uid="{00000000-0005-0000-0000-0000C8AA0000}"/>
    <cellStyle name="Vírgula 5 4 6 2 3 2" xfId="16549" xr:uid="{00000000-0005-0000-0000-0000C9AA0000}"/>
    <cellStyle name="Vírgula 5 4 6 2 3 3" xfId="32462" xr:uid="{00000000-0005-0000-0000-0000CAAA0000}"/>
    <cellStyle name="Vírgula 5 4 6 2 3 4" xfId="45117" xr:uid="{00000000-0005-0000-0000-0000CBAA0000}"/>
    <cellStyle name="Vírgula 5 4 6 2 4" xfId="15814" xr:uid="{00000000-0005-0000-0000-0000CCAA0000}"/>
    <cellStyle name="Vírgula 5 4 6 2 5" xfId="18060" xr:uid="{00000000-0005-0000-0000-0000CDAA0000}"/>
    <cellStyle name="Vírgula 5 4 6 2 6" xfId="21749" xr:uid="{00000000-0005-0000-0000-0000CEAA0000}"/>
    <cellStyle name="Vírgula 5 4 6 2 7" xfId="23763" xr:uid="{00000000-0005-0000-0000-0000CFAA0000}"/>
    <cellStyle name="Vírgula 5 4 6 2 8" xfId="26960" xr:uid="{00000000-0005-0000-0000-0000D0AA0000}"/>
    <cellStyle name="Vírgula 5 4 6 2 9" xfId="39283" xr:uid="{00000000-0005-0000-0000-0000D1AA0000}"/>
    <cellStyle name="Vírgula 5 4 6 3" xfId="7952" xr:uid="{00000000-0005-0000-0000-0000D2AA0000}"/>
    <cellStyle name="Vírgula 5 4 6 3 2" xfId="12541" xr:uid="{00000000-0005-0000-0000-0000D3AA0000}"/>
    <cellStyle name="Vírgula 5 4 6 3 2 2" xfId="35212" xr:uid="{00000000-0005-0000-0000-0000D4AA0000}"/>
    <cellStyle name="Vírgula 5 4 6 3 2 3" xfId="29710" xr:uid="{00000000-0005-0000-0000-0000D5AA0000}"/>
    <cellStyle name="Vírgula 5 4 6 3 2 4" xfId="42904" xr:uid="{00000000-0005-0000-0000-0000D6AA0000}"/>
    <cellStyle name="Vírgula 5 4 6 3 2 5" xfId="53341" xr:uid="{00000000-0005-0000-0000-0000D7AA0000}"/>
    <cellStyle name="Vírgula 5 4 6 3 3" xfId="13252" xr:uid="{00000000-0005-0000-0000-0000D8AA0000}"/>
    <cellStyle name="Vírgula 5 4 6 3 3 2" xfId="32461" xr:uid="{00000000-0005-0000-0000-0000D9AA0000}"/>
    <cellStyle name="Vírgula 5 4 6 3 4" xfId="18875" xr:uid="{00000000-0005-0000-0000-0000DAAA0000}"/>
    <cellStyle name="Vírgula 5 4 6 3 5" xfId="26959" xr:uid="{00000000-0005-0000-0000-0000DBAA0000}"/>
    <cellStyle name="Vírgula 5 4 6 3 6" xfId="39282" xr:uid="{00000000-0005-0000-0000-0000DCAA0000}"/>
    <cellStyle name="Vírgula 5 4 6 3 7" xfId="48852" xr:uid="{00000000-0005-0000-0000-0000DDAA0000}"/>
    <cellStyle name="Vírgula 5 4 6 4" xfId="5685" xr:uid="{00000000-0005-0000-0000-0000DEAA0000}"/>
    <cellStyle name="Vírgula 5 4 6 4 2" xfId="11401" xr:uid="{00000000-0005-0000-0000-0000DFAA0000}"/>
    <cellStyle name="Vírgula 5 4 6 4 2 2" xfId="33230" xr:uid="{00000000-0005-0000-0000-0000E0AA0000}"/>
    <cellStyle name="Vírgula 5 4 6 4 2 3" xfId="40922" xr:uid="{00000000-0005-0000-0000-0000E1AA0000}"/>
    <cellStyle name="Vírgula 5 4 6 4 2 4" xfId="52383" xr:uid="{00000000-0005-0000-0000-0000E2AA0000}"/>
    <cellStyle name="Vírgula 5 4 6 4 3" xfId="27728" xr:uid="{00000000-0005-0000-0000-0000E3AA0000}"/>
    <cellStyle name="Vírgula 5 4 6 4 4" xfId="37051" xr:uid="{00000000-0005-0000-0000-0000E4AA0000}"/>
    <cellStyle name="Vírgula 5 4 6 4 5" xfId="50598" xr:uid="{00000000-0005-0000-0000-0000E5AA0000}"/>
    <cellStyle name="Vírgula 5 4 6 5" xfId="10754" xr:uid="{00000000-0005-0000-0000-0000E6AA0000}"/>
    <cellStyle name="Vírgula 5 4 6 5 2" xfId="30479" xr:uid="{00000000-0005-0000-0000-0000E7AA0000}"/>
    <cellStyle name="Vírgula 5 4 6 5 3" xfId="40165" xr:uid="{00000000-0005-0000-0000-0000E8AA0000}"/>
    <cellStyle name="Vírgula 5 4 6 5 4" xfId="51636" xr:uid="{00000000-0005-0000-0000-0000E9AA0000}"/>
    <cellStyle name="Vírgula 5 4 6 6" xfId="13872" xr:uid="{00000000-0005-0000-0000-0000EAAA0000}"/>
    <cellStyle name="Vírgula 5 4 6 6 2" xfId="44246" xr:uid="{00000000-0005-0000-0000-0000EBAA0000}"/>
    <cellStyle name="Vírgula 5 4 6 7" xfId="15813" xr:uid="{00000000-0005-0000-0000-0000ECAA0000}"/>
    <cellStyle name="Vírgula 5 4 6 8" xfId="21748" xr:uid="{00000000-0005-0000-0000-0000EDAA0000}"/>
    <cellStyle name="Vírgula 5 4 6 9" xfId="23762" xr:uid="{00000000-0005-0000-0000-0000EEAA0000}"/>
    <cellStyle name="Vírgula 5 4 7" xfId="1265" xr:uid="{00000000-0005-0000-0000-0000EFAA0000}"/>
    <cellStyle name="Vírgula 5 4 7 10" xfId="24903" xr:uid="{00000000-0005-0000-0000-0000F0AA0000}"/>
    <cellStyle name="Vírgula 5 4 7 11" xfId="36468" xr:uid="{00000000-0005-0000-0000-0000F1AA0000}"/>
    <cellStyle name="Vírgula 5 4 7 12" xfId="46821" xr:uid="{00000000-0005-0000-0000-0000F2AA0000}"/>
    <cellStyle name="Vírgula 5 4 7 13" xfId="54753" xr:uid="{00000000-0005-0000-0000-0000F3AA0000}"/>
    <cellStyle name="Vírgula 5 4 7 14" xfId="4237" xr:uid="{00000000-0005-0000-0000-0000F4AA0000}"/>
    <cellStyle name="Vírgula 5 4 7 2" xfId="2201" xr:uid="{00000000-0005-0000-0000-0000F5AA0000}"/>
    <cellStyle name="Vírgula 5 4 7 2 10" xfId="47752" xr:uid="{00000000-0005-0000-0000-0000F6AA0000}"/>
    <cellStyle name="Vírgula 5 4 7 2 11" xfId="55678" xr:uid="{00000000-0005-0000-0000-0000F7AA0000}"/>
    <cellStyle name="Vírgula 5 4 7 2 12" xfId="4238" xr:uid="{00000000-0005-0000-0000-0000F8AA0000}"/>
    <cellStyle name="Vírgula 5 4 7 2 2" xfId="9051" xr:uid="{00000000-0005-0000-0000-0000F9AA0000}"/>
    <cellStyle name="Vírgula 5 4 7 2 2 2" xfId="17563" xr:uid="{00000000-0005-0000-0000-0000FAAA0000}"/>
    <cellStyle name="Vírgula 5 4 7 2 2 2 2" xfId="35215" xr:uid="{00000000-0005-0000-0000-0000FBAA0000}"/>
    <cellStyle name="Vírgula 5 4 7 2 2 3" xfId="19973" xr:uid="{00000000-0005-0000-0000-0000FCAA0000}"/>
    <cellStyle name="Vírgula 5 4 7 2 2 4" xfId="29713" xr:uid="{00000000-0005-0000-0000-0000FDAA0000}"/>
    <cellStyle name="Vírgula 5 4 7 2 2 5" xfId="42907" xr:uid="{00000000-0005-0000-0000-0000FEAA0000}"/>
    <cellStyle name="Vírgula 5 4 7 2 2 6" xfId="49951" xr:uid="{00000000-0005-0000-0000-0000FFAA0000}"/>
    <cellStyle name="Vírgula 5 4 7 2 3" xfId="6852" xr:uid="{00000000-0005-0000-0000-000000AB0000}"/>
    <cellStyle name="Vírgula 5 4 7 2 3 2" xfId="10389" xr:uid="{00000000-0005-0000-0000-000001AB0000}"/>
    <cellStyle name="Vírgula 5 4 7 2 3 3" xfId="32464" xr:uid="{00000000-0005-0000-0000-000002AB0000}"/>
    <cellStyle name="Vírgula 5 4 7 2 3 4" xfId="45345" xr:uid="{00000000-0005-0000-0000-000003AB0000}"/>
    <cellStyle name="Vírgula 5 4 7 2 4" xfId="15816" xr:uid="{00000000-0005-0000-0000-000004AB0000}"/>
    <cellStyle name="Vírgula 5 4 7 2 5" xfId="18231" xr:uid="{00000000-0005-0000-0000-000005AB0000}"/>
    <cellStyle name="Vírgula 5 4 7 2 6" xfId="21751" xr:uid="{00000000-0005-0000-0000-000006AB0000}"/>
    <cellStyle name="Vírgula 5 4 7 2 7" xfId="23765" xr:uid="{00000000-0005-0000-0000-000007AB0000}"/>
    <cellStyle name="Vírgula 5 4 7 2 8" xfId="26962" xr:uid="{00000000-0005-0000-0000-000008AB0000}"/>
    <cellStyle name="Vírgula 5 4 7 2 9" xfId="39285" xr:uid="{00000000-0005-0000-0000-000009AB0000}"/>
    <cellStyle name="Vírgula 5 4 7 3" xfId="8180" xr:uid="{00000000-0005-0000-0000-00000AAB0000}"/>
    <cellStyle name="Vírgula 5 4 7 3 2" xfId="12542" xr:uid="{00000000-0005-0000-0000-00000BAB0000}"/>
    <cellStyle name="Vírgula 5 4 7 3 2 2" xfId="35214" xr:uid="{00000000-0005-0000-0000-00000CAB0000}"/>
    <cellStyle name="Vírgula 5 4 7 3 2 3" xfId="29712" xr:uid="{00000000-0005-0000-0000-00000DAB0000}"/>
    <cellStyle name="Vírgula 5 4 7 3 2 4" xfId="42906" xr:uid="{00000000-0005-0000-0000-00000EAB0000}"/>
    <cellStyle name="Vírgula 5 4 7 3 2 5" xfId="53342" xr:uid="{00000000-0005-0000-0000-00000FAB0000}"/>
    <cellStyle name="Vírgula 5 4 7 3 3" xfId="10518" xr:uid="{00000000-0005-0000-0000-000010AB0000}"/>
    <cellStyle name="Vírgula 5 4 7 3 3 2" xfId="32463" xr:uid="{00000000-0005-0000-0000-000011AB0000}"/>
    <cellStyle name="Vírgula 5 4 7 3 4" xfId="19103" xr:uid="{00000000-0005-0000-0000-000012AB0000}"/>
    <cellStyle name="Vírgula 5 4 7 3 5" xfId="26961" xr:uid="{00000000-0005-0000-0000-000013AB0000}"/>
    <cellStyle name="Vírgula 5 4 7 3 6" xfId="39284" xr:uid="{00000000-0005-0000-0000-000014AB0000}"/>
    <cellStyle name="Vírgula 5 4 7 3 7" xfId="49080" xr:uid="{00000000-0005-0000-0000-000015AB0000}"/>
    <cellStyle name="Vírgula 5 4 7 4" xfId="5925" xr:uid="{00000000-0005-0000-0000-000016AB0000}"/>
    <cellStyle name="Vírgula 5 4 7 4 2" xfId="11629" xr:uid="{00000000-0005-0000-0000-000017AB0000}"/>
    <cellStyle name="Vírgula 5 4 7 4 2 2" xfId="33458" xr:uid="{00000000-0005-0000-0000-000018AB0000}"/>
    <cellStyle name="Vírgula 5 4 7 4 2 3" xfId="41150" xr:uid="{00000000-0005-0000-0000-000019AB0000}"/>
    <cellStyle name="Vírgula 5 4 7 4 2 4" xfId="52611" xr:uid="{00000000-0005-0000-0000-00001AAB0000}"/>
    <cellStyle name="Vírgula 5 4 7 4 3" xfId="27956" xr:uid="{00000000-0005-0000-0000-00001BAB0000}"/>
    <cellStyle name="Vírgula 5 4 7 4 4" xfId="37279" xr:uid="{00000000-0005-0000-0000-00001CAB0000}"/>
    <cellStyle name="Vírgula 5 4 7 4 5" xfId="50466" xr:uid="{00000000-0005-0000-0000-00001DAB0000}"/>
    <cellStyle name="Vírgula 5 4 7 5" xfId="10885" xr:uid="{00000000-0005-0000-0000-00001EAB0000}"/>
    <cellStyle name="Vírgula 5 4 7 5 2" xfId="30707" xr:uid="{00000000-0005-0000-0000-00001FAB0000}"/>
    <cellStyle name="Vírgula 5 4 7 5 3" xfId="40393" xr:uid="{00000000-0005-0000-0000-000020AB0000}"/>
    <cellStyle name="Vírgula 5 4 7 5 4" xfId="51864" xr:uid="{00000000-0005-0000-0000-000021AB0000}"/>
    <cellStyle name="Vírgula 5 4 7 6" xfId="14100" xr:uid="{00000000-0005-0000-0000-000022AB0000}"/>
    <cellStyle name="Vírgula 5 4 7 6 2" xfId="44474" xr:uid="{00000000-0005-0000-0000-000023AB0000}"/>
    <cellStyle name="Vírgula 5 4 7 7" xfId="15815" xr:uid="{00000000-0005-0000-0000-000024AB0000}"/>
    <cellStyle name="Vírgula 5 4 7 8" xfId="21750" xr:uid="{00000000-0005-0000-0000-000025AB0000}"/>
    <cellStyle name="Vírgula 5 4 7 9" xfId="23764" xr:uid="{00000000-0005-0000-0000-000026AB0000}"/>
    <cellStyle name="Vírgula 5 4 8" xfId="740" xr:uid="{00000000-0005-0000-0000-000027AB0000}"/>
    <cellStyle name="Vírgula 5 4 8 10" xfId="35871" xr:uid="{00000000-0005-0000-0000-000028AB0000}"/>
    <cellStyle name="Vírgula 5 4 8 11" xfId="46296" xr:uid="{00000000-0005-0000-0000-000029AB0000}"/>
    <cellStyle name="Vírgula 5 4 8 12" xfId="54228" xr:uid="{00000000-0005-0000-0000-00002AAB0000}"/>
    <cellStyle name="Vírgula 5 4 8 13" xfId="4239" xr:uid="{00000000-0005-0000-0000-00002BAB0000}"/>
    <cellStyle name="Vírgula 5 4 8 2" xfId="1688" xr:uid="{00000000-0005-0000-0000-00002CAB0000}"/>
    <cellStyle name="Vírgula 5 4 8 2 10" xfId="47239" xr:uid="{00000000-0005-0000-0000-00002DAB0000}"/>
    <cellStyle name="Vírgula 5 4 8 2 11" xfId="55165" xr:uid="{00000000-0005-0000-0000-00002EAB0000}"/>
    <cellStyle name="Vírgula 5 4 8 2 12" xfId="4240" xr:uid="{00000000-0005-0000-0000-00002FAB0000}"/>
    <cellStyle name="Vírgula 5 4 8 2 2" xfId="8538" xr:uid="{00000000-0005-0000-0000-000030AB0000}"/>
    <cellStyle name="Vírgula 5 4 8 2 2 2" xfId="17564" xr:uid="{00000000-0005-0000-0000-000031AB0000}"/>
    <cellStyle name="Vírgula 5 4 8 2 2 2 2" xfId="35217" xr:uid="{00000000-0005-0000-0000-000032AB0000}"/>
    <cellStyle name="Vírgula 5 4 8 2 2 3" xfId="19460" xr:uid="{00000000-0005-0000-0000-000033AB0000}"/>
    <cellStyle name="Vírgula 5 4 8 2 2 4" xfId="29715" xr:uid="{00000000-0005-0000-0000-000034AB0000}"/>
    <cellStyle name="Vírgula 5 4 8 2 2 5" xfId="42909" xr:uid="{00000000-0005-0000-0000-000035AB0000}"/>
    <cellStyle name="Vírgula 5 4 8 2 2 6" xfId="49438" xr:uid="{00000000-0005-0000-0000-000036AB0000}"/>
    <cellStyle name="Vírgula 5 4 8 2 3" xfId="6339" xr:uid="{00000000-0005-0000-0000-000037AB0000}"/>
    <cellStyle name="Vírgula 5 4 8 2 3 2" xfId="16266" xr:uid="{00000000-0005-0000-0000-000038AB0000}"/>
    <cellStyle name="Vírgula 5 4 8 2 3 3" xfId="32466" xr:uid="{00000000-0005-0000-0000-000039AB0000}"/>
    <cellStyle name="Vírgula 5 4 8 2 3 4" xfId="44832" xr:uid="{00000000-0005-0000-0000-00003AAB0000}"/>
    <cellStyle name="Vírgula 5 4 8 2 4" xfId="15818" xr:uid="{00000000-0005-0000-0000-00003BAB0000}"/>
    <cellStyle name="Vírgula 5 4 8 2 5" xfId="17943" xr:uid="{00000000-0005-0000-0000-00003CAB0000}"/>
    <cellStyle name="Vírgula 5 4 8 2 6" xfId="21753" xr:uid="{00000000-0005-0000-0000-00003DAB0000}"/>
    <cellStyle name="Vírgula 5 4 8 2 7" xfId="23767" xr:uid="{00000000-0005-0000-0000-00003EAB0000}"/>
    <cellStyle name="Vírgula 5 4 8 2 8" xfId="26964" xr:uid="{00000000-0005-0000-0000-00003FAB0000}"/>
    <cellStyle name="Vírgula 5 4 8 2 9" xfId="39287" xr:uid="{00000000-0005-0000-0000-000040AB0000}"/>
    <cellStyle name="Vírgula 5 4 8 3" xfId="7667" xr:uid="{00000000-0005-0000-0000-000041AB0000}"/>
    <cellStyle name="Vírgula 5 4 8 3 2" xfId="12544" xr:uid="{00000000-0005-0000-0000-000042AB0000}"/>
    <cellStyle name="Vírgula 5 4 8 3 2 2" xfId="35216" xr:uid="{00000000-0005-0000-0000-000043AB0000}"/>
    <cellStyle name="Vírgula 5 4 8 3 2 3" xfId="42908" xr:uid="{00000000-0005-0000-0000-000044AB0000}"/>
    <cellStyle name="Vírgula 5 4 8 3 2 4" xfId="53343" xr:uid="{00000000-0005-0000-0000-000045AB0000}"/>
    <cellStyle name="Vírgula 5 4 8 3 3" xfId="18590" xr:uid="{00000000-0005-0000-0000-000046AB0000}"/>
    <cellStyle name="Vírgula 5 4 8 3 4" xfId="29714" xr:uid="{00000000-0005-0000-0000-000047AB0000}"/>
    <cellStyle name="Vírgula 5 4 8 3 5" xfId="39286" xr:uid="{00000000-0005-0000-0000-000048AB0000}"/>
    <cellStyle name="Vírgula 5 4 8 3 6" xfId="48567" xr:uid="{00000000-0005-0000-0000-000049AB0000}"/>
    <cellStyle name="Vírgula 5 4 8 4" xfId="5400" xr:uid="{00000000-0005-0000-0000-00004AAB0000}"/>
    <cellStyle name="Vírgula 5 4 8 4 2" xfId="16402" xr:uid="{00000000-0005-0000-0000-00004BAB0000}"/>
    <cellStyle name="Vírgula 5 4 8 4 3" xfId="32465" xr:uid="{00000000-0005-0000-0000-00004CAB0000}"/>
    <cellStyle name="Vírgula 5 4 8 4 4" xfId="39880" xr:uid="{00000000-0005-0000-0000-00004DAB0000}"/>
    <cellStyle name="Vírgula 5 4 8 4 5" xfId="51065" xr:uid="{00000000-0005-0000-0000-00004EAB0000}"/>
    <cellStyle name="Vírgula 5 4 8 5" xfId="13587" xr:uid="{00000000-0005-0000-0000-00004FAB0000}"/>
    <cellStyle name="Vírgula 5 4 8 5 2" xfId="43961" xr:uid="{00000000-0005-0000-0000-000050AB0000}"/>
    <cellStyle name="Vírgula 5 4 8 6" xfId="15817" xr:uid="{00000000-0005-0000-0000-000051AB0000}"/>
    <cellStyle name="Vírgula 5 4 8 7" xfId="21752" xr:uid="{00000000-0005-0000-0000-000052AB0000}"/>
    <cellStyle name="Vírgula 5 4 8 8" xfId="23766" xr:uid="{00000000-0005-0000-0000-000053AB0000}"/>
    <cellStyle name="Vírgula 5 4 8 9" xfId="26963" xr:uid="{00000000-0005-0000-0000-000054AB0000}"/>
    <cellStyle name="Vírgula 5 4 9" xfId="626" xr:uid="{00000000-0005-0000-0000-000055AB0000}"/>
    <cellStyle name="Vírgula 5 4 9 10" xfId="46182" xr:uid="{00000000-0005-0000-0000-000056AB0000}"/>
    <cellStyle name="Vírgula 5 4 9 11" xfId="54114" xr:uid="{00000000-0005-0000-0000-000057AB0000}"/>
    <cellStyle name="Vírgula 5 4 9 12" xfId="4241" xr:uid="{00000000-0005-0000-0000-000058AB0000}"/>
    <cellStyle name="Vírgula 5 4 9 2" xfId="7553" xr:uid="{00000000-0005-0000-0000-000059AB0000}"/>
    <cellStyle name="Vírgula 5 4 9 2 2" xfId="17565" xr:uid="{00000000-0005-0000-0000-00005AAB0000}"/>
    <cellStyle name="Vírgula 5 4 9 2 2 2" xfId="35218" xr:uid="{00000000-0005-0000-0000-00005BAB0000}"/>
    <cellStyle name="Vírgula 5 4 9 2 3" xfId="19346" xr:uid="{00000000-0005-0000-0000-00005CAB0000}"/>
    <cellStyle name="Vírgula 5 4 9 2 4" xfId="29716" xr:uid="{00000000-0005-0000-0000-00005DAB0000}"/>
    <cellStyle name="Vírgula 5 4 9 2 5" xfId="42910" xr:uid="{00000000-0005-0000-0000-00005EAB0000}"/>
    <cellStyle name="Vírgula 5 4 9 2 6" xfId="48453" xr:uid="{00000000-0005-0000-0000-00005FAB0000}"/>
    <cellStyle name="Vírgula 5 4 9 3" xfId="5286" xr:uid="{00000000-0005-0000-0000-000060AB0000}"/>
    <cellStyle name="Vírgula 5 4 9 3 2" xfId="10541" xr:uid="{00000000-0005-0000-0000-000061AB0000}"/>
    <cellStyle name="Vírgula 5 4 9 3 3" xfId="32467" xr:uid="{00000000-0005-0000-0000-000062AB0000}"/>
    <cellStyle name="Vírgula 5 4 9 3 4" xfId="43847" xr:uid="{00000000-0005-0000-0000-000063AB0000}"/>
    <cellStyle name="Vírgula 5 4 9 4" xfId="15819" xr:uid="{00000000-0005-0000-0000-000064AB0000}"/>
    <cellStyle name="Vírgula 5 4 9 5" xfId="17829" xr:uid="{00000000-0005-0000-0000-000065AB0000}"/>
    <cellStyle name="Vírgula 5 4 9 6" xfId="21754" xr:uid="{00000000-0005-0000-0000-000066AB0000}"/>
    <cellStyle name="Vírgula 5 4 9 7" xfId="23768" xr:uid="{00000000-0005-0000-0000-000067AB0000}"/>
    <cellStyle name="Vírgula 5 4 9 8" xfId="26965" xr:uid="{00000000-0005-0000-0000-000068AB0000}"/>
    <cellStyle name="Vírgula 5 4 9 9" xfId="39288" xr:uid="{00000000-0005-0000-0000-000069AB0000}"/>
    <cellStyle name="Vírgula 5 5" xfId="70" xr:uid="{00000000-0005-0000-0000-00006AAB0000}"/>
    <cellStyle name="Vírgula 5 5 10" xfId="1588" xr:uid="{00000000-0005-0000-0000-00006BAB0000}"/>
    <cellStyle name="Vírgula 5 5 10 10" xfId="55065" xr:uid="{00000000-0005-0000-0000-00006CAB0000}"/>
    <cellStyle name="Vírgula 5 5 10 11" xfId="4243" xr:uid="{00000000-0005-0000-0000-00006DAB0000}"/>
    <cellStyle name="Vírgula 5 5 10 2" xfId="8438" xr:uid="{00000000-0005-0000-0000-00006EAB0000}"/>
    <cellStyle name="Vírgula 5 5 10 2 2" xfId="17566" xr:uid="{00000000-0005-0000-0000-00006FAB0000}"/>
    <cellStyle name="Vírgula 5 5 10 2 2 2" xfId="35220" xr:uid="{00000000-0005-0000-0000-000070AB0000}"/>
    <cellStyle name="Vírgula 5 5 10 2 3" xfId="29718" xr:uid="{00000000-0005-0000-0000-000071AB0000}"/>
    <cellStyle name="Vírgula 5 5 10 2 4" xfId="42912" xr:uid="{00000000-0005-0000-0000-000072AB0000}"/>
    <cellStyle name="Vírgula 5 5 10 2 5" xfId="49338" xr:uid="{00000000-0005-0000-0000-000073AB0000}"/>
    <cellStyle name="Vírgula 5 5 10 3" xfId="6239" xr:uid="{00000000-0005-0000-0000-000074AB0000}"/>
    <cellStyle name="Vírgula 5 5 10 3 2" xfId="32469" xr:uid="{00000000-0005-0000-0000-000075AB0000}"/>
    <cellStyle name="Vírgula 5 5 10 3 3" xfId="44732" xr:uid="{00000000-0005-0000-0000-000076AB0000}"/>
    <cellStyle name="Vírgula 5 5 10 4" xfId="18490" xr:uid="{00000000-0005-0000-0000-000077AB0000}"/>
    <cellStyle name="Vírgula 5 5 10 5" xfId="21756" xr:uid="{00000000-0005-0000-0000-000078AB0000}"/>
    <cellStyle name="Vírgula 5 5 10 6" xfId="23770" xr:uid="{00000000-0005-0000-0000-000079AB0000}"/>
    <cellStyle name="Vírgula 5 5 10 7" xfId="26967" xr:uid="{00000000-0005-0000-0000-00007AAB0000}"/>
    <cellStyle name="Vírgula 5 5 10 8" xfId="39290" xr:uid="{00000000-0005-0000-0000-00007BAB0000}"/>
    <cellStyle name="Vírgula 5 5 10 9" xfId="47139" xr:uid="{00000000-0005-0000-0000-00007CAB0000}"/>
    <cellStyle name="Vírgula 5 5 11" xfId="7110" xr:uid="{00000000-0005-0000-0000-00007DAB0000}"/>
    <cellStyle name="Vírgula 5 5 11 2" xfId="12546" xr:uid="{00000000-0005-0000-0000-00007EAB0000}"/>
    <cellStyle name="Vírgula 5 5 11 2 2" xfId="35219" xr:uid="{00000000-0005-0000-0000-00007FAB0000}"/>
    <cellStyle name="Vírgula 5 5 11 2 3" xfId="29717" xr:uid="{00000000-0005-0000-0000-000080AB0000}"/>
    <cellStyle name="Vírgula 5 5 11 2 4" xfId="42911" xr:uid="{00000000-0005-0000-0000-000081AB0000}"/>
    <cellStyle name="Vírgula 5 5 11 2 5" xfId="53344" xr:uid="{00000000-0005-0000-0000-000082AB0000}"/>
    <cellStyle name="Vírgula 5 5 11 3" xfId="15511" xr:uid="{00000000-0005-0000-0000-000083AB0000}"/>
    <cellStyle name="Vírgula 5 5 11 3 2" xfId="32468" xr:uid="{00000000-0005-0000-0000-000084AB0000}"/>
    <cellStyle name="Vírgula 5 5 11 4" xfId="26966" xr:uid="{00000000-0005-0000-0000-000085AB0000}"/>
    <cellStyle name="Vírgula 5 5 11 5" xfId="39289" xr:uid="{00000000-0005-0000-0000-000086AB0000}"/>
    <cellStyle name="Vírgula 5 5 11 6" xfId="48010" xr:uid="{00000000-0005-0000-0000-000087AB0000}"/>
    <cellStyle name="Vírgula 5 5 12" xfId="4746" xr:uid="{00000000-0005-0000-0000-000088AB0000}"/>
    <cellStyle name="Vírgula 5 5 12 2" xfId="11130" xr:uid="{00000000-0005-0000-0000-000089AB0000}"/>
    <cellStyle name="Vírgula 5 5 12 2 2" xfId="32959" xr:uid="{00000000-0005-0000-0000-00008AAB0000}"/>
    <cellStyle name="Vírgula 5 5 12 2 3" xfId="40651" xr:uid="{00000000-0005-0000-0000-00008BAB0000}"/>
    <cellStyle name="Vírgula 5 5 12 2 4" xfId="52112" xr:uid="{00000000-0005-0000-0000-00008CAB0000}"/>
    <cellStyle name="Vírgula 5 5 12 3" xfId="27457" xr:uid="{00000000-0005-0000-0000-00008DAB0000}"/>
    <cellStyle name="Vírgula 5 5 12 4" xfId="36780" xr:uid="{00000000-0005-0000-0000-00008EAB0000}"/>
    <cellStyle name="Vírgula 5 5 12 5" xfId="51004" xr:uid="{00000000-0005-0000-0000-00008FAB0000}"/>
    <cellStyle name="Vírgula 5 5 13" xfId="9299" xr:uid="{00000000-0005-0000-0000-000090AB0000}"/>
    <cellStyle name="Vírgula 5 5 13 2" xfId="10361" xr:uid="{00000000-0005-0000-0000-000091AB0000}"/>
    <cellStyle name="Vírgula 5 5 13 2 2" xfId="50916" xr:uid="{00000000-0005-0000-0000-000092AB0000}"/>
    <cellStyle name="Vírgula 5 5 13 3" xfId="30208" xr:uid="{00000000-0005-0000-0000-000093AB0000}"/>
    <cellStyle name="Vírgula 5 5 13 4" xfId="39780" xr:uid="{00000000-0005-0000-0000-000094AB0000}"/>
    <cellStyle name="Vírgula 5 5 13 5" xfId="50488" xr:uid="{00000000-0005-0000-0000-000095AB0000}"/>
    <cellStyle name="Vírgula 5 5 14" xfId="9945" xr:uid="{00000000-0005-0000-0000-000096AB0000}"/>
    <cellStyle name="Vírgula 5 5 14 2" xfId="43402" xr:uid="{00000000-0005-0000-0000-000097AB0000}"/>
    <cellStyle name="Vírgula 5 5 14 3" xfId="50285" xr:uid="{00000000-0005-0000-0000-000098AB0000}"/>
    <cellStyle name="Vírgula 5 5 15" xfId="15820" xr:uid="{00000000-0005-0000-0000-000099AB0000}"/>
    <cellStyle name="Vírgula 5 5 16" xfId="21755" xr:uid="{00000000-0005-0000-0000-00009AAB0000}"/>
    <cellStyle name="Vírgula 5 5 17" xfId="23769" xr:uid="{00000000-0005-0000-0000-00009BAB0000}"/>
    <cellStyle name="Vírgula 5 5 18" xfId="24285" xr:uid="{00000000-0005-0000-0000-00009CAB0000}"/>
    <cellStyle name="Vírgula 5 5 19" xfId="35736" xr:uid="{00000000-0005-0000-0000-00009DAB0000}"/>
    <cellStyle name="Vírgula 5 5 2" xfId="226" xr:uid="{00000000-0005-0000-0000-00009EAB0000}"/>
    <cellStyle name="Vírgula 5 5 2 10" xfId="9820" xr:uid="{00000000-0005-0000-0000-00009FAB0000}"/>
    <cellStyle name="Vírgula 5 5 2 10 2" xfId="43516" xr:uid="{00000000-0005-0000-0000-0000A0AB0000}"/>
    <cellStyle name="Vírgula 5 5 2 10 3" xfId="50662" xr:uid="{00000000-0005-0000-0000-0000A1AB0000}"/>
    <cellStyle name="Vírgula 5 5 2 11" xfId="15821" xr:uid="{00000000-0005-0000-0000-0000A2AB0000}"/>
    <cellStyle name="Vírgula 5 5 2 12" xfId="21757" xr:uid="{00000000-0005-0000-0000-0000A3AB0000}"/>
    <cellStyle name="Vírgula 5 5 2 13" xfId="23771" xr:uid="{00000000-0005-0000-0000-0000A4AB0000}"/>
    <cellStyle name="Vírgula 5 5 2 14" xfId="24508" xr:uid="{00000000-0005-0000-0000-0000A5AB0000}"/>
    <cellStyle name="Vírgula 5 5 2 15" xfId="35821" xr:uid="{00000000-0005-0000-0000-0000A6AB0000}"/>
    <cellStyle name="Vírgula 5 5 2 16" xfId="45783" xr:uid="{00000000-0005-0000-0000-0000A7AB0000}"/>
    <cellStyle name="Vírgula 5 5 2 17" xfId="53716" xr:uid="{00000000-0005-0000-0000-0000A8AB0000}"/>
    <cellStyle name="Vírgula 5 5 2 18" xfId="4244" xr:uid="{00000000-0005-0000-0000-0000A9AB0000}"/>
    <cellStyle name="Vírgula 5 5 2 2" xfId="507" xr:uid="{00000000-0005-0000-0000-0000AAAB0000}"/>
    <cellStyle name="Vírgula 5 5 2 2 10" xfId="23772" xr:uid="{00000000-0005-0000-0000-0000ABAB0000}"/>
    <cellStyle name="Vírgula 5 5 2 2 11" xfId="24784" xr:uid="{00000000-0005-0000-0000-0000ACAB0000}"/>
    <cellStyle name="Vírgula 5 5 2 2 12" xfId="36349" xr:uid="{00000000-0005-0000-0000-0000ADAB0000}"/>
    <cellStyle name="Vírgula 5 5 2 2 13" xfId="46063" xr:uid="{00000000-0005-0000-0000-0000AEAB0000}"/>
    <cellStyle name="Vírgula 5 5 2 2 14" xfId="53995" xr:uid="{00000000-0005-0000-0000-0000AFAB0000}"/>
    <cellStyle name="Vírgula 5 5 2 2 15" xfId="4245" xr:uid="{00000000-0005-0000-0000-0000B0AB0000}"/>
    <cellStyle name="Vírgula 5 5 2 2 2" xfId="1165" xr:uid="{00000000-0005-0000-0000-0000B1AB0000}"/>
    <cellStyle name="Vírgula 5 5 2 2 2 10" xfId="46721" xr:uid="{00000000-0005-0000-0000-0000B2AB0000}"/>
    <cellStyle name="Vírgula 5 5 2 2 2 11" xfId="54653" xr:uid="{00000000-0005-0000-0000-0000B3AB0000}"/>
    <cellStyle name="Vírgula 5 5 2 2 2 12" xfId="4246" xr:uid="{00000000-0005-0000-0000-0000B4AB0000}"/>
    <cellStyle name="Vírgula 5 5 2 2 2 2" xfId="8080" xr:uid="{00000000-0005-0000-0000-0000B5AB0000}"/>
    <cellStyle name="Vírgula 5 5 2 2 2 2 2" xfId="10072" xr:uid="{00000000-0005-0000-0000-0000B6AB0000}"/>
    <cellStyle name="Vírgula 5 5 2 2 2 2 2 2" xfId="35223" xr:uid="{00000000-0005-0000-0000-0000B7AB0000}"/>
    <cellStyle name="Vírgula 5 5 2 2 2 2 3" xfId="10308" xr:uid="{00000000-0005-0000-0000-0000B8AB0000}"/>
    <cellStyle name="Vírgula 5 5 2 2 2 2 4" xfId="19873" xr:uid="{00000000-0005-0000-0000-0000B9AB0000}"/>
    <cellStyle name="Vírgula 5 5 2 2 2 2 5" xfId="29721" xr:uid="{00000000-0005-0000-0000-0000BAAB0000}"/>
    <cellStyle name="Vírgula 5 5 2 2 2 2 6" xfId="42915" xr:uid="{00000000-0005-0000-0000-0000BBAB0000}"/>
    <cellStyle name="Vírgula 5 5 2 2 2 2 7" xfId="48980" xr:uid="{00000000-0005-0000-0000-0000BCAB0000}"/>
    <cellStyle name="Vírgula 5 5 2 2 2 3" xfId="5825" xr:uid="{00000000-0005-0000-0000-0000BDAB0000}"/>
    <cellStyle name="Vírgula 5 5 2 2 2 3 2" xfId="12751" xr:uid="{00000000-0005-0000-0000-0000BEAB0000}"/>
    <cellStyle name="Vírgula 5 5 2 2 2 3 3" xfId="32472" xr:uid="{00000000-0005-0000-0000-0000BFAB0000}"/>
    <cellStyle name="Vírgula 5 5 2 2 2 3 4" xfId="44374" xr:uid="{00000000-0005-0000-0000-0000C0AB0000}"/>
    <cellStyle name="Vírgula 5 5 2 2 2 4" xfId="14000" xr:uid="{00000000-0005-0000-0000-0000C1AB0000}"/>
    <cellStyle name="Vírgula 5 5 2 2 2 5" xfId="15823" xr:uid="{00000000-0005-0000-0000-0000C2AB0000}"/>
    <cellStyle name="Vírgula 5 5 2 2 2 6" xfId="21759" xr:uid="{00000000-0005-0000-0000-0000C3AB0000}"/>
    <cellStyle name="Vírgula 5 5 2 2 2 7" xfId="23773" xr:uid="{00000000-0005-0000-0000-0000C4AB0000}"/>
    <cellStyle name="Vírgula 5 5 2 2 2 8" xfId="26970" xr:uid="{00000000-0005-0000-0000-0000C5AB0000}"/>
    <cellStyle name="Vírgula 5 5 2 2 2 9" xfId="39293" xr:uid="{00000000-0005-0000-0000-0000C6AB0000}"/>
    <cellStyle name="Vírgula 5 5 2 2 3" xfId="2101" xr:uid="{00000000-0005-0000-0000-0000C7AB0000}"/>
    <cellStyle name="Vírgula 5 5 2 2 3 10" xfId="47652" xr:uid="{00000000-0005-0000-0000-0000C8AB0000}"/>
    <cellStyle name="Vírgula 5 5 2 2 3 11" xfId="55578" xr:uid="{00000000-0005-0000-0000-0000C9AB0000}"/>
    <cellStyle name="Vírgula 5 5 2 2 3 12" xfId="4247" xr:uid="{00000000-0005-0000-0000-0000CAAB0000}"/>
    <cellStyle name="Vírgula 5 5 2 2 3 2" xfId="8951" xr:uid="{00000000-0005-0000-0000-0000CBAB0000}"/>
    <cellStyle name="Vírgula 5 5 2 2 3 2 2" xfId="17567" xr:uid="{00000000-0005-0000-0000-0000CCAB0000}"/>
    <cellStyle name="Vírgula 5 5 2 2 3 2 2 2" xfId="35224" xr:uid="{00000000-0005-0000-0000-0000CDAB0000}"/>
    <cellStyle name="Vírgula 5 5 2 2 3 2 3" xfId="29722" xr:uid="{00000000-0005-0000-0000-0000CEAB0000}"/>
    <cellStyle name="Vírgula 5 5 2 2 3 2 4" xfId="42916" xr:uid="{00000000-0005-0000-0000-0000CFAB0000}"/>
    <cellStyle name="Vírgula 5 5 2 2 3 2 5" xfId="49851" xr:uid="{00000000-0005-0000-0000-0000D0AB0000}"/>
    <cellStyle name="Vírgula 5 5 2 2 3 3" xfId="6752" xr:uid="{00000000-0005-0000-0000-0000D1AB0000}"/>
    <cellStyle name="Vírgula 5 5 2 2 3 3 2" xfId="32473" xr:uid="{00000000-0005-0000-0000-0000D2AB0000}"/>
    <cellStyle name="Vírgula 5 5 2 2 3 3 3" xfId="45245" xr:uid="{00000000-0005-0000-0000-0000D3AB0000}"/>
    <cellStyle name="Vírgula 5 5 2 2 3 4" xfId="15824" xr:uid="{00000000-0005-0000-0000-0000D4AB0000}"/>
    <cellStyle name="Vírgula 5 5 2 2 3 5" xfId="19003" xr:uid="{00000000-0005-0000-0000-0000D5AB0000}"/>
    <cellStyle name="Vírgula 5 5 2 2 3 6" xfId="21760" xr:uid="{00000000-0005-0000-0000-0000D6AB0000}"/>
    <cellStyle name="Vírgula 5 5 2 2 3 7" xfId="23774" xr:uid="{00000000-0005-0000-0000-0000D7AB0000}"/>
    <cellStyle name="Vírgula 5 5 2 2 3 8" xfId="26971" xr:uid="{00000000-0005-0000-0000-0000D8AB0000}"/>
    <cellStyle name="Vírgula 5 5 2 2 3 9" xfId="39294" xr:uid="{00000000-0005-0000-0000-0000D9AB0000}"/>
    <cellStyle name="Vírgula 5 5 2 2 4" xfId="7453" xr:uid="{00000000-0005-0000-0000-0000DAAB0000}"/>
    <cellStyle name="Vírgula 5 5 2 2 4 2" xfId="12548" xr:uid="{00000000-0005-0000-0000-0000DBAB0000}"/>
    <cellStyle name="Vírgula 5 5 2 2 4 2 2" xfId="35222" xr:uid="{00000000-0005-0000-0000-0000DCAB0000}"/>
    <cellStyle name="Vírgula 5 5 2 2 4 2 3" xfId="29720" xr:uid="{00000000-0005-0000-0000-0000DDAB0000}"/>
    <cellStyle name="Vírgula 5 5 2 2 4 2 4" xfId="42914" xr:uid="{00000000-0005-0000-0000-0000DEAB0000}"/>
    <cellStyle name="Vírgula 5 5 2 2 4 2 5" xfId="53346" xr:uid="{00000000-0005-0000-0000-0000DFAB0000}"/>
    <cellStyle name="Vírgula 5 5 2 2 4 3" xfId="10476" xr:uid="{00000000-0005-0000-0000-0000E0AB0000}"/>
    <cellStyle name="Vírgula 5 5 2 2 4 3 2" xfId="32471" xr:uid="{00000000-0005-0000-0000-0000E1AB0000}"/>
    <cellStyle name="Vírgula 5 5 2 2 4 4" xfId="26969" xr:uid="{00000000-0005-0000-0000-0000E2AB0000}"/>
    <cellStyle name="Vírgula 5 5 2 2 4 5" xfId="39292" xr:uid="{00000000-0005-0000-0000-0000E3AB0000}"/>
    <cellStyle name="Vírgula 5 5 2 2 4 6" xfId="48353" xr:uid="{00000000-0005-0000-0000-0000E4AB0000}"/>
    <cellStyle name="Vírgula 5 5 2 2 5" xfId="5167" xr:uid="{00000000-0005-0000-0000-0000E5AB0000}"/>
    <cellStyle name="Vírgula 5 5 2 2 5 2" xfId="11529" xr:uid="{00000000-0005-0000-0000-0000E6AB0000}"/>
    <cellStyle name="Vírgula 5 5 2 2 5 2 2" xfId="33358" xr:uid="{00000000-0005-0000-0000-0000E7AB0000}"/>
    <cellStyle name="Vírgula 5 5 2 2 5 2 3" xfId="41050" xr:uid="{00000000-0005-0000-0000-0000E8AB0000}"/>
    <cellStyle name="Vírgula 5 5 2 2 5 2 4" xfId="52511" xr:uid="{00000000-0005-0000-0000-0000E9AB0000}"/>
    <cellStyle name="Vírgula 5 5 2 2 5 3" xfId="27856" xr:uid="{00000000-0005-0000-0000-0000EAAB0000}"/>
    <cellStyle name="Vírgula 5 5 2 2 5 4" xfId="37179" xr:uid="{00000000-0005-0000-0000-0000EBAB0000}"/>
    <cellStyle name="Vírgula 5 5 2 2 5 5" xfId="50580" xr:uid="{00000000-0005-0000-0000-0000ECAB0000}"/>
    <cellStyle name="Vírgula 5 5 2 2 6" xfId="10832" xr:uid="{00000000-0005-0000-0000-0000EDAB0000}"/>
    <cellStyle name="Vírgula 5 5 2 2 6 2" xfId="30607" xr:uid="{00000000-0005-0000-0000-0000EEAB0000}"/>
    <cellStyle name="Vírgula 5 5 2 2 6 3" xfId="40293" xr:uid="{00000000-0005-0000-0000-0000EFAB0000}"/>
    <cellStyle name="Vírgula 5 5 2 2 6 4" xfId="51764" xr:uid="{00000000-0005-0000-0000-0000F0AB0000}"/>
    <cellStyle name="Vírgula 5 5 2 2 7" xfId="13487" xr:uid="{00000000-0005-0000-0000-0000F1AB0000}"/>
    <cellStyle name="Vírgula 5 5 2 2 7 2" xfId="43747" xr:uid="{00000000-0005-0000-0000-0000F2AB0000}"/>
    <cellStyle name="Vírgula 5 5 2 2 8" xfId="15822" xr:uid="{00000000-0005-0000-0000-0000F3AB0000}"/>
    <cellStyle name="Vírgula 5 5 2 2 9" xfId="21758" xr:uid="{00000000-0005-0000-0000-0000F4AB0000}"/>
    <cellStyle name="Vírgula 5 5 2 3" xfId="1422" xr:uid="{00000000-0005-0000-0000-0000F5AB0000}"/>
    <cellStyle name="Vírgula 5 5 2 3 10" xfId="25060" xr:uid="{00000000-0005-0000-0000-0000F6AB0000}"/>
    <cellStyle name="Vírgula 5 5 2 3 11" xfId="36625" xr:uid="{00000000-0005-0000-0000-0000F7AB0000}"/>
    <cellStyle name="Vírgula 5 5 2 3 12" xfId="46978" xr:uid="{00000000-0005-0000-0000-0000F8AB0000}"/>
    <cellStyle name="Vírgula 5 5 2 3 13" xfId="54910" xr:uid="{00000000-0005-0000-0000-0000F9AB0000}"/>
    <cellStyle name="Vírgula 5 5 2 3 14" xfId="4248" xr:uid="{00000000-0005-0000-0000-0000FAAB0000}"/>
    <cellStyle name="Vírgula 5 5 2 3 2" xfId="2329" xr:uid="{00000000-0005-0000-0000-0000FBAB0000}"/>
    <cellStyle name="Vírgula 5 5 2 3 2 10" xfId="47880" xr:uid="{00000000-0005-0000-0000-0000FCAB0000}"/>
    <cellStyle name="Vírgula 5 5 2 3 2 11" xfId="55806" xr:uid="{00000000-0005-0000-0000-0000FDAB0000}"/>
    <cellStyle name="Vírgula 5 5 2 3 2 12" xfId="4249" xr:uid="{00000000-0005-0000-0000-0000FEAB0000}"/>
    <cellStyle name="Vírgula 5 5 2 3 2 2" xfId="9179" xr:uid="{00000000-0005-0000-0000-0000FFAB0000}"/>
    <cellStyle name="Vírgula 5 5 2 3 2 2 2" xfId="17568" xr:uid="{00000000-0005-0000-0000-000000AC0000}"/>
    <cellStyle name="Vírgula 5 5 2 3 2 2 2 2" xfId="35226" xr:uid="{00000000-0005-0000-0000-000001AC0000}"/>
    <cellStyle name="Vírgula 5 5 2 3 2 2 3" xfId="20101" xr:uid="{00000000-0005-0000-0000-000002AC0000}"/>
    <cellStyle name="Vírgula 5 5 2 3 2 2 4" xfId="29724" xr:uid="{00000000-0005-0000-0000-000003AC0000}"/>
    <cellStyle name="Vírgula 5 5 2 3 2 2 5" xfId="42918" xr:uid="{00000000-0005-0000-0000-000004AC0000}"/>
    <cellStyle name="Vírgula 5 5 2 3 2 2 6" xfId="50079" xr:uid="{00000000-0005-0000-0000-000005AC0000}"/>
    <cellStyle name="Vírgula 5 5 2 3 2 3" xfId="6980" xr:uid="{00000000-0005-0000-0000-000006AC0000}"/>
    <cellStyle name="Vírgula 5 5 2 3 2 3 2" xfId="16357" xr:uid="{00000000-0005-0000-0000-000007AC0000}"/>
    <cellStyle name="Vírgula 5 5 2 3 2 3 3" xfId="32475" xr:uid="{00000000-0005-0000-0000-000008AC0000}"/>
    <cellStyle name="Vírgula 5 5 2 3 2 3 4" xfId="45473" xr:uid="{00000000-0005-0000-0000-000009AC0000}"/>
    <cellStyle name="Vírgula 5 5 2 3 2 4" xfId="15826" xr:uid="{00000000-0005-0000-0000-00000AAC0000}"/>
    <cellStyle name="Vírgula 5 5 2 3 2 5" xfId="18359" xr:uid="{00000000-0005-0000-0000-00000BAC0000}"/>
    <cellStyle name="Vírgula 5 5 2 3 2 6" xfId="21762" xr:uid="{00000000-0005-0000-0000-00000CAC0000}"/>
    <cellStyle name="Vírgula 5 5 2 3 2 7" xfId="23776" xr:uid="{00000000-0005-0000-0000-00000DAC0000}"/>
    <cellStyle name="Vírgula 5 5 2 3 2 8" xfId="26973" xr:uid="{00000000-0005-0000-0000-00000EAC0000}"/>
    <cellStyle name="Vírgula 5 5 2 3 2 9" xfId="39296" xr:uid="{00000000-0005-0000-0000-00000FAC0000}"/>
    <cellStyle name="Vírgula 5 5 2 3 3" xfId="8308" xr:uid="{00000000-0005-0000-0000-000010AC0000}"/>
    <cellStyle name="Vírgula 5 5 2 3 3 2" xfId="12550" xr:uid="{00000000-0005-0000-0000-000011AC0000}"/>
    <cellStyle name="Vírgula 5 5 2 3 3 2 2" xfId="35225" xr:uid="{00000000-0005-0000-0000-000012AC0000}"/>
    <cellStyle name="Vírgula 5 5 2 3 3 2 3" xfId="29723" xr:uid="{00000000-0005-0000-0000-000013AC0000}"/>
    <cellStyle name="Vírgula 5 5 2 3 3 2 4" xfId="42917" xr:uid="{00000000-0005-0000-0000-000014AC0000}"/>
    <cellStyle name="Vírgula 5 5 2 3 3 2 5" xfId="53347" xr:uid="{00000000-0005-0000-0000-000015AC0000}"/>
    <cellStyle name="Vírgula 5 5 2 3 3 3" xfId="12383" xr:uid="{00000000-0005-0000-0000-000016AC0000}"/>
    <cellStyle name="Vírgula 5 5 2 3 3 3 2" xfId="32474" xr:uid="{00000000-0005-0000-0000-000017AC0000}"/>
    <cellStyle name="Vírgula 5 5 2 3 3 4" xfId="19231" xr:uid="{00000000-0005-0000-0000-000018AC0000}"/>
    <cellStyle name="Vírgula 5 5 2 3 3 5" xfId="26972" xr:uid="{00000000-0005-0000-0000-000019AC0000}"/>
    <cellStyle name="Vírgula 5 5 2 3 3 6" xfId="39295" xr:uid="{00000000-0005-0000-0000-00001AAC0000}"/>
    <cellStyle name="Vírgula 5 5 2 3 3 7" xfId="49208" xr:uid="{00000000-0005-0000-0000-00001BAC0000}"/>
    <cellStyle name="Vírgula 5 5 2 3 4" xfId="6082" xr:uid="{00000000-0005-0000-0000-00001CAC0000}"/>
    <cellStyle name="Vírgula 5 5 2 3 4 2" xfId="11757" xr:uid="{00000000-0005-0000-0000-00001DAC0000}"/>
    <cellStyle name="Vírgula 5 5 2 3 4 2 2" xfId="33586" xr:uid="{00000000-0005-0000-0000-00001EAC0000}"/>
    <cellStyle name="Vírgula 5 5 2 3 4 2 3" xfId="41278" xr:uid="{00000000-0005-0000-0000-00001FAC0000}"/>
    <cellStyle name="Vírgula 5 5 2 3 4 2 4" xfId="52739" xr:uid="{00000000-0005-0000-0000-000020AC0000}"/>
    <cellStyle name="Vírgula 5 5 2 3 4 3" xfId="28084" xr:uid="{00000000-0005-0000-0000-000021AC0000}"/>
    <cellStyle name="Vírgula 5 5 2 3 4 4" xfId="37407" xr:uid="{00000000-0005-0000-0000-000022AC0000}"/>
    <cellStyle name="Vírgula 5 5 2 3 4 5" xfId="50362" xr:uid="{00000000-0005-0000-0000-000023AC0000}"/>
    <cellStyle name="Vírgula 5 5 2 3 5" xfId="11013" xr:uid="{00000000-0005-0000-0000-000024AC0000}"/>
    <cellStyle name="Vírgula 5 5 2 3 5 2" xfId="30835" xr:uid="{00000000-0005-0000-0000-000025AC0000}"/>
    <cellStyle name="Vírgula 5 5 2 3 5 3" xfId="40521" xr:uid="{00000000-0005-0000-0000-000026AC0000}"/>
    <cellStyle name="Vírgula 5 5 2 3 5 4" xfId="51992" xr:uid="{00000000-0005-0000-0000-000027AC0000}"/>
    <cellStyle name="Vírgula 5 5 2 3 6" xfId="14228" xr:uid="{00000000-0005-0000-0000-000028AC0000}"/>
    <cellStyle name="Vírgula 5 5 2 3 6 2" xfId="44602" xr:uid="{00000000-0005-0000-0000-000029AC0000}"/>
    <cellStyle name="Vírgula 5 5 2 3 7" xfId="15825" xr:uid="{00000000-0005-0000-0000-00002AAC0000}"/>
    <cellStyle name="Vírgula 5 5 2 3 8" xfId="21761" xr:uid="{00000000-0005-0000-0000-00002BAC0000}"/>
    <cellStyle name="Vírgula 5 5 2 3 9" xfId="23775" xr:uid="{00000000-0005-0000-0000-00002CAC0000}"/>
    <cellStyle name="Vírgula 5 5 2 4" xfId="925" xr:uid="{00000000-0005-0000-0000-00002DAC0000}"/>
    <cellStyle name="Vírgula 5 5 2 4 10" xfId="36080" xr:uid="{00000000-0005-0000-0000-00002EAC0000}"/>
    <cellStyle name="Vírgula 5 5 2 4 11" xfId="46481" xr:uid="{00000000-0005-0000-0000-00002FAC0000}"/>
    <cellStyle name="Vírgula 5 5 2 4 12" xfId="54413" xr:uid="{00000000-0005-0000-0000-000030AC0000}"/>
    <cellStyle name="Vírgula 5 5 2 4 13" xfId="4250" xr:uid="{00000000-0005-0000-0000-000031AC0000}"/>
    <cellStyle name="Vírgula 5 5 2 4 2" xfId="1873" xr:uid="{00000000-0005-0000-0000-000032AC0000}"/>
    <cellStyle name="Vírgula 5 5 2 4 2 10" xfId="47424" xr:uid="{00000000-0005-0000-0000-000033AC0000}"/>
    <cellStyle name="Vírgula 5 5 2 4 2 11" xfId="55350" xr:uid="{00000000-0005-0000-0000-000034AC0000}"/>
    <cellStyle name="Vírgula 5 5 2 4 2 12" xfId="4251" xr:uid="{00000000-0005-0000-0000-000035AC0000}"/>
    <cellStyle name="Vírgula 5 5 2 4 2 2" xfId="8723" xr:uid="{00000000-0005-0000-0000-000036AC0000}"/>
    <cellStyle name="Vírgula 5 5 2 4 2 2 2" xfId="17569" xr:uid="{00000000-0005-0000-0000-000037AC0000}"/>
    <cellStyle name="Vírgula 5 5 2 4 2 2 2 2" xfId="35228" xr:uid="{00000000-0005-0000-0000-000038AC0000}"/>
    <cellStyle name="Vírgula 5 5 2 4 2 2 3" xfId="19645" xr:uid="{00000000-0005-0000-0000-000039AC0000}"/>
    <cellStyle name="Vírgula 5 5 2 4 2 2 4" xfId="29726" xr:uid="{00000000-0005-0000-0000-00003AAC0000}"/>
    <cellStyle name="Vírgula 5 5 2 4 2 2 5" xfId="42920" xr:uid="{00000000-0005-0000-0000-00003BAC0000}"/>
    <cellStyle name="Vírgula 5 5 2 4 2 2 6" xfId="49623" xr:uid="{00000000-0005-0000-0000-00003CAC0000}"/>
    <cellStyle name="Vírgula 5 5 2 4 2 3" xfId="6524" xr:uid="{00000000-0005-0000-0000-00003DAC0000}"/>
    <cellStyle name="Vírgula 5 5 2 4 2 3 2" xfId="9771" xr:uid="{00000000-0005-0000-0000-00003EAC0000}"/>
    <cellStyle name="Vírgula 5 5 2 4 2 3 3" xfId="32477" xr:uid="{00000000-0005-0000-0000-00003FAC0000}"/>
    <cellStyle name="Vírgula 5 5 2 4 2 3 4" xfId="45017" xr:uid="{00000000-0005-0000-0000-000040AC0000}"/>
    <cellStyle name="Vírgula 5 5 2 4 2 4" xfId="15828" xr:uid="{00000000-0005-0000-0000-000041AC0000}"/>
    <cellStyle name="Vírgula 5 5 2 4 2 5" xfId="18017" xr:uid="{00000000-0005-0000-0000-000042AC0000}"/>
    <cellStyle name="Vírgula 5 5 2 4 2 6" xfId="21764" xr:uid="{00000000-0005-0000-0000-000043AC0000}"/>
    <cellStyle name="Vírgula 5 5 2 4 2 7" xfId="23778" xr:uid="{00000000-0005-0000-0000-000044AC0000}"/>
    <cellStyle name="Vírgula 5 5 2 4 2 8" xfId="26975" xr:uid="{00000000-0005-0000-0000-000045AC0000}"/>
    <cellStyle name="Vírgula 5 5 2 4 2 9" xfId="39298" xr:uid="{00000000-0005-0000-0000-000046AC0000}"/>
    <cellStyle name="Vírgula 5 5 2 4 3" xfId="7852" xr:uid="{00000000-0005-0000-0000-000047AC0000}"/>
    <cellStyle name="Vírgula 5 5 2 4 3 2" xfId="12552" xr:uid="{00000000-0005-0000-0000-000048AC0000}"/>
    <cellStyle name="Vírgula 5 5 2 4 3 2 2" xfId="35227" xr:uid="{00000000-0005-0000-0000-000049AC0000}"/>
    <cellStyle name="Vírgula 5 5 2 4 3 2 3" xfId="42919" xr:uid="{00000000-0005-0000-0000-00004AAC0000}"/>
    <cellStyle name="Vírgula 5 5 2 4 3 2 4" xfId="53348" xr:uid="{00000000-0005-0000-0000-00004BAC0000}"/>
    <cellStyle name="Vírgula 5 5 2 4 3 3" xfId="18775" xr:uid="{00000000-0005-0000-0000-00004CAC0000}"/>
    <cellStyle name="Vírgula 5 5 2 4 3 4" xfId="29725" xr:uid="{00000000-0005-0000-0000-00004DAC0000}"/>
    <cellStyle name="Vírgula 5 5 2 4 3 5" xfId="39297" xr:uid="{00000000-0005-0000-0000-00004EAC0000}"/>
    <cellStyle name="Vírgula 5 5 2 4 3 6" xfId="48752" xr:uid="{00000000-0005-0000-0000-00004FAC0000}"/>
    <cellStyle name="Vírgula 5 5 2 4 4" xfId="5585" xr:uid="{00000000-0005-0000-0000-000050AC0000}"/>
    <cellStyle name="Vírgula 5 5 2 4 4 2" xfId="9400" xr:uid="{00000000-0005-0000-0000-000051AC0000}"/>
    <cellStyle name="Vírgula 5 5 2 4 4 3" xfId="32476" xr:uid="{00000000-0005-0000-0000-000052AC0000}"/>
    <cellStyle name="Vírgula 5 5 2 4 4 4" xfId="40065" xr:uid="{00000000-0005-0000-0000-000053AC0000}"/>
    <cellStyle name="Vírgula 5 5 2 4 4 5" xfId="51536" xr:uid="{00000000-0005-0000-0000-000054AC0000}"/>
    <cellStyle name="Vírgula 5 5 2 4 5" xfId="13772" xr:uid="{00000000-0005-0000-0000-000055AC0000}"/>
    <cellStyle name="Vírgula 5 5 2 4 5 2" xfId="44146" xr:uid="{00000000-0005-0000-0000-000056AC0000}"/>
    <cellStyle name="Vírgula 5 5 2 4 6" xfId="15827" xr:uid="{00000000-0005-0000-0000-000057AC0000}"/>
    <cellStyle name="Vírgula 5 5 2 4 7" xfId="21763" xr:uid="{00000000-0005-0000-0000-000058AC0000}"/>
    <cellStyle name="Vírgula 5 5 2 4 8" xfId="23777" xr:uid="{00000000-0005-0000-0000-000059AC0000}"/>
    <cellStyle name="Vírgula 5 5 2 4 9" xfId="26974" xr:uid="{00000000-0005-0000-0000-00005AAC0000}"/>
    <cellStyle name="Vírgula 5 5 2 5" xfId="697" xr:uid="{00000000-0005-0000-0000-00005BAC0000}"/>
    <cellStyle name="Vírgula 5 5 2 5 10" xfId="46253" xr:uid="{00000000-0005-0000-0000-00005CAC0000}"/>
    <cellStyle name="Vírgula 5 5 2 5 11" xfId="54185" xr:uid="{00000000-0005-0000-0000-00005DAC0000}"/>
    <cellStyle name="Vírgula 5 5 2 5 12" xfId="4252" xr:uid="{00000000-0005-0000-0000-00005EAC0000}"/>
    <cellStyle name="Vírgula 5 5 2 5 2" xfId="7624" xr:uid="{00000000-0005-0000-0000-00005FAC0000}"/>
    <cellStyle name="Vírgula 5 5 2 5 2 2" xfId="17570" xr:uid="{00000000-0005-0000-0000-000060AC0000}"/>
    <cellStyle name="Vírgula 5 5 2 5 2 2 2" xfId="35229" xr:uid="{00000000-0005-0000-0000-000061AC0000}"/>
    <cellStyle name="Vírgula 5 5 2 5 2 3" xfId="19417" xr:uid="{00000000-0005-0000-0000-000062AC0000}"/>
    <cellStyle name="Vírgula 5 5 2 5 2 4" xfId="29727" xr:uid="{00000000-0005-0000-0000-000063AC0000}"/>
    <cellStyle name="Vírgula 5 5 2 5 2 5" xfId="42921" xr:uid="{00000000-0005-0000-0000-000064AC0000}"/>
    <cellStyle name="Vírgula 5 5 2 5 2 6" xfId="48524" xr:uid="{00000000-0005-0000-0000-000065AC0000}"/>
    <cellStyle name="Vírgula 5 5 2 5 3" xfId="5357" xr:uid="{00000000-0005-0000-0000-000066AC0000}"/>
    <cellStyle name="Vírgula 5 5 2 5 3 2" xfId="13203" xr:uid="{00000000-0005-0000-0000-000067AC0000}"/>
    <cellStyle name="Vírgula 5 5 2 5 3 3" xfId="32478" xr:uid="{00000000-0005-0000-0000-000068AC0000}"/>
    <cellStyle name="Vírgula 5 5 2 5 3 4" xfId="43918" xr:uid="{00000000-0005-0000-0000-000069AC0000}"/>
    <cellStyle name="Vírgula 5 5 2 5 4" xfId="15829" xr:uid="{00000000-0005-0000-0000-00006AAC0000}"/>
    <cellStyle name="Vírgula 5 5 2 5 5" xfId="17900" xr:uid="{00000000-0005-0000-0000-00006BAC0000}"/>
    <cellStyle name="Vírgula 5 5 2 5 6" xfId="21765" xr:uid="{00000000-0005-0000-0000-00006CAC0000}"/>
    <cellStyle name="Vírgula 5 5 2 5 7" xfId="23779" xr:uid="{00000000-0005-0000-0000-00006DAC0000}"/>
    <cellStyle name="Vírgula 5 5 2 5 8" xfId="26976" xr:uid="{00000000-0005-0000-0000-00006EAC0000}"/>
    <cellStyle name="Vírgula 5 5 2 5 9" xfId="39299" xr:uid="{00000000-0005-0000-0000-00006FAC0000}"/>
    <cellStyle name="Vírgula 5 5 2 6" xfId="1645" xr:uid="{00000000-0005-0000-0000-000070AC0000}"/>
    <cellStyle name="Vírgula 5 5 2 6 10" xfId="55122" xr:uid="{00000000-0005-0000-0000-000071AC0000}"/>
    <cellStyle name="Vírgula 5 5 2 6 11" xfId="4253" xr:uid="{00000000-0005-0000-0000-000072AC0000}"/>
    <cellStyle name="Vírgula 5 5 2 6 2" xfId="8495" xr:uid="{00000000-0005-0000-0000-000073AC0000}"/>
    <cellStyle name="Vírgula 5 5 2 6 2 2" xfId="17571" xr:uid="{00000000-0005-0000-0000-000074AC0000}"/>
    <cellStyle name="Vírgula 5 5 2 6 2 2 2" xfId="35230" xr:uid="{00000000-0005-0000-0000-000075AC0000}"/>
    <cellStyle name="Vírgula 5 5 2 6 2 3" xfId="29728" xr:uid="{00000000-0005-0000-0000-000076AC0000}"/>
    <cellStyle name="Vírgula 5 5 2 6 2 4" xfId="42922" xr:uid="{00000000-0005-0000-0000-000077AC0000}"/>
    <cellStyle name="Vírgula 5 5 2 6 2 5" xfId="49395" xr:uid="{00000000-0005-0000-0000-000078AC0000}"/>
    <cellStyle name="Vírgula 5 5 2 6 3" xfId="6296" xr:uid="{00000000-0005-0000-0000-000079AC0000}"/>
    <cellStyle name="Vírgula 5 5 2 6 3 2" xfId="32479" xr:uid="{00000000-0005-0000-0000-00007AAC0000}"/>
    <cellStyle name="Vírgula 5 5 2 6 3 3" xfId="44789" xr:uid="{00000000-0005-0000-0000-00007BAC0000}"/>
    <cellStyle name="Vírgula 5 5 2 6 4" xfId="18547" xr:uid="{00000000-0005-0000-0000-00007CAC0000}"/>
    <cellStyle name="Vírgula 5 5 2 6 5" xfId="21766" xr:uid="{00000000-0005-0000-0000-00007DAC0000}"/>
    <cellStyle name="Vírgula 5 5 2 6 6" xfId="23780" xr:uid="{00000000-0005-0000-0000-00007EAC0000}"/>
    <cellStyle name="Vírgula 5 5 2 6 7" xfId="26977" xr:uid="{00000000-0005-0000-0000-00007FAC0000}"/>
    <cellStyle name="Vírgula 5 5 2 6 8" xfId="39300" xr:uid="{00000000-0005-0000-0000-000080AC0000}"/>
    <cellStyle name="Vírgula 5 5 2 6 9" xfId="47196" xr:uid="{00000000-0005-0000-0000-000081AC0000}"/>
    <cellStyle name="Vírgula 5 5 2 7" xfId="7224" xr:uid="{00000000-0005-0000-0000-000082AC0000}"/>
    <cellStyle name="Vírgula 5 5 2 7 2" xfId="12547" xr:uid="{00000000-0005-0000-0000-000083AC0000}"/>
    <cellStyle name="Vírgula 5 5 2 7 2 2" xfId="35221" xr:uid="{00000000-0005-0000-0000-000084AC0000}"/>
    <cellStyle name="Vírgula 5 5 2 7 2 3" xfId="29719" xr:uid="{00000000-0005-0000-0000-000085AC0000}"/>
    <cellStyle name="Vírgula 5 5 2 7 2 4" xfId="42913" xr:uid="{00000000-0005-0000-0000-000086AC0000}"/>
    <cellStyle name="Vírgula 5 5 2 7 2 5" xfId="53345" xr:uid="{00000000-0005-0000-0000-000087AC0000}"/>
    <cellStyle name="Vírgula 5 5 2 7 3" xfId="12475" xr:uid="{00000000-0005-0000-0000-000088AC0000}"/>
    <cellStyle name="Vírgula 5 5 2 7 3 2" xfId="32470" xr:uid="{00000000-0005-0000-0000-000089AC0000}"/>
    <cellStyle name="Vírgula 5 5 2 7 4" xfId="26968" xr:uid="{00000000-0005-0000-0000-00008AAC0000}"/>
    <cellStyle name="Vírgula 5 5 2 7 5" xfId="39291" xr:uid="{00000000-0005-0000-0000-00008BAC0000}"/>
    <cellStyle name="Vírgula 5 5 2 7 6" xfId="48124" xr:uid="{00000000-0005-0000-0000-00008CAC0000}"/>
    <cellStyle name="Vírgula 5 5 2 8" xfId="4889" xr:uid="{00000000-0005-0000-0000-00008DAC0000}"/>
    <cellStyle name="Vírgula 5 5 2 8 2" xfId="11301" xr:uid="{00000000-0005-0000-0000-00008EAC0000}"/>
    <cellStyle name="Vírgula 5 5 2 8 2 2" xfId="33130" xr:uid="{00000000-0005-0000-0000-00008FAC0000}"/>
    <cellStyle name="Vírgula 5 5 2 8 2 3" xfId="40822" xr:uid="{00000000-0005-0000-0000-000090AC0000}"/>
    <cellStyle name="Vírgula 5 5 2 8 2 4" xfId="52283" xr:uid="{00000000-0005-0000-0000-000091AC0000}"/>
    <cellStyle name="Vírgula 5 5 2 8 3" xfId="27628" xr:uid="{00000000-0005-0000-0000-000092AC0000}"/>
    <cellStyle name="Vírgula 5 5 2 8 4" xfId="36951" xr:uid="{00000000-0005-0000-0000-000093AC0000}"/>
    <cellStyle name="Vírgula 5 5 2 8 5" xfId="51066" xr:uid="{00000000-0005-0000-0000-000094AC0000}"/>
    <cellStyle name="Vírgula 5 5 2 9" xfId="9627" xr:uid="{00000000-0005-0000-0000-000095AC0000}"/>
    <cellStyle name="Vírgula 5 5 2 9 2" xfId="9768" xr:uid="{00000000-0005-0000-0000-000096AC0000}"/>
    <cellStyle name="Vírgula 5 5 2 9 2 2" xfId="51415" xr:uid="{00000000-0005-0000-0000-000097AC0000}"/>
    <cellStyle name="Vírgula 5 5 2 9 3" xfId="30379" xr:uid="{00000000-0005-0000-0000-000098AC0000}"/>
    <cellStyle name="Vírgula 5 5 2 9 4" xfId="39837" xr:uid="{00000000-0005-0000-0000-000099AC0000}"/>
    <cellStyle name="Vírgula 5 5 2 9 5" xfId="50781" xr:uid="{00000000-0005-0000-0000-00009AAC0000}"/>
    <cellStyle name="Vírgula 5 5 20" xfId="45629" xr:uid="{00000000-0005-0000-0000-00009BAC0000}"/>
    <cellStyle name="Vírgula 5 5 21" xfId="53562" xr:uid="{00000000-0005-0000-0000-00009CAC0000}"/>
    <cellStyle name="Vírgula 5 5 22" xfId="4242" xr:uid="{00000000-0005-0000-0000-00009DAC0000}"/>
    <cellStyle name="Vírgula 5 5 3" xfId="157" xr:uid="{00000000-0005-0000-0000-00009EAC0000}"/>
    <cellStyle name="Vírgula 5 5 3 10" xfId="15830" xr:uid="{00000000-0005-0000-0000-00009FAC0000}"/>
    <cellStyle name="Vírgula 5 5 3 11" xfId="21767" xr:uid="{00000000-0005-0000-0000-0000A0AC0000}"/>
    <cellStyle name="Vírgula 5 5 3 12" xfId="23781" xr:uid="{00000000-0005-0000-0000-0000A1AC0000}"/>
    <cellStyle name="Vírgula 5 5 3 13" xfId="24439" xr:uid="{00000000-0005-0000-0000-0000A2AC0000}"/>
    <cellStyle name="Vírgula 5 5 3 14" xfId="36016" xr:uid="{00000000-0005-0000-0000-0000A3AC0000}"/>
    <cellStyle name="Vírgula 5 5 3 15" xfId="45714" xr:uid="{00000000-0005-0000-0000-0000A4AC0000}"/>
    <cellStyle name="Vírgula 5 5 3 16" xfId="53647" xr:uid="{00000000-0005-0000-0000-0000A5AC0000}"/>
    <cellStyle name="Vírgula 5 5 3 17" xfId="4254" xr:uid="{00000000-0005-0000-0000-0000A6AC0000}"/>
    <cellStyle name="Vírgula 5 5 3 2" xfId="438" xr:uid="{00000000-0005-0000-0000-0000A7AC0000}"/>
    <cellStyle name="Vírgula 5 5 3 2 10" xfId="24715" xr:uid="{00000000-0005-0000-0000-0000A8AC0000}"/>
    <cellStyle name="Vírgula 5 5 3 2 11" xfId="36280" xr:uid="{00000000-0005-0000-0000-0000A9AC0000}"/>
    <cellStyle name="Vírgula 5 5 3 2 12" xfId="45994" xr:uid="{00000000-0005-0000-0000-0000AAAC0000}"/>
    <cellStyle name="Vírgula 5 5 3 2 13" xfId="53926" xr:uid="{00000000-0005-0000-0000-0000ABAC0000}"/>
    <cellStyle name="Vírgula 5 5 3 2 14" xfId="4255" xr:uid="{00000000-0005-0000-0000-0000ACAC0000}"/>
    <cellStyle name="Vírgula 5 5 3 2 2" xfId="1108" xr:uid="{00000000-0005-0000-0000-0000ADAC0000}"/>
    <cellStyle name="Vírgula 5 5 3 2 2 10" xfId="46664" xr:uid="{00000000-0005-0000-0000-0000AEAC0000}"/>
    <cellStyle name="Vírgula 5 5 3 2 2 11" xfId="54596" xr:uid="{00000000-0005-0000-0000-0000AFAC0000}"/>
    <cellStyle name="Vírgula 5 5 3 2 2 12" xfId="4256" xr:uid="{00000000-0005-0000-0000-0000B0AC0000}"/>
    <cellStyle name="Vírgula 5 5 3 2 2 2" xfId="8023" xr:uid="{00000000-0005-0000-0000-0000B1AC0000}"/>
    <cellStyle name="Vírgula 5 5 3 2 2 2 2" xfId="17572" xr:uid="{00000000-0005-0000-0000-0000B2AC0000}"/>
    <cellStyle name="Vírgula 5 5 3 2 2 2 2 2" xfId="35233" xr:uid="{00000000-0005-0000-0000-0000B3AC0000}"/>
    <cellStyle name="Vírgula 5 5 3 2 2 2 3" xfId="19816" xr:uid="{00000000-0005-0000-0000-0000B4AC0000}"/>
    <cellStyle name="Vírgula 5 5 3 2 2 2 4" xfId="29731" xr:uid="{00000000-0005-0000-0000-0000B5AC0000}"/>
    <cellStyle name="Vírgula 5 5 3 2 2 2 5" xfId="42925" xr:uid="{00000000-0005-0000-0000-0000B6AC0000}"/>
    <cellStyle name="Vírgula 5 5 3 2 2 2 6" xfId="48923" xr:uid="{00000000-0005-0000-0000-0000B7AC0000}"/>
    <cellStyle name="Vírgula 5 5 3 2 2 3" xfId="5768" xr:uid="{00000000-0005-0000-0000-0000B8AC0000}"/>
    <cellStyle name="Vírgula 5 5 3 2 2 3 2" xfId="9407" xr:uid="{00000000-0005-0000-0000-0000B9AC0000}"/>
    <cellStyle name="Vírgula 5 5 3 2 2 3 3" xfId="32482" xr:uid="{00000000-0005-0000-0000-0000BAAC0000}"/>
    <cellStyle name="Vírgula 5 5 3 2 2 3 4" xfId="44317" xr:uid="{00000000-0005-0000-0000-0000BBAC0000}"/>
    <cellStyle name="Vírgula 5 5 3 2 2 4" xfId="15832" xr:uid="{00000000-0005-0000-0000-0000BCAC0000}"/>
    <cellStyle name="Vírgula 5 5 3 2 2 5" xfId="18131" xr:uid="{00000000-0005-0000-0000-0000BDAC0000}"/>
    <cellStyle name="Vírgula 5 5 3 2 2 6" xfId="21769" xr:uid="{00000000-0005-0000-0000-0000BEAC0000}"/>
    <cellStyle name="Vírgula 5 5 3 2 2 7" xfId="23783" xr:uid="{00000000-0005-0000-0000-0000BFAC0000}"/>
    <cellStyle name="Vírgula 5 5 3 2 2 8" xfId="26980" xr:uid="{00000000-0005-0000-0000-0000C0AC0000}"/>
    <cellStyle name="Vírgula 5 5 3 2 2 9" xfId="39303" xr:uid="{00000000-0005-0000-0000-0000C1AC0000}"/>
    <cellStyle name="Vírgula 5 5 3 2 3" xfId="2044" xr:uid="{00000000-0005-0000-0000-0000C2AC0000}"/>
    <cellStyle name="Vírgula 5 5 3 2 3 2" xfId="8894" xr:uid="{00000000-0005-0000-0000-0000C3AC0000}"/>
    <cellStyle name="Vírgula 5 5 3 2 3 2 2" xfId="35232" xr:uid="{00000000-0005-0000-0000-0000C4AC0000}"/>
    <cellStyle name="Vírgula 5 5 3 2 3 2 3" xfId="29730" xr:uid="{00000000-0005-0000-0000-0000C5AC0000}"/>
    <cellStyle name="Vírgula 5 5 3 2 3 2 4" xfId="42924" xr:uid="{00000000-0005-0000-0000-0000C6AC0000}"/>
    <cellStyle name="Vírgula 5 5 3 2 3 2 5" xfId="49794" xr:uid="{00000000-0005-0000-0000-0000C7AC0000}"/>
    <cellStyle name="Vírgula 5 5 3 2 3 3" xfId="9896" xr:uid="{00000000-0005-0000-0000-0000C8AC0000}"/>
    <cellStyle name="Vírgula 5 5 3 2 3 3 2" xfId="32481" xr:uid="{00000000-0005-0000-0000-0000C9AC0000}"/>
    <cellStyle name="Vírgula 5 5 3 2 3 3 3" xfId="45188" xr:uid="{00000000-0005-0000-0000-0000CAAC0000}"/>
    <cellStyle name="Vírgula 5 5 3 2 3 4" xfId="18946" xr:uid="{00000000-0005-0000-0000-0000CBAC0000}"/>
    <cellStyle name="Vírgula 5 5 3 2 3 5" xfId="26979" xr:uid="{00000000-0005-0000-0000-0000CCAC0000}"/>
    <cellStyle name="Vírgula 5 5 3 2 3 6" xfId="39302" xr:uid="{00000000-0005-0000-0000-0000CDAC0000}"/>
    <cellStyle name="Vírgula 5 5 3 2 3 7" xfId="47595" xr:uid="{00000000-0005-0000-0000-0000CEAC0000}"/>
    <cellStyle name="Vírgula 5 5 3 2 3 8" xfId="55521" xr:uid="{00000000-0005-0000-0000-0000CFAC0000}"/>
    <cellStyle name="Vírgula 5 5 3 2 3 9" xfId="6695" xr:uid="{00000000-0005-0000-0000-0000D0AC0000}"/>
    <cellStyle name="Vírgula 5 5 3 2 4" xfId="7396" xr:uid="{00000000-0005-0000-0000-0000D1AC0000}"/>
    <cellStyle name="Vírgula 5 5 3 2 4 2" xfId="11472" xr:uid="{00000000-0005-0000-0000-0000D2AC0000}"/>
    <cellStyle name="Vírgula 5 5 3 2 4 2 2" xfId="33301" xr:uid="{00000000-0005-0000-0000-0000D3AC0000}"/>
    <cellStyle name="Vírgula 5 5 3 2 4 2 3" xfId="40993" xr:uid="{00000000-0005-0000-0000-0000D4AC0000}"/>
    <cellStyle name="Vírgula 5 5 3 2 4 2 4" xfId="52454" xr:uid="{00000000-0005-0000-0000-0000D5AC0000}"/>
    <cellStyle name="Vírgula 5 5 3 2 4 3" xfId="27799" xr:uid="{00000000-0005-0000-0000-0000D6AC0000}"/>
    <cellStyle name="Vírgula 5 5 3 2 4 4" xfId="37122" xr:uid="{00000000-0005-0000-0000-0000D7AC0000}"/>
    <cellStyle name="Vírgula 5 5 3 2 4 5" xfId="48296" xr:uid="{00000000-0005-0000-0000-0000D8AC0000}"/>
    <cellStyle name="Vírgula 5 5 3 2 5" xfId="5098" xr:uid="{00000000-0005-0000-0000-0000D9AC0000}"/>
    <cellStyle name="Vírgula 5 5 3 2 5 2" xfId="30550" xr:uid="{00000000-0005-0000-0000-0000DAAC0000}"/>
    <cellStyle name="Vírgula 5 5 3 2 5 3" xfId="40236" xr:uid="{00000000-0005-0000-0000-0000DBAC0000}"/>
    <cellStyle name="Vírgula 5 5 3 2 5 4" xfId="51707" xr:uid="{00000000-0005-0000-0000-0000DCAC0000}"/>
    <cellStyle name="Vírgula 5 5 3 2 6" xfId="13943" xr:uid="{00000000-0005-0000-0000-0000DDAC0000}"/>
    <cellStyle name="Vírgula 5 5 3 2 6 2" xfId="43690" xr:uid="{00000000-0005-0000-0000-0000DEAC0000}"/>
    <cellStyle name="Vírgula 5 5 3 2 7" xfId="15831" xr:uid="{00000000-0005-0000-0000-0000DFAC0000}"/>
    <cellStyle name="Vírgula 5 5 3 2 8" xfId="21768" xr:uid="{00000000-0005-0000-0000-0000E0AC0000}"/>
    <cellStyle name="Vírgula 5 5 3 2 9" xfId="23782" xr:uid="{00000000-0005-0000-0000-0000E1AC0000}"/>
    <cellStyle name="Vírgula 5 5 3 3" xfId="1353" xr:uid="{00000000-0005-0000-0000-0000E2AC0000}"/>
    <cellStyle name="Vírgula 5 5 3 3 10" xfId="24991" xr:uid="{00000000-0005-0000-0000-0000E3AC0000}"/>
    <cellStyle name="Vírgula 5 5 3 3 11" xfId="36556" xr:uid="{00000000-0005-0000-0000-0000E4AC0000}"/>
    <cellStyle name="Vírgula 5 5 3 3 12" xfId="46909" xr:uid="{00000000-0005-0000-0000-0000E5AC0000}"/>
    <cellStyle name="Vírgula 5 5 3 3 13" xfId="54841" xr:uid="{00000000-0005-0000-0000-0000E6AC0000}"/>
    <cellStyle name="Vírgula 5 5 3 3 14" xfId="4257" xr:uid="{00000000-0005-0000-0000-0000E7AC0000}"/>
    <cellStyle name="Vírgula 5 5 3 3 2" xfId="2272" xr:uid="{00000000-0005-0000-0000-0000E8AC0000}"/>
    <cellStyle name="Vírgula 5 5 3 3 2 10" xfId="47823" xr:uid="{00000000-0005-0000-0000-0000E9AC0000}"/>
    <cellStyle name="Vírgula 5 5 3 3 2 11" xfId="55749" xr:uid="{00000000-0005-0000-0000-0000EAAC0000}"/>
    <cellStyle name="Vírgula 5 5 3 3 2 12" xfId="4258" xr:uid="{00000000-0005-0000-0000-0000EBAC0000}"/>
    <cellStyle name="Vírgula 5 5 3 3 2 2" xfId="9122" xr:uid="{00000000-0005-0000-0000-0000ECAC0000}"/>
    <cellStyle name="Vírgula 5 5 3 3 2 2 2" xfId="17573" xr:uid="{00000000-0005-0000-0000-0000EDAC0000}"/>
    <cellStyle name="Vírgula 5 5 3 3 2 2 2 2" xfId="35235" xr:uid="{00000000-0005-0000-0000-0000EEAC0000}"/>
    <cellStyle name="Vírgula 5 5 3 3 2 2 3" xfId="20044" xr:uid="{00000000-0005-0000-0000-0000EFAC0000}"/>
    <cellStyle name="Vírgula 5 5 3 3 2 2 4" xfId="29733" xr:uid="{00000000-0005-0000-0000-0000F0AC0000}"/>
    <cellStyle name="Vírgula 5 5 3 3 2 2 5" xfId="42927" xr:uid="{00000000-0005-0000-0000-0000F1AC0000}"/>
    <cellStyle name="Vírgula 5 5 3 3 2 2 6" xfId="50022" xr:uid="{00000000-0005-0000-0000-0000F2AC0000}"/>
    <cellStyle name="Vírgula 5 5 3 3 2 3" xfId="6923" xr:uid="{00000000-0005-0000-0000-0000F3AC0000}"/>
    <cellStyle name="Vírgula 5 5 3 3 2 3 2" xfId="10210" xr:uid="{00000000-0005-0000-0000-0000F4AC0000}"/>
    <cellStyle name="Vírgula 5 5 3 3 2 3 3" xfId="32484" xr:uid="{00000000-0005-0000-0000-0000F5AC0000}"/>
    <cellStyle name="Vírgula 5 5 3 3 2 3 4" xfId="45416" xr:uid="{00000000-0005-0000-0000-0000F6AC0000}"/>
    <cellStyle name="Vírgula 5 5 3 3 2 4" xfId="15834" xr:uid="{00000000-0005-0000-0000-0000F7AC0000}"/>
    <cellStyle name="Vírgula 5 5 3 3 2 5" xfId="18302" xr:uid="{00000000-0005-0000-0000-0000F8AC0000}"/>
    <cellStyle name="Vírgula 5 5 3 3 2 6" xfId="21771" xr:uid="{00000000-0005-0000-0000-0000F9AC0000}"/>
    <cellStyle name="Vírgula 5 5 3 3 2 7" xfId="23785" xr:uid="{00000000-0005-0000-0000-0000FAAC0000}"/>
    <cellStyle name="Vírgula 5 5 3 3 2 8" xfId="26982" xr:uid="{00000000-0005-0000-0000-0000FBAC0000}"/>
    <cellStyle name="Vírgula 5 5 3 3 2 9" xfId="39305" xr:uid="{00000000-0005-0000-0000-0000FCAC0000}"/>
    <cellStyle name="Vírgula 5 5 3 3 3" xfId="8251" xr:uid="{00000000-0005-0000-0000-0000FDAC0000}"/>
    <cellStyle name="Vírgula 5 5 3 3 3 2" xfId="12555" xr:uid="{00000000-0005-0000-0000-0000FEAC0000}"/>
    <cellStyle name="Vírgula 5 5 3 3 3 2 2" xfId="35234" xr:uid="{00000000-0005-0000-0000-0000FFAC0000}"/>
    <cellStyle name="Vírgula 5 5 3 3 3 2 3" xfId="29732" xr:uid="{00000000-0005-0000-0000-000000AD0000}"/>
    <cellStyle name="Vírgula 5 5 3 3 3 2 4" xfId="42926" xr:uid="{00000000-0005-0000-0000-000001AD0000}"/>
    <cellStyle name="Vírgula 5 5 3 3 3 2 5" xfId="53350" xr:uid="{00000000-0005-0000-0000-000002AD0000}"/>
    <cellStyle name="Vírgula 5 5 3 3 3 3" xfId="9361" xr:uid="{00000000-0005-0000-0000-000003AD0000}"/>
    <cellStyle name="Vírgula 5 5 3 3 3 3 2" xfId="32483" xr:uid="{00000000-0005-0000-0000-000004AD0000}"/>
    <cellStyle name="Vírgula 5 5 3 3 3 4" xfId="19174" xr:uid="{00000000-0005-0000-0000-000005AD0000}"/>
    <cellStyle name="Vírgula 5 5 3 3 3 5" xfId="26981" xr:uid="{00000000-0005-0000-0000-000006AD0000}"/>
    <cellStyle name="Vírgula 5 5 3 3 3 6" xfId="39304" xr:uid="{00000000-0005-0000-0000-000007AD0000}"/>
    <cellStyle name="Vírgula 5 5 3 3 3 7" xfId="49151" xr:uid="{00000000-0005-0000-0000-000008AD0000}"/>
    <cellStyle name="Vírgula 5 5 3 3 4" xfId="6013" xr:uid="{00000000-0005-0000-0000-000009AD0000}"/>
    <cellStyle name="Vírgula 5 5 3 3 4 2" xfId="11700" xr:uid="{00000000-0005-0000-0000-00000AAD0000}"/>
    <cellStyle name="Vírgula 5 5 3 3 4 2 2" xfId="33529" xr:uid="{00000000-0005-0000-0000-00000BAD0000}"/>
    <cellStyle name="Vírgula 5 5 3 3 4 2 3" xfId="41221" xr:uid="{00000000-0005-0000-0000-00000CAD0000}"/>
    <cellStyle name="Vírgula 5 5 3 3 4 2 4" xfId="52682" xr:uid="{00000000-0005-0000-0000-00000DAD0000}"/>
    <cellStyle name="Vírgula 5 5 3 3 4 3" xfId="28027" xr:uid="{00000000-0005-0000-0000-00000EAD0000}"/>
    <cellStyle name="Vírgula 5 5 3 3 4 4" xfId="37350" xr:uid="{00000000-0005-0000-0000-00000FAD0000}"/>
    <cellStyle name="Vírgula 5 5 3 3 4 5" xfId="51087" xr:uid="{00000000-0005-0000-0000-000010AD0000}"/>
    <cellStyle name="Vírgula 5 5 3 3 5" xfId="10956" xr:uid="{00000000-0005-0000-0000-000011AD0000}"/>
    <cellStyle name="Vírgula 5 5 3 3 5 2" xfId="30778" xr:uid="{00000000-0005-0000-0000-000012AD0000}"/>
    <cellStyle name="Vírgula 5 5 3 3 5 3" xfId="40464" xr:uid="{00000000-0005-0000-0000-000013AD0000}"/>
    <cellStyle name="Vírgula 5 5 3 3 5 4" xfId="51935" xr:uid="{00000000-0005-0000-0000-000014AD0000}"/>
    <cellStyle name="Vírgula 5 5 3 3 6" xfId="14171" xr:uid="{00000000-0005-0000-0000-000015AD0000}"/>
    <cellStyle name="Vírgula 5 5 3 3 6 2" xfId="44545" xr:uid="{00000000-0005-0000-0000-000016AD0000}"/>
    <cellStyle name="Vírgula 5 5 3 3 7" xfId="15833" xr:uid="{00000000-0005-0000-0000-000017AD0000}"/>
    <cellStyle name="Vírgula 5 5 3 3 8" xfId="21770" xr:uid="{00000000-0005-0000-0000-000018AD0000}"/>
    <cellStyle name="Vírgula 5 5 3 3 9" xfId="23784" xr:uid="{00000000-0005-0000-0000-000019AD0000}"/>
    <cellStyle name="Vírgula 5 5 3 4" xfId="868" xr:uid="{00000000-0005-0000-0000-00001AAD0000}"/>
    <cellStyle name="Vírgula 5 5 3 4 10" xfId="46424" xr:uid="{00000000-0005-0000-0000-00001BAD0000}"/>
    <cellStyle name="Vírgula 5 5 3 4 11" xfId="54356" xr:uid="{00000000-0005-0000-0000-00001CAD0000}"/>
    <cellStyle name="Vírgula 5 5 3 4 12" xfId="4259" xr:uid="{00000000-0005-0000-0000-00001DAD0000}"/>
    <cellStyle name="Vírgula 5 5 3 4 2" xfId="7795" xr:uid="{00000000-0005-0000-0000-00001EAD0000}"/>
    <cellStyle name="Vírgula 5 5 3 4 2 2" xfId="9791" xr:uid="{00000000-0005-0000-0000-00001FAD0000}"/>
    <cellStyle name="Vírgula 5 5 3 4 2 2 2" xfId="35236" xr:uid="{00000000-0005-0000-0000-000020AD0000}"/>
    <cellStyle name="Vírgula 5 5 3 4 2 3" xfId="16741" xr:uid="{00000000-0005-0000-0000-000021AD0000}"/>
    <cellStyle name="Vírgula 5 5 3 4 2 4" xfId="19588" xr:uid="{00000000-0005-0000-0000-000022AD0000}"/>
    <cellStyle name="Vírgula 5 5 3 4 2 5" xfId="29734" xr:uid="{00000000-0005-0000-0000-000023AD0000}"/>
    <cellStyle name="Vírgula 5 5 3 4 2 6" xfId="42928" xr:uid="{00000000-0005-0000-0000-000024AD0000}"/>
    <cellStyle name="Vírgula 5 5 3 4 2 7" xfId="48695" xr:uid="{00000000-0005-0000-0000-000025AD0000}"/>
    <cellStyle name="Vírgula 5 5 3 4 3" xfId="5528" xr:uid="{00000000-0005-0000-0000-000026AD0000}"/>
    <cellStyle name="Vírgula 5 5 3 4 3 2" xfId="16696" xr:uid="{00000000-0005-0000-0000-000027AD0000}"/>
    <cellStyle name="Vírgula 5 5 3 4 3 3" xfId="32485" xr:uid="{00000000-0005-0000-0000-000028AD0000}"/>
    <cellStyle name="Vírgula 5 5 3 4 3 4" xfId="44089" xr:uid="{00000000-0005-0000-0000-000029AD0000}"/>
    <cellStyle name="Vírgula 5 5 3 4 4" xfId="13715" xr:uid="{00000000-0005-0000-0000-00002AAD0000}"/>
    <cellStyle name="Vírgula 5 5 3 4 5" xfId="15835" xr:uid="{00000000-0005-0000-0000-00002BAD0000}"/>
    <cellStyle name="Vírgula 5 5 3 4 6" xfId="21772" xr:uid="{00000000-0005-0000-0000-00002CAD0000}"/>
    <cellStyle name="Vírgula 5 5 3 4 7" xfId="23786" xr:uid="{00000000-0005-0000-0000-00002DAD0000}"/>
    <cellStyle name="Vírgula 5 5 3 4 8" xfId="26983" xr:uid="{00000000-0005-0000-0000-00002EAD0000}"/>
    <cellStyle name="Vírgula 5 5 3 4 9" xfId="39306" xr:uid="{00000000-0005-0000-0000-00002FAD0000}"/>
    <cellStyle name="Vírgula 5 5 3 5" xfId="1816" xr:uid="{00000000-0005-0000-0000-000030AD0000}"/>
    <cellStyle name="Vírgula 5 5 3 5 10" xfId="47367" xr:uid="{00000000-0005-0000-0000-000031AD0000}"/>
    <cellStyle name="Vírgula 5 5 3 5 11" xfId="55293" xr:uid="{00000000-0005-0000-0000-000032AD0000}"/>
    <cellStyle name="Vírgula 5 5 3 5 12" xfId="4260" xr:uid="{00000000-0005-0000-0000-000033AD0000}"/>
    <cellStyle name="Vírgula 5 5 3 5 2" xfId="8666" xr:uid="{00000000-0005-0000-0000-000034AD0000}"/>
    <cellStyle name="Vírgula 5 5 3 5 2 2" xfId="17574" xr:uid="{00000000-0005-0000-0000-000035AD0000}"/>
    <cellStyle name="Vírgula 5 5 3 5 2 2 2" xfId="35237" xr:uid="{00000000-0005-0000-0000-000036AD0000}"/>
    <cellStyle name="Vírgula 5 5 3 5 2 3" xfId="29735" xr:uid="{00000000-0005-0000-0000-000037AD0000}"/>
    <cellStyle name="Vírgula 5 5 3 5 2 4" xfId="42929" xr:uid="{00000000-0005-0000-0000-000038AD0000}"/>
    <cellStyle name="Vírgula 5 5 3 5 2 5" xfId="49566" xr:uid="{00000000-0005-0000-0000-000039AD0000}"/>
    <cellStyle name="Vírgula 5 5 3 5 3" xfId="6467" xr:uid="{00000000-0005-0000-0000-00003AAD0000}"/>
    <cellStyle name="Vírgula 5 5 3 5 3 2" xfId="32486" xr:uid="{00000000-0005-0000-0000-00003BAD0000}"/>
    <cellStyle name="Vírgula 5 5 3 5 3 3" xfId="44960" xr:uid="{00000000-0005-0000-0000-00003CAD0000}"/>
    <cellStyle name="Vírgula 5 5 3 5 4" xfId="15836" xr:uid="{00000000-0005-0000-0000-00003DAD0000}"/>
    <cellStyle name="Vírgula 5 5 3 5 5" xfId="18718" xr:uid="{00000000-0005-0000-0000-00003EAD0000}"/>
    <cellStyle name="Vírgula 5 5 3 5 6" xfId="21773" xr:uid="{00000000-0005-0000-0000-00003FAD0000}"/>
    <cellStyle name="Vírgula 5 5 3 5 7" xfId="23787" xr:uid="{00000000-0005-0000-0000-000040AD0000}"/>
    <cellStyle name="Vírgula 5 5 3 5 8" xfId="26984" xr:uid="{00000000-0005-0000-0000-000041AD0000}"/>
    <cellStyle name="Vírgula 5 5 3 5 9" xfId="39307" xr:uid="{00000000-0005-0000-0000-000042AD0000}"/>
    <cellStyle name="Vírgula 5 5 3 6" xfId="7167" xr:uid="{00000000-0005-0000-0000-000043AD0000}"/>
    <cellStyle name="Vírgula 5 5 3 6 2" xfId="12553" xr:uid="{00000000-0005-0000-0000-000044AD0000}"/>
    <cellStyle name="Vírgula 5 5 3 6 2 2" xfId="35231" xr:uid="{00000000-0005-0000-0000-000045AD0000}"/>
    <cellStyle name="Vírgula 5 5 3 6 2 3" xfId="29729" xr:uid="{00000000-0005-0000-0000-000046AD0000}"/>
    <cellStyle name="Vírgula 5 5 3 6 2 4" xfId="42923" xr:uid="{00000000-0005-0000-0000-000047AD0000}"/>
    <cellStyle name="Vírgula 5 5 3 6 2 5" xfId="53349" xr:uid="{00000000-0005-0000-0000-000048AD0000}"/>
    <cellStyle name="Vírgula 5 5 3 6 3" xfId="12672" xr:uid="{00000000-0005-0000-0000-000049AD0000}"/>
    <cellStyle name="Vírgula 5 5 3 6 3 2" xfId="32480" xr:uid="{00000000-0005-0000-0000-00004AAD0000}"/>
    <cellStyle name="Vírgula 5 5 3 6 4" xfId="26978" xr:uid="{00000000-0005-0000-0000-00004BAD0000}"/>
    <cellStyle name="Vírgula 5 5 3 6 5" xfId="39301" xr:uid="{00000000-0005-0000-0000-00004CAD0000}"/>
    <cellStyle name="Vírgula 5 5 3 6 6" xfId="48067" xr:uid="{00000000-0005-0000-0000-00004DAD0000}"/>
    <cellStyle name="Vírgula 5 5 3 7" xfId="4820" xr:uid="{00000000-0005-0000-0000-00004EAD0000}"/>
    <cellStyle name="Vírgula 5 5 3 7 2" xfId="11244" xr:uid="{00000000-0005-0000-0000-00004FAD0000}"/>
    <cellStyle name="Vírgula 5 5 3 7 2 2" xfId="33073" xr:uid="{00000000-0005-0000-0000-000050AD0000}"/>
    <cellStyle name="Vírgula 5 5 3 7 2 3" xfId="40765" xr:uid="{00000000-0005-0000-0000-000051AD0000}"/>
    <cellStyle name="Vírgula 5 5 3 7 2 4" xfId="52226" xr:uid="{00000000-0005-0000-0000-000052AD0000}"/>
    <cellStyle name="Vírgula 5 5 3 7 3" xfId="27571" xr:uid="{00000000-0005-0000-0000-000053AD0000}"/>
    <cellStyle name="Vírgula 5 5 3 7 4" xfId="36894" xr:uid="{00000000-0005-0000-0000-000054AD0000}"/>
    <cellStyle name="Vírgula 5 5 3 7 5" xfId="50486" xr:uid="{00000000-0005-0000-0000-000055AD0000}"/>
    <cellStyle name="Vírgula 5 5 3 8" xfId="9817" xr:uid="{00000000-0005-0000-0000-000056AD0000}"/>
    <cellStyle name="Vírgula 5 5 3 8 2" xfId="10488" xr:uid="{00000000-0005-0000-0000-000057AD0000}"/>
    <cellStyle name="Vírgula 5 5 3 8 2 2" xfId="50550" xr:uid="{00000000-0005-0000-0000-000058AD0000}"/>
    <cellStyle name="Vírgula 5 5 3 8 3" xfId="30322" xr:uid="{00000000-0005-0000-0000-000059AD0000}"/>
    <cellStyle name="Vírgula 5 5 3 8 4" xfId="40008" xr:uid="{00000000-0005-0000-0000-00005AAD0000}"/>
    <cellStyle name="Vírgula 5 5 3 8 5" xfId="51035" xr:uid="{00000000-0005-0000-0000-00005BAD0000}"/>
    <cellStyle name="Vírgula 5 5 3 9" xfId="9654" xr:uid="{00000000-0005-0000-0000-00005CAD0000}"/>
    <cellStyle name="Vírgula 5 5 3 9 2" xfId="43459" xr:uid="{00000000-0005-0000-0000-00005DAD0000}"/>
    <cellStyle name="Vírgula 5 5 3 9 3" xfId="50912" xr:uid="{00000000-0005-0000-0000-00005EAD0000}"/>
    <cellStyle name="Vírgula 5 5 4" xfId="295" xr:uid="{00000000-0005-0000-0000-00005FAD0000}"/>
    <cellStyle name="Vírgula 5 5 4 10" xfId="15837" xr:uid="{00000000-0005-0000-0000-000060AD0000}"/>
    <cellStyle name="Vírgula 5 5 4 11" xfId="21774" xr:uid="{00000000-0005-0000-0000-000061AD0000}"/>
    <cellStyle name="Vírgula 5 5 4 12" xfId="23788" xr:uid="{00000000-0005-0000-0000-000062AD0000}"/>
    <cellStyle name="Vírgula 5 5 4 13" xfId="24577" xr:uid="{00000000-0005-0000-0000-000063AD0000}"/>
    <cellStyle name="Vírgula 5 5 4 14" xfId="36142" xr:uid="{00000000-0005-0000-0000-000064AD0000}"/>
    <cellStyle name="Vírgula 5 5 4 15" xfId="45852" xr:uid="{00000000-0005-0000-0000-000065AD0000}"/>
    <cellStyle name="Vírgula 5 5 4 16" xfId="53785" xr:uid="{00000000-0005-0000-0000-000066AD0000}"/>
    <cellStyle name="Vírgula 5 5 4 17" xfId="4261" xr:uid="{00000000-0005-0000-0000-000067AD0000}"/>
    <cellStyle name="Vírgula 5 5 4 2" xfId="576" xr:uid="{00000000-0005-0000-0000-000068AD0000}"/>
    <cellStyle name="Vírgula 5 5 4 2 10" xfId="24853" xr:uid="{00000000-0005-0000-0000-000069AD0000}"/>
    <cellStyle name="Vírgula 5 5 4 2 11" xfId="36418" xr:uid="{00000000-0005-0000-0000-00006AAD0000}"/>
    <cellStyle name="Vírgula 5 5 4 2 12" xfId="46132" xr:uid="{00000000-0005-0000-0000-00006BAD0000}"/>
    <cellStyle name="Vírgula 5 5 4 2 13" xfId="54064" xr:uid="{00000000-0005-0000-0000-00006CAD0000}"/>
    <cellStyle name="Vírgula 5 5 4 2 14" xfId="4262" xr:uid="{00000000-0005-0000-0000-00006DAD0000}"/>
    <cellStyle name="Vírgula 5 5 4 2 2" xfId="1222" xr:uid="{00000000-0005-0000-0000-00006EAD0000}"/>
    <cellStyle name="Vírgula 5 5 4 2 2 10" xfId="46778" xr:uid="{00000000-0005-0000-0000-00006FAD0000}"/>
    <cellStyle name="Vírgula 5 5 4 2 2 11" xfId="54710" xr:uid="{00000000-0005-0000-0000-000070AD0000}"/>
    <cellStyle name="Vírgula 5 5 4 2 2 12" xfId="4263" xr:uid="{00000000-0005-0000-0000-000071AD0000}"/>
    <cellStyle name="Vírgula 5 5 4 2 2 2" xfId="8137" xr:uid="{00000000-0005-0000-0000-000072AD0000}"/>
    <cellStyle name="Vírgula 5 5 4 2 2 2 2" xfId="17575" xr:uid="{00000000-0005-0000-0000-000073AD0000}"/>
    <cellStyle name="Vírgula 5 5 4 2 2 2 2 2" xfId="35240" xr:uid="{00000000-0005-0000-0000-000074AD0000}"/>
    <cellStyle name="Vírgula 5 5 4 2 2 2 3" xfId="19930" xr:uid="{00000000-0005-0000-0000-000075AD0000}"/>
    <cellStyle name="Vírgula 5 5 4 2 2 2 4" xfId="29738" xr:uid="{00000000-0005-0000-0000-000076AD0000}"/>
    <cellStyle name="Vírgula 5 5 4 2 2 2 5" xfId="42932" xr:uid="{00000000-0005-0000-0000-000077AD0000}"/>
    <cellStyle name="Vírgula 5 5 4 2 2 2 6" xfId="49037" xr:uid="{00000000-0005-0000-0000-000078AD0000}"/>
    <cellStyle name="Vírgula 5 5 4 2 2 3" xfId="5882" xr:uid="{00000000-0005-0000-0000-000079AD0000}"/>
    <cellStyle name="Vírgula 5 5 4 2 2 3 2" xfId="9287" xr:uid="{00000000-0005-0000-0000-00007AAD0000}"/>
    <cellStyle name="Vírgula 5 5 4 2 2 3 3" xfId="32489" xr:uid="{00000000-0005-0000-0000-00007BAD0000}"/>
    <cellStyle name="Vírgula 5 5 4 2 2 3 4" xfId="44431" xr:uid="{00000000-0005-0000-0000-00007CAD0000}"/>
    <cellStyle name="Vírgula 5 5 4 2 2 4" xfId="15839" xr:uid="{00000000-0005-0000-0000-00007DAD0000}"/>
    <cellStyle name="Vírgula 5 5 4 2 2 5" xfId="18188" xr:uid="{00000000-0005-0000-0000-00007EAD0000}"/>
    <cellStyle name="Vírgula 5 5 4 2 2 6" xfId="21776" xr:uid="{00000000-0005-0000-0000-00007FAD0000}"/>
    <cellStyle name="Vírgula 5 5 4 2 2 7" xfId="23790" xr:uid="{00000000-0005-0000-0000-000080AD0000}"/>
    <cellStyle name="Vírgula 5 5 4 2 2 8" xfId="26987" xr:uid="{00000000-0005-0000-0000-000081AD0000}"/>
    <cellStyle name="Vírgula 5 5 4 2 2 9" xfId="39310" xr:uid="{00000000-0005-0000-0000-000082AD0000}"/>
    <cellStyle name="Vírgula 5 5 4 2 3" xfId="2158" xr:uid="{00000000-0005-0000-0000-000083AD0000}"/>
    <cellStyle name="Vírgula 5 5 4 2 3 2" xfId="9008" xr:uid="{00000000-0005-0000-0000-000084AD0000}"/>
    <cellStyle name="Vírgula 5 5 4 2 3 2 2" xfId="35239" xr:uid="{00000000-0005-0000-0000-000085AD0000}"/>
    <cellStyle name="Vírgula 5 5 4 2 3 2 3" xfId="29737" xr:uid="{00000000-0005-0000-0000-000086AD0000}"/>
    <cellStyle name="Vírgula 5 5 4 2 3 2 4" xfId="42931" xr:uid="{00000000-0005-0000-0000-000087AD0000}"/>
    <cellStyle name="Vírgula 5 5 4 2 3 2 5" xfId="49908" xr:uid="{00000000-0005-0000-0000-000088AD0000}"/>
    <cellStyle name="Vírgula 5 5 4 2 3 3" xfId="9831" xr:uid="{00000000-0005-0000-0000-000089AD0000}"/>
    <cellStyle name="Vírgula 5 5 4 2 3 3 2" xfId="32488" xr:uid="{00000000-0005-0000-0000-00008AAD0000}"/>
    <cellStyle name="Vírgula 5 5 4 2 3 3 3" xfId="45302" xr:uid="{00000000-0005-0000-0000-00008BAD0000}"/>
    <cellStyle name="Vírgula 5 5 4 2 3 4" xfId="19060" xr:uid="{00000000-0005-0000-0000-00008CAD0000}"/>
    <cellStyle name="Vírgula 5 5 4 2 3 5" xfId="26986" xr:uid="{00000000-0005-0000-0000-00008DAD0000}"/>
    <cellStyle name="Vírgula 5 5 4 2 3 6" xfId="39309" xr:uid="{00000000-0005-0000-0000-00008EAD0000}"/>
    <cellStyle name="Vírgula 5 5 4 2 3 7" xfId="47709" xr:uid="{00000000-0005-0000-0000-00008FAD0000}"/>
    <cellStyle name="Vírgula 5 5 4 2 3 8" xfId="55635" xr:uid="{00000000-0005-0000-0000-000090AD0000}"/>
    <cellStyle name="Vírgula 5 5 4 2 3 9" xfId="6809" xr:uid="{00000000-0005-0000-0000-000091AD0000}"/>
    <cellStyle name="Vírgula 5 5 4 2 4" xfId="7510" xr:uid="{00000000-0005-0000-0000-000092AD0000}"/>
    <cellStyle name="Vírgula 5 5 4 2 4 2" xfId="11586" xr:uid="{00000000-0005-0000-0000-000093AD0000}"/>
    <cellStyle name="Vírgula 5 5 4 2 4 2 2" xfId="33415" xr:uid="{00000000-0005-0000-0000-000094AD0000}"/>
    <cellStyle name="Vírgula 5 5 4 2 4 2 3" xfId="41107" xr:uid="{00000000-0005-0000-0000-000095AD0000}"/>
    <cellStyle name="Vírgula 5 5 4 2 4 2 4" xfId="52568" xr:uid="{00000000-0005-0000-0000-000096AD0000}"/>
    <cellStyle name="Vírgula 5 5 4 2 4 3" xfId="27913" xr:uid="{00000000-0005-0000-0000-000097AD0000}"/>
    <cellStyle name="Vírgula 5 5 4 2 4 4" xfId="37236" xr:uid="{00000000-0005-0000-0000-000098AD0000}"/>
    <cellStyle name="Vírgula 5 5 4 2 4 5" xfId="48410" xr:uid="{00000000-0005-0000-0000-000099AD0000}"/>
    <cellStyle name="Vírgula 5 5 4 2 5" xfId="5236" xr:uid="{00000000-0005-0000-0000-00009AAD0000}"/>
    <cellStyle name="Vírgula 5 5 4 2 5 2" xfId="30664" xr:uid="{00000000-0005-0000-0000-00009BAD0000}"/>
    <cellStyle name="Vírgula 5 5 4 2 5 3" xfId="40350" xr:uid="{00000000-0005-0000-0000-00009CAD0000}"/>
    <cellStyle name="Vírgula 5 5 4 2 5 4" xfId="51821" xr:uid="{00000000-0005-0000-0000-00009DAD0000}"/>
    <cellStyle name="Vírgula 5 5 4 2 6" xfId="14057" xr:uid="{00000000-0005-0000-0000-00009EAD0000}"/>
    <cellStyle name="Vírgula 5 5 4 2 6 2" xfId="43804" xr:uid="{00000000-0005-0000-0000-00009FAD0000}"/>
    <cellStyle name="Vírgula 5 5 4 2 7" xfId="15838" xr:uid="{00000000-0005-0000-0000-0000A0AD0000}"/>
    <cellStyle name="Vírgula 5 5 4 2 8" xfId="21775" xr:uid="{00000000-0005-0000-0000-0000A1AD0000}"/>
    <cellStyle name="Vírgula 5 5 4 2 9" xfId="23789" xr:uid="{00000000-0005-0000-0000-0000A2AD0000}"/>
    <cellStyle name="Vírgula 5 5 4 3" xfId="1491" xr:uid="{00000000-0005-0000-0000-0000A3AD0000}"/>
    <cellStyle name="Vírgula 5 5 4 3 10" xfId="25129" xr:uid="{00000000-0005-0000-0000-0000A4AD0000}"/>
    <cellStyle name="Vírgula 5 5 4 3 11" xfId="36694" xr:uid="{00000000-0005-0000-0000-0000A5AD0000}"/>
    <cellStyle name="Vírgula 5 5 4 3 12" xfId="47047" xr:uid="{00000000-0005-0000-0000-0000A6AD0000}"/>
    <cellStyle name="Vírgula 5 5 4 3 13" xfId="54979" xr:uid="{00000000-0005-0000-0000-0000A7AD0000}"/>
    <cellStyle name="Vírgula 5 5 4 3 14" xfId="4264" xr:uid="{00000000-0005-0000-0000-0000A8AD0000}"/>
    <cellStyle name="Vírgula 5 5 4 3 2" xfId="2386" xr:uid="{00000000-0005-0000-0000-0000A9AD0000}"/>
    <cellStyle name="Vírgula 5 5 4 3 2 10" xfId="47937" xr:uid="{00000000-0005-0000-0000-0000AAAD0000}"/>
    <cellStyle name="Vírgula 5 5 4 3 2 11" xfId="55863" xr:uid="{00000000-0005-0000-0000-0000ABAD0000}"/>
    <cellStyle name="Vírgula 5 5 4 3 2 12" xfId="4265" xr:uid="{00000000-0005-0000-0000-0000ACAD0000}"/>
    <cellStyle name="Vírgula 5 5 4 3 2 2" xfId="9236" xr:uid="{00000000-0005-0000-0000-0000ADAD0000}"/>
    <cellStyle name="Vírgula 5 5 4 3 2 2 2" xfId="17576" xr:uid="{00000000-0005-0000-0000-0000AEAD0000}"/>
    <cellStyle name="Vírgula 5 5 4 3 2 2 2 2" xfId="35242" xr:uid="{00000000-0005-0000-0000-0000AFAD0000}"/>
    <cellStyle name="Vírgula 5 5 4 3 2 2 3" xfId="20158" xr:uid="{00000000-0005-0000-0000-0000B0AD0000}"/>
    <cellStyle name="Vírgula 5 5 4 3 2 2 4" xfId="29740" xr:uid="{00000000-0005-0000-0000-0000B1AD0000}"/>
    <cellStyle name="Vírgula 5 5 4 3 2 2 5" xfId="42934" xr:uid="{00000000-0005-0000-0000-0000B2AD0000}"/>
    <cellStyle name="Vírgula 5 5 4 3 2 2 6" xfId="50136" xr:uid="{00000000-0005-0000-0000-0000B3AD0000}"/>
    <cellStyle name="Vírgula 5 5 4 3 2 3" xfId="7037" xr:uid="{00000000-0005-0000-0000-0000B4AD0000}"/>
    <cellStyle name="Vírgula 5 5 4 3 2 3 2" xfId="11842" xr:uid="{00000000-0005-0000-0000-0000B5AD0000}"/>
    <cellStyle name="Vírgula 5 5 4 3 2 3 3" xfId="32491" xr:uid="{00000000-0005-0000-0000-0000B6AD0000}"/>
    <cellStyle name="Vírgula 5 5 4 3 2 3 4" xfId="45530" xr:uid="{00000000-0005-0000-0000-0000B7AD0000}"/>
    <cellStyle name="Vírgula 5 5 4 3 2 4" xfId="15841" xr:uid="{00000000-0005-0000-0000-0000B8AD0000}"/>
    <cellStyle name="Vírgula 5 5 4 3 2 5" xfId="18416" xr:uid="{00000000-0005-0000-0000-0000B9AD0000}"/>
    <cellStyle name="Vírgula 5 5 4 3 2 6" xfId="21778" xr:uid="{00000000-0005-0000-0000-0000BAAD0000}"/>
    <cellStyle name="Vírgula 5 5 4 3 2 7" xfId="23792" xr:uid="{00000000-0005-0000-0000-0000BBAD0000}"/>
    <cellStyle name="Vírgula 5 5 4 3 2 8" xfId="26989" xr:uid="{00000000-0005-0000-0000-0000BCAD0000}"/>
    <cellStyle name="Vírgula 5 5 4 3 2 9" xfId="39312" xr:uid="{00000000-0005-0000-0000-0000BDAD0000}"/>
    <cellStyle name="Vírgula 5 5 4 3 3" xfId="8365" xr:uid="{00000000-0005-0000-0000-0000BEAD0000}"/>
    <cellStyle name="Vírgula 5 5 4 3 3 2" xfId="12557" xr:uid="{00000000-0005-0000-0000-0000BFAD0000}"/>
    <cellStyle name="Vírgula 5 5 4 3 3 2 2" xfId="35241" xr:uid="{00000000-0005-0000-0000-0000C0AD0000}"/>
    <cellStyle name="Vírgula 5 5 4 3 3 2 3" xfId="29739" xr:uid="{00000000-0005-0000-0000-0000C1AD0000}"/>
    <cellStyle name="Vírgula 5 5 4 3 3 2 4" xfId="42933" xr:uid="{00000000-0005-0000-0000-0000C2AD0000}"/>
    <cellStyle name="Vírgula 5 5 4 3 3 2 5" xfId="53352" xr:uid="{00000000-0005-0000-0000-0000C3AD0000}"/>
    <cellStyle name="Vírgula 5 5 4 3 3 3" xfId="16468" xr:uid="{00000000-0005-0000-0000-0000C4AD0000}"/>
    <cellStyle name="Vírgula 5 5 4 3 3 3 2" xfId="32490" xr:uid="{00000000-0005-0000-0000-0000C5AD0000}"/>
    <cellStyle name="Vírgula 5 5 4 3 3 4" xfId="19288" xr:uid="{00000000-0005-0000-0000-0000C6AD0000}"/>
    <cellStyle name="Vírgula 5 5 4 3 3 5" xfId="26988" xr:uid="{00000000-0005-0000-0000-0000C7AD0000}"/>
    <cellStyle name="Vírgula 5 5 4 3 3 6" xfId="39311" xr:uid="{00000000-0005-0000-0000-0000C8AD0000}"/>
    <cellStyle name="Vírgula 5 5 4 3 3 7" xfId="49265" xr:uid="{00000000-0005-0000-0000-0000C9AD0000}"/>
    <cellStyle name="Vírgula 5 5 4 3 4" xfId="6151" xr:uid="{00000000-0005-0000-0000-0000CAAD0000}"/>
    <cellStyle name="Vírgula 5 5 4 3 4 2" xfId="11814" xr:uid="{00000000-0005-0000-0000-0000CBAD0000}"/>
    <cellStyle name="Vírgula 5 5 4 3 4 2 2" xfId="33643" xr:uid="{00000000-0005-0000-0000-0000CCAD0000}"/>
    <cellStyle name="Vírgula 5 5 4 3 4 2 3" xfId="41335" xr:uid="{00000000-0005-0000-0000-0000CDAD0000}"/>
    <cellStyle name="Vírgula 5 5 4 3 4 2 4" xfId="52796" xr:uid="{00000000-0005-0000-0000-0000CEAD0000}"/>
    <cellStyle name="Vírgula 5 5 4 3 4 3" xfId="28141" xr:uid="{00000000-0005-0000-0000-0000CFAD0000}"/>
    <cellStyle name="Vírgula 5 5 4 3 4 4" xfId="37464" xr:uid="{00000000-0005-0000-0000-0000D0AD0000}"/>
    <cellStyle name="Vírgula 5 5 4 3 4 5" xfId="51064" xr:uid="{00000000-0005-0000-0000-0000D1AD0000}"/>
    <cellStyle name="Vírgula 5 5 4 3 5" xfId="11070" xr:uid="{00000000-0005-0000-0000-0000D2AD0000}"/>
    <cellStyle name="Vírgula 5 5 4 3 5 2" xfId="30892" xr:uid="{00000000-0005-0000-0000-0000D3AD0000}"/>
    <cellStyle name="Vírgula 5 5 4 3 5 3" xfId="40578" xr:uid="{00000000-0005-0000-0000-0000D4AD0000}"/>
    <cellStyle name="Vírgula 5 5 4 3 5 4" xfId="52049" xr:uid="{00000000-0005-0000-0000-0000D5AD0000}"/>
    <cellStyle name="Vírgula 5 5 4 3 6" xfId="14285" xr:uid="{00000000-0005-0000-0000-0000D6AD0000}"/>
    <cellStyle name="Vírgula 5 5 4 3 6 2" xfId="44659" xr:uid="{00000000-0005-0000-0000-0000D7AD0000}"/>
    <cellStyle name="Vírgula 5 5 4 3 7" xfId="15840" xr:uid="{00000000-0005-0000-0000-0000D8AD0000}"/>
    <cellStyle name="Vírgula 5 5 4 3 8" xfId="21777" xr:uid="{00000000-0005-0000-0000-0000D9AD0000}"/>
    <cellStyle name="Vírgula 5 5 4 3 9" xfId="23791" xr:uid="{00000000-0005-0000-0000-0000DAAD0000}"/>
    <cellStyle name="Vírgula 5 5 4 4" xfId="982" xr:uid="{00000000-0005-0000-0000-0000DBAD0000}"/>
    <cellStyle name="Vírgula 5 5 4 4 10" xfId="46538" xr:uid="{00000000-0005-0000-0000-0000DCAD0000}"/>
    <cellStyle name="Vírgula 5 5 4 4 11" xfId="54470" xr:uid="{00000000-0005-0000-0000-0000DDAD0000}"/>
    <cellStyle name="Vírgula 5 5 4 4 12" xfId="4266" xr:uid="{00000000-0005-0000-0000-0000DEAD0000}"/>
    <cellStyle name="Vírgula 5 5 4 4 2" xfId="7909" xr:uid="{00000000-0005-0000-0000-0000DFAD0000}"/>
    <cellStyle name="Vírgula 5 5 4 4 2 2" xfId="9564" xr:uid="{00000000-0005-0000-0000-0000E0AD0000}"/>
    <cellStyle name="Vírgula 5 5 4 4 2 2 2" xfId="35243" xr:uid="{00000000-0005-0000-0000-0000E1AD0000}"/>
    <cellStyle name="Vírgula 5 5 4 4 2 3" xfId="9876" xr:uid="{00000000-0005-0000-0000-0000E2AD0000}"/>
    <cellStyle name="Vírgula 5 5 4 4 2 4" xfId="19702" xr:uid="{00000000-0005-0000-0000-0000E3AD0000}"/>
    <cellStyle name="Vírgula 5 5 4 4 2 5" xfId="29741" xr:uid="{00000000-0005-0000-0000-0000E4AD0000}"/>
    <cellStyle name="Vírgula 5 5 4 4 2 6" xfId="42935" xr:uid="{00000000-0005-0000-0000-0000E5AD0000}"/>
    <cellStyle name="Vírgula 5 5 4 4 2 7" xfId="48809" xr:uid="{00000000-0005-0000-0000-0000E6AD0000}"/>
    <cellStyle name="Vírgula 5 5 4 4 3" xfId="5642" xr:uid="{00000000-0005-0000-0000-0000E7AD0000}"/>
    <cellStyle name="Vírgula 5 5 4 4 3 2" xfId="13155" xr:uid="{00000000-0005-0000-0000-0000E8AD0000}"/>
    <cellStyle name="Vírgula 5 5 4 4 3 3" xfId="32492" xr:uid="{00000000-0005-0000-0000-0000E9AD0000}"/>
    <cellStyle name="Vírgula 5 5 4 4 3 4" xfId="44203" xr:uid="{00000000-0005-0000-0000-0000EAAD0000}"/>
    <cellStyle name="Vírgula 5 5 4 4 4" xfId="13829" xr:uid="{00000000-0005-0000-0000-0000EBAD0000}"/>
    <cellStyle name="Vírgula 5 5 4 4 5" xfId="15842" xr:uid="{00000000-0005-0000-0000-0000ECAD0000}"/>
    <cellStyle name="Vírgula 5 5 4 4 6" xfId="21779" xr:uid="{00000000-0005-0000-0000-0000EDAD0000}"/>
    <cellStyle name="Vírgula 5 5 4 4 7" xfId="23793" xr:uid="{00000000-0005-0000-0000-0000EEAD0000}"/>
    <cellStyle name="Vírgula 5 5 4 4 8" xfId="26990" xr:uid="{00000000-0005-0000-0000-0000EFAD0000}"/>
    <cellStyle name="Vírgula 5 5 4 4 9" xfId="39313" xr:uid="{00000000-0005-0000-0000-0000F0AD0000}"/>
    <cellStyle name="Vírgula 5 5 4 5" xfId="1930" xr:uid="{00000000-0005-0000-0000-0000F1AD0000}"/>
    <cellStyle name="Vírgula 5 5 4 5 10" xfId="47481" xr:uid="{00000000-0005-0000-0000-0000F2AD0000}"/>
    <cellStyle name="Vírgula 5 5 4 5 11" xfId="55407" xr:uid="{00000000-0005-0000-0000-0000F3AD0000}"/>
    <cellStyle name="Vírgula 5 5 4 5 12" xfId="4267" xr:uid="{00000000-0005-0000-0000-0000F4AD0000}"/>
    <cellStyle name="Vírgula 5 5 4 5 2" xfId="8780" xr:uid="{00000000-0005-0000-0000-0000F5AD0000}"/>
    <cellStyle name="Vírgula 5 5 4 5 2 2" xfId="17577" xr:uid="{00000000-0005-0000-0000-0000F6AD0000}"/>
    <cellStyle name="Vírgula 5 5 4 5 2 2 2" xfId="35244" xr:uid="{00000000-0005-0000-0000-0000F7AD0000}"/>
    <cellStyle name="Vírgula 5 5 4 5 2 3" xfId="29742" xr:uid="{00000000-0005-0000-0000-0000F8AD0000}"/>
    <cellStyle name="Vírgula 5 5 4 5 2 4" xfId="42936" xr:uid="{00000000-0005-0000-0000-0000F9AD0000}"/>
    <cellStyle name="Vírgula 5 5 4 5 2 5" xfId="49680" xr:uid="{00000000-0005-0000-0000-0000FAAD0000}"/>
    <cellStyle name="Vírgula 5 5 4 5 3" xfId="6581" xr:uid="{00000000-0005-0000-0000-0000FBAD0000}"/>
    <cellStyle name="Vírgula 5 5 4 5 3 2" xfId="32493" xr:uid="{00000000-0005-0000-0000-0000FCAD0000}"/>
    <cellStyle name="Vírgula 5 5 4 5 3 3" xfId="45074" xr:uid="{00000000-0005-0000-0000-0000FDAD0000}"/>
    <cellStyle name="Vírgula 5 5 4 5 4" xfId="15843" xr:uid="{00000000-0005-0000-0000-0000FEAD0000}"/>
    <cellStyle name="Vírgula 5 5 4 5 5" xfId="18832" xr:uid="{00000000-0005-0000-0000-0000FFAD0000}"/>
    <cellStyle name="Vírgula 5 5 4 5 6" xfId="21780" xr:uid="{00000000-0005-0000-0000-000000AE0000}"/>
    <cellStyle name="Vírgula 5 5 4 5 7" xfId="23794" xr:uid="{00000000-0005-0000-0000-000001AE0000}"/>
    <cellStyle name="Vírgula 5 5 4 5 8" xfId="26991" xr:uid="{00000000-0005-0000-0000-000002AE0000}"/>
    <cellStyle name="Vírgula 5 5 4 5 9" xfId="39314" xr:uid="{00000000-0005-0000-0000-000003AE0000}"/>
    <cellStyle name="Vírgula 5 5 4 6" xfId="7281" xr:uid="{00000000-0005-0000-0000-000004AE0000}"/>
    <cellStyle name="Vírgula 5 5 4 6 2" xfId="12556" xr:uid="{00000000-0005-0000-0000-000005AE0000}"/>
    <cellStyle name="Vírgula 5 5 4 6 2 2" xfId="35238" xr:uid="{00000000-0005-0000-0000-000006AE0000}"/>
    <cellStyle name="Vírgula 5 5 4 6 2 3" xfId="29736" xr:uid="{00000000-0005-0000-0000-000007AE0000}"/>
    <cellStyle name="Vírgula 5 5 4 6 2 4" xfId="42930" xr:uid="{00000000-0005-0000-0000-000008AE0000}"/>
    <cellStyle name="Vírgula 5 5 4 6 2 5" xfId="53351" xr:uid="{00000000-0005-0000-0000-000009AE0000}"/>
    <cellStyle name="Vírgula 5 5 4 6 3" xfId="16364" xr:uid="{00000000-0005-0000-0000-00000AAE0000}"/>
    <cellStyle name="Vírgula 5 5 4 6 3 2" xfId="32487" xr:uid="{00000000-0005-0000-0000-00000BAE0000}"/>
    <cellStyle name="Vírgula 5 5 4 6 4" xfId="26985" xr:uid="{00000000-0005-0000-0000-00000CAE0000}"/>
    <cellStyle name="Vírgula 5 5 4 6 5" xfId="39308" xr:uid="{00000000-0005-0000-0000-00000DAE0000}"/>
    <cellStyle name="Vírgula 5 5 4 6 6" xfId="48181" xr:uid="{00000000-0005-0000-0000-00000EAE0000}"/>
    <cellStyle name="Vírgula 5 5 4 7" xfId="4958" xr:uid="{00000000-0005-0000-0000-00000FAE0000}"/>
    <cellStyle name="Vírgula 5 5 4 7 2" xfId="11358" xr:uid="{00000000-0005-0000-0000-000010AE0000}"/>
    <cellStyle name="Vírgula 5 5 4 7 2 2" xfId="33187" xr:uid="{00000000-0005-0000-0000-000011AE0000}"/>
    <cellStyle name="Vírgula 5 5 4 7 2 3" xfId="40879" xr:uid="{00000000-0005-0000-0000-000012AE0000}"/>
    <cellStyle name="Vírgula 5 5 4 7 2 4" xfId="52340" xr:uid="{00000000-0005-0000-0000-000013AE0000}"/>
    <cellStyle name="Vírgula 5 5 4 7 3" xfId="27685" xr:uid="{00000000-0005-0000-0000-000014AE0000}"/>
    <cellStyle name="Vírgula 5 5 4 7 4" xfId="37008" xr:uid="{00000000-0005-0000-0000-000015AE0000}"/>
    <cellStyle name="Vírgula 5 5 4 7 5" xfId="50521" xr:uid="{00000000-0005-0000-0000-000016AE0000}"/>
    <cellStyle name="Vírgula 5 5 4 8" xfId="10711" xr:uid="{00000000-0005-0000-0000-000017AE0000}"/>
    <cellStyle name="Vírgula 5 5 4 8 2" xfId="30436" xr:uid="{00000000-0005-0000-0000-000018AE0000}"/>
    <cellStyle name="Vírgula 5 5 4 8 3" xfId="40122" xr:uid="{00000000-0005-0000-0000-000019AE0000}"/>
    <cellStyle name="Vírgula 5 5 4 8 4" xfId="51593" xr:uid="{00000000-0005-0000-0000-00001AAE0000}"/>
    <cellStyle name="Vírgula 5 5 4 9" xfId="13544" xr:uid="{00000000-0005-0000-0000-00001BAE0000}"/>
    <cellStyle name="Vírgula 5 5 4 9 2" xfId="43573" xr:uid="{00000000-0005-0000-0000-00001CAE0000}"/>
    <cellStyle name="Vírgula 5 5 5" xfId="369" xr:uid="{00000000-0005-0000-0000-00001DAE0000}"/>
    <cellStyle name="Vírgula 5 5 5 10" xfId="23795" xr:uid="{00000000-0005-0000-0000-00001EAE0000}"/>
    <cellStyle name="Vírgula 5 5 5 11" xfId="24370" xr:uid="{00000000-0005-0000-0000-00001FAE0000}"/>
    <cellStyle name="Vírgula 5 5 5 12" xfId="35947" xr:uid="{00000000-0005-0000-0000-000020AE0000}"/>
    <cellStyle name="Vírgula 5 5 5 13" xfId="45925" xr:uid="{00000000-0005-0000-0000-000021AE0000}"/>
    <cellStyle name="Vírgula 5 5 5 14" xfId="53857" xr:uid="{00000000-0005-0000-0000-000022AE0000}"/>
    <cellStyle name="Vírgula 5 5 5 15" xfId="4268" xr:uid="{00000000-0005-0000-0000-000023AE0000}"/>
    <cellStyle name="Vírgula 5 5 5 2" xfId="811" xr:uid="{00000000-0005-0000-0000-000024AE0000}"/>
    <cellStyle name="Vírgula 5 5 5 2 10" xfId="46367" xr:uid="{00000000-0005-0000-0000-000025AE0000}"/>
    <cellStyle name="Vírgula 5 5 5 2 11" xfId="54299" xr:uid="{00000000-0005-0000-0000-000026AE0000}"/>
    <cellStyle name="Vírgula 5 5 5 2 12" xfId="4269" xr:uid="{00000000-0005-0000-0000-000027AE0000}"/>
    <cellStyle name="Vírgula 5 5 5 2 2" xfId="7738" xr:uid="{00000000-0005-0000-0000-000028AE0000}"/>
    <cellStyle name="Vírgula 5 5 5 2 2 2" xfId="10795" xr:uid="{00000000-0005-0000-0000-000029AE0000}"/>
    <cellStyle name="Vírgula 5 5 5 2 2 2 2" xfId="35246" xr:uid="{00000000-0005-0000-0000-00002AAE0000}"/>
    <cellStyle name="Vírgula 5 5 5 2 2 3" xfId="13112" xr:uid="{00000000-0005-0000-0000-00002BAE0000}"/>
    <cellStyle name="Vírgula 5 5 5 2 2 4" xfId="19531" xr:uid="{00000000-0005-0000-0000-00002CAE0000}"/>
    <cellStyle name="Vírgula 5 5 5 2 2 5" xfId="29744" xr:uid="{00000000-0005-0000-0000-00002DAE0000}"/>
    <cellStyle name="Vírgula 5 5 5 2 2 6" xfId="42938" xr:uid="{00000000-0005-0000-0000-00002EAE0000}"/>
    <cellStyle name="Vírgula 5 5 5 2 2 7" xfId="48638" xr:uid="{00000000-0005-0000-0000-00002FAE0000}"/>
    <cellStyle name="Vírgula 5 5 5 2 3" xfId="5471" xr:uid="{00000000-0005-0000-0000-000030AE0000}"/>
    <cellStyle name="Vírgula 5 5 5 2 3 2" xfId="10482" xr:uid="{00000000-0005-0000-0000-000031AE0000}"/>
    <cellStyle name="Vírgula 5 5 5 2 3 3" xfId="32495" xr:uid="{00000000-0005-0000-0000-000032AE0000}"/>
    <cellStyle name="Vírgula 5 5 5 2 3 4" xfId="44032" xr:uid="{00000000-0005-0000-0000-000033AE0000}"/>
    <cellStyle name="Vírgula 5 5 5 2 4" xfId="13658" xr:uid="{00000000-0005-0000-0000-000034AE0000}"/>
    <cellStyle name="Vírgula 5 5 5 2 5" xfId="15845" xr:uid="{00000000-0005-0000-0000-000035AE0000}"/>
    <cellStyle name="Vírgula 5 5 5 2 6" xfId="21782" xr:uid="{00000000-0005-0000-0000-000036AE0000}"/>
    <cellStyle name="Vírgula 5 5 5 2 7" xfId="23796" xr:uid="{00000000-0005-0000-0000-000037AE0000}"/>
    <cellStyle name="Vírgula 5 5 5 2 8" xfId="26993" xr:uid="{00000000-0005-0000-0000-000038AE0000}"/>
    <cellStyle name="Vírgula 5 5 5 2 9" xfId="39316" xr:uid="{00000000-0005-0000-0000-000039AE0000}"/>
    <cellStyle name="Vírgula 5 5 5 3" xfId="1759" xr:uid="{00000000-0005-0000-0000-00003AAE0000}"/>
    <cellStyle name="Vírgula 5 5 5 3 10" xfId="47310" xr:uid="{00000000-0005-0000-0000-00003BAE0000}"/>
    <cellStyle name="Vírgula 5 5 5 3 11" xfId="55236" xr:uid="{00000000-0005-0000-0000-00003CAE0000}"/>
    <cellStyle name="Vírgula 5 5 5 3 12" xfId="4270" xr:uid="{00000000-0005-0000-0000-00003DAE0000}"/>
    <cellStyle name="Vírgula 5 5 5 3 2" xfId="8609" xr:uid="{00000000-0005-0000-0000-00003EAE0000}"/>
    <cellStyle name="Vírgula 5 5 5 3 2 2" xfId="17578" xr:uid="{00000000-0005-0000-0000-00003FAE0000}"/>
    <cellStyle name="Vírgula 5 5 5 3 2 2 2" xfId="35247" xr:uid="{00000000-0005-0000-0000-000040AE0000}"/>
    <cellStyle name="Vírgula 5 5 5 3 2 3" xfId="29745" xr:uid="{00000000-0005-0000-0000-000041AE0000}"/>
    <cellStyle name="Vírgula 5 5 5 3 2 4" xfId="42939" xr:uid="{00000000-0005-0000-0000-000042AE0000}"/>
    <cellStyle name="Vírgula 5 5 5 3 2 5" xfId="49509" xr:uid="{00000000-0005-0000-0000-000043AE0000}"/>
    <cellStyle name="Vírgula 5 5 5 3 3" xfId="6410" xr:uid="{00000000-0005-0000-0000-000044AE0000}"/>
    <cellStyle name="Vírgula 5 5 5 3 3 2" xfId="32496" xr:uid="{00000000-0005-0000-0000-000045AE0000}"/>
    <cellStyle name="Vírgula 5 5 5 3 3 3" xfId="44903" xr:uid="{00000000-0005-0000-0000-000046AE0000}"/>
    <cellStyle name="Vírgula 5 5 5 3 4" xfId="15846" xr:uid="{00000000-0005-0000-0000-000047AE0000}"/>
    <cellStyle name="Vírgula 5 5 5 3 5" xfId="18661" xr:uid="{00000000-0005-0000-0000-000048AE0000}"/>
    <cellStyle name="Vírgula 5 5 5 3 6" xfId="21783" xr:uid="{00000000-0005-0000-0000-000049AE0000}"/>
    <cellStyle name="Vírgula 5 5 5 3 7" xfId="23797" xr:uid="{00000000-0005-0000-0000-00004AAE0000}"/>
    <cellStyle name="Vírgula 5 5 5 3 8" xfId="26994" xr:uid="{00000000-0005-0000-0000-00004BAE0000}"/>
    <cellStyle name="Vírgula 5 5 5 3 9" xfId="39317" xr:uid="{00000000-0005-0000-0000-00004CAE0000}"/>
    <cellStyle name="Vírgula 5 5 5 4" xfId="7339" xr:uid="{00000000-0005-0000-0000-00004DAE0000}"/>
    <cellStyle name="Vírgula 5 5 5 4 2" xfId="12558" xr:uid="{00000000-0005-0000-0000-00004EAE0000}"/>
    <cellStyle name="Vírgula 5 5 5 4 2 2" xfId="35245" xr:uid="{00000000-0005-0000-0000-00004FAE0000}"/>
    <cellStyle name="Vírgula 5 5 5 4 2 3" xfId="29743" xr:uid="{00000000-0005-0000-0000-000050AE0000}"/>
    <cellStyle name="Vírgula 5 5 5 4 2 4" xfId="42937" xr:uid="{00000000-0005-0000-0000-000051AE0000}"/>
    <cellStyle name="Vírgula 5 5 5 4 2 5" xfId="53353" xr:uid="{00000000-0005-0000-0000-000052AE0000}"/>
    <cellStyle name="Vírgula 5 5 5 4 3" xfId="16631" xr:uid="{00000000-0005-0000-0000-000053AE0000}"/>
    <cellStyle name="Vírgula 5 5 5 4 3 2" xfId="32494" xr:uid="{00000000-0005-0000-0000-000054AE0000}"/>
    <cellStyle name="Vírgula 5 5 5 4 4" xfId="26992" xr:uid="{00000000-0005-0000-0000-000055AE0000}"/>
    <cellStyle name="Vírgula 5 5 5 4 5" xfId="39315" xr:uid="{00000000-0005-0000-0000-000056AE0000}"/>
    <cellStyle name="Vírgula 5 5 5 4 6" xfId="48239" xr:uid="{00000000-0005-0000-0000-000057AE0000}"/>
    <cellStyle name="Vírgula 5 5 5 5" xfId="5029" xr:uid="{00000000-0005-0000-0000-000058AE0000}"/>
    <cellStyle name="Vírgula 5 5 5 5 2" xfId="11187" xr:uid="{00000000-0005-0000-0000-000059AE0000}"/>
    <cellStyle name="Vírgula 5 5 5 5 2 2" xfId="33016" xr:uid="{00000000-0005-0000-0000-00005AAE0000}"/>
    <cellStyle name="Vírgula 5 5 5 5 2 3" xfId="40708" xr:uid="{00000000-0005-0000-0000-00005BAE0000}"/>
    <cellStyle name="Vírgula 5 5 5 5 2 4" xfId="52169" xr:uid="{00000000-0005-0000-0000-00005CAE0000}"/>
    <cellStyle name="Vírgula 5 5 5 5 3" xfId="27514" xr:uid="{00000000-0005-0000-0000-00005DAE0000}"/>
    <cellStyle name="Vírgula 5 5 5 5 4" xfId="36837" xr:uid="{00000000-0005-0000-0000-00005EAE0000}"/>
    <cellStyle name="Vírgula 5 5 5 5 5" xfId="50743" xr:uid="{00000000-0005-0000-0000-00005FAE0000}"/>
    <cellStyle name="Vírgula 5 5 5 6" xfId="10279" xr:uid="{00000000-0005-0000-0000-000060AE0000}"/>
    <cellStyle name="Vírgula 5 5 5 6 2" xfId="30265" xr:uid="{00000000-0005-0000-0000-000061AE0000}"/>
    <cellStyle name="Vírgula 5 5 5 6 3" xfId="39951" xr:uid="{00000000-0005-0000-0000-000062AE0000}"/>
    <cellStyle name="Vírgula 5 5 5 6 4" xfId="51485" xr:uid="{00000000-0005-0000-0000-000063AE0000}"/>
    <cellStyle name="Vírgula 5 5 5 7" xfId="13380" xr:uid="{00000000-0005-0000-0000-000064AE0000}"/>
    <cellStyle name="Vírgula 5 5 5 7 2" xfId="43633" xr:uid="{00000000-0005-0000-0000-000065AE0000}"/>
    <cellStyle name="Vírgula 5 5 5 8" xfId="15844" xr:uid="{00000000-0005-0000-0000-000066AE0000}"/>
    <cellStyle name="Vírgula 5 5 5 9" xfId="21781" xr:uid="{00000000-0005-0000-0000-000067AE0000}"/>
    <cellStyle name="Vírgula 5 5 6" xfId="1044" xr:uid="{00000000-0005-0000-0000-000068AE0000}"/>
    <cellStyle name="Vírgula 5 5 6 10" xfId="24646" xr:uid="{00000000-0005-0000-0000-000069AE0000}"/>
    <cellStyle name="Vírgula 5 5 6 11" xfId="36211" xr:uid="{00000000-0005-0000-0000-00006AAE0000}"/>
    <cellStyle name="Vírgula 5 5 6 12" xfId="46600" xr:uid="{00000000-0005-0000-0000-00006BAE0000}"/>
    <cellStyle name="Vírgula 5 5 6 13" xfId="54532" xr:uid="{00000000-0005-0000-0000-00006CAE0000}"/>
    <cellStyle name="Vírgula 5 5 6 14" xfId="4271" xr:uid="{00000000-0005-0000-0000-00006DAE0000}"/>
    <cellStyle name="Vírgula 5 5 6 2" xfId="1987" xr:uid="{00000000-0005-0000-0000-00006EAE0000}"/>
    <cellStyle name="Vírgula 5 5 6 2 10" xfId="47538" xr:uid="{00000000-0005-0000-0000-00006FAE0000}"/>
    <cellStyle name="Vírgula 5 5 6 2 11" xfId="55464" xr:uid="{00000000-0005-0000-0000-000070AE0000}"/>
    <cellStyle name="Vírgula 5 5 6 2 12" xfId="4272" xr:uid="{00000000-0005-0000-0000-000071AE0000}"/>
    <cellStyle name="Vírgula 5 5 6 2 2" xfId="8837" xr:uid="{00000000-0005-0000-0000-000072AE0000}"/>
    <cellStyle name="Vírgula 5 5 6 2 2 2" xfId="17579" xr:uid="{00000000-0005-0000-0000-000073AE0000}"/>
    <cellStyle name="Vírgula 5 5 6 2 2 2 2" xfId="35249" xr:uid="{00000000-0005-0000-0000-000074AE0000}"/>
    <cellStyle name="Vírgula 5 5 6 2 2 3" xfId="19759" xr:uid="{00000000-0005-0000-0000-000075AE0000}"/>
    <cellStyle name="Vírgula 5 5 6 2 2 4" xfId="29747" xr:uid="{00000000-0005-0000-0000-000076AE0000}"/>
    <cellStyle name="Vírgula 5 5 6 2 2 5" xfId="42941" xr:uid="{00000000-0005-0000-0000-000077AE0000}"/>
    <cellStyle name="Vírgula 5 5 6 2 2 6" xfId="49737" xr:uid="{00000000-0005-0000-0000-000078AE0000}"/>
    <cellStyle name="Vírgula 5 5 6 2 3" xfId="6638" xr:uid="{00000000-0005-0000-0000-000079AE0000}"/>
    <cellStyle name="Vírgula 5 5 6 2 3 2" xfId="10387" xr:uid="{00000000-0005-0000-0000-00007AAE0000}"/>
    <cellStyle name="Vírgula 5 5 6 2 3 3" xfId="32498" xr:uid="{00000000-0005-0000-0000-00007BAE0000}"/>
    <cellStyle name="Vírgula 5 5 6 2 3 4" xfId="45131" xr:uid="{00000000-0005-0000-0000-00007CAE0000}"/>
    <cellStyle name="Vírgula 5 5 6 2 4" xfId="15848" xr:uid="{00000000-0005-0000-0000-00007DAE0000}"/>
    <cellStyle name="Vírgula 5 5 6 2 5" xfId="18074" xr:uid="{00000000-0005-0000-0000-00007EAE0000}"/>
    <cellStyle name="Vírgula 5 5 6 2 6" xfId="21785" xr:uid="{00000000-0005-0000-0000-00007FAE0000}"/>
    <cellStyle name="Vírgula 5 5 6 2 7" xfId="23799" xr:uid="{00000000-0005-0000-0000-000080AE0000}"/>
    <cellStyle name="Vírgula 5 5 6 2 8" xfId="26996" xr:uid="{00000000-0005-0000-0000-000081AE0000}"/>
    <cellStyle name="Vírgula 5 5 6 2 9" xfId="39319" xr:uid="{00000000-0005-0000-0000-000082AE0000}"/>
    <cellStyle name="Vírgula 5 5 6 3" xfId="7966" xr:uid="{00000000-0005-0000-0000-000083AE0000}"/>
    <cellStyle name="Vírgula 5 5 6 3 2" xfId="12559" xr:uid="{00000000-0005-0000-0000-000084AE0000}"/>
    <cellStyle name="Vírgula 5 5 6 3 2 2" xfId="35248" xr:uid="{00000000-0005-0000-0000-000085AE0000}"/>
    <cellStyle name="Vírgula 5 5 6 3 2 3" xfId="29746" xr:uid="{00000000-0005-0000-0000-000086AE0000}"/>
    <cellStyle name="Vírgula 5 5 6 3 2 4" xfId="42940" xr:uid="{00000000-0005-0000-0000-000087AE0000}"/>
    <cellStyle name="Vírgula 5 5 6 3 2 5" xfId="53354" xr:uid="{00000000-0005-0000-0000-000088AE0000}"/>
    <cellStyle name="Vírgula 5 5 6 3 3" xfId="11925" xr:uid="{00000000-0005-0000-0000-000089AE0000}"/>
    <cellStyle name="Vírgula 5 5 6 3 3 2" xfId="32497" xr:uid="{00000000-0005-0000-0000-00008AAE0000}"/>
    <cellStyle name="Vírgula 5 5 6 3 4" xfId="18889" xr:uid="{00000000-0005-0000-0000-00008BAE0000}"/>
    <cellStyle name="Vírgula 5 5 6 3 5" xfId="26995" xr:uid="{00000000-0005-0000-0000-00008CAE0000}"/>
    <cellStyle name="Vírgula 5 5 6 3 6" xfId="39318" xr:uid="{00000000-0005-0000-0000-00008DAE0000}"/>
    <cellStyle name="Vírgula 5 5 6 3 7" xfId="48866" xr:uid="{00000000-0005-0000-0000-00008EAE0000}"/>
    <cellStyle name="Vírgula 5 5 6 4" xfId="5704" xr:uid="{00000000-0005-0000-0000-00008FAE0000}"/>
    <cellStyle name="Vírgula 5 5 6 4 2" xfId="11415" xr:uid="{00000000-0005-0000-0000-000090AE0000}"/>
    <cellStyle name="Vírgula 5 5 6 4 2 2" xfId="33244" xr:uid="{00000000-0005-0000-0000-000091AE0000}"/>
    <cellStyle name="Vírgula 5 5 6 4 2 3" xfId="40936" xr:uid="{00000000-0005-0000-0000-000092AE0000}"/>
    <cellStyle name="Vírgula 5 5 6 4 2 4" xfId="52397" xr:uid="{00000000-0005-0000-0000-000093AE0000}"/>
    <cellStyle name="Vírgula 5 5 6 4 3" xfId="27742" xr:uid="{00000000-0005-0000-0000-000094AE0000}"/>
    <cellStyle name="Vírgula 5 5 6 4 4" xfId="37065" xr:uid="{00000000-0005-0000-0000-000095AE0000}"/>
    <cellStyle name="Vírgula 5 5 6 4 5" xfId="50530" xr:uid="{00000000-0005-0000-0000-000096AE0000}"/>
    <cellStyle name="Vírgula 5 5 6 5" xfId="10768" xr:uid="{00000000-0005-0000-0000-000097AE0000}"/>
    <cellStyle name="Vírgula 5 5 6 5 2" xfId="30493" xr:uid="{00000000-0005-0000-0000-000098AE0000}"/>
    <cellStyle name="Vírgula 5 5 6 5 3" xfId="40179" xr:uid="{00000000-0005-0000-0000-000099AE0000}"/>
    <cellStyle name="Vírgula 5 5 6 5 4" xfId="51650" xr:uid="{00000000-0005-0000-0000-00009AAE0000}"/>
    <cellStyle name="Vírgula 5 5 6 6" xfId="13886" xr:uid="{00000000-0005-0000-0000-00009BAE0000}"/>
    <cellStyle name="Vírgula 5 5 6 6 2" xfId="44260" xr:uid="{00000000-0005-0000-0000-00009CAE0000}"/>
    <cellStyle name="Vírgula 5 5 6 7" xfId="15847" xr:uid="{00000000-0005-0000-0000-00009DAE0000}"/>
    <cellStyle name="Vírgula 5 5 6 8" xfId="21784" xr:uid="{00000000-0005-0000-0000-00009EAE0000}"/>
    <cellStyle name="Vírgula 5 5 6 9" xfId="23798" xr:uid="{00000000-0005-0000-0000-00009FAE0000}"/>
    <cellStyle name="Vírgula 5 5 7" xfId="1284" xr:uid="{00000000-0005-0000-0000-0000A0AE0000}"/>
    <cellStyle name="Vírgula 5 5 7 10" xfId="24922" xr:uid="{00000000-0005-0000-0000-0000A1AE0000}"/>
    <cellStyle name="Vírgula 5 5 7 11" xfId="36487" xr:uid="{00000000-0005-0000-0000-0000A2AE0000}"/>
    <cellStyle name="Vírgula 5 5 7 12" xfId="46840" xr:uid="{00000000-0005-0000-0000-0000A3AE0000}"/>
    <cellStyle name="Vírgula 5 5 7 13" xfId="54772" xr:uid="{00000000-0005-0000-0000-0000A4AE0000}"/>
    <cellStyle name="Vírgula 5 5 7 14" xfId="4273" xr:uid="{00000000-0005-0000-0000-0000A5AE0000}"/>
    <cellStyle name="Vírgula 5 5 7 2" xfId="2215" xr:uid="{00000000-0005-0000-0000-0000A6AE0000}"/>
    <cellStyle name="Vírgula 5 5 7 2 10" xfId="47766" xr:uid="{00000000-0005-0000-0000-0000A7AE0000}"/>
    <cellStyle name="Vírgula 5 5 7 2 11" xfId="55692" xr:uid="{00000000-0005-0000-0000-0000A8AE0000}"/>
    <cellStyle name="Vírgula 5 5 7 2 12" xfId="4274" xr:uid="{00000000-0005-0000-0000-0000A9AE0000}"/>
    <cellStyle name="Vírgula 5 5 7 2 2" xfId="9065" xr:uid="{00000000-0005-0000-0000-0000AAAE0000}"/>
    <cellStyle name="Vírgula 5 5 7 2 2 2" xfId="17580" xr:uid="{00000000-0005-0000-0000-0000ABAE0000}"/>
    <cellStyle name="Vírgula 5 5 7 2 2 2 2" xfId="35251" xr:uid="{00000000-0005-0000-0000-0000ACAE0000}"/>
    <cellStyle name="Vírgula 5 5 7 2 2 3" xfId="19987" xr:uid="{00000000-0005-0000-0000-0000ADAE0000}"/>
    <cellStyle name="Vírgula 5 5 7 2 2 4" xfId="29749" xr:uid="{00000000-0005-0000-0000-0000AEAE0000}"/>
    <cellStyle name="Vírgula 5 5 7 2 2 5" xfId="42943" xr:uid="{00000000-0005-0000-0000-0000AFAE0000}"/>
    <cellStyle name="Vírgula 5 5 7 2 2 6" xfId="49965" xr:uid="{00000000-0005-0000-0000-0000B0AE0000}"/>
    <cellStyle name="Vírgula 5 5 7 2 3" xfId="6866" xr:uid="{00000000-0005-0000-0000-0000B1AE0000}"/>
    <cellStyle name="Vírgula 5 5 7 2 3 2" xfId="9568" xr:uid="{00000000-0005-0000-0000-0000B2AE0000}"/>
    <cellStyle name="Vírgula 5 5 7 2 3 3" xfId="32500" xr:uid="{00000000-0005-0000-0000-0000B3AE0000}"/>
    <cellStyle name="Vírgula 5 5 7 2 3 4" xfId="45359" xr:uid="{00000000-0005-0000-0000-0000B4AE0000}"/>
    <cellStyle name="Vírgula 5 5 7 2 4" xfId="15850" xr:uid="{00000000-0005-0000-0000-0000B5AE0000}"/>
    <cellStyle name="Vírgula 5 5 7 2 5" xfId="18245" xr:uid="{00000000-0005-0000-0000-0000B6AE0000}"/>
    <cellStyle name="Vírgula 5 5 7 2 6" xfId="21787" xr:uid="{00000000-0005-0000-0000-0000B7AE0000}"/>
    <cellStyle name="Vírgula 5 5 7 2 7" xfId="23801" xr:uid="{00000000-0005-0000-0000-0000B8AE0000}"/>
    <cellStyle name="Vírgula 5 5 7 2 8" xfId="26998" xr:uid="{00000000-0005-0000-0000-0000B9AE0000}"/>
    <cellStyle name="Vírgula 5 5 7 2 9" xfId="39321" xr:uid="{00000000-0005-0000-0000-0000BAAE0000}"/>
    <cellStyle name="Vírgula 5 5 7 3" xfId="8194" xr:uid="{00000000-0005-0000-0000-0000BBAE0000}"/>
    <cellStyle name="Vírgula 5 5 7 3 2" xfId="12561" xr:uid="{00000000-0005-0000-0000-0000BCAE0000}"/>
    <cellStyle name="Vírgula 5 5 7 3 2 2" xfId="35250" xr:uid="{00000000-0005-0000-0000-0000BDAE0000}"/>
    <cellStyle name="Vírgula 5 5 7 3 2 3" xfId="29748" xr:uid="{00000000-0005-0000-0000-0000BEAE0000}"/>
    <cellStyle name="Vírgula 5 5 7 3 2 4" xfId="42942" xr:uid="{00000000-0005-0000-0000-0000BFAE0000}"/>
    <cellStyle name="Vírgula 5 5 7 3 2 5" xfId="53355" xr:uid="{00000000-0005-0000-0000-0000C0AE0000}"/>
    <cellStyle name="Vírgula 5 5 7 3 3" xfId="12820" xr:uid="{00000000-0005-0000-0000-0000C1AE0000}"/>
    <cellStyle name="Vírgula 5 5 7 3 3 2" xfId="32499" xr:uid="{00000000-0005-0000-0000-0000C2AE0000}"/>
    <cellStyle name="Vírgula 5 5 7 3 4" xfId="19117" xr:uid="{00000000-0005-0000-0000-0000C3AE0000}"/>
    <cellStyle name="Vírgula 5 5 7 3 5" xfId="26997" xr:uid="{00000000-0005-0000-0000-0000C4AE0000}"/>
    <cellStyle name="Vírgula 5 5 7 3 6" xfId="39320" xr:uid="{00000000-0005-0000-0000-0000C5AE0000}"/>
    <cellStyle name="Vírgula 5 5 7 3 7" xfId="49094" xr:uid="{00000000-0005-0000-0000-0000C6AE0000}"/>
    <cellStyle name="Vírgula 5 5 7 4" xfId="5944" xr:uid="{00000000-0005-0000-0000-0000C7AE0000}"/>
    <cellStyle name="Vírgula 5 5 7 4 2" xfId="11643" xr:uid="{00000000-0005-0000-0000-0000C8AE0000}"/>
    <cellStyle name="Vírgula 5 5 7 4 2 2" xfId="33472" xr:uid="{00000000-0005-0000-0000-0000C9AE0000}"/>
    <cellStyle name="Vírgula 5 5 7 4 2 3" xfId="41164" xr:uid="{00000000-0005-0000-0000-0000CAAE0000}"/>
    <cellStyle name="Vírgula 5 5 7 4 2 4" xfId="52625" xr:uid="{00000000-0005-0000-0000-0000CBAE0000}"/>
    <cellStyle name="Vírgula 5 5 7 4 3" xfId="27970" xr:uid="{00000000-0005-0000-0000-0000CCAE0000}"/>
    <cellStyle name="Vírgula 5 5 7 4 4" xfId="37293" xr:uid="{00000000-0005-0000-0000-0000CDAE0000}"/>
    <cellStyle name="Vírgula 5 5 7 4 5" xfId="51271" xr:uid="{00000000-0005-0000-0000-0000CEAE0000}"/>
    <cellStyle name="Vírgula 5 5 7 5" xfId="10899" xr:uid="{00000000-0005-0000-0000-0000CFAE0000}"/>
    <cellStyle name="Vírgula 5 5 7 5 2" xfId="30721" xr:uid="{00000000-0005-0000-0000-0000D0AE0000}"/>
    <cellStyle name="Vírgula 5 5 7 5 3" xfId="40407" xr:uid="{00000000-0005-0000-0000-0000D1AE0000}"/>
    <cellStyle name="Vírgula 5 5 7 5 4" xfId="51878" xr:uid="{00000000-0005-0000-0000-0000D2AE0000}"/>
    <cellStyle name="Vírgula 5 5 7 6" xfId="14114" xr:uid="{00000000-0005-0000-0000-0000D3AE0000}"/>
    <cellStyle name="Vírgula 5 5 7 6 2" xfId="44488" xr:uid="{00000000-0005-0000-0000-0000D4AE0000}"/>
    <cellStyle name="Vírgula 5 5 7 7" xfId="15849" xr:uid="{00000000-0005-0000-0000-0000D5AE0000}"/>
    <cellStyle name="Vírgula 5 5 7 8" xfId="21786" xr:uid="{00000000-0005-0000-0000-0000D6AE0000}"/>
    <cellStyle name="Vírgula 5 5 7 9" xfId="23800" xr:uid="{00000000-0005-0000-0000-0000D7AE0000}"/>
    <cellStyle name="Vírgula 5 5 8" xfId="754" xr:uid="{00000000-0005-0000-0000-0000D8AE0000}"/>
    <cellStyle name="Vírgula 5 5 8 10" xfId="35885" xr:uid="{00000000-0005-0000-0000-0000D9AE0000}"/>
    <cellStyle name="Vírgula 5 5 8 11" xfId="46310" xr:uid="{00000000-0005-0000-0000-0000DAAE0000}"/>
    <cellStyle name="Vírgula 5 5 8 12" xfId="54242" xr:uid="{00000000-0005-0000-0000-0000DBAE0000}"/>
    <cellStyle name="Vírgula 5 5 8 13" xfId="4275" xr:uid="{00000000-0005-0000-0000-0000DCAE0000}"/>
    <cellStyle name="Vírgula 5 5 8 2" xfId="1702" xr:uid="{00000000-0005-0000-0000-0000DDAE0000}"/>
    <cellStyle name="Vírgula 5 5 8 2 10" xfId="47253" xr:uid="{00000000-0005-0000-0000-0000DEAE0000}"/>
    <cellStyle name="Vírgula 5 5 8 2 11" xfId="55179" xr:uid="{00000000-0005-0000-0000-0000DFAE0000}"/>
    <cellStyle name="Vírgula 5 5 8 2 12" xfId="4276" xr:uid="{00000000-0005-0000-0000-0000E0AE0000}"/>
    <cellStyle name="Vírgula 5 5 8 2 2" xfId="8552" xr:uid="{00000000-0005-0000-0000-0000E1AE0000}"/>
    <cellStyle name="Vírgula 5 5 8 2 2 2" xfId="17581" xr:uid="{00000000-0005-0000-0000-0000E2AE0000}"/>
    <cellStyle name="Vírgula 5 5 8 2 2 2 2" xfId="35253" xr:uid="{00000000-0005-0000-0000-0000E3AE0000}"/>
    <cellStyle name="Vírgula 5 5 8 2 2 3" xfId="19474" xr:uid="{00000000-0005-0000-0000-0000E4AE0000}"/>
    <cellStyle name="Vírgula 5 5 8 2 2 4" xfId="29751" xr:uid="{00000000-0005-0000-0000-0000E5AE0000}"/>
    <cellStyle name="Vírgula 5 5 8 2 2 5" xfId="42945" xr:uid="{00000000-0005-0000-0000-0000E6AE0000}"/>
    <cellStyle name="Vírgula 5 5 8 2 2 6" xfId="49452" xr:uid="{00000000-0005-0000-0000-0000E7AE0000}"/>
    <cellStyle name="Vírgula 5 5 8 2 3" xfId="6353" xr:uid="{00000000-0005-0000-0000-0000E8AE0000}"/>
    <cellStyle name="Vírgula 5 5 8 2 3 2" xfId="12835" xr:uid="{00000000-0005-0000-0000-0000E9AE0000}"/>
    <cellStyle name="Vírgula 5 5 8 2 3 3" xfId="32502" xr:uid="{00000000-0005-0000-0000-0000EAAE0000}"/>
    <cellStyle name="Vírgula 5 5 8 2 3 4" xfId="44846" xr:uid="{00000000-0005-0000-0000-0000EBAE0000}"/>
    <cellStyle name="Vírgula 5 5 8 2 4" xfId="15852" xr:uid="{00000000-0005-0000-0000-0000ECAE0000}"/>
    <cellStyle name="Vírgula 5 5 8 2 5" xfId="17957" xr:uid="{00000000-0005-0000-0000-0000EDAE0000}"/>
    <cellStyle name="Vírgula 5 5 8 2 6" xfId="21789" xr:uid="{00000000-0005-0000-0000-0000EEAE0000}"/>
    <cellStyle name="Vírgula 5 5 8 2 7" xfId="23803" xr:uid="{00000000-0005-0000-0000-0000EFAE0000}"/>
    <cellStyle name="Vírgula 5 5 8 2 8" xfId="27000" xr:uid="{00000000-0005-0000-0000-0000F0AE0000}"/>
    <cellStyle name="Vírgula 5 5 8 2 9" xfId="39323" xr:uid="{00000000-0005-0000-0000-0000F1AE0000}"/>
    <cellStyle name="Vírgula 5 5 8 3" xfId="7681" xr:uid="{00000000-0005-0000-0000-0000F2AE0000}"/>
    <cellStyle name="Vírgula 5 5 8 3 2" xfId="12562" xr:uid="{00000000-0005-0000-0000-0000F3AE0000}"/>
    <cellStyle name="Vírgula 5 5 8 3 2 2" xfId="35252" xr:uid="{00000000-0005-0000-0000-0000F4AE0000}"/>
    <cellStyle name="Vírgula 5 5 8 3 2 3" xfId="42944" xr:uid="{00000000-0005-0000-0000-0000F5AE0000}"/>
    <cellStyle name="Vírgula 5 5 8 3 2 4" xfId="53356" xr:uid="{00000000-0005-0000-0000-0000F6AE0000}"/>
    <cellStyle name="Vírgula 5 5 8 3 3" xfId="18604" xr:uid="{00000000-0005-0000-0000-0000F7AE0000}"/>
    <cellStyle name="Vírgula 5 5 8 3 4" xfId="29750" xr:uid="{00000000-0005-0000-0000-0000F8AE0000}"/>
    <cellStyle name="Vírgula 5 5 8 3 5" xfId="39322" xr:uid="{00000000-0005-0000-0000-0000F9AE0000}"/>
    <cellStyle name="Vírgula 5 5 8 3 6" xfId="48581" xr:uid="{00000000-0005-0000-0000-0000FAAE0000}"/>
    <cellStyle name="Vírgula 5 5 8 4" xfId="5414" xr:uid="{00000000-0005-0000-0000-0000FBAE0000}"/>
    <cellStyle name="Vírgula 5 5 8 4 2" xfId="16587" xr:uid="{00000000-0005-0000-0000-0000FCAE0000}"/>
    <cellStyle name="Vírgula 5 5 8 4 3" xfId="32501" xr:uid="{00000000-0005-0000-0000-0000FDAE0000}"/>
    <cellStyle name="Vírgula 5 5 8 4 4" xfId="39894" xr:uid="{00000000-0005-0000-0000-0000FEAE0000}"/>
    <cellStyle name="Vírgula 5 5 8 4 5" xfId="50672" xr:uid="{00000000-0005-0000-0000-0000FFAE0000}"/>
    <cellStyle name="Vírgula 5 5 8 5" xfId="13601" xr:uid="{00000000-0005-0000-0000-000000AF0000}"/>
    <cellStyle name="Vírgula 5 5 8 5 2" xfId="43975" xr:uid="{00000000-0005-0000-0000-000001AF0000}"/>
    <cellStyle name="Vírgula 5 5 8 6" xfId="15851" xr:uid="{00000000-0005-0000-0000-000002AF0000}"/>
    <cellStyle name="Vírgula 5 5 8 7" xfId="21788" xr:uid="{00000000-0005-0000-0000-000003AF0000}"/>
    <cellStyle name="Vírgula 5 5 8 8" xfId="23802" xr:uid="{00000000-0005-0000-0000-000004AF0000}"/>
    <cellStyle name="Vírgula 5 5 8 9" xfId="26999" xr:uid="{00000000-0005-0000-0000-000005AF0000}"/>
    <cellStyle name="Vírgula 5 5 9" xfId="640" xr:uid="{00000000-0005-0000-0000-000006AF0000}"/>
    <cellStyle name="Vírgula 5 5 9 10" xfId="46196" xr:uid="{00000000-0005-0000-0000-000007AF0000}"/>
    <cellStyle name="Vírgula 5 5 9 11" xfId="54128" xr:uid="{00000000-0005-0000-0000-000008AF0000}"/>
    <cellStyle name="Vírgula 5 5 9 12" xfId="4277" xr:uid="{00000000-0005-0000-0000-000009AF0000}"/>
    <cellStyle name="Vírgula 5 5 9 2" xfId="7567" xr:uid="{00000000-0005-0000-0000-00000AAF0000}"/>
    <cellStyle name="Vírgula 5 5 9 2 2" xfId="17582" xr:uid="{00000000-0005-0000-0000-00000BAF0000}"/>
    <cellStyle name="Vírgula 5 5 9 2 2 2" xfId="35254" xr:uid="{00000000-0005-0000-0000-00000CAF0000}"/>
    <cellStyle name="Vírgula 5 5 9 2 3" xfId="19360" xr:uid="{00000000-0005-0000-0000-00000DAF0000}"/>
    <cellStyle name="Vírgula 5 5 9 2 4" xfId="29752" xr:uid="{00000000-0005-0000-0000-00000EAF0000}"/>
    <cellStyle name="Vírgula 5 5 9 2 5" xfId="42946" xr:uid="{00000000-0005-0000-0000-00000FAF0000}"/>
    <cellStyle name="Vírgula 5 5 9 2 6" xfId="48467" xr:uid="{00000000-0005-0000-0000-000010AF0000}"/>
    <cellStyle name="Vírgula 5 5 9 3" xfId="5300" xr:uid="{00000000-0005-0000-0000-000011AF0000}"/>
    <cellStyle name="Vírgula 5 5 9 3 2" xfId="10647" xr:uid="{00000000-0005-0000-0000-000012AF0000}"/>
    <cellStyle name="Vírgula 5 5 9 3 3" xfId="32503" xr:uid="{00000000-0005-0000-0000-000013AF0000}"/>
    <cellStyle name="Vírgula 5 5 9 3 4" xfId="43861" xr:uid="{00000000-0005-0000-0000-000014AF0000}"/>
    <cellStyle name="Vírgula 5 5 9 4" xfId="15853" xr:uid="{00000000-0005-0000-0000-000015AF0000}"/>
    <cellStyle name="Vírgula 5 5 9 5" xfId="17843" xr:uid="{00000000-0005-0000-0000-000016AF0000}"/>
    <cellStyle name="Vírgula 5 5 9 6" xfId="21790" xr:uid="{00000000-0005-0000-0000-000017AF0000}"/>
    <cellStyle name="Vírgula 5 5 9 7" xfId="23804" xr:uid="{00000000-0005-0000-0000-000018AF0000}"/>
    <cellStyle name="Vírgula 5 5 9 8" xfId="27001" xr:uid="{00000000-0005-0000-0000-000019AF0000}"/>
    <cellStyle name="Vírgula 5 5 9 9" xfId="39324" xr:uid="{00000000-0005-0000-0000-00001AAF0000}"/>
    <cellStyle name="Vírgula 5 6" xfId="186" xr:uid="{00000000-0005-0000-0000-00001BAF0000}"/>
    <cellStyle name="Vírgula 5 6 10" xfId="10405" xr:uid="{00000000-0005-0000-0000-00001CAF0000}"/>
    <cellStyle name="Vírgula 5 6 10 2" xfId="43481" xr:uid="{00000000-0005-0000-0000-00001DAF0000}"/>
    <cellStyle name="Vírgula 5 6 10 3" xfId="51204" xr:uid="{00000000-0005-0000-0000-00001EAF0000}"/>
    <cellStyle name="Vírgula 5 6 11" xfId="15854" xr:uid="{00000000-0005-0000-0000-00001FAF0000}"/>
    <cellStyle name="Vírgula 5 6 12" xfId="21791" xr:uid="{00000000-0005-0000-0000-000020AF0000}"/>
    <cellStyle name="Vírgula 5 6 13" xfId="23805" xr:uid="{00000000-0005-0000-0000-000021AF0000}"/>
    <cellStyle name="Vírgula 5 6 14" xfId="24468" xr:uid="{00000000-0005-0000-0000-000022AF0000}"/>
    <cellStyle name="Vírgula 5 6 15" xfId="35781" xr:uid="{00000000-0005-0000-0000-000023AF0000}"/>
    <cellStyle name="Vírgula 5 6 16" xfId="45743" xr:uid="{00000000-0005-0000-0000-000024AF0000}"/>
    <cellStyle name="Vírgula 5 6 17" xfId="53676" xr:uid="{00000000-0005-0000-0000-000025AF0000}"/>
    <cellStyle name="Vírgula 5 6 18" xfId="4278" xr:uid="{00000000-0005-0000-0000-000026AF0000}"/>
    <cellStyle name="Vírgula 5 6 2" xfId="467" xr:uid="{00000000-0005-0000-0000-000027AF0000}"/>
    <cellStyle name="Vírgula 5 6 2 10" xfId="23806" xr:uid="{00000000-0005-0000-0000-000028AF0000}"/>
    <cellStyle name="Vírgula 5 6 2 11" xfId="24744" xr:uid="{00000000-0005-0000-0000-000029AF0000}"/>
    <cellStyle name="Vírgula 5 6 2 12" xfId="36309" xr:uid="{00000000-0005-0000-0000-00002AAF0000}"/>
    <cellStyle name="Vírgula 5 6 2 13" xfId="46023" xr:uid="{00000000-0005-0000-0000-00002BAF0000}"/>
    <cellStyle name="Vírgula 5 6 2 14" xfId="53955" xr:uid="{00000000-0005-0000-0000-00002CAF0000}"/>
    <cellStyle name="Vírgula 5 6 2 15" xfId="4279" xr:uid="{00000000-0005-0000-0000-00002DAF0000}"/>
    <cellStyle name="Vírgula 5 6 2 2" xfId="1130" xr:uid="{00000000-0005-0000-0000-00002EAF0000}"/>
    <cellStyle name="Vírgula 5 6 2 2 10" xfId="46686" xr:uid="{00000000-0005-0000-0000-00002FAF0000}"/>
    <cellStyle name="Vírgula 5 6 2 2 11" xfId="54618" xr:uid="{00000000-0005-0000-0000-000030AF0000}"/>
    <cellStyle name="Vírgula 5 6 2 2 12" xfId="4280" xr:uid="{00000000-0005-0000-0000-000031AF0000}"/>
    <cellStyle name="Vírgula 5 6 2 2 2" xfId="8045" xr:uid="{00000000-0005-0000-0000-000032AF0000}"/>
    <cellStyle name="Vírgula 5 6 2 2 2 2" xfId="12923" xr:uid="{00000000-0005-0000-0000-000033AF0000}"/>
    <cellStyle name="Vírgula 5 6 2 2 2 2 2" xfId="35257" xr:uid="{00000000-0005-0000-0000-000034AF0000}"/>
    <cellStyle name="Vírgula 5 6 2 2 2 3" xfId="16550" xr:uid="{00000000-0005-0000-0000-000035AF0000}"/>
    <cellStyle name="Vírgula 5 6 2 2 2 4" xfId="19838" xr:uid="{00000000-0005-0000-0000-000036AF0000}"/>
    <cellStyle name="Vírgula 5 6 2 2 2 5" xfId="29755" xr:uid="{00000000-0005-0000-0000-000037AF0000}"/>
    <cellStyle name="Vírgula 5 6 2 2 2 6" xfId="42949" xr:uid="{00000000-0005-0000-0000-000038AF0000}"/>
    <cellStyle name="Vírgula 5 6 2 2 2 7" xfId="48945" xr:uid="{00000000-0005-0000-0000-000039AF0000}"/>
    <cellStyle name="Vírgula 5 6 2 2 3" xfId="5790" xr:uid="{00000000-0005-0000-0000-00003AAF0000}"/>
    <cellStyle name="Vírgula 5 6 2 2 3 2" xfId="16451" xr:uid="{00000000-0005-0000-0000-00003BAF0000}"/>
    <cellStyle name="Vírgula 5 6 2 2 3 3" xfId="32506" xr:uid="{00000000-0005-0000-0000-00003CAF0000}"/>
    <cellStyle name="Vírgula 5 6 2 2 3 4" xfId="44339" xr:uid="{00000000-0005-0000-0000-00003DAF0000}"/>
    <cellStyle name="Vírgula 5 6 2 2 4" xfId="13965" xr:uid="{00000000-0005-0000-0000-00003EAF0000}"/>
    <cellStyle name="Vírgula 5 6 2 2 5" xfId="15856" xr:uid="{00000000-0005-0000-0000-00003FAF0000}"/>
    <cellStyle name="Vírgula 5 6 2 2 6" xfId="21793" xr:uid="{00000000-0005-0000-0000-000040AF0000}"/>
    <cellStyle name="Vírgula 5 6 2 2 7" xfId="23807" xr:uid="{00000000-0005-0000-0000-000041AF0000}"/>
    <cellStyle name="Vírgula 5 6 2 2 8" xfId="27004" xr:uid="{00000000-0005-0000-0000-000042AF0000}"/>
    <cellStyle name="Vírgula 5 6 2 2 9" xfId="39327" xr:uid="{00000000-0005-0000-0000-000043AF0000}"/>
    <cellStyle name="Vírgula 5 6 2 3" xfId="2066" xr:uid="{00000000-0005-0000-0000-000044AF0000}"/>
    <cellStyle name="Vírgula 5 6 2 3 10" xfId="47617" xr:uid="{00000000-0005-0000-0000-000045AF0000}"/>
    <cellStyle name="Vírgula 5 6 2 3 11" xfId="55543" xr:uid="{00000000-0005-0000-0000-000046AF0000}"/>
    <cellStyle name="Vírgula 5 6 2 3 12" xfId="4281" xr:uid="{00000000-0005-0000-0000-000047AF0000}"/>
    <cellStyle name="Vírgula 5 6 2 3 2" xfId="8916" xr:uid="{00000000-0005-0000-0000-000048AF0000}"/>
    <cellStyle name="Vírgula 5 6 2 3 2 2" xfId="17583" xr:uid="{00000000-0005-0000-0000-000049AF0000}"/>
    <cellStyle name="Vírgula 5 6 2 3 2 2 2" xfId="35258" xr:uid="{00000000-0005-0000-0000-00004AAF0000}"/>
    <cellStyle name="Vírgula 5 6 2 3 2 3" xfId="29756" xr:uid="{00000000-0005-0000-0000-00004BAF0000}"/>
    <cellStyle name="Vírgula 5 6 2 3 2 4" xfId="42950" xr:uid="{00000000-0005-0000-0000-00004CAF0000}"/>
    <cellStyle name="Vírgula 5 6 2 3 2 5" xfId="49816" xr:uid="{00000000-0005-0000-0000-00004DAF0000}"/>
    <cellStyle name="Vírgula 5 6 2 3 3" xfId="6717" xr:uid="{00000000-0005-0000-0000-00004EAF0000}"/>
    <cellStyle name="Vírgula 5 6 2 3 3 2" xfId="32507" xr:uid="{00000000-0005-0000-0000-00004FAF0000}"/>
    <cellStyle name="Vírgula 5 6 2 3 3 3" xfId="45210" xr:uid="{00000000-0005-0000-0000-000050AF0000}"/>
    <cellStyle name="Vírgula 5 6 2 3 4" xfId="15857" xr:uid="{00000000-0005-0000-0000-000051AF0000}"/>
    <cellStyle name="Vírgula 5 6 2 3 5" xfId="18968" xr:uid="{00000000-0005-0000-0000-000052AF0000}"/>
    <cellStyle name="Vírgula 5 6 2 3 6" xfId="21794" xr:uid="{00000000-0005-0000-0000-000053AF0000}"/>
    <cellStyle name="Vírgula 5 6 2 3 7" xfId="23808" xr:uid="{00000000-0005-0000-0000-000054AF0000}"/>
    <cellStyle name="Vírgula 5 6 2 3 8" xfId="27005" xr:uid="{00000000-0005-0000-0000-000055AF0000}"/>
    <cellStyle name="Vírgula 5 6 2 3 9" xfId="39328" xr:uid="{00000000-0005-0000-0000-000056AF0000}"/>
    <cellStyle name="Vírgula 5 6 2 4" xfId="7418" xr:uid="{00000000-0005-0000-0000-000057AF0000}"/>
    <cellStyle name="Vírgula 5 6 2 4 2" xfId="12564" xr:uid="{00000000-0005-0000-0000-000058AF0000}"/>
    <cellStyle name="Vírgula 5 6 2 4 2 2" xfId="35256" xr:uid="{00000000-0005-0000-0000-000059AF0000}"/>
    <cellStyle name="Vírgula 5 6 2 4 2 3" xfId="29754" xr:uid="{00000000-0005-0000-0000-00005AAF0000}"/>
    <cellStyle name="Vírgula 5 6 2 4 2 4" xfId="42948" xr:uid="{00000000-0005-0000-0000-00005BAF0000}"/>
    <cellStyle name="Vírgula 5 6 2 4 2 5" xfId="53358" xr:uid="{00000000-0005-0000-0000-00005CAF0000}"/>
    <cellStyle name="Vírgula 5 6 2 4 3" xfId="10533" xr:uid="{00000000-0005-0000-0000-00005DAF0000}"/>
    <cellStyle name="Vírgula 5 6 2 4 3 2" xfId="32505" xr:uid="{00000000-0005-0000-0000-00005EAF0000}"/>
    <cellStyle name="Vírgula 5 6 2 4 4" xfId="27003" xr:uid="{00000000-0005-0000-0000-00005FAF0000}"/>
    <cellStyle name="Vírgula 5 6 2 4 5" xfId="39326" xr:uid="{00000000-0005-0000-0000-000060AF0000}"/>
    <cellStyle name="Vírgula 5 6 2 4 6" xfId="48318" xr:uid="{00000000-0005-0000-0000-000061AF0000}"/>
    <cellStyle name="Vírgula 5 6 2 5" xfId="5127" xr:uid="{00000000-0005-0000-0000-000062AF0000}"/>
    <cellStyle name="Vírgula 5 6 2 5 2" xfId="11494" xr:uid="{00000000-0005-0000-0000-000063AF0000}"/>
    <cellStyle name="Vírgula 5 6 2 5 2 2" xfId="33323" xr:uid="{00000000-0005-0000-0000-000064AF0000}"/>
    <cellStyle name="Vírgula 5 6 2 5 2 3" xfId="41015" xr:uid="{00000000-0005-0000-0000-000065AF0000}"/>
    <cellStyle name="Vírgula 5 6 2 5 2 4" xfId="52476" xr:uid="{00000000-0005-0000-0000-000066AF0000}"/>
    <cellStyle name="Vírgula 5 6 2 5 3" xfId="27821" xr:uid="{00000000-0005-0000-0000-000067AF0000}"/>
    <cellStyle name="Vírgula 5 6 2 5 4" xfId="37144" xr:uid="{00000000-0005-0000-0000-000068AF0000}"/>
    <cellStyle name="Vírgula 5 6 2 5 5" xfId="50641" xr:uid="{00000000-0005-0000-0000-000069AF0000}"/>
    <cellStyle name="Vírgula 5 6 2 6" xfId="10797" xr:uid="{00000000-0005-0000-0000-00006AAF0000}"/>
    <cellStyle name="Vírgula 5 6 2 6 2" xfId="30572" xr:uid="{00000000-0005-0000-0000-00006BAF0000}"/>
    <cellStyle name="Vírgula 5 6 2 6 3" xfId="40258" xr:uid="{00000000-0005-0000-0000-00006CAF0000}"/>
    <cellStyle name="Vírgula 5 6 2 6 4" xfId="51729" xr:uid="{00000000-0005-0000-0000-00006DAF0000}"/>
    <cellStyle name="Vírgula 5 6 2 7" xfId="13452" xr:uid="{00000000-0005-0000-0000-00006EAF0000}"/>
    <cellStyle name="Vírgula 5 6 2 7 2" xfId="43712" xr:uid="{00000000-0005-0000-0000-00006FAF0000}"/>
    <cellStyle name="Vírgula 5 6 2 8" xfId="15855" xr:uid="{00000000-0005-0000-0000-000070AF0000}"/>
    <cellStyle name="Vírgula 5 6 2 9" xfId="21792" xr:uid="{00000000-0005-0000-0000-000071AF0000}"/>
    <cellStyle name="Vírgula 5 6 3" xfId="1382" xr:uid="{00000000-0005-0000-0000-000072AF0000}"/>
    <cellStyle name="Vírgula 5 6 3 10" xfId="25020" xr:uid="{00000000-0005-0000-0000-000073AF0000}"/>
    <cellStyle name="Vírgula 5 6 3 11" xfId="36585" xr:uid="{00000000-0005-0000-0000-000074AF0000}"/>
    <cellStyle name="Vírgula 5 6 3 12" xfId="46938" xr:uid="{00000000-0005-0000-0000-000075AF0000}"/>
    <cellStyle name="Vírgula 5 6 3 13" xfId="54870" xr:uid="{00000000-0005-0000-0000-000076AF0000}"/>
    <cellStyle name="Vírgula 5 6 3 14" xfId="4282" xr:uid="{00000000-0005-0000-0000-000077AF0000}"/>
    <cellStyle name="Vírgula 5 6 3 2" xfId="2294" xr:uid="{00000000-0005-0000-0000-000078AF0000}"/>
    <cellStyle name="Vírgula 5 6 3 2 10" xfId="47845" xr:uid="{00000000-0005-0000-0000-000079AF0000}"/>
    <cellStyle name="Vírgula 5 6 3 2 11" xfId="55771" xr:uid="{00000000-0005-0000-0000-00007AAF0000}"/>
    <cellStyle name="Vírgula 5 6 3 2 12" xfId="4283" xr:uid="{00000000-0005-0000-0000-00007BAF0000}"/>
    <cellStyle name="Vírgula 5 6 3 2 2" xfId="9144" xr:uid="{00000000-0005-0000-0000-00007CAF0000}"/>
    <cellStyle name="Vírgula 5 6 3 2 2 2" xfId="17584" xr:uid="{00000000-0005-0000-0000-00007DAF0000}"/>
    <cellStyle name="Vírgula 5 6 3 2 2 2 2" xfId="35260" xr:uid="{00000000-0005-0000-0000-00007EAF0000}"/>
    <cellStyle name="Vírgula 5 6 3 2 2 3" xfId="20066" xr:uid="{00000000-0005-0000-0000-00007FAF0000}"/>
    <cellStyle name="Vírgula 5 6 3 2 2 4" xfId="29758" xr:uid="{00000000-0005-0000-0000-000080AF0000}"/>
    <cellStyle name="Vírgula 5 6 3 2 2 5" xfId="42952" xr:uid="{00000000-0005-0000-0000-000081AF0000}"/>
    <cellStyle name="Vírgula 5 6 3 2 2 6" xfId="50044" xr:uid="{00000000-0005-0000-0000-000082AF0000}"/>
    <cellStyle name="Vírgula 5 6 3 2 3" xfId="6945" xr:uid="{00000000-0005-0000-0000-000083AF0000}"/>
    <cellStyle name="Vírgula 5 6 3 2 3 2" xfId="13186" xr:uid="{00000000-0005-0000-0000-000084AF0000}"/>
    <cellStyle name="Vírgula 5 6 3 2 3 3" xfId="32509" xr:uid="{00000000-0005-0000-0000-000085AF0000}"/>
    <cellStyle name="Vírgula 5 6 3 2 3 4" xfId="45438" xr:uid="{00000000-0005-0000-0000-000086AF0000}"/>
    <cellStyle name="Vírgula 5 6 3 2 4" xfId="15859" xr:uid="{00000000-0005-0000-0000-000087AF0000}"/>
    <cellStyle name="Vírgula 5 6 3 2 5" xfId="18324" xr:uid="{00000000-0005-0000-0000-000088AF0000}"/>
    <cellStyle name="Vírgula 5 6 3 2 6" xfId="21796" xr:uid="{00000000-0005-0000-0000-000089AF0000}"/>
    <cellStyle name="Vírgula 5 6 3 2 7" xfId="23810" xr:uid="{00000000-0005-0000-0000-00008AAF0000}"/>
    <cellStyle name="Vírgula 5 6 3 2 8" xfId="27007" xr:uid="{00000000-0005-0000-0000-00008BAF0000}"/>
    <cellStyle name="Vírgula 5 6 3 2 9" xfId="39330" xr:uid="{00000000-0005-0000-0000-00008CAF0000}"/>
    <cellStyle name="Vírgula 5 6 3 3" xfId="8273" xr:uid="{00000000-0005-0000-0000-00008DAF0000}"/>
    <cellStyle name="Vírgula 5 6 3 3 2" xfId="12565" xr:uid="{00000000-0005-0000-0000-00008EAF0000}"/>
    <cellStyle name="Vírgula 5 6 3 3 2 2" xfId="35259" xr:uid="{00000000-0005-0000-0000-00008FAF0000}"/>
    <cellStyle name="Vírgula 5 6 3 3 2 3" xfId="29757" xr:uid="{00000000-0005-0000-0000-000090AF0000}"/>
    <cellStyle name="Vírgula 5 6 3 3 2 4" xfId="42951" xr:uid="{00000000-0005-0000-0000-000091AF0000}"/>
    <cellStyle name="Vírgula 5 6 3 3 2 5" xfId="53359" xr:uid="{00000000-0005-0000-0000-000092AF0000}"/>
    <cellStyle name="Vírgula 5 6 3 3 3" xfId="16767" xr:uid="{00000000-0005-0000-0000-000093AF0000}"/>
    <cellStyle name="Vírgula 5 6 3 3 3 2" xfId="32508" xr:uid="{00000000-0005-0000-0000-000094AF0000}"/>
    <cellStyle name="Vírgula 5 6 3 3 4" xfId="19196" xr:uid="{00000000-0005-0000-0000-000095AF0000}"/>
    <cellStyle name="Vírgula 5 6 3 3 5" xfId="27006" xr:uid="{00000000-0005-0000-0000-000096AF0000}"/>
    <cellStyle name="Vírgula 5 6 3 3 6" xfId="39329" xr:uid="{00000000-0005-0000-0000-000097AF0000}"/>
    <cellStyle name="Vírgula 5 6 3 3 7" xfId="49173" xr:uid="{00000000-0005-0000-0000-000098AF0000}"/>
    <cellStyle name="Vírgula 5 6 3 4" xfId="6042" xr:uid="{00000000-0005-0000-0000-000099AF0000}"/>
    <cellStyle name="Vírgula 5 6 3 4 2" xfId="11722" xr:uid="{00000000-0005-0000-0000-00009AAF0000}"/>
    <cellStyle name="Vírgula 5 6 3 4 2 2" xfId="33551" xr:uid="{00000000-0005-0000-0000-00009BAF0000}"/>
    <cellStyle name="Vírgula 5 6 3 4 2 3" xfId="41243" xr:uid="{00000000-0005-0000-0000-00009CAF0000}"/>
    <cellStyle name="Vírgula 5 6 3 4 2 4" xfId="52704" xr:uid="{00000000-0005-0000-0000-00009DAF0000}"/>
    <cellStyle name="Vírgula 5 6 3 4 3" xfId="28049" xr:uid="{00000000-0005-0000-0000-00009EAF0000}"/>
    <cellStyle name="Vírgula 5 6 3 4 4" xfId="37372" xr:uid="{00000000-0005-0000-0000-00009FAF0000}"/>
    <cellStyle name="Vírgula 5 6 3 4 5" xfId="50820" xr:uid="{00000000-0005-0000-0000-0000A0AF0000}"/>
    <cellStyle name="Vírgula 5 6 3 5" xfId="10978" xr:uid="{00000000-0005-0000-0000-0000A1AF0000}"/>
    <cellStyle name="Vírgula 5 6 3 5 2" xfId="30800" xr:uid="{00000000-0005-0000-0000-0000A2AF0000}"/>
    <cellStyle name="Vírgula 5 6 3 5 3" xfId="40486" xr:uid="{00000000-0005-0000-0000-0000A3AF0000}"/>
    <cellStyle name="Vírgula 5 6 3 5 4" xfId="51957" xr:uid="{00000000-0005-0000-0000-0000A4AF0000}"/>
    <cellStyle name="Vírgula 5 6 3 6" xfId="14193" xr:uid="{00000000-0005-0000-0000-0000A5AF0000}"/>
    <cellStyle name="Vírgula 5 6 3 6 2" xfId="44567" xr:uid="{00000000-0005-0000-0000-0000A6AF0000}"/>
    <cellStyle name="Vírgula 5 6 3 7" xfId="15858" xr:uid="{00000000-0005-0000-0000-0000A7AF0000}"/>
    <cellStyle name="Vírgula 5 6 3 8" xfId="21795" xr:uid="{00000000-0005-0000-0000-0000A8AF0000}"/>
    <cellStyle name="Vírgula 5 6 3 9" xfId="23809" xr:uid="{00000000-0005-0000-0000-0000A9AF0000}"/>
    <cellStyle name="Vírgula 5 6 4" xfId="890" xr:uid="{00000000-0005-0000-0000-0000AAAF0000}"/>
    <cellStyle name="Vírgula 5 6 4 10" xfId="36045" xr:uid="{00000000-0005-0000-0000-0000ABAF0000}"/>
    <cellStyle name="Vírgula 5 6 4 11" xfId="46446" xr:uid="{00000000-0005-0000-0000-0000ACAF0000}"/>
    <cellStyle name="Vírgula 5 6 4 12" xfId="54378" xr:uid="{00000000-0005-0000-0000-0000ADAF0000}"/>
    <cellStyle name="Vírgula 5 6 4 13" xfId="4284" xr:uid="{00000000-0005-0000-0000-0000AEAF0000}"/>
    <cellStyle name="Vírgula 5 6 4 2" xfId="1838" xr:uid="{00000000-0005-0000-0000-0000AFAF0000}"/>
    <cellStyle name="Vírgula 5 6 4 2 10" xfId="47389" xr:uid="{00000000-0005-0000-0000-0000B0AF0000}"/>
    <cellStyle name="Vírgula 5 6 4 2 11" xfId="55315" xr:uid="{00000000-0005-0000-0000-0000B1AF0000}"/>
    <cellStyle name="Vírgula 5 6 4 2 12" xfId="4285" xr:uid="{00000000-0005-0000-0000-0000B2AF0000}"/>
    <cellStyle name="Vírgula 5 6 4 2 2" xfId="8688" xr:uid="{00000000-0005-0000-0000-0000B3AF0000}"/>
    <cellStyle name="Vírgula 5 6 4 2 2 2" xfId="17585" xr:uid="{00000000-0005-0000-0000-0000B4AF0000}"/>
    <cellStyle name="Vírgula 5 6 4 2 2 2 2" xfId="35262" xr:uid="{00000000-0005-0000-0000-0000B5AF0000}"/>
    <cellStyle name="Vírgula 5 6 4 2 2 3" xfId="19610" xr:uid="{00000000-0005-0000-0000-0000B6AF0000}"/>
    <cellStyle name="Vírgula 5 6 4 2 2 4" xfId="29760" xr:uid="{00000000-0005-0000-0000-0000B7AF0000}"/>
    <cellStyle name="Vírgula 5 6 4 2 2 5" xfId="42954" xr:uid="{00000000-0005-0000-0000-0000B8AF0000}"/>
    <cellStyle name="Vírgula 5 6 4 2 2 6" xfId="49588" xr:uid="{00000000-0005-0000-0000-0000B9AF0000}"/>
    <cellStyle name="Vírgula 5 6 4 2 3" xfId="6489" xr:uid="{00000000-0005-0000-0000-0000BAAF0000}"/>
    <cellStyle name="Vírgula 5 6 4 2 3 2" xfId="16788" xr:uid="{00000000-0005-0000-0000-0000BBAF0000}"/>
    <cellStyle name="Vírgula 5 6 4 2 3 3" xfId="32511" xr:uid="{00000000-0005-0000-0000-0000BCAF0000}"/>
    <cellStyle name="Vírgula 5 6 4 2 3 4" xfId="44982" xr:uid="{00000000-0005-0000-0000-0000BDAF0000}"/>
    <cellStyle name="Vírgula 5 6 4 2 4" xfId="15861" xr:uid="{00000000-0005-0000-0000-0000BEAF0000}"/>
    <cellStyle name="Vírgula 5 6 4 2 5" xfId="17982" xr:uid="{00000000-0005-0000-0000-0000BFAF0000}"/>
    <cellStyle name="Vírgula 5 6 4 2 6" xfId="21798" xr:uid="{00000000-0005-0000-0000-0000C0AF0000}"/>
    <cellStyle name="Vírgula 5 6 4 2 7" xfId="23812" xr:uid="{00000000-0005-0000-0000-0000C1AF0000}"/>
    <cellStyle name="Vírgula 5 6 4 2 8" xfId="27009" xr:uid="{00000000-0005-0000-0000-0000C2AF0000}"/>
    <cellStyle name="Vírgula 5 6 4 2 9" xfId="39332" xr:uid="{00000000-0005-0000-0000-0000C3AF0000}"/>
    <cellStyle name="Vírgula 5 6 4 3" xfId="7817" xr:uid="{00000000-0005-0000-0000-0000C4AF0000}"/>
    <cellStyle name="Vírgula 5 6 4 3 2" xfId="12567" xr:uid="{00000000-0005-0000-0000-0000C5AF0000}"/>
    <cellStyle name="Vírgula 5 6 4 3 2 2" xfId="35261" xr:uid="{00000000-0005-0000-0000-0000C6AF0000}"/>
    <cellStyle name="Vírgula 5 6 4 3 2 3" xfId="42953" xr:uid="{00000000-0005-0000-0000-0000C7AF0000}"/>
    <cellStyle name="Vírgula 5 6 4 3 2 4" xfId="53360" xr:uid="{00000000-0005-0000-0000-0000C8AF0000}"/>
    <cellStyle name="Vírgula 5 6 4 3 3" xfId="18740" xr:uid="{00000000-0005-0000-0000-0000C9AF0000}"/>
    <cellStyle name="Vírgula 5 6 4 3 4" xfId="29759" xr:uid="{00000000-0005-0000-0000-0000CAAF0000}"/>
    <cellStyle name="Vírgula 5 6 4 3 5" xfId="39331" xr:uid="{00000000-0005-0000-0000-0000CBAF0000}"/>
    <cellStyle name="Vírgula 5 6 4 3 6" xfId="48717" xr:uid="{00000000-0005-0000-0000-0000CCAF0000}"/>
    <cellStyle name="Vírgula 5 6 4 4" xfId="5550" xr:uid="{00000000-0005-0000-0000-0000CDAF0000}"/>
    <cellStyle name="Vírgula 5 6 4 4 2" xfId="13209" xr:uid="{00000000-0005-0000-0000-0000CEAF0000}"/>
    <cellStyle name="Vírgula 5 6 4 4 3" xfId="32510" xr:uid="{00000000-0005-0000-0000-0000CFAF0000}"/>
    <cellStyle name="Vírgula 5 6 4 4 4" xfId="40030" xr:uid="{00000000-0005-0000-0000-0000D0AF0000}"/>
    <cellStyle name="Vírgula 5 6 4 4 5" xfId="50799" xr:uid="{00000000-0005-0000-0000-0000D1AF0000}"/>
    <cellStyle name="Vírgula 5 6 4 5" xfId="13737" xr:uid="{00000000-0005-0000-0000-0000D2AF0000}"/>
    <cellStyle name="Vírgula 5 6 4 5 2" xfId="44111" xr:uid="{00000000-0005-0000-0000-0000D3AF0000}"/>
    <cellStyle name="Vírgula 5 6 4 6" xfId="15860" xr:uid="{00000000-0005-0000-0000-0000D4AF0000}"/>
    <cellStyle name="Vírgula 5 6 4 7" xfId="21797" xr:uid="{00000000-0005-0000-0000-0000D5AF0000}"/>
    <cellStyle name="Vírgula 5 6 4 8" xfId="23811" xr:uid="{00000000-0005-0000-0000-0000D6AF0000}"/>
    <cellStyle name="Vírgula 5 6 4 9" xfId="27008" xr:uid="{00000000-0005-0000-0000-0000D7AF0000}"/>
    <cellStyle name="Vírgula 5 6 5" xfId="662" xr:uid="{00000000-0005-0000-0000-0000D8AF0000}"/>
    <cellStyle name="Vírgula 5 6 5 10" xfId="46218" xr:uid="{00000000-0005-0000-0000-0000D9AF0000}"/>
    <cellStyle name="Vírgula 5 6 5 11" xfId="54150" xr:uid="{00000000-0005-0000-0000-0000DAAF0000}"/>
    <cellStyle name="Vírgula 5 6 5 12" xfId="4286" xr:uid="{00000000-0005-0000-0000-0000DBAF0000}"/>
    <cellStyle name="Vírgula 5 6 5 2" xfId="7589" xr:uid="{00000000-0005-0000-0000-0000DCAF0000}"/>
    <cellStyle name="Vírgula 5 6 5 2 2" xfId="17586" xr:uid="{00000000-0005-0000-0000-0000DDAF0000}"/>
    <cellStyle name="Vírgula 5 6 5 2 2 2" xfId="35263" xr:uid="{00000000-0005-0000-0000-0000DEAF0000}"/>
    <cellStyle name="Vírgula 5 6 5 2 3" xfId="19382" xr:uid="{00000000-0005-0000-0000-0000DFAF0000}"/>
    <cellStyle name="Vírgula 5 6 5 2 4" xfId="29761" xr:uid="{00000000-0005-0000-0000-0000E0AF0000}"/>
    <cellStyle name="Vírgula 5 6 5 2 5" xfId="42955" xr:uid="{00000000-0005-0000-0000-0000E1AF0000}"/>
    <cellStyle name="Vírgula 5 6 5 2 6" xfId="48489" xr:uid="{00000000-0005-0000-0000-0000E2AF0000}"/>
    <cellStyle name="Vírgula 5 6 5 3" xfId="5322" xr:uid="{00000000-0005-0000-0000-0000E3AF0000}"/>
    <cellStyle name="Vírgula 5 6 5 3 2" xfId="13402" xr:uid="{00000000-0005-0000-0000-0000E4AF0000}"/>
    <cellStyle name="Vírgula 5 6 5 3 3" xfId="32512" xr:uid="{00000000-0005-0000-0000-0000E5AF0000}"/>
    <cellStyle name="Vírgula 5 6 5 3 4" xfId="43883" xr:uid="{00000000-0005-0000-0000-0000E6AF0000}"/>
    <cellStyle name="Vírgula 5 6 5 4" xfId="15862" xr:uid="{00000000-0005-0000-0000-0000E7AF0000}"/>
    <cellStyle name="Vírgula 5 6 5 5" xfId="17865" xr:uid="{00000000-0005-0000-0000-0000E8AF0000}"/>
    <cellStyle name="Vírgula 5 6 5 6" xfId="21799" xr:uid="{00000000-0005-0000-0000-0000E9AF0000}"/>
    <cellStyle name="Vírgula 5 6 5 7" xfId="23813" xr:uid="{00000000-0005-0000-0000-0000EAAF0000}"/>
    <cellStyle name="Vírgula 5 6 5 8" xfId="27010" xr:uid="{00000000-0005-0000-0000-0000EBAF0000}"/>
    <cellStyle name="Vírgula 5 6 5 9" xfId="39333" xr:uid="{00000000-0005-0000-0000-0000ECAF0000}"/>
    <cellStyle name="Vírgula 5 6 6" xfId="1610" xr:uid="{00000000-0005-0000-0000-0000EDAF0000}"/>
    <cellStyle name="Vírgula 5 6 6 10" xfId="55087" xr:uid="{00000000-0005-0000-0000-0000EEAF0000}"/>
    <cellStyle name="Vírgula 5 6 6 11" xfId="4287" xr:uid="{00000000-0005-0000-0000-0000EFAF0000}"/>
    <cellStyle name="Vírgula 5 6 6 2" xfId="8460" xr:uid="{00000000-0005-0000-0000-0000F0AF0000}"/>
    <cellStyle name="Vírgula 5 6 6 2 2" xfId="17587" xr:uid="{00000000-0005-0000-0000-0000F1AF0000}"/>
    <cellStyle name="Vírgula 5 6 6 2 2 2" xfId="35264" xr:uid="{00000000-0005-0000-0000-0000F2AF0000}"/>
    <cellStyle name="Vírgula 5 6 6 2 3" xfId="29762" xr:uid="{00000000-0005-0000-0000-0000F3AF0000}"/>
    <cellStyle name="Vírgula 5 6 6 2 4" xfId="42956" xr:uid="{00000000-0005-0000-0000-0000F4AF0000}"/>
    <cellStyle name="Vírgula 5 6 6 2 5" xfId="49360" xr:uid="{00000000-0005-0000-0000-0000F5AF0000}"/>
    <cellStyle name="Vírgula 5 6 6 3" xfId="6261" xr:uid="{00000000-0005-0000-0000-0000F6AF0000}"/>
    <cellStyle name="Vírgula 5 6 6 3 2" xfId="32513" xr:uid="{00000000-0005-0000-0000-0000F7AF0000}"/>
    <cellStyle name="Vírgula 5 6 6 3 3" xfId="44754" xr:uid="{00000000-0005-0000-0000-0000F8AF0000}"/>
    <cellStyle name="Vírgula 5 6 6 4" xfId="18512" xr:uid="{00000000-0005-0000-0000-0000F9AF0000}"/>
    <cellStyle name="Vírgula 5 6 6 5" xfId="21800" xr:uid="{00000000-0005-0000-0000-0000FAAF0000}"/>
    <cellStyle name="Vírgula 5 6 6 6" xfId="23814" xr:uid="{00000000-0005-0000-0000-0000FBAF0000}"/>
    <cellStyle name="Vírgula 5 6 6 7" xfId="27011" xr:uid="{00000000-0005-0000-0000-0000FCAF0000}"/>
    <cellStyle name="Vírgula 5 6 6 8" xfId="39334" xr:uid="{00000000-0005-0000-0000-0000FDAF0000}"/>
    <cellStyle name="Vírgula 5 6 6 9" xfId="47161" xr:uid="{00000000-0005-0000-0000-0000FEAF0000}"/>
    <cellStyle name="Vírgula 5 6 7" xfId="7189" xr:uid="{00000000-0005-0000-0000-0000FFAF0000}"/>
    <cellStyle name="Vírgula 5 6 7 2" xfId="12563" xr:uid="{00000000-0005-0000-0000-000000B00000}"/>
    <cellStyle name="Vírgula 5 6 7 2 2" xfId="35255" xr:uid="{00000000-0005-0000-0000-000001B00000}"/>
    <cellStyle name="Vírgula 5 6 7 2 3" xfId="29753" xr:uid="{00000000-0005-0000-0000-000002B00000}"/>
    <cellStyle name="Vírgula 5 6 7 2 4" xfId="42947" xr:uid="{00000000-0005-0000-0000-000003B00000}"/>
    <cellStyle name="Vírgula 5 6 7 2 5" xfId="53357" xr:uid="{00000000-0005-0000-0000-000004B00000}"/>
    <cellStyle name="Vírgula 5 6 7 3" xfId="9924" xr:uid="{00000000-0005-0000-0000-000005B00000}"/>
    <cellStyle name="Vírgula 5 6 7 3 2" xfId="32504" xr:uid="{00000000-0005-0000-0000-000006B00000}"/>
    <cellStyle name="Vírgula 5 6 7 4" xfId="27002" xr:uid="{00000000-0005-0000-0000-000007B00000}"/>
    <cellStyle name="Vírgula 5 6 7 5" xfId="39325" xr:uid="{00000000-0005-0000-0000-000008B00000}"/>
    <cellStyle name="Vírgula 5 6 7 6" xfId="48089" xr:uid="{00000000-0005-0000-0000-000009B00000}"/>
    <cellStyle name="Vírgula 5 6 8" xfId="4849" xr:uid="{00000000-0005-0000-0000-00000AB00000}"/>
    <cellStyle name="Vírgula 5 6 8 2" xfId="11266" xr:uid="{00000000-0005-0000-0000-00000BB00000}"/>
    <cellStyle name="Vírgula 5 6 8 2 2" xfId="33095" xr:uid="{00000000-0005-0000-0000-00000CB00000}"/>
    <cellStyle name="Vírgula 5 6 8 2 3" xfId="40787" xr:uid="{00000000-0005-0000-0000-00000DB00000}"/>
    <cellStyle name="Vírgula 5 6 8 2 4" xfId="52248" xr:uid="{00000000-0005-0000-0000-00000EB00000}"/>
    <cellStyle name="Vírgula 5 6 8 3" xfId="27593" xr:uid="{00000000-0005-0000-0000-00000FB00000}"/>
    <cellStyle name="Vírgula 5 6 8 4" xfId="36916" xr:uid="{00000000-0005-0000-0000-000010B00000}"/>
    <cellStyle name="Vírgula 5 6 8 5" xfId="50441" xr:uid="{00000000-0005-0000-0000-000011B00000}"/>
    <cellStyle name="Vírgula 5 6 9" xfId="10027" xr:uid="{00000000-0005-0000-0000-000012B00000}"/>
    <cellStyle name="Vírgula 5 6 9 2" xfId="10584" xr:uid="{00000000-0005-0000-0000-000013B00000}"/>
    <cellStyle name="Vírgula 5 6 9 2 2" xfId="51395" xr:uid="{00000000-0005-0000-0000-000014B00000}"/>
    <cellStyle name="Vírgula 5 6 9 3" xfId="30344" xr:uid="{00000000-0005-0000-0000-000015B00000}"/>
    <cellStyle name="Vírgula 5 6 9 4" xfId="39802" xr:uid="{00000000-0005-0000-0000-000016B00000}"/>
    <cellStyle name="Vírgula 5 6 9 5" xfId="50661" xr:uid="{00000000-0005-0000-0000-000017B00000}"/>
    <cellStyle name="Vírgula 5 7" xfId="117" xr:uid="{00000000-0005-0000-0000-000018B00000}"/>
    <cellStyle name="Vírgula 5 7 10" xfId="15863" xr:uid="{00000000-0005-0000-0000-000019B00000}"/>
    <cellStyle name="Vírgula 5 7 11" xfId="21801" xr:uid="{00000000-0005-0000-0000-00001AB00000}"/>
    <cellStyle name="Vírgula 5 7 12" xfId="23815" xr:uid="{00000000-0005-0000-0000-00001BB00000}"/>
    <cellStyle name="Vírgula 5 7 13" xfId="24399" xr:uid="{00000000-0005-0000-0000-00001CB00000}"/>
    <cellStyle name="Vírgula 5 7 14" xfId="35976" xr:uid="{00000000-0005-0000-0000-00001DB00000}"/>
    <cellStyle name="Vírgula 5 7 15" xfId="45674" xr:uid="{00000000-0005-0000-0000-00001EB00000}"/>
    <cellStyle name="Vírgula 5 7 16" xfId="53607" xr:uid="{00000000-0005-0000-0000-00001FB00000}"/>
    <cellStyle name="Vírgula 5 7 17" xfId="4288" xr:uid="{00000000-0005-0000-0000-000020B00000}"/>
    <cellStyle name="Vírgula 5 7 2" xfId="398" xr:uid="{00000000-0005-0000-0000-000021B00000}"/>
    <cellStyle name="Vírgula 5 7 2 10" xfId="24675" xr:uid="{00000000-0005-0000-0000-000022B00000}"/>
    <cellStyle name="Vírgula 5 7 2 11" xfId="36240" xr:uid="{00000000-0005-0000-0000-000023B00000}"/>
    <cellStyle name="Vírgula 5 7 2 12" xfId="45954" xr:uid="{00000000-0005-0000-0000-000024B00000}"/>
    <cellStyle name="Vírgula 5 7 2 13" xfId="53886" xr:uid="{00000000-0005-0000-0000-000025B00000}"/>
    <cellStyle name="Vírgula 5 7 2 14" xfId="4289" xr:uid="{00000000-0005-0000-0000-000026B00000}"/>
    <cellStyle name="Vírgula 5 7 2 2" xfId="1073" xr:uid="{00000000-0005-0000-0000-000027B00000}"/>
    <cellStyle name="Vírgula 5 7 2 2 10" xfId="46629" xr:uid="{00000000-0005-0000-0000-000028B00000}"/>
    <cellStyle name="Vírgula 5 7 2 2 11" xfId="54561" xr:uid="{00000000-0005-0000-0000-000029B00000}"/>
    <cellStyle name="Vírgula 5 7 2 2 12" xfId="4290" xr:uid="{00000000-0005-0000-0000-00002AB00000}"/>
    <cellStyle name="Vírgula 5 7 2 2 2" xfId="7988" xr:uid="{00000000-0005-0000-0000-00002BB00000}"/>
    <cellStyle name="Vírgula 5 7 2 2 2 2" xfId="17588" xr:uid="{00000000-0005-0000-0000-00002CB00000}"/>
    <cellStyle name="Vírgula 5 7 2 2 2 2 2" xfId="35267" xr:uid="{00000000-0005-0000-0000-00002DB00000}"/>
    <cellStyle name="Vírgula 5 7 2 2 2 3" xfId="19781" xr:uid="{00000000-0005-0000-0000-00002EB00000}"/>
    <cellStyle name="Vírgula 5 7 2 2 2 4" xfId="29765" xr:uid="{00000000-0005-0000-0000-00002FB00000}"/>
    <cellStyle name="Vírgula 5 7 2 2 2 5" xfId="42959" xr:uid="{00000000-0005-0000-0000-000030B00000}"/>
    <cellStyle name="Vírgula 5 7 2 2 2 6" xfId="48888" xr:uid="{00000000-0005-0000-0000-000031B00000}"/>
    <cellStyle name="Vírgula 5 7 2 2 3" xfId="5733" xr:uid="{00000000-0005-0000-0000-000032B00000}"/>
    <cellStyle name="Vírgula 5 7 2 2 3 2" xfId="13168" xr:uid="{00000000-0005-0000-0000-000033B00000}"/>
    <cellStyle name="Vírgula 5 7 2 2 3 3" xfId="32516" xr:uid="{00000000-0005-0000-0000-000034B00000}"/>
    <cellStyle name="Vírgula 5 7 2 2 3 4" xfId="44282" xr:uid="{00000000-0005-0000-0000-000035B00000}"/>
    <cellStyle name="Vírgula 5 7 2 2 4" xfId="15865" xr:uid="{00000000-0005-0000-0000-000036B00000}"/>
    <cellStyle name="Vírgula 5 7 2 2 5" xfId="18096" xr:uid="{00000000-0005-0000-0000-000037B00000}"/>
    <cellStyle name="Vírgula 5 7 2 2 6" xfId="21803" xr:uid="{00000000-0005-0000-0000-000038B00000}"/>
    <cellStyle name="Vírgula 5 7 2 2 7" xfId="23817" xr:uid="{00000000-0005-0000-0000-000039B00000}"/>
    <cellStyle name="Vírgula 5 7 2 2 8" xfId="27014" xr:uid="{00000000-0005-0000-0000-00003AB00000}"/>
    <cellStyle name="Vírgula 5 7 2 2 9" xfId="39337" xr:uid="{00000000-0005-0000-0000-00003BB00000}"/>
    <cellStyle name="Vírgula 5 7 2 3" xfId="2009" xr:uid="{00000000-0005-0000-0000-00003CB00000}"/>
    <cellStyle name="Vírgula 5 7 2 3 2" xfId="8859" xr:uid="{00000000-0005-0000-0000-00003DB00000}"/>
    <cellStyle name="Vírgula 5 7 2 3 2 2" xfId="35266" xr:uid="{00000000-0005-0000-0000-00003EB00000}"/>
    <cellStyle name="Vírgula 5 7 2 3 2 3" xfId="29764" xr:uid="{00000000-0005-0000-0000-00003FB00000}"/>
    <cellStyle name="Vírgula 5 7 2 3 2 4" xfId="42958" xr:uid="{00000000-0005-0000-0000-000040B00000}"/>
    <cellStyle name="Vírgula 5 7 2 3 2 5" xfId="49759" xr:uid="{00000000-0005-0000-0000-000041B00000}"/>
    <cellStyle name="Vírgula 5 7 2 3 3" xfId="12366" xr:uid="{00000000-0005-0000-0000-000042B00000}"/>
    <cellStyle name="Vírgula 5 7 2 3 3 2" xfId="32515" xr:uid="{00000000-0005-0000-0000-000043B00000}"/>
    <cellStyle name="Vírgula 5 7 2 3 3 3" xfId="45153" xr:uid="{00000000-0005-0000-0000-000044B00000}"/>
    <cellStyle name="Vírgula 5 7 2 3 4" xfId="18911" xr:uid="{00000000-0005-0000-0000-000045B00000}"/>
    <cellStyle name="Vírgula 5 7 2 3 5" xfId="27013" xr:uid="{00000000-0005-0000-0000-000046B00000}"/>
    <cellStyle name="Vírgula 5 7 2 3 6" xfId="39336" xr:uid="{00000000-0005-0000-0000-000047B00000}"/>
    <cellStyle name="Vírgula 5 7 2 3 7" xfId="47560" xr:uid="{00000000-0005-0000-0000-000048B00000}"/>
    <cellStyle name="Vírgula 5 7 2 3 8" xfId="55486" xr:uid="{00000000-0005-0000-0000-000049B00000}"/>
    <cellStyle name="Vírgula 5 7 2 3 9" xfId="6660" xr:uid="{00000000-0005-0000-0000-00004AB00000}"/>
    <cellStyle name="Vírgula 5 7 2 4" xfId="7361" xr:uid="{00000000-0005-0000-0000-00004BB00000}"/>
    <cellStyle name="Vírgula 5 7 2 4 2" xfId="11437" xr:uid="{00000000-0005-0000-0000-00004CB00000}"/>
    <cellStyle name="Vírgula 5 7 2 4 2 2" xfId="33266" xr:uid="{00000000-0005-0000-0000-00004DB00000}"/>
    <cellStyle name="Vírgula 5 7 2 4 2 3" xfId="40958" xr:uid="{00000000-0005-0000-0000-00004EB00000}"/>
    <cellStyle name="Vírgula 5 7 2 4 2 4" xfId="52419" xr:uid="{00000000-0005-0000-0000-00004FB00000}"/>
    <cellStyle name="Vírgula 5 7 2 4 3" xfId="27764" xr:uid="{00000000-0005-0000-0000-000050B00000}"/>
    <cellStyle name="Vírgula 5 7 2 4 4" xfId="37087" xr:uid="{00000000-0005-0000-0000-000051B00000}"/>
    <cellStyle name="Vírgula 5 7 2 4 5" xfId="48261" xr:uid="{00000000-0005-0000-0000-000052B00000}"/>
    <cellStyle name="Vírgula 5 7 2 5" xfId="5058" xr:uid="{00000000-0005-0000-0000-000053B00000}"/>
    <cellStyle name="Vírgula 5 7 2 5 2" xfId="30515" xr:uid="{00000000-0005-0000-0000-000054B00000}"/>
    <cellStyle name="Vírgula 5 7 2 5 3" xfId="40201" xr:uid="{00000000-0005-0000-0000-000055B00000}"/>
    <cellStyle name="Vírgula 5 7 2 5 4" xfId="51672" xr:uid="{00000000-0005-0000-0000-000056B00000}"/>
    <cellStyle name="Vírgula 5 7 2 6" xfId="13908" xr:uid="{00000000-0005-0000-0000-000057B00000}"/>
    <cellStyle name="Vírgula 5 7 2 6 2" xfId="43655" xr:uid="{00000000-0005-0000-0000-000058B00000}"/>
    <cellStyle name="Vírgula 5 7 2 7" xfId="15864" xr:uid="{00000000-0005-0000-0000-000059B00000}"/>
    <cellStyle name="Vírgula 5 7 2 8" xfId="21802" xr:uid="{00000000-0005-0000-0000-00005AB00000}"/>
    <cellStyle name="Vírgula 5 7 2 9" xfId="23816" xr:uid="{00000000-0005-0000-0000-00005BB00000}"/>
    <cellStyle name="Vírgula 5 7 3" xfId="1313" xr:uid="{00000000-0005-0000-0000-00005CB00000}"/>
    <cellStyle name="Vírgula 5 7 3 10" xfId="24951" xr:uid="{00000000-0005-0000-0000-00005DB00000}"/>
    <cellStyle name="Vírgula 5 7 3 11" xfId="36516" xr:uid="{00000000-0005-0000-0000-00005EB00000}"/>
    <cellStyle name="Vírgula 5 7 3 12" xfId="46869" xr:uid="{00000000-0005-0000-0000-00005FB00000}"/>
    <cellStyle name="Vírgula 5 7 3 13" xfId="54801" xr:uid="{00000000-0005-0000-0000-000060B00000}"/>
    <cellStyle name="Vírgula 5 7 3 14" xfId="4291" xr:uid="{00000000-0005-0000-0000-000061B00000}"/>
    <cellStyle name="Vírgula 5 7 3 2" xfId="2237" xr:uid="{00000000-0005-0000-0000-000062B00000}"/>
    <cellStyle name="Vírgula 5 7 3 2 10" xfId="47788" xr:uid="{00000000-0005-0000-0000-000063B00000}"/>
    <cellStyle name="Vírgula 5 7 3 2 11" xfId="55714" xr:uid="{00000000-0005-0000-0000-000064B00000}"/>
    <cellStyle name="Vírgula 5 7 3 2 12" xfId="4292" xr:uid="{00000000-0005-0000-0000-000065B00000}"/>
    <cellStyle name="Vírgula 5 7 3 2 2" xfId="9087" xr:uid="{00000000-0005-0000-0000-000066B00000}"/>
    <cellStyle name="Vírgula 5 7 3 2 2 2" xfId="17589" xr:uid="{00000000-0005-0000-0000-000067B00000}"/>
    <cellStyle name="Vírgula 5 7 3 2 2 2 2" xfId="35269" xr:uid="{00000000-0005-0000-0000-000068B00000}"/>
    <cellStyle name="Vírgula 5 7 3 2 2 3" xfId="20009" xr:uid="{00000000-0005-0000-0000-000069B00000}"/>
    <cellStyle name="Vírgula 5 7 3 2 2 4" xfId="29767" xr:uid="{00000000-0005-0000-0000-00006AB00000}"/>
    <cellStyle name="Vírgula 5 7 3 2 2 5" xfId="42961" xr:uid="{00000000-0005-0000-0000-00006BB00000}"/>
    <cellStyle name="Vírgula 5 7 3 2 2 6" xfId="49987" xr:uid="{00000000-0005-0000-0000-00006CB00000}"/>
    <cellStyle name="Vírgula 5 7 3 2 3" xfId="6888" xr:uid="{00000000-0005-0000-0000-00006DB00000}"/>
    <cellStyle name="Vírgula 5 7 3 2 3 2" xfId="16835" xr:uid="{00000000-0005-0000-0000-00006EB00000}"/>
    <cellStyle name="Vírgula 5 7 3 2 3 3" xfId="32518" xr:uid="{00000000-0005-0000-0000-00006FB00000}"/>
    <cellStyle name="Vírgula 5 7 3 2 3 4" xfId="45381" xr:uid="{00000000-0005-0000-0000-000070B00000}"/>
    <cellStyle name="Vírgula 5 7 3 2 4" xfId="15867" xr:uid="{00000000-0005-0000-0000-000071B00000}"/>
    <cellStyle name="Vírgula 5 7 3 2 5" xfId="18267" xr:uid="{00000000-0005-0000-0000-000072B00000}"/>
    <cellStyle name="Vírgula 5 7 3 2 6" xfId="21805" xr:uid="{00000000-0005-0000-0000-000073B00000}"/>
    <cellStyle name="Vírgula 5 7 3 2 7" xfId="23819" xr:uid="{00000000-0005-0000-0000-000074B00000}"/>
    <cellStyle name="Vírgula 5 7 3 2 8" xfId="27016" xr:uid="{00000000-0005-0000-0000-000075B00000}"/>
    <cellStyle name="Vírgula 5 7 3 2 9" xfId="39339" xr:uid="{00000000-0005-0000-0000-000076B00000}"/>
    <cellStyle name="Vírgula 5 7 3 3" xfId="8216" xr:uid="{00000000-0005-0000-0000-000077B00000}"/>
    <cellStyle name="Vírgula 5 7 3 3 2" xfId="12570" xr:uid="{00000000-0005-0000-0000-000078B00000}"/>
    <cellStyle name="Vírgula 5 7 3 3 2 2" xfId="35268" xr:uid="{00000000-0005-0000-0000-000079B00000}"/>
    <cellStyle name="Vírgula 5 7 3 3 2 3" xfId="29766" xr:uid="{00000000-0005-0000-0000-00007AB00000}"/>
    <cellStyle name="Vírgula 5 7 3 3 2 4" xfId="42960" xr:uid="{00000000-0005-0000-0000-00007BB00000}"/>
    <cellStyle name="Vírgula 5 7 3 3 2 5" xfId="53362" xr:uid="{00000000-0005-0000-0000-00007CB00000}"/>
    <cellStyle name="Vírgula 5 7 3 3 3" xfId="12498" xr:uid="{00000000-0005-0000-0000-00007DB00000}"/>
    <cellStyle name="Vírgula 5 7 3 3 3 2" xfId="32517" xr:uid="{00000000-0005-0000-0000-00007EB00000}"/>
    <cellStyle name="Vírgula 5 7 3 3 4" xfId="19139" xr:uid="{00000000-0005-0000-0000-00007FB00000}"/>
    <cellStyle name="Vírgula 5 7 3 3 5" xfId="27015" xr:uid="{00000000-0005-0000-0000-000080B00000}"/>
    <cellStyle name="Vírgula 5 7 3 3 6" xfId="39338" xr:uid="{00000000-0005-0000-0000-000081B00000}"/>
    <cellStyle name="Vírgula 5 7 3 3 7" xfId="49116" xr:uid="{00000000-0005-0000-0000-000082B00000}"/>
    <cellStyle name="Vírgula 5 7 3 4" xfId="5973" xr:uid="{00000000-0005-0000-0000-000083B00000}"/>
    <cellStyle name="Vírgula 5 7 3 4 2" xfId="11665" xr:uid="{00000000-0005-0000-0000-000084B00000}"/>
    <cellStyle name="Vírgula 5 7 3 4 2 2" xfId="33494" xr:uid="{00000000-0005-0000-0000-000085B00000}"/>
    <cellStyle name="Vírgula 5 7 3 4 2 3" xfId="41186" xr:uid="{00000000-0005-0000-0000-000086B00000}"/>
    <cellStyle name="Vírgula 5 7 3 4 2 4" xfId="52647" xr:uid="{00000000-0005-0000-0000-000087B00000}"/>
    <cellStyle name="Vírgula 5 7 3 4 3" xfId="27992" xr:uid="{00000000-0005-0000-0000-000088B00000}"/>
    <cellStyle name="Vírgula 5 7 3 4 4" xfId="37315" xr:uid="{00000000-0005-0000-0000-000089B00000}"/>
    <cellStyle name="Vírgula 5 7 3 4 5" xfId="50705" xr:uid="{00000000-0005-0000-0000-00008AB00000}"/>
    <cellStyle name="Vírgula 5 7 3 5" xfId="10921" xr:uid="{00000000-0005-0000-0000-00008BB00000}"/>
    <cellStyle name="Vírgula 5 7 3 5 2" xfId="30743" xr:uid="{00000000-0005-0000-0000-00008CB00000}"/>
    <cellStyle name="Vírgula 5 7 3 5 3" xfId="40429" xr:uid="{00000000-0005-0000-0000-00008DB00000}"/>
    <cellStyle name="Vírgula 5 7 3 5 4" xfId="51900" xr:uid="{00000000-0005-0000-0000-00008EB00000}"/>
    <cellStyle name="Vírgula 5 7 3 6" xfId="14136" xr:uid="{00000000-0005-0000-0000-00008FB00000}"/>
    <cellStyle name="Vírgula 5 7 3 6 2" xfId="44510" xr:uid="{00000000-0005-0000-0000-000090B00000}"/>
    <cellStyle name="Vírgula 5 7 3 7" xfId="15866" xr:uid="{00000000-0005-0000-0000-000091B00000}"/>
    <cellStyle name="Vírgula 5 7 3 8" xfId="21804" xr:uid="{00000000-0005-0000-0000-000092B00000}"/>
    <cellStyle name="Vírgula 5 7 3 9" xfId="23818" xr:uid="{00000000-0005-0000-0000-000093B00000}"/>
    <cellStyle name="Vírgula 5 7 4" xfId="833" xr:uid="{00000000-0005-0000-0000-000094B00000}"/>
    <cellStyle name="Vírgula 5 7 4 10" xfId="46389" xr:uid="{00000000-0005-0000-0000-000095B00000}"/>
    <cellStyle name="Vírgula 5 7 4 11" xfId="54321" xr:uid="{00000000-0005-0000-0000-000096B00000}"/>
    <cellStyle name="Vírgula 5 7 4 12" xfId="4293" xr:uid="{00000000-0005-0000-0000-000097B00000}"/>
    <cellStyle name="Vírgula 5 7 4 2" xfId="7760" xr:uid="{00000000-0005-0000-0000-000098B00000}"/>
    <cellStyle name="Vírgula 5 7 4 2 2" xfId="12846" xr:uid="{00000000-0005-0000-0000-000099B00000}"/>
    <cellStyle name="Vírgula 5 7 4 2 2 2" xfId="35270" xr:uid="{00000000-0005-0000-0000-00009AB00000}"/>
    <cellStyle name="Vírgula 5 7 4 2 3" xfId="4733" xr:uid="{00000000-0005-0000-0000-00009BB00000}"/>
    <cellStyle name="Vírgula 5 7 4 2 4" xfId="19553" xr:uid="{00000000-0005-0000-0000-00009CB00000}"/>
    <cellStyle name="Vírgula 5 7 4 2 5" xfId="29768" xr:uid="{00000000-0005-0000-0000-00009DB00000}"/>
    <cellStyle name="Vírgula 5 7 4 2 6" xfId="42962" xr:uid="{00000000-0005-0000-0000-00009EB00000}"/>
    <cellStyle name="Vírgula 5 7 4 2 7" xfId="48660" xr:uid="{00000000-0005-0000-0000-00009FB00000}"/>
    <cellStyle name="Vírgula 5 7 4 3" xfId="5493" xr:uid="{00000000-0005-0000-0000-0000A0B00000}"/>
    <cellStyle name="Vírgula 5 7 4 3 2" xfId="12489" xr:uid="{00000000-0005-0000-0000-0000A1B00000}"/>
    <cellStyle name="Vírgula 5 7 4 3 3" xfId="32519" xr:uid="{00000000-0005-0000-0000-0000A2B00000}"/>
    <cellStyle name="Vírgula 5 7 4 3 4" xfId="44054" xr:uid="{00000000-0005-0000-0000-0000A3B00000}"/>
    <cellStyle name="Vírgula 5 7 4 4" xfId="13680" xr:uid="{00000000-0005-0000-0000-0000A4B00000}"/>
    <cellStyle name="Vírgula 5 7 4 5" xfId="15868" xr:uid="{00000000-0005-0000-0000-0000A5B00000}"/>
    <cellStyle name="Vírgula 5 7 4 6" xfId="21806" xr:uid="{00000000-0005-0000-0000-0000A6B00000}"/>
    <cellStyle name="Vírgula 5 7 4 7" xfId="23820" xr:uid="{00000000-0005-0000-0000-0000A7B00000}"/>
    <cellStyle name="Vírgula 5 7 4 8" xfId="27017" xr:uid="{00000000-0005-0000-0000-0000A8B00000}"/>
    <cellStyle name="Vírgula 5 7 4 9" xfId="39340" xr:uid="{00000000-0005-0000-0000-0000A9B00000}"/>
    <cellStyle name="Vírgula 5 7 5" xfId="1781" xr:uid="{00000000-0005-0000-0000-0000AAB00000}"/>
    <cellStyle name="Vírgula 5 7 5 10" xfId="47332" xr:uid="{00000000-0005-0000-0000-0000ABB00000}"/>
    <cellStyle name="Vírgula 5 7 5 11" xfId="55258" xr:uid="{00000000-0005-0000-0000-0000ACB00000}"/>
    <cellStyle name="Vírgula 5 7 5 12" xfId="4294" xr:uid="{00000000-0005-0000-0000-0000ADB00000}"/>
    <cellStyle name="Vírgula 5 7 5 2" xfId="8631" xr:uid="{00000000-0005-0000-0000-0000AEB00000}"/>
    <cellStyle name="Vírgula 5 7 5 2 2" xfId="17590" xr:uid="{00000000-0005-0000-0000-0000AFB00000}"/>
    <cellStyle name="Vírgula 5 7 5 2 2 2" xfId="35271" xr:uid="{00000000-0005-0000-0000-0000B0B00000}"/>
    <cellStyle name="Vírgula 5 7 5 2 3" xfId="29769" xr:uid="{00000000-0005-0000-0000-0000B1B00000}"/>
    <cellStyle name="Vírgula 5 7 5 2 4" xfId="42963" xr:uid="{00000000-0005-0000-0000-0000B2B00000}"/>
    <cellStyle name="Vírgula 5 7 5 2 5" xfId="49531" xr:uid="{00000000-0005-0000-0000-0000B3B00000}"/>
    <cellStyle name="Vírgula 5 7 5 3" xfId="6432" xr:uid="{00000000-0005-0000-0000-0000B4B00000}"/>
    <cellStyle name="Vírgula 5 7 5 3 2" xfId="32520" xr:uid="{00000000-0005-0000-0000-0000B5B00000}"/>
    <cellStyle name="Vírgula 5 7 5 3 3" xfId="44925" xr:uid="{00000000-0005-0000-0000-0000B6B00000}"/>
    <cellStyle name="Vírgula 5 7 5 4" xfId="15869" xr:uid="{00000000-0005-0000-0000-0000B7B00000}"/>
    <cellStyle name="Vírgula 5 7 5 5" xfId="18683" xr:uid="{00000000-0005-0000-0000-0000B8B00000}"/>
    <cellStyle name="Vírgula 5 7 5 6" xfId="21807" xr:uid="{00000000-0005-0000-0000-0000B9B00000}"/>
    <cellStyle name="Vírgula 5 7 5 7" xfId="23821" xr:uid="{00000000-0005-0000-0000-0000BAB00000}"/>
    <cellStyle name="Vírgula 5 7 5 8" xfId="27018" xr:uid="{00000000-0005-0000-0000-0000BBB00000}"/>
    <cellStyle name="Vírgula 5 7 5 9" xfId="39341" xr:uid="{00000000-0005-0000-0000-0000BCB00000}"/>
    <cellStyle name="Vírgula 5 7 6" xfId="7132" xr:uid="{00000000-0005-0000-0000-0000BDB00000}"/>
    <cellStyle name="Vírgula 5 7 6 2" xfId="12569" xr:uid="{00000000-0005-0000-0000-0000BEB00000}"/>
    <cellStyle name="Vírgula 5 7 6 2 2" xfId="35265" xr:uid="{00000000-0005-0000-0000-0000BFB00000}"/>
    <cellStyle name="Vírgula 5 7 6 2 3" xfId="29763" xr:uid="{00000000-0005-0000-0000-0000C0B00000}"/>
    <cellStyle name="Vírgula 5 7 6 2 4" xfId="42957" xr:uid="{00000000-0005-0000-0000-0000C1B00000}"/>
    <cellStyle name="Vírgula 5 7 6 2 5" xfId="53361" xr:uid="{00000000-0005-0000-0000-0000C2B00000}"/>
    <cellStyle name="Vírgula 5 7 6 3" xfId="10494" xr:uid="{00000000-0005-0000-0000-0000C3B00000}"/>
    <cellStyle name="Vírgula 5 7 6 3 2" xfId="32514" xr:uid="{00000000-0005-0000-0000-0000C4B00000}"/>
    <cellStyle name="Vírgula 5 7 6 4" xfId="27012" xr:uid="{00000000-0005-0000-0000-0000C5B00000}"/>
    <cellStyle name="Vírgula 5 7 6 5" xfId="39335" xr:uid="{00000000-0005-0000-0000-0000C6B00000}"/>
    <cellStyle name="Vírgula 5 7 6 6" xfId="48032" xr:uid="{00000000-0005-0000-0000-0000C7B00000}"/>
    <cellStyle name="Vírgula 5 7 7" xfId="4780" xr:uid="{00000000-0005-0000-0000-0000C8B00000}"/>
    <cellStyle name="Vírgula 5 7 7 2" xfId="11209" xr:uid="{00000000-0005-0000-0000-0000C9B00000}"/>
    <cellStyle name="Vírgula 5 7 7 2 2" xfId="33038" xr:uid="{00000000-0005-0000-0000-0000CAB00000}"/>
    <cellStyle name="Vírgula 5 7 7 2 3" xfId="40730" xr:uid="{00000000-0005-0000-0000-0000CBB00000}"/>
    <cellStyle name="Vírgula 5 7 7 2 4" xfId="52191" xr:uid="{00000000-0005-0000-0000-0000CCB00000}"/>
    <cellStyle name="Vírgula 5 7 7 3" xfId="27536" xr:uid="{00000000-0005-0000-0000-0000CDB00000}"/>
    <cellStyle name="Vírgula 5 7 7 4" xfId="36859" xr:uid="{00000000-0005-0000-0000-0000CEB00000}"/>
    <cellStyle name="Vírgula 5 7 7 5" xfId="50876" xr:uid="{00000000-0005-0000-0000-0000CFB00000}"/>
    <cellStyle name="Vírgula 5 7 8" xfId="9539" xr:uid="{00000000-0005-0000-0000-0000D0B00000}"/>
    <cellStyle name="Vírgula 5 7 8 2" xfId="9801" xr:uid="{00000000-0005-0000-0000-0000D1B00000}"/>
    <cellStyle name="Vírgula 5 7 8 2 2" xfId="50816" xr:uid="{00000000-0005-0000-0000-0000D2B00000}"/>
    <cellStyle name="Vírgula 5 7 8 3" xfId="30287" xr:uid="{00000000-0005-0000-0000-0000D3B00000}"/>
    <cellStyle name="Vírgula 5 7 8 4" xfId="39973" xr:uid="{00000000-0005-0000-0000-0000D4B00000}"/>
    <cellStyle name="Vírgula 5 7 8 5" xfId="50873" xr:uid="{00000000-0005-0000-0000-0000D5B00000}"/>
    <cellStyle name="Vírgula 5 7 9" xfId="9875" xr:uid="{00000000-0005-0000-0000-0000D6B00000}"/>
    <cellStyle name="Vírgula 5 7 9 2" xfId="43424" xr:uid="{00000000-0005-0000-0000-0000D7B00000}"/>
    <cellStyle name="Vírgula 5 7 9 3" xfId="50515" xr:uid="{00000000-0005-0000-0000-0000D8B00000}"/>
    <cellStyle name="Vírgula 5 8" xfId="255" xr:uid="{00000000-0005-0000-0000-0000D9B00000}"/>
    <cellStyle name="Vírgula 5 8 10" xfId="15870" xr:uid="{00000000-0005-0000-0000-0000DAB00000}"/>
    <cellStyle name="Vírgula 5 8 11" xfId="21808" xr:uid="{00000000-0005-0000-0000-0000DBB00000}"/>
    <cellStyle name="Vírgula 5 8 12" xfId="23822" xr:uid="{00000000-0005-0000-0000-0000DCB00000}"/>
    <cellStyle name="Vírgula 5 8 13" xfId="24537" xr:uid="{00000000-0005-0000-0000-0000DDB00000}"/>
    <cellStyle name="Vírgula 5 8 14" xfId="36102" xr:uid="{00000000-0005-0000-0000-0000DEB00000}"/>
    <cellStyle name="Vírgula 5 8 15" xfId="45812" xr:uid="{00000000-0005-0000-0000-0000DFB00000}"/>
    <cellStyle name="Vírgula 5 8 16" xfId="53745" xr:uid="{00000000-0005-0000-0000-0000E0B00000}"/>
    <cellStyle name="Vírgula 5 8 17" xfId="4295" xr:uid="{00000000-0005-0000-0000-0000E1B00000}"/>
    <cellStyle name="Vírgula 5 8 2" xfId="536" xr:uid="{00000000-0005-0000-0000-0000E2B00000}"/>
    <cellStyle name="Vírgula 5 8 2 10" xfId="24813" xr:uid="{00000000-0005-0000-0000-0000E3B00000}"/>
    <cellStyle name="Vírgula 5 8 2 11" xfId="36378" xr:uid="{00000000-0005-0000-0000-0000E4B00000}"/>
    <cellStyle name="Vírgula 5 8 2 12" xfId="46092" xr:uid="{00000000-0005-0000-0000-0000E5B00000}"/>
    <cellStyle name="Vírgula 5 8 2 13" xfId="54024" xr:uid="{00000000-0005-0000-0000-0000E6B00000}"/>
    <cellStyle name="Vírgula 5 8 2 14" xfId="4296" xr:uid="{00000000-0005-0000-0000-0000E7B00000}"/>
    <cellStyle name="Vírgula 5 8 2 2" xfId="1187" xr:uid="{00000000-0005-0000-0000-0000E8B00000}"/>
    <cellStyle name="Vírgula 5 8 2 2 10" xfId="46743" xr:uid="{00000000-0005-0000-0000-0000E9B00000}"/>
    <cellStyle name="Vírgula 5 8 2 2 11" xfId="54675" xr:uid="{00000000-0005-0000-0000-0000EAB00000}"/>
    <cellStyle name="Vírgula 5 8 2 2 12" xfId="4297" xr:uid="{00000000-0005-0000-0000-0000EBB00000}"/>
    <cellStyle name="Vírgula 5 8 2 2 2" xfId="8102" xr:uid="{00000000-0005-0000-0000-0000ECB00000}"/>
    <cellStyle name="Vírgula 5 8 2 2 2 2" xfId="17591" xr:uid="{00000000-0005-0000-0000-0000EDB00000}"/>
    <cellStyle name="Vírgula 5 8 2 2 2 2 2" xfId="35274" xr:uid="{00000000-0005-0000-0000-0000EEB00000}"/>
    <cellStyle name="Vírgula 5 8 2 2 2 3" xfId="19895" xr:uid="{00000000-0005-0000-0000-0000EFB00000}"/>
    <cellStyle name="Vírgula 5 8 2 2 2 4" xfId="29772" xr:uid="{00000000-0005-0000-0000-0000F0B00000}"/>
    <cellStyle name="Vírgula 5 8 2 2 2 5" xfId="42966" xr:uid="{00000000-0005-0000-0000-0000F1B00000}"/>
    <cellStyle name="Vírgula 5 8 2 2 2 6" xfId="49002" xr:uid="{00000000-0005-0000-0000-0000F2B00000}"/>
    <cellStyle name="Vírgula 5 8 2 2 3" xfId="5847" xr:uid="{00000000-0005-0000-0000-0000F3B00000}"/>
    <cellStyle name="Vírgula 5 8 2 2 3 2" xfId="16423" xr:uid="{00000000-0005-0000-0000-0000F4B00000}"/>
    <cellStyle name="Vírgula 5 8 2 2 3 3" xfId="32523" xr:uid="{00000000-0005-0000-0000-0000F5B00000}"/>
    <cellStyle name="Vírgula 5 8 2 2 3 4" xfId="44396" xr:uid="{00000000-0005-0000-0000-0000F6B00000}"/>
    <cellStyle name="Vírgula 5 8 2 2 4" xfId="15872" xr:uid="{00000000-0005-0000-0000-0000F7B00000}"/>
    <cellStyle name="Vírgula 5 8 2 2 5" xfId="18153" xr:uid="{00000000-0005-0000-0000-0000F8B00000}"/>
    <cellStyle name="Vírgula 5 8 2 2 6" xfId="21810" xr:uid="{00000000-0005-0000-0000-0000F9B00000}"/>
    <cellStyle name="Vírgula 5 8 2 2 7" xfId="23824" xr:uid="{00000000-0005-0000-0000-0000FAB00000}"/>
    <cellStyle name="Vírgula 5 8 2 2 8" xfId="27021" xr:uid="{00000000-0005-0000-0000-0000FBB00000}"/>
    <cellStyle name="Vírgula 5 8 2 2 9" xfId="39344" xr:uid="{00000000-0005-0000-0000-0000FCB00000}"/>
    <cellStyle name="Vírgula 5 8 2 3" xfId="2123" xr:uid="{00000000-0005-0000-0000-0000FDB00000}"/>
    <cellStyle name="Vírgula 5 8 2 3 2" xfId="8973" xr:uid="{00000000-0005-0000-0000-0000FEB00000}"/>
    <cellStyle name="Vírgula 5 8 2 3 2 2" xfId="35273" xr:uid="{00000000-0005-0000-0000-0000FFB00000}"/>
    <cellStyle name="Vírgula 5 8 2 3 2 3" xfId="29771" xr:uid="{00000000-0005-0000-0000-000000B10000}"/>
    <cellStyle name="Vírgula 5 8 2 3 2 4" xfId="42965" xr:uid="{00000000-0005-0000-0000-000001B10000}"/>
    <cellStyle name="Vírgula 5 8 2 3 2 5" xfId="49873" xr:uid="{00000000-0005-0000-0000-000002B10000}"/>
    <cellStyle name="Vírgula 5 8 2 3 3" xfId="10162" xr:uid="{00000000-0005-0000-0000-000003B10000}"/>
    <cellStyle name="Vírgula 5 8 2 3 3 2" xfId="32522" xr:uid="{00000000-0005-0000-0000-000004B10000}"/>
    <cellStyle name="Vírgula 5 8 2 3 3 3" xfId="45267" xr:uid="{00000000-0005-0000-0000-000005B10000}"/>
    <cellStyle name="Vírgula 5 8 2 3 4" xfId="19025" xr:uid="{00000000-0005-0000-0000-000006B10000}"/>
    <cellStyle name="Vírgula 5 8 2 3 5" xfId="27020" xr:uid="{00000000-0005-0000-0000-000007B10000}"/>
    <cellStyle name="Vírgula 5 8 2 3 6" xfId="39343" xr:uid="{00000000-0005-0000-0000-000008B10000}"/>
    <cellStyle name="Vírgula 5 8 2 3 7" xfId="47674" xr:uid="{00000000-0005-0000-0000-000009B10000}"/>
    <cellStyle name="Vírgula 5 8 2 3 8" xfId="55600" xr:uid="{00000000-0005-0000-0000-00000AB10000}"/>
    <cellStyle name="Vírgula 5 8 2 3 9" xfId="6774" xr:uid="{00000000-0005-0000-0000-00000BB10000}"/>
    <cellStyle name="Vírgula 5 8 2 4" xfId="7475" xr:uid="{00000000-0005-0000-0000-00000CB10000}"/>
    <cellStyle name="Vírgula 5 8 2 4 2" xfId="11551" xr:uid="{00000000-0005-0000-0000-00000DB10000}"/>
    <cellStyle name="Vírgula 5 8 2 4 2 2" xfId="33380" xr:uid="{00000000-0005-0000-0000-00000EB10000}"/>
    <cellStyle name="Vírgula 5 8 2 4 2 3" xfId="41072" xr:uid="{00000000-0005-0000-0000-00000FB10000}"/>
    <cellStyle name="Vírgula 5 8 2 4 2 4" xfId="52533" xr:uid="{00000000-0005-0000-0000-000010B10000}"/>
    <cellStyle name="Vírgula 5 8 2 4 3" xfId="27878" xr:uid="{00000000-0005-0000-0000-000011B10000}"/>
    <cellStyle name="Vírgula 5 8 2 4 4" xfId="37201" xr:uid="{00000000-0005-0000-0000-000012B10000}"/>
    <cellStyle name="Vírgula 5 8 2 4 5" xfId="48375" xr:uid="{00000000-0005-0000-0000-000013B10000}"/>
    <cellStyle name="Vírgula 5 8 2 5" xfId="5196" xr:uid="{00000000-0005-0000-0000-000014B10000}"/>
    <cellStyle name="Vírgula 5 8 2 5 2" xfId="30629" xr:uid="{00000000-0005-0000-0000-000015B10000}"/>
    <cellStyle name="Vírgula 5 8 2 5 3" xfId="40315" xr:uid="{00000000-0005-0000-0000-000016B10000}"/>
    <cellStyle name="Vírgula 5 8 2 5 4" xfId="51786" xr:uid="{00000000-0005-0000-0000-000017B10000}"/>
    <cellStyle name="Vírgula 5 8 2 6" xfId="14022" xr:uid="{00000000-0005-0000-0000-000018B10000}"/>
    <cellStyle name="Vírgula 5 8 2 6 2" xfId="43769" xr:uid="{00000000-0005-0000-0000-000019B10000}"/>
    <cellStyle name="Vírgula 5 8 2 7" xfId="15871" xr:uid="{00000000-0005-0000-0000-00001AB10000}"/>
    <cellStyle name="Vírgula 5 8 2 8" xfId="21809" xr:uid="{00000000-0005-0000-0000-00001BB10000}"/>
    <cellStyle name="Vírgula 5 8 2 9" xfId="23823" xr:uid="{00000000-0005-0000-0000-00001CB10000}"/>
    <cellStyle name="Vírgula 5 8 3" xfId="1451" xr:uid="{00000000-0005-0000-0000-00001DB10000}"/>
    <cellStyle name="Vírgula 5 8 3 10" xfId="25089" xr:uid="{00000000-0005-0000-0000-00001EB10000}"/>
    <cellStyle name="Vírgula 5 8 3 11" xfId="36654" xr:uid="{00000000-0005-0000-0000-00001FB10000}"/>
    <cellStyle name="Vírgula 5 8 3 12" xfId="47007" xr:uid="{00000000-0005-0000-0000-000020B10000}"/>
    <cellStyle name="Vírgula 5 8 3 13" xfId="54939" xr:uid="{00000000-0005-0000-0000-000021B10000}"/>
    <cellStyle name="Vírgula 5 8 3 14" xfId="4298" xr:uid="{00000000-0005-0000-0000-000022B10000}"/>
    <cellStyle name="Vírgula 5 8 3 2" xfId="2351" xr:uid="{00000000-0005-0000-0000-000023B10000}"/>
    <cellStyle name="Vírgula 5 8 3 2 10" xfId="47902" xr:uid="{00000000-0005-0000-0000-000024B10000}"/>
    <cellStyle name="Vírgula 5 8 3 2 11" xfId="55828" xr:uid="{00000000-0005-0000-0000-000025B10000}"/>
    <cellStyle name="Vírgula 5 8 3 2 12" xfId="4299" xr:uid="{00000000-0005-0000-0000-000026B10000}"/>
    <cellStyle name="Vírgula 5 8 3 2 2" xfId="9201" xr:uid="{00000000-0005-0000-0000-000027B10000}"/>
    <cellStyle name="Vírgula 5 8 3 2 2 2" xfId="17592" xr:uid="{00000000-0005-0000-0000-000028B10000}"/>
    <cellStyle name="Vírgula 5 8 3 2 2 2 2" xfId="35276" xr:uid="{00000000-0005-0000-0000-000029B10000}"/>
    <cellStyle name="Vírgula 5 8 3 2 2 3" xfId="20123" xr:uid="{00000000-0005-0000-0000-00002AB10000}"/>
    <cellStyle name="Vírgula 5 8 3 2 2 4" xfId="29774" xr:uid="{00000000-0005-0000-0000-00002BB10000}"/>
    <cellStyle name="Vírgula 5 8 3 2 2 5" xfId="42968" xr:uid="{00000000-0005-0000-0000-00002CB10000}"/>
    <cellStyle name="Vírgula 5 8 3 2 2 6" xfId="50101" xr:uid="{00000000-0005-0000-0000-00002DB10000}"/>
    <cellStyle name="Vírgula 5 8 3 2 3" xfId="7002" xr:uid="{00000000-0005-0000-0000-00002EB10000}"/>
    <cellStyle name="Vírgula 5 8 3 2 3 2" xfId="16769" xr:uid="{00000000-0005-0000-0000-00002FB10000}"/>
    <cellStyle name="Vírgula 5 8 3 2 3 3" xfId="32525" xr:uid="{00000000-0005-0000-0000-000030B10000}"/>
    <cellStyle name="Vírgula 5 8 3 2 3 4" xfId="45495" xr:uid="{00000000-0005-0000-0000-000031B10000}"/>
    <cellStyle name="Vírgula 5 8 3 2 4" xfId="15874" xr:uid="{00000000-0005-0000-0000-000032B10000}"/>
    <cellStyle name="Vírgula 5 8 3 2 5" xfId="18381" xr:uid="{00000000-0005-0000-0000-000033B10000}"/>
    <cellStyle name="Vírgula 5 8 3 2 6" xfId="21812" xr:uid="{00000000-0005-0000-0000-000034B10000}"/>
    <cellStyle name="Vírgula 5 8 3 2 7" xfId="23826" xr:uid="{00000000-0005-0000-0000-000035B10000}"/>
    <cellStyle name="Vírgula 5 8 3 2 8" xfId="27023" xr:uid="{00000000-0005-0000-0000-000036B10000}"/>
    <cellStyle name="Vírgula 5 8 3 2 9" xfId="39346" xr:uid="{00000000-0005-0000-0000-000037B10000}"/>
    <cellStyle name="Vírgula 5 8 3 3" xfId="8330" xr:uid="{00000000-0005-0000-0000-000038B10000}"/>
    <cellStyle name="Vírgula 5 8 3 3 2" xfId="12573" xr:uid="{00000000-0005-0000-0000-000039B10000}"/>
    <cellStyle name="Vírgula 5 8 3 3 2 2" xfId="35275" xr:uid="{00000000-0005-0000-0000-00003AB10000}"/>
    <cellStyle name="Vírgula 5 8 3 3 2 3" xfId="29773" xr:uid="{00000000-0005-0000-0000-00003BB10000}"/>
    <cellStyle name="Vírgula 5 8 3 3 2 4" xfId="42967" xr:uid="{00000000-0005-0000-0000-00003CB10000}"/>
    <cellStyle name="Vírgula 5 8 3 3 2 5" xfId="53364" xr:uid="{00000000-0005-0000-0000-00003DB10000}"/>
    <cellStyle name="Vírgula 5 8 3 3 3" xfId="11858" xr:uid="{00000000-0005-0000-0000-00003EB10000}"/>
    <cellStyle name="Vírgula 5 8 3 3 3 2" xfId="32524" xr:uid="{00000000-0005-0000-0000-00003FB10000}"/>
    <cellStyle name="Vírgula 5 8 3 3 4" xfId="19253" xr:uid="{00000000-0005-0000-0000-000040B10000}"/>
    <cellStyle name="Vírgula 5 8 3 3 5" xfId="27022" xr:uid="{00000000-0005-0000-0000-000041B10000}"/>
    <cellStyle name="Vírgula 5 8 3 3 6" xfId="39345" xr:uid="{00000000-0005-0000-0000-000042B10000}"/>
    <cellStyle name="Vírgula 5 8 3 3 7" xfId="49230" xr:uid="{00000000-0005-0000-0000-000043B10000}"/>
    <cellStyle name="Vírgula 5 8 3 4" xfId="6111" xr:uid="{00000000-0005-0000-0000-000044B10000}"/>
    <cellStyle name="Vírgula 5 8 3 4 2" xfId="11779" xr:uid="{00000000-0005-0000-0000-000045B10000}"/>
    <cellStyle name="Vírgula 5 8 3 4 2 2" xfId="33608" xr:uid="{00000000-0005-0000-0000-000046B10000}"/>
    <cellStyle name="Vírgula 5 8 3 4 2 3" xfId="41300" xr:uid="{00000000-0005-0000-0000-000047B10000}"/>
    <cellStyle name="Vírgula 5 8 3 4 2 4" xfId="52761" xr:uid="{00000000-0005-0000-0000-000048B10000}"/>
    <cellStyle name="Vírgula 5 8 3 4 3" xfId="28106" xr:uid="{00000000-0005-0000-0000-000049B10000}"/>
    <cellStyle name="Vírgula 5 8 3 4 4" xfId="37429" xr:uid="{00000000-0005-0000-0000-00004AB10000}"/>
    <cellStyle name="Vírgula 5 8 3 4 5" xfId="50338" xr:uid="{00000000-0005-0000-0000-00004BB10000}"/>
    <cellStyle name="Vírgula 5 8 3 5" xfId="11035" xr:uid="{00000000-0005-0000-0000-00004CB10000}"/>
    <cellStyle name="Vírgula 5 8 3 5 2" xfId="30857" xr:uid="{00000000-0005-0000-0000-00004DB10000}"/>
    <cellStyle name="Vírgula 5 8 3 5 3" xfId="40543" xr:uid="{00000000-0005-0000-0000-00004EB10000}"/>
    <cellStyle name="Vírgula 5 8 3 5 4" xfId="52014" xr:uid="{00000000-0005-0000-0000-00004FB10000}"/>
    <cellStyle name="Vírgula 5 8 3 6" xfId="14250" xr:uid="{00000000-0005-0000-0000-000050B10000}"/>
    <cellStyle name="Vírgula 5 8 3 6 2" xfId="44624" xr:uid="{00000000-0005-0000-0000-000051B10000}"/>
    <cellStyle name="Vírgula 5 8 3 7" xfId="15873" xr:uid="{00000000-0005-0000-0000-000052B10000}"/>
    <cellStyle name="Vírgula 5 8 3 8" xfId="21811" xr:uid="{00000000-0005-0000-0000-000053B10000}"/>
    <cellStyle name="Vírgula 5 8 3 9" xfId="23825" xr:uid="{00000000-0005-0000-0000-000054B10000}"/>
    <cellStyle name="Vírgula 5 8 4" xfId="947" xr:uid="{00000000-0005-0000-0000-000055B10000}"/>
    <cellStyle name="Vírgula 5 8 4 10" xfId="46503" xr:uid="{00000000-0005-0000-0000-000056B10000}"/>
    <cellStyle name="Vírgula 5 8 4 11" xfId="54435" xr:uid="{00000000-0005-0000-0000-000057B10000}"/>
    <cellStyle name="Vírgula 5 8 4 12" xfId="4300" xr:uid="{00000000-0005-0000-0000-000058B10000}"/>
    <cellStyle name="Vírgula 5 8 4 2" xfId="7874" xr:uid="{00000000-0005-0000-0000-000059B10000}"/>
    <cellStyle name="Vírgula 5 8 4 2 2" xfId="10577" xr:uid="{00000000-0005-0000-0000-00005AB10000}"/>
    <cellStyle name="Vírgula 5 8 4 2 2 2" xfId="35277" xr:uid="{00000000-0005-0000-0000-00005BB10000}"/>
    <cellStyle name="Vírgula 5 8 4 2 3" xfId="10261" xr:uid="{00000000-0005-0000-0000-00005CB10000}"/>
    <cellStyle name="Vírgula 5 8 4 2 4" xfId="19667" xr:uid="{00000000-0005-0000-0000-00005DB10000}"/>
    <cellStyle name="Vírgula 5 8 4 2 5" xfId="29775" xr:uid="{00000000-0005-0000-0000-00005EB10000}"/>
    <cellStyle name="Vírgula 5 8 4 2 6" xfId="42969" xr:uid="{00000000-0005-0000-0000-00005FB10000}"/>
    <cellStyle name="Vírgula 5 8 4 2 7" xfId="48774" xr:uid="{00000000-0005-0000-0000-000060B10000}"/>
    <cellStyle name="Vírgula 5 8 4 3" xfId="5607" xr:uid="{00000000-0005-0000-0000-000061B10000}"/>
    <cellStyle name="Vírgula 5 8 4 3 2" xfId="9608" xr:uid="{00000000-0005-0000-0000-000062B10000}"/>
    <cellStyle name="Vírgula 5 8 4 3 3" xfId="32526" xr:uid="{00000000-0005-0000-0000-000063B10000}"/>
    <cellStyle name="Vírgula 5 8 4 3 4" xfId="44168" xr:uid="{00000000-0005-0000-0000-000064B10000}"/>
    <cellStyle name="Vírgula 5 8 4 4" xfId="13794" xr:uid="{00000000-0005-0000-0000-000065B10000}"/>
    <cellStyle name="Vírgula 5 8 4 5" xfId="15875" xr:uid="{00000000-0005-0000-0000-000066B10000}"/>
    <cellStyle name="Vírgula 5 8 4 6" xfId="21813" xr:uid="{00000000-0005-0000-0000-000067B10000}"/>
    <cellStyle name="Vírgula 5 8 4 7" xfId="23827" xr:uid="{00000000-0005-0000-0000-000068B10000}"/>
    <cellStyle name="Vírgula 5 8 4 8" xfId="27024" xr:uid="{00000000-0005-0000-0000-000069B10000}"/>
    <cellStyle name="Vírgula 5 8 4 9" xfId="39347" xr:uid="{00000000-0005-0000-0000-00006AB10000}"/>
    <cellStyle name="Vírgula 5 8 5" xfId="1895" xr:uid="{00000000-0005-0000-0000-00006BB10000}"/>
    <cellStyle name="Vírgula 5 8 5 10" xfId="47446" xr:uid="{00000000-0005-0000-0000-00006CB10000}"/>
    <cellStyle name="Vírgula 5 8 5 11" xfId="55372" xr:uid="{00000000-0005-0000-0000-00006DB10000}"/>
    <cellStyle name="Vírgula 5 8 5 12" xfId="4301" xr:uid="{00000000-0005-0000-0000-00006EB10000}"/>
    <cellStyle name="Vírgula 5 8 5 2" xfId="8745" xr:uid="{00000000-0005-0000-0000-00006FB10000}"/>
    <cellStyle name="Vírgula 5 8 5 2 2" xfId="17593" xr:uid="{00000000-0005-0000-0000-000070B10000}"/>
    <cellStyle name="Vírgula 5 8 5 2 2 2" xfId="35278" xr:uid="{00000000-0005-0000-0000-000071B10000}"/>
    <cellStyle name="Vírgula 5 8 5 2 3" xfId="29776" xr:uid="{00000000-0005-0000-0000-000072B10000}"/>
    <cellStyle name="Vírgula 5 8 5 2 4" xfId="42970" xr:uid="{00000000-0005-0000-0000-000073B10000}"/>
    <cellStyle name="Vírgula 5 8 5 2 5" xfId="49645" xr:uid="{00000000-0005-0000-0000-000074B10000}"/>
    <cellStyle name="Vírgula 5 8 5 3" xfId="6546" xr:uid="{00000000-0005-0000-0000-000075B10000}"/>
    <cellStyle name="Vírgula 5 8 5 3 2" xfId="32527" xr:uid="{00000000-0005-0000-0000-000076B10000}"/>
    <cellStyle name="Vírgula 5 8 5 3 3" xfId="45039" xr:uid="{00000000-0005-0000-0000-000077B10000}"/>
    <cellStyle name="Vírgula 5 8 5 4" xfId="15876" xr:uid="{00000000-0005-0000-0000-000078B10000}"/>
    <cellStyle name="Vírgula 5 8 5 5" xfId="18797" xr:uid="{00000000-0005-0000-0000-000079B10000}"/>
    <cellStyle name="Vírgula 5 8 5 6" xfId="21814" xr:uid="{00000000-0005-0000-0000-00007AB10000}"/>
    <cellStyle name="Vírgula 5 8 5 7" xfId="23828" xr:uid="{00000000-0005-0000-0000-00007BB10000}"/>
    <cellStyle name="Vírgula 5 8 5 8" xfId="27025" xr:uid="{00000000-0005-0000-0000-00007CB10000}"/>
    <cellStyle name="Vírgula 5 8 5 9" xfId="39348" xr:uid="{00000000-0005-0000-0000-00007DB10000}"/>
    <cellStyle name="Vírgula 5 8 6" xfId="7246" xr:uid="{00000000-0005-0000-0000-00007EB10000}"/>
    <cellStyle name="Vírgula 5 8 6 2" xfId="12572" xr:uid="{00000000-0005-0000-0000-00007FB10000}"/>
    <cellStyle name="Vírgula 5 8 6 2 2" xfId="35272" xr:uid="{00000000-0005-0000-0000-000080B10000}"/>
    <cellStyle name="Vírgula 5 8 6 2 3" xfId="29770" xr:uid="{00000000-0005-0000-0000-000081B10000}"/>
    <cellStyle name="Vírgula 5 8 6 2 4" xfId="42964" xr:uid="{00000000-0005-0000-0000-000082B10000}"/>
    <cellStyle name="Vírgula 5 8 6 2 5" xfId="53363" xr:uid="{00000000-0005-0000-0000-000083B10000}"/>
    <cellStyle name="Vírgula 5 8 6 3" xfId="9840" xr:uid="{00000000-0005-0000-0000-000084B10000}"/>
    <cellStyle name="Vírgula 5 8 6 3 2" xfId="32521" xr:uid="{00000000-0005-0000-0000-000085B10000}"/>
    <cellStyle name="Vírgula 5 8 6 4" xfId="27019" xr:uid="{00000000-0005-0000-0000-000086B10000}"/>
    <cellStyle name="Vírgula 5 8 6 5" xfId="39342" xr:uid="{00000000-0005-0000-0000-000087B10000}"/>
    <cellStyle name="Vírgula 5 8 6 6" xfId="48146" xr:uid="{00000000-0005-0000-0000-000088B10000}"/>
    <cellStyle name="Vírgula 5 8 7" xfId="4918" xr:uid="{00000000-0005-0000-0000-000089B10000}"/>
    <cellStyle name="Vírgula 5 8 7 2" xfId="11323" xr:uid="{00000000-0005-0000-0000-00008AB10000}"/>
    <cellStyle name="Vírgula 5 8 7 2 2" xfId="33152" xr:uid="{00000000-0005-0000-0000-00008BB10000}"/>
    <cellStyle name="Vírgula 5 8 7 2 3" xfId="40844" xr:uid="{00000000-0005-0000-0000-00008CB10000}"/>
    <cellStyle name="Vírgula 5 8 7 2 4" xfId="52305" xr:uid="{00000000-0005-0000-0000-00008DB10000}"/>
    <cellStyle name="Vírgula 5 8 7 3" xfId="27650" xr:uid="{00000000-0005-0000-0000-00008EB10000}"/>
    <cellStyle name="Vírgula 5 8 7 4" xfId="36973" xr:uid="{00000000-0005-0000-0000-00008FB10000}"/>
    <cellStyle name="Vírgula 5 8 7 5" xfId="50658" xr:uid="{00000000-0005-0000-0000-000090B10000}"/>
    <cellStyle name="Vírgula 5 8 8" xfId="10676" xr:uid="{00000000-0005-0000-0000-000091B10000}"/>
    <cellStyle name="Vírgula 5 8 8 2" xfId="30401" xr:uid="{00000000-0005-0000-0000-000092B10000}"/>
    <cellStyle name="Vírgula 5 8 8 3" xfId="40087" xr:uid="{00000000-0005-0000-0000-000093B10000}"/>
    <cellStyle name="Vírgula 5 8 8 4" xfId="51558" xr:uid="{00000000-0005-0000-0000-000094B10000}"/>
    <cellStyle name="Vírgula 5 8 9" xfId="13509" xr:uid="{00000000-0005-0000-0000-000095B10000}"/>
    <cellStyle name="Vírgula 5 8 9 2" xfId="43538" xr:uid="{00000000-0005-0000-0000-000096B10000}"/>
    <cellStyle name="Vírgula 5 9" xfId="328" xr:uid="{00000000-0005-0000-0000-000097B10000}"/>
    <cellStyle name="Vírgula 5 9 10" xfId="23829" xr:uid="{00000000-0005-0000-0000-000098B10000}"/>
    <cellStyle name="Vírgula 5 9 11" xfId="24330" xr:uid="{00000000-0005-0000-0000-000099B10000}"/>
    <cellStyle name="Vírgula 5 9 12" xfId="35907" xr:uid="{00000000-0005-0000-0000-00009AB10000}"/>
    <cellStyle name="Vírgula 5 9 13" xfId="45884" xr:uid="{00000000-0005-0000-0000-00009BB10000}"/>
    <cellStyle name="Vírgula 5 9 14" xfId="53816" xr:uid="{00000000-0005-0000-0000-00009CB10000}"/>
    <cellStyle name="Vírgula 5 9 15" xfId="4302" xr:uid="{00000000-0005-0000-0000-00009DB10000}"/>
    <cellStyle name="Vírgula 5 9 2" xfId="776" xr:uid="{00000000-0005-0000-0000-00009EB10000}"/>
    <cellStyle name="Vírgula 5 9 2 10" xfId="46332" xr:uid="{00000000-0005-0000-0000-00009FB10000}"/>
    <cellStyle name="Vírgula 5 9 2 11" xfId="54264" xr:uid="{00000000-0005-0000-0000-0000A0B10000}"/>
    <cellStyle name="Vírgula 5 9 2 12" xfId="4303" xr:uid="{00000000-0005-0000-0000-0000A1B10000}"/>
    <cellStyle name="Vírgula 5 9 2 2" xfId="7703" xr:uid="{00000000-0005-0000-0000-0000A2B10000}"/>
    <cellStyle name="Vírgula 5 9 2 2 2" xfId="10149" xr:uid="{00000000-0005-0000-0000-0000A3B10000}"/>
    <cellStyle name="Vírgula 5 9 2 2 2 2" xfId="35280" xr:uid="{00000000-0005-0000-0000-0000A4B10000}"/>
    <cellStyle name="Vírgula 5 9 2 2 3" xfId="13217" xr:uid="{00000000-0005-0000-0000-0000A5B10000}"/>
    <cellStyle name="Vírgula 5 9 2 2 4" xfId="19496" xr:uid="{00000000-0005-0000-0000-0000A6B10000}"/>
    <cellStyle name="Vírgula 5 9 2 2 5" xfId="29778" xr:uid="{00000000-0005-0000-0000-0000A7B10000}"/>
    <cellStyle name="Vírgula 5 9 2 2 6" xfId="42972" xr:uid="{00000000-0005-0000-0000-0000A8B10000}"/>
    <cellStyle name="Vírgula 5 9 2 2 7" xfId="48603" xr:uid="{00000000-0005-0000-0000-0000A9B10000}"/>
    <cellStyle name="Vírgula 5 9 2 3" xfId="5436" xr:uid="{00000000-0005-0000-0000-0000AAB10000}"/>
    <cellStyle name="Vírgula 5 9 2 3 2" xfId="16496" xr:uid="{00000000-0005-0000-0000-0000ABB10000}"/>
    <cellStyle name="Vírgula 5 9 2 3 3" xfId="32529" xr:uid="{00000000-0005-0000-0000-0000ACB10000}"/>
    <cellStyle name="Vírgula 5 9 2 3 4" xfId="43997" xr:uid="{00000000-0005-0000-0000-0000ADB10000}"/>
    <cellStyle name="Vírgula 5 9 2 4" xfId="13623" xr:uid="{00000000-0005-0000-0000-0000AEB10000}"/>
    <cellStyle name="Vírgula 5 9 2 5" xfId="15878" xr:uid="{00000000-0005-0000-0000-0000AFB10000}"/>
    <cellStyle name="Vírgula 5 9 2 6" xfId="21816" xr:uid="{00000000-0005-0000-0000-0000B0B10000}"/>
    <cellStyle name="Vírgula 5 9 2 7" xfId="23830" xr:uid="{00000000-0005-0000-0000-0000B1B10000}"/>
    <cellStyle name="Vírgula 5 9 2 8" xfId="27027" xr:uid="{00000000-0005-0000-0000-0000B2B10000}"/>
    <cellStyle name="Vírgula 5 9 2 9" xfId="39350" xr:uid="{00000000-0005-0000-0000-0000B3B10000}"/>
    <cellStyle name="Vírgula 5 9 3" xfId="1724" xr:uid="{00000000-0005-0000-0000-0000B4B10000}"/>
    <cellStyle name="Vírgula 5 9 3 10" xfId="47275" xr:uid="{00000000-0005-0000-0000-0000B5B10000}"/>
    <cellStyle name="Vírgula 5 9 3 11" xfId="55201" xr:uid="{00000000-0005-0000-0000-0000B6B10000}"/>
    <cellStyle name="Vírgula 5 9 3 12" xfId="4304" xr:uid="{00000000-0005-0000-0000-0000B7B10000}"/>
    <cellStyle name="Vírgula 5 9 3 2" xfId="8574" xr:uid="{00000000-0005-0000-0000-0000B8B10000}"/>
    <cellStyle name="Vírgula 5 9 3 2 2" xfId="17594" xr:uid="{00000000-0005-0000-0000-0000B9B10000}"/>
    <cellStyle name="Vírgula 5 9 3 2 2 2" xfId="35281" xr:uid="{00000000-0005-0000-0000-0000BAB10000}"/>
    <cellStyle name="Vírgula 5 9 3 2 3" xfId="29779" xr:uid="{00000000-0005-0000-0000-0000BBB10000}"/>
    <cellStyle name="Vírgula 5 9 3 2 4" xfId="42973" xr:uid="{00000000-0005-0000-0000-0000BCB10000}"/>
    <cellStyle name="Vírgula 5 9 3 2 5" xfId="49474" xr:uid="{00000000-0005-0000-0000-0000BDB10000}"/>
    <cellStyle name="Vírgula 5 9 3 3" xfId="6375" xr:uid="{00000000-0005-0000-0000-0000BEB10000}"/>
    <cellStyle name="Vírgula 5 9 3 3 2" xfId="32530" xr:uid="{00000000-0005-0000-0000-0000BFB10000}"/>
    <cellStyle name="Vírgula 5 9 3 3 3" xfId="44868" xr:uid="{00000000-0005-0000-0000-0000C0B10000}"/>
    <cellStyle name="Vírgula 5 9 3 4" xfId="15879" xr:uid="{00000000-0005-0000-0000-0000C1B10000}"/>
    <cellStyle name="Vírgula 5 9 3 5" xfId="18626" xr:uid="{00000000-0005-0000-0000-0000C2B10000}"/>
    <cellStyle name="Vírgula 5 9 3 6" xfId="21817" xr:uid="{00000000-0005-0000-0000-0000C3B10000}"/>
    <cellStyle name="Vírgula 5 9 3 7" xfId="23831" xr:uid="{00000000-0005-0000-0000-0000C4B10000}"/>
    <cellStyle name="Vírgula 5 9 3 8" xfId="27028" xr:uid="{00000000-0005-0000-0000-0000C5B10000}"/>
    <cellStyle name="Vírgula 5 9 3 9" xfId="39351" xr:uid="{00000000-0005-0000-0000-0000C6B10000}"/>
    <cellStyle name="Vírgula 5 9 4" xfId="7303" xr:uid="{00000000-0005-0000-0000-0000C7B10000}"/>
    <cellStyle name="Vírgula 5 9 4 2" xfId="12574" xr:uid="{00000000-0005-0000-0000-0000C8B10000}"/>
    <cellStyle name="Vírgula 5 9 4 2 2" xfId="35279" xr:uid="{00000000-0005-0000-0000-0000C9B10000}"/>
    <cellStyle name="Vírgula 5 9 4 2 3" xfId="29777" xr:uid="{00000000-0005-0000-0000-0000CAB10000}"/>
    <cellStyle name="Vírgula 5 9 4 2 4" xfId="42971" xr:uid="{00000000-0005-0000-0000-0000CBB10000}"/>
    <cellStyle name="Vírgula 5 9 4 2 5" xfId="53365" xr:uid="{00000000-0005-0000-0000-0000CCB10000}"/>
    <cellStyle name="Vírgula 5 9 4 3" xfId="12823" xr:uid="{00000000-0005-0000-0000-0000CDB10000}"/>
    <cellStyle name="Vírgula 5 9 4 3 2" xfId="32528" xr:uid="{00000000-0005-0000-0000-0000CEB10000}"/>
    <cellStyle name="Vírgula 5 9 4 4" xfId="27026" xr:uid="{00000000-0005-0000-0000-0000CFB10000}"/>
    <cellStyle name="Vírgula 5 9 4 5" xfId="39349" xr:uid="{00000000-0005-0000-0000-0000D0B10000}"/>
    <cellStyle name="Vírgula 5 9 4 6" xfId="48203" xr:uid="{00000000-0005-0000-0000-0000D1B10000}"/>
    <cellStyle name="Vírgula 5 9 5" xfId="4988" xr:uid="{00000000-0005-0000-0000-0000D2B10000}"/>
    <cellStyle name="Vírgula 5 9 5 2" xfId="11152" xr:uid="{00000000-0005-0000-0000-0000D3B10000}"/>
    <cellStyle name="Vírgula 5 9 5 2 2" xfId="32981" xr:uid="{00000000-0005-0000-0000-0000D4B10000}"/>
    <cellStyle name="Vírgula 5 9 5 2 3" xfId="40673" xr:uid="{00000000-0005-0000-0000-0000D5B10000}"/>
    <cellStyle name="Vírgula 5 9 5 2 4" xfId="52134" xr:uid="{00000000-0005-0000-0000-0000D6B10000}"/>
    <cellStyle name="Vírgula 5 9 5 3" xfId="27479" xr:uid="{00000000-0005-0000-0000-0000D7B10000}"/>
    <cellStyle name="Vírgula 5 9 5 4" xfId="36802" xr:uid="{00000000-0005-0000-0000-0000D8B10000}"/>
    <cellStyle name="Vírgula 5 9 5 5" xfId="50883" xr:uid="{00000000-0005-0000-0000-0000D9B10000}"/>
    <cellStyle name="Vírgula 5 9 6" xfId="9592" xr:uid="{00000000-0005-0000-0000-0000DAB10000}"/>
    <cellStyle name="Vírgula 5 9 6 2" xfId="30230" xr:uid="{00000000-0005-0000-0000-0000DBB10000}"/>
    <cellStyle name="Vírgula 5 9 6 3" xfId="39916" xr:uid="{00000000-0005-0000-0000-0000DCB10000}"/>
    <cellStyle name="Vírgula 5 9 6 4" xfId="50366" xr:uid="{00000000-0005-0000-0000-0000DDB10000}"/>
    <cellStyle name="Vírgula 5 9 7" xfId="13345" xr:uid="{00000000-0005-0000-0000-0000DEB10000}"/>
    <cellStyle name="Vírgula 5 9 7 2" xfId="43597" xr:uid="{00000000-0005-0000-0000-0000DFB10000}"/>
    <cellStyle name="Vírgula 5 9 8" xfId="15877" xr:uid="{00000000-0005-0000-0000-0000E0B10000}"/>
    <cellStyle name="Vírgula 5 9 9" xfId="21815" xr:uid="{00000000-0005-0000-0000-0000E1B10000}"/>
    <cellStyle name="Vírgula 6" xfId="9" xr:uid="{00000000-0005-0000-0000-0000E2B10000}"/>
    <cellStyle name="Vírgula 6 10" xfId="1006" xr:uid="{00000000-0005-0000-0000-0000E3B10000}"/>
    <cellStyle name="Vírgula 6 10 10" xfId="24608" xr:uid="{00000000-0005-0000-0000-0000E4B10000}"/>
    <cellStyle name="Vírgula 6 10 11" xfId="36173" xr:uid="{00000000-0005-0000-0000-0000E5B10000}"/>
    <cellStyle name="Vírgula 6 10 12" xfId="46562" xr:uid="{00000000-0005-0000-0000-0000E6B10000}"/>
    <cellStyle name="Vírgula 6 10 13" xfId="54494" xr:uid="{00000000-0005-0000-0000-0000E7B10000}"/>
    <cellStyle name="Vírgula 6 10 14" xfId="4306" xr:uid="{00000000-0005-0000-0000-0000E8B10000}"/>
    <cellStyle name="Vírgula 6 10 2" xfId="1954" xr:uid="{00000000-0005-0000-0000-0000E9B10000}"/>
    <cellStyle name="Vírgula 6 10 2 10" xfId="47505" xr:uid="{00000000-0005-0000-0000-0000EAB10000}"/>
    <cellStyle name="Vírgula 6 10 2 11" xfId="55431" xr:uid="{00000000-0005-0000-0000-0000EBB10000}"/>
    <cellStyle name="Vírgula 6 10 2 12" xfId="4307" xr:uid="{00000000-0005-0000-0000-0000ECB10000}"/>
    <cellStyle name="Vírgula 6 10 2 2" xfId="8804" xr:uid="{00000000-0005-0000-0000-0000EDB10000}"/>
    <cellStyle name="Vírgula 6 10 2 2 2" xfId="17595" xr:uid="{00000000-0005-0000-0000-0000EEB10000}"/>
    <cellStyle name="Vírgula 6 10 2 2 2 2" xfId="35284" xr:uid="{00000000-0005-0000-0000-0000EFB10000}"/>
    <cellStyle name="Vírgula 6 10 2 2 3" xfId="19726" xr:uid="{00000000-0005-0000-0000-0000F0B10000}"/>
    <cellStyle name="Vírgula 6 10 2 2 4" xfId="29782" xr:uid="{00000000-0005-0000-0000-0000F1B10000}"/>
    <cellStyle name="Vírgula 6 10 2 2 5" xfId="42976" xr:uid="{00000000-0005-0000-0000-0000F2B10000}"/>
    <cellStyle name="Vírgula 6 10 2 2 6" xfId="49704" xr:uid="{00000000-0005-0000-0000-0000F3B10000}"/>
    <cellStyle name="Vírgula 6 10 2 3" xfId="6605" xr:uid="{00000000-0005-0000-0000-0000F4B10000}"/>
    <cellStyle name="Vírgula 6 10 2 3 2" xfId="12010" xr:uid="{00000000-0005-0000-0000-0000F5B10000}"/>
    <cellStyle name="Vírgula 6 10 2 3 3" xfId="32533" xr:uid="{00000000-0005-0000-0000-0000F6B10000}"/>
    <cellStyle name="Vírgula 6 10 2 3 4" xfId="45098" xr:uid="{00000000-0005-0000-0000-0000F7B10000}"/>
    <cellStyle name="Vírgula 6 10 2 4" xfId="15882" xr:uid="{00000000-0005-0000-0000-0000F8B10000}"/>
    <cellStyle name="Vírgula 6 10 2 5" xfId="18041" xr:uid="{00000000-0005-0000-0000-0000F9B10000}"/>
    <cellStyle name="Vírgula 6 10 2 6" xfId="21820" xr:uid="{00000000-0005-0000-0000-0000FAB10000}"/>
    <cellStyle name="Vírgula 6 10 2 7" xfId="23834" xr:uid="{00000000-0005-0000-0000-0000FBB10000}"/>
    <cellStyle name="Vírgula 6 10 2 8" xfId="27031" xr:uid="{00000000-0005-0000-0000-0000FCB10000}"/>
    <cellStyle name="Vírgula 6 10 2 9" xfId="39354" xr:uid="{00000000-0005-0000-0000-0000FDB10000}"/>
    <cellStyle name="Vírgula 6 10 3" xfId="7933" xr:uid="{00000000-0005-0000-0000-0000FEB10000}"/>
    <cellStyle name="Vírgula 6 10 3 2" xfId="12577" xr:uid="{00000000-0005-0000-0000-0000FFB10000}"/>
    <cellStyle name="Vírgula 6 10 3 2 2" xfId="35283" xr:uid="{00000000-0005-0000-0000-000000B20000}"/>
    <cellStyle name="Vírgula 6 10 3 2 3" xfId="29781" xr:uid="{00000000-0005-0000-0000-000001B20000}"/>
    <cellStyle name="Vírgula 6 10 3 2 4" xfId="42975" xr:uid="{00000000-0005-0000-0000-000002B20000}"/>
    <cellStyle name="Vírgula 6 10 3 2 5" xfId="53367" xr:uid="{00000000-0005-0000-0000-000003B20000}"/>
    <cellStyle name="Vírgula 6 10 3 3" xfId="10575" xr:uid="{00000000-0005-0000-0000-000004B20000}"/>
    <cellStyle name="Vírgula 6 10 3 3 2" xfId="32532" xr:uid="{00000000-0005-0000-0000-000005B20000}"/>
    <cellStyle name="Vírgula 6 10 3 4" xfId="18856" xr:uid="{00000000-0005-0000-0000-000006B20000}"/>
    <cellStyle name="Vírgula 6 10 3 5" xfId="27030" xr:uid="{00000000-0005-0000-0000-000007B20000}"/>
    <cellStyle name="Vírgula 6 10 3 6" xfId="39353" xr:uid="{00000000-0005-0000-0000-000008B20000}"/>
    <cellStyle name="Vírgula 6 10 3 7" xfId="48833" xr:uid="{00000000-0005-0000-0000-000009B20000}"/>
    <cellStyle name="Vírgula 6 10 4" xfId="5666" xr:uid="{00000000-0005-0000-0000-00000AB20000}"/>
    <cellStyle name="Vírgula 6 10 4 2" xfId="11382" xr:uid="{00000000-0005-0000-0000-00000BB20000}"/>
    <cellStyle name="Vírgula 6 10 4 2 2" xfId="33211" xr:uid="{00000000-0005-0000-0000-00000CB20000}"/>
    <cellStyle name="Vírgula 6 10 4 2 3" xfId="40903" xr:uid="{00000000-0005-0000-0000-00000DB20000}"/>
    <cellStyle name="Vírgula 6 10 4 2 4" xfId="52364" xr:uid="{00000000-0005-0000-0000-00000EB20000}"/>
    <cellStyle name="Vírgula 6 10 4 3" xfId="27709" xr:uid="{00000000-0005-0000-0000-00000FB20000}"/>
    <cellStyle name="Vírgula 6 10 4 4" xfId="37032" xr:uid="{00000000-0005-0000-0000-000010B20000}"/>
    <cellStyle name="Vírgula 6 10 4 5" xfId="50252" xr:uid="{00000000-0005-0000-0000-000011B20000}"/>
    <cellStyle name="Vírgula 6 10 5" xfId="10735" xr:uid="{00000000-0005-0000-0000-000012B20000}"/>
    <cellStyle name="Vírgula 6 10 5 2" xfId="30460" xr:uid="{00000000-0005-0000-0000-000013B20000}"/>
    <cellStyle name="Vírgula 6 10 5 3" xfId="40146" xr:uid="{00000000-0005-0000-0000-000014B20000}"/>
    <cellStyle name="Vírgula 6 10 5 4" xfId="51617" xr:uid="{00000000-0005-0000-0000-000015B20000}"/>
    <cellStyle name="Vírgula 6 10 6" xfId="13853" xr:uid="{00000000-0005-0000-0000-000016B20000}"/>
    <cellStyle name="Vírgula 6 10 6 2" xfId="44227" xr:uid="{00000000-0005-0000-0000-000017B20000}"/>
    <cellStyle name="Vírgula 6 10 7" xfId="15881" xr:uid="{00000000-0005-0000-0000-000018B20000}"/>
    <cellStyle name="Vírgula 6 10 8" xfId="21819" xr:uid="{00000000-0005-0000-0000-000019B20000}"/>
    <cellStyle name="Vírgula 6 10 9" xfId="23833" xr:uid="{00000000-0005-0000-0000-00001AB20000}"/>
    <cellStyle name="Vírgula 6 11" xfId="1246" xr:uid="{00000000-0005-0000-0000-00001BB20000}"/>
    <cellStyle name="Vírgula 6 11 10" xfId="24884" xr:uid="{00000000-0005-0000-0000-00001CB20000}"/>
    <cellStyle name="Vírgula 6 11 11" xfId="36449" xr:uid="{00000000-0005-0000-0000-00001DB20000}"/>
    <cellStyle name="Vírgula 6 11 12" xfId="46802" xr:uid="{00000000-0005-0000-0000-00001EB20000}"/>
    <cellStyle name="Vírgula 6 11 13" xfId="54734" xr:uid="{00000000-0005-0000-0000-00001FB20000}"/>
    <cellStyle name="Vírgula 6 11 14" xfId="4308" xr:uid="{00000000-0005-0000-0000-000020B20000}"/>
    <cellStyle name="Vírgula 6 11 2" xfId="2182" xr:uid="{00000000-0005-0000-0000-000021B20000}"/>
    <cellStyle name="Vírgula 6 11 2 10" xfId="47733" xr:uid="{00000000-0005-0000-0000-000022B20000}"/>
    <cellStyle name="Vírgula 6 11 2 11" xfId="55659" xr:uid="{00000000-0005-0000-0000-000023B20000}"/>
    <cellStyle name="Vírgula 6 11 2 12" xfId="4309" xr:uid="{00000000-0005-0000-0000-000024B20000}"/>
    <cellStyle name="Vírgula 6 11 2 2" xfId="9032" xr:uid="{00000000-0005-0000-0000-000025B20000}"/>
    <cellStyle name="Vírgula 6 11 2 2 2" xfId="17596" xr:uid="{00000000-0005-0000-0000-000026B20000}"/>
    <cellStyle name="Vírgula 6 11 2 2 2 2" xfId="35286" xr:uid="{00000000-0005-0000-0000-000027B20000}"/>
    <cellStyle name="Vírgula 6 11 2 2 3" xfId="19954" xr:uid="{00000000-0005-0000-0000-000028B20000}"/>
    <cellStyle name="Vírgula 6 11 2 2 4" xfId="29784" xr:uid="{00000000-0005-0000-0000-000029B20000}"/>
    <cellStyle name="Vírgula 6 11 2 2 5" xfId="42978" xr:uid="{00000000-0005-0000-0000-00002AB20000}"/>
    <cellStyle name="Vírgula 6 11 2 2 6" xfId="49932" xr:uid="{00000000-0005-0000-0000-00002BB20000}"/>
    <cellStyle name="Vírgula 6 11 2 3" xfId="6833" xr:uid="{00000000-0005-0000-0000-00002CB20000}"/>
    <cellStyle name="Vírgula 6 11 2 3 2" xfId="13070" xr:uid="{00000000-0005-0000-0000-00002DB20000}"/>
    <cellStyle name="Vírgula 6 11 2 3 3" xfId="32535" xr:uid="{00000000-0005-0000-0000-00002EB20000}"/>
    <cellStyle name="Vírgula 6 11 2 3 4" xfId="45326" xr:uid="{00000000-0005-0000-0000-00002FB20000}"/>
    <cellStyle name="Vírgula 6 11 2 4" xfId="15884" xr:uid="{00000000-0005-0000-0000-000030B20000}"/>
    <cellStyle name="Vírgula 6 11 2 5" xfId="18212" xr:uid="{00000000-0005-0000-0000-000031B20000}"/>
    <cellStyle name="Vírgula 6 11 2 6" xfId="21822" xr:uid="{00000000-0005-0000-0000-000032B20000}"/>
    <cellStyle name="Vírgula 6 11 2 7" xfId="23836" xr:uid="{00000000-0005-0000-0000-000033B20000}"/>
    <cellStyle name="Vírgula 6 11 2 8" xfId="27033" xr:uid="{00000000-0005-0000-0000-000034B20000}"/>
    <cellStyle name="Vírgula 6 11 2 9" xfId="39356" xr:uid="{00000000-0005-0000-0000-000035B20000}"/>
    <cellStyle name="Vírgula 6 11 3" xfId="8161" xr:uid="{00000000-0005-0000-0000-000036B20000}"/>
    <cellStyle name="Vírgula 6 11 3 2" xfId="12578" xr:uid="{00000000-0005-0000-0000-000037B20000}"/>
    <cellStyle name="Vírgula 6 11 3 2 2" xfId="35285" xr:uid="{00000000-0005-0000-0000-000038B20000}"/>
    <cellStyle name="Vírgula 6 11 3 2 3" xfId="29783" xr:uid="{00000000-0005-0000-0000-000039B20000}"/>
    <cellStyle name="Vírgula 6 11 3 2 4" xfId="42977" xr:uid="{00000000-0005-0000-0000-00003AB20000}"/>
    <cellStyle name="Vírgula 6 11 3 2 5" xfId="53368" xr:uid="{00000000-0005-0000-0000-00003BB20000}"/>
    <cellStyle name="Vírgula 6 11 3 3" xfId="9761" xr:uid="{00000000-0005-0000-0000-00003CB20000}"/>
    <cellStyle name="Vírgula 6 11 3 3 2" xfId="32534" xr:uid="{00000000-0005-0000-0000-00003DB20000}"/>
    <cellStyle name="Vírgula 6 11 3 4" xfId="19084" xr:uid="{00000000-0005-0000-0000-00003EB20000}"/>
    <cellStyle name="Vírgula 6 11 3 5" xfId="27032" xr:uid="{00000000-0005-0000-0000-00003FB20000}"/>
    <cellStyle name="Vírgula 6 11 3 6" xfId="39355" xr:uid="{00000000-0005-0000-0000-000040B20000}"/>
    <cellStyle name="Vírgula 6 11 3 7" xfId="49061" xr:uid="{00000000-0005-0000-0000-000041B20000}"/>
    <cellStyle name="Vírgula 6 11 4" xfId="5906" xr:uid="{00000000-0005-0000-0000-000042B20000}"/>
    <cellStyle name="Vírgula 6 11 4 2" xfId="11610" xr:uid="{00000000-0005-0000-0000-000043B20000}"/>
    <cellStyle name="Vírgula 6 11 4 2 2" xfId="33439" xr:uid="{00000000-0005-0000-0000-000044B20000}"/>
    <cellStyle name="Vírgula 6 11 4 2 3" xfId="41131" xr:uid="{00000000-0005-0000-0000-000045B20000}"/>
    <cellStyle name="Vírgula 6 11 4 2 4" xfId="52592" xr:uid="{00000000-0005-0000-0000-000046B20000}"/>
    <cellStyle name="Vírgula 6 11 4 3" xfId="27937" xr:uid="{00000000-0005-0000-0000-000047B20000}"/>
    <cellStyle name="Vírgula 6 11 4 4" xfId="37260" xr:uid="{00000000-0005-0000-0000-000048B20000}"/>
    <cellStyle name="Vírgula 6 11 4 5" xfId="50877" xr:uid="{00000000-0005-0000-0000-000049B20000}"/>
    <cellStyle name="Vírgula 6 11 5" xfId="10866" xr:uid="{00000000-0005-0000-0000-00004AB20000}"/>
    <cellStyle name="Vírgula 6 11 5 2" xfId="30688" xr:uid="{00000000-0005-0000-0000-00004BB20000}"/>
    <cellStyle name="Vírgula 6 11 5 3" xfId="40374" xr:uid="{00000000-0005-0000-0000-00004CB20000}"/>
    <cellStyle name="Vírgula 6 11 5 4" xfId="51845" xr:uid="{00000000-0005-0000-0000-00004DB20000}"/>
    <cellStyle name="Vírgula 6 11 6" xfId="14081" xr:uid="{00000000-0005-0000-0000-00004EB20000}"/>
    <cellStyle name="Vírgula 6 11 6 2" xfId="44455" xr:uid="{00000000-0005-0000-0000-00004FB20000}"/>
    <cellStyle name="Vírgula 6 11 7" xfId="15883" xr:uid="{00000000-0005-0000-0000-000050B20000}"/>
    <cellStyle name="Vírgula 6 11 8" xfId="21821" xr:uid="{00000000-0005-0000-0000-000051B20000}"/>
    <cellStyle name="Vírgula 6 11 9" xfId="23835" xr:uid="{00000000-0005-0000-0000-000052B20000}"/>
    <cellStyle name="Vírgula 6 12" xfId="721" xr:uid="{00000000-0005-0000-0000-000053B20000}"/>
    <cellStyle name="Vírgula 6 12 10" xfId="35852" xr:uid="{00000000-0005-0000-0000-000054B20000}"/>
    <cellStyle name="Vírgula 6 12 11" xfId="46277" xr:uid="{00000000-0005-0000-0000-000055B20000}"/>
    <cellStyle name="Vírgula 6 12 12" xfId="54209" xr:uid="{00000000-0005-0000-0000-000056B20000}"/>
    <cellStyle name="Vírgula 6 12 13" xfId="4310" xr:uid="{00000000-0005-0000-0000-000057B20000}"/>
    <cellStyle name="Vírgula 6 12 2" xfId="1669" xr:uid="{00000000-0005-0000-0000-000058B20000}"/>
    <cellStyle name="Vírgula 6 12 2 10" xfId="47220" xr:uid="{00000000-0005-0000-0000-000059B20000}"/>
    <cellStyle name="Vírgula 6 12 2 11" xfId="55146" xr:uid="{00000000-0005-0000-0000-00005AB20000}"/>
    <cellStyle name="Vírgula 6 12 2 12" xfId="4311" xr:uid="{00000000-0005-0000-0000-00005BB20000}"/>
    <cellStyle name="Vírgula 6 12 2 2" xfId="8519" xr:uid="{00000000-0005-0000-0000-00005CB20000}"/>
    <cellStyle name="Vírgula 6 12 2 2 2" xfId="17597" xr:uid="{00000000-0005-0000-0000-00005DB20000}"/>
    <cellStyle name="Vírgula 6 12 2 2 2 2" xfId="35288" xr:uid="{00000000-0005-0000-0000-00005EB20000}"/>
    <cellStyle name="Vírgula 6 12 2 2 3" xfId="19441" xr:uid="{00000000-0005-0000-0000-00005FB20000}"/>
    <cellStyle name="Vírgula 6 12 2 2 4" xfId="29786" xr:uid="{00000000-0005-0000-0000-000060B20000}"/>
    <cellStyle name="Vírgula 6 12 2 2 5" xfId="42980" xr:uid="{00000000-0005-0000-0000-000061B20000}"/>
    <cellStyle name="Vírgula 6 12 2 2 6" xfId="49419" xr:uid="{00000000-0005-0000-0000-000062B20000}"/>
    <cellStyle name="Vírgula 6 12 2 3" xfId="6320" xr:uid="{00000000-0005-0000-0000-000063B20000}"/>
    <cellStyle name="Vírgula 6 12 2 3 2" xfId="9467" xr:uid="{00000000-0005-0000-0000-000064B20000}"/>
    <cellStyle name="Vírgula 6 12 2 3 3" xfId="32537" xr:uid="{00000000-0005-0000-0000-000065B20000}"/>
    <cellStyle name="Vírgula 6 12 2 3 4" xfId="44813" xr:uid="{00000000-0005-0000-0000-000066B20000}"/>
    <cellStyle name="Vírgula 6 12 2 4" xfId="15886" xr:uid="{00000000-0005-0000-0000-000067B20000}"/>
    <cellStyle name="Vírgula 6 12 2 5" xfId="17924" xr:uid="{00000000-0005-0000-0000-000068B20000}"/>
    <cellStyle name="Vírgula 6 12 2 6" xfId="21824" xr:uid="{00000000-0005-0000-0000-000069B20000}"/>
    <cellStyle name="Vírgula 6 12 2 7" xfId="23838" xr:uid="{00000000-0005-0000-0000-00006AB20000}"/>
    <cellStyle name="Vírgula 6 12 2 8" xfId="27035" xr:uid="{00000000-0005-0000-0000-00006BB20000}"/>
    <cellStyle name="Vírgula 6 12 2 9" xfId="39358" xr:uid="{00000000-0005-0000-0000-00006CB20000}"/>
    <cellStyle name="Vírgula 6 12 3" xfId="7648" xr:uid="{00000000-0005-0000-0000-00006DB20000}"/>
    <cellStyle name="Vírgula 6 12 3 2" xfId="12579" xr:uid="{00000000-0005-0000-0000-00006EB20000}"/>
    <cellStyle name="Vírgula 6 12 3 2 2" xfId="35287" xr:uid="{00000000-0005-0000-0000-00006FB20000}"/>
    <cellStyle name="Vírgula 6 12 3 2 3" xfId="42979" xr:uid="{00000000-0005-0000-0000-000070B20000}"/>
    <cellStyle name="Vírgula 6 12 3 2 4" xfId="53369" xr:uid="{00000000-0005-0000-0000-000071B20000}"/>
    <cellStyle name="Vírgula 6 12 3 3" xfId="18571" xr:uid="{00000000-0005-0000-0000-000072B20000}"/>
    <cellStyle name="Vírgula 6 12 3 4" xfId="29785" xr:uid="{00000000-0005-0000-0000-000073B20000}"/>
    <cellStyle name="Vírgula 6 12 3 5" xfId="39357" xr:uid="{00000000-0005-0000-0000-000074B20000}"/>
    <cellStyle name="Vírgula 6 12 3 6" xfId="48548" xr:uid="{00000000-0005-0000-0000-000075B20000}"/>
    <cellStyle name="Vírgula 6 12 4" xfId="5381" xr:uid="{00000000-0005-0000-0000-000076B20000}"/>
    <cellStyle name="Vírgula 6 12 4 2" xfId="16559" xr:uid="{00000000-0005-0000-0000-000077B20000}"/>
    <cellStyle name="Vírgula 6 12 4 3" xfId="32536" xr:uid="{00000000-0005-0000-0000-000078B20000}"/>
    <cellStyle name="Vírgula 6 12 4 4" xfId="39861" xr:uid="{00000000-0005-0000-0000-000079B20000}"/>
    <cellStyle name="Vírgula 6 12 4 5" xfId="50686" xr:uid="{00000000-0005-0000-0000-00007AB20000}"/>
    <cellStyle name="Vírgula 6 12 5" xfId="13568" xr:uid="{00000000-0005-0000-0000-00007BB20000}"/>
    <cellStyle name="Vírgula 6 12 5 2" xfId="43942" xr:uid="{00000000-0005-0000-0000-00007CB20000}"/>
    <cellStyle name="Vírgula 6 12 6" xfId="15885" xr:uid="{00000000-0005-0000-0000-00007DB20000}"/>
    <cellStyle name="Vírgula 6 12 7" xfId="21823" xr:uid="{00000000-0005-0000-0000-00007EB20000}"/>
    <cellStyle name="Vírgula 6 12 8" xfId="23837" xr:uid="{00000000-0005-0000-0000-00007FB20000}"/>
    <cellStyle name="Vírgula 6 12 9" xfId="27034" xr:uid="{00000000-0005-0000-0000-000080B20000}"/>
    <cellStyle name="Vírgula 6 13" xfId="607" xr:uid="{00000000-0005-0000-0000-000081B20000}"/>
    <cellStyle name="Vírgula 6 13 10" xfId="46163" xr:uid="{00000000-0005-0000-0000-000082B20000}"/>
    <cellStyle name="Vírgula 6 13 11" xfId="54095" xr:uid="{00000000-0005-0000-0000-000083B20000}"/>
    <cellStyle name="Vírgula 6 13 12" xfId="4312" xr:uid="{00000000-0005-0000-0000-000084B20000}"/>
    <cellStyle name="Vírgula 6 13 2" xfId="7534" xr:uid="{00000000-0005-0000-0000-000085B20000}"/>
    <cellStyle name="Vírgula 6 13 2 2" xfId="17598" xr:uid="{00000000-0005-0000-0000-000086B20000}"/>
    <cellStyle name="Vírgula 6 13 2 2 2" xfId="35289" xr:uid="{00000000-0005-0000-0000-000087B20000}"/>
    <cellStyle name="Vírgula 6 13 2 3" xfId="19327" xr:uid="{00000000-0005-0000-0000-000088B20000}"/>
    <cellStyle name="Vírgula 6 13 2 4" xfId="29787" xr:uid="{00000000-0005-0000-0000-000089B20000}"/>
    <cellStyle name="Vírgula 6 13 2 5" xfId="42981" xr:uid="{00000000-0005-0000-0000-00008AB20000}"/>
    <cellStyle name="Vírgula 6 13 2 6" xfId="48434" xr:uid="{00000000-0005-0000-0000-00008BB20000}"/>
    <cellStyle name="Vírgula 6 13 3" xfId="5267" xr:uid="{00000000-0005-0000-0000-00008CB20000}"/>
    <cellStyle name="Vírgula 6 13 3 2" xfId="13280" xr:uid="{00000000-0005-0000-0000-00008DB20000}"/>
    <cellStyle name="Vírgula 6 13 3 3" xfId="32538" xr:uid="{00000000-0005-0000-0000-00008EB20000}"/>
    <cellStyle name="Vírgula 6 13 3 4" xfId="43828" xr:uid="{00000000-0005-0000-0000-00008FB20000}"/>
    <cellStyle name="Vírgula 6 13 4" xfId="15887" xr:uid="{00000000-0005-0000-0000-000090B20000}"/>
    <cellStyle name="Vírgula 6 13 5" xfId="17810" xr:uid="{00000000-0005-0000-0000-000091B20000}"/>
    <cellStyle name="Vírgula 6 13 6" xfId="21825" xr:uid="{00000000-0005-0000-0000-000092B20000}"/>
    <cellStyle name="Vírgula 6 13 7" xfId="23839" xr:uid="{00000000-0005-0000-0000-000093B20000}"/>
    <cellStyle name="Vírgula 6 13 8" xfId="27036" xr:uid="{00000000-0005-0000-0000-000094B20000}"/>
    <cellStyle name="Vírgula 6 13 9" xfId="39359" xr:uid="{00000000-0005-0000-0000-000095B20000}"/>
    <cellStyle name="Vírgula 6 14" xfId="1555" xr:uid="{00000000-0005-0000-0000-000096B20000}"/>
    <cellStyle name="Vírgula 6 14 10" xfId="55032" xr:uid="{00000000-0005-0000-0000-000097B20000}"/>
    <cellStyle name="Vírgula 6 14 11" xfId="4313" xr:uid="{00000000-0005-0000-0000-000098B20000}"/>
    <cellStyle name="Vírgula 6 14 2" xfId="8405" xr:uid="{00000000-0005-0000-0000-000099B20000}"/>
    <cellStyle name="Vírgula 6 14 2 2" xfId="17599" xr:uid="{00000000-0005-0000-0000-00009AB20000}"/>
    <cellStyle name="Vírgula 6 14 2 2 2" xfId="35290" xr:uid="{00000000-0005-0000-0000-00009BB20000}"/>
    <cellStyle name="Vírgula 6 14 2 3" xfId="29788" xr:uid="{00000000-0005-0000-0000-00009CB20000}"/>
    <cellStyle name="Vírgula 6 14 2 4" xfId="42982" xr:uid="{00000000-0005-0000-0000-00009DB20000}"/>
    <cellStyle name="Vírgula 6 14 2 5" xfId="49305" xr:uid="{00000000-0005-0000-0000-00009EB20000}"/>
    <cellStyle name="Vírgula 6 14 3" xfId="6206" xr:uid="{00000000-0005-0000-0000-00009FB20000}"/>
    <cellStyle name="Vírgula 6 14 3 2" xfId="32539" xr:uid="{00000000-0005-0000-0000-0000A0B20000}"/>
    <cellStyle name="Vírgula 6 14 3 3" xfId="44699" xr:uid="{00000000-0005-0000-0000-0000A1B20000}"/>
    <cellStyle name="Vírgula 6 14 4" xfId="18457" xr:uid="{00000000-0005-0000-0000-0000A2B20000}"/>
    <cellStyle name="Vírgula 6 14 5" xfId="21826" xr:uid="{00000000-0005-0000-0000-0000A3B20000}"/>
    <cellStyle name="Vírgula 6 14 6" xfId="23840" xr:uid="{00000000-0005-0000-0000-0000A4B20000}"/>
    <cellStyle name="Vírgula 6 14 7" xfId="27037" xr:uid="{00000000-0005-0000-0000-0000A5B20000}"/>
    <cellStyle name="Vírgula 6 14 8" xfId="39360" xr:uid="{00000000-0005-0000-0000-0000A6B20000}"/>
    <cellStyle name="Vírgula 6 14 9" xfId="47106" xr:uid="{00000000-0005-0000-0000-0000A7B20000}"/>
    <cellStyle name="Vírgula 6 15" xfId="7077" xr:uid="{00000000-0005-0000-0000-0000A8B20000}"/>
    <cellStyle name="Vírgula 6 15 2" xfId="12576" xr:uid="{00000000-0005-0000-0000-0000A9B20000}"/>
    <cellStyle name="Vírgula 6 15 2 2" xfId="35282" xr:uid="{00000000-0005-0000-0000-0000AAB20000}"/>
    <cellStyle name="Vírgula 6 15 2 3" xfId="29780" xr:uid="{00000000-0005-0000-0000-0000ABB20000}"/>
    <cellStyle name="Vírgula 6 15 2 4" xfId="42974" xr:uid="{00000000-0005-0000-0000-0000ACB20000}"/>
    <cellStyle name="Vírgula 6 15 2 5" xfId="53366" xr:uid="{00000000-0005-0000-0000-0000ADB20000}"/>
    <cellStyle name="Vírgula 6 15 3" xfId="13171" xr:uid="{00000000-0005-0000-0000-0000AEB20000}"/>
    <cellStyle name="Vírgula 6 15 3 2" xfId="32531" xr:uid="{00000000-0005-0000-0000-0000AFB20000}"/>
    <cellStyle name="Vírgula 6 15 4" xfId="27029" xr:uid="{00000000-0005-0000-0000-0000B0B20000}"/>
    <cellStyle name="Vírgula 6 15 5" xfId="39352" xr:uid="{00000000-0005-0000-0000-0000B1B20000}"/>
    <cellStyle name="Vírgula 6 15 6" xfId="47977" xr:uid="{00000000-0005-0000-0000-0000B2B20000}"/>
    <cellStyle name="Vírgula 6 16" xfId="4701" xr:uid="{00000000-0005-0000-0000-0000B3B20000}"/>
    <cellStyle name="Vírgula 6 16 2" xfId="11097" xr:uid="{00000000-0005-0000-0000-0000B4B20000}"/>
    <cellStyle name="Vírgula 6 16 2 2" xfId="32926" xr:uid="{00000000-0005-0000-0000-0000B5B20000}"/>
    <cellStyle name="Vírgula 6 16 2 3" xfId="40618" xr:uid="{00000000-0005-0000-0000-0000B6B20000}"/>
    <cellStyle name="Vírgula 6 16 2 4" xfId="52079" xr:uid="{00000000-0005-0000-0000-0000B7B20000}"/>
    <cellStyle name="Vírgula 6 16 3" xfId="27424" xr:uid="{00000000-0005-0000-0000-0000B8B20000}"/>
    <cellStyle name="Vírgula 6 16 4" xfId="36747" xr:uid="{00000000-0005-0000-0000-0000B9B20000}"/>
    <cellStyle name="Vírgula 6 16 5" xfId="51431" xr:uid="{00000000-0005-0000-0000-0000BAB20000}"/>
    <cellStyle name="Vírgula 6 17" xfId="10089" xr:uid="{00000000-0005-0000-0000-0000BBB20000}"/>
    <cellStyle name="Vírgula 6 17 2" xfId="10560" xr:uid="{00000000-0005-0000-0000-0000BCB20000}"/>
    <cellStyle name="Vírgula 6 17 2 2" xfId="50424" xr:uid="{00000000-0005-0000-0000-0000BDB20000}"/>
    <cellStyle name="Vírgula 6 17 3" xfId="30175" xr:uid="{00000000-0005-0000-0000-0000BEB20000}"/>
    <cellStyle name="Vírgula 6 17 4" xfId="39747" xr:uid="{00000000-0005-0000-0000-0000BFB20000}"/>
    <cellStyle name="Vírgula 6 17 5" xfId="50831" xr:uid="{00000000-0005-0000-0000-0000C0B20000}"/>
    <cellStyle name="Vírgula 6 18" xfId="9929" xr:uid="{00000000-0005-0000-0000-0000C1B20000}"/>
    <cellStyle name="Vírgula 6 18 2" xfId="43369" xr:uid="{00000000-0005-0000-0000-0000C2B20000}"/>
    <cellStyle name="Vírgula 6 18 3" xfId="50365" xr:uid="{00000000-0005-0000-0000-0000C3B20000}"/>
    <cellStyle name="Vírgula 6 19" xfId="15880" xr:uid="{00000000-0005-0000-0000-0000C4B20000}"/>
    <cellStyle name="Vírgula 6 2" xfId="14" xr:uid="{00000000-0005-0000-0000-0000C5B20000}"/>
    <cellStyle name="Vírgula 6 2 10" xfId="726" xr:uid="{00000000-0005-0000-0000-0000C6B20000}"/>
    <cellStyle name="Vírgula 6 2 10 10" xfId="35857" xr:uid="{00000000-0005-0000-0000-0000C7B20000}"/>
    <cellStyle name="Vírgula 6 2 10 11" xfId="46282" xr:uid="{00000000-0005-0000-0000-0000C8B20000}"/>
    <cellStyle name="Vírgula 6 2 10 12" xfId="54214" xr:uid="{00000000-0005-0000-0000-0000C9B20000}"/>
    <cellStyle name="Vírgula 6 2 10 13" xfId="4315" xr:uid="{00000000-0005-0000-0000-0000CAB20000}"/>
    <cellStyle name="Vírgula 6 2 10 2" xfId="1674" xr:uid="{00000000-0005-0000-0000-0000CBB20000}"/>
    <cellStyle name="Vírgula 6 2 10 2 10" xfId="47225" xr:uid="{00000000-0005-0000-0000-0000CCB20000}"/>
    <cellStyle name="Vírgula 6 2 10 2 11" xfId="55151" xr:uid="{00000000-0005-0000-0000-0000CDB20000}"/>
    <cellStyle name="Vírgula 6 2 10 2 12" xfId="4316" xr:uid="{00000000-0005-0000-0000-0000CEB20000}"/>
    <cellStyle name="Vírgula 6 2 10 2 2" xfId="8524" xr:uid="{00000000-0005-0000-0000-0000CFB20000}"/>
    <cellStyle name="Vírgula 6 2 10 2 2 2" xfId="17600" xr:uid="{00000000-0005-0000-0000-0000D0B20000}"/>
    <cellStyle name="Vírgula 6 2 10 2 2 2 2" xfId="35293" xr:uid="{00000000-0005-0000-0000-0000D1B20000}"/>
    <cellStyle name="Vírgula 6 2 10 2 2 3" xfId="19446" xr:uid="{00000000-0005-0000-0000-0000D2B20000}"/>
    <cellStyle name="Vírgula 6 2 10 2 2 4" xfId="29791" xr:uid="{00000000-0005-0000-0000-0000D3B20000}"/>
    <cellStyle name="Vírgula 6 2 10 2 2 5" xfId="42985" xr:uid="{00000000-0005-0000-0000-0000D4B20000}"/>
    <cellStyle name="Vírgula 6 2 10 2 2 6" xfId="49424" xr:uid="{00000000-0005-0000-0000-0000D5B20000}"/>
    <cellStyle name="Vírgula 6 2 10 2 3" xfId="6325" xr:uid="{00000000-0005-0000-0000-0000D6B20000}"/>
    <cellStyle name="Vírgula 6 2 10 2 3 2" xfId="12330" xr:uid="{00000000-0005-0000-0000-0000D7B20000}"/>
    <cellStyle name="Vírgula 6 2 10 2 3 3" xfId="32542" xr:uid="{00000000-0005-0000-0000-0000D8B20000}"/>
    <cellStyle name="Vírgula 6 2 10 2 3 4" xfId="44818" xr:uid="{00000000-0005-0000-0000-0000D9B20000}"/>
    <cellStyle name="Vírgula 6 2 10 2 4" xfId="15890" xr:uid="{00000000-0005-0000-0000-0000DAB20000}"/>
    <cellStyle name="Vírgula 6 2 10 2 5" xfId="17929" xr:uid="{00000000-0005-0000-0000-0000DBB20000}"/>
    <cellStyle name="Vírgula 6 2 10 2 6" xfId="21829" xr:uid="{00000000-0005-0000-0000-0000DCB20000}"/>
    <cellStyle name="Vírgula 6 2 10 2 7" xfId="23843" xr:uid="{00000000-0005-0000-0000-0000DDB20000}"/>
    <cellStyle name="Vírgula 6 2 10 2 8" xfId="27040" xr:uid="{00000000-0005-0000-0000-0000DEB20000}"/>
    <cellStyle name="Vírgula 6 2 10 2 9" xfId="39363" xr:uid="{00000000-0005-0000-0000-0000DFB20000}"/>
    <cellStyle name="Vírgula 6 2 10 3" xfId="7653" xr:uid="{00000000-0005-0000-0000-0000E0B20000}"/>
    <cellStyle name="Vírgula 6 2 10 3 2" xfId="12583" xr:uid="{00000000-0005-0000-0000-0000E1B20000}"/>
    <cellStyle name="Vírgula 6 2 10 3 2 2" xfId="35292" xr:uid="{00000000-0005-0000-0000-0000E2B20000}"/>
    <cellStyle name="Vírgula 6 2 10 3 2 3" xfId="42984" xr:uid="{00000000-0005-0000-0000-0000E3B20000}"/>
    <cellStyle name="Vírgula 6 2 10 3 2 4" xfId="53371" xr:uid="{00000000-0005-0000-0000-0000E4B20000}"/>
    <cellStyle name="Vírgula 6 2 10 3 3" xfId="18576" xr:uid="{00000000-0005-0000-0000-0000E5B20000}"/>
    <cellStyle name="Vírgula 6 2 10 3 4" xfId="29790" xr:uid="{00000000-0005-0000-0000-0000E6B20000}"/>
    <cellStyle name="Vírgula 6 2 10 3 5" xfId="39362" xr:uid="{00000000-0005-0000-0000-0000E7B20000}"/>
    <cellStyle name="Vírgula 6 2 10 3 6" xfId="48553" xr:uid="{00000000-0005-0000-0000-0000E8B20000}"/>
    <cellStyle name="Vírgula 6 2 10 4" xfId="5386" xr:uid="{00000000-0005-0000-0000-0000E9B20000}"/>
    <cellStyle name="Vírgula 6 2 10 4 2" xfId="16734" xr:uid="{00000000-0005-0000-0000-0000EAB20000}"/>
    <cellStyle name="Vírgula 6 2 10 4 3" xfId="32541" xr:uid="{00000000-0005-0000-0000-0000EBB20000}"/>
    <cellStyle name="Vírgula 6 2 10 4 4" xfId="39866" xr:uid="{00000000-0005-0000-0000-0000ECB20000}"/>
    <cellStyle name="Vírgula 6 2 10 4 5" xfId="50479" xr:uid="{00000000-0005-0000-0000-0000EDB20000}"/>
    <cellStyle name="Vírgula 6 2 10 5" xfId="13573" xr:uid="{00000000-0005-0000-0000-0000EEB20000}"/>
    <cellStyle name="Vírgula 6 2 10 5 2" xfId="43947" xr:uid="{00000000-0005-0000-0000-0000EFB20000}"/>
    <cellStyle name="Vírgula 6 2 10 6" xfId="15889" xr:uid="{00000000-0005-0000-0000-0000F0B20000}"/>
    <cellStyle name="Vírgula 6 2 10 7" xfId="21828" xr:uid="{00000000-0005-0000-0000-0000F1B20000}"/>
    <cellStyle name="Vírgula 6 2 10 8" xfId="23842" xr:uid="{00000000-0005-0000-0000-0000F2B20000}"/>
    <cellStyle name="Vírgula 6 2 10 9" xfId="27039" xr:uid="{00000000-0005-0000-0000-0000F3B20000}"/>
    <cellStyle name="Vírgula 6 2 11" xfId="612" xr:uid="{00000000-0005-0000-0000-0000F4B20000}"/>
    <cellStyle name="Vírgula 6 2 11 10" xfId="46168" xr:uid="{00000000-0005-0000-0000-0000F5B20000}"/>
    <cellStyle name="Vírgula 6 2 11 11" xfId="54100" xr:uid="{00000000-0005-0000-0000-0000F6B20000}"/>
    <cellStyle name="Vírgula 6 2 11 12" xfId="4317" xr:uid="{00000000-0005-0000-0000-0000F7B20000}"/>
    <cellStyle name="Vírgula 6 2 11 2" xfId="7539" xr:uid="{00000000-0005-0000-0000-0000F8B20000}"/>
    <cellStyle name="Vírgula 6 2 11 2 2" xfId="17601" xr:uid="{00000000-0005-0000-0000-0000F9B20000}"/>
    <cellStyle name="Vírgula 6 2 11 2 2 2" xfId="35294" xr:uid="{00000000-0005-0000-0000-0000FAB20000}"/>
    <cellStyle name="Vírgula 6 2 11 2 3" xfId="19332" xr:uid="{00000000-0005-0000-0000-0000FBB20000}"/>
    <cellStyle name="Vírgula 6 2 11 2 4" xfId="29792" xr:uid="{00000000-0005-0000-0000-0000FCB20000}"/>
    <cellStyle name="Vírgula 6 2 11 2 5" xfId="42986" xr:uid="{00000000-0005-0000-0000-0000FDB20000}"/>
    <cellStyle name="Vírgula 6 2 11 2 6" xfId="48439" xr:uid="{00000000-0005-0000-0000-0000FEB20000}"/>
    <cellStyle name="Vírgula 6 2 11 3" xfId="5272" xr:uid="{00000000-0005-0000-0000-0000FFB20000}"/>
    <cellStyle name="Vírgula 6 2 11 3 2" xfId="9616" xr:uid="{00000000-0005-0000-0000-000000B30000}"/>
    <cellStyle name="Vírgula 6 2 11 3 3" xfId="32543" xr:uid="{00000000-0005-0000-0000-000001B30000}"/>
    <cellStyle name="Vírgula 6 2 11 3 4" xfId="43833" xr:uid="{00000000-0005-0000-0000-000002B30000}"/>
    <cellStyle name="Vírgula 6 2 11 4" xfId="15891" xr:uid="{00000000-0005-0000-0000-000003B30000}"/>
    <cellStyle name="Vírgula 6 2 11 5" xfId="17815" xr:uid="{00000000-0005-0000-0000-000004B30000}"/>
    <cellStyle name="Vírgula 6 2 11 6" xfId="21830" xr:uid="{00000000-0005-0000-0000-000005B30000}"/>
    <cellStyle name="Vírgula 6 2 11 7" xfId="23844" xr:uid="{00000000-0005-0000-0000-000006B30000}"/>
    <cellStyle name="Vírgula 6 2 11 8" xfId="27041" xr:uid="{00000000-0005-0000-0000-000007B30000}"/>
    <cellStyle name="Vírgula 6 2 11 9" xfId="39364" xr:uid="{00000000-0005-0000-0000-000008B30000}"/>
    <cellStyle name="Vírgula 6 2 12" xfId="1560" xr:uid="{00000000-0005-0000-0000-000009B30000}"/>
    <cellStyle name="Vírgula 6 2 12 10" xfId="55037" xr:uid="{00000000-0005-0000-0000-00000AB30000}"/>
    <cellStyle name="Vírgula 6 2 12 11" xfId="4318" xr:uid="{00000000-0005-0000-0000-00000BB30000}"/>
    <cellStyle name="Vírgula 6 2 12 2" xfId="8410" xr:uid="{00000000-0005-0000-0000-00000CB30000}"/>
    <cellStyle name="Vírgula 6 2 12 2 2" xfId="17602" xr:uid="{00000000-0005-0000-0000-00000DB30000}"/>
    <cellStyle name="Vírgula 6 2 12 2 2 2" xfId="35295" xr:uid="{00000000-0005-0000-0000-00000EB30000}"/>
    <cellStyle name="Vírgula 6 2 12 2 3" xfId="29793" xr:uid="{00000000-0005-0000-0000-00000FB30000}"/>
    <cellStyle name="Vírgula 6 2 12 2 4" xfId="42987" xr:uid="{00000000-0005-0000-0000-000010B30000}"/>
    <cellStyle name="Vírgula 6 2 12 2 5" xfId="49310" xr:uid="{00000000-0005-0000-0000-000011B30000}"/>
    <cellStyle name="Vírgula 6 2 12 3" xfId="6211" xr:uid="{00000000-0005-0000-0000-000012B30000}"/>
    <cellStyle name="Vírgula 6 2 12 3 2" xfId="32544" xr:uid="{00000000-0005-0000-0000-000013B30000}"/>
    <cellStyle name="Vírgula 6 2 12 3 3" xfId="44704" xr:uid="{00000000-0005-0000-0000-000014B30000}"/>
    <cellStyle name="Vírgula 6 2 12 4" xfId="18462" xr:uid="{00000000-0005-0000-0000-000015B30000}"/>
    <cellStyle name="Vírgula 6 2 12 5" xfId="21831" xr:uid="{00000000-0005-0000-0000-000016B30000}"/>
    <cellStyle name="Vírgula 6 2 12 6" xfId="23845" xr:uid="{00000000-0005-0000-0000-000017B30000}"/>
    <cellStyle name="Vírgula 6 2 12 7" xfId="27042" xr:uid="{00000000-0005-0000-0000-000018B30000}"/>
    <cellStyle name="Vírgula 6 2 12 8" xfId="39365" xr:uid="{00000000-0005-0000-0000-000019B30000}"/>
    <cellStyle name="Vírgula 6 2 12 9" xfId="47111" xr:uid="{00000000-0005-0000-0000-00001AB30000}"/>
    <cellStyle name="Vírgula 6 2 13" xfId="7082" xr:uid="{00000000-0005-0000-0000-00001BB30000}"/>
    <cellStyle name="Vírgula 6 2 13 2" xfId="12582" xr:uid="{00000000-0005-0000-0000-00001CB30000}"/>
    <cellStyle name="Vírgula 6 2 13 2 2" xfId="35291" xr:uid="{00000000-0005-0000-0000-00001DB30000}"/>
    <cellStyle name="Vírgula 6 2 13 2 3" xfId="29789" xr:uid="{00000000-0005-0000-0000-00001EB30000}"/>
    <cellStyle name="Vírgula 6 2 13 2 4" xfId="42983" xr:uid="{00000000-0005-0000-0000-00001FB30000}"/>
    <cellStyle name="Vírgula 6 2 13 2 5" xfId="53370" xr:uid="{00000000-0005-0000-0000-000020B30000}"/>
    <cellStyle name="Vírgula 6 2 13 3" xfId="9911" xr:uid="{00000000-0005-0000-0000-000021B30000}"/>
    <cellStyle name="Vírgula 6 2 13 3 2" xfId="32540" xr:uid="{00000000-0005-0000-0000-000022B30000}"/>
    <cellStyle name="Vírgula 6 2 13 4" xfId="27038" xr:uid="{00000000-0005-0000-0000-000023B30000}"/>
    <cellStyle name="Vírgula 6 2 13 5" xfId="39361" xr:uid="{00000000-0005-0000-0000-000024B30000}"/>
    <cellStyle name="Vírgula 6 2 13 6" xfId="47982" xr:uid="{00000000-0005-0000-0000-000025B30000}"/>
    <cellStyle name="Vírgula 6 2 14" xfId="4706" xr:uid="{00000000-0005-0000-0000-000026B30000}"/>
    <cellStyle name="Vírgula 6 2 14 2" xfId="11102" xr:uid="{00000000-0005-0000-0000-000027B30000}"/>
    <cellStyle name="Vírgula 6 2 14 2 2" xfId="32931" xr:uid="{00000000-0005-0000-0000-000028B30000}"/>
    <cellStyle name="Vírgula 6 2 14 2 3" xfId="40623" xr:uid="{00000000-0005-0000-0000-000029B30000}"/>
    <cellStyle name="Vírgula 6 2 14 2 4" xfId="52084" xr:uid="{00000000-0005-0000-0000-00002AB30000}"/>
    <cellStyle name="Vírgula 6 2 14 3" xfId="27429" xr:uid="{00000000-0005-0000-0000-00002BB30000}"/>
    <cellStyle name="Vírgula 6 2 14 4" xfId="36752" xr:uid="{00000000-0005-0000-0000-00002CB30000}"/>
    <cellStyle name="Vírgula 6 2 14 5" xfId="51190" xr:uid="{00000000-0005-0000-0000-00002DB30000}"/>
    <cellStyle name="Vírgula 6 2 15" xfId="10061" xr:uid="{00000000-0005-0000-0000-00002EB30000}"/>
    <cellStyle name="Vírgula 6 2 15 2" xfId="10020" xr:uid="{00000000-0005-0000-0000-00002FB30000}"/>
    <cellStyle name="Vírgula 6 2 15 2 2" xfId="47085" xr:uid="{00000000-0005-0000-0000-000030B30000}"/>
    <cellStyle name="Vírgula 6 2 15 3" xfId="30180" xr:uid="{00000000-0005-0000-0000-000031B30000}"/>
    <cellStyle name="Vírgula 6 2 15 4" xfId="39752" xr:uid="{00000000-0005-0000-0000-000032B30000}"/>
    <cellStyle name="Vírgula 6 2 15 5" xfId="50469" xr:uid="{00000000-0005-0000-0000-000033B30000}"/>
    <cellStyle name="Vírgula 6 2 16" xfId="9943" xr:uid="{00000000-0005-0000-0000-000034B30000}"/>
    <cellStyle name="Vírgula 6 2 16 2" xfId="43374" xr:uid="{00000000-0005-0000-0000-000035B30000}"/>
    <cellStyle name="Vírgula 6 2 16 3" xfId="50230" xr:uid="{00000000-0005-0000-0000-000036B30000}"/>
    <cellStyle name="Vírgula 6 2 17" xfId="15888" xr:uid="{00000000-0005-0000-0000-000037B30000}"/>
    <cellStyle name="Vírgula 6 2 18" xfId="21827" xr:uid="{00000000-0005-0000-0000-000038B30000}"/>
    <cellStyle name="Vírgula 6 2 19" xfId="23841" xr:uid="{00000000-0005-0000-0000-000039B30000}"/>
    <cellStyle name="Vírgula 6 2 2" xfId="25" xr:uid="{00000000-0005-0000-0000-00003AB30000}"/>
    <cellStyle name="Vírgula 6 2 2 10" xfId="1571" xr:uid="{00000000-0005-0000-0000-00003BB30000}"/>
    <cellStyle name="Vírgula 6 2 2 10 10" xfId="55048" xr:uid="{00000000-0005-0000-0000-00003CB30000}"/>
    <cellStyle name="Vírgula 6 2 2 10 11" xfId="4320" xr:uid="{00000000-0005-0000-0000-00003DB30000}"/>
    <cellStyle name="Vírgula 6 2 2 10 2" xfId="8421" xr:uid="{00000000-0005-0000-0000-00003EB30000}"/>
    <cellStyle name="Vírgula 6 2 2 10 2 2" xfId="17603" xr:uid="{00000000-0005-0000-0000-00003FB30000}"/>
    <cellStyle name="Vírgula 6 2 2 10 2 2 2" xfId="35297" xr:uid="{00000000-0005-0000-0000-000040B30000}"/>
    <cellStyle name="Vírgula 6 2 2 10 2 3" xfId="29795" xr:uid="{00000000-0005-0000-0000-000041B30000}"/>
    <cellStyle name="Vírgula 6 2 2 10 2 4" xfId="42989" xr:uid="{00000000-0005-0000-0000-000042B30000}"/>
    <cellStyle name="Vírgula 6 2 2 10 2 5" xfId="49321" xr:uid="{00000000-0005-0000-0000-000043B30000}"/>
    <cellStyle name="Vírgula 6 2 2 10 3" xfId="6222" xr:uid="{00000000-0005-0000-0000-000044B30000}"/>
    <cellStyle name="Vírgula 6 2 2 10 3 2" xfId="32546" xr:uid="{00000000-0005-0000-0000-000045B30000}"/>
    <cellStyle name="Vírgula 6 2 2 10 3 3" xfId="44715" xr:uid="{00000000-0005-0000-0000-000046B30000}"/>
    <cellStyle name="Vírgula 6 2 2 10 4" xfId="18473" xr:uid="{00000000-0005-0000-0000-000047B30000}"/>
    <cellStyle name="Vírgula 6 2 2 10 5" xfId="21833" xr:uid="{00000000-0005-0000-0000-000048B30000}"/>
    <cellStyle name="Vírgula 6 2 2 10 6" xfId="23847" xr:uid="{00000000-0005-0000-0000-000049B30000}"/>
    <cellStyle name="Vírgula 6 2 2 10 7" xfId="27044" xr:uid="{00000000-0005-0000-0000-00004AB30000}"/>
    <cellStyle name="Vírgula 6 2 2 10 8" xfId="39367" xr:uid="{00000000-0005-0000-0000-00004BB30000}"/>
    <cellStyle name="Vírgula 6 2 2 10 9" xfId="47122" xr:uid="{00000000-0005-0000-0000-00004CB30000}"/>
    <cellStyle name="Vírgula 6 2 2 11" xfId="7093" xr:uid="{00000000-0005-0000-0000-00004DB30000}"/>
    <cellStyle name="Vírgula 6 2 2 11 2" xfId="12584" xr:uid="{00000000-0005-0000-0000-00004EB30000}"/>
    <cellStyle name="Vírgula 6 2 2 11 2 2" xfId="35296" xr:uid="{00000000-0005-0000-0000-00004FB30000}"/>
    <cellStyle name="Vírgula 6 2 2 11 2 3" xfId="29794" xr:uid="{00000000-0005-0000-0000-000050B30000}"/>
    <cellStyle name="Vírgula 6 2 2 11 2 4" xfId="42988" xr:uid="{00000000-0005-0000-0000-000051B30000}"/>
    <cellStyle name="Vírgula 6 2 2 11 2 5" xfId="53372" xr:uid="{00000000-0005-0000-0000-000052B30000}"/>
    <cellStyle name="Vírgula 6 2 2 11 3" xfId="16503" xr:uid="{00000000-0005-0000-0000-000053B30000}"/>
    <cellStyle name="Vírgula 6 2 2 11 3 2" xfId="32545" xr:uid="{00000000-0005-0000-0000-000054B30000}"/>
    <cellStyle name="Vírgula 6 2 2 11 4" xfId="27043" xr:uid="{00000000-0005-0000-0000-000055B30000}"/>
    <cellStyle name="Vírgula 6 2 2 11 5" xfId="39366" xr:uid="{00000000-0005-0000-0000-000056B30000}"/>
    <cellStyle name="Vírgula 6 2 2 11 6" xfId="47993" xr:uid="{00000000-0005-0000-0000-000057B30000}"/>
    <cellStyle name="Vírgula 6 2 2 12" xfId="4717" xr:uid="{00000000-0005-0000-0000-000058B30000}"/>
    <cellStyle name="Vírgula 6 2 2 12 2" xfId="11113" xr:uid="{00000000-0005-0000-0000-000059B30000}"/>
    <cellStyle name="Vírgula 6 2 2 12 2 2" xfId="32942" xr:uid="{00000000-0005-0000-0000-00005AB30000}"/>
    <cellStyle name="Vírgula 6 2 2 12 2 3" xfId="40634" xr:uid="{00000000-0005-0000-0000-00005BB30000}"/>
    <cellStyle name="Vírgula 6 2 2 12 2 4" xfId="52095" xr:uid="{00000000-0005-0000-0000-00005CB30000}"/>
    <cellStyle name="Vírgula 6 2 2 12 3" xfId="27440" xr:uid="{00000000-0005-0000-0000-00005DB30000}"/>
    <cellStyle name="Vírgula 6 2 2 12 4" xfId="36763" xr:uid="{00000000-0005-0000-0000-00005EB30000}"/>
    <cellStyle name="Vírgula 6 2 2 12 5" xfId="51464" xr:uid="{00000000-0005-0000-0000-00005FB30000}"/>
    <cellStyle name="Vírgula 6 2 2 13" xfId="10471" xr:uid="{00000000-0005-0000-0000-000060B30000}"/>
    <cellStyle name="Vírgula 6 2 2 13 2" xfId="10227" xr:uid="{00000000-0005-0000-0000-000061B30000}"/>
    <cellStyle name="Vírgula 6 2 2 13 2 2" xfId="50284" xr:uid="{00000000-0005-0000-0000-000062B30000}"/>
    <cellStyle name="Vírgula 6 2 2 13 3" xfId="30191" xr:uid="{00000000-0005-0000-0000-000063B30000}"/>
    <cellStyle name="Vírgula 6 2 2 13 4" xfId="39763" xr:uid="{00000000-0005-0000-0000-000064B30000}"/>
    <cellStyle name="Vírgula 6 2 2 13 5" xfId="51301" xr:uid="{00000000-0005-0000-0000-000065B30000}"/>
    <cellStyle name="Vírgula 6 2 2 14" xfId="9496" xr:uid="{00000000-0005-0000-0000-000066B30000}"/>
    <cellStyle name="Vírgula 6 2 2 14 2" xfId="43385" xr:uid="{00000000-0005-0000-0000-000067B30000}"/>
    <cellStyle name="Vírgula 6 2 2 14 3" xfId="51200" xr:uid="{00000000-0005-0000-0000-000068B30000}"/>
    <cellStyle name="Vírgula 6 2 2 15" xfId="15892" xr:uid="{00000000-0005-0000-0000-000069B30000}"/>
    <cellStyle name="Vírgula 6 2 2 16" xfId="21832" xr:uid="{00000000-0005-0000-0000-00006AB30000}"/>
    <cellStyle name="Vírgula 6 2 2 17" xfId="23846" xr:uid="{00000000-0005-0000-0000-00006BB30000}"/>
    <cellStyle name="Vírgula 6 2 2 18" xfId="24249" xr:uid="{00000000-0005-0000-0000-00006CB30000}"/>
    <cellStyle name="Vírgula 6 2 2 19" xfId="35700" xr:uid="{00000000-0005-0000-0000-00006DB30000}"/>
    <cellStyle name="Vírgula 6 2 2 2" xfId="204" xr:uid="{00000000-0005-0000-0000-00006EB30000}"/>
    <cellStyle name="Vírgula 6 2 2 2 10" xfId="10517" xr:uid="{00000000-0005-0000-0000-00006FB30000}"/>
    <cellStyle name="Vírgula 6 2 2 2 10 2" xfId="43499" xr:uid="{00000000-0005-0000-0000-000070B30000}"/>
    <cellStyle name="Vírgula 6 2 2 2 10 3" xfId="50350" xr:uid="{00000000-0005-0000-0000-000071B30000}"/>
    <cellStyle name="Vírgula 6 2 2 2 11" xfId="15893" xr:uid="{00000000-0005-0000-0000-000072B30000}"/>
    <cellStyle name="Vírgula 6 2 2 2 12" xfId="21834" xr:uid="{00000000-0005-0000-0000-000073B30000}"/>
    <cellStyle name="Vírgula 6 2 2 2 13" xfId="23848" xr:uid="{00000000-0005-0000-0000-000074B30000}"/>
    <cellStyle name="Vírgula 6 2 2 2 14" xfId="24486" xr:uid="{00000000-0005-0000-0000-000075B30000}"/>
    <cellStyle name="Vírgula 6 2 2 2 15" xfId="35799" xr:uid="{00000000-0005-0000-0000-000076B30000}"/>
    <cellStyle name="Vírgula 6 2 2 2 16" xfId="45761" xr:uid="{00000000-0005-0000-0000-000077B30000}"/>
    <cellStyle name="Vírgula 6 2 2 2 17" xfId="53694" xr:uid="{00000000-0005-0000-0000-000078B30000}"/>
    <cellStyle name="Vírgula 6 2 2 2 18" xfId="4321" xr:uid="{00000000-0005-0000-0000-000079B30000}"/>
    <cellStyle name="Vírgula 6 2 2 2 2" xfId="485" xr:uid="{00000000-0005-0000-0000-00007AB30000}"/>
    <cellStyle name="Vírgula 6 2 2 2 2 10" xfId="23849" xr:uid="{00000000-0005-0000-0000-00007BB30000}"/>
    <cellStyle name="Vírgula 6 2 2 2 2 11" xfId="24762" xr:uid="{00000000-0005-0000-0000-00007CB30000}"/>
    <cellStyle name="Vírgula 6 2 2 2 2 12" xfId="36327" xr:uid="{00000000-0005-0000-0000-00007DB30000}"/>
    <cellStyle name="Vírgula 6 2 2 2 2 13" xfId="46041" xr:uid="{00000000-0005-0000-0000-00007EB30000}"/>
    <cellStyle name="Vírgula 6 2 2 2 2 14" xfId="53973" xr:uid="{00000000-0005-0000-0000-00007FB30000}"/>
    <cellStyle name="Vírgula 6 2 2 2 2 15" xfId="4322" xr:uid="{00000000-0005-0000-0000-000080B30000}"/>
    <cellStyle name="Vírgula 6 2 2 2 2 2" xfId="1148" xr:uid="{00000000-0005-0000-0000-000081B30000}"/>
    <cellStyle name="Vírgula 6 2 2 2 2 2 10" xfId="46704" xr:uid="{00000000-0005-0000-0000-000082B30000}"/>
    <cellStyle name="Vírgula 6 2 2 2 2 2 11" xfId="54636" xr:uid="{00000000-0005-0000-0000-000083B30000}"/>
    <cellStyle name="Vírgula 6 2 2 2 2 2 12" xfId="4323" xr:uid="{00000000-0005-0000-0000-000084B30000}"/>
    <cellStyle name="Vírgula 6 2 2 2 2 2 2" xfId="8063" xr:uid="{00000000-0005-0000-0000-000085B30000}"/>
    <cellStyle name="Vírgula 6 2 2 2 2 2 2 2" xfId="9625" xr:uid="{00000000-0005-0000-0000-000086B30000}"/>
    <cellStyle name="Vírgula 6 2 2 2 2 2 2 2 2" xfId="35300" xr:uid="{00000000-0005-0000-0000-000087B30000}"/>
    <cellStyle name="Vírgula 6 2 2 2 2 2 2 3" xfId="12819" xr:uid="{00000000-0005-0000-0000-000088B30000}"/>
    <cellStyle name="Vírgula 6 2 2 2 2 2 2 4" xfId="19856" xr:uid="{00000000-0005-0000-0000-000089B30000}"/>
    <cellStyle name="Vírgula 6 2 2 2 2 2 2 5" xfId="29798" xr:uid="{00000000-0005-0000-0000-00008AB30000}"/>
    <cellStyle name="Vírgula 6 2 2 2 2 2 2 6" xfId="42992" xr:uid="{00000000-0005-0000-0000-00008BB30000}"/>
    <cellStyle name="Vírgula 6 2 2 2 2 2 2 7" xfId="48963" xr:uid="{00000000-0005-0000-0000-00008CB30000}"/>
    <cellStyle name="Vírgula 6 2 2 2 2 2 3" xfId="5808" xr:uid="{00000000-0005-0000-0000-00008DB30000}"/>
    <cellStyle name="Vírgula 6 2 2 2 2 2 3 2" xfId="16651" xr:uid="{00000000-0005-0000-0000-00008EB30000}"/>
    <cellStyle name="Vírgula 6 2 2 2 2 2 3 3" xfId="32549" xr:uid="{00000000-0005-0000-0000-00008FB30000}"/>
    <cellStyle name="Vírgula 6 2 2 2 2 2 3 4" xfId="44357" xr:uid="{00000000-0005-0000-0000-000090B30000}"/>
    <cellStyle name="Vírgula 6 2 2 2 2 2 4" xfId="13983" xr:uid="{00000000-0005-0000-0000-000091B30000}"/>
    <cellStyle name="Vírgula 6 2 2 2 2 2 5" xfId="15895" xr:uid="{00000000-0005-0000-0000-000092B30000}"/>
    <cellStyle name="Vírgula 6 2 2 2 2 2 6" xfId="21836" xr:uid="{00000000-0005-0000-0000-000093B30000}"/>
    <cellStyle name="Vírgula 6 2 2 2 2 2 7" xfId="23850" xr:uid="{00000000-0005-0000-0000-000094B30000}"/>
    <cellStyle name="Vírgula 6 2 2 2 2 2 8" xfId="27047" xr:uid="{00000000-0005-0000-0000-000095B30000}"/>
    <cellStyle name="Vírgula 6 2 2 2 2 2 9" xfId="39370" xr:uid="{00000000-0005-0000-0000-000096B30000}"/>
    <cellStyle name="Vírgula 6 2 2 2 2 3" xfId="2084" xr:uid="{00000000-0005-0000-0000-000097B30000}"/>
    <cellStyle name="Vírgula 6 2 2 2 2 3 10" xfId="47635" xr:uid="{00000000-0005-0000-0000-000098B30000}"/>
    <cellStyle name="Vírgula 6 2 2 2 2 3 11" xfId="55561" xr:uid="{00000000-0005-0000-0000-000099B30000}"/>
    <cellStyle name="Vírgula 6 2 2 2 2 3 12" xfId="4324" xr:uid="{00000000-0005-0000-0000-00009AB30000}"/>
    <cellStyle name="Vírgula 6 2 2 2 2 3 2" xfId="8934" xr:uid="{00000000-0005-0000-0000-00009BB30000}"/>
    <cellStyle name="Vírgula 6 2 2 2 2 3 2 2" xfId="17604" xr:uid="{00000000-0005-0000-0000-00009CB30000}"/>
    <cellStyle name="Vírgula 6 2 2 2 2 3 2 2 2" xfId="35301" xr:uid="{00000000-0005-0000-0000-00009DB30000}"/>
    <cellStyle name="Vírgula 6 2 2 2 2 3 2 3" xfId="29799" xr:uid="{00000000-0005-0000-0000-00009EB30000}"/>
    <cellStyle name="Vírgula 6 2 2 2 2 3 2 4" xfId="42993" xr:uid="{00000000-0005-0000-0000-00009FB30000}"/>
    <cellStyle name="Vírgula 6 2 2 2 2 3 2 5" xfId="49834" xr:uid="{00000000-0005-0000-0000-0000A0B30000}"/>
    <cellStyle name="Vírgula 6 2 2 2 2 3 3" xfId="6735" xr:uid="{00000000-0005-0000-0000-0000A1B30000}"/>
    <cellStyle name="Vírgula 6 2 2 2 2 3 3 2" xfId="32550" xr:uid="{00000000-0005-0000-0000-0000A2B30000}"/>
    <cellStyle name="Vírgula 6 2 2 2 2 3 3 3" xfId="45228" xr:uid="{00000000-0005-0000-0000-0000A3B30000}"/>
    <cellStyle name="Vírgula 6 2 2 2 2 3 4" xfId="15896" xr:uid="{00000000-0005-0000-0000-0000A4B30000}"/>
    <cellStyle name="Vírgula 6 2 2 2 2 3 5" xfId="18986" xr:uid="{00000000-0005-0000-0000-0000A5B30000}"/>
    <cellStyle name="Vírgula 6 2 2 2 2 3 6" xfId="21837" xr:uid="{00000000-0005-0000-0000-0000A6B30000}"/>
    <cellStyle name="Vírgula 6 2 2 2 2 3 7" xfId="23851" xr:uid="{00000000-0005-0000-0000-0000A7B30000}"/>
    <cellStyle name="Vírgula 6 2 2 2 2 3 8" xfId="27048" xr:uid="{00000000-0005-0000-0000-0000A8B30000}"/>
    <cellStyle name="Vírgula 6 2 2 2 2 3 9" xfId="39371" xr:uid="{00000000-0005-0000-0000-0000A9B30000}"/>
    <cellStyle name="Vírgula 6 2 2 2 2 4" xfId="7436" xr:uid="{00000000-0005-0000-0000-0000AAB30000}"/>
    <cellStyle name="Vírgula 6 2 2 2 2 4 2" xfId="12586" xr:uid="{00000000-0005-0000-0000-0000ABB30000}"/>
    <cellStyle name="Vírgula 6 2 2 2 2 4 2 2" xfId="35299" xr:uid="{00000000-0005-0000-0000-0000ACB30000}"/>
    <cellStyle name="Vírgula 6 2 2 2 2 4 2 3" xfId="29797" xr:uid="{00000000-0005-0000-0000-0000ADB30000}"/>
    <cellStyle name="Vírgula 6 2 2 2 2 4 2 4" xfId="42991" xr:uid="{00000000-0005-0000-0000-0000AEB30000}"/>
    <cellStyle name="Vírgula 6 2 2 2 2 4 2 5" xfId="53374" xr:uid="{00000000-0005-0000-0000-0000AFB30000}"/>
    <cellStyle name="Vírgula 6 2 2 2 2 4 3" xfId="16610" xr:uid="{00000000-0005-0000-0000-0000B0B30000}"/>
    <cellStyle name="Vírgula 6 2 2 2 2 4 3 2" xfId="32548" xr:uid="{00000000-0005-0000-0000-0000B1B30000}"/>
    <cellStyle name="Vírgula 6 2 2 2 2 4 4" xfId="27046" xr:uid="{00000000-0005-0000-0000-0000B2B30000}"/>
    <cellStyle name="Vírgula 6 2 2 2 2 4 5" xfId="39369" xr:uid="{00000000-0005-0000-0000-0000B3B30000}"/>
    <cellStyle name="Vírgula 6 2 2 2 2 4 6" xfId="48336" xr:uid="{00000000-0005-0000-0000-0000B4B30000}"/>
    <cellStyle name="Vírgula 6 2 2 2 2 5" xfId="5145" xr:uid="{00000000-0005-0000-0000-0000B5B30000}"/>
    <cellStyle name="Vírgula 6 2 2 2 2 5 2" xfId="11512" xr:uid="{00000000-0005-0000-0000-0000B6B30000}"/>
    <cellStyle name="Vírgula 6 2 2 2 2 5 2 2" xfId="33341" xr:uid="{00000000-0005-0000-0000-0000B7B30000}"/>
    <cellStyle name="Vírgula 6 2 2 2 2 5 2 3" xfId="41033" xr:uid="{00000000-0005-0000-0000-0000B8B30000}"/>
    <cellStyle name="Vírgula 6 2 2 2 2 5 2 4" xfId="52494" xr:uid="{00000000-0005-0000-0000-0000B9B30000}"/>
    <cellStyle name="Vírgula 6 2 2 2 2 5 3" xfId="27839" xr:uid="{00000000-0005-0000-0000-0000BAB30000}"/>
    <cellStyle name="Vírgula 6 2 2 2 2 5 4" xfId="37162" xr:uid="{00000000-0005-0000-0000-0000BBB30000}"/>
    <cellStyle name="Vírgula 6 2 2 2 2 5 5" xfId="50941" xr:uid="{00000000-0005-0000-0000-0000BCB30000}"/>
    <cellStyle name="Vírgula 6 2 2 2 2 6" xfId="10815" xr:uid="{00000000-0005-0000-0000-0000BDB30000}"/>
    <cellStyle name="Vírgula 6 2 2 2 2 6 2" xfId="30590" xr:uid="{00000000-0005-0000-0000-0000BEB30000}"/>
    <cellStyle name="Vírgula 6 2 2 2 2 6 3" xfId="40276" xr:uid="{00000000-0005-0000-0000-0000BFB30000}"/>
    <cellStyle name="Vírgula 6 2 2 2 2 6 4" xfId="51747" xr:uid="{00000000-0005-0000-0000-0000C0B30000}"/>
    <cellStyle name="Vírgula 6 2 2 2 2 7" xfId="13470" xr:uid="{00000000-0005-0000-0000-0000C1B30000}"/>
    <cellStyle name="Vírgula 6 2 2 2 2 7 2" xfId="43730" xr:uid="{00000000-0005-0000-0000-0000C2B30000}"/>
    <cellStyle name="Vírgula 6 2 2 2 2 8" xfId="15894" xr:uid="{00000000-0005-0000-0000-0000C3B30000}"/>
    <cellStyle name="Vírgula 6 2 2 2 2 9" xfId="21835" xr:uid="{00000000-0005-0000-0000-0000C4B30000}"/>
    <cellStyle name="Vírgula 6 2 2 2 3" xfId="1400" xr:uid="{00000000-0005-0000-0000-0000C5B30000}"/>
    <cellStyle name="Vírgula 6 2 2 2 3 10" xfId="25038" xr:uid="{00000000-0005-0000-0000-0000C6B30000}"/>
    <cellStyle name="Vírgula 6 2 2 2 3 11" xfId="36603" xr:uid="{00000000-0005-0000-0000-0000C7B30000}"/>
    <cellStyle name="Vírgula 6 2 2 2 3 12" xfId="46956" xr:uid="{00000000-0005-0000-0000-0000C8B30000}"/>
    <cellStyle name="Vírgula 6 2 2 2 3 13" xfId="54888" xr:uid="{00000000-0005-0000-0000-0000C9B30000}"/>
    <cellStyle name="Vírgula 6 2 2 2 3 14" xfId="4325" xr:uid="{00000000-0005-0000-0000-0000CAB30000}"/>
    <cellStyle name="Vírgula 6 2 2 2 3 2" xfId="2312" xr:uid="{00000000-0005-0000-0000-0000CBB30000}"/>
    <cellStyle name="Vírgula 6 2 2 2 3 2 10" xfId="47863" xr:uid="{00000000-0005-0000-0000-0000CCB30000}"/>
    <cellStyle name="Vírgula 6 2 2 2 3 2 11" xfId="55789" xr:uid="{00000000-0005-0000-0000-0000CDB30000}"/>
    <cellStyle name="Vírgula 6 2 2 2 3 2 12" xfId="4326" xr:uid="{00000000-0005-0000-0000-0000CEB30000}"/>
    <cellStyle name="Vírgula 6 2 2 2 3 2 2" xfId="9162" xr:uid="{00000000-0005-0000-0000-0000CFB30000}"/>
    <cellStyle name="Vírgula 6 2 2 2 3 2 2 2" xfId="17605" xr:uid="{00000000-0005-0000-0000-0000D0B30000}"/>
    <cellStyle name="Vírgula 6 2 2 2 3 2 2 2 2" xfId="35303" xr:uid="{00000000-0005-0000-0000-0000D1B30000}"/>
    <cellStyle name="Vírgula 6 2 2 2 3 2 2 3" xfId="20084" xr:uid="{00000000-0005-0000-0000-0000D2B30000}"/>
    <cellStyle name="Vírgula 6 2 2 2 3 2 2 4" xfId="29801" xr:uid="{00000000-0005-0000-0000-0000D3B30000}"/>
    <cellStyle name="Vírgula 6 2 2 2 3 2 2 5" xfId="42995" xr:uid="{00000000-0005-0000-0000-0000D4B30000}"/>
    <cellStyle name="Vírgula 6 2 2 2 3 2 2 6" xfId="50062" xr:uid="{00000000-0005-0000-0000-0000D5B30000}"/>
    <cellStyle name="Vírgula 6 2 2 2 3 2 3" xfId="6963" xr:uid="{00000000-0005-0000-0000-0000D6B30000}"/>
    <cellStyle name="Vírgula 6 2 2 2 3 2 3 2" xfId="12424" xr:uid="{00000000-0005-0000-0000-0000D7B30000}"/>
    <cellStyle name="Vírgula 6 2 2 2 3 2 3 3" xfId="32552" xr:uid="{00000000-0005-0000-0000-0000D8B30000}"/>
    <cellStyle name="Vírgula 6 2 2 2 3 2 3 4" xfId="45456" xr:uid="{00000000-0005-0000-0000-0000D9B30000}"/>
    <cellStyle name="Vírgula 6 2 2 2 3 2 4" xfId="15898" xr:uid="{00000000-0005-0000-0000-0000DAB30000}"/>
    <cellStyle name="Vírgula 6 2 2 2 3 2 5" xfId="18342" xr:uid="{00000000-0005-0000-0000-0000DBB30000}"/>
    <cellStyle name="Vírgula 6 2 2 2 3 2 6" xfId="21839" xr:uid="{00000000-0005-0000-0000-0000DCB30000}"/>
    <cellStyle name="Vírgula 6 2 2 2 3 2 7" xfId="23853" xr:uid="{00000000-0005-0000-0000-0000DDB30000}"/>
    <cellStyle name="Vírgula 6 2 2 2 3 2 8" xfId="27050" xr:uid="{00000000-0005-0000-0000-0000DEB30000}"/>
    <cellStyle name="Vírgula 6 2 2 2 3 2 9" xfId="39373" xr:uid="{00000000-0005-0000-0000-0000DFB30000}"/>
    <cellStyle name="Vírgula 6 2 2 2 3 3" xfId="8291" xr:uid="{00000000-0005-0000-0000-0000E0B30000}"/>
    <cellStyle name="Vírgula 6 2 2 2 3 3 2" xfId="12589" xr:uid="{00000000-0005-0000-0000-0000E1B30000}"/>
    <cellStyle name="Vírgula 6 2 2 2 3 3 2 2" xfId="35302" xr:uid="{00000000-0005-0000-0000-0000E2B30000}"/>
    <cellStyle name="Vírgula 6 2 2 2 3 3 2 3" xfId="29800" xr:uid="{00000000-0005-0000-0000-0000E3B30000}"/>
    <cellStyle name="Vírgula 6 2 2 2 3 3 2 4" xfId="42994" xr:uid="{00000000-0005-0000-0000-0000E4B30000}"/>
    <cellStyle name="Vírgula 6 2 2 2 3 3 2 5" xfId="53375" xr:uid="{00000000-0005-0000-0000-0000E5B30000}"/>
    <cellStyle name="Vírgula 6 2 2 2 3 3 3" xfId="10230" xr:uid="{00000000-0005-0000-0000-0000E6B30000}"/>
    <cellStyle name="Vírgula 6 2 2 2 3 3 3 2" xfId="32551" xr:uid="{00000000-0005-0000-0000-0000E7B30000}"/>
    <cellStyle name="Vírgula 6 2 2 2 3 3 4" xfId="19214" xr:uid="{00000000-0005-0000-0000-0000E8B30000}"/>
    <cellStyle name="Vírgula 6 2 2 2 3 3 5" xfId="27049" xr:uid="{00000000-0005-0000-0000-0000E9B30000}"/>
    <cellStyle name="Vírgula 6 2 2 2 3 3 6" xfId="39372" xr:uid="{00000000-0005-0000-0000-0000EAB30000}"/>
    <cellStyle name="Vírgula 6 2 2 2 3 3 7" xfId="49191" xr:uid="{00000000-0005-0000-0000-0000EBB30000}"/>
    <cellStyle name="Vírgula 6 2 2 2 3 4" xfId="6060" xr:uid="{00000000-0005-0000-0000-0000ECB30000}"/>
    <cellStyle name="Vírgula 6 2 2 2 3 4 2" xfId="11740" xr:uid="{00000000-0005-0000-0000-0000EDB30000}"/>
    <cellStyle name="Vírgula 6 2 2 2 3 4 2 2" xfId="33569" xr:uid="{00000000-0005-0000-0000-0000EEB30000}"/>
    <cellStyle name="Vírgula 6 2 2 2 3 4 2 3" xfId="41261" xr:uid="{00000000-0005-0000-0000-0000EFB30000}"/>
    <cellStyle name="Vírgula 6 2 2 2 3 4 2 4" xfId="52722" xr:uid="{00000000-0005-0000-0000-0000F0B30000}"/>
    <cellStyle name="Vírgula 6 2 2 2 3 4 3" xfId="28067" xr:uid="{00000000-0005-0000-0000-0000F1B30000}"/>
    <cellStyle name="Vírgula 6 2 2 2 3 4 4" xfId="37390" xr:uid="{00000000-0005-0000-0000-0000F2B30000}"/>
    <cellStyle name="Vírgula 6 2 2 2 3 4 5" xfId="51357" xr:uid="{00000000-0005-0000-0000-0000F3B30000}"/>
    <cellStyle name="Vírgula 6 2 2 2 3 5" xfId="10996" xr:uid="{00000000-0005-0000-0000-0000F4B30000}"/>
    <cellStyle name="Vírgula 6 2 2 2 3 5 2" xfId="30818" xr:uid="{00000000-0005-0000-0000-0000F5B30000}"/>
    <cellStyle name="Vírgula 6 2 2 2 3 5 3" xfId="40504" xr:uid="{00000000-0005-0000-0000-0000F6B30000}"/>
    <cellStyle name="Vírgula 6 2 2 2 3 5 4" xfId="51975" xr:uid="{00000000-0005-0000-0000-0000F7B30000}"/>
    <cellStyle name="Vírgula 6 2 2 2 3 6" xfId="14211" xr:uid="{00000000-0005-0000-0000-0000F8B30000}"/>
    <cellStyle name="Vírgula 6 2 2 2 3 6 2" xfId="44585" xr:uid="{00000000-0005-0000-0000-0000F9B30000}"/>
    <cellStyle name="Vírgula 6 2 2 2 3 7" xfId="15897" xr:uid="{00000000-0005-0000-0000-0000FAB30000}"/>
    <cellStyle name="Vírgula 6 2 2 2 3 8" xfId="21838" xr:uid="{00000000-0005-0000-0000-0000FBB30000}"/>
    <cellStyle name="Vírgula 6 2 2 2 3 9" xfId="23852" xr:uid="{00000000-0005-0000-0000-0000FCB30000}"/>
    <cellStyle name="Vírgula 6 2 2 2 4" xfId="908" xr:uid="{00000000-0005-0000-0000-0000FDB30000}"/>
    <cellStyle name="Vírgula 6 2 2 2 4 10" xfId="36063" xr:uid="{00000000-0005-0000-0000-0000FEB30000}"/>
    <cellStyle name="Vírgula 6 2 2 2 4 11" xfId="46464" xr:uid="{00000000-0005-0000-0000-0000FFB30000}"/>
    <cellStyle name="Vírgula 6 2 2 2 4 12" xfId="54396" xr:uid="{00000000-0005-0000-0000-000000B40000}"/>
    <cellStyle name="Vírgula 6 2 2 2 4 13" xfId="4327" xr:uid="{00000000-0005-0000-0000-000001B40000}"/>
    <cellStyle name="Vírgula 6 2 2 2 4 2" xfId="1856" xr:uid="{00000000-0005-0000-0000-000002B40000}"/>
    <cellStyle name="Vírgula 6 2 2 2 4 2 10" xfId="47407" xr:uid="{00000000-0005-0000-0000-000003B40000}"/>
    <cellStyle name="Vírgula 6 2 2 2 4 2 11" xfId="55333" xr:uid="{00000000-0005-0000-0000-000004B40000}"/>
    <cellStyle name="Vírgula 6 2 2 2 4 2 12" xfId="4328" xr:uid="{00000000-0005-0000-0000-000005B40000}"/>
    <cellStyle name="Vírgula 6 2 2 2 4 2 2" xfId="8706" xr:uid="{00000000-0005-0000-0000-000006B40000}"/>
    <cellStyle name="Vírgula 6 2 2 2 4 2 2 2" xfId="17606" xr:uid="{00000000-0005-0000-0000-000007B40000}"/>
    <cellStyle name="Vírgula 6 2 2 2 4 2 2 2 2" xfId="35305" xr:uid="{00000000-0005-0000-0000-000008B40000}"/>
    <cellStyle name="Vírgula 6 2 2 2 4 2 2 3" xfId="19628" xr:uid="{00000000-0005-0000-0000-000009B40000}"/>
    <cellStyle name="Vírgula 6 2 2 2 4 2 2 4" xfId="29803" xr:uid="{00000000-0005-0000-0000-00000AB40000}"/>
    <cellStyle name="Vírgula 6 2 2 2 4 2 2 5" xfId="42997" xr:uid="{00000000-0005-0000-0000-00000BB40000}"/>
    <cellStyle name="Vírgula 6 2 2 2 4 2 2 6" xfId="49606" xr:uid="{00000000-0005-0000-0000-00000CB40000}"/>
    <cellStyle name="Vírgula 6 2 2 2 4 2 3" xfId="6507" xr:uid="{00000000-0005-0000-0000-00000DB40000}"/>
    <cellStyle name="Vírgula 6 2 2 2 4 2 3 2" xfId="10046" xr:uid="{00000000-0005-0000-0000-00000EB40000}"/>
    <cellStyle name="Vírgula 6 2 2 2 4 2 3 3" xfId="32554" xr:uid="{00000000-0005-0000-0000-00000FB40000}"/>
    <cellStyle name="Vírgula 6 2 2 2 4 2 3 4" xfId="45000" xr:uid="{00000000-0005-0000-0000-000010B40000}"/>
    <cellStyle name="Vírgula 6 2 2 2 4 2 4" xfId="15900" xr:uid="{00000000-0005-0000-0000-000011B40000}"/>
    <cellStyle name="Vírgula 6 2 2 2 4 2 5" xfId="18000" xr:uid="{00000000-0005-0000-0000-000012B40000}"/>
    <cellStyle name="Vírgula 6 2 2 2 4 2 6" xfId="21841" xr:uid="{00000000-0005-0000-0000-000013B40000}"/>
    <cellStyle name="Vírgula 6 2 2 2 4 2 7" xfId="23855" xr:uid="{00000000-0005-0000-0000-000014B40000}"/>
    <cellStyle name="Vírgula 6 2 2 2 4 2 8" xfId="27052" xr:uid="{00000000-0005-0000-0000-000015B40000}"/>
    <cellStyle name="Vírgula 6 2 2 2 4 2 9" xfId="39375" xr:uid="{00000000-0005-0000-0000-000016B40000}"/>
    <cellStyle name="Vírgula 6 2 2 2 4 3" xfId="7835" xr:uid="{00000000-0005-0000-0000-000017B40000}"/>
    <cellStyle name="Vírgula 6 2 2 2 4 3 2" xfId="12590" xr:uid="{00000000-0005-0000-0000-000018B40000}"/>
    <cellStyle name="Vírgula 6 2 2 2 4 3 2 2" xfId="35304" xr:uid="{00000000-0005-0000-0000-000019B40000}"/>
    <cellStyle name="Vírgula 6 2 2 2 4 3 2 3" xfId="42996" xr:uid="{00000000-0005-0000-0000-00001AB40000}"/>
    <cellStyle name="Vírgula 6 2 2 2 4 3 2 4" xfId="53376" xr:uid="{00000000-0005-0000-0000-00001BB40000}"/>
    <cellStyle name="Vírgula 6 2 2 2 4 3 3" xfId="18758" xr:uid="{00000000-0005-0000-0000-00001CB40000}"/>
    <cellStyle name="Vírgula 6 2 2 2 4 3 4" xfId="29802" xr:uid="{00000000-0005-0000-0000-00001DB40000}"/>
    <cellStyle name="Vírgula 6 2 2 2 4 3 5" xfId="39374" xr:uid="{00000000-0005-0000-0000-00001EB40000}"/>
    <cellStyle name="Vírgula 6 2 2 2 4 3 6" xfId="48735" xr:uid="{00000000-0005-0000-0000-00001FB40000}"/>
    <cellStyle name="Vírgula 6 2 2 2 4 4" xfId="5568" xr:uid="{00000000-0005-0000-0000-000020B40000}"/>
    <cellStyle name="Vírgula 6 2 2 2 4 4 2" xfId="12676" xr:uid="{00000000-0005-0000-0000-000021B40000}"/>
    <cellStyle name="Vírgula 6 2 2 2 4 4 3" xfId="32553" xr:uid="{00000000-0005-0000-0000-000022B40000}"/>
    <cellStyle name="Vírgula 6 2 2 2 4 4 4" xfId="40048" xr:uid="{00000000-0005-0000-0000-000023B40000}"/>
    <cellStyle name="Vírgula 6 2 2 2 4 4 5" xfId="51519" xr:uid="{00000000-0005-0000-0000-000024B40000}"/>
    <cellStyle name="Vírgula 6 2 2 2 4 5" xfId="13755" xr:uid="{00000000-0005-0000-0000-000025B40000}"/>
    <cellStyle name="Vírgula 6 2 2 2 4 5 2" xfId="44129" xr:uid="{00000000-0005-0000-0000-000026B40000}"/>
    <cellStyle name="Vírgula 6 2 2 2 4 6" xfId="15899" xr:uid="{00000000-0005-0000-0000-000027B40000}"/>
    <cellStyle name="Vírgula 6 2 2 2 4 7" xfId="21840" xr:uid="{00000000-0005-0000-0000-000028B40000}"/>
    <cellStyle name="Vírgula 6 2 2 2 4 8" xfId="23854" xr:uid="{00000000-0005-0000-0000-000029B40000}"/>
    <cellStyle name="Vírgula 6 2 2 2 4 9" xfId="27051" xr:uid="{00000000-0005-0000-0000-00002AB40000}"/>
    <cellStyle name="Vírgula 6 2 2 2 5" xfId="680" xr:uid="{00000000-0005-0000-0000-00002BB40000}"/>
    <cellStyle name="Vírgula 6 2 2 2 5 10" xfId="46236" xr:uid="{00000000-0005-0000-0000-00002CB40000}"/>
    <cellStyle name="Vírgula 6 2 2 2 5 11" xfId="54168" xr:uid="{00000000-0005-0000-0000-00002DB40000}"/>
    <cellStyle name="Vírgula 6 2 2 2 5 12" xfId="4329" xr:uid="{00000000-0005-0000-0000-00002EB40000}"/>
    <cellStyle name="Vírgula 6 2 2 2 5 2" xfId="7607" xr:uid="{00000000-0005-0000-0000-00002FB40000}"/>
    <cellStyle name="Vírgula 6 2 2 2 5 2 2" xfId="17607" xr:uid="{00000000-0005-0000-0000-000030B40000}"/>
    <cellStyle name="Vírgula 6 2 2 2 5 2 2 2" xfId="35306" xr:uid="{00000000-0005-0000-0000-000031B40000}"/>
    <cellStyle name="Vírgula 6 2 2 2 5 2 3" xfId="19400" xr:uid="{00000000-0005-0000-0000-000032B40000}"/>
    <cellStyle name="Vírgula 6 2 2 2 5 2 4" xfId="29804" xr:uid="{00000000-0005-0000-0000-000033B40000}"/>
    <cellStyle name="Vírgula 6 2 2 2 5 2 5" xfId="42998" xr:uid="{00000000-0005-0000-0000-000034B40000}"/>
    <cellStyle name="Vírgula 6 2 2 2 5 2 6" xfId="48507" xr:uid="{00000000-0005-0000-0000-000035B40000}"/>
    <cellStyle name="Vírgula 6 2 2 2 5 3" xfId="5340" xr:uid="{00000000-0005-0000-0000-000036B40000}"/>
    <cellStyle name="Vírgula 6 2 2 2 5 3 2" xfId="13256" xr:uid="{00000000-0005-0000-0000-000037B40000}"/>
    <cellStyle name="Vírgula 6 2 2 2 5 3 3" xfId="32555" xr:uid="{00000000-0005-0000-0000-000038B40000}"/>
    <cellStyle name="Vírgula 6 2 2 2 5 3 4" xfId="43901" xr:uid="{00000000-0005-0000-0000-000039B40000}"/>
    <cellStyle name="Vírgula 6 2 2 2 5 4" xfId="15901" xr:uid="{00000000-0005-0000-0000-00003AB40000}"/>
    <cellStyle name="Vírgula 6 2 2 2 5 5" xfId="17883" xr:uid="{00000000-0005-0000-0000-00003BB40000}"/>
    <cellStyle name="Vírgula 6 2 2 2 5 6" xfId="21842" xr:uid="{00000000-0005-0000-0000-00003CB40000}"/>
    <cellStyle name="Vírgula 6 2 2 2 5 7" xfId="23856" xr:uid="{00000000-0005-0000-0000-00003DB40000}"/>
    <cellStyle name="Vírgula 6 2 2 2 5 8" xfId="27053" xr:uid="{00000000-0005-0000-0000-00003EB40000}"/>
    <cellStyle name="Vírgula 6 2 2 2 5 9" xfId="39376" xr:uid="{00000000-0005-0000-0000-00003FB40000}"/>
    <cellStyle name="Vírgula 6 2 2 2 6" xfId="1628" xr:uid="{00000000-0005-0000-0000-000040B40000}"/>
    <cellStyle name="Vírgula 6 2 2 2 6 10" xfId="55105" xr:uid="{00000000-0005-0000-0000-000041B40000}"/>
    <cellStyle name="Vírgula 6 2 2 2 6 11" xfId="4330" xr:uid="{00000000-0005-0000-0000-000042B40000}"/>
    <cellStyle name="Vírgula 6 2 2 2 6 2" xfId="8478" xr:uid="{00000000-0005-0000-0000-000043B40000}"/>
    <cellStyle name="Vírgula 6 2 2 2 6 2 2" xfId="17608" xr:uid="{00000000-0005-0000-0000-000044B40000}"/>
    <cellStyle name="Vírgula 6 2 2 2 6 2 2 2" xfId="35307" xr:uid="{00000000-0005-0000-0000-000045B40000}"/>
    <cellStyle name="Vírgula 6 2 2 2 6 2 3" xfId="29805" xr:uid="{00000000-0005-0000-0000-000046B40000}"/>
    <cellStyle name="Vírgula 6 2 2 2 6 2 4" xfId="42999" xr:uid="{00000000-0005-0000-0000-000047B40000}"/>
    <cellStyle name="Vírgula 6 2 2 2 6 2 5" xfId="49378" xr:uid="{00000000-0005-0000-0000-000048B40000}"/>
    <cellStyle name="Vírgula 6 2 2 2 6 3" xfId="6279" xr:uid="{00000000-0005-0000-0000-000049B40000}"/>
    <cellStyle name="Vírgula 6 2 2 2 6 3 2" xfId="32556" xr:uid="{00000000-0005-0000-0000-00004AB40000}"/>
    <cellStyle name="Vírgula 6 2 2 2 6 3 3" xfId="44772" xr:uid="{00000000-0005-0000-0000-00004BB40000}"/>
    <cellStyle name="Vírgula 6 2 2 2 6 4" xfId="18530" xr:uid="{00000000-0005-0000-0000-00004CB40000}"/>
    <cellStyle name="Vírgula 6 2 2 2 6 5" xfId="21843" xr:uid="{00000000-0005-0000-0000-00004DB40000}"/>
    <cellStyle name="Vírgula 6 2 2 2 6 6" xfId="23857" xr:uid="{00000000-0005-0000-0000-00004EB40000}"/>
    <cellStyle name="Vírgula 6 2 2 2 6 7" xfId="27054" xr:uid="{00000000-0005-0000-0000-00004FB40000}"/>
    <cellStyle name="Vírgula 6 2 2 2 6 8" xfId="39377" xr:uid="{00000000-0005-0000-0000-000050B40000}"/>
    <cellStyle name="Vírgula 6 2 2 2 6 9" xfId="47179" xr:uid="{00000000-0005-0000-0000-000051B40000}"/>
    <cellStyle name="Vírgula 6 2 2 2 7" xfId="7207" xr:uid="{00000000-0005-0000-0000-000052B40000}"/>
    <cellStyle name="Vírgula 6 2 2 2 7 2" xfId="12585" xr:uid="{00000000-0005-0000-0000-000053B40000}"/>
    <cellStyle name="Vírgula 6 2 2 2 7 2 2" xfId="35298" xr:uid="{00000000-0005-0000-0000-000054B40000}"/>
    <cellStyle name="Vírgula 6 2 2 2 7 2 3" xfId="29796" xr:uid="{00000000-0005-0000-0000-000055B40000}"/>
    <cellStyle name="Vírgula 6 2 2 2 7 2 4" xfId="42990" xr:uid="{00000000-0005-0000-0000-000056B40000}"/>
    <cellStyle name="Vírgula 6 2 2 2 7 2 5" xfId="53373" xr:uid="{00000000-0005-0000-0000-000057B40000}"/>
    <cellStyle name="Vírgula 6 2 2 2 7 3" xfId="10377" xr:uid="{00000000-0005-0000-0000-000058B40000}"/>
    <cellStyle name="Vírgula 6 2 2 2 7 3 2" xfId="32547" xr:uid="{00000000-0005-0000-0000-000059B40000}"/>
    <cellStyle name="Vírgula 6 2 2 2 7 4" xfId="27045" xr:uid="{00000000-0005-0000-0000-00005AB40000}"/>
    <cellStyle name="Vírgula 6 2 2 2 7 5" xfId="39368" xr:uid="{00000000-0005-0000-0000-00005BB40000}"/>
    <cellStyle name="Vírgula 6 2 2 2 7 6" xfId="48107" xr:uid="{00000000-0005-0000-0000-00005CB40000}"/>
    <cellStyle name="Vírgula 6 2 2 2 8" xfId="4867" xr:uid="{00000000-0005-0000-0000-00005DB40000}"/>
    <cellStyle name="Vírgula 6 2 2 2 8 2" xfId="11284" xr:uid="{00000000-0005-0000-0000-00005EB40000}"/>
    <cellStyle name="Vírgula 6 2 2 2 8 2 2" xfId="33113" xr:uid="{00000000-0005-0000-0000-00005FB40000}"/>
    <cellStyle name="Vírgula 6 2 2 2 8 2 3" xfId="40805" xr:uid="{00000000-0005-0000-0000-000060B40000}"/>
    <cellStyle name="Vírgula 6 2 2 2 8 2 4" xfId="52266" xr:uid="{00000000-0005-0000-0000-000061B40000}"/>
    <cellStyle name="Vírgula 6 2 2 2 8 3" xfId="27611" xr:uid="{00000000-0005-0000-0000-000062B40000}"/>
    <cellStyle name="Vírgula 6 2 2 2 8 4" xfId="36934" xr:uid="{00000000-0005-0000-0000-000063B40000}"/>
    <cellStyle name="Vírgula 6 2 2 2 8 5" xfId="50629" xr:uid="{00000000-0005-0000-0000-000064B40000}"/>
    <cellStyle name="Vírgula 6 2 2 2 9" xfId="10490" xr:uid="{00000000-0005-0000-0000-000065B40000}"/>
    <cellStyle name="Vírgula 6 2 2 2 9 2" xfId="10483" xr:uid="{00000000-0005-0000-0000-000066B40000}"/>
    <cellStyle name="Vírgula 6 2 2 2 9 2 2" xfId="50793" xr:uid="{00000000-0005-0000-0000-000067B40000}"/>
    <cellStyle name="Vírgula 6 2 2 2 9 3" xfId="30362" xr:uid="{00000000-0005-0000-0000-000068B40000}"/>
    <cellStyle name="Vírgula 6 2 2 2 9 4" xfId="39820" xr:uid="{00000000-0005-0000-0000-000069B40000}"/>
    <cellStyle name="Vírgula 6 2 2 2 9 5" xfId="51421" xr:uid="{00000000-0005-0000-0000-00006AB40000}"/>
    <cellStyle name="Vírgula 6 2 2 20" xfId="45590" xr:uid="{00000000-0005-0000-0000-00006BB40000}"/>
    <cellStyle name="Vírgula 6 2 2 21" xfId="53526" xr:uid="{00000000-0005-0000-0000-00006CB40000}"/>
    <cellStyle name="Vírgula 6 2 2 22" xfId="4319" xr:uid="{00000000-0005-0000-0000-00006DB40000}"/>
    <cellStyle name="Vírgula 6 2 2 3" xfId="135" xr:uid="{00000000-0005-0000-0000-00006EB40000}"/>
    <cellStyle name="Vírgula 6 2 2 3 10" xfId="15902" xr:uid="{00000000-0005-0000-0000-00006FB40000}"/>
    <cellStyle name="Vírgula 6 2 2 3 11" xfId="21844" xr:uid="{00000000-0005-0000-0000-000070B40000}"/>
    <cellStyle name="Vírgula 6 2 2 3 12" xfId="23858" xr:uid="{00000000-0005-0000-0000-000071B40000}"/>
    <cellStyle name="Vírgula 6 2 2 3 13" xfId="24417" xr:uid="{00000000-0005-0000-0000-000072B40000}"/>
    <cellStyle name="Vírgula 6 2 2 3 14" xfId="35994" xr:uid="{00000000-0005-0000-0000-000073B40000}"/>
    <cellStyle name="Vírgula 6 2 2 3 15" xfId="45692" xr:uid="{00000000-0005-0000-0000-000074B40000}"/>
    <cellStyle name="Vírgula 6 2 2 3 16" xfId="53625" xr:uid="{00000000-0005-0000-0000-000075B40000}"/>
    <cellStyle name="Vírgula 6 2 2 3 17" xfId="4331" xr:uid="{00000000-0005-0000-0000-000076B40000}"/>
    <cellStyle name="Vírgula 6 2 2 3 2" xfId="416" xr:uid="{00000000-0005-0000-0000-000077B40000}"/>
    <cellStyle name="Vírgula 6 2 2 3 2 10" xfId="24693" xr:uid="{00000000-0005-0000-0000-000078B40000}"/>
    <cellStyle name="Vírgula 6 2 2 3 2 11" xfId="36258" xr:uid="{00000000-0005-0000-0000-000079B40000}"/>
    <cellStyle name="Vírgula 6 2 2 3 2 12" xfId="45972" xr:uid="{00000000-0005-0000-0000-00007AB40000}"/>
    <cellStyle name="Vírgula 6 2 2 3 2 13" xfId="53904" xr:uid="{00000000-0005-0000-0000-00007BB40000}"/>
    <cellStyle name="Vírgula 6 2 2 3 2 14" xfId="4332" xr:uid="{00000000-0005-0000-0000-00007CB40000}"/>
    <cellStyle name="Vírgula 6 2 2 3 2 2" xfId="1091" xr:uid="{00000000-0005-0000-0000-00007DB40000}"/>
    <cellStyle name="Vírgula 6 2 2 3 2 2 10" xfId="46647" xr:uid="{00000000-0005-0000-0000-00007EB40000}"/>
    <cellStyle name="Vírgula 6 2 2 3 2 2 11" xfId="54579" xr:uid="{00000000-0005-0000-0000-00007FB40000}"/>
    <cellStyle name="Vírgula 6 2 2 3 2 2 12" xfId="4333" xr:uid="{00000000-0005-0000-0000-000080B40000}"/>
    <cellStyle name="Vírgula 6 2 2 3 2 2 2" xfId="8006" xr:uid="{00000000-0005-0000-0000-000081B40000}"/>
    <cellStyle name="Vírgula 6 2 2 3 2 2 2 2" xfId="17609" xr:uid="{00000000-0005-0000-0000-000082B40000}"/>
    <cellStyle name="Vírgula 6 2 2 3 2 2 2 2 2" xfId="35310" xr:uid="{00000000-0005-0000-0000-000083B40000}"/>
    <cellStyle name="Vírgula 6 2 2 3 2 2 2 3" xfId="19799" xr:uid="{00000000-0005-0000-0000-000084B40000}"/>
    <cellStyle name="Vírgula 6 2 2 3 2 2 2 4" xfId="29808" xr:uid="{00000000-0005-0000-0000-000085B40000}"/>
    <cellStyle name="Vírgula 6 2 2 3 2 2 2 5" xfId="43002" xr:uid="{00000000-0005-0000-0000-000086B40000}"/>
    <cellStyle name="Vírgula 6 2 2 3 2 2 2 6" xfId="48906" xr:uid="{00000000-0005-0000-0000-000087B40000}"/>
    <cellStyle name="Vírgula 6 2 2 3 2 2 3" xfId="5751" xr:uid="{00000000-0005-0000-0000-000088B40000}"/>
    <cellStyle name="Vírgula 6 2 2 3 2 2 3 2" xfId="16781" xr:uid="{00000000-0005-0000-0000-000089B40000}"/>
    <cellStyle name="Vírgula 6 2 2 3 2 2 3 3" xfId="32559" xr:uid="{00000000-0005-0000-0000-00008AB40000}"/>
    <cellStyle name="Vírgula 6 2 2 3 2 2 3 4" xfId="44300" xr:uid="{00000000-0005-0000-0000-00008BB40000}"/>
    <cellStyle name="Vírgula 6 2 2 3 2 2 4" xfId="15904" xr:uid="{00000000-0005-0000-0000-00008CB40000}"/>
    <cellStyle name="Vírgula 6 2 2 3 2 2 5" xfId="18114" xr:uid="{00000000-0005-0000-0000-00008DB40000}"/>
    <cellStyle name="Vírgula 6 2 2 3 2 2 6" xfId="21846" xr:uid="{00000000-0005-0000-0000-00008EB40000}"/>
    <cellStyle name="Vírgula 6 2 2 3 2 2 7" xfId="23860" xr:uid="{00000000-0005-0000-0000-00008FB40000}"/>
    <cellStyle name="Vírgula 6 2 2 3 2 2 8" xfId="27057" xr:uid="{00000000-0005-0000-0000-000090B40000}"/>
    <cellStyle name="Vírgula 6 2 2 3 2 2 9" xfId="39380" xr:uid="{00000000-0005-0000-0000-000091B40000}"/>
    <cellStyle name="Vírgula 6 2 2 3 2 3" xfId="2027" xr:uid="{00000000-0005-0000-0000-000092B40000}"/>
    <cellStyle name="Vírgula 6 2 2 3 2 3 2" xfId="8877" xr:uid="{00000000-0005-0000-0000-000093B40000}"/>
    <cellStyle name="Vírgula 6 2 2 3 2 3 2 2" xfId="35309" xr:uid="{00000000-0005-0000-0000-000094B40000}"/>
    <cellStyle name="Vírgula 6 2 2 3 2 3 2 3" xfId="29807" xr:uid="{00000000-0005-0000-0000-000095B40000}"/>
    <cellStyle name="Vírgula 6 2 2 3 2 3 2 4" xfId="43001" xr:uid="{00000000-0005-0000-0000-000096B40000}"/>
    <cellStyle name="Vírgula 6 2 2 3 2 3 2 5" xfId="49777" xr:uid="{00000000-0005-0000-0000-000097B40000}"/>
    <cellStyle name="Vírgula 6 2 2 3 2 3 3" xfId="13027" xr:uid="{00000000-0005-0000-0000-000098B40000}"/>
    <cellStyle name="Vírgula 6 2 2 3 2 3 3 2" xfId="32558" xr:uid="{00000000-0005-0000-0000-000099B40000}"/>
    <cellStyle name="Vírgula 6 2 2 3 2 3 3 3" xfId="45171" xr:uid="{00000000-0005-0000-0000-00009AB40000}"/>
    <cellStyle name="Vírgula 6 2 2 3 2 3 4" xfId="18929" xr:uid="{00000000-0005-0000-0000-00009BB40000}"/>
    <cellStyle name="Vírgula 6 2 2 3 2 3 5" xfId="27056" xr:uid="{00000000-0005-0000-0000-00009CB40000}"/>
    <cellStyle name="Vírgula 6 2 2 3 2 3 6" xfId="39379" xr:uid="{00000000-0005-0000-0000-00009DB40000}"/>
    <cellStyle name="Vírgula 6 2 2 3 2 3 7" xfId="47578" xr:uid="{00000000-0005-0000-0000-00009EB40000}"/>
    <cellStyle name="Vírgula 6 2 2 3 2 3 8" xfId="55504" xr:uid="{00000000-0005-0000-0000-00009FB40000}"/>
    <cellStyle name="Vírgula 6 2 2 3 2 3 9" xfId="6678" xr:uid="{00000000-0005-0000-0000-0000A0B40000}"/>
    <cellStyle name="Vírgula 6 2 2 3 2 4" xfId="7379" xr:uid="{00000000-0005-0000-0000-0000A1B40000}"/>
    <cellStyle name="Vírgula 6 2 2 3 2 4 2" xfId="11455" xr:uid="{00000000-0005-0000-0000-0000A2B40000}"/>
    <cellStyle name="Vírgula 6 2 2 3 2 4 2 2" xfId="33284" xr:uid="{00000000-0005-0000-0000-0000A3B40000}"/>
    <cellStyle name="Vírgula 6 2 2 3 2 4 2 3" xfId="40976" xr:uid="{00000000-0005-0000-0000-0000A4B40000}"/>
    <cellStyle name="Vírgula 6 2 2 3 2 4 2 4" xfId="52437" xr:uid="{00000000-0005-0000-0000-0000A5B40000}"/>
    <cellStyle name="Vírgula 6 2 2 3 2 4 3" xfId="27782" xr:uid="{00000000-0005-0000-0000-0000A6B40000}"/>
    <cellStyle name="Vírgula 6 2 2 3 2 4 4" xfId="37105" xr:uid="{00000000-0005-0000-0000-0000A7B40000}"/>
    <cellStyle name="Vírgula 6 2 2 3 2 4 5" xfId="48279" xr:uid="{00000000-0005-0000-0000-0000A8B40000}"/>
    <cellStyle name="Vírgula 6 2 2 3 2 5" xfId="5076" xr:uid="{00000000-0005-0000-0000-0000A9B40000}"/>
    <cellStyle name="Vírgula 6 2 2 3 2 5 2" xfId="30533" xr:uid="{00000000-0005-0000-0000-0000AAB40000}"/>
    <cellStyle name="Vírgula 6 2 2 3 2 5 3" xfId="40219" xr:uid="{00000000-0005-0000-0000-0000ABB40000}"/>
    <cellStyle name="Vírgula 6 2 2 3 2 5 4" xfId="51690" xr:uid="{00000000-0005-0000-0000-0000ACB40000}"/>
    <cellStyle name="Vírgula 6 2 2 3 2 6" xfId="13926" xr:uid="{00000000-0005-0000-0000-0000ADB40000}"/>
    <cellStyle name="Vírgula 6 2 2 3 2 6 2" xfId="43673" xr:uid="{00000000-0005-0000-0000-0000AEB40000}"/>
    <cellStyle name="Vírgula 6 2 2 3 2 7" xfId="15903" xr:uid="{00000000-0005-0000-0000-0000AFB40000}"/>
    <cellStyle name="Vírgula 6 2 2 3 2 8" xfId="21845" xr:uid="{00000000-0005-0000-0000-0000B0B40000}"/>
    <cellStyle name="Vírgula 6 2 2 3 2 9" xfId="23859" xr:uid="{00000000-0005-0000-0000-0000B1B40000}"/>
    <cellStyle name="Vírgula 6 2 2 3 3" xfId="1331" xr:uid="{00000000-0005-0000-0000-0000B2B40000}"/>
    <cellStyle name="Vírgula 6 2 2 3 3 10" xfId="24969" xr:uid="{00000000-0005-0000-0000-0000B3B40000}"/>
    <cellStyle name="Vírgula 6 2 2 3 3 11" xfId="36534" xr:uid="{00000000-0005-0000-0000-0000B4B40000}"/>
    <cellStyle name="Vírgula 6 2 2 3 3 12" xfId="46887" xr:uid="{00000000-0005-0000-0000-0000B5B40000}"/>
    <cellStyle name="Vírgula 6 2 2 3 3 13" xfId="54819" xr:uid="{00000000-0005-0000-0000-0000B6B40000}"/>
    <cellStyle name="Vírgula 6 2 2 3 3 14" xfId="4334" xr:uid="{00000000-0005-0000-0000-0000B7B40000}"/>
    <cellStyle name="Vírgula 6 2 2 3 3 2" xfId="2255" xr:uid="{00000000-0005-0000-0000-0000B8B40000}"/>
    <cellStyle name="Vírgula 6 2 2 3 3 2 10" xfId="47806" xr:uid="{00000000-0005-0000-0000-0000B9B40000}"/>
    <cellStyle name="Vírgula 6 2 2 3 3 2 11" xfId="55732" xr:uid="{00000000-0005-0000-0000-0000BAB40000}"/>
    <cellStyle name="Vírgula 6 2 2 3 3 2 12" xfId="4335" xr:uid="{00000000-0005-0000-0000-0000BBB40000}"/>
    <cellStyle name="Vírgula 6 2 2 3 3 2 2" xfId="9105" xr:uid="{00000000-0005-0000-0000-0000BCB40000}"/>
    <cellStyle name="Vírgula 6 2 2 3 3 2 2 2" xfId="17610" xr:uid="{00000000-0005-0000-0000-0000BDB40000}"/>
    <cellStyle name="Vírgula 6 2 2 3 3 2 2 2 2" xfId="35312" xr:uid="{00000000-0005-0000-0000-0000BEB40000}"/>
    <cellStyle name="Vírgula 6 2 2 3 3 2 2 3" xfId="20027" xr:uid="{00000000-0005-0000-0000-0000BFB40000}"/>
    <cellStyle name="Vírgula 6 2 2 3 3 2 2 4" xfId="29810" xr:uid="{00000000-0005-0000-0000-0000C0B40000}"/>
    <cellStyle name="Vírgula 6 2 2 3 3 2 2 5" xfId="43004" xr:uid="{00000000-0005-0000-0000-0000C1B40000}"/>
    <cellStyle name="Vírgula 6 2 2 3 3 2 2 6" xfId="50005" xr:uid="{00000000-0005-0000-0000-0000C2B40000}"/>
    <cellStyle name="Vírgula 6 2 2 3 3 2 3" xfId="6906" xr:uid="{00000000-0005-0000-0000-0000C3B40000}"/>
    <cellStyle name="Vírgula 6 2 2 3 3 2 3 2" xfId="12317" xr:uid="{00000000-0005-0000-0000-0000C4B40000}"/>
    <cellStyle name="Vírgula 6 2 2 3 3 2 3 3" xfId="32561" xr:uid="{00000000-0005-0000-0000-0000C5B40000}"/>
    <cellStyle name="Vírgula 6 2 2 3 3 2 3 4" xfId="45399" xr:uid="{00000000-0005-0000-0000-0000C6B40000}"/>
    <cellStyle name="Vírgula 6 2 2 3 3 2 4" xfId="15906" xr:uid="{00000000-0005-0000-0000-0000C7B40000}"/>
    <cellStyle name="Vírgula 6 2 2 3 3 2 5" xfId="18285" xr:uid="{00000000-0005-0000-0000-0000C8B40000}"/>
    <cellStyle name="Vírgula 6 2 2 3 3 2 6" xfId="21848" xr:uid="{00000000-0005-0000-0000-0000C9B40000}"/>
    <cellStyle name="Vírgula 6 2 2 3 3 2 7" xfId="23862" xr:uid="{00000000-0005-0000-0000-0000CAB40000}"/>
    <cellStyle name="Vírgula 6 2 2 3 3 2 8" xfId="27059" xr:uid="{00000000-0005-0000-0000-0000CBB40000}"/>
    <cellStyle name="Vírgula 6 2 2 3 3 2 9" xfId="39382" xr:uid="{00000000-0005-0000-0000-0000CCB40000}"/>
    <cellStyle name="Vírgula 6 2 2 3 3 3" xfId="8234" xr:uid="{00000000-0005-0000-0000-0000CDB40000}"/>
    <cellStyle name="Vírgula 6 2 2 3 3 3 2" xfId="12592" xr:uid="{00000000-0005-0000-0000-0000CEB40000}"/>
    <cellStyle name="Vírgula 6 2 2 3 3 3 2 2" xfId="35311" xr:uid="{00000000-0005-0000-0000-0000CFB40000}"/>
    <cellStyle name="Vírgula 6 2 2 3 3 3 2 3" xfId="29809" xr:uid="{00000000-0005-0000-0000-0000D0B40000}"/>
    <cellStyle name="Vírgula 6 2 2 3 3 3 2 4" xfId="43003" xr:uid="{00000000-0005-0000-0000-0000D1B40000}"/>
    <cellStyle name="Vírgula 6 2 2 3 3 3 2 5" xfId="53378" xr:uid="{00000000-0005-0000-0000-0000D2B40000}"/>
    <cellStyle name="Vírgula 6 2 2 3 3 3 3" xfId="11973" xr:uid="{00000000-0005-0000-0000-0000D3B40000}"/>
    <cellStyle name="Vírgula 6 2 2 3 3 3 3 2" xfId="32560" xr:uid="{00000000-0005-0000-0000-0000D4B40000}"/>
    <cellStyle name="Vírgula 6 2 2 3 3 3 4" xfId="19157" xr:uid="{00000000-0005-0000-0000-0000D5B40000}"/>
    <cellStyle name="Vírgula 6 2 2 3 3 3 5" xfId="27058" xr:uid="{00000000-0005-0000-0000-0000D6B40000}"/>
    <cellStyle name="Vírgula 6 2 2 3 3 3 6" xfId="39381" xr:uid="{00000000-0005-0000-0000-0000D7B40000}"/>
    <cellStyle name="Vírgula 6 2 2 3 3 3 7" xfId="49134" xr:uid="{00000000-0005-0000-0000-0000D8B40000}"/>
    <cellStyle name="Vírgula 6 2 2 3 3 4" xfId="5991" xr:uid="{00000000-0005-0000-0000-0000D9B40000}"/>
    <cellStyle name="Vírgula 6 2 2 3 3 4 2" xfId="11683" xr:uid="{00000000-0005-0000-0000-0000DAB40000}"/>
    <cellStyle name="Vírgula 6 2 2 3 3 4 2 2" xfId="33512" xr:uid="{00000000-0005-0000-0000-0000DBB40000}"/>
    <cellStyle name="Vírgula 6 2 2 3 3 4 2 3" xfId="41204" xr:uid="{00000000-0005-0000-0000-0000DCB40000}"/>
    <cellStyle name="Vírgula 6 2 2 3 3 4 2 4" xfId="52665" xr:uid="{00000000-0005-0000-0000-0000DDB40000}"/>
    <cellStyle name="Vírgula 6 2 2 3 3 4 3" xfId="28010" xr:uid="{00000000-0005-0000-0000-0000DEB40000}"/>
    <cellStyle name="Vírgula 6 2 2 3 3 4 4" xfId="37333" xr:uid="{00000000-0005-0000-0000-0000DFB40000}"/>
    <cellStyle name="Vírgula 6 2 2 3 3 4 5" xfId="51390" xr:uid="{00000000-0005-0000-0000-0000E0B40000}"/>
    <cellStyle name="Vírgula 6 2 2 3 3 5" xfId="10939" xr:uid="{00000000-0005-0000-0000-0000E1B40000}"/>
    <cellStyle name="Vírgula 6 2 2 3 3 5 2" xfId="30761" xr:uid="{00000000-0005-0000-0000-0000E2B40000}"/>
    <cellStyle name="Vírgula 6 2 2 3 3 5 3" xfId="40447" xr:uid="{00000000-0005-0000-0000-0000E3B40000}"/>
    <cellStyle name="Vírgula 6 2 2 3 3 5 4" xfId="51918" xr:uid="{00000000-0005-0000-0000-0000E4B40000}"/>
    <cellStyle name="Vírgula 6 2 2 3 3 6" xfId="14154" xr:uid="{00000000-0005-0000-0000-0000E5B40000}"/>
    <cellStyle name="Vírgula 6 2 2 3 3 6 2" xfId="44528" xr:uid="{00000000-0005-0000-0000-0000E6B40000}"/>
    <cellStyle name="Vírgula 6 2 2 3 3 7" xfId="15905" xr:uid="{00000000-0005-0000-0000-0000E7B40000}"/>
    <cellStyle name="Vírgula 6 2 2 3 3 8" xfId="21847" xr:uid="{00000000-0005-0000-0000-0000E8B40000}"/>
    <cellStyle name="Vírgula 6 2 2 3 3 9" xfId="23861" xr:uid="{00000000-0005-0000-0000-0000E9B40000}"/>
    <cellStyle name="Vírgula 6 2 2 3 4" xfId="851" xr:uid="{00000000-0005-0000-0000-0000EAB40000}"/>
    <cellStyle name="Vírgula 6 2 2 3 4 10" xfId="46407" xr:uid="{00000000-0005-0000-0000-0000EBB40000}"/>
    <cellStyle name="Vírgula 6 2 2 3 4 11" xfId="54339" xr:uid="{00000000-0005-0000-0000-0000ECB40000}"/>
    <cellStyle name="Vírgula 6 2 2 3 4 12" xfId="4336" xr:uid="{00000000-0005-0000-0000-0000EDB40000}"/>
    <cellStyle name="Vírgula 6 2 2 3 4 2" xfId="7778" xr:uid="{00000000-0005-0000-0000-0000EEB40000}"/>
    <cellStyle name="Vírgula 6 2 2 3 4 2 2" xfId="12812" xr:uid="{00000000-0005-0000-0000-0000EFB40000}"/>
    <cellStyle name="Vírgula 6 2 2 3 4 2 2 2" xfId="35313" xr:uid="{00000000-0005-0000-0000-0000F0B40000}"/>
    <cellStyle name="Vírgula 6 2 2 3 4 2 3" xfId="16599" xr:uid="{00000000-0005-0000-0000-0000F1B40000}"/>
    <cellStyle name="Vírgula 6 2 2 3 4 2 4" xfId="19571" xr:uid="{00000000-0005-0000-0000-0000F2B40000}"/>
    <cellStyle name="Vírgula 6 2 2 3 4 2 5" xfId="29811" xr:uid="{00000000-0005-0000-0000-0000F3B40000}"/>
    <cellStyle name="Vírgula 6 2 2 3 4 2 6" xfId="43005" xr:uid="{00000000-0005-0000-0000-0000F4B40000}"/>
    <cellStyle name="Vírgula 6 2 2 3 4 2 7" xfId="48678" xr:uid="{00000000-0005-0000-0000-0000F5B40000}"/>
    <cellStyle name="Vírgula 6 2 2 3 4 3" xfId="5511" xr:uid="{00000000-0005-0000-0000-0000F6B40000}"/>
    <cellStyle name="Vírgula 6 2 2 3 4 3 2" xfId="9601" xr:uid="{00000000-0005-0000-0000-0000F7B40000}"/>
    <cellStyle name="Vírgula 6 2 2 3 4 3 3" xfId="32562" xr:uid="{00000000-0005-0000-0000-0000F8B40000}"/>
    <cellStyle name="Vírgula 6 2 2 3 4 3 4" xfId="44072" xr:uid="{00000000-0005-0000-0000-0000F9B40000}"/>
    <cellStyle name="Vírgula 6 2 2 3 4 4" xfId="13698" xr:uid="{00000000-0005-0000-0000-0000FAB40000}"/>
    <cellStyle name="Vírgula 6 2 2 3 4 5" xfId="15907" xr:uid="{00000000-0005-0000-0000-0000FBB40000}"/>
    <cellStyle name="Vírgula 6 2 2 3 4 6" xfId="21849" xr:uid="{00000000-0005-0000-0000-0000FCB40000}"/>
    <cellStyle name="Vírgula 6 2 2 3 4 7" xfId="23863" xr:uid="{00000000-0005-0000-0000-0000FDB40000}"/>
    <cellStyle name="Vírgula 6 2 2 3 4 8" xfId="27060" xr:uid="{00000000-0005-0000-0000-0000FEB40000}"/>
    <cellStyle name="Vírgula 6 2 2 3 4 9" xfId="39383" xr:uid="{00000000-0005-0000-0000-0000FFB40000}"/>
    <cellStyle name="Vírgula 6 2 2 3 5" xfId="1799" xr:uid="{00000000-0005-0000-0000-000000B50000}"/>
    <cellStyle name="Vírgula 6 2 2 3 5 10" xfId="47350" xr:uid="{00000000-0005-0000-0000-000001B50000}"/>
    <cellStyle name="Vírgula 6 2 2 3 5 11" xfId="55276" xr:uid="{00000000-0005-0000-0000-000002B50000}"/>
    <cellStyle name="Vírgula 6 2 2 3 5 12" xfId="4337" xr:uid="{00000000-0005-0000-0000-000003B50000}"/>
    <cellStyle name="Vírgula 6 2 2 3 5 2" xfId="8649" xr:uid="{00000000-0005-0000-0000-000004B50000}"/>
    <cellStyle name="Vírgula 6 2 2 3 5 2 2" xfId="17611" xr:uid="{00000000-0005-0000-0000-000005B50000}"/>
    <cellStyle name="Vírgula 6 2 2 3 5 2 2 2" xfId="35314" xr:uid="{00000000-0005-0000-0000-000006B50000}"/>
    <cellStyle name="Vírgula 6 2 2 3 5 2 3" xfId="29812" xr:uid="{00000000-0005-0000-0000-000007B50000}"/>
    <cellStyle name="Vírgula 6 2 2 3 5 2 4" xfId="43006" xr:uid="{00000000-0005-0000-0000-000008B50000}"/>
    <cellStyle name="Vírgula 6 2 2 3 5 2 5" xfId="49549" xr:uid="{00000000-0005-0000-0000-000009B50000}"/>
    <cellStyle name="Vírgula 6 2 2 3 5 3" xfId="6450" xr:uid="{00000000-0005-0000-0000-00000AB50000}"/>
    <cellStyle name="Vírgula 6 2 2 3 5 3 2" xfId="32563" xr:uid="{00000000-0005-0000-0000-00000BB50000}"/>
    <cellStyle name="Vírgula 6 2 2 3 5 3 3" xfId="44943" xr:uid="{00000000-0005-0000-0000-00000CB50000}"/>
    <cellStyle name="Vírgula 6 2 2 3 5 4" xfId="15908" xr:uid="{00000000-0005-0000-0000-00000DB50000}"/>
    <cellStyle name="Vírgula 6 2 2 3 5 5" xfId="18701" xr:uid="{00000000-0005-0000-0000-00000EB50000}"/>
    <cellStyle name="Vírgula 6 2 2 3 5 6" xfId="21850" xr:uid="{00000000-0005-0000-0000-00000FB50000}"/>
    <cellStyle name="Vírgula 6 2 2 3 5 7" xfId="23864" xr:uid="{00000000-0005-0000-0000-000010B50000}"/>
    <cellStyle name="Vírgula 6 2 2 3 5 8" xfId="27061" xr:uid="{00000000-0005-0000-0000-000011B50000}"/>
    <cellStyle name="Vírgula 6 2 2 3 5 9" xfId="39384" xr:uid="{00000000-0005-0000-0000-000012B50000}"/>
    <cellStyle name="Vírgula 6 2 2 3 6" xfId="7150" xr:uid="{00000000-0005-0000-0000-000013B50000}"/>
    <cellStyle name="Vírgula 6 2 2 3 6 2" xfId="12591" xr:uid="{00000000-0005-0000-0000-000014B50000}"/>
    <cellStyle name="Vírgula 6 2 2 3 6 2 2" xfId="35308" xr:uid="{00000000-0005-0000-0000-000015B50000}"/>
    <cellStyle name="Vírgula 6 2 2 3 6 2 3" xfId="29806" xr:uid="{00000000-0005-0000-0000-000016B50000}"/>
    <cellStyle name="Vírgula 6 2 2 3 6 2 4" xfId="43000" xr:uid="{00000000-0005-0000-0000-000017B50000}"/>
    <cellStyle name="Vírgula 6 2 2 3 6 2 5" xfId="53377" xr:uid="{00000000-0005-0000-0000-000018B50000}"/>
    <cellStyle name="Vírgula 6 2 2 3 6 3" xfId="12571" xr:uid="{00000000-0005-0000-0000-000019B50000}"/>
    <cellStyle name="Vírgula 6 2 2 3 6 3 2" xfId="32557" xr:uid="{00000000-0005-0000-0000-00001AB50000}"/>
    <cellStyle name="Vírgula 6 2 2 3 6 4" xfId="27055" xr:uid="{00000000-0005-0000-0000-00001BB50000}"/>
    <cellStyle name="Vírgula 6 2 2 3 6 5" xfId="39378" xr:uid="{00000000-0005-0000-0000-00001CB50000}"/>
    <cellStyle name="Vírgula 6 2 2 3 6 6" xfId="48050" xr:uid="{00000000-0005-0000-0000-00001DB50000}"/>
    <cellStyle name="Vírgula 6 2 2 3 7" xfId="4798" xr:uid="{00000000-0005-0000-0000-00001EB50000}"/>
    <cellStyle name="Vírgula 6 2 2 3 7 2" xfId="11227" xr:uid="{00000000-0005-0000-0000-00001FB50000}"/>
    <cellStyle name="Vírgula 6 2 2 3 7 2 2" xfId="33056" xr:uid="{00000000-0005-0000-0000-000020B50000}"/>
    <cellStyle name="Vírgula 6 2 2 3 7 2 3" xfId="40748" xr:uid="{00000000-0005-0000-0000-000021B50000}"/>
    <cellStyle name="Vírgula 6 2 2 3 7 2 4" xfId="52209" xr:uid="{00000000-0005-0000-0000-000022B50000}"/>
    <cellStyle name="Vírgula 6 2 2 3 7 3" xfId="27554" xr:uid="{00000000-0005-0000-0000-000023B50000}"/>
    <cellStyle name="Vírgula 6 2 2 3 7 4" xfId="36877" xr:uid="{00000000-0005-0000-0000-000024B50000}"/>
    <cellStyle name="Vírgula 6 2 2 3 7 5" xfId="51306" xr:uid="{00000000-0005-0000-0000-000025B50000}"/>
    <cellStyle name="Vírgula 6 2 2 3 8" xfId="10353" xr:uid="{00000000-0005-0000-0000-000026B50000}"/>
    <cellStyle name="Vírgula 6 2 2 3 8 2" xfId="9964" xr:uid="{00000000-0005-0000-0000-000027B50000}"/>
    <cellStyle name="Vírgula 6 2 2 3 8 2 2" xfId="50403" xr:uid="{00000000-0005-0000-0000-000028B50000}"/>
    <cellStyle name="Vírgula 6 2 2 3 8 3" xfId="30305" xr:uid="{00000000-0005-0000-0000-000029B50000}"/>
    <cellStyle name="Vírgula 6 2 2 3 8 4" xfId="39991" xr:uid="{00000000-0005-0000-0000-00002AB50000}"/>
    <cellStyle name="Vírgula 6 2 2 3 8 5" xfId="50612" xr:uid="{00000000-0005-0000-0000-00002BB50000}"/>
    <cellStyle name="Vírgula 6 2 2 3 9" xfId="10502" xr:uid="{00000000-0005-0000-0000-00002CB50000}"/>
    <cellStyle name="Vírgula 6 2 2 3 9 2" xfId="43442" xr:uid="{00000000-0005-0000-0000-00002DB50000}"/>
    <cellStyle name="Vírgula 6 2 2 3 9 3" xfId="50282" xr:uid="{00000000-0005-0000-0000-00002EB50000}"/>
    <cellStyle name="Vírgula 6 2 2 4" xfId="273" xr:uid="{00000000-0005-0000-0000-00002FB50000}"/>
    <cellStyle name="Vírgula 6 2 2 4 10" xfId="15909" xr:uid="{00000000-0005-0000-0000-000030B50000}"/>
    <cellStyle name="Vírgula 6 2 2 4 11" xfId="21851" xr:uid="{00000000-0005-0000-0000-000031B50000}"/>
    <cellStyle name="Vírgula 6 2 2 4 12" xfId="23865" xr:uid="{00000000-0005-0000-0000-000032B50000}"/>
    <cellStyle name="Vírgula 6 2 2 4 13" xfId="24555" xr:uid="{00000000-0005-0000-0000-000033B50000}"/>
    <cellStyle name="Vírgula 6 2 2 4 14" xfId="36120" xr:uid="{00000000-0005-0000-0000-000034B50000}"/>
    <cellStyle name="Vírgula 6 2 2 4 15" xfId="45830" xr:uid="{00000000-0005-0000-0000-000035B50000}"/>
    <cellStyle name="Vírgula 6 2 2 4 16" xfId="53763" xr:uid="{00000000-0005-0000-0000-000036B50000}"/>
    <cellStyle name="Vírgula 6 2 2 4 17" xfId="4338" xr:uid="{00000000-0005-0000-0000-000037B50000}"/>
    <cellStyle name="Vírgula 6 2 2 4 2" xfId="554" xr:uid="{00000000-0005-0000-0000-000038B50000}"/>
    <cellStyle name="Vírgula 6 2 2 4 2 10" xfId="24831" xr:uid="{00000000-0005-0000-0000-000039B50000}"/>
    <cellStyle name="Vírgula 6 2 2 4 2 11" xfId="36396" xr:uid="{00000000-0005-0000-0000-00003AB50000}"/>
    <cellStyle name="Vírgula 6 2 2 4 2 12" xfId="46110" xr:uid="{00000000-0005-0000-0000-00003BB50000}"/>
    <cellStyle name="Vírgula 6 2 2 4 2 13" xfId="54042" xr:uid="{00000000-0005-0000-0000-00003CB50000}"/>
    <cellStyle name="Vírgula 6 2 2 4 2 14" xfId="4339" xr:uid="{00000000-0005-0000-0000-00003DB50000}"/>
    <cellStyle name="Vírgula 6 2 2 4 2 2" xfId="1205" xr:uid="{00000000-0005-0000-0000-00003EB50000}"/>
    <cellStyle name="Vírgula 6 2 2 4 2 2 10" xfId="46761" xr:uid="{00000000-0005-0000-0000-00003FB50000}"/>
    <cellStyle name="Vírgula 6 2 2 4 2 2 11" xfId="54693" xr:uid="{00000000-0005-0000-0000-000040B50000}"/>
    <cellStyle name="Vírgula 6 2 2 4 2 2 12" xfId="4340" xr:uid="{00000000-0005-0000-0000-000041B50000}"/>
    <cellStyle name="Vírgula 6 2 2 4 2 2 2" xfId="8120" xr:uid="{00000000-0005-0000-0000-000042B50000}"/>
    <cellStyle name="Vírgula 6 2 2 4 2 2 2 2" xfId="17612" xr:uid="{00000000-0005-0000-0000-000043B50000}"/>
    <cellStyle name="Vírgula 6 2 2 4 2 2 2 2 2" xfId="35317" xr:uid="{00000000-0005-0000-0000-000044B50000}"/>
    <cellStyle name="Vírgula 6 2 2 4 2 2 2 3" xfId="19913" xr:uid="{00000000-0005-0000-0000-000045B50000}"/>
    <cellStyle name="Vírgula 6 2 2 4 2 2 2 4" xfId="29815" xr:uid="{00000000-0005-0000-0000-000046B50000}"/>
    <cellStyle name="Vírgula 6 2 2 4 2 2 2 5" xfId="43009" xr:uid="{00000000-0005-0000-0000-000047B50000}"/>
    <cellStyle name="Vírgula 6 2 2 4 2 2 2 6" xfId="49020" xr:uid="{00000000-0005-0000-0000-000048B50000}"/>
    <cellStyle name="Vírgula 6 2 2 4 2 2 3" xfId="5865" xr:uid="{00000000-0005-0000-0000-000049B50000}"/>
    <cellStyle name="Vírgula 6 2 2 4 2 2 3 2" xfId="10398" xr:uid="{00000000-0005-0000-0000-00004AB50000}"/>
    <cellStyle name="Vírgula 6 2 2 4 2 2 3 3" xfId="32566" xr:uid="{00000000-0005-0000-0000-00004BB50000}"/>
    <cellStyle name="Vírgula 6 2 2 4 2 2 3 4" xfId="44414" xr:uid="{00000000-0005-0000-0000-00004CB50000}"/>
    <cellStyle name="Vírgula 6 2 2 4 2 2 4" xfId="15911" xr:uid="{00000000-0005-0000-0000-00004DB50000}"/>
    <cellStyle name="Vírgula 6 2 2 4 2 2 5" xfId="18171" xr:uid="{00000000-0005-0000-0000-00004EB50000}"/>
    <cellStyle name="Vírgula 6 2 2 4 2 2 6" xfId="21853" xr:uid="{00000000-0005-0000-0000-00004FB50000}"/>
    <cellStyle name="Vírgula 6 2 2 4 2 2 7" xfId="23867" xr:uid="{00000000-0005-0000-0000-000050B50000}"/>
    <cellStyle name="Vírgula 6 2 2 4 2 2 8" xfId="27064" xr:uid="{00000000-0005-0000-0000-000051B50000}"/>
    <cellStyle name="Vírgula 6 2 2 4 2 2 9" xfId="39387" xr:uid="{00000000-0005-0000-0000-000052B50000}"/>
    <cellStyle name="Vírgula 6 2 2 4 2 3" xfId="2141" xr:uid="{00000000-0005-0000-0000-000053B50000}"/>
    <cellStyle name="Vírgula 6 2 2 4 2 3 2" xfId="8991" xr:uid="{00000000-0005-0000-0000-000054B50000}"/>
    <cellStyle name="Vírgula 6 2 2 4 2 3 2 2" xfId="35316" xr:uid="{00000000-0005-0000-0000-000055B50000}"/>
    <cellStyle name="Vírgula 6 2 2 4 2 3 2 3" xfId="29814" xr:uid="{00000000-0005-0000-0000-000056B50000}"/>
    <cellStyle name="Vírgula 6 2 2 4 2 3 2 4" xfId="43008" xr:uid="{00000000-0005-0000-0000-000057B50000}"/>
    <cellStyle name="Vírgula 6 2 2 4 2 3 2 5" xfId="49891" xr:uid="{00000000-0005-0000-0000-000058B50000}"/>
    <cellStyle name="Vírgula 6 2 2 4 2 3 3" xfId="13284" xr:uid="{00000000-0005-0000-0000-000059B50000}"/>
    <cellStyle name="Vírgula 6 2 2 4 2 3 3 2" xfId="32565" xr:uid="{00000000-0005-0000-0000-00005AB50000}"/>
    <cellStyle name="Vírgula 6 2 2 4 2 3 3 3" xfId="45285" xr:uid="{00000000-0005-0000-0000-00005BB50000}"/>
    <cellStyle name="Vírgula 6 2 2 4 2 3 4" xfId="19043" xr:uid="{00000000-0005-0000-0000-00005CB50000}"/>
    <cellStyle name="Vírgula 6 2 2 4 2 3 5" xfId="27063" xr:uid="{00000000-0005-0000-0000-00005DB50000}"/>
    <cellStyle name="Vírgula 6 2 2 4 2 3 6" xfId="39386" xr:uid="{00000000-0005-0000-0000-00005EB50000}"/>
    <cellStyle name="Vírgula 6 2 2 4 2 3 7" xfId="47692" xr:uid="{00000000-0005-0000-0000-00005FB50000}"/>
    <cellStyle name="Vírgula 6 2 2 4 2 3 8" xfId="55618" xr:uid="{00000000-0005-0000-0000-000060B50000}"/>
    <cellStyle name="Vírgula 6 2 2 4 2 3 9" xfId="6792" xr:uid="{00000000-0005-0000-0000-000061B50000}"/>
    <cellStyle name="Vírgula 6 2 2 4 2 4" xfId="7493" xr:uid="{00000000-0005-0000-0000-000062B50000}"/>
    <cellStyle name="Vírgula 6 2 2 4 2 4 2" xfId="11569" xr:uid="{00000000-0005-0000-0000-000063B50000}"/>
    <cellStyle name="Vírgula 6 2 2 4 2 4 2 2" xfId="33398" xr:uid="{00000000-0005-0000-0000-000064B50000}"/>
    <cellStyle name="Vírgula 6 2 2 4 2 4 2 3" xfId="41090" xr:uid="{00000000-0005-0000-0000-000065B50000}"/>
    <cellStyle name="Vírgula 6 2 2 4 2 4 2 4" xfId="52551" xr:uid="{00000000-0005-0000-0000-000066B50000}"/>
    <cellStyle name="Vírgula 6 2 2 4 2 4 3" xfId="27896" xr:uid="{00000000-0005-0000-0000-000067B50000}"/>
    <cellStyle name="Vírgula 6 2 2 4 2 4 4" xfId="37219" xr:uid="{00000000-0005-0000-0000-000068B50000}"/>
    <cellStyle name="Vírgula 6 2 2 4 2 4 5" xfId="48393" xr:uid="{00000000-0005-0000-0000-000069B50000}"/>
    <cellStyle name="Vírgula 6 2 2 4 2 5" xfId="5214" xr:uid="{00000000-0005-0000-0000-00006AB50000}"/>
    <cellStyle name="Vírgula 6 2 2 4 2 5 2" xfId="30647" xr:uid="{00000000-0005-0000-0000-00006BB50000}"/>
    <cellStyle name="Vírgula 6 2 2 4 2 5 3" xfId="40333" xr:uid="{00000000-0005-0000-0000-00006CB50000}"/>
    <cellStyle name="Vírgula 6 2 2 4 2 5 4" xfId="51804" xr:uid="{00000000-0005-0000-0000-00006DB50000}"/>
    <cellStyle name="Vírgula 6 2 2 4 2 6" xfId="14040" xr:uid="{00000000-0005-0000-0000-00006EB50000}"/>
    <cellStyle name="Vírgula 6 2 2 4 2 6 2" xfId="43787" xr:uid="{00000000-0005-0000-0000-00006FB50000}"/>
    <cellStyle name="Vírgula 6 2 2 4 2 7" xfId="15910" xr:uid="{00000000-0005-0000-0000-000070B50000}"/>
    <cellStyle name="Vírgula 6 2 2 4 2 8" xfId="21852" xr:uid="{00000000-0005-0000-0000-000071B50000}"/>
    <cellStyle name="Vírgula 6 2 2 4 2 9" xfId="23866" xr:uid="{00000000-0005-0000-0000-000072B50000}"/>
    <cellStyle name="Vírgula 6 2 2 4 3" xfId="1469" xr:uid="{00000000-0005-0000-0000-000073B50000}"/>
    <cellStyle name="Vírgula 6 2 2 4 3 10" xfId="25107" xr:uid="{00000000-0005-0000-0000-000074B50000}"/>
    <cellStyle name="Vírgula 6 2 2 4 3 11" xfId="36672" xr:uid="{00000000-0005-0000-0000-000075B50000}"/>
    <cellStyle name="Vírgula 6 2 2 4 3 12" xfId="47025" xr:uid="{00000000-0005-0000-0000-000076B50000}"/>
    <cellStyle name="Vírgula 6 2 2 4 3 13" xfId="54957" xr:uid="{00000000-0005-0000-0000-000077B50000}"/>
    <cellStyle name="Vírgula 6 2 2 4 3 14" xfId="4341" xr:uid="{00000000-0005-0000-0000-000078B50000}"/>
    <cellStyle name="Vírgula 6 2 2 4 3 2" xfId="2369" xr:uid="{00000000-0005-0000-0000-000079B50000}"/>
    <cellStyle name="Vírgula 6 2 2 4 3 2 10" xfId="47920" xr:uid="{00000000-0005-0000-0000-00007AB50000}"/>
    <cellStyle name="Vírgula 6 2 2 4 3 2 11" xfId="55846" xr:uid="{00000000-0005-0000-0000-00007BB50000}"/>
    <cellStyle name="Vírgula 6 2 2 4 3 2 12" xfId="4342" xr:uid="{00000000-0005-0000-0000-00007CB50000}"/>
    <cellStyle name="Vírgula 6 2 2 4 3 2 2" xfId="9219" xr:uid="{00000000-0005-0000-0000-00007DB50000}"/>
    <cellStyle name="Vírgula 6 2 2 4 3 2 2 2" xfId="17613" xr:uid="{00000000-0005-0000-0000-00007EB50000}"/>
    <cellStyle name="Vírgula 6 2 2 4 3 2 2 2 2" xfId="35319" xr:uid="{00000000-0005-0000-0000-00007FB50000}"/>
    <cellStyle name="Vírgula 6 2 2 4 3 2 2 3" xfId="20141" xr:uid="{00000000-0005-0000-0000-000080B50000}"/>
    <cellStyle name="Vírgula 6 2 2 4 3 2 2 4" xfId="29817" xr:uid="{00000000-0005-0000-0000-000081B50000}"/>
    <cellStyle name="Vírgula 6 2 2 4 3 2 2 5" xfId="43011" xr:uid="{00000000-0005-0000-0000-000082B50000}"/>
    <cellStyle name="Vírgula 6 2 2 4 3 2 2 6" xfId="50119" xr:uid="{00000000-0005-0000-0000-000083B50000}"/>
    <cellStyle name="Vírgula 6 2 2 4 3 2 3" xfId="7020" xr:uid="{00000000-0005-0000-0000-000084B50000}"/>
    <cellStyle name="Vírgula 6 2 2 4 3 2 3 2" xfId="12718" xr:uid="{00000000-0005-0000-0000-000085B50000}"/>
    <cellStyle name="Vírgula 6 2 2 4 3 2 3 3" xfId="32568" xr:uid="{00000000-0005-0000-0000-000086B50000}"/>
    <cellStyle name="Vírgula 6 2 2 4 3 2 3 4" xfId="45513" xr:uid="{00000000-0005-0000-0000-000087B50000}"/>
    <cellStyle name="Vírgula 6 2 2 4 3 2 4" xfId="15913" xr:uid="{00000000-0005-0000-0000-000088B50000}"/>
    <cellStyle name="Vírgula 6 2 2 4 3 2 5" xfId="18399" xr:uid="{00000000-0005-0000-0000-000089B50000}"/>
    <cellStyle name="Vírgula 6 2 2 4 3 2 6" xfId="21855" xr:uid="{00000000-0005-0000-0000-00008AB50000}"/>
    <cellStyle name="Vírgula 6 2 2 4 3 2 7" xfId="23869" xr:uid="{00000000-0005-0000-0000-00008BB50000}"/>
    <cellStyle name="Vírgula 6 2 2 4 3 2 8" xfId="27066" xr:uid="{00000000-0005-0000-0000-00008CB50000}"/>
    <cellStyle name="Vírgula 6 2 2 4 3 2 9" xfId="39389" xr:uid="{00000000-0005-0000-0000-00008DB50000}"/>
    <cellStyle name="Vírgula 6 2 2 4 3 3" xfId="8348" xr:uid="{00000000-0005-0000-0000-00008EB50000}"/>
    <cellStyle name="Vírgula 6 2 2 4 3 3 2" xfId="12596" xr:uid="{00000000-0005-0000-0000-00008FB50000}"/>
    <cellStyle name="Vírgula 6 2 2 4 3 3 2 2" xfId="35318" xr:uid="{00000000-0005-0000-0000-000090B50000}"/>
    <cellStyle name="Vírgula 6 2 2 4 3 3 2 3" xfId="29816" xr:uid="{00000000-0005-0000-0000-000091B50000}"/>
    <cellStyle name="Vírgula 6 2 2 4 3 3 2 4" xfId="43010" xr:uid="{00000000-0005-0000-0000-000092B50000}"/>
    <cellStyle name="Vírgula 6 2 2 4 3 3 2 5" xfId="53380" xr:uid="{00000000-0005-0000-0000-000093B50000}"/>
    <cellStyle name="Vírgula 6 2 2 4 3 3 3" xfId="16552" xr:uid="{00000000-0005-0000-0000-000094B50000}"/>
    <cellStyle name="Vírgula 6 2 2 4 3 3 3 2" xfId="32567" xr:uid="{00000000-0005-0000-0000-000095B50000}"/>
    <cellStyle name="Vírgula 6 2 2 4 3 3 4" xfId="19271" xr:uid="{00000000-0005-0000-0000-000096B50000}"/>
    <cellStyle name="Vírgula 6 2 2 4 3 3 5" xfId="27065" xr:uid="{00000000-0005-0000-0000-000097B50000}"/>
    <cellStyle name="Vírgula 6 2 2 4 3 3 6" xfId="39388" xr:uid="{00000000-0005-0000-0000-000098B50000}"/>
    <cellStyle name="Vírgula 6 2 2 4 3 3 7" xfId="49248" xr:uid="{00000000-0005-0000-0000-000099B50000}"/>
    <cellStyle name="Vírgula 6 2 2 4 3 4" xfId="6129" xr:uid="{00000000-0005-0000-0000-00009AB50000}"/>
    <cellStyle name="Vírgula 6 2 2 4 3 4 2" xfId="11797" xr:uid="{00000000-0005-0000-0000-00009BB50000}"/>
    <cellStyle name="Vírgula 6 2 2 4 3 4 2 2" xfId="33626" xr:uid="{00000000-0005-0000-0000-00009CB50000}"/>
    <cellStyle name="Vírgula 6 2 2 4 3 4 2 3" xfId="41318" xr:uid="{00000000-0005-0000-0000-00009DB50000}"/>
    <cellStyle name="Vírgula 6 2 2 4 3 4 2 4" xfId="52779" xr:uid="{00000000-0005-0000-0000-00009EB50000}"/>
    <cellStyle name="Vírgula 6 2 2 4 3 4 3" xfId="28124" xr:uid="{00000000-0005-0000-0000-00009FB50000}"/>
    <cellStyle name="Vírgula 6 2 2 4 3 4 4" xfId="37447" xr:uid="{00000000-0005-0000-0000-0000A0B50000}"/>
    <cellStyle name="Vírgula 6 2 2 4 3 4 5" xfId="50691" xr:uid="{00000000-0005-0000-0000-0000A1B50000}"/>
    <cellStyle name="Vírgula 6 2 2 4 3 5" xfId="11053" xr:uid="{00000000-0005-0000-0000-0000A2B50000}"/>
    <cellStyle name="Vírgula 6 2 2 4 3 5 2" xfId="30875" xr:uid="{00000000-0005-0000-0000-0000A3B50000}"/>
    <cellStyle name="Vírgula 6 2 2 4 3 5 3" xfId="40561" xr:uid="{00000000-0005-0000-0000-0000A4B50000}"/>
    <cellStyle name="Vírgula 6 2 2 4 3 5 4" xfId="52032" xr:uid="{00000000-0005-0000-0000-0000A5B50000}"/>
    <cellStyle name="Vírgula 6 2 2 4 3 6" xfId="14268" xr:uid="{00000000-0005-0000-0000-0000A6B50000}"/>
    <cellStyle name="Vírgula 6 2 2 4 3 6 2" xfId="44642" xr:uid="{00000000-0005-0000-0000-0000A7B50000}"/>
    <cellStyle name="Vírgula 6 2 2 4 3 7" xfId="15912" xr:uid="{00000000-0005-0000-0000-0000A8B50000}"/>
    <cellStyle name="Vírgula 6 2 2 4 3 8" xfId="21854" xr:uid="{00000000-0005-0000-0000-0000A9B50000}"/>
    <cellStyle name="Vírgula 6 2 2 4 3 9" xfId="23868" xr:uid="{00000000-0005-0000-0000-0000AAB50000}"/>
    <cellStyle name="Vírgula 6 2 2 4 4" xfId="965" xr:uid="{00000000-0005-0000-0000-0000ABB50000}"/>
    <cellStyle name="Vírgula 6 2 2 4 4 10" xfId="46521" xr:uid="{00000000-0005-0000-0000-0000ACB50000}"/>
    <cellStyle name="Vírgula 6 2 2 4 4 11" xfId="54453" xr:uid="{00000000-0005-0000-0000-0000ADB50000}"/>
    <cellStyle name="Vírgula 6 2 2 4 4 12" xfId="4343" xr:uid="{00000000-0005-0000-0000-0000AEB50000}"/>
    <cellStyle name="Vírgula 6 2 2 4 4 2" xfId="7892" xr:uid="{00000000-0005-0000-0000-0000AFB50000}"/>
    <cellStyle name="Vírgula 6 2 2 4 4 2 2" xfId="12061" xr:uid="{00000000-0005-0000-0000-0000B0B50000}"/>
    <cellStyle name="Vírgula 6 2 2 4 4 2 2 2" xfId="35320" xr:uid="{00000000-0005-0000-0000-0000B1B50000}"/>
    <cellStyle name="Vírgula 6 2 2 4 4 2 3" xfId="12833" xr:uid="{00000000-0005-0000-0000-0000B2B50000}"/>
    <cellStyle name="Vírgula 6 2 2 4 4 2 4" xfId="19685" xr:uid="{00000000-0005-0000-0000-0000B3B50000}"/>
    <cellStyle name="Vírgula 6 2 2 4 4 2 5" xfId="29818" xr:uid="{00000000-0005-0000-0000-0000B4B50000}"/>
    <cellStyle name="Vírgula 6 2 2 4 4 2 6" xfId="43012" xr:uid="{00000000-0005-0000-0000-0000B5B50000}"/>
    <cellStyle name="Vírgula 6 2 2 4 4 2 7" xfId="48792" xr:uid="{00000000-0005-0000-0000-0000B6B50000}"/>
    <cellStyle name="Vírgula 6 2 2 4 4 3" xfId="5625" xr:uid="{00000000-0005-0000-0000-0000B7B50000}"/>
    <cellStyle name="Vírgula 6 2 2 4 4 3 2" xfId="9532" xr:uid="{00000000-0005-0000-0000-0000B8B50000}"/>
    <cellStyle name="Vírgula 6 2 2 4 4 3 3" xfId="32569" xr:uid="{00000000-0005-0000-0000-0000B9B50000}"/>
    <cellStyle name="Vírgula 6 2 2 4 4 3 4" xfId="44186" xr:uid="{00000000-0005-0000-0000-0000BAB50000}"/>
    <cellStyle name="Vírgula 6 2 2 4 4 4" xfId="13812" xr:uid="{00000000-0005-0000-0000-0000BBB50000}"/>
    <cellStyle name="Vírgula 6 2 2 4 4 5" xfId="15914" xr:uid="{00000000-0005-0000-0000-0000BCB50000}"/>
    <cellStyle name="Vírgula 6 2 2 4 4 6" xfId="21856" xr:uid="{00000000-0005-0000-0000-0000BDB50000}"/>
    <cellStyle name="Vírgula 6 2 2 4 4 7" xfId="23870" xr:uid="{00000000-0005-0000-0000-0000BEB50000}"/>
    <cellStyle name="Vírgula 6 2 2 4 4 8" xfId="27067" xr:uid="{00000000-0005-0000-0000-0000BFB50000}"/>
    <cellStyle name="Vírgula 6 2 2 4 4 9" xfId="39390" xr:uid="{00000000-0005-0000-0000-0000C0B50000}"/>
    <cellStyle name="Vírgula 6 2 2 4 5" xfId="1913" xr:uid="{00000000-0005-0000-0000-0000C1B50000}"/>
    <cellStyle name="Vírgula 6 2 2 4 5 10" xfId="47464" xr:uid="{00000000-0005-0000-0000-0000C2B50000}"/>
    <cellStyle name="Vírgula 6 2 2 4 5 11" xfId="55390" xr:uid="{00000000-0005-0000-0000-0000C3B50000}"/>
    <cellStyle name="Vírgula 6 2 2 4 5 12" xfId="4344" xr:uid="{00000000-0005-0000-0000-0000C4B50000}"/>
    <cellStyle name="Vírgula 6 2 2 4 5 2" xfId="8763" xr:uid="{00000000-0005-0000-0000-0000C5B50000}"/>
    <cellStyle name="Vírgula 6 2 2 4 5 2 2" xfId="17614" xr:uid="{00000000-0005-0000-0000-0000C6B50000}"/>
    <cellStyle name="Vírgula 6 2 2 4 5 2 2 2" xfId="35321" xr:uid="{00000000-0005-0000-0000-0000C7B50000}"/>
    <cellStyle name="Vírgula 6 2 2 4 5 2 3" xfId="29819" xr:uid="{00000000-0005-0000-0000-0000C8B50000}"/>
    <cellStyle name="Vírgula 6 2 2 4 5 2 4" xfId="43013" xr:uid="{00000000-0005-0000-0000-0000C9B50000}"/>
    <cellStyle name="Vírgula 6 2 2 4 5 2 5" xfId="49663" xr:uid="{00000000-0005-0000-0000-0000CAB50000}"/>
    <cellStyle name="Vírgula 6 2 2 4 5 3" xfId="6564" xr:uid="{00000000-0005-0000-0000-0000CBB50000}"/>
    <cellStyle name="Vírgula 6 2 2 4 5 3 2" xfId="32570" xr:uid="{00000000-0005-0000-0000-0000CCB50000}"/>
    <cellStyle name="Vírgula 6 2 2 4 5 3 3" xfId="45057" xr:uid="{00000000-0005-0000-0000-0000CDB50000}"/>
    <cellStyle name="Vírgula 6 2 2 4 5 4" xfId="15915" xr:uid="{00000000-0005-0000-0000-0000CEB50000}"/>
    <cellStyle name="Vírgula 6 2 2 4 5 5" xfId="18815" xr:uid="{00000000-0005-0000-0000-0000CFB50000}"/>
    <cellStyle name="Vírgula 6 2 2 4 5 6" xfId="21857" xr:uid="{00000000-0005-0000-0000-0000D0B50000}"/>
    <cellStyle name="Vírgula 6 2 2 4 5 7" xfId="23871" xr:uid="{00000000-0005-0000-0000-0000D1B50000}"/>
    <cellStyle name="Vírgula 6 2 2 4 5 8" xfId="27068" xr:uid="{00000000-0005-0000-0000-0000D2B50000}"/>
    <cellStyle name="Vírgula 6 2 2 4 5 9" xfId="39391" xr:uid="{00000000-0005-0000-0000-0000D3B50000}"/>
    <cellStyle name="Vírgula 6 2 2 4 6" xfId="7264" xr:uid="{00000000-0005-0000-0000-0000D4B50000}"/>
    <cellStyle name="Vírgula 6 2 2 4 6 2" xfId="12594" xr:uid="{00000000-0005-0000-0000-0000D5B50000}"/>
    <cellStyle name="Vírgula 6 2 2 4 6 2 2" xfId="35315" xr:uid="{00000000-0005-0000-0000-0000D6B50000}"/>
    <cellStyle name="Vírgula 6 2 2 4 6 2 3" xfId="29813" xr:uid="{00000000-0005-0000-0000-0000D7B50000}"/>
    <cellStyle name="Vírgula 6 2 2 4 6 2 4" xfId="43007" xr:uid="{00000000-0005-0000-0000-0000D8B50000}"/>
    <cellStyle name="Vírgula 6 2 2 4 6 2 5" xfId="53379" xr:uid="{00000000-0005-0000-0000-0000D9B50000}"/>
    <cellStyle name="Vírgula 6 2 2 4 6 3" xfId="16667" xr:uid="{00000000-0005-0000-0000-0000DAB50000}"/>
    <cellStyle name="Vírgula 6 2 2 4 6 3 2" xfId="32564" xr:uid="{00000000-0005-0000-0000-0000DBB50000}"/>
    <cellStyle name="Vírgula 6 2 2 4 6 4" xfId="27062" xr:uid="{00000000-0005-0000-0000-0000DCB50000}"/>
    <cellStyle name="Vírgula 6 2 2 4 6 5" xfId="39385" xr:uid="{00000000-0005-0000-0000-0000DDB50000}"/>
    <cellStyle name="Vírgula 6 2 2 4 6 6" xfId="48164" xr:uid="{00000000-0005-0000-0000-0000DEB50000}"/>
    <cellStyle name="Vírgula 6 2 2 4 7" xfId="4936" xr:uid="{00000000-0005-0000-0000-0000DFB50000}"/>
    <cellStyle name="Vírgula 6 2 2 4 7 2" xfId="11341" xr:uid="{00000000-0005-0000-0000-0000E0B50000}"/>
    <cellStyle name="Vírgula 6 2 2 4 7 2 2" xfId="33170" xr:uid="{00000000-0005-0000-0000-0000E1B50000}"/>
    <cellStyle name="Vírgula 6 2 2 4 7 2 3" xfId="40862" xr:uid="{00000000-0005-0000-0000-0000E2B50000}"/>
    <cellStyle name="Vírgula 6 2 2 4 7 2 4" xfId="52323" xr:uid="{00000000-0005-0000-0000-0000E3B50000}"/>
    <cellStyle name="Vírgula 6 2 2 4 7 3" xfId="27668" xr:uid="{00000000-0005-0000-0000-0000E4B50000}"/>
    <cellStyle name="Vírgula 6 2 2 4 7 4" xfId="36991" xr:uid="{00000000-0005-0000-0000-0000E5B50000}"/>
    <cellStyle name="Vírgula 6 2 2 4 7 5" xfId="51436" xr:uid="{00000000-0005-0000-0000-0000E6B50000}"/>
    <cellStyle name="Vírgula 6 2 2 4 8" xfId="10694" xr:uid="{00000000-0005-0000-0000-0000E7B50000}"/>
    <cellStyle name="Vírgula 6 2 2 4 8 2" xfId="30419" xr:uid="{00000000-0005-0000-0000-0000E8B50000}"/>
    <cellStyle name="Vírgula 6 2 2 4 8 3" xfId="40105" xr:uid="{00000000-0005-0000-0000-0000E9B50000}"/>
    <cellStyle name="Vírgula 6 2 2 4 8 4" xfId="51576" xr:uid="{00000000-0005-0000-0000-0000EAB50000}"/>
    <cellStyle name="Vírgula 6 2 2 4 9" xfId="13527" xr:uid="{00000000-0005-0000-0000-0000EBB50000}"/>
    <cellStyle name="Vírgula 6 2 2 4 9 2" xfId="43556" xr:uid="{00000000-0005-0000-0000-0000ECB50000}"/>
    <cellStyle name="Vírgula 6 2 2 5" xfId="347" xr:uid="{00000000-0005-0000-0000-0000EDB50000}"/>
    <cellStyle name="Vírgula 6 2 2 5 10" xfId="23872" xr:uid="{00000000-0005-0000-0000-0000EEB50000}"/>
    <cellStyle name="Vírgula 6 2 2 5 11" xfId="24348" xr:uid="{00000000-0005-0000-0000-0000EFB50000}"/>
    <cellStyle name="Vírgula 6 2 2 5 12" xfId="35925" xr:uid="{00000000-0005-0000-0000-0000F0B50000}"/>
    <cellStyle name="Vírgula 6 2 2 5 13" xfId="45903" xr:uid="{00000000-0005-0000-0000-0000F1B50000}"/>
    <cellStyle name="Vírgula 6 2 2 5 14" xfId="53835" xr:uid="{00000000-0005-0000-0000-0000F2B50000}"/>
    <cellStyle name="Vírgula 6 2 2 5 15" xfId="4345" xr:uid="{00000000-0005-0000-0000-0000F3B50000}"/>
    <cellStyle name="Vírgula 6 2 2 5 2" xfId="794" xr:uid="{00000000-0005-0000-0000-0000F4B50000}"/>
    <cellStyle name="Vírgula 6 2 2 5 2 10" xfId="46350" xr:uid="{00000000-0005-0000-0000-0000F5B50000}"/>
    <cellStyle name="Vírgula 6 2 2 5 2 11" xfId="54282" xr:uid="{00000000-0005-0000-0000-0000F6B50000}"/>
    <cellStyle name="Vírgula 6 2 2 5 2 12" xfId="4346" xr:uid="{00000000-0005-0000-0000-0000F7B50000}"/>
    <cellStyle name="Vírgula 6 2 2 5 2 2" xfId="7721" xr:uid="{00000000-0005-0000-0000-0000F8B50000}"/>
    <cellStyle name="Vírgula 6 2 2 5 2 2 2" xfId="13119" xr:uid="{00000000-0005-0000-0000-0000F9B50000}"/>
    <cellStyle name="Vírgula 6 2 2 5 2 2 2 2" xfId="35323" xr:uid="{00000000-0005-0000-0000-0000FAB50000}"/>
    <cellStyle name="Vírgula 6 2 2 5 2 2 3" xfId="13122" xr:uid="{00000000-0005-0000-0000-0000FBB50000}"/>
    <cellStyle name="Vírgula 6 2 2 5 2 2 4" xfId="19514" xr:uid="{00000000-0005-0000-0000-0000FCB50000}"/>
    <cellStyle name="Vírgula 6 2 2 5 2 2 5" xfId="29821" xr:uid="{00000000-0005-0000-0000-0000FDB50000}"/>
    <cellStyle name="Vírgula 6 2 2 5 2 2 6" xfId="43015" xr:uid="{00000000-0005-0000-0000-0000FEB50000}"/>
    <cellStyle name="Vírgula 6 2 2 5 2 2 7" xfId="48621" xr:uid="{00000000-0005-0000-0000-0000FFB50000}"/>
    <cellStyle name="Vírgula 6 2 2 5 2 3" xfId="5454" xr:uid="{00000000-0005-0000-0000-000000B60000}"/>
    <cellStyle name="Vírgula 6 2 2 5 2 3 2" xfId="16292" xr:uid="{00000000-0005-0000-0000-000001B60000}"/>
    <cellStyle name="Vírgula 6 2 2 5 2 3 3" xfId="32572" xr:uid="{00000000-0005-0000-0000-000002B60000}"/>
    <cellStyle name="Vírgula 6 2 2 5 2 3 4" xfId="44015" xr:uid="{00000000-0005-0000-0000-000003B60000}"/>
    <cellStyle name="Vírgula 6 2 2 5 2 4" xfId="13641" xr:uid="{00000000-0005-0000-0000-000004B60000}"/>
    <cellStyle name="Vírgula 6 2 2 5 2 5" xfId="15917" xr:uid="{00000000-0005-0000-0000-000005B60000}"/>
    <cellStyle name="Vírgula 6 2 2 5 2 6" xfId="21859" xr:uid="{00000000-0005-0000-0000-000006B60000}"/>
    <cellStyle name="Vírgula 6 2 2 5 2 7" xfId="23873" xr:uid="{00000000-0005-0000-0000-000007B60000}"/>
    <cellStyle name="Vírgula 6 2 2 5 2 8" xfId="27070" xr:uid="{00000000-0005-0000-0000-000008B60000}"/>
    <cellStyle name="Vírgula 6 2 2 5 2 9" xfId="39393" xr:uid="{00000000-0005-0000-0000-000009B60000}"/>
    <cellStyle name="Vírgula 6 2 2 5 3" xfId="1742" xr:uid="{00000000-0005-0000-0000-00000AB60000}"/>
    <cellStyle name="Vírgula 6 2 2 5 3 10" xfId="47293" xr:uid="{00000000-0005-0000-0000-00000BB60000}"/>
    <cellStyle name="Vírgula 6 2 2 5 3 11" xfId="55219" xr:uid="{00000000-0005-0000-0000-00000CB60000}"/>
    <cellStyle name="Vírgula 6 2 2 5 3 12" xfId="4347" xr:uid="{00000000-0005-0000-0000-00000DB60000}"/>
    <cellStyle name="Vírgula 6 2 2 5 3 2" xfId="8592" xr:uid="{00000000-0005-0000-0000-00000EB60000}"/>
    <cellStyle name="Vírgula 6 2 2 5 3 2 2" xfId="17615" xr:uid="{00000000-0005-0000-0000-00000FB60000}"/>
    <cellStyle name="Vírgula 6 2 2 5 3 2 2 2" xfId="35324" xr:uid="{00000000-0005-0000-0000-000010B60000}"/>
    <cellStyle name="Vírgula 6 2 2 5 3 2 3" xfId="29822" xr:uid="{00000000-0005-0000-0000-000011B60000}"/>
    <cellStyle name="Vírgula 6 2 2 5 3 2 4" xfId="43016" xr:uid="{00000000-0005-0000-0000-000012B60000}"/>
    <cellStyle name="Vírgula 6 2 2 5 3 2 5" xfId="49492" xr:uid="{00000000-0005-0000-0000-000013B60000}"/>
    <cellStyle name="Vírgula 6 2 2 5 3 3" xfId="6393" xr:uid="{00000000-0005-0000-0000-000014B60000}"/>
    <cellStyle name="Vírgula 6 2 2 5 3 3 2" xfId="32573" xr:uid="{00000000-0005-0000-0000-000015B60000}"/>
    <cellStyle name="Vírgula 6 2 2 5 3 3 3" xfId="44886" xr:uid="{00000000-0005-0000-0000-000016B60000}"/>
    <cellStyle name="Vírgula 6 2 2 5 3 4" xfId="15918" xr:uid="{00000000-0005-0000-0000-000017B60000}"/>
    <cellStyle name="Vírgula 6 2 2 5 3 5" xfId="18644" xr:uid="{00000000-0005-0000-0000-000018B60000}"/>
    <cellStyle name="Vírgula 6 2 2 5 3 6" xfId="21860" xr:uid="{00000000-0005-0000-0000-000019B60000}"/>
    <cellStyle name="Vírgula 6 2 2 5 3 7" xfId="23874" xr:uid="{00000000-0005-0000-0000-00001AB60000}"/>
    <cellStyle name="Vírgula 6 2 2 5 3 8" xfId="27071" xr:uid="{00000000-0005-0000-0000-00001BB60000}"/>
    <cellStyle name="Vírgula 6 2 2 5 3 9" xfId="39394" xr:uid="{00000000-0005-0000-0000-00001CB60000}"/>
    <cellStyle name="Vírgula 6 2 2 5 4" xfId="7322" xr:uid="{00000000-0005-0000-0000-00001DB60000}"/>
    <cellStyle name="Vírgula 6 2 2 5 4 2" xfId="12597" xr:uid="{00000000-0005-0000-0000-00001EB60000}"/>
    <cellStyle name="Vírgula 6 2 2 5 4 2 2" xfId="35322" xr:uid="{00000000-0005-0000-0000-00001FB60000}"/>
    <cellStyle name="Vírgula 6 2 2 5 4 2 3" xfId="29820" xr:uid="{00000000-0005-0000-0000-000020B60000}"/>
    <cellStyle name="Vírgula 6 2 2 5 4 2 4" xfId="43014" xr:uid="{00000000-0005-0000-0000-000021B60000}"/>
    <cellStyle name="Vírgula 6 2 2 5 4 2 5" xfId="53381" xr:uid="{00000000-0005-0000-0000-000022B60000}"/>
    <cellStyle name="Vírgula 6 2 2 5 4 3" xfId="16668" xr:uid="{00000000-0005-0000-0000-000023B60000}"/>
    <cellStyle name="Vírgula 6 2 2 5 4 3 2" xfId="32571" xr:uid="{00000000-0005-0000-0000-000024B60000}"/>
    <cellStyle name="Vírgula 6 2 2 5 4 4" xfId="27069" xr:uid="{00000000-0005-0000-0000-000025B60000}"/>
    <cellStyle name="Vírgula 6 2 2 5 4 5" xfId="39392" xr:uid="{00000000-0005-0000-0000-000026B60000}"/>
    <cellStyle name="Vírgula 6 2 2 5 4 6" xfId="48222" xr:uid="{00000000-0005-0000-0000-000027B60000}"/>
    <cellStyle name="Vírgula 6 2 2 5 5" xfId="5007" xr:uid="{00000000-0005-0000-0000-000028B60000}"/>
    <cellStyle name="Vírgula 6 2 2 5 5 2" xfId="11170" xr:uid="{00000000-0005-0000-0000-000029B60000}"/>
    <cellStyle name="Vírgula 6 2 2 5 5 2 2" xfId="32999" xr:uid="{00000000-0005-0000-0000-00002AB60000}"/>
    <cellStyle name="Vírgula 6 2 2 5 5 2 3" xfId="40691" xr:uid="{00000000-0005-0000-0000-00002BB60000}"/>
    <cellStyle name="Vírgula 6 2 2 5 5 2 4" xfId="52152" xr:uid="{00000000-0005-0000-0000-00002CB60000}"/>
    <cellStyle name="Vírgula 6 2 2 5 5 3" xfId="27497" xr:uid="{00000000-0005-0000-0000-00002DB60000}"/>
    <cellStyle name="Vírgula 6 2 2 5 5 4" xfId="36820" xr:uid="{00000000-0005-0000-0000-00002EB60000}"/>
    <cellStyle name="Vírgula 6 2 2 5 5 5" xfId="50736" xr:uid="{00000000-0005-0000-0000-00002FB60000}"/>
    <cellStyle name="Vírgula 6 2 2 5 6" xfId="9408" xr:uid="{00000000-0005-0000-0000-000030B60000}"/>
    <cellStyle name="Vírgula 6 2 2 5 6 2" xfId="30248" xr:uid="{00000000-0005-0000-0000-000031B60000}"/>
    <cellStyle name="Vírgula 6 2 2 5 6 3" xfId="39934" xr:uid="{00000000-0005-0000-0000-000032B60000}"/>
    <cellStyle name="Vírgula 6 2 2 5 6 4" xfId="51450" xr:uid="{00000000-0005-0000-0000-000033B60000}"/>
    <cellStyle name="Vírgula 6 2 2 5 7" xfId="13363" xr:uid="{00000000-0005-0000-0000-000034B60000}"/>
    <cellStyle name="Vírgula 6 2 2 5 7 2" xfId="43616" xr:uid="{00000000-0005-0000-0000-000035B60000}"/>
    <cellStyle name="Vírgula 6 2 2 5 8" xfId="15916" xr:uid="{00000000-0005-0000-0000-000036B60000}"/>
    <cellStyle name="Vírgula 6 2 2 5 9" xfId="21858" xr:uid="{00000000-0005-0000-0000-000037B60000}"/>
    <cellStyle name="Vírgula 6 2 2 6" xfId="1022" xr:uid="{00000000-0005-0000-0000-000038B60000}"/>
    <cellStyle name="Vírgula 6 2 2 6 10" xfId="24624" xr:uid="{00000000-0005-0000-0000-000039B60000}"/>
    <cellStyle name="Vírgula 6 2 2 6 11" xfId="36189" xr:uid="{00000000-0005-0000-0000-00003AB60000}"/>
    <cellStyle name="Vírgula 6 2 2 6 12" xfId="46578" xr:uid="{00000000-0005-0000-0000-00003BB60000}"/>
    <cellStyle name="Vírgula 6 2 2 6 13" xfId="54510" xr:uid="{00000000-0005-0000-0000-00003CB60000}"/>
    <cellStyle name="Vírgula 6 2 2 6 14" xfId="4348" xr:uid="{00000000-0005-0000-0000-00003DB60000}"/>
    <cellStyle name="Vírgula 6 2 2 6 2" xfId="1970" xr:uid="{00000000-0005-0000-0000-00003EB60000}"/>
    <cellStyle name="Vírgula 6 2 2 6 2 10" xfId="47521" xr:uid="{00000000-0005-0000-0000-00003FB60000}"/>
    <cellStyle name="Vírgula 6 2 2 6 2 11" xfId="55447" xr:uid="{00000000-0005-0000-0000-000040B60000}"/>
    <cellStyle name="Vírgula 6 2 2 6 2 12" xfId="4349" xr:uid="{00000000-0005-0000-0000-000041B60000}"/>
    <cellStyle name="Vírgula 6 2 2 6 2 2" xfId="8820" xr:uid="{00000000-0005-0000-0000-000042B60000}"/>
    <cellStyle name="Vírgula 6 2 2 6 2 2 2" xfId="17616" xr:uid="{00000000-0005-0000-0000-000043B60000}"/>
    <cellStyle name="Vírgula 6 2 2 6 2 2 2 2" xfId="35326" xr:uid="{00000000-0005-0000-0000-000044B60000}"/>
    <cellStyle name="Vírgula 6 2 2 6 2 2 3" xfId="19742" xr:uid="{00000000-0005-0000-0000-000045B60000}"/>
    <cellStyle name="Vírgula 6 2 2 6 2 2 4" xfId="29824" xr:uid="{00000000-0005-0000-0000-000046B60000}"/>
    <cellStyle name="Vírgula 6 2 2 6 2 2 5" xfId="43018" xr:uid="{00000000-0005-0000-0000-000047B60000}"/>
    <cellStyle name="Vírgula 6 2 2 6 2 2 6" xfId="49720" xr:uid="{00000000-0005-0000-0000-000048B60000}"/>
    <cellStyle name="Vírgula 6 2 2 6 2 3" xfId="6621" xr:uid="{00000000-0005-0000-0000-000049B60000}"/>
    <cellStyle name="Vírgula 6 2 2 6 2 3 2" xfId="16607" xr:uid="{00000000-0005-0000-0000-00004AB60000}"/>
    <cellStyle name="Vírgula 6 2 2 6 2 3 3" xfId="32575" xr:uid="{00000000-0005-0000-0000-00004BB60000}"/>
    <cellStyle name="Vírgula 6 2 2 6 2 3 4" xfId="45114" xr:uid="{00000000-0005-0000-0000-00004CB60000}"/>
    <cellStyle name="Vírgula 6 2 2 6 2 4" xfId="15920" xr:uid="{00000000-0005-0000-0000-00004DB60000}"/>
    <cellStyle name="Vírgula 6 2 2 6 2 5" xfId="18057" xr:uid="{00000000-0005-0000-0000-00004EB60000}"/>
    <cellStyle name="Vírgula 6 2 2 6 2 6" xfId="21862" xr:uid="{00000000-0005-0000-0000-00004FB60000}"/>
    <cellStyle name="Vírgula 6 2 2 6 2 7" xfId="23876" xr:uid="{00000000-0005-0000-0000-000050B60000}"/>
    <cellStyle name="Vírgula 6 2 2 6 2 8" xfId="27073" xr:uid="{00000000-0005-0000-0000-000051B60000}"/>
    <cellStyle name="Vírgula 6 2 2 6 2 9" xfId="39396" xr:uid="{00000000-0005-0000-0000-000052B60000}"/>
    <cellStyle name="Vírgula 6 2 2 6 3" xfId="7949" xr:uid="{00000000-0005-0000-0000-000053B60000}"/>
    <cellStyle name="Vírgula 6 2 2 6 3 2" xfId="12598" xr:uid="{00000000-0005-0000-0000-000054B60000}"/>
    <cellStyle name="Vírgula 6 2 2 6 3 2 2" xfId="35325" xr:uid="{00000000-0005-0000-0000-000055B60000}"/>
    <cellStyle name="Vírgula 6 2 2 6 3 2 3" xfId="29823" xr:uid="{00000000-0005-0000-0000-000056B60000}"/>
    <cellStyle name="Vírgula 6 2 2 6 3 2 4" xfId="43017" xr:uid="{00000000-0005-0000-0000-000057B60000}"/>
    <cellStyle name="Vírgula 6 2 2 6 3 2 5" xfId="53382" xr:uid="{00000000-0005-0000-0000-000058B60000}"/>
    <cellStyle name="Vírgula 6 2 2 6 3 3" xfId="9434" xr:uid="{00000000-0005-0000-0000-000059B60000}"/>
    <cellStyle name="Vírgula 6 2 2 6 3 3 2" xfId="32574" xr:uid="{00000000-0005-0000-0000-00005AB60000}"/>
    <cellStyle name="Vírgula 6 2 2 6 3 4" xfId="18872" xr:uid="{00000000-0005-0000-0000-00005BB60000}"/>
    <cellStyle name="Vírgula 6 2 2 6 3 5" xfId="27072" xr:uid="{00000000-0005-0000-0000-00005CB60000}"/>
    <cellStyle name="Vírgula 6 2 2 6 3 6" xfId="39395" xr:uid="{00000000-0005-0000-0000-00005DB60000}"/>
    <cellStyle name="Vírgula 6 2 2 6 3 7" xfId="48849" xr:uid="{00000000-0005-0000-0000-00005EB60000}"/>
    <cellStyle name="Vírgula 6 2 2 6 4" xfId="5682" xr:uid="{00000000-0005-0000-0000-00005FB60000}"/>
    <cellStyle name="Vírgula 6 2 2 6 4 2" xfId="11398" xr:uid="{00000000-0005-0000-0000-000060B60000}"/>
    <cellStyle name="Vírgula 6 2 2 6 4 2 2" xfId="33227" xr:uid="{00000000-0005-0000-0000-000061B60000}"/>
    <cellStyle name="Vírgula 6 2 2 6 4 2 3" xfId="40919" xr:uid="{00000000-0005-0000-0000-000062B60000}"/>
    <cellStyle name="Vírgula 6 2 2 6 4 2 4" xfId="52380" xr:uid="{00000000-0005-0000-0000-000063B60000}"/>
    <cellStyle name="Vírgula 6 2 2 6 4 3" xfId="27725" xr:uid="{00000000-0005-0000-0000-000064B60000}"/>
    <cellStyle name="Vírgula 6 2 2 6 4 4" xfId="37048" xr:uid="{00000000-0005-0000-0000-000065B60000}"/>
    <cellStyle name="Vírgula 6 2 2 6 4 5" xfId="51490" xr:uid="{00000000-0005-0000-0000-000066B60000}"/>
    <cellStyle name="Vírgula 6 2 2 6 5" xfId="10751" xr:uid="{00000000-0005-0000-0000-000067B60000}"/>
    <cellStyle name="Vírgula 6 2 2 6 5 2" xfId="30476" xr:uid="{00000000-0005-0000-0000-000068B60000}"/>
    <cellStyle name="Vírgula 6 2 2 6 5 3" xfId="40162" xr:uid="{00000000-0005-0000-0000-000069B60000}"/>
    <cellStyle name="Vírgula 6 2 2 6 5 4" xfId="51633" xr:uid="{00000000-0005-0000-0000-00006AB60000}"/>
    <cellStyle name="Vírgula 6 2 2 6 6" xfId="13869" xr:uid="{00000000-0005-0000-0000-00006BB60000}"/>
    <cellStyle name="Vírgula 6 2 2 6 6 2" xfId="44243" xr:uid="{00000000-0005-0000-0000-00006CB60000}"/>
    <cellStyle name="Vírgula 6 2 2 6 7" xfId="15919" xr:uid="{00000000-0005-0000-0000-00006DB60000}"/>
    <cellStyle name="Vírgula 6 2 2 6 8" xfId="21861" xr:uid="{00000000-0005-0000-0000-00006EB60000}"/>
    <cellStyle name="Vírgula 6 2 2 6 9" xfId="23875" xr:uid="{00000000-0005-0000-0000-00006FB60000}"/>
    <cellStyle name="Vírgula 6 2 2 7" xfId="1262" xr:uid="{00000000-0005-0000-0000-000070B60000}"/>
    <cellStyle name="Vírgula 6 2 2 7 10" xfId="24900" xr:uid="{00000000-0005-0000-0000-000071B60000}"/>
    <cellStyle name="Vírgula 6 2 2 7 11" xfId="36465" xr:uid="{00000000-0005-0000-0000-000072B60000}"/>
    <cellStyle name="Vírgula 6 2 2 7 12" xfId="46818" xr:uid="{00000000-0005-0000-0000-000073B60000}"/>
    <cellStyle name="Vírgula 6 2 2 7 13" xfId="54750" xr:uid="{00000000-0005-0000-0000-000074B60000}"/>
    <cellStyle name="Vírgula 6 2 2 7 14" xfId="4350" xr:uid="{00000000-0005-0000-0000-000075B60000}"/>
    <cellStyle name="Vírgula 6 2 2 7 2" xfId="2198" xr:uid="{00000000-0005-0000-0000-000076B60000}"/>
    <cellStyle name="Vírgula 6 2 2 7 2 10" xfId="47749" xr:uid="{00000000-0005-0000-0000-000077B60000}"/>
    <cellStyle name="Vírgula 6 2 2 7 2 11" xfId="55675" xr:uid="{00000000-0005-0000-0000-000078B60000}"/>
    <cellStyle name="Vírgula 6 2 2 7 2 12" xfId="4351" xr:uid="{00000000-0005-0000-0000-000079B60000}"/>
    <cellStyle name="Vírgula 6 2 2 7 2 2" xfId="9048" xr:uid="{00000000-0005-0000-0000-00007AB60000}"/>
    <cellStyle name="Vírgula 6 2 2 7 2 2 2" xfId="17617" xr:uid="{00000000-0005-0000-0000-00007BB60000}"/>
    <cellStyle name="Vírgula 6 2 2 7 2 2 2 2" xfId="35328" xr:uid="{00000000-0005-0000-0000-00007CB60000}"/>
    <cellStyle name="Vírgula 6 2 2 7 2 2 3" xfId="19970" xr:uid="{00000000-0005-0000-0000-00007DB60000}"/>
    <cellStyle name="Vírgula 6 2 2 7 2 2 4" xfId="29826" xr:uid="{00000000-0005-0000-0000-00007EB60000}"/>
    <cellStyle name="Vírgula 6 2 2 7 2 2 5" xfId="43020" xr:uid="{00000000-0005-0000-0000-00007FB60000}"/>
    <cellStyle name="Vírgula 6 2 2 7 2 2 6" xfId="49948" xr:uid="{00000000-0005-0000-0000-000080B60000}"/>
    <cellStyle name="Vírgula 6 2 2 7 2 3" xfId="6849" xr:uid="{00000000-0005-0000-0000-000081B60000}"/>
    <cellStyle name="Vírgula 6 2 2 7 2 3 2" xfId="16834" xr:uid="{00000000-0005-0000-0000-000082B60000}"/>
    <cellStyle name="Vírgula 6 2 2 7 2 3 3" xfId="32577" xr:uid="{00000000-0005-0000-0000-000083B60000}"/>
    <cellStyle name="Vírgula 6 2 2 7 2 3 4" xfId="45342" xr:uid="{00000000-0005-0000-0000-000084B60000}"/>
    <cellStyle name="Vírgula 6 2 2 7 2 4" xfId="15922" xr:uid="{00000000-0005-0000-0000-000085B60000}"/>
    <cellStyle name="Vírgula 6 2 2 7 2 5" xfId="18228" xr:uid="{00000000-0005-0000-0000-000086B60000}"/>
    <cellStyle name="Vírgula 6 2 2 7 2 6" xfId="21864" xr:uid="{00000000-0005-0000-0000-000087B60000}"/>
    <cellStyle name="Vírgula 6 2 2 7 2 7" xfId="23878" xr:uid="{00000000-0005-0000-0000-000088B60000}"/>
    <cellStyle name="Vírgula 6 2 2 7 2 8" xfId="27075" xr:uid="{00000000-0005-0000-0000-000089B60000}"/>
    <cellStyle name="Vírgula 6 2 2 7 2 9" xfId="39398" xr:uid="{00000000-0005-0000-0000-00008AB60000}"/>
    <cellStyle name="Vírgula 6 2 2 7 3" xfId="8177" xr:uid="{00000000-0005-0000-0000-00008BB60000}"/>
    <cellStyle name="Vírgula 6 2 2 7 3 2" xfId="12599" xr:uid="{00000000-0005-0000-0000-00008CB60000}"/>
    <cellStyle name="Vírgula 6 2 2 7 3 2 2" xfId="35327" xr:uid="{00000000-0005-0000-0000-00008DB60000}"/>
    <cellStyle name="Vírgula 6 2 2 7 3 2 3" xfId="29825" xr:uid="{00000000-0005-0000-0000-00008EB60000}"/>
    <cellStyle name="Vírgula 6 2 2 7 3 2 4" xfId="43019" xr:uid="{00000000-0005-0000-0000-00008FB60000}"/>
    <cellStyle name="Vírgula 6 2 2 7 3 2 5" xfId="53383" xr:uid="{00000000-0005-0000-0000-000090B60000}"/>
    <cellStyle name="Vírgula 6 2 2 7 3 3" xfId="12903" xr:uid="{00000000-0005-0000-0000-000091B60000}"/>
    <cellStyle name="Vírgula 6 2 2 7 3 3 2" xfId="32576" xr:uid="{00000000-0005-0000-0000-000092B60000}"/>
    <cellStyle name="Vírgula 6 2 2 7 3 4" xfId="19100" xr:uid="{00000000-0005-0000-0000-000093B60000}"/>
    <cellStyle name="Vírgula 6 2 2 7 3 5" xfId="27074" xr:uid="{00000000-0005-0000-0000-000094B60000}"/>
    <cellStyle name="Vírgula 6 2 2 7 3 6" xfId="39397" xr:uid="{00000000-0005-0000-0000-000095B60000}"/>
    <cellStyle name="Vírgula 6 2 2 7 3 7" xfId="49077" xr:uid="{00000000-0005-0000-0000-000096B60000}"/>
    <cellStyle name="Vírgula 6 2 2 7 4" xfId="5922" xr:uid="{00000000-0005-0000-0000-000097B60000}"/>
    <cellStyle name="Vírgula 6 2 2 7 4 2" xfId="11626" xr:uid="{00000000-0005-0000-0000-000098B60000}"/>
    <cellStyle name="Vírgula 6 2 2 7 4 2 2" xfId="33455" xr:uid="{00000000-0005-0000-0000-000099B60000}"/>
    <cellStyle name="Vírgula 6 2 2 7 4 2 3" xfId="41147" xr:uid="{00000000-0005-0000-0000-00009AB60000}"/>
    <cellStyle name="Vírgula 6 2 2 7 4 2 4" xfId="52608" xr:uid="{00000000-0005-0000-0000-00009BB60000}"/>
    <cellStyle name="Vírgula 6 2 2 7 4 3" xfId="27953" xr:uid="{00000000-0005-0000-0000-00009CB60000}"/>
    <cellStyle name="Vírgula 6 2 2 7 4 4" xfId="37276" xr:uid="{00000000-0005-0000-0000-00009DB60000}"/>
    <cellStyle name="Vírgula 6 2 2 7 4 5" xfId="50345" xr:uid="{00000000-0005-0000-0000-00009EB60000}"/>
    <cellStyle name="Vírgula 6 2 2 7 5" xfId="10882" xr:uid="{00000000-0005-0000-0000-00009FB60000}"/>
    <cellStyle name="Vírgula 6 2 2 7 5 2" xfId="30704" xr:uid="{00000000-0005-0000-0000-0000A0B60000}"/>
    <cellStyle name="Vírgula 6 2 2 7 5 3" xfId="40390" xr:uid="{00000000-0005-0000-0000-0000A1B60000}"/>
    <cellStyle name="Vírgula 6 2 2 7 5 4" xfId="51861" xr:uid="{00000000-0005-0000-0000-0000A2B60000}"/>
    <cellStyle name="Vírgula 6 2 2 7 6" xfId="14097" xr:uid="{00000000-0005-0000-0000-0000A3B60000}"/>
    <cellStyle name="Vírgula 6 2 2 7 6 2" xfId="44471" xr:uid="{00000000-0005-0000-0000-0000A4B60000}"/>
    <cellStyle name="Vírgula 6 2 2 7 7" xfId="15921" xr:uid="{00000000-0005-0000-0000-0000A5B60000}"/>
    <cellStyle name="Vírgula 6 2 2 7 8" xfId="21863" xr:uid="{00000000-0005-0000-0000-0000A6B60000}"/>
    <cellStyle name="Vírgula 6 2 2 7 9" xfId="23877" xr:uid="{00000000-0005-0000-0000-0000A7B60000}"/>
    <cellStyle name="Vírgula 6 2 2 8" xfId="737" xr:uid="{00000000-0005-0000-0000-0000A8B60000}"/>
    <cellStyle name="Vírgula 6 2 2 8 10" xfId="35868" xr:uid="{00000000-0005-0000-0000-0000A9B60000}"/>
    <cellStyle name="Vírgula 6 2 2 8 11" xfId="46293" xr:uid="{00000000-0005-0000-0000-0000AAB60000}"/>
    <cellStyle name="Vírgula 6 2 2 8 12" xfId="54225" xr:uid="{00000000-0005-0000-0000-0000ABB60000}"/>
    <cellStyle name="Vírgula 6 2 2 8 13" xfId="4352" xr:uid="{00000000-0005-0000-0000-0000ACB60000}"/>
    <cellStyle name="Vírgula 6 2 2 8 2" xfId="1685" xr:uid="{00000000-0005-0000-0000-0000ADB60000}"/>
    <cellStyle name="Vírgula 6 2 2 8 2 10" xfId="47236" xr:uid="{00000000-0005-0000-0000-0000AEB60000}"/>
    <cellStyle name="Vírgula 6 2 2 8 2 11" xfId="55162" xr:uid="{00000000-0005-0000-0000-0000AFB60000}"/>
    <cellStyle name="Vírgula 6 2 2 8 2 12" xfId="4353" xr:uid="{00000000-0005-0000-0000-0000B0B60000}"/>
    <cellStyle name="Vírgula 6 2 2 8 2 2" xfId="8535" xr:uid="{00000000-0005-0000-0000-0000B1B60000}"/>
    <cellStyle name="Vírgula 6 2 2 8 2 2 2" xfId="17618" xr:uid="{00000000-0005-0000-0000-0000B2B60000}"/>
    <cellStyle name="Vírgula 6 2 2 8 2 2 2 2" xfId="35330" xr:uid="{00000000-0005-0000-0000-0000B3B60000}"/>
    <cellStyle name="Vírgula 6 2 2 8 2 2 3" xfId="19457" xr:uid="{00000000-0005-0000-0000-0000B4B60000}"/>
    <cellStyle name="Vírgula 6 2 2 8 2 2 4" xfId="29828" xr:uid="{00000000-0005-0000-0000-0000B5B60000}"/>
    <cellStyle name="Vírgula 6 2 2 8 2 2 5" xfId="43022" xr:uid="{00000000-0005-0000-0000-0000B6B60000}"/>
    <cellStyle name="Vírgula 6 2 2 8 2 2 6" xfId="49435" xr:uid="{00000000-0005-0000-0000-0000B7B60000}"/>
    <cellStyle name="Vírgula 6 2 2 8 2 3" xfId="6336" xr:uid="{00000000-0005-0000-0000-0000B8B60000}"/>
    <cellStyle name="Vírgula 6 2 2 8 2 3 2" xfId="9427" xr:uid="{00000000-0005-0000-0000-0000B9B60000}"/>
    <cellStyle name="Vírgula 6 2 2 8 2 3 3" xfId="32579" xr:uid="{00000000-0005-0000-0000-0000BAB60000}"/>
    <cellStyle name="Vírgula 6 2 2 8 2 3 4" xfId="44829" xr:uid="{00000000-0005-0000-0000-0000BBB60000}"/>
    <cellStyle name="Vírgula 6 2 2 8 2 4" xfId="15924" xr:uid="{00000000-0005-0000-0000-0000BCB60000}"/>
    <cellStyle name="Vírgula 6 2 2 8 2 5" xfId="17940" xr:uid="{00000000-0005-0000-0000-0000BDB60000}"/>
    <cellStyle name="Vírgula 6 2 2 8 2 6" xfId="21866" xr:uid="{00000000-0005-0000-0000-0000BEB60000}"/>
    <cellStyle name="Vírgula 6 2 2 8 2 7" xfId="23880" xr:uid="{00000000-0005-0000-0000-0000BFB60000}"/>
    <cellStyle name="Vírgula 6 2 2 8 2 8" xfId="27077" xr:uid="{00000000-0005-0000-0000-0000C0B60000}"/>
    <cellStyle name="Vírgula 6 2 2 8 2 9" xfId="39400" xr:uid="{00000000-0005-0000-0000-0000C1B60000}"/>
    <cellStyle name="Vírgula 6 2 2 8 3" xfId="7664" xr:uid="{00000000-0005-0000-0000-0000C2B60000}"/>
    <cellStyle name="Vírgula 6 2 2 8 3 2" xfId="12600" xr:uid="{00000000-0005-0000-0000-0000C3B60000}"/>
    <cellStyle name="Vírgula 6 2 2 8 3 2 2" xfId="35329" xr:uid="{00000000-0005-0000-0000-0000C4B60000}"/>
    <cellStyle name="Vírgula 6 2 2 8 3 2 3" xfId="43021" xr:uid="{00000000-0005-0000-0000-0000C5B60000}"/>
    <cellStyle name="Vírgula 6 2 2 8 3 2 4" xfId="53384" xr:uid="{00000000-0005-0000-0000-0000C6B60000}"/>
    <cellStyle name="Vírgula 6 2 2 8 3 3" xfId="18587" xr:uid="{00000000-0005-0000-0000-0000C7B60000}"/>
    <cellStyle name="Vírgula 6 2 2 8 3 4" xfId="29827" xr:uid="{00000000-0005-0000-0000-0000C8B60000}"/>
    <cellStyle name="Vírgula 6 2 2 8 3 5" xfId="39399" xr:uid="{00000000-0005-0000-0000-0000C9B60000}"/>
    <cellStyle name="Vírgula 6 2 2 8 3 6" xfId="48564" xr:uid="{00000000-0005-0000-0000-0000CAB60000}"/>
    <cellStyle name="Vírgula 6 2 2 8 4" xfId="5397" xr:uid="{00000000-0005-0000-0000-0000CBB60000}"/>
    <cellStyle name="Vírgula 6 2 2 8 4 2" xfId="12912" xr:uid="{00000000-0005-0000-0000-0000CCB60000}"/>
    <cellStyle name="Vírgula 6 2 2 8 4 3" xfId="32578" xr:uid="{00000000-0005-0000-0000-0000CDB60000}"/>
    <cellStyle name="Vírgula 6 2 2 8 4 4" xfId="39877" xr:uid="{00000000-0005-0000-0000-0000CEB60000}"/>
    <cellStyle name="Vírgula 6 2 2 8 4 5" xfId="50588" xr:uid="{00000000-0005-0000-0000-0000CFB60000}"/>
    <cellStyle name="Vírgula 6 2 2 8 5" xfId="13584" xr:uid="{00000000-0005-0000-0000-0000D0B60000}"/>
    <cellStyle name="Vírgula 6 2 2 8 5 2" xfId="43958" xr:uid="{00000000-0005-0000-0000-0000D1B60000}"/>
    <cellStyle name="Vírgula 6 2 2 8 6" xfId="15923" xr:uid="{00000000-0005-0000-0000-0000D2B60000}"/>
    <cellStyle name="Vírgula 6 2 2 8 7" xfId="21865" xr:uid="{00000000-0005-0000-0000-0000D3B60000}"/>
    <cellStyle name="Vírgula 6 2 2 8 8" xfId="23879" xr:uid="{00000000-0005-0000-0000-0000D4B60000}"/>
    <cellStyle name="Vírgula 6 2 2 8 9" xfId="27076" xr:uid="{00000000-0005-0000-0000-0000D5B60000}"/>
    <cellStyle name="Vírgula 6 2 2 9" xfId="623" xr:uid="{00000000-0005-0000-0000-0000D6B60000}"/>
    <cellStyle name="Vírgula 6 2 2 9 10" xfId="46179" xr:uid="{00000000-0005-0000-0000-0000D7B60000}"/>
    <cellStyle name="Vírgula 6 2 2 9 11" xfId="54111" xr:uid="{00000000-0005-0000-0000-0000D8B60000}"/>
    <cellStyle name="Vírgula 6 2 2 9 12" xfId="4354" xr:uid="{00000000-0005-0000-0000-0000D9B60000}"/>
    <cellStyle name="Vírgula 6 2 2 9 2" xfId="7550" xr:uid="{00000000-0005-0000-0000-0000DAB60000}"/>
    <cellStyle name="Vírgula 6 2 2 9 2 2" xfId="17619" xr:uid="{00000000-0005-0000-0000-0000DBB60000}"/>
    <cellStyle name="Vírgula 6 2 2 9 2 2 2" xfId="35331" xr:uid="{00000000-0005-0000-0000-0000DCB60000}"/>
    <cellStyle name="Vírgula 6 2 2 9 2 3" xfId="19343" xr:uid="{00000000-0005-0000-0000-0000DDB60000}"/>
    <cellStyle name="Vírgula 6 2 2 9 2 4" xfId="29829" xr:uid="{00000000-0005-0000-0000-0000DEB60000}"/>
    <cellStyle name="Vírgula 6 2 2 9 2 5" xfId="43023" xr:uid="{00000000-0005-0000-0000-0000DFB60000}"/>
    <cellStyle name="Vírgula 6 2 2 9 2 6" xfId="48450" xr:uid="{00000000-0005-0000-0000-0000E0B60000}"/>
    <cellStyle name="Vírgula 6 2 2 9 3" xfId="5283" xr:uid="{00000000-0005-0000-0000-0000E1B60000}"/>
    <cellStyle name="Vírgula 6 2 2 9 3 2" xfId="9280" xr:uid="{00000000-0005-0000-0000-0000E2B60000}"/>
    <cellStyle name="Vírgula 6 2 2 9 3 3" xfId="32580" xr:uid="{00000000-0005-0000-0000-0000E3B60000}"/>
    <cellStyle name="Vírgula 6 2 2 9 3 4" xfId="43844" xr:uid="{00000000-0005-0000-0000-0000E4B60000}"/>
    <cellStyle name="Vírgula 6 2 2 9 4" xfId="15925" xr:uid="{00000000-0005-0000-0000-0000E5B60000}"/>
    <cellStyle name="Vírgula 6 2 2 9 5" xfId="17826" xr:uid="{00000000-0005-0000-0000-0000E6B60000}"/>
    <cellStyle name="Vírgula 6 2 2 9 6" xfId="21867" xr:uid="{00000000-0005-0000-0000-0000E7B60000}"/>
    <cellStyle name="Vírgula 6 2 2 9 7" xfId="23881" xr:uid="{00000000-0005-0000-0000-0000E8B60000}"/>
    <cellStyle name="Vírgula 6 2 2 9 8" xfId="27078" xr:uid="{00000000-0005-0000-0000-0000E9B60000}"/>
    <cellStyle name="Vírgula 6 2 2 9 9" xfId="39401" xr:uid="{00000000-0005-0000-0000-0000EAB60000}"/>
    <cellStyle name="Vírgula 6 2 20" xfId="24238" xr:uid="{00000000-0005-0000-0000-0000EBB60000}"/>
    <cellStyle name="Vírgula 6 2 21" xfId="35689" xr:uid="{00000000-0005-0000-0000-0000ECB60000}"/>
    <cellStyle name="Vírgula 6 2 22" xfId="45579" xr:uid="{00000000-0005-0000-0000-0000EDB60000}"/>
    <cellStyle name="Vírgula 6 2 23" xfId="53515" xr:uid="{00000000-0005-0000-0000-0000EEB60000}"/>
    <cellStyle name="Vírgula 6 2 24" xfId="4314" xr:uid="{00000000-0005-0000-0000-0000EFB60000}"/>
    <cellStyle name="Vírgula 6 2 3" xfId="111" xr:uid="{00000000-0005-0000-0000-0000F0B60000}"/>
    <cellStyle name="Vírgula 6 2 3 10" xfId="1605" xr:uid="{00000000-0005-0000-0000-0000F1B60000}"/>
    <cellStyle name="Vírgula 6 2 3 10 10" xfId="55082" xr:uid="{00000000-0005-0000-0000-0000F2B60000}"/>
    <cellStyle name="Vírgula 6 2 3 10 11" xfId="4356" xr:uid="{00000000-0005-0000-0000-0000F3B60000}"/>
    <cellStyle name="Vírgula 6 2 3 10 2" xfId="8455" xr:uid="{00000000-0005-0000-0000-0000F4B60000}"/>
    <cellStyle name="Vírgula 6 2 3 10 2 2" xfId="17620" xr:uid="{00000000-0005-0000-0000-0000F5B60000}"/>
    <cellStyle name="Vírgula 6 2 3 10 2 2 2" xfId="35333" xr:uid="{00000000-0005-0000-0000-0000F6B60000}"/>
    <cellStyle name="Vírgula 6 2 3 10 2 3" xfId="29831" xr:uid="{00000000-0005-0000-0000-0000F7B60000}"/>
    <cellStyle name="Vírgula 6 2 3 10 2 4" xfId="43025" xr:uid="{00000000-0005-0000-0000-0000F8B60000}"/>
    <cellStyle name="Vírgula 6 2 3 10 2 5" xfId="49355" xr:uid="{00000000-0005-0000-0000-0000F9B60000}"/>
    <cellStyle name="Vírgula 6 2 3 10 3" xfId="6256" xr:uid="{00000000-0005-0000-0000-0000FAB60000}"/>
    <cellStyle name="Vírgula 6 2 3 10 3 2" xfId="32582" xr:uid="{00000000-0005-0000-0000-0000FBB60000}"/>
    <cellStyle name="Vírgula 6 2 3 10 3 3" xfId="44749" xr:uid="{00000000-0005-0000-0000-0000FCB60000}"/>
    <cellStyle name="Vírgula 6 2 3 10 4" xfId="18507" xr:uid="{00000000-0005-0000-0000-0000FDB60000}"/>
    <cellStyle name="Vírgula 6 2 3 10 5" xfId="21869" xr:uid="{00000000-0005-0000-0000-0000FEB60000}"/>
    <cellStyle name="Vírgula 6 2 3 10 6" xfId="23883" xr:uid="{00000000-0005-0000-0000-0000FFB60000}"/>
    <cellStyle name="Vírgula 6 2 3 10 7" xfId="27080" xr:uid="{00000000-0005-0000-0000-000000B70000}"/>
    <cellStyle name="Vírgula 6 2 3 10 8" xfId="39403" xr:uid="{00000000-0005-0000-0000-000001B70000}"/>
    <cellStyle name="Vírgula 6 2 3 10 9" xfId="47156" xr:uid="{00000000-0005-0000-0000-000002B70000}"/>
    <cellStyle name="Vírgula 6 2 3 11" xfId="7127" xr:uid="{00000000-0005-0000-0000-000003B70000}"/>
    <cellStyle name="Vírgula 6 2 3 11 2" xfId="12602" xr:uid="{00000000-0005-0000-0000-000004B70000}"/>
    <cellStyle name="Vírgula 6 2 3 11 2 2" xfId="35332" xr:uid="{00000000-0005-0000-0000-000005B70000}"/>
    <cellStyle name="Vírgula 6 2 3 11 2 3" xfId="29830" xr:uid="{00000000-0005-0000-0000-000006B70000}"/>
    <cellStyle name="Vírgula 6 2 3 11 2 4" xfId="43024" xr:uid="{00000000-0005-0000-0000-000007B70000}"/>
    <cellStyle name="Vírgula 6 2 3 11 2 5" xfId="53385" xr:uid="{00000000-0005-0000-0000-000008B70000}"/>
    <cellStyle name="Vírgula 6 2 3 11 3" xfId="12854" xr:uid="{00000000-0005-0000-0000-000009B70000}"/>
    <cellStyle name="Vírgula 6 2 3 11 3 2" xfId="32581" xr:uid="{00000000-0005-0000-0000-00000AB70000}"/>
    <cellStyle name="Vírgula 6 2 3 11 4" xfId="27079" xr:uid="{00000000-0005-0000-0000-00000BB70000}"/>
    <cellStyle name="Vírgula 6 2 3 11 5" xfId="39402" xr:uid="{00000000-0005-0000-0000-00000CB70000}"/>
    <cellStyle name="Vírgula 6 2 3 11 6" xfId="48027" xr:uid="{00000000-0005-0000-0000-00000DB70000}"/>
    <cellStyle name="Vírgula 6 2 3 12" xfId="4774" xr:uid="{00000000-0005-0000-0000-00000EB70000}"/>
    <cellStyle name="Vírgula 6 2 3 12 2" xfId="11147" xr:uid="{00000000-0005-0000-0000-00000FB70000}"/>
    <cellStyle name="Vírgula 6 2 3 12 2 2" xfId="32976" xr:uid="{00000000-0005-0000-0000-000010B70000}"/>
    <cellStyle name="Vírgula 6 2 3 12 2 3" xfId="40668" xr:uid="{00000000-0005-0000-0000-000011B70000}"/>
    <cellStyle name="Vírgula 6 2 3 12 2 4" xfId="52129" xr:uid="{00000000-0005-0000-0000-000012B70000}"/>
    <cellStyle name="Vírgula 6 2 3 12 3" xfId="27474" xr:uid="{00000000-0005-0000-0000-000013B70000}"/>
    <cellStyle name="Vírgula 6 2 3 12 4" xfId="36797" xr:uid="{00000000-0005-0000-0000-000014B70000}"/>
    <cellStyle name="Vírgula 6 2 3 12 5" xfId="50981" xr:uid="{00000000-0005-0000-0000-000015B70000}"/>
    <cellStyle name="Vírgula 6 2 3 13" xfId="10582" xr:uid="{00000000-0005-0000-0000-000016B70000}"/>
    <cellStyle name="Vírgula 6 2 3 13 2" xfId="10276" xr:uid="{00000000-0005-0000-0000-000017B70000}"/>
    <cellStyle name="Vírgula 6 2 3 13 2 2" xfId="51262" xr:uid="{00000000-0005-0000-0000-000018B70000}"/>
    <cellStyle name="Vírgula 6 2 3 13 3" xfId="30225" xr:uid="{00000000-0005-0000-0000-000019B70000}"/>
    <cellStyle name="Vírgula 6 2 3 13 4" xfId="39797" xr:uid="{00000000-0005-0000-0000-00001AB70000}"/>
    <cellStyle name="Vírgula 6 2 3 13 5" xfId="51096" xr:uid="{00000000-0005-0000-0000-00001BB70000}"/>
    <cellStyle name="Vírgula 6 2 3 14" xfId="9846" xr:uid="{00000000-0005-0000-0000-00001CB70000}"/>
    <cellStyle name="Vírgula 6 2 3 14 2" xfId="43419" xr:uid="{00000000-0005-0000-0000-00001DB70000}"/>
    <cellStyle name="Vírgula 6 2 3 14 3" xfId="51384" xr:uid="{00000000-0005-0000-0000-00001EB70000}"/>
    <cellStyle name="Vírgula 6 2 3 15" xfId="15926" xr:uid="{00000000-0005-0000-0000-00001FB70000}"/>
    <cellStyle name="Vírgula 6 2 3 16" xfId="21868" xr:uid="{00000000-0005-0000-0000-000020B70000}"/>
    <cellStyle name="Vírgula 6 2 3 17" xfId="23882" xr:uid="{00000000-0005-0000-0000-000021B70000}"/>
    <cellStyle name="Vírgula 6 2 3 18" xfId="24324" xr:uid="{00000000-0005-0000-0000-000022B70000}"/>
    <cellStyle name="Vírgula 6 2 3 19" xfId="35775" xr:uid="{00000000-0005-0000-0000-000023B70000}"/>
    <cellStyle name="Vírgula 6 2 3 2" xfId="249" xr:uid="{00000000-0005-0000-0000-000024B70000}"/>
    <cellStyle name="Vírgula 6 2 3 2 10" xfId="15927" xr:uid="{00000000-0005-0000-0000-000025B70000}"/>
    <cellStyle name="Vírgula 6 2 3 2 11" xfId="21870" xr:uid="{00000000-0005-0000-0000-000026B70000}"/>
    <cellStyle name="Vírgula 6 2 3 2 12" xfId="23884" xr:uid="{00000000-0005-0000-0000-000027B70000}"/>
    <cellStyle name="Vírgula 6 2 3 2 13" xfId="24531" xr:uid="{00000000-0005-0000-0000-000028B70000}"/>
    <cellStyle name="Vírgula 6 2 3 2 14" xfId="35844" xr:uid="{00000000-0005-0000-0000-000029B70000}"/>
    <cellStyle name="Vírgula 6 2 3 2 15" xfId="45806" xr:uid="{00000000-0005-0000-0000-00002AB70000}"/>
    <cellStyle name="Vírgula 6 2 3 2 16" xfId="53739" xr:uid="{00000000-0005-0000-0000-00002BB70000}"/>
    <cellStyle name="Vírgula 6 2 3 2 17" xfId="4357" xr:uid="{00000000-0005-0000-0000-00002CB70000}"/>
    <cellStyle name="Vírgula 6 2 3 2 2" xfId="530" xr:uid="{00000000-0005-0000-0000-00002DB70000}"/>
    <cellStyle name="Vírgula 6 2 3 2 2 10" xfId="23885" xr:uid="{00000000-0005-0000-0000-00002EB70000}"/>
    <cellStyle name="Vírgula 6 2 3 2 2 11" xfId="24807" xr:uid="{00000000-0005-0000-0000-00002FB70000}"/>
    <cellStyle name="Vírgula 6 2 3 2 2 12" xfId="36372" xr:uid="{00000000-0005-0000-0000-000030B70000}"/>
    <cellStyle name="Vírgula 6 2 3 2 2 13" xfId="46086" xr:uid="{00000000-0005-0000-0000-000031B70000}"/>
    <cellStyle name="Vírgula 6 2 3 2 2 14" xfId="54018" xr:uid="{00000000-0005-0000-0000-000032B70000}"/>
    <cellStyle name="Vírgula 6 2 3 2 2 15" xfId="4358" xr:uid="{00000000-0005-0000-0000-000033B70000}"/>
    <cellStyle name="Vírgula 6 2 3 2 2 2" xfId="1182" xr:uid="{00000000-0005-0000-0000-000034B70000}"/>
    <cellStyle name="Vírgula 6 2 3 2 2 2 10" xfId="46738" xr:uid="{00000000-0005-0000-0000-000035B70000}"/>
    <cellStyle name="Vírgula 6 2 3 2 2 2 11" xfId="54670" xr:uid="{00000000-0005-0000-0000-000036B70000}"/>
    <cellStyle name="Vírgula 6 2 3 2 2 2 12" xfId="4359" xr:uid="{00000000-0005-0000-0000-000037B70000}"/>
    <cellStyle name="Vírgula 6 2 3 2 2 2 2" xfId="8097" xr:uid="{00000000-0005-0000-0000-000038B70000}"/>
    <cellStyle name="Vírgula 6 2 3 2 2 2 2 2" xfId="12985" xr:uid="{00000000-0005-0000-0000-000039B70000}"/>
    <cellStyle name="Vírgula 6 2 3 2 2 2 2 2 2" xfId="35336" xr:uid="{00000000-0005-0000-0000-00003AB70000}"/>
    <cellStyle name="Vírgula 6 2 3 2 2 2 2 3" xfId="9749" xr:uid="{00000000-0005-0000-0000-00003BB70000}"/>
    <cellStyle name="Vírgula 6 2 3 2 2 2 2 4" xfId="19890" xr:uid="{00000000-0005-0000-0000-00003CB70000}"/>
    <cellStyle name="Vírgula 6 2 3 2 2 2 2 5" xfId="29834" xr:uid="{00000000-0005-0000-0000-00003DB70000}"/>
    <cellStyle name="Vírgula 6 2 3 2 2 2 2 6" xfId="43028" xr:uid="{00000000-0005-0000-0000-00003EB70000}"/>
    <cellStyle name="Vírgula 6 2 3 2 2 2 2 7" xfId="48997" xr:uid="{00000000-0005-0000-0000-00003FB70000}"/>
    <cellStyle name="Vírgula 6 2 3 2 2 2 3" xfId="5842" xr:uid="{00000000-0005-0000-0000-000040B70000}"/>
    <cellStyle name="Vírgula 6 2 3 2 2 2 3 2" xfId="9356" xr:uid="{00000000-0005-0000-0000-000041B70000}"/>
    <cellStyle name="Vírgula 6 2 3 2 2 2 3 3" xfId="32585" xr:uid="{00000000-0005-0000-0000-000042B70000}"/>
    <cellStyle name="Vírgula 6 2 3 2 2 2 3 4" xfId="44391" xr:uid="{00000000-0005-0000-0000-000043B70000}"/>
    <cellStyle name="Vírgula 6 2 3 2 2 2 4" xfId="14017" xr:uid="{00000000-0005-0000-0000-000044B70000}"/>
    <cellStyle name="Vírgula 6 2 3 2 2 2 5" xfId="15929" xr:uid="{00000000-0005-0000-0000-000045B70000}"/>
    <cellStyle name="Vírgula 6 2 3 2 2 2 6" xfId="21872" xr:uid="{00000000-0005-0000-0000-000046B70000}"/>
    <cellStyle name="Vírgula 6 2 3 2 2 2 7" xfId="23886" xr:uid="{00000000-0005-0000-0000-000047B70000}"/>
    <cellStyle name="Vírgula 6 2 3 2 2 2 8" xfId="27083" xr:uid="{00000000-0005-0000-0000-000048B70000}"/>
    <cellStyle name="Vírgula 6 2 3 2 2 2 9" xfId="39406" xr:uid="{00000000-0005-0000-0000-000049B70000}"/>
    <cellStyle name="Vírgula 6 2 3 2 2 3" xfId="2118" xr:uid="{00000000-0005-0000-0000-00004AB70000}"/>
    <cellStyle name="Vírgula 6 2 3 2 2 3 10" xfId="47669" xr:uid="{00000000-0005-0000-0000-00004BB70000}"/>
    <cellStyle name="Vírgula 6 2 3 2 2 3 11" xfId="55595" xr:uid="{00000000-0005-0000-0000-00004CB70000}"/>
    <cellStyle name="Vírgula 6 2 3 2 2 3 12" xfId="4360" xr:uid="{00000000-0005-0000-0000-00004DB70000}"/>
    <cellStyle name="Vírgula 6 2 3 2 2 3 2" xfId="8968" xr:uid="{00000000-0005-0000-0000-00004EB70000}"/>
    <cellStyle name="Vírgula 6 2 3 2 2 3 2 2" xfId="17621" xr:uid="{00000000-0005-0000-0000-00004FB70000}"/>
    <cellStyle name="Vírgula 6 2 3 2 2 3 2 2 2" xfId="35337" xr:uid="{00000000-0005-0000-0000-000050B70000}"/>
    <cellStyle name="Vírgula 6 2 3 2 2 3 2 3" xfId="29835" xr:uid="{00000000-0005-0000-0000-000051B70000}"/>
    <cellStyle name="Vírgula 6 2 3 2 2 3 2 4" xfId="43029" xr:uid="{00000000-0005-0000-0000-000052B70000}"/>
    <cellStyle name="Vírgula 6 2 3 2 2 3 2 5" xfId="49868" xr:uid="{00000000-0005-0000-0000-000053B70000}"/>
    <cellStyle name="Vírgula 6 2 3 2 2 3 3" xfId="6769" xr:uid="{00000000-0005-0000-0000-000054B70000}"/>
    <cellStyle name="Vírgula 6 2 3 2 2 3 3 2" xfId="32586" xr:uid="{00000000-0005-0000-0000-000055B70000}"/>
    <cellStyle name="Vírgula 6 2 3 2 2 3 3 3" xfId="45262" xr:uid="{00000000-0005-0000-0000-000056B70000}"/>
    <cellStyle name="Vírgula 6 2 3 2 2 3 4" xfId="15930" xr:uid="{00000000-0005-0000-0000-000057B70000}"/>
    <cellStyle name="Vírgula 6 2 3 2 2 3 5" xfId="19020" xr:uid="{00000000-0005-0000-0000-000058B70000}"/>
    <cellStyle name="Vírgula 6 2 3 2 2 3 6" xfId="21873" xr:uid="{00000000-0005-0000-0000-000059B70000}"/>
    <cellStyle name="Vírgula 6 2 3 2 2 3 7" xfId="23887" xr:uid="{00000000-0005-0000-0000-00005AB70000}"/>
    <cellStyle name="Vírgula 6 2 3 2 2 3 8" xfId="27084" xr:uid="{00000000-0005-0000-0000-00005BB70000}"/>
    <cellStyle name="Vírgula 6 2 3 2 2 3 9" xfId="39407" xr:uid="{00000000-0005-0000-0000-00005CB70000}"/>
    <cellStyle name="Vírgula 6 2 3 2 2 4" xfId="7470" xr:uid="{00000000-0005-0000-0000-00005DB70000}"/>
    <cellStyle name="Vírgula 6 2 3 2 2 4 2" xfId="12603" xr:uid="{00000000-0005-0000-0000-00005EB70000}"/>
    <cellStyle name="Vírgula 6 2 3 2 2 4 2 2" xfId="35335" xr:uid="{00000000-0005-0000-0000-00005FB70000}"/>
    <cellStyle name="Vírgula 6 2 3 2 2 4 2 3" xfId="29833" xr:uid="{00000000-0005-0000-0000-000060B70000}"/>
    <cellStyle name="Vírgula 6 2 3 2 2 4 2 4" xfId="43027" xr:uid="{00000000-0005-0000-0000-000061B70000}"/>
    <cellStyle name="Vírgula 6 2 3 2 2 4 2 5" xfId="53386" xr:uid="{00000000-0005-0000-0000-000062B70000}"/>
    <cellStyle name="Vírgula 6 2 3 2 2 4 3" xfId="16697" xr:uid="{00000000-0005-0000-0000-000063B70000}"/>
    <cellStyle name="Vírgula 6 2 3 2 2 4 3 2" xfId="32584" xr:uid="{00000000-0005-0000-0000-000064B70000}"/>
    <cellStyle name="Vírgula 6 2 3 2 2 4 4" xfId="27082" xr:uid="{00000000-0005-0000-0000-000065B70000}"/>
    <cellStyle name="Vírgula 6 2 3 2 2 4 5" xfId="39405" xr:uid="{00000000-0005-0000-0000-000066B70000}"/>
    <cellStyle name="Vírgula 6 2 3 2 2 4 6" xfId="48370" xr:uid="{00000000-0005-0000-0000-000067B70000}"/>
    <cellStyle name="Vírgula 6 2 3 2 2 5" xfId="5190" xr:uid="{00000000-0005-0000-0000-000068B70000}"/>
    <cellStyle name="Vírgula 6 2 3 2 2 5 2" xfId="11546" xr:uid="{00000000-0005-0000-0000-000069B70000}"/>
    <cellStyle name="Vírgula 6 2 3 2 2 5 2 2" xfId="33375" xr:uid="{00000000-0005-0000-0000-00006AB70000}"/>
    <cellStyle name="Vírgula 6 2 3 2 2 5 2 3" xfId="41067" xr:uid="{00000000-0005-0000-0000-00006BB70000}"/>
    <cellStyle name="Vírgula 6 2 3 2 2 5 2 4" xfId="52528" xr:uid="{00000000-0005-0000-0000-00006CB70000}"/>
    <cellStyle name="Vírgula 6 2 3 2 2 5 3" xfId="27873" xr:uid="{00000000-0005-0000-0000-00006DB70000}"/>
    <cellStyle name="Vírgula 6 2 3 2 2 5 4" xfId="37196" xr:uid="{00000000-0005-0000-0000-00006EB70000}"/>
    <cellStyle name="Vírgula 6 2 3 2 2 5 5" xfId="51145" xr:uid="{00000000-0005-0000-0000-00006FB70000}"/>
    <cellStyle name="Vírgula 6 2 3 2 2 6" xfId="10849" xr:uid="{00000000-0005-0000-0000-000070B70000}"/>
    <cellStyle name="Vírgula 6 2 3 2 2 6 2" xfId="30624" xr:uid="{00000000-0005-0000-0000-000071B70000}"/>
    <cellStyle name="Vírgula 6 2 3 2 2 6 3" xfId="40310" xr:uid="{00000000-0005-0000-0000-000072B70000}"/>
    <cellStyle name="Vírgula 6 2 3 2 2 6 4" xfId="51781" xr:uid="{00000000-0005-0000-0000-000073B70000}"/>
    <cellStyle name="Vírgula 6 2 3 2 2 7" xfId="13504" xr:uid="{00000000-0005-0000-0000-000074B70000}"/>
    <cellStyle name="Vírgula 6 2 3 2 2 7 2" xfId="43764" xr:uid="{00000000-0005-0000-0000-000075B70000}"/>
    <cellStyle name="Vírgula 6 2 3 2 2 8" xfId="15928" xr:uid="{00000000-0005-0000-0000-000076B70000}"/>
    <cellStyle name="Vírgula 6 2 3 2 2 9" xfId="21871" xr:uid="{00000000-0005-0000-0000-000077B70000}"/>
    <cellStyle name="Vírgula 6 2 3 2 3" xfId="1445" xr:uid="{00000000-0005-0000-0000-000078B70000}"/>
    <cellStyle name="Vírgula 6 2 3 2 3 10" xfId="25083" xr:uid="{00000000-0005-0000-0000-000079B70000}"/>
    <cellStyle name="Vírgula 6 2 3 2 3 11" xfId="36648" xr:uid="{00000000-0005-0000-0000-00007AB70000}"/>
    <cellStyle name="Vírgula 6 2 3 2 3 12" xfId="47001" xr:uid="{00000000-0005-0000-0000-00007BB70000}"/>
    <cellStyle name="Vírgula 6 2 3 2 3 13" xfId="54933" xr:uid="{00000000-0005-0000-0000-00007CB70000}"/>
    <cellStyle name="Vírgula 6 2 3 2 3 14" xfId="4361" xr:uid="{00000000-0005-0000-0000-00007DB70000}"/>
    <cellStyle name="Vírgula 6 2 3 2 3 2" xfId="2346" xr:uid="{00000000-0005-0000-0000-00007EB70000}"/>
    <cellStyle name="Vírgula 6 2 3 2 3 2 10" xfId="47897" xr:uid="{00000000-0005-0000-0000-00007FB70000}"/>
    <cellStyle name="Vírgula 6 2 3 2 3 2 11" xfId="55823" xr:uid="{00000000-0005-0000-0000-000080B70000}"/>
    <cellStyle name="Vírgula 6 2 3 2 3 2 12" xfId="4362" xr:uid="{00000000-0005-0000-0000-000081B70000}"/>
    <cellStyle name="Vírgula 6 2 3 2 3 2 2" xfId="9196" xr:uid="{00000000-0005-0000-0000-000082B70000}"/>
    <cellStyle name="Vírgula 6 2 3 2 3 2 2 2" xfId="17622" xr:uid="{00000000-0005-0000-0000-000083B70000}"/>
    <cellStyle name="Vírgula 6 2 3 2 3 2 2 2 2" xfId="35339" xr:uid="{00000000-0005-0000-0000-000084B70000}"/>
    <cellStyle name="Vírgula 6 2 3 2 3 2 2 3" xfId="20118" xr:uid="{00000000-0005-0000-0000-000085B70000}"/>
    <cellStyle name="Vírgula 6 2 3 2 3 2 2 4" xfId="29837" xr:uid="{00000000-0005-0000-0000-000086B70000}"/>
    <cellStyle name="Vírgula 6 2 3 2 3 2 2 5" xfId="43031" xr:uid="{00000000-0005-0000-0000-000087B70000}"/>
    <cellStyle name="Vírgula 6 2 3 2 3 2 2 6" xfId="50096" xr:uid="{00000000-0005-0000-0000-000088B70000}"/>
    <cellStyle name="Vírgula 6 2 3 2 3 2 3" xfId="6997" xr:uid="{00000000-0005-0000-0000-000089B70000}"/>
    <cellStyle name="Vírgula 6 2 3 2 3 2 3 2" xfId="16751" xr:uid="{00000000-0005-0000-0000-00008AB70000}"/>
    <cellStyle name="Vírgula 6 2 3 2 3 2 3 3" xfId="32588" xr:uid="{00000000-0005-0000-0000-00008BB70000}"/>
    <cellStyle name="Vírgula 6 2 3 2 3 2 3 4" xfId="45490" xr:uid="{00000000-0005-0000-0000-00008CB70000}"/>
    <cellStyle name="Vírgula 6 2 3 2 3 2 4" xfId="15932" xr:uid="{00000000-0005-0000-0000-00008DB70000}"/>
    <cellStyle name="Vírgula 6 2 3 2 3 2 5" xfId="18376" xr:uid="{00000000-0005-0000-0000-00008EB70000}"/>
    <cellStyle name="Vírgula 6 2 3 2 3 2 6" xfId="21875" xr:uid="{00000000-0005-0000-0000-00008FB70000}"/>
    <cellStyle name="Vírgula 6 2 3 2 3 2 7" xfId="23889" xr:uid="{00000000-0005-0000-0000-000090B70000}"/>
    <cellStyle name="Vírgula 6 2 3 2 3 2 8" xfId="27086" xr:uid="{00000000-0005-0000-0000-000091B70000}"/>
    <cellStyle name="Vírgula 6 2 3 2 3 2 9" xfId="39409" xr:uid="{00000000-0005-0000-0000-000092B70000}"/>
    <cellStyle name="Vírgula 6 2 3 2 3 3" xfId="8325" xr:uid="{00000000-0005-0000-0000-000093B70000}"/>
    <cellStyle name="Vírgula 6 2 3 2 3 3 2" xfId="12604" xr:uid="{00000000-0005-0000-0000-000094B70000}"/>
    <cellStyle name="Vírgula 6 2 3 2 3 3 2 2" xfId="35338" xr:uid="{00000000-0005-0000-0000-000095B70000}"/>
    <cellStyle name="Vírgula 6 2 3 2 3 3 2 3" xfId="29836" xr:uid="{00000000-0005-0000-0000-000096B70000}"/>
    <cellStyle name="Vírgula 6 2 3 2 3 3 2 4" xfId="43030" xr:uid="{00000000-0005-0000-0000-000097B70000}"/>
    <cellStyle name="Vírgula 6 2 3 2 3 3 2 5" xfId="53387" xr:uid="{00000000-0005-0000-0000-000098B70000}"/>
    <cellStyle name="Vírgula 6 2 3 2 3 3 3" xfId="9510" xr:uid="{00000000-0005-0000-0000-000099B70000}"/>
    <cellStyle name="Vírgula 6 2 3 2 3 3 3 2" xfId="32587" xr:uid="{00000000-0005-0000-0000-00009AB70000}"/>
    <cellStyle name="Vírgula 6 2 3 2 3 3 4" xfId="19248" xr:uid="{00000000-0005-0000-0000-00009BB70000}"/>
    <cellStyle name="Vírgula 6 2 3 2 3 3 5" xfId="27085" xr:uid="{00000000-0005-0000-0000-00009CB70000}"/>
    <cellStyle name="Vírgula 6 2 3 2 3 3 6" xfId="39408" xr:uid="{00000000-0005-0000-0000-00009DB70000}"/>
    <cellStyle name="Vírgula 6 2 3 2 3 3 7" xfId="49225" xr:uid="{00000000-0005-0000-0000-00009EB70000}"/>
    <cellStyle name="Vírgula 6 2 3 2 3 4" xfId="6105" xr:uid="{00000000-0005-0000-0000-00009FB70000}"/>
    <cellStyle name="Vírgula 6 2 3 2 3 4 2" xfId="11774" xr:uid="{00000000-0005-0000-0000-0000A0B70000}"/>
    <cellStyle name="Vírgula 6 2 3 2 3 4 2 2" xfId="33603" xr:uid="{00000000-0005-0000-0000-0000A1B70000}"/>
    <cellStyle name="Vírgula 6 2 3 2 3 4 2 3" xfId="41295" xr:uid="{00000000-0005-0000-0000-0000A2B70000}"/>
    <cellStyle name="Vírgula 6 2 3 2 3 4 2 4" xfId="52756" xr:uid="{00000000-0005-0000-0000-0000A3B70000}"/>
    <cellStyle name="Vírgula 6 2 3 2 3 4 3" xfId="28101" xr:uid="{00000000-0005-0000-0000-0000A4B70000}"/>
    <cellStyle name="Vírgula 6 2 3 2 3 4 4" xfId="37424" xr:uid="{00000000-0005-0000-0000-0000A5B70000}"/>
    <cellStyle name="Vírgula 6 2 3 2 3 4 5" xfId="50796" xr:uid="{00000000-0005-0000-0000-0000A6B70000}"/>
    <cellStyle name="Vírgula 6 2 3 2 3 5" xfId="11030" xr:uid="{00000000-0005-0000-0000-0000A7B70000}"/>
    <cellStyle name="Vírgula 6 2 3 2 3 5 2" xfId="30852" xr:uid="{00000000-0005-0000-0000-0000A8B70000}"/>
    <cellStyle name="Vírgula 6 2 3 2 3 5 3" xfId="40538" xr:uid="{00000000-0005-0000-0000-0000A9B70000}"/>
    <cellStyle name="Vírgula 6 2 3 2 3 5 4" xfId="52009" xr:uid="{00000000-0005-0000-0000-0000AAB70000}"/>
    <cellStyle name="Vírgula 6 2 3 2 3 6" xfId="14245" xr:uid="{00000000-0005-0000-0000-0000ABB70000}"/>
    <cellStyle name="Vírgula 6 2 3 2 3 6 2" xfId="44619" xr:uid="{00000000-0005-0000-0000-0000ACB70000}"/>
    <cellStyle name="Vírgula 6 2 3 2 3 7" xfId="15931" xr:uid="{00000000-0005-0000-0000-0000ADB70000}"/>
    <cellStyle name="Vírgula 6 2 3 2 3 8" xfId="21874" xr:uid="{00000000-0005-0000-0000-0000AEB70000}"/>
    <cellStyle name="Vírgula 6 2 3 2 3 9" xfId="23888" xr:uid="{00000000-0005-0000-0000-0000AFB70000}"/>
    <cellStyle name="Vírgula 6 2 3 2 4" xfId="942" xr:uid="{00000000-0005-0000-0000-0000B0B70000}"/>
    <cellStyle name="Vírgula 6 2 3 2 4 10" xfId="36097" xr:uid="{00000000-0005-0000-0000-0000B1B70000}"/>
    <cellStyle name="Vírgula 6 2 3 2 4 11" xfId="46498" xr:uid="{00000000-0005-0000-0000-0000B2B70000}"/>
    <cellStyle name="Vírgula 6 2 3 2 4 12" xfId="54430" xr:uid="{00000000-0005-0000-0000-0000B3B70000}"/>
    <cellStyle name="Vírgula 6 2 3 2 4 13" xfId="4363" xr:uid="{00000000-0005-0000-0000-0000B4B70000}"/>
    <cellStyle name="Vírgula 6 2 3 2 4 2" xfId="1890" xr:uid="{00000000-0005-0000-0000-0000B5B70000}"/>
    <cellStyle name="Vírgula 6 2 3 2 4 2 10" xfId="47441" xr:uid="{00000000-0005-0000-0000-0000B6B70000}"/>
    <cellStyle name="Vírgula 6 2 3 2 4 2 11" xfId="55367" xr:uid="{00000000-0005-0000-0000-0000B7B70000}"/>
    <cellStyle name="Vírgula 6 2 3 2 4 2 12" xfId="4364" xr:uid="{00000000-0005-0000-0000-0000B8B70000}"/>
    <cellStyle name="Vírgula 6 2 3 2 4 2 2" xfId="8740" xr:uid="{00000000-0005-0000-0000-0000B9B70000}"/>
    <cellStyle name="Vírgula 6 2 3 2 4 2 2 2" xfId="17623" xr:uid="{00000000-0005-0000-0000-0000BAB70000}"/>
    <cellStyle name="Vírgula 6 2 3 2 4 2 2 2 2" xfId="35341" xr:uid="{00000000-0005-0000-0000-0000BBB70000}"/>
    <cellStyle name="Vírgula 6 2 3 2 4 2 2 3" xfId="19662" xr:uid="{00000000-0005-0000-0000-0000BCB70000}"/>
    <cellStyle name="Vírgula 6 2 3 2 4 2 2 4" xfId="29839" xr:uid="{00000000-0005-0000-0000-0000BDB70000}"/>
    <cellStyle name="Vírgula 6 2 3 2 4 2 2 5" xfId="43033" xr:uid="{00000000-0005-0000-0000-0000BEB70000}"/>
    <cellStyle name="Vírgula 6 2 3 2 4 2 2 6" xfId="49640" xr:uid="{00000000-0005-0000-0000-0000BFB70000}"/>
    <cellStyle name="Vírgula 6 2 3 2 4 2 3" xfId="6541" xr:uid="{00000000-0005-0000-0000-0000C0B70000}"/>
    <cellStyle name="Vírgula 6 2 3 2 4 2 3 2" xfId="12321" xr:uid="{00000000-0005-0000-0000-0000C1B70000}"/>
    <cellStyle name="Vírgula 6 2 3 2 4 2 3 3" xfId="32590" xr:uid="{00000000-0005-0000-0000-0000C2B70000}"/>
    <cellStyle name="Vírgula 6 2 3 2 4 2 3 4" xfId="45034" xr:uid="{00000000-0005-0000-0000-0000C3B70000}"/>
    <cellStyle name="Vírgula 6 2 3 2 4 2 4" xfId="15934" xr:uid="{00000000-0005-0000-0000-0000C4B70000}"/>
    <cellStyle name="Vírgula 6 2 3 2 4 2 5" xfId="18034" xr:uid="{00000000-0005-0000-0000-0000C5B70000}"/>
    <cellStyle name="Vírgula 6 2 3 2 4 2 6" xfId="21877" xr:uid="{00000000-0005-0000-0000-0000C6B70000}"/>
    <cellStyle name="Vírgula 6 2 3 2 4 2 7" xfId="23891" xr:uid="{00000000-0005-0000-0000-0000C7B70000}"/>
    <cellStyle name="Vírgula 6 2 3 2 4 2 8" xfId="27088" xr:uid="{00000000-0005-0000-0000-0000C8B70000}"/>
    <cellStyle name="Vírgula 6 2 3 2 4 2 9" xfId="39411" xr:uid="{00000000-0005-0000-0000-0000C9B70000}"/>
    <cellStyle name="Vírgula 6 2 3 2 4 3" xfId="7869" xr:uid="{00000000-0005-0000-0000-0000CAB70000}"/>
    <cellStyle name="Vírgula 6 2 3 2 4 3 2" xfId="12605" xr:uid="{00000000-0005-0000-0000-0000CBB70000}"/>
    <cellStyle name="Vírgula 6 2 3 2 4 3 2 2" xfId="35340" xr:uid="{00000000-0005-0000-0000-0000CCB70000}"/>
    <cellStyle name="Vírgula 6 2 3 2 4 3 2 3" xfId="43032" xr:uid="{00000000-0005-0000-0000-0000CDB70000}"/>
    <cellStyle name="Vírgula 6 2 3 2 4 3 2 4" xfId="53388" xr:uid="{00000000-0005-0000-0000-0000CEB70000}"/>
    <cellStyle name="Vírgula 6 2 3 2 4 3 3" xfId="18792" xr:uid="{00000000-0005-0000-0000-0000CFB70000}"/>
    <cellStyle name="Vírgula 6 2 3 2 4 3 4" xfId="29838" xr:uid="{00000000-0005-0000-0000-0000D0B70000}"/>
    <cellStyle name="Vírgula 6 2 3 2 4 3 5" xfId="39410" xr:uid="{00000000-0005-0000-0000-0000D1B70000}"/>
    <cellStyle name="Vírgula 6 2 3 2 4 3 6" xfId="48769" xr:uid="{00000000-0005-0000-0000-0000D2B70000}"/>
    <cellStyle name="Vírgula 6 2 3 2 4 4" xfId="5602" xr:uid="{00000000-0005-0000-0000-0000D3B70000}"/>
    <cellStyle name="Vírgula 6 2 3 2 4 4 2" xfId="12772" xr:uid="{00000000-0005-0000-0000-0000D4B70000}"/>
    <cellStyle name="Vírgula 6 2 3 2 4 4 3" xfId="32589" xr:uid="{00000000-0005-0000-0000-0000D5B70000}"/>
    <cellStyle name="Vírgula 6 2 3 2 4 4 4" xfId="40082" xr:uid="{00000000-0005-0000-0000-0000D6B70000}"/>
    <cellStyle name="Vírgula 6 2 3 2 4 4 5" xfId="51553" xr:uid="{00000000-0005-0000-0000-0000D7B70000}"/>
    <cellStyle name="Vírgula 6 2 3 2 4 5" xfId="13789" xr:uid="{00000000-0005-0000-0000-0000D8B70000}"/>
    <cellStyle name="Vírgula 6 2 3 2 4 5 2" xfId="44163" xr:uid="{00000000-0005-0000-0000-0000D9B70000}"/>
    <cellStyle name="Vírgula 6 2 3 2 4 6" xfId="15933" xr:uid="{00000000-0005-0000-0000-0000DAB70000}"/>
    <cellStyle name="Vírgula 6 2 3 2 4 7" xfId="21876" xr:uid="{00000000-0005-0000-0000-0000DBB70000}"/>
    <cellStyle name="Vírgula 6 2 3 2 4 8" xfId="23890" xr:uid="{00000000-0005-0000-0000-0000DCB70000}"/>
    <cellStyle name="Vírgula 6 2 3 2 4 9" xfId="27087" xr:uid="{00000000-0005-0000-0000-0000DDB70000}"/>
    <cellStyle name="Vírgula 6 2 3 2 5" xfId="714" xr:uid="{00000000-0005-0000-0000-0000DEB70000}"/>
    <cellStyle name="Vírgula 6 2 3 2 5 10" xfId="46270" xr:uid="{00000000-0005-0000-0000-0000DFB70000}"/>
    <cellStyle name="Vírgula 6 2 3 2 5 11" xfId="54202" xr:uid="{00000000-0005-0000-0000-0000E0B70000}"/>
    <cellStyle name="Vírgula 6 2 3 2 5 12" xfId="4365" xr:uid="{00000000-0005-0000-0000-0000E1B70000}"/>
    <cellStyle name="Vírgula 6 2 3 2 5 2" xfId="7641" xr:uid="{00000000-0005-0000-0000-0000E2B70000}"/>
    <cellStyle name="Vírgula 6 2 3 2 5 2 2" xfId="17624" xr:uid="{00000000-0005-0000-0000-0000E3B70000}"/>
    <cellStyle name="Vírgula 6 2 3 2 5 2 2 2" xfId="35342" xr:uid="{00000000-0005-0000-0000-0000E4B70000}"/>
    <cellStyle name="Vírgula 6 2 3 2 5 2 3" xfId="19434" xr:uid="{00000000-0005-0000-0000-0000E5B70000}"/>
    <cellStyle name="Vírgula 6 2 3 2 5 2 4" xfId="29840" xr:uid="{00000000-0005-0000-0000-0000E6B70000}"/>
    <cellStyle name="Vírgula 6 2 3 2 5 2 5" xfId="43034" xr:uid="{00000000-0005-0000-0000-0000E7B70000}"/>
    <cellStyle name="Vírgula 6 2 3 2 5 2 6" xfId="48541" xr:uid="{00000000-0005-0000-0000-0000E8B70000}"/>
    <cellStyle name="Vírgula 6 2 3 2 5 3" xfId="5374" xr:uid="{00000000-0005-0000-0000-0000E9B70000}"/>
    <cellStyle name="Vírgula 6 2 3 2 5 3 2" xfId="16817" xr:uid="{00000000-0005-0000-0000-0000EAB70000}"/>
    <cellStyle name="Vírgula 6 2 3 2 5 3 3" xfId="32591" xr:uid="{00000000-0005-0000-0000-0000EBB70000}"/>
    <cellStyle name="Vírgula 6 2 3 2 5 3 4" xfId="43935" xr:uid="{00000000-0005-0000-0000-0000ECB70000}"/>
    <cellStyle name="Vírgula 6 2 3 2 5 4" xfId="15935" xr:uid="{00000000-0005-0000-0000-0000EDB70000}"/>
    <cellStyle name="Vírgula 6 2 3 2 5 5" xfId="17917" xr:uid="{00000000-0005-0000-0000-0000EEB70000}"/>
    <cellStyle name="Vírgula 6 2 3 2 5 6" xfId="21878" xr:uid="{00000000-0005-0000-0000-0000EFB70000}"/>
    <cellStyle name="Vírgula 6 2 3 2 5 7" xfId="23892" xr:uid="{00000000-0005-0000-0000-0000F0B70000}"/>
    <cellStyle name="Vírgula 6 2 3 2 5 8" xfId="27089" xr:uid="{00000000-0005-0000-0000-0000F1B70000}"/>
    <cellStyle name="Vírgula 6 2 3 2 5 9" xfId="39412" xr:uid="{00000000-0005-0000-0000-0000F2B70000}"/>
    <cellStyle name="Vírgula 6 2 3 2 6" xfId="1662" xr:uid="{00000000-0005-0000-0000-0000F3B70000}"/>
    <cellStyle name="Vírgula 6 2 3 2 6 2" xfId="8512" xr:uid="{00000000-0005-0000-0000-0000F4B70000}"/>
    <cellStyle name="Vírgula 6 2 3 2 6 2 2" xfId="35334" xr:uid="{00000000-0005-0000-0000-0000F5B70000}"/>
    <cellStyle name="Vírgula 6 2 3 2 6 2 3" xfId="29832" xr:uid="{00000000-0005-0000-0000-0000F6B70000}"/>
    <cellStyle name="Vírgula 6 2 3 2 6 2 4" xfId="43026" xr:uid="{00000000-0005-0000-0000-0000F7B70000}"/>
    <cellStyle name="Vírgula 6 2 3 2 6 2 5" xfId="49412" xr:uid="{00000000-0005-0000-0000-0000F8B70000}"/>
    <cellStyle name="Vírgula 6 2 3 2 6 3" xfId="13039" xr:uid="{00000000-0005-0000-0000-0000F9B70000}"/>
    <cellStyle name="Vírgula 6 2 3 2 6 3 2" xfId="32583" xr:uid="{00000000-0005-0000-0000-0000FAB70000}"/>
    <cellStyle name="Vírgula 6 2 3 2 6 3 3" xfId="44806" xr:uid="{00000000-0005-0000-0000-0000FBB70000}"/>
    <cellStyle name="Vírgula 6 2 3 2 6 4" xfId="18564" xr:uid="{00000000-0005-0000-0000-0000FCB70000}"/>
    <cellStyle name="Vírgula 6 2 3 2 6 5" xfId="27081" xr:uid="{00000000-0005-0000-0000-0000FDB70000}"/>
    <cellStyle name="Vírgula 6 2 3 2 6 6" xfId="39404" xr:uid="{00000000-0005-0000-0000-0000FEB70000}"/>
    <cellStyle name="Vírgula 6 2 3 2 6 7" xfId="47213" xr:uid="{00000000-0005-0000-0000-0000FFB70000}"/>
    <cellStyle name="Vírgula 6 2 3 2 6 8" xfId="55139" xr:uid="{00000000-0005-0000-0000-000000B80000}"/>
    <cellStyle name="Vírgula 6 2 3 2 6 9" xfId="6313" xr:uid="{00000000-0005-0000-0000-000001B80000}"/>
    <cellStyle name="Vírgula 6 2 3 2 7" xfId="7241" xr:uid="{00000000-0005-0000-0000-000002B80000}"/>
    <cellStyle name="Vírgula 6 2 3 2 7 2" xfId="11318" xr:uid="{00000000-0005-0000-0000-000003B80000}"/>
    <cellStyle name="Vírgula 6 2 3 2 7 2 2" xfId="33147" xr:uid="{00000000-0005-0000-0000-000004B80000}"/>
    <cellStyle name="Vírgula 6 2 3 2 7 2 3" xfId="40839" xr:uid="{00000000-0005-0000-0000-000005B80000}"/>
    <cellStyle name="Vírgula 6 2 3 2 7 2 4" xfId="52300" xr:uid="{00000000-0005-0000-0000-000006B80000}"/>
    <cellStyle name="Vírgula 6 2 3 2 7 3" xfId="27645" xr:uid="{00000000-0005-0000-0000-000007B80000}"/>
    <cellStyle name="Vírgula 6 2 3 2 7 4" xfId="36968" xr:uid="{00000000-0005-0000-0000-000008B80000}"/>
    <cellStyle name="Vírgula 6 2 3 2 7 5" xfId="48141" xr:uid="{00000000-0005-0000-0000-000009B80000}"/>
    <cellStyle name="Vírgula 6 2 3 2 8" xfId="4912" xr:uid="{00000000-0005-0000-0000-00000AB80000}"/>
    <cellStyle name="Vírgula 6 2 3 2 8 2" xfId="10430" xr:uid="{00000000-0005-0000-0000-00000BB80000}"/>
    <cellStyle name="Vírgula 6 2 3 2 8 2 2" xfId="50450" xr:uid="{00000000-0005-0000-0000-00000CB80000}"/>
    <cellStyle name="Vírgula 6 2 3 2 8 3" xfId="30396" xr:uid="{00000000-0005-0000-0000-00000DB80000}"/>
    <cellStyle name="Vírgula 6 2 3 2 8 4" xfId="39854" xr:uid="{00000000-0005-0000-0000-00000EB80000}"/>
    <cellStyle name="Vírgula 6 2 3 2 8 5" xfId="51259" xr:uid="{00000000-0005-0000-0000-00000FB80000}"/>
    <cellStyle name="Vírgula 6 2 3 2 9" xfId="10509" xr:uid="{00000000-0005-0000-0000-000010B80000}"/>
    <cellStyle name="Vírgula 6 2 3 2 9 2" xfId="43533" xr:uid="{00000000-0005-0000-0000-000011B80000}"/>
    <cellStyle name="Vírgula 6 2 3 2 9 3" xfId="51417" xr:uid="{00000000-0005-0000-0000-000012B80000}"/>
    <cellStyle name="Vírgula 6 2 3 20" xfId="45668" xr:uid="{00000000-0005-0000-0000-000013B80000}"/>
    <cellStyle name="Vírgula 6 2 3 21" xfId="53601" xr:uid="{00000000-0005-0000-0000-000014B80000}"/>
    <cellStyle name="Vírgula 6 2 3 22" xfId="4355" xr:uid="{00000000-0005-0000-0000-000015B80000}"/>
    <cellStyle name="Vírgula 6 2 3 3" xfId="180" xr:uid="{00000000-0005-0000-0000-000016B80000}"/>
    <cellStyle name="Vírgula 6 2 3 3 10" xfId="15936" xr:uid="{00000000-0005-0000-0000-000017B80000}"/>
    <cellStyle name="Vírgula 6 2 3 3 11" xfId="21879" xr:uid="{00000000-0005-0000-0000-000018B80000}"/>
    <cellStyle name="Vírgula 6 2 3 3 12" xfId="23893" xr:uid="{00000000-0005-0000-0000-000019B80000}"/>
    <cellStyle name="Vírgula 6 2 3 3 13" xfId="24462" xr:uid="{00000000-0005-0000-0000-00001AB80000}"/>
    <cellStyle name="Vírgula 6 2 3 3 14" xfId="36039" xr:uid="{00000000-0005-0000-0000-00001BB80000}"/>
    <cellStyle name="Vírgula 6 2 3 3 15" xfId="45737" xr:uid="{00000000-0005-0000-0000-00001CB80000}"/>
    <cellStyle name="Vírgula 6 2 3 3 16" xfId="53670" xr:uid="{00000000-0005-0000-0000-00001DB80000}"/>
    <cellStyle name="Vírgula 6 2 3 3 17" xfId="4366" xr:uid="{00000000-0005-0000-0000-00001EB80000}"/>
    <cellStyle name="Vírgula 6 2 3 3 2" xfId="461" xr:uid="{00000000-0005-0000-0000-00001FB80000}"/>
    <cellStyle name="Vírgula 6 2 3 3 2 10" xfId="24738" xr:uid="{00000000-0005-0000-0000-000020B80000}"/>
    <cellStyle name="Vírgula 6 2 3 3 2 11" xfId="36303" xr:uid="{00000000-0005-0000-0000-000021B80000}"/>
    <cellStyle name="Vírgula 6 2 3 3 2 12" xfId="46017" xr:uid="{00000000-0005-0000-0000-000022B80000}"/>
    <cellStyle name="Vírgula 6 2 3 3 2 13" xfId="53949" xr:uid="{00000000-0005-0000-0000-000023B80000}"/>
    <cellStyle name="Vírgula 6 2 3 3 2 14" xfId="4367" xr:uid="{00000000-0005-0000-0000-000024B80000}"/>
    <cellStyle name="Vírgula 6 2 3 3 2 2" xfId="1125" xr:uid="{00000000-0005-0000-0000-000025B80000}"/>
    <cellStyle name="Vírgula 6 2 3 3 2 2 10" xfId="46681" xr:uid="{00000000-0005-0000-0000-000026B80000}"/>
    <cellStyle name="Vírgula 6 2 3 3 2 2 11" xfId="54613" xr:uid="{00000000-0005-0000-0000-000027B80000}"/>
    <cellStyle name="Vírgula 6 2 3 3 2 2 12" xfId="4368" xr:uid="{00000000-0005-0000-0000-000028B80000}"/>
    <cellStyle name="Vírgula 6 2 3 3 2 2 2" xfId="8040" xr:uid="{00000000-0005-0000-0000-000029B80000}"/>
    <cellStyle name="Vírgula 6 2 3 3 2 2 2 2" xfId="17625" xr:uid="{00000000-0005-0000-0000-00002AB80000}"/>
    <cellStyle name="Vírgula 6 2 3 3 2 2 2 2 2" xfId="35345" xr:uid="{00000000-0005-0000-0000-00002BB80000}"/>
    <cellStyle name="Vírgula 6 2 3 3 2 2 2 3" xfId="19833" xr:uid="{00000000-0005-0000-0000-00002CB80000}"/>
    <cellStyle name="Vírgula 6 2 3 3 2 2 2 4" xfId="29843" xr:uid="{00000000-0005-0000-0000-00002DB80000}"/>
    <cellStyle name="Vírgula 6 2 3 3 2 2 2 5" xfId="43037" xr:uid="{00000000-0005-0000-0000-00002EB80000}"/>
    <cellStyle name="Vírgula 6 2 3 3 2 2 2 6" xfId="48940" xr:uid="{00000000-0005-0000-0000-00002FB80000}"/>
    <cellStyle name="Vírgula 6 2 3 3 2 2 3" xfId="5785" xr:uid="{00000000-0005-0000-0000-000030B80000}"/>
    <cellStyle name="Vírgula 6 2 3 3 2 2 3 2" xfId="12791" xr:uid="{00000000-0005-0000-0000-000031B80000}"/>
    <cellStyle name="Vírgula 6 2 3 3 2 2 3 3" xfId="32594" xr:uid="{00000000-0005-0000-0000-000032B80000}"/>
    <cellStyle name="Vírgula 6 2 3 3 2 2 3 4" xfId="44334" xr:uid="{00000000-0005-0000-0000-000033B80000}"/>
    <cellStyle name="Vírgula 6 2 3 3 2 2 4" xfId="15938" xr:uid="{00000000-0005-0000-0000-000034B80000}"/>
    <cellStyle name="Vírgula 6 2 3 3 2 2 5" xfId="18148" xr:uid="{00000000-0005-0000-0000-000035B80000}"/>
    <cellStyle name="Vírgula 6 2 3 3 2 2 6" xfId="21881" xr:uid="{00000000-0005-0000-0000-000036B80000}"/>
    <cellStyle name="Vírgula 6 2 3 3 2 2 7" xfId="23895" xr:uid="{00000000-0005-0000-0000-000037B80000}"/>
    <cellStyle name="Vírgula 6 2 3 3 2 2 8" xfId="27092" xr:uid="{00000000-0005-0000-0000-000038B80000}"/>
    <cellStyle name="Vírgula 6 2 3 3 2 2 9" xfId="39415" xr:uid="{00000000-0005-0000-0000-000039B80000}"/>
    <cellStyle name="Vírgula 6 2 3 3 2 3" xfId="2061" xr:uid="{00000000-0005-0000-0000-00003AB80000}"/>
    <cellStyle name="Vírgula 6 2 3 3 2 3 2" xfId="8911" xr:uid="{00000000-0005-0000-0000-00003BB80000}"/>
    <cellStyle name="Vírgula 6 2 3 3 2 3 2 2" xfId="35344" xr:uid="{00000000-0005-0000-0000-00003CB80000}"/>
    <cellStyle name="Vírgula 6 2 3 3 2 3 2 3" xfId="29842" xr:uid="{00000000-0005-0000-0000-00003DB80000}"/>
    <cellStyle name="Vírgula 6 2 3 3 2 3 2 4" xfId="43036" xr:uid="{00000000-0005-0000-0000-00003EB80000}"/>
    <cellStyle name="Vírgula 6 2 3 3 2 3 2 5" xfId="49811" xr:uid="{00000000-0005-0000-0000-00003FB80000}"/>
    <cellStyle name="Vírgula 6 2 3 3 2 3 3" xfId="4738" xr:uid="{00000000-0005-0000-0000-000040B80000}"/>
    <cellStyle name="Vírgula 6 2 3 3 2 3 3 2" xfId="32593" xr:uid="{00000000-0005-0000-0000-000041B80000}"/>
    <cellStyle name="Vírgula 6 2 3 3 2 3 3 3" xfId="45205" xr:uid="{00000000-0005-0000-0000-000042B80000}"/>
    <cellStyle name="Vírgula 6 2 3 3 2 3 4" xfId="18963" xr:uid="{00000000-0005-0000-0000-000043B80000}"/>
    <cellStyle name="Vírgula 6 2 3 3 2 3 5" xfId="27091" xr:uid="{00000000-0005-0000-0000-000044B80000}"/>
    <cellStyle name="Vírgula 6 2 3 3 2 3 6" xfId="39414" xr:uid="{00000000-0005-0000-0000-000045B80000}"/>
    <cellStyle name="Vírgula 6 2 3 3 2 3 7" xfId="47612" xr:uid="{00000000-0005-0000-0000-000046B80000}"/>
    <cellStyle name="Vírgula 6 2 3 3 2 3 8" xfId="55538" xr:uid="{00000000-0005-0000-0000-000047B80000}"/>
    <cellStyle name="Vírgula 6 2 3 3 2 3 9" xfId="6712" xr:uid="{00000000-0005-0000-0000-000048B80000}"/>
    <cellStyle name="Vírgula 6 2 3 3 2 4" xfId="7413" xr:uid="{00000000-0005-0000-0000-000049B80000}"/>
    <cellStyle name="Vírgula 6 2 3 3 2 4 2" xfId="11489" xr:uid="{00000000-0005-0000-0000-00004AB80000}"/>
    <cellStyle name="Vírgula 6 2 3 3 2 4 2 2" xfId="33318" xr:uid="{00000000-0005-0000-0000-00004BB80000}"/>
    <cellStyle name="Vírgula 6 2 3 3 2 4 2 3" xfId="41010" xr:uid="{00000000-0005-0000-0000-00004CB80000}"/>
    <cellStyle name="Vírgula 6 2 3 3 2 4 2 4" xfId="52471" xr:uid="{00000000-0005-0000-0000-00004DB80000}"/>
    <cellStyle name="Vírgula 6 2 3 3 2 4 3" xfId="27816" xr:uid="{00000000-0005-0000-0000-00004EB80000}"/>
    <cellStyle name="Vírgula 6 2 3 3 2 4 4" xfId="37139" xr:uid="{00000000-0005-0000-0000-00004FB80000}"/>
    <cellStyle name="Vírgula 6 2 3 3 2 4 5" xfId="48313" xr:uid="{00000000-0005-0000-0000-000050B80000}"/>
    <cellStyle name="Vírgula 6 2 3 3 2 5" xfId="5121" xr:uid="{00000000-0005-0000-0000-000051B80000}"/>
    <cellStyle name="Vírgula 6 2 3 3 2 5 2" xfId="30567" xr:uid="{00000000-0005-0000-0000-000052B80000}"/>
    <cellStyle name="Vírgula 6 2 3 3 2 5 3" xfId="40253" xr:uid="{00000000-0005-0000-0000-000053B80000}"/>
    <cellStyle name="Vírgula 6 2 3 3 2 5 4" xfId="51724" xr:uid="{00000000-0005-0000-0000-000054B80000}"/>
    <cellStyle name="Vírgula 6 2 3 3 2 6" xfId="13960" xr:uid="{00000000-0005-0000-0000-000055B80000}"/>
    <cellStyle name="Vírgula 6 2 3 3 2 6 2" xfId="43707" xr:uid="{00000000-0005-0000-0000-000056B80000}"/>
    <cellStyle name="Vírgula 6 2 3 3 2 7" xfId="15937" xr:uid="{00000000-0005-0000-0000-000057B80000}"/>
    <cellStyle name="Vírgula 6 2 3 3 2 8" xfId="21880" xr:uid="{00000000-0005-0000-0000-000058B80000}"/>
    <cellStyle name="Vírgula 6 2 3 3 2 9" xfId="23894" xr:uid="{00000000-0005-0000-0000-000059B80000}"/>
    <cellStyle name="Vírgula 6 2 3 3 3" xfId="1376" xr:uid="{00000000-0005-0000-0000-00005AB80000}"/>
    <cellStyle name="Vírgula 6 2 3 3 3 10" xfId="25014" xr:uid="{00000000-0005-0000-0000-00005BB80000}"/>
    <cellStyle name="Vírgula 6 2 3 3 3 11" xfId="36579" xr:uid="{00000000-0005-0000-0000-00005CB80000}"/>
    <cellStyle name="Vírgula 6 2 3 3 3 12" xfId="46932" xr:uid="{00000000-0005-0000-0000-00005DB80000}"/>
    <cellStyle name="Vírgula 6 2 3 3 3 13" xfId="54864" xr:uid="{00000000-0005-0000-0000-00005EB80000}"/>
    <cellStyle name="Vírgula 6 2 3 3 3 14" xfId="4369" xr:uid="{00000000-0005-0000-0000-00005FB80000}"/>
    <cellStyle name="Vírgula 6 2 3 3 3 2" xfId="2289" xr:uid="{00000000-0005-0000-0000-000060B80000}"/>
    <cellStyle name="Vírgula 6 2 3 3 3 2 10" xfId="47840" xr:uid="{00000000-0005-0000-0000-000061B80000}"/>
    <cellStyle name="Vírgula 6 2 3 3 3 2 11" xfId="55766" xr:uid="{00000000-0005-0000-0000-000062B80000}"/>
    <cellStyle name="Vírgula 6 2 3 3 3 2 12" xfId="4370" xr:uid="{00000000-0005-0000-0000-000063B80000}"/>
    <cellStyle name="Vírgula 6 2 3 3 3 2 2" xfId="9139" xr:uid="{00000000-0005-0000-0000-000064B80000}"/>
    <cellStyle name="Vírgula 6 2 3 3 3 2 2 2" xfId="17626" xr:uid="{00000000-0005-0000-0000-000065B80000}"/>
    <cellStyle name="Vírgula 6 2 3 3 3 2 2 2 2" xfId="35347" xr:uid="{00000000-0005-0000-0000-000066B80000}"/>
    <cellStyle name="Vírgula 6 2 3 3 3 2 2 3" xfId="20061" xr:uid="{00000000-0005-0000-0000-000067B80000}"/>
    <cellStyle name="Vírgula 6 2 3 3 3 2 2 4" xfId="29845" xr:uid="{00000000-0005-0000-0000-000068B80000}"/>
    <cellStyle name="Vírgula 6 2 3 3 3 2 2 5" xfId="43039" xr:uid="{00000000-0005-0000-0000-000069B80000}"/>
    <cellStyle name="Vírgula 6 2 3 3 3 2 2 6" xfId="50039" xr:uid="{00000000-0005-0000-0000-00006AB80000}"/>
    <cellStyle name="Vírgula 6 2 3 3 3 2 3" xfId="6940" xr:uid="{00000000-0005-0000-0000-00006BB80000}"/>
    <cellStyle name="Vírgula 6 2 3 3 3 2 3 2" xfId="12065" xr:uid="{00000000-0005-0000-0000-00006CB80000}"/>
    <cellStyle name="Vírgula 6 2 3 3 3 2 3 3" xfId="32596" xr:uid="{00000000-0005-0000-0000-00006DB80000}"/>
    <cellStyle name="Vírgula 6 2 3 3 3 2 3 4" xfId="45433" xr:uid="{00000000-0005-0000-0000-00006EB80000}"/>
    <cellStyle name="Vírgula 6 2 3 3 3 2 4" xfId="15940" xr:uid="{00000000-0005-0000-0000-00006FB80000}"/>
    <cellStyle name="Vírgula 6 2 3 3 3 2 5" xfId="18319" xr:uid="{00000000-0005-0000-0000-000070B80000}"/>
    <cellStyle name="Vírgula 6 2 3 3 3 2 6" xfId="21883" xr:uid="{00000000-0005-0000-0000-000071B80000}"/>
    <cellStyle name="Vírgula 6 2 3 3 3 2 7" xfId="23897" xr:uid="{00000000-0005-0000-0000-000072B80000}"/>
    <cellStyle name="Vírgula 6 2 3 3 3 2 8" xfId="27094" xr:uid="{00000000-0005-0000-0000-000073B80000}"/>
    <cellStyle name="Vírgula 6 2 3 3 3 2 9" xfId="39417" xr:uid="{00000000-0005-0000-0000-000074B80000}"/>
    <cellStyle name="Vírgula 6 2 3 3 3 3" xfId="8268" xr:uid="{00000000-0005-0000-0000-000075B80000}"/>
    <cellStyle name="Vírgula 6 2 3 3 3 3 2" xfId="12607" xr:uid="{00000000-0005-0000-0000-000076B80000}"/>
    <cellStyle name="Vírgula 6 2 3 3 3 3 2 2" xfId="35346" xr:uid="{00000000-0005-0000-0000-000077B80000}"/>
    <cellStyle name="Vírgula 6 2 3 3 3 3 2 3" xfId="29844" xr:uid="{00000000-0005-0000-0000-000078B80000}"/>
    <cellStyle name="Vírgula 6 2 3 3 3 3 2 4" xfId="43038" xr:uid="{00000000-0005-0000-0000-000079B80000}"/>
    <cellStyle name="Vírgula 6 2 3 3 3 3 2 5" xfId="53390" xr:uid="{00000000-0005-0000-0000-00007AB80000}"/>
    <cellStyle name="Vírgula 6 2 3 3 3 3 3" xfId="16518" xr:uid="{00000000-0005-0000-0000-00007BB80000}"/>
    <cellStyle name="Vírgula 6 2 3 3 3 3 3 2" xfId="32595" xr:uid="{00000000-0005-0000-0000-00007CB80000}"/>
    <cellStyle name="Vírgula 6 2 3 3 3 3 4" xfId="19191" xr:uid="{00000000-0005-0000-0000-00007DB80000}"/>
    <cellStyle name="Vírgula 6 2 3 3 3 3 5" xfId="27093" xr:uid="{00000000-0005-0000-0000-00007EB80000}"/>
    <cellStyle name="Vírgula 6 2 3 3 3 3 6" xfId="39416" xr:uid="{00000000-0005-0000-0000-00007FB80000}"/>
    <cellStyle name="Vírgula 6 2 3 3 3 3 7" xfId="49168" xr:uid="{00000000-0005-0000-0000-000080B80000}"/>
    <cellStyle name="Vírgula 6 2 3 3 3 4" xfId="6036" xr:uid="{00000000-0005-0000-0000-000081B80000}"/>
    <cellStyle name="Vírgula 6 2 3 3 3 4 2" xfId="11717" xr:uid="{00000000-0005-0000-0000-000082B80000}"/>
    <cellStyle name="Vírgula 6 2 3 3 3 4 2 2" xfId="33546" xr:uid="{00000000-0005-0000-0000-000083B80000}"/>
    <cellStyle name="Vírgula 6 2 3 3 3 4 2 3" xfId="41238" xr:uid="{00000000-0005-0000-0000-000084B80000}"/>
    <cellStyle name="Vírgula 6 2 3 3 3 4 2 4" xfId="52699" xr:uid="{00000000-0005-0000-0000-000085B80000}"/>
    <cellStyle name="Vírgula 6 2 3 3 3 4 3" xfId="28044" xr:uid="{00000000-0005-0000-0000-000086B80000}"/>
    <cellStyle name="Vírgula 6 2 3 3 3 4 4" xfId="37367" xr:uid="{00000000-0005-0000-0000-000087B80000}"/>
    <cellStyle name="Vírgula 6 2 3 3 3 4 5" xfId="50287" xr:uid="{00000000-0005-0000-0000-000088B80000}"/>
    <cellStyle name="Vírgula 6 2 3 3 3 5" xfId="10973" xr:uid="{00000000-0005-0000-0000-000089B80000}"/>
    <cellStyle name="Vírgula 6 2 3 3 3 5 2" xfId="30795" xr:uid="{00000000-0005-0000-0000-00008AB80000}"/>
    <cellStyle name="Vírgula 6 2 3 3 3 5 3" xfId="40481" xr:uid="{00000000-0005-0000-0000-00008BB80000}"/>
    <cellStyle name="Vírgula 6 2 3 3 3 5 4" xfId="51952" xr:uid="{00000000-0005-0000-0000-00008CB80000}"/>
    <cellStyle name="Vírgula 6 2 3 3 3 6" xfId="14188" xr:uid="{00000000-0005-0000-0000-00008DB80000}"/>
    <cellStyle name="Vírgula 6 2 3 3 3 6 2" xfId="44562" xr:uid="{00000000-0005-0000-0000-00008EB80000}"/>
    <cellStyle name="Vírgula 6 2 3 3 3 7" xfId="15939" xr:uid="{00000000-0005-0000-0000-00008FB80000}"/>
    <cellStyle name="Vírgula 6 2 3 3 3 8" xfId="21882" xr:uid="{00000000-0005-0000-0000-000090B80000}"/>
    <cellStyle name="Vírgula 6 2 3 3 3 9" xfId="23896" xr:uid="{00000000-0005-0000-0000-000091B80000}"/>
    <cellStyle name="Vírgula 6 2 3 3 4" xfId="885" xr:uid="{00000000-0005-0000-0000-000092B80000}"/>
    <cellStyle name="Vírgula 6 2 3 3 4 10" xfId="46441" xr:uid="{00000000-0005-0000-0000-000093B80000}"/>
    <cellStyle name="Vírgula 6 2 3 3 4 11" xfId="54373" xr:uid="{00000000-0005-0000-0000-000094B80000}"/>
    <cellStyle name="Vírgula 6 2 3 3 4 12" xfId="4371" xr:uid="{00000000-0005-0000-0000-000095B80000}"/>
    <cellStyle name="Vírgula 6 2 3 3 4 2" xfId="7812" xr:uid="{00000000-0005-0000-0000-000096B80000}"/>
    <cellStyle name="Vírgula 6 2 3 3 4 2 2" xfId="10297" xr:uid="{00000000-0005-0000-0000-000097B80000}"/>
    <cellStyle name="Vírgula 6 2 3 3 4 2 2 2" xfId="35348" xr:uid="{00000000-0005-0000-0000-000098B80000}"/>
    <cellStyle name="Vírgula 6 2 3 3 4 2 3" xfId="13062" xr:uid="{00000000-0005-0000-0000-000099B80000}"/>
    <cellStyle name="Vírgula 6 2 3 3 4 2 4" xfId="19605" xr:uid="{00000000-0005-0000-0000-00009AB80000}"/>
    <cellStyle name="Vírgula 6 2 3 3 4 2 5" xfId="29846" xr:uid="{00000000-0005-0000-0000-00009BB80000}"/>
    <cellStyle name="Vírgula 6 2 3 3 4 2 6" xfId="43040" xr:uid="{00000000-0005-0000-0000-00009CB80000}"/>
    <cellStyle name="Vírgula 6 2 3 3 4 2 7" xfId="48712" xr:uid="{00000000-0005-0000-0000-00009DB80000}"/>
    <cellStyle name="Vírgula 6 2 3 3 4 3" xfId="5545" xr:uid="{00000000-0005-0000-0000-00009EB80000}"/>
    <cellStyle name="Vírgula 6 2 3 3 4 3 2" xfId="10658" xr:uid="{00000000-0005-0000-0000-00009FB80000}"/>
    <cellStyle name="Vírgula 6 2 3 3 4 3 3" xfId="32597" xr:uid="{00000000-0005-0000-0000-0000A0B80000}"/>
    <cellStyle name="Vírgula 6 2 3 3 4 3 4" xfId="44106" xr:uid="{00000000-0005-0000-0000-0000A1B80000}"/>
    <cellStyle name="Vírgula 6 2 3 3 4 4" xfId="13732" xr:uid="{00000000-0005-0000-0000-0000A2B80000}"/>
    <cellStyle name="Vírgula 6 2 3 3 4 5" xfId="15941" xr:uid="{00000000-0005-0000-0000-0000A3B80000}"/>
    <cellStyle name="Vírgula 6 2 3 3 4 6" xfId="21884" xr:uid="{00000000-0005-0000-0000-0000A4B80000}"/>
    <cellStyle name="Vírgula 6 2 3 3 4 7" xfId="23898" xr:uid="{00000000-0005-0000-0000-0000A5B80000}"/>
    <cellStyle name="Vírgula 6 2 3 3 4 8" xfId="27095" xr:uid="{00000000-0005-0000-0000-0000A6B80000}"/>
    <cellStyle name="Vírgula 6 2 3 3 4 9" xfId="39418" xr:uid="{00000000-0005-0000-0000-0000A7B80000}"/>
    <cellStyle name="Vírgula 6 2 3 3 5" xfId="1833" xr:uid="{00000000-0005-0000-0000-0000A8B80000}"/>
    <cellStyle name="Vírgula 6 2 3 3 5 10" xfId="47384" xr:uid="{00000000-0005-0000-0000-0000A9B80000}"/>
    <cellStyle name="Vírgula 6 2 3 3 5 11" xfId="55310" xr:uid="{00000000-0005-0000-0000-0000AAB80000}"/>
    <cellStyle name="Vírgula 6 2 3 3 5 12" xfId="4372" xr:uid="{00000000-0005-0000-0000-0000ABB80000}"/>
    <cellStyle name="Vírgula 6 2 3 3 5 2" xfId="8683" xr:uid="{00000000-0005-0000-0000-0000ACB80000}"/>
    <cellStyle name="Vírgula 6 2 3 3 5 2 2" xfId="17627" xr:uid="{00000000-0005-0000-0000-0000ADB80000}"/>
    <cellStyle name="Vírgula 6 2 3 3 5 2 2 2" xfId="35349" xr:uid="{00000000-0005-0000-0000-0000AEB80000}"/>
    <cellStyle name="Vírgula 6 2 3 3 5 2 3" xfId="29847" xr:uid="{00000000-0005-0000-0000-0000AFB80000}"/>
    <cellStyle name="Vírgula 6 2 3 3 5 2 4" xfId="43041" xr:uid="{00000000-0005-0000-0000-0000B0B80000}"/>
    <cellStyle name="Vírgula 6 2 3 3 5 2 5" xfId="49583" xr:uid="{00000000-0005-0000-0000-0000B1B80000}"/>
    <cellStyle name="Vírgula 6 2 3 3 5 3" xfId="6484" xr:uid="{00000000-0005-0000-0000-0000B2B80000}"/>
    <cellStyle name="Vírgula 6 2 3 3 5 3 2" xfId="32598" xr:uid="{00000000-0005-0000-0000-0000B3B80000}"/>
    <cellStyle name="Vírgula 6 2 3 3 5 3 3" xfId="44977" xr:uid="{00000000-0005-0000-0000-0000B4B80000}"/>
    <cellStyle name="Vírgula 6 2 3 3 5 4" xfId="15942" xr:uid="{00000000-0005-0000-0000-0000B5B80000}"/>
    <cellStyle name="Vírgula 6 2 3 3 5 5" xfId="18735" xr:uid="{00000000-0005-0000-0000-0000B6B80000}"/>
    <cellStyle name="Vírgula 6 2 3 3 5 6" xfId="21885" xr:uid="{00000000-0005-0000-0000-0000B7B80000}"/>
    <cellStyle name="Vírgula 6 2 3 3 5 7" xfId="23899" xr:uid="{00000000-0005-0000-0000-0000B8B80000}"/>
    <cellStyle name="Vírgula 6 2 3 3 5 8" xfId="27096" xr:uid="{00000000-0005-0000-0000-0000B9B80000}"/>
    <cellStyle name="Vírgula 6 2 3 3 5 9" xfId="39419" xr:uid="{00000000-0005-0000-0000-0000BAB80000}"/>
    <cellStyle name="Vírgula 6 2 3 3 6" xfId="7184" xr:uid="{00000000-0005-0000-0000-0000BBB80000}"/>
    <cellStyle name="Vírgula 6 2 3 3 6 2" xfId="12606" xr:uid="{00000000-0005-0000-0000-0000BCB80000}"/>
    <cellStyle name="Vírgula 6 2 3 3 6 2 2" xfId="35343" xr:uid="{00000000-0005-0000-0000-0000BDB80000}"/>
    <cellStyle name="Vírgula 6 2 3 3 6 2 3" xfId="29841" xr:uid="{00000000-0005-0000-0000-0000BEB80000}"/>
    <cellStyle name="Vírgula 6 2 3 3 6 2 4" xfId="43035" xr:uid="{00000000-0005-0000-0000-0000BFB80000}"/>
    <cellStyle name="Vírgula 6 2 3 3 6 2 5" xfId="53389" xr:uid="{00000000-0005-0000-0000-0000C0B80000}"/>
    <cellStyle name="Vírgula 6 2 3 3 6 3" xfId="16391" xr:uid="{00000000-0005-0000-0000-0000C1B80000}"/>
    <cellStyle name="Vírgula 6 2 3 3 6 3 2" xfId="32592" xr:uid="{00000000-0005-0000-0000-0000C2B80000}"/>
    <cellStyle name="Vírgula 6 2 3 3 6 4" xfId="27090" xr:uid="{00000000-0005-0000-0000-0000C3B80000}"/>
    <cellStyle name="Vírgula 6 2 3 3 6 5" xfId="39413" xr:uid="{00000000-0005-0000-0000-0000C4B80000}"/>
    <cellStyle name="Vírgula 6 2 3 3 6 6" xfId="48084" xr:uid="{00000000-0005-0000-0000-0000C5B80000}"/>
    <cellStyle name="Vírgula 6 2 3 3 7" xfId="4843" xr:uid="{00000000-0005-0000-0000-0000C6B80000}"/>
    <cellStyle name="Vírgula 6 2 3 3 7 2" xfId="11261" xr:uid="{00000000-0005-0000-0000-0000C7B80000}"/>
    <cellStyle name="Vírgula 6 2 3 3 7 2 2" xfId="33090" xr:uid="{00000000-0005-0000-0000-0000C8B80000}"/>
    <cellStyle name="Vírgula 6 2 3 3 7 2 3" xfId="40782" xr:uid="{00000000-0005-0000-0000-0000C9B80000}"/>
    <cellStyle name="Vírgula 6 2 3 3 7 2 4" xfId="52243" xr:uid="{00000000-0005-0000-0000-0000CAB80000}"/>
    <cellStyle name="Vírgula 6 2 3 3 7 3" xfId="27588" xr:uid="{00000000-0005-0000-0000-0000CBB80000}"/>
    <cellStyle name="Vírgula 6 2 3 3 7 4" xfId="36911" xr:uid="{00000000-0005-0000-0000-0000CCB80000}"/>
    <cellStyle name="Vírgula 6 2 3 3 7 5" xfId="50407" xr:uid="{00000000-0005-0000-0000-0000CDB80000}"/>
    <cellStyle name="Vírgula 6 2 3 3 8" xfId="9717" xr:uid="{00000000-0005-0000-0000-0000CEB80000}"/>
    <cellStyle name="Vírgula 6 2 3 3 8 2" xfId="30339" xr:uid="{00000000-0005-0000-0000-0000CFB80000}"/>
    <cellStyle name="Vírgula 6 2 3 3 8 3" xfId="40025" xr:uid="{00000000-0005-0000-0000-0000D0B80000}"/>
    <cellStyle name="Vírgula 6 2 3 3 8 4" xfId="51082" xr:uid="{00000000-0005-0000-0000-0000D1B80000}"/>
    <cellStyle name="Vírgula 6 2 3 3 9" xfId="13447" xr:uid="{00000000-0005-0000-0000-0000D2B80000}"/>
    <cellStyle name="Vírgula 6 2 3 3 9 2" xfId="43476" xr:uid="{00000000-0005-0000-0000-0000D3B80000}"/>
    <cellStyle name="Vírgula 6 2 3 4" xfId="318" xr:uid="{00000000-0005-0000-0000-0000D4B80000}"/>
    <cellStyle name="Vírgula 6 2 3 4 10" xfId="15943" xr:uid="{00000000-0005-0000-0000-0000D5B80000}"/>
    <cellStyle name="Vírgula 6 2 3 4 11" xfId="21886" xr:uid="{00000000-0005-0000-0000-0000D6B80000}"/>
    <cellStyle name="Vírgula 6 2 3 4 12" xfId="23900" xr:uid="{00000000-0005-0000-0000-0000D7B80000}"/>
    <cellStyle name="Vírgula 6 2 3 4 13" xfId="24600" xr:uid="{00000000-0005-0000-0000-0000D8B80000}"/>
    <cellStyle name="Vírgula 6 2 3 4 14" xfId="36165" xr:uid="{00000000-0005-0000-0000-0000D9B80000}"/>
    <cellStyle name="Vírgula 6 2 3 4 15" xfId="45875" xr:uid="{00000000-0005-0000-0000-0000DAB80000}"/>
    <cellStyle name="Vírgula 6 2 3 4 16" xfId="53808" xr:uid="{00000000-0005-0000-0000-0000DBB80000}"/>
    <cellStyle name="Vírgula 6 2 3 4 17" xfId="4373" xr:uid="{00000000-0005-0000-0000-0000DCB80000}"/>
    <cellStyle name="Vírgula 6 2 3 4 2" xfId="599" xr:uid="{00000000-0005-0000-0000-0000DDB80000}"/>
    <cellStyle name="Vírgula 6 2 3 4 2 10" xfId="24876" xr:uid="{00000000-0005-0000-0000-0000DEB80000}"/>
    <cellStyle name="Vírgula 6 2 3 4 2 11" xfId="36441" xr:uid="{00000000-0005-0000-0000-0000DFB80000}"/>
    <cellStyle name="Vírgula 6 2 3 4 2 12" xfId="46155" xr:uid="{00000000-0005-0000-0000-0000E0B80000}"/>
    <cellStyle name="Vírgula 6 2 3 4 2 13" xfId="54087" xr:uid="{00000000-0005-0000-0000-0000E1B80000}"/>
    <cellStyle name="Vírgula 6 2 3 4 2 14" xfId="4374" xr:uid="{00000000-0005-0000-0000-0000E2B80000}"/>
    <cellStyle name="Vírgula 6 2 3 4 2 2" xfId="1239" xr:uid="{00000000-0005-0000-0000-0000E3B80000}"/>
    <cellStyle name="Vírgula 6 2 3 4 2 2 10" xfId="46795" xr:uid="{00000000-0005-0000-0000-0000E4B80000}"/>
    <cellStyle name="Vírgula 6 2 3 4 2 2 11" xfId="54727" xr:uid="{00000000-0005-0000-0000-0000E5B80000}"/>
    <cellStyle name="Vírgula 6 2 3 4 2 2 12" xfId="4375" xr:uid="{00000000-0005-0000-0000-0000E6B80000}"/>
    <cellStyle name="Vírgula 6 2 3 4 2 2 2" xfId="8154" xr:uid="{00000000-0005-0000-0000-0000E7B80000}"/>
    <cellStyle name="Vírgula 6 2 3 4 2 2 2 2" xfId="17628" xr:uid="{00000000-0005-0000-0000-0000E8B80000}"/>
    <cellStyle name="Vírgula 6 2 3 4 2 2 2 2 2" xfId="35352" xr:uid="{00000000-0005-0000-0000-0000E9B80000}"/>
    <cellStyle name="Vírgula 6 2 3 4 2 2 2 3" xfId="19947" xr:uid="{00000000-0005-0000-0000-0000EAB80000}"/>
    <cellStyle name="Vírgula 6 2 3 4 2 2 2 4" xfId="29850" xr:uid="{00000000-0005-0000-0000-0000EBB80000}"/>
    <cellStyle name="Vírgula 6 2 3 4 2 2 2 5" xfId="43044" xr:uid="{00000000-0005-0000-0000-0000ECB80000}"/>
    <cellStyle name="Vírgula 6 2 3 4 2 2 2 6" xfId="49054" xr:uid="{00000000-0005-0000-0000-0000EDB80000}"/>
    <cellStyle name="Vírgula 6 2 3 4 2 2 3" xfId="5899" xr:uid="{00000000-0005-0000-0000-0000EEB80000}"/>
    <cellStyle name="Vírgula 6 2 3 4 2 2 3 2" xfId="16290" xr:uid="{00000000-0005-0000-0000-0000EFB80000}"/>
    <cellStyle name="Vírgula 6 2 3 4 2 2 3 3" xfId="32601" xr:uid="{00000000-0005-0000-0000-0000F0B80000}"/>
    <cellStyle name="Vírgula 6 2 3 4 2 2 3 4" xfId="44448" xr:uid="{00000000-0005-0000-0000-0000F1B80000}"/>
    <cellStyle name="Vírgula 6 2 3 4 2 2 4" xfId="15945" xr:uid="{00000000-0005-0000-0000-0000F2B80000}"/>
    <cellStyle name="Vírgula 6 2 3 4 2 2 5" xfId="18205" xr:uid="{00000000-0005-0000-0000-0000F3B80000}"/>
    <cellStyle name="Vírgula 6 2 3 4 2 2 6" xfId="21888" xr:uid="{00000000-0005-0000-0000-0000F4B80000}"/>
    <cellStyle name="Vírgula 6 2 3 4 2 2 7" xfId="23902" xr:uid="{00000000-0005-0000-0000-0000F5B80000}"/>
    <cellStyle name="Vírgula 6 2 3 4 2 2 8" xfId="27099" xr:uid="{00000000-0005-0000-0000-0000F6B80000}"/>
    <cellStyle name="Vírgula 6 2 3 4 2 2 9" xfId="39422" xr:uid="{00000000-0005-0000-0000-0000F7B80000}"/>
    <cellStyle name="Vírgula 6 2 3 4 2 3" xfId="2175" xr:uid="{00000000-0005-0000-0000-0000F8B80000}"/>
    <cellStyle name="Vírgula 6 2 3 4 2 3 2" xfId="9025" xr:uid="{00000000-0005-0000-0000-0000F9B80000}"/>
    <cellStyle name="Vírgula 6 2 3 4 2 3 2 2" xfId="35351" xr:uid="{00000000-0005-0000-0000-0000FAB80000}"/>
    <cellStyle name="Vírgula 6 2 3 4 2 3 2 3" xfId="29849" xr:uid="{00000000-0005-0000-0000-0000FBB80000}"/>
    <cellStyle name="Vírgula 6 2 3 4 2 3 2 4" xfId="43043" xr:uid="{00000000-0005-0000-0000-0000FCB80000}"/>
    <cellStyle name="Vírgula 6 2 3 4 2 3 2 5" xfId="49925" xr:uid="{00000000-0005-0000-0000-0000FDB80000}"/>
    <cellStyle name="Vírgula 6 2 3 4 2 3 3" xfId="16556" xr:uid="{00000000-0005-0000-0000-0000FEB80000}"/>
    <cellStyle name="Vírgula 6 2 3 4 2 3 3 2" xfId="32600" xr:uid="{00000000-0005-0000-0000-0000FFB80000}"/>
    <cellStyle name="Vírgula 6 2 3 4 2 3 3 3" xfId="45319" xr:uid="{00000000-0005-0000-0000-000000B90000}"/>
    <cellStyle name="Vírgula 6 2 3 4 2 3 4" xfId="19077" xr:uid="{00000000-0005-0000-0000-000001B90000}"/>
    <cellStyle name="Vírgula 6 2 3 4 2 3 5" xfId="27098" xr:uid="{00000000-0005-0000-0000-000002B90000}"/>
    <cellStyle name="Vírgula 6 2 3 4 2 3 6" xfId="39421" xr:uid="{00000000-0005-0000-0000-000003B90000}"/>
    <cellStyle name="Vírgula 6 2 3 4 2 3 7" xfId="47726" xr:uid="{00000000-0005-0000-0000-000004B90000}"/>
    <cellStyle name="Vírgula 6 2 3 4 2 3 8" xfId="55652" xr:uid="{00000000-0005-0000-0000-000005B90000}"/>
    <cellStyle name="Vírgula 6 2 3 4 2 3 9" xfId="6826" xr:uid="{00000000-0005-0000-0000-000006B90000}"/>
    <cellStyle name="Vírgula 6 2 3 4 2 4" xfId="7527" xr:uid="{00000000-0005-0000-0000-000007B90000}"/>
    <cellStyle name="Vírgula 6 2 3 4 2 4 2" xfId="11603" xr:uid="{00000000-0005-0000-0000-000008B90000}"/>
    <cellStyle name="Vírgula 6 2 3 4 2 4 2 2" xfId="33432" xr:uid="{00000000-0005-0000-0000-000009B90000}"/>
    <cellStyle name="Vírgula 6 2 3 4 2 4 2 3" xfId="41124" xr:uid="{00000000-0005-0000-0000-00000AB90000}"/>
    <cellStyle name="Vírgula 6 2 3 4 2 4 2 4" xfId="52585" xr:uid="{00000000-0005-0000-0000-00000BB90000}"/>
    <cellStyle name="Vírgula 6 2 3 4 2 4 3" xfId="27930" xr:uid="{00000000-0005-0000-0000-00000CB90000}"/>
    <cellStyle name="Vírgula 6 2 3 4 2 4 4" xfId="37253" xr:uid="{00000000-0005-0000-0000-00000DB90000}"/>
    <cellStyle name="Vírgula 6 2 3 4 2 4 5" xfId="48427" xr:uid="{00000000-0005-0000-0000-00000EB90000}"/>
    <cellStyle name="Vírgula 6 2 3 4 2 5" xfId="5259" xr:uid="{00000000-0005-0000-0000-00000FB90000}"/>
    <cellStyle name="Vírgula 6 2 3 4 2 5 2" xfId="30681" xr:uid="{00000000-0005-0000-0000-000010B90000}"/>
    <cellStyle name="Vírgula 6 2 3 4 2 5 3" xfId="40367" xr:uid="{00000000-0005-0000-0000-000011B90000}"/>
    <cellStyle name="Vírgula 6 2 3 4 2 5 4" xfId="51838" xr:uid="{00000000-0005-0000-0000-000012B90000}"/>
    <cellStyle name="Vírgula 6 2 3 4 2 6" xfId="14074" xr:uid="{00000000-0005-0000-0000-000013B90000}"/>
    <cellStyle name="Vírgula 6 2 3 4 2 6 2" xfId="43821" xr:uid="{00000000-0005-0000-0000-000014B90000}"/>
    <cellStyle name="Vírgula 6 2 3 4 2 7" xfId="15944" xr:uid="{00000000-0005-0000-0000-000015B90000}"/>
    <cellStyle name="Vírgula 6 2 3 4 2 8" xfId="21887" xr:uid="{00000000-0005-0000-0000-000016B90000}"/>
    <cellStyle name="Vírgula 6 2 3 4 2 9" xfId="23901" xr:uid="{00000000-0005-0000-0000-000017B90000}"/>
    <cellStyle name="Vírgula 6 2 3 4 3" xfId="1514" xr:uid="{00000000-0005-0000-0000-000018B90000}"/>
    <cellStyle name="Vírgula 6 2 3 4 3 10" xfId="25152" xr:uid="{00000000-0005-0000-0000-000019B90000}"/>
    <cellStyle name="Vírgula 6 2 3 4 3 11" xfId="36717" xr:uid="{00000000-0005-0000-0000-00001AB90000}"/>
    <cellStyle name="Vírgula 6 2 3 4 3 12" xfId="47070" xr:uid="{00000000-0005-0000-0000-00001BB90000}"/>
    <cellStyle name="Vírgula 6 2 3 4 3 13" xfId="55002" xr:uid="{00000000-0005-0000-0000-00001CB90000}"/>
    <cellStyle name="Vírgula 6 2 3 4 3 14" xfId="4376" xr:uid="{00000000-0005-0000-0000-00001DB90000}"/>
    <cellStyle name="Vírgula 6 2 3 4 3 2" xfId="2403" xr:uid="{00000000-0005-0000-0000-00001EB90000}"/>
    <cellStyle name="Vírgula 6 2 3 4 3 2 10" xfId="47954" xr:uid="{00000000-0005-0000-0000-00001FB90000}"/>
    <cellStyle name="Vírgula 6 2 3 4 3 2 11" xfId="55880" xr:uid="{00000000-0005-0000-0000-000020B90000}"/>
    <cellStyle name="Vírgula 6 2 3 4 3 2 12" xfId="4377" xr:uid="{00000000-0005-0000-0000-000021B90000}"/>
    <cellStyle name="Vírgula 6 2 3 4 3 2 2" xfId="9253" xr:uid="{00000000-0005-0000-0000-000022B90000}"/>
    <cellStyle name="Vírgula 6 2 3 4 3 2 2 2" xfId="17629" xr:uid="{00000000-0005-0000-0000-000023B90000}"/>
    <cellStyle name="Vírgula 6 2 3 4 3 2 2 2 2" xfId="35354" xr:uid="{00000000-0005-0000-0000-000024B90000}"/>
    <cellStyle name="Vírgula 6 2 3 4 3 2 2 3" xfId="20175" xr:uid="{00000000-0005-0000-0000-000025B90000}"/>
    <cellStyle name="Vírgula 6 2 3 4 3 2 2 4" xfId="29852" xr:uid="{00000000-0005-0000-0000-000026B90000}"/>
    <cellStyle name="Vírgula 6 2 3 4 3 2 2 5" xfId="43046" xr:uid="{00000000-0005-0000-0000-000027B90000}"/>
    <cellStyle name="Vírgula 6 2 3 4 3 2 2 6" xfId="50153" xr:uid="{00000000-0005-0000-0000-000028B90000}"/>
    <cellStyle name="Vírgula 6 2 3 4 3 2 3" xfId="7054" xr:uid="{00000000-0005-0000-0000-000029B90000}"/>
    <cellStyle name="Vírgula 6 2 3 4 3 2 3 2" xfId="16453" xr:uid="{00000000-0005-0000-0000-00002AB90000}"/>
    <cellStyle name="Vírgula 6 2 3 4 3 2 3 3" xfId="32603" xr:uid="{00000000-0005-0000-0000-00002BB90000}"/>
    <cellStyle name="Vírgula 6 2 3 4 3 2 3 4" xfId="45547" xr:uid="{00000000-0005-0000-0000-00002CB90000}"/>
    <cellStyle name="Vírgula 6 2 3 4 3 2 4" xfId="15947" xr:uid="{00000000-0005-0000-0000-00002DB90000}"/>
    <cellStyle name="Vírgula 6 2 3 4 3 2 5" xfId="18433" xr:uid="{00000000-0005-0000-0000-00002EB90000}"/>
    <cellStyle name="Vírgula 6 2 3 4 3 2 6" xfId="21890" xr:uid="{00000000-0005-0000-0000-00002FB90000}"/>
    <cellStyle name="Vírgula 6 2 3 4 3 2 7" xfId="23904" xr:uid="{00000000-0005-0000-0000-000030B90000}"/>
    <cellStyle name="Vírgula 6 2 3 4 3 2 8" xfId="27101" xr:uid="{00000000-0005-0000-0000-000031B90000}"/>
    <cellStyle name="Vírgula 6 2 3 4 3 2 9" xfId="39424" xr:uid="{00000000-0005-0000-0000-000032B90000}"/>
    <cellStyle name="Vírgula 6 2 3 4 3 3" xfId="8382" xr:uid="{00000000-0005-0000-0000-000033B90000}"/>
    <cellStyle name="Vírgula 6 2 3 4 3 3 2" xfId="12610" xr:uid="{00000000-0005-0000-0000-000034B90000}"/>
    <cellStyle name="Vírgula 6 2 3 4 3 3 2 2" xfId="35353" xr:uid="{00000000-0005-0000-0000-000035B90000}"/>
    <cellStyle name="Vírgula 6 2 3 4 3 3 2 3" xfId="29851" xr:uid="{00000000-0005-0000-0000-000036B90000}"/>
    <cellStyle name="Vírgula 6 2 3 4 3 3 2 4" xfId="43045" xr:uid="{00000000-0005-0000-0000-000037B90000}"/>
    <cellStyle name="Vírgula 6 2 3 4 3 3 2 5" xfId="53392" xr:uid="{00000000-0005-0000-0000-000038B90000}"/>
    <cellStyle name="Vírgula 6 2 3 4 3 3 3" xfId="12502" xr:uid="{00000000-0005-0000-0000-000039B90000}"/>
    <cellStyle name="Vírgula 6 2 3 4 3 3 3 2" xfId="32602" xr:uid="{00000000-0005-0000-0000-00003AB90000}"/>
    <cellStyle name="Vírgula 6 2 3 4 3 3 4" xfId="19305" xr:uid="{00000000-0005-0000-0000-00003BB90000}"/>
    <cellStyle name="Vírgula 6 2 3 4 3 3 5" xfId="27100" xr:uid="{00000000-0005-0000-0000-00003CB90000}"/>
    <cellStyle name="Vírgula 6 2 3 4 3 3 6" xfId="39423" xr:uid="{00000000-0005-0000-0000-00003DB90000}"/>
    <cellStyle name="Vírgula 6 2 3 4 3 3 7" xfId="49282" xr:uid="{00000000-0005-0000-0000-00003EB90000}"/>
    <cellStyle name="Vírgula 6 2 3 4 3 4" xfId="6174" xr:uid="{00000000-0005-0000-0000-00003FB90000}"/>
    <cellStyle name="Vírgula 6 2 3 4 3 4 2" xfId="11831" xr:uid="{00000000-0005-0000-0000-000040B90000}"/>
    <cellStyle name="Vírgula 6 2 3 4 3 4 2 2" xfId="33660" xr:uid="{00000000-0005-0000-0000-000041B90000}"/>
    <cellStyle name="Vírgula 6 2 3 4 3 4 2 3" xfId="41352" xr:uid="{00000000-0005-0000-0000-000042B90000}"/>
    <cellStyle name="Vírgula 6 2 3 4 3 4 2 4" xfId="52813" xr:uid="{00000000-0005-0000-0000-000043B90000}"/>
    <cellStyle name="Vírgula 6 2 3 4 3 4 3" xfId="28158" xr:uid="{00000000-0005-0000-0000-000044B90000}"/>
    <cellStyle name="Vírgula 6 2 3 4 3 4 4" xfId="37481" xr:uid="{00000000-0005-0000-0000-000045B90000}"/>
    <cellStyle name="Vírgula 6 2 3 4 3 4 5" xfId="50433" xr:uid="{00000000-0005-0000-0000-000046B90000}"/>
    <cellStyle name="Vírgula 6 2 3 4 3 5" xfId="11087" xr:uid="{00000000-0005-0000-0000-000047B90000}"/>
    <cellStyle name="Vírgula 6 2 3 4 3 5 2" xfId="30909" xr:uid="{00000000-0005-0000-0000-000048B90000}"/>
    <cellStyle name="Vírgula 6 2 3 4 3 5 3" xfId="40595" xr:uid="{00000000-0005-0000-0000-000049B90000}"/>
    <cellStyle name="Vírgula 6 2 3 4 3 5 4" xfId="52066" xr:uid="{00000000-0005-0000-0000-00004AB90000}"/>
    <cellStyle name="Vírgula 6 2 3 4 3 6" xfId="14302" xr:uid="{00000000-0005-0000-0000-00004BB90000}"/>
    <cellStyle name="Vírgula 6 2 3 4 3 6 2" xfId="44676" xr:uid="{00000000-0005-0000-0000-00004CB90000}"/>
    <cellStyle name="Vírgula 6 2 3 4 3 7" xfId="15946" xr:uid="{00000000-0005-0000-0000-00004DB90000}"/>
    <cellStyle name="Vírgula 6 2 3 4 3 8" xfId="21889" xr:uid="{00000000-0005-0000-0000-00004EB90000}"/>
    <cellStyle name="Vírgula 6 2 3 4 3 9" xfId="23903" xr:uid="{00000000-0005-0000-0000-00004FB90000}"/>
    <cellStyle name="Vírgula 6 2 3 4 4" xfId="999" xr:uid="{00000000-0005-0000-0000-000050B90000}"/>
    <cellStyle name="Vírgula 6 2 3 4 4 10" xfId="46555" xr:uid="{00000000-0005-0000-0000-000051B90000}"/>
    <cellStyle name="Vírgula 6 2 3 4 4 11" xfId="54487" xr:uid="{00000000-0005-0000-0000-000052B90000}"/>
    <cellStyle name="Vírgula 6 2 3 4 4 12" xfId="4378" xr:uid="{00000000-0005-0000-0000-000053B90000}"/>
    <cellStyle name="Vírgula 6 2 3 4 4 2" xfId="7926" xr:uid="{00000000-0005-0000-0000-000054B90000}"/>
    <cellStyle name="Vírgula 6 2 3 4 4 2 2" xfId="12993" xr:uid="{00000000-0005-0000-0000-000055B90000}"/>
    <cellStyle name="Vírgula 6 2 3 4 4 2 2 2" xfId="35355" xr:uid="{00000000-0005-0000-0000-000056B90000}"/>
    <cellStyle name="Vírgula 6 2 3 4 4 2 3" xfId="16825" xr:uid="{00000000-0005-0000-0000-000057B90000}"/>
    <cellStyle name="Vírgula 6 2 3 4 4 2 4" xfId="19719" xr:uid="{00000000-0005-0000-0000-000058B90000}"/>
    <cellStyle name="Vírgula 6 2 3 4 4 2 5" xfId="29853" xr:uid="{00000000-0005-0000-0000-000059B90000}"/>
    <cellStyle name="Vírgula 6 2 3 4 4 2 6" xfId="43047" xr:uid="{00000000-0005-0000-0000-00005AB90000}"/>
    <cellStyle name="Vírgula 6 2 3 4 4 2 7" xfId="48826" xr:uid="{00000000-0005-0000-0000-00005BB90000}"/>
    <cellStyle name="Vírgula 6 2 3 4 4 3" xfId="5659" xr:uid="{00000000-0005-0000-0000-00005CB90000}"/>
    <cellStyle name="Vírgula 6 2 3 4 4 3 2" xfId="10397" xr:uid="{00000000-0005-0000-0000-00005DB90000}"/>
    <cellStyle name="Vírgula 6 2 3 4 4 3 3" xfId="32604" xr:uid="{00000000-0005-0000-0000-00005EB90000}"/>
    <cellStyle name="Vírgula 6 2 3 4 4 3 4" xfId="44220" xr:uid="{00000000-0005-0000-0000-00005FB90000}"/>
    <cellStyle name="Vírgula 6 2 3 4 4 4" xfId="13846" xr:uid="{00000000-0005-0000-0000-000060B90000}"/>
    <cellStyle name="Vírgula 6 2 3 4 4 5" xfId="15948" xr:uid="{00000000-0005-0000-0000-000061B90000}"/>
    <cellStyle name="Vírgula 6 2 3 4 4 6" xfId="21891" xr:uid="{00000000-0005-0000-0000-000062B90000}"/>
    <cellStyle name="Vírgula 6 2 3 4 4 7" xfId="23905" xr:uid="{00000000-0005-0000-0000-000063B90000}"/>
    <cellStyle name="Vírgula 6 2 3 4 4 8" xfId="27102" xr:uid="{00000000-0005-0000-0000-000064B90000}"/>
    <cellStyle name="Vírgula 6 2 3 4 4 9" xfId="39425" xr:uid="{00000000-0005-0000-0000-000065B90000}"/>
    <cellStyle name="Vírgula 6 2 3 4 5" xfId="1947" xr:uid="{00000000-0005-0000-0000-000066B90000}"/>
    <cellStyle name="Vírgula 6 2 3 4 5 10" xfId="47498" xr:uid="{00000000-0005-0000-0000-000067B90000}"/>
    <cellStyle name="Vírgula 6 2 3 4 5 11" xfId="55424" xr:uid="{00000000-0005-0000-0000-000068B90000}"/>
    <cellStyle name="Vírgula 6 2 3 4 5 12" xfId="4379" xr:uid="{00000000-0005-0000-0000-000069B90000}"/>
    <cellStyle name="Vírgula 6 2 3 4 5 2" xfId="8797" xr:uid="{00000000-0005-0000-0000-00006AB90000}"/>
    <cellStyle name="Vírgula 6 2 3 4 5 2 2" xfId="17630" xr:uid="{00000000-0005-0000-0000-00006BB90000}"/>
    <cellStyle name="Vírgula 6 2 3 4 5 2 2 2" xfId="35356" xr:uid="{00000000-0005-0000-0000-00006CB90000}"/>
    <cellStyle name="Vírgula 6 2 3 4 5 2 3" xfId="29854" xr:uid="{00000000-0005-0000-0000-00006DB90000}"/>
    <cellStyle name="Vírgula 6 2 3 4 5 2 4" xfId="43048" xr:uid="{00000000-0005-0000-0000-00006EB90000}"/>
    <cellStyle name="Vírgula 6 2 3 4 5 2 5" xfId="49697" xr:uid="{00000000-0005-0000-0000-00006FB90000}"/>
    <cellStyle name="Vírgula 6 2 3 4 5 3" xfId="6598" xr:uid="{00000000-0005-0000-0000-000070B90000}"/>
    <cellStyle name="Vírgula 6 2 3 4 5 3 2" xfId="32605" xr:uid="{00000000-0005-0000-0000-000071B90000}"/>
    <cellStyle name="Vírgula 6 2 3 4 5 3 3" xfId="45091" xr:uid="{00000000-0005-0000-0000-000072B90000}"/>
    <cellStyle name="Vírgula 6 2 3 4 5 4" xfId="15949" xr:uid="{00000000-0005-0000-0000-000073B90000}"/>
    <cellStyle name="Vírgula 6 2 3 4 5 5" xfId="18849" xr:uid="{00000000-0005-0000-0000-000074B90000}"/>
    <cellStyle name="Vírgula 6 2 3 4 5 6" xfId="21892" xr:uid="{00000000-0005-0000-0000-000075B90000}"/>
    <cellStyle name="Vírgula 6 2 3 4 5 7" xfId="23906" xr:uid="{00000000-0005-0000-0000-000076B90000}"/>
    <cellStyle name="Vírgula 6 2 3 4 5 8" xfId="27103" xr:uid="{00000000-0005-0000-0000-000077B90000}"/>
    <cellStyle name="Vírgula 6 2 3 4 5 9" xfId="39426" xr:uid="{00000000-0005-0000-0000-000078B90000}"/>
    <cellStyle name="Vírgula 6 2 3 4 6" xfId="7298" xr:uid="{00000000-0005-0000-0000-000079B90000}"/>
    <cellStyle name="Vírgula 6 2 3 4 6 2" xfId="12608" xr:uid="{00000000-0005-0000-0000-00007AB90000}"/>
    <cellStyle name="Vírgula 6 2 3 4 6 2 2" xfId="35350" xr:uid="{00000000-0005-0000-0000-00007BB90000}"/>
    <cellStyle name="Vírgula 6 2 3 4 6 2 3" xfId="29848" xr:uid="{00000000-0005-0000-0000-00007CB90000}"/>
    <cellStyle name="Vírgula 6 2 3 4 6 2 4" xfId="43042" xr:uid="{00000000-0005-0000-0000-00007DB90000}"/>
    <cellStyle name="Vírgula 6 2 3 4 6 2 5" xfId="53391" xr:uid="{00000000-0005-0000-0000-00007EB90000}"/>
    <cellStyle name="Vírgula 6 2 3 4 6 3" xfId="12943" xr:uid="{00000000-0005-0000-0000-00007FB90000}"/>
    <cellStyle name="Vírgula 6 2 3 4 6 3 2" xfId="32599" xr:uid="{00000000-0005-0000-0000-000080B90000}"/>
    <cellStyle name="Vírgula 6 2 3 4 6 4" xfId="27097" xr:uid="{00000000-0005-0000-0000-000081B90000}"/>
    <cellStyle name="Vírgula 6 2 3 4 6 5" xfId="39420" xr:uid="{00000000-0005-0000-0000-000082B90000}"/>
    <cellStyle name="Vírgula 6 2 3 4 6 6" xfId="48198" xr:uid="{00000000-0005-0000-0000-000083B90000}"/>
    <cellStyle name="Vírgula 6 2 3 4 7" xfId="4981" xr:uid="{00000000-0005-0000-0000-000084B90000}"/>
    <cellStyle name="Vírgula 6 2 3 4 7 2" xfId="11375" xr:uid="{00000000-0005-0000-0000-000085B90000}"/>
    <cellStyle name="Vírgula 6 2 3 4 7 2 2" xfId="33204" xr:uid="{00000000-0005-0000-0000-000086B90000}"/>
    <cellStyle name="Vírgula 6 2 3 4 7 2 3" xfId="40896" xr:uid="{00000000-0005-0000-0000-000087B90000}"/>
    <cellStyle name="Vírgula 6 2 3 4 7 2 4" xfId="52357" xr:uid="{00000000-0005-0000-0000-000088B90000}"/>
    <cellStyle name="Vírgula 6 2 3 4 7 3" xfId="27702" xr:uid="{00000000-0005-0000-0000-000089B90000}"/>
    <cellStyle name="Vírgula 6 2 3 4 7 4" xfId="37025" xr:uid="{00000000-0005-0000-0000-00008AB90000}"/>
    <cellStyle name="Vírgula 6 2 3 4 7 5" xfId="50364" xr:uid="{00000000-0005-0000-0000-00008BB90000}"/>
    <cellStyle name="Vírgula 6 2 3 4 8" xfId="10728" xr:uid="{00000000-0005-0000-0000-00008CB90000}"/>
    <cellStyle name="Vírgula 6 2 3 4 8 2" xfId="30453" xr:uid="{00000000-0005-0000-0000-00008DB90000}"/>
    <cellStyle name="Vírgula 6 2 3 4 8 3" xfId="40139" xr:uid="{00000000-0005-0000-0000-00008EB90000}"/>
    <cellStyle name="Vírgula 6 2 3 4 8 4" xfId="51610" xr:uid="{00000000-0005-0000-0000-00008FB90000}"/>
    <cellStyle name="Vírgula 6 2 3 4 9" xfId="13561" xr:uid="{00000000-0005-0000-0000-000090B90000}"/>
    <cellStyle name="Vírgula 6 2 3 4 9 2" xfId="43590" xr:uid="{00000000-0005-0000-0000-000091B90000}"/>
    <cellStyle name="Vírgula 6 2 3 5" xfId="392" xr:uid="{00000000-0005-0000-0000-000092B90000}"/>
    <cellStyle name="Vírgula 6 2 3 5 10" xfId="23907" xr:uid="{00000000-0005-0000-0000-000093B90000}"/>
    <cellStyle name="Vírgula 6 2 3 5 11" xfId="24393" xr:uid="{00000000-0005-0000-0000-000094B90000}"/>
    <cellStyle name="Vírgula 6 2 3 5 12" xfId="35970" xr:uid="{00000000-0005-0000-0000-000095B90000}"/>
    <cellStyle name="Vírgula 6 2 3 5 13" xfId="45948" xr:uid="{00000000-0005-0000-0000-000096B90000}"/>
    <cellStyle name="Vírgula 6 2 3 5 14" xfId="53880" xr:uid="{00000000-0005-0000-0000-000097B90000}"/>
    <cellStyle name="Vírgula 6 2 3 5 15" xfId="4380" xr:uid="{00000000-0005-0000-0000-000098B90000}"/>
    <cellStyle name="Vírgula 6 2 3 5 2" xfId="828" xr:uid="{00000000-0005-0000-0000-000099B90000}"/>
    <cellStyle name="Vírgula 6 2 3 5 2 10" xfId="46384" xr:uid="{00000000-0005-0000-0000-00009AB90000}"/>
    <cellStyle name="Vírgula 6 2 3 5 2 11" xfId="54316" xr:uid="{00000000-0005-0000-0000-00009BB90000}"/>
    <cellStyle name="Vírgula 6 2 3 5 2 12" xfId="4381" xr:uid="{00000000-0005-0000-0000-00009CB90000}"/>
    <cellStyle name="Vírgula 6 2 3 5 2 2" xfId="7755" xr:uid="{00000000-0005-0000-0000-00009DB90000}"/>
    <cellStyle name="Vírgula 6 2 3 5 2 2 2" xfId="13107" xr:uid="{00000000-0005-0000-0000-00009EB90000}"/>
    <cellStyle name="Vírgula 6 2 3 5 2 2 2 2" xfId="35358" xr:uid="{00000000-0005-0000-0000-00009FB90000}"/>
    <cellStyle name="Vírgula 6 2 3 5 2 2 3" xfId="16311" xr:uid="{00000000-0005-0000-0000-0000A0B90000}"/>
    <cellStyle name="Vírgula 6 2 3 5 2 2 4" xfId="19548" xr:uid="{00000000-0005-0000-0000-0000A1B90000}"/>
    <cellStyle name="Vírgula 6 2 3 5 2 2 5" xfId="29856" xr:uid="{00000000-0005-0000-0000-0000A2B90000}"/>
    <cellStyle name="Vírgula 6 2 3 5 2 2 6" xfId="43050" xr:uid="{00000000-0005-0000-0000-0000A3B90000}"/>
    <cellStyle name="Vírgula 6 2 3 5 2 2 7" xfId="48655" xr:uid="{00000000-0005-0000-0000-0000A4B90000}"/>
    <cellStyle name="Vírgula 6 2 3 5 2 3" xfId="5488" xr:uid="{00000000-0005-0000-0000-0000A5B90000}"/>
    <cellStyle name="Vírgula 6 2 3 5 2 3 2" xfId="9558" xr:uid="{00000000-0005-0000-0000-0000A6B90000}"/>
    <cellStyle name="Vírgula 6 2 3 5 2 3 3" xfId="32607" xr:uid="{00000000-0005-0000-0000-0000A7B90000}"/>
    <cellStyle name="Vírgula 6 2 3 5 2 3 4" xfId="44049" xr:uid="{00000000-0005-0000-0000-0000A8B90000}"/>
    <cellStyle name="Vírgula 6 2 3 5 2 4" xfId="13675" xr:uid="{00000000-0005-0000-0000-0000A9B90000}"/>
    <cellStyle name="Vírgula 6 2 3 5 2 5" xfId="15951" xr:uid="{00000000-0005-0000-0000-0000AAB90000}"/>
    <cellStyle name="Vírgula 6 2 3 5 2 6" xfId="21894" xr:uid="{00000000-0005-0000-0000-0000ABB90000}"/>
    <cellStyle name="Vírgula 6 2 3 5 2 7" xfId="23908" xr:uid="{00000000-0005-0000-0000-0000ACB90000}"/>
    <cellStyle name="Vírgula 6 2 3 5 2 8" xfId="27105" xr:uid="{00000000-0005-0000-0000-0000ADB90000}"/>
    <cellStyle name="Vírgula 6 2 3 5 2 9" xfId="39428" xr:uid="{00000000-0005-0000-0000-0000AEB90000}"/>
    <cellStyle name="Vírgula 6 2 3 5 3" xfId="1776" xr:uid="{00000000-0005-0000-0000-0000AFB90000}"/>
    <cellStyle name="Vírgula 6 2 3 5 3 10" xfId="47327" xr:uid="{00000000-0005-0000-0000-0000B0B90000}"/>
    <cellStyle name="Vírgula 6 2 3 5 3 11" xfId="55253" xr:uid="{00000000-0005-0000-0000-0000B1B90000}"/>
    <cellStyle name="Vírgula 6 2 3 5 3 12" xfId="4382" xr:uid="{00000000-0005-0000-0000-0000B2B90000}"/>
    <cellStyle name="Vírgula 6 2 3 5 3 2" xfId="8626" xr:uid="{00000000-0005-0000-0000-0000B3B90000}"/>
    <cellStyle name="Vírgula 6 2 3 5 3 2 2" xfId="17631" xr:uid="{00000000-0005-0000-0000-0000B4B90000}"/>
    <cellStyle name="Vírgula 6 2 3 5 3 2 2 2" xfId="35359" xr:uid="{00000000-0005-0000-0000-0000B5B90000}"/>
    <cellStyle name="Vírgula 6 2 3 5 3 2 3" xfId="29857" xr:uid="{00000000-0005-0000-0000-0000B6B90000}"/>
    <cellStyle name="Vírgula 6 2 3 5 3 2 4" xfId="43051" xr:uid="{00000000-0005-0000-0000-0000B7B90000}"/>
    <cellStyle name="Vírgula 6 2 3 5 3 2 5" xfId="49526" xr:uid="{00000000-0005-0000-0000-0000B8B90000}"/>
    <cellStyle name="Vírgula 6 2 3 5 3 3" xfId="6427" xr:uid="{00000000-0005-0000-0000-0000B9B90000}"/>
    <cellStyle name="Vírgula 6 2 3 5 3 3 2" xfId="32608" xr:uid="{00000000-0005-0000-0000-0000BAB90000}"/>
    <cellStyle name="Vírgula 6 2 3 5 3 3 3" xfId="44920" xr:uid="{00000000-0005-0000-0000-0000BBB90000}"/>
    <cellStyle name="Vírgula 6 2 3 5 3 4" xfId="15952" xr:uid="{00000000-0005-0000-0000-0000BCB90000}"/>
    <cellStyle name="Vírgula 6 2 3 5 3 5" xfId="18678" xr:uid="{00000000-0005-0000-0000-0000BDB90000}"/>
    <cellStyle name="Vírgula 6 2 3 5 3 6" xfId="21895" xr:uid="{00000000-0005-0000-0000-0000BEB90000}"/>
    <cellStyle name="Vírgula 6 2 3 5 3 7" xfId="23909" xr:uid="{00000000-0005-0000-0000-0000BFB90000}"/>
    <cellStyle name="Vírgula 6 2 3 5 3 8" xfId="27106" xr:uid="{00000000-0005-0000-0000-0000C0B90000}"/>
    <cellStyle name="Vírgula 6 2 3 5 3 9" xfId="39429" xr:uid="{00000000-0005-0000-0000-0000C1B90000}"/>
    <cellStyle name="Vírgula 6 2 3 5 4" xfId="7356" xr:uid="{00000000-0005-0000-0000-0000C2B90000}"/>
    <cellStyle name="Vírgula 6 2 3 5 4 2" xfId="12611" xr:uid="{00000000-0005-0000-0000-0000C3B90000}"/>
    <cellStyle name="Vírgula 6 2 3 5 4 2 2" xfId="35357" xr:uid="{00000000-0005-0000-0000-0000C4B90000}"/>
    <cellStyle name="Vírgula 6 2 3 5 4 2 3" xfId="29855" xr:uid="{00000000-0005-0000-0000-0000C5B90000}"/>
    <cellStyle name="Vírgula 6 2 3 5 4 2 4" xfId="43049" xr:uid="{00000000-0005-0000-0000-0000C6B90000}"/>
    <cellStyle name="Vírgula 6 2 3 5 4 2 5" xfId="53393" xr:uid="{00000000-0005-0000-0000-0000C7B90000}"/>
    <cellStyle name="Vírgula 6 2 3 5 4 3" xfId="9577" xr:uid="{00000000-0005-0000-0000-0000C8B90000}"/>
    <cellStyle name="Vírgula 6 2 3 5 4 3 2" xfId="32606" xr:uid="{00000000-0005-0000-0000-0000C9B90000}"/>
    <cellStyle name="Vírgula 6 2 3 5 4 4" xfId="27104" xr:uid="{00000000-0005-0000-0000-0000CAB90000}"/>
    <cellStyle name="Vírgula 6 2 3 5 4 5" xfId="39427" xr:uid="{00000000-0005-0000-0000-0000CBB90000}"/>
    <cellStyle name="Vírgula 6 2 3 5 4 6" xfId="48256" xr:uid="{00000000-0005-0000-0000-0000CCB90000}"/>
    <cellStyle name="Vírgula 6 2 3 5 5" xfId="5052" xr:uid="{00000000-0005-0000-0000-0000CDB90000}"/>
    <cellStyle name="Vírgula 6 2 3 5 5 2" xfId="11204" xr:uid="{00000000-0005-0000-0000-0000CEB90000}"/>
    <cellStyle name="Vírgula 6 2 3 5 5 2 2" xfId="33033" xr:uid="{00000000-0005-0000-0000-0000CFB90000}"/>
    <cellStyle name="Vírgula 6 2 3 5 5 2 3" xfId="40725" xr:uid="{00000000-0005-0000-0000-0000D0B90000}"/>
    <cellStyle name="Vírgula 6 2 3 5 5 2 4" xfId="52186" xr:uid="{00000000-0005-0000-0000-0000D1B90000}"/>
    <cellStyle name="Vírgula 6 2 3 5 5 3" xfId="27531" xr:uid="{00000000-0005-0000-0000-0000D2B90000}"/>
    <cellStyle name="Vírgula 6 2 3 5 5 4" xfId="36854" xr:uid="{00000000-0005-0000-0000-0000D3B90000}"/>
    <cellStyle name="Vírgula 6 2 3 5 5 5" xfId="50886" xr:uid="{00000000-0005-0000-0000-0000D4B90000}"/>
    <cellStyle name="Vírgula 6 2 3 5 6" xfId="10515" xr:uid="{00000000-0005-0000-0000-0000D5B90000}"/>
    <cellStyle name="Vírgula 6 2 3 5 6 2" xfId="30282" xr:uid="{00000000-0005-0000-0000-0000D6B90000}"/>
    <cellStyle name="Vírgula 6 2 3 5 6 3" xfId="39968" xr:uid="{00000000-0005-0000-0000-0000D7B90000}"/>
    <cellStyle name="Vírgula 6 2 3 5 6 4" xfId="50680" xr:uid="{00000000-0005-0000-0000-0000D8B90000}"/>
    <cellStyle name="Vírgula 6 2 3 5 7" xfId="13397" xr:uid="{00000000-0005-0000-0000-0000D9B90000}"/>
    <cellStyle name="Vírgula 6 2 3 5 7 2" xfId="43650" xr:uid="{00000000-0005-0000-0000-0000DAB90000}"/>
    <cellStyle name="Vírgula 6 2 3 5 8" xfId="15950" xr:uid="{00000000-0005-0000-0000-0000DBB90000}"/>
    <cellStyle name="Vírgula 6 2 3 5 9" xfId="21893" xr:uid="{00000000-0005-0000-0000-0000DCB90000}"/>
    <cellStyle name="Vírgula 6 2 3 6" xfId="1067" xr:uid="{00000000-0005-0000-0000-0000DDB90000}"/>
    <cellStyle name="Vírgula 6 2 3 6 10" xfId="24669" xr:uid="{00000000-0005-0000-0000-0000DEB90000}"/>
    <cellStyle name="Vírgula 6 2 3 6 11" xfId="36234" xr:uid="{00000000-0005-0000-0000-0000DFB90000}"/>
    <cellStyle name="Vírgula 6 2 3 6 12" xfId="46623" xr:uid="{00000000-0005-0000-0000-0000E0B90000}"/>
    <cellStyle name="Vírgula 6 2 3 6 13" xfId="54555" xr:uid="{00000000-0005-0000-0000-0000E1B90000}"/>
    <cellStyle name="Vírgula 6 2 3 6 14" xfId="4383" xr:uid="{00000000-0005-0000-0000-0000E2B90000}"/>
    <cellStyle name="Vírgula 6 2 3 6 2" xfId="2004" xr:uid="{00000000-0005-0000-0000-0000E3B90000}"/>
    <cellStyle name="Vírgula 6 2 3 6 2 10" xfId="47555" xr:uid="{00000000-0005-0000-0000-0000E4B90000}"/>
    <cellStyle name="Vírgula 6 2 3 6 2 11" xfId="55481" xr:uid="{00000000-0005-0000-0000-0000E5B90000}"/>
    <cellStyle name="Vírgula 6 2 3 6 2 12" xfId="4384" xr:uid="{00000000-0005-0000-0000-0000E6B90000}"/>
    <cellStyle name="Vírgula 6 2 3 6 2 2" xfId="8854" xr:uid="{00000000-0005-0000-0000-0000E7B90000}"/>
    <cellStyle name="Vírgula 6 2 3 6 2 2 2" xfId="17632" xr:uid="{00000000-0005-0000-0000-0000E8B90000}"/>
    <cellStyle name="Vírgula 6 2 3 6 2 2 2 2" xfId="35361" xr:uid="{00000000-0005-0000-0000-0000E9B90000}"/>
    <cellStyle name="Vírgula 6 2 3 6 2 2 3" xfId="19776" xr:uid="{00000000-0005-0000-0000-0000EAB90000}"/>
    <cellStyle name="Vírgula 6 2 3 6 2 2 4" xfId="29859" xr:uid="{00000000-0005-0000-0000-0000EBB90000}"/>
    <cellStyle name="Vírgula 6 2 3 6 2 2 5" xfId="43053" xr:uid="{00000000-0005-0000-0000-0000ECB90000}"/>
    <cellStyle name="Vírgula 6 2 3 6 2 2 6" xfId="49754" xr:uid="{00000000-0005-0000-0000-0000EDB90000}"/>
    <cellStyle name="Vírgula 6 2 3 6 2 3" xfId="6655" xr:uid="{00000000-0005-0000-0000-0000EEB90000}"/>
    <cellStyle name="Vírgula 6 2 3 6 2 3 2" xfId="12766" xr:uid="{00000000-0005-0000-0000-0000EFB90000}"/>
    <cellStyle name="Vírgula 6 2 3 6 2 3 3" xfId="32610" xr:uid="{00000000-0005-0000-0000-0000F0B90000}"/>
    <cellStyle name="Vírgula 6 2 3 6 2 3 4" xfId="45148" xr:uid="{00000000-0005-0000-0000-0000F1B90000}"/>
    <cellStyle name="Vírgula 6 2 3 6 2 4" xfId="15954" xr:uid="{00000000-0005-0000-0000-0000F2B90000}"/>
    <cellStyle name="Vírgula 6 2 3 6 2 5" xfId="18091" xr:uid="{00000000-0005-0000-0000-0000F3B90000}"/>
    <cellStyle name="Vírgula 6 2 3 6 2 6" xfId="21897" xr:uid="{00000000-0005-0000-0000-0000F4B90000}"/>
    <cellStyle name="Vírgula 6 2 3 6 2 7" xfId="23911" xr:uid="{00000000-0005-0000-0000-0000F5B90000}"/>
    <cellStyle name="Vírgula 6 2 3 6 2 8" xfId="27108" xr:uid="{00000000-0005-0000-0000-0000F6B90000}"/>
    <cellStyle name="Vírgula 6 2 3 6 2 9" xfId="39431" xr:uid="{00000000-0005-0000-0000-0000F7B90000}"/>
    <cellStyle name="Vírgula 6 2 3 6 3" xfId="7983" xr:uid="{00000000-0005-0000-0000-0000F8B90000}"/>
    <cellStyle name="Vírgula 6 2 3 6 3 2" xfId="12612" xr:uid="{00000000-0005-0000-0000-0000F9B90000}"/>
    <cellStyle name="Vírgula 6 2 3 6 3 2 2" xfId="35360" xr:uid="{00000000-0005-0000-0000-0000FAB90000}"/>
    <cellStyle name="Vírgula 6 2 3 6 3 2 3" xfId="29858" xr:uid="{00000000-0005-0000-0000-0000FBB90000}"/>
    <cellStyle name="Vírgula 6 2 3 6 3 2 4" xfId="43052" xr:uid="{00000000-0005-0000-0000-0000FCB90000}"/>
    <cellStyle name="Vírgula 6 2 3 6 3 2 5" xfId="53394" xr:uid="{00000000-0005-0000-0000-0000FDB90000}"/>
    <cellStyle name="Vírgula 6 2 3 6 3 3" xfId="16564" xr:uid="{00000000-0005-0000-0000-0000FEB90000}"/>
    <cellStyle name="Vírgula 6 2 3 6 3 3 2" xfId="32609" xr:uid="{00000000-0005-0000-0000-0000FFB90000}"/>
    <cellStyle name="Vírgula 6 2 3 6 3 4" xfId="18906" xr:uid="{00000000-0005-0000-0000-000000BA0000}"/>
    <cellStyle name="Vírgula 6 2 3 6 3 5" xfId="27107" xr:uid="{00000000-0005-0000-0000-000001BA0000}"/>
    <cellStyle name="Vírgula 6 2 3 6 3 6" xfId="39430" xr:uid="{00000000-0005-0000-0000-000002BA0000}"/>
    <cellStyle name="Vírgula 6 2 3 6 3 7" xfId="48883" xr:uid="{00000000-0005-0000-0000-000003BA0000}"/>
    <cellStyle name="Vírgula 6 2 3 6 4" xfId="5727" xr:uid="{00000000-0005-0000-0000-000004BA0000}"/>
    <cellStyle name="Vírgula 6 2 3 6 4 2" xfId="11432" xr:uid="{00000000-0005-0000-0000-000005BA0000}"/>
    <cellStyle name="Vírgula 6 2 3 6 4 2 2" xfId="33261" xr:uid="{00000000-0005-0000-0000-000006BA0000}"/>
    <cellStyle name="Vírgula 6 2 3 6 4 2 3" xfId="40953" xr:uid="{00000000-0005-0000-0000-000007BA0000}"/>
    <cellStyle name="Vírgula 6 2 3 6 4 2 4" xfId="52414" xr:uid="{00000000-0005-0000-0000-000008BA0000}"/>
    <cellStyle name="Vírgula 6 2 3 6 4 3" xfId="27759" xr:uid="{00000000-0005-0000-0000-000009BA0000}"/>
    <cellStyle name="Vírgula 6 2 3 6 4 4" xfId="37082" xr:uid="{00000000-0005-0000-0000-00000ABA0000}"/>
    <cellStyle name="Vírgula 6 2 3 6 4 5" xfId="50409" xr:uid="{00000000-0005-0000-0000-00000BBA0000}"/>
    <cellStyle name="Vírgula 6 2 3 6 5" xfId="10785" xr:uid="{00000000-0005-0000-0000-00000CBA0000}"/>
    <cellStyle name="Vírgula 6 2 3 6 5 2" xfId="30510" xr:uid="{00000000-0005-0000-0000-00000DBA0000}"/>
    <cellStyle name="Vírgula 6 2 3 6 5 3" xfId="40196" xr:uid="{00000000-0005-0000-0000-00000EBA0000}"/>
    <cellStyle name="Vírgula 6 2 3 6 5 4" xfId="51667" xr:uid="{00000000-0005-0000-0000-00000FBA0000}"/>
    <cellStyle name="Vírgula 6 2 3 6 6" xfId="13903" xr:uid="{00000000-0005-0000-0000-000010BA0000}"/>
    <cellStyle name="Vírgula 6 2 3 6 6 2" xfId="44277" xr:uid="{00000000-0005-0000-0000-000011BA0000}"/>
    <cellStyle name="Vírgula 6 2 3 6 7" xfId="15953" xr:uid="{00000000-0005-0000-0000-000012BA0000}"/>
    <cellStyle name="Vírgula 6 2 3 6 8" xfId="21896" xr:uid="{00000000-0005-0000-0000-000013BA0000}"/>
    <cellStyle name="Vírgula 6 2 3 6 9" xfId="23910" xr:uid="{00000000-0005-0000-0000-000014BA0000}"/>
    <cellStyle name="Vírgula 6 2 3 7" xfId="1307" xr:uid="{00000000-0005-0000-0000-000015BA0000}"/>
    <cellStyle name="Vírgula 6 2 3 7 10" xfId="24945" xr:uid="{00000000-0005-0000-0000-000016BA0000}"/>
    <cellStyle name="Vírgula 6 2 3 7 11" xfId="36510" xr:uid="{00000000-0005-0000-0000-000017BA0000}"/>
    <cellStyle name="Vírgula 6 2 3 7 12" xfId="46863" xr:uid="{00000000-0005-0000-0000-000018BA0000}"/>
    <cellStyle name="Vírgula 6 2 3 7 13" xfId="54795" xr:uid="{00000000-0005-0000-0000-000019BA0000}"/>
    <cellStyle name="Vírgula 6 2 3 7 14" xfId="4385" xr:uid="{00000000-0005-0000-0000-00001ABA0000}"/>
    <cellStyle name="Vírgula 6 2 3 7 2" xfId="2232" xr:uid="{00000000-0005-0000-0000-00001BBA0000}"/>
    <cellStyle name="Vírgula 6 2 3 7 2 10" xfId="47783" xr:uid="{00000000-0005-0000-0000-00001CBA0000}"/>
    <cellStyle name="Vírgula 6 2 3 7 2 11" xfId="55709" xr:uid="{00000000-0005-0000-0000-00001DBA0000}"/>
    <cellStyle name="Vírgula 6 2 3 7 2 12" xfId="4386" xr:uid="{00000000-0005-0000-0000-00001EBA0000}"/>
    <cellStyle name="Vírgula 6 2 3 7 2 2" xfId="9082" xr:uid="{00000000-0005-0000-0000-00001FBA0000}"/>
    <cellStyle name="Vírgula 6 2 3 7 2 2 2" xfId="17633" xr:uid="{00000000-0005-0000-0000-000020BA0000}"/>
    <cellStyle name="Vírgula 6 2 3 7 2 2 2 2" xfId="35363" xr:uid="{00000000-0005-0000-0000-000021BA0000}"/>
    <cellStyle name="Vírgula 6 2 3 7 2 2 3" xfId="20004" xr:uid="{00000000-0005-0000-0000-000022BA0000}"/>
    <cellStyle name="Vírgula 6 2 3 7 2 2 4" xfId="29861" xr:uid="{00000000-0005-0000-0000-000023BA0000}"/>
    <cellStyle name="Vírgula 6 2 3 7 2 2 5" xfId="43055" xr:uid="{00000000-0005-0000-0000-000024BA0000}"/>
    <cellStyle name="Vírgula 6 2 3 7 2 2 6" xfId="49982" xr:uid="{00000000-0005-0000-0000-000025BA0000}"/>
    <cellStyle name="Vírgula 6 2 3 7 2 3" xfId="6883" xr:uid="{00000000-0005-0000-0000-000026BA0000}"/>
    <cellStyle name="Vírgula 6 2 3 7 2 3 2" xfId="12287" xr:uid="{00000000-0005-0000-0000-000027BA0000}"/>
    <cellStyle name="Vírgula 6 2 3 7 2 3 3" xfId="32612" xr:uid="{00000000-0005-0000-0000-000028BA0000}"/>
    <cellStyle name="Vírgula 6 2 3 7 2 3 4" xfId="45376" xr:uid="{00000000-0005-0000-0000-000029BA0000}"/>
    <cellStyle name="Vírgula 6 2 3 7 2 4" xfId="15956" xr:uid="{00000000-0005-0000-0000-00002ABA0000}"/>
    <cellStyle name="Vírgula 6 2 3 7 2 5" xfId="18262" xr:uid="{00000000-0005-0000-0000-00002BBA0000}"/>
    <cellStyle name="Vírgula 6 2 3 7 2 6" xfId="21899" xr:uid="{00000000-0005-0000-0000-00002CBA0000}"/>
    <cellStyle name="Vírgula 6 2 3 7 2 7" xfId="23913" xr:uid="{00000000-0005-0000-0000-00002DBA0000}"/>
    <cellStyle name="Vírgula 6 2 3 7 2 8" xfId="27110" xr:uid="{00000000-0005-0000-0000-00002EBA0000}"/>
    <cellStyle name="Vírgula 6 2 3 7 2 9" xfId="39433" xr:uid="{00000000-0005-0000-0000-00002FBA0000}"/>
    <cellStyle name="Vírgula 6 2 3 7 3" xfId="8211" xr:uid="{00000000-0005-0000-0000-000030BA0000}"/>
    <cellStyle name="Vírgula 6 2 3 7 3 2" xfId="12613" xr:uid="{00000000-0005-0000-0000-000031BA0000}"/>
    <cellStyle name="Vírgula 6 2 3 7 3 2 2" xfId="35362" xr:uid="{00000000-0005-0000-0000-000032BA0000}"/>
    <cellStyle name="Vírgula 6 2 3 7 3 2 3" xfId="29860" xr:uid="{00000000-0005-0000-0000-000033BA0000}"/>
    <cellStyle name="Vírgula 6 2 3 7 3 2 4" xfId="43054" xr:uid="{00000000-0005-0000-0000-000034BA0000}"/>
    <cellStyle name="Vírgula 6 2 3 7 3 2 5" xfId="53395" xr:uid="{00000000-0005-0000-0000-000035BA0000}"/>
    <cellStyle name="Vírgula 6 2 3 7 3 3" xfId="16332" xr:uid="{00000000-0005-0000-0000-000036BA0000}"/>
    <cellStyle name="Vírgula 6 2 3 7 3 3 2" xfId="32611" xr:uid="{00000000-0005-0000-0000-000037BA0000}"/>
    <cellStyle name="Vírgula 6 2 3 7 3 4" xfId="19134" xr:uid="{00000000-0005-0000-0000-000038BA0000}"/>
    <cellStyle name="Vírgula 6 2 3 7 3 5" xfId="27109" xr:uid="{00000000-0005-0000-0000-000039BA0000}"/>
    <cellStyle name="Vírgula 6 2 3 7 3 6" xfId="39432" xr:uid="{00000000-0005-0000-0000-00003ABA0000}"/>
    <cellStyle name="Vírgula 6 2 3 7 3 7" xfId="49111" xr:uid="{00000000-0005-0000-0000-00003BBA0000}"/>
    <cellStyle name="Vírgula 6 2 3 7 4" xfId="5967" xr:uid="{00000000-0005-0000-0000-00003CBA0000}"/>
    <cellStyle name="Vírgula 6 2 3 7 4 2" xfId="11660" xr:uid="{00000000-0005-0000-0000-00003DBA0000}"/>
    <cellStyle name="Vírgula 6 2 3 7 4 2 2" xfId="33489" xr:uid="{00000000-0005-0000-0000-00003EBA0000}"/>
    <cellStyle name="Vírgula 6 2 3 7 4 2 3" xfId="41181" xr:uid="{00000000-0005-0000-0000-00003FBA0000}"/>
    <cellStyle name="Vírgula 6 2 3 7 4 2 4" xfId="52642" xr:uid="{00000000-0005-0000-0000-000040BA0000}"/>
    <cellStyle name="Vírgula 6 2 3 7 4 3" xfId="27987" xr:uid="{00000000-0005-0000-0000-000041BA0000}"/>
    <cellStyle name="Vírgula 6 2 3 7 4 4" xfId="37310" xr:uid="{00000000-0005-0000-0000-000042BA0000}"/>
    <cellStyle name="Vírgula 6 2 3 7 4 5" xfId="50416" xr:uid="{00000000-0005-0000-0000-000043BA0000}"/>
    <cellStyle name="Vírgula 6 2 3 7 5" xfId="10916" xr:uid="{00000000-0005-0000-0000-000044BA0000}"/>
    <cellStyle name="Vírgula 6 2 3 7 5 2" xfId="30738" xr:uid="{00000000-0005-0000-0000-000045BA0000}"/>
    <cellStyle name="Vírgula 6 2 3 7 5 3" xfId="40424" xr:uid="{00000000-0005-0000-0000-000046BA0000}"/>
    <cellStyle name="Vírgula 6 2 3 7 5 4" xfId="51895" xr:uid="{00000000-0005-0000-0000-000047BA0000}"/>
    <cellStyle name="Vírgula 6 2 3 7 6" xfId="14131" xr:uid="{00000000-0005-0000-0000-000048BA0000}"/>
    <cellStyle name="Vírgula 6 2 3 7 6 2" xfId="44505" xr:uid="{00000000-0005-0000-0000-000049BA0000}"/>
    <cellStyle name="Vírgula 6 2 3 7 7" xfId="15955" xr:uid="{00000000-0005-0000-0000-00004ABA0000}"/>
    <cellStyle name="Vírgula 6 2 3 7 8" xfId="21898" xr:uid="{00000000-0005-0000-0000-00004BBA0000}"/>
    <cellStyle name="Vírgula 6 2 3 7 9" xfId="23912" xr:uid="{00000000-0005-0000-0000-00004CBA0000}"/>
    <cellStyle name="Vírgula 6 2 3 8" xfId="771" xr:uid="{00000000-0005-0000-0000-00004DBA0000}"/>
    <cellStyle name="Vírgula 6 2 3 8 10" xfId="35902" xr:uid="{00000000-0005-0000-0000-00004EBA0000}"/>
    <cellStyle name="Vírgula 6 2 3 8 11" xfId="46327" xr:uid="{00000000-0005-0000-0000-00004FBA0000}"/>
    <cellStyle name="Vírgula 6 2 3 8 12" xfId="54259" xr:uid="{00000000-0005-0000-0000-000050BA0000}"/>
    <cellStyle name="Vírgula 6 2 3 8 13" xfId="4387" xr:uid="{00000000-0005-0000-0000-000051BA0000}"/>
    <cellStyle name="Vírgula 6 2 3 8 2" xfId="1719" xr:uid="{00000000-0005-0000-0000-000052BA0000}"/>
    <cellStyle name="Vírgula 6 2 3 8 2 10" xfId="47270" xr:uid="{00000000-0005-0000-0000-000053BA0000}"/>
    <cellStyle name="Vírgula 6 2 3 8 2 11" xfId="55196" xr:uid="{00000000-0005-0000-0000-000054BA0000}"/>
    <cellStyle name="Vírgula 6 2 3 8 2 12" xfId="4388" xr:uid="{00000000-0005-0000-0000-000055BA0000}"/>
    <cellStyle name="Vírgula 6 2 3 8 2 2" xfId="8569" xr:uid="{00000000-0005-0000-0000-000056BA0000}"/>
    <cellStyle name="Vírgula 6 2 3 8 2 2 2" xfId="17634" xr:uid="{00000000-0005-0000-0000-000057BA0000}"/>
    <cellStyle name="Vírgula 6 2 3 8 2 2 2 2" xfId="35365" xr:uid="{00000000-0005-0000-0000-000058BA0000}"/>
    <cellStyle name="Vírgula 6 2 3 8 2 2 3" xfId="19491" xr:uid="{00000000-0005-0000-0000-000059BA0000}"/>
    <cellStyle name="Vírgula 6 2 3 8 2 2 4" xfId="29863" xr:uid="{00000000-0005-0000-0000-00005ABA0000}"/>
    <cellStyle name="Vírgula 6 2 3 8 2 2 5" xfId="43057" xr:uid="{00000000-0005-0000-0000-00005BBA0000}"/>
    <cellStyle name="Vírgula 6 2 3 8 2 2 6" xfId="49469" xr:uid="{00000000-0005-0000-0000-00005CBA0000}"/>
    <cellStyle name="Vírgula 6 2 3 8 2 3" xfId="6370" xr:uid="{00000000-0005-0000-0000-00005DBA0000}"/>
    <cellStyle name="Vírgula 6 2 3 8 2 3 2" xfId="12495" xr:uid="{00000000-0005-0000-0000-00005EBA0000}"/>
    <cellStyle name="Vírgula 6 2 3 8 2 3 3" xfId="32614" xr:uid="{00000000-0005-0000-0000-00005FBA0000}"/>
    <cellStyle name="Vírgula 6 2 3 8 2 3 4" xfId="44863" xr:uid="{00000000-0005-0000-0000-000060BA0000}"/>
    <cellStyle name="Vírgula 6 2 3 8 2 4" xfId="15958" xr:uid="{00000000-0005-0000-0000-000061BA0000}"/>
    <cellStyle name="Vírgula 6 2 3 8 2 5" xfId="17974" xr:uid="{00000000-0005-0000-0000-000062BA0000}"/>
    <cellStyle name="Vírgula 6 2 3 8 2 6" xfId="21901" xr:uid="{00000000-0005-0000-0000-000063BA0000}"/>
    <cellStyle name="Vírgula 6 2 3 8 2 7" xfId="23915" xr:uid="{00000000-0005-0000-0000-000064BA0000}"/>
    <cellStyle name="Vírgula 6 2 3 8 2 8" xfId="27112" xr:uid="{00000000-0005-0000-0000-000065BA0000}"/>
    <cellStyle name="Vírgula 6 2 3 8 2 9" xfId="39435" xr:uid="{00000000-0005-0000-0000-000066BA0000}"/>
    <cellStyle name="Vírgula 6 2 3 8 3" xfId="7698" xr:uid="{00000000-0005-0000-0000-000067BA0000}"/>
    <cellStyle name="Vírgula 6 2 3 8 3 2" xfId="12614" xr:uid="{00000000-0005-0000-0000-000068BA0000}"/>
    <cellStyle name="Vírgula 6 2 3 8 3 2 2" xfId="35364" xr:uid="{00000000-0005-0000-0000-000069BA0000}"/>
    <cellStyle name="Vírgula 6 2 3 8 3 2 3" xfId="43056" xr:uid="{00000000-0005-0000-0000-00006ABA0000}"/>
    <cellStyle name="Vírgula 6 2 3 8 3 2 4" xfId="53396" xr:uid="{00000000-0005-0000-0000-00006BBA0000}"/>
    <cellStyle name="Vírgula 6 2 3 8 3 3" xfId="18621" xr:uid="{00000000-0005-0000-0000-00006CBA0000}"/>
    <cellStyle name="Vírgula 6 2 3 8 3 4" xfId="29862" xr:uid="{00000000-0005-0000-0000-00006DBA0000}"/>
    <cellStyle name="Vírgula 6 2 3 8 3 5" xfId="39434" xr:uid="{00000000-0005-0000-0000-00006EBA0000}"/>
    <cellStyle name="Vírgula 6 2 3 8 3 6" xfId="48598" xr:uid="{00000000-0005-0000-0000-00006FBA0000}"/>
    <cellStyle name="Vírgula 6 2 3 8 4" xfId="5431" xr:uid="{00000000-0005-0000-0000-000070BA0000}"/>
    <cellStyle name="Vírgula 6 2 3 8 4 2" xfId="10357" xr:uid="{00000000-0005-0000-0000-000071BA0000}"/>
    <cellStyle name="Vírgula 6 2 3 8 4 3" xfId="32613" xr:uid="{00000000-0005-0000-0000-000072BA0000}"/>
    <cellStyle name="Vírgula 6 2 3 8 4 4" xfId="39911" xr:uid="{00000000-0005-0000-0000-000073BA0000}"/>
    <cellStyle name="Vírgula 6 2 3 8 4 5" xfId="51047" xr:uid="{00000000-0005-0000-0000-000074BA0000}"/>
    <cellStyle name="Vírgula 6 2 3 8 5" xfId="13618" xr:uid="{00000000-0005-0000-0000-000075BA0000}"/>
    <cellStyle name="Vírgula 6 2 3 8 5 2" xfId="43992" xr:uid="{00000000-0005-0000-0000-000076BA0000}"/>
    <cellStyle name="Vírgula 6 2 3 8 6" xfId="15957" xr:uid="{00000000-0005-0000-0000-000077BA0000}"/>
    <cellStyle name="Vírgula 6 2 3 8 7" xfId="21900" xr:uid="{00000000-0005-0000-0000-000078BA0000}"/>
    <cellStyle name="Vírgula 6 2 3 8 8" xfId="23914" xr:uid="{00000000-0005-0000-0000-000079BA0000}"/>
    <cellStyle name="Vírgula 6 2 3 8 9" xfId="27111" xr:uid="{00000000-0005-0000-0000-00007ABA0000}"/>
    <cellStyle name="Vírgula 6 2 3 9" xfId="657" xr:uid="{00000000-0005-0000-0000-00007BBA0000}"/>
    <cellStyle name="Vírgula 6 2 3 9 10" xfId="46213" xr:uid="{00000000-0005-0000-0000-00007CBA0000}"/>
    <cellStyle name="Vírgula 6 2 3 9 11" xfId="54145" xr:uid="{00000000-0005-0000-0000-00007DBA0000}"/>
    <cellStyle name="Vírgula 6 2 3 9 12" xfId="4389" xr:uid="{00000000-0005-0000-0000-00007EBA0000}"/>
    <cellStyle name="Vírgula 6 2 3 9 2" xfId="7584" xr:uid="{00000000-0005-0000-0000-00007FBA0000}"/>
    <cellStyle name="Vírgula 6 2 3 9 2 2" xfId="17635" xr:uid="{00000000-0005-0000-0000-000080BA0000}"/>
    <cellStyle name="Vírgula 6 2 3 9 2 2 2" xfId="35366" xr:uid="{00000000-0005-0000-0000-000081BA0000}"/>
    <cellStyle name="Vírgula 6 2 3 9 2 3" xfId="19377" xr:uid="{00000000-0005-0000-0000-000082BA0000}"/>
    <cellStyle name="Vírgula 6 2 3 9 2 4" xfId="29864" xr:uid="{00000000-0005-0000-0000-000083BA0000}"/>
    <cellStyle name="Vírgula 6 2 3 9 2 5" xfId="43058" xr:uid="{00000000-0005-0000-0000-000084BA0000}"/>
    <cellStyle name="Vírgula 6 2 3 9 2 6" xfId="48484" xr:uid="{00000000-0005-0000-0000-000085BA0000}"/>
    <cellStyle name="Vírgula 6 2 3 9 3" xfId="5317" xr:uid="{00000000-0005-0000-0000-000086BA0000}"/>
    <cellStyle name="Vírgula 6 2 3 9 3 2" xfId="10093" xr:uid="{00000000-0005-0000-0000-000087BA0000}"/>
    <cellStyle name="Vírgula 6 2 3 9 3 3" xfId="32615" xr:uid="{00000000-0005-0000-0000-000088BA0000}"/>
    <cellStyle name="Vírgula 6 2 3 9 3 4" xfId="43878" xr:uid="{00000000-0005-0000-0000-000089BA0000}"/>
    <cellStyle name="Vírgula 6 2 3 9 4" xfId="15959" xr:uid="{00000000-0005-0000-0000-00008ABA0000}"/>
    <cellStyle name="Vírgula 6 2 3 9 5" xfId="17860" xr:uid="{00000000-0005-0000-0000-00008BBA0000}"/>
    <cellStyle name="Vírgula 6 2 3 9 6" xfId="21902" xr:uid="{00000000-0005-0000-0000-00008CBA0000}"/>
    <cellStyle name="Vírgula 6 2 3 9 7" xfId="23916" xr:uid="{00000000-0005-0000-0000-00008DBA0000}"/>
    <cellStyle name="Vírgula 6 2 3 9 8" xfId="27113" xr:uid="{00000000-0005-0000-0000-00008EBA0000}"/>
    <cellStyle name="Vírgula 6 2 3 9 9" xfId="39436" xr:uid="{00000000-0005-0000-0000-00008FBA0000}"/>
    <cellStyle name="Vírgula 6 2 4" xfId="193" xr:uid="{00000000-0005-0000-0000-000090BA0000}"/>
    <cellStyle name="Vírgula 6 2 4 10" xfId="15960" xr:uid="{00000000-0005-0000-0000-000091BA0000}"/>
    <cellStyle name="Vírgula 6 2 4 11" xfId="21903" xr:uid="{00000000-0005-0000-0000-000092BA0000}"/>
    <cellStyle name="Vírgula 6 2 4 12" xfId="23917" xr:uid="{00000000-0005-0000-0000-000093BA0000}"/>
    <cellStyle name="Vírgula 6 2 4 13" xfId="24475" xr:uid="{00000000-0005-0000-0000-000094BA0000}"/>
    <cellStyle name="Vírgula 6 2 4 14" xfId="35788" xr:uid="{00000000-0005-0000-0000-000095BA0000}"/>
    <cellStyle name="Vírgula 6 2 4 15" xfId="45750" xr:uid="{00000000-0005-0000-0000-000096BA0000}"/>
    <cellStyle name="Vírgula 6 2 4 16" xfId="53683" xr:uid="{00000000-0005-0000-0000-000097BA0000}"/>
    <cellStyle name="Vírgula 6 2 4 17" xfId="4390" xr:uid="{00000000-0005-0000-0000-000098BA0000}"/>
    <cellStyle name="Vírgula 6 2 4 2" xfId="474" xr:uid="{00000000-0005-0000-0000-000099BA0000}"/>
    <cellStyle name="Vírgula 6 2 4 2 10" xfId="23918" xr:uid="{00000000-0005-0000-0000-00009ABA0000}"/>
    <cellStyle name="Vírgula 6 2 4 2 11" xfId="24751" xr:uid="{00000000-0005-0000-0000-00009BBA0000}"/>
    <cellStyle name="Vírgula 6 2 4 2 12" xfId="36316" xr:uid="{00000000-0005-0000-0000-00009CBA0000}"/>
    <cellStyle name="Vírgula 6 2 4 2 13" xfId="46030" xr:uid="{00000000-0005-0000-0000-00009DBA0000}"/>
    <cellStyle name="Vírgula 6 2 4 2 14" xfId="53962" xr:uid="{00000000-0005-0000-0000-00009EBA0000}"/>
    <cellStyle name="Vírgula 6 2 4 2 15" xfId="4391" xr:uid="{00000000-0005-0000-0000-00009FBA0000}"/>
    <cellStyle name="Vírgula 6 2 4 2 2" xfId="1137" xr:uid="{00000000-0005-0000-0000-0000A0BA0000}"/>
    <cellStyle name="Vírgula 6 2 4 2 2 10" xfId="46693" xr:uid="{00000000-0005-0000-0000-0000A1BA0000}"/>
    <cellStyle name="Vírgula 6 2 4 2 2 11" xfId="54625" xr:uid="{00000000-0005-0000-0000-0000A2BA0000}"/>
    <cellStyle name="Vírgula 6 2 4 2 2 12" xfId="4392" xr:uid="{00000000-0005-0000-0000-0000A3BA0000}"/>
    <cellStyle name="Vírgula 6 2 4 2 2 2" xfId="8052" xr:uid="{00000000-0005-0000-0000-0000A4BA0000}"/>
    <cellStyle name="Vírgula 6 2 4 2 2 2 2" xfId="9423" xr:uid="{00000000-0005-0000-0000-0000A5BA0000}"/>
    <cellStyle name="Vírgula 6 2 4 2 2 2 2 2" xfId="35369" xr:uid="{00000000-0005-0000-0000-0000A6BA0000}"/>
    <cellStyle name="Vírgula 6 2 4 2 2 2 3" xfId="16818" xr:uid="{00000000-0005-0000-0000-0000A7BA0000}"/>
    <cellStyle name="Vírgula 6 2 4 2 2 2 4" xfId="19845" xr:uid="{00000000-0005-0000-0000-0000A8BA0000}"/>
    <cellStyle name="Vírgula 6 2 4 2 2 2 5" xfId="29867" xr:uid="{00000000-0005-0000-0000-0000A9BA0000}"/>
    <cellStyle name="Vírgula 6 2 4 2 2 2 6" xfId="43061" xr:uid="{00000000-0005-0000-0000-0000AABA0000}"/>
    <cellStyle name="Vírgula 6 2 4 2 2 2 7" xfId="48952" xr:uid="{00000000-0005-0000-0000-0000ABBA0000}"/>
    <cellStyle name="Vírgula 6 2 4 2 2 3" xfId="5797" xr:uid="{00000000-0005-0000-0000-0000ACBA0000}"/>
    <cellStyle name="Vírgula 6 2 4 2 2 3 2" xfId="13073" xr:uid="{00000000-0005-0000-0000-0000ADBA0000}"/>
    <cellStyle name="Vírgula 6 2 4 2 2 3 3" xfId="32618" xr:uid="{00000000-0005-0000-0000-0000AEBA0000}"/>
    <cellStyle name="Vírgula 6 2 4 2 2 3 4" xfId="44346" xr:uid="{00000000-0005-0000-0000-0000AFBA0000}"/>
    <cellStyle name="Vírgula 6 2 4 2 2 4" xfId="13972" xr:uid="{00000000-0005-0000-0000-0000B0BA0000}"/>
    <cellStyle name="Vírgula 6 2 4 2 2 5" xfId="15962" xr:uid="{00000000-0005-0000-0000-0000B1BA0000}"/>
    <cellStyle name="Vírgula 6 2 4 2 2 6" xfId="21905" xr:uid="{00000000-0005-0000-0000-0000B2BA0000}"/>
    <cellStyle name="Vírgula 6 2 4 2 2 7" xfId="23919" xr:uid="{00000000-0005-0000-0000-0000B3BA0000}"/>
    <cellStyle name="Vírgula 6 2 4 2 2 8" xfId="27116" xr:uid="{00000000-0005-0000-0000-0000B4BA0000}"/>
    <cellStyle name="Vírgula 6 2 4 2 2 9" xfId="39439" xr:uid="{00000000-0005-0000-0000-0000B5BA0000}"/>
    <cellStyle name="Vírgula 6 2 4 2 3" xfId="2073" xr:uid="{00000000-0005-0000-0000-0000B6BA0000}"/>
    <cellStyle name="Vírgula 6 2 4 2 3 10" xfId="47624" xr:uid="{00000000-0005-0000-0000-0000B7BA0000}"/>
    <cellStyle name="Vírgula 6 2 4 2 3 11" xfId="55550" xr:uid="{00000000-0005-0000-0000-0000B8BA0000}"/>
    <cellStyle name="Vírgula 6 2 4 2 3 12" xfId="4393" xr:uid="{00000000-0005-0000-0000-0000B9BA0000}"/>
    <cellStyle name="Vírgula 6 2 4 2 3 2" xfId="8923" xr:uid="{00000000-0005-0000-0000-0000BABA0000}"/>
    <cellStyle name="Vírgula 6 2 4 2 3 2 2" xfId="17636" xr:uid="{00000000-0005-0000-0000-0000BBBA0000}"/>
    <cellStyle name="Vírgula 6 2 4 2 3 2 2 2" xfId="35370" xr:uid="{00000000-0005-0000-0000-0000BCBA0000}"/>
    <cellStyle name="Vírgula 6 2 4 2 3 2 3" xfId="29868" xr:uid="{00000000-0005-0000-0000-0000BDBA0000}"/>
    <cellStyle name="Vírgula 6 2 4 2 3 2 4" xfId="43062" xr:uid="{00000000-0005-0000-0000-0000BEBA0000}"/>
    <cellStyle name="Vírgula 6 2 4 2 3 2 5" xfId="49823" xr:uid="{00000000-0005-0000-0000-0000BFBA0000}"/>
    <cellStyle name="Vírgula 6 2 4 2 3 3" xfId="6724" xr:uid="{00000000-0005-0000-0000-0000C0BA0000}"/>
    <cellStyle name="Vírgula 6 2 4 2 3 3 2" xfId="32619" xr:uid="{00000000-0005-0000-0000-0000C1BA0000}"/>
    <cellStyle name="Vírgula 6 2 4 2 3 3 3" xfId="45217" xr:uid="{00000000-0005-0000-0000-0000C2BA0000}"/>
    <cellStyle name="Vírgula 6 2 4 2 3 4" xfId="15963" xr:uid="{00000000-0005-0000-0000-0000C3BA0000}"/>
    <cellStyle name="Vírgula 6 2 4 2 3 5" xfId="18975" xr:uid="{00000000-0005-0000-0000-0000C4BA0000}"/>
    <cellStyle name="Vírgula 6 2 4 2 3 6" xfId="21906" xr:uid="{00000000-0005-0000-0000-0000C5BA0000}"/>
    <cellStyle name="Vírgula 6 2 4 2 3 7" xfId="23920" xr:uid="{00000000-0005-0000-0000-0000C6BA0000}"/>
    <cellStyle name="Vírgula 6 2 4 2 3 8" xfId="27117" xr:uid="{00000000-0005-0000-0000-0000C7BA0000}"/>
    <cellStyle name="Vírgula 6 2 4 2 3 9" xfId="39440" xr:uid="{00000000-0005-0000-0000-0000C8BA0000}"/>
    <cellStyle name="Vírgula 6 2 4 2 4" xfId="7425" xr:uid="{00000000-0005-0000-0000-0000C9BA0000}"/>
    <cellStyle name="Vírgula 6 2 4 2 4 2" xfId="12617" xr:uid="{00000000-0005-0000-0000-0000CABA0000}"/>
    <cellStyle name="Vírgula 6 2 4 2 4 2 2" xfId="35368" xr:uid="{00000000-0005-0000-0000-0000CBBA0000}"/>
    <cellStyle name="Vírgula 6 2 4 2 4 2 3" xfId="29866" xr:uid="{00000000-0005-0000-0000-0000CCBA0000}"/>
    <cellStyle name="Vírgula 6 2 4 2 4 2 4" xfId="43060" xr:uid="{00000000-0005-0000-0000-0000CDBA0000}"/>
    <cellStyle name="Vírgula 6 2 4 2 4 2 5" xfId="53397" xr:uid="{00000000-0005-0000-0000-0000CEBA0000}"/>
    <cellStyle name="Vírgula 6 2 4 2 4 3" xfId="9553" xr:uid="{00000000-0005-0000-0000-0000CFBA0000}"/>
    <cellStyle name="Vírgula 6 2 4 2 4 3 2" xfId="32617" xr:uid="{00000000-0005-0000-0000-0000D0BA0000}"/>
    <cellStyle name="Vírgula 6 2 4 2 4 4" xfId="27115" xr:uid="{00000000-0005-0000-0000-0000D1BA0000}"/>
    <cellStyle name="Vírgula 6 2 4 2 4 5" xfId="39438" xr:uid="{00000000-0005-0000-0000-0000D2BA0000}"/>
    <cellStyle name="Vírgula 6 2 4 2 4 6" xfId="48325" xr:uid="{00000000-0005-0000-0000-0000D3BA0000}"/>
    <cellStyle name="Vírgula 6 2 4 2 5" xfId="5134" xr:uid="{00000000-0005-0000-0000-0000D4BA0000}"/>
    <cellStyle name="Vírgula 6 2 4 2 5 2" xfId="11501" xr:uid="{00000000-0005-0000-0000-0000D5BA0000}"/>
    <cellStyle name="Vírgula 6 2 4 2 5 2 2" xfId="33330" xr:uid="{00000000-0005-0000-0000-0000D6BA0000}"/>
    <cellStyle name="Vírgula 6 2 4 2 5 2 3" xfId="41022" xr:uid="{00000000-0005-0000-0000-0000D7BA0000}"/>
    <cellStyle name="Vírgula 6 2 4 2 5 2 4" xfId="52483" xr:uid="{00000000-0005-0000-0000-0000D8BA0000}"/>
    <cellStyle name="Vírgula 6 2 4 2 5 3" xfId="27828" xr:uid="{00000000-0005-0000-0000-0000D9BA0000}"/>
    <cellStyle name="Vírgula 6 2 4 2 5 4" xfId="37151" xr:uid="{00000000-0005-0000-0000-0000DABA0000}"/>
    <cellStyle name="Vírgula 6 2 4 2 5 5" xfId="50203" xr:uid="{00000000-0005-0000-0000-0000DBBA0000}"/>
    <cellStyle name="Vírgula 6 2 4 2 6" xfId="10804" xr:uid="{00000000-0005-0000-0000-0000DCBA0000}"/>
    <cellStyle name="Vírgula 6 2 4 2 6 2" xfId="30579" xr:uid="{00000000-0005-0000-0000-0000DDBA0000}"/>
    <cellStyle name="Vírgula 6 2 4 2 6 3" xfId="40265" xr:uid="{00000000-0005-0000-0000-0000DEBA0000}"/>
    <cellStyle name="Vírgula 6 2 4 2 6 4" xfId="51736" xr:uid="{00000000-0005-0000-0000-0000DFBA0000}"/>
    <cellStyle name="Vírgula 6 2 4 2 7" xfId="13459" xr:uid="{00000000-0005-0000-0000-0000E0BA0000}"/>
    <cellStyle name="Vírgula 6 2 4 2 7 2" xfId="43719" xr:uid="{00000000-0005-0000-0000-0000E1BA0000}"/>
    <cellStyle name="Vírgula 6 2 4 2 8" xfId="15961" xr:uid="{00000000-0005-0000-0000-0000E2BA0000}"/>
    <cellStyle name="Vírgula 6 2 4 2 9" xfId="21904" xr:uid="{00000000-0005-0000-0000-0000E3BA0000}"/>
    <cellStyle name="Vírgula 6 2 4 3" xfId="1389" xr:uid="{00000000-0005-0000-0000-0000E4BA0000}"/>
    <cellStyle name="Vírgula 6 2 4 3 10" xfId="25027" xr:uid="{00000000-0005-0000-0000-0000E5BA0000}"/>
    <cellStyle name="Vírgula 6 2 4 3 11" xfId="36592" xr:uid="{00000000-0005-0000-0000-0000E6BA0000}"/>
    <cellStyle name="Vírgula 6 2 4 3 12" xfId="46945" xr:uid="{00000000-0005-0000-0000-0000E7BA0000}"/>
    <cellStyle name="Vírgula 6 2 4 3 13" xfId="54877" xr:uid="{00000000-0005-0000-0000-0000E8BA0000}"/>
    <cellStyle name="Vírgula 6 2 4 3 14" xfId="4394" xr:uid="{00000000-0005-0000-0000-0000E9BA0000}"/>
    <cellStyle name="Vírgula 6 2 4 3 2" xfId="2301" xr:uid="{00000000-0005-0000-0000-0000EABA0000}"/>
    <cellStyle name="Vírgula 6 2 4 3 2 10" xfId="47852" xr:uid="{00000000-0005-0000-0000-0000EBBA0000}"/>
    <cellStyle name="Vírgula 6 2 4 3 2 11" xfId="55778" xr:uid="{00000000-0005-0000-0000-0000ECBA0000}"/>
    <cellStyle name="Vírgula 6 2 4 3 2 12" xfId="4395" xr:uid="{00000000-0005-0000-0000-0000EDBA0000}"/>
    <cellStyle name="Vírgula 6 2 4 3 2 2" xfId="9151" xr:uid="{00000000-0005-0000-0000-0000EEBA0000}"/>
    <cellStyle name="Vírgula 6 2 4 3 2 2 2" xfId="17637" xr:uid="{00000000-0005-0000-0000-0000EFBA0000}"/>
    <cellStyle name="Vírgula 6 2 4 3 2 2 2 2" xfId="35372" xr:uid="{00000000-0005-0000-0000-0000F0BA0000}"/>
    <cellStyle name="Vírgula 6 2 4 3 2 2 3" xfId="20073" xr:uid="{00000000-0005-0000-0000-0000F1BA0000}"/>
    <cellStyle name="Vírgula 6 2 4 3 2 2 4" xfId="29870" xr:uid="{00000000-0005-0000-0000-0000F2BA0000}"/>
    <cellStyle name="Vírgula 6 2 4 3 2 2 5" xfId="43064" xr:uid="{00000000-0005-0000-0000-0000F3BA0000}"/>
    <cellStyle name="Vírgula 6 2 4 3 2 2 6" xfId="50051" xr:uid="{00000000-0005-0000-0000-0000F4BA0000}"/>
    <cellStyle name="Vírgula 6 2 4 3 2 3" xfId="6952" xr:uid="{00000000-0005-0000-0000-0000F5BA0000}"/>
    <cellStyle name="Vírgula 6 2 4 3 2 3 2" xfId="12837" xr:uid="{00000000-0005-0000-0000-0000F6BA0000}"/>
    <cellStyle name="Vírgula 6 2 4 3 2 3 3" xfId="32621" xr:uid="{00000000-0005-0000-0000-0000F7BA0000}"/>
    <cellStyle name="Vírgula 6 2 4 3 2 3 4" xfId="45445" xr:uid="{00000000-0005-0000-0000-0000F8BA0000}"/>
    <cellStyle name="Vírgula 6 2 4 3 2 4" xfId="15965" xr:uid="{00000000-0005-0000-0000-0000F9BA0000}"/>
    <cellStyle name="Vírgula 6 2 4 3 2 5" xfId="18331" xr:uid="{00000000-0005-0000-0000-0000FABA0000}"/>
    <cellStyle name="Vírgula 6 2 4 3 2 6" xfId="21908" xr:uid="{00000000-0005-0000-0000-0000FBBA0000}"/>
    <cellStyle name="Vírgula 6 2 4 3 2 7" xfId="23922" xr:uid="{00000000-0005-0000-0000-0000FCBA0000}"/>
    <cellStyle name="Vírgula 6 2 4 3 2 8" xfId="27119" xr:uid="{00000000-0005-0000-0000-0000FDBA0000}"/>
    <cellStyle name="Vírgula 6 2 4 3 2 9" xfId="39442" xr:uid="{00000000-0005-0000-0000-0000FEBA0000}"/>
    <cellStyle name="Vírgula 6 2 4 3 3" xfId="8280" xr:uid="{00000000-0005-0000-0000-0000FFBA0000}"/>
    <cellStyle name="Vírgula 6 2 4 3 3 2" xfId="12618" xr:uid="{00000000-0005-0000-0000-000000BB0000}"/>
    <cellStyle name="Vírgula 6 2 4 3 3 2 2" xfId="35371" xr:uid="{00000000-0005-0000-0000-000001BB0000}"/>
    <cellStyle name="Vírgula 6 2 4 3 3 2 3" xfId="29869" xr:uid="{00000000-0005-0000-0000-000002BB0000}"/>
    <cellStyle name="Vírgula 6 2 4 3 3 2 4" xfId="43063" xr:uid="{00000000-0005-0000-0000-000003BB0000}"/>
    <cellStyle name="Vírgula 6 2 4 3 3 2 5" xfId="53398" xr:uid="{00000000-0005-0000-0000-000004BB0000}"/>
    <cellStyle name="Vírgula 6 2 4 3 3 3" xfId="16465" xr:uid="{00000000-0005-0000-0000-000005BB0000}"/>
    <cellStyle name="Vírgula 6 2 4 3 3 3 2" xfId="32620" xr:uid="{00000000-0005-0000-0000-000006BB0000}"/>
    <cellStyle name="Vírgula 6 2 4 3 3 4" xfId="19203" xr:uid="{00000000-0005-0000-0000-000007BB0000}"/>
    <cellStyle name="Vírgula 6 2 4 3 3 5" xfId="27118" xr:uid="{00000000-0005-0000-0000-000008BB0000}"/>
    <cellStyle name="Vírgula 6 2 4 3 3 6" xfId="39441" xr:uid="{00000000-0005-0000-0000-000009BB0000}"/>
    <cellStyle name="Vírgula 6 2 4 3 3 7" xfId="49180" xr:uid="{00000000-0005-0000-0000-00000ABB0000}"/>
    <cellStyle name="Vírgula 6 2 4 3 4" xfId="6049" xr:uid="{00000000-0005-0000-0000-00000BBB0000}"/>
    <cellStyle name="Vírgula 6 2 4 3 4 2" xfId="11729" xr:uid="{00000000-0005-0000-0000-00000CBB0000}"/>
    <cellStyle name="Vírgula 6 2 4 3 4 2 2" xfId="33558" xr:uid="{00000000-0005-0000-0000-00000DBB0000}"/>
    <cellStyle name="Vírgula 6 2 4 3 4 2 3" xfId="41250" xr:uid="{00000000-0005-0000-0000-00000EBB0000}"/>
    <cellStyle name="Vírgula 6 2 4 3 4 2 4" xfId="52711" xr:uid="{00000000-0005-0000-0000-00000FBB0000}"/>
    <cellStyle name="Vírgula 6 2 4 3 4 3" xfId="28056" xr:uid="{00000000-0005-0000-0000-000010BB0000}"/>
    <cellStyle name="Vírgula 6 2 4 3 4 4" xfId="37379" xr:uid="{00000000-0005-0000-0000-000011BB0000}"/>
    <cellStyle name="Vírgula 6 2 4 3 4 5" xfId="51367" xr:uid="{00000000-0005-0000-0000-000012BB0000}"/>
    <cellStyle name="Vírgula 6 2 4 3 5" xfId="10985" xr:uid="{00000000-0005-0000-0000-000013BB0000}"/>
    <cellStyle name="Vírgula 6 2 4 3 5 2" xfId="30807" xr:uid="{00000000-0005-0000-0000-000014BB0000}"/>
    <cellStyle name="Vírgula 6 2 4 3 5 3" xfId="40493" xr:uid="{00000000-0005-0000-0000-000015BB0000}"/>
    <cellStyle name="Vírgula 6 2 4 3 5 4" xfId="51964" xr:uid="{00000000-0005-0000-0000-000016BB0000}"/>
    <cellStyle name="Vírgula 6 2 4 3 6" xfId="14200" xr:uid="{00000000-0005-0000-0000-000017BB0000}"/>
    <cellStyle name="Vírgula 6 2 4 3 6 2" xfId="44574" xr:uid="{00000000-0005-0000-0000-000018BB0000}"/>
    <cellStyle name="Vírgula 6 2 4 3 7" xfId="15964" xr:uid="{00000000-0005-0000-0000-000019BB0000}"/>
    <cellStyle name="Vírgula 6 2 4 3 8" xfId="21907" xr:uid="{00000000-0005-0000-0000-00001ABB0000}"/>
    <cellStyle name="Vírgula 6 2 4 3 9" xfId="23921" xr:uid="{00000000-0005-0000-0000-00001BBB0000}"/>
    <cellStyle name="Vírgula 6 2 4 4" xfId="897" xr:uid="{00000000-0005-0000-0000-00001CBB0000}"/>
    <cellStyle name="Vírgula 6 2 4 4 10" xfId="36052" xr:uid="{00000000-0005-0000-0000-00001DBB0000}"/>
    <cellStyle name="Vírgula 6 2 4 4 11" xfId="46453" xr:uid="{00000000-0005-0000-0000-00001EBB0000}"/>
    <cellStyle name="Vírgula 6 2 4 4 12" xfId="54385" xr:uid="{00000000-0005-0000-0000-00001FBB0000}"/>
    <cellStyle name="Vírgula 6 2 4 4 13" xfId="4396" xr:uid="{00000000-0005-0000-0000-000020BB0000}"/>
    <cellStyle name="Vírgula 6 2 4 4 2" xfId="1845" xr:uid="{00000000-0005-0000-0000-000021BB0000}"/>
    <cellStyle name="Vírgula 6 2 4 4 2 10" xfId="47396" xr:uid="{00000000-0005-0000-0000-000022BB0000}"/>
    <cellStyle name="Vírgula 6 2 4 4 2 11" xfId="55322" xr:uid="{00000000-0005-0000-0000-000023BB0000}"/>
    <cellStyle name="Vírgula 6 2 4 4 2 12" xfId="4397" xr:uid="{00000000-0005-0000-0000-000024BB0000}"/>
    <cellStyle name="Vírgula 6 2 4 4 2 2" xfId="8695" xr:uid="{00000000-0005-0000-0000-000025BB0000}"/>
    <cellStyle name="Vírgula 6 2 4 4 2 2 2" xfId="17638" xr:uid="{00000000-0005-0000-0000-000026BB0000}"/>
    <cellStyle name="Vírgula 6 2 4 4 2 2 2 2" xfId="35374" xr:uid="{00000000-0005-0000-0000-000027BB0000}"/>
    <cellStyle name="Vírgula 6 2 4 4 2 2 3" xfId="19617" xr:uid="{00000000-0005-0000-0000-000028BB0000}"/>
    <cellStyle name="Vírgula 6 2 4 4 2 2 4" xfId="29872" xr:uid="{00000000-0005-0000-0000-000029BB0000}"/>
    <cellStyle name="Vírgula 6 2 4 4 2 2 5" xfId="43066" xr:uid="{00000000-0005-0000-0000-00002ABB0000}"/>
    <cellStyle name="Vírgula 6 2 4 4 2 2 6" xfId="49595" xr:uid="{00000000-0005-0000-0000-00002BBB0000}"/>
    <cellStyle name="Vírgula 6 2 4 4 2 3" xfId="6496" xr:uid="{00000000-0005-0000-0000-00002CBB0000}"/>
    <cellStyle name="Vírgula 6 2 4 4 2 3 2" xfId="12697" xr:uid="{00000000-0005-0000-0000-00002DBB0000}"/>
    <cellStyle name="Vírgula 6 2 4 4 2 3 3" xfId="32623" xr:uid="{00000000-0005-0000-0000-00002EBB0000}"/>
    <cellStyle name="Vírgula 6 2 4 4 2 3 4" xfId="44989" xr:uid="{00000000-0005-0000-0000-00002FBB0000}"/>
    <cellStyle name="Vírgula 6 2 4 4 2 4" xfId="15967" xr:uid="{00000000-0005-0000-0000-000030BB0000}"/>
    <cellStyle name="Vírgula 6 2 4 4 2 5" xfId="17989" xr:uid="{00000000-0005-0000-0000-000031BB0000}"/>
    <cellStyle name="Vírgula 6 2 4 4 2 6" xfId="21910" xr:uid="{00000000-0005-0000-0000-000032BB0000}"/>
    <cellStyle name="Vírgula 6 2 4 4 2 7" xfId="23924" xr:uid="{00000000-0005-0000-0000-000033BB0000}"/>
    <cellStyle name="Vírgula 6 2 4 4 2 8" xfId="27121" xr:uid="{00000000-0005-0000-0000-000034BB0000}"/>
    <cellStyle name="Vírgula 6 2 4 4 2 9" xfId="39444" xr:uid="{00000000-0005-0000-0000-000035BB0000}"/>
    <cellStyle name="Vírgula 6 2 4 4 3" xfId="7824" xr:uid="{00000000-0005-0000-0000-000036BB0000}"/>
    <cellStyle name="Vírgula 6 2 4 4 3 2" xfId="12619" xr:uid="{00000000-0005-0000-0000-000037BB0000}"/>
    <cellStyle name="Vírgula 6 2 4 4 3 2 2" xfId="35373" xr:uid="{00000000-0005-0000-0000-000038BB0000}"/>
    <cellStyle name="Vírgula 6 2 4 4 3 2 3" xfId="43065" xr:uid="{00000000-0005-0000-0000-000039BB0000}"/>
    <cellStyle name="Vírgula 6 2 4 4 3 2 4" xfId="53399" xr:uid="{00000000-0005-0000-0000-00003ABB0000}"/>
    <cellStyle name="Vírgula 6 2 4 4 3 3" xfId="18747" xr:uid="{00000000-0005-0000-0000-00003BBB0000}"/>
    <cellStyle name="Vírgula 6 2 4 4 3 4" xfId="29871" xr:uid="{00000000-0005-0000-0000-00003CBB0000}"/>
    <cellStyle name="Vírgula 6 2 4 4 3 5" xfId="39443" xr:uid="{00000000-0005-0000-0000-00003DBB0000}"/>
    <cellStyle name="Vírgula 6 2 4 4 3 6" xfId="48724" xr:uid="{00000000-0005-0000-0000-00003EBB0000}"/>
    <cellStyle name="Vírgula 6 2 4 4 4" xfId="5557" xr:uid="{00000000-0005-0000-0000-00003FBB0000}"/>
    <cellStyle name="Vírgula 6 2 4 4 4 2" xfId="10519" xr:uid="{00000000-0005-0000-0000-000040BB0000}"/>
    <cellStyle name="Vírgula 6 2 4 4 4 3" xfId="32622" xr:uid="{00000000-0005-0000-0000-000041BB0000}"/>
    <cellStyle name="Vírgula 6 2 4 4 4 4" xfId="40037" xr:uid="{00000000-0005-0000-0000-000042BB0000}"/>
    <cellStyle name="Vírgula 6 2 4 4 4 5" xfId="51508" xr:uid="{00000000-0005-0000-0000-000043BB0000}"/>
    <cellStyle name="Vírgula 6 2 4 4 5" xfId="13744" xr:uid="{00000000-0005-0000-0000-000044BB0000}"/>
    <cellStyle name="Vírgula 6 2 4 4 5 2" xfId="44118" xr:uid="{00000000-0005-0000-0000-000045BB0000}"/>
    <cellStyle name="Vírgula 6 2 4 4 6" xfId="15966" xr:uid="{00000000-0005-0000-0000-000046BB0000}"/>
    <cellStyle name="Vírgula 6 2 4 4 7" xfId="21909" xr:uid="{00000000-0005-0000-0000-000047BB0000}"/>
    <cellStyle name="Vírgula 6 2 4 4 8" xfId="23923" xr:uid="{00000000-0005-0000-0000-000048BB0000}"/>
    <cellStyle name="Vírgula 6 2 4 4 9" xfId="27120" xr:uid="{00000000-0005-0000-0000-000049BB0000}"/>
    <cellStyle name="Vírgula 6 2 4 5" xfId="669" xr:uid="{00000000-0005-0000-0000-00004ABB0000}"/>
    <cellStyle name="Vírgula 6 2 4 5 10" xfId="46225" xr:uid="{00000000-0005-0000-0000-00004BBB0000}"/>
    <cellStyle name="Vírgula 6 2 4 5 11" xfId="54157" xr:uid="{00000000-0005-0000-0000-00004CBB0000}"/>
    <cellStyle name="Vírgula 6 2 4 5 12" xfId="4398" xr:uid="{00000000-0005-0000-0000-00004DBB0000}"/>
    <cellStyle name="Vírgula 6 2 4 5 2" xfId="7596" xr:uid="{00000000-0005-0000-0000-00004EBB0000}"/>
    <cellStyle name="Vírgula 6 2 4 5 2 2" xfId="17639" xr:uid="{00000000-0005-0000-0000-00004FBB0000}"/>
    <cellStyle name="Vírgula 6 2 4 5 2 2 2" xfId="35375" xr:uid="{00000000-0005-0000-0000-000050BB0000}"/>
    <cellStyle name="Vírgula 6 2 4 5 2 3" xfId="19389" xr:uid="{00000000-0005-0000-0000-000051BB0000}"/>
    <cellStyle name="Vírgula 6 2 4 5 2 4" xfId="29873" xr:uid="{00000000-0005-0000-0000-000052BB0000}"/>
    <cellStyle name="Vírgula 6 2 4 5 2 5" xfId="43067" xr:uid="{00000000-0005-0000-0000-000053BB0000}"/>
    <cellStyle name="Vírgula 6 2 4 5 2 6" xfId="48496" xr:uid="{00000000-0005-0000-0000-000054BB0000}"/>
    <cellStyle name="Vírgula 6 2 4 5 3" xfId="5329" xr:uid="{00000000-0005-0000-0000-000055BB0000}"/>
    <cellStyle name="Vírgula 6 2 4 5 3 2" xfId="9677" xr:uid="{00000000-0005-0000-0000-000056BB0000}"/>
    <cellStyle name="Vírgula 6 2 4 5 3 3" xfId="32624" xr:uid="{00000000-0005-0000-0000-000057BB0000}"/>
    <cellStyle name="Vírgula 6 2 4 5 3 4" xfId="43890" xr:uid="{00000000-0005-0000-0000-000058BB0000}"/>
    <cellStyle name="Vírgula 6 2 4 5 4" xfId="15968" xr:uid="{00000000-0005-0000-0000-000059BB0000}"/>
    <cellStyle name="Vírgula 6 2 4 5 5" xfId="17872" xr:uid="{00000000-0005-0000-0000-00005ABB0000}"/>
    <cellStyle name="Vírgula 6 2 4 5 6" xfId="21911" xr:uid="{00000000-0005-0000-0000-00005BBB0000}"/>
    <cellStyle name="Vírgula 6 2 4 5 7" xfId="23925" xr:uid="{00000000-0005-0000-0000-00005CBB0000}"/>
    <cellStyle name="Vírgula 6 2 4 5 8" xfId="27122" xr:uid="{00000000-0005-0000-0000-00005DBB0000}"/>
    <cellStyle name="Vírgula 6 2 4 5 9" xfId="39445" xr:uid="{00000000-0005-0000-0000-00005EBB0000}"/>
    <cellStyle name="Vírgula 6 2 4 6" xfId="1617" xr:uid="{00000000-0005-0000-0000-00005FBB0000}"/>
    <cellStyle name="Vírgula 6 2 4 6 2" xfId="8467" xr:uid="{00000000-0005-0000-0000-000060BB0000}"/>
    <cellStyle name="Vírgula 6 2 4 6 2 2" xfId="35367" xr:uid="{00000000-0005-0000-0000-000061BB0000}"/>
    <cellStyle name="Vírgula 6 2 4 6 2 3" xfId="29865" xr:uid="{00000000-0005-0000-0000-000062BB0000}"/>
    <cellStyle name="Vírgula 6 2 4 6 2 4" xfId="43059" xr:uid="{00000000-0005-0000-0000-000063BB0000}"/>
    <cellStyle name="Vírgula 6 2 4 6 2 5" xfId="49367" xr:uid="{00000000-0005-0000-0000-000064BB0000}"/>
    <cellStyle name="Vírgula 6 2 4 6 3" xfId="12843" xr:uid="{00000000-0005-0000-0000-000065BB0000}"/>
    <cellStyle name="Vírgula 6 2 4 6 3 2" xfId="32616" xr:uid="{00000000-0005-0000-0000-000066BB0000}"/>
    <cellStyle name="Vírgula 6 2 4 6 3 3" xfId="44761" xr:uid="{00000000-0005-0000-0000-000067BB0000}"/>
    <cellStyle name="Vírgula 6 2 4 6 4" xfId="18519" xr:uid="{00000000-0005-0000-0000-000068BB0000}"/>
    <cellStyle name="Vírgula 6 2 4 6 5" xfId="27114" xr:uid="{00000000-0005-0000-0000-000069BB0000}"/>
    <cellStyle name="Vírgula 6 2 4 6 6" xfId="39437" xr:uid="{00000000-0005-0000-0000-00006ABB0000}"/>
    <cellStyle name="Vírgula 6 2 4 6 7" xfId="47168" xr:uid="{00000000-0005-0000-0000-00006BBB0000}"/>
    <cellStyle name="Vírgula 6 2 4 6 8" xfId="55094" xr:uid="{00000000-0005-0000-0000-00006CBB0000}"/>
    <cellStyle name="Vírgula 6 2 4 6 9" xfId="6268" xr:uid="{00000000-0005-0000-0000-00006DBB0000}"/>
    <cellStyle name="Vírgula 6 2 4 7" xfId="7196" xr:uid="{00000000-0005-0000-0000-00006EBB0000}"/>
    <cellStyle name="Vírgula 6 2 4 7 2" xfId="11273" xr:uid="{00000000-0005-0000-0000-00006FBB0000}"/>
    <cellStyle name="Vírgula 6 2 4 7 2 2" xfId="33102" xr:uid="{00000000-0005-0000-0000-000070BB0000}"/>
    <cellStyle name="Vírgula 6 2 4 7 2 3" xfId="40794" xr:uid="{00000000-0005-0000-0000-000071BB0000}"/>
    <cellStyle name="Vírgula 6 2 4 7 2 4" xfId="52255" xr:uid="{00000000-0005-0000-0000-000072BB0000}"/>
    <cellStyle name="Vírgula 6 2 4 7 3" xfId="27600" xr:uid="{00000000-0005-0000-0000-000073BB0000}"/>
    <cellStyle name="Vírgula 6 2 4 7 4" xfId="36923" xr:uid="{00000000-0005-0000-0000-000074BB0000}"/>
    <cellStyle name="Vírgula 6 2 4 7 5" xfId="48096" xr:uid="{00000000-0005-0000-0000-000075BB0000}"/>
    <cellStyle name="Vírgula 6 2 4 8" xfId="4856" xr:uid="{00000000-0005-0000-0000-000076BB0000}"/>
    <cellStyle name="Vírgula 6 2 4 8 2" xfId="10192" xr:uid="{00000000-0005-0000-0000-000077BB0000}"/>
    <cellStyle name="Vírgula 6 2 4 8 2 2" xfId="51274" xr:uid="{00000000-0005-0000-0000-000078BB0000}"/>
    <cellStyle name="Vírgula 6 2 4 8 3" xfId="30351" xr:uid="{00000000-0005-0000-0000-000079BB0000}"/>
    <cellStyle name="Vírgula 6 2 4 8 4" xfId="39809" xr:uid="{00000000-0005-0000-0000-00007ABB0000}"/>
    <cellStyle name="Vírgula 6 2 4 8 5" xfId="51048" xr:uid="{00000000-0005-0000-0000-00007BBB0000}"/>
    <cellStyle name="Vírgula 6 2 4 9" xfId="10595" xr:uid="{00000000-0005-0000-0000-00007CBB0000}"/>
    <cellStyle name="Vírgula 6 2 4 9 2" xfId="43488" xr:uid="{00000000-0005-0000-0000-00007DBB0000}"/>
    <cellStyle name="Vírgula 6 2 4 9 3" xfId="50568" xr:uid="{00000000-0005-0000-0000-00007EBB0000}"/>
    <cellStyle name="Vírgula 6 2 5" xfId="124" xr:uid="{00000000-0005-0000-0000-00007FBB0000}"/>
    <cellStyle name="Vírgula 6 2 5 10" xfId="15969" xr:uid="{00000000-0005-0000-0000-000080BB0000}"/>
    <cellStyle name="Vírgula 6 2 5 11" xfId="21912" xr:uid="{00000000-0005-0000-0000-000081BB0000}"/>
    <cellStyle name="Vírgula 6 2 5 12" xfId="23926" xr:uid="{00000000-0005-0000-0000-000082BB0000}"/>
    <cellStyle name="Vírgula 6 2 5 13" xfId="24406" xr:uid="{00000000-0005-0000-0000-000083BB0000}"/>
    <cellStyle name="Vírgula 6 2 5 14" xfId="35983" xr:uid="{00000000-0005-0000-0000-000084BB0000}"/>
    <cellStyle name="Vírgula 6 2 5 15" xfId="45681" xr:uid="{00000000-0005-0000-0000-000085BB0000}"/>
    <cellStyle name="Vírgula 6 2 5 16" xfId="53614" xr:uid="{00000000-0005-0000-0000-000086BB0000}"/>
    <cellStyle name="Vírgula 6 2 5 17" xfId="4399" xr:uid="{00000000-0005-0000-0000-000087BB0000}"/>
    <cellStyle name="Vírgula 6 2 5 2" xfId="405" xr:uid="{00000000-0005-0000-0000-000088BB0000}"/>
    <cellStyle name="Vírgula 6 2 5 2 10" xfId="24682" xr:uid="{00000000-0005-0000-0000-000089BB0000}"/>
    <cellStyle name="Vírgula 6 2 5 2 11" xfId="36247" xr:uid="{00000000-0005-0000-0000-00008ABB0000}"/>
    <cellStyle name="Vírgula 6 2 5 2 12" xfId="45961" xr:uid="{00000000-0005-0000-0000-00008BBB0000}"/>
    <cellStyle name="Vírgula 6 2 5 2 13" xfId="53893" xr:uid="{00000000-0005-0000-0000-00008CBB0000}"/>
    <cellStyle name="Vírgula 6 2 5 2 14" xfId="4400" xr:uid="{00000000-0005-0000-0000-00008DBB0000}"/>
    <cellStyle name="Vírgula 6 2 5 2 2" xfId="1080" xr:uid="{00000000-0005-0000-0000-00008EBB0000}"/>
    <cellStyle name="Vírgula 6 2 5 2 2 10" xfId="46636" xr:uid="{00000000-0005-0000-0000-00008FBB0000}"/>
    <cellStyle name="Vírgula 6 2 5 2 2 11" xfId="54568" xr:uid="{00000000-0005-0000-0000-000090BB0000}"/>
    <cellStyle name="Vírgula 6 2 5 2 2 12" xfId="4401" xr:uid="{00000000-0005-0000-0000-000091BB0000}"/>
    <cellStyle name="Vírgula 6 2 5 2 2 2" xfId="7995" xr:uid="{00000000-0005-0000-0000-000092BB0000}"/>
    <cellStyle name="Vírgula 6 2 5 2 2 2 2" xfId="17640" xr:uid="{00000000-0005-0000-0000-000093BB0000}"/>
    <cellStyle name="Vírgula 6 2 5 2 2 2 2 2" xfId="35378" xr:uid="{00000000-0005-0000-0000-000094BB0000}"/>
    <cellStyle name="Vírgula 6 2 5 2 2 2 3" xfId="19788" xr:uid="{00000000-0005-0000-0000-000095BB0000}"/>
    <cellStyle name="Vírgula 6 2 5 2 2 2 4" xfId="29876" xr:uid="{00000000-0005-0000-0000-000096BB0000}"/>
    <cellStyle name="Vírgula 6 2 5 2 2 2 5" xfId="43070" xr:uid="{00000000-0005-0000-0000-000097BB0000}"/>
    <cellStyle name="Vírgula 6 2 5 2 2 2 6" xfId="48895" xr:uid="{00000000-0005-0000-0000-000098BB0000}"/>
    <cellStyle name="Vírgula 6 2 5 2 2 3" xfId="5740" xr:uid="{00000000-0005-0000-0000-000099BB0000}"/>
    <cellStyle name="Vírgula 6 2 5 2 2 3 2" xfId="16455" xr:uid="{00000000-0005-0000-0000-00009ABB0000}"/>
    <cellStyle name="Vírgula 6 2 5 2 2 3 3" xfId="32627" xr:uid="{00000000-0005-0000-0000-00009BBB0000}"/>
    <cellStyle name="Vírgula 6 2 5 2 2 3 4" xfId="44289" xr:uid="{00000000-0005-0000-0000-00009CBB0000}"/>
    <cellStyle name="Vírgula 6 2 5 2 2 4" xfId="15971" xr:uid="{00000000-0005-0000-0000-00009DBB0000}"/>
    <cellStyle name="Vírgula 6 2 5 2 2 5" xfId="18103" xr:uid="{00000000-0005-0000-0000-00009EBB0000}"/>
    <cellStyle name="Vírgula 6 2 5 2 2 6" xfId="21914" xr:uid="{00000000-0005-0000-0000-00009FBB0000}"/>
    <cellStyle name="Vírgula 6 2 5 2 2 7" xfId="23928" xr:uid="{00000000-0005-0000-0000-0000A0BB0000}"/>
    <cellStyle name="Vírgula 6 2 5 2 2 8" xfId="27125" xr:uid="{00000000-0005-0000-0000-0000A1BB0000}"/>
    <cellStyle name="Vírgula 6 2 5 2 2 9" xfId="39448" xr:uid="{00000000-0005-0000-0000-0000A2BB0000}"/>
    <cellStyle name="Vírgula 6 2 5 2 3" xfId="2016" xr:uid="{00000000-0005-0000-0000-0000A3BB0000}"/>
    <cellStyle name="Vírgula 6 2 5 2 3 2" xfId="8866" xr:uid="{00000000-0005-0000-0000-0000A4BB0000}"/>
    <cellStyle name="Vírgula 6 2 5 2 3 2 2" xfId="35377" xr:uid="{00000000-0005-0000-0000-0000A5BB0000}"/>
    <cellStyle name="Vírgula 6 2 5 2 3 2 3" xfId="29875" xr:uid="{00000000-0005-0000-0000-0000A6BB0000}"/>
    <cellStyle name="Vírgula 6 2 5 2 3 2 4" xfId="43069" xr:uid="{00000000-0005-0000-0000-0000A7BB0000}"/>
    <cellStyle name="Vírgula 6 2 5 2 3 2 5" xfId="49766" xr:uid="{00000000-0005-0000-0000-0000A8BB0000}"/>
    <cellStyle name="Vírgula 6 2 5 2 3 3" xfId="10017" xr:uid="{00000000-0005-0000-0000-0000A9BB0000}"/>
    <cellStyle name="Vírgula 6 2 5 2 3 3 2" xfId="32626" xr:uid="{00000000-0005-0000-0000-0000AABB0000}"/>
    <cellStyle name="Vírgula 6 2 5 2 3 3 3" xfId="45160" xr:uid="{00000000-0005-0000-0000-0000ABBB0000}"/>
    <cellStyle name="Vírgula 6 2 5 2 3 4" xfId="18918" xr:uid="{00000000-0005-0000-0000-0000ACBB0000}"/>
    <cellStyle name="Vírgula 6 2 5 2 3 5" xfId="27124" xr:uid="{00000000-0005-0000-0000-0000ADBB0000}"/>
    <cellStyle name="Vírgula 6 2 5 2 3 6" xfId="39447" xr:uid="{00000000-0005-0000-0000-0000AEBB0000}"/>
    <cellStyle name="Vírgula 6 2 5 2 3 7" xfId="47567" xr:uid="{00000000-0005-0000-0000-0000AFBB0000}"/>
    <cellStyle name="Vírgula 6 2 5 2 3 8" xfId="55493" xr:uid="{00000000-0005-0000-0000-0000B0BB0000}"/>
    <cellStyle name="Vírgula 6 2 5 2 3 9" xfId="6667" xr:uid="{00000000-0005-0000-0000-0000B1BB0000}"/>
    <cellStyle name="Vírgula 6 2 5 2 4" xfId="7368" xr:uid="{00000000-0005-0000-0000-0000B2BB0000}"/>
    <cellStyle name="Vírgula 6 2 5 2 4 2" xfId="11444" xr:uid="{00000000-0005-0000-0000-0000B3BB0000}"/>
    <cellStyle name="Vírgula 6 2 5 2 4 2 2" xfId="33273" xr:uid="{00000000-0005-0000-0000-0000B4BB0000}"/>
    <cellStyle name="Vírgula 6 2 5 2 4 2 3" xfId="40965" xr:uid="{00000000-0005-0000-0000-0000B5BB0000}"/>
    <cellStyle name="Vírgula 6 2 5 2 4 2 4" xfId="52426" xr:uid="{00000000-0005-0000-0000-0000B6BB0000}"/>
    <cellStyle name="Vírgula 6 2 5 2 4 3" xfId="27771" xr:uid="{00000000-0005-0000-0000-0000B7BB0000}"/>
    <cellStyle name="Vírgula 6 2 5 2 4 4" xfId="37094" xr:uid="{00000000-0005-0000-0000-0000B8BB0000}"/>
    <cellStyle name="Vírgula 6 2 5 2 4 5" xfId="48268" xr:uid="{00000000-0005-0000-0000-0000B9BB0000}"/>
    <cellStyle name="Vírgula 6 2 5 2 5" xfId="5065" xr:uid="{00000000-0005-0000-0000-0000BABB0000}"/>
    <cellStyle name="Vírgula 6 2 5 2 5 2" xfId="30522" xr:uid="{00000000-0005-0000-0000-0000BBBB0000}"/>
    <cellStyle name="Vírgula 6 2 5 2 5 3" xfId="40208" xr:uid="{00000000-0005-0000-0000-0000BCBB0000}"/>
    <cellStyle name="Vírgula 6 2 5 2 5 4" xfId="51679" xr:uid="{00000000-0005-0000-0000-0000BDBB0000}"/>
    <cellStyle name="Vírgula 6 2 5 2 6" xfId="13915" xr:uid="{00000000-0005-0000-0000-0000BEBB0000}"/>
    <cellStyle name="Vírgula 6 2 5 2 6 2" xfId="43662" xr:uid="{00000000-0005-0000-0000-0000BFBB0000}"/>
    <cellStyle name="Vírgula 6 2 5 2 7" xfId="15970" xr:uid="{00000000-0005-0000-0000-0000C0BB0000}"/>
    <cellStyle name="Vírgula 6 2 5 2 8" xfId="21913" xr:uid="{00000000-0005-0000-0000-0000C1BB0000}"/>
    <cellStyle name="Vírgula 6 2 5 2 9" xfId="23927" xr:uid="{00000000-0005-0000-0000-0000C2BB0000}"/>
    <cellStyle name="Vírgula 6 2 5 3" xfId="1320" xr:uid="{00000000-0005-0000-0000-0000C3BB0000}"/>
    <cellStyle name="Vírgula 6 2 5 3 10" xfId="24958" xr:uid="{00000000-0005-0000-0000-0000C4BB0000}"/>
    <cellStyle name="Vírgula 6 2 5 3 11" xfId="36523" xr:uid="{00000000-0005-0000-0000-0000C5BB0000}"/>
    <cellStyle name="Vírgula 6 2 5 3 12" xfId="46876" xr:uid="{00000000-0005-0000-0000-0000C6BB0000}"/>
    <cellStyle name="Vírgula 6 2 5 3 13" xfId="54808" xr:uid="{00000000-0005-0000-0000-0000C7BB0000}"/>
    <cellStyle name="Vírgula 6 2 5 3 14" xfId="4402" xr:uid="{00000000-0005-0000-0000-0000C8BB0000}"/>
    <cellStyle name="Vírgula 6 2 5 3 2" xfId="2244" xr:uid="{00000000-0005-0000-0000-0000C9BB0000}"/>
    <cellStyle name="Vírgula 6 2 5 3 2 10" xfId="47795" xr:uid="{00000000-0005-0000-0000-0000CABB0000}"/>
    <cellStyle name="Vírgula 6 2 5 3 2 11" xfId="55721" xr:uid="{00000000-0005-0000-0000-0000CBBB0000}"/>
    <cellStyle name="Vírgula 6 2 5 3 2 12" xfId="4403" xr:uid="{00000000-0005-0000-0000-0000CCBB0000}"/>
    <cellStyle name="Vírgula 6 2 5 3 2 2" xfId="9094" xr:uid="{00000000-0005-0000-0000-0000CDBB0000}"/>
    <cellStyle name="Vírgula 6 2 5 3 2 2 2" xfId="17641" xr:uid="{00000000-0005-0000-0000-0000CEBB0000}"/>
    <cellStyle name="Vírgula 6 2 5 3 2 2 2 2" xfId="35380" xr:uid="{00000000-0005-0000-0000-0000CFBB0000}"/>
    <cellStyle name="Vírgula 6 2 5 3 2 2 3" xfId="20016" xr:uid="{00000000-0005-0000-0000-0000D0BB0000}"/>
    <cellStyle name="Vírgula 6 2 5 3 2 2 4" xfId="29878" xr:uid="{00000000-0005-0000-0000-0000D1BB0000}"/>
    <cellStyle name="Vírgula 6 2 5 3 2 2 5" xfId="43072" xr:uid="{00000000-0005-0000-0000-0000D2BB0000}"/>
    <cellStyle name="Vírgula 6 2 5 3 2 2 6" xfId="49994" xr:uid="{00000000-0005-0000-0000-0000D3BB0000}"/>
    <cellStyle name="Vírgula 6 2 5 3 2 3" xfId="6895" xr:uid="{00000000-0005-0000-0000-0000D4BB0000}"/>
    <cellStyle name="Vírgula 6 2 5 3 2 3 2" xfId="16844" xr:uid="{00000000-0005-0000-0000-0000D5BB0000}"/>
    <cellStyle name="Vírgula 6 2 5 3 2 3 3" xfId="32629" xr:uid="{00000000-0005-0000-0000-0000D6BB0000}"/>
    <cellStyle name="Vírgula 6 2 5 3 2 3 4" xfId="45388" xr:uid="{00000000-0005-0000-0000-0000D7BB0000}"/>
    <cellStyle name="Vírgula 6 2 5 3 2 4" xfId="15973" xr:uid="{00000000-0005-0000-0000-0000D8BB0000}"/>
    <cellStyle name="Vírgula 6 2 5 3 2 5" xfId="18274" xr:uid="{00000000-0005-0000-0000-0000D9BB0000}"/>
    <cellStyle name="Vírgula 6 2 5 3 2 6" xfId="21916" xr:uid="{00000000-0005-0000-0000-0000DABB0000}"/>
    <cellStyle name="Vírgula 6 2 5 3 2 7" xfId="23930" xr:uid="{00000000-0005-0000-0000-0000DBBB0000}"/>
    <cellStyle name="Vírgula 6 2 5 3 2 8" xfId="27127" xr:uid="{00000000-0005-0000-0000-0000DCBB0000}"/>
    <cellStyle name="Vírgula 6 2 5 3 2 9" xfId="39450" xr:uid="{00000000-0005-0000-0000-0000DDBB0000}"/>
    <cellStyle name="Vírgula 6 2 5 3 3" xfId="8223" xr:uid="{00000000-0005-0000-0000-0000DEBB0000}"/>
    <cellStyle name="Vírgula 6 2 5 3 3 2" xfId="12621" xr:uid="{00000000-0005-0000-0000-0000DFBB0000}"/>
    <cellStyle name="Vírgula 6 2 5 3 3 2 2" xfId="35379" xr:uid="{00000000-0005-0000-0000-0000E0BB0000}"/>
    <cellStyle name="Vírgula 6 2 5 3 3 2 3" xfId="29877" xr:uid="{00000000-0005-0000-0000-0000E1BB0000}"/>
    <cellStyle name="Vírgula 6 2 5 3 3 2 4" xfId="43071" xr:uid="{00000000-0005-0000-0000-0000E2BB0000}"/>
    <cellStyle name="Vírgula 6 2 5 3 3 2 5" xfId="53401" xr:uid="{00000000-0005-0000-0000-0000E3BB0000}"/>
    <cellStyle name="Vírgula 6 2 5 3 3 3" xfId="16493" xr:uid="{00000000-0005-0000-0000-0000E4BB0000}"/>
    <cellStyle name="Vírgula 6 2 5 3 3 3 2" xfId="32628" xr:uid="{00000000-0005-0000-0000-0000E5BB0000}"/>
    <cellStyle name="Vírgula 6 2 5 3 3 4" xfId="19146" xr:uid="{00000000-0005-0000-0000-0000E6BB0000}"/>
    <cellStyle name="Vírgula 6 2 5 3 3 5" xfId="27126" xr:uid="{00000000-0005-0000-0000-0000E7BB0000}"/>
    <cellStyle name="Vírgula 6 2 5 3 3 6" xfId="39449" xr:uid="{00000000-0005-0000-0000-0000E8BB0000}"/>
    <cellStyle name="Vírgula 6 2 5 3 3 7" xfId="49123" xr:uid="{00000000-0005-0000-0000-0000E9BB0000}"/>
    <cellStyle name="Vírgula 6 2 5 3 4" xfId="5980" xr:uid="{00000000-0005-0000-0000-0000EABB0000}"/>
    <cellStyle name="Vírgula 6 2 5 3 4 2" xfId="11672" xr:uid="{00000000-0005-0000-0000-0000EBBB0000}"/>
    <cellStyle name="Vírgula 6 2 5 3 4 2 2" xfId="33501" xr:uid="{00000000-0005-0000-0000-0000ECBB0000}"/>
    <cellStyle name="Vírgula 6 2 5 3 4 2 3" xfId="41193" xr:uid="{00000000-0005-0000-0000-0000EDBB0000}"/>
    <cellStyle name="Vírgula 6 2 5 3 4 2 4" xfId="52654" xr:uid="{00000000-0005-0000-0000-0000EEBB0000}"/>
    <cellStyle name="Vírgula 6 2 5 3 4 3" xfId="27999" xr:uid="{00000000-0005-0000-0000-0000EFBB0000}"/>
    <cellStyle name="Vírgula 6 2 5 3 4 4" xfId="37322" xr:uid="{00000000-0005-0000-0000-0000F0BB0000}"/>
    <cellStyle name="Vírgula 6 2 5 3 4 5" xfId="50401" xr:uid="{00000000-0005-0000-0000-0000F1BB0000}"/>
    <cellStyle name="Vírgula 6 2 5 3 5" xfId="10928" xr:uid="{00000000-0005-0000-0000-0000F2BB0000}"/>
    <cellStyle name="Vírgula 6 2 5 3 5 2" xfId="30750" xr:uid="{00000000-0005-0000-0000-0000F3BB0000}"/>
    <cellStyle name="Vírgula 6 2 5 3 5 3" xfId="40436" xr:uid="{00000000-0005-0000-0000-0000F4BB0000}"/>
    <cellStyle name="Vírgula 6 2 5 3 5 4" xfId="51907" xr:uid="{00000000-0005-0000-0000-0000F5BB0000}"/>
    <cellStyle name="Vírgula 6 2 5 3 6" xfId="14143" xr:uid="{00000000-0005-0000-0000-0000F6BB0000}"/>
    <cellStyle name="Vírgula 6 2 5 3 6 2" xfId="44517" xr:uid="{00000000-0005-0000-0000-0000F7BB0000}"/>
    <cellStyle name="Vírgula 6 2 5 3 7" xfId="15972" xr:uid="{00000000-0005-0000-0000-0000F8BB0000}"/>
    <cellStyle name="Vírgula 6 2 5 3 8" xfId="21915" xr:uid="{00000000-0005-0000-0000-0000F9BB0000}"/>
    <cellStyle name="Vírgula 6 2 5 3 9" xfId="23929" xr:uid="{00000000-0005-0000-0000-0000FABB0000}"/>
    <cellStyle name="Vírgula 6 2 5 4" xfId="840" xr:uid="{00000000-0005-0000-0000-0000FBBB0000}"/>
    <cellStyle name="Vírgula 6 2 5 4 10" xfId="46396" xr:uid="{00000000-0005-0000-0000-0000FCBB0000}"/>
    <cellStyle name="Vírgula 6 2 5 4 11" xfId="54328" xr:uid="{00000000-0005-0000-0000-0000FDBB0000}"/>
    <cellStyle name="Vírgula 6 2 5 4 12" xfId="4404" xr:uid="{00000000-0005-0000-0000-0000FEBB0000}"/>
    <cellStyle name="Vírgula 6 2 5 4 2" xfId="7767" xr:uid="{00000000-0005-0000-0000-0000FFBB0000}"/>
    <cellStyle name="Vírgula 6 2 5 4 2 2" xfId="9458" xr:uid="{00000000-0005-0000-0000-000000BC0000}"/>
    <cellStyle name="Vírgula 6 2 5 4 2 2 2" xfId="35381" xr:uid="{00000000-0005-0000-0000-000001BC0000}"/>
    <cellStyle name="Vírgula 6 2 5 4 2 3" xfId="16543" xr:uid="{00000000-0005-0000-0000-000002BC0000}"/>
    <cellStyle name="Vírgula 6 2 5 4 2 4" xfId="19560" xr:uid="{00000000-0005-0000-0000-000003BC0000}"/>
    <cellStyle name="Vírgula 6 2 5 4 2 5" xfId="29879" xr:uid="{00000000-0005-0000-0000-000004BC0000}"/>
    <cellStyle name="Vírgula 6 2 5 4 2 6" xfId="43073" xr:uid="{00000000-0005-0000-0000-000005BC0000}"/>
    <cellStyle name="Vírgula 6 2 5 4 2 7" xfId="48667" xr:uid="{00000000-0005-0000-0000-000006BC0000}"/>
    <cellStyle name="Vírgula 6 2 5 4 3" xfId="5500" xr:uid="{00000000-0005-0000-0000-000007BC0000}"/>
    <cellStyle name="Vírgula 6 2 5 4 3 2" xfId="16553" xr:uid="{00000000-0005-0000-0000-000008BC0000}"/>
    <cellStyle name="Vírgula 6 2 5 4 3 3" xfId="32630" xr:uid="{00000000-0005-0000-0000-000009BC0000}"/>
    <cellStyle name="Vírgula 6 2 5 4 3 4" xfId="44061" xr:uid="{00000000-0005-0000-0000-00000ABC0000}"/>
    <cellStyle name="Vírgula 6 2 5 4 4" xfId="13687" xr:uid="{00000000-0005-0000-0000-00000BBC0000}"/>
    <cellStyle name="Vírgula 6 2 5 4 5" xfId="15974" xr:uid="{00000000-0005-0000-0000-00000CBC0000}"/>
    <cellStyle name="Vírgula 6 2 5 4 6" xfId="21917" xr:uid="{00000000-0005-0000-0000-00000DBC0000}"/>
    <cellStyle name="Vírgula 6 2 5 4 7" xfId="23931" xr:uid="{00000000-0005-0000-0000-00000EBC0000}"/>
    <cellStyle name="Vírgula 6 2 5 4 8" xfId="27128" xr:uid="{00000000-0005-0000-0000-00000FBC0000}"/>
    <cellStyle name="Vírgula 6 2 5 4 9" xfId="39451" xr:uid="{00000000-0005-0000-0000-000010BC0000}"/>
    <cellStyle name="Vírgula 6 2 5 5" xfId="1788" xr:uid="{00000000-0005-0000-0000-000011BC0000}"/>
    <cellStyle name="Vírgula 6 2 5 5 10" xfId="47339" xr:uid="{00000000-0005-0000-0000-000012BC0000}"/>
    <cellStyle name="Vírgula 6 2 5 5 11" xfId="55265" xr:uid="{00000000-0005-0000-0000-000013BC0000}"/>
    <cellStyle name="Vírgula 6 2 5 5 12" xfId="4405" xr:uid="{00000000-0005-0000-0000-000014BC0000}"/>
    <cellStyle name="Vírgula 6 2 5 5 2" xfId="8638" xr:uid="{00000000-0005-0000-0000-000015BC0000}"/>
    <cellStyle name="Vírgula 6 2 5 5 2 2" xfId="17642" xr:uid="{00000000-0005-0000-0000-000016BC0000}"/>
    <cellStyle name="Vírgula 6 2 5 5 2 2 2" xfId="35382" xr:uid="{00000000-0005-0000-0000-000017BC0000}"/>
    <cellStyle name="Vírgula 6 2 5 5 2 3" xfId="29880" xr:uid="{00000000-0005-0000-0000-000018BC0000}"/>
    <cellStyle name="Vírgula 6 2 5 5 2 4" xfId="43074" xr:uid="{00000000-0005-0000-0000-000019BC0000}"/>
    <cellStyle name="Vírgula 6 2 5 5 2 5" xfId="49538" xr:uid="{00000000-0005-0000-0000-00001ABC0000}"/>
    <cellStyle name="Vírgula 6 2 5 5 3" xfId="6439" xr:uid="{00000000-0005-0000-0000-00001BBC0000}"/>
    <cellStyle name="Vírgula 6 2 5 5 3 2" xfId="32631" xr:uid="{00000000-0005-0000-0000-00001CBC0000}"/>
    <cellStyle name="Vírgula 6 2 5 5 3 3" xfId="44932" xr:uid="{00000000-0005-0000-0000-00001DBC0000}"/>
    <cellStyle name="Vírgula 6 2 5 5 4" xfId="15975" xr:uid="{00000000-0005-0000-0000-00001EBC0000}"/>
    <cellStyle name="Vírgula 6 2 5 5 5" xfId="18690" xr:uid="{00000000-0005-0000-0000-00001FBC0000}"/>
    <cellStyle name="Vírgula 6 2 5 5 6" xfId="21918" xr:uid="{00000000-0005-0000-0000-000020BC0000}"/>
    <cellStyle name="Vírgula 6 2 5 5 7" xfId="23932" xr:uid="{00000000-0005-0000-0000-000021BC0000}"/>
    <cellStyle name="Vírgula 6 2 5 5 8" xfId="27129" xr:uid="{00000000-0005-0000-0000-000022BC0000}"/>
    <cellStyle name="Vírgula 6 2 5 5 9" xfId="39452" xr:uid="{00000000-0005-0000-0000-000023BC0000}"/>
    <cellStyle name="Vírgula 6 2 5 6" xfId="7139" xr:uid="{00000000-0005-0000-0000-000024BC0000}"/>
    <cellStyle name="Vírgula 6 2 5 6 2" xfId="12620" xr:uid="{00000000-0005-0000-0000-000025BC0000}"/>
    <cellStyle name="Vírgula 6 2 5 6 2 2" xfId="35376" xr:uid="{00000000-0005-0000-0000-000026BC0000}"/>
    <cellStyle name="Vírgula 6 2 5 6 2 3" xfId="29874" xr:uid="{00000000-0005-0000-0000-000027BC0000}"/>
    <cellStyle name="Vírgula 6 2 5 6 2 4" xfId="43068" xr:uid="{00000000-0005-0000-0000-000028BC0000}"/>
    <cellStyle name="Vírgula 6 2 5 6 2 5" xfId="53400" xr:uid="{00000000-0005-0000-0000-000029BC0000}"/>
    <cellStyle name="Vírgula 6 2 5 6 3" xfId="12906" xr:uid="{00000000-0005-0000-0000-00002ABC0000}"/>
    <cellStyle name="Vírgula 6 2 5 6 3 2" xfId="32625" xr:uid="{00000000-0005-0000-0000-00002BBC0000}"/>
    <cellStyle name="Vírgula 6 2 5 6 4" xfId="27123" xr:uid="{00000000-0005-0000-0000-00002CBC0000}"/>
    <cellStyle name="Vírgula 6 2 5 6 5" xfId="39446" xr:uid="{00000000-0005-0000-0000-00002DBC0000}"/>
    <cellStyle name="Vírgula 6 2 5 6 6" xfId="48039" xr:uid="{00000000-0005-0000-0000-00002EBC0000}"/>
    <cellStyle name="Vírgula 6 2 5 7" xfId="4787" xr:uid="{00000000-0005-0000-0000-00002FBC0000}"/>
    <cellStyle name="Vírgula 6 2 5 7 2" xfId="11216" xr:uid="{00000000-0005-0000-0000-000030BC0000}"/>
    <cellStyle name="Vírgula 6 2 5 7 2 2" xfId="33045" xr:uid="{00000000-0005-0000-0000-000031BC0000}"/>
    <cellStyle name="Vírgula 6 2 5 7 2 3" xfId="40737" xr:uid="{00000000-0005-0000-0000-000032BC0000}"/>
    <cellStyle name="Vírgula 6 2 5 7 2 4" xfId="52198" xr:uid="{00000000-0005-0000-0000-000033BC0000}"/>
    <cellStyle name="Vírgula 6 2 5 7 3" xfId="27543" xr:uid="{00000000-0005-0000-0000-000034BC0000}"/>
    <cellStyle name="Vírgula 6 2 5 7 4" xfId="36866" xr:uid="{00000000-0005-0000-0000-000035BC0000}"/>
    <cellStyle name="Vírgula 6 2 5 7 5" xfId="51244" xr:uid="{00000000-0005-0000-0000-000036BC0000}"/>
    <cellStyle name="Vírgula 6 2 5 8" xfId="10498" xr:uid="{00000000-0005-0000-0000-000037BC0000}"/>
    <cellStyle name="Vírgula 6 2 5 8 2" xfId="30294" xr:uid="{00000000-0005-0000-0000-000038BC0000}"/>
    <cellStyle name="Vírgula 6 2 5 8 3" xfId="39980" xr:uid="{00000000-0005-0000-0000-000039BC0000}"/>
    <cellStyle name="Vírgula 6 2 5 8 4" xfId="50647" xr:uid="{00000000-0005-0000-0000-00003ABC0000}"/>
    <cellStyle name="Vírgula 6 2 5 9" xfId="13409" xr:uid="{00000000-0005-0000-0000-00003BBC0000}"/>
    <cellStyle name="Vírgula 6 2 5 9 2" xfId="43431" xr:uid="{00000000-0005-0000-0000-00003CBC0000}"/>
    <cellStyle name="Vírgula 6 2 6" xfId="262" xr:uid="{00000000-0005-0000-0000-00003DBC0000}"/>
    <cellStyle name="Vírgula 6 2 6 10" xfId="15976" xr:uid="{00000000-0005-0000-0000-00003EBC0000}"/>
    <cellStyle name="Vírgula 6 2 6 11" xfId="21919" xr:uid="{00000000-0005-0000-0000-00003FBC0000}"/>
    <cellStyle name="Vírgula 6 2 6 12" xfId="23933" xr:uid="{00000000-0005-0000-0000-000040BC0000}"/>
    <cellStyle name="Vírgula 6 2 6 13" xfId="24544" xr:uid="{00000000-0005-0000-0000-000041BC0000}"/>
    <cellStyle name="Vírgula 6 2 6 14" xfId="36109" xr:uid="{00000000-0005-0000-0000-000042BC0000}"/>
    <cellStyle name="Vírgula 6 2 6 15" xfId="45819" xr:uid="{00000000-0005-0000-0000-000043BC0000}"/>
    <cellStyle name="Vírgula 6 2 6 16" xfId="53752" xr:uid="{00000000-0005-0000-0000-000044BC0000}"/>
    <cellStyle name="Vírgula 6 2 6 17" xfId="4406" xr:uid="{00000000-0005-0000-0000-000045BC0000}"/>
    <cellStyle name="Vírgula 6 2 6 2" xfId="543" xr:uid="{00000000-0005-0000-0000-000046BC0000}"/>
    <cellStyle name="Vírgula 6 2 6 2 10" xfId="24820" xr:uid="{00000000-0005-0000-0000-000047BC0000}"/>
    <cellStyle name="Vírgula 6 2 6 2 11" xfId="36385" xr:uid="{00000000-0005-0000-0000-000048BC0000}"/>
    <cellStyle name="Vírgula 6 2 6 2 12" xfId="46099" xr:uid="{00000000-0005-0000-0000-000049BC0000}"/>
    <cellStyle name="Vírgula 6 2 6 2 13" xfId="54031" xr:uid="{00000000-0005-0000-0000-00004ABC0000}"/>
    <cellStyle name="Vírgula 6 2 6 2 14" xfId="4407" xr:uid="{00000000-0005-0000-0000-00004BBC0000}"/>
    <cellStyle name="Vírgula 6 2 6 2 2" xfId="1194" xr:uid="{00000000-0005-0000-0000-00004CBC0000}"/>
    <cellStyle name="Vírgula 6 2 6 2 2 10" xfId="46750" xr:uid="{00000000-0005-0000-0000-00004DBC0000}"/>
    <cellStyle name="Vírgula 6 2 6 2 2 11" xfId="54682" xr:uid="{00000000-0005-0000-0000-00004EBC0000}"/>
    <cellStyle name="Vírgula 6 2 6 2 2 12" xfId="4408" xr:uid="{00000000-0005-0000-0000-00004FBC0000}"/>
    <cellStyle name="Vírgula 6 2 6 2 2 2" xfId="8109" xr:uid="{00000000-0005-0000-0000-000050BC0000}"/>
    <cellStyle name="Vírgula 6 2 6 2 2 2 2" xfId="17643" xr:uid="{00000000-0005-0000-0000-000051BC0000}"/>
    <cellStyle name="Vírgula 6 2 6 2 2 2 2 2" xfId="35385" xr:uid="{00000000-0005-0000-0000-000052BC0000}"/>
    <cellStyle name="Vírgula 6 2 6 2 2 2 3" xfId="19902" xr:uid="{00000000-0005-0000-0000-000053BC0000}"/>
    <cellStyle name="Vírgula 6 2 6 2 2 2 4" xfId="29883" xr:uid="{00000000-0005-0000-0000-000054BC0000}"/>
    <cellStyle name="Vírgula 6 2 6 2 2 2 5" xfId="43077" xr:uid="{00000000-0005-0000-0000-000055BC0000}"/>
    <cellStyle name="Vírgula 6 2 6 2 2 2 6" xfId="49009" xr:uid="{00000000-0005-0000-0000-000056BC0000}"/>
    <cellStyle name="Vírgula 6 2 6 2 2 3" xfId="5854" xr:uid="{00000000-0005-0000-0000-000057BC0000}"/>
    <cellStyle name="Vírgula 6 2 6 2 2 3 2" xfId="12944" xr:uid="{00000000-0005-0000-0000-000058BC0000}"/>
    <cellStyle name="Vírgula 6 2 6 2 2 3 3" xfId="32634" xr:uid="{00000000-0005-0000-0000-000059BC0000}"/>
    <cellStyle name="Vírgula 6 2 6 2 2 3 4" xfId="44403" xr:uid="{00000000-0005-0000-0000-00005ABC0000}"/>
    <cellStyle name="Vírgula 6 2 6 2 2 4" xfId="15978" xr:uid="{00000000-0005-0000-0000-00005BBC0000}"/>
    <cellStyle name="Vírgula 6 2 6 2 2 5" xfId="18160" xr:uid="{00000000-0005-0000-0000-00005CBC0000}"/>
    <cellStyle name="Vírgula 6 2 6 2 2 6" xfId="21921" xr:uid="{00000000-0005-0000-0000-00005DBC0000}"/>
    <cellStyle name="Vírgula 6 2 6 2 2 7" xfId="23935" xr:uid="{00000000-0005-0000-0000-00005EBC0000}"/>
    <cellStyle name="Vírgula 6 2 6 2 2 8" xfId="27132" xr:uid="{00000000-0005-0000-0000-00005FBC0000}"/>
    <cellStyle name="Vírgula 6 2 6 2 2 9" xfId="39455" xr:uid="{00000000-0005-0000-0000-000060BC0000}"/>
    <cellStyle name="Vírgula 6 2 6 2 3" xfId="2130" xr:uid="{00000000-0005-0000-0000-000061BC0000}"/>
    <cellStyle name="Vírgula 6 2 6 2 3 2" xfId="8980" xr:uid="{00000000-0005-0000-0000-000062BC0000}"/>
    <cellStyle name="Vírgula 6 2 6 2 3 2 2" xfId="35384" xr:uid="{00000000-0005-0000-0000-000063BC0000}"/>
    <cellStyle name="Vírgula 6 2 6 2 3 2 3" xfId="29882" xr:uid="{00000000-0005-0000-0000-000064BC0000}"/>
    <cellStyle name="Vírgula 6 2 6 2 3 2 4" xfId="43076" xr:uid="{00000000-0005-0000-0000-000065BC0000}"/>
    <cellStyle name="Vírgula 6 2 6 2 3 2 5" xfId="49880" xr:uid="{00000000-0005-0000-0000-000066BC0000}"/>
    <cellStyle name="Vírgula 6 2 6 2 3 3" xfId="16272" xr:uid="{00000000-0005-0000-0000-000067BC0000}"/>
    <cellStyle name="Vírgula 6 2 6 2 3 3 2" xfId="32633" xr:uid="{00000000-0005-0000-0000-000068BC0000}"/>
    <cellStyle name="Vírgula 6 2 6 2 3 3 3" xfId="45274" xr:uid="{00000000-0005-0000-0000-000069BC0000}"/>
    <cellStyle name="Vírgula 6 2 6 2 3 4" xfId="19032" xr:uid="{00000000-0005-0000-0000-00006ABC0000}"/>
    <cellStyle name="Vírgula 6 2 6 2 3 5" xfId="27131" xr:uid="{00000000-0005-0000-0000-00006BBC0000}"/>
    <cellStyle name="Vírgula 6 2 6 2 3 6" xfId="39454" xr:uid="{00000000-0005-0000-0000-00006CBC0000}"/>
    <cellStyle name="Vírgula 6 2 6 2 3 7" xfId="47681" xr:uid="{00000000-0005-0000-0000-00006DBC0000}"/>
    <cellStyle name="Vírgula 6 2 6 2 3 8" xfId="55607" xr:uid="{00000000-0005-0000-0000-00006EBC0000}"/>
    <cellStyle name="Vírgula 6 2 6 2 3 9" xfId="6781" xr:uid="{00000000-0005-0000-0000-00006FBC0000}"/>
    <cellStyle name="Vírgula 6 2 6 2 4" xfId="7482" xr:uid="{00000000-0005-0000-0000-000070BC0000}"/>
    <cellStyle name="Vírgula 6 2 6 2 4 2" xfId="11558" xr:uid="{00000000-0005-0000-0000-000071BC0000}"/>
    <cellStyle name="Vírgula 6 2 6 2 4 2 2" xfId="33387" xr:uid="{00000000-0005-0000-0000-000072BC0000}"/>
    <cellStyle name="Vírgula 6 2 6 2 4 2 3" xfId="41079" xr:uid="{00000000-0005-0000-0000-000073BC0000}"/>
    <cellStyle name="Vírgula 6 2 6 2 4 2 4" xfId="52540" xr:uid="{00000000-0005-0000-0000-000074BC0000}"/>
    <cellStyle name="Vírgula 6 2 6 2 4 3" xfId="27885" xr:uid="{00000000-0005-0000-0000-000075BC0000}"/>
    <cellStyle name="Vírgula 6 2 6 2 4 4" xfId="37208" xr:uid="{00000000-0005-0000-0000-000076BC0000}"/>
    <cellStyle name="Vírgula 6 2 6 2 4 5" xfId="48382" xr:uid="{00000000-0005-0000-0000-000077BC0000}"/>
    <cellStyle name="Vírgula 6 2 6 2 5" xfId="5203" xr:uid="{00000000-0005-0000-0000-000078BC0000}"/>
    <cellStyle name="Vírgula 6 2 6 2 5 2" xfId="30636" xr:uid="{00000000-0005-0000-0000-000079BC0000}"/>
    <cellStyle name="Vírgula 6 2 6 2 5 3" xfId="40322" xr:uid="{00000000-0005-0000-0000-00007ABC0000}"/>
    <cellStyle name="Vírgula 6 2 6 2 5 4" xfId="51793" xr:uid="{00000000-0005-0000-0000-00007BBC0000}"/>
    <cellStyle name="Vírgula 6 2 6 2 6" xfId="14029" xr:uid="{00000000-0005-0000-0000-00007CBC0000}"/>
    <cellStyle name="Vírgula 6 2 6 2 6 2" xfId="43776" xr:uid="{00000000-0005-0000-0000-00007DBC0000}"/>
    <cellStyle name="Vírgula 6 2 6 2 7" xfId="15977" xr:uid="{00000000-0005-0000-0000-00007EBC0000}"/>
    <cellStyle name="Vírgula 6 2 6 2 8" xfId="21920" xr:uid="{00000000-0005-0000-0000-00007FBC0000}"/>
    <cellStyle name="Vírgula 6 2 6 2 9" xfId="23934" xr:uid="{00000000-0005-0000-0000-000080BC0000}"/>
    <cellStyle name="Vírgula 6 2 6 3" xfId="1458" xr:uid="{00000000-0005-0000-0000-000081BC0000}"/>
    <cellStyle name="Vírgula 6 2 6 3 10" xfId="25096" xr:uid="{00000000-0005-0000-0000-000082BC0000}"/>
    <cellStyle name="Vírgula 6 2 6 3 11" xfId="36661" xr:uid="{00000000-0005-0000-0000-000083BC0000}"/>
    <cellStyle name="Vírgula 6 2 6 3 12" xfId="47014" xr:uid="{00000000-0005-0000-0000-000084BC0000}"/>
    <cellStyle name="Vírgula 6 2 6 3 13" xfId="54946" xr:uid="{00000000-0005-0000-0000-000085BC0000}"/>
    <cellStyle name="Vírgula 6 2 6 3 14" xfId="4409" xr:uid="{00000000-0005-0000-0000-000086BC0000}"/>
    <cellStyle name="Vírgula 6 2 6 3 2" xfId="2358" xr:uid="{00000000-0005-0000-0000-000087BC0000}"/>
    <cellStyle name="Vírgula 6 2 6 3 2 10" xfId="47909" xr:uid="{00000000-0005-0000-0000-000088BC0000}"/>
    <cellStyle name="Vírgula 6 2 6 3 2 11" xfId="55835" xr:uid="{00000000-0005-0000-0000-000089BC0000}"/>
    <cellStyle name="Vírgula 6 2 6 3 2 12" xfId="4410" xr:uid="{00000000-0005-0000-0000-00008ABC0000}"/>
    <cellStyle name="Vírgula 6 2 6 3 2 2" xfId="9208" xr:uid="{00000000-0005-0000-0000-00008BBC0000}"/>
    <cellStyle name="Vírgula 6 2 6 3 2 2 2" xfId="17644" xr:uid="{00000000-0005-0000-0000-00008CBC0000}"/>
    <cellStyle name="Vírgula 6 2 6 3 2 2 2 2" xfId="35387" xr:uid="{00000000-0005-0000-0000-00008DBC0000}"/>
    <cellStyle name="Vírgula 6 2 6 3 2 2 3" xfId="20130" xr:uid="{00000000-0005-0000-0000-00008EBC0000}"/>
    <cellStyle name="Vírgula 6 2 6 3 2 2 4" xfId="29885" xr:uid="{00000000-0005-0000-0000-00008FBC0000}"/>
    <cellStyle name="Vírgula 6 2 6 3 2 2 5" xfId="43079" xr:uid="{00000000-0005-0000-0000-000090BC0000}"/>
    <cellStyle name="Vírgula 6 2 6 3 2 2 6" xfId="50108" xr:uid="{00000000-0005-0000-0000-000091BC0000}"/>
    <cellStyle name="Vírgula 6 2 6 3 2 3" xfId="7009" xr:uid="{00000000-0005-0000-0000-000092BC0000}"/>
    <cellStyle name="Vírgula 6 2 6 3 2 3 2" xfId="9301" xr:uid="{00000000-0005-0000-0000-000093BC0000}"/>
    <cellStyle name="Vírgula 6 2 6 3 2 3 3" xfId="32636" xr:uid="{00000000-0005-0000-0000-000094BC0000}"/>
    <cellStyle name="Vírgula 6 2 6 3 2 3 4" xfId="45502" xr:uid="{00000000-0005-0000-0000-000095BC0000}"/>
    <cellStyle name="Vírgula 6 2 6 3 2 4" xfId="15980" xr:uid="{00000000-0005-0000-0000-000096BC0000}"/>
    <cellStyle name="Vírgula 6 2 6 3 2 5" xfId="18388" xr:uid="{00000000-0005-0000-0000-000097BC0000}"/>
    <cellStyle name="Vírgula 6 2 6 3 2 6" xfId="21923" xr:uid="{00000000-0005-0000-0000-000098BC0000}"/>
    <cellStyle name="Vírgula 6 2 6 3 2 7" xfId="23937" xr:uid="{00000000-0005-0000-0000-000099BC0000}"/>
    <cellStyle name="Vírgula 6 2 6 3 2 8" xfId="27134" xr:uid="{00000000-0005-0000-0000-00009ABC0000}"/>
    <cellStyle name="Vírgula 6 2 6 3 2 9" xfId="39457" xr:uid="{00000000-0005-0000-0000-00009BBC0000}"/>
    <cellStyle name="Vírgula 6 2 6 3 3" xfId="8337" xr:uid="{00000000-0005-0000-0000-00009CBC0000}"/>
    <cellStyle name="Vírgula 6 2 6 3 3 2" xfId="12624" xr:uid="{00000000-0005-0000-0000-00009DBC0000}"/>
    <cellStyle name="Vírgula 6 2 6 3 3 2 2" xfId="35386" xr:uid="{00000000-0005-0000-0000-00009EBC0000}"/>
    <cellStyle name="Vírgula 6 2 6 3 3 2 3" xfId="29884" xr:uid="{00000000-0005-0000-0000-00009FBC0000}"/>
    <cellStyle name="Vírgula 6 2 6 3 3 2 4" xfId="43078" xr:uid="{00000000-0005-0000-0000-0000A0BC0000}"/>
    <cellStyle name="Vírgula 6 2 6 3 3 2 5" xfId="53403" xr:uid="{00000000-0005-0000-0000-0000A1BC0000}"/>
    <cellStyle name="Vírgula 6 2 6 3 3 3" xfId="10107" xr:uid="{00000000-0005-0000-0000-0000A2BC0000}"/>
    <cellStyle name="Vírgula 6 2 6 3 3 3 2" xfId="32635" xr:uid="{00000000-0005-0000-0000-0000A3BC0000}"/>
    <cellStyle name="Vírgula 6 2 6 3 3 4" xfId="19260" xr:uid="{00000000-0005-0000-0000-0000A4BC0000}"/>
    <cellStyle name="Vírgula 6 2 6 3 3 5" xfId="27133" xr:uid="{00000000-0005-0000-0000-0000A5BC0000}"/>
    <cellStyle name="Vírgula 6 2 6 3 3 6" xfId="39456" xr:uid="{00000000-0005-0000-0000-0000A6BC0000}"/>
    <cellStyle name="Vírgula 6 2 6 3 3 7" xfId="49237" xr:uid="{00000000-0005-0000-0000-0000A7BC0000}"/>
    <cellStyle name="Vírgula 6 2 6 3 4" xfId="6118" xr:uid="{00000000-0005-0000-0000-0000A8BC0000}"/>
    <cellStyle name="Vírgula 6 2 6 3 4 2" xfId="11786" xr:uid="{00000000-0005-0000-0000-0000A9BC0000}"/>
    <cellStyle name="Vírgula 6 2 6 3 4 2 2" xfId="33615" xr:uid="{00000000-0005-0000-0000-0000AABC0000}"/>
    <cellStyle name="Vírgula 6 2 6 3 4 2 3" xfId="41307" xr:uid="{00000000-0005-0000-0000-0000ABBC0000}"/>
    <cellStyle name="Vírgula 6 2 6 3 4 2 4" xfId="52768" xr:uid="{00000000-0005-0000-0000-0000ACBC0000}"/>
    <cellStyle name="Vírgula 6 2 6 3 4 3" xfId="28113" xr:uid="{00000000-0005-0000-0000-0000ADBC0000}"/>
    <cellStyle name="Vírgula 6 2 6 3 4 4" xfId="37436" xr:uid="{00000000-0005-0000-0000-0000AEBC0000}"/>
    <cellStyle name="Vírgula 6 2 6 3 4 5" xfId="51293" xr:uid="{00000000-0005-0000-0000-0000AFBC0000}"/>
    <cellStyle name="Vírgula 6 2 6 3 5" xfId="11042" xr:uid="{00000000-0005-0000-0000-0000B0BC0000}"/>
    <cellStyle name="Vírgula 6 2 6 3 5 2" xfId="30864" xr:uid="{00000000-0005-0000-0000-0000B1BC0000}"/>
    <cellStyle name="Vírgula 6 2 6 3 5 3" xfId="40550" xr:uid="{00000000-0005-0000-0000-0000B2BC0000}"/>
    <cellStyle name="Vírgula 6 2 6 3 5 4" xfId="52021" xr:uid="{00000000-0005-0000-0000-0000B3BC0000}"/>
    <cellStyle name="Vírgula 6 2 6 3 6" xfId="14257" xr:uid="{00000000-0005-0000-0000-0000B4BC0000}"/>
    <cellStyle name="Vírgula 6 2 6 3 6 2" xfId="44631" xr:uid="{00000000-0005-0000-0000-0000B5BC0000}"/>
    <cellStyle name="Vírgula 6 2 6 3 7" xfId="15979" xr:uid="{00000000-0005-0000-0000-0000B6BC0000}"/>
    <cellStyle name="Vírgula 6 2 6 3 8" xfId="21922" xr:uid="{00000000-0005-0000-0000-0000B7BC0000}"/>
    <cellStyle name="Vírgula 6 2 6 3 9" xfId="23936" xr:uid="{00000000-0005-0000-0000-0000B8BC0000}"/>
    <cellStyle name="Vírgula 6 2 6 4" xfId="954" xr:uid="{00000000-0005-0000-0000-0000B9BC0000}"/>
    <cellStyle name="Vírgula 6 2 6 4 10" xfId="46510" xr:uid="{00000000-0005-0000-0000-0000BABC0000}"/>
    <cellStyle name="Vírgula 6 2 6 4 11" xfId="54442" xr:uid="{00000000-0005-0000-0000-0000BBBC0000}"/>
    <cellStyle name="Vírgula 6 2 6 4 12" xfId="4411" xr:uid="{00000000-0005-0000-0000-0000BCBC0000}"/>
    <cellStyle name="Vírgula 6 2 6 4 2" xfId="7881" xr:uid="{00000000-0005-0000-0000-0000BDBC0000}"/>
    <cellStyle name="Vírgula 6 2 6 4 2 2" xfId="12732" xr:uid="{00000000-0005-0000-0000-0000BEBC0000}"/>
    <cellStyle name="Vírgula 6 2 6 4 2 2 2" xfId="35388" xr:uid="{00000000-0005-0000-0000-0000BFBC0000}"/>
    <cellStyle name="Vírgula 6 2 6 4 2 3" xfId="16640" xr:uid="{00000000-0005-0000-0000-0000C0BC0000}"/>
    <cellStyle name="Vírgula 6 2 6 4 2 4" xfId="19674" xr:uid="{00000000-0005-0000-0000-0000C1BC0000}"/>
    <cellStyle name="Vírgula 6 2 6 4 2 5" xfId="29886" xr:uid="{00000000-0005-0000-0000-0000C2BC0000}"/>
    <cellStyle name="Vírgula 6 2 6 4 2 6" xfId="43080" xr:uid="{00000000-0005-0000-0000-0000C3BC0000}"/>
    <cellStyle name="Vírgula 6 2 6 4 2 7" xfId="48781" xr:uid="{00000000-0005-0000-0000-0000C4BC0000}"/>
    <cellStyle name="Vírgula 6 2 6 4 3" xfId="5614" xr:uid="{00000000-0005-0000-0000-0000C5BC0000}"/>
    <cellStyle name="Vírgula 6 2 6 4 3 2" xfId="10147" xr:uid="{00000000-0005-0000-0000-0000C6BC0000}"/>
    <cellStyle name="Vírgula 6 2 6 4 3 3" xfId="32637" xr:uid="{00000000-0005-0000-0000-0000C7BC0000}"/>
    <cellStyle name="Vírgula 6 2 6 4 3 4" xfId="44175" xr:uid="{00000000-0005-0000-0000-0000C8BC0000}"/>
    <cellStyle name="Vírgula 6 2 6 4 4" xfId="13801" xr:uid="{00000000-0005-0000-0000-0000C9BC0000}"/>
    <cellStyle name="Vírgula 6 2 6 4 5" xfId="15981" xr:uid="{00000000-0005-0000-0000-0000CABC0000}"/>
    <cellStyle name="Vírgula 6 2 6 4 6" xfId="21924" xr:uid="{00000000-0005-0000-0000-0000CBBC0000}"/>
    <cellStyle name="Vírgula 6 2 6 4 7" xfId="23938" xr:uid="{00000000-0005-0000-0000-0000CCBC0000}"/>
    <cellStyle name="Vírgula 6 2 6 4 8" xfId="27135" xr:uid="{00000000-0005-0000-0000-0000CDBC0000}"/>
    <cellStyle name="Vírgula 6 2 6 4 9" xfId="39458" xr:uid="{00000000-0005-0000-0000-0000CEBC0000}"/>
    <cellStyle name="Vírgula 6 2 6 5" xfId="1902" xr:uid="{00000000-0005-0000-0000-0000CFBC0000}"/>
    <cellStyle name="Vírgula 6 2 6 5 10" xfId="47453" xr:uid="{00000000-0005-0000-0000-0000D0BC0000}"/>
    <cellStyle name="Vírgula 6 2 6 5 11" xfId="55379" xr:uid="{00000000-0005-0000-0000-0000D1BC0000}"/>
    <cellStyle name="Vírgula 6 2 6 5 12" xfId="4412" xr:uid="{00000000-0005-0000-0000-0000D2BC0000}"/>
    <cellStyle name="Vírgula 6 2 6 5 2" xfId="8752" xr:uid="{00000000-0005-0000-0000-0000D3BC0000}"/>
    <cellStyle name="Vírgula 6 2 6 5 2 2" xfId="17645" xr:uid="{00000000-0005-0000-0000-0000D4BC0000}"/>
    <cellStyle name="Vírgula 6 2 6 5 2 2 2" xfId="35389" xr:uid="{00000000-0005-0000-0000-0000D5BC0000}"/>
    <cellStyle name="Vírgula 6 2 6 5 2 3" xfId="29887" xr:uid="{00000000-0005-0000-0000-0000D6BC0000}"/>
    <cellStyle name="Vírgula 6 2 6 5 2 4" xfId="43081" xr:uid="{00000000-0005-0000-0000-0000D7BC0000}"/>
    <cellStyle name="Vírgula 6 2 6 5 2 5" xfId="49652" xr:uid="{00000000-0005-0000-0000-0000D8BC0000}"/>
    <cellStyle name="Vírgula 6 2 6 5 3" xfId="6553" xr:uid="{00000000-0005-0000-0000-0000D9BC0000}"/>
    <cellStyle name="Vírgula 6 2 6 5 3 2" xfId="32638" xr:uid="{00000000-0005-0000-0000-0000DABC0000}"/>
    <cellStyle name="Vírgula 6 2 6 5 3 3" xfId="45046" xr:uid="{00000000-0005-0000-0000-0000DBBC0000}"/>
    <cellStyle name="Vírgula 6 2 6 5 4" xfId="15982" xr:uid="{00000000-0005-0000-0000-0000DCBC0000}"/>
    <cellStyle name="Vírgula 6 2 6 5 5" xfId="18804" xr:uid="{00000000-0005-0000-0000-0000DDBC0000}"/>
    <cellStyle name="Vírgula 6 2 6 5 6" xfId="21925" xr:uid="{00000000-0005-0000-0000-0000DEBC0000}"/>
    <cellStyle name="Vírgula 6 2 6 5 7" xfId="23939" xr:uid="{00000000-0005-0000-0000-0000DFBC0000}"/>
    <cellStyle name="Vírgula 6 2 6 5 8" xfId="27136" xr:uid="{00000000-0005-0000-0000-0000E0BC0000}"/>
    <cellStyle name="Vírgula 6 2 6 5 9" xfId="39459" xr:uid="{00000000-0005-0000-0000-0000E1BC0000}"/>
    <cellStyle name="Vírgula 6 2 6 6" xfId="7253" xr:uid="{00000000-0005-0000-0000-0000E2BC0000}"/>
    <cellStyle name="Vírgula 6 2 6 6 2" xfId="12623" xr:uid="{00000000-0005-0000-0000-0000E3BC0000}"/>
    <cellStyle name="Vírgula 6 2 6 6 2 2" xfId="35383" xr:uid="{00000000-0005-0000-0000-0000E4BC0000}"/>
    <cellStyle name="Vírgula 6 2 6 6 2 3" xfId="29881" xr:uid="{00000000-0005-0000-0000-0000E5BC0000}"/>
    <cellStyle name="Vírgula 6 2 6 6 2 4" xfId="43075" xr:uid="{00000000-0005-0000-0000-0000E6BC0000}"/>
    <cellStyle name="Vírgula 6 2 6 6 2 5" xfId="53402" xr:uid="{00000000-0005-0000-0000-0000E7BC0000}"/>
    <cellStyle name="Vírgula 6 2 6 6 3" xfId="16831" xr:uid="{00000000-0005-0000-0000-0000E8BC0000}"/>
    <cellStyle name="Vírgula 6 2 6 6 3 2" xfId="32632" xr:uid="{00000000-0005-0000-0000-0000E9BC0000}"/>
    <cellStyle name="Vírgula 6 2 6 6 4" xfId="27130" xr:uid="{00000000-0005-0000-0000-0000EABC0000}"/>
    <cellStyle name="Vírgula 6 2 6 6 5" xfId="39453" xr:uid="{00000000-0005-0000-0000-0000EBBC0000}"/>
    <cellStyle name="Vírgula 6 2 6 6 6" xfId="48153" xr:uid="{00000000-0005-0000-0000-0000ECBC0000}"/>
    <cellStyle name="Vírgula 6 2 6 7" xfId="4925" xr:uid="{00000000-0005-0000-0000-0000EDBC0000}"/>
    <cellStyle name="Vírgula 6 2 6 7 2" xfId="11330" xr:uid="{00000000-0005-0000-0000-0000EEBC0000}"/>
    <cellStyle name="Vírgula 6 2 6 7 2 2" xfId="33159" xr:uid="{00000000-0005-0000-0000-0000EFBC0000}"/>
    <cellStyle name="Vírgula 6 2 6 7 2 3" xfId="40851" xr:uid="{00000000-0005-0000-0000-0000F0BC0000}"/>
    <cellStyle name="Vírgula 6 2 6 7 2 4" xfId="52312" xr:uid="{00000000-0005-0000-0000-0000F1BC0000}"/>
    <cellStyle name="Vírgula 6 2 6 7 3" xfId="27657" xr:uid="{00000000-0005-0000-0000-0000F2BC0000}"/>
    <cellStyle name="Vírgula 6 2 6 7 4" xfId="36980" xr:uid="{00000000-0005-0000-0000-0000F3BC0000}"/>
    <cellStyle name="Vírgula 6 2 6 7 5" xfId="51209" xr:uid="{00000000-0005-0000-0000-0000F4BC0000}"/>
    <cellStyle name="Vírgula 6 2 6 8" xfId="10683" xr:uid="{00000000-0005-0000-0000-0000F5BC0000}"/>
    <cellStyle name="Vírgula 6 2 6 8 2" xfId="30408" xr:uid="{00000000-0005-0000-0000-0000F6BC0000}"/>
    <cellStyle name="Vírgula 6 2 6 8 3" xfId="40094" xr:uid="{00000000-0005-0000-0000-0000F7BC0000}"/>
    <cellStyle name="Vírgula 6 2 6 8 4" xfId="51565" xr:uid="{00000000-0005-0000-0000-0000F8BC0000}"/>
    <cellStyle name="Vírgula 6 2 6 9" xfId="13516" xr:uid="{00000000-0005-0000-0000-0000F9BC0000}"/>
    <cellStyle name="Vírgula 6 2 6 9 2" xfId="43545" xr:uid="{00000000-0005-0000-0000-0000FABC0000}"/>
    <cellStyle name="Vírgula 6 2 7" xfId="336" xr:uid="{00000000-0005-0000-0000-0000FBBC0000}"/>
    <cellStyle name="Vírgula 6 2 7 10" xfId="23940" xr:uid="{00000000-0005-0000-0000-0000FCBC0000}"/>
    <cellStyle name="Vírgula 6 2 7 11" xfId="24337" xr:uid="{00000000-0005-0000-0000-0000FDBC0000}"/>
    <cellStyle name="Vírgula 6 2 7 12" xfId="35914" xr:uid="{00000000-0005-0000-0000-0000FEBC0000}"/>
    <cellStyle name="Vírgula 6 2 7 13" xfId="45892" xr:uid="{00000000-0005-0000-0000-0000FFBC0000}"/>
    <cellStyle name="Vírgula 6 2 7 14" xfId="53824" xr:uid="{00000000-0005-0000-0000-000000BD0000}"/>
    <cellStyle name="Vírgula 6 2 7 15" xfId="4413" xr:uid="{00000000-0005-0000-0000-000001BD0000}"/>
    <cellStyle name="Vírgula 6 2 7 2" xfId="783" xr:uid="{00000000-0005-0000-0000-000002BD0000}"/>
    <cellStyle name="Vírgula 6 2 7 2 10" xfId="46339" xr:uid="{00000000-0005-0000-0000-000003BD0000}"/>
    <cellStyle name="Vírgula 6 2 7 2 11" xfId="54271" xr:uid="{00000000-0005-0000-0000-000004BD0000}"/>
    <cellStyle name="Vírgula 6 2 7 2 12" xfId="4414" xr:uid="{00000000-0005-0000-0000-000005BD0000}"/>
    <cellStyle name="Vírgula 6 2 7 2 2" xfId="7710" xr:uid="{00000000-0005-0000-0000-000006BD0000}"/>
    <cellStyle name="Vírgula 6 2 7 2 2 2" xfId="13079" xr:uid="{00000000-0005-0000-0000-000007BD0000}"/>
    <cellStyle name="Vírgula 6 2 7 2 2 2 2" xfId="35391" xr:uid="{00000000-0005-0000-0000-000008BD0000}"/>
    <cellStyle name="Vírgula 6 2 7 2 2 3" xfId="12568" xr:uid="{00000000-0005-0000-0000-000009BD0000}"/>
    <cellStyle name="Vírgula 6 2 7 2 2 4" xfId="19503" xr:uid="{00000000-0005-0000-0000-00000ABD0000}"/>
    <cellStyle name="Vírgula 6 2 7 2 2 5" xfId="29889" xr:uid="{00000000-0005-0000-0000-00000BBD0000}"/>
    <cellStyle name="Vírgula 6 2 7 2 2 6" xfId="43083" xr:uid="{00000000-0005-0000-0000-00000CBD0000}"/>
    <cellStyle name="Vírgula 6 2 7 2 2 7" xfId="48610" xr:uid="{00000000-0005-0000-0000-00000DBD0000}"/>
    <cellStyle name="Vírgula 6 2 7 2 3" xfId="5443" xr:uid="{00000000-0005-0000-0000-00000EBD0000}"/>
    <cellStyle name="Vírgula 6 2 7 2 3 2" xfId="16775" xr:uid="{00000000-0005-0000-0000-00000FBD0000}"/>
    <cellStyle name="Vírgula 6 2 7 2 3 3" xfId="32640" xr:uid="{00000000-0005-0000-0000-000010BD0000}"/>
    <cellStyle name="Vírgula 6 2 7 2 3 4" xfId="44004" xr:uid="{00000000-0005-0000-0000-000011BD0000}"/>
    <cellStyle name="Vírgula 6 2 7 2 4" xfId="13630" xr:uid="{00000000-0005-0000-0000-000012BD0000}"/>
    <cellStyle name="Vírgula 6 2 7 2 5" xfId="15984" xr:uid="{00000000-0005-0000-0000-000013BD0000}"/>
    <cellStyle name="Vírgula 6 2 7 2 6" xfId="21927" xr:uid="{00000000-0005-0000-0000-000014BD0000}"/>
    <cellStyle name="Vírgula 6 2 7 2 7" xfId="23941" xr:uid="{00000000-0005-0000-0000-000015BD0000}"/>
    <cellStyle name="Vírgula 6 2 7 2 8" xfId="27138" xr:uid="{00000000-0005-0000-0000-000016BD0000}"/>
    <cellStyle name="Vírgula 6 2 7 2 9" xfId="39461" xr:uid="{00000000-0005-0000-0000-000017BD0000}"/>
    <cellStyle name="Vírgula 6 2 7 3" xfId="1731" xr:uid="{00000000-0005-0000-0000-000018BD0000}"/>
    <cellStyle name="Vírgula 6 2 7 3 10" xfId="47282" xr:uid="{00000000-0005-0000-0000-000019BD0000}"/>
    <cellStyle name="Vírgula 6 2 7 3 11" xfId="55208" xr:uid="{00000000-0005-0000-0000-00001ABD0000}"/>
    <cellStyle name="Vírgula 6 2 7 3 12" xfId="4415" xr:uid="{00000000-0005-0000-0000-00001BBD0000}"/>
    <cellStyle name="Vírgula 6 2 7 3 2" xfId="8581" xr:uid="{00000000-0005-0000-0000-00001CBD0000}"/>
    <cellStyle name="Vírgula 6 2 7 3 2 2" xfId="17646" xr:uid="{00000000-0005-0000-0000-00001DBD0000}"/>
    <cellStyle name="Vírgula 6 2 7 3 2 2 2" xfId="35392" xr:uid="{00000000-0005-0000-0000-00001EBD0000}"/>
    <cellStyle name="Vírgula 6 2 7 3 2 3" xfId="29890" xr:uid="{00000000-0005-0000-0000-00001FBD0000}"/>
    <cellStyle name="Vírgula 6 2 7 3 2 4" xfId="43084" xr:uid="{00000000-0005-0000-0000-000020BD0000}"/>
    <cellStyle name="Vírgula 6 2 7 3 2 5" xfId="49481" xr:uid="{00000000-0005-0000-0000-000021BD0000}"/>
    <cellStyle name="Vírgula 6 2 7 3 3" xfId="6382" xr:uid="{00000000-0005-0000-0000-000022BD0000}"/>
    <cellStyle name="Vírgula 6 2 7 3 3 2" xfId="32641" xr:uid="{00000000-0005-0000-0000-000023BD0000}"/>
    <cellStyle name="Vírgula 6 2 7 3 3 3" xfId="44875" xr:uid="{00000000-0005-0000-0000-000024BD0000}"/>
    <cellStyle name="Vírgula 6 2 7 3 4" xfId="15985" xr:uid="{00000000-0005-0000-0000-000025BD0000}"/>
    <cellStyle name="Vírgula 6 2 7 3 5" xfId="18633" xr:uid="{00000000-0005-0000-0000-000026BD0000}"/>
    <cellStyle name="Vírgula 6 2 7 3 6" xfId="21928" xr:uid="{00000000-0005-0000-0000-000027BD0000}"/>
    <cellStyle name="Vírgula 6 2 7 3 7" xfId="23942" xr:uid="{00000000-0005-0000-0000-000028BD0000}"/>
    <cellStyle name="Vírgula 6 2 7 3 8" xfId="27139" xr:uid="{00000000-0005-0000-0000-000029BD0000}"/>
    <cellStyle name="Vírgula 6 2 7 3 9" xfId="39462" xr:uid="{00000000-0005-0000-0000-00002ABD0000}"/>
    <cellStyle name="Vírgula 6 2 7 4" xfId="7311" xr:uid="{00000000-0005-0000-0000-00002BBD0000}"/>
    <cellStyle name="Vírgula 6 2 7 4 2" xfId="12626" xr:uid="{00000000-0005-0000-0000-00002CBD0000}"/>
    <cellStyle name="Vírgula 6 2 7 4 2 2" xfId="35390" xr:uid="{00000000-0005-0000-0000-00002DBD0000}"/>
    <cellStyle name="Vírgula 6 2 7 4 2 3" xfId="29888" xr:uid="{00000000-0005-0000-0000-00002EBD0000}"/>
    <cellStyle name="Vírgula 6 2 7 4 2 4" xfId="43082" xr:uid="{00000000-0005-0000-0000-00002FBD0000}"/>
    <cellStyle name="Vírgula 6 2 7 4 2 5" xfId="53404" xr:uid="{00000000-0005-0000-0000-000030BD0000}"/>
    <cellStyle name="Vírgula 6 2 7 4 3" xfId="9548" xr:uid="{00000000-0005-0000-0000-000031BD0000}"/>
    <cellStyle name="Vírgula 6 2 7 4 3 2" xfId="32639" xr:uid="{00000000-0005-0000-0000-000032BD0000}"/>
    <cellStyle name="Vírgula 6 2 7 4 4" xfId="27137" xr:uid="{00000000-0005-0000-0000-000033BD0000}"/>
    <cellStyle name="Vírgula 6 2 7 4 5" xfId="39460" xr:uid="{00000000-0005-0000-0000-000034BD0000}"/>
    <cellStyle name="Vírgula 6 2 7 4 6" xfId="48211" xr:uid="{00000000-0005-0000-0000-000035BD0000}"/>
    <cellStyle name="Vírgula 6 2 7 5" xfId="4996" xr:uid="{00000000-0005-0000-0000-000036BD0000}"/>
    <cellStyle name="Vírgula 6 2 7 5 2" xfId="11159" xr:uid="{00000000-0005-0000-0000-000037BD0000}"/>
    <cellStyle name="Vírgula 6 2 7 5 2 2" xfId="32988" xr:uid="{00000000-0005-0000-0000-000038BD0000}"/>
    <cellStyle name="Vírgula 6 2 7 5 2 3" xfId="40680" xr:uid="{00000000-0005-0000-0000-000039BD0000}"/>
    <cellStyle name="Vírgula 6 2 7 5 2 4" xfId="52141" xr:uid="{00000000-0005-0000-0000-00003ABD0000}"/>
    <cellStyle name="Vírgula 6 2 7 5 3" xfId="27486" xr:uid="{00000000-0005-0000-0000-00003BBD0000}"/>
    <cellStyle name="Vírgula 6 2 7 5 4" xfId="36809" xr:uid="{00000000-0005-0000-0000-00003CBD0000}"/>
    <cellStyle name="Vírgula 6 2 7 5 5" xfId="50746" xr:uid="{00000000-0005-0000-0000-00003DBD0000}"/>
    <cellStyle name="Vírgula 6 2 7 6" xfId="10019" xr:uid="{00000000-0005-0000-0000-00003EBD0000}"/>
    <cellStyle name="Vírgula 6 2 7 6 2" xfId="30237" xr:uid="{00000000-0005-0000-0000-00003FBD0000}"/>
    <cellStyle name="Vírgula 6 2 7 6 3" xfId="39923" xr:uid="{00000000-0005-0000-0000-000040BD0000}"/>
    <cellStyle name="Vírgula 6 2 7 6 4" xfId="50430" xr:uid="{00000000-0005-0000-0000-000041BD0000}"/>
    <cellStyle name="Vírgula 6 2 7 7" xfId="13352" xr:uid="{00000000-0005-0000-0000-000042BD0000}"/>
    <cellStyle name="Vírgula 6 2 7 7 2" xfId="43605" xr:uid="{00000000-0005-0000-0000-000043BD0000}"/>
    <cellStyle name="Vírgula 6 2 7 8" xfId="15983" xr:uid="{00000000-0005-0000-0000-000044BD0000}"/>
    <cellStyle name="Vírgula 6 2 7 9" xfId="21926" xr:uid="{00000000-0005-0000-0000-000045BD0000}"/>
    <cellStyle name="Vírgula 6 2 8" xfId="1011" xr:uid="{00000000-0005-0000-0000-000046BD0000}"/>
    <cellStyle name="Vírgula 6 2 8 10" xfId="24613" xr:uid="{00000000-0005-0000-0000-000047BD0000}"/>
    <cellStyle name="Vírgula 6 2 8 11" xfId="36178" xr:uid="{00000000-0005-0000-0000-000048BD0000}"/>
    <cellStyle name="Vírgula 6 2 8 12" xfId="46567" xr:uid="{00000000-0005-0000-0000-000049BD0000}"/>
    <cellStyle name="Vírgula 6 2 8 13" xfId="54499" xr:uid="{00000000-0005-0000-0000-00004ABD0000}"/>
    <cellStyle name="Vírgula 6 2 8 14" xfId="4416" xr:uid="{00000000-0005-0000-0000-00004BBD0000}"/>
    <cellStyle name="Vírgula 6 2 8 2" xfId="1959" xr:uid="{00000000-0005-0000-0000-00004CBD0000}"/>
    <cellStyle name="Vírgula 6 2 8 2 10" xfId="47510" xr:uid="{00000000-0005-0000-0000-00004DBD0000}"/>
    <cellStyle name="Vírgula 6 2 8 2 11" xfId="55436" xr:uid="{00000000-0005-0000-0000-00004EBD0000}"/>
    <cellStyle name="Vírgula 6 2 8 2 12" xfId="4417" xr:uid="{00000000-0005-0000-0000-00004FBD0000}"/>
    <cellStyle name="Vírgula 6 2 8 2 2" xfId="8809" xr:uid="{00000000-0005-0000-0000-000050BD0000}"/>
    <cellStyle name="Vírgula 6 2 8 2 2 2" xfId="17647" xr:uid="{00000000-0005-0000-0000-000051BD0000}"/>
    <cellStyle name="Vírgula 6 2 8 2 2 2 2" xfId="35394" xr:uid="{00000000-0005-0000-0000-000052BD0000}"/>
    <cellStyle name="Vírgula 6 2 8 2 2 3" xfId="19731" xr:uid="{00000000-0005-0000-0000-000053BD0000}"/>
    <cellStyle name="Vírgula 6 2 8 2 2 4" xfId="29892" xr:uid="{00000000-0005-0000-0000-000054BD0000}"/>
    <cellStyle name="Vírgula 6 2 8 2 2 5" xfId="43086" xr:uid="{00000000-0005-0000-0000-000055BD0000}"/>
    <cellStyle name="Vírgula 6 2 8 2 2 6" xfId="49709" xr:uid="{00000000-0005-0000-0000-000056BD0000}"/>
    <cellStyle name="Vírgula 6 2 8 2 3" xfId="6610" xr:uid="{00000000-0005-0000-0000-000057BD0000}"/>
    <cellStyle name="Vírgula 6 2 8 2 3 2" xfId="12816" xr:uid="{00000000-0005-0000-0000-000058BD0000}"/>
    <cellStyle name="Vírgula 6 2 8 2 3 3" xfId="32643" xr:uid="{00000000-0005-0000-0000-000059BD0000}"/>
    <cellStyle name="Vírgula 6 2 8 2 3 4" xfId="45103" xr:uid="{00000000-0005-0000-0000-00005ABD0000}"/>
    <cellStyle name="Vírgula 6 2 8 2 4" xfId="15987" xr:uid="{00000000-0005-0000-0000-00005BBD0000}"/>
    <cellStyle name="Vírgula 6 2 8 2 5" xfId="18046" xr:uid="{00000000-0005-0000-0000-00005CBD0000}"/>
    <cellStyle name="Vírgula 6 2 8 2 6" xfId="21930" xr:uid="{00000000-0005-0000-0000-00005DBD0000}"/>
    <cellStyle name="Vírgula 6 2 8 2 7" xfId="23944" xr:uid="{00000000-0005-0000-0000-00005EBD0000}"/>
    <cellStyle name="Vírgula 6 2 8 2 8" xfId="27141" xr:uid="{00000000-0005-0000-0000-00005FBD0000}"/>
    <cellStyle name="Vírgula 6 2 8 2 9" xfId="39464" xr:uid="{00000000-0005-0000-0000-000060BD0000}"/>
    <cellStyle name="Vírgula 6 2 8 3" xfId="7938" xr:uid="{00000000-0005-0000-0000-000061BD0000}"/>
    <cellStyle name="Vírgula 6 2 8 3 2" xfId="12628" xr:uid="{00000000-0005-0000-0000-000062BD0000}"/>
    <cellStyle name="Vírgula 6 2 8 3 2 2" xfId="35393" xr:uid="{00000000-0005-0000-0000-000063BD0000}"/>
    <cellStyle name="Vírgula 6 2 8 3 2 3" xfId="29891" xr:uid="{00000000-0005-0000-0000-000064BD0000}"/>
    <cellStyle name="Vírgula 6 2 8 3 2 4" xfId="43085" xr:uid="{00000000-0005-0000-0000-000065BD0000}"/>
    <cellStyle name="Vírgula 6 2 8 3 2 5" xfId="53405" xr:uid="{00000000-0005-0000-0000-000066BD0000}"/>
    <cellStyle name="Vírgula 6 2 8 3 3" xfId="16575" xr:uid="{00000000-0005-0000-0000-000067BD0000}"/>
    <cellStyle name="Vírgula 6 2 8 3 3 2" xfId="32642" xr:uid="{00000000-0005-0000-0000-000068BD0000}"/>
    <cellStyle name="Vírgula 6 2 8 3 4" xfId="18861" xr:uid="{00000000-0005-0000-0000-000069BD0000}"/>
    <cellStyle name="Vírgula 6 2 8 3 5" xfId="27140" xr:uid="{00000000-0005-0000-0000-00006ABD0000}"/>
    <cellStyle name="Vírgula 6 2 8 3 6" xfId="39463" xr:uid="{00000000-0005-0000-0000-00006BBD0000}"/>
    <cellStyle name="Vírgula 6 2 8 3 7" xfId="48838" xr:uid="{00000000-0005-0000-0000-00006CBD0000}"/>
    <cellStyle name="Vírgula 6 2 8 4" xfId="5671" xr:uid="{00000000-0005-0000-0000-00006DBD0000}"/>
    <cellStyle name="Vírgula 6 2 8 4 2" xfId="11387" xr:uid="{00000000-0005-0000-0000-00006EBD0000}"/>
    <cellStyle name="Vírgula 6 2 8 4 2 2" xfId="33216" xr:uid="{00000000-0005-0000-0000-00006FBD0000}"/>
    <cellStyle name="Vírgula 6 2 8 4 2 3" xfId="40908" xr:uid="{00000000-0005-0000-0000-000070BD0000}"/>
    <cellStyle name="Vírgula 6 2 8 4 2 4" xfId="52369" xr:uid="{00000000-0005-0000-0000-000071BD0000}"/>
    <cellStyle name="Vírgula 6 2 8 4 3" xfId="27714" xr:uid="{00000000-0005-0000-0000-000072BD0000}"/>
    <cellStyle name="Vírgula 6 2 8 4 4" xfId="37037" xr:uid="{00000000-0005-0000-0000-000073BD0000}"/>
    <cellStyle name="Vírgula 6 2 8 4 5" xfId="50506" xr:uid="{00000000-0005-0000-0000-000074BD0000}"/>
    <cellStyle name="Vírgula 6 2 8 5" xfId="10740" xr:uid="{00000000-0005-0000-0000-000075BD0000}"/>
    <cellStyle name="Vírgula 6 2 8 5 2" xfId="30465" xr:uid="{00000000-0005-0000-0000-000076BD0000}"/>
    <cellStyle name="Vírgula 6 2 8 5 3" xfId="40151" xr:uid="{00000000-0005-0000-0000-000077BD0000}"/>
    <cellStyle name="Vírgula 6 2 8 5 4" xfId="51622" xr:uid="{00000000-0005-0000-0000-000078BD0000}"/>
    <cellStyle name="Vírgula 6 2 8 6" xfId="13858" xr:uid="{00000000-0005-0000-0000-000079BD0000}"/>
    <cellStyle name="Vírgula 6 2 8 6 2" xfId="44232" xr:uid="{00000000-0005-0000-0000-00007ABD0000}"/>
    <cellStyle name="Vírgula 6 2 8 7" xfId="15986" xr:uid="{00000000-0005-0000-0000-00007BBD0000}"/>
    <cellStyle name="Vírgula 6 2 8 8" xfId="21929" xr:uid="{00000000-0005-0000-0000-00007CBD0000}"/>
    <cellStyle name="Vírgula 6 2 8 9" xfId="23943" xr:uid="{00000000-0005-0000-0000-00007DBD0000}"/>
    <cellStyle name="Vírgula 6 2 9" xfId="1251" xr:uid="{00000000-0005-0000-0000-00007EBD0000}"/>
    <cellStyle name="Vírgula 6 2 9 10" xfId="24889" xr:uid="{00000000-0005-0000-0000-00007FBD0000}"/>
    <cellStyle name="Vírgula 6 2 9 11" xfId="36454" xr:uid="{00000000-0005-0000-0000-000080BD0000}"/>
    <cellStyle name="Vírgula 6 2 9 12" xfId="46807" xr:uid="{00000000-0005-0000-0000-000081BD0000}"/>
    <cellStyle name="Vírgula 6 2 9 13" xfId="54739" xr:uid="{00000000-0005-0000-0000-000082BD0000}"/>
    <cellStyle name="Vírgula 6 2 9 14" xfId="4418" xr:uid="{00000000-0005-0000-0000-000083BD0000}"/>
    <cellStyle name="Vírgula 6 2 9 2" xfId="2187" xr:uid="{00000000-0005-0000-0000-000084BD0000}"/>
    <cellStyle name="Vírgula 6 2 9 2 10" xfId="47738" xr:uid="{00000000-0005-0000-0000-000085BD0000}"/>
    <cellStyle name="Vírgula 6 2 9 2 11" xfId="55664" xr:uid="{00000000-0005-0000-0000-000086BD0000}"/>
    <cellStyle name="Vírgula 6 2 9 2 12" xfId="4419" xr:uid="{00000000-0005-0000-0000-000087BD0000}"/>
    <cellStyle name="Vírgula 6 2 9 2 2" xfId="9037" xr:uid="{00000000-0005-0000-0000-000088BD0000}"/>
    <cellStyle name="Vírgula 6 2 9 2 2 2" xfId="17648" xr:uid="{00000000-0005-0000-0000-000089BD0000}"/>
    <cellStyle name="Vírgula 6 2 9 2 2 2 2" xfId="35396" xr:uid="{00000000-0005-0000-0000-00008ABD0000}"/>
    <cellStyle name="Vírgula 6 2 9 2 2 3" xfId="19959" xr:uid="{00000000-0005-0000-0000-00008BBD0000}"/>
    <cellStyle name="Vírgula 6 2 9 2 2 4" xfId="29894" xr:uid="{00000000-0005-0000-0000-00008CBD0000}"/>
    <cellStyle name="Vírgula 6 2 9 2 2 5" xfId="43088" xr:uid="{00000000-0005-0000-0000-00008DBD0000}"/>
    <cellStyle name="Vírgula 6 2 9 2 2 6" xfId="49937" xr:uid="{00000000-0005-0000-0000-00008EBD0000}"/>
    <cellStyle name="Vírgula 6 2 9 2 3" xfId="6838" xr:uid="{00000000-0005-0000-0000-00008FBD0000}"/>
    <cellStyle name="Vírgula 6 2 9 2 3 2" xfId="13064" xr:uid="{00000000-0005-0000-0000-000090BD0000}"/>
    <cellStyle name="Vírgula 6 2 9 2 3 3" xfId="32645" xr:uid="{00000000-0005-0000-0000-000091BD0000}"/>
    <cellStyle name="Vírgula 6 2 9 2 3 4" xfId="45331" xr:uid="{00000000-0005-0000-0000-000092BD0000}"/>
    <cellStyle name="Vírgula 6 2 9 2 4" xfId="15989" xr:uid="{00000000-0005-0000-0000-000093BD0000}"/>
    <cellStyle name="Vírgula 6 2 9 2 5" xfId="18217" xr:uid="{00000000-0005-0000-0000-000094BD0000}"/>
    <cellStyle name="Vírgula 6 2 9 2 6" xfId="21932" xr:uid="{00000000-0005-0000-0000-000095BD0000}"/>
    <cellStyle name="Vírgula 6 2 9 2 7" xfId="23946" xr:uid="{00000000-0005-0000-0000-000096BD0000}"/>
    <cellStyle name="Vírgula 6 2 9 2 8" xfId="27143" xr:uid="{00000000-0005-0000-0000-000097BD0000}"/>
    <cellStyle name="Vírgula 6 2 9 2 9" xfId="39466" xr:uid="{00000000-0005-0000-0000-000098BD0000}"/>
    <cellStyle name="Vírgula 6 2 9 3" xfId="8166" xr:uid="{00000000-0005-0000-0000-000099BD0000}"/>
    <cellStyle name="Vírgula 6 2 9 3 2" xfId="12629" xr:uid="{00000000-0005-0000-0000-00009ABD0000}"/>
    <cellStyle name="Vírgula 6 2 9 3 2 2" xfId="35395" xr:uid="{00000000-0005-0000-0000-00009BBD0000}"/>
    <cellStyle name="Vírgula 6 2 9 3 2 3" xfId="29893" xr:uid="{00000000-0005-0000-0000-00009CBD0000}"/>
    <cellStyle name="Vírgula 6 2 9 3 2 4" xfId="43087" xr:uid="{00000000-0005-0000-0000-00009DBD0000}"/>
    <cellStyle name="Vírgula 6 2 9 3 2 5" xfId="53406" xr:uid="{00000000-0005-0000-0000-00009EBD0000}"/>
    <cellStyle name="Vírgula 6 2 9 3 3" xfId="13193" xr:uid="{00000000-0005-0000-0000-00009FBD0000}"/>
    <cellStyle name="Vírgula 6 2 9 3 3 2" xfId="32644" xr:uid="{00000000-0005-0000-0000-0000A0BD0000}"/>
    <cellStyle name="Vírgula 6 2 9 3 4" xfId="19089" xr:uid="{00000000-0005-0000-0000-0000A1BD0000}"/>
    <cellStyle name="Vírgula 6 2 9 3 5" xfId="27142" xr:uid="{00000000-0005-0000-0000-0000A2BD0000}"/>
    <cellStyle name="Vírgula 6 2 9 3 6" xfId="39465" xr:uid="{00000000-0005-0000-0000-0000A3BD0000}"/>
    <cellStyle name="Vírgula 6 2 9 3 7" xfId="49066" xr:uid="{00000000-0005-0000-0000-0000A4BD0000}"/>
    <cellStyle name="Vírgula 6 2 9 4" xfId="5911" xr:uid="{00000000-0005-0000-0000-0000A5BD0000}"/>
    <cellStyle name="Vírgula 6 2 9 4 2" xfId="11615" xr:uid="{00000000-0005-0000-0000-0000A6BD0000}"/>
    <cellStyle name="Vírgula 6 2 9 4 2 2" xfId="33444" xr:uid="{00000000-0005-0000-0000-0000A7BD0000}"/>
    <cellStyle name="Vírgula 6 2 9 4 2 3" xfId="41136" xr:uid="{00000000-0005-0000-0000-0000A8BD0000}"/>
    <cellStyle name="Vírgula 6 2 9 4 2 4" xfId="52597" xr:uid="{00000000-0005-0000-0000-0000A9BD0000}"/>
    <cellStyle name="Vírgula 6 2 9 4 3" xfId="27942" xr:uid="{00000000-0005-0000-0000-0000AABD0000}"/>
    <cellStyle name="Vírgula 6 2 9 4 4" xfId="37265" xr:uid="{00000000-0005-0000-0000-0000ABBD0000}"/>
    <cellStyle name="Vírgula 6 2 9 4 5" xfId="50536" xr:uid="{00000000-0005-0000-0000-0000ACBD0000}"/>
    <cellStyle name="Vírgula 6 2 9 5" xfId="10871" xr:uid="{00000000-0005-0000-0000-0000ADBD0000}"/>
    <cellStyle name="Vírgula 6 2 9 5 2" xfId="30693" xr:uid="{00000000-0005-0000-0000-0000AEBD0000}"/>
    <cellStyle name="Vírgula 6 2 9 5 3" xfId="40379" xr:uid="{00000000-0005-0000-0000-0000AFBD0000}"/>
    <cellStyle name="Vírgula 6 2 9 5 4" xfId="51850" xr:uid="{00000000-0005-0000-0000-0000B0BD0000}"/>
    <cellStyle name="Vírgula 6 2 9 6" xfId="14086" xr:uid="{00000000-0005-0000-0000-0000B1BD0000}"/>
    <cellStyle name="Vírgula 6 2 9 6 2" xfId="44460" xr:uid="{00000000-0005-0000-0000-0000B2BD0000}"/>
    <cellStyle name="Vírgula 6 2 9 7" xfId="15988" xr:uid="{00000000-0005-0000-0000-0000B3BD0000}"/>
    <cellStyle name="Vírgula 6 2 9 8" xfId="21931" xr:uid="{00000000-0005-0000-0000-0000B4BD0000}"/>
    <cellStyle name="Vírgula 6 2 9 9" xfId="23945" xr:uid="{00000000-0005-0000-0000-0000B5BD0000}"/>
    <cellStyle name="Vírgula 6 20" xfId="21818" xr:uid="{00000000-0005-0000-0000-0000B6BD0000}"/>
    <cellStyle name="Vírgula 6 21" xfId="23832" xr:uid="{00000000-0005-0000-0000-0000B7BD0000}"/>
    <cellStyle name="Vírgula 6 22" xfId="24233" xr:uid="{00000000-0005-0000-0000-0000B8BD0000}"/>
    <cellStyle name="Vírgula 6 23" xfId="35684" xr:uid="{00000000-0005-0000-0000-0000B9BD0000}"/>
    <cellStyle name="Vírgula 6 24" xfId="45574" xr:uid="{00000000-0005-0000-0000-0000BABD0000}"/>
    <cellStyle name="Vírgula 6 25" xfId="53510" xr:uid="{00000000-0005-0000-0000-0000BBBD0000}"/>
    <cellStyle name="Vírgula 6 26" xfId="4305" xr:uid="{00000000-0005-0000-0000-0000BCBD0000}"/>
    <cellStyle name="Vírgula 6 3" xfId="20" xr:uid="{00000000-0005-0000-0000-0000BDBD0000}"/>
    <cellStyle name="Vírgula 6 3 10" xfId="1566" xr:uid="{00000000-0005-0000-0000-0000BEBD0000}"/>
    <cellStyle name="Vírgula 6 3 10 10" xfId="55043" xr:uid="{00000000-0005-0000-0000-0000BFBD0000}"/>
    <cellStyle name="Vírgula 6 3 10 11" xfId="4421" xr:uid="{00000000-0005-0000-0000-0000C0BD0000}"/>
    <cellStyle name="Vírgula 6 3 10 2" xfId="8416" xr:uid="{00000000-0005-0000-0000-0000C1BD0000}"/>
    <cellStyle name="Vírgula 6 3 10 2 2" xfId="17649" xr:uid="{00000000-0005-0000-0000-0000C2BD0000}"/>
    <cellStyle name="Vírgula 6 3 10 2 2 2" xfId="35398" xr:uid="{00000000-0005-0000-0000-0000C3BD0000}"/>
    <cellStyle name="Vírgula 6 3 10 2 3" xfId="29896" xr:uid="{00000000-0005-0000-0000-0000C4BD0000}"/>
    <cellStyle name="Vírgula 6 3 10 2 4" xfId="43090" xr:uid="{00000000-0005-0000-0000-0000C5BD0000}"/>
    <cellStyle name="Vírgula 6 3 10 2 5" xfId="49316" xr:uid="{00000000-0005-0000-0000-0000C6BD0000}"/>
    <cellStyle name="Vírgula 6 3 10 3" xfId="6217" xr:uid="{00000000-0005-0000-0000-0000C7BD0000}"/>
    <cellStyle name="Vírgula 6 3 10 3 2" xfId="32647" xr:uid="{00000000-0005-0000-0000-0000C8BD0000}"/>
    <cellStyle name="Vírgula 6 3 10 3 3" xfId="44710" xr:uid="{00000000-0005-0000-0000-0000C9BD0000}"/>
    <cellStyle name="Vírgula 6 3 10 4" xfId="18468" xr:uid="{00000000-0005-0000-0000-0000CABD0000}"/>
    <cellStyle name="Vírgula 6 3 10 5" xfId="21934" xr:uid="{00000000-0005-0000-0000-0000CBBD0000}"/>
    <cellStyle name="Vírgula 6 3 10 6" xfId="23948" xr:uid="{00000000-0005-0000-0000-0000CCBD0000}"/>
    <cellStyle name="Vírgula 6 3 10 7" xfId="27145" xr:uid="{00000000-0005-0000-0000-0000CDBD0000}"/>
    <cellStyle name="Vírgula 6 3 10 8" xfId="39468" xr:uid="{00000000-0005-0000-0000-0000CEBD0000}"/>
    <cellStyle name="Vírgula 6 3 10 9" xfId="47117" xr:uid="{00000000-0005-0000-0000-0000CFBD0000}"/>
    <cellStyle name="Vírgula 6 3 11" xfId="7088" xr:uid="{00000000-0005-0000-0000-0000D0BD0000}"/>
    <cellStyle name="Vírgula 6 3 11 2" xfId="12631" xr:uid="{00000000-0005-0000-0000-0000D1BD0000}"/>
    <cellStyle name="Vírgula 6 3 11 2 2" xfId="35397" xr:uid="{00000000-0005-0000-0000-0000D2BD0000}"/>
    <cellStyle name="Vírgula 6 3 11 2 3" xfId="29895" xr:uid="{00000000-0005-0000-0000-0000D3BD0000}"/>
    <cellStyle name="Vírgula 6 3 11 2 4" xfId="43089" xr:uid="{00000000-0005-0000-0000-0000D4BD0000}"/>
    <cellStyle name="Vírgula 6 3 11 2 5" xfId="53407" xr:uid="{00000000-0005-0000-0000-0000D5BD0000}"/>
    <cellStyle name="Vírgula 6 3 11 3" xfId="13169" xr:uid="{00000000-0005-0000-0000-0000D6BD0000}"/>
    <cellStyle name="Vírgula 6 3 11 3 2" xfId="32646" xr:uid="{00000000-0005-0000-0000-0000D7BD0000}"/>
    <cellStyle name="Vírgula 6 3 11 4" xfId="27144" xr:uid="{00000000-0005-0000-0000-0000D8BD0000}"/>
    <cellStyle name="Vírgula 6 3 11 5" xfId="39467" xr:uid="{00000000-0005-0000-0000-0000D9BD0000}"/>
    <cellStyle name="Vírgula 6 3 11 6" xfId="47988" xr:uid="{00000000-0005-0000-0000-0000DABD0000}"/>
    <cellStyle name="Vírgula 6 3 12" xfId="4712" xr:uid="{00000000-0005-0000-0000-0000DBBD0000}"/>
    <cellStyle name="Vírgula 6 3 12 2" xfId="11108" xr:uid="{00000000-0005-0000-0000-0000DCBD0000}"/>
    <cellStyle name="Vírgula 6 3 12 2 2" xfId="32937" xr:uid="{00000000-0005-0000-0000-0000DDBD0000}"/>
    <cellStyle name="Vírgula 6 3 12 2 3" xfId="40629" xr:uid="{00000000-0005-0000-0000-0000DEBD0000}"/>
    <cellStyle name="Vírgula 6 3 12 2 4" xfId="52090" xr:uid="{00000000-0005-0000-0000-0000DFBD0000}"/>
    <cellStyle name="Vírgula 6 3 12 3" xfId="27435" xr:uid="{00000000-0005-0000-0000-0000E0BD0000}"/>
    <cellStyle name="Vírgula 6 3 12 4" xfId="36758" xr:uid="{00000000-0005-0000-0000-0000E1BD0000}"/>
    <cellStyle name="Vírgula 6 3 12 5" xfId="51344" xr:uid="{00000000-0005-0000-0000-0000E2BD0000}"/>
    <cellStyle name="Vírgula 6 3 13" xfId="9387" xr:uid="{00000000-0005-0000-0000-0000E3BD0000}"/>
    <cellStyle name="Vírgula 6 3 13 2" xfId="10489" xr:uid="{00000000-0005-0000-0000-0000E4BD0000}"/>
    <cellStyle name="Vírgula 6 3 13 2 2" xfId="51267" xr:uid="{00000000-0005-0000-0000-0000E5BD0000}"/>
    <cellStyle name="Vírgula 6 3 13 3" xfId="30186" xr:uid="{00000000-0005-0000-0000-0000E6BD0000}"/>
    <cellStyle name="Vírgula 6 3 13 4" xfId="39758" xr:uid="{00000000-0005-0000-0000-0000E7BD0000}"/>
    <cellStyle name="Vírgula 6 3 13 5" xfId="51256" xr:uid="{00000000-0005-0000-0000-0000E8BD0000}"/>
    <cellStyle name="Vírgula 6 3 14" xfId="10237" xr:uid="{00000000-0005-0000-0000-0000E9BD0000}"/>
    <cellStyle name="Vírgula 6 3 14 2" xfId="43380" xr:uid="{00000000-0005-0000-0000-0000EABD0000}"/>
    <cellStyle name="Vírgula 6 3 14 3" xfId="50961" xr:uid="{00000000-0005-0000-0000-0000EBBD0000}"/>
    <cellStyle name="Vírgula 6 3 15" xfId="15990" xr:uid="{00000000-0005-0000-0000-0000ECBD0000}"/>
    <cellStyle name="Vírgula 6 3 16" xfId="21933" xr:uid="{00000000-0005-0000-0000-0000EDBD0000}"/>
    <cellStyle name="Vírgula 6 3 17" xfId="23947" xr:uid="{00000000-0005-0000-0000-0000EEBD0000}"/>
    <cellStyle name="Vírgula 6 3 18" xfId="24244" xr:uid="{00000000-0005-0000-0000-0000EFBD0000}"/>
    <cellStyle name="Vírgula 6 3 19" xfId="35695" xr:uid="{00000000-0005-0000-0000-0000F0BD0000}"/>
    <cellStyle name="Vírgula 6 3 2" xfId="199" xr:uid="{00000000-0005-0000-0000-0000F1BD0000}"/>
    <cellStyle name="Vírgula 6 3 2 10" xfId="9703" xr:uid="{00000000-0005-0000-0000-0000F2BD0000}"/>
    <cellStyle name="Vírgula 6 3 2 10 2" xfId="43494" xr:uid="{00000000-0005-0000-0000-0000F3BD0000}"/>
    <cellStyle name="Vírgula 6 3 2 10 3" xfId="50421" xr:uid="{00000000-0005-0000-0000-0000F4BD0000}"/>
    <cellStyle name="Vírgula 6 3 2 11" xfId="15991" xr:uid="{00000000-0005-0000-0000-0000F5BD0000}"/>
    <cellStyle name="Vírgula 6 3 2 12" xfId="21935" xr:uid="{00000000-0005-0000-0000-0000F6BD0000}"/>
    <cellStyle name="Vírgula 6 3 2 13" xfId="23949" xr:uid="{00000000-0005-0000-0000-0000F7BD0000}"/>
    <cellStyle name="Vírgula 6 3 2 14" xfId="24481" xr:uid="{00000000-0005-0000-0000-0000F8BD0000}"/>
    <cellStyle name="Vírgula 6 3 2 15" xfId="35794" xr:uid="{00000000-0005-0000-0000-0000F9BD0000}"/>
    <cellStyle name="Vírgula 6 3 2 16" xfId="45756" xr:uid="{00000000-0005-0000-0000-0000FABD0000}"/>
    <cellStyle name="Vírgula 6 3 2 17" xfId="53689" xr:uid="{00000000-0005-0000-0000-0000FBBD0000}"/>
    <cellStyle name="Vírgula 6 3 2 18" xfId="4422" xr:uid="{00000000-0005-0000-0000-0000FCBD0000}"/>
    <cellStyle name="Vírgula 6 3 2 2" xfId="480" xr:uid="{00000000-0005-0000-0000-0000FDBD0000}"/>
    <cellStyle name="Vírgula 6 3 2 2 10" xfId="23950" xr:uid="{00000000-0005-0000-0000-0000FEBD0000}"/>
    <cellStyle name="Vírgula 6 3 2 2 11" xfId="24757" xr:uid="{00000000-0005-0000-0000-0000FFBD0000}"/>
    <cellStyle name="Vírgula 6 3 2 2 12" xfId="36322" xr:uid="{00000000-0005-0000-0000-000000BE0000}"/>
    <cellStyle name="Vírgula 6 3 2 2 13" xfId="46036" xr:uid="{00000000-0005-0000-0000-000001BE0000}"/>
    <cellStyle name="Vírgula 6 3 2 2 14" xfId="53968" xr:uid="{00000000-0005-0000-0000-000002BE0000}"/>
    <cellStyle name="Vírgula 6 3 2 2 15" xfId="4423" xr:uid="{00000000-0005-0000-0000-000003BE0000}"/>
    <cellStyle name="Vírgula 6 3 2 2 2" xfId="1143" xr:uid="{00000000-0005-0000-0000-000004BE0000}"/>
    <cellStyle name="Vírgula 6 3 2 2 2 10" xfId="46699" xr:uid="{00000000-0005-0000-0000-000005BE0000}"/>
    <cellStyle name="Vírgula 6 3 2 2 2 11" xfId="54631" xr:uid="{00000000-0005-0000-0000-000006BE0000}"/>
    <cellStyle name="Vírgula 6 3 2 2 2 12" xfId="4424" xr:uid="{00000000-0005-0000-0000-000007BE0000}"/>
    <cellStyle name="Vírgula 6 3 2 2 2 2" xfId="8058" xr:uid="{00000000-0005-0000-0000-000008BE0000}"/>
    <cellStyle name="Vírgula 6 3 2 2 2 2 2" xfId="9633" xr:uid="{00000000-0005-0000-0000-000009BE0000}"/>
    <cellStyle name="Vírgula 6 3 2 2 2 2 2 2" xfId="35401" xr:uid="{00000000-0005-0000-0000-00000ABE0000}"/>
    <cellStyle name="Vírgula 6 3 2 2 2 2 3" xfId="10077" xr:uid="{00000000-0005-0000-0000-00000BBE0000}"/>
    <cellStyle name="Vírgula 6 3 2 2 2 2 4" xfId="19851" xr:uid="{00000000-0005-0000-0000-00000CBE0000}"/>
    <cellStyle name="Vírgula 6 3 2 2 2 2 5" xfId="29899" xr:uid="{00000000-0005-0000-0000-00000DBE0000}"/>
    <cellStyle name="Vírgula 6 3 2 2 2 2 6" xfId="43093" xr:uid="{00000000-0005-0000-0000-00000EBE0000}"/>
    <cellStyle name="Vírgula 6 3 2 2 2 2 7" xfId="48958" xr:uid="{00000000-0005-0000-0000-00000FBE0000}"/>
    <cellStyle name="Vírgula 6 3 2 2 2 3" xfId="5803" xr:uid="{00000000-0005-0000-0000-000010BE0000}"/>
    <cellStyle name="Vírgula 6 3 2 2 2 3 2" xfId="10037" xr:uid="{00000000-0005-0000-0000-000011BE0000}"/>
    <cellStyle name="Vírgula 6 3 2 2 2 3 3" xfId="32650" xr:uid="{00000000-0005-0000-0000-000012BE0000}"/>
    <cellStyle name="Vírgula 6 3 2 2 2 3 4" xfId="44352" xr:uid="{00000000-0005-0000-0000-000013BE0000}"/>
    <cellStyle name="Vírgula 6 3 2 2 2 4" xfId="13978" xr:uid="{00000000-0005-0000-0000-000014BE0000}"/>
    <cellStyle name="Vírgula 6 3 2 2 2 5" xfId="15993" xr:uid="{00000000-0005-0000-0000-000015BE0000}"/>
    <cellStyle name="Vírgula 6 3 2 2 2 6" xfId="21937" xr:uid="{00000000-0005-0000-0000-000016BE0000}"/>
    <cellStyle name="Vírgula 6 3 2 2 2 7" xfId="23951" xr:uid="{00000000-0005-0000-0000-000017BE0000}"/>
    <cellStyle name="Vírgula 6 3 2 2 2 8" xfId="27148" xr:uid="{00000000-0005-0000-0000-000018BE0000}"/>
    <cellStyle name="Vírgula 6 3 2 2 2 9" xfId="39471" xr:uid="{00000000-0005-0000-0000-000019BE0000}"/>
    <cellStyle name="Vírgula 6 3 2 2 3" xfId="2079" xr:uid="{00000000-0005-0000-0000-00001ABE0000}"/>
    <cellStyle name="Vírgula 6 3 2 2 3 10" xfId="47630" xr:uid="{00000000-0005-0000-0000-00001BBE0000}"/>
    <cellStyle name="Vírgula 6 3 2 2 3 11" xfId="55556" xr:uid="{00000000-0005-0000-0000-00001CBE0000}"/>
    <cellStyle name="Vírgula 6 3 2 2 3 12" xfId="4425" xr:uid="{00000000-0005-0000-0000-00001DBE0000}"/>
    <cellStyle name="Vírgula 6 3 2 2 3 2" xfId="8929" xr:uid="{00000000-0005-0000-0000-00001EBE0000}"/>
    <cellStyle name="Vírgula 6 3 2 2 3 2 2" xfId="17650" xr:uid="{00000000-0005-0000-0000-00001FBE0000}"/>
    <cellStyle name="Vírgula 6 3 2 2 3 2 2 2" xfId="35402" xr:uid="{00000000-0005-0000-0000-000020BE0000}"/>
    <cellStyle name="Vírgula 6 3 2 2 3 2 3" xfId="29900" xr:uid="{00000000-0005-0000-0000-000021BE0000}"/>
    <cellStyle name="Vírgula 6 3 2 2 3 2 4" xfId="43094" xr:uid="{00000000-0005-0000-0000-000022BE0000}"/>
    <cellStyle name="Vírgula 6 3 2 2 3 2 5" xfId="49829" xr:uid="{00000000-0005-0000-0000-000023BE0000}"/>
    <cellStyle name="Vírgula 6 3 2 2 3 3" xfId="6730" xr:uid="{00000000-0005-0000-0000-000024BE0000}"/>
    <cellStyle name="Vírgula 6 3 2 2 3 3 2" xfId="32651" xr:uid="{00000000-0005-0000-0000-000025BE0000}"/>
    <cellStyle name="Vírgula 6 3 2 2 3 3 3" xfId="45223" xr:uid="{00000000-0005-0000-0000-000026BE0000}"/>
    <cellStyle name="Vírgula 6 3 2 2 3 4" xfId="15994" xr:uid="{00000000-0005-0000-0000-000027BE0000}"/>
    <cellStyle name="Vírgula 6 3 2 2 3 5" xfId="18981" xr:uid="{00000000-0005-0000-0000-000028BE0000}"/>
    <cellStyle name="Vírgula 6 3 2 2 3 6" xfId="21938" xr:uid="{00000000-0005-0000-0000-000029BE0000}"/>
    <cellStyle name="Vírgula 6 3 2 2 3 7" xfId="23952" xr:uid="{00000000-0005-0000-0000-00002ABE0000}"/>
    <cellStyle name="Vírgula 6 3 2 2 3 8" xfId="27149" xr:uid="{00000000-0005-0000-0000-00002BBE0000}"/>
    <cellStyle name="Vírgula 6 3 2 2 3 9" xfId="39472" xr:uid="{00000000-0005-0000-0000-00002CBE0000}"/>
    <cellStyle name="Vírgula 6 3 2 2 4" xfId="7431" xr:uid="{00000000-0005-0000-0000-00002DBE0000}"/>
    <cellStyle name="Vírgula 6 3 2 2 4 2" xfId="12633" xr:uid="{00000000-0005-0000-0000-00002EBE0000}"/>
    <cellStyle name="Vírgula 6 3 2 2 4 2 2" xfId="35400" xr:uid="{00000000-0005-0000-0000-00002FBE0000}"/>
    <cellStyle name="Vírgula 6 3 2 2 4 2 3" xfId="29898" xr:uid="{00000000-0005-0000-0000-000030BE0000}"/>
    <cellStyle name="Vírgula 6 3 2 2 4 2 4" xfId="43092" xr:uid="{00000000-0005-0000-0000-000031BE0000}"/>
    <cellStyle name="Vírgula 6 3 2 2 4 2 5" xfId="53409" xr:uid="{00000000-0005-0000-0000-000032BE0000}"/>
    <cellStyle name="Vírgula 6 3 2 2 4 3" xfId="10460" xr:uid="{00000000-0005-0000-0000-000033BE0000}"/>
    <cellStyle name="Vírgula 6 3 2 2 4 3 2" xfId="32649" xr:uid="{00000000-0005-0000-0000-000034BE0000}"/>
    <cellStyle name="Vírgula 6 3 2 2 4 4" xfId="27147" xr:uid="{00000000-0005-0000-0000-000035BE0000}"/>
    <cellStyle name="Vírgula 6 3 2 2 4 5" xfId="39470" xr:uid="{00000000-0005-0000-0000-000036BE0000}"/>
    <cellStyle name="Vírgula 6 3 2 2 4 6" xfId="48331" xr:uid="{00000000-0005-0000-0000-000037BE0000}"/>
    <cellStyle name="Vírgula 6 3 2 2 5" xfId="5140" xr:uid="{00000000-0005-0000-0000-000038BE0000}"/>
    <cellStyle name="Vírgula 6 3 2 2 5 2" xfId="11507" xr:uid="{00000000-0005-0000-0000-000039BE0000}"/>
    <cellStyle name="Vírgula 6 3 2 2 5 2 2" xfId="33336" xr:uid="{00000000-0005-0000-0000-00003ABE0000}"/>
    <cellStyle name="Vírgula 6 3 2 2 5 2 3" xfId="41028" xr:uid="{00000000-0005-0000-0000-00003BBE0000}"/>
    <cellStyle name="Vírgula 6 3 2 2 5 2 4" xfId="52489" xr:uid="{00000000-0005-0000-0000-00003CBE0000}"/>
    <cellStyle name="Vírgula 6 3 2 2 5 3" xfId="27834" xr:uid="{00000000-0005-0000-0000-00003DBE0000}"/>
    <cellStyle name="Vírgula 6 3 2 2 5 4" xfId="37157" xr:uid="{00000000-0005-0000-0000-00003EBE0000}"/>
    <cellStyle name="Vírgula 6 3 2 2 5 5" xfId="50233" xr:uid="{00000000-0005-0000-0000-00003FBE0000}"/>
    <cellStyle name="Vírgula 6 3 2 2 6" xfId="10810" xr:uid="{00000000-0005-0000-0000-000040BE0000}"/>
    <cellStyle name="Vírgula 6 3 2 2 6 2" xfId="30585" xr:uid="{00000000-0005-0000-0000-000041BE0000}"/>
    <cellStyle name="Vírgula 6 3 2 2 6 3" xfId="40271" xr:uid="{00000000-0005-0000-0000-000042BE0000}"/>
    <cellStyle name="Vírgula 6 3 2 2 6 4" xfId="51742" xr:uid="{00000000-0005-0000-0000-000043BE0000}"/>
    <cellStyle name="Vírgula 6 3 2 2 7" xfId="13465" xr:uid="{00000000-0005-0000-0000-000044BE0000}"/>
    <cellStyle name="Vírgula 6 3 2 2 7 2" xfId="43725" xr:uid="{00000000-0005-0000-0000-000045BE0000}"/>
    <cellStyle name="Vírgula 6 3 2 2 8" xfId="15992" xr:uid="{00000000-0005-0000-0000-000046BE0000}"/>
    <cellStyle name="Vírgula 6 3 2 2 9" xfId="21936" xr:uid="{00000000-0005-0000-0000-000047BE0000}"/>
    <cellStyle name="Vírgula 6 3 2 3" xfId="1395" xr:uid="{00000000-0005-0000-0000-000048BE0000}"/>
    <cellStyle name="Vírgula 6 3 2 3 10" xfId="25033" xr:uid="{00000000-0005-0000-0000-000049BE0000}"/>
    <cellStyle name="Vírgula 6 3 2 3 11" xfId="36598" xr:uid="{00000000-0005-0000-0000-00004ABE0000}"/>
    <cellStyle name="Vírgula 6 3 2 3 12" xfId="46951" xr:uid="{00000000-0005-0000-0000-00004BBE0000}"/>
    <cellStyle name="Vírgula 6 3 2 3 13" xfId="54883" xr:uid="{00000000-0005-0000-0000-00004CBE0000}"/>
    <cellStyle name="Vírgula 6 3 2 3 14" xfId="4426" xr:uid="{00000000-0005-0000-0000-00004DBE0000}"/>
    <cellStyle name="Vírgula 6 3 2 3 2" xfId="2307" xr:uid="{00000000-0005-0000-0000-00004EBE0000}"/>
    <cellStyle name="Vírgula 6 3 2 3 2 10" xfId="47858" xr:uid="{00000000-0005-0000-0000-00004FBE0000}"/>
    <cellStyle name="Vírgula 6 3 2 3 2 11" xfId="55784" xr:uid="{00000000-0005-0000-0000-000050BE0000}"/>
    <cellStyle name="Vírgula 6 3 2 3 2 12" xfId="4427" xr:uid="{00000000-0005-0000-0000-000051BE0000}"/>
    <cellStyle name="Vírgula 6 3 2 3 2 2" xfId="9157" xr:uid="{00000000-0005-0000-0000-000052BE0000}"/>
    <cellStyle name="Vírgula 6 3 2 3 2 2 2" xfId="17651" xr:uid="{00000000-0005-0000-0000-000053BE0000}"/>
    <cellStyle name="Vírgula 6 3 2 3 2 2 2 2" xfId="35404" xr:uid="{00000000-0005-0000-0000-000054BE0000}"/>
    <cellStyle name="Vírgula 6 3 2 3 2 2 3" xfId="20079" xr:uid="{00000000-0005-0000-0000-000055BE0000}"/>
    <cellStyle name="Vírgula 6 3 2 3 2 2 4" xfId="29902" xr:uid="{00000000-0005-0000-0000-000056BE0000}"/>
    <cellStyle name="Vírgula 6 3 2 3 2 2 5" xfId="43096" xr:uid="{00000000-0005-0000-0000-000057BE0000}"/>
    <cellStyle name="Vírgula 6 3 2 3 2 2 6" xfId="50057" xr:uid="{00000000-0005-0000-0000-000058BE0000}"/>
    <cellStyle name="Vírgula 6 3 2 3 2 3" xfId="6958" xr:uid="{00000000-0005-0000-0000-000059BE0000}"/>
    <cellStyle name="Vírgula 6 3 2 3 2 3 2" xfId="16650" xr:uid="{00000000-0005-0000-0000-00005ABE0000}"/>
    <cellStyle name="Vírgula 6 3 2 3 2 3 3" xfId="32653" xr:uid="{00000000-0005-0000-0000-00005BBE0000}"/>
    <cellStyle name="Vírgula 6 3 2 3 2 3 4" xfId="45451" xr:uid="{00000000-0005-0000-0000-00005CBE0000}"/>
    <cellStyle name="Vírgula 6 3 2 3 2 4" xfId="15996" xr:uid="{00000000-0005-0000-0000-00005DBE0000}"/>
    <cellStyle name="Vírgula 6 3 2 3 2 5" xfId="18337" xr:uid="{00000000-0005-0000-0000-00005EBE0000}"/>
    <cellStyle name="Vírgula 6 3 2 3 2 6" xfId="21940" xr:uid="{00000000-0005-0000-0000-00005FBE0000}"/>
    <cellStyle name="Vírgula 6 3 2 3 2 7" xfId="23954" xr:uid="{00000000-0005-0000-0000-000060BE0000}"/>
    <cellStyle name="Vírgula 6 3 2 3 2 8" xfId="27151" xr:uid="{00000000-0005-0000-0000-000061BE0000}"/>
    <cellStyle name="Vírgula 6 3 2 3 2 9" xfId="39474" xr:uid="{00000000-0005-0000-0000-000062BE0000}"/>
    <cellStyle name="Vírgula 6 3 2 3 3" xfId="8286" xr:uid="{00000000-0005-0000-0000-000063BE0000}"/>
    <cellStyle name="Vírgula 6 3 2 3 3 2" xfId="12634" xr:uid="{00000000-0005-0000-0000-000064BE0000}"/>
    <cellStyle name="Vírgula 6 3 2 3 3 2 2" xfId="35403" xr:uid="{00000000-0005-0000-0000-000065BE0000}"/>
    <cellStyle name="Vírgula 6 3 2 3 3 2 3" xfId="29901" xr:uid="{00000000-0005-0000-0000-000066BE0000}"/>
    <cellStyle name="Vírgula 6 3 2 3 3 2 4" xfId="43095" xr:uid="{00000000-0005-0000-0000-000067BE0000}"/>
    <cellStyle name="Vírgula 6 3 2 3 3 2 5" xfId="53410" xr:uid="{00000000-0005-0000-0000-000068BE0000}"/>
    <cellStyle name="Vírgula 6 3 2 3 3 3" xfId="10213" xr:uid="{00000000-0005-0000-0000-000069BE0000}"/>
    <cellStyle name="Vírgula 6 3 2 3 3 3 2" xfId="32652" xr:uid="{00000000-0005-0000-0000-00006ABE0000}"/>
    <cellStyle name="Vírgula 6 3 2 3 3 4" xfId="19209" xr:uid="{00000000-0005-0000-0000-00006BBE0000}"/>
    <cellStyle name="Vírgula 6 3 2 3 3 5" xfId="27150" xr:uid="{00000000-0005-0000-0000-00006CBE0000}"/>
    <cellStyle name="Vírgula 6 3 2 3 3 6" xfId="39473" xr:uid="{00000000-0005-0000-0000-00006DBE0000}"/>
    <cellStyle name="Vírgula 6 3 2 3 3 7" xfId="49186" xr:uid="{00000000-0005-0000-0000-00006EBE0000}"/>
    <cellStyle name="Vírgula 6 3 2 3 4" xfId="6055" xr:uid="{00000000-0005-0000-0000-00006FBE0000}"/>
    <cellStyle name="Vírgula 6 3 2 3 4 2" xfId="11735" xr:uid="{00000000-0005-0000-0000-000070BE0000}"/>
    <cellStyle name="Vírgula 6 3 2 3 4 2 2" xfId="33564" xr:uid="{00000000-0005-0000-0000-000071BE0000}"/>
    <cellStyle name="Vírgula 6 3 2 3 4 2 3" xfId="41256" xr:uid="{00000000-0005-0000-0000-000072BE0000}"/>
    <cellStyle name="Vírgula 6 3 2 3 4 2 4" xfId="52717" xr:uid="{00000000-0005-0000-0000-000073BE0000}"/>
    <cellStyle name="Vírgula 6 3 2 3 4 3" xfId="28062" xr:uid="{00000000-0005-0000-0000-000074BE0000}"/>
    <cellStyle name="Vírgula 6 3 2 3 4 4" xfId="37385" xr:uid="{00000000-0005-0000-0000-000075BE0000}"/>
    <cellStyle name="Vírgula 6 3 2 3 4 5" xfId="50697" xr:uid="{00000000-0005-0000-0000-000076BE0000}"/>
    <cellStyle name="Vírgula 6 3 2 3 5" xfId="10991" xr:uid="{00000000-0005-0000-0000-000077BE0000}"/>
    <cellStyle name="Vírgula 6 3 2 3 5 2" xfId="30813" xr:uid="{00000000-0005-0000-0000-000078BE0000}"/>
    <cellStyle name="Vírgula 6 3 2 3 5 3" xfId="40499" xr:uid="{00000000-0005-0000-0000-000079BE0000}"/>
    <cellStyle name="Vírgula 6 3 2 3 5 4" xfId="51970" xr:uid="{00000000-0005-0000-0000-00007ABE0000}"/>
    <cellStyle name="Vírgula 6 3 2 3 6" xfId="14206" xr:uid="{00000000-0005-0000-0000-00007BBE0000}"/>
    <cellStyle name="Vírgula 6 3 2 3 6 2" xfId="44580" xr:uid="{00000000-0005-0000-0000-00007CBE0000}"/>
    <cellStyle name="Vírgula 6 3 2 3 7" xfId="15995" xr:uid="{00000000-0005-0000-0000-00007DBE0000}"/>
    <cellStyle name="Vírgula 6 3 2 3 8" xfId="21939" xr:uid="{00000000-0005-0000-0000-00007EBE0000}"/>
    <cellStyle name="Vírgula 6 3 2 3 9" xfId="23953" xr:uid="{00000000-0005-0000-0000-00007FBE0000}"/>
    <cellStyle name="Vírgula 6 3 2 4" xfId="903" xr:uid="{00000000-0005-0000-0000-000080BE0000}"/>
    <cellStyle name="Vírgula 6 3 2 4 10" xfId="36058" xr:uid="{00000000-0005-0000-0000-000081BE0000}"/>
    <cellStyle name="Vírgula 6 3 2 4 11" xfId="46459" xr:uid="{00000000-0005-0000-0000-000082BE0000}"/>
    <cellStyle name="Vírgula 6 3 2 4 12" xfId="54391" xr:uid="{00000000-0005-0000-0000-000083BE0000}"/>
    <cellStyle name="Vírgula 6 3 2 4 13" xfId="4428" xr:uid="{00000000-0005-0000-0000-000084BE0000}"/>
    <cellStyle name="Vírgula 6 3 2 4 2" xfId="1851" xr:uid="{00000000-0005-0000-0000-000085BE0000}"/>
    <cellStyle name="Vírgula 6 3 2 4 2 10" xfId="47402" xr:uid="{00000000-0005-0000-0000-000086BE0000}"/>
    <cellStyle name="Vírgula 6 3 2 4 2 11" xfId="55328" xr:uid="{00000000-0005-0000-0000-000087BE0000}"/>
    <cellStyle name="Vírgula 6 3 2 4 2 12" xfId="4429" xr:uid="{00000000-0005-0000-0000-000088BE0000}"/>
    <cellStyle name="Vírgula 6 3 2 4 2 2" xfId="8701" xr:uid="{00000000-0005-0000-0000-000089BE0000}"/>
    <cellStyle name="Vírgula 6 3 2 4 2 2 2" xfId="17652" xr:uid="{00000000-0005-0000-0000-00008ABE0000}"/>
    <cellStyle name="Vírgula 6 3 2 4 2 2 2 2" xfId="35406" xr:uid="{00000000-0005-0000-0000-00008BBE0000}"/>
    <cellStyle name="Vírgula 6 3 2 4 2 2 3" xfId="19623" xr:uid="{00000000-0005-0000-0000-00008CBE0000}"/>
    <cellStyle name="Vírgula 6 3 2 4 2 2 4" xfId="29904" xr:uid="{00000000-0005-0000-0000-00008DBE0000}"/>
    <cellStyle name="Vírgula 6 3 2 4 2 2 5" xfId="43098" xr:uid="{00000000-0005-0000-0000-00008EBE0000}"/>
    <cellStyle name="Vírgula 6 3 2 4 2 2 6" xfId="49601" xr:uid="{00000000-0005-0000-0000-00008FBE0000}"/>
    <cellStyle name="Vírgula 6 3 2 4 2 3" xfId="6502" xr:uid="{00000000-0005-0000-0000-000090BE0000}"/>
    <cellStyle name="Vírgula 6 3 2 4 2 3 2" xfId="16747" xr:uid="{00000000-0005-0000-0000-000091BE0000}"/>
    <cellStyle name="Vírgula 6 3 2 4 2 3 3" xfId="32655" xr:uid="{00000000-0005-0000-0000-000092BE0000}"/>
    <cellStyle name="Vírgula 6 3 2 4 2 3 4" xfId="44995" xr:uid="{00000000-0005-0000-0000-000093BE0000}"/>
    <cellStyle name="Vírgula 6 3 2 4 2 4" xfId="15998" xr:uid="{00000000-0005-0000-0000-000094BE0000}"/>
    <cellStyle name="Vírgula 6 3 2 4 2 5" xfId="17995" xr:uid="{00000000-0005-0000-0000-000095BE0000}"/>
    <cellStyle name="Vírgula 6 3 2 4 2 6" xfId="21942" xr:uid="{00000000-0005-0000-0000-000096BE0000}"/>
    <cellStyle name="Vírgula 6 3 2 4 2 7" xfId="23956" xr:uid="{00000000-0005-0000-0000-000097BE0000}"/>
    <cellStyle name="Vírgula 6 3 2 4 2 8" xfId="27153" xr:uid="{00000000-0005-0000-0000-000098BE0000}"/>
    <cellStyle name="Vírgula 6 3 2 4 2 9" xfId="39476" xr:uid="{00000000-0005-0000-0000-000099BE0000}"/>
    <cellStyle name="Vírgula 6 3 2 4 3" xfId="7830" xr:uid="{00000000-0005-0000-0000-00009ABE0000}"/>
    <cellStyle name="Vírgula 6 3 2 4 3 2" xfId="12635" xr:uid="{00000000-0005-0000-0000-00009BBE0000}"/>
    <cellStyle name="Vírgula 6 3 2 4 3 2 2" xfId="35405" xr:uid="{00000000-0005-0000-0000-00009CBE0000}"/>
    <cellStyle name="Vírgula 6 3 2 4 3 2 3" xfId="43097" xr:uid="{00000000-0005-0000-0000-00009DBE0000}"/>
    <cellStyle name="Vírgula 6 3 2 4 3 2 4" xfId="53411" xr:uid="{00000000-0005-0000-0000-00009EBE0000}"/>
    <cellStyle name="Vírgula 6 3 2 4 3 3" xfId="18753" xr:uid="{00000000-0005-0000-0000-00009FBE0000}"/>
    <cellStyle name="Vírgula 6 3 2 4 3 4" xfId="29903" xr:uid="{00000000-0005-0000-0000-0000A0BE0000}"/>
    <cellStyle name="Vírgula 6 3 2 4 3 5" xfId="39475" xr:uid="{00000000-0005-0000-0000-0000A1BE0000}"/>
    <cellStyle name="Vírgula 6 3 2 4 3 6" xfId="48730" xr:uid="{00000000-0005-0000-0000-0000A2BE0000}"/>
    <cellStyle name="Vírgula 6 3 2 4 4" xfId="5563" xr:uid="{00000000-0005-0000-0000-0000A3BE0000}"/>
    <cellStyle name="Vírgula 6 3 2 4 4 2" xfId="9784" xr:uid="{00000000-0005-0000-0000-0000A4BE0000}"/>
    <cellStyle name="Vírgula 6 3 2 4 4 3" xfId="32654" xr:uid="{00000000-0005-0000-0000-0000A5BE0000}"/>
    <cellStyle name="Vírgula 6 3 2 4 4 4" xfId="40043" xr:uid="{00000000-0005-0000-0000-0000A6BE0000}"/>
    <cellStyle name="Vírgula 6 3 2 4 4 5" xfId="51514" xr:uid="{00000000-0005-0000-0000-0000A7BE0000}"/>
    <cellStyle name="Vírgula 6 3 2 4 5" xfId="13750" xr:uid="{00000000-0005-0000-0000-0000A8BE0000}"/>
    <cellStyle name="Vírgula 6 3 2 4 5 2" xfId="44124" xr:uid="{00000000-0005-0000-0000-0000A9BE0000}"/>
    <cellStyle name="Vírgula 6 3 2 4 6" xfId="15997" xr:uid="{00000000-0005-0000-0000-0000AABE0000}"/>
    <cellStyle name="Vírgula 6 3 2 4 7" xfId="21941" xr:uid="{00000000-0005-0000-0000-0000ABBE0000}"/>
    <cellStyle name="Vírgula 6 3 2 4 8" xfId="23955" xr:uid="{00000000-0005-0000-0000-0000ACBE0000}"/>
    <cellStyle name="Vírgula 6 3 2 4 9" xfId="27152" xr:uid="{00000000-0005-0000-0000-0000ADBE0000}"/>
    <cellStyle name="Vírgula 6 3 2 5" xfId="675" xr:uid="{00000000-0005-0000-0000-0000AEBE0000}"/>
    <cellStyle name="Vírgula 6 3 2 5 10" xfId="46231" xr:uid="{00000000-0005-0000-0000-0000AFBE0000}"/>
    <cellStyle name="Vírgula 6 3 2 5 11" xfId="54163" xr:uid="{00000000-0005-0000-0000-0000B0BE0000}"/>
    <cellStyle name="Vírgula 6 3 2 5 12" xfId="4430" xr:uid="{00000000-0005-0000-0000-0000B1BE0000}"/>
    <cellStyle name="Vírgula 6 3 2 5 2" xfId="7602" xr:uid="{00000000-0005-0000-0000-0000B2BE0000}"/>
    <cellStyle name="Vírgula 6 3 2 5 2 2" xfId="17653" xr:uid="{00000000-0005-0000-0000-0000B3BE0000}"/>
    <cellStyle name="Vírgula 6 3 2 5 2 2 2" xfId="35407" xr:uid="{00000000-0005-0000-0000-0000B4BE0000}"/>
    <cellStyle name="Vírgula 6 3 2 5 2 3" xfId="19395" xr:uid="{00000000-0005-0000-0000-0000B5BE0000}"/>
    <cellStyle name="Vírgula 6 3 2 5 2 4" xfId="29905" xr:uid="{00000000-0005-0000-0000-0000B6BE0000}"/>
    <cellStyle name="Vírgula 6 3 2 5 2 5" xfId="43099" xr:uid="{00000000-0005-0000-0000-0000B7BE0000}"/>
    <cellStyle name="Vírgula 6 3 2 5 2 6" xfId="48502" xr:uid="{00000000-0005-0000-0000-0000B8BE0000}"/>
    <cellStyle name="Vírgula 6 3 2 5 3" xfId="5335" xr:uid="{00000000-0005-0000-0000-0000B9BE0000}"/>
    <cellStyle name="Vírgula 6 3 2 5 3 2" xfId="16441" xr:uid="{00000000-0005-0000-0000-0000BABE0000}"/>
    <cellStyle name="Vírgula 6 3 2 5 3 3" xfId="32656" xr:uid="{00000000-0005-0000-0000-0000BBBE0000}"/>
    <cellStyle name="Vírgula 6 3 2 5 3 4" xfId="43896" xr:uid="{00000000-0005-0000-0000-0000BCBE0000}"/>
    <cellStyle name="Vírgula 6 3 2 5 4" xfId="15999" xr:uid="{00000000-0005-0000-0000-0000BDBE0000}"/>
    <cellStyle name="Vírgula 6 3 2 5 5" xfId="17878" xr:uid="{00000000-0005-0000-0000-0000BEBE0000}"/>
    <cellStyle name="Vírgula 6 3 2 5 6" xfId="21943" xr:uid="{00000000-0005-0000-0000-0000BFBE0000}"/>
    <cellStyle name="Vírgula 6 3 2 5 7" xfId="23957" xr:uid="{00000000-0005-0000-0000-0000C0BE0000}"/>
    <cellStyle name="Vírgula 6 3 2 5 8" xfId="27154" xr:uid="{00000000-0005-0000-0000-0000C1BE0000}"/>
    <cellStyle name="Vírgula 6 3 2 5 9" xfId="39477" xr:uid="{00000000-0005-0000-0000-0000C2BE0000}"/>
    <cellStyle name="Vírgula 6 3 2 6" xfId="1623" xr:uid="{00000000-0005-0000-0000-0000C3BE0000}"/>
    <cellStyle name="Vírgula 6 3 2 6 10" xfId="55100" xr:uid="{00000000-0005-0000-0000-0000C4BE0000}"/>
    <cellStyle name="Vírgula 6 3 2 6 11" xfId="4431" xr:uid="{00000000-0005-0000-0000-0000C5BE0000}"/>
    <cellStyle name="Vírgula 6 3 2 6 2" xfId="8473" xr:uid="{00000000-0005-0000-0000-0000C6BE0000}"/>
    <cellStyle name="Vírgula 6 3 2 6 2 2" xfId="17654" xr:uid="{00000000-0005-0000-0000-0000C7BE0000}"/>
    <cellStyle name="Vírgula 6 3 2 6 2 2 2" xfId="35408" xr:uid="{00000000-0005-0000-0000-0000C8BE0000}"/>
    <cellStyle name="Vírgula 6 3 2 6 2 3" xfId="29906" xr:uid="{00000000-0005-0000-0000-0000C9BE0000}"/>
    <cellStyle name="Vírgula 6 3 2 6 2 4" xfId="43100" xr:uid="{00000000-0005-0000-0000-0000CABE0000}"/>
    <cellStyle name="Vírgula 6 3 2 6 2 5" xfId="49373" xr:uid="{00000000-0005-0000-0000-0000CBBE0000}"/>
    <cellStyle name="Vírgula 6 3 2 6 3" xfId="6274" xr:uid="{00000000-0005-0000-0000-0000CCBE0000}"/>
    <cellStyle name="Vírgula 6 3 2 6 3 2" xfId="32657" xr:uid="{00000000-0005-0000-0000-0000CDBE0000}"/>
    <cellStyle name="Vírgula 6 3 2 6 3 3" xfId="44767" xr:uid="{00000000-0005-0000-0000-0000CEBE0000}"/>
    <cellStyle name="Vírgula 6 3 2 6 4" xfId="18525" xr:uid="{00000000-0005-0000-0000-0000CFBE0000}"/>
    <cellStyle name="Vírgula 6 3 2 6 5" xfId="21944" xr:uid="{00000000-0005-0000-0000-0000D0BE0000}"/>
    <cellStyle name="Vírgula 6 3 2 6 6" xfId="23958" xr:uid="{00000000-0005-0000-0000-0000D1BE0000}"/>
    <cellStyle name="Vírgula 6 3 2 6 7" xfId="27155" xr:uid="{00000000-0005-0000-0000-0000D2BE0000}"/>
    <cellStyle name="Vírgula 6 3 2 6 8" xfId="39478" xr:uid="{00000000-0005-0000-0000-0000D3BE0000}"/>
    <cellStyle name="Vírgula 6 3 2 6 9" xfId="47174" xr:uid="{00000000-0005-0000-0000-0000D4BE0000}"/>
    <cellStyle name="Vírgula 6 3 2 7" xfId="7202" xr:uid="{00000000-0005-0000-0000-0000D5BE0000}"/>
    <cellStyle name="Vírgula 6 3 2 7 2" xfId="12632" xr:uid="{00000000-0005-0000-0000-0000D6BE0000}"/>
    <cellStyle name="Vírgula 6 3 2 7 2 2" xfId="35399" xr:uid="{00000000-0005-0000-0000-0000D7BE0000}"/>
    <cellStyle name="Vírgula 6 3 2 7 2 3" xfId="29897" xr:uid="{00000000-0005-0000-0000-0000D8BE0000}"/>
    <cellStyle name="Vírgula 6 3 2 7 2 4" xfId="43091" xr:uid="{00000000-0005-0000-0000-0000D9BE0000}"/>
    <cellStyle name="Vírgula 6 3 2 7 2 5" xfId="53408" xr:uid="{00000000-0005-0000-0000-0000DABE0000}"/>
    <cellStyle name="Vírgula 6 3 2 7 3" xfId="9487" xr:uid="{00000000-0005-0000-0000-0000DBBE0000}"/>
    <cellStyle name="Vírgula 6 3 2 7 3 2" xfId="32648" xr:uid="{00000000-0005-0000-0000-0000DCBE0000}"/>
    <cellStyle name="Vírgula 6 3 2 7 4" xfId="27146" xr:uid="{00000000-0005-0000-0000-0000DDBE0000}"/>
    <cellStyle name="Vírgula 6 3 2 7 5" xfId="39469" xr:uid="{00000000-0005-0000-0000-0000DEBE0000}"/>
    <cellStyle name="Vírgula 6 3 2 7 6" xfId="48102" xr:uid="{00000000-0005-0000-0000-0000DFBE0000}"/>
    <cellStyle name="Vírgula 6 3 2 8" xfId="4862" xr:uid="{00000000-0005-0000-0000-0000E0BE0000}"/>
    <cellStyle name="Vírgula 6 3 2 8 2" xfId="11279" xr:uid="{00000000-0005-0000-0000-0000E1BE0000}"/>
    <cellStyle name="Vírgula 6 3 2 8 2 2" xfId="33108" xr:uid="{00000000-0005-0000-0000-0000E2BE0000}"/>
    <cellStyle name="Vírgula 6 3 2 8 2 3" xfId="40800" xr:uid="{00000000-0005-0000-0000-0000E3BE0000}"/>
    <cellStyle name="Vírgula 6 3 2 8 2 4" xfId="52261" xr:uid="{00000000-0005-0000-0000-0000E4BE0000}"/>
    <cellStyle name="Vírgula 6 3 2 8 3" xfId="27606" xr:uid="{00000000-0005-0000-0000-0000E5BE0000}"/>
    <cellStyle name="Vírgula 6 3 2 8 4" xfId="36929" xr:uid="{00000000-0005-0000-0000-0000E6BE0000}"/>
    <cellStyle name="Vírgula 6 3 2 8 5" xfId="51340" xr:uid="{00000000-0005-0000-0000-0000E7BE0000}"/>
    <cellStyle name="Vírgula 6 3 2 9" xfId="10382" xr:uid="{00000000-0005-0000-0000-0000E8BE0000}"/>
    <cellStyle name="Vírgula 6 3 2 9 2" xfId="9562" xr:uid="{00000000-0005-0000-0000-0000E9BE0000}"/>
    <cellStyle name="Vírgula 6 3 2 9 2 2" xfId="51411" xr:uid="{00000000-0005-0000-0000-0000EABE0000}"/>
    <cellStyle name="Vírgula 6 3 2 9 3" xfId="30357" xr:uid="{00000000-0005-0000-0000-0000EBBE0000}"/>
    <cellStyle name="Vírgula 6 3 2 9 4" xfId="39815" xr:uid="{00000000-0005-0000-0000-0000ECBE0000}"/>
    <cellStyle name="Vírgula 6 3 2 9 5" xfId="50293" xr:uid="{00000000-0005-0000-0000-0000EDBE0000}"/>
    <cellStyle name="Vírgula 6 3 20" xfId="45585" xr:uid="{00000000-0005-0000-0000-0000EEBE0000}"/>
    <cellStyle name="Vírgula 6 3 21" xfId="53521" xr:uid="{00000000-0005-0000-0000-0000EFBE0000}"/>
    <cellStyle name="Vírgula 6 3 22" xfId="4420" xr:uid="{00000000-0005-0000-0000-0000F0BE0000}"/>
    <cellStyle name="Vírgula 6 3 3" xfId="130" xr:uid="{00000000-0005-0000-0000-0000F1BE0000}"/>
    <cellStyle name="Vírgula 6 3 3 10" xfId="16000" xr:uid="{00000000-0005-0000-0000-0000F2BE0000}"/>
    <cellStyle name="Vírgula 6 3 3 11" xfId="21945" xr:uid="{00000000-0005-0000-0000-0000F3BE0000}"/>
    <cellStyle name="Vírgula 6 3 3 12" xfId="23959" xr:uid="{00000000-0005-0000-0000-0000F4BE0000}"/>
    <cellStyle name="Vírgula 6 3 3 13" xfId="24412" xr:uid="{00000000-0005-0000-0000-0000F5BE0000}"/>
    <cellStyle name="Vírgula 6 3 3 14" xfId="35989" xr:uid="{00000000-0005-0000-0000-0000F6BE0000}"/>
    <cellStyle name="Vírgula 6 3 3 15" xfId="45687" xr:uid="{00000000-0005-0000-0000-0000F7BE0000}"/>
    <cellStyle name="Vírgula 6 3 3 16" xfId="53620" xr:uid="{00000000-0005-0000-0000-0000F8BE0000}"/>
    <cellStyle name="Vírgula 6 3 3 17" xfId="4432" xr:uid="{00000000-0005-0000-0000-0000F9BE0000}"/>
    <cellStyle name="Vírgula 6 3 3 2" xfId="411" xr:uid="{00000000-0005-0000-0000-0000FABE0000}"/>
    <cellStyle name="Vírgula 6 3 3 2 10" xfId="24688" xr:uid="{00000000-0005-0000-0000-0000FBBE0000}"/>
    <cellStyle name="Vírgula 6 3 3 2 11" xfId="36253" xr:uid="{00000000-0005-0000-0000-0000FCBE0000}"/>
    <cellStyle name="Vírgula 6 3 3 2 12" xfId="45967" xr:uid="{00000000-0005-0000-0000-0000FDBE0000}"/>
    <cellStyle name="Vírgula 6 3 3 2 13" xfId="53899" xr:uid="{00000000-0005-0000-0000-0000FEBE0000}"/>
    <cellStyle name="Vírgula 6 3 3 2 14" xfId="4433" xr:uid="{00000000-0005-0000-0000-0000FFBE0000}"/>
    <cellStyle name="Vírgula 6 3 3 2 2" xfId="1086" xr:uid="{00000000-0005-0000-0000-000000BF0000}"/>
    <cellStyle name="Vírgula 6 3 3 2 2 10" xfId="46642" xr:uid="{00000000-0005-0000-0000-000001BF0000}"/>
    <cellStyle name="Vírgula 6 3 3 2 2 11" xfId="54574" xr:uid="{00000000-0005-0000-0000-000002BF0000}"/>
    <cellStyle name="Vírgula 6 3 3 2 2 12" xfId="4434" xr:uid="{00000000-0005-0000-0000-000003BF0000}"/>
    <cellStyle name="Vírgula 6 3 3 2 2 2" xfId="8001" xr:uid="{00000000-0005-0000-0000-000004BF0000}"/>
    <cellStyle name="Vírgula 6 3 3 2 2 2 2" xfId="17655" xr:uid="{00000000-0005-0000-0000-000005BF0000}"/>
    <cellStyle name="Vírgula 6 3 3 2 2 2 2 2" xfId="35411" xr:uid="{00000000-0005-0000-0000-000006BF0000}"/>
    <cellStyle name="Vírgula 6 3 3 2 2 2 3" xfId="19794" xr:uid="{00000000-0005-0000-0000-000007BF0000}"/>
    <cellStyle name="Vírgula 6 3 3 2 2 2 4" xfId="29909" xr:uid="{00000000-0005-0000-0000-000008BF0000}"/>
    <cellStyle name="Vírgula 6 3 3 2 2 2 5" xfId="43103" xr:uid="{00000000-0005-0000-0000-000009BF0000}"/>
    <cellStyle name="Vírgula 6 3 3 2 2 2 6" xfId="48901" xr:uid="{00000000-0005-0000-0000-00000ABF0000}"/>
    <cellStyle name="Vírgula 6 3 3 2 2 3" xfId="5746" xr:uid="{00000000-0005-0000-0000-00000BBF0000}"/>
    <cellStyle name="Vírgula 6 3 3 2 2 3 2" xfId="10238" xr:uid="{00000000-0005-0000-0000-00000CBF0000}"/>
    <cellStyle name="Vírgula 6 3 3 2 2 3 3" xfId="32660" xr:uid="{00000000-0005-0000-0000-00000DBF0000}"/>
    <cellStyle name="Vírgula 6 3 3 2 2 3 4" xfId="44295" xr:uid="{00000000-0005-0000-0000-00000EBF0000}"/>
    <cellStyle name="Vírgula 6 3 3 2 2 4" xfId="16002" xr:uid="{00000000-0005-0000-0000-00000FBF0000}"/>
    <cellStyle name="Vírgula 6 3 3 2 2 5" xfId="18109" xr:uid="{00000000-0005-0000-0000-000010BF0000}"/>
    <cellStyle name="Vírgula 6 3 3 2 2 6" xfId="21947" xr:uid="{00000000-0005-0000-0000-000011BF0000}"/>
    <cellStyle name="Vírgula 6 3 3 2 2 7" xfId="23961" xr:uid="{00000000-0005-0000-0000-000012BF0000}"/>
    <cellStyle name="Vírgula 6 3 3 2 2 8" xfId="27158" xr:uid="{00000000-0005-0000-0000-000013BF0000}"/>
    <cellStyle name="Vírgula 6 3 3 2 2 9" xfId="39481" xr:uid="{00000000-0005-0000-0000-000014BF0000}"/>
    <cellStyle name="Vírgula 6 3 3 2 3" xfId="2022" xr:uid="{00000000-0005-0000-0000-000015BF0000}"/>
    <cellStyle name="Vírgula 6 3 3 2 3 2" xfId="8872" xr:uid="{00000000-0005-0000-0000-000016BF0000}"/>
    <cellStyle name="Vírgula 6 3 3 2 3 2 2" xfId="35410" xr:uid="{00000000-0005-0000-0000-000017BF0000}"/>
    <cellStyle name="Vírgula 6 3 3 2 3 2 3" xfId="29908" xr:uid="{00000000-0005-0000-0000-000018BF0000}"/>
    <cellStyle name="Vírgula 6 3 3 2 3 2 4" xfId="43102" xr:uid="{00000000-0005-0000-0000-000019BF0000}"/>
    <cellStyle name="Vírgula 6 3 3 2 3 2 5" xfId="49772" xr:uid="{00000000-0005-0000-0000-00001ABF0000}"/>
    <cellStyle name="Vírgula 6 3 3 2 3 3" xfId="16755" xr:uid="{00000000-0005-0000-0000-00001BBF0000}"/>
    <cellStyle name="Vírgula 6 3 3 2 3 3 2" xfId="32659" xr:uid="{00000000-0005-0000-0000-00001CBF0000}"/>
    <cellStyle name="Vírgula 6 3 3 2 3 3 3" xfId="45166" xr:uid="{00000000-0005-0000-0000-00001DBF0000}"/>
    <cellStyle name="Vírgula 6 3 3 2 3 4" xfId="18924" xr:uid="{00000000-0005-0000-0000-00001EBF0000}"/>
    <cellStyle name="Vírgula 6 3 3 2 3 5" xfId="27157" xr:uid="{00000000-0005-0000-0000-00001FBF0000}"/>
    <cellStyle name="Vírgula 6 3 3 2 3 6" xfId="39480" xr:uid="{00000000-0005-0000-0000-000020BF0000}"/>
    <cellStyle name="Vírgula 6 3 3 2 3 7" xfId="47573" xr:uid="{00000000-0005-0000-0000-000021BF0000}"/>
    <cellStyle name="Vírgula 6 3 3 2 3 8" xfId="55499" xr:uid="{00000000-0005-0000-0000-000022BF0000}"/>
    <cellStyle name="Vírgula 6 3 3 2 3 9" xfId="6673" xr:uid="{00000000-0005-0000-0000-000023BF0000}"/>
    <cellStyle name="Vírgula 6 3 3 2 4" xfId="7374" xr:uid="{00000000-0005-0000-0000-000024BF0000}"/>
    <cellStyle name="Vírgula 6 3 3 2 4 2" xfId="11450" xr:uid="{00000000-0005-0000-0000-000025BF0000}"/>
    <cellStyle name="Vírgula 6 3 3 2 4 2 2" xfId="33279" xr:uid="{00000000-0005-0000-0000-000026BF0000}"/>
    <cellStyle name="Vírgula 6 3 3 2 4 2 3" xfId="40971" xr:uid="{00000000-0005-0000-0000-000027BF0000}"/>
    <cellStyle name="Vírgula 6 3 3 2 4 2 4" xfId="52432" xr:uid="{00000000-0005-0000-0000-000028BF0000}"/>
    <cellStyle name="Vírgula 6 3 3 2 4 3" xfId="27777" xr:uid="{00000000-0005-0000-0000-000029BF0000}"/>
    <cellStyle name="Vírgula 6 3 3 2 4 4" xfId="37100" xr:uid="{00000000-0005-0000-0000-00002ABF0000}"/>
    <cellStyle name="Vírgula 6 3 3 2 4 5" xfId="48274" xr:uid="{00000000-0005-0000-0000-00002BBF0000}"/>
    <cellStyle name="Vírgula 6 3 3 2 5" xfId="5071" xr:uid="{00000000-0005-0000-0000-00002CBF0000}"/>
    <cellStyle name="Vírgula 6 3 3 2 5 2" xfId="30528" xr:uid="{00000000-0005-0000-0000-00002DBF0000}"/>
    <cellStyle name="Vírgula 6 3 3 2 5 3" xfId="40214" xr:uid="{00000000-0005-0000-0000-00002EBF0000}"/>
    <cellStyle name="Vírgula 6 3 3 2 5 4" xfId="51685" xr:uid="{00000000-0005-0000-0000-00002FBF0000}"/>
    <cellStyle name="Vírgula 6 3 3 2 6" xfId="13921" xr:uid="{00000000-0005-0000-0000-000030BF0000}"/>
    <cellStyle name="Vírgula 6 3 3 2 6 2" xfId="43668" xr:uid="{00000000-0005-0000-0000-000031BF0000}"/>
    <cellStyle name="Vírgula 6 3 3 2 7" xfId="16001" xr:uid="{00000000-0005-0000-0000-000032BF0000}"/>
    <cellStyle name="Vírgula 6 3 3 2 8" xfId="21946" xr:uid="{00000000-0005-0000-0000-000033BF0000}"/>
    <cellStyle name="Vírgula 6 3 3 2 9" xfId="23960" xr:uid="{00000000-0005-0000-0000-000034BF0000}"/>
    <cellStyle name="Vírgula 6 3 3 3" xfId="1326" xr:uid="{00000000-0005-0000-0000-000035BF0000}"/>
    <cellStyle name="Vírgula 6 3 3 3 10" xfId="24964" xr:uid="{00000000-0005-0000-0000-000036BF0000}"/>
    <cellStyle name="Vírgula 6 3 3 3 11" xfId="36529" xr:uid="{00000000-0005-0000-0000-000037BF0000}"/>
    <cellStyle name="Vírgula 6 3 3 3 12" xfId="46882" xr:uid="{00000000-0005-0000-0000-000038BF0000}"/>
    <cellStyle name="Vírgula 6 3 3 3 13" xfId="54814" xr:uid="{00000000-0005-0000-0000-000039BF0000}"/>
    <cellStyle name="Vírgula 6 3 3 3 14" xfId="4435" xr:uid="{00000000-0005-0000-0000-00003ABF0000}"/>
    <cellStyle name="Vírgula 6 3 3 3 2" xfId="2250" xr:uid="{00000000-0005-0000-0000-00003BBF0000}"/>
    <cellStyle name="Vírgula 6 3 3 3 2 10" xfId="47801" xr:uid="{00000000-0005-0000-0000-00003CBF0000}"/>
    <cellStyle name="Vírgula 6 3 3 3 2 11" xfId="55727" xr:uid="{00000000-0005-0000-0000-00003DBF0000}"/>
    <cellStyle name="Vírgula 6 3 3 3 2 12" xfId="4436" xr:uid="{00000000-0005-0000-0000-00003EBF0000}"/>
    <cellStyle name="Vírgula 6 3 3 3 2 2" xfId="9100" xr:uid="{00000000-0005-0000-0000-00003FBF0000}"/>
    <cellStyle name="Vírgula 6 3 3 3 2 2 2" xfId="17656" xr:uid="{00000000-0005-0000-0000-000040BF0000}"/>
    <cellStyle name="Vírgula 6 3 3 3 2 2 2 2" xfId="35413" xr:uid="{00000000-0005-0000-0000-000041BF0000}"/>
    <cellStyle name="Vírgula 6 3 3 3 2 2 3" xfId="20022" xr:uid="{00000000-0005-0000-0000-000042BF0000}"/>
    <cellStyle name="Vírgula 6 3 3 3 2 2 4" xfId="29911" xr:uid="{00000000-0005-0000-0000-000043BF0000}"/>
    <cellStyle name="Vírgula 6 3 3 3 2 2 5" xfId="43105" xr:uid="{00000000-0005-0000-0000-000044BF0000}"/>
    <cellStyle name="Vírgula 6 3 3 3 2 2 6" xfId="50000" xr:uid="{00000000-0005-0000-0000-000045BF0000}"/>
    <cellStyle name="Vírgula 6 3 3 3 2 3" xfId="6901" xr:uid="{00000000-0005-0000-0000-000046BF0000}"/>
    <cellStyle name="Vírgula 6 3 3 3 2 3 2" xfId="10260" xr:uid="{00000000-0005-0000-0000-000047BF0000}"/>
    <cellStyle name="Vírgula 6 3 3 3 2 3 3" xfId="32662" xr:uid="{00000000-0005-0000-0000-000048BF0000}"/>
    <cellStyle name="Vírgula 6 3 3 3 2 3 4" xfId="45394" xr:uid="{00000000-0005-0000-0000-000049BF0000}"/>
    <cellStyle name="Vírgula 6 3 3 3 2 4" xfId="16004" xr:uid="{00000000-0005-0000-0000-00004ABF0000}"/>
    <cellStyle name="Vírgula 6 3 3 3 2 5" xfId="18280" xr:uid="{00000000-0005-0000-0000-00004BBF0000}"/>
    <cellStyle name="Vírgula 6 3 3 3 2 6" xfId="21949" xr:uid="{00000000-0005-0000-0000-00004CBF0000}"/>
    <cellStyle name="Vírgula 6 3 3 3 2 7" xfId="23963" xr:uid="{00000000-0005-0000-0000-00004DBF0000}"/>
    <cellStyle name="Vírgula 6 3 3 3 2 8" xfId="27160" xr:uid="{00000000-0005-0000-0000-00004EBF0000}"/>
    <cellStyle name="Vírgula 6 3 3 3 2 9" xfId="39483" xr:uid="{00000000-0005-0000-0000-00004FBF0000}"/>
    <cellStyle name="Vírgula 6 3 3 3 3" xfId="8229" xr:uid="{00000000-0005-0000-0000-000050BF0000}"/>
    <cellStyle name="Vírgula 6 3 3 3 3 2" xfId="12639" xr:uid="{00000000-0005-0000-0000-000051BF0000}"/>
    <cellStyle name="Vírgula 6 3 3 3 3 2 2" xfId="35412" xr:uid="{00000000-0005-0000-0000-000052BF0000}"/>
    <cellStyle name="Vírgula 6 3 3 3 3 2 3" xfId="29910" xr:uid="{00000000-0005-0000-0000-000053BF0000}"/>
    <cellStyle name="Vírgula 6 3 3 3 3 2 4" xfId="43104" xr:uid="{00000000-0005-0000-0000-000054BF0000}"/>
    <cellStyle name="Vírgula 6 3 3 3 3 2 5" xfId="53413" xr:uid="{00000000-0005-0000-0000-000055BF0000}"/>
    <cellStyle name="Vírgula 6 3 3 3 3 3" xfId="16308" xr:uid="{00000000-0005-0000-0000-000056BF0000}"/>
    <cellStyle name="Vírgula 6 3 3 3 3 3 2" xfId="32661" xr:uid="{00000000-0005-0000-0000-000057BF0000}"/>
    <cellStyle name="Vírgula 6 3 3 3 3 4" xfId="19152" xr:uid="{00000000-0005-0000-0000-000058BF0000}"/>
    <cellStyle name="Vírgula 6 3 3 3 3 5" xfId="27159" xr:uid="{00000000-0005-0000-0000-000059BF0000}"/>
    <cellStyle name="Vírgula 6 3 3 3 3 6" xfId="39482" xr:uid="{00000000-0005-0000-0000-00005ABF0000}"/>
    <cellStyle name="Vírgula 6 3 3 3 3 7" xfId="49129" xr:uid="{00000000-0005-0000-0000-00005BBF0000}"/>
    <cellStyle name="Vírgula 6 3 3 3 4" xfId="5986" xr:uid="{00000000-0005-0000-0000-00005CBF0000}"/>
    <cellStyle name="Vírgula 6 3 3 3 4 2" xfId="11678" xr:uid="{00000000-0005-0000-0000-00005DBF0000}"/>
    <cellStyle name="Vírgula 6 3 3 3 4 2 2" xfId="33507" xr:uid="{00000000-0005-0000-0000-00005EBF0000}"/>
    <cellStyle name="Vírgula 6 3 3 3 4 2 3" xfId="41199" xr:uid="{00000000-0005-0000-0000-00005FBF0000}"/>
    <cellStyle name="Vírgula 6 3 3 3 4 2 4" xfId="52660" xr:uid="{00000000-0005-0000-0000-000060BF0000}"/>
    <cellStyle name="Vírgula 6 3 3 3 4 3" xfId="28005" xr:uid="{00000000-0005-0000-0000-000061BF0000}"/>
    <cellStyle name="Vírgula 6 3 3 3 4 4" xfId="37328" xr:uid="{00000000-0005-0000-0000-000062BF0000}"/>
    <cellStyle name="Vírgula 6 3 3 3 4 5" xfId="50714" xr:uid="{00000000-0005-0000-0000-000063BF0000}"/>
    <cellStyle name="Vírgula 6 3 3 3 5" xfId="10934" xr:uid="{00000000-0005-0000-0000-000064BF0000}"/>
    <cellStyle name="Vírgula 6 3 3 3 5 2" xfId="30756" xr:uid="{00000000-0005-0000-0000-000065BF0000}"/>
    <cellStyle name="Vírgula 6 3 3 3 5 3" xfId="40442" xr:uid="{00000000-0005-0000-0000-000066BF0000}"/>
    <cellStyle name="Vírgula 6 3 3 3 5 4" xfId="51913" xr:uid="{00000000-0005-0000-0000-000067BF0000}"/>
    <cellStyle name="Vírgula 6 3 3 3 6" xfId="14149" xr:uid="{00000000-0005-0000-0000-000068BF0000}"/>
    <cellStyle name="Vírgula 6 3 3 3 6 2" xfId="44523" xr:uid="{00000000-0005-0000-0000-000069BF0000}"/>
    <cellStyle name="Vírgula 6 3 3 3 7" xfId="16003" xr:uid="{00000000-0005-0000-0000-00006ABF0000}"/>
    <cellStyle name="Vírgula 6 3 3 3 8" xfId="21948" xr:uid="{00000000-0005-0000-0000-00006BBF0000}"/>
    <cellStyle name="Vírgula 6 3 3 3 9" xfId="23962" xr:uid="{00000000-0005-0000-0000-00006CBF0000}"/>
    <cellStyle name="Vírgula 6 3 3 4" xfId="846" xr:uid="{00000000-0005-0000-0000-00006DBF0000}"/>
    <cellStyle name="Vírgula 6 3 3 4 10" xfId="46402" xr:uid="{00000000-0005-0000-0000-00006EBF0000}"/>
    <cellStyle name="Vírgula 6 3 3 4 11" xfId="54334" xr:uid="{00000000-0005-0000-0000-00006FBF0000}"/>
    <cellStyle name="Vírgula 6 3 3 4 12" xfId="4437" xr:uid="{00000000-0005-0000-0000-000070BF0000}"/>
    <cellStyle name="Vírgula 6 3 3 4 2" xfId="7773" xr:uid="{00000000-0005-0000-0000-000071BF0000}"/>
    <cellStyle name="Vírgula 6 3 3 4 2 2" xfId="9642" xr:uid="{00000000-0005-0000-0000-000072BF0000}"/>
    <cellStyle name="Vírgula 6 3 3 4 2 2 2" xfId="35414" xr:uid="{00000000-0005-0000-0000-000073BF0000}"/>
    <cellStyle name="Vírgula 6 3 3 4 2 3" xfId="16326" xr:uid="{00000000-0005-0000-0000-000074BF0000}"/>
    <cellStyle name="Vírgula 6 3 3 4 2 4" xfId="19566" xr:uid="{00000000-0005-0000-0000-000075BF0000}"/>
    <cellStyle name="Vírgula 6 3 3 4 2 5" xfId="29912" xr:uid="{00000000-0005-0000-0000-000076BF0000}"/>
    <cellStyle name="Vírgula 6 3 3 4 2 6" xfId="43106" xr:uid="{00000000-0005-0000-0000-000077BF0000}"/>
    <cellStyle name="Vírgula 6 3 3 4 2 7" xfId="48673" xr:uid="{00000000-0005-0000-0000-000078BF0000}"/>
    <cellStyle name="Vírgula 6 3 3 4 3" xfId="5506" xr:uid="{00000000-0005-0000-0000-000079BF0000}"/>
    <cellStyle name="Vírgula 6 3 3 4 3 2" xfId="11092" xr:uid="{00000000-0005-0000-0000-00007ABF0000}"/>
    <cellStyle name="Vírgula 6 3 3 4 3 3" xfId="32663" xr:uid="{00000000-0005-0000-0000-00007BBF0000}"/>
    <cellStyle name="Vírgula 6 3 3 4 3 4" xfId="44067" xr:uid="{00000000-0005-0000-0000-00007CBF0000}"/>
    <cellStyle name="Vírgula 6 3 3 4 4" xfId="13693" xr:uid="{00000000-0005-0000-0000-00007DBF0000}"/>
    <cellStyle name="Vírgula 6 3 3 4 5" xfId="16005" xr:uid="{00000000-0005-0000-0000-00007EBF0000}"/>
    <cellStyle name="Vírgula 6 3 3 4 6" xfId="21950" xr:uid="{00000000-0005-0000-0000-00007FBF0000}"/>
    <cellStyle name="Vírgula 6 3 3 4 7" xfId="23964" xr:uid="{00000000-0005-0000-0000-000080BF0000}"/>
    <cellStyle name="Vírgula 6 3 3 4 8" xfId="27161" xr:uid="{00000000-0005-0000-0000-000081BF0000}"/>
    <cellStyle name="Vírgula 6 3 3 4 9" xfId="39484" xr:uid="{00000000-0005-0000-0000-000082BF0000}"/>
    <cellStyle name="Vírgula 6 3 3 5" xfId="1794" xr:uid="{00000000-0005-0000-0000-000083BF0000}"/>
    <cellStyle name="Vírgula 6 3 3 5 10" xfId="47345" xr:uid="{00000000-0005-0000-0000-000084BF0000}"/>
    <cellStyle name="Vírgula 6 3 3 5 11" xfId="55271" xr:uid="{00000000-0005-0000-0000-000085BF0000}"/>
    <cellStyle name="Vírgula 6 3 3 5 12" xfId="4438" xr:uid="{00000000-0005-0000-0000-000086BF0000}"/>
    <cellStyle name="Vírgula 6 3 3 5 2" xfId="8644" xr:uid="{00000000-0005-0000-0000-000087BF0000}"/>
    <cellStyle name="Vírgula 6 3 3 5 2 2" xfId="17657" xr:uid="{00000000-0005-0000-0000-000088BF0000}"/>
    <cellStyle name="Vírgula 6 3 3 5 2 2 2" xfId="35415" xr:uid="{00000000-0005-0000-0000-000089BF0000}"/>
    <cellStyle name="Vírgula 6 3 3 5 2 3" xfId="29913" xr:uid="{00000000-0005-0000-0000-00008ABF0000}"/>
    <cellStyle name="Vírgula 6 3 3 5 2 4" xfId="43107" xr:uid="{00000000-0005-0000-0000-00008BBF0000}"/>
    <cellStyle name="Vírgula 6 3 3 5 2 5" xfId="49544" xr:uid="{00000000-0005-0000-0000-00008CBF0000}"/>
    <cellStyle name="Vírgula 6 3 3 5 3" xfId="6445" xr:uid="{00000000-0005-0000-0000-00008DBF0000}"/>
    <cellStyle name="Vírgula 6 3 3 5 3 2" xfId="32664" xr:uid="{00000000-0005-0000-0000-00008EBF0000}"/>
    <cellStyle name="Vírgula 6 3 3 5 3 3" xfId="44938" xr:uid="{00000000-0005-0000-0000-00008FBF0000}"/>
    <cellStyle name="Vírgula 6 3 3 5 4" xfId="16006" xr:uid="{00000000-0005-0000-0000-000090BF0000}"/>
    <cellStyle name="Vírgula 6 3 3 5 5" xfId="18696" xr:uid="{00000000-0005-0000-0000-000091BF0000}"/>
    <cellStyle name="Vírgula 6 3 3 5 6" xfId="21951" xr:uid="{00000000-0005-0000-0000-000092BF0000}"/>
    <cellStyle name="Vírgula 6 3 3 5 7" xfId="23965" xr:uid="{00000000-0005-0000-0000-000093BF0000}"/>
    <cellStyle name="Vírgula 6 3 3 5 8" xfId="27162" xr:uid="{00000000-0005-0000-0000-000094BF0000}"/>
    <cellStyle name="Vírgula 6 3 3 5 9" xfId="39485" xr:uid="{00000000-0005-0000-0000-000095BF0000}"/>
    <cellStyle name="Vírgula 6 3 3 6" xfId="7145" xr:uid="{00000000-0005-0000-0000-000096BF0000}"/>
    <cellStyle name="Vírgula 6 3 3 6 2" xfId="12637" xr:uid="{00000000-0005-0000-0000-000097BF0000}"/>
    <cellStyle name="Vírgula 6 3 3 6 2 2" xfId="35409" xr:uid="{00000000-0005-0000-0000-000098BF0000}"/>
    <cellStyle name="Vírgula 6 3 3 6 2 3" xfId="29907" xr:uid="{00000000-0005-0000-0000-000099BF0000}"/>
    <cellStyle name="Vírgula 6 3 3 6 2 4" xfId="43101" xr:uid="{00000000-0005-0000-0000-00009ABF0000}"/>
    <cellStyle name="Vírgula 6 3 3 6 2 5" xfId="53412" xr:uid="{00000000-0005-0000-0000-00009BBF0000}"/>
    <cellStyle name="Vírgula 6 3 3 6 3" xfId="16661" xr:uid="{00000000-0005-0000-0000-00009CBF0000}"/>
    <cellStyle name="Vírgula 6 3 3 6 3 2" xfId="32658" xr:uid="{00000000-0005-0000-0000-00009DBF0000}"/>
    <cellStyle name="Vírgula 6 3 3 6 4" xfId="27156" xr:uid="{00000000-0005-0000-0000-00009EBF0000}"/>
    <cellStyle name="Vírgula 6 3 3 6 5" xfId="39479" xr:uid="{00000000-0005-0000-0000-00009FBF0000}"/>
    <cellStyle name="Vírgula 6 3 3 6 6" xfId="48045" xr:uid="{00000000-0005-0000-0000-0000A0BF0000}"/>
    <cellStyle name="Vírgula 6 3 3 7" xfId="4793" xr:uid="{00000000-0005-0000-0000-0000A1BF0000}"/>
    <cellStyle name="Vírgula 6 3 3 7 2" xfId="11222" xr:uid="{00000000-0005-0000-0000-0000A2BF0000}"/>
    <cellStyle name="Vírgula 6 3 3 7 2 2" xfId="33051" xr:uid="{00000000-0005-0000-0000-0000A3BF0000}"/>
    <cellStyle name="Vírgula 6 3 3 7 2 3" xfId="40743" xr:uid="{00000000-0005-0000-0000-0000A4BF0000}"/>
    <cellStyle name="Vírgula 6 3 3 7 2 4" xfId="52204" xr:uid="{00000000-0005-0000-0000-0000A5BF0000}"/>
    <cellStyle name="Vírgula 6 3 3 7 3" xfId="27549" xr:uid="{00000000-0005-0000-0000-0000A6BF0000}"/>
    <cellStyle name="Vírgula 6 3 3 7 4" xfId="36872" xr:uid="{00000000-0005-0000-0000-0000A7BF0000}"/>
    <cellStyle name="Vírgula 6 3 3 7 5" xfId="50716" xr:uid="{00000000-0005-0000-0000-0000A8BF0000}"/>
    <cellStyle name="Vírgula 6 3 3 8" xfId="9645" xr:uid="{00000000-0005-0000-0000-0000A9BF0000}"/>
    <cellStyle name="Vírgula 6 3 3 8 2" xfId="9529" xr:uid="{00000000-0005-0000-0000-0000AABF0000}"/>
    <cellStyle name="Vírgula 6 3 3 8 2 2" xfId="50370" xr:uid="{00000000-0005-0000-0000-0000ABBF0000}"/>
    <cellStyle name="Vírgula 6 3 3 8 3" xfId="30300" xr:uid="{00000000-0005-0000-0000-0000ACBF0000}"/>
    <cellStyle name="Vírgula 6 3 3 8 4" xfId="39986" xr:uid="{00000000-0005-0000-0000-0000ADBF0000}"/>
    <cellStyle name="Vírgula 6 3 3 8 5" xfId="50971" xr:uid="{00000000-0005-0000-0000-0000AEBF0000}"/>
    <cellStyle name="Vírgula 6 3 3 9" xfId="9789" xr:uid="{00000000-0005-0000-0000-0000AFBF0000}"/>
    <cellStyle name="Vírgula 6 3 3 9 2" xfId="43437" xr:uid="{00000000-0005-0000-0000-0000B0BF0000}"/>
    <cellStyle name="Vírgula 6 3 3 9 3" xfId="50821" xr:uid="{00000000-0005-0000-0000-0000B1BF0000}"/>
    <cellStyle name="Vírgula 6 3 4" xfId="268" xr:uid="{00000000-0005-0000-0000-0000B2BF0000}"/>
    <cellStyle name="Vírgula 6 3 4 10" xfId="16007" xr:uid="{00000000-0005-0000-0000-0000B3BF0000}"/>
    <cellStyle name="Vírgula 6 3 4 11" xfId="21952" xr:uid="{00000000-0005-0000-0000-0000B4BF0000}"/>
    <cellStyle name="Vírgula 6 3 4 12" xfId="23966" xr:uid="{00000000-0005-0000-0000-0000B5BF0000}"/>
    <cellStyle name="Vírgula 6 3 4 13" xfId="24550" xr:uid="{00000000-0005-0000-0000-0000B6BF0000}"/>
    <cellStyle name="Vírgula 6 3 4 14" xfId="36115" xr:uid="{00000000-0005-0000-0000-0000B7BF0000}"/>
    <cellStyle name="Vírgula 6 3 4 15" xfId="45825" xr:uid="{00000000-0005-0000-0000-0000B8BF0000}"/>
    <cellStyle name="Vírgula 6 3 4 16" xfId="53758" xr:uid="{00000000-0005-0000-0000-0000B9BF0000}"/>
    <cellStyle name="Vírgula 6 3 4 17" xfId="4439" xr:uid="{00000000-0005-0000-0000-0000BABF0000}"/>
    <cellStyle name="Vírgula 6 3 4 2" xfId="549" xr:uid="{00000000-0005-0000-0000-0000BBBF0000}"/>
    <cellStyle name="Vírgula 6 3 4 2 10" xfId="24826" xr:uid="{00000000-0005-0000-0000-0000BCBF0000}"/>
    <cellStyle name="Vírgula 6 3 4 2 11" xfId="36391" xr:uid="{00000000-0005-0000-0000-0000BDBF0000}"/>
    <cellStyle name="Vírgula 6 3 4 2 12" xfId="46105" xr:uid="{00000000-0005-0000-0000-0000BEBF0000}"/>
    <cellStyle name="Vírgula 6 3 4 2 13" xfId="54037" xr:uid="{00000000-0005-0000-0000-0000BFBF0000}"/>
    <cellStyle name="Vírgula 6 3 4 2 14" xfId="4440" xr:uid="{00000000-0005-0000-0000-0000C0BF0000}"/>
    <cellStyle name="Vírgula 6 3 4 2 2" xfId="1200" xr:uid="{00000000-0005-0000-0000-0000C1BF0000}"/>
    <cellStyle name="Vírgula 6 3 4 2 2 10" xfId="46756" xr:uid="{00000000-0005-0000-0000-0000C2BF0000}"/>
    <cellStyle name="Vírgula 6 3 4 2 2 11" xfId="54688" xr:uid="{00000000-0005-0000-0000-0000C3BF0000}"/>
    <cellStyle name="Vírgula 6 3 4 2 2 12" xfId="4441" xr:uid="{00000000-0005-0000-0000-0000C4BF0000}"/>
    <cellStyle name="Vírgula 6 3 4 2 2 2" xfId="8115" xr:uid="{00000000-0005-0000-0000-0000C5BF0000}"/>
    <cellStyle name="Vírgula 6 3 4 2 2 2 2" xfId="17658" xr:uid="{00000000-0005-0000-0000-0000C6BF0000}"/>
    <cellStyle name="Vírgula 6 3 4 2 2 2 2 2" xfId="35418" xr:uid="{00000000-0005-0000-0000-0000C7BF0000}"/>
    <cellStyle name="Vírgula 6 3 4 2 2 2 3" xfId="19908" xr:uid="{00000000-0005-0000-0000-0000C8BF0000}"/>
    <cellStyle name="Vírgula 6 3 4 2 2 2 4" xfId="29916" xr:uid="{00000000-0005-0000-0000-0000C9BF0000}"/>
    <cellStyle name="Vírgula 6 3 4 2 2 2 5" xfId="43110" xr:uid="{00000000-0005-0000-0000-0000CABF0000}"/>
    <cellStyle name="Vírgula 6 3 4 2 2 2 6" xfId="49015" xr:uid="{00000000-0005-0000-0000-0000CBBF0000}"/>
    <cellStyle name="Vírgula 6 3 4 2 2 3" xfId="5860" xr:uid="{00000000-0005-0000-0000-0000CCBF0000}"/>
    <cellStyle name="Vírgula 6 3 4 2 2 3 2" xfId="16670" xr:uid="{00000000-0005-0000-0000-0000CDBF0000}"/>
    <cellStyle name="Vírgula 6 3 4 2 2 3 3" xfId="32667" xr:uid="{00000000-0005-0000-0000-0000CEBF0000}"/>
    <cellStyle name="Vírgula 6 3 4 2 2 3 4" xfId="44409" xr:uid="{00000000-0005-0000-0000-0000CFBF0000}"/>
    <cellStyle name="Vírgula 6 3 4 2 2 4" xfId="16009" xr:uid="{00000000-0005-0000-0000-0000D0BF0000}"/>
    <cellStyle name="Vírgula 6 3 4 2 2 5" xfId="18166" xr:uid="{00000000-0005-0000-0000-0000D1BF0000}"/>
    <cellStyle name="Vírgula 6 3 4 2 2 6" xfId="21954" xr:uid="{00000000-0005-0000-0000-0000D2BF0000}"/>
    <cellStyle name="Vírgula 6 3 4 2 2 7" xfId="23968" xr:uid="{00000000-0005-0000-0000-0000D3BF0000}"/>
    <cellStyle name="Vírgula 6 3 4 2 2 8" xfId="27165" xr:uid="{00000000-0005-0000-0000-0000D4BF0000}"/>
    <cellStyle name="Vírgula 6 3 4 2 2 9" xfId="39488" xr:uid="{00000000-0005-0000-0000-0000D5BF0000}"/>
    <cellStyle name="Vírgula 6 3 4 2 3" xfId="2136" xr:uid="{00000000-0005-0000-0000-0000D6BF0000}"/>
    <cellStyle name="Vírgula 6 3 4 2 3 2" xfId="8986" xr:uid="{00000000-0005-0000-0000-0000D7BF0000}"/>
    <cellStyle name="Vírgula 6 3 4 2 3 2 2" xfId="35417" xr:uid="{00000000-0005-0000-0000-0000D8BF0000}"/>
    <cellStyle name="Vírgula 6 3 4 2 3 2 3" xfId="29915" xr:uid="{00000000-0005-0000-0000-0000D9BF0000}"/>
    <cellStyle name="Vírgula 6 3 4 2 3 2 4" xfId="43109" xr:uid="{00000000-0005-0000-0000-0000DABF0000}"/>
    <cellStyle name="Vírgula 6 3 4 2 3 2 5" xfId="49886" xr:uid="{00000000-0005-0000-0000-0000DBBF0000}"/>
    <cellStyle name="Vírgula 6 3 4 2 3 3" xfId="16488" xr:uid="{00000000-0005-0000-0000-0000DCBF0000}"/>
    <cellStyle name="Vírgula 6 3 4 2 3 3 2" xfId="32666" xr:uid="{00000000-0005-0000-0000-0000DDBF0000}"/>
    <cellStyle name="Vírgula 6 3 4 2 3 3 3" xfId="45280" xr:uid="{00000000-0005-0000-0000-0000DEBF0000}"/>
    <cellStyle name="Vírgula 6 3 4 2 3 4" xfId="19038" xr:uid="{00000000-0005-0000-0000-0000DFBF0000}"/>
    <cellStyle name="Vírgula 6 3 4 2 3 5" xfId="27164" xr:uid="{00000000-0005-0000-0000-0000E0BF0000}"/>
    <cellStyle name="Vírgula 6 3 4 2 3 6" xfId="39487" xr:uid="{00000000-0005-0000-0000-0000E1BF0000}"/>
    <cellStyle name="Vírgula 6 3 4 2 3 7" xfId="47687" xr:uid="{00000000-0005-0000-0000-0000E2BF0000}"/>
    <cellStyle name="Vírgula 6 3 4 2 3 8" xfId="55613" xr:uid="{00000000-0005-0000-0000-0000E3BF0000}"/>
    <cellStyle name="Vírgula 6 3 4 2 3 9" xfId="6787" xr:uid="{00000000-0005-0000-0000-0000E4BF0000}"/>
    <cellStyle name="Vírgula 6 3 4 2 4" xfId="7488" xr:uid="{00000000-0005-0000-0000-0000E5BF0000}"/>
    <cellStyle name="Vírgula 6 3 4 2 4 2" xfId="11564" xr:uid="{00000000-0005-0000-0000-0000E6BF0000}"/>
    <cellStyle name="Vírgula 6 3 4 2 4 2 2" xfId="33393" xr:uid="{00000000-0005-0000-0000-0000E7BF0000}"/>
    <cellStyle name="Vírgula 6 3 4 2 4 2 3" xfId="41085" xr:uid="{00000000-0005-0000-0000-0000E8BF0000}"/>
    <cellStyle name="Vírgula 6 3 4 2 4 2 4" xfId="52546" xr:uid="{00000000-0005-0000-0000-0000E9BF0000}"/>
    <cellStyle name="Vírgula 6 3 4 2 4 3" xfId="27891" xr:uid="{00000000-0005-0000-0000-0000EABF0000}"/>
    <cellStyle name="Vírgula 6 3 4 2 4 4" xfId="37214" xr:uid="{00000000-0005-0000-0000-0000EBBF0000}"/>
    <cellStyle name="Vírgula 6 3 4 2 4 5" xfId="48388" xr:uid="{00000000-0005-0000-0000-0000ECBF0000}"/>
    <cellStyle name="Vírgula 6 3 4 2 5" xfId="5209" xr:uid="{00000000-0005-0000-0000-0000EDBF0000}"/>
    <cellStyle name="Vírgula 6 3 4 2 5 2" xfId="30642" xr:uid="{00000000-0005-0000-0000-0000EEBF0000}"/>
    <cellStyle name="Vírgula 6 3 4 2 5 3" xfId="40328" xr:uid="{00000000-0005-0000-0000-0000EFBF0000}"/>
    <cellStyle name="Vírgula 6 3 4 2 5 4" xfId="51799" xr:uid="{00000000-0005-0000-0000-0000F0BF0000}"/>
    <cellStyle name="Vírgula 6 3 4 2 6" xfId="14035" xr:uid="{00000000-0005-0000-0000-0000F1BF0000}"/>
    <cellStyle name="Vírgula 6 3 4 2 6 2" xfId="43782" xr:uid="{00000000-0005-0000-0000-0000F2BF0000}"/>
    <cellStyle name="Vírgula 6 3 4 2 7" xfId="16008" xr:uid="{00000000-0005-0000-0000-0000F3BF0000}"/>
    <cellStyle name="Vírgula 6 3 4 2 8" xfId="21953" xr:uid="{00000000-0005-0000-0000-0000F4BF0000}"/>
    <cellStyle name="Vírgula 6 3 4 2 9" xfId="23967" xr:uid="{00000000-0005-0000-0000-0000F5BF0000}"/>
    <cellStyle name="Vírgula 6 3 4 3" xfId="1464" xr:uid="{00000000-0005-0000-0000-0000F6BF0000}"/>
    <cellStyle name="Vírgula 6 3 4 3 10" xfId="25102" xr:uid="{00000000-0005-0000-0000-0000F7BF0000}"/>
    <cellStyle name="Vírgula 6 3 4 3 11" xfId="36667" xr:uid="{00000000-0005-0000-0000-0000F8BF0000}"/>
    <cellStyle name="Vírgula 6 3 4 3 12" xfId="47020" xr:uid="{00000000-0005-0000-0000-0000F9BF0000}"/>
    <cellStyle name="Vírgula 6 3 4 3 13" xfId="54952" xr:uid="{00000000-0005-0000-0000-0000FABF0000}"/>
    <cellStyle name="Vírgula 6 3 4 3 14" xfId="4442" xr:uid="{00000000-0005-0000-0000-0000FBBF0000}"/>
    <cellStyle name="Vírgula 6 3 4 3 2" xfId="2364" xr:uid="{00000000-0005-0000-0000-0000FCBF0000}"/>
    <cellStyle name="Vírgula 6 3 4 3 2 10" xfId="47915" xr:uid="{00000000-0005-0000-0000-0000FDBF0000}"/>
    <cellStyle name="Vírgula 6 3 4 3 2 11" xfId="55841" xr:uid="{00000000-0005-0000-0000-0000FEBF0000}"/>
    <cellStyle name="Vírgula 6 3 4 3 2 12" xfId="4443" xr:uid="{00000000-0005-0000-0000-0000FFBF0000}"/>
    <cellStyle name="Vírgula 6 3 4 3 2 2" xfId="9214" xr:uid="{00000000-0005-0000-0000-000000C00000}"/>
    <cellStyle name="Vírgula 6 3 4 3 2 2 2" xfId="17659" xr:uid="{00000000-0005-0000-0000-000001C00000}"/>
    <cellStyle name="Vírgula 6 3 4 3 2 2 2 2" xfId="35420" xr:uid="{00000000-0005-0000-0000-000002C00000}"/>
    <cellStyle name="Vírgula 6 3 4 3 2 2 3" xfId="20136" xr:uid="{00000000-0005-0000-0000-000003C00000}"/>
    <cellStyle name="Vírgula 6 3 4 3 2 2 4" xfId="29918" xr:uid="{00000000-0005-0000-0000-000004C00000}"/>
    <cellStyle name="Vírgula 6 3 4 3 2 2 5" xfId="43112" xr:uid="{00000000-0005-0000-0000-000005C00000}"/>
    <cellStyle name="Vírgula 6 3 4 3 2 2 6" xfId="50114" xr:uid="{00000000-0005-0000-0000-000006C00000}"/>
    <cellStyle name="Vírgula 6 3 4 3 2 3" xfId="7015" xr:uid="{00000000-0005-0000-0000-000007C00000}"/>
    <cellStyle name="Vírgula 6 3 4 3 2 3 2" xfId="16394" xr:uid="{00000000-0005-0000-0000-000008C00000}"/>
    <cellStyle name="Vírgula 6 3 4 3 2 3 3" xfId="32669" xr:uid="{00000000-0005-0000-0000-000009C00000}"/>
    <cellStyle name="Vírgula 6 3 4 3 2 3 4" xfId="45508" xr:uid="{00000000-0005-0000-0000-00000AC00000}"/>
    <cellStyle name="Vírgula 6 3 4 3 2 4" xfId="16011" xr:uid="{00000000-0005-0000-0000-00000BC00000}"/>
    <cellStyle name="Vírgula 6 3 4 3 2 5" xfId="18394" xr:uid="{00000000-0005-0000-0000-00000CC00000}"/>
    <cellStyle name="Vírgula 6 3 4 3 2 6" xfId="21956" xr:uid="{00000000-0005-0000-0000-00000DC00000}"/>
    <cellStyle name="Vírgula 6 3 4 3 2 7" xfId="23970" xr:uid="{00000000-0005-0000-0000-00000EC00000}"/>
    <cellStyle name="Vírgula 6 3 4 3 2 8" xfId="27167" xr:uid="{00000000-0005-0000-0000-00000FC00000}"/>
    <cellStyle name="Vírgula 6 3 4 3 2 9" xfId="39490" xr:uid="{00000000-0005-0000-0000-000010C00000}"/>
    <cellStyle name="Vírgula 6 3 4 3 3" xfId="8343" xr:uid="{00000000-0005-0000-0000-000011C00000}"/>
    <cellStyle name="Vírgula 6 3 4 3 3 2" xfId="12641" xr:uid="{00000000-0005-0000-0000-000012C00000}"/>
    <cellStyle name="Vírgula 6 3 4 3 3 2 2" xfId="35419" xr:uid="{00000000-0005-0000-0000-000013C00000}"/>
    <cellStyle name="Vírgula 6 3 4 3 3 2 3" xfId="29917" xr:uid="{00000000-0005-0000-0000-000014C00000}"/>
    <cellStyle name="Vírgula 6 3 4 3 3 2 4" xfId="43111" xr:uid="{00000000-0005-0000-0000-000015C00000}"/>
    <cellStyle name="Vírgula 6 3 4 3 3 2 5" xfId="53415" xr:uid="{00000000-0005-0000-0000-000016C00000}"/>
    <cellStyle name="Vírgula 6 3 4 3 3 3" xfId="16314" xr:uid="{00000000-0005-0000-0000-000017C00000}"/>
    <cellStyle name="Vírgula 6 3 4 3 3 3 2" xfId="32668" xr:uid="{00000000-0005-0000-0000-000018C00000}"/>
    <cellStyle name="Vírgula 6 3 4 3 3 4" xfId="19266" xr:uid="{00000000-0005-0000-0000-000019C00000}"/>
    <cellStyle name="Vírgula 6 3 4 3 3 5" xfId="27166" xr:uid="{00000000-0005-0000-0000-00001AC00000}"/>
    <cellStyle name="Vírgula 6 3 4 3 3 6" xfId="39489" xr:uid="{00000000-0005-0000-0000-00001BC00000}"/>
    <cellStyle name="Vírgula 6 3 4 3 3 7" xfId="49243" xr:uid="{00000000-0005-0000-0000-00001CC00000}"/>
    <cellStyle name="Vírgula 6 3 4 3 4" xfId="6124" xr:uid="{00000000-0005-0000-0000-00001DC00000}"/>
    <cellStyle name="Vírgula 6 3 4 3 4 2" xfId="11792" xr:uid="{00000000-0005-0000-0000-00001EC00000}"/>
    <cellStyle name="Vírgula 6 3 4 3 4 2 2" xfId="33621" xr:uid="{00000000-0005-0000-0000-00001FC00000}"/>
    <cellStyle name="Vírgula 6 3 4 3 4 2 3" xfId="41313" xr:uid="{00000000-0005-0000-0000-000020C00000}"/>
    <cellStyle name="Vírgula 6 3 4 3 4 2 4" xfId="52774" xr:uid="{00000000-0005-0000-0000-000021C00000}"/>
    <cellStyle name="Vírgula 6 3 4 3 4 3" xfId="28119" xr:uid="{00000000-0005-0000-0000-000022C00000}"/>
    <cellStyle name="Vírgula 6 3 4 3 4 4" xfId="37442" xr:uid="{00000000-0005-0000-0000-000023C00000}"/>
    <cellStyle name="Vírgula 6 3 4 3 4 5" xfId="51376" xr:uid="{00000000-0005-0000-0000-000024C00000}"/>
    <cellStyle name="Vírgula 6 3 4 3 5" xfId="11048" xr:uid="{00000000-0005-0000-0000-000025C00000}"/>
    <cellStyle name="Vírgula 6 3 4 3 5 2" xfId="30870" xr:uid="{00000000-0005-0000-0000-000026C00000}"/>
    <cellStyle name="Vírgula 6 3 4 3 5 3" xfId="40556" xr:uid="{00000000-0005-0000-0000-000027C00000}"/>
    <cellStyle name="Vírgula 6 3 4 3 5 4" xfId="52027" xr:uid="{00000000-0005-0000-0000-000028C00000}"/>
    <cellStyle name="Vírgula 6 3 4 3 6" xfId="14263" xr:uid="{00000000-0005-0000-0000-000029C00000}"/>
    <cellStyle name="Vírgula 6 3 4 3 6 2" xfId="44637" xr:uid="{00000000-0005-0000-0000-00002AC00000}"/>
    <cellStyle name="Vírgula 6 3 4 3 7" xfId="16010" xr:uid="{00000000-0005-0000-0000-00002BC00000}"/>
    <cellStyle name="Vírgula 6 3 4 3 8" xfId="21955" xr:uid="{00000000-0005-0000-0000-00002CC00000}"/>
    <cellStyle name="Vírgula 6 3 4 3 9" xfId="23969" xr:uid="{00000000-0005-0000-0000-00002DC00000}"/>
    <cellStyle name="Vírgula 6 3 4 4" xfId="960" xr:uid="{00000000-0005-0000-0000-00002EC00000}"/>
    <cellStyle name="Vírgula 6 3 4 4 10" xfId="46516" xr:uid="{00000000-0005-0000-0000-00002FC00000}"/>
    <cellStyle name="Vírgula 6 3 4 4 11" xfId="54448" xr:uid="{00000000-0005-0000-0000-000030C00000}"/>
    <cellStyle name="Vírgula 6 3 4 4 12" xfId="4444" xr:uid="{00000000-0005-0000-0000-000031C00000}"/>
    <cellStyle name="Vírgula 6 3 4 4 2" xfId="7887" xr:uid="{00000000-0005-0000-0000-000032C00000}"/>
    <cellStyle name="Vírgula 6 3 4 4 2 2" xfId="12864" xr:uid="{00000000-0005-0000-0000-000033C00000}"/>
    <cellStyle name="Vírgula 6 3 4 4 2 2 2" xfId="35421" xr:uid="{00000000-0005-0000-0000-000034C00000}"/>
    <cellStyle name="Vírgula 6 3 4 4 2 3" xfId="9567" xr:uid="{00000000-0005-0000-0000-000035C00000}"/>
    <cellStyle name="Vírgula 6 3 4 4 2 4" xfId="19680" xr:uid="{00000000-0005-0000-0000-000036C00000}"/>
    <cellStyle name="Vírgula 6 3 4 4 2 5" xfId="29919" xr:uid="{00000000-0005-0000-0000-000037C00000}"/>
    <cellStyle name="Vírgula 6 3 4 4 2 6" xfId="43113" xr:uid="{00000000-0005-0000-0000-000038C00000}"/>
    <cellStyle name="Vírgula 6 3 4 4 2 7" xfId="48787" xr:uid="{00000000-0005-0000-0000-000039C00000}"/>
    <cellStyle name="Vírgula 6 3 4 4 3" xfId="5620" xr:uid="{00000000-0005-0000-0000-00003AC00000}"/>
    <cellStyle name="Vírgula 6 3 4 4 3 2" xfId="13154" xr:uid="{00000000-0005-0000-0000-00003BC00000}"/>
    <cellStyle name="Vírgula 6 3 4 4 3 3" xfId="32670" xr:uid="{00000000-0005-0000-0000-00003CC00000}"/>
    <cellStyle name="Vírgula 6 3 4 4 3 4" xfId="44181" xr:uid="{00000000-0005-0000-0000-00003DC00000}"/>
    <cellStyle name="Vírgula 6 3 4 4 4" xfId="13807" xr:uid="{00000000-0005-0000-0000-00003EC00000}"/>
    <cellStyle name="Vírgula 6 3 4 4 5" xfId="16012" xr:uid="{00000000-0005-0000-0000-00003FC00000}"/>
    <cellStyle name="Vírgula 6 3 4 4 6" xfId="21957" xr:uid="{00000000-0005-0000-0000-000040C00000}"/>
    <cellStyle name="Vírgula 6 3 4 4 7" xfId="23971" xr:uid="{00000000-0005-0000-0000-000041C00000}"/>
    <cellStyle name="Vírgula 6 3 4 4 8" xfId="27168" xr:uid="{00000000-0005-0000-0000-000042C00000}"/>
    <cellStyle name="Vírgula 6 3 4 4 9" xfId="39491" xr:uid="{00000000-0005-0000-0000-000043C00000}"/>
    <cellStyle name="Vírgula 6 3 4 5" xfId="1908" xr:uid="{00000000-0005-0000-0000-000044C00000}"/>
    <cellStyle name="Vírgula 6 3 4 5 10" xfId="47459" xr:uid="{00000000-0005-0000-0000-000045C00000}"/>
    <cellStyle name="Vírgula 6 3 4 5 11" xfId="55385" xr:uid="{00000000-0005-0000-0000-000046C00000}"/>
    <cellStyle name="Vírgula 6 3 4 5 12" xfId="4445" xr:uid="{00000000-0005-0000-0000-000047C00000}"/>
    <cellStyle name="Vírgula 6 3 4 5 2" xfId="8758" xr:uid="{00000000-0005-0000-0000-000048C00000}"/>
    <cellStyle name="Vírgula 6 3 4 5 2 2" xfId="17660" xr:uid="{00000000-0005-0000-0000-000049C00000}"/>
    <cellStyle name="Vírgula 6 3 4 5 2 2 2" xfId="35422" xr:uid="{00000000-0005-0000-0000-00004AC00000}"/>
    <cellStyle name="Vírgula 6 3 4 5 2 3" xfId="29920" xr:uid="{00000000-0005-0000-0000-00004BC00000}"/>
    <cellStyle name="Vírgula 6 3 4 5 2 4" xfId="43114" xr:uid="{00000000-0005-0000-0000-00004CC00000}"/>
    <cellStyle name="Vírgula 6 3 4 5 2 5" xfId="49658" xr:uid="{00000000-0005-0000-0000-00004DC00000}"/>
    <cellStyle name="Vírgula 6 3 4 5 3" xfId="6559" xr:uid="{00000000-0005-0000-0000-00004EC00000}"/>
    <cellStyle name="Vírgula 6 3 4 5 3 2" xfId="32671" xr:uid="{00000000-0005-0000-0000-00004FC00000}"/>
    <cellStyle name="Vírgula 6 3 4 5 3 3" xfId="45052" xr:uid="{00000000-0005-0000-0000-000050C00000}"/>
    <cellStyle name="Vírgula 6 3 4 5 4" xfId="16013" xr:uid="{00000000-0005-0000-0000-000051C00000}"/>
    <cellStyle name="Vírgula 6 3 4 5 5" xfId="18810" xr:uid="{00000000-0005-0000-0000-000052C00000}"/>
    <cellStyle name="Vírgula 6 3 4 5 6" xfId="21958" xr:uid="{00000000-0005-0000-0000-000053C00000}"/>
    <cellStyle name="Vírgula 6 3 4 5 7" xfId="23972" xr:uid="{00000000-0005-0000-0000-000054C00000}"/>
    <cellStyle name="Vírgula 6 3 4 5 8" xfId="27169" xr:uid="{00000000-0005-0000-0000-000055C00000}"/>
    <cellStyle name="Vírgula 6 3 4 5 9" xfId="39492" xr:uid="{00000000-0005-0000-0000-000056C00000}"/>
    <cellStyle name="Vírgula 6 3 4 6" xfId="7259" xr:uid="{00000000-0005-0000-0000-000057C00000}"/>
    <cellStyle name="Vírgula 6 3 4 6 2" xfId="12640" xr:uid="{00000000-0005-0000-0000-000058C00000}"/>
    <cellStyle name="Vírgula 6 3 4 6 2 2" xfId="35416" xr:uid="{00000000-0005-0000-0000-000059C00000}"/>
    <cellStyle name="Vírgula 6 3 4 6 2 3" xfId="29914" xr:uid="{00000000-0005-0000-0000-00005AC00000}"/>
    <cellStyle name="Vírgula 6 3 4 6 2 4" xfId="43108" xr:uid="{00000000-0005-0000-0000-00005BC00000}"/>
    <cellStyle name="Vírgula 6 3 4 6 2 5" xfId="53414" xr:uid="{00000000-0005-0000-0000-00005CC00000}"/>
    <cellStyle name="Vírgula 6 3 4 6 3" xfId="16436" xr:uid="{00000000-0005-0000-0000-00005DC00000}"/>
    <cellStyle name="Vírgula 6 3 4 6 3 2" xfId="32665" xr:uid="{00000000-0005-0000-0000-00005EC00000}"/>
    <cellStyle name="Vírgula 6 3 4 6 4" xfId="27163" xr:uid="{00000000-0005-0000-0000-00005FC00000}"/>
    <cellStyle name="Vírgula 6 3 4 6 5" xfId="39486" xr:uid="{00000000-0005-0000-0000-000060C00000}"/>
    <cellStyle name="Vírgula 6 3 4 6 6" xfId="48159" xr:uid="{00000000-0005-0000-0000-000061C00000}"/>
    <cellStyle name="Vírgula 6 3 4 7" xfId="4931" xr:uid="{00000000-0005-0000-0000-000062C00000}"/>
    <cellStyle name="Vírgula 6 3 4 7 2" xfId="11336" xr:uid="{00000000-0005-0000-0000-000063C00000}"/>
    <cellStyle name="Vírgula 6 3 4 7 2 2" xfId="33165" xr:uid="{00000000-0005-0000-0000-000064C00000}"/>
    <cellStyle name="Vírgula 6 3 4 7 2 3" xfId="40857" xr:uid="{00000000-0005-0000-0000-000065C00000}"/>
    <cellStyle name="Vírgula 6 3 4 7 2 4" xfId="52318" xr:uid="{00000000-0005-0000-0000-000066C00000}"/>
    <cellStyle name="Vírgula 6 3 4 7 3" xfId="27663" xr:uid="{00000000-0005-0000-0000-000067C00000}"/>
    <cellStyle name="Vírgula 6 3 4 7 4" xfId="36986" xr:uid="{00000000-0005-0000-0000-000068C00000}"/>
    <cellStyle name="Vírgula 6 3 4 7 5" xfId="50264" xr:uid="{00000000-0005-0000-0000-000069C00000}"/>
    <cellStyle name="Vírgula 6 3 4 8" xfId="10689" xr:uid="{00000000-0005-0000-0000-00006AC00000}"/>
    <cellStyle name="Vírgula 6 3 4 8 2" xfId="30414" xr:uid="{00000000-0005-0000-0000-00006BC00000}"/>
    <cellStyle name="Vírgula 6 3 4 8 3" xfId="40100" xr:uid="{00000000-0005-0000-0000-00006CC00000}"/>
    <cellStyle name="Vírgula 6 3 4 8 4" xfId="51571" xr:uid="{00000000-0005-0000-0000-00006DC00000}"/>
    <cellStyle name="Vírgula 6 3 4 9" xfId="13522" xr:uid="{00000000-0005-0000-0000-00006EC00000}"/>
    <cellStyle name="Vírgula 6 3 4 9 2" xfId="43551" xr:uid="{00000000-0005-0000-0000-00006FC00000}"/>
    <cellStyle name="Vírgula 6 3 5" xfId="342" xr:uid="{00000000-0005-0000-0000-000070C00000}"/>
    <cellStyle name="Vírgula 6 3 5 10" xfId="23973" xr:uid="{00000000-0005-0000-0000-000071C00000}"/>
    <cellStyle name="Vírgula 6 3 5 11" xfId="24343" xr:uid="{00000000-0005-0000-0000-000072C00000}"/>
    <cellStyle name="Vírgula 6 3 5 12" xfId="35920" xr:uid="{00000000-0005-0000-0000-000073C00000}"/>
    <cellStyle name="Vírgula 6 3 5 13" xfId="45898" xr:uid="{00000000-0005-0000-0000-000074C00000}"/>
    <cellStyle name="Vírgula 6 3 5 14" xfId="53830" xr:uid="{00000000-0005-0000-0000-000075C00000}"/>
    <cellStyle name="Vírgula 6 3 5 15" xfId="4446" xr:uid="{00000000-0005-0000-0000-000076C00000}"/>
    <cellStyle name="Vírgula 6 3 5 2" xfId="789" xr:uid="{00000000-0005-0000-0000-000077C00000}"/>
    <cellStyle name="Vírgula 6 3 5 2 10" xfId="46345" xr:uid="{00000000-0005-0000-0000-000078C00000}"/>
    <cellStyle name="Vírgula 6 3 5 2 11" xfId="54277" xr:uid="{00000000-0005-0000-0000-000079C00000}"/>
    <cellStyle name="Vírgula 6 3 5 2 12" xfId="4447" xr:uid="{00000000-0005-0000-0000-00007AC00000}"/>
    <cellStyle name="Vírgula 6 3 5 2 2" xfId="7716" xr:uid="{00000000-0005-0000-0000-00007BC00000}"/>
    <cellStyle name="Vírgula 6 3 5 2 2 2" xfId="11980" xr:uid="{00000000-0005-0000-0000-00007CC00000}"/>
    <cellStyle name="Vírgula 6 3 5 2 2 2 2" xfId="35424" xr:uid="{00000000-0005-0000-0000-00007DC00000}"/>
    <cellStyle name="Vírgula 6 3 5 2 2 3" xfId="10491" xr:uid="{00000000-0005-0000-0000-00007EC00000}"/>
    <cellStyle name="Vírgula 6 3 5 2 2 4" xfId="19509" xr:uid="{00000000-0005-0000-0000-00007FC00000}"/>
    <cellStyle name="Vírgula 6 3 5 2 2 5" xfId="29922" xr:uid="{00000000-0005-0000-0000-000080C00000}"/>
    <cellStyle name="Vírgula 6 3 5 2 2 6" xfId="43116" xr:uid="{00000000-0005-0000-0000-000081C00000}"/>
    <cellStyle name="Vírgula 6 3 5 2 2 7" xfId="48616" xr:uid="{00000000-0005-0000-0000-000082C00000}"/>
    <cellStyle name="Vírgula 6 3 5 2 3" xfId="5449" xr:uid="{00000000-0005-0000-0000-000083C00000}"/>
    <cellStyle name="Vírgula 6 3 5 2 3 2" xfId="12788" xr:uid="{00000000-0005-0000-0000-000084C00000}"/>
    <cellStyle name="Vírgula 6 3 5 2 3 3" xfId="32673" xr:uid="{00000000-0005-0000-0000-000085C00000}"/>
    <cellStyle name="Vírgula 6 3 5 2 3 4" xfId="44010" xr:uid="{00000000-0005-0000-0000-000086C00000}"/>
    <cellStyle name="Vírgula 6 3 5 2 4" xfId="13636" xr:uid="{00000000-0005-0000-0000-000087C00000}"/>
    <cellStyle name="Vírgula 6 3 5 2 5" xfId="16015" xr:uid="{00000000-0005-0000-0000-000088C00000}"/>
    <cellStyle name="Vírgula 6 3 5 2 6" xfId="21960" xr:uid="{00000000-0005-0000-0000-000089C00000}"/>
    <cellStyle name="Vírgula 6 3 5 2 7" xfId="23974" xr:uid="{00000000-0005-0000-0000-00008AC00000}"/>
    <cellStyle name="Vírgula 6 3 5 2 8" xfId="27171" xr:uid="{00000000-0005-0000-0000-00008BC00000}"/>
    <cellStyle name="Vírgula 6 3 5 2 9" xfId="39494" xr:uid="{00000000-0005-0000-0000-00008CC00000}"/>
    <cellStyle name="Vírgula 6 3 5 3" xfId="1737" xr:uid="{00000000-0005-0000-0000-00008DC00000}"/>
    <cellStyle name="Vírgula 6 3 5 3 10" xfId="47288" xr:uid="{00000000-0005-0000-0000-00008EC00000}"/>
    <cellStyle name="Vírgula 6 3 5 3 11" xfId="55214" xr:uid="{00000000-0005-0000-0000-00008FC00000}"/>
    <cellStyle name="Vírgula 6 3 5 3 12" xfId="4448" xr:uid="{00000000-0005-0000-0000-000090C00000}"/>
    <cellStyle name="Vírgula 6 3 5 3 2" xfId="8587" xr:uid="{00000000-0005-0000-0000-000091C00000}"/>
    <cellStyle name="Vírgula 6 3 5 3 2 2" xfId="17661" xr:uid="{00000000-0005-0000-0000-000092C00000}"/>
    <cellStyle name="Vírgula 6 3 5 3 2 2 2" xfId="35425" xr:uid="{00000000-0005-0000-0000-000093C00000}"/>
    <cellStyle name="Vírgula 6 3 5 3 2 3" xfId="29923" xr:uid="{00000000-0005-0000-0000-000094C00000}"/>
    <cellStyle name="Vírgula 6 3 5 3 2 4" xfId="43117" xr:uid="{00000000-0005-0000-0000-000095C00000}"/>
    <cellStyle name="Vírgula 6 3 5 3 2 5" xfId="49487" xr:uid="{00000000-0005-0000-0000-000096C00000}"/>
    <cellStyle name="Vírgula 6 3 5 3 3" xfId="6388" xr:uid="{00000000-0005-0000-0000-000097C00000}"/>
    <cellStyle name="Vírgula 6 3 5 3 3 2" xfId="32674" xr:uid="{00000000-0005-0000-0000-000098C00000}"/>
    <cellStyle name="Vírgula 6 3 5 3 3 3" xfId="44881" xr:uid="{00000000-0005-0000-0000-000099C00000}"/>
    <cellStyle name="Vírgula 6 3 5 3 4" xfId="16016" xr:uid="{00000000-0005-0000-0000-00009AC00000}"/>
    <cellStyle name="Vírgula 6 3 5 3 5" xfId="18639" xr:uid="{00000000-0005-0000-0000-00009BC00000}"/>
    <cellStyle name="Vírgula 6 3 5 3 6" xfId="21961" xr:uid="{00000000-0005-0000-0000-00009CC00000}"/>
    <cellStyle name="Vírgula 6 3 5 3 7" xfId="23975" xr:uid="{00000000-0005-0000-0000-00009DC00000}"/>
    <cellStyle name="Vírgula 6 3 5 3 8" xfId="27172" xr:uid="{00000000-0005-0000-0000-00009EC00000}"/>
    <cellStyle name="Vírgula 6 3 5 3 9" xfId="39495" xr:uid="{00000000-0005-0000-0000-00009FC00000}"/>
    <cellStyle name="Vírgula 6 3 5 4" xfId="7317" xr:uid="{00000000-0005-0000-0000-0000A0C00000}"/>
    <cellStyle name="Vírgula 6 3 5 4 2" xfId="12642" xr:uid="{00000000-0005-0000-0000-0000A1C00000}"/>
    <cellStyle name="Vírgula 6 3 5 4 2 2" xfId="35423" xr:uid="{00000000-0005-0000-0000-0000A2C00000}"/>
    <cellStyle name="Vírgula 6 3 5 4 2 3" xfId="29921" xr:uid="{00000000-0005-0000-0000-0000A3C00000}"/>
    <cellStyle name="Vírgula 6 3 5 4 2 4" xfId="43115" xr:uid="{00000000-0005-0000-0000-0000A4C00000}"/>
    <cellStyle name="Vírgula 6 3 5 4 2 5" xfId="53416" xr:uid="{00000000-0005-0000-0000-0000A5C00000}"/>
    <cellStyle name="Vírgula 6 3 5 4 3" xfId="9710" xr:uid="{00000000-0005-0000-0000-0000A6C00000}"/>
    <cellStyle name="Vírgula 6 3 5 4 3 2" xfId="32672" xr:uid="{00000000-0005-0000-0000-0000A7C00000}"/>
    <cellStyle name="Vírgula 6 3 5 4 4" xfId="27170" xr:uid="{00000000-0005-0000-0000-0000A8C00000}"/>
    <cellStyle name="Vírgula 6 3 5 4 5" xfId="39493" xr:uid="{00000000-0005-0000-0000-0000A9C00000}"/>
    <cellStyle name="Vírgula 6 3 5 4 6" xfId="48217" xr:uid="{00000000-0005-0000-0000-0000AAC00000}"/>
    <cellStyle name="Vírgula 6 3 5 5" xfId="5002" xr:uid="{00000000-0005-0000-0000-0000ABC00000}"/>
    <cellStyle name="Vírgula 6 3 5 5 2" xfId="11165" xr:uid="{00000000-0005-0000-0000-0000ACC00000}"/>
    <cellStyle name="Vírgula 6 3 5 5 2 2" xfId="32994" xr:uid="{00000000-0005-0000-0000-0000ADC00000}"/>
    <cellStyle name="Vírgula 6 3 5 5 2 3" xfId="40686" xr:uid="{00000000-0005-0000-0000-0000AEC00000}"/>
    <cellStyle name="Vírgula 6 3 5 5 2 4" xfId="52147" xr:uid="{00000000-0005-0000-0000-0000AFC00000}"/>
    <cellStyle name="Vírgula 6 3 5 5 3" xfId="27492" xr:uid="{00000000-0005-0000-0000-0000B0C00000}"/>
    <cellStyle name="Vírgula 6 3 5 5 4" xfId="36815" xr:uid="{00000000-0005-0000-0000-0000B1C00000}"/>
    <cellStyle name="Vírgula 6 3 5 5 5" xfId="50554" xr:uid="{00000000-0005-0000-0000-0000B2C00000}"/>
    <cellStyle name="Vírgula 6 3 5 6" xfId="10423" xr:uid="{00000000-0005-0000-0000-0000B3C00000}"/>
    <cellStyle name="Vírgula 6 3 5 6 2" xfId="30243" xr:uid="{00000000-0005-0000-0000-0000B4C00000}"/>
    <cellStyle name="Vírgula 6 3 5 6 3" xfId="39929" xr:uid="{00000000-0005-0000-0000-0000B5C00000}"/>
    <cellStyle name="Vírgula 6 3 5 6 4" xfId="51108" xr:uid="{00000000-0005-0000-0000-0000B6C00000}"/>
    <cellStyle name="Vírgula 6 3 5 7" xfId="13358" xr:uid="{00000000-0005-0000-0000-0000B7C00000}"/>
    <cellStyle name="Vírgula 6 3 5 7 2" xfId="43611" xr:uid="{00000000-0005-0000-0000-0000B8C00000}"/>
    <cellStyle name="Vírgula 6 3 5 8" xfId="16014" xr:uid="{00000000-0005-0000-0000-0000B9C00000}"/>
    <cellStyle name="Vírgula 6 3 5 9" xfId="21959" xr:uid="{00000000-0005-0000-0000-0000BAC00000}"/>
    <cellStyle name="Vírgula 6 3 6" xfId="1017" xr:uid="{00000000-0005-0000-0000-0000BBC00000}"/>
    <cellStyle name="Vírgula 6 3 6 10" xfId="24619" xr:uid="{00000000-0005-0000-0000-0000BCC00000}"/>
    <cellStyle name="Vírgula 6 3 6 11" xfId="36184" xr:uid="{00000000-0005-0000-0000-0000BDC00000}"/>
    <cellStyle name="Vírgula 6 3 6 12" xfId="46573" xr:uid="{00000000-0005-0000-0000-0000BEC00000}"/>
    <cellStyle name="Vírgula 6 3 6 13" xfId="54505" xr:uid="{00000000-0005-0000-0000-0000BFC00000}"/>
    <cellStyle name="Vírgula 6 3 6 14" xfId="4449" xr:uid="{00000000-0005-0000-0000-0000C0C00000}"/>
    <cellStyle name="Vírgula 6 3 6 2" xfId="1965" xr:uid="{00000000-0005-0000-0000-0000C1C00000}"/>
    <cellStyle name="Vírgula 6 3 6 2 10" xfId="47516" xr:uid="{00000000-0005-0000-0000-0000C2C00000}"/>
    <cellStyle name="Vírgula 6 3 6 2 11" xfId="55442" xr:uid="{00000000-0005-0000-0000-0000C3C00000}"/>
    <cellStyle name="Vírgula 6 3 6 2 12" xfId="4450" xr:uid="{00000000-0005-0000-0000-0000C4C00000}"/>
    <cellStyle name="Vírgula 6 3 6 2 2" xfId="8815" xr:uid="{00000000-0005-0000-0000-0000C5C00000}"/>
    <cellStyle name="Vírgula 6 3 6 2 2 2" xfId="17662" xr:uid="{00000000-0005-0000-0000-0000C6C00000}"/>
    <cellStyle name="Vírgula 6 3 6 2 2 2 2" xfId="35427" xr:uid="{00000000-0005-0000-0000-0000C7C00000}"/>
    <cellStyle name="Vírgula 6 3 6 2 2 3" xfId="19737" xr:uid="{00000000-0005-0000-0000-0000C8C00000}"/>
    <cellStyle name="Vírgula 6 3 6 2 2 4" xfId="29925" xr:uid="{00000000-0005-0000-0000-0000C9C00000}"/>
    <cellStyle name="Vírgula 6 3 6 2 2 5" xfId="43119" xr:uid="{00000000-0005-0000-0000-0000CAC00000}"/>
    <cellStyle name="Vírgula 6 3 6 2 2 6" xfId="49715" xr:uid="{00000000-0005-0000-0000-0000CBC00000}"/>
    <cellStyle name="Vírgula 6 3 6 2 3" xfId="6616" xr:uid="{00000000-0005-0000-0000-0000CCC00000}"/>
    <cellStyle name="Vírgula 6 3 6 2 3 2" xfId="13060" xr:uid="{00000000-0005-0000-0000-0000CDC00000}"/>
    <cellStyle name="Vírgula 6 3 6 2 3 3" xfId="32676" xr:uid="{00000000-0005-0000-0000-0000CEC00000}"/>
    <cellStyle name="Vírgula 6 3 6 2 3 4" xfId="45109" xr:uid="{00000000-0005-0000-0000-0000CFC00000}"/>
    <cellStyle name="Vírgula 6 3 6 2 4" xfId="16018" xr:uid="{00000000-0005-0000-0000-0000D0C00000}"/>
    <cellStyle name="Vírgula 6 3 6 2 5" xfId="18052" xr:uid="{00000000-0005-0000-0000-0000D1C00000}"/>
    <cellStyle name="Vírgula 6 3 6 2 6" xfId="21963" xr:uid="{00000000-0005-0000-0000-0000D2C00000}"/>
    <cellStyle name="Vírgula 6 3 6 2 7" xfId="23977" xr:uid="{00000000-0005-0000-0000-0000D3C00000}"/>
    <cellStyle name="Vírgula 6 3 6 2 8" xfId="27174" xr:uid="{00000000-0005-0000-0000-0000D4C00000}"/>
    <cellStyle name="Vírgula 6 3 6 2 9" xfId="39497" xr:uid="{00000000-0005-0000-0000-0000D5C00000}"/>
    <cellStyle name="Vírgula 6 3 6 3" xfId="7944" xr:uid="{00000000-0005-0000-0000-0000D6C00000}"/>
    <cellStyle name="Vírgula 6 3 6 3 2" xfId="12644" xr:uid="{00000000-0005-0000-0000-0000D7C00000}"/>
    <cellStyle name="Vírgula 6 3 6 3 2 2" xfId="35426" xr:uid="{00000000-0005-0000-0000-0000D8C00000}"/>
    <cellStyle name="Vírgula 6 3 6 3 2 3" xfId="29924" xr:uid="{00000000-0005-0000-0000-0000D9C00000}"/>
    <cellStyle name="Vírgula 6 3 6 3 2 4" xfId="43118" xr:uid="{00000000-0005-0000-0000-0000DAC00000}"/>
    <cellStyle name="Vírgula 6 3 6 3 2 5" xfId="53417" xr:uid="{00000000-0005-0000-0000-0000DBC00000}"/>
    <cellStyle name="Vírgula 6 3 6 3 3" xfId="16616" xr:uid="{00000000-0005-0000-0000-0000DCC00000}"/>
    <cellStyle name="Vírgula 6 3 6 3 3 2" xfId="32675" xr:uid="{00000000-0005-0000-0000-0000DDC00000}"/>
    <cellStyle name="Vírgula 6 3 6 3 4" xfId="18867" xr:uid="{00000000-0005-0000-0000-0000DEC00000}"/>
    <cellStyle name="Vírgula 6 3 6 3 5" xfId="27173" xr:uid="{00000000-0005-0000-0000-0000DFC00000}"/>
    <cellStyle name="Vírgula 6 3 6 3 6" xfId="39496" xr:uid="{00000000-0005-0000-0000-0000E0C00000}"/>
    <cellStyle name="Vírgula 6 3 6 3 7" xfId="48844" xr:uid="{00000000-0005-0000-0000-0000E1C00000}"/>
    <cellStyle name="Vírgula 6 3 6 4" xfId="5677" xr:uid="{00000000-0005-0000-0000-0000E2C00000}"/>
    <cellStyle name="Vírgula 6 3 6 4 2" xfId="11393" xr:uid="{00000000-0005-0000-0000-0000E3C00000}"/>
    <cellStyle name="Vírgula 6 3 6 4 2 2" xfId="33222" xr:uid="{00000000-0005-0000-0000-0000E4C00000}"/>
    <cellStyle name="Vírgula 6 3 6 4 2 3" xfId="40914" xr:uid="{00000000-0005-0000-0000-0000E5C00000}"/>
    <cellStyle name="Vírgula 6 3 6 4 2 4" xfId="52375" xr:uid="{00000000-0005-0000-0000-0000E6C00000}"/>
    <cellStyle name="Vírgula 6 3 6 4 3" xfId="27720" xr:uid="{00000000-0005-0000-0000-0000E7C00000}"/>
    <cellStyle name="Vírgula 6 3 6 4 4" xfId="37043" xr:uid="{00000000-0005-0000-0000-0000E8C00000}"/>
    <cellStyle name="Vírgula 6 3 6 4 5" xfId="51094" xr:uid="{00000000-0005-0000-0000-0000E9C00000}"/>
    <cellStyle name="Vírgula 6 3 6 5" xfId="10746" xr:uid="{00000000-0005-0000-0000-0000EAC00000}"/>
    <cellStyle name="Vírgula 6 3 6 5 2" xfId="30471" xr:uid="{00000000-0005-0000-0000-0000EBC00000}"/>
    <cellStyle name="Vírgula 6 3 6 5 3" xfId="40157" xr:uid="{00000000-0005-0000-0000-0000ECC00000}"/>
    <cellStyle name="Vírgula 6 3 6 5 4" xfId="51628" xr:uid="{00000000-0005-0000-0000-0000EDC00000}"/>
    <cellStyle name="Vírgula 6 3 6 6" xfId="13864" xr:uid="{00000000-0005-0000-0000-0000EEC00000}"/>
    <cellStyle name="Vírgula 6 3 6 6 2" xfId="44238" xr:uid="{00000000-0005-0000-0000-0000EFC00000}"/>
    <cellStyle name="Vírgula 6 3 6 7" xfId="16017" xr:uid="{00000000-0005-0000-0000-0000F0C00000}"/>
    <cellStyle name="Vírgula 6 3 6 8" xfId="21962" xr:uid="{00000000-0005-0000-0000-0000F1C00000}"/>
    <cellStyle name="Vírgula 6 3 6 9" xfId="23976" xr:uid="{00000000-0005-0000-0000-0000F2C00000}"/>
    <cellStyle name="Vírgula 6 3 7" xfId="1257" xr:uid="{00000000-0005-0000-0000-0000F3C00000}"/>
    <cellStyle name="Vírgula 6 3 7 10" xfId="24895" xr:uid="{00000000-0005-0000-0000-0000F4C00000}"/>
    <cellStyle name="Vírgula 6 3 7 11" xfId="36460" xr:uid="{00000000-0005-0000-0000-0000F5C00000}"/>
    <cellStyle name="Vírgula 6 3 7 12" xfId="46813" xr:uid="{00000000-0005-0000-0000-0000F6C00000}"/>
    <cellStyle name="Vírgula 6 3 7 13" xfId="54745" xr:uid="{00000000-0005-0000-0000-0000F7C00000}"/>
    <cellStyle name="Vírgula 6 3 7 14" xfId="4451" xr:uid="{00000000-0005-0000-0000-0000F8C00000}"/>
    <cellStyle name="Vírgula 6 3 7 2" xfId="2193" xr:uid="{00000000-0005-0000-0000-0000F9C00000}"/>
    <cellStyle name="Vírgula 6 3 7 2 10" xfId="47744" xr:uid="{00000000-0005-0000-0000-0000FAC00000}"/>
    <cellStyle name="Vírgula 6 3 7 2 11" xfId="55670" xr:uid="{00000000-0005-0000-0000-0000FBC00000}"/>
    <cellStyle name="Vírgula 6 3 7 2 12" xfId="4452" xr:uid="{00000000-0005-0000-0000-0000FCC00000}"/>
    <cellStyle name="Vírgula 6 3 7 2 2" xfId="9043" xr:uid="{00000000-0005-0000-0000-0000FDC00000}"/>
    <cellStyle name="Vírgula 6 3 7 2 2 2" xfId="17663" xr:uid="{00000000-0005-0000-0000-0000FEC00000}"/>
    <cellStyle name="Vírgula 6 3 7 2 2 2 2" xfId="35429" xr:uid="{00000000-0005-0000-0000-0000FFC00000}"/>
    <cellStyle name="Vírgula 6 3 7 2 2 3" xfId="19965" xr:uid="{00000000-0005-0000-0000-000000C10000}"/>
    <cellStyle name="Vírgula 6 3 7 2 2 4" xfId="29927" xr:uid="{00000000-0005-0000-0000-000001C10000}"/>
    <cellStyle name="Vírgula 6 3 7 2 2 5" xfId="43121" xr:uid="{00000000-0005-0000-0000-000002C10000}"/>
    <cellStyle name="Vírgula 6 3 7 2 2 6" xfId="49943" xr:uid="{00000000-0005-0000-0000-000003C10000}"/>
    <cellStyle name="Vírgula 6 3 7 2 3" xfId="6844" xr:uid="{00000000-0005-0000-0000-000004C10000}"/>
    <cellStyle name="Vírgula 6 3 7 2 3 2" xfId="10374" xr:uid="{00000000-0005-0000-0000-000005C10000}"/>
    <cellStyle name="Vírgula 6 3 7 2 3 3" xfId="32678" xr:uid="{00000000-0005-0000-0000-000006C10000}"/>
    <cellStyle name="Vírgula 6 3 7 2 3 4" xfId="45337" xr:uid="{00000000-0005-0000-0000-000007C10000}"/>
    <cellStyle name="Vírgula 6 3 7 2 4" xfId="16020" xr:uid="{00000000-0005-0000-0000-000008C10000}"/>
    <cellStyle name="Vírgula 6 3 7 2 5" xfId="18223" xr:uid="{00000000-0005-0000-0000-000009C10000}"/>
    <cellStyle name="Vírgula 6 3 7 2 6" xfId="21965" xr:uid="{00000000-0005-0000-0000-00000AC10000}"/>
    <cellStyle name="Vírgula 6 3 7 2 7" xfId="23979" xr:uid="{00000000-0005-0000-0000-00000BC10000}"/>
    <cellStyle name="Vírgula 6 3 7 2 8" xfId="27176" xr:uid="{00000000-0005-0000-0000-00000CC10000}"/>
    <cellStyle name="Vírgula 6 3 7 2 9" xfId="39499" xr:uid="{00000000-0005-0000-0000-00000DC10000}"/>
    <cellStyle name="Vírgula 6 3 7 3" xfId="8172" xr:uid="{00000000-0005-0000-0000-00000EC10000}"/>
    <cellStyle name="Vírgula 6 3 7 3 2" xfId="12645" xr:uid="{00000000-0005-0000-0000-00000FC10000}"/>
    <cellStyle name="Vírgula 6 3 7 3 2 2" xfId="35428" xr:uid="{00000000-0005-0000-0000-000010C10000}"/>
    <cellStyle name="Vírgula 6 3 7 3 2 3" xfId="29926" xr:uid="{00000000-0005-0000-0000-000011C10000}"/>
    <cellStyle name="Vírgula 6 3 7 3 2 4" xfId="43120" xr:uid="{00000000-0005-0000-0000-000012C10000}"/>
    <cellStyle name="Vírgula 6 3 7 3 2 5" xfId="53418" xr:uid="{00000000-0005-0000-0000-000013C10000}"/>
    <cellStyle name="Vírgula 6 3 7 3 3" xfId="16282" xr:uid="{00000000-0005-0000-0000-000014C10000}"/>
    <cellStyle name="Vírgula 6 3 7 3 3 2" xfId="32677" xr:uid="{00000000-0005-0000-0000-000015C10000}"/>
    <cellStyle name="Vírgula 6 3 7 3 4" xfId="19095" xr:uid="{00000000-0005-0000-0000-000016C10000}"/>
    <cellStyle name="Vírgula 6 3 7 3 5" xfId="27175" xr:uid="{00000000-0005-0000-0000-000017C10000}"/>
    <cellStyle name="Vírgula 6 3 7 3 6" xfId="39498" xr:uid="{00000000-0005-0000-0000-000018C10000}"/>
    <cellStyle name="Vírgula 6 3 7 3 7" xfId="49072" xr:uid="{00000000-0005-0000-0000-000019C10000}"/>
    <cellStyle name="Vírgula 6 3 7 4" xfId="5917" xr:uid="{00000000-0005-0000-0000-00001AC10000}"/>
    <cellStyle name="Vírgula 6 3 7 4 2" xfId="11621" xr:uid="{00000000-0005-0000-0000-00001BC10000}"/>
    <cellStyle name="Vírgula 6 3 7 4 2 2" xfId="33450" xr:uid="{00000000-0005-0000-0000-00001CC10000}"/>
    <cellStyle name="Vírgula 6 3 7 4 2 3" xfId="41142" xr:uid="{00000000-0005-0000-0000-00001DC10000}"/>
    <cellStyle name="Vírgula 6 3 7 4 2 4" xfId="52603" xr:uid="{00000000-0005-0000-0000-00001EC10000}"/>
    <cellStyle name="Vírgula 6 3 7 4 3" xfId="27948" xr:uid="{00000000-0005-0000-0000-00001FC10000}"/>
    <cellStyle name="Vírgula 6 3 7 4 4" xfId="37271" xr:uid="{00000000-0005-0000-0000-000020C10000}"/>
    <cellStyle name="Vírgula 6 3 7 4 5" xfId="51143" xr:uid="{00000000-0005-0000-0000-000021C10000}"/>
    <cellStyle name="Vírgula 6 3 7 5" xfId="10877" xr:uid="{00000000-0005-0000-0000-000022C10000}"/>
    <cellStyle name="Vírgula 6 3 7 5 2" xfId="30699" xr:uid="{00000000-0005-0000-0000-000023C10000}"/>
    <cellStyle name="Vírgula 6 3 7 5 3" xfId="40385" xr:uid="{00000000-0005-0000-0000-000024C10000}"/>
    <cellStyle name="Vírgula 6 3 7 5 4" xfId="51856" xr:uid="{00000000-0005-0000-0000-000025C10000}"/>
    <cellStyle name="Vírgula 6 3 7 6" xfId="14092" xr:uid="{00000000-0005-0000-0000-000026C10000}"/>
    <cellStyle name="Vírgula 6 3 7 6 2" xfId="44466" xr:uid="{00000000-0005-0000-0000-000027C10000}"/>
    <cellStyle name="Vírgula 6 3 7 7" xfId="16019" xr:uid="{00000000-0005-0000-0000-000028C10000}"/>
    <cellStyle name="Vírgula 6 3 7 8" xfId="21964" xr:uid="{00000000-0005-0000-0000-000029C10000}"/>
    <cellStyle name="Vírgula 6 3 7 9" xfId="23978" xr:uid="{00000000-0005-0000-0000-00002AC10000}"/>
    <cellStyle name="Vírgula 6 3 8" xfId="732" xr:uid="{00000000-0005-0000-0000-00002BC10000}"/>
    <cellStyle name="Vírgula 6 3 8 10" xfId="35863" xr:uid="{00000000-0005-0000-0000-00002CC10000}"/>
    <cellStyle name="Vírgula 6 3 8 11" xfId="46288" xr:uid="{00000000-0005-0000-0000-00002DC10000}"/>
    <cellStyle name="Vírgula 6 3 8 12" xfId="54220" xr:uid="{00000000-0005-0000-0000-00002EC10000}"/>
    <cellStyle name="Vírgula 6 3 8 13" xfId="4453" xr:uid="{00000000-0005-0000-0000-00002FC10000}"/>
    <cellStyle name="Vírgula 6 3 8 2" xfId="1680" xr:uid="{00000000-0005-0000-0000-000030C10000}"/>
    <cellStyle name="Vírgula 6 3 8 2 10" xfId="47231" xr:uid="{00000000-0005-0000-0000-000031C10000}"/>
    <cellStyle name="Vírgula 6 3 8 2 11" xfId="55157" xr:uid="{00000000-0005-0000-0000-000032C10000}"/>
    <cellStyle name="Vírgula 6 3 8 2 12" xfId="4454" xr:uid="{00000000-0005-0000-0000-000033C10000}"/>
    <cellStyle name="Vírgula 6 3 8 2 2" xfId="8530" xr:uid="{00000000-0005-0000-0000-000034C10000}"/>
    <cellStyle name="Vírgula 6 3 8 2 2 2" xfId="17664" xr:uid="{00000000-0005-0000-0000-000035C10000}"/>
    <cellStyle name="Vírgula 6 3 8 2 2 2 2" xfId="35431" xr:uid="{00000000-0005-0000-0000-000036C10000}"/>
    <cellStyle name="Vírgula 6 3 8 2 2 3" xfId="19452" xr:uid="{00000000-0005-0000-0000-000037C10000}"/>
    <cellStyle name="Vírgula 6 3 8 2 2 4" xfId="29929" xr:uid="{00000000-0005-0000-0000-000038C10000}"/>
    <cellStyle name="Vírgula 6 3 8 2 2 5" xfId="43123" xr:uid="{00000000-0005-0000-0000-000039C10000}"/>
    <cellStyle name="Vírgula 6 3 8 2 2 6" xfId="49430" xr:uid="{00000000-0005-0000-0000-00003AC10000}"/>
    <cellStyle name="Vírgula 6 3 8 2 3" xfId="6331" xr:uid="{00000000-0005-0000-0000-00003BC10000}"/>
    <cellStyle name="Vírgula 6 3 8 2 3 2" xfId="12250" xr:uid="{00000000-0005-0000-0000-00003CC10000}"/>
    <cellStyle name="Vírgula 6 3 8 2 3 3" xfId="32680" xr:uid="{00000000-0005-0000-0000-00003DC10000}"/>
    <cellStyle name="Vírgula 6 3 8 2 3 4" xfId="44824" xr:uid="{00000000-0005-0000-0000-00003EC10000}"/>
    <cellStyle name="Vírgula 6 3 8 2 4" xfId="16022" xr:uid="{00000000-0005-0000-0000-00003FC10000}"/>
    <cellStyle name="Vírgula 6 3 8 2 5" xfId="17935" xr:uid="{00000000-0005-0000-0000-000040C10000}"/>
    <cellStyle name="Vírgula 6 3 8 2 6" xfId="21967" xr:uid="{00000000-0005-0000-0000-000041C10000}"/>
    <cellStyle name="Vírgula 6 3 8 2 7" xfId="23981" xr:uid="{00000000-0005-0000-0000-000042C10000}"/>
    <cellStyle name="Vírgula 6 3 8 2 8" xfId="27178" xr:uid="{00000000-0005-0000-0000-000043C10000}"/>
    <cellStyle name="Vírgula 6 3 8 2 9" xfId="39501" xr:uid="{00000000-0005-0000-0000-000044C10000}"/>
    <cellStyle name="Vírgula 6 3 8 3" xfId="7659" xr:uid="{00000000-0005-0000-0000-000045C10000}"/>
    <cellStyle name="Vírgula 6 3 8 3 2" xfId="12646" xr:uid="{00000000-0005-0000-0000-000046C10000}"/>
    <cellStyle name="Vírgula 6 3 8 3 2 2" xfId="35430" xr:uid="{00000000-0005-0000-0000-000047C10000}"/>
    <cellStyle name="Vírgula 6 3 8 3 2 3" xfId="43122" xr:uid="{00000000-0005-0000-0000-000048C10000}"/>
    <cellStyle name="Vírgula 6 3 8 3 2 4" xfId="53419" xr:uid="{00000000-0005-0000-0000-000049C10000}"/>
    <cellStyle name="Vírgula 6 3 8 3 3" xfId="18582" xr:uid="{00000000-0005-0000-0000-00004AC10000}"/>
    <cellStyle name="Vírgula 6 3 8 3 4" xfId="29928" xr:uid="{00000000-0005-0000-0000-00004BC10000}"/>
    <cellStyle name="Vírgula 6 3 8 3 5" xfId="39500" xr:uid="{00000000-0005-0000-0000-00004CC10000}"/>
    <cellStyle name="Vírgula 6 3 8 3 6" xfId="48559" xr:uid="{00000000-0005-0000-0000-00004DC10000}"/>
    <cellStyle name="Vírgula 6 3 8 4" xfId="5392" xr:uid="{00000000-0005-0000-0000-00004EC10000}"/>
    <cellStyle name="Vírgula 6 3 8 4 2" xfId="10547" xr:uid="{00000000-0005-0000-0000-00004FC10000}"/>
    <cellStyle name="Vírgula 6 3 8 4 3" xfId="32679" xr:uid="{00000000-0005-0000-0000-000050C10000}"/>
    <cellStyle name="Vírgula 6 3 8 4 4" xfId="39872" xr:uid="{00000000-0005-0000-0000-000051C10000}"/>
    <cellStyle name="Vírgula 6 3 8 4 5" xfId="50278" xr:uid="{00000000-0005-0000-0000-000052C10000}"/>
    <cellStyle name="Vírgula 6 3 8 5" xfId="13579" xr:uid="{00000000-0005-0000-0000-000053C10000}"/>
    <cellStyle name="Vírgula 6 3 8 5 2" xfId="43953" xr:uid="{00000000-0005-0000-0000-000054C10000}"/>
    <cellStyle name="Vírgula 6 3 8 6" xfId="16021" xr:uid="{00000000-0005-0000-0000-000055C10000}"/>
    <cellStyle name="Vírgula 6 3 8 7" xfId="21966" xr:uid="{00000000-0005-0000-0000-000056C10000}"/>
    <cellStyle name="Vírgula 6 3 8 8" xfId="23980" xr:uid="{00000000-0005-0000-0000-000057C10000}"/>
    <cellStyle name="Vírgula 6 3 8 9" xfId="27177" xr:uid="{00000000-0005-0000-0000-000058C10000}"/>
    <cellStyle name="Vírgula 6 3 9" xfId="618" xr:uid="{00000000-0005-0000-0000-000059C10000}"/>
    <cellStyle name="Vírgula 6 3 9 10" xfId="46174" xr:uid="{00000000-0005-0000-0000-00005AC10000}"/>
    <cellStyle name="Vírgula 6 3 9 11" xfId="54106" xr:uid="{00000000-0005-0000-0000-00005BC10000}"/>
    <cellStyle name="Vírgula 6 3 9 12" xfId="4455" xr:uid="{00000000-0005-0000-0000-00005CC10000}"/>
    <cellStyle name="Vírgula 6 3 9 2" xfId="7545" xr:uid="{00000000-0005-0000-0000-00005DC10000}"/>
    <cellStyle name="Vírgula 6 3 9 2 2" xfId="17665" xr:uid="{00000000-0005-0000-0000-00005EC10000}"/>
    <cellStyle name="Vírgula 6 3 9 2 2 2" xfId="35432" xr:uid="{00000000-0005-0000-0000-00005FC10000}"/>
    <cellStyle name="Vírgula 6 3 9 2 3" xfId="19338" xr:uid="{00000000-0005-0000-0000-000060C10000}"/>
    <cellStyle name="Vírgula 6 3 9 2 4" xfId="29930" xr:uid="{00000000-0005-0000-0000-000061C10000}"/>
    <cellStyle name="Vírgula 6 3 9 2 5" xfId="43124" xr:uid="{00000000-0005-0000-0000-000062C10000}"/>
    <cellStyle name="Vírgula 6 3 9 2 6" xfId="48445" xr:uid="{00000000-0005-0000-0000-000063C10000}"/>
    <cellStyle name="Vírgula 6 3 9 3" xfId="5278" xr:uid="{00000000-0005-0000-0000-000064C10000}"/>
    <cellStyle name="Vírgula 6 3 9 3 2" xfId="12808" xr:uid="{00000000-0005-0000-0000-000065C10000}"/>
    <cellStyle name="Vírgula 6 3 9 3 3" xfId="32681" xr:uid="{00000000-0005-0000-0000-000066C10000}"/>
    <cellStyle name="Vírgula 6 3 9 3 4" xfId="43839" xr:uid="{00000000-0005-0000-0000-000067C10000}"/>
    <cellStyle name="Vírgula 6 3 9 4" xfId="16023" xr:uid="{00000000-0005-0000-0000-000068C10000}"/>
    <cellStyle name="Vírgula 6 3 9 5" xfId="17821" xr:uid="{00000000-0005-0000-0000-000069C10000}"/>
    <cellStyle name="Vírgula 6 3 9 6" xfId="21968" xr:uid="{00000000-0005-0000-0000-00006AC10000}"/>
    <cellStyle name="Vírgula 6 3 9 7" xfId="23982" xr:uid="{00000000-0005-0000-0000-00006BC10000}"/>
    <cellStyle name="Vírgula 6 3 9 8" xfId="27179" xr:uid="{00000000-0005-0000-0000-00006CC10000}"/>
    <cellStyle name="Vírgula 6 3 9 9" xfId="39502" xr:uid="{00000000-0005-0000-0000-00006DC10000}"/>
    <cellStyle name="Vírgula 6 4" xfId="30" xr:uid="{00000000-0005-0000-0000-00006EC10000}"/>
    <cellStyle name="Vírgula 6 4 10" xfId="1576" xr:uid="{00000000-0005-0000-0000-00006FC10000}"/>
    <cellStyle name="Vírgula 6 4 10 10" xfId="55053" xr:uid="{00000000-0005-0000-0000-000070C10000}"/>
    <cellStyle name="Vírgula 6 4 10 11" xfId="4457" xr:uid="{00000000-0005-0000-0000-000071C10000}"/>
    <cellStyle name="Vírgula 6 4 10 2" xfId="8426" xr:uid="{00000000-0005-0000-0000-000072C10000}"/>
    <cellStyle name="Vírgula 6 4 10 2 2" xfId="17666" xr:uid="{00000000-0005-0000-0000-000073C10000}"/>
    <cellStyle name="Vírgula 6 4 10 2 2 2" xfId="35434" xr:uid="{00000000-0005-0000-0000-000074C10000}"/>
    <cellStyle name="Vírgula 6 4 10 2 3" xfId="29932" xr:uid="{00000000-0005-0000-0000-000075C10000}"/>
    <cellStyle name="Vírgula 6 4 10 2 4" xfId="43126" xr:uid="{00000000-0005-0000-0000-000076C10000}"/>
    <cellStyle name="Vírgula 6 4 10 2 5" xfId="49326" xr:uid="{00000000-0005-0000-0000-000077C10000}"/>
    <cellStyle name="Vírgula 6 4 10 3" xfId="6227" xr:uid="{00000000-0005-0000-0000-000078C10000}"/>
    <cellStyle name="Vírgula 6 4 10 3 2" xfId="32683" xr:uid="{00000000-0005-0000-0000-000079C10000}"/>
    <cellStyle name="Vírgula 6 4 10 3 3" xfId="44720" xr:uid="{00000000-0005-0000-0000-00007AC10000}"/>
    <cellStyle name="Vírgula 6 4 10 4" xfId="18478" xr:uid="{00000000-0005-0000-0000-00007BC10000}"/>
    <cellStyle name="Vírgula 6 4 10 5" xfId="21970" xr:uid="{00000000-0005-0000-0000-00007CC10000}"/>
    <cellStyle name="Vírgula 6 4 10 6" xfId="23984" xr:uid="{00000000-0005-0000-0000-00007DC10000}"/>
    <cellStyle name="Vírgula 6 4 10 7" xfId="27181" xr:uid="{00000000-0005-0000-0000-00007EC10000}"/>
    <cellStyle name="Vírgula 6 4 10 8" xfId="39504" xr:uid="{00000000-0005-0000-0000-00007FC10000}"/>
    <cellStyle name="Vírgula 6 4 10 9" xfId="47127" xr:uid="{00000000-0005-0000-0000-000080C10000}"/>
    <cellStyle name="Vírgula 6 4 11" xfId="7098" xr:uid="{00000000-0005-0000-0000-000081C10000}"/>
    <cellStyle name="Vírgula 6 4 11 2" xfId="12648" xr:uid="{00000000-0005-0000-0000-000082C10000}"/>
    <cellStyle name="Vírgula 6 4 11 2 2" xfId="35433" xr:uid="{00000000-0005-0000-0000-000083C10000}"/>
    <cellStyle name="Vírgula 6 4 11 2 3" xfId="29931" xr:uid="{00000000-0005-0000-0000-000084C10000}"/>
    <cellStyle name="Vírgula 6 4 11 2 4" xfId="43125" xr:uid="{00000000-0005-0000-0000-000085C10000}"/>
    <cellStyle name="Vírgula 6 4 11 2 5" xfId="53420" xr:uid="{00000000-0005-0000-0000-000086C10000}"/>
    <cellStyle name="Vírgula 6 4 11 3" xfId="12289" xr:uid="{00000000-0005-0000-0000-000087C10000}"/>
    <cellStyle name="Vírgula 6 4 11 3 2" xfId="32682" xr:uid="{00000000-0005-0000-0000-000088C10000}"/>
    <cellStyle name="Vírgula 6 4 11 4" xfId="27180" xr:uid="{00000000-0005-0000-0000-000089C10000}"/>
    <cellStyle name="Vírgula 6 4 11 5" xfId="39503" xr:uid="{00000000-0005-0000-0000-00008AC10000}"/>
    <cellStyle name="Vírgula 6 4 11 6" xfId="47998" xr:uid="{00000000-0005-0000-0000-00008BC10000}"/>
    <cellStyle name="Vírgula 6 4 12" xfId="4722" xr:uid="{00000000-0005-0000-0000-00008CC10000}"/>
    <cellStyle name="Vírgula 6 4 12 2" xfId="11118" xr:uid="{00000000-0005-0000-0000-00008DC10000}"/>
    <cellStyle name="Vírgula 6 4 12 2 2" xfId="32947" xr:uid="{00000000-0005-0000-0000-00008EC10000}"/>
    <cellStyle name="Vírgula 6 4 12 2 3" xfId="40639" xr:uid="{00000000-0005-0000-0000-00008FC10000}"/>
    <cellStyle name="Vírgula 6 4 12 2 4" xfId="52100" xr:uid="{00000000-0005-0000-0000-000090C10000}"/>
    <cellStyle name="Vírgula 6 4 12 3" xfId="27445" xr:uid="{00000000-0005-0000-0000-000091C10000}"/>
    <cellStyle name="Vírgula 6 4 12 4" xfId="36768" xr:uid="{00000000-0005-0000-0000-000092C10000}"/>
    <cellStyle name="Vírgula 6 4 12 5" xfId="50895" xr:uid="{00000000-0005-0000-0000-000093C10000}"/>
    <cellStyle name="Vírgula 6 4 13" xfId="10329" xr:uid="{00000000-0005-0000-0000-000094C10000}"/>
    <cellStyle name="Vírgula 6 4 13 2" xfId="9794" xr:uid="{00000000-0005-0000-0000-000095C10000}"/>
    <cellStyle name="Vírgula 6 4 13 2 2" xfId="51120" xr:uid="{00000000-0005-0000-0000-000096C10000}"/>
    <cellStyle name="Vírgula 6 4 13 3" xfId="30196" xr:uid="{00000000-0005-0000-0000-000097C10000}"/>
    <cellStyle name="Vírgula 6 4 13 4" xfId="39768" xr:uid="{00000000-0005-0000-0000-000098C10000}"/>
    <cellStyle name="Vírgula 6 4 13 5" xfId="50928" xr:uid="{00000000-0005-0000-0000-000099C10000}"/>
    <cellStyle name="Vírgula 6 4 14" xfId="10550" xr:uid="{00000000-0005-0000-0000-00009AC10000}"/>
    <cellStyle name="Vírgula 6 4 14 2" xfId="43390" xr:uid="{00000000-0005-0000-0000-00009BC10000}"/>
    <cellStyle name="Vírgula 6 4 14 3" xfId="51318" xr:uid="{00000000-0005-0000-0000-00009CC10000}"/>
    <cellStyle name="Vírgula 6 4 15" xfId="16024" xr:uid="{00000000-0005-0000-0000-00009DC10000}"/>
    <cellStyle name="Vírgula 6 4 16" xfId="21969" xr:uid="{00000000-0005-0000-0000-00009EC10000}"/>
    <cellStyle name="Vírgula 6 4 17" xfId="23983" xr:uid="{00000000-0005-0000-0000-00009FC10000}"/>
    <cellStyle name="Vírgula 6 4 18" xfId="24254" xr:uid="{00000000-0005-0000-0000-0000A0C10000}"/>
    <cellStyle name="Vírgula 6 4 19" xfId="35705" xr:uid="{00000000-0005-0000-0000-0000A1C10000}"/>
    <cellStyle name="Vírgula 6 4 2" xfId="209" xr:uid="{00000000-0005-0000-0000-0000A2C10000}"/>
    <cellStyle name="Vírgula 6 4 2 10" xfId="16026" xr:uid="{00000000-0005-0000-0000-0000A3C10000}"/>
    <cellStyle name="Vírgula 6 4 2 11" xfId="21971" xr:uid="{00000000-0005-0000-0000-0000A4C10000}"/>
    <cellStyle name="Vírgula 6 4 2 12" xfId="23985" xr:uid="{00000000-0005-0000-0000-0000A5C10000}"/>
    <cellStyle name="Vírgula 6 4 2 13" xfId="24491" xr:uid="{00000000-0005-0000-0000-0000A6C10000}"/>
    <cellStyle name="Vírgula 6 4 2 14" xfId="35804" xr:uid="{00000000-0005-0000-0000-0000A7C10000}"/>
    <cellStyle name="Vírgula 6 4 2 15" xfId="45766" xr:uid="{00000000-0005-0000-0000-0000A8C10000}"/>
    <cellStyle name="Vírgula 6 4 2 16" xfId="53699" xr:uid="{00000000-0005-0000-0000-0000A9C10000}"/>
    <cellStyle name="Vírgula 6 4 2 17" xfId="4458" xr:uid="{00000000-0005-0000-0000-0000AAC10000}"/>
    <cellStyle name="Vírgula 6 4 2 2" xfId="490" xr:uid="{00000000-0005-0000-0000-0000ABC10000}"/>
    <cellStyle name="Vírgula 6 4 2 2 10" xfId="23986" xr:uid="{00000000-0005-0000-0000-0000ACC10000}"/>
    <cellStyle name="Vírgula 6 4 2 2 11" xfId="24767" xr:uid="{00000000-0005-0000-0000-0000ADC10000}"/>
    <cellStyle name="Vírgula 6 4 2 2 12" xfId="36332" xr:uid="{00000000-0005-0000-0000-0000AEC10000}"/>
    <cellStyle name="Vírgula 6 4 2 2 13" xfId="46046" xr:uid="{00000000-0005-0000-0000-0000AFC10000}"/>
    <cellStyle name="Vírgula 6 4 2 2 14" xfId="53978" xr:uid="{00000000-0005-0000-0000-0000B0C10000}"/>
    <cellStyle name="Vírgula 6 4 2 2 15" xfId="4459" xr:uid="{00000000-0005-0000-0000-0000B1C10000}"/>
    <cellStyle name="Vírgula 6 4 2 2 2" xfId="1153" xr:uid="{00000000-0005-0000-0000-0000B2C10000}"/>
    <cellStyle name="Vírgula 6 4 2 2 2 10" xfId="46709" xr:uid="{00000000-0005-0000-0000-0000B3C10000}"/>
    <cellStyle name="Vírgula 6 4 2 2 2 11" xfId="54641" xr:uid="{00000000-0005-0000-0000-0000B4C10000}"/>
    <cellStyle name="Vírgula 6 4 2 2 2 12" xfId="4460" xr:uid="{00000000-0005-0000-0000-0000B5C10000}"/>
    <cellStyle name="Vírgula 6 4 2 2 2 2" xfId="8068" xr:uid="{00000000-0005-0000-0000-0000B6C10000}"/>
    <cellStyle name="Vírgula 6 4 2 2 2 2 2" xfId="9600" xr:uid="{00000000-0005-0000-0000-0000B7C10000}"/>
    <cellStyle name="Vírgula 6 4 2 2 2 2 2 2" xfId="35437" xr:uid="{00000000-0005-0000-0000-0000B8C10000}"/>
    <cellStyle name="Vírgula 6 4 2 2 2 2 3" xfId="13006" xr:uid="{00000000-0005-0000-0000-0000B9C10000}"/>
    <cellStyle name="Vírgula 6 4 2 2 2 2 4" xfId="19861" xr:uid="{00000000-0005-0000-0000-0000BAC10000}"/>
    <cellStyle name="Vírgula 6 4 2 2 2 2 5" xfId="29935" xr:uid="{00000000-0005-0000-0000-0000BBC10000}"/>
    <cellStyle name="Vírgula 6 4 2 2 2 2 6" xfId="43129" xr:uid="{00000000-0005-0000-0000-0000BCC10000}"/>
    <cellStyle name="Vírgula 6 4 2 2 2 2 7" xfId="48968" xr:uid="{00000000-0005-0000-0000-0000BDC10000}"/>
    <cellStyle name="Vírgula 6 4 2 2 2 3" xfId="5813" xr:uid="{00000000-0005-0000-0000-0000BEC10000}"/>
    <cellStyle name="Vírgula 6 4 2 2 2 3 2" xfId="16495" xr:uid="{00000000-0005-0000-0000-0000BFC10000}"/>
    <cellStyle name="Vírgula 6 4 2 2 2 3 3" xfId="32686" xr:uid="{00000000-0005-0000-0000-0000C0C10000}"/>
    <cellStyle name="Vírgula 6 4 2 2 2 3 4" xfId="44362" xr:uid="{00000000-0005-0000-0000-0000C1C10000}"/>
    <cellStyle name="Vírgula 6 4 2 2 2 4" xfId="13988" xr:uid="{00000000-0005-0000-0000-0000C2C10000}"/>
    <cellStyle name="Vírgula 6 4 2 2 2 5" xfId="16028" xr:uid="{00000000-0005-0000-0000-0000C3C10000}"/>
    <cellStyle name="Vírgula 6 4 2 2 2 6" xfId="21973" xr:uid="{00000000-0005-0000-0000-0000C4C10000}"/>
    <cellStyle name="Vírgula 6 4 2 2 2 7" xfId="23987" xr:uid="{00000000-0005-0000-0000-0000C5C10000}"/>
    <cellStyle name="Vírgula 6 4 2 2 2 8" xfId="27184" xr:uid="{00000000-0005-0000-0000-0000C6C10000}"/>
    <cellStyle name="Vírgula 6 4 2 2 2 9" xfId="39507" xr:uid="{00000000-0005-0000-0000-0000C7C10000}"/>
    <cellStyle name="Vírgula 6 4 2 2 3" xfId="2089" xr:uid="{00000000-0005-0000-0000-0000C8C10000}"/>
    <cellStyle name="Vírgula 6 4 2 2 3 10" xfId="47640" xr:uid="{00000000-0005-0000-0000-0000C9C10000}"/>
    <cellStyle name="Vírgula 6 4 2 2 3 11" xfId="55566" xr:uid="{00000000-0005-0000-0000-0000CAC10000}"/>
    <cellStyle name="Vírgula 6 4 2 2 3 12" xfId="4461" xr:uid="{00000000-0005-0000-0000-0000CBC10000}"/>
    <cellStyle name="Vírgula 6 4 2 2 3 2" xfId="8939" xr:uid="{00000000-0005-0000-0000-0000CCC10000}"/>
    <cellStyle name="Vírgula 6 4 2 2 3 2 2" xfId="17667" xr:uid="{00000000-0005-0000-0000-0000CDC10000}"/>
    <cellStyle name="Vírgula 6 4 2 2 3 2 2 2" xfId="35438" xr:uid="{00000000-0005-0000-0000-0000CEC10000}"/>
    <cellStyle name="Vírgula 6 4 2 2 3 2 3" xfId="29936" xr:uid="{00000000-0005-0000-0000-0000CFC10000}"/>
    <cellStyle name="Vírgula 6 4 2 2 3 2 4" xfId="43130" xr:uid="{00000000-0005-0000-0000-0000D0C10000}"/>
    <cellStyle name="Vírgula 6 4 2 2 3 2 5" xfId="49839" xr:uid="{00000000-0005-0000-0000-0000D1C10000}"/>
    <cellStyle name="Vírgula 6 4 2 2 3 3" xfId="6740" xr:uid="{00000000-0005-0000-0000-0000D2C10000}"/>
    <cellStyle name="Vírgula 6 4 2 2 3 3 2" xfId="32687" xr:uid="{00000000-0005-0000-0000-0000D3C10000}"/>
    <cellStyle name="Vírgula 6 4 2 2 3 3 3" xfId="45233" xr:uid="{00000000-0005-0000-0000-0000D4C10000}"/>
    <cellStyle name="Vírgula 6 4 2 2 3 4" xfId="16029" xr:uid="{00000000-0005-0000-0000-0000D5C10000}"/>
    <cellStyle name="Vírgula 6 4 2 2 3 5" xfId="18991" xr:uid="{00000000-0005-0000-0000-0000D6C10000}"/>
    <cellStyle name="Vírgula 6 4 2 2 3 6" xfId="21974" xr:uid="{00000000-0005-0000-0000-0000D7C10000}"/>
    <cellStyle name="Vírgula 6 4 2 2 3 7" xfId="23988" xr:uid="{00000000-0005-0000-0000-0000D8C10000}"/>
    <cellStyle name="Vírgula 6 4 2 2 3 8" xfId="27185" xr:uid="{00000000-0005-0000-0000-0000D9C10000}"/>
    <cellStyle name="Vírgula 6 4 2 2 3 9" xfId="39508" xr:uid="{00000000-0005-0000-0000-0000DAC10000}"/>
    <cellStyle name="Vírgula 6 4 2 2 4" xfId="7441" xr:uid="{00000000-0005-0000-0000-0000DBC10000}"/>
    <cellStyle name="Vírgula 6 4 2 2 4 2" xfId="12649" xr:uid="{00000000-0005-0000-0000-0000DCC10000}"/>
    <cellStyle name="Vírgula 6 4 2 2 4 2 2" xfId="35436" xr:uid="{00000000-0005-0000-0000-0000DDC10000}"/>
    <cellStyle name="Vírgula 6 4 2 2 4 2 3" xfId="29934" xr:uid="{00000000-0005-0000-0000-0000DEC10000}"/>
    <cellStyle name="Vírgula 6 4 2 2 4 2 4" xfId="43128" xr:uid="{00000000-0005-0000-0000-0000DFC10000}"/>
    <cellStyle name="Vírgula 6 4 2 2 4 2 5" xfId="53421" xr:uid="{00000000-0005-0000-0000-0000E0C10000}"/>
    <cellStyle name="Vírgula 6 4 2 2 4 3" xfId="13141" xr:uid="{00000000-0005-0000-0000-0000E1C10000}"/>
    <cellStyle name="Vírgula 6 4 2 2 4 3 2" xfId="32685" xr:uid="{00000000-0005-0000-0000-0000E2C10000}"/>
    <cellStyle name="Vírgula 6 4 2 2 4 4" xfId="27183" xr:uid="{00000000-0005-0000-0000-0000E3C10000}"/>
    <cellStyle name="Vírgula 6 4 2 2 4 5" xfId="39506" xr:uid="{00000000-0005-0000-0000-0000E4C10000}"/>
    <cellStyle name="Vírgula 6 4 2 2 4 6" xfId="48341" xr:uid="{00000000-0005-0000-0000-0000E5C10000}"/>
    <cellStyle name="Vírgula 6 4 2 2 5" xfId="5150" xr:uid="{00000000-0005-0000-0000-0000E6C10000}"/>
    <cellStyle name="Vírgula 6 4 2 2 5 2" xfId="11517" xr:uid="{00000000-0005-0000-0000-0000E7C10000}"/>
    <cellStyle name="Vírgula 6 4 2 2 5 2 2" xfId="33346" xr:uid="{00000000-0005-0000-0000-0000E8C10000}"/>
    <cellStyle name="Vírgula 6 4 2 2 5 2 3" xfId="41038" xr:uid="{00000000-0005-0000-0000-0000E9C10000}"/>
    <cellStyle name="Vírgula 6 4 2 2 5 2 4" xfId="52499" xr:uid="{00000000-0005-0000-0000-0000EAC10000}"/>
    <cellStyle name="Vírgula 6 4 2 2 5 3" xfId="27844" xr:uid="{00000000-0005-0000-0000-0000EBC10000}"/>
    <cellStyle name="Vírgula 6 4 2 2 5 4" xfId="37167" xr:uid="{00000000-0005-0000-0000-0000ECC10000}"/>
    <cellStyle name="Vírgula 6 4 2 2 5 5" xfId="50492" xr:uid="{00000000-0005-0000-0000-0000EDC10000}"/>
    <cellStyle name="Vírgula 6 4 2 2 6" xfId="10820" xr:uid="{00000000-0005-0000-0000-0000EEC10000}"/>
    <cellStyle name="Vírgula 6 4 2 2 6 2" xfId="30595" xr:uid="{00000000-0005-0000-0000-0000EFC10000}"/>
    <cellStyle name="Vírgula 6 4 2 2 6 3" xfId="40281" xr:uid="{00000000-0005-0000-0000-0000F0C10000}"/>
    <cellStyle name="Vírgula 6 4 2 2 6 4" xfId="51752" xr:uid="{00000000-0005-0000-0000-0000F1C10000}"/>
    <cellStyle name="Vírgula 6 4 2 2 7" xfId="13475" xr:uid="{00000000-0005-0000-0000-0000F2C10000}"/>
    <cellStyle name="Vírgula 6 4 2 2 7 2" xfId="43735" xr:uid="{00000000-0005-0000-0000-0000F3C10000}"/>
    <cellStyle name="Vírgula 6 4 2 2 8" xfId="16027" xr:uid="{00000000-0005-0000-0000-0000F4C10000}"/>
    <cellStyle name="Vírgula 6 4 2 2 9" xfId="21972" xr:uid="{00000000-0005-0000-0000-0000F5C10000}"/>
    <cellStyle name="Vírgula 6 4 2 3" xfId="1405" xr:uid="{00000000-0005-0000-0000-0000F6C10000}"/>
    <cellStyle name="Vírgula 6 4 2 3 10" xfId="25043" xr:uid="{00000000-0005-0000-0000-0000F7C10000}"/>
    <cellStyle name="Vírgula 6 4 2 3 11" xfId="36608" xr:uid="{00000000-0005-0000-0000-0000F8C10000}"/>
    <cellStyle name="Vírgula 6 4 2 3 12" xfId="46961" xr:uid="{00000000-0005-0000-0000-0000F9C10000}"/>
    <cellStyle name="Vírgula 6 4 2 3 13" xfId="54893" xr:uid="{00000000-0005-0000-0000-0000FAC10000}"/>
    <cellStyle name="Vírgula 6 4 2 3 14" xfId="4462" xr:uid="{00000000-0005-0000-0000-0000FBC10000}"/>
    <cellStyle name="Vírgula 6 4 2 3 2" xfId="2317" xr:uid="{00000000-0005-0000-0000-0000FCC10000}"/>
    <cellStyle name="Vírgula 6 4 2 3 2 10" xfId="47868" xr:uid="{00000000-0005-0000-0000-0000FDC10000}"/>
    <cellStyle name="Vírgula 6 4 2 3 2 11" xfId="55794" xr:uid="{00000000-0005-0000-0000-0000FEC10000}"/>
    <cellStyle name="Vírgula 6 4 2 3 2 12" xfId="4463" xr:uid="{00000000-0005-0000-0000-0000FFC10000}"/>
    <cellStyle name="Vírgula 6 4 2 3 2 2" xfId="9167" xr:uid="{00000000-0005-0000-0000-000000C20000}"/>
    <cellStyle name="Vírgula 6 4 2 3 2 2 2" xfId="17668" xr:uid="{00000000-0005-0000-0000-000001C20000}"/>
    <cellStyle name="Vírgula 6 4 2 3 2 2 2 2" xfId="35440" xr:uid="{00000000-0005-0000-0000-000002C20000}"/>
    <cellStyle name="Vírgula 6 4 2 3 2 2 3" xfId="20089" xr:uid="{00000000-0005-0000-0000-000003C20000}"/>
    <cellStyle name="Vírgula 6 4 2 3 2 2 4" xfId="29938" xr:uid="{00000000-0005-0000-0000-000004C20000}"/>
    <cellStyle name="Vírgula 6 4 2 3 2 2 5" xfId="43132" xr:uid="{00000000-0005-0000-0000-000005C20000}"/>
    <cellStyle name="Vírgula 6 4 2 3 2 2 6" xfId="50067" xr:uid="{00000000-0005-0000-0000-000006C20000}"/>
    <cellStyle name="Vírgula 6 4 2 3 2 3" xfId="6968" xr:uid="{00000000-0005-0000-0000-000007C20000}"/>
    <cellStyle name="Vírgula 6 4 2 3 2 3 2" xfId="10358" xr:uid="{00000000-0005-0000-0000-000008C20000}"/>
    <cellStyle name="Vírgula 6 4 2 3 2 3 3" xfId="32689" xr:uid="{00000000-0005-0000-0000-000009C20000}"/>
    <cellStyle name="Vírgula 6 4 2 3 2 3 4" xfId="45461" xr:uid="{00000000-0005-0000-0000-00000AC20000}"/>
    <cellStyle name="Vírgula 6 4 2 3 2 4" xfId="16031" xr:uid="{00000000-0005-0000-0000-00000BC20000}"/>
    <cellStyle name="Vírgula 6 4 2 3 2 5" xfId="18347" xr:uid="{00000000-0005-0000-0000-00000CC20000}"/>
    <cellStyle name="Vírgula 6 4 2 3 2 6" xfId="21976" xr:uid="{00000000-0005-0000-0000-00000DC20000}"/>
    <cellStyle name="Vírgula 6 4 2 3 2 7" xfId="23990" xr:uid="{00000000-0005-0000-0000-00000EC20000}"/>
    <cellStyle name="Vírgula 6 4 2 3 2 8" xfId="27187" xr:uid="{00000000-0005-0000-0000-00000FC20000}"/>
    <cellStyle name="Vírgula 6 4 2 3 2 9" xfId="39510" xr:uid="{00000000-0005-0000-0000-000010C20000}"/>
    <cellStyle name="Vírgula 6 4 2 3 3" xfId="8296" xr:uid="{00000000-0005-0000-0000-000011C20000}"/>
    <cellStyle name="Vírgula 6 4 2 3 3 2" xfId="12651" xr:uid="{00000000-0005-0000-0000-000012C20000}"/>
    <cellStyle name="Vírgula 6 4 2 3 3 2 2" xfId="35439" xr:uid="{00000000-0005-0000-0000-000013C20000}"/>
    <cellStyle name="Vírgula 6 4 2 3 3 2 3" xfId="29937" xr:uid="{00000000-0005-0000-0000-000014C20000}"/>
    <cellStyle name="Vírgula 6 4 2 3 3 2 4" xfId="43131" xr:uid="{00000000-0005-0000-0000-000015C20000}"/>
    <cellStyle name="Vírgula 6 4 2 3 3 2 5" xfId="53422" xr:uid="{00000000-0005-0000-0000-000016C20000}"/>
    <cellStyle name="Vírgula 6 4 2 3 3 3" xfId="16350" xr:uid="{00000000-0005-0000-0000-000017C20000}"/>
    <cellStyle name="Vírgula 6 4 2 3 3 3 2" xfId="32688" xr:uid="{00000000-0005-0000-0000-000018C20000}"/>
    <cellStyle name="Vírgula 6 4 2 3 3 4" xfId="19219" xr:uid="{00000000-0005-0000-0000-000019C20000}"/>
    <cellStyle name="Vírgula 6 4 2 3 3 5" xfId="27186" xr:uid="{00000000-0005-0000-0000-00001AC20000}"/>
    <cellStyle name="Vírgula 6 4 2 3 3 6" xfId="39509" xr:uid="{00000000-0005-0000-0000-00001BC20000}"/>
    <cellStyle name="Vírgula 6 4 2 3 3 7" xfId="49196" xr:uid="{00000000-0005-0000-0000-00001CC20000}"/>
    <cellStyle name="Vírgula 6 4 2 3 4" xfId="6065" xr:uid="{00000000-0005-0000-0000-00001DC20000}"/>
    <cellStyle name="Vírgula 6 4 2 3 4 2" xfId="11745" xr:uid="{00000000-0005-0000-0000-00001EC20000}"/>
    <cellStyle name="Vírgula 6 4 2 3 4 2 2" xfId="33574" xr:uid="{00000000-0005-0000-0000-00001FC20000}"/>
    <cellStyle name="Vírgula 6 4 2 3 4 2 3" xfId="41266" xr:uid="{00000000-0005-0000-0000-000020C20000}"/>
    <cellStyle name="Vírgula 6 4 2 3 4 2 4" xfId="52727" xr:uid="{00000000-0005-0000-0000-000021C20000}"/>
    <cellStyle name="Vírgula 6 4 2 3 4 3" xfId="28072" xr:uid="{00000000-0005-0000-0000-000022C20000}"/>
    <cellStyle name="Vírgula 6 4 2 3 4 4" xfId="37395" xr:uid="{00000000-0005-0000-0000-000023C20000}"/>
    <cellStyle name="Vírgula 6 4 2 3 4 5" xfId="51021" xr:uid="{00000000-0005-0000-0000-000024C20000}"/>
    <cellStyle name="Vírgula 6 4 2 3 5" xfId="11001" xr:uid="{00000000-0005-0000-0000-000025C20000}"/>
    <cellStyle name="Vírgula 6 4 2 3 5 2" xfId="30823" xr:uid="{00000000-0005-0000-0000-000026C20000}"/>
    <cellStyle name="Vírgula 6 4 2 3 5 3" xfId="40509" xr:uid="{00000000-0005-0000-0000-000027C20000}"/>
    <cellStyle name="Vírgula 6 4 2 3 5 4" xfId="51980" xr:uid="{00000000-0005-0000-0000-000028C20000}"/>
    <cellStyle name="Vírgula 6 4 2 3 6" xfId="14216" xr:uid="{00000000-0005-0000-0000-000029C20000}"/>
    <cellStyle name="Vírgula 6 4 2 3 6 2" xfId="44590" xr:uid="{00000000-0005-0000-0000-00002AC20000}"/>
    <cellStyle name="Vírgula 6 4 2 3 7" xfId="16030" xr:uid="{00000000-0005-0000-0000-00002BC20000}"/>
    <cellStyle name="Vírgula 6 4 2 3 8" xfId="21975" xr:uid="{00000000-0005-0000-0000-00002CC20000}"/>
    <cellStyle name="Vírgula 6 4 2 3 9" xfId="23989" xr:uid="{00000000-0005-0000-0000-00002DC20000}"/>
    <cellStyle name="Vírgula 6 4 2 4" xfId="913" xr:uid="{00000000-0005-0000-0000-00002EC20000}"/>
    <cellStyle name="Vírgula 6 4 2 4 10" xfId="36068" xr:uid="{00000000-0005-0000-0000-00002FC20000}"/>
    <cellStyle name="Vírgula 6 4 2 4 11" xfId="46469" xr:uid="{00000000-0005-0000-0000-000030C20000}"/>
    <cellStyle name="Vírgula 6 4 2 4 12" xfId="54401" xr:uid="{00000000-0005-0000-0000-000031C20000}"/>
    <cellStyle name="Vírgula 6 4 2 4 13" xfId="4464" xr:uid="{00000000-0005-0000-0000-000032C20000}"/>
    <cellStyle name="Vírgula 6 4 2 4 2" xfId="1861" xr:uid="{00000000-0005-0000-0000-000033C20000}"/>
    <cellStyle name="Vírgula 6 4 2 4 2 10" xfId="47412" xr:uid="{00000000-0005-0000-0000-000034C20000}"/>
    <cellStyle name="Vírgula 6 4 2 4 2 11" xfId="55338" xr:uid="{00000000-0005-0000-0000-000035C20000}"/>
    <cellStyle name="Vírgula 6 4 2 4 2 12" xfId="4465" xr:uid="{00000000-0005-0000-0000-000036C20000}"/>
    <cellStyle name="Vírgula 6 4 2 4 2 2" xfId="8711" xr:uid="{00000000-0005-0000-0000-000037C20000}"/>
    <cellStyle name="Vírgula 6 4 2 4 2 2 2" xfId="17669" xr:uid="{00000000-0005-0000-0000-000038C20000}"/>
    <cellStyle name="Vírgula 6 4 2 4 2 2 2 2" xfId="35442" xr:uid="{00000000-0005-0000-0000-000039C20000}"/>
    <cellStyle name="Vírgula 6 4 2 4 2 2 3" xfId="19633" xr:uid="{00000000-0005-0000-0000-00003AC20000}"/>
    <cellStyle name="Vírgula 6 4 2 4 2 2 4" xfId="29940" xr:uid="{00000000-0005-0000-0000-00003BC20000}"/>
    <cellStyle name="Vírgula 6 4 2 4 2 2 5" xfId="43134" xr:uid="{00000000-0005-0000-0000-00003CC20000}"/>
    <cellStyle name="Vírgula 6 4 2 4 2 2 6" xfId="49611" xr:uid="{00000000-0005-0000-0000-00003DC20000}"/>
    <cellStyle name="Vírgula 6 4 2 4 2 3" xfId="6512" xr:uid="{00000000-0005-0000-0000-00003EC20000}"/>
    <cellStyle name="Vírgula 6 4 2 4 2 3 2" xfId="16784" xr:uid="{00000000-0005-0000-0000-00003FC20000}"/>
    <cellStyle name="Vírgula 6 4 2 4 2 3 3" xfId="32691" xr:uid="{00000000-0005-0000-0000-000040C20000}"/>
    <cellStyle name="Vírgula 6 4 2 4 2 3 4" xfId="45005" xr:uid="{00000000-0005-0000-0000-000041C20000}"/>
    <cellStyle name="Vírgula 6 4 2 4 2 4" xfId="16033" xr:uid="{00000000-0005-0000-0000-000042C20000}"/>
    <cellStyle name="Vírgula 6 4 2 4 2 5" xfId="18005" xr:uid="{00000000-0005-0000-0000-000043C20000}"/>
    <cellStyle name="Vírgula 6 4 2 4 2 6" xfId="21978" xr:uid="{00000000-0005-0000-0000-000044C20000}"/>
    <cellStyle name="Vírgula 6 4 2 4 2 7" xfId="23992" xr:uid="{00000000-0005-0000-0000-000045C20000}"/>
    <cellStyle name="Vírgula 6 4 2 4 2 8" xfId="27189" xr:uid="{00000000-0005-0000-0000-000046C20000}"/>
    <cellStyle name="Vírgula 6 4 2 4 2 9" xfId="39512" xr:uid="{00000000-0005-0000-0000-000047C20000}"/>
    <cellStyle name="Vírgula 6 4 2 4 3" xfId="7840" xr:uid="{00000000-0005-0000-0000-000048C20000}"/>
    <cellStyle name="Vírgula 6 4 2 4 3 2" xfId="12652" xr:uid="{00000000-0005-0000-0000-000049C20000}"/>
    <cellStyle name="Vírgula 6 4 2 4 3 2 2" xfId="35441" xr:uid="{00000000-0005-0000-0000-00004AC20000}"/>
    <cellStyle name="Vírgula 6 4 2 4 3 2 3" xfId="43133" xr:uid="{00000000-0005-0000-0000-00004BC20000}"/>
    <cellStyle name="Vírgula 6 4 2 4 3 2 4" xfId="53423" xr:uid="{00000000-0005-0000-0000-00004CC20000}"/>
    <cellStyle name="Vírgula 6 4 2 4 3 3" xfId="18763" xr:uid="{00000000-0005-0000-0000-00004DC20000}"/>
    <cellStyle name="Vírgula 6 4 2 4 3 4" xfId="29939" xr:uid="{00000000-0005-0000-0000-00004EC20000}"/>
    <cellStyle name="Vírgula 6 4 2 4 3 5" xfId="39511" xr:uid="{00000000-0005-0000-0000-00004FC20000}"/>
    <cellStyle name="Vírgula 6 4 2 4 3 6" xfId="48740" xr:uid="{00000000-0005-0000-0000-000050C20000}"/>
    <cellStyle name="Vírgula 6 4 2 4 4" xfId="5573" xr:uid="{00000000-0005-0000-0000-000051C20000}"/>
    <cellStyle name="Vírgula 6 4 2 4 4 2" xfId="12593" xr:uid="{00000000-0005-0000-0000-000052C20000}"/>
    <cellStyle name="Vírgula 6 4 2 4 4 3" xfId="32690" xr:uid="{00000000-0005-0000-0000-000053C20000}"/>
    <cellStyle name="Vírgula 6 4 2 4 4 4" xfId="40053" xr:uid="{00000000-0005-0000-0000-000054C20000}"/>
    <cellStyle name="Vírgula 6 4 2 4 4 5" xfId="51524" xr:uid="{00000000-0005-0000-0000-000055C20000}"/>
    <cellStyle name="Vírgula 6 4 2 4 5" xfId="13760" xr:uid="{00000000-0005-0000-0000-000056C20000}"/>
    <cellStyle name="Vírgula 6 4 2 4 5 2" xfId="44134" xr:uid="{00000000-0005-0000-0000-000057C20000}"/>
    <cellStyle name="Vírgula 6 4 2 4 6" xfId="16032" xr:uid="{00000000-0005-0000-0000-000058C20000}"/>
    <cellStyle name="Vírgula 6 4 2 4 7" xfId="21977" xr:uid="{00000000-0005-0000-0000-000059C20000}"/>
    <cellStyle name="Vírgula 6 4 2 4 8" xfId="23991" xr:uid="{00000000-0005-0000-0000-00005AC20000}"/>
    <cellStyle name="Vírgula 6 4 2 4 9" xfId="27188" xr:uid="{00000000-0005-0000-0000-00005BC20000}"/>
    <cellStyle name="Vírgula 6 4 2 5" xfId="685" xr:uid="{00000000-0005-0000-0000-00005CC20000}"/>
    <cellStyle name="Vírgula 6 4 2 5 10" xfId="46241" xr:uid="{00000000-0005-0000-0000-00005DC20000}"/>
    <cellStyle name="Vírgula 6 4 2 5 11" xfId="54173" xr:uid="{00000000-0005-0000-0000-00005EC20000}"/>
    <cellStyle name="Vírgula 6 4 2 5 12" xfId="4466" xr:uid="{00000000-0005-0000-0000-00005FC20000}"/>
    <cellStyle name="Vírgula 6 4 2 5 2" xfId="7612" xr:uid="{00000000-0005-0000-0000-000060C20000}"/>
    <cellStyle name="Vírgula 6 4 2 5 2 2" xfId="17670" xr:uid="{00000000-0005-0000-0000-000061C20000}"/>
    <cellStyle name="Vírgula 6 4 2 5 2 2 2" xfId="35443" xr:uid="{00000000-0005-0000-0000-000062C20000}"/>
    <cellStyle name="Vírgula 6 4 2 5 2 3" xfId="19405" xr:uid="{00000000-0005-0000-0000-000063C20000}"/>
    <cellStyle name="Vírgula 6 4 2 5 2 4" xfId="29941" xr:uid="{00000000-0005-0000-0000-000064C20000}"/>
    <cellStyle name="Vírgula 6 4 2 5 2 5" xfId="43135" xr:uid="{00000000-0005-0000-0000-000065C20000}"/>
    <cellStyle name="Vírgula 6 4 2 5 2 6" xfId="48512" xr:uid="{00000000-0005-0000-0000-000066C20000}"/>
    <cellStyle name="Vírgula 6 4 2 5 3" xfId="5345" xr:uid="{00000000-0005-0000-0000-000067C20000}"/>
    <cellStyle name="Vírgula 6 4 2 5 3 2" xfId="13179" xr:uid="{00000000-0005-0000-0000-000068C20000}"/>
    <cellStyle name="Vírgula 6 4 2 5 3 3" xfId="32692" xr:uid="{00000000-0005-0000-0000-000069C20000}"/>
    <cellStyle name="Vírgula 6 4 2 5 3 4" xfId="43906" xr:uid="{00000000-0005-0000-0000-00006AC20000}"/>
    <cellStyle name="Vírgula 6 4 2 5 4" xfId="16034" xr:uid="{00000000-0005-0000-0000-00006BC20000}"/>
    <cellStyle name="Vírgula 6 4 2 5 5" xfId="17888" xr:uid="{00000000-0005-0000-0000-00006CC20000}"/>
    <cellStyle name="Vírgula 6 4 2 5 6" xfId="21979" xr:uid="{00000000-0005-0000-0000-00006DC20000}"/>
    <cellStyle name="Vírgula 6 4 2 5 7" xfId="23993" xr:uid="{00000000-0005-0000-0000-00006EC20000}"/>
    <cellStyle name="Vírgula 6 4 2 5 8" xfId="27190" xr:uid="{00000000-0005-0000-0000-00006FC20000}"/>
    <cellStyle name="Vírgula 6 4 2 5 9" xfId="39513" xr:uid="{00000000-0005-0000-0000-000070C20000}"/>
    <cellStyle name="Vírgula 6 4 2 6" xfId="1633" xr:uid="{00000000-0005-0000-0000-000071C20000}"/>
    <cellStyle name="Vírgula 6 4 2 6 2" xfId="8483" xr:uid="{00000000-0005-0000-0000-000072C20000}"/>
    <cellStyle name="Vírgula 6 4 2 6 2 2" xfId="35435" xr:uid="{00000000-0005-0000-0000-000073C20000}"/>
    <cellStyle name="Vírgula 6 4 2 6 2 3" xfId="29933" xr:uid="{00000000-0005-0000-0000-000074C20000}"/>
    <cellStyle name="Vírgula 6 4 2 6 2 4" xfId="43127" xr:uid="{00000000-0005-0000-0000-000075C20000}"/>
    <cellStyle name="Vírgula 6 4 2 6 2 5" xfId="49383" xr:uid="{00000000-0005-0000-0000-000076C20000}"/>
    <cellStyle name="Vírgula 6 4 2 6 3" xfId="10344" xr:uid="{00000000-0005-0000-0000-000077C20000}"/>
    <cellStyle name="Vírgula 6 4 2 6 3 2" xfId="32684" xr:uid="{00000000-0005-0000-0000-000078C20000}"/>
    <cellStyle name="Vírgula 6 4 2 6 3 3" xfId="44777" xr:uid="{00000000-0005-0000-0000-000079C20000}"/>
    <cellStyle name="Vírgula 6 4 2 6 4" xfId="18535" xr:uid="{00000000-0005-0000-0000-00007AC20000}"/>
    <cellStyle name="Vírgula 6 4 2 6 5" xfId="27182" xr:uid="{00000000-0005-0000-0000-00007BC20000}"/>
    <cellStyle name="Vírgula 6 4 2 6 6" xfId="39505" xr:uid="{00000000-0005-0000-0000-00007CC20000}"/>
    <cellStyle name="Vírgula 6 4 2 6 7" xfId="47184" xr:uid="{00000000-0005-0000-0000-00007DC20000}"/>
    <cellStyle name="Vírgula 6 4 2 6 8" xfId="55110" xr:uid="{00000000-0005-0000-0000-00007EC20000}"/>
    <cellStyle name="Vírgula 6 4 2 6 9" xfId="6284" xr:uid="{00000000-0005-0000-0000-00007FC20000}"/>
    <cellStyle name="Vírgula 6 4 2 7" xfId="7212" xr:uid="{00000000-0005-0000-0000-000080C20000}"/>
    <cellStyle name="Vírgula 6 4 2 7 2" xfId="11289" xr:uid="{00000000-0005-0000-0000-000081C20000}"/>
    <cellStyle name="Vírgula 6 4 2 7 2 2" xfId="33118" xr:uid="{00000000-0005-0000-0000-000082C20000}"/>
    <cellStyle name="Vírgula 6 4 2 7 2 3" xfId="40810" xr:uid="{00000000-0005-0000-0000-000083C20000}"/>
    <cellStyle name="Vírgula 6 4 2 7 2 4" xfId="52271" xr:uid="{00000000-0005-0000-0000-000084C20000}"/>
    <cellStyle name="Vírgula 6 4 2 7 3" xfId="27616" xr:uid="{00000000-0005-0000-0000-000085C20000}"/>
    <cellStyle name="Vírgula 6 4 2 7 4" xfId="36939" xr:uid="{00000000-0005-0000-0000-000086C20000}"/>
    <cellStyle name="Vírgula 6 4 2 7 5" xfId="48112" xr:uid="{00000000-0005-0000-0000-000087C20000}"/>
    <cellStyle name="Vírgula 6 4 2 8" xfId="4872" xr:uid="{00000000-0005-0000-0000-000088C20000}"/>
    <cellStyle name="Vírgula 6 4 2 8 2" xfId="9448" xr:uid="{00000000-0005-0000-0000-000089C20000}"/>
    <cellStyle name="Vírgula 6 4 2 8 2 2" xfId="50595" xr:uid="{00000000-0005-0000-0000-00008AC20000}"/>
    <cellStyle name="Vírgula 6 4 2 8 3" xfId="30367" xr:uid="{00000000-0005-0000-0000-00008BC20000}"/>
    <cellStyle name="Vírgula 6 4 2 8 4" xfId="39825" xr:uid="{00000000-0005-0000-0000-00008CC20000}"/>
    <cellStyle name="Vírgula 6 4 2 8 5" xfId="50887" xr:uid="{00000000-0005-0000-0000-00008DC20000}"/>
    <cellStyle name="Vírgula 6 4 2 9" xfId="10318" xr:uid="{00000000-0005-0000-0000-00008EC20000}"/>
    <cellStyle name="Vírgula 6 4 2 9 2" xfId="43504" xr:uid="{00000000-0005-0000-0000-00008FC20000}"/>
    <cellStyle name="Vírgula 6 4 2 9 3" xfId="51154" xr:uid="{00000000-0005-0000-0000-000090C20000}"/>
    <cellStyle name="Vírgula 6 4 20" xfId="45595" xr:uid="{00000000-0005-0000-0000-000091C20000}"/>
    <cellStyle name="Vírgula 6 4 21" xfId="53531" xr:uid="{00000000-0005-0000-0000-000092C20000}"/>
    <cellStyle name="Vírgula 6 4 22" xfId="4456" xr:uid="{00000000-0005-0000-0000-000093C20000}"/>
    <cellStyle name="Vírgula 6 4 3" xfId="140" xr:uid="{00000000-0005-0000-0000-000094C20000}"/>
    <cellStyle name="Vírgula 6 4 3 10" xfId="16035" xr:uid="{00000000-0005-0000-0000-000095C20000}"/>
    <cellStyle name="Vírgula 6 4 3 11" xfId="21980" xr:uid="{00000000-0005-0000-0000-000096C20000}"/>
    <cellStyle name="Vírgula 6 4 3 12" xfId="23994" xr:uid="{00000000-0005-0000-0000-000097C20000}"/>
    <cellStyle name="Vírgula 6 4 3 13" xfId="24422" xr:uid="{00000000-0005-0000-0000-000098C20000}"/>
    <cellStyle name="Vírgula 6 4 3 14" xfId="35999" xr:uid="{00000000-0005-0000-0000-000099C20000}"/>
    <cellStyle name="Vírgula 6 4 3 15" xfId="45697" xr:uid="{00000000-0005-0000-0000-00009AC20000}"/>
    <cellStyle name="Vírgula 6 4 3 16" xfId="53630" xr:uid="{00000000-0005-0000-0000-00009BC20000}"/>
    <cellStyle name="Vírgula 6 4 3 17" xfId="4467" xr:uid="{00000000-0005-0000-0000-00009CC20000}"/>
    <cellStyle name="Vírgula 6 4 3 2" xfId="421" xr:uid="{00000000-0005-0000-0000-00009DC20000}"/>
    <cellStyle name="Vírgula 6 4 3 2 10" xfId="24698" xr:uid="{00000000-0005-0000-0000-00009EC20000}"/>
    <cellStyle name="Vírgula 6 4 3 2 11" xfId="36263" xr:uid="{00000000-0005-0000-0000-00009FC20000}"/>
    <cellStyle name="Vírgula 6 4 3 2 12" xfId="45977" xr:uid="{00000000-0005-0000-0000-0000A0C20000}"/>
    <cellStyle name="Vírgula 6 4 3 2 13" xfId="53909" xr:uid="{00000000-0005-0000-0000-0000A1C20000}"/>
    <cellStyle name="Vírgula 6 4 3 2 14" xfId="4468" xr:uid="{00000000-0005-0000-0000-0000A2C20000}"/>
    <cellStyle name="Vírgula 6 4 3 2 2" xfId="1096" xr:uid="{00000000-0005-0000-0000-0000A3C20000}"/>
    <cellStyle name="Vírgula 6 4 3 2 2 10" xfId="46652" xr:uid="{00000000-0005-0000-0000-0000A4C20000}"/>
    <cellStyle name="Vírgula 6 4 3 2 2 11" xfId="54584" xr:uid="{00000000-0005-0000-0000-0000A5C20000}"/>
    <cellStyle name="Vírgula 6 4 3 2 2 12" xfId="4469" xr:uid="{00000000-0005-0000-0000-0000A6C20000}"/>
    <cellStyle name="Vírgula 6 4 3 2 2 2" xfId="8011" xr:uid="{00000000-0005-0000-0000-0000A7C20000}"/>
    <cellStyle name="Vírgula 6 4 3 2 2 2 2" xfId="17671" xr:uid="{00000000-0005-0000-0000-0000A8C20000}"/>
    <cellStyle name="Vírgula 6 4 3 2 2 2 2 2" xfId="35446" xr:uid="{00000000-0005-0000-0000-0000A9C20000}"/>
    <cellStyle name="Vírgula 6 4 3 2 2 2 3" xfId="19804" xr:uid="{00000000-0005-0000-0000-0000AAC20000}"/>
    <cellStyle name="Vírgula 6 4 3 2 2 2 4" xfId="29944" xr:uid="{00000000-0005-0000-0000-0000ABC20000}"/>
    <cellStyle name="Vírgula 6 4 3 2 2 2 5" xfId="43138" xr:uid="{00000000-0005-0000-0000-0000ACC20000}"/>
    <cellStyle name="Vírgula 6 4 3 2 2 2 6" xfId="48911" xr:uid="{00000000-0005-0000-0000-0000ADC20000}"/>
    <cellStyle name="Vírgula 6 4 3 2 2 3" xfId="5756" xr:uid="{00000000-0005-0000-0000-0000AEC20000}"/>
    <cellStyle name="Vírgula 6 4 3 2 2 3 2" xfId="9990" xr:uid="{00000000-0005-0000-0000-0000AFC20000}"/>
    <cellStyle name="Vírgula 6 4 3 2 2 3 3" xfId="32695" xr:uid="{00000000-0005-0000-0000-0000B0C20000}"/>
    <cellStyle name="Vírgula 6 4 3 2 2 3 4" xfId="44305" xr:uid="{00000000-0005-0000-0000-0000B1C20000}"/>
    <cellStyle name="Vírgula 6 4 3 2 2 4" xfId="16037" xr:uid="{00000000-0005-0000-0000-0000B2C20000}"/>
    <cellStyle name="Vírgula 6 4 3 2 2 5" xfId="18119" xr:uid="{00000000-0005-0000-0000-0000B3C20000}"/>
    <cellStyle name="Vírgula 6 4 3 2 2 6" xfId="21982" xr:uid="{00000000-0005-0000-0000-0000B4C20000}"/>
    <cellStyle name="Vírgula 6 4 3 2 2 7" xfId="23996" xr:uid="{00000000-0005-0000-0000-0000B5C20000}"/>
    <cellStyle name="Vírgula 6 4 3 2 2 8" xfId="27193" xr:uid="{00000000-0005-0000-0000-0000B6C20000}"/>
    <cellStyle name="Vírgula 6 4 3 2 2 9" xfId="39516" xr:uid="{00000000-0005-0000-0000-0000B7C20000}"/>
    <cellStyle name="Vírgula 6 4 3 2 3" xfId="2032" xr:uid="{00000000-0005-0000-0000-0000B8C20000}"/>
    <cellStyle name="Vírgula 6 4 3 2 3 2" xfId="8882" xr:uid="{00000000-0005-0000-0000-0000B9C20000}"/>
    <cellStyle name="Vírgula 6 4 3 2 3 2 2" xfId="35445" xr:uid="{00000000-0005-0000-0000-0000BAC20000}"/>
    <cellStyle name="Vírgula 6 4 3 2 3 2 3" xfId="29943" xr:uid="{00000000-0005-0000-0000-0000BBC20000}"/>
    <cellStyle name="Vírgula 6 4 3 2 3 2 4" xfId="43137" xr:uid="{00000000-0005-0000-0000-0000BCC20000}"/>
    <cellStyle name="Vírgula 6 4 3 2 3 2 5" xfId="49782" xr:uid="{00000000-0005-0000-0000-0000BDC20000}"/>
    <cellStyle name="Vírgula 6 4 3 2 3 3" xfId="12377" xr:uid="{00000000-0005-0000-0000-0000BEC20000}"/>
    <cellStyle name="Vírgula 6 4 3 2 3 3 2" xfId="32694" xr:uid="{00000000-0005-0000-0000-0000BFC20000}"/>
    <cellStyle name="Vírgula 6 4 3 2 3 3 3" xfId="45176" xr:uid="{00000000-0005-0000-0000-0000C0C20000}"/>
    <cellStyle name="Vírgula 6 4 3 2 3 4" xfId="18934" xr:uid="{00000000-0005-0000-0000-0000C1C20000}"/>
    <cellStyle name="Vírgula 6 4 3 2 3 5" xfId="27192" xr:uid="{00000000-0005-0000-0000-0000C2C20000}"/>
    <cellStyle name="Vírgula 6 4 3 2 3 6" xfId="39515" xr:uid="{00000000-0005-0000-0000-0000C3C20000}"/>
    <cellStyle name="Vírgula 6 4 3 2 3 7" xfId="47583" xr:uid="{00000000-0005-0000-0000-0000C4C20000}"/>
    <cellStyle name="Vírgula 6 4 3 2 3 8" xfId="55509" xr:uid="{00000000-0005-0000-0000-0000C5C20000}"/>
    <cellStyle name="Vírgula 6 4 3 2 3 9" xfId="6683" xr:uid="{00000000-0005-0000-0000-0000C6C20000}"/>
    <cellStyle name="Vírgula 6 4 3 2 4" xfId="7384" xr:uid="{00000000-0005-0000-0000-0000C7C20000}"/>
    <cellStyle name="Vírgula 6 4 3 2 4 2" xfId="11460" xr:uid="{00000000-0005-0000-0000-0000C8C20000}"/>
    <cellStyle name="Vírgula 6 4 3 2 4 2 2" xfId="33289" xr:uid="{00000000-0005-0000-0000-0000C9C20000}"/>
    <cellStyle name="Vírgula 6 4 3 2 4 2 3" xfId="40981" xr:uid="{00000000-0005-0000-0000-0000CAC20000}"/>
    <cellStyle name="Vírgula 6 4 3 2 4 2 4" xfId="52442" xr:uid="{00000000-0005-0000-0000-0000CBC20000}"/>
    <cellStyle name="Vírgula 6 4 3 2 4 3" xfId="27787" xr:uid="{00000000-0005-0000-0000-0000CCC20000}"/>
    <cellStyle name="Vírgula 6 4 3 2 4 4" xfId="37110" xr:uid="{00000000-0005-0000-0000-0000CDC20000}"/>
    <cellStyle name="Vírgula 6 4 3 2 4 5" xfId="48284" xr:uid="{00000000-0005-0000-0000-0000CEC20000}"/>
    <cellStyle name="Vírgula 6 4 3 2 5" xfId="5081" xr:uid="{00000000-0005-0000-0000-0000CFC20000}"/>
    <cellStyle name="Vírgula 6 4 3 2 5 2" xfId="30538" xr:uid="{00000000-0005-0000-0000-0000D0C20000}"/>
    <cellStyle name="Vírgula 6 4 3 2 5 3" xfId="40224" xr:uid="{00000000-0005-0000-0000-0000D1C20000}"/>
    <cellStyle name="Vírgula 6 4 3 2 5 4" xfId="51695" xr:uid="{00000000-0005-0000-0000-0000D2C20000}"/>
    <cellStyle name="Vírgula 6 4 3 2 6" xfId="13931" xr:uid="{00000000-0005-0000-0000-0000D3C20000}"/>
    <cellStyle name="Vírgula 6 4 3 2 6 2" xfId="43678" xr:uid="{00000000-0005-0000-0000-0000D4C20000}"/>
    <cellStyle name="Vírgula 6 4 3 2 7" xfId="16036" xr:uid="{00000000-0005-0000-0000-0000D5C20000}"/>
    <cellStyle name="Vírgula 6 4 3 2 8" xfId="21981" xr:uid="{00000000-0005-0000-0000-0000D6C20000}"/>
    <cellStyle name="Vírgula 6 4 3 2 9" xfId="23995" xr:uid="{00000000-0005-0000-0000-0000D7C20000}"/>
    <cellStyle name="Vírgula 6 4 3 3" xfId="1336" xr:uid="{00000000-0005-0000-0000-0000D8C20000}"/>
    <cellStyle name="Vírgula 6 4 3 3 10" xfId="24974" xr:uid="{00000000-0005-0000-0000-0000D9C20000}"/>
    <cellStyle name="Vírgula 6 4 3 3 11" xfId="36539" xr:uid="{00000000-0005-0000-0000-0000DAC20000}"/>
    <cellStyle name="Vírgula 6 4 3 3 12" xfId="46892" xr:uid="{00000000-0005-0000-0000-0000DBC20000}"/>
    <cellStyle name="Vírgula 6 4 3 3 13" xfId="54824" xr:uid="{00000000-0005-0000-0000-0000DCC20000}"/>
    <cellStyle name="Vírgula 6 4 3 3 14" xfId="4470" xr:uid="{00000000-0005-0000-0000-0000DDC20000}"/>
    <cellStyle name="Vírgula 6 4 3 3 2" xfId="2260" xr:uid="{00000000-0005-0000-0000-0000DEC20000}"/>
    <cellStyle name="Vírgula 6 4 3 3 2 10" xfId="47811" xr:uid="{00000000-0005-0000-0000-0000DFC20000}"/>
    <cellStyle name="Vírgula 6 4 3 3 2 11" xfId="55737" xr:uid="{00000000-0005-0000-0000-0000E0C20000}"/>
    <cellStyle name="Vírgula 6 4 3 3 2 12" xfId="4471" xr:uid="{00000000-0005-0000-0000-0000E1C20000}"/>
    <cellStyle name="Vírgula 6 4 3 3 2 2" xfId="9110" xr:uid="{00000000-0005-0000-0000-0000E2C20000}"/>
    <cellStyle name="Vírgula 6 4 3 3 2 2 2" xfId="17672" xr:uid="{00000000-0005-0000-0000-0000E3C20000}"/>
    <cellStyle name="Vírgula 6 4 3 3 2 2 2 2" xfId="35448" xr:uid="{00000000-0005-0000-0000-0000E4C20000}"/>
    <cellStyle name="Vírgula 6 4 3 3 2 2 3" xfId="20032" xr:uid="{00000000-0005-0000-0000-0000E5C20000}"/>
    <cellStyle name="Vírgula 6 4 3 3 2 2 4" xfId="29946" xr:uid="{00000000-0005-0000-0000-0000E6C20000}"/>
    <cellStyle name="Vírgula 6 4 3 3 2 2 5" xfId="43140" xr:uid="{00000000-0005-0000-0000-0000E7C20000}"/>
    <cellStyle name="Vírgula 6 4 3 3 2 2 6" xfId="50010" xr:uid="{00000000-0005-0000-0000-0000E8C20000}"/>
    <cellStyle name="Vírgula 6 4 3 3 2 3" xfId="6911" xr:uid="{00000000-0005-0000-0000-0000E9C20000}"/>
    <cellStyle name="Vírgula 6 4 3 3 2 3 2" xfId="16714" xr:uid="{00000000-0005-0000-0000-0000EAC20000}"/>
    <cellStyle name="Vírgula 6 4 3 3 2 3 3" xfId="32697" xr:uid="{00000000-0005-0000-0000-0000EBC20000}"/>
    <cellStyle name="Vírgula 6 4 3 3 2 3 4" xfId="45404" xr:uid="{00000000-0005-0000-0000-0000ECC20000}"/>
    <cellStyle name="Vírgula 6 4 3 3 2 4" xfId="16039" xr:uid="{00000000-0005-0000-0000-0000EDC20000}"/>
    <cellStyle name="Vírgula 6 4 3 3 2 5" xfId="18290" xr:uid="{00000000-0005-0000-0000-0000EEC20000}"/>
    <cellStyle name="Vírgula 6 4 3 3 2 6" xfId="21984" xr:uid="{00000000-0005-0000-0000-0000EFC20000}"/>
    <cellStyle name="Vírgula 6 4 3 3 2 7" xfId="23998" xr:uid="{00000000-0005-0000-0000-0000F0C20000}"/>
    <cellStyle name="Vírgula 6 4 3 3 2 8" xfId="27195" xr:uid="{00000000-0005-0000-0000-0000F1C20000}"/>
    <cellStyle name="Vírgula 6 4 3 3 2 9" xfId="39518" xr:uid="{00000000-0005-0000-0000-0000F2C20000}"/>
    <cellStyle name="Vírgula 6 4 3 3 3" xfId="8239" xr:uid="{00000000-0005-0000-0000-0000F3C20000}"/>
    <cellStyle name="Vírgula 6 4 3 3 3 2" xfId="12654" xr:uid="{00000000-0005-0000-0000-0000F4C20000}"/>
    <cellStyle name="Vírgula 6 4 3 3 3 2 2" xfId="35447" xr:uid="{00000000-0005-0000-0000-0000F5C20000}"/>
    <cellStyle name="Vírgula 6 4 3 3 3 2 3" xfId="29945" xr:uid="{00000000-0005-0000-0000-0000F6C20000}"/>
    <cellStyle name="Vírgula 6 4 3 3 3 2 4" xfId="43139" xr:uid="{00000000-0005-0000-0000-0000F7C20000}"/>
    <cellStyle name="Vírgula 6 4 3 3 3 2 5" xfId="53425" xr:uid="{00000000-0005-0000-0000-0000F8C20000}"/>
    <cellStyle name="Vírgula 6 4 3 3 3 3" xfId="9669" xr:uid="{00000000-0005-0000-0000-0000F9C20000}"/>
    <cellStyle name="Vírgula 6 4 3 3 3 3 2" xfId="32696" xr:uid="{00000000-0005-0000-0000-0000FAC20000}"/>
    <cellStyle name="Vírgula 6 4 3 3 3 4" xfId="19162" xr:uid="{00000000-0005-0000-0000-0000FBC20000}"/>
    <cellStyle name="Vírgula 6 4 3 3 3 5" xfId="27194" xr:uid="{00000000-0005-0000-0000-0000FCC20000}"/>
    <cellStyle name="Vírgula 6 4 3 3 3 6" xfId="39517" xr:uid="{00000000-0005-0000-0000-0000FDC20000}"/>
    <cellStyle name="Vírgula 6 4 3 3 3 7" xfId="49139" xr:uid="{00000000-0005-0000-0000-0000FEC20000}"/>
    <cellStyle name="Vírgula 6 4 3 3 4" xfId="5996" xr:uid="{00000000-0005-0000-0000-0000FFC20000}"/>
    <cellStyle name="Vírgula 6 4 3 3 4 2" xfId="11688" xr:uid="{00000000-0005-0000-0000-000000C30000}"/>
    <cellStyle name="Vírgula 6 4 3 3 4 2 2" xfId="33517" xr:uid="{00000000-0005-0000-0000-000001C30000}"/>
    <cellStyle name="Vírgula 6 4 3 3 4 2 3" xfId="41209" xr:uid="{00000000-0005-0000-0000-000002C30000}"/>
    <cellStyle name="Vírgula 6 4 3 3 4 2 4" xfId="52670" xr:uid="{00000000-0005-0000-0000-000003C30000}"/>
    <cellStyle name="Vírgula 6 4 3 3 4 3" xfId="28015" xr:uid="{00000000-0005-0000-0000-000004C30000}"/>
    <cellStyle name="Vírgula 6 4 3 3 4 4" xfId="37338" xr:uid="{00000000-0005-0000-0000-000005C30000}"/>
    <cellStyle name="Vírgula 6 4 3 3 4 5" xfId="50823" xr:uid="{00000000-0005-0000-0000-000006C30000}"/>
    <cellStyle name="Vírgula 6 4 3 3 5" xfId="10944" xr:uid="{00000000-0005-0000-0000-000007C30000}"/>
    <cellStyle name="Vírgula 6 4 3 3 5 2" xfId="30766" xr:uid="{00000000-0005-0000-0000-000008C30000}"/>
    <cellStyle name="Vírgula 6 4 3 3 5 3" xfId="40452" xr:uid="{00000000-0005-0000-0000-000009C30000}"/>
    <cellStyle name="Vírgula 6 4 3 3 5 4" xfId="51923" xr:uid="{00000000-0005-0000-0000-00000AC30000}"/>
    <cellStyle name="Vírgula 6 4 3 3 6" xfId="14159" xr:uid="{00000000-0005-0000-0000-00000BC30000}"/>
    <cellStyle name="Vírgula 6 4 3 3 6 2" xfId="44533" xr:uid="{00000000-0005-0000-0000-00000CC30000}"/>
    <cellStyle name="Vírgula 6 4 3 3 7" xfId="16038" xr:uid="{00000000-0005-0000-0000-00000DC30000}"/>
    <cellStyle name="Vírgula 6 4 3 3 8" xfId="21983" xr:uid="{00000000-0005-0000-0000-00000EC30000}"/>
    <cellStyle name="Vírgula 6 4 3 3 9" xfId="23997" xr:uid="{00000000-0005-0000-0000-00000FC30000}"/>
    <cellStyle name="Vírgula 6 4 3 4" xfId="856" xr:uid="{00000000-0005-0000-0000-000010C30000}"/>
    <cellStyle name="Vírgula 6 4 3 4 10" xfId="46412" xr:uid="{00000000-0005-0000-0000-000011C30000}"/>
    <cellStyle name="Vírgula 6 4 3 4 11" xfId="54344" xr:uid="{00000000-0005-0000-0000-000012C30000}"/>
    <cellStyle name="Vírgula 6 4 3 4 12" xfId="4472" xr:uid="{00000000-0005-0000-0000-000013C30000}"/>
    <cellStyle name="Vírgula 6 4 3 4 2" xfId="7783" xr:uid="{00000000-0005-0000-0000-000014C30000}"/>
    <cellStyle name="Vírgula 6 4 3 4 2 2" xfId="13176" xr:uid="{00000000-0005-0000-0000-000015C30000}"/>
    <cellStyle name="Vírgula 6 4 3 4 2 2 2" xfId="35449" xr:uid="{00000000-0005-0000-0000-000016C30000}"/>
    <cellStyle name="Vírgula 6 4 3 4 2 3" xfId="13044" xr:uid="{00000000-0005-0000-0000-000017C30000}"/>
    <cellStyle name="Vírgula 6 4 3 4 2 4" xfId="19576" xr:uid="{00000000-0005-0000-0000-000018C30000}"/>
    <cellStyle name="Vírgula 6 4 3 4 2 5" xfId="29947" xr:uid="{00000000-0005-0000-0000-000019C30000}"/>
    <cellStyle name="Vírgula 6 4 3 4 2 6" xfId="43141" xr:uid="{00000000-0005-0000-0000-00001AC30000}"/>
    <cellStyle name="Vírgula 6 4 3 4 2 7" xfId="48683" xr:uid="{00000000-0005-0000-0000-00001BC30000}"/>
    <cellStyle name="Vírgula 6 4 3 4 3" xfId="5516" xr:uid="{00000000-0005-0000-0000-00001CC30000}"/>
    <cellStyle name="Vírgula 6 4 3 4 3 2" xfId="9620" xr:uid="{00000000-0005-0000-0000-00001DC30000}"/>
    <cellStyle name="Vírgula 6 4 3 4 3 3" xfId="32698" xr:uid="{00000000-0005-0000-0000-00001EC30000}"/>
    <cellStyle name="Vírgula 6 4 3 4 3 4" xfId="44077" xr:uid="{00000000-0005-0000-0000-00001FC30000}"/>
    <cellStyle name="Vírgula 6 4 3 4 4" xfId="13703" xr:uid="{00000000-0005-0000-0000-000020C30000}"/>
    <cellStyle name="Vírgula 6 4 3 4 5" xfId="16040" xr:uid="{00000000-0005-0000-0000-000021C30000}"/>
    <cellStyle name="Vírgula 6 4 3 4 6" xfId="21985" xr:uid="{00000000-0005-0000-0000-000022C30000}"/>
    <cellStyle name="Vírgula 6 4 3 4 7" xfId="23999" xr:uid="{00000000-0005-0000-0000-000023C30000}"/>
    <cellStyle name="Vírgula 6 4 3 4 8" xfId="27196" xr:uid="{00000000-0005-0000-0000-000024C30000}"/>
    <cellStyle name="Vírgula 6 4 3 4 9" xfId="39519" xr:uid="{00000000-0005-0000-0000-000025C30000}"/>
    <cellStyle name="Vírgula 6 4 3 5" xfId="1804" xr:uid="{00000000-0005-0000-0000-000026C30000}"/>
    <cellStyle name="Vírgula 6 4 3 5 10" xfId="47355" xr:uid="{00000000-0005-0000-0000-000027C30000}"/>
    <cellStyle name="Vírgula 6 4 3 5 11" xfId="55281" xr:uid="{00000000-0005-0000-0000-000028C30000}"/>
    <cellStyle name="Vírgula 6 4 3 5 12" xfId="4473" xr:uid="{00000000-0005-0000-0000-000029C30000}"/>
    <cellStyle name="Vírgula 6 4 3 5 2" xfId="8654" xr:uid="{00000000-0005-0000-0000-00002AC30000}"/>
    <cellStyle name="Vírgula 6 4 3 5 2 2" xfId="17673" xr:uid="{00000000-0005-0000-0000-00002BC30000}"/>
    <cellStyle name="Vírgula 6 4 3 5 2 2 2" xfId="35450" xr:uid="{00000000-0005-0000-0000-00002CC30000}"/>
    <cellStyle name="Vírgula 6 4 3 5 2 3" xfId="29948" xr:uid="{00000000-0005-0000-0000-00002DC30000}"/>
    <cellStyle name="Vírgula 6 4 3 5 2 4" xfId="43142" xr:uid="{00000000-0005-0000-0000-00002EC30000}"/>
    <cellStyle name="Vírgula 6 4 3 5 2 5" xfId="49554" xr:uid="{00000000-0005-0000-0000-00002FC30000}"/>
    <cellStyle name="Vírgula 6 4 3 5 3" xfId="6455" xr:uid="{00000000-0005-0000-0000-000030C30000}"/>
    <cellStyle name="Vírgula 6 4 3 5 3 2" xfId="32699" xr:uid="{00000000-0005-0000-0000-000031C30000}"/>
    <cellStyle name="Vírgula 6 4 3 5 3 3" xfId="44948" xr:uid="{00000000-0005-0000-0000-000032C30000}"/>
    <cellStyle name="Vírgula 6 4 3 5 4" xfId="16041" xr:uid="{00000000-0005-0000-0000-000033C30000}"/>
    <cellStyle name="Vírgula 6 4 3 5 5" xfId="18706" xr:uid="{00000000-0005-0000-0000-000034C30000}"/>
    <cellStyle name="Vírgula 6 4 3 5 6" xfId="21986" xr:uid="{00000000-0005-0000-0000-000035C30000}"/>
    <cellStyle name="Vírgula 6 4 3 5 7" xfId="24000" xr:uid="{00000000-0005-0000-0000-000036C30000}"/>
    <cellStyle name="Vírgula 6 4 3 5 8" xfId="27197" xr:uid="{00000000-0005-0000-0000-000037C30000}"/>
    <cellStyle name="Vírgula 6 4 3 5 9" xfId="39520" xr:uid="{00000000-0005-0000-0000-000038C30000}"/>
    <cellStyle name="Vírgula 6 4 3 6" xfId="7155" xr:uid="{00000000-0005-0000-0000-000039C30000}"/>
    <cellStyle name="Vírgula 6 4 3 6 2" xfId="12653" xr:uid="{00000000-0005-0000-0000-00003AC30000}"/>
    <cellStyle name="Vírgula 6 4 3 6 2 2" xfId="35444" xr:uid="{00000000-0005-0000-0000-00003BC30000}"/>
    <cellStyle name="Vírgula 6 4 3 6 2 3" xfId="29942" xr:uid="{00000000-0005-0000-0000-00003CC30000}"/>
    <cellStyle name="Vírgula 6 4 3 6 2 4" xfId="43136" xr:uid="{00000000-0005-0000-0000-00003DC30000}"/>
    <cellStyle name="Vírgula 6 4 3 6 2 5" xfId="53424" xr:uid="{00000000-0005-0000-0000-00003EC30000}"/>
    <cellStyle name="Vírgula 6 4 3 6 3" xfId="12942" xr:uid="{00000000-0005-0000-0000-00003FC30000}"/>
    <cellStyle name="Vírgula 6 4 3 6 3 2" xfId="32693" xr:uid="{00000000-0005-0000-0000-000040C30000}"/>
    <cellStyle name="Vírgula 6 4 3 6 4" xfId="27191" xr:uid="{00000000-0005-0000-0000-000041C30000}"/>
    <cellStyle name="Vírgula 6 4 3 6 5" xfId="39514" xr:uid="{00000000-0005-0000-0000-000042C30000}"/>
    <cellStyle name="Vírgula 6 4 3 6 6" xfId="48055" xr:uid="{00000000-0005-0000-0000-000043C30000}"/>
    <cellStyle name="Vírgula 6 4 3 7" xfId="4803" xr:uid="{00000000-0005-0000-0000-000044C30000}"/>
    <cellStyle name="Vírgula 6 4 3 7 2" xfId="11232" xr:uid="{00000000-0005-0000-0000-000045C30000}"/>
    <cellStyle name="Vírgula 6 4 3 7 2 2" xfId="33061" xr:uid="{00000000-0005-0000-0000-000046C30000}"/>
    <cellStyle name="Vírgula 6 4 3 7 2 3" xfId="40753" xr:uid="{00000000-0005-0000-0000-000047C30000}"/>
    <cellStyle name="Vírgula 6 4 3 7 2 4" xfId="52214" xr:uid="{00000000-0005-0000-0000-000048C30000}"/>
    <cellStyle name="Vírgula 6 4 3 7 3" xfId="27559" xr:uid="{00000000-0005-0000-0000-000049C30000}"/>
    <cellStyle name="Vírgula 6 4 3 7 4" xfId="36882" xr:uid="{00000000-0005-0000-0000-00004AC30000}"/>
    <cellStyle name="Vírgula 6 4 3 7 5" xfId="50909" xr:uid="{00000000-0005-0000-0000-00004BC30000}"/>
    <cellStyle name="Vírgula 6 4 3 8" xfId="10129" xr:uid="{00000000-0005-0000-0000-00004CC30000}"/>
    <cellStyle name="Vírgula 6 4 3 8 2" xfId="30310" xr:uid="{00000000-0005-0000-0000-00004DC30000}"/>
    <cellStyle name="Vírgula 6 4 3 8 3" xfId="39996" xr:uid="{00000000-0005-0000-0000-00004EC30000}"/>
    <cellStyle name="Vírgula 6 4 3 8 4" xfId="51257" xr:uid="{00000000-0005-0000-0000-00004FC30000}"/>
    <cellStyle name="Vírgula 6 4 3 9" xfId="13418" xr:uid="{00000000-0005-0000-0000-000050C30000}"/>
    <cellStyle name="Vírgula 6 4 3 9 2" xfId="43447" xr:uid="{00000000-0005-0000-0000-000051C30000}"/>
    <cellStyle name="Vírgula 6 4 4" xfId="278" xr:uid="{00000000-0005-0000-0000-000052C30000}"/>
    <cellStyle name="Vírgula 6 4 4 10" xfId="16042" xr:uid="{00000000-0005-0000-0000-000053C30000}"/>
    <cellStyle name="Vírgula 6 4 4 11" xfId="21987" xr:uid="{00000000-0005-0000-0000-000054C30000}"/>
    <cellStyle name="Vírgula 6 4 4 12" xfId="24001" xr:uid="{00000000-0005-0000-0000-000055C30000}"/>
    <cellStyle name="Vírgula 6 4 4 13" xfId="24560" xr:uid="{00000000-0005-0000-0000-000056C30000}"/>
    <cellStyle name="Vírgula 6 4 4 14" xfId="36125" xr:uid="{00000000-0005-0000-0000-000057C30000}"/>
    <cellStyle name="Vírgula 6 4 4 15" xfId="45835" xr:uid="{00000000-0005-0000-0000-000058C30000}"/>
    <cellStyle name="Vírgula 6 4 4 16" xfId="53768" xr:uid="{00000000-0005-0000-0000-000059C30000}"/>
    <cellStyle name="Vírgula 6 4 4 17" xfId="4474" xr:uid="{00000000-0005-0000-0000-00005AC30000}"/>
    <cellStyle name="Vírgula 6 4 4 2" xfId="559" xr:uid="{00000000-0005-0000-0000-00005BC30000}"/>
    <cellStyle name="Vírgula 6 4 4 2 10" xfId="24836" xr:uid="{00000000-0005-0000-0000-00005CC30000}"/>
    <cellStyle name="Vírgula 6 4 4 2 11" xfId="36401" xr:uid="{00000000-0005-0000-0000-00005DC30000}"/>
    <cellStyle name="Vírgula 6 4 4 2 12" xfId="46115" xr:uid="{00000000-0005-0000-0000-00005EC30000}"/>
    <cellStyle name="Vírgula 6 4 4 2 13" xfId="54047" xr:uid="{00000000-0005-0000-0000-00005FC30000}"/>
    <cellStyle name="Vírgula 6 4 4 2 14" xfId="4475" xr:uid="{00000000-0005-0000-0000-000060C30000}"/>
    <cellStyle name="Vírgula 6 4 4 2 2" xfId="1210" xr:uid="{00000000-0005-0000-0000-000061C30000}"/>
    <cellStyle name="Vírgula 6 4 4 2 2 10" xfId="46766" xr:uid="{00000000-0005-0000-0000-000062C30000}"/>
    <cellStyle name="Vírgula 6 4 4 2 2 11" xfId="54698" xr:uid="{00000000-0005-0000-0000-000063C30000}"/>
    <cellStyle name="Vírgula 6 4 4 2 2 12" xfId="4476" xr:uid="{00000000-0005-0000-0000-000064C30000}"/>
    <cellStyle name="Vírgula 6 4 4 2 2 2" xfId="8125" xr:uid="{00000000-0005-0000-0000-000065C30000}"/>
    <cellStyle name="Vírgula 6 4 4 2 2 2 2" xfId="17674" xr:uid="{00000000-0005-0000-0000-000066C30000}"/>
    <cellStyle name="Vírgula 6 4 4 2 2 2 2 2" xfId="35453" xr:uid="{00000000-0005-0000-0000-000067C30000}"/>
    <cellStyle name="Vírgula 6 4 4 2 2 2 3" xfId="19918" xr:uid="{00000000-0005-0000-0000-000068C30000}"/>
    <cellStyle name="Vírgula 6 4 4 2 2 2 4" xfId="29951" xr:uid="{00000000-0005-0000-0000-000069C30000}"/>
    <cellStyle name="Vírgula 6 4 4 2 2 2 5" xfId="43145" xr:uid="{00000000-0005-0000-0000-00006AC30000}"/>
    <cellStyle name="Vírgula 6 4 4 2 2 2 6" xfId="49025" xr:uid="{00000000-0005-0000-0000-00006BC30000}"/>
    <cellStyle name="Vírgula 6 4 4 2 2 3" xfId="5870" xr:uid="{00000000-0005-0000-0000-00006CC30000}"/>
    <cellStyle name="Vírgula 6 4 4 2 2 3 2" xfId="10472" xr:uid="{00000000-0005-0000-0000-00006DC30000}"/>
    <cellStyle name="Vírgula 6 4 4 2 2 3 3" xfId="32702" xr:uid="{00000000-0005-0000-0000-00006EC30000}"/>
    <cellStyle name="Vírgula 6 4 4 2 2 3 4" xfId="44419" xr:uid="{00000000-0005-0000-0000-00006FC30000}"/>
    <cellStyle name="Vírgula 6 4 4 2 2 4" xfId="16044" xr:uid="{00000000-0005-0000-0000-000070C30000}"/>
    <cellStyle name="Vírgula 6 4 4 2 2 5" xfId="18176" xr:uid="{00000000-0005-0000-0000-000071C30000}"/>
    <cellStyle name="Vírgula 6 4 4 2 2 6" xfId="21989" xr:uid="{00000000-0005-0000-0000-000072C30000}"/>
    <cellStyle name="Vírgula 6 4 4 2 2 7" xfId="24003" xr:uid="{00000000-0005-0000-0000-000073C30000}"/>
    <cellStyle name="Vírgula 6 4 4 2 2 8" xfId="27200" xr:uid="{00000000-0005-0000-0000-000074C30000}"/>
    <cellStyle name="Vírgula 6 4 4 2 2 9" xfId="39523" xr:uid="{00000000-0005-0000-0000-000075C30000}"/>
    <cellStyle name="Vírgula 6 4 4 2 3" xfId="2146" xr:uid="{00000000-0005-0000-0000-000076C30000}"/>
    <cellStyle name="Vírgula 6 4 4 2 3 2" xfId="8996" xr:uid="{00000000-0005-0000-0000-000077C30000}"/>
    <cellStyle name="Vírgula 6 4 4 2 3 2 2" xfId="35452" xr:uid="{00000000-0005-0000-0000-000078C30000}"/>
    <cellStyle name="Vírgula 6 4 4 2 3 2 3" xfId="29950" xr:uid="{00000000-0005-0000-0000-000079C30000}"/>
    <cellStyle name="Vírgula 6 4 4 2 3 2 4" xfId="43144" xr:uid="{00000000-0005-0000-0000-00007AC30000}"/>
    <cellStyle name="Vírgula 6 4 4 2 3 2 5" xfId="49896" xr:uid="{00000000-0005-0000-0000-00007BC30000}"/>
    <cellStyle name="Vírgula 6 4 4 2 3 3" xfId="12327" xr:uid="{00000000-0005-0000-0000-00007CC30000}"/>
    <cellStyle name="Vírgula 6 4 4 2 3 3 2" xfId="32701" xr:uid="{00000000-0005-0000-0000-00007DC30000}"/>
    <cellStyle name="Vírgula 6 4 4 2 3 3 3" xfId="45290" xr:uid="{00000000-0005-0000-0000-00007EC30000}"/>
    <cellStyle name="Vírgula 6 4 4 2 3 4" xfId="19048" xr:uid="{00000000-0005-0000-0000-00007FC30000}"/>
    <cellStyle name="Vírgula 6 4 4 2 3 5" xfId="27199" xr:uid="{00000000-0005-0000-0000-000080C30000}"/>
    <cellStyle name="Vírgula 6 4 4 2 3 6" xfId="39522" xr:uid="{00000000-0005-0000-0000-000081C30000}"/>
    <cellStyle name="Vírgula 6 4 4 2 3 7" xfId="47697" xr:uid="{00000000-0005-0000-0000-000082C30000}"/>
    <cellStyle name="Vírgula 6 4 4 2 3 8" xfId="55623" xr:uid="{00000000-0005-0000-0000-000083C30000}"/>
    <cellStyle name="Vírgula 6 4 4 2 3 9" xfId="6797" xr:uid="{00000000-0005-0000-0000-000084C30000}"/>
    <cellStyle name="Vírgula 6 4 4 2 4" xfId="7498" xr:uid="{00000000-0005-0000-0000-000085C30000}"/>
    <cellStyle name="Vírgula 6 4 4 2 4 2" xfId="11574" xr:uid="{00000000-0005-0000-0000-000086C30000}"/>
    <cellStyle name="Vírgula 6 4 4 2 4 2 2" xfId="33403" xr:uid="{00000000-0005-0000-0000-000087C30000}"/>
    <cellStyle name="Vírgula 6 4 4 2 4 2 3" xfId="41095" xr:uid="{00000000-0005-0000-0000-000088C30000}"/>
    <cellStyle name="Vírgula 6 4 4 2 4 2 4" xfId="52556" xr:uid="{00000000-0005-0000-0000-000089C30000}"/>
    <cellStyle name="Vírgula 6 4 4 2 4 3" xfId="27901" xr:uid="{00000000-0005-0000-0000-00008AC30000}"/>
    <cellStyle name="Vírgula 6 4 4 2 4 4" xfId="37224" xr:uid="{00000000-0005-0000-0000-00008BC30000}"/>
    <cellStyle name="Vírgula 6 4 4 2 4 5" xfId="48398" xr:uid="{00000000-0005-0000-0000-00008CC30000}"/>
    <cellStyle name="Vírgula 6 4 4 2 5" xfId="5219" xr:uid="{00000000-0005-0000-0000-00008DC30000}"/>
    <cellStyle name="Vírgula 6 4 4 2 5 2" xfId="30652" xr:uid="{00000000-0005-0000-0000-00008EC30000}"/>
    <cellStyle name="Vírgula 6 4 4 2 5 3" xfId="40338" xr:uid="{00000000-0005-0000-0000-00008FC30000}"/>
    <cellStyle name="Vírgula 6 4 4 2 5 4" xfId="51809" xr:uid="{00000000-0005-0000-0000-000090C30000}"/>
    <cellStyle name="Vírgula 6 4 4 2 6" xfId="14045" xr:uid="{00000000-0005-0000-0000-000091C30000}"/>
    <cellStyle name="Vírgula 6 4 4 2 6 2" xfId="43792" xr:uid="{00000000-0005-0000-0000-000092C30000}"/>
    <cellStyle name="Vírgula 6 4 4 2 7" xfId="16043" xr:uid="{00000000-0005-0000-0000-000093C30000}"/>
    <cellStyle name="Vírgula 6 4 4 2 8" xfId="21988" xr:uid="{00000000-0005-0000-0000-000094C30000}"/>
    <cellStyle name="Vírgula 6 4 4 2 9" xfId="24002" xr:uid="{00000000-0005-0000-0000-000095C30000}"/>
    <cellStyle name="Vírgula 6 4 4 3" xfId="1474" xr:uid="{00000000-0005-0000-0000-000096C30000}"/>
    <cellStyle name="Vírgula 6 4 4 3 10" xfId="25112" xr:uid="{00000000-0005-0000-0000-000097C30000}"/>
    <cellStyle name="Vírgula 6 4 4 3 11" xfId="36677" xr:uid="{00000000-0005-0000-0000-000098C30000}"/>
    <cellStyle name="Vírgula 6 4 4 3 12" xfId="47030" xr:uid="{00000000-0005-0000-0000-000099C30000}"/>
    <cellStyle name="Vírgula 6 4 4 3 13" xfId="54962" xr:uid="{00000000-0005-0000-0000-00009AC30000}"/>
    <cellStyle name="Vírgula 6 4 4 3 14" xfId="4477" xr:uid="{00000000-0005-0000-0000-00009BC30000}"/>
    <cellStyle name="Vírgula 6 4 4 3 2" xfId="2374" xr:uid="{00000000-0005-0000-0000-00009CC30000}"/>
    <cellStyle name="Vírgula 6 4 4 3 2 10" xfId="47925" xr:uid="{00000000-0005-0000-0000-00009DC30000}"/>
    <cellStyle name="Vírgula 6 4 4 3 2 11" xfId="55851" xr:uid="{00000000-0005-0000-0000-00009EC30000}"/>
    <cellStyle name="Vírgula 6 4 4 3 2 12" xfId="4478" xr:uid="{00000000-0005-0000-0000-00009FC30000}"/>
    <cellStyle name="Vírgula 6 4 4 3 2 2" xfId="9224" xr:uid="{00000000-0005-0000-0000-0000A0C30000}"/>
    <cellStyle name="Vírgula 6 4 4 3 2 2 2" xfId="17675" xr:uid="{00000000-0005-0000-0000-0000A1C30000}"/>
    <cellStyle name="Vírgula 6 4 4 3 2 2 2 2" xfId="35455" xr:uid="{00000000-0005-0000-0000-0000A2C30000}"/>
    <cellStyle name="Vírgula 6 4 4 3 2 2 3" xfId="20146" xr:uid="{00000000-0005-0000-0000-0000A3C30000}"/>
    <cellStyle name="Vírgula 6 4 4 3 2 2 4" xfId="29953" xr:uid="{00000000-0005-0000-0000-0000A4C30000}"/>
    <cellStyle name="Vírgula 6 4 4 3 2 2 5" xfId="43147" xr:uid="{00000000-0005-0000-0000-0000A5C30000}"/>
    <cellStyle name="Vírgula 6 4 4 3 2 2 6" xfId="50124" xr:uid="{00000000-0005-0000-0000-0000A6C30000}"/>
    <cellStyle name="Vírgula 6 4 4 3 2 3" xfId="7025" xr:uid="{00000000-0005-0000-0000-0000A7C30000}"/>
    <cellStyle name="Vírgula 6 4 4 3 2 3 2" xfId="12956" xr:uid="{00000000-0005-0000-0000-0000A8C30000}"/>
    <cellStyle name="Vírgula 6 4 4 3 2 3 3" xfId="32704" xr:uid="{00000000-0005-0000-0000-0000A9C30000}"/>
    <cellStyle name="Vírgula 6 4 4 3 2 3 4" xfId="45518" xr:uid="{00000000-0005-0000-0000-0000AAC30000}"/>
    <cellStyle name="Vírgula 6 4 4 3 2 4" xfId="16046" xr:uid="{00000000-0005-0000-0000-0000ABC30000}"/>
    <cellStyle name="Vírgula 6 4 4 3 2 5" xfId="18404" xr:uid="{00000000-0005-0000-0000-0000ACC30000}"/>
    <cellStyle name="Vírgula 6 4 4 3 2 6" xfId="21991" xr:uid="{00000000-0005-0000-0000-0000ADC30000}"/>
    <cellStyle name="Vírgula 6 4 4 3 2 7" xfId="24005" xr:uid="{00000000-0005-0000-0000-0000AEC30000}"/>
    <cellStyle name="Vírgula 6 4 4 3 2 8" xfId="27202" xr:uid="{00000000-0005-0000-0000-0000AFC30000}"/>
    <cellStyle name="Vírgula 6 4 4 3 2 9" xfId="39525" xr:uid="{00000000-0005-0000-0000-0000B0C30000}"/>
    <cellStyle name="Vírgula 6 4 4 3 3" xfId="8353" xr:uid="{00000000-0005-0000-0000-0000B1C30000}"/>
    <cellStyle name="Vírgula 6 4 4 3 3 2" xfId="12656" xr:uid="{00000000-0005-0000-0000-0000B2C30000}"/>
    <cellStyle name="Vírgula 6 4 4 3 3 2 2" xfId="35454" xr:uid="{00000000-0005-0000-0000-0000B3C30000}"/>
    <cellStyle name="Vírgula 6 4 4 3 3 2 3" xfId="29952" xr:uid="{00000000-0005-0000-0000-0000B4C30000}"/>
    <cellStyle name="Vírgula 6 4 4 3 3 2 4" xfId="43146" xr:uid="{00000000-0005-0000-0000-0000B5C30000}"/>
    <cellStyle name="Vírgula 6 4 4 3 3 2 5" xfId="53427" xr:uid="{00000000-0005-0000-0000-0000B6C30000}"/>
    <cellStyle name="Vírgula 6 4 4 3 3 3" xfId="16843" xr:uid="{00000000-0005-0000-0000-0000B7C30000}"/>
    <cellStyle name="Vírgula 6 4 4 3 3 3 2" xfId="32703" xr:uid="{00000000-0005-0000-0000-0000B8C30000}"/>
    <cellStyle name="Vírgula 6 4 4 3 3 4" xfId="19276" xr:uid="{00000000-0005-0000-0000-0000B9C30000}"/>
    <cellStyle name="Vírgula 6 4 4 3 3 5" xfId="27201" xr:uid="{00000000-0005-0000-0000-0000BAC30000}"/>
    <cellStyle name="Vírgula 6 4 4 3 3 6" xfId="39524" xr:uid="{00000000-0005-0000-0000-0000BBC30000}"/>
    <cellStyle name="Vírgula 6 4 4 3 3 7" xfId="49253" xr:uid="{00000000-0005-0000-0000-0000BCC30000}"/>
    <cellStyle name="Vírgula 6 4 4 3 4" xfId="6134" xr:uid="{00000000-0005-0000-0000-0000BDC30000}"/>
    <cellStyle name="Vírgula 6 4 4 3 4 2" xfId="11802" xr:uid="{00000000-0005-0000-0000-0000BEC30000}"/>
    <cellStyle name="Vírgula 6 4 4 3 4 2 2" xfId="33631" xr:uid="{00000000-0005-0000-0000-0000BFC30000}"/>
    <cellStyle name="Vírgula 6 4 4 3 4 2 3" xfId="41323" xr:uid="{00000000-0005-0000-0000-0000C0C30000}"/>
    <cellStyle name="Vírgula 6 4 4 3 4 2 4" xfId="52784" xr:uid="{00000000-0005-0000-0000-0000C1C30000}"/>
    <cellStyle name="Vírgula 6 4 4 3 4 3" xfId="28129" xr:uid="{00000000-0005-0000-0000-0000C2C30000}"/>
    <cellStyle name="Vírgula 6 4 4 3 4 4" xfId="37452" xr:uid="{00000000-0005-0000-0000-0000C3C30000}"/>
    <cellStyle name="Vírgula 6 4 4 3 4 5" xfId="50480" xr:uid="{00000000-0005-0000-0000-0000C4C30000}"/>
    <cellStyle name="Vírgula 6 4 4 3 5" xfId="11058" xr:uid="{00000000-0005-0000-0000-0000C5C30000}"/>
    <cellStyle name="Vírgula 6 4 4 3 5 2" xfId="30880" xr:uid="{00000000-0005-0000-0000-0000C6C30000}"/>
    <cellStyle name="Vírgula 6 4 4 3 5 3" xfId="40566" xr:uid="{00000000-0005-0000-0000-0000C7C30000}"/>
    <cellStyle name="Vírgula 6 4 4 3 5 4" xfId="52037" xr:uid="{00000000-0005-0000-0000-0000C8C30000}"/>
    <cellStyle name="Vírgula 6 4 4 3 6" xfId="14273" xr:uid="{00000000-0005-0000-0000-0000C9C30000}"/>
    <cellStyle name="Vírgula 6 4 4 3 6 2" xfId="44647" xr:uid="{00000000-0005-0000-0000-0000CAC30000}"/>
    <cellStyle name="Vírgula 6 4 4 3 7" xfId="16045" xr:uid="{00000000-0005-0000-0000-0000CBC30000}"/>
    <cellStyle name="Vírgula 6 4 4 3 8" xfId="21990" xr:uid="{00000000-0005-0000-0000-0000CCC30000}"/>
    <cellStyle name="Vírgula 6 4 4 3 9" xfId="24004" xr:uid="{00000000-0005-0000-0000-0000CDC30000}"/>
    <cellStyle name="Vírgula 6 4 4 4" xfId="970" xr:uid="{00000000-0005-0000-0000-0000CEC30000}"/>
    <cellStyle name="Vírgula 6 4 4 4 10" xfId="46526" xr:uid="{00000000-0005-0000-0000-0000CFC30000}"/>
    <cellStyle name="Vírgula 6 4 4 4 11" xfId="54458" xr:uid="{00000000-0005-0000-0000-0000D0C30000}"/>
    <cellStyle name="Vírgula 6 4 4 4 12" xfId="4479" xr:uid="{00000000-0005-0000-0000-0000D1C30000}"/>
    <cellStyle name="Vírgula 6 4 4 4 2" xfId="7897" xr:uid="{00000000-0005-0000-0000-0000D2C30000}"/>
    <cellStyle name="Vírgula 6 4 4 4 2 2" xfId="9357" xr:uid="{00000000-0005-0000-0000-0000D3C30000}"/>
    <cellStyle name="Vírgula 6 4 4 4 2 2 2" xfId="35456" xr:uid="{00000000-0005-0000-0000-0000D4C30000}"/>
    <cellStyle name="Vírgula 6 4 4 4 2 3" xfId="13109" xr:uid="{00000000-0005-0000-0000-0000D5C30000}"/>
    <cellStyle name="Vírgula 6 4 4 4 2 4" xfId="19690" xr:uid="{00000000-0005-0000-0000-0000D6C30000}"/>
    <cellStyle name="Vírgula 6 4 4 4 2 5" xfId="29954" xr:uid="{00000000-0005-0000-0000-0000D7C30000}"/>
    <cellStyle name="Vírgula 6 4 4 4 2 6" xfId="43148" xr:uid="{00000000-0005-0000-0000-0000D8C30000}"/>
    <cellStyle name="Vírgula 6 4 4 4 2 7" xfId="48797" xr:uid="{00000000-0005-0000-0000-0000D9C30000}"/>
    <cellStyle name="Vírgula 6 4 4 4 3" xfId="5630" xr:uid="{00000000-0005-0000-0000-0000DAC30000}"/>
    <cellStyle name="Vírgula 6 4 4 4 3 2" xfId="10631" xr:uid="{00000000-0005-0000-0000-0000DBC30000}"/>
    <cellStyle name="Vírgula 6 4 4 4 3 3" xfId="32705" xr:uid="{00000000-0005-0000-0000-0000DCC30000}"/>
    <cellStyle name="Vírgula 6 4 4 4 3 4" xfId="44191" xr:uid="{00000000-0005-0000-0000-0000DDC30000}"/>
    <cellStyle name="Vírgula 6 4 4 4 4" xfId="13817" xr:uid="{00000000-0005-0000-0000-0000DEC30000}"/>
    <cellStyle name="Vírgula 6 4 4 4 5" xfId="16047" xr:uid="{00000000-0005-0000-0000-0000DFC30000}"/>
    <cellStyle name="Vírgula 6 4 4 4 6" xfId="21992" xr:uid="{00000000-0005-0000-0000-0000E0C30000}"/>
    <cellStyle name="Vírgula 6 4 4 4 7" xfId="24006" xr:uid="{00000000-0005-0000-0000-0000E1C30000}"/>
    <cellStyle name="Vírgula 6 4 4 4 8" xfId="27203" xr:uid="{00000000-0005-0000-0000-0000E2C30000}"/>
    <cellStyle name="Vírgula 6 4 4 4 9" xfId="39526" xr:uid="{00000000-0005-0000-0000-0000E3C30000}"/>
    <cellStyle name="Vírgula 6 4 4 5" xfId="1918" xr:uid="{00000000-0005-0000-0000-0000E4C30000}"/>
    <cellStyle name="Vírgula 6 4 4 5 10" xfId="47469" xr:uid="{00000000-0005-0000-0000-0000E5C30000}"/>
    <cellStyle name="Vírgula 6 4 4 5 11" xfId="55395" xr:uid="{00000000-0005-0000-0000-0000E6C30000}"/>
    <cellStyle name="Vírgula 6 4 4 5 12" xfId="4480" xr:uid="{00000000-0005-0000-0000-0000E7C30000}"/>
    <cellStyle name="Vírgula 6 4 4 5 2" xfId="8768" xr:uid="{00000000-0005-0000-0000-0000E8C30000}"/>
    <cellStyle name="Vírgula 6 4 4 5 2 2" xfId="17676" xr:uid="{00000000-0005-0000-0000-0000E9C30000}"/>
    <cellStyle name="Vírgula 6 4 4 5 2 2 2" xfId="35457" xr:uid="{00000000-0005-0000-0000-0000EAC30000}"/>
    <cellStyle name="Vírgula 6 4 4 5 2 3" xfId="29955" xr:uid="{00000000-0005-0000-0000-0000EBC30000}"/>
    <cellStyle name="Vírgula 6 4 4 5 2 4" xfId="43149" xr:uid="{00000000-0005-0000-0000-0000ECC30000}"/>
    <cellStyle name="Vírgula 6 4 4 5 2 5" xfId="49668" xr:uid="{00000000-0005-0000-0000-0000EDC30000}"/>
    <cellStyle name="Vírgula 6 4 4 5 3" xfId="6569" xr:uid="{00000000-0005-0000-0000-0000EEC30000}"/>
    <cellStyle name="Vírgula 6 4 4 5 3 2" xfId="32706" xr:uid="{00000000-0005-0000-0000-0000EFC30000}"/>
    <cellStyle name="Vírgula 6 4 4 5 3 3" xfId="45062" xr:uid="{00000000-0005-0000-0000-0000F0C30000}"/>
    <cellStyle name="Vírgula 6 4 4 5 4" xfId="16048" xr:uid="{00000000-0005-0000-0000-0000F1C30000}"/>
    <cellStyle name="Vírgula 6 4 4 5 5" xfId="18820" xr:uid="{00000000-0005-0000-0000-0000F2C30000}"/>
    <cellStyle name="Vírgula 6 4 4 5 6" xfId="21993" xr:uid="{00000000-0005-0000-0000-0000F3C30000}"/>
    <cellStyle name="Vírgula 6 4 4 5 7" xfId="24007" xr:uid="{00000000-0005-0000-0000-0000F4C30000}"/>
    <cellStyle name="Vírgula 6 4 4 5 8" xfId="27204" xr:uid="{00000000-0005-0000-0000-0000F5C30000}"/>
    <cellStyle name="Vírgula 6 4 4 5 9" xfId="39527" xr:uid="{00000000-0005-0000-0000-0000F6C30000}"/>
    <cellStyle name="Vírgula 6 4 4 6" xfId="7269" xr:uid="{00000000-0005-0000-0000-0000F7C30000}"/>
    <cellStyle name="Vírgula 6 4 4 6 2" xfId="12655" xr:uid="{00000000-0005-0000-0000-0000F8C30000}"/>
    <cellStyle name="Vírgula 6 4 4 6 2 2" xfId="35451" xr:uid="{00000000-0005-0000-0000-0000F9C30000}"/>
    <cellStyle name="Vírgula 6 4 4 6 2 3" xfId="29949" xr:uid="{00000000-0005-0000-0000-0000FAC30000}"/>
    <cellStyle name="Vírgula 6 4 4 6 2 4" xfId="43143" xr:uid="{00000000-0005-0000-0000-0000FBC30000}"/>
    <cellStyle name="Vírgula 6 4 4 6 2 5" xfId="53426" xr:uid="{00000000-0005-0000-0000-0000FCC30000}"/>
    <cellStyle name="Vírgula 6 4 4 6 3" xfId="15233" xr:uid="{00000000-0005-0000-0000-0000FDC30000}"/>
    <cellStyle name="Vírgula 6 4 4 6 3 2" xfId="32700" xr:uid="{00000000-0005-0000-0000-0000FEC30000}"/>
    <cellStyle name="Vírgula 6 4 4 6 4" xfId="27198" xr:uid="{00000000-0005-0000-0000-0000FFC30000}"/>
    <cellStyle name="Vírgula 6 4 4 6 5" xfId="39521" xr:uid="{00000000-0005-0000-0000-000000C40000}"/>
    <cellStyle name="Vírgula 6 4 4 6 6" xfId="48169" xr:uid="{00000000-0005-0000-0000-000001C40000}"/>
    <cellStyle name="Vírgula 6 4 4 7" xfId="4941" xr:uid="{00000000-0005-0000-0000-000002C40000}"/>
    <cellStyle name="Vírgula 6 4 4 7 2" xfId="11346" xr:uid="{00000000-0005-0000-0000-000003C40000}"/>
    <cellStyle name="Vírgula 6 4 4 7 2 2" xfId="33175" xr:uid="{00000000-0005-0000-0000-000004C40000}"/>
    <cellStyle name="Vírgula 6 4 4 7 2 3" xfId="40867" xr:uid="{00000000-0005-0000-0000-000005C40000}"/>
    <cellStyle name="Vírgula 6 4 4 7 2 4" xfId="52328" xr:uid="{00000000-0005-0000-0000-000006C40000}"/>
    <cellStyle name="Vírgula 6 4 4 7 3" xfId="27673" xr:uid="{00000000-0005-0000-0000-000007C40000}"/>
    <cellStyle name="Vírgula 6 4 4 7 4" xfId="36996" xr:uid="{00000000-0005-0000-0000-000008C40000}"/>
    <cellStyle name="Vírgula 6 4 4 7 5" xfId="51439" xr:uid="{00000000-0005-0000-0000-000009C40000}"/>
    <cellStyle name="Vírgula 6 4 4 8" xfId="10699" xr:uid="{00000000-0005-0000-0000-00000AC40000}"/>
    <cellStyle name="Vírgula 6 4 4 8 2" xfId="30424" xr:uid="{00000000-0005-0000-0000-00000BC40000}"/>
    <cellStyle name="Vírgula 6 4 4 8 3" xfId="40110" xr:uid="{00000000-0005-0000-0000-00000CC40000}"/>
    <cellStyle name="Vírgula 6 4 4 8 4" xfId="51581" xr:uid="{00000000-0005-0000-0000-00000DC40000}"/>
    <cellStyle name="Vírgula 6 4 4 9" xfId="13532" xr:uid="{00000000-0005-0000-0000-00000EC40000}"/>
    <cellStyle name="Vírgula 6 4 4 9 2" xfId="43561" xr:uid="{00000000-0005-0000-0000-00000FC40000}"/>
    <cellStyle name="Vírgula 6 4 5" xfId="352" xr:uid="{00000000-0005-0000-0000-000010C40000}"/>
    <cellStyle name="Vírgula 6 4 5 10" xfId="24008" xr:uid="{00000000-0005-0000-0000-000011C40000}"/>
    <cellStyle name="Vírgula 6 4 5 11" xfId="24353" xr:uid="{00000000-0005-0000-0000-000012C40000}"/>
    <cellStyle name="Vírgula 6 4 5 12" xfId="35930" xr:uid="{00000000-0005-0000-0000-000013C40000}"/>
    <cellStyle name="Vírgula 6 4 5 13" xfId="45908" xr:uid="{00000000-0005-0000-0000-000014C40000}"/>
    <cellStyle name="Vírgula 6 4 5 14" xfId="53840" xr:uid="{00000000-0005-0000-0000-000015C40000}"/>
    <cellStyle name="Vírgula 6 4 5 15" xfId="4481" xr:uid="{00000000-0005-0000-0000-000016C40000}"/>
    <cellStyle name="Vírgula 6 4 5 2" xfId="799" xr:uid="{00000000-0005-0000-0000-000017C40000}"/>
    <cellStyle name="Vírgula 6 4 5 2 10" xfId="46355" xr:uid="{00000000-0005-0000-0000-000018C40000}"/>
    <cellStyle name="Vírgula 6 4 5 2 11" xfId="54287" xr:uid="{00000000-0005-0000-0000-000019C40000}"/>
    <cellStyle name="Vírgula 6 4 5 2 12" xfId="4482" xr:uid="{00000000-0005-0000-0000-00001AC40000}"/>
    <cellStyle name="Vírgula 6 4 5 2 2" xfId="7726" xr:uid="{00000000-0005-0000-0000-00001BC40000}"/>
    <cellStyle name="Vírgula 6 4 5 2 2 2" xfId="12721" xr:uid="{00000000-0005-0000-0000-00001CC40000}"/>
    <cellStyle name="Vírgula 6 4 5 2 2 2 2" xfId="35459" xr:uid="{00000000-0005-0000-0000-00001DC40000}"/>
    <cellStyle name="Vírgula 6 4 5 2 2 3" xfId="12838" xr:uid="{00000000-0005-0000-0000-00001EC40000}"/>
    <cellStyle name="Vírgula 6 4 5 2 2 4" xfId="19519" xr:uid="{00000000-0005-0000-0000-00001FC40000}"/>
    <cellStyle name="Vírgula 6 4 5 2 2 5" xfId="29957" xr:uid="{00000000-0005-0000-0000-000020C40000}"/>
    <cellStyle name="Vírgula 6 4 5 2 2 6" xfId="43151" xr:uid="{00000000-0005-0000-0000-000021C40000}"/>
    <cellStyle name="Vírgula 6 4 5 2 2 7" xfId="48626" xr:uid="{00000000-0005-0000-0000-000022C40000}"/>
    <cellStyle name="Vírgula 6 4 5 2 3" xfId="5459" xr:uid="{00000000-0005-0000-0000-000023C40000}"/>
    <cellStyle name="Vírgula 6 4 5 2 3 2" xfId="9476" xr:uid="{00000000-0005-0000-0000-000024C40000}"/>
    <cellStyle name="Vírgula 6 4 5 2 3 3" xfId="32708" xr:uid="{00000000-0005-0000-0000-000025C40000}"/>
    <cellStyle name="Vírgula 6 4 5 2 3 4" xfId="44020" xr:uid="{00000000-0005-0000-0000-000026C40000}"/>
    <cellStyle name="Vírgula 6 4 5 2 4" xfId="13646" xr:uid="{00000000-0005-0000-0000-000027C40000}"/>
    <cellStyle name="Vírgula 6 4 5 2 5" xfId="16050" xr:uid="{00000000-0005-0000-0000-000028C40000}"/>
    <cellStyle name="Vírgula 6 4 5 2 6" xfId="21995" xr:uid="{00000000-0005-0000-0000-000029C40000}"/>
    <cellStyle name="Vírgula 6 4 5 2 7" xfId="24009" xr:uid="{00000000-0005-0000-0000-00002AC40000}"/>
    <cellStyle name="Vírgula 6 4 5 2 8" xfId="27206" xr:uid="{00000000-0005-0000-0000-00002BC40000}"/>
    <cellStyle name="Vírgula 6 4 5 2 9" xfId="39529" xr:uid="{00000000-0005-0000-0000-00002CC40000}"/>
    <cellStyle name="Vírgula 6 4 5 3" xfId="1747" xr:uid="{00000000-0005-0000-0000-00002DC40000}"/>
    <cellStyle name="Vírgula 6 4 5 3 10" xfId="47298" xr:uid="{00000000-0005-0000-0000-00002EC40000}"/>
    <cellStyle name="Vírgula 6 4 5 3 11" xfId="55224" xr:uid="{00000000-0005-0000-0000-00002FC40000}"/>
    <cellStyle name="Vírgula 6 4 5 3 12" xfId="4483" xr:uid="{00000000-0005-0000-0000-000030C40000}"/>
    <cellStyle name="Vírgula 6 4 5 3 2" xfId="8597" xr:uid="{00000000-0005-0000-0000-000031C40000}"/>
    <cellStyle name="Vírgula 6 4 5 3 2 2" xfId="17677" xr:uid="{00000000-0005-0000-0000-000032C40000}"/>
    <cellStyle name="Vírgula 6 4 5 3 2 2 2" xfId="35460" xr:uid="{00000000-0005-0000-0000-000033C40000}"/>
    <cellStyle name="Vírgula 6 4 5 3 2 3" xfId="29958" xr:uid="{00000000-0005-0000-0000-000034C40000}"/>
    <cellStyle name="Vírgula 6 4 5 3 2 4" xfId="43152" xr:uid="{00000000-0005-0000-0000-000035C40000}"/>
    <cellStyle name="Vírgula 6 4 5 3 2 5" xfId="49497" xr:uid="{00000000-0005-0000-0000-000036C40000}"/>
    <cellStyle name="Vírgula 6 4 5 3 3" xfId="6398" xr:uid="{00000000-0005-0000-0000-000037C40000}"/>
    <cellStyle name="Vírgula 6 4 5 3 3 2" xfId="32709" xr:uid="{00000000-0005-0000-0000-000038C40000}"/>
    <cellStyle name="Vírgula 6 4 5 3 3 3" xfId="44891" xr:uid="{00000000-0005-0000-0000-000039C40000}"/>
    <cellStyle name="Vírgula 6 4 5 3 4" xfId="16051" xr:uid="{00000000-0005-0000-0000-00003AC40000}"/>
    <cellStyle name="Vírgula 6 4 5 3 5" xfId="18649" xr:uid="{00000000-0005-0000-0000-00003BC40000}"/>
    <cellStyle name="Vírgula 6 4 5 3 6" xfId="21996" xr:uid="{00000000-0005-0000-0000-00003CC40000}"/>
    <cellStyle name="Vírgula 6 4 5 3 7" xfId="24010" xr:uid="{00000000-0005-0000-0000-00003DC40000}"/>
    <cellStyle name="Vírgula 6 4 5 3 8" xfId="27207" xr:uid="{00000000-0005-0000-0000-00003EC40000}"/>
    <cellStyle name="Vírgula 6 4 5 3 9" xfId="39530" xr:uid="{00000000-0005-0000-0000-00003FC40000}"/>
    <cellStyle name="Vírgula 6 4 5 4" xfId="7327" xr:uid="{00000000-0005-0000-0000-000040C40000}"/>
    <cellStyle name="Vírgula 6 4 5 4 2" xfId="12657" xr:uid="{00000000-0005-0000-0000-000041C40000}"/>
    <cellStyle name="Vírgula 6 4 5 4 2 2" xfId="35458" xr:uid="{00000000-0005-0000-0000-000042C40000}"/>
    <cellStyle name="Vírgula 6 4 5 4 2 3" xfId="29956" xr:uid="{00000000-0005-0000-0000-000043C40000}"/>
    <cellStyle name="Vírgula 6 4 5 4 2 4" xfId="43150" xr:uid="{00000000-0005-0000-0000-000044C40000}"/>
    <cellStyle name="Vírgula 6 4 5 4 2 5" xfId="53428" xr:uid="{00000000-0005-0000-0000-000045C40000}"/>
    <cellStyle name="Vírgula 6 4 5 4 3" xfId="13314" xr:uid="{00000000-0005-0000-0000-000046C40000}"/>
    <cellStyle name="Vírgula 6 4 5 4 3 2" xfId="32707" xr:uid="{00000000-0005-0000-0000-000047C40000}"/>
    <cellStyle name="Vírgula 6 4 5 4 4" xfId="27205" xr:uid="{00000000-0005-0000-0000-000048C40000}"/>
    <cellStyle name="Vírgula 6 4 5 4 5" xfId="39528" xr:uid="{00000000-0005-0000-0000-000049C40000}"/>
    <cellStyle name="Vírgula 6 4 5 4 6" xfId="48227" xr:uid="{00000000-0005-0000-0000-00004AC40000}"/>
    <cellStyle name="Vírgula 6 4 5 5" xfId="5012" xr:uid="{00000000-0005-0000-0000-00004BC40000}"/>
    <cellStyle name="Vírgula 6 4 5 5 2" xfId="11175" xr:uid="{00000000-0005-0000-0000-00004CC40000}"/>
    <cellStyle name="Vírgula 6 4 5 5 2 2" xfId="33004" xr:uid="{00000000-0005-0000-0000-00004DC40000}"/>
    <cellStyle name="Vírgula 6 4 5 5 2 3" xfId="40696" xr:uid="{00000000-0005-0000-0000-00004EC40000}"/>
    <cellStyle name="Vírgula 6 4 5 5 2 4" xfId="52157" xr:uid="{00000000-0005-0000-0000-00004FC40000}"/>
    <cellStyle name="Vírgula 6 4 5 5 3" xfId="27502" xr:uid="{00000000-0005-0000-0000-000050C40000}"/>
    <cellStyle name="Vírgula 6 4 5 5 4" xfId="36825" xr:uid="{00000000-0005-0000-0000-000051C40000}"/>
    <cellStyle name="Vírgula 6 4 5 5 5" xfId="50762" xr:uid="{00000000-0005-0000-0000-000052C40000}"/>
    <cellStyle name="Vírgula 6 4 5 6" xfId="9308" xr:uid="{00000000-0005-0000-0000-000053C40000}"/>
    <cellStyle name="Vírgula 6 4 5 6 2" xfId="30253" xr:uid="{00000000-0005-0000-0000-000054C40000}"/>
    <cellStyle name="Vírgula 6 4 5 6 3" xfId="39939" xr:uid="{00000000-0005-0000-0000-000055C40000}"/>
    <cellStyle name="Vírgula 6 4 5 6 4" xfId="51088" xr:uid="{00000000-0005-0000-0000-000056C40000}"/>
    <cellStyle name="Vírgula 6 4 5 7" xfId="13368" xr:uid="{00000000-0005-0000-0000-000057C40000}"/>
    <cellStyle name="Vírgula 6 4 5 7 2" xfId="43621" xr:uid="{00000000-0005-0000-0000-000058C40000}"/>
    <cellStyle name="Vírgula 6 4 5 8" xfId="16049" xr:uid="{00000000-0005-0000-0000-000059C40000}"/>
    <cellStyle name="Vírgula 6 4 5 9" xfId="21994" xr:uid="{00000000-0005-0000-0000-00005AC40000}"/>
    <cellStyle name="Vírgula 6 4 6" xfId="1027" xr:uid="{00000000-0005-0000-0000-00005BC40000}"/>
    <cellStyle name="Vírgula 6 4 6 10" xfId="24629" xr:uid="{00000000-0005-0000-0000-00005CC40000}"/>
    <cellStyle name="Vírgula 6 4 6 11" xfId="36194" xr:uid="{00000000-0005-0000-0000-00005DC40000}"/>
    <cellStyle name="Vírgula 6 4 6 12" xfId="46583" xr:uid="{00000000-0005-0000-0000-00005EC40000}"/>
    <cellStyle name="Vírgula 6 4 6 13" xfId="54515" xr:uid="{00000000-0005-0000-0000-00005FC40000}"/>
    <cellStyle name="Vírgula 6 4 6 14" xfId="4484" xr:uid="{00000000-0005-0000-0000-000060C40000}"/>
    <cellStyle name="Vírgula 6 4 6 2" xfId="1975" xr:uid="{00000000-0005-0000-0000-000061C40000}"/>
    <cellStyle name="Vírgula 6 4 6 2 10" xfId="47526" xr:uid="{00000000-0005-0000-0000-000062C40000}"/>
    <cellStyle name="Vírgula 6 4 6 2 11" xfId="55452" xr:uid="{00000000-0005-0000-0000-000063C40000}"/>
    <cellStyle name="Vírgula 6 4 6 2 12" xfId="4485" xr:uid="{00000000-0005-0000-0000-000064C40000}"/>
    <cellStyle name="Vírgula 6 4 6 2 2" xfId="8825" xr:uid="{00000000-0005-0000-0000-000065C40000}"/>
    <cellStyle name="Vírgula 6 4 6 2 2 2" xfId="17678" xr:uid="{00000000-0005-0000-0000-000066C40000}"/>
    <cellStyle name="Vírgula 6 4 6 2 2 2 2" xfId="35462" xr:uid="{00000000-0005-0000-0000-000067C40000}"/>
    <cellStyle name="Vírgula 6 4 6 2 2 3" xfId="19747" xr:uid="{00000000-0005-0000-0000-000068C40000}"/>
    <cellStyle name="Vírgula 6 4 6 2 2 4" xfId="29960" xr:uid="{00000000-0005-0000-0000-000069C40000}"/>
    <cellStyle name="Vírgula 6 4 6 2 2 5" xfId="43154" xr:uid="{00000000-0005-0000-0000-00006AC40000}"/>
    <cellStyle name="Vírgula 6 4 6 2 2 6" xfId="49725" xr:uid="{00000000-0005-0000-0000-00006BC40000}"/>
    <cellStyle name="Vírgula 6 4 6 2 3" xfId="6626" xr:uid="{00000000-0005-0000-0000-00006CC40000}"/>
    <cellStyle name="Vírgula 6 4 6 2 3 2" xfId="13156" xr:uid="{00000000-0005-0000-0000-00006DC40000}"/>
    <cellStyle name="Vírgula 6 4 6 2 3 3" xfId="32711" xr:uid="{00000000-0005-0000-0000-00006EC40000}"/>
    <cellStyle name="Vírgula 6 4 6 2 3 4" xfId="45119" xr:uid="{00000000-0005-0000-0000-00006FC40000}"/>
    <cellStyle name="Vírgula 6 4 6 2 4" xfId="16053" xr:uid="{00000000-0005-0000-0000-000070C40000}"/>
    <cellStyle name="Vírgula 6 4 6 2 5" xfId="18062" xr:uid="{00000000-0005-0000-0000-000071C40000}"/>
    <cellStyle name="Vírgula 6 4 6 2 6" xfId="21998" xr:uid="{00000000-0005-0000-0000-000072C40000}"/>
    <cellStyle name="Vírgula 6 4 6 2 7" xfId="24012" xr:uid="{00000000-0005-0000-0000-000073C40000}"/>
    <cellStyle name="Vírgula 6 4 6 2 8" xfId="27209" xr:uid="{00000000-0005-0000-0000-000074C40000}"/>
    <cellStyle name="Vírgula 6 4 6 2 9" xfId="39532" xr:uid="{00000000-0005-0000-0000-000075C40000}"/>
    <cellStyle name="Vírgula 6 4 6 3" xfId="7954" xr:uid="{00000000-0005-0000-0000-000076C40000}"/>
    <cellStyle name="Vírgula 6 4 6 3 2" xfId="12658" xr:uid="{00000000-0005-0000-0000-000077C40000}"/>
    <cellStyle name="Vírgula 6 4 6 3 2 2" xfId="35461" xr:uid="{00000000-0005-0000-0000-000078C40000}"/>
    <cellStyle name="Vírgula 6 4 6 3 2 3" xfId="29959" xr:uid="{00000000-0005-0000-0000-000079C40000}"/>
    <cellStyle name="Vírgula 6 4 6 3 2 4" xfId="43153" xr:uid="{00000000-0005-0000-0000-00007AC40000}"/>
    <cellStyle name="Vírgula 6 4 6 3 2 5" xfId="53429" xr:uid="{00000000-0005-0000-0000-00007BC40000}"/>
    <cellStyle name="Vírgula 6 4 6 3 3" xfId="13234" xr:uid="{00000000-0005-0000-0000-00007CC40000}"/>
    <cellStyle name="Vírgula 6 4 6 3 3 2" xfId="32710" xr:uid="{00000000-0005-0000-0000-00007DC40000}"/>
    <cellStyle name="Vírgula 6 4 6 3 4" xfId="18877" xr:uid="{00000000-0005-0000-0000-00007EC40000}"/>
    <cellStyle name="Vírgula 6 4 6 3 5" xfId="27208" xr:uid="{00000000-0005-0000-0000-00007FC40000}"/>
    <cellStyle name="Vírgula 6 4 6 3 6" xfId="39531" xr:uid="{00000000-0005-0000-0000-000080C40000}"/>
    <cellStyle name="Vírgula 6 4 6 3 7" xfId="48854" xr:uid="{00000000-0005-0000-0000-000081C40000}"/>
    <cellStyle name="Vírgula 6 4 6 4" xfId="5687" xr:uid="{00000000-0005-0000-0000-000082C40000}"/>
    <cellStyle name="Vírgula 6 4 6 4 2" xfId="11403" xr:uid="{00000000-0005-0000-0000-000083C40000}"/>
    <cellStyle name="Vírgula 6 4 6 4 2 2" xfId="33232" xr:uid="{00000000-0005-0000-0000-000084C40000}"/>
    <cellStyle name="Vírgula 6 4 6 4 2 3" xfId="40924" xr:uid="{00000000-0005-0000-0000-000085C40000}"/>
    <cellStyle name="Vírgula 6 4 6 4 2 4" xfId="52385" xr:uid="{00000000-0005-0000-0000-000086C40000}"/>
    <cellStyle name="Vírgula 6 4 6 4 3" xfId="27730" xr:uid="{00000000-0005-0000-0000-000087C40000}"/>
    <cellStyle name="Vírgula 6 4 6 4 4" xfId="37053" xr:uid="{00000000-0005-0000-0000-000088C40000}"/>
    <cellStyle name="Vírgula 6 4 6 4 5" xfId="51438" xr:uid="{00000000-0005-0000-0000-000089C40000}"/>
    <cellStyle name="Vírgula 6 4 6 5" xfId="10756" xr:uid="{00000000-0005-0000-0000-00008AC40000}"/>
    <cellStyle name="Vírgula 6 4 6 5 2" xfId="30481" xr:uid="{00000000-0005-0000-0000-00008BC40000}"/>
    <cellStyle name="Vírgula 6 4 6 5 3" xfId="40167" xr:uid="{00000000-0005-0000-0000-00008CC40000}"/>
    <cellStyle name="Vírgula 6 4 6 5 4" xfId="51638" xr:uid="{00000000-0005-0000-0000-00008DC40000}"/>
    <cellStyle name="Vírgula 6 4 6 6" xfId="13874" xr:uid="{00000000-0005-0000-0000-00008EC40000}"/>
    <cellStyle name="Vírgula 6 4 6 6 2" xfId="44248" xr:uid="{00000000-0005-0000-0000-00008FC40000}"/>
    <cellStyle name="Vírgula 6 4 6 7" xfId="16052" xr:uid="{00000000-0005-0000-0000-000090C40000}"/>
    <cellStyle name="Vírgula 6 4 6 8" xfId="21997" xr:uid="{00000000-0005-0000-0000-000091C40000}"/>
    <cellStyle name="Vírgula 6 4 6 9" xfId="24011" xr:uid="{00000000-0005-0000-0000-000092C40000}"/>
    <cellStyle name="Vírgula 6 4 7" xfId="1267" xr:uid="{00000000-0005-0000-0000-000093C40000}"/>
    <cellStyle name="Vírgula 6 4 7 10" xfId="24905" xr:uid="{00000000-0005-0000-0000-000094C40000}"/>
    <cellStyle name="Vírgula 6 4 7 11" xfId="36470" xr:uid="{00000000-0005-0000-0000-000095C40000}"/>
    <cellStyle name="Vírgula 6 4 7 12" xfId="46823" xr:uid="{00000000-0005-0000-0000-000096C40000}"/>
    <cellStyle name="Vírgula 6 4 7 13" xfId="54755" xr:uid="{00000000-0005-0000-0000-000097C40000}"/>
    <cellStyle name="Vírgula 6 4 7 14" xfId="4486" xr:uid="{00000000-0005-0000-0000-000098C40000}"/>
    <cellStyle name="Vírgula 6 4 7 2" xfId="2203" xr:uid="{00000000-0005-0000-0000-000099C40000}"/>
    <cellStyle name="Vírgula 6 4 7 2 10" xfId="47754" xr:uid="{00000000-0005-0000-0000-00009AC40000}"/>
    <cellStyle name="Vírgula 6 4 7 2 11" xfId="55680" xr:uid="{00000000-0005-0000-0000-00009BC40000}"/>
    <cellStyle name="Vírgula 6 4 7 2 12" xfId="4487" xr:uid="{00000000-0005-0000-0000-00009CC40000}"/>
    <cellStyle name="Vírgula 6 4 7 2 2" xfId="9053" xr:uid="{00000000-0005-0000-0000-00009DC40000}"/>
    <cellStyle name="Vírgula 6 4 7 2 2 2" xfId="17679" xr:uid="{00000000-0005-0000-0000-00009EC40000}"/>
    <cellStyle name="Vírgula 6 4 7 2 2 2 2" xfId="35464" xr:uid="{00000000-0005-0000-0000-00009FC40000}"/>
    <cellStyle name="Vírgula 6 4 7 2 2 3" xfId="19975" xr:uid="{00000000-0005-0000-0000-0000A0C40000}"/>
    <cellStyle name="Vírgula 6 4 7 2 2 4" xfId="29962" xr:uid="{00000000-0005-0000-0000-0000A1C40000}"/>
    <cellStyle name="Vírgula 6 4 7 2 2 5" xfId="43156" xr:uid="{00000000-0005-0000-0000-0000A2C40000}"/>
    <cellStyle name="Vírgula 6 4 7 2 2 6" xfId="49953" xr:uid="{00000000-0005-0000-0000-0000A3C40000}"/>
    <cellStyle name="Vírgula 6 4 7 2 3" xfId="6854" xr:uid="{00000000-0005-0000-0000-0000A4C40000}"/>
    <cellStyle name="Vírgula 6 4 7 2 3 2" xfId="9721" xr:uid="{00000000-0005-0000-0000-0000A5C40000}"/>
    <cellStyle name="Vírgula 6 4 7 2 3 3" xfId="32713" xr:uid="{00000000-0005-0000-0000-0000A6C40000}"/>
    <cellStyle name="Vírgula 6 4 7 2 3 4" xfId="45347" xr:uid="{00000000-0005-0000-0000-0000A7C40000}"/>
    <cellStyle name="Vírgula 6 4 7 2 4" xfId="16055" xr:uid="{00000000-0005-0000-0000-0000A8C40000}"/>
    <cellStyle name="Vírgula 6 4 7 2 5" xfId="18233" xr:uid="{00000000-0005-0000-0000-0000A9C40000}"/>
    <cellStyle name="Vírgula 6 4 7 2 6" xfId="22000" xr:uid="{00000000-0005-0000-0000-0000AAC40000}"/>
    <cellStyle name="Vírgula 6 4 7 2 7" xfId="24014" xr:uid="{00000000-0005-0000-0000-0000ABC40000}"/>
    <cellStyle name="Vírgula 6 4 7 2 8" xfId="27211" xr:uid="{00000000-0005-0000-0000-0000ACC40000}"/>
    <cellStyle name="Vírgula 6 4 7 2 9" xfId="39534" xr:uid="{00000000-0005-0000-0000-0000ADC40000}"/>
    <cellStyle name="Vírgula 6 4 7 3" xfId="8182" xr:uid="{00000000-0005-0000-0000-0000AEC40000}"/>
    <cellStyle name="Vírgula 6 4 7 3 2" xfId="12659" xr:uid="{00000000-0005-0000-0000-0000AFC40000}"/>
    <cellStyle name="Vírgula 6 4 7 3 2 2" xfId="35463" xr:uid="{00000000-0005-0000-0000-0000B0C40000}"/>
    <cellStyle name="Vírgula 6 4 7 3 2 3" xfId="29961" xr:uid="{00000000-0005-0000-0000-0000B1C40000}"/>
    <cellStyle name="Vírgula 6 4 7 3 2 4" xfId="43155" xr:uid="{00000000-0005-0000-0000-0000B2C40000}"/>
    <cellStyle name="Vírgula 6 4 7 3 2 5" xfId="53430" xr:uid="{00000000-0005-0000-0000-0000B3C40000}"/>
    <cellStyle name="Vírgula 6 4 7 3 3" xfId="9429" xr:uid="{00000000-0005-0000-0000-0000B4C40000}"/>
    <cellStyle name="Vírgula 6 4 7 3 3 2" xfId="32712" xr:uid="{00000000-0005-0000-0000-0000B5C40000}"/>
    <cellStyle name="Vírgula 6 4 7 3 4" xfId="19105" xr:uid="{00000000-0005-0000-0000-0000B6C40000}"/>
    <cellStyle name="Vírgula 6 4 7 3 5" xfId="27210" xr:uid="{00000000-0005-0000-0000-0000B7C40000}"/>
    <cellStyle name="Vírgula 6 4 7 3 6" xfId="39533" xr:uid="{00000000-0005-0000-0000-0000B8C40000}"/>
    <cellStyle name="Vírgula 6 4 7 3 7" xfId="49082" xr:uid="{00000000-0005-0000-0000-0000B9C40000}"/>
    <cellStyle name="Vírgula 6 4 7 4" xfId="5927" xr:uid="{00000000-0005-0000-0000-0000BAC40000}"/>
    <cellStyle name="Vírgula 6 4 7 4 2" xfId="11631" xr:uid="{00000000-0005-0000-0000-0000BBC40000}"/>
    <cellStyle name="Vírgula 6 4 7 4 2 2" xfId="33460" xr:uid="{00000000-0005-0000-0000-0000BCC40000}"/>
    <cellStyle name="Vírgula 6 4 7 4 2 3" xfId="41152" xr:uid="{00000000-0005-0000-0000-0000BDC40000}"/>
    <cellStyle name="Vírgula 6 4 7 4 2 4" xfId="52613" xr:uid="{00000000-0005-0000-0000-0000BEC40000}"/>
    <cellStyle name="Vírgula 6 4 7 4 3" xfId="27958" xr:uid="{00000000-0005-0000-0000-0000BFC40000}"/>
    <cellStyle name="Vírgula 6 4 7 4 4" xfId="37281" xr:uid="{00000000-0005-0000-0000-0000C0C40000}"/>
    <cellStyle name="Vírgula 6 4 7 4 5" xfId="50243" xr:uid="{00000000-0005-0000-0000-0000C1C40000}"/>
    <cellStyle name="Vírgula 6 4 7 5" xfId="10887" xr:uid="{00000000-0005-0000-0000-0000C2C40000}"/>
    <cellStyle name="Vírgula 6 4 7 5 2" xfId="30709" xr:uid="{00000000-0005-0000-0000-0000C3C40000}"/>
    <cellStyle name="Vírgula 6 4 7 5 3" xfId="40395" xr:uid="{00000000-0005-0000-0000-0000C4C40000}"/>
    <cellStyle name="Vírgula 6 4 7 5 4" xfId="51866" xr:uid="{00000000-0005-0000-0000-0000C5C40000}"/>
    <cellStyle name="Vírgula 6 4 7 6" xfId="14102" xr:uid="{00000000-0005-0000-0000-0000C6C40000}"/>
    <cellStyle name="Vírgula 6 4 7 6 2" xfId="44476" xr:uid="{00000000-0005-0000-0000-0000C7C40000}"/>
    <cellStyle name="Vírgula 6 4 7 7" xfId="16054" xr:uid="{00000000-0005-0000-0000-0000C8C40000}"/>
    <cellStyle name="Vírgula 6 4 7 8" xfId="21999" xr:uid="{00000000-0005-0000-0000-0000C9C40000}"/>
    <cellStyle name="Vírgula 6 4 7 9" xfId="24013" xr:uid="{00000000-0005-0000-0000-0000CAC40000}"/>
    <cellStyle name="Vírgula 6 4 8" xfId="742" xr:uid="{00000000-0005-0000-0000-0000CBC40000}"/>
    <cellStyle name="Vírgula 6 4 8 10" xfId="35873" xr:uid="{00000000-0005-0000-0000-0000CCC40000}"/>
    <cellStyle name="Vírgula 6 4 8 11" xfId="46298" xr:uid="{00000000-0005-0000-0000-0000CDC40000}"/>
    <cellStyle name="Vírgula 6 4 8 12" xfId="54230" xr:uid="{00000000-0005-0000-0000-0000CEC40000}"/>
    <cellStyle name="Vírgula 6 4 8 13" xfId="4488" xr:uid="{00000000-0005-0000-0000-0000CFC40000}"/>
    <cellStyle name="Vírgula 6 4 8 2" xfId="1690" xr:uid="{00000000-0005-0000-0000-0000D0C40000}"/>
    <cellStyle name="Vírgula 6 4 8 2 10" xfId="47241" xr:uid="{00000000-0005-0000-0000-0000D1C40000}"/>
    <cellStyle name="Vírgula 6 4 8 2 11" xfId="55167" xr:uid="{00000000-0005-0000-0000-0000D2C40000}"/>
    <cellStyle name="Vírgula 6 4 8 2 12" xfId="4489" xr:uid="{00000000-0005-0000-0000-0000D3C40000}"/>
    <cellStyle name="Vírgula 6 4 8 2 2" xfId="8540" xr:uid="{00000000-0005-0000-0000-0000D4C40000}"/>
    <cellStyle name="Vírgula 6 4 8 2 2 2" xfId="17680" xr:uid="{00000000-0005-0000-0000-0000D5C40000}"/>
    <cellStyle name="Vírgula 6 4 8 2 2 2 2" xfId="35466" xr:uid="{00000000-0005-0000-0000-0000D6C40000}"/>
    <cellStyle name="Vírgula 6 4 8 2 2 3" xfId="19462" xr:uid="{00000000-0005-0000-0000-0000D7C40000}"/>
    <cellStyle name="Vírgula 6 4 8 2 2 4" xfId="29964" xr:uid="{00000000-0005-0000-0000-0000D8C40000}"/>
    <cellStyle name="Vírgula 6 4 8 2 2 5" xfId="43158" xr:uid="{00000000-0005-0000-0000-0000D9C40000}"/>
    <cellStyle name="Vírgula 6 4 8 2 2 6" xfId="49440" xr:uid="{00000000-0005-0000-0000-0000DAC40000}"/>
    <cellStyle name="Vírgula 6 4 8 2 3" xfId="6341" xr:uid="{00000000-0005-0000-0000-0000DBC40000}"/>
    <cellStyle name="Vírgula 6 4 8 2 3 2" xfId="16779" xr:uid="{00000000-0005-0000-0000-0000DCC40000}"/>
    <cellStyle name="Vírgula 6 4 8 2 3 3" xfId="32715" xr:uid="{00000000-0005-0000-0000-0000DDC40000}"/>
    <cellStyle name="Vírgula 6 4 8 2 3 4" xfId="44834" xr:uid="{00000000-0005-0000-0000-0000DEC40000}"/>
    <cellStyle name="Vírgula 6 4 8 2 4" xfId="16057" xr:uid="{00000000-0005-0000-0000-0000DFC40000}"/>
    <cellStyle name="Vírgula 6 4 8 2 5" xfId="17945" xr:uid="{00000000-0005-0000-0000-0000E0C40000}"/>
    <cellStyle name="Vírgula 6 4 8 2 6" xfId="22002" xr:uid="{00000000-0005-0000-0000-0000E1C40000}"/>
    <cellStyle name="Vírgula 6 4 8 2 7" xfId="24016" xr:uid="{00000000-0005-0000-0000-0000E2C40000}"/>
    <cellStyle name="Vírgula 6 4 8 2 8" xfId="27213" xr:uid="{00000000-0005-0000-0000-0000E3C40000}"/>
    <cellStyle name="Vírgula 6 4 8 2 9" xfId="39536" xr:uid="{00000000-0005-0000-0000-0000E4C40000}"/>
    <cellStyle name="Vírgula 6 4 8 3" xfId="7669" xr:uid="{00000000-0005-0000-0000-0000E5C40000}"/>
    <cellStyle name="Vírgula 6 4 8 3 2" xfId="12660" xr:uid="{00000000-0005-0000-0000-0000E6C40000}"/>
    <cellStyle name="Vírgula 6 4 8 3 2 2" xfId="35465" xr:uid="{00000000-0005-0000-0000-0000E7C40000}"/>
    <cellStyle name="Vírgula 6 4 8 3 2 3" xfId="43157" xr:uid="{00000000-0005-0000-0000-0000E8C40000}"/>
    <cellStyle name="Vírgula 6 4 8 3 2 4" xfId="53431" xr:uid="{00000000-0005-0000-0000-0000E9C40000}"/>
    <cellStyle name="Vírgula 6 4 8 3 3" xfId="18592" xr:uid="{00000000-0005-0000-0000-0000EAC40000}"/>
    <cellStyle name="Vírgula 6 4 8 3 4" xfId="29963" xr:uid="{00000000-0005-0000-0000-0000EBC40000}"/>
    <cellStyle name="Vírgula 6 4 8 3 5" xfId="39535" xr:uid="{00000000-0005-0000-0000-0000ECC40000}"/>
    <cellStyle name="Vírgula 6 4 8 3 6" xfId="48569" xr:uid="{00000000-0005-0000-0000-0000EDC40000}"/>
    <cellStyle name="Vírgula 6 4 8 4" xfId="5402" xr:uid="{00000000-0005-0000-0000-0000EEC40000}"/>
    <cellStyle name="Vírgula 6 4 8 4 2" xfId="16343" xr:uid="{00000000-0005-0000-0000-0000EFC40000}"/>
    <cellStyle name="Vírgula 6 4 8 4 3" xfId="32714" xr:uid="{00000000-0005-0000-0000-0000F0C40000}"/>
    <cellStyle name="Vírgula 6 4 8 4 4" xfId="39882" xr:uid="{00000000-0005-0000-0000-0000F1C40000}"/>
    <cellStyle name="Vírgula 6 4 8 4 5" xfId="50507" xr:uid="{00000000-0005-0000-0000-0000F2C40000}"/>
    <cellStyle name="Vírgula 6 4 8 5" xfId="13589" xr:uid="{00000000-0005-0000-0000-0000F3C40000}"/>
    <cellStyle name="Vírgula 6 4 8 5 2" xfId="43963" xr:uid="{00000000-0005-0000-0000-0000F4C40000}"/>
    <cellStyle name="Vírgula 6 4 8 6" xfId="16056" xr:uid="{00000000-0005-0000-0000-0000F5C40000}"/>
    <cellStyle name="Vírgula 6 4 8 7" xfId="22001" xr:uid="{00000000-0005-0000-0000-0000F6C40000}"/>
    <cellStyle name="Vírgula 6 4 8 8" xfId="24015" xr:uid="{00000000-0005-0000-0000-0000F7C40000}"/>
    <cellStyle name="Vírgula 6 4 8 9" xfId="27212" xr:uid="{00000000-0005-0000-0000-0000F8C40000}"/>
    <cellStyle name="Vírgula 6 4 9" xfId="628" xr:uid="{00000000-0005-0000-0000-0000F9C40000}"/>
    <cellStyle name="Vírgula 6 4 9 10" xfId="46184" xr:uid="{00000000-0005-0000-0000-0000FAC40000}"/>
    <cellStyle name="Vírgula 6 4 9 11" xfId="54116" xr:uid="{00000000-0005-0000-0000-0000FBC40000}"/>
    <cellStyle name="Vírgula 6 4 9 12" xfId="4490" xr:uid="{00000000-0005-0000-0000-0000FCC40000}"/>
    <cellStyle name="Vírgula 6 4 9 2" xfId="7555" xr:uid="{00000000-0005-0000-0000-0000FDC40000}"/>
    <cellStyle name="Vírgula 6 4 9 2 2" xfId="17681" xr:uid="{00000000-0005-0000-0000-0000FEC40000}"/>
    <cellStyle name="Vírgula 6 4 9 2 2 2" xfId="35467" xr:uid="{00000000-0005-0000-0000-0000FFC40000}"/>
    <cellStyle name="Vírgula 6 4 9 2 3" xfId="19348" xr:uid="{00000000-0005-0000-0000-000000C50000}"/>
    <cellStyle name="Vírgula 6 4 9 2 4" xfId="29965" xr:uid="{00000000-0005-0000-0000-000001C50000}"/>
    <cellStyle name="Vírgula 6 4 9 2 5" xfId="43159" xr:uid="{00000000-0005-0000-0000-000002C50000}"/>
    <cellStyle name="Vírgula 6 4 9 2 6" xfId="48455" xr:uid="{00000000-0005-0000-0000-000003C50000}"/>
    <cellStyle name="Vírgula 6 4 9 3" xfId="5288" xr:uid="{00000000-0005-0000-0000-000004C50000}"/>
    <cellStyle name="Vírgula 6 4 9 3 2" xfId="16555" xr:uid="{00000000-0005-0000-0000-000005C50000}"/>
    <cellStyle name="Vírgula 6 4 9 3 3" xfId="32716" xr:uid="{00000000-0005-0000-0000-000006C50000}"/>
    <cellStyle name="Vírgula 6 4 9 3 4" xfId="43849" xr:uid="{00000000-0005-0000-0000-000007C50000}"/>
    <cellStyle name="Vírgula 6 4 9 4" xfId="16058" xr:uid="{00000000-0005-0000-0000-000008C50000}"/>
    <cellStyle name="Vírgula 6 4 9 5" xfId="17831" xr:uid="{00000000-0005-0000-0000-000009C50000}"/>
    <cellStyle name="Vírgula 6 4 9 6" xfId="22003" xr:uid="{00000000-0005-0000-0000-00000AC50000}"/>
    <cellStyle name="Vírgula 6 4 9 7" xfId="24017" xr:uid="{00000000-0005-0000-0000-00000BC50000}"/>
    <cellStyle name="Vírgula 6 4 9 8" xfId="27214" xr:uid="{00000000-0005-0000-0000-00000CC50000}"/>
    <cellStyle name="Vírgula 6 4 9 9" xfId="39537" xr:uid="{00000000-0005-0000-0000-00000DC50000}"/>
    <cellStyle name="Vírgula 6 5" xfId="73" xr:uid="{00000000-0005-0000-0000-00000EC50000}"/>
    <cellStyle name="Vírgula 6 5 10" xfId="1590" xr:uid="{00000000-0005-0000-0000-00000FC50000}"/>
    <cellStyle name="Vírgula 6 5 10 2" xfId="8440" xr:uid="{00000000-0005-0000-0000-000010C50000}"/>
    <cellStyle name="Vírgula 6 5 10 2 2" xfId="35468" xr:uid="{00000000-0005-0000-0000-000011C50000}"/>
    <cellStyle name="Vírgula 6 5 10 2 3" xfId="29966" xr:uid="{00000000-0005-0000-0000-000012C50000}"/>
    <cellStyle name="Vírgula 6 5 10 2 4" xfId="43160" xr:uid="{00000000-0005-0000-0000-000013C50000}"/>
    <cellStyle name="Vírgula 6 5 10 2 5" xfId="49340" xr:uid="{00000000-0005-0000-0000-000014C50000}"/>
    <cellStyle name="Vírgula 6 5 10 3" xfId="9520" xr:uid="{00000000-0005-0000-0000-000015C50000}"/>
    <cellStyle name="Vírgula 6 5 10 3 2" xfId="32717" xr:uid="{00000000-0005-0000-0000-000016C50000}"/>
    <cellStyle name="Vírgula 6 5 10 3 3" xfId="44734" xr:uid="{00000000-0005-0000-0000-000017C50000}"/>
    <cellStyle name="Vírgula 6 5 10 4" xfId="18492" xr:uid="{00000000-0005-0000-0000-000018C50000}"/>
    <cellStyle name="Vírgula 6 5 10 5" xfId="27215" xr:uid="{00000000-0005-0000-0000-000019C50000}"/>
    <cellStyle name="Vírgula 6 5 10 6" xfId="39538" xr:uid="{00000000-0005-0000-0000-00001AC50000}"/>
    <cellStyle name="Vírgula 6 5 10 7" xfId="47141" xr:uid="{00000000-0005-0000-0000-00001BC50000}"/>
    <cellStyle name="Vírgula 6 5 10 8" xfId="55067" xr:uid="{00000000-0005-0000-0000-00001CC50000}"/>
    <cellStyle name="Vírgula 6 5 10 9" xfId="6241" xr:uid="{00000000-0005-0000-0000-00001DC50000}"/>
    <cellStyle name="Vírgula 6 5 11" xfId="7112" xr:uid="{00000000-0005-0000-0000-00001EC50000}"/>
    <cellStyle name="Vírgula 6 5 11 2" xfId="11132" xr:uid="{00000000-0005-0000-0000-00001FC50000}"/>
    <cellStyle name="Vírgula 6 5 11 2 2" xfId="32961" xr:uid="{00000000-0005-0000-0000-000020C50000}"/>
    <cellStyle name="Vírgula 6 5 11 2 3" xfId="40653" xr:uid="{00000000-0005-0000-0000-000021C50000}"/>
    <cellStyle name="Vírgula 6 5 11 2 4" xfId="52114" xr:uid="{00000000-0005-0000-0000-000022C50000}"/>
    <cellStyle name="Vírgula 6 5 11 3" xfId="27459" xr:uid="{00000000-0005-0000-0000-000023C50000}"/>
    <cellStyle name="Vírgula 6 5 11 4" xfId="36782" xr:uid="{00000000-0005-0000-0000-000024C50000}"/>
    <cellStyle name="Vírgula 6 5 11 5" xfId="48012" xr:uid="{00000000-0005-0000-0000-000025C50000}"/>
    <cellStyle name="Vírgula 6 5 12" xfId="4748" xr:uid="{00000000-0005-0000-0000-000026C50000}"/>
    <cellStyle name="Vírgula 6 5 12 2" xfId="10468" xr:uid="{00000000-0005-0000-0000-000027C50000}"/>
    <cellStyle name="Vírgula 6 5 12 2 2" xfId="50709" xr:uid="{00000000-0005-0000-0000-000028C50000}"/>
    <cellStyle name="Vírgula 6 5 12 3" xfId="30210" xr:uid="{00000000-0005-0000-0000-000029C50000}"/>
    <cellStyle name="Vírgula 6 5 12 4" xfId="39782" xr:uid="{00000000-0005-0000-0000-00002AC50000}"/>
    <cellStyle name="Vírgula 6 5 12 5" xfId="50306" xr:uid="{00000000-0005-0000-0000-00002BC50000}"/>
    <cellStyle name="Vírgula 6 5 13" xfId="9419" xr:uid="{00000000-0005-0000-0000-00002CC50000}"/>
    <cellStyle name="Vírgula 6 5 13 2" xfId="43404" xr:uid="{00000000-0005-0000-0000-00002DC50000}"/>
    <cellStyle name="Vírgula 6 5 13 3" xfId="50989" xr:uid="{00000000-0005-0000-0000-00002EC50000}"/>
    <cellStyle name="Vírgula 6 5 14" xfId="16059" xr:uid="{00000000-0005-0000-0000-00002FC50000}"/>
    <cellStyle name="Vírgula 6 5 15" xfId="22004" xr:uid="{00000000-0005-0000-0000-000030C50000}"/>
    <cellStyle name="Vírgula 6 5 16" xfId="24018" xr:uid="{00000000-0005-0000-0000-000031C50000}"/>
    <cellStyle name="Vírgula 6 5 17" xfId="24287" xr:uid="{00000000-0005-0000-0000-000032C50000}"/>
    <cellStyle name="Vírgula 6 5 18" xfId="35738" xr:uid="{00000000-0005-0000-0000-000033C50000}"/>
    <cellStyle name="Vírgula 6 5 19" xfId="45631" xr:uid="{00000000-0005-0000-0000-000034C50000}"/>
    <cellStyle name="Vírgula 6 5 2" xfId="228" xr:uid="{00000000-0005-0000-0000-000035C50000}"/>
    <cellStyle name="Vírgula 6 5 2 10" xfId="16060" xr:uid="{00000000-0005-0000-0000-000036C50000}"/>
    <cellStyle name="Vírgula 6 5 2 11" xfId="22005" xr:uid="{00000000-0005-0000-0000-000037C50000}"/>
    <cellStyle name="Vírgula 6 5 2 12" xfId="24019" xr:uid="{00000000-0005-0000-0000-000038C50000}"/>
    <cellStyle name="Vírgula 6 5 2 13" xfId="24510" xr:uid="{00000000-0005-0000-0000-000039C50000}"/>
    <cellStyle name="Vírgula 6 5 2 14" xfId="35823" xr:uid="{00000000-0005-0000-0000-00003AC50000}"/>
    <cellStyle name="Vírgula 6 5 2 15" xfId="45785" xr:uid="{00000000-0005-0000-0000-00003BC50000}"/>
    <cellStyle name="Vírgula 6 5 2 16" xfId="53718" xr:uid="{00000000-0005-0000-0000-00003CC50000}"/>
    <cellStyle name="Vírgula 6 5 2 17" xfId="4492" xr:uid="{00000000-0005-0000-0000-00003DC50000}"/>
    <cellStyle name="Vírgula 6 5 2 2" xfId="509" xr:uid="{00000000-0005-0000-0000-00003EC50000}"/>
    <cellStyle name="Vírgula 6 5 2 2 10" xfId="24020" xr:uid="{00000000-0005-0000-0000-00003FC50000}"/>
    <cellStyle name="Vírgula 6 5 2 2 11" xfId="24786" xr:uid="{00000000-0005-0000-0000-000040C50000}"/>
    <cellStyle name="Vírgula 6 5 2 2 12" xfId="36351" xr:uid="{00000000-0005-0000-0000-000041C50000}"/>
    <cellStyle name="Vírgula 6 5 2 2 13" xfId="46065" xr:uid="{00000000-0005-0000-0000-000042C50000}"/>
    <cellStyle name="Vírgula 6 5 2 2 14" xfId="53997" xr:uid="{00000000-0005-0000-0000-000043C50000}"/>
    <cellStyle name="Vírgula 6 5 2 2 15" xfId="4493" xr:uid="{00000000-0005-0000-0000-000044C50000}"/>
    <cellStyle name="Vírgula 6 5 2 2 2" xfId="1167" xr:uid="{00000000-0005-0000-0000-000045C50000}"/>
    <cellStyle name="Vírgula 6 5 2 2 2 10" xfId="46723" xr:uid="{00000000-0005-0000-0000-000046C50000}"/>
    <cellStyle name="Vírgula 6 5 2 2 2 11" xfId="54655" xr:uid="{00000000-0005-0000-0000-000047C50000}"/>
    <cellStyle name="Vírgula 6 5 2 2 2 12" xfId="4494" xr:uid="{00000000-0005-0000-0000-000048C50000}"/>
    <cellStyle name="Vírgula 6 5 2 2 2 2" xfId="8082" xr:uid="{00000000-0005-0000-0000-000049C50000}"/>
    <cellStyle name="Vírgula 6 5 2 2 2 2 2" xfId="12616" xr:uid="{00000000-0005-0000-0000-00004AC50000}"/>
    <cellStyle name="Vírgula 6 5 2 2 2 2 2 2" xfId="35471" xr:uid="{00000000-0005-0000-0000-00004BC50000}"/>
    <cellStyle name="Vírgula 6 5 2 2 2 2 3" xfId="12830" xr:uid="{00000000-0005-0000-0000-00004CC50000}"/>
    <cellStyle name="Vírgula 6 5 2 2 2 2 4" xfId="19875" xr:uid="{00000000-0005-0000-0000-00004DC50000}"/>
    <cellStyle name="Vírgula 6 5 2 2 2 2 5" xfId="29969" xr:uid="{00000000-0005-0000-0000-00004EC50000}"/>
    <cellStyle name="Vírgula 6 5 2 2 2 2 6" xfId="43163" xr:uid="{00000000-0005-0000-0000-00004FC50000}"/>
    <cellStyle name="Vírgula 6 5 2 2 2 2 7" xfId="48982" xr:uid="{00000000-0005-0000-0000-000050C50000}"/>
    <cellStyle name="Vírgula 6 5 2 2 2 3" xfId="5827" xr:uid="{00000000-0005-0000-0000-000051C50000}"/>
    <cellStyle name="Vírgula 6 5 2 2 2 3 2" xfId="16494" xr:uid="{00000000-0005-0000-0000-000052C50000}"/>
    <cellStyle name="Vírgula 6 5 2 2 2 3 3" xfId="32720" xr:uid="{00000000-0005-0000-0000-000053C50000}"/>
    <cellStyle name="Vírgula 6 5 2 2 2 3 4" xfId="44376" xr:uid="{00000000-0005-0000-0000-000054C50000}"/>
    <cellStyle name="Vírgula 6 5 2 2 2 4" xfId="14002" xr:uid="{00000000-0005-0000-0000-000055C50000}"/>
    <cellStyle name="Vírgula 6 5 2 2 2 5" xfId="16062" xr:uid="{00000000-0005-0000-0000-000056C50000}"/>
    <cellStyle name="Vírgula 6 5 2 2 2 6" xfId="22007" xr:uid="{00000000-0005-0000-0000-000057C50000}"/>
    <cellStyle name="Vírgula 6 5 2 2 2 7" xfId="24021" xr:uid="{00000000-0005-0000-0000-000058C50000}"/>
    <cellStyle name="Vírgula 6 5 2 2 2 8" xfId="27218" xr:uid="{00000000-0005-0000-0000-000059C50000}"/>
    <cellStyle name="Vírgula 6 5 2 2 2 9" xfId="39541" xr:uid="{00000000-0005-0000-0000-00005AC50000}"/>
    <cellStyle name="Vírgula 6 5 2 2 3" xfId="2103" xr:uid="{00000000-0005-0000-0000-00005BC50000}"/>
    <cellStyle name="Vírgula 6 5 2 2 3 10" xfId="47654" xr:uid="{00000000-0005-0000-0000-00005CC50000}"/>
    <cellStyle name="Vírgula 6 5 2 2 3 11" xfId="55580" xr:uid="{00000000-0005-0000-0000-00005DC50000}"/>
    <cellStyle name="Vírgula 6 5 2 2 3 12" xfId="4495" xr:uid="{00000000-0005-0000-0000-00005EC50000}"/>
    <cellStyle name="Vírgula 6 5 2 2 3 2" xfId="8953" xr:uid="{00000000-0005-0000-0000-00005FC50000}"/>
    <cellStyle name="Vírgula 6 5 2 2 3 2 2" xfId="17682" xr:uid="{00000000-0005-0000-0000-000060C50000}"/>
    <cellStyle name="Vírgula 6 5 2 2 3 2 2 2" xfId="35472" xr:uid="{00000000-0005-0000-0000-000061C50000}"/>
    <cellStyle name="Vírgula 6 5 2 2 3 2 3" xfId="29970" xr:uid="{00000000-0005-0000-0000-000062C50000}"/>
    <cellStyle name="Vírgula 6 5 2 2 3 2 4" xfId="43164" xr:uid="{00000000-0005-0000-0000-000063C50000}"/>
    <cellStyle name="Vírgula 6 5 2 2 3 2 5" xfId="49853" xr:uid="{00000000-0005-0000-0000-000064C50000}"/>
    <cellStyle name="Vírgula 6 5 2 2 3 3" xfId="6754" xr:uid="{00000000-0005-0000-0000-000065C50000}"/>
    <cellStyle name="Vírgula 6 5 2 2 3 3 2" xfId="32721" xr:uid="{00000000-0005-0000-0000-000066C50000}"/>
    <cellStyle name="Vírgula 6 5 2 2 3 3 3" xfId="45247" xr:uid="{00000000-0005-0000-0000-000067C50000}"/>
    <cellStyle name="Vírgula 6 5 2 2 3 4" xfId="16063" xr:uid="{00000000-0005-0000-0000-000068C50000}"/>
    <cellStyle name="Vírgula 6 5 2 2 3 5" xfId="19005" xr:uid="{00000000-0005-0000-0000-000069C50000}"/>
    <cellStyle name="Vírgula 6 5 2 2 3 6" xfId="22008" xr:uid="{00000000-0005-0000-0000-00006AC50000}"/>
    <cellStyle name="Vírgula 6 5 2 2 3 7" xfId="24022" xr:uid="{00000000-0005-0000-0000-00006BC50000}"/>
    <cellStyle name="Vírgula 6 5 2 2 3 8" xfId="27219" xr:uid="{00000000-0005-0000-0000-00006CC50000}"/>
    <cellStyle name="Vírgula 6 5 2 2 3 9" xfId="39542" xr:uid="{00000000-0005-0000-0000-00006DC50000}"/>
    <cellStyle name="Vírgula 6 5 2 2 4" xfId="7455" xr:uid="{00000000-0005-0000-0000-00006EC50000}"/>
    <cellStyle name="Vírgula 6 5 2 2 4 2" xfId="12662" xr:uid="{00000000-0005-0000-0000-00006FC50000}"/>
    <cellStyle name="Vírgula 6 5 2 2 4 2 2" xfId="35470" xr:uid="{00000000-0005-0000-0000-000070C50000}"/>
    <cellStyle name="Vírgula 6 5 2 2 4 2 3" xfId="29968" xr:uid="{00000000-0005-0000-0000-000071C50000}"/>
    <cellStyle name="Vírgula 6 5 2 2 4 2 4" xfId="43162" xr:uid="{00000000-0005-0000-0000-000072C50000}"/>
    <cellStyle name="Vírgula 6 5 2 2 4 2 5" xfId="53432" xr:uid="{00000000-0005-0000-0000-000073C50000}"/>
    <cellStyle name="Vírgula 6 5 2 2 4 3" xfId="9787" xr:uid="{00000000-0005-0000-0000-000074C50000}"/>
    <cellStyle name="Vírgula 6 5 2 2 4 3 2" xfId="32719" xr:uid="{00000000-0005-0000-0000-000075C50000}"/>
    <cellStyle name="Vírgula 6 5 2 2 4 4" xfId="27217" xr:uid="{00000000-0005-0000-0000-000076C50000}"/>
    <cellStyle name="Vírgula 6 5 2 2 4 5" xfId="39540" xr:uid="{00000000-0005-0000-0000-000077C50000}"/>
    <cellStyle name="Vírgula 6 5 2 2 4 6" xfId="48355" xr:uid="{00000000-0005-0000-0000-000078C50000}"/>
    <cellStyle name="Vírgula 6 5 2 2 5" xfId="5169" xr:uid="{00000000-0005-0000-0000-000079C50000}"/>
    <cellStyle name="Vírgula 6 5 2 2 5 2" xfId="11531" xr:uid="{00000000-0005-0000-0000-00007AC50000}"/>
    <cellStyle name="Vírgula 6 5 2 2 5 2 2" xfId="33360" xr:uid="{00000000-0005-0000-0000-00007BC50000}"/>
    <cellStyle name="Vírgula 6 5 2 2 5 2 3" xfId="41052" xr:uid="{00000000-0005-0000-0000-00007CC50000}"/>
    <cellStyle name="Vírgula 6 5 2 2 5 2 4" xfId="52513" xr:uid="{00000000-0005-0000-0000-00007DC50000}"/>
    <cellStyle name="Vírgula 6 5 2 2 5 3" xfId="27858" xr:uid="{00000000-0005-0000-0000-00007EC50000}"/>
    <cellStyle name="Vírgula 6 5 2 2 5 4" xfId="37181" xr:uid="{00000000-0005-0000-0000-00007FC50000}"/>
    <cellStyle name="Vírgula 6 5 2 2 5 5" xfId="51111" xr:uid="{00000000-0005-0000-0000-000080C50000}"/>
    <cellStyle name="Vírgula 6 5 2 2 6" xfId="10834" xr:uid="{00000000-0005-0000-0000-000081C50000}"/>
    <cellStyle name="Vírgula 6 5 2 2 6 2" xfId="30609" xr:uid="{00000000-0005-0000-0000-000082C50000}"/>
    <cellStyle name="Vírgula 6 5 2 2 6 3" xfId="40295" xr:uid="{00000000-0005-0000-0000-000083C50000}"/>
    <cellStyle name="Vírgula 6 5 2 2 6 4" xfId="51766" xr:uid="{00000000-0005-0000-0000-000084C50000}"/>
    <cellStyle name="Vírgula 6 5 2 2 7" xfId="13489" xr:uid="{00000000-0005-0000-0000-000085C50000}"/>
    <cellStyle name="Vírgula 6 5 2 2 7 2" xfId="43749" xr:uid="{00000000-0005-0000-0000-000086C50000}"/>
    <cellStyle name="Vírgula 6 5 2 2 8" xfId="16061" xr:uid="{00000000-0005-0000-0000-000087C50000}"/>
    <cellStyle name="Vírgula 6 5 2 2 9" xfId="22006" xr:uid="{00000000-0005-0000-0000-000088C50000}"/>
    <cellStyle name="Vírgula 6 5 2 3" xfId="1424" xr:uid="{00000000-0005-0000-0000-000089C50000}"/>
    <cellStyle name="Vírgula 6 5 2 3 10" xfId="25062" xr:uid="{00000000-0005-0000-0000-00008AC50000}"/>
    <cellStyle name="Vírgula 6 5 2 3 11" xfId="36627" xr:uid="{00000000-0005-0000-0000-00008BC50000}"/>
    <cellStyle name="Vírgula 6 5 2 3 12" xfId="46980" xr:uid="{00000000-0005-0000-0000-00008CC50000}"/>
    <cellStyle name="Vírgula 6 5 2 3 13" xfId="54912" xr:uid="{00000000-0005-0000-0000-00008DC50000}"/>
    <cellStyle name="Vírgula 6 5 2 3 14" xfId="4496" xr:uid="{00000000-0005-0000-0000-00008EC50000}"/>
    <cellStyle name="Vírgula 6 5 2 3 2" xfId="2331" xr:uid="{00000000-0005-0000-0000-00008FC50000}"/>
    <cellStyle name="Vírgula 6 5 2 3 2 10" xfId="47882" xr:uid="{00000000-0005-0000-0000-000090C50000}"/>
    <cellStyle name="Vírgula 6 5 2 3 2 11" xfId="55808" xr:uid="{00000000-0005-0000-0000-000091C50000}"/>
    <cellStyle name="Vírgula 6 5 2 3 2 12" xfId="4497" xr:uid="{00000000-0005-0000-0000-000092C50000}"/>
    <cellStyle name="Vírgula 6 5 2 3 2 2" xfId="9181" xr:uid="{00000000-0005-0000-0000-000093C50000}"/>
    <cellStyle name="Vírgula 6 5 2 3 2 2 2" xfId="17683" xr:uid="{00000000-0005-0000-0000-000094C50000}"/>
    <cellStyle name="Vírgula 6 5 2 3 2 2 2 2" xfId="35474" xr:uid="{00000000-0005-0000-0000-000095C50000}"/>
    <cellStyle name="Vírgula 6 5 2 3 2 2 3" xfId="20103" xr:uid="{00000000-0005-0000-0000-000096C50000}"/>
    <cellStyle name="Vírgula 6 5 2 3 2 2 4" xfId="29972" xr:uid="{00000000-0005-0000-0000-000097C50000}"/>
    <cellStyle name="Vírgula 6 5 2 3 2 2 5" xfId="43166" xr:uid="{00000000-0005-0000-0000-000098C50000}"/>
    <cellStyle name="Vírgula 6 5 2 3 2 2 6" xfId="50081" xr:uid="{00000000-0005-0000-0000-000099C50000}"/>
    <cellStyle name="Vírgula 6 5 2 3 2 3" xfId="6982" xr:uid="{00000000-0005-0000-0000-00009AC50000}"/>
    <cellStyle name="Vírgula 6 5 2 3 2 3 2" xfId="16783" xr:uid="{00000000-0005-0000-0000-00009BC50000}"/>
    <cellStyle name="Vírgula 6 5 2 3 2 3 3" xfId="32723" xr:uid="{00000000-0005-0000-0000-00009CC50000}"/>
    <cellStyle name="Vírgula 6 5 2 3 2 3 4" xfId="45475" xr:uid="{00000000-0005-0000-0000-00009DC50000}"/>
    <cellStyle name="Vírgula 6 5 2 3 2 4" xfId="16065" xr:uid="{00000000-0005-0000-0000-00009EC50000}"/>
    <cellStyle name="Vírgula 6 5 2 3 2 5" xfId="18361" xr:uid="{00000000-0005-0000-0000-00009FC50000}"/>
    <cellStyle name="Vírgula 6 5 2 3 2 6" xfId="22010" xr:uid="{00000000-0005-0000-0000-0000A0C50000}"/>
    <cellStyle name="Vírgula 6 5 2 3 2 7" xfId="24024" xr:uid="{00000000-0005-0000-0000-0000A1C50000}"/>
    <cellStyle name="Vírgula 6 5 2 3 2 8" xfId="27221" xr:uid="{00000000-0005-0000-0000-0000A2C50000}"/>
    <cellStyle name="Vírgula 6 5 2 3 2 9" xfId="39544" xr:uid="{00000000-0005-0000-0000-0000A3C50000}"/>
    <cellStyle name="Vírgula 6 5 2 3 3" xfId="8310" xr:uid="{00000000-0005-0000-0000-0000A4C50000}"/>
    <cellStyle name="Vírgula 6 5 2 3 3 2" xfId="12663" xr:uid="{00000000-0005-0000-0000-0000A5C50000}"/>
    <cellStyle name="Vírgula 6 5 2 3 3 2 2" xfId="35473" xr:uid="{00000000-0005-0000-0000-0000A6C50000}"/>
    <cellStyle name="Vírgula 6 5 2 3 3 2 3" xfId="29971" xr:uid="{00000000-0005-0000-0000-0000A7C50000}"/>
    <cellStyle name="Vírgula 6 5 2 3 3 2 4" xfId="43165" xr:uid="{00000000-0005-0000-0000-0000A8C50000}"/>
    <cellStyle name="Vírgula 6 5 2 3 3 2 5" xfId="53433" xr:uid="{00000000-0005-0000-0000-0000A9C50000}"/>
    <cellStyle name="Vírgula 6 5 2 3 3 3" xfId="16803" xr:uid="{00000000-0005-0000-0000-0000AAC50000}"/>
    <cellStyle name="Vírgula 6 5 2 3 3 3 2" xfId="32722" xr:uid="{00000000-0005-0000-0000-0000ABC50000}"/>
    <cellStyle name="Vírgula 6 5 2 3 3 4" xfId="19233" xr:uid="{00000000-0005-0000-0000-0000ACC50000}"/>
    <cellStyle name="Vírgula 6 5 2 3 3 5" xfId="27220" xr:uid="{00000000-0005-0000-0000-0000ADC50000}"/>
    <cellStyle name="Vírgula 6 5 2 3 3 6" xfId="39543" xr:uid="{00000000-0005-0000-0000-0000AEC50000}"/>
    <cellStyle name="Vírgula 6 5 2 3 3 7" xfId="49210" xr:uid="{00000000-0005-0000-0000-0000AFC50000}"/>
    <cellStyle name="Vírgula 6 5 2 3 4" xfId="6084" xr:uid="{00000000-0005-0000-0000-0000B0C50000}"/>
    <cellStyle name="Vírgula 6 5 2 3 4 2" xfId="11759" xr:uid="{00000000-0005-0000-0000-0000B1C50000}"/>
    <cellStyle name="Vírgula 6 5 2 3 4 2 2" xfId="33588" xr:uid="{00000000-0005-0000-0000-0000B2C50000}"/>
    <cellStyle name="Vírgula 6 5 2 3 4 2 3" xfId="41280" xr:uid="{00000000-0005-0000-0000-0000B3C50000}"/>
    <cellStyle name="Vírgula 6 5 2 3 4 2 4" xfId="52741" xr:uid="{00000000-0005-0000-0000-0000B4C50000}"/>
    <cellStyle name="Vírgula 6 5 2 3 4 3" xfId="28086" xr:uid="{00000000-0005-0000-0000-0000B5C50000}"/>
    <cellStyle name="Vírgula 6 5 2 3 4 4" xfId="37409" xr:uid="{00000000-0005-0000-0000-0000B6C50000}"/>
    <cellStyle name="Vírgula 6 5 2 3 4 5" xfId="50711" xr:uid="{00000000-0005-0000-0000-0000B7C50000}"/>
    <cellStyle name="Vírgula 6 5 2 3 5" xfId="11015" xr:uid="{00000000-0005-0000-0000-0000B8C50000}"/>
    <cellStyle name="Vírgula 6 5 2 3 5 2" xfId="30837" xr:uid="{00000000-0005-0000-0000-0000B9C50000}"/>
    <cellStyle name="Vírgula 6 5 2 3 5 3" xfId="40523" xr:uid="{00000000-0005-0000-0000-0000BAC50000}"/>
    <cellStyle name="Vírgula 6 5 2 3 5 4" xfId="51994" xr:uid="{00000000-0005-0000-0000-0000BBC50000}"/>
    <cellStyle name="Vírgula 6 5 2 3 6" xfId="14230" xr:uid="{00000000-0005-0000-0000-0000BCC50000}"/>
    <cellStyle name="Vírgula 6 5 2 3 6 2" xfId="44604" xr:uid="{00000000-0005-0000-0000-0000BDC50000}"/>
    <cellStyle name="Vírgula 6 5 2 3 7" xfId="16064" xr:uid="{00000000-0005-0000-0000-0000BEC50000}"/>
    <cellStyle name="Vírgula 6 5 2 3 8" xfId="22009" xr:uid="{00000000-0005-0000-0000-0000BFC50000}"/>
    <cellStyle name="Vírgula 6 5 2 3 9" xfId="24023" xr:uid="{00000000-0005-0000-0000-0000C0C50000}"/>
    <cellStyle name="Vírgula 6 5 2 4" xfId="927" xr:uid="{00000000-0005-0000-0000-0000C1C50000}"/>
    <cellStyle name="Vírgula 6 5 2 4 10" xfId="36082" xr:uid="{00000000-0005-0000-0000-0000C2C50000}"/>
    <cellStyle name="Vírgula 6 5 2 4 11" xfId="46483" xr:uid="{00000000-0005-0000-0000-0000C3C50000}"/>
    <cellStyle name="Vírgula 6 5 2 4 12" xfId="54415" xr:uid="{00000000-0005-0000-0000-0000C4C50000}"/>
    <cellStyle name="Vírgula 6 5 2 4 13" xfId="4498" xr:uid="{00000000-0005-0000-0000-0000C5C50000}"/>
    <cellStyle name="Vírgula 6 5 2 4 2" xfId="1875" xr:uid="{00000000-0005-0000-0000-0000C6C50000}"/>
    <cellStyle name="Vírgula 6 5 2 4 2 10" xfId="47426" xr:uid="{00000000-0005-0000-0000-0000C7C50000}"/>
    <cellStyle name="Vírgula 6 5 2 4 2 11" xfId="55352" xr:uid="{00000000-0005-0000-0000-0000C8C50000}"/>
    <cellStyle name="Vírgula 6 5 2 4 2 12" xfId="4499" xr:uid="{00000000-0005-0000-0000-0000C9C50000}"/>
    <cellStyle name="Vírgula 6 5 2 4 2 2" xfId="8725" xr:uid="{00000000-0005-0000-0000-0000CAC50000}"/>
    <cellStyle name="Vírgula 6 5 2 4 2 2 2" xfId="17684" xr:uid="{00000000-0005-0000-0000-0000CBC50000}"/>
    <cellStyle name="Vírgula 6 5 2 4 2 2 2 2" xfId="35476" xr:uid="{00000000-0005-0000-0000-0000CCC50000}"/>
    <cellStyle name="Vírgula 6 5 2 4 2 2 3" xfId="19647" xr:uid="{00000000-0005-0000-0000-0000CDC50000}"/>
    <cellStyle name="Vírgula 6 5 2 4 2 2 4" xfId="29974" xr:uid="{00000000-0005-0000-0000-0000CEC50000}"/>
    <cellStyle name="Vírgula 6 5 2 4 2 2 5" xfId="43168" xr:uid="{00000000-0005-0000-0000-0000CFC50000}"/>
    <cellStyle name="Vírgula 6 5 2 4 2 2 6" xfId="49625" xr:uid="{00000000-0005-0000-0000-0000D0C50000}"/>
    <cellStyle name="Vírgula 6 5 2 4 2 3" xfId="6526" xr:uid="{00000000-0005-0000-0000-0000D1C50000}"/>
    <cellStyle name="Vírgula 6 5 2 4 2 3 2" xfId="9658" xr:uid="{00000000-0005-0000-0000-0000D2C50000}"/>
    <cellStyle name="Vírgula 6 5 2 4 2 3 3" xfId="32725" xr:uid="{00000000-0005-0000-0000-0000D3C50000}"/>
    <cellStyle name="Vírgula 6 5 2 4 2 3 4" xfId="45019" xr:uid="{00000000-0005-0000-0000-0000D4C50000}"/>
    <cellStyle name="Vírgula 6 5 2 4 2 4" xfId="16067" xr:uid="{00000000-0005-0000-0000-0000D5C50000}"/>
    <cellStyle name="Vírgula 6 5 2 4 2 5" xfId="18019" xr:uid="{00000000-0005-0000-0000-0000D6C50000}"/>
    <cellStyle name="Vírgula 6 5 2 4 2 6" xfId="22012" xr:uid="{00000000-0005-0000-0000-0000D7C50000}"/>
    <cellStyle name="Vírgula 6 5 2 4 2 7" xfId="24026" xr:uid="{00000000-0005-0000-0000-0000D8C50000}"/>
    <cellStyle name="Vírgula 6 5 2 4 2 8" xfId="27223" xr:uid="{00000000-0005-0000-0000-0000D9C50000}"/>
    <cellStyle name="Vírgula 6 5 2 4 2 9" xfId="39546" xr:uid="{00000000-0005-0000-0000-0000DAC50000}"/>
    <cellStyle name="Vírgula 6 5 2 4 3" xfId="7854" xr:uid="{00000000-0005-0000-0000-0000DBC50000}"/>
    <cellStyle name="Vírgula 6 5 2 4 3 2" xfId="12664" xr:uid="{00000000-0005-0000-0000-0000DCC50000}"/>
    <cellStyle name="Vírgula 6 5 2 4 3 2 2" xfId="35475" xr:uid="{00000000-0005-0000-0000-0000DDC50000}"/>
    <cellStyle name="Vírgula 6 5 2 4 3 2 3" xfId="43167" xr:uid="{00000000-0005-0000-0000-0000DEC50000}"/>
    <cellStyle name="Vírgula 6 5 2 4 3 2 4" xfId="53434" xr:uid="{00000000-0005-0000-0000-0000DFC50000}"/>
    <cellStyle name="Vírgula 6 5 2 4 3 3" xfId="18777" xr:uid="{00000000-0005-0000-0000-0000E0C50000}"/>
    <cellStyle name="Vírgula 6 5 2 4 3 4" xfId="29973" xr:uid="{00000000-0005-0000-0000-0000E1C50000}"/>
    <cellStyle name="Vírgula 6 5 2 4 3 5" xfId="39545" xr:uid="{00000000-0005-0000-0000-0000E2C50000}"/>
    <cellStyle name="Vírgula 6 5 2 4 3 6" xfId="48754" xr:uid="{00000000-0005-0000-0000-0000E3C50000}"/>
    <cellStyle name="Vírgula 6 5 2 4 4" xfId="5587" xr:uid="{00000000-0005-0000-0000-0000E4C50000}"/>
    <cellStyle name="Vírgula 6 5 2 4 4 2" xfId="9706" xr:uid="{00000000-0005-0000-0000-0000E5C50000}"/>
    <cellStyle name="Vírgula 6 5 2 4 4 3" xfId="32724" xr:uid="{00000000-0005-0000-0000-0000E6C50000}"/>
    <cellStyle name="Vírgula 6 5 2 4 4 4" xfId="40067" xr:uid="{00000000-0005-0000-0000-0000E7C50000}"/>
    <cellStyle name="Vírgula 6 5 2 4 4 5" xfId="51538" xr:uid="{00000000-0005-0000-0000-0000E8C50000}"/>
    <cellStyle name="Vírgula 6 5 2 4 5" xfId="13774" xr:uid="{00000000-0005-0000-0000-0000E9C50000}"/>
    <cellStyle name="Vírgula 6 5 2 4 5 2" xfId="44148" xr:uid="{00000000-0005-0000-0000-0000EAC50000}"/>
    <cellStyle name="Vírgula 6 5 2 4 6" xfId="16066" xr:uid="{00000000-0005-0000-0000-0000EBC50000}"/>
    <cellStyle name="Vírgula 6 5 2 4 7" xfId="22011" xr:uid="{00000000-0005-0000-0000-0000ECC50000}"/>
    <cellStyle name="Vírgula 6 5 2 4 8" xfId="24025" xr:uid="{00000000-0005-0000-0000-0000EDC50000}"/>
    <cellStyle name="Vírgula 6 5 2 4 9" xfId="27222" xr:uid="{00000000-0005-0000-0000-0000EEC50000}"/>
    <cellStyle name="Vírgula 6 5 2 5" xfId="699" xr:uid="{00000000-0005-0000-0000-0000EFC50000}"/>
    <cellStyle name="Vírgula 6 5 2 5 10" xfId="46255" xr:uid="{00000000-0005-0000-0000-0000F0C50000}"/>
    <cellStyle name="Vírgula 6 5 2 5 11" xfId="54187" xr:uid="{00000000-0005-0000-0000-0000F1C50000}"/>
    <cellStyle name="Vírgula 6 5 2 5 12" xfId="4500" xr:uid="{00000000-0005-0000-0000-0000F2C50000}"/>
    <cellStyle name="Vírgula 6 5 2 5 2" xfId="7626" xr:uid="{00000000-0005-0000-0000-0000F3C50000}"/>
    <cellStyle name="Vírgula 6 5 2 5 2 2" xfId="17685" xr:uid="{00000000-0005-0000-0000-0000F4C50000}"/>
    <cellStyle name="Vírgula 6 5 2 5 2 2 2" xfId="35477" xr:uid="{00000000-0005-0000-0000-0000F5C50000}"/>
    <cellStyle name="Vírgula 6 5 2 5 2 3" xfId="19419" xr:uid="{00000000-0005-0000-0000-0000F6C50000}"/>
    <cellStyle name="Vírgula 6 5 2 5 2 4" xfId="29975" xr:uid="{00000000-0005-0000-0000-0000F7C50000}"/>
    <cellStyle name="Vírgula 6 5 2 5 2 5" xfId="43169" xr:uid="{00000000-0005-0000-0000-0000F8C50000}"/>
    <cellStyle name="Vírgula 6 5 2 5 2 6" xfId="48526" xr:uid="{00000000-0005-0000-0000-0000F9C50000}"/>
    <cellStyle name="Vírgula 6 5 2 5 3" xfId="5359" xr:uid="{00000000-0005-0000-0000-0000FAC50000}"/>
    <cellStyle name="Vírgula 6 5 2 5 3 2" xfId="16623" xr:uid="{00000000-0005-0000-0000-0000FBC50000}"/>
    <cellStyle name="Vírgula 6 5 2 5 3 3" xfId="32726" xr:uid="{00000000-0005-0000-0000-0000FCC50000}"/>
    <cellStyle name="Vírgula 6 5 2 5 3 4" xfId="43920" xr:uid="{00000000-0005-0000-0000-0000FDC50000}"/>
    <cellStyle name="Vírgula 6 5 2 5 4" xfId="16068" xr:uid="{00000000-0005-0000-0000-0000FEC50000}"/>
    <cellStyle name="Vírgula 6 5 2 5 5" xfId="17902" xr:uid="{00000000-0005-0000-0000-0000FFC50000}"/>
    <cellStyle name="Vírgula 6 5 2 5 6" xfId="22013" xr:uid="{00000000-0005-0000-0000-000000C60000}"/>
    <cellStyle name="Vírgula 6 5 2 5 7" xfId="24027" xr:uid="{00000000-0005-0000-0000-000001C60000}"/>
    <cellStyle name="Vírgula 6 5 2 5 8" xfId="27224" xr:uid="{00000000-0005-0000-0000-000002C60000}"/>
    <cellStyle name="Vírgula 6 5 2 5 9" xfId="39547" xr:uid="{00000000-0005-0000-0000-000003C60000}"/>
    <cellStyle name="Vírgula 6 5 2 6" xfId="1647" xr:uid="{00000000-0005-0000-0000-000004C60000}"/>
    <cellStyle name="Vírgula 6 5 2 6 2" xfId="8497" xr:uid="{00000000-0005-0000-0000-000005C60000}"/>
    <cellStyle name="Vírgula 6 5 2 6 2 2" xfId="35469" xr:uid="{00000000-0005-0000-0000-000006C60000}"/>
    <cellStyle name="Vírgula 6 5 2 6 2 3" xfId="29967" xr:uid="{00000000-0005-0000-0000-000007C60000}"/>
    <cellStyle name="Vírgula 6 5 2 6 2 4" xfId="43161" xr:uid="{00000000-0005-0000-0000-000008C60000}"/>
    <cellStyle name="Vírgula 6 5 2 6 2 5" xfId="49397" xr:uid="{00000000-0005-0000-0000-000009C60000}"/>
    <cellStyle name="Vírgula 6 5 2 6 3" xfId="12904" xr:uid="{00000000-0005-0000-0000-00000AC60000}"/>
    <cellStyle name="Vírgula 6 5 2 6 3 2" xfId="32718" xr:uid="{00000000-0005-0000-0000-00000BC60000}"/>
    <cellStyle name="Vírgula 6 5 2 6 3 3" xfId="44791" xr:uid="{00000000-0005-0000-0000-00000CC60000}"/>
    <cellStyle name="Vírgula 6 5 2 6 4" xfId="18549" xr:uid="{00000000-0005-0000-0000-00000DC60000}"/>
    <cellStyle name="Vírgula 6 5 2 6 5" xfId="27216" xr:uid="{00000000-0005-0000-0000-00000EC60000}"/>
    <cellStyle name="Vírgula 6 5 2 6 6" xfId="39539" xr:uid="{00000000-0005-0000-0000-00000FC60000}"/>
    <cellStyle name="Vírgula 6 5 2 6 7" xfId="47198" xr:uid="{00000000-0005-0000-0000-000010C60000}"/>
    <cellStyle name="Vírgula 6 5 2 6 8" xfId="55124" xr:uid="{00000000-0005-0000-0000-000011C60000}"/>
    <cellStyle name="Vírgula 6 5 2 6 9" xfId="6298" xr:uid="{00000000-0005-0000-0000-000012C60000}"/>
    <cellStyle name="Vírgula 6 5 2 7" xfId="7226" xr:uid="{00000000-0005-0000-0000-000013C60000}"/>
    <cellStyle name="Vírgula 6 5 2 7 2" xfId="11303" xr:uid="{00000000-0005-0000-0000-000014C60000}"/>
    <cellStyle name="Vírgula 6 5 2 7 2 2" xfId="33132" xr:uid="{00000000-0005-0000-0000-000015C60000}"/>
    <cellStyle name="Vírgula 6 5 2 7 2 3" xfId="40824" xr:uid="{00000000-0005-0000-0000-000016C60000}"/>
    <cellStyle name="Vírgula 6 5 2 7 2 4" xfId="52285" xr:uid="{00000000-0005-0000-0000-000017C60000}"/>
    <cellStyle name="Vírgula 6 5 2 7 3" xfId="27630" xr:uid="{00000000-0005-0000-0000-000018C60000}"/>
    <cellStyle name="Vírgula 6 5 2 7 4" xfId="36953" xr:uid="{00000000-0005-0000-0000-000019C60000}"/>
    <cellStyle name="Vírgula 6 5 2 7 5" xfId="48126" xr:uid="{00000000-0005-0000-0000-00001AC60000}"/>
    <cellStyle name="Vírgula 6 5 2 8" xfId="4891" xr:uid="{00000000-0005-0000-0000-00001BC60000}"/>
    <cellStyle name="Vírgula 6 5 2 8 2" xfId="30381" xr:uid="{00000000-0005-0000-0000-00001CC60000}"/>
    <cellStyle name="Vírgula 6 5 2 8 3" xfId="39839" xr:uid="{00000000-0005-0000-0000-00001DC60000}"/>
    <cellStyle name="Vírgula 6 5 2 8 4" xfId="50760" xr:uid="{00000000-0005-0000-0000-00001EC60000}"/>
    <cellStyle name="Vírgula 6 5 2 9" xfId="13328" xr:uid="{00000000-0005-0000-0000-00001FC60000}"/>
    <cellStyle name="Vírgula 6 5 2 9 2" xfId="43518" xr:uid="{00000000-0005-0000-0000-000020C60000}"/>
    <cellStyle name="Vírgula 6 5 20" xfId="53564" xr:uid="{00000000-0005-0000-0000-000021C60000}"/>
    <cellStyle name="Vírgula 6 5 21" xfId="4491" xr:uid="{00000000-0005-0000-0000-000022C60000}"/>
    <cellStyle name="Vírgula 6 5 3" xfId="159" xr:uid="{00000000-0005-0000-0000-000023C60000}"/>
    <cellStyle name="Vírgula 6 5 3 10" xfId="16069" xr:uid="{00000000-0005-0000-0000-000024C60000}"/>
    <cellStyle name="Vírgula 6 5 3 11" xfId="22014" xr:uid="{00000000-0005-0000-0000-000025C60000}"/>
    <cellStyle name="Vírgula 6 5 3 12" xfId="24028" xr:uid="{00000000-0005-0000-0000-000026C60000}"/>
    <cellStyle name="Vírgula 6 5 3 13" xfId="24441" xr:uid="{00000000-0005-0000-0000-000027C60000}"/>
    <cellStyle name="Vírgula 6 5 3 14" xfId="36018" xr:uid="{00000000-0005-0000-0000-000028C60000}"/>
    <cellStyle name="Vírgula 6 5 3 15" xfId="45716" xr:uid="{00000000-0005-0000-0000-000029C60000}"/>
    <cellStyle name="Vírgula 6 5 3 16" xfId="53649" xr:uid="{00000000-0005-0000-0000-00002AC60000}"/>
    <cellStyle name="Vírgula 6 5 3 17" xfId="4501" xr:uid="{00000000-0005-0000-0000-00002BC60000}"/>
    <cellStyle name="Vírgula 6 5 3 2" xfId="440" xr:uid="{00000000-0005-0000-0000-00002CC60000}"/>
    <cellStyle name="Vírgula 6 5 3 2 10" xfId="24717" xr:uid="{00000000-0005-0000-0000-00002DC60000}"/>
    <cellStyle name="Vírgula 6 5 3 2 11" xfId="36282" xr:uid="{00000000-0005-0000-0000-00002EC60000}"/>
    <cellStyle name="Vírgula 6 5 3 2 12" xfId="45996" xr:uid="{00000000-0005-0000-0000-00002FC60000}"/>
    <cellStyle name="Vírgula 6 5 3 2 13" xfId="53928" xr:uid="{00000000-0005-0000-0000-000030C60000}"/>
    <cellStyle name="Vírgula 6 5 3 2 14" xfId="4502" xr:uid="{00000000-0005-0000-0000-000031C60000}"/>
    <cellStyle name="Vírgula 6 5 3 2 2" xfId="1110" xr:uid="{00000000-0005-0000-0000-000032C60000}"/>
    <cellStyle name="Vírgula 6 5 3 2 2 10" xfId="46666" xr:uid="{00000000-0005-0000-0000-000033C60000}"/>
    <cellStyle name="Vírgula 6 5 3 2 2 11" xfId="54598" xr:uid="{00000000-0005-0000-0000-000034C60000}"/>
    <cellStyle name="Vírgula 6 5 3 2 2 12" xfId="4503" xr:uid="{00000000-0005-0000-0000-000035C60000}"/>
    <cellStyle name="Vírgula 6 5 3 2 2 2" xfId="8025" xr:uid="{00000000-0005-0000-0000-000036C60000}"/>
    <cellStyle name="Vírgula 6 5 3 2 2 2 2" xfId="17686" xr:uid="{00000000-0005-0000-0000-000037C60000}"/>
    <cellStyle name="Vírgula 6 5 3 2 2 2 2 2" xfId="35480" xr:uid="{00000000-0005-0000-0000-000038C60000}"/>
    <cellStyle name="Vírgula 6 5 3 2 2 2 3" xfId="19818" xr:uid="{00000000-0005-0000-0000-000039C60000}"/>
    <cellStyle name="Vírgula 6 5 3 2 2 2 4" xfId="29978" xr:uid="{00000000-0005-0000-0000-00003AC60000}"/>
    <cellStyle name="Vírgula 6 5 3 2 2 2 5" xfId="43172" xr:uid="{00000000-0005-0000-0000-00003BC60000}"/>
    <cellStyle name="Vírgula 6 5 3 2 2 2 6" xfId="48925" xr:uid="{00000000-0005-0000-0000-00003CC60000}"/>
    <cellStyle name="Vírgula 6 5 3 2 2 3" xfId="5770" xr:uid="{00000000-0005-0000-0000-00003DC60000}"/>
    <cellStyle name="Vírgula 6 5 3 2 2 3 2" xfId="13301" xr:uid="{00000000-0005-0000-0000-00003EC60000}"/>
    <cellStyle name="Vírgula 6 5 3 2 2 3 3" xfId="32729" xr:uid="{00000000-0005-0000-0000-00003FC60000}"/>
    <cellStyle name="Vírgula 6 5 3 2 2 3 4" xfId="44319" xr:uid="{00000000-0005-0000-0000-000040C60000}"/>
    <cellStyle name="Vírgula 6 5 3 2 2 4" xfId="16071" xr:uid="{00000000-0005-0000-0000-000041C60000}"/>
    <cellStyle name="Vírgula 6 5 3 2 2 5" xfId="18133" xr:uid="{00000000-0005-0000-0000-000042C60000}"/>
    <cellStyle name="Vírgula 6 5 3 2 2 6" xfId="22016" xr:uid="{00000000-0005-0000-0000-000043C60000}"/>
    <cellStyle name="Vírgula 6 5 3 2 2 7" xfId="24030" xr:uid="{00000000-0005-0000-0000-000044C60000}"/>
    <cellStyle name="Vírgula 6 5 3 2 2 8" xfId="27227" xr:uid="{00000000-0005-0000-0000-000045C60000}"/>
    <cellStyle name="Vírgula 6 5 3 2 2 9" xfId="39550" xr:uid="{00000000-0005-0000-0000-000046C60000}"/>
    <cellStyle name="Vírgula 6 5 3 2 3" xfId="2046" xr:uid="{00000000-0005-0000-0000-000047C60000}"/>
    <cellStyle name="Vírgula 6 5 3 2 3 2" xfId="8896" xr:uid="{00000000-0005-0000-0000-000048C60000}"/>
    <cellStyle name="Vírgula 6 5 3 2 3 2 2" xfId="35479" xr:uid="{00000000-0005-0000-0000-000049C60000}"/>
    <cellStyle name="Vírgula 6 5 3 2 3 2 3" xfId="29977" xr:uid="{00000000-0005-0000-0000-00004AC60000}"/>
    <cellStyle name="Vírgula 6 5 3 2 3 2 4" xfId="43171" xr:uid="{00000000-0005-0000-0000-00004BC60000}"/>
    <cellStyle name="Vírgula 6 5 3 2 3 2 5" xfId="49796" xr:uid="{00000000-0005-0000-0000-00004CC60000}"/>
    <cellStyle name="Vírgula 6 5 3 2 3 3" xfId="12996" xr:uid="{00000000-0005-0000-0000-00004DC60000}"/>
    <cellStyle name="Vírgula 6 5 3 2 3 3 2" xfId="32728" xr:uid="{00000000-0005-0000-0000-00004EC60000}"/>
    <cellStyle name="Vírgula 6 5 3 2 3 3 3" xfId="45190" xr:uid="{00000000-0005-0000-0000-00004FC60000}"/>
    <cellStyle name="Vírgula 6 5 3 2 3 4" xfId="18948" xr:uid="{00000000-0005-0000-0000-000050C60000}"/>
    <cellStyle name="Vírgula 6 5 3 2 3 5" xfId="27226" xr:uid="{00000000-0005-0000-0000-000051C60000}"/>
    <cellStyle name="Vírgula 6 5 3 2 3 6" xfId="39549" xr:uid="{00000000-0005-0000-0000-000052C60000}"/>
    <cellStyle name="Vírgula 6 5 3 2 3 7" xfId="47597" xr:uid="{00000000-0005-0000-0000-000053C60000}"/>
    <cellStyle name="Vírgula 6 5 3 2 3 8" xfId="55523" xr:uid="{00000000-0005-0000-0000-000054C60000}"/>
    <cellStyle name="Vírgula 6 5 3 2 3 9" xfId="6697" xr:uid="{00000000-0005-0000-0000-000055C60000}"/>
    <cellStyle name="Vírgula 6 5 3 2 4" xfId="7398" xr:uid="{00000000-0005-0000-0000-000056C60000}"/>
    <cellStyle name="Vírgula 6 5 3 2 4 2" xfId="11474" xr:uid="{00000000-0005-0000-0000-000057C60000}"/>
    <cellStyle name="Vírgula 6 5 3 2 4 2 2" xfId="33303" xr:uid="{00000000-0005-0000-0000-000058C60000}"/>
    <cellStyle name="Vírgula 6 5 3 2 4 2 3" xfId="40995" xr:uid="{00000000-0005-0000-0000-000059C60000}"/>
    <cellStyle name="Vírgula 6 5 3 2 4 2 4" xfId="52456" xr:uid="{00000000-0005-0000-0000-00005AC60000}"/>
    <cellStyle name="Vírgula 6 5 3 2 4 3" xfId="27801" xr:uid="{00000000-0005-0000-0000-00005BC60000}"/>
    <cellStyle name="Vírgula 6 5 3 2 4 4" xfId="37124" xr:uid="{00000000-0005-0000-0000-00005CC60000}"/>
    <cellStyle name="Vírgula 6 5 3 2 4 5" xfId="48298" xr:uid="{00000000-0005-0000-0000-00005DC60000}"/>
    <cellStyle name="Vírgula 6 5 3 2 5" xfId="5100" xr:uid="{00000000-0005-0000-0000-00005EC60000}"/>
    <cellStyle name="Vírgula 6 5 3 2 5 2" xfId="30552" xr:uid="{00000000-0005-0000-0000-00005FC60000}"/>
    <cellStyle name="Vírgula 6 5 3 2 5 3" xfId="40238" xr:uid="{00000000-0005-0000-0000-000060C60000}"/>
    <cellStyle name="Vírgula 6 5 3 2 5 4" xfId="51709" xr:uid="{00000000-0005-0000-0000-000061C60000}"/>
    <cellStyle name="Vírgula 6 5 3 2 6" xfId="13945" xr:uid="{00000000-0005-0000-0000-000062C60000}"/>
    <cellStyle name="Vírgula 6 5 3 2 6 2" xfId="43692" xr:uid="{00000000-0005-0000-0000-000063C60000}"/>
    <cellStyle name="Vírgula 6 5 3 2 7" xfId="16070" xr:uid="{00000000-0005-0000-0000-000064C60000}"/>
    <cellStyle name="Vírgula 6 5 3 2 8" xfId="22015" xr:uid="{00000000-0005-0000-0000-000065C60000}"/>
    <cellStyle name="Vírgula 6 5 3 2 9" xfId="24029" xr:uid="{00000000-0005-0000-0000-000066C60000}"/>
    <cellStyle name="Vírgula 6 5 3 3" xfId="1355" xr:uid="{00000000-0005-0000-0000-000067C60000}"/>
    <cellStyle name="Vírgula 6 5 3 3 10" xfId="24993" xr:uid="{00000000-0005-0000-0000-000068C60000}"/>
    <cellStyle name="Vírgula 6 5 3 3 11" xfId="36558" xr:uid="{00000000-0005-0000-0000-000069C60000}"/>
    <cellStyle name="Vírgula 6 5 3 3 12" xfId="46911" xr:uid="{00000000-0005-0000-0000-00006AC60000}"/>
    <cellStyle name="Vírgula 6 5 3 3 13" xfId="54843" xr:uid="{00000000-0005-0000-0000-00006BC60000}"/>
    <cellStyle name="Vírgula 6 5 3 3 14" xfId="4504" xr:uid="{00000000-0005-0000-0000-00006CC60000}"/>
    <cellStyle name="Vírgula 6 5 3 3 2" xfId="2274" xr:uid="{00000000-0005-0000-0000-00006DC60000}"/>
    <cellStyle name="Vírgula 6 5 3 3 2 10" xfId="47825" xr:uid="{00000000-0005-0000-0000-00006EC60000}"/>
    <cellStyle name="Vírgula 6 5 3 3 2 11" xfId="55751" xr:uid="{00000000-0005-0000-0000-00006FC60000}"/>
    <cellStyle name="Vírgula 6 5 3 3 2 12" xfId="4505" xr:uid="{00000000-0005-0000-0000-000070C60000}"/>
    <cellStyle name="Vírgula 6 5 3 3 2 2" xfId="9124" xr:uid="{00000000-0005-0000-0000-000071C60000}"/>
    <cellStyle name="Vírgula 6 5 3 3 2 2 2" xfId="17687" xr:uid="{00000000-0005-0000-0000-000072C60000}"/>
    <cellStyle name="Vírgula 6 5 3 3 2 2 2 2" xfId="35482" xr:uid="{00000000-0005-0000-0000-000073C60000}"/>
    <cellStyle name="Vírgula 6 5 3 3 2 2 3" xfId="20046" xr:uid="{00000000-0005-0000-0000-000074C60000}"/>
    <cellStyle name="Vírgula 6 5 3 3 2 2 4" xfId="29980" xr:uid="{00000000-0005-0000-0000-000075C60000}"/>
    <cellStyle name="Vírgula 6 5 3 3 2 2 5" xfId="43174" xr:uid="{00000000-0005-0000-0000-000076C60000}"/>
    <cellStyle name="Vírgula 6 5 3 3 2 2 6" xfId="50024" xr:uid="{00000000-0005-0000-0000-000077C60000}"/>
    <cellStyle name="Vírgula 6 5 3 3 2 3" xfId="6925" xr:uid="{00000000-0005-0000-0000-000078C60000}"/>
    <cellStyle name="Vírgula 6 5 3 3 2 3 2" xfId="9877" xr:uid="{00000000-0005-0000-0000-000079C60000}"/>
    <cellStyle name="Vírgula 6 5 3 3 2 3 3" xfId="32731" xr:uid="{00000000-0005-0000-0000-00007AC60000}"/>
    <cellStyle name="Vírgula 6 5 3 3 2 3 4" xfId="45418" xr:uid="{00000000-0005-0000-0000-00007BC60000}"/>
    <cellStyle name="Vírgula 6 5 3 3 2 4" xfId="16073" xr:uid="{00000000-0005-0000-0000-00007CC60000}"/>
    <cellStyle name="Vírgula 6 5 3 3 2 5" xfId="18304" xr:uid="{00000000-0005-0000-0000-00007DC60000}"/>
    <cellStyle name="Vírgula 6 5 3 3 2 6" xfId="22018" xr:uid="{00000000-0005-0000-0000-00007EC60000}"/>
    <cellStyle name="Vírgula 6 5 3 3 2 7" xfId="24032" xr:uid="{00000000-0005-0000-0000-00007FC60000}"/>
    <cellStyle name="Vírgula 6 5 3 3 2 8" xfId="27229" xr:uid="{00000000-0005-0000-0000-000080C60000}"/>
    <cellStyle name="Vírgula 6 5 3 3 2 9" xfId="39552" xr:uid="{00000000-0005-0000-0000-000081C60000}"/>
    <cellStyle name="Vírgula 6 5 3 3 3" xfId="8253" xr:uid="{00000000-0005-0000-0000-000082C60000}"/>
    <cellStyle name="Vírgula 6 5 3 3 3 2" xfId="12666" xr:uid="{00000000-0005-0000-0000-000083C60000}"/>
    <cellStyle name="Vírgula 6 5 3 3 3 2 2" xfId="35481" xr:uid="{00000000-0005-0000-0000-000084C60000}"/>
    <cellStyle name="Vírgula 6 5 3 3 3 2 3" xfId="29979" xr:uid="{00000000-0005-0000-0000-000085C60000}"/>
    <cellStyle name="Vírgula 6 5 3 3 3 2 4" xfId="43173" xr:uid="{00000000-0005-0000-0000-000086C60000}"/>
    <cellStyle name="Vírgula 6 5 3 3 3 2 5" xfId="53436" xr:uid="{00000000-0005-0000-0000-000087C60000}"/>
    <cellStyle name="Vírgula 6 5 3 3 3 3" xfId="9300" xr:uid="{00000000-0005-0000-0000-000088C60000}"/>
    <cellStyle name="Vírgula 6 5 3 3 3 3 2" xfId="32730" xr:uid="{00000000-0005-0000-0000-000089C60000}"/>
    <cellStyle name="Vírgula 6 5 3 3 3 4" xfId="19176" xr:uid="{00000000-0005-0000-0000-00008AC60000}"/>
    <cellStyle name="Vírgula 6 5 3 3 3 5" xfId="27228" xr:uid="{00000000-0005-0000-0000-00008BC60000}"/>
    <cellStyle name="Vírgula 6 5 3 3 3 6" xfId="39551" xr:uid="{00000000-0005-0000-0000-00008CC60000}"/>
    <cellStyle name="Vírgula 6 5 3 3 3 7" xfId="49153" xr:uid="{00000000-0005-0000-0000-00008DC60000}"/>
    <cellStyle name="Vírgula 6 5 3 3 4" xfId="6015" xr:uid="{00000000-0005-0000-0000-00008EC60000}"/>
    <cellStyle name="Vírgula 6 5 3 3 4 2" xfId="11702" xr:uid="{00000000-0005-0000-0000-00008FC60000}"/>
    <cellStyle name="Vírgula 6 5 3 3 4 2 2" xfId="33531" xr:uid="{00000000-0005-0000-0000-000090C60000}"/>
    <cellStyle name="Vírgula 6 5 3 3 4 2 3" xfId="41223" xr:uid="{00000000-0005-0000-0000-000091C60000}"/>
    <cellStyle name="Vírgula 6 5 3 3 4 2 4" xfId="52684" xr:uid="{00000000-0005-0000-0000-000092C60000}"/>
    <cellStyle name="Vírgula 6 5 3 3 4 3" xfId="28029" xr:uid="{00000000-0005-0000-0000-000093C60000}"/>
    <cellStyle name="Vírgula 6 5 3 3 4 4" xfId="37352" xr:uid="{00000000-0005-0000-0000-000094C60000}"/>
    <cellStyle name="Vírgula 6 5 3 3 4 5" xfId="51101" xr:uid="{00000000-0005-0000-0000-000095C60000}"/>
    <cellStyle name="Vírgula 6 5 3 3 5" xfId="10958" xr:uid="{00000000-0005-0000-0000-000096C60000}"/>
    <cellStyle name="Vírgula 6 5 3 3 5 2" xfId="30780" xr:uid="{00000000-0005-0000-0000-000097C60000}"/>
    <cellStyle name="Vírgula 6 5 3 3 5 3" xfId="40466" xr:uid="{00000000-0005-0000-0000-000098C60000}"/>
    <cellStyle name="Vírgula 6 5 3 3 5 4" xfId="51937" xr:uid="{00000000-0005-0000-0000-000099C60000}"/>
    <cellStyle name="Vírgula 6 5 3 3 6" xfId="14173" xr:uid="{00000000-0005-0000-0000-00009AC60000}"/>
    <cellStyle name="Vírgula 6 5 3 3 6 2" xfId="44547" xr:uid="{00000000-0005-0000-0000-00009BC60000}"/>
    <cellStyle name="Vírgula 6 5 3 3 7" xfId="16072" xr:uid="{00000000-0005-0000-0000-00009CC60000}"/>
    <cellStyle name="Vírgula 6 5 3 3 8" xfId="22017" xr:uid="{00000000-0005-0000-0000-00009DC60000}"/>
    <cellStyle name="Vírgula 6 5 3 3 9" xfId="24031" xr:uid="{00000000-0005-0000-0000-00009EC60000}"/>
    <cellStyle name="Vírgula 6 5 3 4" xfId="870" xr:uid="{00000000-0005-0000-0000-00009FC60000}"/>
    <cellStyle name="Vírgula 6 5 3 4 10" xfId="46426" xr:uid="{00000000-0005-0000-0000-0000A0C60000}"/>
    <cellStyle name="Vírgula 6 5 3 4 11" xfId="54358" xr:uid="{00000000-0005-0000-0000-0000A1C60000}"/>
    <cellStyle name="Vírgula 6 5 3 4 12" xfId="4506" xr:uid="{00000000-0005-0000-0000-0000A2C60000}"/>
    <cellStyle name="Vírgula 6 5 3 4 2" xfId="7797" xr:uid="{00000000-0005-0000-0000-0000A3C60000}"/>
    <cellStyle name="Vírgula 6 5 3 4 2 2" xfId="13245" xr:uid="{00000000-0005-0000-0000-0000A4C60000}"/>
    <cellStyle name="Vírgula 6 5 3 4 2 2 2" xfId="35483" xr:uid="{00000000-0005-0000-0000-0000A5C60000}"/>
    <cellStyle name="Vírgula 6 5 3 4 2 3" xfId="9940" xr:uid="{00000000-0005-0000-0000-0000A6C60000}"/>
    <cellStyle name="Vírgula 6 5 3 4 2 4" xfId="19590" xr:uid="{00000000-0005-0000-0000-0000A7C60000}"/>
    <cellStyle name="Vírgula 6 5 3 4 2 5" xfId="29981" xr:uid="{00000000-0005-0000-0000-0000A8C60000}"/>
    <cellStyle name="Vírgula 6 5 3 4 2 6" xfId="43175" xr:uid="{00000000-0005-0000-0000-0000A9C60000}"/>
    <cellStyle name="Vírgula 6 5 3 4 2 7" xfId="48697" xr:uid="{00000000-0005-0000-0000-0000AAC60000}"/>
    <cellStyle name="Vírgula 6 5 3 4 3" xfId="5530" xr:uid="{00000000-0005-0000-0000-0000ABC60000}"/>
    <cellStyle name="Vírgula 6 5 3 4 3 2" xfId="16330" xr:uid="{00000000-0005-0000-0000-0000ACC60000}"/>
    <cellStyle name="Vírgula 6 5 3 4 3 3" xfId="32732" xr:uid="{00000000-0005-0000-0000-0000ADC60000}"/>
    <cellStyle name="Vírgula 6 5 3 4 3 4" xfId="44091" xr:uid="{00000000-0005-0000-0000-0000AEC60000}"/>
    <cellStyle name="Vírgula 6 5 3 4 4" xfId="13717" xr:uid="{00000000-0005-0000-0000-0000AFC60000}"/>
    <cellStyle name="Vírgula 6 5 3 4 5" xfId="16074" xr:uid="{00000000-0005-0000-0000-0000B0C60000}"/>
    <cellStyle name="Vírgula 6 5 3 4 6" xfId="22019" xr:uid="{00000000-0005-0000-0000-0000B1C60000}"/>
    <cellStyle name="Vírgula 6 5 3 4 7" xfId="24033" xr:uid="{00000000-0005-0000-0000-0000B2C60000}"/>
    <cellStyle name="Vírgula 6 5 3 4 8" xfId="27230" xr:uid="{00000000-0005-0000-0000-0000B3C60000}"/>
    <cellStyle name="Vírgula 6 5 3 4 9" xfId="39553" xr:uid="{00000000-0005-0000-0000-0000B4C60000}"/>
    <cellStyle name="Vírgula 6 5 3 5" xfId="1818" xr:uid="{00000000-0005-0000-0000-0000B5C60000}"/>
    <cellStyle name="Vírgula 6 5 3 5 10" xfId="47369" xr:uid="{00000000-0005-0000-0000-0000B6C60000}"/>
    <cellStyle name="Vírgula 6 5 3 5 11" xfId="55295" xr:uid="{00000000-0005-0000-0000-0000B7C60000}"/>
    <cellStyle name="Vírgula 6 5 3 5 12" xfId="4507" xr:uid="{00000000-0005-0000-0000-0000B8C60000}"/>
    <cellStyle name="Vírgula 6 5 3 5 2" xfId="8668" xr:uid="{00000000-0005-0000-0000-0000B9C60000}"/>
    <cellStyle name="Vírgula 6 5 3 5 2 2" xfId="17688" xr:uid="{00000000-0005-0000-0000-0000BAC60000}"/>
    <cellStyle name="Vírgula 6 5 3 5 2 2 2" xfId="35484" xr:uid="{00000000-0005-0000-0000-0000BBC60000}"/>
    <cellStyle name="Vírgula 6 5 3 5 2 3" xfId="29982" xr:uid="{00000000-0005-0000-0000-0000BCC60000}"/>
    <cellStyle name="Vírgula 6 5 3 5 2 4" xfId="43176" xr:uid="{00000000-0005-0000-0000-0000BDC60000}"/>
    <cellStyle name="Vírgula 6 5 3 5 2 5" xfId="49568" xr:uid="{00000000-0005-0000-0000-0000BEC60000}"/>
    <cellStyle name="Vírgula 6 5 3 5 3" xfId="6469" xr:uid="{00000000-0005-0000-0000-0000BFC60000}"/>
    <cellStyle name="Vírgula 6 5 3 5 3 2" xfId="32733" xr:uid="{00000000-0005-0000-0000-0000C0C60000}"/>
    <cellStyle name="Vírgula 6 5 3 5 3 3" xfId="44962" xr:uid="{00000000-0005-0000-0000-0000C1C60000}"/>
    <cellStyle name="Vírgula 6 5 3 5 4" xfId="16075" xr:uid="{00000000-0005-0000-0000-0000C2C60000}"/>
    <cellStyle name="Vírgula 6 5 3 5 5" xfId="18720" xr:uid="{00000000-0005-0000-0000-0000C3C60000}"/>
    <cellStyle name="Vírgula 6 5 3 5 6" xfId="22020" xr:uid="{00000000-0005-0000-0000-0000C4C60000}"/>
    <cellStyle name="Vírgula 6 5 3 5 7" xfId="24034" xr:uid="{00000000-0005-0000-0000-0000C5C60000}"/>
    <cellStyle name="Vírgula 6 5 3 5 8" xfId="27231" xr:uid="{00000000-0005-0000-0000-0000C6C60000}"/>
    <cellStyle name="Vírgula 6 5 3 5 9" xfId="39554" xr:uid="{00000000-0005-0000-0000-0000C7C60000}"/>
    <cellStyle name="Vírgula 6 5 3 6" xfId="7169" xr:uid="{00000000-0005-0000-0000-0000C8C60000}"/>
    <cellStyle name="Vírgula 6 5 3 6 2" xfId="12665" xr:uid="{00000000-0005-0000-0000-0000C9C60000}"/>
    <cellStyle name="Vírgula 6 5 3 6 2 2" xfId="35478" xr:uid="{00000000-0005-0000-0000-0000CAC60000}"/>
    <cellStyle name="Vírgula 6 5 3 6 2 3" xfId="29976" xr:uid="{00000000-0005-0000-0000-0000CBC60000}"/>
    <cellStyle name="Vírgula 6 5 3 6 2 4" xfId="43170" xr:uid="{00000000-0005-0000-0000-0000CCC60000}"/>
    <cellStyle name="Vírgula 6 5 3 6 2 5" xfId="53435" xr:uid="{00000000-0005-0000-0000-0000CDC60000}"/>
    <cellStyle name="Vírgula 6 5 3 6 3" xfId="12575" xr:uid="{00000000-0005-0000-0000-0000CEC60000}"/>
    <cellStyle name="Vírgula 6 5 3 6 3 2" xfId="32727" xr:uid="{00000000-0005-0000-0000-0000CFC60000}"/>
    <cellStyle name="Vírgula 6 5 3 6 4" xfId="27225" xr:uid="{00000000-0005-0000-0000-0000D0C60000}"/>
    <cellStyle name="Vírgula 6 5 3 6 5" xfId="39548" xr:uid="{00000000-0005-0000-0000-0000D1C60000}"/>
    <cellStyle name="Vírgula 6 5 3 6 6" xfId="48069" xr:uid="{00000000-0005-0000-0000-0000D2C60000}"/>
    <cellStyle name="Vírgula 6 5 3 7" xfId="4822" xr:uid="{00000000-0005-0000-0000-0000D3C60000}"/>
    <cellStyle name="Vírgula 6 5 3 7 2" xfId="11246" xr:uid="{00000000-0005-0000-0000-0000D4C60000}"/>
    <cellStyle name="Vírgula 6 5 3 7 2 2" xfId="33075" xr:uid="{00000000-0005-0000-0000-0000D5C60000}"/>
    <cellStyle name="Vírgula 6 5 3 7 2 3" xfId="40767" xr:uid="{00000000-0005-0000-0000-0000D6C60000}"/>
    <cellStyle name="Vírgula 6 5 3 7 2 4" xfId="52228" xr:uid="{00000000-0005-0000-0000-0000D7C60000}"/>
    <cellStyle name="Vírgula 6 5 3 7 3" xfId="27573" xr:uid="{00000000-0005-0000-0000-0000D8C60000}"/>
    <cellStyle name="Vírgula 6 5 3 7 4" xfId="36896" xr:uid="{00000000-0005-0000-0000-0000D9C60000}"/>
    <cellStyle name="Vírgula 6 5 3 7 5" xfId="50925" xr:uid="{00000000-0005-0000-0000-0000DAC60000}"/>
    <cellStyle name="Vírgula 6 5 3 8" xfId="9469" xr:uid="{00000000-0005-0000-0000-0000DBC60000}"/>
    <cellStyle name="Vírgula 6 5 3 8 2" xfId="30324" xr:uid="{00000000-0005-0000-0000-0000DCC60000}"/>
    <cellStyle name="Vírgula 6 5 3 8 3" xfId="40010" xr:uid="{00000000-0005-0000-0000-0000DDC60000}"/>
    <cellStyle name="Vírgula 6 5 3 8 4" xfId="50367" xr:uid="{00000000-0005-0000-0000-0000DEC60000}"/>
    <cellStyle name="Vírgula 6 5 3 9" xfId="13432" xr:uid="{00000000-0005-0000-0000-0000DFC60000}"/>
    <cellStyle name="Vírgula 6 5 3 9 2" xfId="43461" xr:uid="{00000000-0005-0000-0000-0000E0C60000}"/>
    <cellStyle name="Vírgula 6 5 4" xfId="297" xr:uid="{00000000-0005-0000-0000-0000E1C60000}"/>
    <cellStyle name="Vírgula 6 5 4 10" xfId="16076" xr:uid="{00000000-0005-0000-0000-0000E2C60000}"/>
    <cellStyle name="Vírgula 6 5 4 11" xfId="22021" xr:uid="{00000000-0005-0000-0000-0000E3C60000}"/>
    <cellStyle name="Vírgula 6 5 4 12" xfId="24035" xr:uid="{00000000-0005-0000-0000-0000E4C60000}"/>
    <cellStyle name="Vírgula 6 5 4 13" xfId="24579" xr:uid="{00000000-0005-0000-0000-0000E5C60000}"/>
    <cellStyle name="Vírgula 6 5 4 14" xfId="36144" xr:uid="{00000000-0005-0000-0000-0000E6C60000}"/>
    <cellStyle name="Vírgula 6 5 4 15" xfId="45854" xr:uid="{00000000-0005-0000-0000-0000E7C60000}"/>
    <cellStyle name="Vírgula 6 5 4 16" xfId="53787" xr:uid="{00000000-0005-0000-0000-0000E8C60000}"/>
    <cellStyle name="Vírgula 6 5 4 17" xfId="4508" xr:uid="{00000000-0005-0000-0000-0000E9C60000}"/>
    <cellStyle name="Vírgula 6 5 4 2" xfId="578" xr:uid="{00000000-0005-0000-0000-0000EAC60000}"/>
    <cellStyle name="Vírgula 6 5 4 2 10" xfId="24855" xr:uid="{00000000-0005-0000-0000-0000EBC60000}"/>
    <cellStyle name="Vírgula 6 5 4 2 11" xfId="36420" xr:uid="{00000000-0005-0000-0000-0000ECC60000}"/>
    <cellStyle name="Vírgula 6 5 4 2 12" xfId="46134" xr:uid="{00000000-0005-0000-0000-0000EDC60000}"/>
    <cellStyle name="Vírgula 6 5 4 2 13" xfId="54066" xr:uid="{00000000-0005-0000-0000-0000EEC60000}"/>
    <cellStyle name="Vírgula 6 5 4 2 14" xfId="4509" xr:uid="{00000000-0005-0000-0000-0000EFC60000}"/>
    <cellStyle name="Vírgula 6 5 4 2 2" xfId="1224" xr:uid="{00000000-0005-0000-0000-0000F0C60000}"/>
    <cellStyle name="Vírgula 6 5 4 2 2 10" xfId="46780" xr:uid="{00000000-0005-0000-0000-0000F1C60000}"/>
    <cellStyle name="Vírgula 6 5 4 2 2 11" xfId="54712" xr:uid="{00000000-0005-0000-0000-0000F2C60000}"/>
    <cellStyle name="Vírgula 6 5 4 2 2 12" xfId="4510" xr:uid="{00000000-0005-0000-0000-0000F3C60000}"/>
    <cellStyle name="Vírgula 6 5 4 2 2 2" xfId="8139" xr:uid="{00000000-0005-0000-0000-0000F4C60000}"/>
    <cellStyle name="Vírgula 6 5 4 2 2 2 2" xfId="17689" xr:uid="{00000000-0005-0000-0000-0000F5C60000}"/>
    <cellStyle name="Vírgula 6 5 4 2 2 2 2 2" xfId="35487" xr:uid="{00000000-0005-0000-0000-0000F6C60000}"/>
    <cellStyle name="Vírgula 6 5 4 2 2 2 3" xfId="19932" xr:uid="{00000000-0005-0000-0000-0000F7C60000}"/>
    <cellStyle name="Vírgula 6 5 4 2 2 2 4" xfId="29985" xr:uid="{00000000-0005-0000-0000-0000F8C60000}"/>
    <cellStyle name="Vírgula 6 5 4 2 2 2 5" xfId="43179" xr:uid="{00000000-0005-0000-0000-0000F9C60000}"/>
    <cellStyle name="Vírgula 6 5 4 2 2 2 6" xfId="49039" xr:uid="{00000000-0005-0000-0000-0000FAC60000}"/>
    <cellStyle name="Vírgula 6 5 4 2 2 3" xfId="5884" xr:uid="{00000000-0005-0000-0000-0000FBC60000}"/>
    <cellStyle name="Vírgula 6 5 4 2 2 3 2" xfId="16284" xr:uid="{00000000-0005-0000-0000-0000FCC60000}"/>
    <cellStyle name="Vírgula 6 5 4 2 2 3 3" xfId="32736" xr:uid="{00000000-0005-0000-0000-0000FDC60000}"/>
    <cellStyle name="Vírgula 6 5 4 2 2 3 4" xfId="44433" xr:uid="{00000000-0005-0000-0000-0000FEC60000}"/>
    <cellStyle name="Vírgula 6 5 4 2 2 4" xfId="16078" xr:uid="{00000000-0005-0000-0000-0000FFC60000}"/>
    <cellStyle name="Vírgula 6 5 4 2 2 5" xfId="18190" xr:uid="{00000000-0005-0000-0000-000000C70000}"/>
    <cellStyle name="Vírgula 6 5 4 2 2 6" xfId="22023" xr:uid="{00000000-0005-0000-0000-000001C70000}"/>
    <cellStyle name="Vírgula 6 5 4 2 2 7" xfId="24037" xr:uid="{00000000-0005-0000-0000-000002C70000}"/>
    <cellStyle name="Vírgula 6 5 4 2 2 8" xfId="27234" xr:uid="{00000000-0005-0000-0000-000003C70000}"/>
    <cellStyle name="Vírgula 6 5 4 2 2 9" xfId="39557" xr:uid="{00000000-0005-0000-0000-000004C70000}"/>
    <cellStyle name="Vírgula 6 5 4 2 3" xfId="2160" xr:uid="{00000000-0005-0000-0000-000005C70000}"/>
    <cellStyle name="Vírgula 6 5 4 2 3 2" xfId="9010" xr:uid="{00000000-0005-0000-0000-000006C70000}"/>
    <cellStyle name="Vírgula 6 5 4 2 3 2 2" xfId="35486" xr:uid="{00000000-0005-0000-0000-000007C70000}"/>
    <cellStyle name="Vírgula 6 5 4 2 3 2 3" xfId="29984" xr:uid="{00000000-0005-0000-0000-000008C70000}"/>
    <cellStyle name="Vírgula 6 5 4 2 3 2 4" xfId="43178" xr:uid="{00000000-0005-0000-0000-000009C70000}"/>
    <cellStyle name="Vírgula 6 5 4 2 3 2 5" xfId="49910" xr:uid="{00000000-0005-0000-0000-00000AC70000}"/>
    <cellStyle name="Vírgula 6 5 4 2 3 3" xfId="16794" xr:uid="{00000000-0005-0000-0000-00000BC70000}"/>
    <cellStyle name="Vírgula 6 5 4 2 3 3 2" xfId="32735" xr:uid="{00000000-0005-0000-0000-00000CC70000}"/>
    <cellStyle name="Vírgula 6 5 4 2 3 3 3" xfId="45304" xr:uid="{00000000-0005-0000-0000-00000DC70000}"/>
    <cellStyle name="Vírgula 6 5 4 2 3 4" xfId="19062" xr:uid="{00000000-0005-0000-0000-00000EC70000}"/>
    <cellStyle name="Vírgula 6 5 4 2 3 5" xfId="27233" xr:uid="{00000000-0005-0000-0000-00000FC70000}"/>
    <cellStyle name="Vírgula 6 5 4 2 3 6" xfId="39556" xr:uid="{00000000-0005-0000-0000-000010C70000}"/>
    <cellStyle name="Vírgula 6 5 4 2 3 7" xfId="47711" xr:uid="{00000000-0005-0000-0000-000011C70000}"/>
    <cellStyle name="Vírgula 6 5 4 2 3 8" xfId="55637" xr:uid="{00000000-0005-0000-0000-000012C70000}"/>
    <cellStyle name="Vírgula 6 5 4 2 3 9" xfId="6811" xr:uid="{00000000-0005-0000-0000-000013C70000}"/>
    <cellStyle name="Vírgula 6 5 4 2 4" xfId="7512" xr:uid="{00000000-0005-0000-0000-000014C70000}"/>
    <cellStyle name="Vírgula 6 5 4 2 4 2" xfId="11588" xr:uid="{00000000-0005-0000-0000-000015C70000}"/>
    <cellStyle name="Vírgula 6 5 4 2 4 2 2" xfId="33417" xr:uid="{00000000-0005-0000-0000-000016C70000}"/>
    <cellStyle name="Vírgula 6 5 4 2 4 2 3" xfId="41109" xr:uid="{00000000-0005-0000-0000-000017C70000}"/>
    <cellStyle name="Vírgula 6 5 4 2 4 2 4" xfId="52570" xr:uid="{00000000-0005-0000-0000-000018C70000}"/>
    <cellStyle name="Vírgula 6 5 4 2 4 3" xfId="27915" xr:uid="{00000000-0005-0000-0000-000019C70000}"/>
    <cellStyle name="Vírgula 6 5 4 2 4 4" xfId="37238" xr:uid="{00000000-0005-0000-0000-00001AC70000}"/>
    <cellStyle name="Vírgula 6 5 4 2 4 5" xfId="48412" xr:uid="{00000000-0005-0000-0000-00001BC70000}"/>
    <cellStyle name="Vírgula 6 5 4 2 5" xfId="5238" xr:uid="{00000000-0005-0000-0000-00001CC70000}"/>
    <cellStyle name="Vírgula 6 5 4 2 5 2" xfId="30666" xr:uid="{00000000-0005-0000-0000-00001DC70000}"/>
    <cellStyle name="Vírgula 6 5 4 2 5 3" xfId="40352" xr:uid="{00000000-0005-0000-0000-00001EC70000}"/>
    <cellStyle name="Vírgula 6 5 4 2 5 4" xfId="51823" xr:uid="{00000000-0005-0000-0000-00001FC70000}"/>
    <cellStyle name="Vírgula 6 5 4 2 6" xfId="14059" xr:uid="{00000000-0005-0000-0000-000020C70000}"/>
    <cellStyle name="Vírgula 6 5 4 2 6 2" xfId="43806" xr:uid="{00000000-0005-0000-0000-000021C70000}"/>
    <cellStyle name="Vírgula 6 5 4 2 7" xfId="16077" xr:uid="{00000000-0005-0000-0000-000022C70000}"/>
    <cellStyle name="Vírgula 6 5 4 2 8" xfId="22022" xr:uid="{00000000-0005-0000-0000-000023C70000}"/>
    <cellStyle name="Vírgula 6 5 4 2 9" xfId="24036" xr:uid="{00000000-0005-0000-0000-000024C70000}"/>
    <cellStyle name="Vírgula 6 5 4 3" xfId="1493" xr:uid="{00000000-0005-0000-0000-000025C70000}"/>
    <cellStyle name="Vírgula 6 5 4 3 10" xfId="25131" xr:uid="{00000000-0005-0000-0000-000026C70000}"/>
    <cellStyle name="Vírgula 6 5 4 3 11" xfId="36696" xr:uid="{00000000-0005-0000-0000-000027C70000}"/>
    <cellStyle name="Vírgula 6 5 4 3 12" xfId="47049" xr:uid="{00000000-0005-0000-0000-000028C70000}"/>
    <cellStyle name="Vírgula 6 5 4 3 13" xfId="54981" xr:uid="{00000000-0005-0000-0000-000029C70000}"/>
    <cellStyle name="Vírgula 6 5 4 3 14" xfId="4511" xr:uid="{00000000-0005-0000-0000-00002AC70000}"/>
    <cellStyle name="Vírgula 6 5 4 3 2" xfId="2388" xr:uid="{00000000-0005-0000-0000-00002BC70000}"/>
    <cellStyle name="Vírgula 6 5 4 3 2 10" xfId="47939" xr:uid="{00000000-0005-0000-0000-00002CC70000}"/>
    <cellStyle name="Vírgula 6 5 4 3 2 11" xfId="55865" xr:uid="{00000000-0005-0000-0000-00002DC70000}"/>
    <cellStyle name="Vírgula 6 5 4 3 2 12" xfId="4512" xr:uid="{00000000-0005-0000-0000-00002EC70000}"/>
    <cellStyle name="Vírgula 6 5 4 3 2 2" xfId="9238" xr:uid="{00000000-0005-0000-0000-00002FC70000}"/>
    <cellStyle name="Vírgula 6 5 4 3 2 2 2" xfId="17690" xr:uid="{00000000-0005-0000-0000-000030C70000}"/>
    <cellStyle name="Vírgula 6 5 4 3 2 2 2 2" xfId="35489" xr:uid="{00000000-0005-0000-0000-000031C70000}"/>
    <cellStyle name="Vírgula 6 5 4 3 2 2 3" xfId="20160" xr:uid="{00000000-0005-0000-0000-000032C70000}"/>
    <cellStyle name="Vírgula 6 5 4 3 2 2 4" xfId="29987" xr:uid="{00000000-0005-0000-0000-000033C70000}"/>
    <cellStyle name="Vírgula 6 5 4 3 2 2 5" xfId="43181" xr:uid="{00000000-0005-0000-0000-000034C70000}"/>
    <cellStyle name="Vírgula 6 5 4 3 2 2 6" xfId="50138" xr:uid="{00000000-0005-0000-0000-000035C70000}"/>
    <cellStyle name="Vírgula 6 5 4 3 2 3" xfId="7039" xr:uid="{00000000-0005-0000-0000-000036C70000}"/>
    <cellStyle name="Vírgula 6 5 4 3 2 3 2" xfId="16461" xr:uid="{00000000-0005-0000-0000-000037C70000}"/>
    <cellStyle name="Vírgula 6 5 4 3 2 3 3" xfId="32738" xr:uid="{00000000-0005-0000-0000-000038C70000}"/>
    <cellStyle name="Vírgula 6 5 4 3 2 3 4" xfId="45532" xr:uid="{00000000-0005-0000-0000-000039C70000}"/>
    <cellStyle name="Vírgula 6 5 4 3 2 4" xfId="16080" xr:uid="{00000000-0005-0000-0000-00003AC70000}"/>
    <cellStyle name="Vírgula 6 5 4 3 2 5" xfId="18418" xr:uid="{00000000-0005-0000-0000-00003BC70000}"/>
    <cellStyle name="Vírgula 6 5 4 3 2 6" xfId="22025" xr:uid="{00000000-0005-0000-0000-00003CC70000}"/>
    <cellStyle name="Vírgula 6 5 4 3 2 7" xfId="24039" xr:uid="{00000000-0005-0000-0000-00003DC70000}"/>
    <cellStyle name="Vírgula 6 5 4 3 2 8" xfId="27236" xr:uid="{00000000-0005-0000-0000-00003EC70000}"/>
    <cellStyle name="Vírgula 6 5 4 3 2 9" xfId="39559" xr:uid="{00000000-0005-0000-0000-00003FC70000}"/>
    <cellStyle name="Vírgula 6 5 4 3 3" xfId="8367" xr:uid="{00000000-0005-0000-0000-000040C70000}"/>
    <cellStyle name="Vírgula 6 5 4 3 3 2" xfId="12670" xr:uid="{00000000-0005-0000-0000-000041C70000}"/>
    <cellStyle name="Vírgula 6 5 4 3 3 2 2" xfId="35488" xr:uid="{00000000-0005-0000-0000-000042C70000}"/>
    <cellStyle name="Vírgula 6 5 4 3 3 2 3" xfId="29986" xr:uid="{00000000-0005-0000-0000-000043C70000}"/>
    <cellStyle name="Vírgula 6 5 4 3 3 2 4" xfId="43180" xr:uid="{00000000-0005-0000-0000-000044C70000}"/>
    <cellStyle name="Vírgula 6 5 4 3 3 2 5" xfId="53438" xr:uid="{00000000-0005-0000-0000-000045C70000}"/>
    <cellStyle name="Vírgula 6 5 4 3 3 3" xfId="16836" xr:uid="{00000000-0005-0000-0000-000046C70000}"/>
    <cellStyle name="Vírgula 6 5 4 3 3 3 2" xfId="32737" xr:uid="{00000000-0005-0000-0000-000047C70000}"/>
    <cellStyle name="Vírgula 6 5 4 3 3 4" xfId="19290" xr:uid="{00000000-0005-0000-0000-000048C70000}"/>
    <cellStyle name="Vírgula 6 5 4 3 3 5" xfId="27235" xr:uid="{00000000-0005-0000-0000-000049C70000}"/>
    <cellStyle name="Vírgula 6 5 4 3 3 6" xfId="39558" xr:uid="{00000000-0005-0000-0000-00004AC70000}"/>
    <cellStyle name="Vírgula 6 5 4 3 3 7" xfId="49267" xr:uid="{00000000-0005-0000-0000-00004BC70000}"/>
    <cellStyle name="Vírgula 6 5 4 3 4" xfId="6153" xr:uid="{00000000-0005-0000-0000-00004CC70000}"/>
    <cellStyle name="Vírgula 6 5 4 3 4 2" xfId="11816" xr:uid="{00000000-0005-0000-0000-00004DC70000}"/>
    <cellStyle name="Vírgula 6 5 4 3 4 2 2" xfId="33645" xr:uid="{00000000-0005-0000-0000-00004EC70000}"/>
    <cellStyle name="Vírgula 6 5 4 3 4 2 3" xfId="41337" xr:uid="{00000000-0005-0000-0000-00004FC70000}"/>
    <cellStyle name="Vírgula 6 5 4 3 4 2 4" xfId="52798" xr:uid="{00000000-0005-0000-0000-000050C70000}"/>
    <cellStyle name="Vírgula 6 5 4 3 4 3" xfId="28143" xr:uid="{00000000-0005-0000-0000-000051C70000}"/>
    <cellStyle name="Vírgula 6 5 4 3 4 4" xfId="37466" xr:uid="{00000000-0005-0000-0000-000052C70000}"/>
    <cellStyle name="Vírgula 6 5 4 3 4 5" xfId="51184" xr:uid="{00000000-0005-0000-0000-000053C70000}"/>
    <cellStyle name="Vírgula 6 5 4 3 5" xfId="11072" xr:uid="{00000000-0005-0000-0000-000054C70000}"/>
    <cellStyle name="Vírgula 6 5 4 3 5 2" xfId="30894" xr:uid="{00000000-0005-0000-0000-000055C70000}"/>
    <cellStyle name="Vírgula 6 5 4 3 5 3" xfId="40580" xr:uid="{00000000-0005-0000-0000-000056C70000}"/>
    <cellStyle name="Vírgula 6 5 4 3 5 4" xfId="52051" xr:uid="{00000000-0005-0000-0000-000057C70000}"/>
    <cellStyle name="Vírgula 6 5 4 3 6" xfId="14287" xr:uid="{00000000-0005-0000-0000-000058C70000}"/>
    <cellStyle name="Vírgula 6 5 4 3 6 2" xfId="44661" xr:uid="{00000000-0005-0000-0000-000059C70000}"/>
    <cellStyle name="Vírgula 6 5 4 3 7" xfId="16079" xr:uid="{00000000-0005-0000-0000-00005AC70000}"/>
    <cellStyle name="Vírgula 6 5 4 3 8" xfId="22024" xr:uid="{00000000-0005-0000-0000-00005BC70000}"/>
    <cellStyle name="Vírgula 6 5 4 3 9" xfId="24038" xr:uid="{00000000-0005-0000-0000-00005CC70000}"/>
    <cellStyle name="Vírgula 6 5 4 4" xfId="984" xr:uid="{00000000-0005-0000-0000-00005DC70000}"/>
    <cellStyle name="Vírgula 6 5 4 4 10" xfId="46540" xr:uid="{00000000-0005-0000-0000-00005EC70000}"/>
    <cellStyle name="Vírgula 6 5 4 4 11" xfId="54472" xr:uid="{00000000-0005-0000-0000-00005FC70000}"/>
    <cellStyle name="Vírgula 6 5 4 4 12" xfId="4513" xr:uid="{00000000-0005-0000-0000-000060C70000}"/>
    <cellStyle name="Vírgula 6 5 4 4 2" xfId="7911" xr:uid="{00000000-0005-0000-0000-000061C70000}"/>
    <cellStyle name="Vírgula 6 5 4 4 2 2" xfId="13248" xr:uid="{00000000-0005-0000-0000-000062C70000}"/>
    <cellStyle name="Vírgula 6 5 4 4 2 2 2" xfId="35490" xr:uid="{00000000-0005-0000-0000-000063C70000}"/>
    <cellStyle name="Vírgula 6 5 4 4 2 3" xfId="9572" xr:uid="{00000000-0005-0000-0000-000064C70000}"/>
    <cellStyle name="Vírgula 6 5 4 4 2 4" xfId="19704" xr:uid="{00000000-0005-0000-0000-000065C70000}"/>
    <cellStyle name="Vírgula 6 5 4 4 2 5" xfId="29988" xr:uid="{00000000-0005-0000-0000-000066C70000}"/>
    <cellStyle name="Vírgula 6 5 4 4 2 6" xfId="43182" xr:uid="{00000000-0005-0000-0000-000067C70000}"/>
    <cellStyle name="Vírgula 6 5 4 4 2 7" xfId="48811" xr:uid="{00000000-0005-0000-0000-000068C70000}"/>
    <cellStyle name="Vírgula 6 5 4 4 3" xfId="5644" xr:uid="{00000000-0005-0000-0000-000069C70000}"/>
    <cellStyle name="Vírgula 6 5 4 4 3 2" xfId="16466" xr:uid="{00000000-0005-0000-0000-00006AC70000}"/>
    <cellStyle name="Vírgula 6 5 4 4 3 3" xfId="32739" xr:uid="{00000000-0005-0000-0000-00006BC70000}"/>
    <cellStyle name="Vírgula 6 5 4 4 3 4" xfId="44205" xr:uid="{00000000-0005-0000-0000-00006CC70000}"/>
    <cellStyle name="Vírgula 6 5 4 4 4" xfId="13831" xr:uid="{00000000-0005-0000-0000-00006DC70000}"/>
    <cellStyle name="Vírgula 6 5 4 4 5" xfId="16081" xr:uid="{00000000-0005-0000-0000-00006EC70000}"/>
    <cellStyle name="Vírgula 6 5 4 4 6" xfId="22026" xr:uid="{00000000-0005-0000-0000-00006FC70000}"/>
    <cellStyle name="Vírgula 6 5 4 4 7" xfId="24040" xr:uid="{00000000-0005-0000-0000-000070C70000}"/>
    <cellStyle name="Vírgula 6 5 4 4 8" xfId="27237" xr:uid="{00000000-0005-0000-0000-000071C70000}"/>
    <cellStyle name="Vírgula 6 5 4 4 9" xfId="39560" xr:uid="{00000000-0005-0000-0000-000072C70000}"/>
    <cellStyle name="Vírgula 6 5 4 5" xfId="1932" xr:uid="{00000000-0005-0000-0000-000073C70000}"/>
    <cellStyle name="Vírgula 6 5 4 5 10" xfId="47483" xr:uid="{00000000-0005-0000-0000-000074C70000}"/>
    <cellStyle name="Vírgula 6 5 4 5 11" xfId="55409" xr:uid="{00000000-0005-0000-0000-000075C70000}"/>
    <cellStyle name="Vírgula 6 5 4 5 12" xfId="4514" xr:uid="{00000000-0005-0000-0000-000076C70000}"/>
    <cellStyle name="Vírgula 6 5 4 5 2" xfId="8782" xr:uid="{00000000-0005-0000-0000-000077C70000}"/>
    <cellStyle name="Vírgula 6 5 4 5 2 2" xfId="17691" xr:uid="{00000000-0005-0000-0000-000078C70000}"/>
    <cellStyle name="Vírgula 6 5 4 5 2 2 2" xfId="35491" xr:uid="{00000000-0005-0000-0000-000079C70000}"/>
    <cellStyle name="Vírgula 6 5 4 5 2 3" xfId="29989" xr:uid="{00000000-0005-0000-0000-00007AC70000}"/>
    <cellStyle name="Vírgula 6 5 4 5 2 4" xfId="43183" xr:uid="{00000000-0005-0000-0000-00007BC70000}"/>
    <cellStyle name="Vírgula 6 5 4 5 2 5" xfId="49682" xr:uid="{00000000-0005-0000-0000-00007CC70000}"/>
    <cellStyle name="Vírgula 6 5 4 5 3" xfId="6583" xr:uid="{00000000-0005-0000-0000-00007DC70000}"/>
    <cellStyle name="Vírgula 6 5 4 5 3 2" xfId="32740" xr:uid="{00000000-0005-0000-0000-00007EC70000}"/>
    <cellStyle name="Vírgula 6 5 4 5 3 3" xfId="45076" xr:uid="{00000000-0005-0000-0000-00007FC70000}"/>
    <cellStyle name="Vírgula 6 5 4 5 4" xfId="16082" xr:uid="{00000000-0005-0000-0000-000080C70000}"/>
    <cellStyle name="Vírgula 6 5 4 5 5" xfId="18834" xr:uid="{00000000-0005-0000-0000-000081C70000}"/>
    <cellStyle name="Vírgula 6 5 4 5 6" xfId="22027" xr:uid="{00000000-0005-0000-0000-000082C70000}"/>
    <cellStyle name="Vírgula 6 5 4 5 7" xfId="24041" xr:uid="{00000000-0005-0000-0000-000083C70000}"/>
    <cellStyle name="Vírgula 6 5 4 5 8" xfId="27238" xr:uid="{00000000-0005-0000-0000-000084C70000}"/>
    <cellStyle name="Vírgula 6 5 4 5 9" xfId="39561" xr:uid="{00000000-0005-0000-0000-000085C70000}"/>
    <cellStyle name="Vírgula 6 5 4 6" xfId="7283" xr:uid="{00000000-0005-0000-0000-000086C70000}"/>
    <cellStyle name="Vírgula 6 5 4 6 2" xfId="12668" xr:uid="{00000000-0005-0000-0000-000087C70000}"/>
    <cellStyle name="Vírgula 6 5 4 6 2 2" xfId="35485" xr:uid="{00000000-0005-0000-0000-000088C70000}"/>
    <cellStyle name="Vírgula 6 5 4 6 2 3" xfId="29983" xr:uid="{00000000-0005-0000-0000-000089C70000}"/>
    <cellStyle name="Vírgula 6 5 4 6 2 4" xfId="43177" xr:uid="{00000000-0005-0000-0000-00008AC70000}"/>
    <cellStyle name="Vírgula 6 5 4 6 2 5" xfId="53437" xr:uid="{00000000-0005-0000-0000-00008BC70000}"/>
    <cellStyle name="Vírgula 6 5 4 6 3" xfId="16483" xr:uid="{00000000-0005-0000-0000-00008CC70000}"/>
    <cellStyle name="Vírgula 6 5 4 6 3 2" xfId="32734" xr:uid="{00000000-0005-0000-0000-00008DC70000}"/>
    <cellStyle name="Vírgula 6 5 4 6 4" xfId="27232" xr:uid="{00000000-0005-0000-0000-00008EC70000}"/>
    <cellStyle name="Vírgula 6 5 4 6 5" xfId="39555" xr:uid="{00000000-0005-0000-0000-00008FC70000}"/>
    <cellStyle name="Vírgula 6 5 4 6 6" xfId="48183" xr:uid="{00000000-0005-0000-0000-000090C70000}"/>
    <cellStyle name="Vírgula 6 5 4 7" xfId="4960" xr:uid="{00000000-0005-0000-0000-000091C70000}"/>
    <cellStyle name="Vírgula 6 5 4 7 2" xfId="11360" xr:uid="{00000000-0005-0000-0000-000092C70000}"/>
    <cellStyle name="Vírgula 6 5 4 7 2 2" xfId="33189" xr:uid="{00000000-0005-0000-0000-000093C70000}"/>
    <cellStyle name="Vírgula 6 5 4 7 2 3" xfId="40881" xr:uid="{00000000-0005-0000-0000-000094C70000}"/>
    <cellStyle name="Vírgula 6 5 4 7 2 4" xfId="52342" xr:uid="{00000000-0005-0000-0000-000095C70000}"/>
    <cellStyle name="Vírgula 6 5 4 7 3" xfId="27687" xr:uid="{00000000-0005-0000-0000-000096C70000}"/>
    <cellStyle name="Vírgula 6 5 4 7 4" xfId="37010" xr:uid="{00000000-0005-0000-0000-000097C70000}"/>
    <cellStyle name="Vírgula 6 5 4 7 5" xfId="51117" xr:uid="{00000000-0005-0000-0000-000098C70000}"/>
    <cellStyle name="Vírgula 6 5 4 8" xfId="10713" xr:uid="{00000000-0005-0000-0000-000099C70000}"/>
    <cellStyle name="Vírgula 6 5 4 8 2" xfId="30438" xr:uid="{00000000-0005-0000-0000-00009AC70000}"/>
    <cellStyle name="Vírgula 6 5 4 8 3" xfId="40124" xr:uid="{00000000-0005-0000-0000-00009BC70000}"/>
    <cellStyle name="Vírgula 6 5 4 8 4" xfId="51595" xr:uid="{00000000-0005-0000-0000-00009CC70000}"/>
    <cellStyle name="Vírgula 6 5 4 9" xfId="13546" xr:uid="{00000000-0005-0000-0000-00009DC70000}"/>
    <cellStyle name="Vírgula 6 5 4 9 2" xfId="43575" xr:uid="{00000000-0005-0000-0000-00009EC70000}"/>
    <cellStyle name="Vírgula 6 5 5" xfId="371" xr:uid="{00000000-0005-0000-0000-00009FC70000}"/>
    <cellStyle name="Vírgula 6 5 5 10" xfId="24042" xr:uid="{00000000-0005-0000-0000-0000A0C70000}"/>
    <cellStyle name="Vírgula 6 5 5 11" xfId="24372" xr:uid="{00000000-0005-0000-0000-0000A1C70000}"/>
    <cellStyle name="Vírgula 6 5 5 12" xfId="35949" xr:uid="{00000000-0005-0000-0000-0000A2C70000}"/>
    <cellStyle name="Vírgula 6 5 5 13" xfId="45927" xr:uid="{00000000-0005-0000-0000-0000A3C70000}"/>
    <cellStyle name="Vírgula 6 5 5 14" xfId="53859" xr:uid="{00000000-0005-0000-0000-0000A4C70000}"/>
    <cellStyle name="Vírgula 6 5 5 15" xfId="4515" xr:uid="{00000000-0005-0000-0000-0000A5C70000}"/>
    <cellStyle name="Vírgula 6 5 5 2" xfId="813" xr:uid="{00000000-0005-0000-0000-0000A6C70000}"/>
    <cellStyle name="Vírgula 6 5 5 2 10" xfId="46369" xr:uid="{00000000-0005-0000-0000-0000A7C70000}"/>
    <cellStyle name="Vírgula 6 5 5 2 11" xfId="54301" xr:uid="{00000000-0005-0000-0000-0000A8C70000}"/>
    <cellStyle name="Vírgula 6 5 5 2 12" xfId="4516" xr:uid="{00000000-0005-0000-0000-0000A9C70000}"/>
    <cellStyle name="Vírgula 6 5 5 2 2" xfId="7740" xr:uid="{00000000-0005-0000-0000-0000AAC70000}"/>
    <cellStyle name="Vírgula 6 5 5 2 2 2" xfId="13250" xr:uid="{00000000-0005-0000-0000-0000ABC70000}"/>
    <cellStyle name="Vírgula 6 5 5 2 2 2 2" xfId="35493" xr:uid="{00000000-0005-0000-0000-0000ACC70000}"/>
    <cellStyle name="Vírgula 6 5 5 2 2 3" xfId="16806" xr:uid="{00000000-0005-0000-0000-0000ADC70000}"/>
    <cellStyle name="Vírgula 6 5 5 2 2 4" xfId="19533" xr:uid="{00000000-0005-0000-0000-0000AEC70000}"/>
    <cellStyle name="Vírgula 6 5 5 2 2 5" xfId="29991" xr:uid="{00000000-0005-0000-0000-0000AFC70000}"/>
    <cellStyle name="Vírgula 6 5 5 2 2 6" xfId="43185" xr:uid="{00000000-0005-0000-0000-0000B0C70000}"/>
    <cellStyle name="Vírgula 6 5 5 2 2 7" xfId="48640" xr:uid="{00000000-0005-0000-0000-0000B1C70000}"/>
    <cellStyle name="Vírgula 6 5 5 2 3" xfId="5473" xr:uid="{00000000-0005-0000-0000-0000B2C70000}"/>
    <cellStyle name="Vírgula 6 5 5 2 3 2" xfId="12206" xr:uid="{00000000-0005-0000-0000-0000B3C70000}"/>
    <cellStyle name="Vírgula 6 5 5 2 3 3" xfId="32742" xr:uid="{00000000-0005-0000-0000-0000B4C70000}"/>
    <cellStyle name="Vírgula 6 5 5 2 3 4" xfId="44034" xr:uid="{00000000-0005-0000-0000-0000B5C70000}"/>
    <cellStyle name="Vírgula 6 5 5 2 4" xfId="13660" xr:uid="{00000000-0005-0000-0000-0000B6C70000}"/>
    <cellStyle name="Vírgula 6 5 5 2 5" xfId="16084" xr:uid="{00000000-0005-0000-0000-0000B7C70000}"/>
    <cellStyle name="Vírgula 6 5 5 2 6" xfId="22029" xr:uid="{00000000-0005-0000-0000-0000B8C70000}"/>
    <cellStyle name="Vírgula 6 5 5 2 7" xfId="24043" xr:uid="{00000000-0005-0000-0000-0000B9C70000}"/>
    <cellStyle name="Vírgula 6 5 5 2 8" xfId="27240" xr:uid="{00000000-0005-0000-0000-0000BAC70000}"/>
    <cellStyle name="Vírgula 6 5 5 2 9" xfId="39563" xr:uid="{00000000-0005-0000-0000-0000BBC70000}"/>
    <cellStyle name="Vírgula 6 5 5 3" xfId="1761" xr:uid="{00000000-0005-0000-0000-0000BCC70000}"/>
    <cellStyle name="Vírgula 6 5 5 3 10" xfId="47312" xr:uid="{00000000-0005-0000-0000-0000BDC70000}"/>
    <cellStyle name="Vírgula 6 5 5 3 11" xfId="55238" xr:uid="{00000000-0005-0000-0000-0000BEC70000}"/>
    <cellStyle name="Vírgula 6 5 5 3 12" xfId="4517" xr:uid="{00000000-0005-0000-0000-0000BFC70000}"/>
    <cellStyle name="Vírgula 6 5 5 3 2" xfId="8611" xr:uid="{00000000-0005-0000-0000-0000C0C70000}"/>
    <cellStyle name="Vírgula 6 5 5 3 2 2" xfId="17692" xr:uid="{00000000-0005-0000-0000-0000C1C70000}"/>
    <cellStyle name="Vírgula 6 5 5 3 2 2 2" xfId="35494" xr:uid="{00000000-0005-0000-0000-0000C2C70000}"/>
    <cellStyle name="Vírgula 6 5 5 3 2 3" xfId="29992" xr:uid="{00000000-0005-0000-0000-0000C3C70000}"/>
    <cellStyle name="Vírgula 6 5 5 3 2 4" xfId="43186" xr:uid="{00000000-0005-0000-0000-0000C4C70000}"/>
    <cellStyle name="Vírgula 6 5 5 3 2 5" xfId="49511" xr:uid="{00000000-0005-0000-0000-0000C5C70000}"/>
    <cellStyle name="Vírgula 6 5 5 3 3" xfId="6412" xr:uid="{00000000-0005-0000-0000-0000C6C70000}"/>
    <cellStyle name="Vírgula 6 5 5 3 3 2" xfId="32743" xr:uid="{00000000-0005-0000-0000-0000C7C70000}"/>
    <cellStyle name="Vírgula 6 5 5 3 3 3" xfId="44905" xr:uid="{00000000-0005-0000-0000-0000C8C70000}"/>
    <cellStyle name="Vírgula 6 5 5 3 4" xfId="16085" xr:uid="{00000000-0005-0000-0000-0000C9C70000}"/>
    <cellStyle name="Vírgula 6 5 5 3 5" xfId="18663" xr:uid="{00000000-0005-0000-0000-0000CAC70000}"/>
    <cellStyle name="Vírgula 6 5 5 3 6" xfId="22030" xr:uid="{00000000-0005-0000-0000-0000CBC70000}"/>
    <cellStyle name="Vírgula 6 5 5 3 7" xfId="24044" xr:uid="{00000000-0005-0000-0000-0000CCC70000}"/>
    <cellStyle name="Vírgula 6 5 5 3 8" xfId="27241" xr:uid="{00000000-0005-0000-0000-0000CDC70000}"/>
    <cellStyle name="Vírgula 6 5 5 3 9" xfId="39564" xr:uid="{00000000-0005-0000-0000-0000CEC70000}"/>
    <cellStyle name="Vírgula 6 5 5 4" xfId="7341" xr:uid="{00000000-0005-0000-0000-0000CFC70000}"/>
    <cellStyle name="Vírgula 6 5 5 4 2" xfId="12671" xr:uid="{00000000-0005-0000-0000-0000D0C70000}"/>
    <cellStyle name="Vírgula 6 5 5 4 2 2" xfId="35492" xr:uid="{00000000-0005-0000-0000-0000D1C70000}"/>
    <cellStyle name="Vírgula 6 5 5 4 2 3" xfId="29990" xr:uid="{00000000-0005-0000-0000-0000D2C70000}"/>
    <cellStyle name="Vírgula 6 5 5 4 2 4" xfId="43184" xr:uid="{00000000-0005-0000-0000-0000D3C70000}"/>
    <cellStyle name="Vírgula 6 5 5 4 2 5" xfId="53439" xr:uid="{00000000-0005-0000-0000-0000D4C70000}"/>
    <cellStyle name="Vírgula 6 5 5 4 3" xfId="12026" xr:uid="{00000000-0005-0000-0000-0000D5C70000}"/>
    <cellStyle name="Vírgula 6 5 5 4 3 2" xfId="32741" xr:uid="{00000000-0005-0000-0000-0000D6C70000}"/>
    <cellStyle name="Vírgula 6 5 5 4 4" xfId="27239" xr:uid="{00000000-0005-0000-0000-0000D7C70000}"/>
    <cellStyle name="Vírgula 6 5 5 4 5" xfId="39562" xr:uid="{00000000-0005-0000-0000-0000D8C70000}"/>
    <cellStyle name="Vírgula 6 5 5 4 6" xfId="48241" xr:uid="{00000000-0005-0000-0000-0000D9C70000}"/>
    <cellStyle name="Vírgula 6 5 5 5" xfId="5031" xr:uid="{00000000-0005-0000-0000-0000DAC70000}"/>
    <cellStyle name="Vírgula 6 5 5 5 2" xfId="11189" xr:uid="{00000000-0005-0000-0000-0000DBC70000}"/>
    <cellStyle name="Vírgula 6 5 5 5 2 2" xfId="33018" xr:uid="{00000000-0005-0000-0000-0000DCC70000}"/>
    <cellStyle name="Vírgula 6 5 5 5 2 3" xfId="40710" xr:uid="{00000000-0005-0000-0000-0000DDC70000}"/>
    <cellStyle name="Vírgula 6 5 5 5 2 4" xfId="52171" xr:uid="{00000000-0005-0000-0000-0000DEC70000}"/>
    <cellStyle name="Vírgula 6 5 5 5 3" xfId="27516" xr:uid="{00000000-0005-0000-0000-0000DFC70000}"/>
    <cellStyle name="Vírgula 6 5 5 5 4" xfId="36839" xr:uid="{00000000-0005-0000-0000-0000E0C70000}"/>
    <cellStyle name="Vírgula 6 5 5 5 5" xfId="51017" xr:uid="{00000000-0005-0000-0000-0000E1C70000}"/>
    <cellStyle name="Vírgula 6 5 5 6" xfId="10652" xr:uid="{00000000-0005-0000-0000-0000E2C70000}"/>
    <cellStyle name="Vírgula 6 5 5 6 2" xfId="30267" xr:uid="{00000000-0005-0000-0000-0000E3C70000}"/>
    <cellStyle name="Vírgula 6 5 5 6 3" xfId="39953" xr:uid="{00000000-0005-0000-0000-0000E4C70000}"/>
    <cellStyle name="Vírgula 6 5 5 6 4" xfId="50852" xr:uid="{00000000-0005-0000-0000-0000E5C70000}"/>
    <cellStyle name="Vírgula 6 5 5 7" xfId="13382" xr:uid="{00000000-0005-0000-0000-0000E6C70000}"/>
    <cellStyle name="Vírgula 6 5 5 7 2" xfId="43635" xr:uid="{00000000-0005-0000-0000-0000E7C70000}"/>
    <cellStyle name="Vírgula 6 5 5 8" xfId="16083" xr:uid="{00000000-0005-0000-0000-0000E8C70000}"/>
    <cellStyle name="Vírgula 6 5 5 9" xfId="22028" xr:uid="{00000000-0005-0000-0000-0000E9C70000}"/>
    <cellStyle name="Vírgula 6 5 6" xfId="1046" xr:uid="{00000000-0005-0000-0000-0000EAC70000}"/>
    <cellStyle name="Vírgula 6 5 6 10" xfId="24648" xr:uid="{00000000-0005-0000-0000-0000EBC70000}"/>
    <cellStyle name="Vírgula 6 5 6 11" xfId="36213" xr:uid="{00000000-0005-0000-0000-0000ECC70000}"/>
    <cellStyle name="Vírgula 6 5 6 12" xfId="46602" xr:uid="{00000000-0005-0000-0000-0000EDC70000}"/>
    <cellStyle name="Vírgula 6 5 6 13" xfId="54534" xr:uid="{00000000-0005-0000-0000-0000EEC70000}"/>
    <cellStyle name="Vírgula 6 5 6 14" xfId="4518" xr:uid="{00000000-0005-0000-0000-0000EFC70000}"/>
    <cellStyle name="Vírgula 6 5 6 2" xfId="1989" xr:uid="{00000000-0005-0000-0000-0000F0C70000}"/>
    <cellStyle name="Vírgula 6 5 6 2 10" xfId="47540" xr:uid="{00000000-0005-0000-0000-0000F1C70000}"/>
    <cellStyle name="Vírgula 6 5 6 2 11" xfId="55466" xr:uid="{00000000-0005-0000-0000-0000F2C70000}"/>
    <cellStyle name="Vírgula 6 5 6 2 12" xfId="4519" xr:uid="{00000000-0005-0000-0000-0000F3C70000}"/>
    <cellStyle name="Vírgula 6 5 6 2 2" xfId="8839" xr:uid="{00000000-0005-0000-0000-0000F4C70000}"/>
    <cellStyle name="Vírgula 6 5 6 2 2 2" xfId="17693" xr:uid="{00000000-0005-0000-0000-0000F5C70000}"/>
    <cellStyle name="Vírgula 6 5 6 2 2 2 2" xfId="35496" xr:uid="{00000000-0005-0000-0000-0000F6C70000}"/>
    <cellStyle name="Vírgula 6 5 6 2 2 3" xfId="19761" xr:uid="{00000000-0005-0000-0000-0000F7C70000}"/>
    <cellStyle name="Vírgula 6 5 6 2 2 4" xfId="29994" xr:uid="{00000000-0005-0000-0000-0000F8C70000}"/>
    <cellStyle name="Vírgula 6 5 6 2 2 5" xfId="43188" xr:uid="{00000000-0005-0000-0000-0000F9C70000}"/>
    <cellStyle name="Vírgula 6 5 6 2 2 6" xfId="49739" xr:uid="{00000000-0005-0000-0000-0000FAC70000}"/>
    <cellStyle name="Vírgula 6 5 6 2 3" xfId="6640" xr:uid="{00000000-0005-0000-0000-0000FBC70000}"/>
    <cellStyle name="Vírgula 6 5 6 2 3 2" xfId="10282" xr:uid="{00000000-0005-0000-0000-0000FCC70000}"/>
    <cellStyle name="Vírgula 6 5 6 2 3 3" xfId="32745" xr:uid="{00000000-0005-0000-0000-0000FDC70000}"/>
    <cellStyle name="Vírgula 6 5 6 2 3 4" xfId="45133" xr:uid="{00000000-0005-0000-0000-0000FEC70000}"/>
    <cellStyle name="Vírgula 6 5 6 2 4" xfId="16087" xr:uid="{00000000-0005-0000-0000-0000FFC70000}"/>
    <cellStyle name="Vírgula 6 5 6 2 5" xfId="18076" xr:uid="{00000000-0005-0000-0000-000000C80000}"/>
    <cellStyle name="Vírgula 6 5 6 2 6" xfId="22032" xr:uid="{00000000-0005-0000-0000-000001C80000}"/>
    <cellStyle name="Vírgula 6 5 6 2 7" xfId="24046" xr:uid="{00000000-0005-0000-0000-000002C80000}"/>
    <cellStyle name="Vírgula 6 5 6 2 8" xfId="27243" xr:uid="{00000000-0005-0000-0000-000003C80000}"/>
    <cellStyle name="Vírgula 6 5 6 2 9" xfId="39566" xr:uid="{00000000-0005-0000-0000-000004C80000}"/>
    <cellStyle name="Vírgula 6 5 6 3" xfId="7968" xr:uid="{00000000-0005-0000-0000-000005C80000}"/>
    <cellStyle name="Vírgula 6 5 6 3 2" xfId="12673" xr:uid="{00000000-0005-0000-0000-000006C80000}"/>
    <cellStyle name="Vírgula 6 5 6 3 2 2" xfId="35495" xr:uid="{00000000-0005-0000-0000-000007C80000}"/>
    <cellStyle name="Vírgula 6 5 6 3 2 3" xfId="29993" xr:uid="{00000000-0005-0000-0000-000008C80000}"/>
    <cellStyle name="Vírgula 6 5 6 3 2 4" xfId="43187" xr:uid="{00000000-0005-0000-0000-000009C80000}"/>
    <cellStyle name="Vírgula 6 5 6 3 2 5" xfId="53440" xr:uid="{00000000-0005-0000-0000-00000AC80000}"/>
    <cellStyle name="Vírgula 6 5 6 3 3" xfId="16400" xr:uid="{00000000-0005-0000-0000-00000BC80000}"/>
    <cellStyle name="Vírgula 6 5 6 3 3 2" xfId="32744" xr:uid="{00000000-0005-0000-0000-00000CC80000}"/>
    <cellStyle name="Vírgula 6 5 6 3 4" xfId="18891" xr:uid="{00000000-0005-0000-0000-00000DC80000}"/>
    <cellStyle name="Vírgula 6 5 6 3 5" xfId="27242" xr:uid="{00000000-0005-0000-0000-00000EC80000}"/>
    <cellStyle name="Vírgula 6 5 6 3 6" xfId="39565" xr:uid="{00000000-0005-0000-0000-00000FC80000}"/>
    <cellStyle name="Vírgula 6 5 6 3 7" xfId="48868" xr:uid="{00000000-0005-0000-0000-000010C80000}"/>
    <cellStyle name="Vírgula 6 5 6 4" xfId="5706" xr:uid="{00000000-0005-0000-0000-000011C80000}"/>
    <cellStyle name="Vírgula 6 5 6 4 2" xfId="11417" xr:uid="{00000000-0005-0000-0000-000012C80000}"/>
    <cellStyle name="Vírgula 6 5 6 4 2 2" xfId="33246" xr:uid="{00000000-0005-0000-0000-000013C80000}"/>
    <cellStyle name="Vírgula 6 5 6 4 2 3" xfId="40938" xr:uid="{00000000-0005-0000-0000-000014C80000}"/>
    <cellStyle name="Vírgula 6 5 6 4 2 4" xfId="52399" xr:uid="{00000000-0005-0000-0000-000015C80000}"/>
    <cellStyle name="Vírgula 6 5 6 4 3" xfId="27744" xr:uid="{00000000-0005-0000-0000-000016C80000}"/>
    <cellStyle name="Vírgula 6 5 6 4 4" xfId="37067" xr:uid="{00000000-0005-0000-0000-000017C80000}"/>
    <cellStyle name="Vírgula 6 5 6 4 5" xfId="50769" xr:uid="{00000000-0005-0000-0000-000018C80000}"/>
    <cellStyle name="Vírgula 6 5 6 5" xfId="10770" xr:uid="{00000000-0005-0000-0000-000019C80000}"/>
    <cellStyle name="Vírgula 6 5 6 5 2" xfId="30495" xr:uid="{00000000-0005-0000-0000-00001AC80000}"/>
    <cellStyle name="Vírgula 6 5 6 5 3" xfId="40181" xr:uid="{00000000-0005-0000-0000-00001BC80000}"/>
    <cellStyle name="Vírgula 6 5 6 5 4" xfId="51652" xr:uid="{00000000-0005-0000-0000-00001CC80000}"/>
    <cellStyle name="Vírgula 6 5 6 6" xfId="13888" xr:uid="{00000000-0005-0000-0000-00001DC80000}"/>
    <cellStyle name="Vírgula 6 5 6 6 2" xfId="44262" xr:uid="{00000000-0005-0000-0000-00001EC80000}"/>
    <cellStyle name="Vírgula 6 5 6 7" xfId="16086" xr:uid="{00000000-0005-0000-0000-00001FC80000}"/>
    <cellStyle name="Vírgula 6 5 6 8" xfId="22031" xr:uid="{00000000-0005-0000-0000-000020C80000}"/>
    <cellStyle name="Vírgula 6 5 6 9" xfId="24045" xr:uid="{00000000-0005-0000-0000-000021C80000}"/>
    <cellStyle name="Vírgula 6 5 7" xfId="1286" xr:uid="{00000000-0005-0000-0000-000022C80000}"/>
    <cellStyle name="Vírgula 6 5 7 10" xfId="24924" xr:uid="{00000000-0005-0000-0000-000023C80000}"/>
    <cellStyle name="Vírgula 6 5 7 11" xfId="36489" xr:uid="{00000000-0005-0000-0000-000024C80000}"/>
    <cellStyle name="Vírgula 6 5 7 12" xfId="46842" xr:uid="{00000000-0005-0000-0000-000025C80000}"/>
    <cellStyle name="Vírgula 6 5 7 13" xfId="54774" xr:uid="{00000000-0005-0000-0000-000026C80000}"/>
    <cellStyle name="Vírgula 6 5 7 14" xfId="4520" xr:uid="{00000000-0005-0000-0000-000027C80000}"/>
    <cellStyle name="Vírgula 6 5 7 2" xfId="2217" xr:uid="{00000000-0005-0000-0000-000028C80000}"/>
    <cellStyle name="Vírgula 6 5 7 2 10" xfId="47768" xr:uid="{00000000-0005-0000-0000-000029C80000}"/>
    <cellStyle name="Vírgula 6 5 7 2 11" xfId="55694" xr:uid="{00000000-0005-0000-0000-00002AC80000}"/>
    <cellStyle name="Vírgula 6 5 7 2 12" xfId="4521" xr:uid="{00000000-0005-0000-0000-00002BC80000}"/>
    <cellStyle name="Vírgula 6 5 7 2 2" xfId="9067" xr:uid="{00000000-0005-0000-0000-00002CC80000}"/>
    <cellStyle name="Vírgula 6 5 7 2 2 2" xfId="17694" xr:uid="{00000000-0005-0000-0000-00002DC80000}"/>
    <cellStyle name="Vírgula 6 5 7 2 2 2 2" xfId="35498" xr:uid="{00000000-0005-0000-0000-00002EC80000}"/>
    <cellStyle name="Vírgula 6 5 7 2 2 3" xfId="19989" xr:uid="{00000000-0005-0000-0000-00002FC80000}"/>
    <cellStyle name="Vírgula 6 5 7 2 2 4" xfId="29996" xr:uid="{00000000-0005-0000-0000-000030C80000}"/>
    <cellStyle name="Vírgula 6 5 7 2 2 5" xfId="43190" xr:uid="{00000000-0005-0000-0000-000031C80000}"/>
    <cellStyle name="Vírgula 6 5 7 2 2 6" xfId="49967" xr:uid="{00000000-0005-0000-0000-000032C80000}"/>
    <cellStyle name="Vírgula 6 5 7 2 3" xfId="6868" xr:uid="{00000000-0005-0000-0000-000033C80000}"/>
    <cellStyle name="Vírgula 6 5 7 2 3 2" xfId="12777" xr:uid="{00000000-0005-0000-0000-000034C80000}"/>
    <cellStyle name="Vírgula 6 5 7 2 3 3" xfId="32747" xr:uid="{00000000-0005-0000-0000-000035C80000}"/>
    <cellStyle name="Vírgula 6 5 7 2 3 4" xfId="45361" xr:uid="{00000000-0005-0000-0000-000036C80000}"/>
    <cellStyle name="Vírgula 6 5 7 2 4" xfId="16089" xr:uid="{00000000-0005-0000-0000-000037C80000}"/>
    <cellStyle name="Vírgula 6 5 7 2 5" xfId="18247" xr:uid="{00000000-0005-0000-0000-000038C80000}"/>
    <cellStyle name="Vírgula 6 5 7 2 6" xfId="22034" xr:uid="{00000000-0005-0000-0000-000039C80000}"/>
    <cellStyle name="Vírgula 6 5 7 2 7" xfId="24048" xr:uid="{00000000-0005-0000-0000-00003AC80000}"/>
    <cellStyle name="Vírgula 6 5 7 2 8" xfId="27245" xr:uid="{00000000-0005-0000-0000-00003BC80000}"/>
    <cellStyle name="Vírgula 6 5 7 2 9" xfId="39568" xr:uid="{00000000-0005-0000-0000-00003CC80000}"/>
    <cellStyle name="Vírgula 6 5 7 3" xfId="8196" xr:uid="{00000000-0005-0000-0000-00003DC80000}"/>
    <cellStyle name="Vírgula 6 5 7 3 2" xfId="12674" xr:uid="{00000000-0005-0000-0000-00003EC80000}"/>
    <cellStyle name="Vírgula 6 5 7 3 2 2" xfId="35497" xr:uid="{00000000-0005-0000-0000-00003FC80000}"/>
    <cellStyle name="Vírgula 6 5 7 3 2 3" xfId="29995" xr:uid="{00000000-0005-0000-0000-000040C80000}"/>
    <cellStyle name="Vírgula 6 5 7 3 2 4" xfId="43189" xr:uid="{00000000-0005-0000-0000-000041C80000}"/>
    <cellStyle name="Vírgula 6 5 7 3 2 5" xfId="53441" xr:uid="{00000000-0005-0000-0000-000042C80000}"/>
    <cellStyle name="Vírgula 6 5 7 3 3" xfId="12551" xr:uid="{00000000-0005-0000-0000-000043C80000}"/>
    <cellStyle name="Vírgula 6 5 7 3 3 2" xfId="32746" xr:uid="{00000000-0005-0000-0000-000044C80000}"/>
    <cellStyle name="Vírgula 6 5 7 3 4" xfId="19119" xr:uid="{00000000-0005-0000-0000-000045C80000}"/>
    <cellStyle name="Vírgula 6 5 7 3 5" xfId="27244" xr:uid="{00000000-0005-0000-0000-000046C80000}"/>
    <cellStyle name="Vírgula 6 5 7 3 6" xfId="39567" xr:uid="{00000000-0005-0000-0000-000047C80000}"/>
    <cellStyle name="Vírgula 6 5 7 3 7" xfId="49096" xr:uid="{00000000-0005-0000-0000-000048C80000}"/>
    <cellStyle name="Vírgula 6 5 7 4" xfId="5946" xr:uid="{00000000-0005-0000-0000-000049C80000}"/>
    <cellStyle name="Vírgula 6 5 7 4 2" xfId="11645" xr:uid="{00000000-0005-0000-0000-00004AC80000}"/>
    <cellStyle name="Vírgula 6 5 7 4 2 2" xfId="33474" xr:uid="{00000000-0005-0000-0000-00004BC80000}"/>
    <cellStyle name="Vírgula 6 5 7 4 2 3" xfId="41166" xr:uid="{00000000-0005-0000-0000-00004CC80000}"/>
    <cellStyle name="Vírgula 6 5 7 4 2 4" xfId="52627" xr:uid="{00000000-0005-0000-0000-00004DC80000}"/>
    <cellStyle name="Vírgula 6 5 7 4 3" xfId="27972" xr:uid="{00000000-0005-0000-0000-00004EC80000}"/>
    <cellStyle name="Vírgula 6 5 7 4 4" xfId="37295" xr:uid="{00000000-0005-0000-0000-00004FC80000}"/>
    <cellStyle name="Vírgula 6 5 7 4 5" xfId="50261" xr:uid="{00000000-0005-0000-0000-000050C80000}"/>
    <cellStyle name="Vírgula 6 5 7 5" xfId="10901" xr:uid="{00000000-0005-0000-0000-000051C80000}"/>
    <cellStyle name="Vírgula 6 5 7 5 2" xfId="30723" xr:uid="{00000000-0005-0000-0000-000052C80000}"/>
    <cellStyle name="Vírgula 6 5 7 5 3" xfId="40409" xr:uid="{00000000-0005-0000-0000-000053C80000}"/>
    <cellStyle name="Vírgula 6 5 7 5 4" xfId="51880" xr:uid="{00000000-0005-0000-0000-000054C80000}"/>
    <cellStyle name="Vírgula 6 5 7 6" xfId="14116" xr:uid="{00000000-0005-0000-0000-000055C80000}"/>
    <cellStyle name="Vírgula 6 5 7 6 2" xfId="44490" xr:uid="{00000000-0005-0000-0000-000056C80000}"/>
    <cellStyle name="Vírgula 6 5 7 7" xfId="16088" xr:uid="{00000000-0005-0000-0000-000057C80000}"/>
    <cellStyle name="Vírgula 6 5 7 8" xfId="22033" xr:uid="{00000000-0005-0000-0000-000058C80000}"/>
    <cellStyle name="Vírgula 6 5 7 9" xfId="24047" xr:uid="{00000000-0005-0000-0000-000059C80000}"/>
    <cellStyle name="Vírgula 6 5 8" xfId="756" xr:uid="{00000000-0005-0000-0000-00005AC80000}"/>
    <cellStyle name="Vírgula 6 5 8 10" xfId="35887" xr:uid="{00000000-0005-0000-0000-00005BC80000}"/>
    <cellStyle name="Vírgula 6 5 8 11" xfId="46312" xr:uid="{00000000-0005-0000-0000-00005CC80000}"/>
    <cellStyle name="Vírgula 6 5 8 12" xfId="54244" xr:uid="{00000000-0005-0000-0000-00005DC80000}"/>
    <cellStyle name="Vírgula 6 5 8 13" xfId="4522" xr:uid="{00000000-0005-0000-0000-00005EC80000}"/>
    <cellStyle name="Vírgula 6 5 8 2" xfId="1704" xr:uid="{00000000-0005-0000-0000-00005FC80000}"/>
    <cellStyle name="Vírgula 6 5 8 2 10" xfId="47255" xr:uid="{00000000-0005-0000-0000-000060C80000}"/>
    <cellStyle name="Vírgula 6 5 8 2 11" xfId="55181" xr:uid="{00000000-0005-0000-0000-000061C80000}"/>
    <cellStyle name="Vírgula 6 5 8 2 12" xfId="4523" xr:uid="{00000000-0005-0000-0000-000062C80000}"/>
    <cellStyle name="Vírgula 6 5 8 2 2" xfId="8554" xr:uid="{00000000-0005-0000-0000-000063C80000}"/>
    <cellStyle name="Vírgula 6 5 8 2 2 2" xfId="17695" xr:uid="{00000000-0005-0000-0000-000064C80000}"/>
    <cellStyle name="Vírgula 6 5 8 2 2 2 2" xfId="35500" xr:uid="{00000000-0005-0000-0000-000065C80000}"/>
    <cellStyle name="Vírgula 6 5 8 2 2 3" xfId="19476" xr:uid="{00000000-0005-0000-0000-000066C80000}"/>
    <cellStyle name="Vírgula 6 5 8 2 2 4" xfId="29998" xr:uid="{00000000-0005-0000-0000-000067C80000}"/>
    <cellStyle name="Vírgula 6 5 8 2 2 5" xfId="43192" xr:uid="{00000000-0005-0000-0000-000068C80000}"/>
    <cellStyle name="Vírgula 6 5 8 2 2 6" xfId="49454" xr:uid="{00000000-0005-0000-0000-000069C80000}"/>
    <cellStyle name="Vírgula 6 5 8 2 3" xfId="6355" xr:uid="{00000000-0005-0000-0000-00006AC80000}"/>
    <cellStyle name="Vírgula 6 5 8 2 3 2" xfId="10391" xr:uid="{00000000-0005-0000-0000-00006BC80000}"/>
    <cellStyle name="Vírgula 6 5 8 2 3 3" xfId="32749" xr:uid="{00000000-0005-0000-0000-00006CC80000}"/>
    <cellStyle name="Vírgula 6 5 8 2 3 4" xfId="44848" xr:uid="{00000000-0005-0000-0000-00006DC80000}"/>
    <cellStyle name="Vírgula 6 5 8 2 4" xfId="16091" xr:uid="{00000000-0005-0000-0000-00006EC80000}"/>
    <cellStyle name="Vírgula 6 5 8 2 5" xfId="17959" xr:uid="{00000000-0005-0000-0000-00006FC80000}"/>
    <cellStyle name="Vírgula 6 5 8 2 6" xfId="22036" xr:uid="{00000000-0005-0000-0000-000070C80000}"/>
    <cellStyle name="Vírgula 6 5 8 2 7" xfId="24050" xr:uid="{00000000-0005-0000-0000-000071C80000}"/>
    <cellStyle name="Vírgula 6 5 8 2 8" xfId="27247" xr:uid="{00000000-0005-0000-0000-000072C80000}"/>
    <cellStyle name="Vírgula 6 5 8 2 9" xfId="39570" xr:uid="{00000000-0005-0000-0000-000073C80000}"/>
    <cellStyle name="Vírgula 6 5 8 3" xfId="7683" xr:uid="{00000000-0005-0000-0000-000074C80000}"/>
    <cellStyle name="Vírgula 6 5 8 3 2" xfId="12675" xr:uid="{00000000-0005-0000-0000-000075C80000}"/>
    <cellStyle name="Vírgula 6 5 8 3 2 2" xfId="35499" xr:uid="{00000000-0005-0000-0000-000076C80000}"/>
    <cellStyle name="Vírgula 6 5 8 3 2 3" xfId="43191" xr:uid="{00000000-0005-0000-0000-000077C80000}"/>
    <cellStyle name="Vírgula 6 5 8 3 2 4" xfId="53442" xr:uid="{00000000-0005-0000-0000-000078C80000}"/>
    <cellStyle name="Vírgula 6 5 8 3 3" xfId="18606" xr:uid="{00000000-0005-0000-0000-000079C80000}"/>
    <cellStyle name="Vírgula 6 5 8 3 4" xfId="29997" xr:uid="{00000000-0005-0000-0000-00007AC80000}"/>
    <cellStyle name="Vírgula 6 5 8 3 5" xfId="39569" xr:uid="{00000000-0005-0000-0000-00007BC80000}"/>
    <cellStyle name="Vírgula 6 5 8 3 6" xfId="48583" xr:uid="{00000000-0005-0000-0000-00007CC80000}"/>
    <cellStyle name="Vírgula 6 5 8 4" xfId="5416" xr:uid="{00000000-0005-0000-0000-00007DC80000}"/>
    <cellStyle name="Vírgula 6 5 8 4 2" xfId="9849" xr:uid="{00000000-0005-0000-0000-00007EC80000}"/>
    <cellStyle name="Vírgula 6 5 8 4 3" xfId="32748" xr:uid="{00000000-0005-0000-0000-00007FC80000}"/>
    <cellStyle name="Vírgula 6 5 8 4 4" xfId="39896" xr:uid="{00000000-0005-0000-0000-000080C80000}"/>
    <cellStyle name="Vírgula 6 5 8 4 5" xfId="50431" xr:uid="{00000000-0005-0000-0000-000081C80000}"/>
    <cellStyle name="Vírgula 6 5 8 5" xfId="13603" xr:uid="{00000000-0005-0000-0000-000082C80000}"/>
    <cellStyle name="Vírgula 6 5 8 5 2" xfId="43977" xr:uid="{00000000-0005-0000-0000-000083C80000}"/>
    <cellStyle name="Vírgula 6 5 8 6" xfId="16090" xr:uid="{00000000-0005-0000-0000-000084C80000}"/>
    <cellStyle name="Vírgula 6 5 8 7" xfId="22035" xr:uid="{00000000-0005-0000-0000-000085C80000}"/>
    <cellStyle name="Vírgula 6 5 8 8" xfId="24049" xr:uid="{00000000-0005-0000-0000-000086C80000}"/>
    <cellStyle name="Vírgula 6 5 8 9" xfId="27246" xr:uid="{00000000-0005-0000-0000-000087C80000}"/>
    <cellStyle name="Vírgula 6 5 9" xfId="642" xr:uid="{00000000-0005-0000-0000-000088C80000}"/>
    <cellStyle name="Vírgula 6 5 9 10" xfId="46198" xr:uid="{00000000-0005-0000-0000-000089C80000}"/>
    <cellStyle name="Vírgula 6 5 9 11" xfId="54130" xr:uid="{00000000-0005-0000-0000-00008AC80000}"/>
    <cellStyle name="Vírgula 6 5 9 12" xfId="4524" xr:uid="{00000000-0005-0000-0000-00008BC80000}"/>
    <cellStyle name="Vírgula 6 5 9 2" xfId="7569" xr:uid="{00000000-0005-0000-0000-00008CC80000}"/>
    <cellStyle name="Vírgula 6 5 9 2 2" xfId="17696" xr:uid="{00000000-0005-0000-0000-00008DC80000}"/>
    <cellStyle name="Vírgula 6 5 9 2 2 2" xfId="35501" xr:uid="{00000000-0005-0000-0000-00008EC80000}"/>
    <cellStyle name="Vírgula 6 5 9 2 3" xfId="19362" xr:uid="{00000000-0005-0000-0000-00008FC80000}"/>
    <cellStyle name="Vírgula 6 5 9 2 4" xfId="29999" xr:uid="{00000000-0005-0000-0000-000090C80000}"/>
    <cellStyle name="Vírgula 6 5 9 2 5" xfId="43193" xr:uid="{00000000-0005-0000-0000-000091C80000}"/>
    <cellStyle name="Vírgula 6 5 9 2 6" xfId="48469" xr:uid="{00000000-0005-0000-0000-000092C80000}"/>
    <cellStyle name="Vírgula 6 5 9 3" xfId="5302" xr:uid="{00000000-0005-0000-0000-000093C80000}"/>
    <cellStyle name="Vírgula 6 5 9 3 2" xfId="16407" xr:uid="{00000000-0005-0000-0000-000094C80000}"/>
    <cellStyle name="Vírgula 6 5 9 3 3" xfId="32750" xr:uid="{00000000-0005-0000-0000-000095C80000}"/>
    <cellStyle name="Vírgula 6 5 9 3 4" xfId="43863" xr:uid="{00000000-0005-0000-0000-000096C80000}"/>
    <cellStyle name="Vírgula 6 5 9 4" xfId="16092" xr:uid="{00000000-0005-0000-0000-000097C80000}"/>
    <cellStyle name="Vírgula 6 5 9 5" xfId="17845" xr:uid="{00000000-0005-0000-0000-000098C80000}"/>
    <cellStyle name="Vírgula 6 5 9 6" xfId="22037" xr:uid="{00000000-0005-0000-0000-000099C80000}"/>
    <cellStyle name="Vírgula 6 5 9 7" xfId="24051" xr:uid="{00000000-0005-0000-0000-00009AC80000}"/>
    <cellStyle name="Vírgula 6 5 9 8" xfId="27248" xr:uid="{00000000-0005-0000-0000-00009BC80000}"/>
    <cellStyle name="Vírgula 6 5 9 9" xfId="39571" xr:uid="{00000000-0005-0000-0000-00009CC80000}"/>
    <cellStyle name="Vírgula 6 6" xfId="188" xr:uid="{00000000-0005-0000-0000-00009DC80000}"/>
    <cellStyle name="Vírgula 6 6 10" xfId="16093" xr:uid="{00000000-0005-0000-0000-00009EC80000}"/>
    <cellStyle name="Vírgula 6 6 11" xfId="22038" xr:uid="{00000000-0005-0000-0000-00009FC80000}"/>
    <cellStyle name="Vírgula 6 6 12" xfId="24052" xr:uid="{00000000-0005-0000-0000-0000A0C80000}"/>
    <cellStyle name="Vírgula 6 6 13" xfId="24470" xr:uid="{00000000-0005-0000-0000-0000A1C80000}"/>
    <cellStyle name="Vírgula 6 6 14" xfId="35783" xr:uid="{00000000-0005-0000-0000-0000A2C80000}"/>
    <cellStyle name="Vírgula 6 6 15" xfId="45745" xr:uid="{00000000-0005-0000-0000-0000A3C80000}"/>
    <cellStyle name="Vírgula 6 6 16" xfId="53678" xr:uid="{00000000-0005-0000-0000-0000A4C80000}"/>
    <cellStyle name="Vírgula 6 6 17" xfId="4525" xr:uid="{00000000-0005-0000-0000-0000A5C80000}"/>
    <cellStyle name="Vírgula 6 6 2" xfId="469" xr:uid="{00000000-0005-0000-0000-0000A6C80000}"/>
    <cellStyle name="Vírgula 6 6 2 10" xfId="24053" xr:uid="{00000000-0005-0000-0000-0000A7C80000}"/>
    <cellStyle name="Vírgula 6 6 2 11" xfId="24746" xr:uid="{00000000-0005-0000-0000-0000A8C80000}"/>
    <cellStyle name="Vírgula 6 6 2 12" xfId="36311" xr:uid="{00000000-0005-0000-0000-0000A9C80000}"/>
    <cellStyle name="Vírgula 6 6 2 13" xfId="46025" xr:uid="{00000000-0005-0000-0000-0000AAC80000}"/>
    <cellStyle name="Vírgula 6 6 2 14" xfId="53957" xr:uid="{00000000-0005-0000-0000-0000ABC80000}"/>
    <cellStyle name="Vírgula 6 6 2 15" xfId="4526" xr:uid="{00000000-0005-0000-0000-0000ACC80000}"/>
    <cellStyle name="Vírgula 6 6 2 2" xfId="1132" xr:uid="{00000000-0005-0000-0000-0000ADC80000}"/>
    <cellStyle name="Vírgula 6 6 2 2 10" xfId="46688" xr:uid="{00000000-0005-0000-0000-0000AEC80000}"/>
    <cellStyle name="Vírgula 6 6 2 2 11" xfId="54620" xr:uid="{00000000-0005-0000-0000-0000AFC80000}"/>
    <cellStyle name="Vírgula 6 6 2 2 12" xfId="4527" xr:uid="{00000000-0005-0000-0000-0000B0C80000}"/>
    <cellStyle name="Vírgula 6 6 2 2 2" xfId="8047" xr:uid="{00000000-0005-0000-0000-0000B1C80000}"/>
    <cellStyle name="Vírgula 6 6 2 2 2 2" xfId="13253" xr:uid="{00000000-0005-0000-0000-0000B2C80000}"/>
    <cellStyle name="Vírgula 6 6 2 2 2 2 2" xfId="35504" xr:uid="{00000000-0005-0000-0000-0000B3C80000}"/>
    <cellStyle name="Vírgula 6 6 2 2 2 3" xfId="16839" xr:uid="{00000000-0005-0000-0000-0000B4C80000}"/>
    <cellStyle name="Vírgula 6 6 2 2 2 4" xfId="19840" xr:uid="{00000000-0005-0000-0000-0000B5C80000}"/>
    <cellStyle name="Vírgula 6 6 2 2 2 5" xfId="30002" xr:uid="{00000000-0005-0000-0000-0000B6C80000}"/>
    <cellStyle name="Vírgula 6 6 2 2 2 6" xfId="43196" xr:uid="{00000000-0005-0000-0000-0000B7C80000}"/>
    <cellStyle name="Vírgula 6 6 2 2 2 7" xfId="48947" xr:uid="{00000000-0005-0000-0000-0000B8C80000}"/>
    <cellStyle name="Vírgula 6 6 2 2 3" xfId="5792" xr:uid="{00000000-0005-0000-0000-0000B9C80000}"/>
    <cellStyle name="Vírgula 6 6 2 2 3 2" xfId="16678" xr:uid="{00000000-0005-0000-0000-0000BAC80000}"/>
    <cellStyle name="Vírgula 6 6 2 2 3 3" xfId="32753" xr:uid="{00000000-0005-0000-0000-0000BBC80000}"/>
    <cellStyle name="Vírgula 6 6 2 2 3 4" xfId="44341" xr:uid="{00000000-0005-0000-0000-0000BCC80000}"/>
    <cellStyle name="Vírgula 6 6 2 2 4" xfId="13967" xr:uid="{00000000-0005-0000-0000-0000BDC80000}"/>
    <cellStyle name="Vírgula 6 6 2 2 5" xfId="16095" xr:uid="{00000000-0005-0000-0000-0000BEC80000}"/>
    <cellStyle name="Vírgula 6 6 2 2 6" xfId="22040" xr:uid="{00000000-0005-0000-0000-0000BFC80000}"/>
    <cellStyle name="Vírgula 6 6 2 2 7" xfId="24054" xr:uid="{00000000-0005-0000-0000-0000C0C80000}"/>
    <cellStyle name="Vírgula 6 6 2 2 8" xfId="27251" xr:uid="{00000000-0005-0000-0000-0000C1C80000}"/>
    <cellStyle name="Vírgula 6 6 2 2 9" xfId="39574" xr:uid="{00000000-0005-0000-0000-0000C2C80000}"/>
    <cellStyle name="Vírgula 6 6 2 3" xfId="2068" xr:uid="{00000000-0005-0000-0000-0000C3C80000}"/>
    <cellStyle name="Vírgula 6 6 2 3 10" xfId="47619" xr:uid="{00000000-0005-0000-0000-0000C4C80000}"/>
    <cellStyle name="Vírgula 6 6 2 3 11" xfId="55545" xr:uid="{00000000-0005-0000-0000-0000C5C80000}"/>
    <cellStyle name="Vírgula 6 6 2 3 12" xfId="4528" xr:uid="{00000000-0005-0000-0000-0000C6C80000}"/>
    <cellStyle name="Vírgula 6 6 2 3 2" xfId="8918" xr:uid="{00000000-0005-0000-0000-0000C7C80000}"/>
    <cellStyle name="Vírgula 6 6 2 3 2 2" xfId="17697" xr:uid="{00000000-0005-0000-0000-0000C8C80000}"/>
    <cellStyle name="Vírgula 6 6 2 3 2 2 2" xfId="35505" xr:uid="{00000000-0005-0000-0000-0000C9C80000}"/>
    <cellStyle name="Vírgula 6 6 2 3 2 3" xfId="30003" xr:uid="{00000000-0005-0000-0000-0000CAC80000}"/>
    <cellStyle name="Vírgula 6 6 2 3 2 4" xfId="43197" xr:uid="{00000000-0005-0000-0000-0000CBC80000}"/>
    <cellStyle name="Vírgula 6 6 2 3 2 5" xfId="49818" xr:uid="{00000000-0005-0000-0000-0000CCC80000}"/>
    <cellStyle name="Vírgula 6 6 2 3 3" xfId="6719" xr:uid="{00000000-0005-0000-0000-0000CDC80000}"/>
    <cellStyle name="Vírgula 6 6 2 3 3 2" xfId="32754" xr:uid="{00000000-0005-0000-0000-0000CEC80000}"/>
    <cellStyle name="Vírgula 6 6 2 3 3 3" xfId="45212" xr:uid="{00000000-0005-0000-0000-0000CFC80000}"/>
    <cellStyle name="Vírgula 6 6 2 3 4" xfId="16096" xr:uid="{00000000-0005-0000-0000-0000D0C80000}"/>
    <cellStyle name="Vírgula 6 6 2 3 5" xfId="18970" xr:uid="{00000000-0005-0000-0000-0000D1C80000}"/>
    <cellStyle name="Vírgula 6 6 2 3 6" xfId="22041" xr:uid="{00000000-0005-0000-0000-0000D2C80000}"/>
    <cellStyle name="Vírgula 6 6 2 3 7" xfId="24055" xr:uid="{00000000-0005-0000-0000-0000D3C80000}"/>
    <cellStyle name="Vírgula 6 6 2 3 8" xfId="27252" xr:uid="{00000000-0005-0000-0000-0000D4C80000}"/>
    <cellStyle name="Vírgula 6 6 2 3 9" xfId="39575" xr:uid="{00000000-0005-0000-0000-0000D5C80000}"/>
    <cellStyle name="Vírgula 6 6 2 4" xfId="7420" xr:uid="{00000000-0005-0000-0000-0000D6C80000}"/>
    <cellStyle name="Vírgula 6 6 2 4 2" xfId="12678" xr:uid="{00000000-0005-0000-0000-0000D7C80000}"/>
    <cellStyle name="Vírgula 6 6 2 4 2 2" xfId="35503" xr:uid="{00000000-0005-0000-0000-0000D8C80000}"/>
    <cellStyle name="Vírgula 6 6 2 4 2 3" xfId="30001" xr:uid="{00000000-0005-0000-0000-0000D9C80000}"/>
    <cellStyle name="Vírgula 6 6 2 4 2 4" xfId="43195" xr:uid="{00000000-0005-0000-0000-0000DAC80000}"/>
    <cellStyle name="Vírgula 6 6 2 4 2 5" xfId="53443" xr:uid="{00000000-0005-0000-0000-0000DBC80000}"/>
    <cellStyle name="Vírgula 6 6 2 4 3" xfId="9708" xr:uid="{00000000-0005-0000-0000-0000DCC80000}"/>
    <cellStyle name="Vírgula 6 6 2 4 3 2" xfId="32752" xr:uid="{00000000-0005-0000-0000-0000DDC80000}"/>
    <cellStyle name="Vírgula 6 6 2 4 4" xfId="27250" xr:uid="{00000000-0005-0000-0000-0000DEC80000}"/>
    <cellStyle name="Vírgula 6 6 2 4 5" xfId="39573" xr:uid="{00000000-0005-0000-0000-0000DFC80000}"/>
    <cellStyle name="Vírgula 6 6 2 4 6" xfId="48320" xr:uid="{00000000-0005-0000-0000-0000E0C80000}"/>
    <cellStyle name="Vírgula 6 6 2 5" xfId="5129" xr:uid="{00000000-0005-0000-0000-0000E1C80000}"/>
    <cellStyle name="Vírgula 6 6 2 5 2" xfId="11496" xr:uid="{00000000-0005-0000-0000-0000E2C80000}"/>
    <cellStyle name="Vírgula 6 6 2 5 2 2" xfId="33325" xr:uid="{00000000-0005-0000-0000-0000E3C80000}"/>
    <cellStyle name="Vírgula 6 6 2 5 2 3" xfId="41017" xr:uid="{00000000-0005-0000-0000-0000E4C80000}"/>
    <cellStyle name="Vírgula 6 6 2 5 2 4" xfId="52478" xr:uid="{00000000-0005-0000-0000-0000E5C80000}"/>
    <cellStyle name="Vírgula 6 6 2 5 3" xfId="27823" xr:uid="{00000000-0005-0000-0000-0000E6C80000}"/>
    <cellStyle name="Vírgula 6 6 2 5 4" xfId="37146" xr:uid="{00000000-0005-0000-0000-0000E7C80000}"/>
    <cellStyle name="Vírgula 6 6 2 5 5" xfId="51449" xr:uid="{00000000-0005-0000-0000-0000E8C80000}"/>
    <cellStyle name="Vírgula 6 6 2 6" xfId="10799" xr:uid="{00000000-0005-0000-0000-0000E9C80000}"/>
    <cellStyle name="Vírgula 6 6 2 6 2" xfId="30574" xr:uid="{00000000-0005-0000-0000-0000EAC80000}"/>
    <cellStyle name="Vírgula 6 6 2 6 3" xfId="40260" xr:uid="{00000000-0005-0000-0000-0000EBC80000}"/>
    <cellStyle name="Vírgula 6 6 2 6 4" xfId="51731" xr:uid="{00000000-0005-0000-0000-0000ECC80000}"/>
    <cellStyle name="Vírgula 6 6 2 7" xfId="13454" xr:uid="{00000000-0005-0000-0000-0000EDC80000}"/>
    <cellStyle name="Vírgula 6 6 2 7 2" xfId="43714" xr:uid="{00000000-0005-0000-0000-0000EEC80000}"/>
    <cellStyle name="Vírgula 6 6 2 8" xfId="16094" xr:uid="{00000000-0005-0000-0000-0000EFC80000}"/>
    <cellStyle name="Vírgula 6 6 2 9" xfId="22039" xr:uid="{00000000-0005-0000-0000-0000F0C80000}"/>
    <cellStyle name="Vírgula 6 6 3" xfId="1384" xr:uid="{00000000-0005-0000-0000-0000F1C80000}"/>
    <cellStyle name="Vírgula 6 6 3 10" xfId="25022" xr:uid="{00000000-0005-0000-0000-0000F2C80000}"/>
    <cellStyle name="Vírgula 6 6 3 11" xfId="36587" xr:uid="{00000000-0005-0000-0000-0000F3C80000}"/>
    <cellStyle name="Vírgula 6 6 3 12" xfId="46940" xr:uid="{00000000-0005-0000-0000-0000F4C80000}"/>
    <cellStyle name="Vírgula 6 6 3 13" xfId="54872" xr:uid="{00000000-0005-0000-0000-0000F5C80000}"/>
    <cellStyle name="Vírgula 6 6 3 14" xfId="4529" xr:uid="{00000000-0005-0000-0000-0000F6C80000}"/>
    <cellStyle name="Vírgula 6 6 3 2" xfId="2296" xr:uid="{00000000-0005-0000-0000-0000F7C80000}"/>
    <cellStyle name="Vírgula 6 6 3 2 10" xfId="47847" xr:uid="{00000000-0005-0000-0000-0000F8C80000}"/>
    <cellStyle name="Vírgula 6 6 3 2 11" xfId="55773" xr:uid="{00000000-0005-0000-0000-0000F9C80000}"/>
    <cellStyle name="Vírgula 6 6 3 2 12" xfId="4530" xr:uid="{00000000-0005-0000-0000-0000FAC80000}"/>
    <cellStyle name="Vírgula 6 6 3 2 2" xfId="9146" xr:uid="{00000000-0005-0000-0000-0000FBC80000}"/>
    <cellStyle name="Vírgula 6 6 3 2 2 2" xfId="17698" xr:uid="{00000000-0005-0000-0000-0000FCC80000}"/>
    <cellStyle name="Vírgula 6 6 3 2 2 2 2" xfId="35507" xr:uid="{00000000-0005-0000-0000-0000FDC80000}"/>
    <cellStyle name="Vírgula 6 6 3 2 2 3" xfId="20068" xr:uid="{00000000-0005-0000-0000-0000FEC80000}"/>
    <cellStyle name="Vírgula 6 6 3 2 2 4" xfId="30005" xr:uid="{00000000-0005-0000-0000-0000FFC80000}"/>
    <cellStyle name="Vírgula 6 6 3 2 2 5" xfId="43199" xr:uid="{00000000-0005-0000-0000-000000C90000}"/>
    <cellStyle name="Vírgula 6 6 3 2 2 6" xfId="50046" xr:uid="{00000000-0005-0000-0000-000001C90000}"/>
    <cellStyle name="Vírgula 6 6 3 2 3" xfId="6947" xr:uid="{00000000-0005-0000-0000-000002C90000}"/>
    <cellStyle name="Vírgula 6 6 3 2 3 2" xfId="16720" xr:uid="{00000000-0005-0000-0000-000003C90000}"/>
    <cellStyle name="Vírgula 6 6 3 2 3 3" xfId="32756" xr:uid="{00000000-0005-0000-0000-000004C90000}"/>
    <cellStyle name="Vírgula 6 6 3 2 3 4" xfId="45440" xr:uid="{00000000-0005-0000-0000-000005C90000}"/>
    <cellStyle name="Vírgula 6 6 3 2 4" xfId="16098" xr:uid="{00000000-0005-0000-0000-000006C90000}"/>
    <cellStyle name="Vírgula 6 6 3 2 5" xfId="18326" xr:uid="{00000000-0005-0000-0000-000007C90000}"/>
    <cellStyle name="Vírgula 6 6 3 2 6" xfId="22043" xr:uid="{00000000-0005-0000-0000-000008C90000}"/>
    <cellStyle name="Vírgula 6 6 3 2 7" xfId="24057" xr:uid="{00000000-0005-0000-0000-000009C90000}"/>
    <cellStyle name="Vírgula 6 6 3 2 8" xfId="27254" xr:uid="{00000000-0005-0000-0000-00000AC90000}"/>
    <cellStyle name="Vírgula 6 6 3 2 9" xfId="39577" xr:uid="{00000000-0005-0000-0000-00000BC90000}"/>
    <cellStyle name="Vírgula 6 6 3 3" xfId="8275" xr:uid="{00000000-0005-0000-0000-00000CC90000}"/>
    <cellStyle name="Vírgula 6 6 3 3 2" xfId="12679" xr:uid="{00000000-0005-0000-0000-00000DC90000}"/>
    <cellStyle name="Vírgula 6 6 3 3 2 2" xfId="35506" xr:uid="{00000000-0005-0000-0000-00000EC90000}"/>
    <cellStyle name="Vírgula 6 6 3 3 2 3" xfId="30004" xr:uid="{00000000-0005-0000-0000-00000FC90000}"/>
    <cellStyle name="Vírgula 6 6 3 3 2 4" xfId="43198" xr:uid="{00000000-0005-0000-0000-000010C90000}"/>
    <cellStyle name="Vírgula 6 6 3 3 2 5" xfId="53444" xr:uid="{00000000-0005-0000-0000-000011C90000}"/>
    <cellStyle name="Vírgula 6 6 3 3 3" xfId="10609" xr:uid="{00000000-0005-0000-0000-000012C90000}"/>
    <cellStyle name="Vírgula 6 6 3 3 3 2" xfId="32755" xr:uid="{00000000-0005-0000-0000-000013C90000}"/>
    <cellStyle name="Vírgula 6 6 3 3 4" xfId="19198" xr:uid="{00000000-0005-0000-0000-000014C90000}"/>
    <cellStyle name="Vírgula 6 6 3 3 5" xfId="27253" xr:uid="{00000000-0005-0000-0000-000015C90000}"/>
    <cellStyle name="Vírgula 6 6 3 3 6" xfId="39576" xr:uid="{00000000-0005-0000-0000-000016C90000}"/>
    <cellStyle name="Vírgula 6 6 3 3 7" xfId="49175" xr:uid="{00000000-0005-0000-0000-000017C90000}"/>
    <cellStyle name="Vírgula 6 6 3 4" xfId="6044" xr:uid="{00000000-0005-0000-0000-000018C90000}"/>
    <cellStyle name="Vírgula 6 6 3 4 2" xfId="11724" xr:uid="{00000000-0005-0000-0000-000019C90000}"/>
    <cellStyle name="Vírgula 6 6 3 4 2 2" xfId="33553" xr:uid="{00000000-0005-0000-0000-00001AC90000}"/>
    <cellStyle name="Vírgula 6 6 3 4 2 3" xfId="41245" xr:uid="{00000000-0005-0000-0000-00001BC90000}"/>
    <cellStyle name="Vírgula 6 6 3 4 2 4" xfId="52706" xr:uid="{00000000-0005-0000-0000-00001CC90000}"/>
    <cellStyle name="Vírgula 6 6 3 4 3" xfId="28051" xr:uid="{00000000-0005-0000-0000-00001DC90000}"/>
    <cellStyle name="Vírgula 6 6 3 4 4" xfId="37374" xr:uid="{00000000-0005-0000-0000-00001EC90000}"/>
    <cellStyle name="Vírgula 6 6 3 4 5" xfId="51457" xr:uid="{00000000-0005-0000-0000-00001FC90000}"/>
    <cellStyle name="Vírgula 6 6 3 5" xfId="10980" xr:uid="{00000000-0005-0000-0000-000020C90000}"/>
    <cellStyle name="Vírgula 6 6 3 5 2" xfId="30802" xr:uid="{00000000-0005-0000-0000-000021C90000}"/>
    <cellStyle name="Vírgula 6 6 3 5 3" xfId="40488" xr:uid="{00000000-0005-0000-0000-000022C90000}"/>
    <cellStyle name="Vírgula 6 6 3 5 4" xfId="51959" xr:uid="{00000000-0005-0000-0000-000023C90000}"/>
    <cellStyle name="Vírgula 6 6 3 6" xfId="14195" xr:uid="{00000000-0005-0000-0000-000024C90000}"/>
    <cellStyle name="Vírgula 6 6 3 6 2" xfId="44569" xr:uid="{00000000-0005-0000-0000-000025C90000}"/>
    <cellStyle name="Vírgula 6 6 3 7" xfId="16097" xr:uid="{00000000-0005-0000-0000-000026C90000}"/>
    <cellStyle name="Vírgula 6 6 3 8" xfId="22042" xr:uid="{00000000-0005-0000-0000-000027C90000}"/>
    <cellStyle name="Vírgula 6 6 3 9" xfId="24056" xr:uid="{00000000-0005-0000-0000-000028C90000}"/>
    <cellStyle name="Vírgula 6 6 4" xfId="892" xr:uid="{00000000-0005-0000-0000-000029C90000}"/>
    <cellStyle name="Vírgula 6 6 4 10" xfId="36047" xr:uid="{00000000-0005-0000-0000-00002AC90000}"/>
    <cellStyle name="Vírgula 6 6 4 11" xfId="46448" xr:uid="{00000000-0005-0000-0000-00002BC90000}"/>
    <cellStyle name="Vírgula 6 6 4 12" xfId="54380" xr:uid="{00000000-0005-0000-0000-00002CC90000}"/>
    <cellStyle name="Vírgula 6 6 4 13" xfId="4531" xr:uid="{00000000-0005-0000-0000-00002DC90000}"/>
    <cellStyle name="Vírgula 6 6 4 2" xfId="1840" xr:uid="{00000000-0005-0000-0000-00002EC90000}"/>
    <cellStyle name="Vírgula 6 6 4 2 10" xfId="47391" xr:uid="{00000000-0005-0000-0000-00002FC90000}"/>
    <cellStyle name="Vírgula 6 6 4 2 11" xfId="55317" xr:uid="{00000000-0005-0000-0000-000030C90000}"/>
    <cellStyle name="Vírgula 6 6 4 2 12" xfId="4532" xr:uid="{00000000-0005-0000-0000-000031C90000}"/>
    <cellStyle name="Vírgula 6 6 4 2 2" xfId="8690" xr:uid="{00000000-0005-0000-0000-000032C90000}"/>
    <cellStyle name="Vírgula 6 6 4 2 2 2" xfId="17699" xr:uid="{00000000-0005-0000-0000-000033C90000}"/>
    <cellStyle name="Vírgula 6 6 4 2 2 2 2" xfId="35509" xr:uid="{00000000-0005-0000-0000-000034C90000}"/>
    <cellStyle name="Vírgula 6 6 4 2 2 3" xfId="19612" xr:uid="{00000000-0005-0000-0000-000035C90000}"/>
    <cellStyle name="Vírgula 6 6 4 2 2 4" xfId="30007" xr:uid="{00000000-0005-0000-0000-000036C90000}"/>
    <cellStyle name="Vírgula 6 6 4 2 2 5" xfId="43201" xr:uid="{00000000-0005-0000-0000-000037C90000}"/>
    <cellStyle name="Vírgula 6 6 4 2 2 6" xfId="49590" xr:uid="{00000000-0005-0000-0000-000038C90000}"/>
    <cellStyle name="Vírgula 6 6 4 2 3" xfId="6491" xr:uid="{00000000-0005-0000-0000-000039C90000}"/>
    <cellStyle name="Vírgula 6 6 4 2 3 2" xfId="9739" xr:uid="{00000000-0005-0000-0000-00003AC90000}"/>
    <cellStyle name="Vírgula 6 6 4 2 3 3" xfId="32758" xr:uid="{00000000-0005-0000-0000-00003BC90000}"/>
    <cellStyle name="Vírgula 6 6 4 2 3 4" xfId="44984" xr:uid="{00000000-0005-0000-0000-00003CC90000}"/>
    <cellStyle name="Vírgula 6 6 4 2 4" xfId="16100" xr:uid="{00000000-0005-0000-0000-00003DC90000}"/>
    <cellStyle name="Vírgula 6 6 4 2 5" xfId="17984" xr:uid="{00000000-0005-0000-0000-00003EC90000}"/>
    <cellStyle name="Vírgula 6 6 4 2 6" xfId="22045" xr:uid="{00000000-0005-0000-0000-00003FC90000}"/>
    <cellStyle name="Vírgula 6 6 4 2 7" xfId="24059" xr:uid="{00000000-0005-0000-0000-000040C90000}"/>
    <cellStyle name="Vírgula 6 6 4 2 8" xfId="27256" xr:uid="{00000000-0005-0000-0000-000041C90000}"/>
    <cellStyle name="Vírgula 6 6 4 2 9" xfId="39579" xr:uid="{00000000-0005-0000-0000-000042C90000}"/>
    <cellStyle name="Vírgula 6 6 4 3" xfId="7819" xr:uid="{00000000-0005-0000-0000-000043C90000}"/>
    <cellStyle name="Vírgula 6 6 4 3 2" xfId="12680" xr:uid="{00000000-0005-0000-0000-000044C90000}"/>
    <cellStyle name="Vírgula 6 6 4 3 2 2" xfId="35508" xr:uid="{00000000-0005-0000-0000-000045C90000}"/>
    <cellStyle name="Vírgula 6 6 4 3 2 3" xfId="43200" xr:uid="{00000000-0005-0000-0000-000046C90000}"/>
    <cellStyle name="Vírgula 6 6 4 3 2 4" xfId="53445" xr:uid="{00000000-0005-0000-0000-000047C90000}"/>
    <cellStyle name="Vírgula 6 6 4 3 3" xfId="18742" xr:uid="{00000000-0005-0000-0000-000048C90000}"/>
    <cellStyle name="Vírgula 6 6 4 3 4" xfId="30006" xr:uid="{00000000-0005-0000-0000-000049C90000}"/>
    <cellStyle name="Vírgula 6 6 4 3 5" xfId="39578" xr:uid="{00000000-0005-0000-0000-00004AC90000}"/>
    <cellStyle name="Vírgula 6 6 4 3 6" xfId="48719" xr:uid="{00000000-0005-0000-0000-00004BC90000}"/>
    <cellStyle name="Vírgula 6 6 4 4" xfId="5552" xr:uid="{00000000-0005-0000-0000-00004CC90000}"/>
    <cellStyle name="Vírgula 6 6 4 4 2" xfId="12270" xr:uid="{00000000-0005-0000-0000-00004DC90000}"/>
    <cellStyle name="Vírgula 6 6 4 4 3" xfId="32757" xr:uid="{00000000-0005-0000-0000-00004EC90000}"/>
    <cellStyle name="Vírgula 6 6 4 4 4" xfId="40032" xr:uid="{00000000-0005-0000-0000-00004FC90000}"/>
    <cellStyle name="Vírgula 6 6 4 4 5" xfId="51503" xr:uid="{00000000-0005-0000-0000-000050C90000}"/>
    <cellStyle name="Vírgula 6 6 4 5" xfId="13739" xr:uid="{00000000-0005-0000-0000-000051C90000}"/>
    <cellStyle name="Vírgula 6 6 4 5 2" xfId="44113" xr:uid="{00000000-0005-0000-0000-000052C90000}"/>
    <cellStyle name="Vírgula 6 6 4 6" xfId="16099" xr:uid="{00000000-0005-0000-0000-000053C90000}"/>
    <cellStyle name="Vírgula 6 6 4 7" xfId="22044" xr:uid="{00000000-0005-0000-0000-000054C90000}"/>
    <cellStyle name="Vírgula 6 6 4 8" xfId="24058" xr:uid="{00000000-0005-0000-0000-000055C90000}"/>
    <cellStyle name="Vírgula 6 6 4 9" xfId="27255" xr:uid="{00000000-0005-0000-0000-000056C90000}"/>
    <cellStyle name="Vírgula 6 6 5" xfId="664" xr:uid="{00000000-0005-0000-0000-000057C90000}"/>
    <cellStyle name="Vírgula 6 6 5 10" xfId="46220" xr:uid="{00000000-0005-0000-0000-000058C90000}"/>
    <cellStyle name="Vírgula 6 6 5 11" xfId="54152" xr:uid="{00000000-0005-0000-0000-000059C90000}"/>
    <cellStyle name="Vírgula 6 6 5 12" xfId="4533" xr:uid="{00000000-0005-0000-0000-00005AC90000}"/>
    <cellStyle name="Vírgula 6 6 5 2" xfId="7591" xr:uid="{00000000-0005-0000-0000-00005BC90000}"/>
    <cellStyle name="Vírgula 6 6 5 2 2" xfId="17700" xr:uid="{00000000-0005-0000-0000-00005CC90000}"/>
    <cellStyle name="Vírgula 6 6 5 2 2 2" xfId="35510" xr:uid="{00000000-0005-0000-0000-00005DC90000}"/>
    <cellStyle name="Vírgula 6 6 5 2 3" xfId="19384" xr:uid="{00000000-0005-0000-0000-00005EC90000}"/>
    <cellStyle name="Vírgula 6 6 5 2 4" xfId="30008" xr:uid="{00000000-0005-0000-0000-00005FC90000}"/>
    <cellStyle name="Vírgula 6 6 5 2 5" xfId="43202" xr:uid="{00000000-0005-0000-0000-000060C90000}"/>
    <cellStyle name="Vírgula 6 6 5 2 6" xfId="48491" xr:uid="{00000000-0005-0000-0000-000061C90000}"/>
    <cellStyle name="Vírgula 6 6 5 3" xfId="5324" xr:uid="{00000000-0005-0000-0000-000062C90000}"/>
    <cellStyle name="Vírgula 6 6 5 3 2" xfId="16401" xr:uid="{00000000-0005-0000-0000-000063C90000}"/>
    <cellStyle name="Vírgula 6 6 5 3 3" xfId="32759" xr:uid="{00000000-0005-0000-0000-000064C90000}"/>
    <cellStyle name="Vírgula 6 6 5 3 4" xfId="43885" xr:uid="{00000000-0005-0000-0000-000065C90000}"/>
    <cellStyle name="Vírgula 6 6 5 4" xfId="16101" xr:uid="{00000000-0005-0000-0000-000066C90000}"/>
    <cellStyle name="Vírgula 6 6 5 5" xfId="17867" xr:uid="{00000000-0005-0000-0000-000067C90000}"/>
    <cellStyle name="Vírgula 6 6 5 6" xfId="22046" xr:uid="{00000000-0005-0000-0000-000068C90000}"/>
    <cellStyle name="Vírgula 6 6 5 7" xfId="24060" xr:uid="{00000000-0005-0000-0000-000069C90000}"/>
    <cellStyle name="Vírgula 6 6 5 8" xfId="27257" xr:uid="{00000000-0005-0000-0000-00006AC90000}"/>
    <cellStyle name="Vírgula 6 6 5 9" xfId="39580" xr:uid="{00000000-0005-0000-0000-00006BC90000}"/>
    <cellStyle name="Vírgula 6 6 6" xfId="1612" xr:uid="{00000000-0005-0000-0000-00006CC90000}"/>
    <cellStyle name="Vírgula 6 6 6 2" xfId="8462" xr:uid="{00000000-0005-0000-0000-00006DC90000}"/>
    <cellStyle name="Vírgula 6 6 6 2 2" xfId="35502" xr:uid="{00000000-0005-0000-0000-00006EC90000}"/>
    <cellStyle name="Vírgula 6 6 6 2 3" xfId="30000" xr:uid="{00000000-0005-0000-0000-00006FC90000}"/>
    <cellStyle name="Vírgula 6 6 6 2 4" xfId="43194" xr:uid="{00000000-0005-0000-0000-000070C90000}"/>
    <cellStyle name="Vírgula 6 6 6 2 5" xfId="49362" xr:uid="{00000000-0005-0000-0000-000071C90000}"/>
    <cellStyle name="Vírgula 6 6 6 3" xfId="16365" xr:uid="{00000000-0005-0000-0000-000072C90000}"/>
    <cellStyle name="Vírgula 6 6 6 3 2" xfId="32751" xr:uid="{00000000-0005-0000-0000-000073C90000}"/>
    <cellStyle name="Vírgula 6 6 6 3 3" xfId="44756" xr:uid="{00000000-0005-0000-0000-000074C90000}"/>
    <cellStyle name="Vírgula 6 6 6 4" xfId="18514" xr:uid="{00000000-0005-0000-0000-000075C90000}"/>
    <cellStyle name="Vírgula 6 6 6 5" xfId="27249" xr:uid="{00000000-0005-0000-0000-000076C90000}"/>
    <cellStyle name="Vírgula 6 6 6 6" xfId="39572" xr:uid="{00000000-0005-0000-0000-000077C90000}"/>
    <cellStyle name="Vírgula 6 6 6 7" xfId="47163" xr:uid="{00000000-0005-0000-0000-000078C90000}"/>
    <cellStyle name="Vírgula 6 6 6 8" xfId="55089" xr:uid="{00000000-0005-0000-0000-000079C90000}"/>
    <cellStyle name="Vírgula 6 6 6 9" xfId="6263" xr:uid="{00000000-0005-0000-0000-00007AC90000}"/>
    <cellStyle name="Vírgula 6 6 7" xfId="7191" xr:uid="{00000000-0005-0000-0000-00007BC90000}"/>
    <cellStyle name="Vírgula 6 6 7 2" xfId="11268" xr:uid="{00000000-0005-0000-0000-00007CC90000}"/>
    <cellStyle name="Vírgula 6 6 7 2 2" xfId="33097" xr:uid="{00000000-0005-0000-0000-00007DC90000}"/>
    <cellStyle name="Vírgula 6 6 7 2 3" xfId="40789" xr:uid="{00000000-0005-0000-0000-00007EC90000}"/>
    <cellStyle name="Vírgula 6 6 7 2 4" xfId="52250" xr:uid="{00000000-0005-0000-0000-00007FC90000}"/>
    <cellStyle name="Vírgula 6 6 7 3" xfId="27595" xr:uid="{00000000-0005-0000-0000-000080C90000}"/>
    <cellStyle name="Vírgula 6 6 7 4" xfId="36918" xr:uid="{00000000-0005-0000-0000-000081C90000}"/>
    <cellStyle name="Vírgula 6 6 7 5" xfId="48091" xr:uid="{00000000-0005-0000-0000-000082C90000}"/>
    <cellStyle name="Vírgula 6 6 8" xfId="4851" xr:uid="{00000000-0005-0000-0000-000083C90000}"/>
    <cellStyle name="Vírgula 6 6 8 2" xfId="10139" xr:uid="{00000000-0005-0000-0000-000084C90000}"/>
    <cellStyle name="Vírgula 6 6 8 2 2" xfId="50499" xr:uid="{00000000-0005-0000-0000-000085C90000}"/>
    <cellStyle name="Vírgula 6 6 8 3" xfId="30346" xr:uid="{00000000-0005-0000-0000-000086C90000}"/>
    <cellStyle name="Vírgula 6 6 8 4" xfId="39804" xr:uid="{00000000-0005-0000-0000-000087C90000}"/>
    <cellStyle name="Vírgula 6 6 8 5" xfId="50528" xr:uid="{00000000-0005-0000-0000-000088C90000}"/>
    <cellStyle name="Vírgula 6 6 9" xfId="9575" xr:uid="{00000000-0005-0000-0000-000089C90000}"/>
    <cellStyle name="Vírgula 6 6 9 2" xfId="43483" xr:uid="{00000000-0005-0000-0000-00008AC90000}"/>
    <cellStyle name="Vírgula 6 6 9 3" xfId="51484" xr:uid="{00000000-0005-0000-0000-00008BC90000}"/>
    <cellStyle name="Vírgula 6 7" xfId="119" xr:uid="{00000000-0005-0000-0000-00008CC90000}"/>
    <cellStyle name="Vírgula 6 7 10" xfId="16102" xr:uid="{00000000-0005-0000-0000-00008DC90000}"/>
    <cellStyle name="Vírgula 6 7 11" xfId="22047" xr:uid="{00000000-0005-0000-0000-00008EC90000}"/>
    <cellStyle name="Vírgula 6 7 12" xfId="24061" xr:uid="{00000000-0005-0000-0000-00008FC90000}"/>
    <cellStyle name="Vírgula 6 7 13" xfId="24401" xr:uid="{00000000-0005-0000-0000-000090C90000}"/>
    <cellStyle name="Vírgula 6 7 14" xfId="35978" xr:uid="{00000000-0005-0000-0000-000091C90000}"/>
    <cellStyle name="Vírgula 6 7 15" xfId="45676" xr:uid="{00000000-0005-0000-0000-000092C90000}"/>
    <cellStyle name="Vírgula 6 7 16" xfId="53609" xr:uid="{00000000-0005-0000-0000-000093C90000}"/>
    <cellStyle name="Vírgula 6 7 17" xfId="4534" xr:uid="{00000000-0005-0000-0000-000094C90000}"/>
    <cellStyle name="Vírgula 6 7 2" xfId="400" xr:uid="{00000000-0005-0000-0000-000095C90000}"/>
    <cellStyle name="Vírgula 6 7 2 10" xfId="24677" xr:uid="{00000000-0005-0000-0000-000096C90000}"/>
    <cellStyle name="Vírgula 6 7 2 11" xfId="36242" xr:uid="{00000000-0005-0000-0000-000097C90000}"/>
    <cellStyle name="Vírgula 6 7 2 12" xfId="45956" xr:uid="{00000000-0005-0000-0000-000098C90000}"/>
    <cellStyle name="Vírgula 6 7 2 13" xfId="53888" xr:uid="{00000000-0005-0000-0000-000099C90000}"/>
    <cellStyle name="Vírgula 6 7 2 14" xfId="4535" xr:uid="{00000000-0005-0000-0000-00009AC90000}"/>
    <cellStyle name="Vírgula 6 7 2 2" xfId="1075" xr:uid="{00000000-0005-0000-0000-00009BC90000}"/>
    <cellStyle name="Vírgula 6 7 2 2 10" xfId="46631" xr:uid="{00000000-0005-0000-0000-00009CC90000}"/>
    <cellStyle name="Vírgula 6 7 2 2 11" xfId="54563" xr:uid="{00000000-0005-0000-0000-00009DC90000}"/>
    <cellStyle name="Vírgula 6 7 2 2 12" xfId="4536" xr:uid="{00000000-0005-0000-0000-00009EC90000}"/>
    <cellStyle name="Vírgula 6 7 2 2 2" xfId="7990" xr:uid="{00000000-0005-0000-0000-00009FC90000}"/>
    <cellStyle name="Vírgula 6 7 2 2 2 2" xfId="17701" xr:uid="{00000000-0005-0000-0000-0000A0C90000}"/>
    <cellStyle name="Vírgula 6 7 2 2 2 2 2" xfId="35513" xr:uid="{00000000-0005-0000-0000-0000A1C90000}"/>
    <cellStyle name="Vírgula 6 7 2 2 2 3" xfId="19783" xr:uid="{00000000-0005-0000-0000-0000A2C90000}"/>
    <cellStyle name="Vírgula 6 7 2 2 2 4" xfId="30011" xr:uid="{00000000-0005-0000-0000-0000A3C90000}"/>
    <cellStyle name="Vírgula 6 7 2 2 2 5" xfId="43205" xr:uid="{00000000-0005-0000-0000-0000A4C90000}"/>
    <cellStyle name="Vírgula 6 7 2 2 2 6" xfId="48890" xr:uid="{00000000-0005-0000-0000-0000A5C90000}"/>
    <cellStyle name="Vírgula 6 7 2 2 3" xfId="5735" xr:uid="{00000000-0005-0000-0000-0000A6C90000}"/>
    <cellStyle name="Vírgula 6 7 2 2 3 2" xfId="12609" xr:uid="{00000000-0005-0000-0000-0000A7C90000}"/>
    <cellStyle name="Vírgula 6 7 2 2 3 3" xfId="32762" xr:uid="{00000000-0005-0000-0000-0000A8C90000}"/>
    <cellStyle name="Vírgula 6 7 2 2 3 4" xfId="44284" xr:uid="{00000000-0005-0000-0000-0000A9C90000}"/>
    <cellStyle name="Vírgula 6 7 2 2 4" xfId="16104" xr:uid="{00000000-0005-0000-0000-0000AAC90000}"/>
    <cellStyle name="Vírgula 6 7 2 2 5" xfId="18098" xr:uid="{00000000-0005-0000-0000-0000ABC90000}"/>
    <cellStyle name="Vírgula 6 7 2 2 6" xfId="22049" xr:uid="{00000000-0005-0000-0000-0000ACC90000}"/>
    <cellStyle name="Vírgula 6 7 2 2 7" xfId="24063" xr:uid="{00000000-0005-0000-0000-0000ADC90000}"/>
    <cellStyle name="Vírgula 6 7 2 2 8" xfId="27260" xr:uid="{00000000-0005-0000-0000-0000AEC90000}"/>
    <cellStyle name="Vírgula 6 7 2 2 9" xfId="39583" xr:uid="{00000000-0005-0000-0000-0000AFC90000}"/>
    <cellStyle name="Vírgula 6 7 2 3" xfId="2011" xr:uid="{00000000-0005-0000-0000-0000B0C90000}"/>
    <cellStyle name="Vírgula 6 7 2 3 2" xfId="8861" xr:uid="{00000000-0005-0000-0000-0000B1C90000}"/>
    <cellStyle name="Vírgula 6 7 2 3 2 2" xfId="35512" xr:uid="{00000000-0005-0000-0000-0000B2C90000}"/>
    <cellStyle name="Vírgula 6 7 2 3 2 3" xfId="30010" xr:uid="{00000000-0005-0000-0000-0000B3C90000}"/>
    <cellStyle name="Vírgula 6 7 2 3 2 4" xfId="43204" xr:uid="{00000000-0005-0000-0000-0000B4C90000}"/>
    <cellStyle name="Vírgula 6 7 2 3 2 5" xfId="49761" xr:uid="{00000000-0005-0000-0000-0000B5C90000}"/>
    <cellStyle name="Vírgula 6 7 2 3 3" xfId="10138" xr:uid="{00000000-0005-0000-0000-0000B6C90000}"/>
    <cellStyle name="Vírgula 6 7 2 3 3 2" xfId="32761" xr:uid="{00000000-0005-0000-0000-0000B7C90000}"/>
    <cellStyle name="Vírgula 6 7 2 3 3 3" xfId="45155" xr:uid="{00000000-0005-0000-0000-0000B8C90000}"/>
    <cellStyle name="Vírgula 6 7 2 3 4" xfId="18913" xr:uid="{00000000-0005-0000-0000-0000B9C90000}"/>
    <cellStyle name="Vírgula 6 7 2 3 5" xfId="27259" xr:uid="{00000000-0005-0000-0000-0000BAC90000}"/>
    <cellStyle name="Vírgula 6 7 2 3 6" xfId="39582" xr:uid="{00000000-0005-0000-0000-0000BBC90000}"/>
    <cellStyle name="Vírgula 6 7 2 3 7" xfId="47562" xr:uid="{00000000-0005-0000-0000-0000BCC90000}"/>
    <cellStyle name="Vírgula 6 7 2 3 8" xfId="55488" xr:uid="{00000000-0005-0000-0000-0000BDC90000}"/>
    <cellStyle name="Vírgula 6 7 2 3 9" xfId="6662" xr:uid="{00000000-0005-0000-0000-0000BEC90000}"/>
    <cellStyle name="Vírgula 6 7 2 4" xfId="7363" xr:uid="{00000000-0005-0000-0000-0000BFC90000}"/>
    <cellStyle name="Vírgula 6 7 2 4 2" xfId="11439" xr:uid="{00000000-0005-0000-0000-0000C0C90000}"/>
    <cellStyle name="Vírgula 6 7 2 4 2 2" xfId="33268" xr:uid="{00000000-0005-0000-0000-0000C1C90000}"/>
    <cellStyle name="Vírgula 6 7 2 4 2 3" xfId="40960" xr:uid="{00000000-0005-0000-0000-0000C2C90000}"/>
    <cellStyle name="Vírgula 6 7 2 4 2 4" xfId="52421" xr:uid="{00000000-0005-0000-0000-0000C3C90000}"/>
    <cellStyle name="Vírgula 6 7 2 4 3" xfId="27766" xr:uid="{00000000-0005-0000-0000-0000C4C90000}"/>
    <cellStyle name="Vírgula 6 7 2 4 4" xfId="37089" xr:uid="{00000000-0005-0000-0000-0000C5C90000}"/>
    <cellStyle name="Vírgula 6 7 2 4 5" xfId="48263" xr:uid="{00000000-0005-0000-0000-0000C6C90000}"/>
    <cellStyle name="Vírgula 6 7 2 5" xfId="5060" xr:uid="{00000000-0005-0000-0000-0000C7C90000}"/>
    <cellStyle name="Vírgula 6 7 2 5 2" xfId="30517" xr:uid="{00000000-0005-0000-0000-0000C8C90000}"/>
    <cellStyle name="Vírgula 6 7 2 5 3" xfId="40203" xr:uid="{00000000-0005-0000-0000-0000C9C90000}"/>
    <cellStyle name="Vírgula 6 7 2 5 4" xfId="51674" xr:uid="{00000000-0005-0000-0000-0000CAC90000}"/>
    <cellStyle name="Vírgula 6 7 2 6" xfId="13910" xr:uid="{00000000-0005-0000-0000-0000CBC90000}"/>
    <cellStyle name="Vírgula 6 7 2 6 2" xfId="43657" xr:uid="{00000000-0005-0000-0000-0000CCC90000}"/>
    <cellStyle name="Vírgula 6 7 2 7" xfId="16103" xr:uid="{00000000-0005-0000-0000-0000CDC90000}"/>
    <cellStyle name="Vírgula 6 7 2 8" xfId="22048" xr:uid="{00000000-0005-0000-0000-0000CEC90000}"/>
    <cellStyle name="Vírgula 6 7 2 9" xfId="24062" xr:uid="{00000000-0005-0000-0000-0000CFC90000}"/>
    <cellStyle name="Vírgula 6 7 3" xfId="1315" xr:uid="{00000000-0005-0000-0000-0000D0C90000}"/>
    <cellStyle name="Vírgula 6 7 3 10" xfId="24953" xr:uid="{00000000-0005-0000-0000-0000D1C90000}"/>
    <cellStyle name="Vírgula 6 7 3 11" xfId="36518" xr:uid="{00000000-0005-0000-0000-0000D2C90000}"/>
    <cellStyle name="Vírgula 6 7 3 12" xfId="46871" xr:uid="{00000000-0005-0000-0000-0000D3C90000}"/>
    <cellStyle name="Vírgula 6 7 3 13" xfId="54803" xr:uid="{00000000-0005-0000-0000-0000D4C90000}"/>
    <cellStyle name="Vírgula 6 7 3 14" xfId="4537" xr:uid="{00000000-0005-0000-0000-0000D5C90000}"/>
    <cellStyle name="Vírgula 6 7 3 2" xfId="2239" xr:uid="{00000000-0005-0000-0000-0000D6C90000}"/>
    <cellStyle name="Vírgula 6 7 3 2 10" xfId="47790" xr:uid="{00000000-0005-0000-0000-0000D7C90000}"/>
    <cellStyle name="Vírgula 6 7 3 2 11" xfId="55716" xr:uid="{00000000-0005-0000-0000-0000D8C90000}"/>
    <cellStyle name="Vírgula 6 7 3 2 12" xfId="4538" xr:uid="{00000000-0005-0000-0000-0000D9C90000}"/>
    <cellStyle name="Vírgula 6 7 3 2 2" xfId="9089" xr:uid="{00000000-0005-0000-0000-0000DAC90000}"/>
    <cellStyle name="Vírgula 6 7 3 2 2 2" xfId="17702" xr:uid="{00000000-0005-0000-0000-0000DBC90000}"/>
    <cellStyle name="Vírgula 6 7 3 2 2 2 2" xfId="35515" xr:uid="{00000000-0005-0000-0000-0000DCC90000}"/>
    <cellStyle name="Vírgula 6 7 3 2 2 3" xfId="20011" xr:uid="{00000000-0005-0000-0000-0000DDC90000}"/>
    <cellStyle name="Vírgula 6 7 3 2 2 4" xfId="30013" xr:uid="{00000000-0005-0000-0000-0000DEC90000}"/>
    <cellStyle name="Vírgula 6 7 3 2 2 5" xfId="43207" xr:uid="{00000000-0005-0000-0000-0000DFC90000}"/>
    <cellStyle name="Vírgula 6 7 3 2 2 6" xfId="49989" xr:uid="{00000000-0005-0000-0000-0000E0C90000}"/>
    <cellStyle name="Vírgula 6 7 3 2 3" xfId="6890" xr:uid="{00000000-0005-0000-0000-0000E1C90000}"/>
    <cellStyle name="Vírgula 6 7 3 2 3 2" xfId="16713" xr:uid="{00000000-0005-0000-0000-0000E2C90000}"/>
    <cellStyle name="Vírgula 6 7 3 2 3 3" xfId="32764" xr:uid="{00000000-0005-0000-0000-0000E3C90000}"/>
    <cellStyle name="Vírgula 6 7 3 2 3 4" xfId="45383" xr:uid="{00000000-0005-0000-0000-0000E4C90000}"/>
    <cellStyle name="Vírgula 6 7 3 2 4" xfId="16106" xr:uid="{00000000-0005-0000-0000-0000E5C90000}"/>
    <cellStyle name="Vírgula 6 7 3 2 5" xfId="18269" xr:uid="{00000000-0005-0000-0000-0000E6C90000}"/>
    <cellStyle name="Vírgula 6 7 3 2 6" xfId="22051" xr:uid="{00000000-0005-0000-0000-0000E7C90000}"/>
    <cellStyle name="Vírgula 6 7 3 2 7" xfId="24065" xr:uid="{00000000-0005-0000-0000-0000E8C90000}"/>
    <cellStyle name="Vírgula 6 7 3 2 8" xfId="27262" xr:uid="{00000000-0005-0000-0000-0000E9C90000}"/>
    <cellStyle name="Vírgula 6 7 3 2 9" xfId="39585" xr:uid="{00000000-0005-0000-0000-0000EAC90000}"/>
    <cellStyle name="Vírgula 6 7 3 3" xfId="8218" xr:uid="{00000000-0005-0000-0000-0000EBC90000}"/>
    <cellStyle name="Vírgula 6 7 3 3 2" xfId="12684" xr:uid="{00000000-0005-0000-0000-0000ECC90000}"/>
    <cellStyle name="Vírgula 6 7 3 3 2 2" xfId="35514" xr:uid="{00000000-0005-0000-0000-0000EDC90000}"/>
    <cellStyle name="Vírgula 6 7 3 3 2 3" xfId="30012" xr:uid="{00000000-0005-0000-0000-0000EEC90000}"/>
    <cellStyle name="Vírgula 6 7 3 3 2 4" xfId="43206" xr:uid="{00000000-0005-0000-0000-0000EFC90000}"/>
    <cellStyle name="Vírgula 6 7 3 3 2 5" xfId="53447" xr:uid="{00000000-0005-0000-0000-0000F0C90000}"/>
    <cellStyle name="Vírgula 6 7 3 3 3" xfId="16601" xr:uid="{00000000-0005-0000-0000-0000F1C90000}"/>
    <cellStyle name="Vírgula 6 7 3 3 3 2" xfId="32763" xr:uid="{00000000-0005-0000-0000-0000F2C90000}"/>
    <cellStyle name="Vírgula 6 7 3 3 4" xfId="19141" xr:uid="{00000000-0005-0000-0000-0000F3C90000}"/>
    <cellStyle name="Vírgula 6 7 3 3 5" xfId="27261" xr:uid="{00000000-0005-0000-0000-0000F4C90000}"/>
    <cellStyle name="Vírgula 6 7 3 3 6" xfId="39584" xr:uid="{00000000-0005-0000-0000-0000F5C90000}"/>
    <cellStyle name="Vírgula 6 7 3 3 7" xfId="49118" xr:uid="{00000000-0005-0000-0000-0000F6C90000}"/>
    <cellStyle name="Vírgula 6 7 3 4" xfId="5975" xr:uid="{00000000-0005-0000-0000-0000F7C90000}"/>
    <cellStyle name="Vírgula 6 7 3 4 2" xfId="11667" xr:uid="{00000000-0005-0000-0000-0000F8C90000}"/>
    <cellStyle name="Vírgula 6 7 3 4 2 2" xfId="33496" xr:uid="{00000000-0005-0000-0000-0000F9C90000}"/>
    <cellStyle name="Vírgula 6 7 3 4 2 3" xfId="41188" xr:uid="{00000000-0005-0000-0000-0000FAC90000}"/>
    <cellStyle name="Vírgula 6 7 3 4 2 4" xfId="52649" xr:uid="{00000000-0005-0000-0000-0000FBC90000}"/>
    <cellStyle name="Vírgula 6 7 3 4 3" xfId="27994" xr:uid="{00000000-0005-0000-0000-0000FCC90000}"/>
    <cellStyle name="Vírgula 6 7 3 4 4" xfId="37317" xr:uid="{00000000-0005-0000-0000-0000FDC90000}"/>
    <cellStyle name="Vírgula 6 7 3 4 5" xfId="50788" xr:uid="{00000000-0005-0000-0000-0000FEC90000}"/>
    <cellStyle name="Vírgula 6 7 3 5" xfId="10923" xr:uid="{00000000-0005-0000-0000-0000FFC90000}"/>
    <cellStyle name="Vírgula 6 7 3 5 2" xfId="30745" xr:uid="{00000000-0005-0000-0000-000000CA0000}"/>
    <cellStyle name="Vírgula 6 7 3 5 3" xfId="40431" xr:uid="{00000000-0005-0000-0000-000001CA0000}"/>
    <cellStyle name="Vírgula 6 7 3 5 4" xfId="51902" xr:uid="{00000000-0005-0000-0000-000002CA0000}"/>
    <cellStyle name="Vírgula 6 7 3 6" xfId="14138" xr:uid="{00000000-0005-0000-0000-000003CA0000}"/>
    <cellStyle name="Vírgula 6 7 3 6 2" xfId="44512" xr:uid="{00000000-0005-0000-0000-000004CA0000}"/>
    <cellStyle name="Vírgula 6 7 3 7" xfId="16105" xr:uid="{00000000-0005-0000-0000-000005CA0000}"/>
    <cellStyle name="Vírgula 6 7 3 8" xfId="22050" xr:uid="{00000000-0005-0000-0000-000006CA0000}"/>
    <cellStyle name="Vírgula 6 7 3 9" xfId="24064" xr:uid="{00000000-0005-0000-0000-000007CA0000}"/>
    <cellStyle name="Vírgula 6 7 4" xfId="835" xr:uid="{00000000-0005-0000-0000-000008CA0000}"/>
    <cellStyle name="Vírgula 6 7 4 10" xfId="46391" xr:uid="{00000000-0005-0000-0000-000009CA0000}"/>
    <cellStyle name="Vírgula 6 7 4 11" xfId="54323" xr:uid="{00000000-0005-0000-0000-00000ACA0000}"/>
    <cellStyle name="Vírgula 6 7 4 12" xfId="4539" xr:uid="{00000000-0005-0000-0000-00000BCA0000}"/>
    <cellStyle name="Vírgula 6 7 4 2" xfId="7762" xr:uid="{00000000-0005-0000-0000-00000CCA0000}"/>
    <cellStyle name="Vírgula 6 7 4 2 2" xfId="13257" xr:uid="{00000000-0005-0000-0000-00000DCA0000}"/>
    <cellStyle name="Vírgula 6 7 4 2 2 2" xfId="35516" xr:uid="{00000000-0005-0000-0000-00000ECA0000}"/>
    <cellStyle name="Vírgula 6 7 4 2 3" xfId="10473" xr:uid="{00000000-0005-0000-0000-00000FCA0000}"/>
    <cellStyle name="Vírgula 6 7 4 2 4" xfId="19555" xr:uid="{00000000-0005-0000-0000-000010CA0000}"/>
    <cellStyle name="Vírgula 6 7 4 2 5" xfId="30014" xr:uid="{00000000-0005-0000-0000-000011CA0000}"/>
    <cellStyle name="Vírgula 6 7 4 2 6" xfId="43208" xr:uid="{00000000-0005-0000-0000-000012CA0000}"/>
    <cellStyle name="Vírgula 6 7 4 2 7" xfId="48662" xr:uid="{00000000-0005-0000-0000-000013CA0000}"/>
    <cellStyle name="Vírgula 6 7 4 3" xfId="5495" xr:uid="{00000000-0005-0000-0000-000014CA0000}"/>
    <cellStyle name="Vírgula 6 7 4 3 2" xfId="12902" xr:uid="{00000000-0005-0000-0000-000015CA0000}"/>
    <cellStyle name="Vírgula 6 7 4 3 3" xfId="32765" xr:uid="{00000000-0005-0000-0000-000016CA0000}"/>
    <cellStyle name="Vírgula 6 7 4 3 4" xfId="44056" xr:uid="{00000000-0005-0000-0000-000017CA0000}"/>
    <cellStyle name="Vírgula 6 7 4 4" xfId="13682" xr:uid="{00000000-0005-0000-0000-000018CA0000}"/>
    <cellStyle name="Vírgula 6 7 4 5" xfId="16107" xr:uid="{00000000-0005-0000-0000-000019CA0000}"/>
    <cellStyle name="Vírgula 6 7 4 6" xfId="22052" xr:uid="{00000000-0005-0000-0000-00001ACA0000}"/>
    <cellStyle name="Vírgula 6 7 4 7" xfId="24066" xr:uid="{00000000-0005-0000-0000-00001BCA0000}"/>
    <cellStyle name="Vírgula 6 7 4 8" xfId="27263" xr:uid="{00000000-0005-0000-0000-00001CCA0000}"/>
    <cellStyle name="Vírgula 6 7 4 9" xfId="39586" xr:uid="{00000000-0005-0000-0000-00001DCA0000}"/>
    <cellStyle name="Vírgula 6 7 5" xfId="1783" xr:uid="{00000000-0005-0000-0000-00001ECA0000}"/>
    <cellStyle name="Vírgula 6 7 5 10" xfId="47334" xr:uid="{00000000-0005-0000-0000-00001FCA0000}"/>
    <cellStyle name="Vírgula 6 7 5 11" xfId="55260" xr:uid="{00000000-0005-0000-0000-000020CA0000}"/>
    <cellStyle name="Vírgula 6 7 5 12" xfId="4540" xr:uid="{00000000-0005-0000-0000-000021CA0000}"/>
    <cellStyle name="Vírgula 6 7 5 2" xfId="8633" xr:uid="{00000000-0005-0000-0000-000022CA0000}"/>
    <cellStyle name="Vírgula 6 7 5 2 2" xfId="17703" xr:uid="{00000000-0005-0000-0000-000023CA0000}"/>
    <cellStyle name="Vírgula 6 7 5 2 2 2" xfId="35517" xr:uid="{00000000-0005-0000-0000-000024CA0000}"/>
    <cellStyle name="Vírgula 6 7 5 2 3" xfId="30015" xr:uid="{00000000-0005-0000-0000-000025CA0000}"/>
    <cellStyle name="Vírgula 6 7 5 2 4" xfId="43209" xr:uid="{00000000-0005-0000-0000-000026CA0000}"/>
    <cellStyle name="Vírgula 6 7 5 2 5" xfId="49533" xr:uid="{00000000-0005-0000-0000-000027CA0000}"/>
    <cellStyle name="Vírgula 6 7 5 3" xfId="6434" xr:uid="{00000000-0005-0000-0000-000028CA0000}"/>
    <cellStyle name="Vírgula 6 7 5 3 2" xfId="32766" xr:uid="{00000000-0005-0000-0000-000029CA0000}"/>
    <cellStyle name="Vírgula 6 7 5 3 3" xfId="44927" xr:uid="{00000000-0005-0000-0000-00002ACA0000}"/>
    <cellStyle name="Vírgula 6 7 5 4" xfId="16108" xr:uid="{00000000-0005-0000-0000-00002BCA0000}"/>
    <cellStyle name="Vírgula 6 7 5 5" xfId="18685" xr:uid="{00000000-0005-0000-0000-00002CCA0000}"/>
    <cellStyle name="Vírgula 6 7 5 6" xfId="22053" xr:uid="{00000000-0005-0000-0000-00002DCA0000}"/>
    <cellStyle name="Vírgula 6 7 5 7" xfId="24067" xr:uid="{00000000-0005-0000-0000-00002ECA0000}"/>
    <cellStyle name="Vírgula 6 7 5 8" xfId="27264" xr:uid="{00000000-0005-0000-0000-00002FCA0000}"/>
    <cellStyle name="Vírgula 6 7 5 9" xfId="39587" xr:uid="{00000000-0005-0000-0000-000030CA0000}"/>
    <cellStyle name="Vírgula 6 7 6" xfId="7134" xr:uid="{00000000-0005-0000-0000-000031CA0000}"/>
    <cellStyle name="Vírgula 6 7 6 2" xfId="12683" xr:uid="{00000000-0005-0000-0000-000032CA0000}"/>
    <cellStyle name="Vírgula 6 7 6 2 2" xfId="35511" xr:uid="{00000000-0005-0000-0000-000033CA0000}"/>
    <cellStyle name="Vírgula 6 7 6 2 3" xfId="30009" xr:uid="{00000000-0005-0000-0000-000034CA0000}"/>
    <cellStyle name="Vírgula 6 7 6 2 4" xfId="43203" xr:uid="{00000000-0005-0000-0000-000035CA0000}"/>
    <cellStyle name="Vírgula 6 7 6 2 5" xfId="53446" xr:uid="{00000000-0005-0000-0000-000036CA0000}"/>
    <cellStyle name="Vírgula 6 7 6 3" xfId="16408" xr:uid="{00000000-0005-0000-0000-000037CA0000}"/>
    <cellStyle name="Vírgula 6 7 6 3 2" xfId="32760" xr:uid="{00000000-0005-0000-0000-000038CA0000}"/>
    <cellStyle name="Vírgula 6 7 6 4" xfId="27258" xr:uid="{00000000-0005-0000-0000-000039CA0000}"/>
    <cellStyle name="Vírgula 6 7 6 5" xfId="39581" xr:uid="{00000000-0005-0000-0000-00003ACA0000}"/>
    <cellStyle name="Vírgula 6 7 6 6" xfId="48034" xr:uid="{00000000-0005-0000-0000-00003BCA0000}"/>
    <cellStyle name="Vírgula 6 7 7" xfId="4782" xr:uid="{00000000-0005-0000-0000-00003CCA0000}"/>
    <cellStyle name="Vírgula 6 7 7 2" xfId="11211" xr:uid="{00000000-0005-0000-0000-00003DCA0000}"/>
    <cellStyle name="Vírgula 6 7 7 2 2" xfId="33040" xr:uid="{00000000-0005-0000-0000-00003ECA0000}"/>
    <cellStyle name="Vírgula 6 7 7 2 3" xfId="40732" xr:uid="{00000000-0005-0000-0000-00003FCA0000}"/>
    <cellStyle name="Vírgula 6 7 7 2 4" xfId="52193" xr:uid="{00000000-0005-0000-0000-000040CA0000}"/>
    <cellStyle name="Vírgula 6 7 7 3" xfId="27538" xr:uid="{00000000-0005-0000-0000-000041CA0000}"/>
    <cellStyle name="Vírgula 6 7 7 4" xfId="36861" xr:uid="{00000000-0005-0000-0000-000042CA0000}"/>
    <cellStyle name="Vírgula 6 7 7 5" xfId="51278" xr:uid="{00000000-0005-0000-0000-000043CA0000}"/>
    <cellStyle name="Vírgula 6 7 8" xfId="10224" xr:uid="{00000000-0005-0000-0000-000044CA0000}"/>
    <cellStyle name="Vírgula 6 7 8 2" xfId="30289" xr:uid="{00000000-0005-0000-0000-000045CA0000}"/>
    <cellStyle name="Vírgula 6 7 8 3" xfId="39975" xr:uid="{00000000-0005-0000-0000-000046CA0000}"/>
    <cellStyle name="Vírgula 6 7 8 4" xfId="50787" xr:uid="{00000000-0005-0000-0000-000047CA0000}"/>
    <cellStyle name="Vírgula 6 7 9" xfId="13404" xr:uid="{00000000-0005-0000-0000-000048CA0000}"/>
    <cellStyle name="Vírgula 6 7 9 2" xfId="43426" xr:uid="{00000000-0005-0000-0000-000049CA0000}"/>
    <cellStyle name="Vírgula 6 8" xfId="257" xr:uid="{00000000-0005-0000-0000-00004ACA0000}"/>
    <cellStyle name="Vírgula 6 8 10" xfId="16109" xr:uid="{00000000-0005-0000-0000-00004BCA0000}"/>
    <cellStyle name="Vírgula 6 8 11" xfId="22054" xr:uid="{00000000-0005-0000-0000-00004CCA0000}"/>
    <cellStyle name="Vírgula 6 8 12" xfId="24068" xr:uid="{00000000-0005-0000-0000-00004DCA0000}"/>
    <cellStyle name="Vírgula 6 8 13" xfId="24539" xr:uid="{00000000-0005-0000-0000-00004ECA0000}"/>
    <cellStyle name="Vírgula 6 8 14" xfId="36104" xr:uid="{00000000-0005-0000-0000-00004FCA0000}"/>
    <cellStyle name="Vírgula 6 8 15" xfId="45814" xr:uid="{00000000-0005-0000-0000-000050CA0000}"/>
    <cellStyle name="Vírgula 6 8 16" xfId="53747" xr:uid="{00000000-0005-0000-0000-000051CA0000}"/>
    <cellStyle name="Vírgula 6 8 17" xfId="4541" xr:uid="{00000000-0005-0000-0000-000052CA0000}"/>
    <cellStyle name="Vírgula 6 8 2" xfId="538" xr:uid="{00000000-0005-0000-0000-000053CA0000}"/>
    <cellStyle name="Vírgula 6 8 2 10" xfId="24815" xr:uid="{00000000-0005-0000-0000-000054CA0000}"/>
    <cellStyle name="Vírgula 6 8 2 11" xfId="36380" xr:uid="{00000000-0005-0000-0000-000055CA0000}"/>
    <cellStyle name="Vírgula 6 8 2 12" xfId="46094" xr:uid="{00000000-0005-0000-0000-000056CA0000}"/>
    <cellStyle name="Vírgula 6 8 2 13" xfId="54026" xr:uid="{00000000-0005-0000-0000-000057CA0000}"/>
    <cellStyle name="Vírgula 6 8 2 14" xfId="4542" xr:uid="{00000000-0005-0000-0000-000058CA0000}"/>
    <cellStyle name="Vírgula 6 8 2 2" xfId="1189" xr:uid="{00000000-0005-0000-0000-000059CA0000}"/>
    <cellStyle name="Vírgula 6 8 2 2 10" xfId="46745" xr:uid="{00000000-0005-0000-0000-00005ACA0000}"/>
    <cellStyle name="Vírgula 6 8 2 2 11" xfId="54677" xr:uid="{00000000-0005-0000-0000-00005BCA0000}"/>
    <cellStyle name="Vírgula 6 8 2 2 12" xfId="4543" xr:uid="{00000000-0005-0000-0000-00005CCA0000}"/>
    <cellStyle name="Vírgula 6 8 2 2 2" xfId="8104" xr:uid="{00000000-0005-0000-0000-00005DCA0000}"/>
    <cellStyle name="Vírgula 6 8 2 2 2 2" xfId="17704" xr:uid="{00000000-0005-0000-0000-00005ECA0000}"/>
    <cellStyle name="Vírgula 6 8 2 2 2 2 2" xfId="35520" xr:uid="{00000000-0005-0000-0000-00005FCA0000}"/>
    <cellStyle name="Vírgula 6 8 2 2 2 3" xfId="19897" xr:uid="{00000000-0005-0000-0000-000060CA0000}"/>
    <cellStyle name="Vírgula 6 8 2 2 2 4" xfId="30018" xr:uid="{00000000-0005-0000-0000-000061CA0000}"/>
    <cellStyle name="Vírgula 6 8 2 2 2 5" xfId="43212" xr:uid="{00000000-0005-0000-0000-000062CA0000}"/>
    <cellStyle name="Vírgula 6 8 2 2 2 6" xfId="49004" xr:uid="{00000000-0005-0000-0000-000063CA0000}"/>
    <cellStyle name="Vírgula 6 8 2 2 3" xfId="5849" xr:uid="{00000000-0005-0000-0000-000064CA0000}"/>
    <cellStyle name="Vírgula 6 8 2 2 3 2" xfId="13305" xr:uid="{00000000-0005-0000-0000-000065CA0000}"/>
    <cellStyle name="Vírgula 6 8 2 2 3 3" xfId="32769" xr:uid="{00000000-0005-0000-0000-000066CA0000}"/>
    <cellStyle name="Vírgula 6 8 2 2 3 4" xfId="44398" xr:uid="{00000000-0005-0000-0000-000067CA0000}"/>
    <cellStyle name="Vírgula 6 8 2 2 4" xfId="16111" xr:uid="{00000000-0005-0000-0000-000068CA0000}"/>
    <cellStyle name="Vírgula 6 8 2 2 5" xfId="18155" xr:uid="{00000000-0005-0000-0000-000069CA0000}"/>
    <cellStyle name="Vírgula 6 8 2 2 6" xfId="22056" xr:uid="{00000000-0005-0000-0000-00006ACA0000}"/>
    <cellStyle name="Vírgula 6 8 2 2 7" xfId="24070" xr:uid="{00000000-0005-0000-0000-00006BCA0000}"/>
    <cellStyle name="Vírgula 6 8 2 2 8" xfId="27267" xr:uid="{00000000-0005-0000-0000-00006CCA0000}"/>
    <cellStyle name="Vírgula 6 8 2 2 9" xfId="39590" xr:uid="{00000000-0005-0000-0000-00006DCA0000}"/>
    <cellStyle name="Vírgula 6 8 2 3" xfId="2125" xr:uid="{00000000-0005-0000-0000-00006ECA0000}"/>
    <cellStyle name="Vírgula 6 8 2 3 2" xfId="8975" xr:uid="{00000000-0005-0000-0000-00006FCA0000}"/>
    <cellStyle name="Vírgula 6 8 2 3 2 2" xfId="35519" xr:uid="{00000000-0005-0000-0000-000070CA0000}"/>
    <cellStyle name="Vírgula 6 8 2 3 2 3" xfId="30017" xr:uid="{00000000-0005-0000-0000-000071CA0000}"/>
    <cellStyle name="Vírgula 6 8 2 3 2 4" xfId="43211" xr:uid="{00000000-0005-0000-0000-000072CA0000}"/>
    <cellStyle name="Vírgula 6 8 2 3 2 5" xfId="49875" xr:uid="{00000000-0005-0000-0000-000073CA0000}"/>
    <cellStyle name="Vírgula 6 8 2 3 3" xfId="16293" xr:uid="{00000000-0005-0000-0000-000074CA0000}"/>
    <cellStyle name="Vírgula 6 8 2 3 3 2" xfId="32768" xr:uid="{00000000-0005-0000-0000-000075CA0000}"/>
    <cellStyle name="Vírgula 6 8 2 3 3 3" xfId="45269" xr:uid="{00000000-0005-0000-0000-000076CA0000}"/>
    <cellStyle name="Vírgula 6 8 2 3 4" xfId="19027" xr:uid="{00000000-0005-0000-0000-000077CA0000}"/>
    <cellStyle name="Vírgula 6 8 2 3 5" xfId="27266" xr:uid="{00000000-0005-0000-0000-000078CA0000}"/>
    <cellStyle name="Vírgula 6 8 2 3 6" xfId="39589" xr:uid="{00000000-0005-0000-0000-000079CA0000}"/>
    <cellStyle name="Vírgula 6 8 2 3 7" xfId="47676" xr:uid="{00000000-0005-0000-0000-00007ACA0000}"/>
    <cellStyle name="Vírgula 6 8 2 3 8" xfId="55602" xr:uid="{00000000-0005-0000-0000-00007BCA0000}"/>
    <cellStyle name="Vírgula 6 8 2 3 9" xfId="6776" xr:uid="{00000000-0005-0000-0000-00007CCA0000}"/>
    <cellStyle name="Vírgula 6 8 2 4" xfId="7477" xr:uid="{00000000-0005-0000-0000-00007DCA0000}"/>
    <cellStyle name="Vírgula 6 8 2 4 2" xfId="11553" xr:uid="{00000000-0005-0000-0000-00007ECA0000}"/>
    <cellStyle name="Vírgula 6 8 2 4 2 2" xfId="33382" xr:uid="{00000000-0005-0000-0000-00007FCA0000}"/>
    <cellStyle name="Vírgula 6 8 2 4 2 3" xfId="41074" xr:uid="{00000000-0005-0000-0000-000080CA0000}"/>
    <cellStyle name="Vírgula 6 8 2 4 2 4" xfId="52535" xr:uid="{00000000-0005-0000-0000-000081CA0000}"/>
    <cellStyle name="Vírgula 6 8 2 4 3" xfId="27880" xr:uid="{00000000-0005-0000-0000-000082CA0000}"/>
    <cellStyle name="Vírgula 6 8 2 4 4" xfId="37203" xr:uid="{00000000-0005-0000-0000-000083CA0000}"/>
    <cellStyle name="Vírgula 6 8 2 4 5" xfId="48377" xr:uid="{00000000-0005-0000-0000-000084CA0000}"/>
    <cellStyle name="Vírgula 6 8 2 5" xfId="5198" xr:uid="{00000000-0005-0000-0000-000085CA0000}"/>
    <cellStyle name="Vírgula 6 8 2 5 2" xfId="30631" xr:uid="{00000000-0005-0000-0000-000086CA0000}"/>
    <cellStyle name="Vírgula 6 8 2 5 3" xfId="40317" xr:uid="{00000000-0005-0000-0000-000087CA0000}"/>
    <cellStyle name="Vírgula 6 8 2 5 4" xfId="51788" xr:uid="{00000000-0005-0000-0000-000088CA0000}"/>
    <cellStyle name="Vírgula 6 8 2 6" xfId="14024" xr:uid="{00000000-0005-0000-0000-000089CA0000}"/>
    <cellStyle name="Vírgula 6 8 2 6 2" xfId="43771" xr:uid="{00000000-0005-0000-0000-00008ACA0000}"/>
    <cellStyle name="Vírgula 6 8 2 7" xfId="16110" xr:uid="{00000000-0005-0000-0000-00008BCA0000}"/>
    <cellStyle name="Vírgula 6 8 2 8" xfId="22055" xr:uid="{00000000-0005-0000-0000-00008CCA0000}"/>
    <cellStyle name="Vírgula 6 8 2 9" xfId="24069" xr:uid="{00000000-0005-0000-0000-00008DCA0000}"/>
    <cellStyle name="Vírgula 6 8 3" xfId="1453" xr:uid="{00000000-0005-0000-0000-00008ECA0000}"/>
    <cellStyle name="Vírgula 6 8 3 10" xfId="25091" xr:uid="{00000000-0005-0000-0000-00008FCA0000}"/>
    <cellStyle name="Vírgula 6 8 3 11" xfId="36656" xr:uid="{00000000-0005-0000-0000-000090CA0000}"/>
    <cellStyle name="Vírgula 6 8 3 12" xfId="47009" xr:uid="{00000000-0005-0000-0000-000091CA0000}"/>
    <cellStyle name="Vírgula 6 8 3 13" xfId="54941" xr:uid="{00000000-0005-0000-0000-000092CA0000}"/>
    <cellStyle name="Vírgula 6 8 3 14" xfId="4544" xr:uid="{00000000-0005-0000-0000-000093CA0000}"/>
    <cellStyle name="Vírgula 6 8 3 2" xfId="2353" xr:uid="{00000000-0005-0000-0000-000094CA0000}"/>
    <cellStyle name="Vírgula 6 8 3 2 10" xfId="47904" xr:uid="{00000000-0005-0000-0000-000095CA0000}"/>
    <cellStyle name="Vírgula 6 8 3 2 11" xfId="55830" xr:uid="{00000000-0005-0000-0000-000096CA0000}"/>
    <cellStyle name="Vírgula 6 8 3 2 12" xfId="4545" xr:uid="{00000000-0005-0000-0000-000097CA0000}"/>
    <cellStyle name="Vírgula 6 8 3 2 2" xfId="9203" xr:uid="{00000000-0005-0000-0000-000098CA0000}"/>
    <cellStyle name="Vírgula 6 8 3 2 2 2" xfId="17705" xr:uid="{00000000-0005-0000-0000-000099CA0000}"/>
    <cellStyle name="Vírgula 6 8 3 2 2 2 2" xfId="35522" xr:uid="{00000000-0005-0000-0000-00009ACA0000}"/>
    <cellStyle name="Vírgula 6 8 3 2 2 3" xfId="20125" xr:uid="{00000000-0005-0000-0000-00009BCA0000}"/>
    <cellStyle name="Vírgula 6 8 3 2 2 4" xfId="30020" xr:uid="{00000000-0005-0000-0000-00009CCA0000}"/>
    <cellStyle name="Vírgula 6 8 3 2 2 5" xfId="43214" xr:uid="{00000000-0005-0000-0000-00009DCA0000}"/>
    <cellStyle name="Vírgula 6 8 3 2 2 6" xfId="50103" xr:uid="{00000000-0005-0000-0000-00009ECA0000}"/>
    <cellStyle name="Vírgula 6 8 3 2 3" xfId="7004" xr:uid="{00000000-0005-0000-0000-00009FCA0000}"/>
    <cellStyle name="Vírgula 6 8 3 2 3 2" xfId="12927" xr:uid="{00000000-0005-0000-0000-0000A0CA0000}"/>
    <cellStyle name="Vírgula 6 8 3 2 3 3" xfId="32771" xr:uid="{00000000-0005-0000-0000-0000A1CA0000}"/>
    <cellStyle name="Vírgula 6 8 3 2 3 4" xfId="45497" xr:uid="{00000000-0005-0000-0000-0000A2CA0000}"/>
    <cellStyle name="Vírgula 6 8 3 2 4" xfId="16113" xr:uid="{00000000-0005-0000-0000-0000A3CA0000}"/>
    <cellStyle name="Vírgula 6 8 3 2 5" xfId="18383" xr:uid="{00000000-0005-0000-0000-0000A4CA0000}"/>
    <cellStyle name="Vírgula 6 8 3 2 6" xfId="22058" xr:uid="{00000000-0005-0000-0000-0000A5CA0000}"/>
    <cellStyle name="Vírgula 6 8 3 2 7" xfId="24072" xr:uid="{00000000-0005-0000-0000-0000A6CA0000}"/>
    <cellStyle name="Vírgula 6 8 3 2 8" xfId="27269" xr:uid="{00000000-0005-0000-0000-0000A7CA0000}"/>
    <cellStyle name="Vírgula 6 8 3 2 9" xfId="39592" xr:uid="{00000000-0005-0000-0000-0000A8CA0000}"/>
    <cellStyle name="Vírgula 6 8 3 3" xfId="8332" xr:uid="{00000000-0005-0000-0000-0000A9CA0000}"/>
    <cellStyle name="Vírgula 6 8 3 3 2" xfId="12689" xr:uid="{00000000-0005-0000-0000-0000AACA0000}"/>
    <cellStyle name="Vírgula 6 8 3 3 2 2" xfId="35521" xr:uid="{00000000-0005-0000-0000-0000ABCA0000}"/>
    <cellStyle name="Vírgula 6 8 3 3 2 3" xfId="30019" xr:uid="{00000000-0005-0000-0000-0000ACCA0000}"/>
    <cellStyle name="Vírgula 6 8 3 3 2 4" xfId="43213" xr:uid="{00000000-0005-0000-0000-0000ADCA0000}"/>
    <cellStyle name="Vírgula 6 8 3 3 2 5" xfId="53449" xr:uid="{00000000-0005-0000-0000-0000AECA0000}"/>
    <cellStyle name="Vírgula 6 8 3 3 3" xfId="12915" xr:uid="{00000000-0005-0000-0000-0000AFCA0000}"/>
    <cellStyle name="Vírgula 6 8 3 3 3 2" xfId="32770" xr:uid="{00000000-0005-0000-0000-0000B0CA0000}"/>
    <cellStyle name="Vírgula 6 8 3 3 4" xfId="19255" xr:uid="{00000000-0005-0000-0000-0000B1CA0000}"/>
    <cellStyle name="Vírgula 6 8 3 3 5" xfId="27268" xr:uid="{00000000-0005-0000-0000-0000B2CA0000}"/>
    <cellStyle name="Vírgula 6 8 3 3 6" xfId="39591" xr:uid="{00000000-0005-0000-0000-0000B3CA0000}"/>
    <cellStyle name="Vírgula 6 8 3 3 7" xfId="49232" xr:uid="{00000000-0005-0000-0000-0000B4CA0000}"/>
    <cellStyle name="Vírgula 6 8 3 4" xfId="6113" xr:uid="{00000000-0005-0000-0000-0000B5CA0000}"/>
    <cellStyle name="Vírgula 6 8 3 4 2" xfId="11781" xr:uid="{00000000-0005-0000-0000-0000B6CA0000}"/>
    <cellStyle name="Vírgula 6 8 3 4 2 2" xfId="33610" xr:uid="{00000000-0005-0000-0000-0000B7CA0000}"/>
    <cellStyle name="Vírgula 6 8 3 4 2 3" xfId="41302" xr:uid="{00000000-0005-0000-0000-0000B8CA0000}"/>
    <cellStyle name="Vírgula 6 8 3 4 2 4" xfId="52763" xr:uid="{00000000-0005-0000-0000-0000B9CA0000}"/>
    <cellStyle name="Vírgula 6 8 3 4 3" xfId="28108" xr:uid="{00000000-0005-0000-0000-0000BACA0000}"/>
    <cellStyle name="Vírgula 6 8 3 4 4" xfId="37431" xr:uid="{00000000-0005-0000-0000-0000BBCA0000}"/>
    <cellStyle name="Vírgula 6 8 3 4 5" xfId="50420" xr:uid="{00000000-0005-0000-0000-0000BCCA0000}"/>
    <cellStyle name="Vírgula 6 8 3 5" xfId="11037" xr:uid="{00000000-0005-0000-0000-0000BDCA0000}"/>
    <cellStyle name="Vírgula 6 8 3 5 2" xfId="30859" xr:uid="{00000000-0005-0000-0000-0000BECA0000}"/>
    <cellStyle name="Vírgula 6 8 3 5 3" xfId="40545" xr:uid="{00000000-0005-0000-0000-0000BFCA0000}"/>
    <cellStyle name="Vírgula 6 8 3 5 4" xfId="52016" xr:uid="{00000000-0005-0000-0000-0000C0CA0000}"/>
    <cellStyle name="Vírgula 6 8 3 6" xfId="14252" xr:uid="{00000000-0005-0000-0000-0000C1CA0000}"/>
    <cellStyle name="Vírgula 6 8 3 6 2" xfId="44626" xr:uid="{00000000-0005-0000-0000-0000C2CA0000}"/>
    <cellStyle name="Vírgula 6 8 3 7" xfId="16112" xr:uid="{00000000-0005-0000-0000-0000C3CA0000}"/>
    <cellStyle name="Vírgula 6 8 3 8" xfId="22057" xr:uid="{00000000-0005-0000-0000-0000C4CA0000}"/>
    <cellStyle name="Vírgula 6 8 3 9" xfId="24071" xr:uid="{00000000-0005-0000-0000-0000C5CA0000}"/>
    <cellStyle name="Vírgula 6 8 4" xfId="949" xr:uid="{00000000-0005-0000-0000-0000C6CA0000}"/>
    <cellStyle name="Vírgula 6 8 4 10" xfId="46505" xr:uid="{00000000-0005-0000-0000-0000C7CA0000}"/>
    <cellStyle name="Vírgula 6 8 4 11" xfId="54437" xr:uid="{00000000-0005-0000-0000-0000C8CA0000}"/>
    <cellStyle name="Vírgula 6 8 4 12" xfId="4546" xr:uid="{00000000-0005-0000-0000-0000C9CA0000}"/>
    <cellStyle name="Vírgula 6 8 4 2" xfId="7876" xr:uid="{00000000-0005-0000-0000-0000CACA0000}"/>
    <cellStyle name="Vírgula 6 8 4 2 2" xfId="13258" xr:uid="{00000000-0005-0000-0000-0000CBCA0000}"/>
    <cellStyle name="Vírgula 6 8 4 2 2 2" xfId="35523" xr:uid="{00000000-0005-0000-0000-0000CCCA0000}"/>
    <cellStyle name="Vírgula 6 8 4 2 3" xfId="13082" xr:uid="{00000000-0005-0000-0000-0000CDCA0000}"/>
    <cellStyle name="Vírgula 6 8 4 2 4" xfId="19669" xr:uid="{00000000-0005-0000-0000-0000CECA0000}"/>
    <cellStyle name="Vírgula 6 8 4 2 5" xfId="30021" xr:uid="{00000000-0005-0000-0000-0000CFCA0000}"/>
    <cellStyle name="Vírgula 6 8 4 2 6" xfId="43215" xr:uid="{00000000-0005-0000-0000-0000D0CA0000}"/>
    <cellStyle name="Vírgula 6 8 4 2 7" xfId="48776" xr:uid="{00000000-0005-0000-0000-0000D1CA0000}"/>
    <cellStyle name="Vírgula 6 8 4 3" xfId="5609" xr:uid="{00000000-0005-0000-0000-0000D2CA0000}"/>
    <cellStyle name="Vírgula 6 8 4 3 2" xfId="12973" xr:uid="{00000000-0005-0000-0000-0000D3CA0000}"/>
    <cellStyle name="Vírgula 6 8 4 3 3" xfId="32772" xr:uid="{00000000-0005-0000-0000-0000D4CA0000}"/>
    <cellStyle name="Vírgula 6 8 4 3 4" xfId="44170" xr:uid="{00000000-0005-0000-0000-0000D5CA0000}"/>
    <cellStyle name="Vírgula 6 8 4 4" xfId="13796" xr:uid="{00000000-0005-0000-0000-0000D6CA0000}"/>
    <cellStyle name="Vírgula 6 8 4 5" xfId="16114" xr:uid="{00000000-0005-0000-0000-0000D7CA0000}"/>
    <cellStyle name="Vírgula 6 8 4 6" xfId="22059" xr:uid="{00000000-0005-0000-0000-0000D8CA0000}"/>
    <cellStyle name="Vírgula 6 8 4 7" xfId="24073" xr:uid="{00000000-0005-0000-0000-0000D9CA0000}"/>
    <cellStyle name="Vírgula 6 8 4 8" xfId="27270" xr:uid="{00000000-0005-0000-0000-0000DACA0000}"/>
    <cellStyle name="Vírgula 6 8 4 9" xfId="39593" xr:uid="{00000000-0005-0000-0000-0000DBCA0000}"/>
    <cellStyle name="Vírgula 6 8 5" xfId="1897" xr:uid="{00000000-0005-0000-0000-0000DCCA0000}"/>
    <cellStyle name="Vírgula 6 8 5 10" xfId="47448" xr:uid="{00000000-0005-0000-0000-0000DDCA0000}"/>
    <cellStyle name="Vírgula 6 8 5 11" xfId="55374" xr:uid="{00000000-0005-0000-0000-0000DECA0000}"/>
    <cellStyle name="Vírgula 6 8 5 12" xfId="4547" xr:uid="{00000000-0005-0000-0000-0000DFCA0000}"/>
    <cellStyle name="Vírgula 6 8 5 2" xfId="8747" xr:uid="{00000000-0005-0000-0000-0000E0CA0000}"/>
    <cellStyle name="Vírgula 6 8 5 2 2" xfId="17706" xr:uid="{00000000-0005-0000-0000-0000E1CA0000}"/>
    <cellStyle name="Vírgula 6 8 5 2 2 2" xfId="35524" xr:uid="{00000000-0005-0000-0000-0000E2CA0000}"/>
    <cellStyle name="Vírgula 6 8 5 2 3" xfId="30022" xr:uid="{00000000-0005-0000-0000-0000E3CA0000}"/>
    <cellStyle name="Vírgula 6 8 5 2 4" xfId="43216" xr:uid="{00000000-0005-0000-0000-0000E4CA0000}"/>
    <cellStyle name="Vírgula 6 8 5 2 5" xfId="49647" xr:uid="{00000000-0005-0000-0000-0000E5CA0000}"/>
    <cellStyle name="Vírgula 6 8 5 3" xfId="6548" xr:uid="{00000000-0005-0000-0000-0000E6CA0000}"/>
    <cellStyle name="Vírgula 6 8 5 3 2" xfId="32773" xr:uid="{00000000-0005-0000-0000-0000E7CA0000}"/>
    <cellStyle name="Vírgula 6 8 5 3 3" xfId="45041" xr:uid="{00000000-0005-0000-0000-0000E8CA0000}"/>
    <cellStyle name="Vírgula 6 8 5 4" xfId="16115" xr:uid="{00000000-0005-0000-0000-0000E9CA0000}"/>
    <cellStyle name="Vírgula 6 8 5 5" xfId="18799" xr:uid="{00000000-0005-0000-0000-0000EACA0000}"/>
    <cellStyle name="Vírgula 6 8 5 6" xfId="22060" xr:uid="{00000000-0005-0000-0000-0000EBCA0000}"/>
    <cellStyle name="Vírgula 6 8 5 7" xfId="24074" xr:uid="{00000000-0005-0000-0000-0000ECCA0000}"/>
    <cellStyle name="Vírgula 6 8 5 8" xfId="27271" xr:uid="{00000000-0005-0000-0000-0000EDCA0000}"/>
    <cellStyle name="Vírgula 6 8 5 9" xfId="39594" xr:uid="{00000000-0005-0000-0000-0000EECA0000}"/>
    <cellStyle name="Vírgula 6 8 6" xfId="7248" xr:uid="{00000000-0005-0000-0000-0000EFCA0000}"/>
    <cellStyle name="Vírgula 6 8 6 2" xfId="12687" xr:uid="{00000000-0005-0000-0000-0000F0CA0000}"/>
    <cellStyle name="Vírgula 6 8 6 2 2" xfId="35518" xr:uid="{00000000-0005-0000-0000-0000F1CA0000}"/>
    <cellStyle name="Vírgula 6 8 6 2 3" xfId="30016" xr:uid="{00000000-0005-0000-0000-0000F2CA0000}"/>
    <cellStyle name="Vírgula 6 8 6 2 4" xfId="43210" xr:uid="{00000000-0005-0000-0000-0000F3CA0000}"/>
    <cellStyle name="Vírgula 6 8 6 2 5" xfId="53448" xr:uid="{00000000-0005-0000-0000-0000F4CA0000}"/>
    <cellStyle name="Vírgula 6 8 6 3" xfId="16462" xr:uid="{00000000-0005-0000-0000-0000F5CA0000}"/>
    <cellStyle name="Vírgula 6 8 6 3 2" xfId="32767" xr:uid="{00000000-0005-0000-0000-0000F6CA0000}"/>
    <cellStyle name="Vírgula 6 8 6 4" xfId="27265" xr:uid="{00000000-0005-0000-0000-0000F7CA0000}"/>
    <cellStyle name="Vírgula 6 8 6 5" xfId="39588" xr:uid="{00000000-0005-0000-0000-0000F8CA0000}"/>
    <cellStyle name="Vírgula 6 8 6 6" xfId="48148" xr:uid="{00000000-0005-0000-0000-0000F9CA0000}"/>
    <cellStyle name="Vírgula 6 8 7" xfId="4920" xr:uid="{00000000-0005-0000-0000-0000FACA0000}"/>
    <cellStyle name="Vírgula 6 8 7 2" xfId="11325" xr:uid="{00000000-0005-0000-0000-0000FBCA0000}"/>
    <cellStyle name="Vírgula 6 8 7 2 2" xfId="33154" xr:uid="{00000000-0005-0000-0000-0000FCCA0000}"/>
    <cellStyle name="Vírgula 6 8 7 2 3" xfId="40846" xr:uid="{00000000-0005-0000-0000-0000FDCA0000}"/>
    <cellStyle name="Vírgula 6 8 7 2 4" xfId="52307" xr:uid="{00000000-0005-0000-0000-0000FECA0000}"/>
    <cellStyle name="Vírgula 6 8 7 3" xfId="27652" xr:uid="{00000000-0005-0000-0000-0000FFCA0000}"/>
    <cellStyle name="Vírgula 6 8 7 4" xfId="36975" xr:uid="{00000000-0005-0000-0000-000000CB0000}"/>
    <cellStyle name="Vírgula 6 8 7 5" xfId="51380" xr:uid="{00000000-0005-0000-0000-000001CB0000}"/>
    <cellStyle name="Vírgula 6 8 8" xfId="10678" xr:uid="{00000000-0005-0000-0000-000002CB0000}"/>
    <cellStyle name="Vírgula 6 8 8 2" xfId="30403" xr:uid="{00000000-0005-0000-0000-000003CB0000}"/>
    <cellStyle name="Vírgula 6 8 8 3" xfId="40089" xr:uid="{00000000-0005-0000-0000-000004CB0000}"/>
    <cellStyle name="Vírgula 6 8 8 4" xfId="51560" xr:uid="{00000000-0005-0000-0000-000005CB0000}"/>
    <cellStyle name="Vírgula 6 8 9" xfId="13511" xr:uid="{00000000-0005-0000-0000-000006CB0000}"/>
    <cellStyle name="Vírgula 6 8 9 2" xfId="43540" xr:uid="{00000000-0005-0000-0000-000007CB0000}"/>
    <cellStyle name="Vírgula 6 9" xfId="331" xr:uid="{00000000-0005-0000-0000-000008CB0000}"/>
    <cellStyle name="Vírgula 6 9 10" xfId="24075" xr:uid="{00000000-0005-0000-0000-000009CB0000}"/>
    <cellStyle name="Vírgula 6 9 11" xfId="24332" xr:uid="{00000000-0005-0000-0000-00000ACB0000}"/>
    <cellStyle name="Vírgula 6 9 12" xfId="35909" xr:uid="{00000000-0005-0000-0000-00000BCB0000}"/>
    <cellStyle name="Vírgula 6 9 13" xfId="45887" xr:uid="{00000000-0005-0000-0000-00000CCB0000}"/>
    <cellStyle name="Vírgula 6 9 14" xfId="53819" xr:uid="{00000000-0005-0000-0000-00000DCB0000}"/>
    <cellStyle name="Vírgula 6 9 15" xfId="4548" xr:uid="{00000000-0005-0000-0000-00000ECB0000}"/>
    <cellStyle name="Vírgula 6 9 2" xfId="778" xr:uid="{00000000-0005-0000-0000-00000FCB0000}"/>
    <cellStyle name="Vírgula 6 9 2 10" xfId="46334" xr:uid="{00000000-0005-0000-0000-000010CB0000}"/>
    <cellStyle name="Vírgula 6 9 2 11" xfId="54266" xr:uid="{00000000-0005-0000-0000-000011CB0000}"/>
    <cellStyle name="Vírgula 6 9 2 12" xfId="4549" xr:uid="{00000000-0005-0000-0000-000012CB0000}"/>
    <cellStyle name="Vírgula 6 9 2 2" xfId="7705" xr:uid="{00000000-0005-0000-0000-000013CB0000}"/>
    <cellStyle name="Vírgula 6 9 2 2 2" xfId="13260" xr:uid="{00000000-0005-0000-0000-000014CB0000}"/>
    <cellStyle name="Vírgula 6 9 2 2 2 2" xfId="35526" xr:uid="{00000000-0005-0000-0000-000015CB0000}"/>
    <cellStyle name="Vírgula 6 9 2 2 3" xfId="13151" xr:uid="{00000000-0005-0000-0000-000016CB0000}"/>
    <cellStyle name="Vírgula 6 9 2 2 4" xfId="19498" xr:uid="{00000000-0005-0000-0000-000017CB0000}"/>
    <cellStyle name="Vírgula 6 9 2 2 5" xfId="30024" xr:uid="{00000000-0005-0000-0000-000018CB0000}"/>
    <cellStyle name="Vírgula 6 9 2 2 6" xfId="43218" xr:uid="{00000000-0005-0000-0000-000019CB0000}"/>
    <cellStyle name="Vírgula 6 9 2 2 7" xfId="48605" xr:uid="{00000000-0005-0000-0000-00001ACB0000}"/>
    <cellStyle name="Vírgula 6 9 2 3" xfId="5438" xr:uid="{00000000-0005-0000-0000-00001BCB0000}"/>
    <cellStyle name="Vírgula 6 9 2 3 2" xfId="10419" xr:uid="{00000000-0005-0000-0000-00001CCB0000}"/>
    <cellStyle name="Vírgula 6 9 2 3 3" xfId="32775" xr:uid="{00000000-0005-0000-0000-00001DCB0000}"/>
    <cellStyle name="Vírgula 6 9 2 3 4" xfId="43999" xr:uid="{00000000-0005-0000-0000-00001ECB0000}"/>
    <cellStyle name="Vírgula 6 9 2 4" xfId="13625" xr:uid="{00000000-0005-0000-0000-00001FCB0000}"/>
    <cellStyle name="Vírgula 6 9 2 5" xfId="16117" xr:uid="{00000000-0005-0000-0000-000020CB0000}"/>
    <cellStyle name="Vírgula 6 9 2 6" xfId="22062" xr:uid="{00000000-0005-0000-0000-000021CB0000}"/>
    <cellStyle name="Vírgula 6 9 2 7" xfId="24076" xr:uid="{00000000-0005-0000-0000-000022CB0000}"/>
    <cellStyle name="Vírgula 6 9 2 8" xfId="27273" xr:uid="{00000000-0005-0000-0000-000023CB0000}"/>
    <cellStyle name="Vírgula 6 9 2 9" xfId="39596" xr:uid="{00000000-0005-0000-0000-000024CB0000}"/>
    <cellStyle name="Vírgula 6 9 3" xfId="1726" xr:uid="{00000000-0005-0000-0000-000025CB0000}"/>
    <cellStyle name="Vírgula 6 9 3 10" xfId="47277" xr:uid="{00000000-0005-0000-0000-000026CB0000}"/>
    <cellStyle name="Vírgula 6 9 3 11" xfId="55203" xr:uid="{00000000-0005-0000-0000-000027CB0000}"/>
    <cellStyle name="Vírgula 6 9 3 12" xfId="4550" xr:uid="{00000000-0005-0000-0000-000028CB0000}"/>
    <cellStyle name="Vírgula 6 9 3 2" xfId="8576" xr:uid="{00000000-0005-0000-0000-000029CB0000}"/>
    <cellStyle name="Vírgula 6 9 3 2 2" xfId="17707" xr:uid="{00000000-0005-0000-0000-00002ACB0000}"/>
    <cellStyle name="Vírgula 6 9 3 2 2 2" xfId="35527" xr:uid="{00000000-0005-0000-0000-00002BCB0000}"/>
    <cellStyle name="Vírgula 6 9 3 2 3" xfId="30025" xr:uid="{00000000-0005-0000-0000-00002CCB0000}"/>
    <cellStyle name="Vírgula 6 9 3 2 4" xfId="43219" xr:uid="{00000000-0005-0000-0000-00002DCB0000}"/>
    <cellStyle name="Vírgula 6 9 3 2 5" xfId="49476" xr:uid="{00000000-0005-0000-0000-00002ECB0000}"/>
    <cellStyle name="Vírgula 6 9 3 3" xfId="6377" xr:uid="{00000000-0005-0000-0000-00002FCB0000}"/>
    <cellStyle name="Vírgula 6 9 3 3 2" xfId="32776" xr:uid="{00000000-0005-0000-0000-000030CB0000}"/>
    <cellStyle name="Vírgula 6 9 3 3 3" xfId="44870" xr:uid="{00000000-0005-0000-0000-000031CB0000}"/>
    <cellStyle name="Vírgula 6 9 3 4" xfId="16118" xr:uid="{00000000-0005-0000-0000-000032CB0000}"/>
    <cellStyle name="Vírgula 6 9 3 5" xfId="18628" xr:uid="{00000000-0005-0000-0000-000033CB0000}"/>
    <cellStyle name="Vírgula 6 9 3 6" xfId="22063" xr:uid="{00000000-0005-0000-0000-000034CB0000}"/>
    <cellStyle name="Vírgula 6 9 3 7" xfId="24077" xr:uid="{00000000-0005-0000-0000-000035CB0000}"/>
    <cellStyle name="Vírgula 6 9 3 8" xfId="27274" xr:uid="{00000000-0005-0000-0000-000036CB0000}"/>
    <cellStyle name="Vírgula 6 9 3 9" xfId="39597" xr:uid="{00000000-0005-0000-0000-000037CB0000}"/>
    <cellStyle name="Vírgula 6 9 4" xfId="7306" xr:uid="{00000000-0005-0000-0000-000038CB0000}"/>
    <cellStyle name="Vírgula 6 9 4 2" xfId="12690" xr:uid="{00000000-0005-0000-0000-000039CB0000}"/>
    <cellStyle name="Vírgula 6 9 4 2 2" xfId="35525" xr:uid="{00000000-0005-0000-0000-00003ACB0000}"/>
    <cellStyle name="Vírgula 6 9 4 2 3" xfId="30023" xr:uid="{00000000-0005-0000-0000-00003BCB0000}"/>
    <cellStyle name="Vírgula 6 9 4 2 4" xfId="43217" xr:uid="{00000000-0005-0000-0000-00003CCB0000}"/>
    <cellStyle name="Vírgula 6 9 4 2 5" xfId="53450" xr:uid="{00000000-0005-0000-0000-00003DCB0000}"/>
    <cellStyle name="Vírgula 6 9 4 3" xfId="12446" xr:uid="{00000000-0005-0000-0000-00003ECB0000}"/>
    <cellStyle name="Vírgula 6 9 4 3 2" xfId="32774" xr:uid="{00000000-0005-0000-0000-00003FCB0000}"/>
    <cellStyle name="Vírgula 6 9 4 4" xfId="27272" xr:uid="{00000000-0005-0000-0000-000040CB0000}"/>
    <cellStyle name="Vírgula 6 9 4 5" xfId="39595" xr:uid="{00000000-0005-0000-0000-000041CB0000}"/>
    <cellStyle name="Vírgula 6 9 4 6" xfId="48206" xr:uid="{00000000-0005-0000-0000-000042CB0000}"/>
    <cellStyle name="Vírgula 6 9 5" xfId="4991" xr:uid="{00000000-0005-0000-0000-000043CB0000}"/>
    <cellStyle name="Vírgula 6 9 5 2" xfId="11154" xr:uid="{00000000-0005-0000-0000-000044CB0000}"/>
    <cellStyle name="Vírgula 6 9 5 2 2" xfId="32983" xr:uid="{00000000-0005-0000-0000-000045CB0000}"/>
    <cellStyle name="Vírgula 6 9 5 2 3" xfId="40675" xr:uid="{00000000-0005-0000-0000-000046CB0000}"/>
    <cellStyle name="Vírgula 6 9 5 2 4" xfId="52136" xr:uid="{00000000-0005-0000-0000-000047CB0000}"/>
    <cellStyle name="Vírgula 6 9 5 3" xfId="27481" xr:uid="{00000000-0005-0000-0000-000048CB0000}"/>
    <cellStyle name="Vírgula 6 9 5 4" xfId="36804" xr:uid="{00000000-0005-0000-0000-000049CB0000}"/>
    <cellStyle name="Vírgula 6 9 5 5" xfId="51170" xr:uid="{00000000-0005-0000-0000-00004ACB0000}"/>
    <cellStyle name="Vírgula 6 9 6" xfId="9730" xr:uid="{00000000-0005-0000-0000-00004BCB0000}"/>
    <cellStyle name="Vírgula 6 9 6 2" xfId="30232" xr:uid="{00000000-0005-0000-0000-00004CCB0000}"/>
    <cellStyle name="Vírgula 6 9 6 3" xfId="39918" xr:uid="{00000000-0005-0000-0000-00004DCB0000}"/>
    <cellStyle name="Vírgula 6 9 6 4" xfId="50538" xr:uid="{00000000-0005-0000-0000-00004ECB0000}"/>
    <cellStyle name="Vírgula 6 9 7" xfId="13347" xr:uid="{00000000-0005-0000-0000-00004FCB0000}"/>
    <cellStyle name="Vírgula 6 9 7 2" xfId="43600" xr:uid="{00000000-0005-0000-0000-000050CB0000}"/>
    <cellStyle name="Vírgula 6 9 8" xfId="16116" xr:uid="{00000000-0005-0000-0000-000051CB0000}"/>
    <cellStyle name="Vírgula 6 9 9" xfId="22061" xr:uid="{00000000-0005-0000-0000-000052CB0000}"/>
    <cellStyle name="Vírgula 7" xfId="16" xr:uid="{00000000-0005-0000-0000-000053CB0000}"/>
    <cellStyle name="Vírgula 7 10" xfId="614" xr:uid="{00000000-0005-0000-0000-000054CB0000}"/>
    <cellStyle name="Vírgula 7 10 10" xfId="46170" xr:uid="{00000000-0005-0000-0000-000055CB0000}"/>
    <cellStyle name="Vírgula 7 10 11" xfId="54102" xr:uid="{00000000-0005-0000-0000-000056CB0000}"/>
    <cellStyle name="Vírgula 7 10 12" xfId="4552" xr:uid="{00000000-0005-0000-0000-000057CB0000}"/>
    <cellStyle name="Vírgula 7 10 2" xfId="7541" xr:uid="{00000000-0005-0000-0000-000058CB0000}"/>
    <cellStyle name="Vírgula 7 10 2 2" xfId="17708" xr:uid="{00000000-0005-0000-0000-000059CB0000}"/>
    <cellStyle name="Vírgula 7 10 2 2 2" xfId="35529" xr:uid="{00000000-0005-0000-0000-00005ACB0000}"/>
    <cellStyle name="Vírgula 7 10 2 3" xfId="19334" xr:uid="{00000000-0005-0000-0000-00005BCB0000}"/>
    <cellStyle name="Vírgula 7 10 2 4" xfId="30027" xr:uid="{00000000-0005-0000-0000-00005CCB0000}"/>
    <cellStyle name="Vírgula 7 10 2 5" xfId="43221" xr:uid="{00000000-0005-0000-0000-00005DCB0000}"/>
    <cellStyle name="Vírgula 7 10 2 6" xfId="48441" xr:uid="{00000000-0005-0000-0000-00005ECB0000}"/>
    <cellStyle name="Vírgula 7 10 3" xfId="5274" xr:uid="{00000000-0005-0000-0000-00005FCB0000}"/>
    <cellStyle name="Vírgula 7 10 3 2" xfId="13341" xr:uid="{00000000-0005-0000-0000-000060CB0000}"/>
    <cellStyle name="Vírgula 7 10 3 3" xfId="32778" xr:uid="{00000000-0005-0000-0000-000061CB0000}"/>
    <cellStyle name="Vírgula 7 10 3 4" xfId="43835" xr:uid="{00000000-0005-0000-0000-000062CB0000}"/>
    <cellStyle name="Vírgula 7 10 4" xfId="16120" xr:uid="{00000000-0005-0000-0000-000063CB0000}"/>
    <cellStyle name="Vírgula 7 10 5" xfId="17817" xr:uid="{00000000-0005-0000-0000-000064CB0000}"/>
    <cellStyle name="Vírgula 7 10 6" xfId="22065" xr:uid="{00000000-0005-0000-0000-000065CB0000}"/>
    <cellStyle name="Vírgula 7 10 7" xfId="24079" xr:uid="{00000000-0005-0000-0000-000066CB0000}"/>
    <cellStyle name="Vírgula 7 10 8" xfId="27276" xr:uid="{00000000-0005-0000-0000-000067CB0000}"/>
    <cellStyle name="Vírgula 7 10 9" xfId="39599" xr:uid="{00000000-0005-0000-0000-000068CB0000}"/>
    <cellStyle name="Vírgula 7 11" xfId="1562" xr:uid="{00000000-0005-0000-0000-000069CB0000}"/>
    <cellStyle name="Vírgula 7 11 10" xfId="55039" xr:uid="{00000000-0005-0000-0000-00006ACB0000}"/>
    <cellStyle name="Vírgula 7 11 11" xfId="4553" xr:uid="{00000000-0005-0000-0000-00006BCB0000}"/>
    <cellStyle name="Vírgula 7 11 2" xfId="8412" xr:uid="{00000000-0005-0000-0000-00006CCB0000}"/>
    <cellStyle name="Vírgula 7 11 2 2" xfId="17709" xr:uid="{00000000-0005-0000-0000-00006DCB0000}"/>
    <cellStyle name="Vírgula 7 11 2 2 2" xfId="35530" xr:uid="{00000000-0005-0000-0000-00006ECB0000}"/>
    <cellStyle name="Vírgula 7 11 2 3" xfId="30028" xr:uid="{00000000-0005-0000-0000-00006FCB0000}"/>
    <cellStyle name="Vírgula 7 11 2 4" xfId="43222" xr:uid="{00000000-0005-0000-0000-000070CB0000}"/>
    <cellStyle name="Vírgula 7 11 2 5" xfId="49312" xr:uid="{00000000-0005-0000-0000-000071CB0000}"/>
    <cellStyle name="Vírgula 7 11 3" xfId="6213" xr:uid="{00000000-0005-0000-0000-000072CB0000}"/>
    <cellStyle name="Vírgula 7 11 3 2" xfId="32779" xr:uid="{00000000-0005-0000-0000-000073CB0000}"/>
    <cellStyle name="Vírgula 7 11 3 3" xfId="44706" xr:uid="{00000000-0005-0000-0000-000074CB0000}"/>
    <cellStyle name="Vírgula 7 11 4" xfId="18464" xr:uid="{00000000-0005-0000-0000-000075CB0000}"/>
    <cellStyle name="Vírgula 7 11 5" xfId="22066" xr:uid="{00000000-0005-0000-0000-000076CB0000}"/>
    <cellStyle name="Vírgula 7 11 6" xfId="24080" xr:uid="{00000000-0005-0000-0000-000077CB0000}"/>
    <cellStyle name="Vírgula 7 11 7" xfId="27277" xr:uid="{00000000-0005-0000-0000-000078CB0000}"/>
    <cellStyle name="Vírgula 7 11 8" xfId="39600" xr:uid="{00000000-0005-0000-0000-000079CB0000}"/>
    <cellStyle name="Vírgula 7 11 9" xfId="47113" xr:uid="{00000000-0005-0000-0000-00007ACB0000}"/>
    <cellStyle name="Vírgula 7 12" xfId="7084" xr:uid="{00000000-0005-0000-0000-00007BCB0000}"/>
    <cellStyle name="Vírgula 7 12 2" xfId="12691" xr:uid="{00000000-0005-0000-0000-00007CCB0000}"/>
    <cellStyle name="Vírgula 7 12 2 2" xfId="35528" xr:uid="{00000000-0005-0000-0000-00007DCB0000}"/>
    <cellStyle name="Vírgula 7 12 2 3" xfId="30026" xr:uid="{00000000-0005-0000-0000-00007ECB0000}"/>
    <cellStyle name="Vírgula 7 12 2 4" xfId="43220" xr:uid="{00000000-0005-0000-0000-00007FCB0000}"/>
    <cellStyle name="Vírgula 7 12 2 5" xfId="53451" xr:uid="{00000000-0005-0000-0000-000080CB0000}"/>
    <cellStyle name="Vírgula 7 12 3" xfId="12969" xr:uid="{00000000-0005-0000-0000-000081CB0000}"/>
    <cellStyle name="Vírgula 7 12 3 2" xfId="32777" xr:uid="{00000000-0005-0000-0000-000082CB0000}"/>
    <cellStyle name="Vírgula 7 12 4" xfId="27275" xr:uid="{00000000-0005-0000-0000-000083CB0000}"/>
    <cellStyle name="Vírgula 7 12 5" xfId="39598" xr:uid="{00000000-0005-0000-0000-000084CB0000}"/>
    <cellStyle name="Vírgula 7 12 6" xfId="47984" xr:uid="{00000000-0005-0000-0000-000085CB0000}"/>
    <cellStyle name="Vírgula 7 13" xfId="4708" xr:uid="{00000000-0005-0000-0000-000086CB0000}"/>
    <cellStyle name="Vírgula 7 13 2" xfId="11104" xr:uid="{00000000-0005-0000-0000-000087CB0000}"/>
    <cellStyle name="Vírgula 7 13 2 2" xfId="32933" xr:uid="{00000000-0005-0000-0000-000088CB0000}"/>
    <cellStyle name="Vírgula 7 13 2 3" xfId="40625" xr:uid="{00000000-0005-0000-0000-000089CB0000}"/>
    <cellStyle name="Vírgula 7 13 2 4" xfId="52086" xr:uid="{00000000-0005-0000-0000-00008ACB0000}"/>
    <cellStyle name="Vírgula 7 13 3" xfId="27431" xr:uid="{00000000-0005-0000-0000-00008BCB0000}"/>
    <cellStyle name="Vírgula 7 13 4" xfId="36754" xr:uid="{00000000-0005-0000-0000-00008CCB0000}"/>
    <cellStyle name="Vírgula 7 13 5" xfId="51070" xr:uid="{00000000-0005-0000-0000-00008DCB0000}"/>
    <cellStyle name="Vírgula 7 14" xfId="9446" xr:uid="{00000000-0005-0000-0000-00008ECB0000}"/>
    <cellStyle name="Vírgula 7 14 2" xfId="9685" xr:uid="{00000000-0005-0000-0000-00008FCB0000}"/>
    <cellStyle name="Vírgula 7 14 2 2" xfId="50304" xr:uid="{00000000-0005-0000-0000-000090CB0000}"/>
    <cellStyle name="Vírgula 7 14 3" xfId="30182" xr:uid="{00000000-0005-0000-0000-000091CB0000}"/>
    <cellStyle name="Vírgula 7 14 4" xfId="39754" xr:uid="{00000000-0005-0000-0000-000092CB0000}"/>
    <cellStyle name="Vírgula 7 14 5" xfId="50565" xr:uid="{00000000-0005-0000-0000-000093CB0000}"/>
    <cellStyle name="Vírgula 7 15" xfId="10493" xr:uid="{00000000-0005-0000-0000-000094CB0000}"/>
    <cellStyle name="Vírgula 7 15 2" xfId="43376" xr:uid="{00000000-0005-0000-0000-000095CB0000}"/>
    <cellStyle name="Vírgula 7 15 3" xfId="50426" xr:uid="{00000000-0005-0000-0000-000096CB0000}"/>
    <cellStyle name="Vírgula 7 16" xfId="16119" xr:uid="{00000000-0005-0000-0000-000097CB0000}"/>
    <cellStyle name="Vírgula 7 17" xfId="22064" xr:uid="{00000000-0005-0000-0000-000098CB0000}"/>
    <cellStyle name="Vírgula 7 18" xfId="24078" xr:uid="{00000000-0005-0000-0000-000099CB0000}"/>
    <cellStyle name="Vírgula 7 19" xfId="24240" xr:uid="{00000000-0005-0000-0000-00009ACB0000}"/>
    <cellStyle name="Vírgula 7 2" xfId="109" xr:uid="{00000000-0005-0000-0000-00009BCB0000}"/>
    <cellStyle name="Vírgula 7 2 10" xfId="1604" xr:uid="{00000000-0005-0000-0000-00009CCB0000}"/>
    <cellStyle name="Vírgula 7 2 10 10" xfId="55081" xr:uid="{00000000-0005-0000-0000-00009DCB0000}"/>
    <cellStyle name="Vírgula 7 2 10 11" xfId="4555" xr:uid="{00000000-0005-0000-0000-00009ECB0000}"/>
    <cellStyle name="Vírgula 7 2 10 2" xfId="8454" xr:uid="{00000000-0005-0000-0000-00009FCB0000}"/>
    <cellStyle name="Vírgula 7 2 10 2 2" xfId="17710" xr:uid="{00000000-0005-0000-0000-0000A0CB0000}"/>
    <cellStyle name="Vírgula 7 2 10 2 2 2" xfId="35532" xr:uid="{00000000-0005-0000-0000-0000A1CB0000}"/>
    <cellStyle name="Vírgula 7 2 10 2 3" xfId="30030" xr:uid="{00000000-0005-0000-0000-0000A2CB0000}"/>
    <cellStyle name="Vírgula 7 2 10 2 4" xfId="43224" xr:uid="{00000000-0005-0000-0000-0000A3CB0000}"/>
    <cellStyle name="Vírgula 7 2 10 2 5" xfId="49354" xr:uid="{00000000-0005-0000-0000-0000A4CB0000}"/>
    <cellStyle name="Vírgula 7 2 10 3" xfId="6255" xr:uid="{00000000-0005-0000-0000-0000A5CB0000}"/>
    <cellStyle name="Vírgula 7 2 10 3 2" xfId="32781" xr:uid="{00000000-0005-0000-0000-0000A6CB0000}"/>
    <cellStyle name="Vírgula 7 2 10 3 3" xfId="44748" xr:uid="{00000000-0005-0000-0000-0000A7CB0000}"/>
    <cellStyle name="Vírgula 7 2 10 4" xfId="18506" xr:uid="{00000000-0005-0000-0000-0000A8CB0000}"/>
    <cellStyle name="Vírgula 7 2 10 5" xfId="22068" xr:uid="{00000000-0005-0000-0000-0000A9CB0000}"/>
    <cellStyle name="Vírgula 7 2 10 6" xfId="24082" xr:uid="{00000000-0005-0000-0000-0000AACB0000}"/>
    <cellStyle name="Vírgula 7 2 10 7" xfId="27279" xr:uid="{00000000-0005-0000-0000-0000ABCB0000}"/>
    <cellStyle name="Vírgula 7 2 10 8" xfId="39602" xr:uid="{00000000-0005-0000-0000-0000ACCB0000}"/>
    <cellStyle name="Vírgula 7 2 10 9" xfId="47155" xr:uid="{00000000-0005-0000-0000-0000ADCB0000}"/>
    <cellStyle name="Vírgula 7 2 11" xfId="7126" xr:uid="{00000000-0005-0000-0000-0000AECB0000}"/>
    <cellStyle name="Vírgula 7 2 11 2" xfId="12692" xr:uid="{00000000-0005-0000-0000-0000AFCB0000}"/>
    <cellStyle name="Vírgula 7 2 11 2 2" xfId="35531" xr:uid="{00000000-0005-0000-0000-0000B0CB0000}"/>
    <cellStyle name="Vírgula 7 2 11 2 3" xfId="30029" xr:uid="{00000000-0005-0000-0000-0000B1CB0000}"/>
    <cellStyle name="Vírgula 7 2 11 2 4" xfId="43223" xr:uid="{00000000-0005-0000-0000-0000B2CB0000}"/>
    <cellStyle name="Vírgula 7 2 11 2 5" xfId="53452" xr:uid="{00000000-0005-0000-0000-0000B3CB0000}"/>
    <cellStyle name="Vírgula 7 2 11 3" xfId="9874" xr:uid="{00000000-0005-0000-0000-0000B4CB0000}"/>
    <cellStyle name="Vírgula 7 2 11 3 2" xfId="32780" xr:uid="{00000000-0005-0000-0000-0000B5CB0000}"/>
    <cellStyle name="Vírgula 7 2 11 4" xfId="27278" xr:uid="{00000000-0005-0000-0000-0000B6CB0000}"/>
    <cellStyle name="Vírgula 7 2 11 5" xfId="39601" xr:uid="{00000000-0005-0000-0000-0000B7CB0000}"/>
    <cellStyle name="Vírgula 7 2 11 6" xfId="48026" xr:uid="{00000000-0005-0000-0000-0000B8CB0000}"/>
    <cellStyle name="Vírgula 7 2 11 7" xfId="50296" xr:uid="{00000000-0005-0000-0000-0000B9CB0000}"/>
    <cellStyle name="Vírgula 7 2 12" xfId="4773" xr:uid="{00000000-0005-0000-0000-0000BACB0000}"/>
    <cellStyle name="Vírgula 7 2 12 2" xfId="11146" xr:uid="{00000000-0005-0000-0000-0000BBCB0000}"/>
    <cellStyle name="Vírgula 7 2 12 2 2" xfId="32975" xr:uid="{00000000-0005-0000-0000-0000BCCB0000}"/>
    <cellStyle name="Vírgula 7 2 12 2 3" xfId="40667" xr:uid="{00000000-0005-0000-0000-0000BDCB0000}"/>
    <cellStyle name="Vírgula 7 2 12 2 4" xfId="52128" xr:uid="{00000000-0005-0000-0000-0000BECB0000}"/>
    <cellStyle name="Vírgula 7 2 12 3" xfId="27473" xr:uid="{00000000-0005-0000-0000-0000BFCB0000}"/>
    <cellStyle name="Vírgula 7 2 12 4" xfId="36796" xr:uid="{00000000-0005-0000-0000-0000C0CB0000}"/>
    <cellStyle name="Vírgula 7 2 12 5" xfId="51387" xr:uid="{00000000-0005-0000-0000-0000C1CB0000}"/>
    <cellStyle name="Vírgula 7 2 13" xfId="10605" xr:uid="{00000000-0005-0000-0000-0000C2CB0000}"/>
    <cellStyle name="Vírgula 7 2 13 2" xfId="9833" xr:uid="{00000000-0005-0000-0000-0000C3CB0000}"/>
    <cellStyle name="Vírgula 7 2 13 2 2" xfId="50692" xr:uid="{00000000-0005-0000-0000-0000C4CB0000}"/>
    <cellStyle name="Vírgula 7 2 13 3" xfId="30224" xr:uid="{00000000-0005-0000-0000-0000C5CB0000}"/>
    <cellStyle name="Vírgula 7 2 13 4" xfId="39796" xr:uid="{00000000-0005-0000-0000-0000C6CB0000}"/>
    <cellStyle name="Vírgula 7 2 13 5" xfId="51208" xr:uid="{00000000-0005-0000-0000-0000C7CB0000}"/>
    <cellStyle name="Vírgula 7 2 14" xfId="9772" xr:uid="{00000000-0005-0000-0000-0000C8CB0000}"/>
    <cellStyle name="Vírgula 7 2 14 2" xfId="43418" xr:uid="{00000000-0005-0000-0000-0000C9CB0000}"/>
    <cellStyle name="Vírgula 7 2 14 3" xfId="50478" xr:uid="{00000000-0005-0000-0000-0000CACB0000}"/>
    <cellStyle name="Vírgula 7 2 15" xfId="16121" xr:uid="{00000000-0005-0000-0000-0000CBCB0000}"/>
    <cellStyle name="Vírgula 7 2 15 2" xfId="17788" xr:uid="{00000000-0005-0000-0000-0000CCCB0000}"/>
    <cellStyle name="Vírgula 7 2 16" xfId="22067" xr:uid="{00000000-0005-0000-0000-0000CDCB0000}"/>
    <cellStyle name="Vírgula 7 2 17" xfId="24081" xr:uid="{00000000-0005-0000-0000-0000CECB0000}"/>
    <cellStyle name="Vírgula 7 2 18" xfId="24322" xr:uid="{00000000-0005-0000-0000-0000CFCB0000}"/>
    <cellStyle name="Vírgula 7 2 19" xfId="35773" xr:uid="{00000000-0005-0000-0000-0000D0CB0000}"/>
    <cellStyle name="Vírgula 7 2 2" xfId="248" xr:uid="{00000000-0005-0000-0000-0000D1CB0000}"/>
    <cellStyle name="Vírgula 7 2 2 10" xfId="9723" xr:uid="{00000000-0005-0000-0000-0000D2CB0000}"/>
    <cellStyle name="Vírgula 7 2 2 10 2" xfId="13340" xr:uid="{00000000-0005-0000-0000-0000D3CB0000}"/>
    <cellStyle name="Vírgula 7 2 2 10 3" xfId="43532" xr:uid="{00000000-0005-0000-0000-0000D4CB0000}"/>
    <cellStyle name="Vírgula 7 2 2 10 4" xfId="50625" xr:uid="{00000000-0005-0000-0000-0000D5CB0000}"/>
    <cellStyle name="Vírgula 7 2 2 11" xfId="16122" xr:uid="{00000000-0005-0000-0000-0000D6CB0000}"/>
    <cellStyle name="Vírgula 7 2 2 12" xfId="22069" xr:uid="{00000000-0005-0000-0000-0000D7CB0000}"/>
    <cellStyle name="Vírgula 7 2 2 13" xfId="24083" xr:uid="{00000000-0005-0000-0000-0000D8CB0000}"/>
    <cellStyle name="Vírgula 7 2 2 14" xfId="24530" xr:uid="{00000000-0005-0000-0000-0000D9CB0000}"/>
    <cellStyle name="Vírgula 7 2 2 15" xfId="35843" xr:uid="{00000000-0005-0000-0000-0000DACB0000}"/>
    <cellStyle name="Vírgula 7 2 2 16" xfId="45805" xr:uid="{00000000-0005-0000-0000-0000DBCB0000}"/>
    <cellStyle name="Vírgula 7 2 2 17" xfId="53738" xr:uid="{00000000-0005-0000-0000-0000DCCB0000}"/>
    <cellStyle name="Vírgula 7 2 2 18" xfId="4556" xr:uid="{00000000-0005-0000-0000-0000DDCB0000}"/>
    <cellStyle name="Vírgula 7 2 2 2" xfId="529" xr:uid="{00000000-0005-0000-0000-0000DECB0000}"/>
    <cellStyle name="Vírgula 7 2 2 2 10" xfId="24084" xr:uid="{00000000-0005-0000-0000-0000DFCB0000}"/>
    <cellStyle name="Vírgula 7 2 2 2 11" xfId="24806" xr:uid="{00000000-0005-0000-0000-0000E0CB0000}"/>
    <cellStyle name="Vírgula 7 2 2 2 12" xfId="36371" xr:uid="{00000000-0005-0000-0000-0000E1CB0000}"/>
    <cellStyle name="Vírgula 7 2 2 2 13" xfId="46085" xr:uid="{00000000-0005-0000-0000-0000E2CB0000}"/>
    <cellStyle name="Vírgula 7 2 2 2 14" xfId="54017" xr:uid="{00000000-0005-0000-0000-0000E3CB0000}"/>
    <cellStyle name="Vírgula 7 2 2 2 15" xfId="4557" xr:uid="{00000000-0005-0000-0000-0000E4CB0000}"/>
    <cellStyle name="Vírgula 7 2 2 2 2" xfId="1181" xr:uid="{00000000-0005-0000-0000-0000E5CB0000}"/>
    <cellStyle name="Vírgula 7 2 2 2 2 10" xfId="46737" xr:uid="{00000000-0005-0000-0000-0000E6CB0000}"/>
    <cellStyle name="Vírgula 7 2 2 2 2 11" xfId="54669" xr:uid="{00000000-0005-0000-0000-0000E7CB0000}"/>
    <cellStyle name="Vírgula 7 2 2 2 2 12" xfId="4558" xr:uid="{00000000-0005-0000-0000-0000E8CB0000}"/>
    <cellStyle name="Vírgula 7 2 2 2 2 2" xfId="8096" xr:uid="{00000000-0005-0000-0000-0000E9CB0000}"/>
    <cellStyle name="Vírgula 7 2 2 2 2 2 2" xfId="13262" xr:uid="{00000000-0005-0000-0000-0000EACB0000}"/>
    <cellStyle name="Vírgula 7 2 2 2 2 2 2 2" xfId="35535" xr:uid="{00000000-0005-0000-0000-0000EBCB0000}"/>
    <cellStyle name="Vírgula 7 2 2 2 2 2 3" xfId="16674" xr:uid="{00000000-0005-0000-0000-0000ECCB0000}"/>
    <cellStyle name="Vírgula 7 2 2 2 2 2 4" xfId="19889" xr:uid="{00000000-0005-0000-0000-0000EDCB0000}"/>
    <cellStyle name="Vírgula 7 2 2 2 2 2 5" xfId="30033" xr:uid="{00000000-0005-0000-0000-0000EECB0000}"/>
    <cellStyle name="Vírgula 7 2 2 2 2 2 6" xfId="43227" xr:uid="{00000000-0005-0000-0000-0000EFCB0000}"/>
    <cellStyle name="Vírgula 7 2 2 2 2 2 7" xfId="48996" xr:uid="{00000000-0005-0000-0000-0000F0CB0000}"/>
    <cellStyle name="Vírgula 7 2 2 2 2 3" xfId="5841" xr:uid="{00000000-0005-0000-0000-0000F1CB0000}"/>
    <cellStyle name="Vírgula 7 2 2 2 2 3 2" xfId="16471" xr:uid="{00000000-0005-0000-0000-0000F2CB0000}"/>
    <cellStyle name="Vírgula 7 2 2 2 2 3 3" xfId="32784" xr:uid="{00000000-0005-0000-0000-0000F3CB0000}"/>
    <cellStyle name="Vírgula 7 2 2 2 2 3 4" xfId="44390" xr:uid="{00000000-0005-0000-0000-0000F4CB0000}"/>
    <cellStyle name="Vírgula 7 2 2 2 2 4" xfId="14016" xr:uid="{00000000-0005-0000-0000-0000F5CB0000}"/>
    <cellStyle name="Vírgula 7 2 2 2 2 5" xfId="16124" xr:uid="{00000000-0005-0000-0000-0000F6CB0000}"/>
    <cellStyle name="Vírgula 7 2 2 2 2 6" xfId="22071" xr:uid="{00000000-0005-0000-0000-0000F7CB0000}"/>
    <cellStyle name="Vírgula 7 2 2 2 2 7" xfId="24085" xr:uid="{00000000-0005-0000-0000-0000F8CB0000}"/>
    <cellStyle name="Vírgula 7 2 2 2 2 8" xfId="27282" xr:uid="{00000000-0005-0000-0000-0000F9CB0000}"/>
    <cellStyle name="Vírgula 7 2 2 2 2 9" xfId="39605" xr:uid="{00000000-0005-0000-0000-0000FACB0000}"/>
    <cellStyle name="Vírgula 7 2 2 2 3" xfId="2117" xr:uid="{00000000-0005-0000-0000-0000FBCB0000}"/>
    <cellStyle name="Vírgula 7 2 2 2 3 10" xfId="47668" xr:uid="{00000000-0005-0000-0000-0000FCCB0000}"/>
    <cellStyle name="Vírgula 7 2 2 2 3 11" xfId="55594" xr:uid="{00000000-0005-0000-0000-0000FDCB0000}"/>
    <cellStyle name="Vírgula 7 2 2 2 3 12" xfId="4559" xr:uid="{00000000-0005-0000-0000-0000FECB0000}"/>
    <cellStyle name="Vírgula 7 2 2 2 3 2" xfId="8967" xr:uid="{00000000-0005-0000-0000-0000FFCB0000}"/>
    <cellStyle name="Vírgula 7 2 2 2 3 2 2" xfId="17711" xr:uid="{00000000-0005-0000-0000-000000CC0000}"/>
    <cellStyle name="Vírgula 7 2 2 2 3 2 2 2" xfId="35536" xr:uid="{00000000-0005-0000-0000-000001CC0000}"/>
    <cellStyle name="Vírgula 7 2 2 2 3 2 3" xfId="30034" xr:uid="{00000000-0005-0000-0000-000002CC0000}"/>
    <cellStyle name="Vírgula 7 2 2 2 3 2 4" xfId="43228" xr:uid="{00000000-0005-0000-0000-000003CC0000}"/>
    <cellStyle name="Vírgula 7 2 2 2 3 2 5" xfId="49867" xr:uid="{00000000-0005-0000-0000-000004CC0000}"/>
    <cellStyle name="Vírgula 7 2 2 2 3 3" xfId="6768" xr:uid="{00000000-0005-0000-0000-000005CC0000}"/>
    <cellStyle name="Vírgula 7 2 2 2 3 3 2" xfId="32785" xr:uid="{00000000-0005-0000-0000-000006CC0000}"/>
    <cellStyle name="Vírgula 7 2 2 2 3 3 3" xfId="45261" xr:uid="{00000000-0005-0000-0000-000007CC0000}"/>
    <cellStyle name="Vírgula 7 2 2 2 3 4" xfId="16125" xr:uid="{00000000-0005-0000-0000-000008CC0000}"/>
    <cellStyle name="Vírgula 7 2 2 2 3 5" xfId="19019" xr:uid="{00000000-0005-0000-0000-000009CC0000}"/>
    <cellStyle name="Vírgula 7 2 2 2 3 6" xfId="22072" xr:uid="{00000000-0005-0000-0000-00000ACC0000}"/>
    <cellStyle name="Vírgula 7 2 2 2 3 7" xfId="24086" xr:uid="{00000000-0005-0000-0000-00000BCC0000}"/>
    <cellStyle name="Vírgula 7 2 2 2 3 8" xfId="27283" xr:uid="{00000000-0005-0000-0000-00000CCC0000}"/>
    <cellStyle name="Vírgula 7 2 2 2 3 9" xfId="39606" xr:uid="{00000000-0005-0000-0000-00000DCC0000}"/>
    <cellStyle name="Vírgula 7 2 2 2 4" xfId="7469" xr:uid="{00000000-0005-0000-0000-00000ECC0000}"/>
    <cellStyle name="Vírgula 7 2 2 2 4 2" xfId="12693" xr:uid="{00000000-0005-0000-0000-00000FCC0000}"/>
    <cellStyle name="Vírgula 7 2 2 2 4 2 2" xfId="35534" xr:uid="{00000000-0005-0000-0000-000010CC0000}"/>
    <cellStyle name="Vírgula 7 2 2 2 4 2 3" xfId="30032" xr:uid="{00000000-0005-0000-0000-000011CC0000}"/>
    <cellStyle name="Vírgula 7 2 2 2 4 2 4" xfId="43226" xr:uid="{00000000-0005-0000-0000-000012CC0000}"/>
    <cellStyle name="Vírgula 7 2 2 2 4 2 5" xfId="53453" xr:uid="{00000000-0005-0000-0000-000013CC0000}"/>
    <cellStyle name="Vírgula 7 2 2 2 4 3" xfId="12037" xr:uid="{00000000-0005-0000-0000-000014CC0000}"/>
    <cellStyle name="Vírgula 7 2 2 2 4 3 2" xfId="32783" xr:uid="{00000000-0005-0000-0000-000015CC0000}"/>
    <cellStyle name="Vírgula 7 2 2 2 4 4" xfId="27281" xr:uid="{00000000-0005-0000-0000-000016CC0000}"/>
    <cellStyle name="Vírgula 7 2 2 2 4 5" xfId="39604" xr:uid="{00000000-0005-0000-0000-000017CC0000}"/>
    <cellStyle name="Vírgula 7 2 2 2 4 6" xfId="48369" xr:uid="{00000000-0005-0000-0000-000018CC0000}"/>
    <cellStyle name="Vírgula 7 2 2 2 5" xfId="5189" xr:uid="{00000000-0005-0000-0000-000019CC0000}"/>
    <cellStyle name="Vírgula 7 2 2 2 5 2" xfId="11545" xr:uid="{00000000-0005-0000-0000-00001ACC0000}"/>
    <cellStyle name="Vírgula 7 2 2 2 5 2 2" xfId="33374" xr:uid="{00000000-0005-0000-0000-00001BCC0000}"/>
    <cellStyle name="Vírgula 7 2 2 2 5 2 3" xfId="41066" xr:uid="{00000000-0005-0000-0000-00001CCC0000}"/>
    <cellStyle name="Vírgula 7 2 2 2 5 2 4" xfId="52527" xr:uid="{00000000-0005-0000-0000-00001DCC0000}"/>
    <cellStyle name="Vírgula 7 2 2 2 5 3" xfId="27872" xr:uid="{00000000-0005-0000-0000-00001ECC0000}"/>
    <cellStyle name="Vírgula 7 2 2 2 5 4" xfId="37195" xr:uid="{00000000-0005-0000-0000-00001FCC0000}"/>
    <cellStyle name="Vírgula 7 2 2 2 5 5" xfId="51213" xr:uid="{00000000-0005-0000-0000-000020CC0000}"/>
    <cellStyle name="Vírgula 7 2 2 2 6" xfId="10848" xr:uid="{00000000-0005-0000-0000-000021CC0000}"/>
    <cellStyle name="Vírgula 7 2 2 2 6 2" xfId="30623" xr:uid="{00000000-0005-0000-0000-000022CC0000}"/>
    <cellStyle name="Vírgula 7 2 2 2 6 3" xfId="40309" xr:uid="{00000000-0005-0000-0000-000023CC0000}"/>
    <cellStyle name="Vírgula 7 2 2 2 6 4" xfId="51780" xr:uid="{00000000-0005-0000-0000-000024CC0000}"/>
    <cellStyle name="Vírgula 7 2 2 2 7" xfId="13503" xr:uid="{00000000-0005-0000-0000-000025CC0000}"/>
    <cellStyle name="Vírgula 7 2 2 2 7 2" xfId="43763" xr:uid="{00000000-0005-0000-0000-000026CC0000}"/>
    <cellStyle name="Vírgula 7 2 2 2 8" xfId="16123" xr:uid="{00000000-0005-0000-0000-000027CC0000}"/>
    <cellStyle name="Vírgula 7 2 2 2 9" xfId="22070" xr:uid="{00000000-0005-0000-0000-000028CC0000}"/>
    <cellStyle name="Vírgula 7 2 2 3" xfId="1444" xr:uid="{00000000-0005-0000-0000-000029CC0000}"/>
    <cellStyle name="Vírgula 7 2 2 3 10" xfId="25082" xr:uid="{00000000-0005-0000-0000-00002ACC0000}"/>
    <cellStyle name="Vírgula 7 2 2 3 11" xfId="36647" xr:uid="{00000000-0005-0000-0000-00002BCC0000}"/>
    <cellStyle name="Vírgula 7 2 2 3 12" xfId="47000" xr:uid="{00000000-0005-0000-0000-00002CCC0000}"/>
    <cellStyle name="Vírgula 7 2 2 3 13" xfId="54932" xr:uid="{00000000-0005-0000-0000-00002DCC0000}"/>
    <cellStyle name="Vírgula 7 2 2 3 14" xfId="4560" xr:uid="{00000000-0005-0000-0000-00002ECC0000}"/>
    <cellStyle name="Vírgula 7 2 2 3 2" xfId="2345" xr:uid="{00000000-0005-0000-0000-00002FCC0000}"/>
    <cellStyle name="Vírgula 7 2 2 3 2 10" xfId="47896" xr:uid="{00000000-0005-0000-0000-000030CC0000}"/>
    <cellStyle name="Vírgula 7 2 2 3 2 11" xfId="55822" xr:uid="{00000000-0005-0000-0000-000031CC0000}"/>
    <cellStyle name="Vírgula 7 2 2 3 2 12" xfId="4561" xr:uid="{00000000-0005-0000-0000-000032CC0000}"/>
    <cellStyle name="Vírgula 7 2 2 3 2 2" xfId="9195" xr:uid="{00000000-0005-0000-0000-000033CC0000}"/>
    <cellStyle name="Vírgula 7 2 2 3 2 2 2" xfId="17712" xr:uid="{00000000-0005-0000-0000-000034CC0000}"/>
    <cellStyle name="Vírgula 7 2 2 3 2 2 2 2" xfId="35538" xr:uid="{00000000-0005-0000-0000-000035CC0000}"/>
    <cellStyle name="Vírgula 7 2 2 3 2 2 3" xfId="20117" xr:uid="{00000000-0005-0000-0000-000036CC0000}"/>
    <cellStyle name="Vírgula 7 2 2 3 2 2 4" xfId="30036" xr:uid="{00000000-0005-0000-0000-000037CC0000}"/>
    <cellStyle name="Vírgula 7 2 2 3 2 2 5" xfId="43230" xr:uid="{00000000-0005-0000-0000-000038CC0000}"/>
    <cellStyle name="Vírgula 7 2 2 3 2 2 6" xfId="50095" xr:uid="{00000000-0005-0000-0000-000039CC0000}"/>
    <cellStyle name="Vírgula 7 2 2 3 2 3" xfId="6996" xr:uid="{00000000-0005-0000-0000-00003ACC0000}"/>
    <cellStyle name="Vírgula 7 2 2 3 2 3 2" xfId="12738" xr:uid="{00000000-0005-0000-0000-00003BCC0000}"/>
    <cellStyle name="Vírgula 7 2 2 3 2 3 3" xfId="32787" xr:uid="{00000000-0005-0000-0000-00003CCC0000}"/>
    <cellStyle name="Vírgula 7 2 2 3 2 3 4" xfId="45489" xr:uid="{00000000-0005-0000-0000-00003DCC0000}"/>
    <cellStyle name="Vírgula 7 2 2 3 2 4" xfId="16127" xr:uid="{00000000-0005-0000-0000-00003ECC0000}"/>
    <cellStyle name="Vírgula 7 2 2 3 2 5" xfId="18375" xr:uid="{00000000-0005-0000-0000-00003FCC0000}"/>
    <cellStyle name="Vírgula 7 2 2 3 2 6" xfId="22074" xr:uid="{00000000-0005-0000-0000-000040CC0000}"/>
    <cellStyle name="Vírgula 7 2 2 3 2 7" xfId="24088" xr:uid="{00000000-0005-0000-0000-000041CC0000}"/>
    <cellStyle name="Vírgula 7 2 2 3 2 8" xfId="27285" xr:uid="{00000000-0005-0000-0000-000042CC0000}"/>
    <cellStyle name="Vírgula 7 2 2 3 2 9" xfId="39608" xr:uid="{00000000-0005-0000-0000-000043CC0000}"/>
    <cellStyle name="Vírgula 7 2 2 3 3" xfId="8324" xr:uid="{00000000-0005-0000-0000-000044CC0000}"/>
    <cellStyle name="Vírgula 7 2 2 3 3 2" xfId="12694" xr:uid="{00000000-0005-0000-0000-000045CC0000}"/>
    <cellStyle name="Vírgula 7 2 2 3 3 2 2" xfId="35537" xr:uid="{00000000-0005-0000-0000-000046CC0000}"/>
    <cellStyle name="Vírgula 7 2 2 3 3 2 3" xfId="30035" xr:uid="{00000000-0005-0000-0000-000047CC0000}"/>
    <cellStyle name="Vírgula 7 2 2 3 3 2 4" xfId="43229" xr:uid="{00000000-0005-0000-0000-000048CC0000}"/>
    <cellStyle name="Vírgula 7 2 2 3 3 2 5" xfId="53454" xr:uid="{00000000-0005-0000-0000-000049CC0000}"/>
    <cellStyle name="Vírgula 7 2 2 3 3 3" xfId="12946" xr:uid="{00000000-0005-0000-0000-00004ACC0000}"/>
    <cellStyle name="Vírgula 7 2 2 3 3 3 2" xfId="32786" xr:uid="{00000000-0005-0000-0000-00004BCC0000}"/>
    <cellStyle name="Vírgula 7 2 2 3 3 4" xfId="19247" xr:uid="{00000000-0005-0000-0000-00004CCC0000}"/>
    <cellStyle name="Vírgula 7 2 2 3 3 5" xfId="27284" xr:uid="{00000000-0005-0000-0000-00004DCC0000}"/>
    <cellStyle name="Vírgula 7 2 2 3 3 6" xfId="39607" xr:uid="{00000000-0005-0000-0000-00004ECC0000}"/>
    <cellStyle name="Vírgula 7 2 2 3 3 7" xfId="49224" xr:uid="{00000000-0005-0000-0000-00004FCC0000}"/>
    <cellStyle name="Vírgula 7 2 2 3 4" xfId="6104" xr:uid="{00000000-0005-0000-0000-000050CC0000}"/>
    <cellStyle name="Vírgula 7 2 2 3 4 2" xfId="11773" xr:uid="{00000000-0005-0000-0000-000051CC0000}"/>
    <cellStyle name="Vírgula 7 2 2 3 4 2 2" xfId="33602" xr:uid="{00000000-0005-0000-0000-000052CC0000}"/>
    <cellStyle name="Vírgula 7 2 2 3 4 2 3" xfId="41294" xr:uid="{00000000-0005-0000-0000-000053CC0000}"/>
    <cellStyle name="Vírgula 7 2 2 3 4 2 4" xfId="52755" xr:uid="{00000000-0005-0000-0000-000054CC0000}"/>
    <cellStyle name="Vírgula 7 2 2 3 4 3" xfId="28100" xr:uid="{00000000-0005-0000-0000-000055CC0000}"/>
    <cellStyle name="Vírgula 7 2 2 3 4 4" xfId="37423" xr:uid="{00000000-0005-0000-0000-000056CC0000}"/>
    <cellStyle name="Vírgula 7 2 2 3 4 5" xfId="50207" xr:uid="{00000000-0005-0000-0000-000057CC0000}"/>
    <cellStyle name="Vírgula 7 2 2 3 5" xfId="11029" xr:uid="{00000000-0005-0000-0000-000058CC0000}"/>
    <cellStyle name="Vírgula 7 2 2 3 5 2" xfId="30851" xr:uid="{00000000-0005-0000-0000-000059CC0000}"/>
    <cellStyle name="Vírgula 7 2 2 3 5 3" xfId="40537" xr:uid="{00000000-0005-0000-0000-00005ACC0000}"/>
    <cellStyle name="Vírgula 7 2 2 3 5 4" xfId="52008" xr:uid="{00000000-0005-0000-0000-00005BCC0000}"/>
    <cellStyle name="Vírgula 7 2 2 3 6" xfId="14244" xr:uid="{00000000-0005-0000-0000-00005CCC0000}"/>
    <cellStyle name="Vírgula 7 2 2 3 6 2" xfId="44618" xr:uid="{00000000-0005-0000-0000-00005DCC0000}"/>
    <cellStyle name="Vírgula 7 2 2 3 7" xfId="16126" xr:uid="{00000000-0005-0000-0000-00005ECC0000}"/>
    <cellStyle name="Vírgula 7 2 2 3 8" xfId="22073" xr:uid="{00000000-0005-0000-0000-00005FCC0000}"/>
    <cellStyle name="Vírgula 7 2 2 3 9" xfId="24087" xr:uid="{00000000-0005-0000-0000-000060CC0000}"/>
    <cellStyle name="Vírgula 7 2 2 4" xfId="941" xr:uid="{00000000-0005-0000-0000-000061CC0000}"/>
    <cellStyle name="Vírgula 7 2 2 4 10" xfId="36096" xr:uid="{00000000-0005-0000-0000-000062CC0000}"/>
    <cellStyle name="Vírgula 7 2 2 4 11" xfId="46497" xr:uid="{00000000-0005-0000-0000-000063CC0000}"/>
    <cellStyle name="Vírgula 7 2 2 4 12" xfId="54429" xr:uid="{00000000-0005-0000-0000-000064CC0000}"/>
    <cellStyle name="Vírgula 7 2 2 4 13" xfId="4562" xr:uid="{00000000-0005-0000-0000-000065CC0000}"/>
    <cellStyle name="Vírgula 7 2 2 4 2" xfId="1889" xr:uid="{00000000-0005-0000-0000-000066CC0000}"/>
    <cellStyle name="Vírgula 7 2 2 4 2 10" xfId="47440" xr:uid="{00000000-0005-0000-0000-000067CC0000}"/>
    <cellStyle name="Vírgula 7 2 2 4 2 11" xfId="55366" xr:uid="{00000000-0005-0000-0000-000068CC0000}"/>
    <cellStyle name="Vírgula 7 2 2 4 2 12" xfId="4563" xr:uid="{00000000-0005-0000-0000-000069CC0000}"/>
    <cellStyle name="Vírgula 7 2 2 4 2 2" xfId="8739" xr:uid="{00000000-0005-0000-0000-00006ACC0000}"/>
    <cellStyle name="Vírgula 7 2 2 4 2 2 2" xfId="17713" xr:uid="{00000000-0005-0000-0000-00006BCC0000}"/>
    <cellStyle name="Vírgula 7 2 2 4 2 2 2 2" xfId="35540" xr:uid="{00000000-0005-0000-0000-00006CCC0000}"/>
    <cellStyle name="Vírgula 7 2 2 4 2 2 3" xfId="19661" xr:uid="{00000000-0005-0000-0000-00006DCC0000}"/>
    <cellStyle name="Vírgula 7 2 2 4 2 2 4" xfId="30038" xr:uid="{00000000-0005-0000-0000-00006ECC0000}"/>
    <cellStyle name="Vírgula 7 2 2 4 2 2 5" xfId="43232" xr:uid="{00000000-0005-0000-0000-00006FCC0000}"/>
    <cellStyle name="Vírgula 7 2 2 4 2 2 6" xfId="49639" xr:uid="{00000000-0005-0000-0000-000070CC0000}"/>
    <cellStyle name="Vírgula 7 2 2 4 2 3" xfId="6540" xr:uid="{00000000-0005-0000-0000-000071CC0000}"/>
    <cellStyle name="Vírgula 7 2 2 4 2 3 2" xfId="16577" xr:uid="{00000000-0005-0000-0000-000072CC0000}"/>
    <cellStyle name="Vírgula 7 2 2 4 2 3 3" xfId="32789" xr:uid="{00000000-0005-0000-0000-000073CC0000}"/>
    <cellStyle name="Vírgula 7 2 2 4 2 3 4" xfId="45033" xr:uid="{00000000-0005-0000-0000-000074CC0000}"/>
    <cellStyle name="Vírgula 7 2 2 4 2 4" xfId="16129" xr:uid="{00000000-0005-0000-0000-000075CC0000}"/>
    <cellStyle name="Vírgula 7 2 2 4 2 5" xfId="18033" xr:uid="{00000000-0005-0000-0000-000076CC0000}"/>
    <cellStyle name="Vírgula 7 2 2 4 2 6" xfId="22076" xr:uid="{00000000-0005-0000-0000-000077CC0000}"/>
    <cellStyle name="Vírgula 7 2 2 4 2 7" xfId="24090" xr:uid="{00000000-0005-0000-0000-000078CC0000}"/>
    <cellStyle name="Vírgula 7 2 2 4 2 8" xfId="27287" xr:uid="{00000000-0005-0000-0000-000079CC0000}"/>
    <cellStyle name="Vírgula 7 2 2 4 2 9" xfId="39610" xr:uid="{00000000-0005-0000-0000-00007ACC0000}"/>
    <cellStyle name="Vírgula 7 2 2 4 3" xfId="7868" xr:uid="{00000000-0005-0000-0000-00007BCC0000}"/>
    <cellStyle name="Vírgula 7 2 2 4 3 2" xfId="12695" xr:uid="{00000000-0005-0000-0000-00007CCC0000}"/>
    <cellStyle name="Vírgula 7 2 2 4 3 2 2" xfId="35539" xr:uid="{00000000-0005-0000-0000-00007DCC0000}"/>
    <cellStyle name="Vírgula 7 2 2 4 3 2 3" xfId="43231" xr:uid="{00000000-0005-0000-0000-00007ECC0000}"/>
    <cellStyle name="Vírgula 7 2 2 4 3 2 4" xfId="53455" xr:uid="{00000000-0005-0000-0000-00007FCC0000}"/>
    <cellStyle name="Vírgula 7 2 2 4 3 3" xfId="18791" xr:uid="{00000000-0005-0000-0000-000080CC0000}"/>
    <cellStyle name="Vírgula 7 2 2 4 3 4" xfId="30037" xr:uid="{00000000-0005-0000-0000-000081CC0000}"/>
    <cellStyle name="Vírgula 7 2 2 4 3 5" xfId="39609" xr:uid="{00000000-0005-0000-0000-000082CC0000}"/>
    <cellStyle name="Vírgula 7 2 2 4 3 6" xfId="48768" xr:uid="{00000000-0005-0000-0000-000083CC0000}"/>
    <cellStyle name="Vírgula 7 2 2 4 4" xfId="5601" xr:uid="{00000000-0005-0000-0000-000084CC0000}"/>
    <cellStyle name="Vírgula 7 2 2 4 4 2" xfId="12787" xr:uid="{00000000-0005-0000-0000-000085CC0000}"/>
    <cellStyle name="Vírgula 7 2 2 4 4 3" xfId="32788" xr:uid="{00000000-0005-0000-0000-000086CC0000}"/>
    <cellStyle name="Vírgula 7 2 2 4 4 4" xfId="40081" xr:uid="{00000000-0005-0000-0000-000087CC0000}"/>
    <cellStyle name="Vírgula 7 2 2 4 4 5" xfId="51552" xr:uid="{00000000-0005-0000-0000-000088CC0000}"/>
    <cellStyle name="Vírgula 7 2 2 4 5" xfId="13788" xr:uid="{00000000-0005-0000-0000-000089CC0000}"/>
    <cellStyle name="Vírgula 7 2 2 4 5 2" xfId="44162" xr:uid="{00000000-0005-0000-0000-00008ACC0000}"/>
    <cellStyle name="Vírgula 7 2 2 4 6" xfId="16128" xr:uid="{00000000-0005-0000-0000-00008BCC0000}"/>
    <cellStyle name="Vírgula 7 2 2 4 7" xfId="22075" xr:uid="{00000000-0005-0000-0000-00008CCC0000}"/>
    <cellStyle name="Vírgula 7 2 2 4 8" xfId="24089" xr:uid="{00000000-0005-0000-0000-00008DCC0000}"/>
    <cellStyle name="Vírgula 7 2 2 4 9" xfId="27286" xr:uid="{00000000-0005-0000-0000-00008ECC0000}"/>
    <cellStyle name="Vírgula 7 2 2 5" xfId="1549" xr:uid="{00000000-0005-0000-0000-00008FCC0000}"/>
    <cellStyle name="Vírgula 7 2 2 5 10" xfId="36741" xr:uid="{00000000-0005-0000-0000-000090CC0000}"/>
    <cellStyle name="Vírgula 7 2 2 5 11" xfId="47100" xr:uid="{00000000-0005-0000-0000-000091CC0000}"/>
    <cellStyle name="Vírgula 7 2 2 5 12" xfId="55026" xr:uid="{00000000-0005-0000-0000-000092CC0000}"/>
    <cellStyle name="Vírgula 7 2 2 5 13" xfId="4564" xr:uid="{00000000-0005-0000-0000-000093CC0000}"/>
    <cellStyle name="Vírgula 7 2 2 5 2" xfId="2420" xr:uid="{00000000-0005-0000-0000-000094CC0000}"/>
    <cellStyle name="Vírgula 7 2 2 5 2 2" xfId="9270" xr:uid="{00000000-0005-0000-0000-000095CC0000}"/>
    <cellStyle name="Vírgula 7 2 2 5 2 2 2" xfId="20192" xr:uid="{00000000-0005-0000-0000-000096CC0000}"/>
    <cellStyle name="Vírgula 7 2 2 5 2 2 3" xfId="35541" xr:uid="{00000000-0005-0000-0000-000097CC0000}"/>
    <cellStyle name="Vírgula 7 2 2 5 2 2 4" xfId="43233" xr:uid="{00000000-0005-0000-0000-000098CC0000}"/>
    <cellStyle name="Vírgula 7 2 2 5 2 2 5" xfId="50170" xr:uid="{00000000-0005-0000-0000-000099CC0000}"/>
    <cellStyle name="Vírgula 7 2 2 5 2 3" xfId="17714" xr:uid="{00000000-0005-0000-0000-00009ACC0000}"/>
    <cellStyle name="Vírgula 7 2 2 5 2 3 2" xfId="45564" xr:uid="{00000000-0005-0000-0000-00009BCC0000}"/>
    <cellStyle name="Vírgula 7 2 2 5 2 4" xfId="18450" xr:uid="{00000000-0005-0000-0000-00009CCC0000}"/>
    <cellStyle name="Vírgula 7 2 2 5 2 5" xfId="30039" xr:uid="{00000000-0005-0000-0000-00009DCC0000}"/>
    <cellStyle name="Vírgula 7 2 2 5 2 6" xfId="39611" xr:uid="{00000000-0005-0000-0000-00009ECC0000}"/>
    <cellStyle name="Vírgula 7 2 2 5 2 7" xfId="47971" xr:uid="{00000000-0005-0000-0000-00009FCC0000}"/>
    <cellStyle name="Vírgula 7 2 2 5 2 8" xfId="55897" xr:uid="{00000000-0005-0000-0000-0000A0CC0000}"/>
    <cellStyle name="Vírgula 7 2 2 5 2 9" xfId="7071" xr:uid="{00000000-0005-0000-0000-0000A1CC0000}"/>
    <cellStyle name="Vírgula 7 2 2 5 3" xfId="8399" xr:uid="{00000000-0005-0000-0000-0000A2CC0000}"/>
    <cellStyle name="Vírgula 7 2 2 5 3 2" xfId="13092" xr:uid="{00000000-0005-0000-0000-0000A3CC0000}"/>
    <cellStyle name="Vírgula 7 2 2 5 3 3" xfId="19321" xr:uid="{00000000-0005-0000-0000-0000A4CC0000}"/>
    <cellStyle name="Vírgula 7 2 2 5 3 4" xfId="32790" xr:uid="{00000000-0005-0000-0000-0000A5CC0000}"/>
    <cellStyle name="Vírgula 7 2 2 5 3 5" xfId="40612" xr:uid="{00000000-0005-0000-0000-0000A6CC0000}"/>
    <cellStyle name="Vírgula 7 2 2 5 3 6" xfId="49299" xr:uid="{00000000-0005-0000-0000-0000A7CC0000}"/>
    <cellStyle name="Vírgula 7 2 2 5 4" xfId="6200" xr:uid="{00000000-0005-0000-0000-0000A8CC0000}"/>
    <cellStyle name="Vírgula 7 2 2 5 4 2" xfId="44693" xr:uid="{00000000-0005-0000-0000-0000A9CC0000}"/>
    <cellStyle name="Vírgula 7 2 2 5 5" xfId="9821" xr:uid="{00000000-0005-0000-0000-0000AACC0000}"/>
    <cellStyle name="Vírgula 7 2 2 5 6" xfId="17805" xr:uid="{00000000-0005-0000-0000-0000ABCC0000}"/>
    <cellStyle name="Vírgula 7 2 2 5 7" xfId="22077" xr:uid="{00000000-0005-0000-0000-0000ACCC0000}"/>
    <cellStyle name="Vírgula 7 2 2 5 8" xfId="24091" xr:uid="{00000000-0005-0000-0000-0000ADCC0000}"/>
    <cellStyle name="Vírgula 7 2 2 5 9" xfId="27288" xr:uid="{00000000-0005-0000-0000-0000AECC0000}"/>
    <cellStyle name="Vírgula 7 2 2 6" xfId="713" xr:uid="{00000000-0005-0000-0000-0000AFCC0000}"/>
    <cellStyle name="Vírgula 7 2 2 6 10" xfId="46269" xr:uid="{00000000-0005-0000-0000-0000B0CC0000}"/>
    <cellStyle name="Vírgula 7 2 2 6 11" xfId="54201" xr:uid="{00000000-0005-0000-0000-0000B1CC0000}"/>
    <cellStyle name="Vírgula 7 2 2 6 12" xfId="4565" xr:uid="{00000000-0005-0000-0000-0000B2CC0000}"/>
    <cellStyle name="Vírgula 7 2 2 6 2" xfId="7640" xr:uid="{00000000-0005-0000-0000-0000B3CC0000}"/>
    <cellStyle name="Vírgula 7 2 2 6 2 2" xfId="17715" xr:uid="{00000000-0005-0000-0000-0000B4CC0000}"/>
    <cellStyle name="Vírgula 7 2 2 6 2 2 2" xfId="35542" xr:uid="{00000000-0005-0000-0000-0000B5CC0000}"/>
    <cellStyle name="Vírgula 7 2 2 6 2 3" xfId="19433" xr:uid="{00000000-0005-0000-0000-0000B6CC0000}"/>
    <cellStyle name="Vírgula 7 2 2 6 2 4" xfId="30040" xr:uid="{00000000-0005-0000-0000-0000B7CC0000}"/>
    <cellStyle name="Vírgula 7 2 2 6 2 5" xfId="43234" xr:uid="{00000000-0005-0000-0000-0000B8CC0000}"/>
    <cellStyle name="Vírgula 7 2 2 6 2 6" xfId="48540" xr:uid="{00000000-0005-0000-0000-0000B9CC0000}"/>
    <cellStyle name="Vírgula 7 2 2 6 3" xfId="5373" xr:uid="{00000000-0005-0000-0000-0000BACC0000}"/>
    <cellStyle name="Vírgula 7 2 2 6 3 2" xfId="32791" xr:uid="{00000000-0005-0000-0000-0000BBCC0000}"/>
    <cellStyle name="Vírgula 7 2 2 6 3 3" xfId="43934" xr:uid="{00000000-0005-0000-0000-0000BCCC0000}"/>
    <cellStyle name="Vírgula 7 2 2 6 4" xfId="9662" xr:uid="{00000000-0005-0000-0000-0000BDCC0000}"/>
    <cellStyle name="Vírgula 7 2 2 6 5" xfId="17916" xr:uid="{00000000-0005-0000-0000-0000BECC0000}"/>
    <cellStyle name="Vírgula 7 2 2 6 6" xfId="22078" xr:uid="{00000000-0005-0000-0000-0000BFCC0000}"/>
    <cellStyle name="Vírgula 7 2 2 6 7" xfId="24092" xr:uid="{00000000-0005-0000-0000-0000C0CC0000}"/>
    <cellStyle name="Vírgula 7 2 2 6 8" xfId="27289" xr:uid="{00000000-0005-0000-0000-0000C1CC0000}"/>
    <cellStyle name="Vírgula 7 2 2 6 9" xfId="39612" xr:uid="{00000000-0005-0000-0000-0000C2CC0000}"/>
    <cellStyle name="Vírgula 7 2 2 7" xfId="1661" xr:uid="{00000000-0005-0000-0000-0000C3CC0000}"/>
    <cellStyle name="Vírgula 7 2 2 7 2" xfId="8511" xr:uid="{00000000-0005-0000-0000-0000C4CC0000}"/>
    <cellStyle name="Vírgula 7 2 2 7 2 2" xfId="35533" xr:uid="{00000000-0005-0000-0000-0000C5CC0000}"/>
    <cellStyle name="Vírgula 7 2 2 7 2 3" xfId="30031" xr:uid="{00000000-0005-0000-0000-0000C6CC0000}"/>
    <cellStyle name="Vírgula 7 2 2 7 2 4" xfId="43225" xr:uid="{00000000-0005-0000-0000-0000C7CC0000}"/>
    <cellStyle name="Vírgula 7 2 2 7 2 5" xfId="49411" xr:uid="{00000000-0005-0000-0000-0000C8CC0000}"/>
    <cellStyle name="Vírgula 7 2 2 7 3" xfId="16369" xr:uid="{00000000-0005-0000-0000-0000C9CC0000}"/>
    <cellStyle name="Vírgula 7 2 2 7 3 2" xfId="32782" xr:uid="{00000000-0005-0000-0000-0000CACC0000}"/>
    <cellStyle name="Vírgula 7 2 2 7 3 3" xfId="44805" xr:uid="{00000000-0005-0000-0000-0000CBCC0000}"/>
    <cellStyle name="Vírgula 7 2 2 7 4" xfId="18563" xr:uid="{00000000-0005-0000-0000-0000CCCC0000}"/>
    <cellStyle name="Vírgula 7 2 2 7 5" xfId="27280" xr:uid="{00000000-0005-0000-0000-0000CDCC0000}"/>
    <cellStyle name="Vírgula 7 2 2 7 6" xfId="39603" xr:uid="{00000000-0005-0000-0000-0000CECC0000}"/>
    <cellStyle name="Vírgula 7 2 2 7 7" xfId="47212" xr:uid="{00000000-0005-0000-0000-0000CFCC0000}"/>
    <cellStyle name="Vírgula 7 2 2 7 8" xfId="55138" xr:uid="{00000000-0005-0000-0000-0000D0CC0000}"/>
    <cellStyle name="Vírgula 7 2 2 7 9" xfId="6312" xr:uid="{00000000-0005-0000-0000-0000D1CC0000}"/>
    <cellStyle name="Vírgula 7 2 2 8" xfId="7240" xr:uid="{00000000-0005-0000-0000-0000D2CC0000}"/>
    <cellStyle name="Vírgula 7 2 2 8 2" xfId="11317" xr:uid="{00000000-0005-0000-0000-0000D3CC0000}"/>
    <cellStyle name="Vírgula 7 2 2 8 2 2" xfId="33146" xr:uid="{00000000-0005-0000-0000-0000D4CC0000}"/>
    <cellStyle name="Vírgula 7 2 2 8 2 3" xfId="40838" xr:uid="{00000000-0005-0000-0000-0000D5CC0000}"/>
    <cellStyle name="Vírgula 7 2 2 8 2 4" xfId="52299" xr:uid="{00000000-0005-0000-0000-0000D6CC0000}"/>
    <cellStyle name="Vírgula 7 2 2 8 3" xfId="27644" xr:uid="{00000000-0005-0000-0000-0000D7CC0000}"/>
    <cellStyle name="Vírgula 7 2 2 8 4" xfId="36967" xr:uid="{00000000-0005-0000-0000-0000D8CC0000}"/>
    <cellStyle name="Vírgula 7 2 2 8 5" xfId="48140" xr:uid="{00000000-0005-0000-0000-0000D9CC0000}"/>
    <cellStyle name="Vírgula 7 2 2 9" xfId="4911" xr:uid="{00000000-0005-0000-0000-0000DACC0000}"/>
    <cellStyle name="Vírgula 7 2 2 9 2" xfId="10594" xr:uid="{00000000-0005-0000-0000-0000DBCC0000}"/>
    <cellStyle name="Vírgula 7 2 2 9 2 2" xfId="50922" xr:uid="{00000000-0005-0000-0000-0000DCCC0000}"/>
    <cellStyle name="Vírgula 7 2 2 9 3" xfId="30395" xr:uid="{00000000-0005-0000-0000-0000DDCC0000}"/>
    <cellStyle name="Vírgula 7 2 2 9 4" xfId="39853" xr:uid="{00000000-0005-0000-0000-0000DECC0000}"/>
    <cellStyle name="Vírgula 7 2 2 9 5" xfId="51374" xr:uid="{00000000-0005-0000-0000-0000DFCC0000}"/>
    <cellStyle name="Vírgula 7 2 20" xfId="45666" xr:uid="{00000000-0005-0000-0000-0000E0CC0000}"/>
    <cellStyle name="Vírgula 7 2 21" xfId="53599" xr:uid="{00000000-0005-0000-0000-0000E1CC0000}"/>
    <cellStyle name="Vírgula 7 2 22" xfId="4554" xr:uid="{00000000-0005-0000-0000-0000E2CC0000}"/>
    <cellStyle name="Vírgula 7 2 3" xfId="179" xr:uid="{00000000-0005-0000-0000-0000E3CC0000}"/>
    <cellStyle name="Vírgula 7 2 3 10" xfId="16130" xr:uid="{00000000-0005-0000-0000-0000E4CC0000}"/>
    <cellStyle name="Vírgula 7 2 3 11" xfId="22079" xr:uid="{00000000-0005-0000-0000-0000E5CC0000}"/>
    <cellStyle name="Vírgula 7 2 3 12" xfId="24093" xr:uid="{00000000-0005-0000-0000-0000E6CC0000}"/>
    <cellStyle name="Vírgula 7 2 3 13" xfId="24461" xr:uid="{00000000-0005-0000-0000-0000E7CC0000}"/>
    <cellStyle name="Vírgula 7 2 3 14" xfId="36038" xr:uid="{00000000-0005-0000-0000-0000E8CC0000}"/>
    <cellStyle name="Vírgula 7 2 3 15" xfId="45736" xr:uid="{00000000-0005-0000-0000-0000E9CC0000}"/>
    <cellStyle name="Vírgula 7 2 3 16" xfId="53669" xr:uid="{00000000-0005-0000-0000-0000EACC0000}"/>
    <cellStyle name="Vírgula 7 2 3 17" xfId="4566" xr:uid="{00000000-0005-0000-0000-0000EBCC0000}"/>
    <cellStyle name="Vírgula 7 2 3 2" xfId="460" xr:uid="{00000000-0005-0000-0000-0000ECCC0000}"/>
    <cellStyle name="Vírgula 7 2 3 2 10" xfId="24737" xr:uid="{00000000-0005-0000-0000-0000EDCC0000}"/>
    <cellStyle name="Vírgula 7 2 3 2 11" xfId="36302" xr:uid="{00000000-0005-0000-0000-0000EECC0000}"/>
    <cellStyle name="Vírgula 7 2 3 2 12" xfId="46016" xr:uid="{00000000-0005-0000-0000-0000EFCC0000}"/>
    <cellStyle name="Vírgula 7 2 3 2 13" xfId="53948" xr:uid="{00000000-0005-0000-0000-0000F0CC0000}"/>
    <cellStyle name="Vírgula 7 2 3 2 14" xfId="4567" xr:uid="{00000000-0005-0000-0000-0000F1CC0000}"/>
    <cellStyle name="Vírgula 7 2 3 2 2" xfId="1124" xr:uid="{00000000-0005-0000-0000-0000F2CC0000}"/>
    <cellStyle name="Vírgula 7 2 3 2 2 10" xfId="46680" xr:uid="{00000000-0005-0000-0000-0000F3CC0000}"/>
    <cellStyle name="Vírgula 7 2 3 2 2 11" xfId="54612" xr:uid="{00000000-0005-0000-0000-0000F4CC0000}"/>
    <cellStyle name="Vírgula 7 2 3 2 2 12" xfId="4568" xr:uid="{00000000-0005-0000-0000-0000F5CC0000}"/>
    <cellStyle name="Vírgula 7 2 3 2 2 2" xfId="8039" xr:uid="{00000000-0005-0000-0000-0000F6CC0000}"/>
    <cellStyle name="Vírgula 7 2 3 2 2 2 2" xfId="17716" xr:uid="{00000000-0005-0000-0000-0000F7CC0000}"/>
    <cellStyle name="Vírgula 7 2 3 2 2 2 2 2" xfId="35545" xr:uid="{00000000-0005-0000-0000-0000F8CC0000}"/>
    <cellStyle name="Vírgula 7 2 3 2 2 2 3" xfId="19832" xr:uid="{00000000-0005-0000-0000-0000F9CC0000}"/>
    <cellStyle name="Vírgula 7 2 3 2 2 2 4" xfId="30043" xr:uid="{00000000-0005-0000-0000-0000FACC0000}"/>
    <cellStyle name="Vírgula 7 2 3 2 2 2 5" xfId="43237" xr:uid="{00000000-0005-0000-0000-0000FBCC0000}"/>
    <cellStyle name="Vírgula 7 2 3 2 2 2 6" xfId="48939" xr:uid="{00000000-0005-0000-0000-0000FCCC0000}"/>
    <cellStyle name="Vírgula 7 2 3 2 2 3" xfId="5784" xr:uid="{00000000-0005-0000-0000-0000FDCC0000}"/>
    <cellStyle name="Vírgula 7 2 3 2 2 3 2" xfId="13047" xr:uid="{00000000-0005-0000-0000-0000FECC0000}"/>
    <cellStyle name="Vírgula 7 2 3 2 2 3 3" xfId="32794" xr:uid="{00000000-0005-0000-0000-0000FFCC0000}"/>
    <cellStyle name="Vírgula 7 2 3 2 2 3 4" xfId="44333" xr:uid="{00000000-0005-0000-0000-000000CD0000}"/>
    <cellStyle name="Vírgula 7 2 3 2 2 4" xfId="16132" xr:uid="{00000000-0005-0000-0000-000001CD0000}"/>
    <cellStyle name="Vírgula 7 2 3 2 2 5" xfId="18147" xr:uid="{00000000-0005-0000-0000-000002CD0000}"/>
    <cellStyle name="Vírgula 7 2 3 2 2 6" xfId="22081" xr:uid="{00000000-0005-0000-0000-000003CD0000}"/>
    <cellStyle name="Vírgula 7 2 3 2 2 7" xfId="24095" xr:uid="{00000000-0005-0000-0000-000004CD0000}"/>
    <cellStyle name="Vírgula 7 2 3 2 2 8" xfId="27292" xr:uid="{00000000-0005-0000-0000-000005CD0000}"/>
    <cellStyle name="Vírgula 7 2 3 2 2 9" xfId="39615" xr:uid="{00000000-0005-0000-0000-000006CD0000}"/>
    <cellStyle name="Vírgula 7 2 3 2 3" xfId="2060" xr:uid="{00000000-0005-0000-0000-000007CD0000}"/>
    <cellStyle name="Vírgula 7 2 3 2 3 2" xfId="8910" xr:uid="{00000000-0005-0000-0000-000008CD0000}"/>
    <cellStyle name="Vírgula 7 2 3 2 3 2 2" xfId="35544" xr:uid="{00000000-0005-0000-0000-000009CD0000}"/>
    <cellStyle name="Vírgula 7 2 3 2 3 2 3" xfId="30042" xr:uid="{00000000-0005-0000-0000-00000ACD0000}"/>
    <cellStyle name="Vírgula 7 2 3 2 3 2 4" xfId="43236" xr:uid="{00000000-0005-0000-0000-00000BCD0000}"/>
    <cellStyle name="Vírgula 7 2 3 2 3 2 5" xfId="49810" xr:uid="{00000000-0005-0000-0000-00000CCD0000}"/>
    <cellStyle name="Vírgula 7 2 3 2 3 3" xfId="9398" xr:uid="{00000000-0005-0000-0000-00000DCD0000}"/>
    <cellStyle name="Vírgula 7 2 3 2 3 3 2" xfId="32793" xr:uid="{00000000-0005-0000-0000-00000ECD0000}"/>
    <cellStyle name="Vírgula 7 2 3 2 3 3 3" xfId="45204" xr:uid="{00000000-0005-0000-0000-00000FCD0000}"/>
    <cellStyle name="Vírgula 7 2 3 2 3 4" xfId="18962" xr:uid="{00000000-0005-0000-0000-000010CD0000}"/>
    <cellStyle name="Vírgula 7 2 3 2 3 5" xfId="27291" xr:uid="{00000000-0005-0000-0000-000011CD0000}"/>
    <cellStyle name="Vírgula 7 2 3 2 3 6" xfId="39614" xr:uid="{00000000-0005-0000-0000-000012CD0000}"/>
    <cellStyle name="Vírgula 7 2 3 2 3 7" xfId="47611" xr:uid="{00000000-0005-0000-0000-000013CD0000}"/>
    <cellStyle name="Vírgula 7 2 3 2 3 8" xfId="55537" xr:uid="{00000000-0005-0000-0000-000014CD0000}"/>
    <cellStyle name="Vírgula 7 2 3 2 3 9" xfId="6711" xr:uid="{00000000-0005-0000-0000-000015CD0000}"/>
    <cellStyle name="Vírgula 7 2 3 2 4" xfId="7412" xr:uid="{00000000-0005-0000-0000-000016CD0000}"/>
    <cellStyle name="Vírgula 7 2 3 2 4 2" xfId="11488" xr:uid="{00000000-0005-0000-0000-000017CD0000}"/>
    <cellStyle name="Vírgula 7 2 3 2 4 2 2" xfId="33317" xr:uid="{00000000-0005-0000-0000-000018CD0000}"/>
    <cellStyle name="Vírgula 7 2 3 2 4 2 3" xfId="41009" xr:uid="{00000000-0005-0000-0000-000019CD0000}"/>
    <cellStyle name="Vírgula 7 2 3 2 4 2 4" xfId="52470" xr:uid="{00000000-0005-0000-0000-00001ACD0000}"/>
    <cellStyle name="Vírgula 7 2 3 2 4 3" xfId="27815" xr:uid="{00000000-0005-0000-0000-00001BCD0000}"/>
    <cellStyle name="Vírgula 7 2 3 2 4 4" xfId="37138" xr:uid="{00000000-0005-0000-0000-00001CCD0000}"/>
    <cellStyle name="Vírgula 7 2 3 2 4 5" xfId="48312" xr:uid="{00000000-0005-0000-0000-00001DCD0000}"/>
    <cellStyle name="Vírgula 7 2 3 2 5" xfId="5120" xr:uid="{00000000-0005-0000-0000-00001ECD0000}"/>
    <cellStyle name="Vírgula 7 2 3 2 5 2" xfId="30566" xr:uid="{00000000-0005-0000-0000-00001FCD0000}"/>
    <cellStyle name="Vírgula 7 2 3 2 5 3" xfId="40252" xr:uid="{00000000-0005-0000-0000-000020CD0000}"/>
    <cellStyle name="Vírgula 7 2 3 2 5 4" xfId="51723" xr:uid="{00000000-0005-0000-0000-000021CD0000}"/>
    <cellStyle name="Vírgula 7 2 3 2 6" xfId="13959" xr:uid="{00000000-0005-0000-0000-000022CD0000}"/>
    <cellStyle name="Vírgula 7 2 3 2 6 2" xfId="43706" xr:uid="{00000000-0005-0000-0000-000023CD0000}"/>
    <cellStyle name="Vírgula 7 2 3 2 7" xfId="16131" xr:uid="{00000000-0005-0000-0000-000024CD0000}"/>
    <cellStyle name="Vírgula 7 2 3 2 8" xfId="22080" xr:uid="{00000000-0005-0000-0000-000025CD0000}"/>
    <cellStyle name="Vírgula 7 2 3 2 9" xfId="24094" xr:uid="{00000000-0005-0000-0000-000026CD0000}"/>
    <cellStyle name="Vírgula 7 2 3 3" xfId="1375" xr:uid="{00000000-0005-0000-0000-000027CD0000}"/>
    <cellStyle name="Vírgula 7 2 3 3 10" xfId="25013" xr:uid="{00000000-0005-0000-0000-000028CD0000}"/>
    <cellStyle name="Vírgula 7 2 3 3 11" xfId="36578" xr:uid="{00000000-0005-0000-0000-000029CD0000}"/>
    <cellStyle name="Vírgula 7 2 3 3 12" xfId="46931" xr:uid="{00000000-0005-0000-0000-00002ACD0000}"/>
    <cellStyle name="Vírgula 7 2 3 3 13" xfId="54863" xr:uid="{00000000-0005-0000-0000-00002BCD0000}"/>
    <cellStyle name="Vírgula 7 2 3 3 14" xfId="4569" xr:uid="{00000000-0005-0000-0000-00002CCD0000}"/>
    <cellStyle name="Vírgula 7 2 3 3 2" xfId="2288" xr:uid="{00000000-0005-0000-0000-00002DCD0000}"/>
    <cellStyle name="Vírgula 7 2 3 3 2 10" xfId="47839" xr:uid="{00000000-0005-0000-0000-00002ECD0000}"/>
    <cellStyle name="Vírgula 7 2 3 3 2 11" xfId="55765" xr:uid="{00000000-0005-0000-0000-00002FCD0000}"/>
    <cellStyle name="Vírgula 7 2 3 3 2 12" xfId="4570" xr:uid="{00000000-0005-0000-0000-000030CD0000}"/>
    <cellStyle name="Vírgula 7 2 3 3 2 2" xfId="9138" xr:uid="{00000000-0005-0000-0000-000031CD0000}"/>
    <cellStyle name="Vírgula 7 2 3 3 2 2 2" xfId="17717" xr:uid="{00000000-0005-0000-0000-000032CD0000}"/>
    <cellStyle name="Vírgula 7 2 3 3 2 2 2 2" xfId="35547" xr:uid="{00000000-0005-0000-0000-000033CD0000}"/>
    <cellStyle name="Vírgula 7 2 3 3 2 2 3" xfId="20060" xr:uid="{00000000-0005-0000-0000-000034CD0000}"/>
    <cellStyle name="Vírgula 7 2 3 3 2 2 4" xfId="30045" xr:uid="{00000000-0005-0000-0000-000035CD0000}"/>
    <cellStyle name="Vírgula 7 2 3 3 2 2 5" xfId="43239" xr:uid="{00000000-0005-0000-0000-000036CD0000}"/>
    <cellStyle name="Vírgula 7 2 3 3 2 2 6" xfId="50038" xr:uid="{00000000-0005-0000-0000-000037CD0000}"/>
    <cellStyle name="Vírgula 7 2 3 3 2 3" xfId="6939" xr:uid="{00000000-0005-0000-0000-000038CD0000}"/>
    <cellStyle name="Vírgula 7 2 3 3 2 3 2" xfId="16618" xr:uid="{00000000-0005-0000-0000-000039CD0000}"/>
    <cellStyle name="Vírgula 7 2 3 3 2 3 3" xfId="32796" xr:uid="{00000000-0005-0000-0000-00003ACD0000}"/>
    <cellStyle name="Vírgula 7 2 3 3 2 3 4" xfId="45432" xr:uid="{00000000-0005-0000-0000-00003BCD0000}"/>
    <cellStyle name="Vírgula 7 2 3 3 2 4" xfId="16134" xr:uid="{00000000-0005-0000-0000-00003CCD0000}"/>
    <cellStyle name="Vírgula 7 2 3 3 2 5" xfId="18318" xr:uid="{00000000-0005-0000-0000-00003DCD0000}"/>
    <cellStyle name="Vírgula 7 2 3 3 2 6" xfId="22083" xr:uid="{00000000-0005-0000-0000-00003ECD0000}"/>
    <cellStyle name="Vírgula 7 2 3 3 2 7" xfId="24097" xr:uid="{00000000-0005-0000-0000-00003FCD0000}"/>
    <cellStyle name="Vírgula 7 2 3 3 2 8" xfId="27294" xr:uid="{00000000-0005-0000-0000-000040CD0000}"/>
    <cellStyle name="Vírgula 7 2 3 3 2 9" xfId="39617" xr:uid="{00000000-0005-0000-0000-000041CD0000}"/>
    <cellStyle name="Vírgula 7 2 3 3 3" xfId="8267" xr:uid="{00000000-0005-0000-0000-000042CD0000}"/>
    <cellStyle name="Vírgula 7 2 3 3 3 2" xfId="12699" xr:uid="{00000000-0005-0000-0000-000043CD0000}"/>
    <cellStyle name="Vírgula 7 2 3 3 3 2 2" xfId="35546" xr:uid="{00000000-0005-0000-0000-000044CD0000}"/>
    <cellStyle name="Vírgula 7 2 3 3 3 2 3" xfId="30044" xr:uid="{00000000-0005-0000-0000-000045CD0000}"/>
    <cellStyle name="Vírgula 7 2 3 3 3 2 4" xfId="43238" xr:uid="{00000000-0005-0000-0000-000046CD0000}"/>
    <cellStyle name="Vírgula 7 2 3 3 3 2 5" xfId="53457" xr:uid="{00000000-0005-0000-0000-000047CD0000}"/>
    <cellStyle name="Vírgula 7 2 3 3 3 3" xfId="13019" xr:uid="{00000000-0005-0000-0000-000048CD0000}"/>
    <cellStyle name="Vírgula 7 2 3 3 3 3 2" xfId="32795" xr:uid="{00000000-0005-0000-0000-000049CD0000}"/>
    <cellStyle name="Vírgula 7 2 3 3 3 4" xfId="19190" xr:uid="{00000000-0005-0000-0000-00004ACD0000}"/>
    <cellStyle name="Vírgula 7 2 3 3 3 5" xfId="27293" xr:uid="{00000000-0005-0000-0000-00004BCD0000}"/>
    <cellStyle name="Vírgula 7 2 3 3 3 6" xfId="39616" xr:uid="{00000000-0005-0000-0000-00004CCD0000}"/>
    <cellStyle name="Vírgula 7 2 3 3 3 7" xfId="49167" xr:uid="{00000000-0005-0000-0000-00004DCD0000}"/>
    <cellStyle name="Vírgula 7 2 3 3 4" xfId="6035" xr:uid="{00000000-0005-0000-0000-00004ECD0000}"/>
    <cellStyle name="Vírgula 7 2 3 3 4 2" xfId="11716" xr:uid="{00000000-0005-0000-0000-00004FCD0000}"/>
    <cellStyle name="Vírgula 7 2 3 3 4 2 2" xfId="33545" xr:uid="{00000000-0005-0000-0000-000050CD0000}"/>
    <cellStyle name="Vírgula 7 2 3 3 4 2 3" xfId="41237" xr:uid="{00000000-0005-0000-0000-000051CD0000}"/>
    <cellStyle name="Vírgula 7 2 3 3 4 2 4" xfId="52698" xr:uid="{00000000-0005-0000-0000-000052CD0000}"/>
    <cellStyle name="Vírgula 7 2 3 3 4 3" xfId="28043" xr:uid="{00000000-0005-0000-0000-000053CD0000}"/>
    <cellStyle name="Vírgula 7 2 3 3 4 4" xfId="37366" xr:uid="{00000000-0005-0000-0000-000054CD0000}"/>
    <cellStyle name="Vírgula 7 2 3 3 4 5" xfId="51167" xr:uid="{00000000-0005-0000-0000-000055CD0000}"/>
    <cellStyle name="Vírgula 7 2 3 3 5" xfId="10972" xr:uid="{00000000-0005-0000-0000-000056CD0000}"/>
    <cellStyle name="Vírgula 7 2 3 3 5 2" xfId="30794" xr:uid="{00000000-0005-0000-0000-000057CD0000}"/>
    <cellStyle name="Vírgula 7 2 3 3 5 3" xfId="40480" xr:uid="{00000000-0005-0000-0000-000058CD0000}"/>
    <cellStyle name="Vírgula 7 2 3 3 5 4" xfId="51951" xr:uid="{00000000-0005-0000-0000-000059CD0000}"/>
    <cellStyle name="Vírgula 7 2 3 3 6" xfId="14187" xr:uid="{00000000-0005-0000-0000-00005ACD0000}"/>
    <cellStyle name="Vírgula 7 2 3 3 6 2" xfId="44561" xr:uid="{00000000-0005-0000-0000-00005BCD0000}"/>
    <cellStyle name="Vírgula 7 2 3 3 7" xfId="16133" xr:uid="{00000000-0005-0000-0000-00005CCD0000}"/>
    <cellStyle name="Vírgula 7 2 3 3 8" xfId="22082" xr:uid="{00000000-0005-0000-0000-00005DCD0000}"/>
    <cellStyle name="Vírgula 7 2 3 3 9" xfId="24096" xr:uid="{00000000-0005-0000-0000-00005ECD0000}"/>
    <cellStyle name="Vírgula 7 2 3 4" xfId="884" xr:uid="{00000000-0005-0000-0000-00005FCD0000}"/>
    <cellStyle name="Vírgula 7 2 3 4 10" xfId="46440" xr:uid="{00000000-0005-0000-0000-000060CD0000}"/>
    <cellStyle name="Vírgula 7 2 3 4 11" xfId="54372" xr:uid="{00000000-0005-0000-0000-000061CD0000}"/>
    <cellStyle name="Vírgula 7 2 3 4 12" xfId="4571" xr:uid="{00000000-0005-0000-0000-000062CD0000}"/>
    <cellStyle name="Vírgula 7 2 3 4 2" xfId="7811" xr:uid="{00000000-0005-0000-0000-000063CD0000}"/>
    <cellStyle name="Vírgula 7 2 3 4 2 2" xfId="13265" xr:uid="{00000000-0005-0000-0000-000064CD0000}"/>
    <cellStyle name="Vírgula 7 2 3 4 2 2 2" xfId="35548" xr:uid="{00000000-0005-0000-0000-000065CD0000}"/>
    <cellStyle name="Vírgula 7 2 3 4 2 3" xfId="13067" xr:uid="{00000000-0005-0000-0000-000066CD0000}"/>
    <cellStyle name="Vírgula 7 2 3 4 2 4" xfId="19604" xr:uid="{00000000-0005-0000-0000-000067CD0000}"/>
    <cellStyle name="Vírgula 7 2 3 4 2 5" xfId="30046" xr:uid="{00000000-0005-0000-0000-000068CD0000}"/>
    <cellStyle name="Vírgula 7 2 3 4 2 6" xfId="43240" xr:uid="{00000000-0005-0000-0000-000069CD0000}"/>
    <cellStyle name="Vírgula 7 2 3 4 2 7" xfId="48711" xr:uid="{00000000-0005-0000-0000-00006ACD0000}"/>
    <cellStyle name="Vírgula 7 2 3 4 3" xfId="5544" xr:uid="{00000000-0005-0000-0000-00006BCD0000}"/>
    <cellStyle name="Vírgula 7 2 3 4 3 2" xfId="16642" xr:uid="{00000000-0005-0000-0000-00006CCD0000}"/>
    <cellStyle name="Vírgula 7 2 3 4 3 3" xfId="32797" xr:uid="{00000000-0005-0000-0000-00006DCD0000}"/>
    <cellStyle name="Vírgula 7 2 3 4 3 4" xfId="44105" xr:uid="{00000000-0005-0000-0000-00006ECD0000}"/>
    <cellStyle name="Vírgula 7 2 3 4 4" xfId="13731" xr:uid="{00000000-0005-0000-0000-00006FCD0000}"/>
    <cellStyle name="Vírgula 7 2 3 4 5" xfId="16135" xr:uid="{00000000-0005-0000-0000-000070CD0000}"/>
    <cellStyle name="Vírgula 7 2 3 4 6" xfId="22084" xr:uid="{00000000-0005-0000-0000-000071CD0000}"/>
    <cellStyle name="Vírgula 7 2 3 4 7" xfId="24098" xr:uid="{00000000-0005-0000-0000-000072CD0000}"/>
    <cellStyle name="Vírgula 7 2 3 4 8" xfId="27295" xr:uid="{00000000-0005-0000-0000-000073CD0000}"/>
    <cellStyle name="Vírgula 7 2 3 4 9" xfId="39618" xr:uid="{00000000-0005-0000-0000-000074CD0000}"/>
    <cellStyle name="Vírgula 7 2 3 5" xfId="1832" xr:uid="{00000000-0005-0000-0000-000075CD0000}"/>
    <cellStyle name="Vírgula 7 2 3 5 10" xfId="47383" xr:uid="{00000000-0005-0000-0000-000076CD0000}"/>
    <cellStyle name="Vírgula 7 2 3 5 11" xfId="55309" xr:uid="{00000000-0005-0000-0000-000077CD0000}"/>
    <cellStyle name="Vírgula 7 2 3 5 12" xfId="4572" xr:uid="{00000000-0005-0000-0000-000078CD0000}"/>
    <cellStyle name="Vírgula 7 2 3 5 2" xfId="8682" xr:uid="{00000000-0005-0000-0000-000079CD0000}"/>
    <cellStyle name="Vírgula 7 2 3 5 2 2" xfId="17718" xr:uid="{00000000-0005-0000-0000-00007ACD0000}"/>
    <cellStyle name="Vírgula 7 2 3 5 2 2 2" xfId="35549" xr:uid="{00000000-0005-0000-0000-00007BCD0000}"/>
    <cellStyle name="Vírgula 7 2 3 5 2 3" xfId="30047" xr:uid="{00000000-0005-0000-0000-00007CCD0000}"/>
    <cellStyle name="Vírgula 7 2 3 5 2 4" xfId="43241" xr:uid="{00000000-0005-0000-0000-00007DCD0000}"/>
    <cellStyle name="Vírgula 7 2 3 5 2 5" xfId="49582" xr:uid="{00000000-0005-0000-0000-00007ECD0000}"/>
    <cellStyle name="Vírgula 7 2 3 5 3" xfId="6483" xr:uid="{00000000-0005-0000-0000-00007FCD0000}"/>
    <cellStyle name="Vírgula 7 2 3 5 3 2" xfId="32798" xr:uid="{00000000-0005-0000-0000-000080CD0000}"/>
    <cellStyle name="Vírgula 7 2 3 5 3 3" xfId="44976" xr:uid="{00000000-0005-0000-0000-000081CD0000}"/>
    <cellStyle name="Vírgula 7 2 3 5 4" xfId="16136" xr:uid="{00000000-0005-0000-0000-000082CD0000}"/>
    <cellStyle name="Vírgula 7 2 3 5 5" xfId="18734" xr:uid="{00000000-0005-0000-0000-000083CD0000}"/>
    <cellStyle name="Vírgula 7 2 3 5 6" xfId="22085" xr:uid="{00000000-0005-0000-0000-000084CD0000}"/>
    <cellStyle name="Vírgula 7 2 3 5 7" xfId="24099" xr:uid="{00000000-0005-0000-0000-000085CD0000}"/>
    <cellStyle name="Vírgula 7 2 3 5 8" xfId="27296" xr:uid="{00000000-0005-0000-0000-000086CD0000}"/>
    <cellStyle name="Vírgula 7 2 3 5 9" xfId="39619" xr:uid="{00000000-0005-0000-0000-000087CD0000}"/>
    <cellStyle name="Vírgula 7 2 3 6" xfId="7183" xr:uid="{00000000-0005-0000-0000-000088CD0000}"/>
    <cellStyle name="Vírgula 7 2 3 6 2" xfId="12696" xr:uid="{00000000-0005-0000-0000-000089CD0000}"/>
    <cellStyle name="Vírgula 7 2 3 6 2 2" xfId="35543" xr:uid="{00000000-0005-0000-0000-00008ACD0000}"/>
    <cellStyle name="Vírgula 7 2 3 6 2 3" xfId="30041" xr:uid="{00000000-0005-0000-0000-00008BCD0000}"/>
    <cellStyle name="Vírgula 7 2 3 6 2 4" xfId="43235" xr:uid="{00000000-0005-0000-0000-00008CCD0000}"/>
    <cellStyle name="Vírgula 7 2 3 6 2 5" xfId="53456" xr:uid="{00000000-0005-0000-0000-00008DCD0000}"/>
    <cellStyle name="Vírgula 7 2 3 6 3" xfId="13263" xr:uid="{00000000-0005-0000-0000-00008ECD0000}"/>
    <cellStyle name="Vírgula 7 2 3 6 3 2" xfId="32792" xr:uid="{00000000-0005-0000-0000-00008FCD0000}"/>
    <cellStyle name="Vírgula 7 2 3 6 4" xfId="27290" xr:uid="{00000000-0005-0000-0000-000090CD0000}"/>
    <cellStyle name="Vírgula 7 2 3 6 5" xfId="39613" xr:uid="{00000000-0005-0000-0000-000091CD0000}"/>
    <cellStyle name="Vírgula 7 2 3 6 6" xfId="48083" xr:uid="{00000000-0005-0000-0000-000092CD0000}"/>
    <cellStyle name="Vírgula 7 2 3 7" xfId="4842" xr:uid="{00000000-0005-0000-0000-000093CD0000}"/>
    <cellStyle name="Vírgula 7 2 3 7 2" xfId="11260" xr:uid="{00000000-0005-0000-0000-000094CD0000}"/>
    <cellStyle name="Vírgula 7 2 3 7 2 2" xfId="33089" xr:uid="{00000000-0005-0000-0000-000095CD0000}"/>
    <cellStyle name="Vírgula 7 2 3 7 2 3" xfId="40781" xr:uid="{00000000-0005-0000-0000-000096CD0000}"/>
    <cellStyle name="Vírgula 7 2 3 7 2 4" xfId="52242" xr:uid="{00000000-0005-0000-0000-000097CD0000}"/>
    <cellStyle name="Vírgula 7 2 3 7 3" xfId="27587" xr:uid="{00000000-0005-0000-0000-000098CD0000}"/>
    <cellStyle name="Vírgula 7 2 3 7 4" xfId="36910" xr:uid="{00000000-0005-0000-0000-000099CD0000}"/>
    <cellStyle name="Vírgula 7 2 3 7 5" xfId="51173" xr:uid="{00000000-0005-0000-0000-00009ACD0000}"/>
    <cellStyle name="Vírgula 7 2 3 8" xfId="10199" xr:uid="{00000000-0005-0000-0000-00009BCD0000}"/>
    <cellStyle name="Vírgula 7 2 3 8 2" xfId="30338" xr:uid="{00000000-0005-0000-0000-00009CCD0000}"/>
    <cellStyle name="Vírgula 7 2 3 8 3" xfId="40024" xr:uid="{00000000-0005-0000-0000-00009DCD0000}"/>
    <cellStyle name="Vírgula 7 2 3 8 4" xfId="51195" xr:uid="{00000000-0005-0000-0000-00009ECD0000}"/>
    <cellStyle name="Vírgula 7 2 3 9" xfId="13446" xr:uid="{00000000-0005-0000-0000-00009FCD0000}"/>
    <cellStyle name="Vírgula 7 2 3 9 2" xfId="43475" xr:uid="{00000000-0005-0000-0000-0000A0CD0000}"/>
    <cellStyle name="Vírgula 7 2 4" xfId="317" xr:uid="{00000000-0005-0000-0000-0000A1CD0000}"/>
    <cellStyle name="Vírgula 7 2 4 10" xfId="16137" xr:uid="{00000000-0005-0000-0000-0000A2CD0000}"/>
    <cellStyle name="Vírgula 7 2 4 11" xfId="22086" xr:uid="{00000000-0005-0000-0000-0000A3CD0000}"/>
    <cellStyle name="Vírgula 7 2 4 12" xfId="24100" xr:uid="{00000000-0005-0000-0000-0000A4CD0000}"/>
    <cellStyle name="Vírgula 7 2 4 13" xfId="24599" xr:uid="{00000000-0005-0000-0000-0000A5CD0000}"/>
    <cellStyle name="Vírgula 7 2 4 14" xfId="36164" xr:uid="{00000000-0005-0000-0000-0000A6CD0000}"/>
    <cellStyle name="Vírgula 7 2 4 15" xfId="45874" xr:uid="{00000000-0005-0000-0000-0000A7CD0000}"/>
    <cellStyle name="Vírgula 7 2 4 16" xfId="53807" xr:uid="{00000000-0005-0000-0000-0000A8CD0000}"/>
    <cellStyle name="Vírgula 7 2 4 17" xfId="4573" xr:uid="{00000000-0005-0000-0000-0000A9CD0000}"/>
    <cellStyle name="Vírgula 7 2 4 2" xfId="598" xr:uid="{00000000-0005-0000-0000-0000AACD0000}"/>
    <cellStyle name="Vírgula 7 2 4 2 10" xfId="24875" xr:uid="{00000000-0005-0000-0000-0000ABCD0000}"/>
    <cellStyle name="Vírgula 7 2 4 2 11" xfId="36440" xr:uid="{00000000-0005-0000-0000-0000ACCD0000}"/>
    <cellStyle name="Vírgula 7 2 4 2 12" xfId="46154" xr:uid="{00000000-0005-0000-0000-0000ADCD0000}"/>
    <cellStyle name="Vírgula 7 2 4 2 13" xfId="54086" xr:uid="{00000000-0005-0000-0000-0000AECD0000}"/>
    <cellStyle name="Vírgula 7 2 4 2 14" xfId="4574" xr:uid="{00000000-0005-0000-0000-0000AFCD0000}"/>
    <cellStyle name="Vírgula 7 2 4 2 2" xfId="1238" xr:uid="{00000000-0005-0000-0000-0000B0CD0000}"/>
    <cellStyle name="Vírgula 7 2 4 2 2 10" xfId="46794" xr:uid="{00000000-0005-0000-0000-0000B1CD0000}"/>
    <cellStyle name="Vírgula 7 2 4 2 2 11" xfId="54726" xr:uid="{00000000-0005-0000-0000-0000B2CD0000}"/>
    <cellStyle name="Vírgula 7 2 4 2 2 12" xfId="4575" xr:uid="{00000000-0005-0000-0000-0000B3CD0000}"/>
    <cellStyle name="Vírgula 7 2 4 2 2 2" xfId="8153" xr:uid="{00000000-0005-0000-0000-0000B4CD0000}"/>
    <cellStyle name="Vírgula 7 2 4 2 2 2 2" xfId="17719" xr:uid="{00000000-0005-0000-0000-0000B5CD0000}"/>
    <cellStyle name="Vírgula 7 2 4 2 2 2 2 2" xfId="35552" xr:uid="{00000000-0005-0000-0000-0000B6CD0000}"/>
    <cellStyle name="Vírgula 7 2 4 2 2 2 3" xfId="19946" xr:uid="{00000000-0005-0000-0000-0000B7CD0000}"/>
    <cellStyle name="Vírgula 7 2 4 2 2 2 4" xfId="30050" xr:uid="{00000000-0005-0000-0000-0000B8CD0000}"/>
    <cellStyle name="Vírgula 7 2 4 2 2 2 5" xfId="43244" xr:uid="{00000000-0005-0000-0000-0000B9CD0000}"/>
    <cellStyle name="Vírgula 7 2 4 2 2 2 6" xfId="49053" xr:uid="{00000000-0005-0000-0000-0000BACD0000}"/>
    <cellStyle name="Vírgula 7 2 4 2 2 3" xfId="5898" xr:uid="{00000000-0005-0000-0000-0000BBCD0000}"/>
    <cellStyle name="Vírgula 7 2 4 2 2 3 2" xfId="9333" xr:uid="{00000000-0005-0000-0000-0000BCCD0000}"/>
    <cellStyle name="Vírgula 7 2 4 2 2 3 3" xfId="32801" xr:uid="{00000000-0005-0000-0000-0000BDCD0000}"/>
    <cellStyle name="Vírgula 7 2 4 2 2 3 4" xfId="44447" xr:uid="{00000000-0005-0000-0000-0000BECD0000}"/>
    <cellStyle name="Vírgula 7 2 4 2 2 4" xfId="16139" xr:uid="{00000000-0005-0000-0000-0000BFCD0000}"/>
    <cellStyle name="Vírgula 7 2 4 2 2 5" xfId="18204" xr:uid="{00000000-0005-0000-0000-0000C0CD0000}"/>
    <cellStyle name="Vírgula 7 2 4 2 2 6" xfId="22088" xr:uid="{00000000-0005-0000-0000-0000C1CD0000}"/>
    <cellStyle name="Vírgula 7 2 4 2 2 7" xfId="24102" xr:uid="{00000000-0005-0000-0000-0000C2CD0000}"/>
    <cellStyle name="Vírgula 7 2 4 2 2 8" xfId="27299" xr:uid="{00000000-0005-0000-0000-0000C3CD0000}"/>
    <cellStyle name="Vírgula 7 2 4 2 2 9" xfId="39622" xr:uid="{00000000-0005-0000-0000-0000C4CD0000}"/>
    <cellStyle name="Vírgula 7 2 4 2 3" xfId="2174" xr:uid="{00000000-0005-0000-0000-0000C5CD0000}"/>
    <cellStyle name="Vírgula 7 2 4 2 3 2" xfId="9024" xr:uid="{00000000-0005-0000-0000-0000C6CD0000}"/>
    <cellStyle name="Vírgula 7 2 4 2 3 2 2" xfId="35551" xr:uid="{00000000-0005-0000-0000-0000C7CD0000}"/>
    <cellStyle name="Vírgula 7 2 4 2 3 2 3" xfId="30049" xr:uid="{00000000-0005-0000-0000-0000C8CD0000}"/>
    <cellStyle name="Vírgula 7 2 4 2 3 2 4" xfId="43243" xr:uid="{00000000-0005-0000-0000-0000C9CD0000}"/>
    <cellStyle name="Vírgula 7 2 4 2 3 2 5" xfId="49924" xr:uid="{00000000-0005-0000-0000-0000CACD0000}"/>
    <cellStyle name="Vírgula 7 2 4 2 3 3" xfId="10438" xr:uid="{00000000-0005-0000-0000-0000CBCD0000}"/>
    <cellStyle name="Vírgula 7 2 4 2 3 3 2" xfId="32800" xr:uid="{00000000-0005-0000-0000-0000CCCD0000}"/>
    <cellStyle name="Vírgula 7 2 4 2 3 3 3" xfId="45318" xr:uid="{00000000-0005-0000-0000-0000CDCD0000}"/>
    <cellStyle name="Vírgula 7 2 4 2 3 4" xfId="19076" xr:uid="{00000000-0005-0000-0000-0000CECD0000}"/>
    <cellStyle name="Vírgula 7 2 4 2 3 5" xfId="27298" xr:uid="{00000000-0005-0000-0000-0000CFCD0000}"/>
    <cellStyle name="Vírgula 7 2 4 2 3 6" xfId="39621" xr:uid="{00000000-0005-0000-0000-0000D0CD0000}"/>
    <cellStyle name="Vírgula 7 2 4 2 3 7" xfId="47725" xr:uid="{00000000-0005-0000-0000-0000D1CD0000}"/>
    <cellStyle name="Vírgula 7 2 4 2 3 8" xfId="55651" xr:uid="{00000000-0005-0000-0000-0000D2CD0000}"/>
    <cellStyle name="Vírgula 7 2 4 2 3 9" xfId="6825" xr:uid="{00000000-0005-0000-0000-0000D3CD0000}"/>
    <cellStyle name="Vírgula 7 2 4 2 4" xfId="7526" xr:uid="{00000000-0005-0000-0000-0000D4CD0000}"/>
    <cellStyle name="Vírgula 7 2 4 2 4 2" xfId="11602" xr:uid="{00000000-0005-0000-0000-0000D5CD0000}"/>
    <cellStyle name="Vírgula 7 2 4 2 4 2 2" xfId="33431" xr:uid="{00000000-0005-0000-0000-0000D6CD0000}"/>
    <cellStyle name="Vírgula 7 2 4 2 4 2 3" xfId="41123" xr:uid="{00000000-0005-0000-0000-0000D7CD0000}"/>
    <cellStyle name="Vírgula 7 2 4 2 4 2 4" xfId="52584" xr:uid="{00000000-0005-0000-0000-0000D8CD0000}"/>
    <cellStyle name="Vírgula 7 2 4 2 4 3" xfId="27929" xr:uid="{00000000-0005-0000-0000-0000D9CD0000}"/>
    <cellStyle name="Vírgula 7 2 4 2 4 4" xfId="37252" xr:uid="{00000000-0005-0000-0000-0000DACD0000}"/>
    <cellStyle name="Vírgula 7 2 4 2 4 5" xfId="48426" xr:uid="{00000000-0005-0000-0000-0000DBCD0000}"/>
    <cellStyle name="Vírgula 7 2 4 2 5" xfId="5258" xr:uid="{00000000-0005-0000-0000-0000DCCD0000}"/>
    <cellStyle name="Vírgula 7 2 4 2 5 2" xfId="30680" xr:uid="{00000000-0005-0000-0000-0000DDCD0000}"/>
    <cellStyle name="Vírgula 7 2 4 2 5 3" xfId="40366" xr:uid="{00000000-0005-0000-0000-0000DECD0000}"/>
    <cellStyle name="Vírgula 7 2 4 2 5 4" xfId="51837" xr:uid="{00000000-0005-0000-0000-0000DFCD0000}"/>
    <cellStyle name="Vírgula 7 2 4 2 6" xfId="14073" xr:uid="{00000000-0005-0000-0000-0000E0CD0000}"/>
    <cellStyle name="Vírgula 7 2 4 2 6 2" xfId="43820" xr:uid="{00000000-0005-0000-0000-0000E1CD0000}"/>
    <cellStyle name="Vírgula 7 2 4 2 7" xfId="16138" xr:uid="{00000000-0005-0000-0000-0000E2CD0000}"/>
    <cellStyle name="Vírgula 7 2 4 2 8" xfId="22087" xr:uid="{00000000-0005-0000-0000-0000E3CD0000}"/>
    <cellStyle name="Vírgula 7 2 4 2 9" xfId="24101" xr:uid="{00000000-0005-0000-0000-0000E4CD0000}"/>
    <cellStyle name="Vírgula 7 2 4 3" xfId="1513" xr:uid="{00000000-0005-0000-0000-0000E5CD0000}"/>
    <cellStyle name="Vírgula 7 2 4 3 10" xfId="25151" xr:uid="{00000000-0005-0000-0000-0000E6CD0000}"/>
    <cellStyle name="Vírgula 7 2 4 3 11" xfId="36716" xr:uid="{00000000-0005-0000-0000-0000E7CD0000}"/>
    <cellStyle name="Vírgula 7 2 4 3 12" xfId="47069" xr:uid="{00000000-0005-0000-0000-0000E8CD0000}"/>
    <cellStyle name="Vírgula 7 2 4 3 13" xfId="55001" xr:uid="{00000000-0005-0000-0000-0000E9CD0000}"/>
    <cellStyle name="Vírgula 7 2 4 3 14" xfId="4576" xr:uid="{00000000-0005-0000-0000-0000EACD0000}"/>
    <cellStyle name="Vírgula 7 2 4 3 2" xfId="2402" xr:uid="{00000000-0005-0000-0000-0000EBCD0000}"/>
    <cellStyle name="Vírgula 7 2 4 3 2 10" xfId="47953" xr:uid="{00000000-0005-0000-0000-0000ECCD0000}"/>
    <cellStyle name="Vírgula 7 2 4 3 2 11" xfId="55879" xr:uid="{00000000-0005-0000-0000-0000EDCD0000}"/>
    <cellStyle name="Vírgula 7 2 4 3 2 12" xfId="4577" xr:uid="{00000000-0005-0000-0000-0000EECD0000}"/>
    <cellStyle name="Vírgula 7 2 4 3 2 2" xfId="9252" xr:uid="{00000000-0005-0000-0000-0000EFCD0000}"/>
    <cellStyle name="Vírgula 7 2 4 3 2 2 2" xfId="17720" xr:uid="{00000000-0005-0000-0000-0000F0CD0000}"/>
    <cellStyle name="Vírgula 7 2 4 3 2 2 2 2" xfId="35554" xr:uid="{00000000-0005-0000-0000-0000F1CD0000}"/>
    <cellStyle name="Vírgula 7 2 4 3 2 2 3" xfId="20174" xr:uid="{00000000-0005-0000-0000-0000F2CD0000}"/>
    <cellStyle name="Vírgula 7 2 4 3 2 2 4" xfId="30052" xr:uid="{00000000-0005-0000-0000-0000F3CD0000}"/>
    <cellStyle name="Vírgula 7 2 4 3 2 2 5" xfId="43246" xr:uid="{00000000-0005-0000-0000-0000F4CD0000}"/>
    <cellStyle name="Vírgula 7 2 4 3 2 2 6" xfId="50152" xr:uid="{00000000-0005-0000-0000-0000F5CD0000}"/>
    <cellStyle name="Vírgula 7 2 4 3 2 3" xfId="7053" xr:uid="{00000000-0005-0000-0000-0000F6CD0000}"/>
    <cellStyle name="Vírgula 7 2 4 3 2 3 2" xfId="9547" xr:uid="{00000000-0005-0000-0000-0000F7CD0000}"/>
    <cellStyle name="Vírgula 7 2 4 3 2 3 3" xfId="32803" xr:uid="{00000000-0005-0000-0000-0000F8CD0000}"/>
    <cellStyle name="Vírgula 7 2 4 3 2 3 4" xfId="45546" xr:uid="{00000000-0005-0000-0000-0000F9CD0000}"/>
    <cellStyle name="Vírgula 7 2 4 3 2 4" xfId="16141" xr:uid="{00000000-0005-0000-0000-0000FACD0000}"/>
    <cellStyle name="Vírgula 7 2 4 3 2 5" xfId="18432" xr:uid="{00000000-0005-0000-0000-0000FBCD0000}"/>
    <cellStyle name="Vírgula 7 2 4 3 2 6" xfId="22090" xr:uid="{00000000-0005-0000-0000-0000FCCD0000}"/>
    <cellStyle name="Vírgula 7 2 4 3 2 7" xfId="24104" xr:uid="{00000000-0005-0000-0000-0000FDCD0000}"/>
    <cellStyle name="Vírgula 7 2 4 3 2 8" xfId="27301" xr:uid="{00000000-0005-0000-0000-0000FECD0000}"/>
    <cellStyle name="Vírgula 7 2 4 3 2 9" xfId="39624" xr:uid="{00000000-0005-0000-0000-0000FFCD0000}"/>
    <cellStyle name="Vírgula 7 2 4 3 3" xfId="8381" xr:uid="{00000000-0005-0000-0000-000000CE0000}"/>
    <cellStyle name="Vírgula 7 2 4 3 3 2" xfId="12701" xr:uid="{00000000-0005-0000-0000-000001CE0000}"/>
    <cellStyle name="Vírgula 7 2 4 3 3 2 2" xfId="35553" xr:uid="{00000000-0005-0000-0000-000002CE0000}"/>
    <cellStyle name="Vírgula 7 2 4 3 3 2 3" xfId="30051" xr:uid="{00000000-0005-0000-0000-000003CE0000}"/>
    <cellStyle name="Vírgula 7 2 4 3 3 2 4" xfId="43245" xr:uid="{00000000-0005-0000-0000-000004CE0000}"/>
    <cellStyle name="Vírgula 7 2 4 3 3 2 5" xfId="53459" xr:uid="{00000000-0005-0000-0000-000005CE0000}"/>
    <cellStyle name="Vírgula 7 2 4 3 3 3" xfId="10102" xr:uid="{00000000-0005-0000-0000-000006CE0000}"/>
    <cellStyle name="Vírgula 7 2 4 3 3 3 2" xfId="32802" xr:uid="{00000000-0005-0000-0000-000007CE0000}"/>
    <cellStyle name="Vírgula 7 2 4 3 3 4" xfId="19304" xr:uid="{00000000-0005-0000-0000-000008CE0000}"/>
    <cellStyle name="Vírgula 7 2 4 3 3 5" xfId="27300" xr:uid="{00000000-0005-0000-0000-000009CE0000}"/>
    <cellStyle name="Vírgula 7 2 4 3 3 6" xfId="39623" xr:uid="{00000000-0005-0000-0000-00000ACE0000}"/>
    <cellStyle name="Vírgula 7 2 4 3 3 7" xfId="49281" xr:uid="{00000000-0005-0000-0000-00000BCE0000}"/>
    <cellStyle name="Vírgula 7 2 4 3 4" xfId="6173" xr:uid="{00000000-0005-0000-0000-00000CCE0000}"/>
    <cellStyle name="Vírgula 7 2 4 3 4 2" xfId="11830" xr:uid="{00000000-0005-0000-0000-00000DCE0000}"/>
    <cellStyle name="Vírgula 7 2 4 3 4 2 2" xfId="33659" xr:uid="{00000000-0005-0000-0000-00000ECE0000}"/>
    <cellStyle name="Vírgula 7 2 4 3 4 2 3" xfId="41351" xr:uid="{00000000-0005-0000-0000-00000FCE0000}"/>
    <cellStyle name="Vírgula 7 2 4 3 4 2 4" xfId="52812" xr:uid="{00000000-0005-0000-0000-000010CE0000}"/>
    <cellStyle name="Vírgula 7 2 4 3 4 3" xfId="28157" xr:uid="{00000000-0005-0000-0000-000011CE0000}"/>
    <cellStyle name="Vírgula 7 2 4 3 4 4" xfId="37480" xr:uid="{00000000-0005-0000-0000-000012CE0000}"/>
    <cellStyle name="Vírgula 7 2 4 3 4 5" xfId="50858" xr:uid="{00000000-0005-0000-0000-000013CE0000}"/>
    <cellStyle name="Vírgula 7 2 4 3 5" xfId="11086" xr:uid="{00000000-0005-0000-0000-000014CE0000}"/>
    <cellStyle name="Vírgula 7 2 4 3 5 2" xfId="30908" xr:uid="{00000000-0005-0000-0000-000015CE0000}"/>
    <cellStyle name="Vírgula 7 2 4 3 5 3" xfId="40594" xr:uid="{00000000-0005-0000-0000-000016CE0000}"/>
    <cellStyle name="Vírgula 7 2 4 3 5 4" xfId="52065" xr:uid="{00000000-0005-0000-0000-000017CE0000}"/>
    <cellStyle name="Vírgula 7 2 4 3 6" xfId="14301" xr:uid="{00000000-0005-0000-0000-000018CE0000}"/>
    <cellStyle name="Vírgula 7 2 4 3 6 2" xfId="44675" xr:uid="{00000000-0005-0000-0000-000019CE0000}"/>
    <cellStyle name="Vírgula 7 2 4 3 7" xfId="16140" xr:uid="{00000000-0005-0000-0000-00001ACE0000}"/>
    <cellStyle name="Vírgula 7 2 4 3 8" xfId="22089" xr:uid="{00000000-0005-0000-0000-00001BCE0000}"/>
    <cellStyle name="Vírgula 7 2 4 3 9" xfId="24103" xr:uid="{00000000-0005-0000-0000-00001CCE0000}"/>
    <cellStyle name="Vírgula 7 2 4 4" xfId="998" xr:uid="{00000000-0005-0000-0000-00001DCE0000}"/>
    <cellStyle name="Vírgula 7 2 4 4 10" xfId="46554" xr:uid="{00000000-0005-0000-0000-00001ECE0000}"/>
    <cellStyle name="Vírgula 7 2 4 4 11" xfId="54486" xr:uid="{00000000-0005-0000-0000-00001FCE0000}"/>
    <cellStyle name="Vírgula 7 2 4 4 12" xfId="4578" xr:uid="{00000000-0005-0000-0000-000020CE0000}"/>
    <cellStyle name="Vírgula 7 2 4 4 2" xfId="7925" xr:uid="{00000000-0005-0000-0000-000021CE0000}"/>
    <cellStyle name="Vírgula 7 2 4 4 2 2" xfId="13266" xr:uid="{00000000-0005-0000-0000-000022CE0000}"/>
    <cellStyle name="Vírgula 7 2 4 4 2 2 2" xfId="35555" xr:uid="{00000000-0005-0000-0000-000023CE0000}"/>
    <cellStyle name="Vírgula 7 2 4 4 2 3" xfId="10623" xr:uid="{00000000-0005-0000-0000-000024CE0000}"/>
    <cellStyle name="Vírgula 7 2 4 4 2 4" xfId="19718" xr:uid="{00000000-0005-0000-0000-000025CE0000}"/>
    <cellStyle name="Vírgula 7 2 4 4 2 5" xfId="30053" xr:uid="{00000000-0005-0000-0000-000026CE0000}"/>
    <cellStyle name="Vírgula 7 2 4 4 2 6" xfId="43247" xr:uid="{00000000-0005-0000-0000-000027CE0000}"/>
    <cellStyle name="Vírgula 7 2 4 4 2 7" xfId="48825" xr:uid="{00000000-0005-0000-0000-000028CE0000}"/>
    <cellStyle name="Vírgula 7 2 4 4 3" xfId="5658" xr:uid="{00000000-0005-0000-0000-000029CE0000}"/>
    <cellStyle name="Vírgula 7 2 4 4 3 2" xfId="10665" xr:uid="{00000000-0005-0000-0000-00002ACE0000}"/>
    <cellStyle name="Vírgula 7 2 4 4 3 3" xfId="32804" xr:uid="{00000000-0005-0000-0000-00002BCE0000}"/>
    <cellStyle name="Vírgula 7 2 4 4 3 4" xfId="44219" xr:uid="{00000000-0005-0000-0000-00002CCE0000}"/>
    <cellStyle name="Vírgula 7 2 4 4 4" xfId="13845" xr:uid="{00000000-0005-0000-0000-00002DCE0000}"/>
    <cellStyle name="Vírgula 7 2 4 4 5" xfId="16142" xr:uid="{00000000-0005-0000-0000-00002ECE0000}"/>
    <cellStyle name="Vírgula 7 2 4 4 6" xfId="22091" xr:uid="{00000000-0005-0000-0000-00002FCE0000}"/>
    <cellStyle name="Vírgula 7 2 4 4 7" xfId="24105" xr:uid="{00000000-0005-0000-0000-000030CE0000}"/>
    <cellStyle name="Vírgula 7 2 4 4 8" xfId="27302" xr:uid="{00000000-0005-0000-0000-000031CE0000}"/>
    <cellStyle name="Vírgula 7 2 4 4 9" xfId="39625" xr:uid="{00000000-0005-0000-0000-000032CE0000}"/>
    <cellStyle name="Vírgula 7 2 4 5" xfId="1946" xr:uid="{00000000-0005-0000-0000-000033CE0000}"/>
    <cellStyle name="Vírgula 7 2 4 5 10" xfId="47497" xr:uid="{00000000-0005-0000-0000-000034CE0000}"/>
    <cellStyle name="Vírgula 7 2 4 5 11" xfId="55423" xr:uid="{00000000-0005-0000-0000-000035CE0000}"/>
    <cellStyle name="Vírgula 7 2 4 5 12" xfId="4579" xr:uid="{00000000-0005-0000-0000-000036CE0000}"/>
    <cellStyle name="Vírgula 7 2 4 5 2" xfId="8796" xr:uid="{00000000-0005-0000-0000-000037CE0000}"/>
    <cellStyle name="Vírgula 7 2 4 5 2 2" xfId="17721" xr:uid="{00000000-0005-0000-0000-000038CE0000}"/>
    <cellStyle name="Vírgula 7 2 4 5 2 2 2" xfId="35556" xr:uid="{00000000-0005-0000-0000-000039CE0000}"/>
    <cellStyle name="Vírgula 7 2 4 5 2 3" xfId="30054" xr:uid="{00000000-0005-0000-0000-00003ACE0000}"/>
    <cellStyle name="Vírgula 7 2 4 5 2 4" xfId="43248" xr:uid="{00000000-0005-0000-0000-00003BCE0000}"/>
    <cellStyle name="Vírgula 7 2 4 5 2 5" xfId="49696" xr:uid="{00000000-0005-0000-0000-00003CCE0000}"/>
    <cellStyle name="Vírgula 7 2 4 5 3" xfId="6597" xr:uid="{00000000-0005-0000-0000-00003DCE0000}"/>
    <cellStyle name="Vírgula 7 2 4 5 3 2" xfId="32805" xr:uid="{00000000-0005-0000-0000-00003ECE0000}"/>
    <cellStyle name="Vírgula 7 2 4 5 3 3" xfId="45090" xr:uid="{00000000-0005-0000-0000-00003FCE0000}"/>
    <cellStyle name="Vírgula 7 2 4 5 4" xfId="16143" xr:uid="{00000000-0005-0000-0000-000040CE0000}"/>
    <cellStyle name="Vírgula 7 2 4 5 5" xfId="18848" xr:uid="{00000000-0005-0000-0000-000041CE0000}"/>
    <cellStyle name="Vírgula 7 2 4 5 6" xfId="22092" xr:uid="{00000000-0005-0000-0000-000042CE0000}"/>
    <cellStyle name="Vírgula 7 2 4 5 7" xfId="24106" xr:uid="{00000000-0005-0000-0000-000043CE0000}"/>
    <cellStyle name="Vírgula 7 2 4 5 8" xfId="27303" xr:uid="{00000000-0005-0000-0000-000044CE0000}"/>
    <cellStyle name="Vírgula 7 2 4 5 9" xfId="39626" xr:uid="{00000000-0005-0000-0000-000045CE0000}"/>
    <cellStyle name="Vírgula 7 2 4 6" xfId="7297" xr:uid="{00000000-0005-0000-0000-000046CE0000}"/>
    <cellStyle name="Vírgula 7 2 4 6 2" xfId="12700" xr:uid="{00000000-0005-0000-0000-000047CE0000}"/>
    <cellStyle name="Vírgula 7 2 4 6 2 2" xfId="35550" xr:uid="{00000000-0005-0000-0000-000048CE0000}"/>
    <cellStyle name="Vírgula 7 2 4 6 2 3" xfId="30048" xr:uid="{00000000-0005-0000-0000-000049CE0000}"/>
    <cellStyle name="Vírgula 7 2 4 6 2 4" xfId="43242" xr:uid="{00000000-0005-0000-0000-00004ACE0000}"/>
    <cellStyle name="Vírgula 7 2 4 6 2 5" xfId="53458" xr:uid="{00000000-0005-0000-0000-00004BCE0000}"/>
    <cellStyle name="Vírgula 7 2 4 6 3" xfId="13087" xr:uid="{00000000-0005-0000-0000-00004CCE0000}"/>
    <cellStyle name="Vírgula 7 2 4 6 3 2" xfId="32799" xr:uid="{00000000-0005-0000-0000-00004DCE0000}"/>
    <cellStyle name="Vírgula 7 2 4 6 4" xfId="27297" xr:uid="{00000000-0005-0000-0000-00004ECE0000}"/>
    <cellStyle name="Vírgula 7 2 4 6 5" xfId="39620" xr:uid="{00000000-0005-0000-0000-00004FCE0000}"/>
    <cellStyle name="Vírgula 7 2 4 6 6" xfId="48197" xr:uid="{00000000-0005-0000-0000-000050CE0000}"/>
    <cellStyle name="Vírgula 7 2 4 7" xfId="4980" xr:uid="{00000000-0005-0000-0000-000051CE0000}"/>
    <cellStyle name="Vírgula 7 2 4 7 2" xfId="11374" xr:uid="{00000000-0005-0000-0000-000052CE0000}"/>
    <cellStyle name="Vírgula 7 2 4 7 2 2" xfId="33203" xr:uid="{00000000-0005-0000-0000-000053CE0000}"/>
    <cellStyle name="Vírgula 7 2 4 7 2 3" xfId="40895" xr:uid="{00000000-0005-0000-0000-000054CE0000}"/>
    <cellStyle name="Vírgula 7 2 4 7 2 4" xfId="52356" xr:uid="{00000000-0005-0000-0000-000055CE0000}"/>
    <cellStyle name="Vírgula 7 2 4 7 3" xfId="27701" xr:uid="{00000000-0005-0000-0000-000056CE0000}"/>
    <cellStyle name="Vírgula 7 2 4 7 4" xfId="37024" xr:uid="{00000000-0005-0000-0000-000057CE0000}"/>
    <cellStyle name="Vírgula 7 2 4 7 5" xfId="50436" xr:uid="{00000000-0005-0000-0000-000058CE0000}"/>
    <cellStyle name="Vírgula 7 2 4 8" xfId="10727" xr:uid="{00000000-0005-0000-0000-000059CE0000}"/>
    <cellStyle name="Vírgula 7 2 4 8 2" xfId="30452" xr:uid="{00000000-0005-0000-0000-00005ACE0000}"/>
    <cellStyle name="Vírgula 7 2 4 8 3" xfId="40138" xr:uid="{00000000-0005-0000-0000-00005BCE0000}"/>
    <cellStyle name="Vírgula 7 2 4 8 4" xfId="51609" xr:uid="{00000000-0005-0000-0000-00005CCE0000}"/>
    <cellStyle name="Vírgula 7 2 4 9" xfId="13560" xr:uid="{00000000-0005-0000-0000-00005DCE0000}"/>
    <cellStyle name="Vírgula 7 2 4 9 2" xfId="43589" xr:uid="{00000000-0005-0000-0000-00005ECE0000}"/>
    <cellStyle name="Vírgula 7 2 5" xfId="391" xr:uid="{00000000-0005-0000-0000-00005FCE0000}"/>
    <cellStyle name="Vírgula 7 2 5 10" xfId="24107" xr:uid="{00000000-0005-0000-0000-000060CE0000}"/>
    <cellStyle name="Vírgula 7 2 5 11" xfId="24392" xr:uid="{00000000-0005-0000-0000-000061CE0000}"/>
    <cellStyle name="Vírgula 7 2 5 12" xfId="35969" xr:uid="{00000000-0005-0000-0000-000062CE0000}"/>
    <cellStyle name="Vírgula 7 2 5 13" xfId="45947" xr:uid="{00000000-0005-0000-0000-000063CE0000}"/>
    <cellStyle name="Vírgula 7 2 5 14" xfId="53879" xr:uid="{00000000-0005-0000-0000-000064CE0000}"/>
    <cellStyle name="Vírgula 7 2 5 15" xfId="4580" xr:uid="{00000000-0005-0000-0000-000065CE0000}"/>
    <cellStyle name="Vírgula 7 2 5 2" xfId="827" xr:uid="{00000000-0005-0000-0000-000066CE0000}"/>
    <cellStyle name="Vírgula 7 2 5 2 10" xfId="46383" xr:uid="{00000000-0005-0000-0000-000067CE0000}"/>
    <cellStyle name="Vírgula 7 2 5 2 11" xfId="54315" xr:uid="{00000000-0005-0000-0000-000068CE0000}"/>
    <cellStyle name="Vírgula 7 2 5 2 12" xfId="4581" xr:uid="{00000000-0005-0000-0000-000069CE0000}"/>
    <cellStyle name="Vírgula 7 2 5 2 2" xfId="7754" xr:uid="{00000000-0005-0000-0000-00006ACE0000}"/>
    <cellStyle name="Vírgula 7 2 5 2 2 2" xfId="13267" xr:uid="{00000000-0005-0000-0000-00006BCE0000}"/>
    <cellStyle name="Vírgula 7 2 5 2 2 2 2" xfId="35558" xr:uid="{00000000-0005-0000-0000-00006CCE0000}"/>
    <cellStyle name="Vírgula 7 2 5 2 2 3" xfId="16321" xr:uid="{00000000-0005-0000-0000-00006DCE0000}"/>
    <cellStyle name="Vírgula 7 2 5 2 2 4" xfId="19547" xr:uid="{00000000-0005-0000-0000-00006ECE0000}"/>
    <cellStyle name="Vírgula 7 2 5 2 2 5" xfId="30056" xr:uid="{00000000-0005-0000-0000-00006FCE0000}"/>
    <cellStyle name="Vírgula 7 2 5 2 2 6" xfId="43250" xr:uid="{00000000-0005-0000-0000-000070CE0000}"/>
    <cellStyle name="Vírgula 7 2 5 2 2 7" xfId="48654" xr:uid="{00000000-0005-0000-0000-000071CE0000}"/>
    <cellStyle name="Vírgula 7 2 5 2 3" xfId="5487" xr:uid="{00000000-0005-0000-0000-000072CE0000}"/>
    <cellStyle name="Vírgula 7 2 5 2 3 2" xfId="13066" xr:uid="{00000000-0005-0000-0000-000073CE0000}"/>
    <cellStyle name="Vírgula 7 2 5 2 3 3" xfId="32807" xr:uid="{00000000-0005-0000-0000-000074CE0000}"/>
    <cellStyle name="Vírgula 7 2 5 2 3 4" xfId="44048" xr:uid="{00000000-0005-0000-0000-000075CE0000}"/>
    <cellStyle name="Vírgula 7 2 5 2 4" xfId="13674" xr:uid="{00000000-0005-0000-0000-000076CE0000}"/>
    <cellStyle name="Vírgula 7 2 5 2 5" xfId="16145" xr:uid="{00000000-0005-0000-0000-000077CE0000}"/>
    <cellStyle name="Vírgula 7 2 5 2 6" xfId="22094" xr:uid="{00000000-0005-0000-0000-000078CE0000}"/>
    <cellStyle name="Vírgula 7 2 5 2 7" xfId="24108" xr:uid="{00000000-0005-0000-0000-000079CE0000}"/>
    <cellStyle name="Vírgula 7 2 5 2 8" xfId="27305" xr:uid="{00000000-0005-0000-0000-00007ACE0000}"/>
    <cellStyle name="Vírgula 7 2 5 2 9" xfId="39628" xr:uid="{00000000-0005-0000-0000-00007BCE0000}"/>
    <cellStyle name="Vírgula 7 2 5 3" xfId="1775" xr:uid="{00000000-0005-0000-0000-00007CCE0000}"/>
    <cellStyle name="Vírgula 7 2 5 3 10" xfId="47326" xr:uid="{00000000-0005-0000-0000-00007DCE0000}"/>
    <cellStyle name="Vírgula 7 2 5 3 11" xfId="55252" xr:uid="{00000000-0005-0000-0000-00007ECE0000}"/>
    <cellStyle name="Vírgula 7 2 5 3 12" xfId="4582" xr:uid="{00000000-0005-0000-0000-00007FCE0000}"/>
    <cellStyle name="Vírgula 7 2 5 3 2" xfId="8625" xr:uid="{00000000-0005-0000-0000-000080CE0000}"/>
    <cellStyle name="Vírgula 7 2 5 3 2 2" xfId="17722" xr:uid="{00000000-0005-0000-0000-000081CE0000}"/>
    <cellStyle name="Vírgula 7 2 5 3 2 2 2" xfId="35559" xr:uid="{00000000-0005-0000-0000-000082CE0000}"/>
    <cellStyle name="Vírgula 7 2 5 3 2 3" xfId="30057" xr:uid="{00000000-0005-0000-0000-000083CE0000}"/>
    <cellStyle name="Vírgula 7 2 5 3 2 4" xfId="43251" xr:uid="{00000000-0005-0000-0000-000084CE0000}"/>
    <cellStyle name="Vírgula 7 2 5 3 2 5" xfId="49525" xr:uid="{00000000-0005-0000-0000-000085CE0000}"/>
    <cellStyle name="Vírgula 7 2 5 3 3" xfId="6426" xr:uid="{00000000-0005-0000-0000-000086CE0000}"/>
    <cellStyle name="Vírgula 7 2 5 3 3 2" xfId="32808" xr:uid="{00000000-0005-0000-0000-000087CE0000}"/>
    <cellStyle name="Vírgula 7 2 5 3 3 3" xfId="44919" xr:uid="{00000000-0005-0000-0000-000088CE0000}"/>
    <cellStyle name="Vírgula 7 2 5 3 4" xfId="16146" xr:uid="{00000000-0005-0000-0000-000089CE0000}"/>
    <cellStyle name="Vírgula 7 2 5 3 5" xfId="18677" xr:uid="{00000000-0005-0000-0000-00008ACE0000}"/>
    <cellStyle name="Vírgula 7 2 5 3 6" xfId="22095" xr:uid="{00000000-0005-0000-0000-00008BCE0000}"/>
    <cellStyle name="Vírgula 7 2 5 3 7" xfId="24109" xr:uid="{00000000-0005-0000-0000-00008CCE0000}"/>
    <cellStyle name="Vírgula 7 2 5 3 8" xfId="27306" xr:uid="{00000000-0005-0000-0000-00008DCE0000}"/>
    <cellStyle name="Vírgula 7 2 5 3 9" xfId="39629" xr:uid="{00000000-0005-0000-0000-00008ECE0000}"/>
    <cellStyle name="Vírgula 7 2 5 4" xfId="7355" xr:uid="{00000000-0005-0000-0000-00008FCE0000}"/>
    <cellStyle name="Vírgula 7 2 5 4 2" xfId="12703" xr:uid="{00000000-0005-0000-0000-000090CE0000}"/>
    <cellStyle name="Vírgula 7 2 5 4 2 2" xfId="35557" xr:uid="{00000000-0005-0000-0000-000091CE0000}"/>
    <cellStyle name="Vírgula 7 2 5 4 2 3" xfId="30055" xr:uid="{00000000-0005-0000-0000-000092CE0000}"/>
    <cellStyle name="Vírgula 7 2 5 4 2 4" xfId="43249" xr:uid="{00000000-0005-0000-0000-000093CE0000}"/>
    <cellStyle name="Vírgula 7 2 5 4 2 5" xfId="53460" xr:uid="{00000000-0005-0000-0000-000094CE0000}"/>
    <cellStyle name="Vírgula 7 2 5 4 3" xfId="11852" xr:uid="{00000000-0005-0000-0000-000095CE0000}"/>
    <cellStyle name="Vírgula 7 2 5 4 3 2" xfId="32806" xr:uid="{00000000-0005-0000-0000-000096CE0000}"/>
    <cellStyle name="Vírgula 7 2 5 4 4" xfId="27304" xr:uid="{00000000-0005-0000-0000-000097CE0000}"/>
    <cellStyle name="Vírgula 7 2 5 4 5" xfId="39627" xr:uid="{00000000-0005-0000-0000-000098CE0000}"/>
    <cellStyle name="Vírgula 7 2 5 4 6" xfId="48255" xr:uid="{00000000-0005-0000-0000-000099CE0000}"/>
    <cellStyle name="Vírgula 7 2 5 5" xfId="5051" xr:uid="{00000000-0005-0000-0000-00009ACE0000}"/>
    <cellStyle name="Vírgula 7 2 5 5 2" xfId="11203" xr:uid="{00000000-0005-0000-0000-00009BCE0000}"/>
    <cellStyle name="Vírgula 7 2 5 5 2 2" xfId="33032" xr:uid="{00000000-0005-0000-0000-00009CCE0000}"/>
    <cellStyle name="Vírgula 7 2 5 5 2 3" xfId="40724" xr:uid="{00000000-0005-0000-0000-00009DCE0000}"/>
    <cellStyle name="Vírgula 7 2 5 5 2 4" xfId="52185" xr:uid="{00000000-0005-0000-0000-00009ECE0000}"/>
    <cellStyle name="Vírgula 7 2 5 5 3" xfId="27530" xr:uid="{00000000-0005-0000-0000-00009FCE0000}"/>
    <cellStyle name="Vírgula 7 2 5 5 4" xfId="36853" xr:uid="{00000000-0005-0000-0000-0000A0CE0000}"/>
    <cellStyle name="Vírgula 7 2 5 5 5" xfId="51125" xr:uid="{00000000-0005-0000-0000-0000A1CE0000}"/>
    <cellStyle name="Vírgula 7 2 5 6" xfId="10116" xr:uid="{00000000-0005-0000-0000-0000A2CE0000}"/>
    <cellStyle name="Vírgula 7 2 5 6 2" xfId="30281" xr:uid="{00000000-0005-0000-0000-0000A3CE0000}"/>
    <cellStyle name="Vírgula 7 2 5 6 3" xfId="39967" xr:uid="{00000000-0005-0000-0000-0000A4CE0000}"/>
    <cellStyle name="Vírgula 7 2 5 6 4" xfId="50292" xr:uid="{00000000-0005-0000-0000-0000A5CE0000}"/>
    <cellStyle name="Vírgula 7 2 5 7" xfId="13396" xr:uid="{00000000-0005-0000-0000-0000A6CE0000}"/>
    <cellStyle name="Vírgula 7 2 5 7 2" xfId="43649" xr:uid="{00000000-0005-0000-0000-0000A7CE0000}"/>
    <cellStyle name="Vírgula 7 2 5 8" xfId="16144" xr:uid="{00000000-0005-0000-0000-0000A8CE0000}"/>
    <cellStyle name="Vírgula 7 2 5 9" xfId="22093" xr:uid="{00000000-0005-0000-0000-0000A9CE0000}"/>
    <cellStyle name="Vírgula 7 2 6" xfId="1066" xr:uid="{00000000-0005-0000-0000-0000AACE0000}"/>
    <cellStyle name="Vírgula 7 2 6 10" xfId="24668" xr:uid="{00000000-0005-0000-0000-0000ABCE0000}"/>
    <cellStyle name="Vírgula 7 2 6 11" xfId="36233" xr:uid="{00000000-0005-0000-0000-0000ACCE0000}"/>
    <cellStyle name="Vírgula 7 2 6 12" xfId="46622" xr:uid="{00000000-0005-0000-0000-0000ADCE0000}"/>
    <cellStyle name="Vírgula 7 2 6 13" xfId="54554" xr:uid="{00000000-0005-0000-0000-0000AECE0000}"/>
    <cellStyle name="Vírgula 7 2 6 14" xfId="4583" xr:uid="{00000000-0005-0000-0000-0000AFCE0000}"/>
    <cellStyle name="Vírgula 7 2 6 2" xfId="2003" xr:uid="{00000000-0005-0000-0000-0000B0CE0000}"/>
    <cellStyle name="Vírgula 7 2 6 2 10" xfId="47554" xr:uid="{00000000-0005-0000-0000-0000B1CE0000}"/>
    <cellStyle name="Vírgula 7 2 6 2 11" xfId="55480" xr:uid="{00000000-0005-0000-0000-0000B2CE0000}"/>
    <cellStyle name="Vírgula 7 2 6 2 12" xfId="4584" xr:uid="{00000000-0005-0000-0000-0000B3CE0000}"/>
    <cellStyle name="Vírgula 7 2 6 2 2" xfId="8853" xr:uid="{00000000-0005-0000-0000-0000B4CE0000}"/>
    <cellStyle name="Vírgula 7 2 6 2 2 2" xfId="17723" xr:uid="{00000000-0005-0000-0000-0000B5CE0000}"/>
    <cellStyle name="Vírgula 7 2 6 2 2 2 2" xfId="35561" xr:uid="{00000000-0005-0000-0000-0000B6CE0000}"/>
    <cellStyle name="Vírgula 7 2 6 2 2 3" xfId="19775" xr:uid="{00000000-0005-0000-0000-0000B7CE0000}"/>
    <cellStyle name="Vírgula 7 2 6 2 2 4" xfId="30059" xr:uid="{00000000-0005-0000-0000-0000B8CE0000}"/>
    <cellStyle name="Vírgula 7 2 6 2 2 5" xfId="43253" xr:uid="{00000000-0005-0000-0000-0000B9CE0000}"/>
    <cellStyle name="Vírgula 7 2 6 2 2 6" xfId="49753" xr:uid="{00000000-0005-0000-0000-0000BACE0000}"/>
    <cellStyle name="Vírgula 7 2 6 2 3" xfId="6654" xr:uid="{00000000-0005-0000-0000-0000BBCE0000}"/>
    <cellStyle name="Vírgula 7 2 6 2 3 2" xfId="16353" xr:uid="{00000000-0005-0000-0000-0000BCCE0000}"/>
    <cellStyle name="Vírgula 7 2 6 2 3 3" xfId="32810" xr:uid="{00000000-0005-0000-0000-0000BDCE0000}"/>
    <cellStyle name="Vírgula 7 2 6 2 3 4" xfId="45147" xr:uid="{00000000-0005-0000-0000-0000BECE0000}"/>
    <cellStyle name="Vírgula 7 2 6 2 4" xfId="16148" xr:uid="{00000000-0005-0000-0000-0000BFCE0000}"/>
    <cellStyle name="Vírgula 7 2 6 2 5" xfId="18090" xr:uid="{00000000-0005-0000-0000-0000C0CE0000}"/>
    <cellStyle name="Vírgula 7 2 6 2 6" xfId="22097" xr:uid="{00000000-0005-0000-0000-0000C1CE0000}"/>
    <cellStyle name="Vírgula 7 2 6 2 7" xfId="24111" xr:uid="{00000000-0005-0000-0000-0000C2CE0000}"/>
    <cellStyle name="Vírgula 7 2 6 2 8" xfId="27308" xr:uid="{00000000-0005-0000-0000-0000C3CE0000}"/>
    <cellStyle name="Vírgula 7 2 6 2 9" xfId="39631" xr:uid="{00000000-0005-0000-0000-0000C4CE0000}"/>
    <cellStyle name="Vírgula 7 2 6 3" xfId="7982" xr:uid="{00000000-0005-0000-0000-0000C5CE0000}"/>
    <cellStyle name="Vírgula 7 2 6 3 2" xfId="12704" xr:uid="{00000000-0005-0000-0000-0000C6CE0000}"/>
    <cellStyle name="Vírgula 7 2 6 3 2 2" xfId="35560" xr:uid="{00000000-0005-0000-0000-0000C7CE0000}"/>
    <cellStyle name="Vírgula 7 2 6 3 2 3" xfId="30058" xr:uid="{00000000-0005-0000-0000-0000C8CE0000}"/>
    <cellStyle name="Vírgula 7 2 6 3 2 4" xfId="43252" xr:uid="{00000000-0005-0000-0000-0000C9CE0000}"/>
    <cellStyle name="Vírgula 7 2 6 3 2 5" xfId="53461" xr:uid="{00000000-0005-0000-0000-0000CACE0000}"/>
    <cellStyle name="Vírgula 7 2 6 3 3" xfId="16256" xr:uid="{00000000-0005-0000-0000-0000CBCE0000}"/>
    <cellStyle name="Vírgula 7 2 6 3 3 2" xfId="32809" xr:uid="{00000000-0005-0000-0000-0000CCCE0000}"/>
    <cellStyle name="Vírgula 7 2 6 3 4" xfId="18905" xr:uid="{00000000-0005-0000-0000-0000CDCE0000}"/>
    <cellStyle name="Vírgula 7 2 6 3 5" xfId="27307" xr:uid="{00000000-0005-0000-0000-0000CECE0000}"/>
    <cellStyle name="Vírgula 7 2 6 3 6" xfId="39630" xr:uid="{00000000-0005-0000-0000-0000CFCE0000}"/>
    <cellStyle name="Vírgula 7 2 6 3 7" xfId="48882" xr:uid="{00000000-0005-0000-0000-0000D0CE0000}"/>
    <cellStyle name="Vírgula 7 2 6 4" xfId="5726" xr:uid="{00000000-0005-0000-0000-0000D1CE0000}"/>
    <cellStyle name="Vírgula 7 2 6 4 2" xfId="11431" xr:uid="{00000000-0005-0000-0000-0000D2CE0000}"/>
    <cellStyle name="Vírgula 7 2 6 4 2 2" xfId="33260" xr:uid="{00000000-0005-0000-0000-0000D3CE0000}"/>
    <cellStyle name="Vírgula 7 2 6 4 2 3" xfId="40952" xr:uid="{00000000-0005-0000-0000-0000D4CE0000}"/>
    <cellStyle name="Vírgula 7 2 6 4 2 4" xfId="52413" xr:uid="{00000000-0005-0000-0000-0000D5CE0000}"/>
    <cellStyle name="Vírgula 7 2 6 4 3" xfId="27758" xr:uid="{00000000-0005-0000-0000-0000D6CE0000}"/>
    <cellStyle name="Vírgula 7 2 6 4 4" xfId="37081" xr:uid="{00000000-0005-0000-0000-0000D7CE0000}"/>
    <cellStyle name="Vírgula 7 2 6 4 5" xfId="50897" xr:uid="{00000000-0005-0000-0000-0000D8CE0000}"/>
    <cellStyle name="Vírgula 7 2 6 5" xfId="10784" xr:uid="{00000000-0005-0000-0000-0000D9CE0000}"/>
    <cellStyle name="Vírgula 7 2 6 5 2" xfId="30509" xr:uid="{00000000-0005-0000-0000-0000DACE0000}"/>
    <cellStyle name="Vírgula 7 2 6 5 3" xfId="40195" xr:uid="{00000000-0005-0000-0000-0000DBCE0000}"/>
    <cellStyle name="Vírgula 7 2 6 5 4" xfId="51666" xr:uid="{00000000-0005-0000-0000-0000DCCE0000}"/>
    <cellStyle name="Vírgula 7 2 6 6" xfId="13902" xr:uid="{00000000-0005-0000-0000-0000DDCE0000}"/>
    <cellStyle name="Vírgula 7 2 6 6 2" xfId="44276" xr:uid="{00000000-0005-0000-0000-0000DECE0000}"/>
    <cellStyle name="Vírgula 7 2 6 7" xfId="16147" xr:uid="{00000000-0005-0000-0000-0000DFCE0000}"/>
    <cellStyle name="Vírgula 7 2 6 8" xfId="22096" xr:uid="{00000000-0005-0000-0000-0000E0CE0000}"/>
    <cellStyle name="Vírgula 7 2 6 9" xfId="24110" xr:uid="{00000000-0005-0000-0000-0000E1CE0000}"/>
    <cellStyle name="Vírgula 7 2 7" xfId="1306" xr:uid="{00000000-0005-0000-0000-0000E2CE0000}"/>
    <cellStyle name="Vírgula 7 2 7 10" xfId="24944" xr:uid="{00000000-0005-0000-0000-0000E3CE0000}"/>
    <cellStyle name="Vírgula 7 2 7 11" xfId="36509" xr:uid="{00000000-0005-0000-0000-0000E4CE0000}"/>
    <cellStyle name="Vírgula 7 2 7 12" xfId="46862" xr:uid="{00000000-0005-0000-0000-0000E5CE0000}"/>
    <cellStyle name="Vírgula 7 2 7 13" xfId="54794" xr:uid="{00000000-0005-0000-0000-0000E6CE0000}"/>
    <cellStyle name="Vírgula 7 2 7 14" xfId="4585" xr:uid="{00000000-0005-0000-0000-0000E7CE0000}"/>
    <cellStyle name="Vírgula 7 2 7 2" xfId="2231" xr:uid="{00000000-0005-0000-0000-0000E8CE0000}"/>
    <cellStyle name="Vírgula 7 2 7 2 10" xfId="47782" xr:uid="{00000000-0005-0000-0000-0000E9CE0000}"/>
    <cellStyle name="Vírgula 7 2 7 2 11" xfId="55708" xr:uid="{00000000-0005-0000-0000-0000EACE0000}"/>
    <cellStyle name="Vírgula 7 2 7 2 12" xfId="4586" xr:uid="{00000000-0005-0000-0000-0000EBCE0000}"/>
    <cellStyle name="Vírgula 7 2 7 2 2" xfId="9081" xr:uid="{00000000-0005-0000-0000-0000ECCE0000}"/>
    <cellStyle name="Vírgula 7 2 7 2 2 2" xfId="17724" xr:uid="{00000000-0005-0000-0000-0000EDCE0000}"/>
    <cellStyle name="Vírgula 7 2 7 2 2 2 2" xfId="35563" xr:uid="{00000000-0005-0000-0000-0000EECE0000}"/>
    <cellStyle name="Vírgula 7 2 7 2 2 3" xfId="20003" xr:uid="{00000000-0005-0000-0000-0000EFCE0000}"/>
    <cellStyle name="Vírgula 7 2 7 2 2 4" xfId="30061" xr:uid="{00000000-0005-0000-0000-0000F0CE0000}"/>
    <cellStyle name="Vírgula 7 2 7 2 2 5" xfId="43255" xr:uid="{00000000-0005-0000-0000-0000F1CE0000}"/>
    <cellStyle name="Vírgula 7 2 7 2 2 6" xfId="49981" xr:uid="{00000000-0005-0000-0000-0000F2CE0000}"/>
    <cellStyle name="Vírgula 7 2 7 2 3" xfId="6882" xr:uid="{00000000-0005-0000-0000-0000F3CE0000}"/>
    <cellStyle name="Vírgula 7 2 7 2 3 2" xfId="10163" xr:uid="{00000000-0005-0000-0000-0000F4CE0000}"/>
    <cellStyle name="Vírgula 7 2 7 2 3 3" xfId="32812" xr:uid="{00000000-0005-0000-0000-0000F5CE0000}"/>
    <cellStyle name="Vírgula 7 2 7 2 3 4" xfId="45375" xr:uid="{00000000-0005-0000-0000-0000F6CE0000}"/>
    <cellStyle name="Vírgula 7 2 7 2 4" xfId="16150" xr:uid="{00000000-0005-0000-0000-0000F7CE0000}"/>
    <cellStyle name="Vírgula 7 2 7 2 5" xfId="18261" xr:uid="{00000000-0005-0000-0000-0000F8CE0000}"/>
    <cellStyle name="Vírgula 7 2 7 2 6" xfId="22099" xr:uid="{00000000-0005-0000-0000-0000F9CE0000}"/>
    <cellStyle name="Vírgula 7 2 7 2 7" xfId="24113" xr:uid="{00000000-0005-0000-0000-0000FACE0000}"/>
    <cellStyle name="Vírgula 7 2 7 2 8" xfId="27310" xr:uid="{00000000-0005-0000-0000-0000FBCE0000}"/>
    <cellStyle name="Vírgula 7 2 7 2 9" xfId="39633" xr:uid="{00000000-0005-0000-0000-0000FCCE0000}"/>
    <cellStyle name="Vírgula 7 2 7 3" xfId="8210" xr:uid="{00000000-0005-0000-0000-0000FDCE0000}"/>
    <cellStyle name="Vírgula 7 2 7 3 2" xfId="12705" xr:uid="{00000000-0005-0000-0000-0000FECE0000}"/>
    <cellStyle name="Vírgula 7 2 7 3 2 2" xfId="35562" xr:uid="{00000000-0005-0000-0000-0000FFCE0000}"/>
    <cellStyle name="Vírgula 7 2 7 3 2 3" xfId="30060" xr:uid="{00000000-0005-0000-0000-000000CF0000}"/>
    <cellStyle name="Vírgula 7 2 7 3 2 4" xfId="43254" xr:uid="{00000000-0005-0000-0000-000001CF0000}"/>
    <cellStyle name="Vírgula 7 2 7 3 2 5" xfId="53462" xr:uid="{00000000-0005-0000-0000-000002CF0000}"/>
    <cellStyle name="Vírgula 7 2 7 3 3" xfId="13005" xr:uid="{00000000-0005-0000-0000-000003CF0000}"/>
    <cellStyle name="Vírgula 7 2 7 3 3 2" xfId="32811" xr:uid="{00000000-0005-0000-0000-000004CF0000}"/>
    <cellStyle name="Vírgula 7 2 7 3 4" xfId="19133" xr:uid="{00000000-0005-0000-0000-000005CF0000}"/>
    <cellStyle name="Vírgula 7 2 7 3 5" xfId="27309" xr:uid="{00000000-0005-0000-0000-000006CF0000}"/>
    <cellStyle name="Vírgula 7 2 7 3 6" xfId="39632" xr:uid="{00000000-0005-0000-0000-000007CF0000}"/>
    <cellStyle name="Vírgula 7 2 7 3 7" xfId="49110" xr:uid="{00000000-0005-0000-0000-000008CF0000}"/>
    <cellStyle name="Vírgula 7 2 7 4" xfId="5966" xr:uid="{00000000-0005-0000-0000-000009CF0000}"/>
    <cellStyle name="Vírgula 7 2 7 4 2" xfId="11659" xr:uid="{00000000-0005-0000-0000-00000ACF0000}"/>
    <cellStyle name="Vírgula 7 2 7 4 2 2" xfId="33488" xr:uid="{00000000-0005-0000-0000-00000BCF0000}"/>
    <cellStyle name="Vírgula 7 2 7 4 2 3" xfId="41180" xr:uid="{00000000-0005-0000-0000-00000CCF0000}"/>
    <cellStyle name="Vírgula 7 2 7 4 2 4" xfId="52641" xr:uid="{00000000-0005-0000-0000-00000DCF0000}"/>
    <cellStyle name="Vírgula 7 2 7 4 3" xfId="27986" xr:uid="{00000000-0005-0000-0000-00000ECF0000}"/>
    <cellStyle name="Vírgula 7 2 7 4 4" xfId="37309" xr:uid="{00000000-0005-0000-0000-00000FCF0000}"/>
    <cellStyle name="Vírgula 7 2 7 4 5" xfId="51428" xr:uid="{00000000-0005-0000-0000-000010CF0000}"/>
    <cellStyle name="Vírgula 7 2 7 5" xfId="10915" xr:uid="{00000000-0005-0000-0000-000011CF0000}"/>
    <cellStyle name="Vírgula 7 2 7 5 2" xfId="30737" xr:uid="{00000000-0005-0000-0000-000012CF0000}"/>
    <cellStyle name="Vírgula 7 2 7 5 3" xfId="40423" xr:uid="{00000000-0005-0000-0000-000013CF0000}"/>
    <cellStyle name="Vírgula 7 2 7 5 4" xfId="51894" xr:uid="{00000000-0005-0000-0000-000014CF0000}"/>
    <cellStyle name="Vírgula 7 2 7 6" xfId="14130" xr:uid="{00000000-0005-0000-0000-000015CF0000}"/>
    <cellStyle name="Vírgula 7 2 7 6 2" xfId="44504" xr:uid="{00000000-0005-0000-0000-000016CF0000}"/>
    <cellStyle name="Vírgula 7 2 7 7" xfId="16149" xr:uid="{00000000-0005-0000-0000-000017CF0000}"/>
    <cellStyle name="Vírgula 7 2 7 8" xfId="22098" xr:uid="{00000000-0005-0000-0000-000018CF0000}"/>
    <cellStyle name="Vírgula 7 2 7 9" xfId="24112" xr:uid="{00000000-0005-0000-0000-000019CF0000}"/>
    <cellStyle name="Vírgula 7 2 8" xfId="770" xr:uid="{00000000-0005-0000-0000-00001ACF0000}"/>
    <cellStyle name="Vírgula 7 2 8 10" xfId="35901" xr:uid="{00000000-0005-0000-0000-00001BCF0000}"/>
    <cellStyle name="Vírgula 7 2 8 11" xfId="46326" xr:uid="{00000000-0005-0000-0000-00001CCF0000}"/>
    <cellStyle name="Vírgula 7 2 8 12" xfId="54258" xr:uid="{00000000-0005-0000-0000-00001DCF0000}"/>
    <cellStyle name="Vírgula 7 2 8 13" xfId="4587" xr:uid="{00000000-0005-0000-0000-00001ECF0000}"/>
    <cellStyle name="Vírgula 7 2 8 2" xfId="1718" xr:uid="{00000000-0005-0000-0000-00001FCF0000}"/>
    <cellStyle name="Vírgula 7 2 8 2 10" xfId="47269" xr:uid="{00000000-0005-0000-0000-000020CF0000}"/>
    <cellStyle name="Vírgula 7 2 8 2 11" xfId="55195" xr:uid="{00000000-0005-0000-0000-000021CF0000}"/>
    <cellStyle name="Vírgula 7 2 8 2 12" xfId="4588" xr:uid="{00000000-0005-0000-0000-000022CF0000}"/>
    <cellStyle name="Vírgula 7 2 8 2 2" xfId="8568" xr:uid="{00000000-0005-0000-0000-000023CF0000}"/>
    <cellStyle name="Vírgula 7 2 8 2 2 2" xfId="17725" xr:uid="{00000000-0005-0000-0000-000024CF0000}"/>
    <cellStyle name="Vírgula 7 2 8 2 2 2 2" xfId="35565" xr:uid="{00000000-0005-0000-0000-000025CF0000}"/>
    <cellStyle name="Vírgula 7 2 8 2 2 3" xfId="19490" xr:uid="{00000000-0005-0000-0000-000026CF0000}"/>
    <cellStyle name="Vírgula 7 2 8 2 2 4" xfId="30063" xr:uid="{00000000-0005-0000-0000-000027CF0000}"/>
    <cellStyle name="Vírgula 7 2 8 2 2 5" xfId="43257" xr:uid="{00000000-0005-0000-0000-000028CF0000}"/>
    <cellStyle name="Vírgula 7 2 8 2 2 6" xfId="49468" xr:uid="{00000000-0005-0000-0000-000029CF0000}"/>
    <cellStyle name="Vírgula 7 2 8 2 3" xfId="6369" xr:uid="{00000000-0005-0000-0000-00002ACF0000}"/>
    <cellStyle name="Vírgula 7 2 8 2 3 2" xfId="9902" xr:uid="{00000000-0005-0000-0000-00002BCF0000}"/>
    <cellStyle name="Vírgula 7 2 8 2 3 3" xfId="32814" xr:uid="{00000000-0005-0000-0000-00002CCF0000}"/>
    <cellStyle name="Vírgula 7 2 8 2 3 4" xfId="44862" xr:uid="{00000000-0005-0000-0000-00002DCF0000}"/>
    <cellStyle name="Vírgula 7 2 8 2 4" xfId="16152" xr:uid="{00000000-0005-0000-0000-00002ECF0000}"/>
    <cellStyle name="Vírgula 7 2 8 2 5" xfId="17973" xr:uid="{00000000-0005-0000-0000-00002FCF0000}"/>
    <cellStyle name="Vírgula 7 2 8 2 6" xfId="22101" xr:uid="{00000000-0005-0000-0000-000030CF0000}"/>
    <cellStyle name="Vírgula 7 2 8 2 7" xfId="24115" xr:uid="{00000000-0005-0000-0000-000031CF0000}"/>
    <cellStyle name="Vírgula 7 2 8 2 8" xfId="27312" xr:uid="{00000000-0005-0000-0000-000032CF0000}"/>
    <cellStyle name="Vírgula 7 2 8 2 9" xfId="39635" xr:uid="{00000000-0005-0000-0000-000033CF0000}"/>
    <cellStyle name="Vírgula 7 2 8 3" xfId="7697" xr:uid="{00000000-0005-0000-0000-000034CF0000}"/>
    <cellStyle name="Vírgula 7 2 8 3 2" xfId="12707" xr:uid="{00000000-0005-0000-0000-000035CF0000}"/>
    <cellStyle name="Vírgula 7 2 8 3 2 2" xfId="35564" xr:uid="{00000000-0005-0000-0000-000036CF0000}"/>
    <cellStyle name="Vírgula 7 2 8 3 2 3" xfId="43256" xr:uid="{00000000-0005-0000-0000-000037CF0000}"/>
    <cellStyle name="Vírgula 7 2 8 3 2 4" xfId="53463" xr:uid="{00000000-0005-0000-0000-000038CF0000}"/>
    <cellStyle name="Vírgula 7 2 8 3 3" xfId="18620" xr:uid="{00000000-0005-0000-0000-000039CF0000}"/>
    <cellStyle name="Vírgula 7 2 8 3 4" xfId="30062" xr:uid="{00000000-0005-0000-0000-00003ACF0000}"/>
    <cellStyle name="Vírgula 7 2 8 3 5" xfId="39634" xr:uid="{00000000-0005-0000-0000-00003BCF0000}"/>
    <cellStyle name="Vírgula 7 2 8 3 6" xfId="48597" xr:uid="{00000000-0005-0000-0000-00003CCF0000}"/>
    <cellStyle name="Vírgula 7 2 8 4" xfId="5430" xr:uid="{00000000-0005-0000-0000-00003DCF0000}"/>
    <cellStyle name="Vírgula 7 2 8 4 2" xfId="10118" xr:uid="{00000000-0005-0000-0000-00003ECF0000}"/>
    <cellStyle name="Vírgula 7 2 8 4 3" xfId="32813" xr:uid="{00000000-0005-0000-0000-00003FCF0000}"/>
    <cellStyle name="Vírgula 7 2 8 4 4" xfId="39910" xr:uid="{00000000-0005-0000-0000-000040CF0000}"/>
    <cellStyle name="Vírgula 7 2 8 4 5" xfId="51189" xr:uid="{00000000-0005-0000-0000-000041CF0000}"/>
    <cellStyle name="Vírgula 7 2 8 5" xfId="13617" xr:uid="{00000000-0005-0000-0000-000042CF0000}"/>
    <cellStyle name="Vírgula 7 2 8 5 2" xfId="43991" xr:uid="{00000000-0005-0000-0000-000043CF0000}"/>
    <cellStyle name="Vírgula 7 2 8 6" xfId="16151" xr:uid="{00000000-0005-0000-0000-000044CF0000}"/>
    <cellStyle name="Vírgula 7 2 8 7" xfId="22100" xr:uid="{00000000-0005-0000-0000-000045CF0000}"/>
    <cellStyle name="Vírgula 7 2 8 8" xfId="24114" xr:uid="{00000000-0005-0000-0000-000046CF0000}"/>
    <cellStyle name="Vírgula 7 2 8 9" xfId="27311" xr:uid="{00000000-0005-0000-0000-000047CF0000}"/>
    <cellStyle name="Vírgula 7 2 9" xfId="656" xr:uid="{00000000-0005-0000-0000-000048CF0000}"/>
    <cellStyle name="Vírgula 7 2 9 10" xfId="46212" xr:uid="{00000000-0005-0000-0000-000049CF0000}"/>
    <cellStyle name="Vírgula 7 2 9 11" xfId="54144" xr:uid="{00000000-0005-0000-0000-00004ACF0000}"/>
    <cellStyle name="Vírgula 7 2 9 12" xfId="4589" xr:uid="{00000000-0005-0000-0000-00004BCF0000}"/>
    <cellStyle name="Vírgula 7 2 9 2" xfId="7583" xr:uid="{00000000-0005-0000-0000-00004CCF0000}"/>
    <cellStyle name="Vírgula 7 2 9 2 2" xfId="17726" xr:uid="{00000000-0005-0000-0000-00004DCF0000}"/>
    <cellStyle name="Vírgula 7 2 9 2 2 2" xfId="35566" xr:uid="{00000000-0005-0000-0000-00004ECF0000}"/>
    <cellStyle name="Vírgula 7 2 9 2 3" xfId="19376" xr:uid="{00000000-0005-0000-0000-00004FCF0000}"/>
    <cellStyle name="Vírgula 7 2 9 2 4" xfId="30064" xr:uid="{00000000-0005-0000-0000-000050CF0000}"/>
    <cellStyle name="Vírgula 7 2 9 2 5" xfId="43258" xr:uid="{00000000-0005-0000-0000-000051CF0000}"/>
    <cellStyle name="Vírgula 7 2 9 2 6" xfId="48483" xr:uid="{00000000-0005-0000-0000-000052CF0000}"/>
    <cellStyle name="Vírgula 7 2 9 3" xfId="5316" xr:uid="{00000000-0005-0000-0000-000053CF0000}"/>
    <cellStyle name="Vírgula 7 2 9 3 2" xfId="16515" xr:uid="{00000000-0005-0000-0000-000054CF0000}"/>
    <cellStyle name="Vírgula 7 2 9 3 3" xfId="32815" xr:uid="{00000000-0005-0000-0000-000055CF0000}"/>
    <cellStyle name="Vírgula 7 2 9 3 4" xfId="43877" xr:uid="{00000000-0005-0000-0000-000056CF0000}"/>
    <cellStyle name="Vírgula 7 2 9 4" xfId="16153" xr:uid="{00000000-0005-0000-0000-000057CF0000}"/>
    <cellStyle name="Vírgula 7 2 9 5" xfId="17859" xr:uid="{00000000-0005-0000-0000-000058CF0000}"/>
    <cellStyle name="Vírgula 7 2 9 6" xfId="22102" xr:uid="{00000000-0005-0000-0000-000059CF0000}"/>
    <cellStyle name="Vírgula 7 2 9 7" xfId="24116" xr:uid="{00000000-0005-0000-0000-00005ACF0000}"/>
    <cellStyle name="Vírgula 7 2 9 8" xfId="27313" xr:uid="{00000000-0005-0000-0000-00005BCF0000}"/>
    <cellStyle name="Vírgula 7 2 9 9" xfId="39636" xr:uid="{00000000-0005-0000-0000-00005CCF0000}"/>
    <cellStyle name="Vírgula 7 20" xfId="35691" xr:uid="{00000000-0005-0000-0000-00005DCF0000}"/>
    <cellStyle name="Vírgula 7 21" xfId="45581" xr:uid="{00000000-0005-0000-0000-00005ECF0000}"/>
    <cellStyle name="Vírgula 7 22" xfId="53517" xr:uid="{00000000-0005-0000-0000-00005FCF0000}"/>
    <cellStyle name="Vírgula 7 23" xfId="4551" xr:uid="{00000000-0005-0000-0000-000060CF0000}"/>
    <cellStyle name="Vírgula 7 3" xfId="195" xr:uid="{00000000-0005-0000-0000-000061CF0000}"/>
    <cellStyle name="Vírgula 7 3 10" xfId="16154" xr:uid="{00000000-0005-0000-0000-000062CF0000}"/>
    <cellStyle name="Vírgula 7 3 11" xfId="22103" xr:uid="{00000000-0005-0000-0000-000063CF0000}"/>
    <cellStyle name="Vírgula 7 3 12" xfId="24117" xr:uid="{00000000-0005-0000-0000-000064CF0000}"/>
    <cellStyle name="Vírgula 7 3 13" xfId="24477" xr:uid="{00000000-0005-0000-0000-000065CF0000}"/>
    <cellStyle name="Vírgula 7 3 14" xfId="35790" xr:uid="{00000000-0005-0000-0000-000066CF0000}"/>
    <cellStyle name="Vírgula 7 3 15" xfId="45752" xr:uid="{00000000-0005-0000-0000-000067CF0000}"/>
    <cellStyle name="Vírgula 7 3 16" xfId="53685" xr:uid="{00000000-0005-0000-0000-000068CF0000}"/>
    <cellStyle name="Vírgula 7 3 17" xfId="4590" xr:uid="{00000000-0005-0000-0000-000069CF0000}"/>
    <cellStyle name="Vírgula 7 3 2" xfId="476" xr:uid="{00000000-0005-0000-0000-00006ACF0000}"/>
    <cellStyle name="Vírgula 7 3 2 10" xfId="24118" xr:uid="{00000000-0005-0000-0000-00006BCF0000}"/>
    <cellStyle name="Vírgula 7 3 2 11" xfId="24753" xr:uid="{00000000-0005-0000-0000-00006CCF0000}"/>
    <cellStyle name="Vírgula 7 3 2 12" xfId="36318" xr:uid="{00000000-0005-0000-0000-00006DCF0000}"/>
    <cellStyle name="Vírgula 7 3 2 13" xfId="46032" xr:uid="{00000000-0005-0000-0000-00006ECF0000}"/>
    <cellStyle name="Vírgula 7 3 2 14" xfId="53964" xr:uid="{00000000-0005-0000-0000-00006FCF0000}"/>
    <cellStyle name="Vírgula 7 3 2 15" xfId="4591" xr:uid="{00000000-0005-0000-0000-000070CF0000}"/>
    <cellStyle name="Vírgula 7 3 2 2" xfId="1139" xr:uid="{00000000-0005-0000-0000-000071CF0000}"/>
    <cellStyle name="Vírgula 7 3 2 2 10" xfId="46695" xr:uid="{00000000-0005-0000-0000-000072CF0000}"/>
    <cellStyle name="Vírgula 7 3 2 2 11" xfId="54627" xr:uid="{00000000-0005-0000-0000-000073CF0000}"/>
    <cellStyle name="Vírgula 7 3 2 2 12" xfId="4592" xr:uid="{00000000-0005-0000-0000-000074CF0000}"/>
    <cellStyle name="Vírgula 7 3 2 2 2" xfId="8054" xr:uid="{00000000-0005-0000-0000-000075CF0000}"/>
    <cellStyle name="Vírgula 7 3 2 2 2 2" xfId="13269" xr:uid="{00000000-0005-0000-0000-000076CF0000}"/>
    <cellStyle name="Vírgula 7 3 2 2 2 2 2" xfId="35569" xr:uid="{00000000-0005-0000-0000-000077CF0000}"/>
    <cellStyle name="Vírgula 7 3 2 2 2 3" xfId="13313" xr:uid="{00000000-0005-0000-0000-000078CF0000}"/>
    <cellStyle name="Vírgula 7 3 2 2 2 4" xfId="19847" xr:uid="{00000000-0005-0000-0000-000079CF0000}"/>
    <cellStyle name="Vírgula 7 3 2 2 2 5" xfId="30067" xr:uid="{00000000-0005-0000-0000-00007ACF0000}"/>
    <cellStyle name="Vírgula 7 3 2 2 2 6" xfId="43261" xr:uid="{00000000-0005-0000-0000-00007BCF0000}"/>
    <cellStyle name="Vírgula 7 3 2 2 2 7" xfId="48954" xr:uid="{00000000-0005-0000-0000-00007CCF0000}"/>
    <cellStyle name="Vírgula 7 3 2 2 3" xfId="5799" xr:uid="{00000000-0005-0000-0000-00007DCF0000}"/>
    <cellStyle name="Vírgula 7 3 2 2 3 2" xfId="16645" xr:uid="{00000000-0005-0000-0000-00007ECF0000}"/>
    <cellStyle name="Vírgula 7 3 2 2 3 3" xfId="32818" xr:uid="{00000000-0005-0000-0000-00007FCF0000}"/>
    <cellStyle name="Vírgula 7 3 2 2 3 4" xfId="44348" xr:uid="{00000000-0005-0000-0000-000080CF0000}"/>
    <cellStyle name="Vírgula 7 3 2 2 4" xfId="13974" xr:uid="{00000000-0005-0000-0000-000081CF0000}"/>
    <cellStyle name="Vírgula 7 3 2 2 5" xfId="16156" xr:uid="{00000000-0005-0000-0000-000082CF0000}"/>
    <cellStyle name="Vírgula 7 3 2 2 6" xfId="22105" xr:uid="{00000000-0005-0000-0000-000083CF0000}"/>
    <cellStyle name="Vírgula 7 3 2 2 7" xfId="24119" xr:uid="{00000000-0005-0000-0000-000084CF0000}"/>
    <cellStyle name="Vírgula 7 3 2 2 8" xfId="27316" xr:uid="{00000000-0005-0000-0000-000085CF0000}"/>
    <cellStyle name="Vírgula 7 3 2 2 9" xfId="39639" xr:uid="{00000000-0005-0000-0000-000086CF0000}"/>
    <cellStyle name="Vírgula 7 3 2 3" xfId="2075" xr:uid="{00000000-0005-0000-0000-000087CF0000}"/>
    <cellStyle name="Vírgula 7 3 2 3 10" xfId="47626" xr:uid="{00000000-0005-0000-0000-000088CF0000}"/>
    <cellStyle name="Vírgula 7 3 2 3 11" xfId="55552" xr:uid="{00000000-0005-0000-0000-000089CF0000}"/>
    <cellStyle name="Vírgula 7 3 2 3 12" xfId="4593" xr:uid="{00000000-0005-0000-0000-00008ACF0000}"/>
    <cellStyle name="Vírgula 7 3 2 3 2" xfId="8925" xr:uid="{00000000-0005-0000-0000-00008BCF0000}"/>
    <cellStyle name="Vírgula 7 3 2 3 2 2" xfId="17727" xr:uid="{00000000-0005-0000-0000-00008CCF0000}"/>
    <cellStyle name="Vírgula 7 3 2 3 2 2 2" xfId="35570" xr:uid="{00000000-0005-0000-0000-00008DCF0000}"/>
    <cellStyle name="Vírgula 7 3 2 3 2 3" xfId="30068" xr:uid="{00000000-0005-0000-0000-00008ECF0000}"/>
    <cellStyle name="Vírgula 7 3 2 3 2 4" xfId="43262" xr:uid="{00000000-0005-0000-0000-00008FCF0000}"/>
    <cellStyle name="Vírgula 7 3 2 3 2 5" xfId="49825" xr:uid="{00000000-0005-0000-0000-000090CF0000}"/>
    <cellStyle name="Vírgula 7 3 2 3 3" xfId="6726" xr:uid="{00000000-0005-0000-0000-000091CF0000}"/>
    <cellStyle name="Vírgula 7 3 2 3 3 2" xfId="32819" xr:uid="{00000000-0005-0000-0000-000092CF0000}"/>
    <cellStyle name="Vírgula 7 3 2 3 3 3" xfId="45219" xr:uid="{00000000-0005-0000-0000-000093CF0000}"/>
    <cellStyle name="Vírgula 7 3 2 3 4" xfId="16157" xr:uid="{00000000-0005-0000-0000-000094CF0000}"/>
    <cellStyle name="Vírgula 7 3 2 3 5" xfId="18977" xr:uid="{00000000-0005-0000-0000-000095CF0000}"/>
    <cellStyle name="Vírgula 7 3 2 3 6" xfId="22106" xr:uid="{00000000-0005-0000-0000-000096CF0000}"/>
    <cellStyle name="Vírgula 7 3 2 3 7" xfId="24120" xr:uid="{00000000-0005-0000-0000-000097CF0000}"/>
    <cellStyle name="Vírgula 7 3 2 3 8" xfId="27317" xr:uid="{00000000-0005-0000-0000-000098CF0000}"/>
    <cellStyle name="Vírgula 7 3 2 3 9" xfId="39640" xr:uid="{00000000-0005-0000-0000-000099CF0000}"/>
    <cellStyle name="Vírgula 7 3 2 4" xfId="7427" xr:uid="{00000000-0005-0000-0000-00009ACF0000}"/>
    <cellStyle name="Vírgula 7 3 2 4 2" xfId="12709" xr:uid="{00000000-0005-0000-0000-00009BCF0000}"/>
    <cellStyle name="Vírgula 7 3 2 4 2 2" xfId="35568" xr:uid="{00000000-0005-0000-0000-00009CCF0000}"/>
    <cellStyle name="Vírgula 7 3 2 4 2 3" xfId="30066" xr:uid="{00000000-0005-0000-0000-00009DCF0000}"/>
    <cellStyle name="Vírgula 7 3 2 4 2 4" xfId="43260" xr:uid="{00000000-0005-0000-0000-00009ECF0000}"/>
    <cellStyle name="Vírgula 7 3 2 4 2 5" xfId="53464" xr:uid="{00000000-0005-0000-0000-00009FCF0000}"/>
    <cellStyle name="Vírgula 7 3 2 4 3" xfId="13158" xr:uid="{00000000-0005-0000-0000-0000A0CF0000}"/>
    <cellStyle name="Vírgula 7 3 2 4 3 2" xfId="32817" xr:uid="{00000000-0005-0000-0000-0000A1CF0000}"/>
    <cellStyle name="Vírgula 7 3 2 4 4" xfId="27315" xr:uid="{00000000-0005-0000-0000-0000A2CF0000}"/>
    <cellStyle name="Vírgula 7 3 2 4 5" xfId="39638" xr:uid="{00000000-0005-0000-0000-0000A3CF0000}"/>
    <cellStyle name="Vírgula 7 3 2 4 6" xfId="48327" xr:uid="{00000000-0005-0000-0000-0000A4CF0000}"/>
    <cellStyle name="Vírgula 7 3 2 5" xfId="5136" xr:uid="{00000000-0005-0000-0000-0000A5CF0000}"/>
    <cellStyle name="Vírgula 7 3 2 5 2" xfId="11503" xr:uid="{00000000-0005-0000-0000-0000A6CF0000}"/>
    <cellStyle name="Vírgula 7 3 2 5 2 2" xfId="33332" xr:uid="{00000000-0005-0000-0000-0000A7CF0000}"/>
    <cellStyle name="Vírgula 7 3 2 5 2 3" xfId="41024" xr:uid="{00000000-0005-0000-0000-0000A8CF0000}"/>
    <cellStyle name="Vírgula 7 3 2 5 2 4" xfId="52485" xr:uid="{00000000-0005-0000-0000-0000A9CF0000}"/>
    <cellStyle name="Vírgula 7 3 2 5 3" xfId="27830" xr:uid="{00000000-0005-0000-0000-0000AACF0000}"/>
    <cellStyle name="Vírgula 7 3 2 5 4" xfId="37153" xr:uid="{00000000-0005-0000-0000-0000ABCF0000}"/>
    <cellStyle name="Vírgula 7 3 2 5 5" xfId="50204" xr:uid="{00000000-0005-0000-0000-0000ACCF0000}"/>
    <cellStyle name="Vírgula 7 3 2 6" xfId="10806" xr:uid="{00000000-0005-0000-0000-0000ADCF0000}"/>
    <cellStyle name="Vírgula 7 3 2 6 2" xfId="30581" xr:uid="{00000000-0005-0000-0000-0000AECF0000}"/>
    <cellStyle name="Vírgula 7 3 2 6 3" xfId="40267" xr:uid="{00000000-0005-0000-0000-0000AFCF0000}"/>
    <cellStyle name="Vírgula 7 3 2 6 4" xfId="51738" xr:uid="{00000000-0005-0000-0000-0000B0CF0000}"/>
    <cellStyle name="Vírgula 7 3 2 7" xfId="13461" xr:uid="{00000000-0005-0000-0000-0000B1CF0000}"/>
    <cellStyle name="Vírgula 7 3 2 7 2" xfId="43721" xr:uid="{00000000-0005-0000-0000-0000B2CF0000}"/>
    <cellStyle name="Vírgula 7 3 2 8" xfId="16155" xr:uid="{00000000-0005-0000-0000-0000B3CF0000}"/>
    <cellStyle name="Vírgula 7 3 2 9" xfId="22104" xr:uid="{00000000-0005-0000-0000-0000B4CF0000}"/>
    <cellStyle name="Vírgula 7 3 3" xfId="1391" xr:uid="{00000000-0005-0000-0000-0000B5CF0000}"/>
    <cellStyle name="Vírgula 7 3 3 10" xfId="25029" xr:uid="{00000000-0005-0000-0000-0000B6CF0000}"/>
    <cellStyle name="Vírgula 7 3 3 11" xfId="36594" xr:uid="{00000000-0005-0000-0000-0000B7CF0000}"/>
    <cellStyle name="Vírgula 7 3 3 12" xfId="46947" xr:uid="{00000000-0005-0000-0000-0000B8CF0000}"/>
    <cellStyle name="Vírgula 7 3 3 13" xfId="54879" xr:uid="{00000000-0005-0000-0000-0000B9CF0000}"/>
    <cellStyle name="Vírgula 7 3 3 14" xfId="4594" xr:uid="{00000000-0005-0000-0000-0000BACF0000}"/>
    <cellStyle name="Vírgula 7 3 3 2" xfId="2303" xr:uid="{00000000-0005-0000-0000-0000BBCF0000}"/>
    <cellStyle name="Vírgula 7 3 3 2 10" xfId="47854" xr:uid="{00000000-0005-0000-0000-0000BCCF0000}"/>
    <cellStyle name="Vírgula 7 3 3 2 11" xfId="55780" xr:uid="{00000000-0005-0000-0000-0000BDCF0000}"/>
    <cellStyle name="Vírgula 7 3 3 2 12" xfId="4595" xr:uid="{00000000-0005-0000-0000-0000BECF0000}"/>
    <cellStyle name="Vírgula 7 3 3 2 2" xfId="9153" xr:uid="{00000000-0005-0000-0000-0000BFCF0000}"/>
    <cellStyle name="Vírgula 7 3 3 2 2 2" xfId="17728" xr:uid="{00000000-0005-0000-0000-0000C0CF0000}"/>
    <cellStyle name="Vírgula 7 3 3 2 2 2 2" xfId="35572" xr:uid="{00000000-0005-0000-0000-0000C1CF0000}"/>
    <cellStyle name="Vírgula 7 3 3 2 2 3" xfId="20075" xr:uid="{00000000-0005-0000-0000-0000C2CF0000}"/>
    <cellStyle name="Vírgula 7 3 3 2 2 4" xfId="30070" xr:uid="{00000000-0005-0000-0000-0000C3CF0000}"/>
    <cellStyle name="Vírgula 7 3 3 2 2 5" xfId="43264" xr:uid="{00000000-0005-0000-0000-0000C4CF0000}"/>
    <cellStyle name="Vírgula 7 3 3 2 2 6" xfId="50053" xr:uid="{00000000-0005-0000-0000-0000C5CF0000}"/>
    <cellStyle name="Vírgula 7 3 3 2 3" xfId="6954" xr:uid="{00000000-0005-0000-0000-0000C6CF0000}"/>
    <cellStyle name="Vírgula 7 3 3 2 3 2" xfId="16271" xr:uid="{00000000-0005-0000-0000-0000C7CF0000}"/>
    <cellStyle name="Vírgula 7 3 3 2 3 3" xfId="32821" xr:uid="{00000000-0005-0000-0000-0000C8CF0000}"/>
    <cellStyle name="Vírgula 7 3 3 2 3 4" xfId="45447" xr:uid="{00000000-0005-0000-0000-0000C9CF0000}"/>
    <cellStyle name="Vírgula 7 3 3 2 4" xfId="16159" xr:uid="{00000000-0005-0000-0000-0000CACF0000}"/>
    <cellStyle name="Vírgula 7 3 3 2 5" xfId="18333" xr:uid="{00000000-0005-0000-0000-0000CBCF0000}"/>
    <cellStyle name="Vírgula 7 3 3 2 6" xfId="22108" xr:uid="{00000000-0005-0000-0000-0000CCCF0000}"/>
    <cellStyle name="Vírgula 7 3 3 2 7" xfId="24122" xr:uid="{00000000-0005-0000-0000-0000CDCF0000}"/>
    <cellStyle name="Vírgula 7 3 3 2 8" xfId="27319" xr:uid="{00000000-0005-0000-0000-0000CECF0000}"/>
    <cellStyle name="Vírgula 7 3 3 2 9" xfId="39642" xr:uid="{00000000-0005-0000-0000-0000CFCF0000}"/>
    <cellStyle name="Vírgula 7 3 3 3" xfId="8282" xr:uid="{00000000-0005-0000-0000-0000D0CF0000}"/>
    <cellStyle name="Vírgula 7 3 3 3 2" xfId="12710" xr:uid="{00000000-0005-0000-0000-0000D1CF0000}"/>
    <cellStyle name="Vírgula 7 3 3 3 2 2" xfId="35571" xr:uid="{00000000-0005-0000-0000-0000D2CF0000}"/>
    <cellStyle name="Vírgula 7 3 3 3 2 3" xfId="30069" xr:uid="{00000000-0005-0000-0000-0000D3CF0000}"/>
    <cellStyle name="Vírgula 7 3 3 3 2 4" xfId="43263" xr:uid="{00000000-0005-0000-0000-0000D4CF0000}"/>
    <cellStyle name="Vírgula 7 3 3 3 2 5" xfId="53465" xr:uid="{00000000-0005-0000-0000-0000D5CF0000}"/>
    <cellStyle name="Vírgula 7 3 3 3 3" xfId="12868" xr:uid="{00000000-0005-0000-0000-0000D6CF0000}"/>
    <cellStyle name="Vírgula 7 3 3 3 3 2" xfId="32820" xr:uid="{00000000-0005-0000-0000-0000D7CF0000}"/>
    <cellStyle name="Vírgula 7 3 3 3 4" xfId="19205" xr:uid="{00000000-0005-0000-0000-0000D8CF0000}"/>
    <cellStyle name="Vírgula 7 3 3 3 5" xfId="27318" xr:uid="{00000000-0005-0000-0000-0000D9CF0000}"/>
    <cellStyle name="Vírgula 7 3 3 3 6" xfId="39641" xr:uid="{00000000-0005-0000-0000-0000DACF0000}"/>
    <cellStyle name="Vírgula 7 3 3 3 7" xfId="49182" xr:uid="{00000000-0005-0000-0000-0000DBCF0000}"/>
    <cellStyle name="Vírgula 7 3 3 4" xfId="6051" xr:uid="{00000000-0005-0000-0000-0000DCCF0000}"/>
    <cellStyle name="Vírgula 7 3 3 4 2" xfId="11731" xr:uid="{00000000-0005-0000-0000-0000DDCF0000}"/>
    <cellStyle name="Vírgula 7 3 3 4 2 2" xfId="33560" xr:uid="{00000000-0005-0000-0000-0000DECF0000}"/>
    <cellStyle name="Vírgula 7 3 3 4 2 3" xfId="41252" xr:uid="{00000000-0005-0000-0000-0000DFCF0000}"/>
    <cellStyle name="Vírgula 7 3 3 4 2 4" xfId="52713" xr:uid="{00000000-0005-0000-0000-0000E0CF0000}"/>
    <cellStyle name="Vírgula 7 3 3 4 3" xfId="28058" xr:uid="{00000000-0005-0000-0000-0000E1CF0000}"/>
    <cellStyle name="Vírgula 7 3 3 4 4" xfId="37381" xr:uid="{00000000-0005-0000-0000-0000E2CF0000}"/>
    <cellStyle name="Vírgula 7 3 3 4 5" xfId="50853" xr:uid="{00000000-0005-0000-0000-0000E3CF0000}"/>
    <cellStyle name="Vírgula 7 3 3 5" xfId="10987" xr:uid="{00000000-0005-0000-0000-0000E4CF0000}"/>
    <cellStyle name="Vírgula 7 3 3 5 2" xfId="30809" xr:uid="{00000000-0005-0000-0000-0000E5CF0000}"/>
    <cellStyle name="Vírgula 7 3 3 5 3" xfId="40495" xr:uid="{00000000-0005-0000-0000-0000E6CF0000}"/>
    <cellStyle name="Vírgula 7 3 3 5 4" xfId="51966" xr:uid="{00000000-0005-0000-0000-0000E7CF0000}"/>
    <cellStyle name="Vírgula 7 3 3 6" xfId="14202" xr:uid="{00000000-0005-0000-0000-0000E8CF0000}"/>
    <cellStyle name="Vírgula 7 3 3 6 2" xfId="44576" xr:uid="{00000000-0005-0000-0000-0000E9CF0000}"/>
    <cellStyle name="Vírgula 7 3 3 7" xfId="16158" xr:uid="{00000000-0005-0000-0000-0000EACF0000}"/>
    <cellStyle name="Vírgula 7 3 3 8" xfId="22107" xr:uid="{00000000-0005-0000-0000-0000EBCF0000}"/>
    <cellStyle name="Vírgula 7 3 3 9" xfId="24121" xr:uid="{00000000-0005-0000-0000-0000ECCF0000}"/>
    <cellStyle name="Vírgula 7 3 4" xfId="899" xr:uid="{00000000-0005-0000-0000-0000EDCF0000}"/>
    <cellStyle name="Vírgula 7 3 4 10" xfId="36054" xr:uid="{00000000-0005-0000-0000-0000EECF0000}"/>
    <cellStyle name="Vírgula 7 3 4 11" xfId="46455" xr:uid="{00000000-0005-0000-0000-0000EFCF0000}"/>
    <cellStyle name="Vírgula 7 3 4 12" xfId="54387" xr:uid="{00000000-0005-0000-0000-0000F0CF0000}"/>
    <cellStyle name="Vírgula 7 3 4 13" xfId="4596" xr:uid="{00000000-0005-0000-0000-0000F1CF0000}"/>
    <cellStyle name="Vírgula 7 3 4 2" xfId="1847" xr:uid="{00000000-0005-0000-0000-0000F2CF0000}"/>
    <cellStyle name="Vírgula 7 3 4 2 10" xfId="47398" xr:uid="{00000000-0005-0000-0000-0000F3CF0000}"/>
    <cellStyle name="Vírgula 7 3 4 2 11" xfId="55324" xr:uid="{00000000-0005-0000-0000-0000F4CF0000}"/>
    <cellStyle name="Vírgula 7 3 4 2 12" xfId="4597" xr:uid="{00000000-0005-0000-0000-0000F5CF0000}"/>
    <cellStyle name="Vírgula 7 3 4 2 2" xfId="8697" xr:uid="{00000000-0005-0000-0000-0000F6CF0000}"/>
    <cellStyle name="Vírgula 7 3 4 2 2 2" xfId="17729" xr:uid="{00000000-0005-0000-0000-0000F7CF0000}"/>
    <cellStyle name="Vírgula 7 3 4 2 2 2 2" xfId="35574" xr:uid="{00000000-0005-0000-0000-0000F8CF0000}"/>
    <cellStyle name="Vírgula 7 3 4 2 2 3" xfId="19619" xr:uid="{00000000-0005-0000-0000-0000F9CF0000}"/>
    <cellStyle name="Vírgula 7 3 4 2 2 4" xfId="30072" xr:uid="{00000000-0005-0000-0000-0000FACF0000}"/>
    <cellStyle name="Vírgula 7 3 4 2 2 5" xfId="43266" xr:uid="{00000000-0005-0000-0000-0000FBCF0000}"/>
    <cellStyle name="Vírgula 7 3 4 2 2 6" xfId="49597" xr:uid="{00000000-0005-0000-0000-0000FCCF0000}"/>
    <cellStyle name="Vírgula 7 3 4 2 3" xfId="6498" xr:uid="{00000000-0005-0000-0000-0000FDCF0000}"/>
    <cellStyle name="Vírgula 7 3 4 2 3 2" xfId="10128" xr:uid="{00000000-0005-0000-0000-0000FECF0000}"/>
    <cellStyle name="Vírgula 7 3 4 2 3 3" xfId="32823" xr:uid="{00000000-0005-0000-0000-0000FFCF0000}"/>
    <cellStyle name="Vírgula 7 3 4 2 3 4" xfId="44991" xr:uid="{00000000-0005-0000-0000-000000D00000}"/>
    <cellStyle name="Vírgula 7 3 4 2 4" xfId="16161" xr:uid="{00000000-0005-0000-0000-000001D00000}"/>
    <cellStyle name="Vírgula 7 3 4 2 5" xfId="17991" xr:uid="{00000000-0005-0000-0000-000002D00000}"/>
    <cellStyle name="Vírgula 7 3 4 2 6" xfId="22110" xr:uid="{00000000-0005-0000-0000-000003D00000}"/>
    <cellStyle name="Vírgula 7 3 4 2 7" xfId="24124" xr:uid="{00000000-0005-0000-0000-000004D00000}"/>
    <cellStyle name="Vírgula 7 3 4 2 8" xfId="27321" xr:uid="{00000000-0005-0000-0000-000005D00000}"/>
    <cellStyle name="Vírgula 7 3 4 2 9" xfId="39644" xr:uid="{00000000-0005-0000-0000-000006D00000}"/>
    <cellStyle name="Vírgula 7 3 4 3" xfId="7826" xr:uid="{00000000-0005-0000-0000-000007D00000}"/>
    <cellStyle name="Vírgula 7 3 4 3 2" xfId="12712" xr:uid="{00000000-0005-0000-0000-000008D00000}"/>
    <cellStyle name="Vírgula 7 3 4 3 2 2" xfId="35573" xr:uid="{00000000-0005-0000-0000-000009D00000}"/>
    <cellStyle name="Vírgula 7 3 4 3 2 3" xfId="43265" xr:uid="{00000000-0005-0000-0000-00000AD00000}"/>
    <cellStyle name="Vírgula 7 3 4 3 2 4" xfId="53466" xr:uid="{00000000-0005-0000-0000-00000BD00000}"/>
    <cellStyle name="Vírgula 7 3 4 3 3" xfId="18749" xr:uid="{00000000-0005-0000-0000-00000CD00000}"/>
    <cellStyle name="Vírgula 7 3 4 3 4" xfId="30071" xr:uid="{00000000-0005-0000-0000-00000DD00000}"/>
    <cellStyle name="Vírgula 7 3 4 3 5" xfId="39643" xr:uid="{00000000-0005-0000-0000-00000ED00000}"/>
    <cellStyle name="Vírgula 7 3 4 3 6" xfId="48726" xr:uid="{00000000-0005-0000-0000-00000FD00000}"/>
    <cellStyle name="Vírgula 7 3 4 4" xfId="5559" xr:uid="{00000000-0005-0000-0000-000010D00000}"/>
    <cellStyle name="Vírgula 7 3 4 4 2" xfId="16305" xr:uid="{00000000-0005-0000-0000-000011D00000}"/>
    <cellStyle name="Vírgula 7 3 4 4 3" xfId="32822" xr:uid="{00000000-0005-0000-0000-000012D00000}"/>
    <cellStyle name="Vírgula 7 3 4 4 4" xfId="40039" xr:uid="{00000000-0005-0000-0000-000013D00000}"/>
    <cellStyle name="Vírgula 7 3 4 4 5" xfId="51510" xr:uid="{00000000-0005-0000-0000-000014D00000}"/>
    <cellStyle name="Vírgula 7 3 4 5" xfId="13746" xr:uid="{00000000-0005-0000-0000-000015D00000}"/>
    <cellStyle name="Vírgula 7 3 4 5 2" xfId="44120" xr:uid="{00000000-0005-0000-0000-000016D00000}"/>
    <cellStyle name="Vírgula 7 3 4 6" xfId="16160" xr:uid="{00000000-0005-0000-0000-000017D00000}"/>
    <cellStyle name="Vírgula 7 3 4 7" xfId="22109" xr:uid="{00000000-0005-0000-0000-000018D00000}"/>
    <cellStyle name="Vírgula 7 3 4 8" xfId="24123" xr:uid="{00000000-0005-0000-0000-000019D00000}"/>
    <cellStyle name="Vírgula 7 3 4 9" xfId="27320" xr:uid="{00000000-0005-0000-0000-00001AD00000}"/>
    <cellStyle name="Vírgula 7 3 5" xfId="671" xr:uid="{00000000-0005-0000-0000-00001BD00000}"/>
    <cellStyle name="Vírgula 7 3 5 10" xfId="46227" xr:uid="{00000000-0005-0000-0000-00001CD00000}"/>
    <cellStyle name="Vírgula 7 3 5 11" xfId="54159" xr:uid="{00000000-0005-0000-0000-00001DD00000}"/>
    <cellStyle name="Vírgula 7 3 5 12" xfId="4598" xr:uid="{00000000-0005-0000-0000-00001ED00000}"/>
    <cellStyle name="Vírgula 7 3 5 2" xfId="7598" xr:uid="{00000000-0005-0000-0000-00001FD00000}"/>
    <cellStyle name="Vírgula 7 3 5 2 2" xfId="17730" xr:uid="{00000000-0005-0000-0000-000020D00000}"/>
    <cellStyle name="Vírgula 7 3 5 2 2 2" xfId="35575" xr:uid="{00000000-0005-0000-0000-000021D00000}"/>
    <cellStyle name="Vírgula 7 3 5 2 3" xfId="19391" xr:uid="{00000000-0005-0000-0000-000022D00000}"/>
    <cellStyle name="Vírgula 7 3 5 2 4" xfId="30073" xr:uid="{00000000-0005-0000-0000-000023D00000}"/>
    <cellStyle name="Vírgula 7 3 5 2 5" xfId="43267" xr:uid="{00000000-0005-0000-0000-000024D00000}"/>
    <cellStyle name="Vírgula 7 3 5 2 6" xfId="48498" xr:uid="{00000000-0005-0000-0000-000025D00000}"/>
    <cellStyle name="Vírgula 7 3 5 3" xfId="5331" xr:uid="{00000000-0005-0000-0000-000026D00000}"/>
    <cellStyle name="Vírgula 7 3 5 3 2" xfId="9314" xr:uid="{00000000-0005-0000-0000-000027D00000}"/>
    <cellStyle name="Vírgula 7 3 5 3 3" xfId="32824" xr:uid="{00000000-0005-0000-0000-000028D00000}"/>
    <cellStyle name="Vírgula 7 3 5 3 4" xfId="43892" xr:uid="{00000000-0005-0000-0000-000029D00000}"/>
    <cellStyle name="Vírgula 7 3 5 4" xfId="16162" xr:uid="{00000000-0005-0000-0000-00002AD00000}"/>
    <cellStyle name="Vírgula 7 3 5 5" xfId="17874" xr:uid="{00000000-0005-0000-0000-00002BD00000}"/>
    <cellStyle name="Vírgula 7 3 5 6" xfId="22111" xr:uid="{00000000-0005-0000-0000-00002CD00000}"/>
    <cellStyle name="Vírgula 7 3 5 7" xfId="24125" xr:uid="{00000000-0005-0000-0000-00002DD00000}"/>
    <cellStyle name="Vírgula 7 3 5 8" xfId="27322" xr:uid="{00000000-0005-0000-0000-00002ED00000}"/>
    <cellStyle name="Vírgula 7 3 5 9" xfId="39645" xr:uid="{00000000-0005-0000-0000-00002FD00000}"/>
    <cellStyle name="Vírgula 7 3 6" xfId="1619" xr:uid="{00000000-0005-0000-0000-000030D00000}"/>
    <cellStyle name="Vírgula 7 3 6 2" xfId="8469" xr:uid="{00000000-0005-0000-0000-000031D00000}"/>
    <cellStyle name="Vírgula 7 3 6 2 2" xfId="35567" xr:uid="{00000000-0005-0000-0000-000032D00000}"/>
    <cellStyle name="Vírgula 7 3 6 2 3" xfId="30065" xr:uid="{00000000-0005-0000-0000-000033D00000}"/>
    <cellStyle name="Vírgula 7 3 6 2 4" xfId="43259" xr:uid="{00000000-0005-0000-0000-000034D00000}"/>
    <cellStyle name="Vírgula 7 3 6 2 5" xfId="49369" xr:uid="{00000000-0005-0000-0000-000035D00000}"/>
    <cellStyle name="Vírgula 7 3 6 3" xfId="16285" xr:uid="{00000000-0005-0000-0000-000036D00000}"/>
    <cellStyle name="Vírgula 7 3 6 3 2" xfId="32816" xr:uid="{00000000-0005-0000-0000-000037D00000}"/>
    <cellStyle name="Vírgula 7 3 6 3 3" xfId="44763" xr:uid="{00000000-0005-0000-0000-000038D00000}"/>
    <cellStyle name="Vírgula 7 3 6 4" xfId="18521" xr:uid="{00000000-0005-0000-0000-000039D00000}"/>
    <cellStyle name="Vírgula 7 3 6 5" xfId="27314" xr:uid="{00000000-0005-0000-0000-00003AD00000}"/>
    <cellStyle name="Vírgula 7 3 6 6" xfId="39637" xr:uid="{00000000-0005-0000-0000-00003BD00000}"/>
    <cellStyle name="Vírgula 7 3 6 7" xfId="47170" xr:uid="{00000000-0005-0000-0000-00003CD00000}"/>
    <cellStyle name="Vírgula 7 3 6 8" xfId="55096" xr:uid="{00000000-0005-0000-0000-00003DD00000}"/>
    <cellStyle name="Vírgula 7 3 6 9" xfId="6270" xr:uid="{00000000-0005-0000-0000-00003ED00000}"/>
    <cellStyle name="Vírgula 7 3 7" xfId="7198" xr:uid="{00000000-0005-0000-0000-00003FD00000}"/>
    <cellStyle name="Vírgula 7 3 7 2" xfId="11275" xr:uid="{00000000-0005-0000-0000-000040D00000}"/>
    <cellStyle name="Vírgula 7 3 7 2 2" xfId="33104" xr:uid="{00000000-0005-0000-0000-000041D00000}"/>
    <cellStyle name="Vírgula 7 3 7 2 3" xfId="40796" xr:uid="{00000000-0005-0000-0000-000042D00000}"/>
    <cellStyle name="Vírgula 7 3 7 2 4" xfId="52257" xr:uid="{00000000-0005-0000-0000-000043D00000}"/>
    <cellStyle name="Vírgula 7 3 7 3" xfId="27602" xr:uid="{00000000-0005-0000-0000-000044D00000}"/>
    <cellStyle name="Vírgula 7 3 7 4" xfId="36925" xr:uid="{00000000-0005-0000-0000-000045D00000}"/>
    <cellStyle name="Vírgula 7 3 7 5" xfId="48098" xr:uid="{00000000-0005-0000-0000-000046D00000}"/>
    <cellStyle name="Vírgula 7 3 8" xfId="4858" xr:uid="{00000000-0005-0000-0000-000047D00000}"/>
    <cellStyle name="Vírgula 7 3 8 2" xfId="9342" xr:uid="{00000000-0005-0000-0000-000048D00000}"/>
    <cellStyle name="Vírgula 7 3 8 2 2" xfId="51142" xr:uid="{00000000-0005-0000-0000-000049D00000}"/>
    <cellStyle name="Vírgula 7 3 8 3" xfId="30353" xr:uid="{00000000-0005-0000-0000-00004AD00000}"/>
    <cellStyle name="Vírgula 7 3 8 4" xfId="39811" xr:uid="{00000000-0005-0000-0000-00004BD00000}"/>
    <cellStyle name="Vírgula 7 3 8 5" xfId="51424" xr:uid="{00000000-0005-0000-0000-00004CD00000}"/>
    <cellStyle name="Vírgula 7 3 9" xfId="9802" xr:uid="{00000000-0005-0000-0000-00004DD00000}"/>
    <cellStyle name="Vírgula 7 3 9 2" xfId="43490" xr:uid="{00000000-0005-0000-0000-00004ED00000}"/>
    <cellStyle name="Vírgula 7 3 9 3" xfId="50473" xr:uid="{00000000-0005-0000-0000-00004FD00000}"/>
    <cellStyle name="Vírgula 7 4" xfId="126" xr:uid="{00000000-0005-0000-0000-000050D00000}"/>
    <cellStyle name="Vírgula 7 4 10" xfId="16163" xr:uid="{00000000-0005-0000-0000-000051D00000}"/>
    <cellStyle name="Vírgula 7 4 11" xfId="22112" xr:uid="{00000000-0005-0000-0000-000052D00000}"/>
    <cellStyle name="Vírgula 7 4 12" xfId="24126" xr:uid="{00000000-0005-0000-0000-000053D00000}"/>
    <cellStyle name="Vírgula 7 4 13" xfId="24408" xr:uid="{00000000-0005-0000-0000-000054D00000}"/>
    <cellStyle name="Vírgula 7 4 14" xfId="35985" xr:uid="{00000000-0005-0000-0000-000055D00000}"/>
    <cellStyle name="Vírgula 7 4 15" xfId="45683" xr:uid="{00000000-0005-0000-0000-000056D00000}"/>
    <cellStyle name="Vírgula 7 4 16" xfId="53616" xr:uid="{00000000-0005-0000-0000-000057D00000}"/>
    <cellStyle name="Vírgula 7 4 17" xfId="4599" xr:uid="{00000000-0005-0000-0000-000058D00000}"/>
    <cellStyle name="Vírgula 7 4 2" xfId="407" xr:uid="{00000000-0005-0000-0000-000059D00000}"/>
    <cellStyle name="Vírgula 7 4 2 10" xfId="24684" xr:uid="{00000000-0005-0000-0000-00005AD00000}"/>
    <cellStyle name="Vírgula 7 4 2 11" xfId="36249" xr:uid="{00000000-0005-0000-0000-00005BD00000}"/>
    <cellStyle name="Vírgula 7 4 2 12" xfId="45963" xr:uid="{00000000-0005-0000-0000-00005CD00000}"/>
    <cellStyle name="Vírgula 7 4 2 13" xfId="53895" xr:uid="{00000000-0005-0000-0000-00005DD00000}"/>
    <cellStyle name="Vírgula 7 4 2 14" xfId="4600" xr:uid="{00000000-0005-0000-0000-00005ED00000}"/>
    <cellStyle name="Vírgula 7 4 2 2" xfId="1082" xr:uid="{00000000-0005-0000-0000-00005FD00000}"/>
    <cellStyle name="Vírgula 7 4 2 2 10" xfId="46638" xr:uid="{00000000-0005-0000-0000-000060D00000}"/>
    <cellStyle name="Vírgula 7 4 2 2 11" xfId="54570" xr:uid="{00000000-0005-0000-0000-000061D00000}"/>
    <cellStyle name="Vírgula 7 4 2 2 12" xfId="4601" xr:uid="{00000000-0005-0000-0000-000062D00000}"/>
    <cellStyle name="Vírgula 7 4 2 2 2" xfId="7997" xr:uid="{00000000-0005-0000-0000-000063D00000}"/>
    <cellStyle name="Vírgula 7 4 2 2 2 2" xfId="17731" xr:uid="{00000000-0005-0000-0000-000064D00000}"/>
    <cellStyle name="Vírgula 7 4 2 2 2 2 2" xfId="35578" xr:uid="{00000000-0005-0000-0000-000065D00000}"/>
    <cellStyle name="Vírgula 7 4 2 2 2 3" xfId="19790" xr:uid="{00000000-0005-0000-0000-000066D00000}"/>
    <cellStyle name="Vírgula 7 4 2 2 2 4" xfId="30076" xr:uid="{00000000-0005-0000-0000-000067D00000}"/>
    <cellStyle name="Vírgula 7 4 2 2 2 5" xfId="43270" xr:uid="{00000000-0005-0000-0000-000068D00000}"/>
    <cellStyle name="Vírgula 7 4 2 2 2 6" xfId="48897" xr:uid="{00000000-0005-0000-0000-000069D00000}"/>
    <cellStyle name="Vírgula 7 4 2 2 3" xfId="5742" xr:uid="{00000000-0005-0000-0000-00006AD00000}"/>
    <cellStyle name="Vírgula 7 4 2 2 3 2" xfId="9767" xr:uid="{00000000-0005-0000-0000-00006BD00000}"/>
    <cellStyle name="Vírgula 7 4 2 2 3 3" xfId="32827" xr:uid="{00000000-0005-0000-0000-00006CD00000}"/>
    <cellStyle name="Vírgula 7 4 2 2 3 4" xfId="44291" xr:uid="{00000000-0005-0000-0000-00006DD00000}"/>
    <cellStyle name="Vírgula 7 4 2 2 4" xfId="16165" xr:uid="{00000000-0005-0000-0000-00006ED00000}"/>
    <cellStyle name="Vírgula 7 4 2 2 5" xfId="18105" xr:uid="{00000000-0005-0000-0000-00006FD00000}"/>
    <cellStyle name="Vírgula 7 4 2 2 6" xfId="22114" xr:uid="{00000000-0005-0000-0000-000070D00000}"/>
    <cellStyle name="Vírgula 7 4 2 2 7" xfId="24128" xr:uid="{00000000-0005-0000-0000-000071D00000}"/>
    <cellStyle name="Vírgula 7 4 2 2 8" xfId="27325" xr:uid="{00000000-0005-0000-0000-000072D00000}"/>
    <cellStyle name="Vírgula 7 4 2 2 9" xfId="39648" xr:uid="{00000000-0005-0000-0000-000073D00000}"/>
    <cellStyle name="Vírgula 7 4 2 3" xfId="2018" xr:uid="{00000000-0005-0000-0000-000074D00000}"/>
    <cellStyle name="Vírgula 7 4 2 3 2" xfId="8868" xr:uid="{00000000-0005-0000-0000-000075D00000}"/>
    <cellStyle name="Vírgula 7 4 2 3 2 2" xfId="35577" xr:uid="{00000000-0005-0000-0000-000076D00000}"/>
    <cellStyle name="Vírgula 7 4 2 3 2 3" xfId="30075" xr:uid="{00000000-0005-0000-0000-000077D00000}"/>
    <cellStyle name="Vírgula 7 4 2 3 2 4" xfId="43269" xr:uid="{00000000-0005-0000-0000-000078D00000}"/>
    <cellStyle name="Vírgula 7 4 2 3 2 5" xfId="49768" xr:uid="{00000000-0005-0000-0000-000079D00000}"/>
    <cellStyle name="Vírgula 7 4 2 3 3" xfId="10525" xr:uid="{00000000-0005-0000-0000-00007AD00000}"/>
    <cellStyle name="Vírgula 7 4 2 3 3 2" xfId="32826" xr:uid="{00000000-0005-0000-0000-00007BD00000}"/>
    <cellStyle name="Vírgula 7 4 2 3 3 3" xfId="45162" xr:uid="{00000000-0005-0000-0000-00007CD00000}"/>
    <cellStyle name="Vírgula 7 4 2 3 4" xfId="18920" xr:uid="{00000000-0005-0000-0000-00007DD00000}"/>
    <cellStyle name="Vírgula 7 4 2 3 5" xfId="27324" xr:uid="{00000000-0005-0000-0000-00007ED00000}"/>
    <cellStyle name="Vírgula 7 4 2 3 6" xfId="39647" xr:uid="{00000000-0005-0000-0000-00007FD00000}"/>
    <cellStyle name="Vírgula 7 4 2 3 7" xfId="47569" xr:uid="{00000000-0005-0000-0000-000080D00000}"/>
    <cellStyle name="Vírgula 7 4 2 3 8" xfId="55495" xr:uid="{00000000-0005-0000-0000-000081D00000}"/>
    <cellStyle name="Vírgula 7 4 2 3 9" xfId="6669" xr:uid="{00000000-0005-0000-0000-000082D00000}"/>
    <cellStyle name="Vírgula 7 4 2 4" xfId="7370" xr:uid="{00000000-0005-0000-0000-000083D00000}"/>
    <cellStyle name="Vírgula 7 4 2 4 2" xfId="11446" xr:uid="{00000000-0005-0000-0000-000084D00000}"/>
    <cellStyle name="Vírgula 7 4 2 4 2 2" xfId="33275" xr:uid="{00000000-0005-0000-0000-000085D00000}"/>
    <cellStyle name="Vírgula 7 4 2 4 2 3" xfId="40967" xr:uid="{00000000-0005-0000-0000-000086D00000}"/>
    <cellStyle name="Vírgula 7 4 2 4 2 4" xfId="52428" xr:uid="{00000000-0005-0000-0000-000087D00000}"/>
    <cellStyle name="Vírgula 7 4 2 4 3" xfId="27773" xr:uid="{00000000-0005-0000-0000-000088D00000}"/>
    <cellStyle name="Vírgula 7 4 2 4 4" xfId="37096" xr:uid="{00000000-0005-0000-0000-000089D00000}"/>
    <cellStyle name="Vírgula 7 4 2 4 5" xfId="48270" xr:uid="{00000000-0005-0000-0000-00008AD00000}"/>
    <cellStyle name="Vírgula 7 4 2 5" xfId="5067" xr:uid="{00000000-0005-0000-0000-00008BD00000}"/>
    <cellStyle name="Vírgula 7 4 2 5 2" xfId="30524" xr:uid="{00000000-0005-0000-0000-00008CD00000}"/>
    <cellStyle name="Vírgula 7 4 2 5 3" xfId="40210" xr:uid="{00000000-0005-0000-0000-00008DD00000}"/>
    <cellStyle name="Vírgula 7 4 2 5 4" xfId="51681" xr:uid="{00000000-0005-0000-0000-00008ED00000}"/>
    <cellStyle name="Vírgula 7 4 2 6" xfId="13917" xr:uid="{00000000-0005-0000-0000-00008FD00000}"/>
    <cellStyle name="Vírgula 7 4 2 6 2" xfId="43664" xr:uid="{00000000-0005-0000-0000-000090D00000}"/>
    <cellStyle name="Vírgula 7 4 2 7" xfId="16164" xr:uid="{00000000-0005-0000-0000-000091D00000}"/>
    <cellStyle name="Vírgula 7 4 2 8" xfId="22113" xr:uid="{00000000-0005-0000-0000-000092D00000}"/>
    <cellStyle name="Vírgula 7 4 2 9" xfId="24127" xr:uid="{00000000-0005-0000-0000-000093D00000}"/>
    <cellStyle name="Vírgula 7 4 3" xfId="1322" xr:uid="{00000000-0005-0000-0000-000094D00000}"/>
    <cellStyle name="Vírgula 7 4 3 10" xfId="24960" xr:uid="{00000000-0005-0000-0000-000095D00000}"/>
    <cellStyle name="Vírgula 7 4 3 11" xfId="36525" xr:uid="{00000000-0005-0000-0000-000096D00000}"/>
    <cellStyle name="Vírgula 7 4 3 12" xfId="46878" xr:uid="{00000000-0005-0000-0000-000097D00000}"/>
    <cellStyle name="Vírgula 7 4 3 13" xfId="54810" xr:uid="{00000000-0005-0000-0000-000098D00000}"/>
    <cellStyle name="Vírgula 7 4 3 14" xfId="4602" xr:uid="{00000000-0005-0000-0000-000099D00000}"/>
    <cellStyle name="Vírgula 7 4 3 2" xfId="2246" xr:uid="{00000000-0005-0000-0000-00009AD00000}"/>
    <cellStyle name="Vírgula 7 4 3 2 10" xfId="47797" xr:uid="{00000000-0005-0000-0000-00009BD00000}"/>
    <cellStyle name="Vírgula 7 4 3 2 11" xfId="55723" xr:uid="{00000000-0005-0000-0000-00009CD00000}"/>
    <cellStyle name="Vírgula 7 4 3 2 12" xfId="4603" xr:uid="{00000000-0005-0000-0000-00009DD00000}"/>
    <cellStyle name="Vírgula 7 4 3 2 2" xfId="9096" xr:uid="{00000000-0005-0000-0000-00009ED00000}"/>
    <cellStyle name="Vírgula 7 4 3 2 2 2" xfId="17732" xr:uid="{00000000-0005-0000-0000-00009FD00000}"/>
    <cellStyle name="Vírgula 7 4 3 2 2 2 2" xfId="35580" xr:uid="{00000000-0005-0000-0000-0000A0D00000}"/>
    <cellStyle name="Vírgula 7 4 3 2 2 3" xfId="20018" xr:uid="{00000000-0005-0000-0000-0000A1D00000}"/>
    <cellStyle name="Vírgula 7 4 3 2 2 4" xfId="30078" xr:uid="{00000000-0005-0000-0000-0000A2D00000}"/>
    <cellStyle name="Vírgula 7 4 3 2 2 5" xfId="43272" xr:uid="{00000000-0005-0000-0000-0000A3D00000}"/>
    <cellStyle name="Vírgula 7 4 3 2 2 6" xfId="49996" xr:uid="{00000000-0005-0000-0000-0000A4D00000}"/>
    <cellStyle name="Vírgula 7 4 3 2 3" xfId="6897" xr:uid="{00000000-0005-0000-0000-0000A5D00000}"/>
    <cellStyle name="Vírgula 7 4 3 2 3 2" xfId="16854" xr:uid="{00000000-0005-0000-0000-0000A6D00000}"/>
    <cellStyle name="Vírgula 7 4 3 2 3 3" xfId="32829" xr:uid="{00000000-0005-0000-0000-0000A7D00000}"/>
    <cellStyle name="Vírgula 7 4 3 2 3 4" xfId="45390" xr:uid="{00000000-0005-0000-0000-0000A8D00000}"/>
    <cellStyle name="Vírgula 7 4 3 2 4" xfId="16167" xr:uid="{00000000-0005-0000-0000-0000A9D00000}"/>
    <cellStyle name="Vírgula 7 4 3 2 5" xfId="18276" xr:uid="{00000000-0005-0000-0000-0000AAD00000}"/>
    <cellStyle name="Vírgula 7 4 3 2 6" xfId="22116" xr:uid="{00000000-0005-0000-0000-0000ABD00000}"/>
    <cellStyle name="Vírgula 7 4 3 2 7" xfId="24130" xr:uid="{00000000-0005-0000-0000-0000ACD00000}"/>
    <cellStyle name="Vírgula 7 4 3 2 8" xfId="27327" xr:uid="{00000000-0005-0000-0000-0000ADD00000}"/>
    <cellStyle name="Vírgula 7 4 3 2 9" xfId="39650" xr:uid="{00000000-0005-0000-0000-0000AED00000}"/>
    <cellStyle name="Vírgula 7 4 3 3" xfId="8225" xr:uid="{00000000-0005-0000-0000-0000AFD00000}"/>
    <cellStyle name="Vírgula 7 4 3 3 2" xfId="12714" xr:uid="{00000000-0005-0000-0000-0000B0D00000}"/>
    <cellStyle name="Vírgula 7 4 3 3 2 2" xfId="35579" xr:uid="{00000000-0005-0000-0000-0000B1D00000}"/>
    <cellStyle name="Vírgula 7 4 3 3 2 3" xfId="30077" xr:uid="{00000000-0005-0000-0000-0000B2D00000}"/>
    <cellStyle name="Vírgula 7 4 3 3 2 4" xfId="43271" xr:uid="{00000000-0005-0000-0000-0000B3D00000}"/>
    <cellStyle name="Vírgula 7 4 3 3 2 5" xfId="53468" xr:uid="{00000000-0005-0000-0000-0000B4D00000}"/>
    <cellStyle name="Vírgula 7 4 3 3 3" xfId="16524" xr:uid="{00000000-0005-0000-0000-0000B5D00000}"/>
    <cellStyle name="Vírgula 7 4 3 3 3 2" xfId="32828" xr:uid="{00000000-0005-0000-0000-0000B6D00000}"/>
    <cellStyle name="Vírgula 7 4 3 3 4" xfId="19148" xr:uid="{00000000-0005-0000-0000-0000B7D00000}"/>
    <cellStyle name="Vírgula 7 4 3 3 5" xfId="27326" xr:uid="{00000000-0005-0000-0000-0000B8D00000}"/>
    <cellStyle name="Vírgula 7 4 3 3 6" xfId="39649" xr:uid="{00000000-0005-0000-0000-0000B9D00000}"/>
    <cellStyle name="Vírgula 7 4 3 3 7" xfId="49125" xr:uid="{00000000-0005-0000-0000-0000BAD00000}"/>
    <cellStyle name="Vírgula 7 4 3 4" xfId="5982" xr:uid="{00000000-0005-0000-0000-0000BBD00000}"/>
    <cellStyle name="Vírgula 7 4 3 4 2" xfId="11674" xr:uid="{00000000-0005-0000-0000-0000BCD00000}"/>
    <cellStyle name="Vírgula 7 4 3 4 2 2" xfId="33503" xr:uid="{00000000-0005-0000-0000-0000BDD00000}"/>
    <cellStyle name="Vírgula 7 4 3 4 2 3" xfId="41195" xr:uid="{00000000-0005-0000-0000-0000BED00000}"/>
    <cellStyle name="Vírgula 7 4 3 4 2 4" xfId="52656" xr:uid="{00000000-0005-0000-0000-0000BFD00000}"/>
    <cellStyle name="Vírgula 7 4 3 4 3" xfId="28001" xr:uid="{00000000-0005-0000-0000-0000C0D00000}"/>
    <cellStyle name="Vírgula 7 4 3 4 4" xfId="37324" xr:uid="{00000000-0005-0000-0000-0000C1D00000}"/>
    <cellStyle name="Vírgula 7 4 3 4 5" xfId="50348" xr:uid="{00000000-0005-0000-0000-0000C2D00000}"/>
    <cellStyle name="Vírgula 7 4 3 5" xfId="10930" xr:uid="{00000000-0005-0000-0000-0000C3D00000}"/>
    <cellStyle name="Vírgula 7 4 3 5 2" xfId="30752" xr:uid="{00000000-0005-0000-0000-0000C4D00000}"/>
    <cellStyle name="Vírgula 7 4 3 5 3" xfId="40438" xr:uid="{00000000-0005-0000-0000-0000C5D00000}"/>
    <cellStyle name="Vírgula 7 4 3 5 4" xfId="51909" xr:uid="{00000000-0005-0000-0000-0000C6D00000}"/>
    <cellStyle name="Vírgula 7 4 3 6" xfId="14145" xr:uid="{00000000-0005-0000-0000-0000C7D00000}"/>
    <cellStyle name="Vírgula 7 4 3 6 2" xfId="44519" xr:uid="{00000000-0005-0000-0000-0000C8D00000}"/>
    <cellStyle name="Vírgula 7 4 3 7" xfId="16166" xr:uid="{00000000-0005-0000-0000-0000C9D00000}"/>
    <cellStyle name="Vírgula 7 4 3 8" xfId="22115" xr:uid="{00000000-0005-0000-0000-0000CAD00000}"/>
    <cellStyle name="Vírgula 7 4 3 9" xfId="24129" xr:uid="{00000000-0005-0000-0000-0000CBD00000}"/>
    <cellStyle name="Vírgula 7 4 4" xfId="842" xr:uid="{00000000-0005-0000-0000-0000CCD00000}"/>
    <cellStyle name="Vírgula 7 4 4 10" xfId="46398" xr:uid="{00000000-0005-0000-0000-0000CDD00000}"/>
    <cellStyle name="Vírgula 7 4 4 11" xfId="54330" xr:uid="{00000000-0005-0000-0000-0000CED00000}"/>
    <cellStyle name="Vírgula 7 4 4 12" xfId="4604" xr:uid="{00000000-0005-0000-0000-0000CFD00000}"/>
    <cellStyle name="Vírgula 7 4 4 2" xfId="7769" xr:uid="{00000000-0005-0000-0000-0000D0D00000}"/>
    <cellStyle name="Vírgula 7 4 4 2 2" xfId="13274" xr:uid="{00000000-0005-0000-0000-0000D1D00000}"/>
    <cellStyle name="Vírgula 7 4 4 2 2 2" xfId="35581" xr:uid="{00000000-0005-0000-0000-0000D2D00000}"/>
    <cellStyle name="Vírgula 7 4 4 2 3" xfId="16798" xr:uid="{00000000-0005-0000-0000-0000D3D00000}"/>
    <cellStyle name="Vírgula 7 4 4 2 4" xfId="19562" xr:uid="{00000000-0005-0000-0000-0000D4D00000}"/>
    <cellStyle name="Vírgula 7 4 4 2 5" xfId="30079" xr:uid="{00000000-0005-0000-0000-0000D5D00000}"/>
    <cellStyle name="Vírgula 7 4 4 2 6" xfId="43273" xr:uid="{00000000-0005-0000-0000-0000D6D00000}"/>
    <cellStyle name="Vírgula 7 4 4 2 7" xfId="48669" xr:uid="{00000000-0005-0000-0000-0000D7D00000}"/>
    <cellStyle name="Vírgula 7 4 4 3" xfId="5502" xr:uid="{00000000-0005-0000-0000-0000D8D00000}"/>
    <cellStyle name="Vírgula 7 4 4 3 2" xfId="9819" xr:uid="{00000000-0005-0000-0000-0000D9D00000}"/>
    <cellStyle name="Vírgula 7 4 4 3 3" xfId="32830" xr:uid="{00000000-0005-0000-0000-0000DAD00000}"/>
    <cellStyle name="Vírgula 7 4 4 3 4" xfId="44063" xr:uid="{00000000-0005-0000-0000-0000DBD00000}"/>
    <cellStyle name="Vírgula 7 4 4 4" xfId="13689" xr:uid="{00000000-0005-0000-0000-0000DCD00000}"/>
    <cellStyle name="Vírgula 7 4 4 5" xfId="16168" xr:uid="{00000000-0005-0000-0000-0000DDD00000}"/>
    <cellStyle name="Vírgula 7 4 4 6" xfId="22117" xr:uid="{00000000-0005-0000-0000-0000DED00000}"/>
    <cellStyle name="Vírgula 7 4 4 7" xfId="24131" xr:uid="{00000000-0005-0000-0000-0000DFD00000}"/>
    <cellStyle name="Vírgula 7 4 4 8" xfId="27328" xr:uid="{00000000-0005-0000-0000-0000E0D00000}"/>
    <cellStyle name="Vírgula 7 4 4 9" xfId="39651" xr:uid="{00000000-0005-0000-0000-0000E1D00000}"/>
    <cellStyle name="Vírgula 7 4 5" xfId="1790" xr:uid="{00000000-0005-0000-0000-0000E2D00000}"/>
    <cellStyle name="Vírgula 7 4 5 10" xfId="47341" xr:uid="{00000000-0005-0000-0000-0000E3D00000}"/>
    <cellStyle name="Vírgula 7 4 5 11" xfId="55267" xr:uid="{00000000-0005-0000-0000-0000E4D00000}"/>
    <cellStyle name="Vírgula 7 4 5 12" xfId="4605" xr:uid="{00000000-0005-0000-0000-0000E5D00000}"/>
    <cellStyle name="Vírgula 7 4 5 2" xfId="8640" xr:uid="{00000000-0005-0000-0000-0000E6D00000}"/>
    <cellStyle name="Vírgula 7 4 5 2 2" xfId="17733" xr:uid="{00000000-0005-0000-0000-0000E7D00000}"/>
    <cellStyle name="Vírgula 7 4 5 2 2 2" xfId="35582" xr:uid="{00000000-0005-0000-0000-0000E8D00000}"/>
    <cellStyle name="Vírgula 7 4 5 2 3" xfId="30080" xr:uid="{00000000-0005-0000-0000-0000E9D00000}"/>
    <cellStyle name="Vírgula 7 4 5 2 4" xfId="43274" xr:uid="{00000000-0005-0000-0000-0000EAD00000}"/>
    <cellStyle name="Vírgula 7 4 5 2 5" xfId="49540" xr:uid="{00000000-0005-0000-0000-0000EBD00000}"/>
    <cellStyle name="Vírgula 7 4 5 3" xfId="6441" xr:uid="{00000000-0005-0000-0000-0000ECD00000}"/>
    <cellStyle name="Vírgula 7 4 5 3 2" xfId="32831" xr:uid="{00000000-0005-0000-0000-0000EDD00000}"/>
    <cellStyle name="Vírgula 7 4 5 3 3" xfId="44934" xr:uid="{00000000-0005-0000-0000-0000EED00000}"/>
    <cellStyle name="Vírgula 7 4 5 4" xfId="16169" xr:uid="{00000000-0005-0000-0000-0000EFD00000}"/>
    <cellStyle name="Vírgula 7 4 5 5" xfId="18692" xr:uid="{00000000-0005-0000-0000-0000F0D00000}"/>
    <cellStyle name="Vírgula 7 4 5 6" xfId="22118" xr:uid="{00000000-0005-0000-0000-0000F1D00000}"/>
    <cellStyle name="Vírgula 7 4 5 7" xfId="24132" xr:uid="{00000000-0005-0000-0000-0000F2D00000}"/>
    <cellStyle name="Vírgula 7 4 5 8" xfId="27329" xr:uid="{00000000-0005-0000-0000-0000F3D00000}"/>
    <cellStyle name="Vírgula 7 4 5 9" xfId="39652" xr:uid="{00000000-0005-0000-0000-0000F4D00000}"/>
    <cellStyle name="Vírgula 7 4 6" xfId="7141" xr:uid="{00000000-0005-0000-0000-0000F5D00000}"/>
    <cellStyle name="Vírgula 7 4 6 2" xfId="12713" xr:uid="{00000000-0005-0000-0000-0000F6D00000}"/>
    <cellStyle name="Vírgula 7 4 6 2 2" xfId="35576" xr:uid="{00000000-0005-0000-0000-0000F7D00000}"/>
    <cellStyle name="Vírgula 7 4 6 2 3" xfId="30074" xr:uid="{00000000-0005-0000-0000-0000F8D00000}"/>
    <cellStyle name="Vírgula 7 4 6 2 4" xfId="43268" xr:uid="{00000000-0005-0000-0000-0000F9D00000}"/>
    <cellStyle name="Vírgula 7 4 6 2 5" xfId="53467" xr:uid="{00000000-0005-0000-0000-0000FAD00000}"/>
    <cellStyle name="Vírgula 7 4 6 3" xfId="10791" xr:uid="{00000000-0005-0000-0000-0000FBD00000}"/>
    <cellStyle name="Vírgula 7 4 6 3 2" xfId="32825" xr:uid="{00000000-0005-0000-0000-0000FCD00000}"/>
    <cellStyle name="Vírgula 7 4 6 4" xfId="27323" xr:uid="{00000000-0005-0000-0000-0000FDD00000}"/>
    <cellStyle name="Vírgula 7 4 6 5" xfId="39646" xr:uid="{00000000-0005-0000-0000-0000FED00000}"/>
    <cellStyle name="Vírgula 7 4 6 6" xfId="48041" xr:uid="{00000000-0005-0000-0000-0000FFD00000}"/>
    <cellStyle name="Vírgula 7 4 7" xfId="4789" xr:uid="{00000000-0005-0000-0000-000000D10000}"/>
    <cellStyle name="Vírgula 7 4 7 2" xfId="11218" xr:uid="{00000000-0005-0000-0000-000001D10000}"/>
    <cellStyle name="Vírgula 7 4 7 2 2" xfId="33047" xr:uid="{00000000-0005-0000-0000-000002D10000}"/>
    <cellStyle name="Vírgula 7 4 7 2 3" xfId="40739" xr:uid="{00000000-0005-0000-0000-000003D10000}"/>
    <cellStyle name="Vírgula 7 4 7 2 4" xfId="52200" xr:uid="{00000000-0005-0000-0000-000004D10000}"/>
    <cellStyle name="Vírgula 7 4 7 3" xfId="27545" xr:uid="{00000000-0005-0000-0000-000005D10000}"/>
    <cellStyle name="Vírgula 7 4 7 4" xfId="36868" xr:uid="{00000000-0005-0000-0000-000006D10000}"/>
    <cellStyle name="Vírgula 7 4 7 5" xfId="51152" xr:uid="{00000000-0005-0000-0000-000007D10000}"/>
    <cellStyle name="Vírgula 7 4 8" xfId="10554" xr:uid="{00000000-0005-0000-0000-000008D10000}"/>
    <cellStyle name="Vírgula 7 4 8 2" xfId="30296" xr:uid="{00000000-0005-0000-0000-000009D10000}"/>
    <cellStyle name="Vírgula 7 4 8 3" xfId="39982" xr:uid="{00000000-0005-0000-0000-00000AD10000}"/>
    <cellStyle name="Vírgula 7 4 8 4" xfId="50553" xr:uid="{00000000-0005-0000-0000-00000BD10000}"/>
    <cellStyle name="Vírgula 7 4 9" xfId="13411" xr:uid="{00000000-0005-0000-0000-00000CD10000}"/>
    <cellStyle name="Vírgula 7 4 9 2" xfId="43433" xr:uid="{00000000-0005-0000-0000-00000DD10000}"/>
    <cellStyle name="Vírgula 7 5" xfId="264" xr:uid="{00000000-0005-0000-0000-00000ED10000}"/>
    <cellStyle name="Vírgula 7 5 10" xfId="16170" xr:uid="{00000000-0005-0000-0000-00000FD10000}"/>
    <cellStyle name="Vírgula 7 5 11" xfId="22119" xr:uid="{00000000-0005-0000-0000-000010D10000}"/>
    <cellStyle name="Vírgula 7 5 12" xfId="24133" xr:uid="{00000000-0005-0000-0000-000011D10000}"/>
    <cellStyle name="Vírgula 7 5 13" xfId="24546" xr:uid="{00000000-0005-0000-0000-000012D10000}"/>
    <cellStyle name="Vírgula 7 5 14" xfId="36111" xr:uid="{00000000-0005-0000-0000-000013D10000}"/>
    <cellStyle name="Vírgula 7 5 15" xfId="45821" xr:uid="{00000000-0005-0000-0000-000014D10000}"/>
    <cellStyle name="Vírgula 7 5 16" xfId="53754" xr:uid="{00000000-0005-0000-0000-000015D10000}"/>
    <cellStyle name="Vírgula 7 5 17" xfId="4606" xr:uid="{00000000-0005-0000-0000-000016D10000}"/>
    <cellStyle name="Vírgula 7 5 2" xfId="545" xr:uid="{00000000-0005-0000-0000-000017D10000}"/>
    <cellStyle name="Vírgula 7 5 2 10" xfId="24822" xr:uid="{00000000-0005-0000-0000-000018D10000}"/>
    <cellStyle name="Vírgula 7 5 2 11" xfId="36387" xr:uid="{00000000-0005-0000-0000-000019D10000}"/>
    <cellStyle name="Vírgula 7 5 2 12" xfId="46101" xr:uid="{00000000-0005-0000-0000-00001AD10000}"/>
    <cellStyle name="Vírgula 7 5 2 13" xfId="54033" xr:uid="{00000000-0005-0000-0000-00001BD10000}"/>
    <cellStyle name="Vírgula 7 5 2 14" xfId="4607" xr:uid="{00000000-0005-0000-0000-00001CD10000}"/>
    <cellStyle name="Vírgula 7 5 2 2" xfId="1196" xr:uid="{00000000-0005-0000-0000-00001DD10000}"/>
    <cellStyle name="Vírgula 7 5 2 2 10" xfId="46752" xr:uid="{00000000-0005-0000-0000-00001ED10000}"/>
    <cellStyle name="Vírgula 7 5 2 2 11" xfId="54684" xr:uid="{00000000-0005-0000-0000-00001FD10000}"/>
    <cellStyle name="Vírgula 7 5 2 2 12" xfId="4608" xr:uid="{00000000-0005-0000-0000-000020D10000}"/>
    <cellStyle name="Vírgula 7 5 2 2 2" xfId="8111" xr:uid="{00000000-0005-0000-0000-000021D10000}"/>
    <cellStyle name="Vírgula 7 5 2 2 2 2" xfId="17734" xr:uid="{00000000-0005-0000-0000-000022D10000}"/>
    <cellStyle name="Vírgula 7 5 2 2 2 2 2" xfId="35585" xr:uid="{00000000-0005-0000-0000-000023D10000}"/>
    <cellStyle name="Vírgula 7 5 2 2 2 3" xfId="19904" xr:uid="{00000000-0005-0000-0000-000024D10000}"/>
    <cellStyle name="Vírgula 7 5 2 2 2 4" xfId="30083" xr:uid="{00000000-0005-0000-0000-000025D10000}"/>
    <cellStyle name="Vírgula 7 5 2 2 2 5" xfId="43277" xr:uid="{00000000-0005-0000-0000-000026D10000}"/>
    <cellStyle name="Vírgula 7 5 2 2 2 6" xfId="49011" xr:uid="{00000000-0005-0000-0000-000027D10000}"/>
    <cellStyle name="Vírgula 7 5 2 2 3" xfId="5856" xr:uid="{00000000-0005-0000-0000-000028D10000}"/>
    <cellStyle name="Vírgula 7 5 2 2 3 2" xfId="12464" xr:uid="{00000000-0005-0000-0000-000029D10000}"/>
    <cellStyle name="Vírgula 7 5 2 2 3 3" xfId="32834" xr:uid="{00000000-0005-0000-0000-00002AD10000}"/>
    <cellStyle name="Vírgula 7 5 2 2 3 4" xfId="44405" xr:uid="{00000000-0005-0000-0000-00002BD10000}"/>
    <cellStyle name="Vírgula 7 5 2 2 4" xfId="16172" xr:uid="{00000000-0005-0000-0000-00002CD10000}"/>
    <cellStyle name="Vírgula 7 5 2 2 5" xfId="18162" xr:uid="{00000000-0005-0000-0000-00002DD10000}"/>
    <cellStyle name="Vírgula 7 5 2 2 6" xfId="22121" xr:uid="{00000000-0005-0000-0000-00002ED10000}"/>
    <cellStyle name="Vírgula 7 5 2 2 7" xfId="24135" xr:uid="{00000000-0005-0000-0000-00002FD10000}"/>
    <cellStyle name="Vírgula 7 5 2 2 8" xfId="27332" xr:uid="{00000000-0005-0000-0000-000030D10000}"/>
    <cellStyle name="Vírgula 7 5 2 2 9" xfId="39655" xr:uid="{00000000-0005-0000-0000-000031D10000}"/>
    <cellStyle name="Vírgula 7 5 2 3" xfId="2132" xr:uid="{00000000-0005-0000-0000-000032D10000}"/>
    <cellStyle name="Vírgula 7 5 2 3 2" xfId="8982" xr:uid="{00000000-0005-0000-0000-000033D10000}"/>
    <cellStyle name="Vírgula 7 5 2 3 2 2" xfId="35584" xr:uid="{00000000-0005-0000-0000-000034D10000}"/>
    <cellStyle name="Vírgula 7 5 2 3 2 3" xfId="30082" xr:uid="{00000000-0005-0000-0000-000035D10000}"/>
    <cellStyle name="Vírgula 7 5 2 3 2 4" xfId="43276" xr:uid="{00000000-0005-0000-0000-000036D10000}"/>
    <cellStyle name="Vírgula 7 5 2 3 2 5" xfId="49882" xr:uid="{00000000-0005-0000-0000-000037D10000}"/>
    <cellStyle name="Vírgula 7 5 2 3 3" xfId="9288" xr:uid="{00000000-0005-0000-0000-000038D10000}"/>
    <cellStyle name="Vírgula 7 5 2 3 3 2" xfId="32833" xr:uid="{00000000-0005-0000-0000-000039D10000}"/>
    <cellStyle name="Vírgula 7 5 2 3 3 3" xfId="45276" xr:uid="{00000000-0005-0000-0000-00003AD10000}"/>
    <cellStyle name="Vírgula 7 5 2 3 4" xfId="19034" xr:uid="{00000000-0005-0000-0000-00003BD10000}"/>
    <cellStyle name="Vírgula 7 5 2 3 5" xfId="27331" xr:uid="{00000000-0005-0000-0000-00003CD10000}"/>
    <cellStyle name="Vírgula 7 5 2 3 6" xfId="39654" xr:uid="{00000000-0005-0000-0000-00003DD10000}"/>
    <cellStyle name="Vírgula 7 5 2 3 7" xfId="47683" xr:uid="{00000000-0005-0000-0000-00003ED10000}"/>
    <cellStyle name="Vírgula 7 5 2 3 8" xfId="55609" xr:uid="{00000000-0005-0000-0000-00003FD10000}"/>
    <cellStyle name="Vírgula 7 5 2 3 9" xfId="6783" xr:uid="{00000000-0005-0000-0000-000040D10000}"/>
    <cellStyle name="Vírgula 7 5 2 4" xfId="7484" xr:uid="{00000000-0005-0000-0000-000041D10000}"/>
    <cellStyle name="Vírgula 7 5 2 4 2" xfId="11560" xr:uid="{00000000-0005-0000-0000-000042D10000}"/>
    <cellStyle name="Vírgula 7 5 2 4 2 2" xfId="33389" xr:uid="{00000000-0005-0000-0000-000043D10000}"/>
    <cellStyle name="Vírgula 7 5 2 4 2 3" xfId="41081" xr:uid="{00000000-0005-0000-0000-000044D10000}"/>
    <cellStyle name="Vírgula 7 5 2 4 2 4" xfId="52542" xr:uid="{00000000-0005-0000-0000-000045D10000}"/>
    <cellStyle name="Vírgula 7 5 2 4 3" xfId="27887" xr:uid="{00000000-0005-0000-0000-000046D10000}"/>
    <cellStyle name="Vírgula 7 5 2 4 4" xfId="37210" xr:uid="{00000000-0005-0000-0000-000047D10000}"/>
    <cellStyle name="Vírgula 7 5 2 4 5" xfId="48384" xr:uid="{00000000-0005-0000-0000-000048D10000}"/>
    <cellStyle name="Vírgula 7 5 2 5" xfId="5205" xr:uid="{00000000-0005-0000-0000-000049D10000}"/>
    <cellStyle name="Vírgula 7 5 2 5 2" xfId="30638" xr:uid="{00000000-0005-0000-0000-00004AD10000}"/>
    <cellStyle name="Vírgula 7 5 2 5 3" xfId="40324" xr:uid="{00000000-0005-0000-0000-00004BD10000}"/>
    <cellStyle name="Vírgula 7 5 2 5 4" xfId="51795" xr:uid="{00000000-0005-0000-0000-00004CD10000}"/>
    <cellStyle name="Vírgula 7 5 2 6" xfId="14031" xr:uid="{00000000-0005-0000-0000-00004DD10000}"/>
    <cellStyle name="Vírgula 7 5 2 6 2" xfId="43778" xr:uid="{00000000-0005-0000-0000-00004ED10000}"/>
    <cellStyle name="Vírgula 7 5 2 7" xfId="16171" xr:uid="{00000000-0005-0000-0000-00004FD10000}"/>
    <cellStyle name="Vírgula 7 5 2 8" xfId="22120" xr:uid="{00000000-0005-0000-0000-000050D10000}"/>
    <cellStyle name="Vírgula 7 5 2 9" xfId="24134" xr:uid="{00000000-0005-0000-0000-000051D10000}"/>
    <cellStyle name="Vírgula 7 5 3" xfId="1460" xr:uid="{00000000-0005-0000-0000-000052D10000}"/>
    <cellStyle name="Vírgula 7 5 3 10" xfId="25098" xr:uid="{00000000-0005-0000-0000-000053D10000}"/>
    <cellStyle name="Vírgula 7 5 3 11" xfId="36663" xr:uid="{00000000-0005-0000-0000-000054D10000}"/>
    <cellStyle name="Vírgula 7 5 3 12" xfId="47016" xr:uid="{00000000-0005-0000-0000-000055D10000}"/>
    <cellStyle name="Vírgula 7 5 3 13" xfId="54948" xr:uid="{00000000-0005-0000-0000-000056D10000}"/>
    <cellStyle name="Vírgula 7 5 3 14" xfId="4609" xr:uid="{00000000-0005-0000-0000-000057D10000}"/>
    <cellStyle name="Vírgula 7 5 3 2" xfId="2360" xr:uid="{00000000-0005-0000-0000-000058D10000}"/>
    <cellStyle name="Vírgula 7 5 3 2 10" xfId="47911" xr:uid="{00000000-0005-0000-0000-000059D10000}"/>
    <cellStyle name="Vírgula 7 5 3 2 11" xfId="55837" xr:uid="{00000000-0005-0000-0000-00005AD10000}"/>
    <cellStyle name="Vírgula 7 5 3 2 12" xfId="4610" xr:uid="{00000000-0005-0000-0000-00005BD10000}"/>
    <cellStyle name="Vírgula 7 5 3 2 2" xfId="9210" xr:uid="{00000000-0005-0000-0000-00005CD10000}"/>
    <cellStyle name="Vírgula 7 5 3 2 2 2" xfId="17735" xr:uid="{00000000-0005-0000-0000-00005DD10000}"/>
    <cellStyle name="Vírgula 7 5 3 2 2 2 2" xfId="35587" xr:uid="{00000000-0005-0000-0000-00005ED10000}"/>
    <cellStyle name="Vírgula 7 5 3 2 2 3" xfId="20132" xr:uid="{00000000-0005-0000-0000-00005FD10000}"/>
    <cellStyle name="Vírgula 7 5 3 2 2 4" xfId="30085" xr:uid="{00000000-0005-0000-0000-000060D10000}"/>
    <cellStyle name="Vírgula 7 5 3 2 2 5" xfId="43279" xr:uid="{00000000-0005-0000-0000-000061D10000}"/>
    <cellStyle name="Vírgula 7 5 3 2 2 6" xfId="50110" xr:uid="{00000000-0005-0000-0000-000062D10000}"/>
    <cellStyle name="Vírgula 7 5 3 2 3" xfId="7011" xr:uid="{00000000-0005-0000-0000-000063D10000}"/>
    <cellStyle name="Vírgula 7 5 3 2 3 2" xfId="9509" xr:uid="{00000000-0005-0000-0000-000064D10000}"/>
    <cellStyle name="Vírgula 7 5 3 2 3 3" xfId="32836" xr:uid="{00000000-0005-0000-0000-000065D10000}"/>
    <cellStyle name="Vírgula 7 5 3 2 3 4" xfId="45504" xr:uid="{00000000-0005-0000-0000-000066D10000}"/>
    <cellStyle name="Vírgula 7 5 3 2 4" xfId="16174" xr:uid="{00000000-0005-0000-0000-000067D10000}"/>
    <cellStyle name="Vírgula 7 5 3 2 5" xfId="18390" xr:uid="{00000000-0005-0000-0000-000068D10000}"/>
    <cellStyle name="Vírgula 7 5 3 2 6" xfId="22123" xr:uid="{00000000-0005-0000-0000-000069D10000}"/>
    <cellStyle name="Vírgula 7 5 3 2 7" xfId="24137" xr:uid="{00000000-0005-0000-0000-00006AD10000}"/>
    <cellStyle name="Vírgula 7 5 3 2 8" xfId="27334" xr:uid="{00000000-0005-0000-0000-00006BD10000}"/>
    <cellStyle name="Vírgula 7 5 3 2 9" xfId="39657" xr:uid="{00000000-0005-0000-0000-00006CD10000}"/>
    <cellStyle name="Vírgula 7 5 3 3" xfId="8339" xr:uid="{00000000-0005-0000-0000-00006DD10000}"/>
    <cellStyle name="Vírgula 7 5 3 3 2" xfId="12719" xr:uid="{00000000-0005-0000-0000-00006ED10000}"/>
    <cellStyle name="Vírgula 7 5 3 3 2 2" xfId="35586" xr:uid="{00000000-0005-0000-0000-00006FD10000}"/>
    <cellStyle name="Vírgula 7 5 3 3 2 3" xfId="30084" xr:uid="{00000000-0005-0000-0000-000070D10000}"/>
    <cellStyle name="Vírgula 7 5 3 3 2 4" xfId="43278" xr:uid="{00000000-0005-0000-0000-000071D10000}"/>
    <cellStyle name="Vírgula 7 5 3 3 2 5" xfId="53470" xr:uid="{00000000-0005-0000-0000-000072D10000}"/>
    <cellStyle name="Vírgula 7 5 3 3 3" xfId="10656" xr:uid="{00000000-0005-0000-0000-000073D10000}"/>
    <cellStyle name="Vírgula 7 5 3 3 3 2" xfId="32835" xr:uid="{00000000-0005-0000-0000-000074D10000}"/>
    <cellStyle name="Vírgula 7 5 3 3 4" xfId="19262" xr:uid="{00000000-0005-0000-0000-000075D10000}"/>
    <cellStyle name="Vírgula 7 5 3 3 5" xfId="27333" xr:uid="{00000000-0005-0000-0000-000076D10000}"/>
    <cellStyle name="Vírgula 7 5 3 3 6" xfId="39656" xr:uid="{00000000-0005-0000-0000-000077D10000}"/>
    <cellStyle name="Vírgula 7 5 3 3 7" xfId="49239" xr:uid="{00000000-0005-0000-0000-000078D10000}"/>
    <cellStyle name="Vírgula 7 5 3 4" xfId="6120" xr:uid="{00000000-0005-0000-0000-000079D10000}"/>
    <cellStyle name="Vírgula 7 5 3 4 2" xfId="11788" xr:uid="{00000000-0005-0000-0000-00007AD10000}"/>
    <cellStyle name="Vírgula 7 5 3 4 2 2" xfId="33617" xr:uid="{00000000-0005-0000-0000-00007BD10000}"/>
    <cellStyle name="Vírgula 7 5 3 4 2 3" xfId="41309" xr:uid="{00000000-0005-0000-0000-00007CD10000}"/>
    <cellStyle name="Vírgula 7 5 3 4 2 4" xfId="52770" xr:uid="{00000000-0005-0000-0000-00007DD10000}"/>
    <cellStyle name="Vírgula 7 5 3 4 3" xfId="28115" xr:uid="{00000000-0005-0000-0000-00007ED10000}"/>
    <cellStyle name="Vírgula 7 5 3 4 4" xfId="37438" xr:uid="{00000000-0005-0000-0000-00007FD10000}"/>
    <cellStyle name="Vírgula 7 5 3 4 5" xfId="50399" xr:uid="{00000000-0005-0000-0000-000080D10000}"/>
    <cellStyle name="Vírgula 7 5 3 5" xfId="11044" xr:uid="{00000000-0005-0000-0000-000081D10000}"/>
    <cellStyle name="Vírgula 7 5 3 5 2" xfId="30866" xr:uid="{00000000-0005-0000-0000-000082D10000}"/>
    <cellStyle name="Vírgula 7 5 3 5 3" xfId="40552" xr:uid="{00000000-0005-0000-0000-000083D10000}"/>
    <cellStyle name="Vírgula 7 5 3 5 4" xfId="52023" xr:uid="{00000000-0005-0000-0000-000084D10000}"/>
    <cellStyle name="Vírgula 7 5 3 6" xfId="14259" xr:uid="{00000000-0005-0000-0000-000085D10000}"/>
    <cellStyle name="Vírgula 7 5 3 6 2" xfId="44633" xr:uid="{00000000-0005-0000-0000-000086D10000}"/>
    <cellStyle name="Vírgula 7 5 3 7" xfId="16173" xr:uid="{00000000-0005-0000-0000-000087D10000}"/>
    <cellStyle name="Vírgula 7 5 3 8" xfId="22122" xr:uid="{00000000-0005-0000-0000-000088D10000}"/>
    <cellStyle name="Vírgula 7 5 3 9" xfId="24136" xr:uid="{00000000-0005-0000-0000-000089D10000}"/>
    <cellStyle name="Vírgula 7 5 4" xfId="956" xr:uid="{00000000-0005-0000-0000-00008AD10000}"/>
    <cellStyle name="Vírgula 7 5 4 10" xfId="46512" xr:uid="{00000000-0005-0000-0000-00008BD10000}"/>
    <cellStyle name="Vírgula 7 5 4 11" xfId="54444" xr:uid="{00000000-0005-0000-0000-00008CD10000}"/>
    <cellStyle name="Vírgula 7 5 4 12" xfId="4611" xr:uid="{00000000-0005-0000-0000-00008DD10000}"/>
    <cellStyle name="Vírgula 7 5 4 2" xfId="7883" xr:uid="{00000000-0005-0000-0000-00008ED10000}"/>
    <cellStyle name="Vírgula 7 5 4 2 2" xfId="13278" xr:uid="{00000000-0005-0000-0000-00008FD10000}"/>
    <cellStyle name="Vírgula 7 5 4 2 2 2" xfId="35588" xr:uid="{00000000-0005-0000-0000-000090D10000}"/>
    <cellStyle name="Vírgula 7 5 4 2 3" xfId="16404" xr:uid="{00000000-0005-0000-0000-000091D10000}"/>
    <cellStyle name="Vírgula 7 5 4 2 4" xfId="19676" xr:uid="{00000000-0005-0000-0000-000092D10000}"/>
    <cellStyle name="Vírgula 7 5 4 2 5" xfId="30086" xr:uid="{00000000-0005-0000-0000-000093D10000}"/>
    <cellStyle name="Vírgula 7 5 4 2 6" xfId="43280" xr:uid="{00000000-0005-0000-0000-000094D10000}"/>
    <cellStyle name="Vírgula 7 5 4 2 7" xfId="48783" xr:uid="{00000000-0005-0000-0000-000095D10000}"/>
    <cellStyle name="Vírgula 7 5 4 3" xfId="5616" xr:uid="{00000000-0005-0000-0000-000096D10000}"/>
    <cellStyle name="Vírgula 7 5 4 3 2" xfId="16320" xr:uid="{00000000-0005-0000-0000-000097D10000}"/>
    <cellStyle name="Vírgula 7 5 4 3 3" xfId="32837" xr:uid="{00000000-0005-0000-0000-000098D10000}"/>
    <cellStyle name="Vírgula 7 5 4 3 4" xfId="44177" xr:uid="{00000000-0005-0000-0000-000099D10000}"/>
    <cellStyle name="Vírgula 7 5 4 4" xfId="13803" xr:uid="{00000000-0005-0000-0000-00009AD10000}"/>
    <cellStyle name="Vírgula 7 5 4 5" xfId="16175" xr:uid="{00000000-0005-0000-0000-00009BD10000}"/>
    <cellStyle name="Vírgula 7 5 4 6" xfId="22124" xr:uid="{00000000-0005-0000-0000-00009CD10000}"/>
    <cellStyle name="Vírgula 7 5 4 7" xfId="24138" xr:uid="{00000000-0005-0000-0000-00009DD10000}"/>
    <cellStyle name="Vírgula 7 5 4 8" xfId="27335" xr:uid="{00000000-0005-0000-0000-00009ED10000}"/>
    <cellStyle name="Vírgula 7 5 4 9" xfId="39658" xr:uid="{00000000-0005-0000-0000-00009FD10000}"/>
    <cellStyle name="Vírgula 7 5 5" xfId="1904" xr:uid="{00000000-0005-0000-0000-0000A0D10000}"/>
    <cellStyle name="Vírgula 7 5 5 10" xfId="47455" xr:uid="{00000000-0005-0000-0000-0000A1D10000}"/>
    <cellStyle name="Vírgula 7 5 5 11" xfId="55381" xr:uid="{00000000-0005-0000-0000-0000A2D10000}"/>
    <cellStyle name="Vírgula 7 5 5 12" xfId="4612" xr:uid="{00000000-0005-0000-0000-0000A3D10000}"/>
    <cellStyle name="Vírgula 7 5 5 2" xfId="8754" xr:uid="{00000000-0005-0000-0000-0000A4D10000}"/>
    <cellStyle name="Vírgula 7 5 5 2 2" xfId="17736" xr:uid="{00000000-0005-0000-0000-0000A5D10000}"/>
    <cellStyle name="Vírgula 7 5 5 2 2 2" xfId="35589" xr:uid="{00000000-0005-0000-0000-0000A6D10000}"/>
    <cellStyle name="Vírgula 7 5 5 2 3" xfId="30087" xr:uid="{00000000-0005-0000-0000-0000A7D10000}"/>
    <cellStyle name="Vírgula 7 5 5 2 4" xfId="43281" xr:uid="{00000000-0005-0000-0000-0000A8D10000}"/>
    <cellStyle name="Vírgula 7 5 5 2 5" xfId="49654" xr:uid="{00000000-0005-0000-0000-0000A9D10000}"/>
    <cellStyle name="Vírgula 7 5 5 3" xfId="6555" xr:uid="{00000000-0005-0000-0000-0000AAD10000}"/>
    <cellStyle name="Vírgula 7 5 5 3 2" xfId="32838" xr:uid="{00000000-0005-0000-0000-0000ABD10000}"/>
    <cellStyle name="Vírgula 7 5 5 3 3" xfId="45048" xr:uid="{00000000-0005-0000-0000-0000ACD10000}"/>
    <cellStyle name="Vírgula 7 5 5 4" xfId="16176" xr:uid="{00000000-0005-0000-0000-0000ADD10000}"/>
    <cellStyle name="Vírgula 7 5 5 5" xfId="18806" xr:uid="{00000000-0005-0000-0000-0000AED10000}"/>
    <cellStyle name="Vírgula 7 5 5 6" xfId="22125" xr:uid="{00000000-0005-0000-0000-0000AFD10000}"/>
    <cellStyle name="Vírgula 7 5 5 7" xfId="24139" xr:uid="{00000000-0005-0000-0000-0000B0D10000}"/>
    <cellStyle name="Vírgula 7 5 5 8" xfId="27336" xr:uid="{00000000-0005-0000-0000-0000B1D10000}"/>
    <cellStyle name="Vírgula 7 5 5 9" xfId="39659" xr:uid="{00000000-0005-0000-0000-0000B2D10000}"/>
    <cellStyle name="Vírgula 7 5 6" xfId="7255" xr:uid="{00000000-0005-0000-0000-0000B3D10000}"/>
    <cellStyle name="Vírgula 7 5 6 2" xfId="12717" xr:uid="{00000000-0005-0000-0000-0000B4D10000}"/>
    <cellStyle name="Vírgula 7 5 6 2 2" xfId="35583" xr:uid="{00000000-0005-0000-0000-0000B5D10000}"/>
    <cellStyle name="Vírgula 7 5 6 2 3" xfId="30081" xr:uid="{00000000-0005-0000-0000-0000B6D10000}"/>
    <cellStyle name="Vírgula 7 5 6 2 4" xfId="43275" xr:uid="{00000000-0005-0000-0000-0000B7D10000}"/>
    <cellStyle name="Vírgula 7 5 6 2 5" xfId="53469" xr:uid="{00000000-0005-0000-0000-0000B8D10000}"/>
    <cellStyle name="Vírgula 7 5 6 3" xfId="12372" xr:uid="{00000000-0005-0000-0000-0000B9D10000}"/>
    <cellStyle name="Vírgula 7 5 6 3 2" xfId="32832" xr:uid="{00000000-0005-0000-0000-0000BAD10000}"/>
    <cellStyle name="Vírgula 7 5 6 4" xfId="27330" xr:uid="{00000000-0005-0000-0000-0000BBD10000}"/>
    <cellStyle name="Vírgula 7 5 6 5" xfId="39653" xr:uid="{00000000-0005-0000-0000-0000BCD10000}"/>
    <cellStyle name="Vírgula 7 5 6 6" xfId="48155" xr:uid="{00000000-0005-0000-0000-0000BDD10000}"/>
    <cellStyle name="Vírgula 7 5 7" xfId="4927" xr:uid="{00000000-0005-0000-0000-0000BED10000}"/>
    <cellStyle name="Vírgula 7 5 7 2" xfId="11332" xr:uid="{00000000-0005-0000-0000-0000BFD10000}"/>
    <cellStyle name="Vírgula 7 5 7 2 2" xfId="33161" xr:uid="{00000000-0005-0000-0000-0000C0D10000}"/>
    <cellStyle name="Vírgula 7 5 7 2 3" xfId="40853" xr:uid="{00000000-0005-0000-0000-0000C1D10000}"/>
    <cellStyle name="Vírgula 7 5 7 2 4" xfId="52314" xr:uid="{00000000-0005-0000-0000-0000C2D10000}"/>
    <cellStyle name="Vírgula 7 5 7 3" xfId="27659" xr:uid="{00000000-0005-0000-0000-0000C3D10000}"/>
    <cellStyle name="Vírgula 7 5 7 4" xfId="36982" xr:uid="{00000000-0005-0000-0000-0000C4D10000}"/>
    <cellStyle name="Vírgula 7 5 7 5" xfId="50979" xr:uid="{00000000-0005-0000-0000-0000C5D10000}"/>
    <cellStyle name="Vírgula 7 5 8" xfId="10685" xr:uid="{00000000-0005-0000-0000-0000C6D10000}"/>
    <cellStyle name="Vírgula 7 5 8 2" xfId="30410" xr:uid="{00000000-0005-0000-0000-0000C7D10000}"/>
    <cellStyle name="Vírgula 7 5 8 3" xfId="40096" xr:uid="{00000000-0005-0000-0000-0000C8D10000}"/>
    <cellStyle name="Vírgula 7 5 8 4" xfId="51567" xr:uid="{00000000-0005-0000-0000-0000C9D10000}"/>
    <cellStyle name="Vírgula 7 5 9" xfId="13518" xr:uid="{00000000-0005-0000-0000-0000CAD10000}"/>
    <cellStyle name="Vírgula 7 5 9 2" xfId="43547" xr:uid="{00000000-0005-0000-0000-0000CBD10000}"/>
    <cellStyle name="Vírgula 7 6" xfId="338" xr:uid="{00000000-0005-0000-0000-0000CCD10000}"/>
    <cellStyle name="Vírgula 7 6 10" xfId="24140" xr:uid="{00000000-0005-0000-0000-0000CDD10000}"/>
    <cellStyle name="Vírgula 7 6 11" xfId="24339" xr:uid="{00000000-0005-0000-0000-0000CED10000}"/>
    <cellStyle name="Vírgula 7 6 12" xfId="35916" xr:uid="{00000000-0005-0000-0000-0000CFD10000}"/>
    <cellStyle name="Vírgula 7 6 13" xfId="45894" xr:uid="{00000000-0005-0000-0000-0000D0D10000}"/>
    <cellStyle name="Vírgula 7 6 14" xfId="53826" xr:uid="{00000000-0005-0000-0000-0000D1D10000}"/>
    <cellStyle name="Vírgula 7 6 15" xfId="4613" xr:uid="{00000000-0005-0000-0000-0000D2D10000}"/>
    <cellStyle name="Vírgula 7 6 2" xfId="785" xr:uid="{00000000-0005-0000-0000-0000D3D10000}"/>
    <cellStyle name="Vírgula 7 6 2 10" xfId="46341" xr:uid="{00000000-0005-0000-0000-0000D4D10000}"/>
    <cellStyle name="Vírgula 7 6 2 11" xfId="54273" xr:uid="{00000000-0005-0000-0000-0000D5D10000}"/>
    <cellStyle name="Vírgula 7 6 2 12" xfId="4614" xr:uid="{00000000-0005-0000-0000-0000D6D10000}"/>
    <cellStyle name="Vírgula 7 6 2 2" xfId="7712" xr:uid="{00000000-0005-0000-0000-0000D7D10000}"/>
    <cellStyle name="Vírgula 7 6 2 2 2" xfId="13279" xr:uid="{00000000-0005-0000-0000-0000D8D10000}"/>
    <cellStyle name="Vírgula 7 6 2 2 2 2" xfId="35591" xr:uid="{00000000-0005-0000-0000-0000D9D10000}"/>
    <cellStyle name="Vírgula 7 6 2 2 3" xfId="13162" xr:uid="{00000000-0005-0000-0000-0000DAD10000}"/>
    <cellStyle name="Vírgula 7 6 2 2 4" xfId="19505" xr:uid="{00000000-0005-0000-0000-0000DBD10000}"/>
    <cellStyle name="Vírgula 7 6 2 2 5" xfId="30089" xr:uid="{00000000-0005-0000-0000-0000DCD10000}"/>
    <cellStyle name="Vírgula 7 6 2 2 6" xfId="43283" xr:uid="{00000000-0005-0000-0000-0000DDD10000}"/>
    <cellStyle name="Vírgula 7 6 2 2 7" xfId="48612" xr:uid="{00000000-0005-0000-0000-0000DED10000}"/>
    <cellStyle name="Vírgula 7 6 2 3" xfId="5445" xr:uid="{00000000-0005-0000-0000-0000DFD10000}"/>
    <cellStyle name="Vírgula 7 6 2 3 2" xfId="12773" xr:uid="{00000000-0005-0000-0000-0000E0D10000}"/>
    <cellStyle name="Vírgula 7 6 2 3 3" xfId="32840" xr:uid="{00000000-0005-0000-0000-0000E1D10000}"/>
    <cellStyle name="Vírgula 7 6 2 3 4" xfId="44006" xr:uid="{00000000-0005-0000-0000-0000E2D10000}"/>
    <cellStyle name="Vírgula 7 6 2 4" xfId="13632" xr:uid="{00000000-0005-0000-0000-0000E3D10000}"/>
    <cellStyle name="Vírgula 7 6 2 5" xfId="16178" xr:uid="{00000000-0005-0000-0000-0000E4D10000}"/>
    <cellStyle name="Vírgula 7 6 2 6" xfId="22127" xr:uid="{00000000-0005-0000-0000-0000E5D10000}"/>
    <cellStyle name="Vírgula 7 6 2 7" xfId="24141" xr:uid="{00000000-0005-0000-0000-0000E6D10000}"/>
    <cellStyle name="Vírgula 7 6 2 8" xfId="27338" xr:uid="{00000000-0005-0000-0000-0000E7D10000}"/>
    <cellStyle name="Vírgula 7 6 2 9" xfId="39661" xr:uid="{00000000-0005-0000-0000-0000E8D10000}"/>
    <cellStyle name="Vírgula 7 6 3" xfId="1733" xr:uid="{00000000-0005-0000-0000-0000E9D10000}"/>
    <cellStyle name="Vírgula 7 6 3 10" xfId="47284" xr:uid="{00000000-0005-0000-0000-0000EAD10000}"/>
    <cellStyle name="Vírgula 7 6 3 11" xfId="55210" xr:uid="{00000000-0005-0000-0000-0000EBD10000}"/>
    <cellStyle name="Vírgula 7 6 3 12" xfId="4615" xr:uid="{00000000-0005-0000-0000-0000ECD10000}"/>
    <cellStyle name="Vírgula 7 6 3 2" xfId="8583" xr:uid="{00000000-0005-0000-0000-0000EDD10000}"/>
    <cellStyle name="Vírgula 7 6 3 2 2" xfId="17737" xr:uid="{00000000-0005-0000-0000-0000EED10000}"/>
    <cellStyle name="Vírgula 7 6 3 2 2 2" xfId="35592" xr:uid="{00000000-0005-0000-0000-0000EFD10000}"/>
    <cellStyle name="Vírgula 7 6 3 2 3" xfId="30090" xr:uid="{00000000-0005-0000-0000-0000F0D10000}"/>
    <cellStyle name="Vírgula 7 6 3 2 4" xfId="43284" xr:uid="{00000000-0005-0000-0000-0000F1D10000}"/>
    <cellStyle name="Vírgula 7 6 3 2 5" xfId="49483" xr:uid="{00000000-0005-0000-0000-0000F2D10000}"/>
    <cellStyle name="Vírgula 7 6 3 3" xfId="6384" xr:uid="{00000000-0005-0000-0000-0000F3D10000}"/>
    <cellStyle name="Vírgula 7 6 3 3 2" xfId="32841" xr:uid="{00000000-0005-0000-0000-0000F4D10000}"/>
    <cellStyle name="Vírgula 7 6 3 3 3" xfId="44877" xr:uid="{00000000-0005-0000-0000-0000F5D10000}"/>
    <cellStyle name="Vírgula 7 6 3 4" xfId="16179" xr:uid="{00000000-0005-0000-0000-0000F6D10000}"/>
    <cellStyle name="Vírgula 7 6 3 5" xfId="18635" xr:uid="{00000000-0005-0000-0000-0000F7D10000}"/>
    <cellStyle name="Vírgula 7 6 3 6" xfId="22128" xr:uid="{00000000-0005-0000-0000-0000F8D10000}"/>
    <cellStyle name="Vírgula 7 6 3 7" xfId="24142" xr:uid="{00000000-0005-0000-0000-0000F9D10000}"/>
    <cellStyle name="Vírgula 7 6 3 8" xfId="27339" xr:uid="{00000000-0005-0000-0000-0000FAD10000}"/>
    <cellStyle name="Vírgula 7 6 3 9" xfId="39662" xr:uid="{00000000-0005-0000-0000-0000FBD10000}"/>
    <cellStyle name="Vírgula 7 6 4" xfId="7313" xr:uid="{00000000-0005-0000-0000-0000FCD10000}"/>
    <cellStyle name="Vírgula 7 6 4 2" xfId="12720" xr:uid="{00000000-0005-0000-0000-0000FDD10000}"/>
    <cellStyle name="Vírgula 7 6 4 2 2" xfId="35590" xr:uid="{00000000-0005-0000-0000-0000FED10000}"/>
    <cellStyle name="Vírgula 7 6 4 2 3" xfId="30088" xr:uid="{00000000-0005-0000-0000-0000FFD10000}"/>
    <cellStyle name="Vírgula 7 6 4 2 4" xfId="43282" xr:uid="{00000000-0005-0000-0000-000000D20000}"/>
    <cellStyle name="Vírgula 7 6 4 2 5" xfId="53471" xr:uid="{00000000-0005-0000-0000-000001D20000}"/>
    <cellStyle name="Vírgula 7 6 4 3" xfId="16523" xr:uid="{00000000-0005-0000-0000-000002D20000}"/>
    <cellStyle name="Vírgula 7 6 4 3 2" xfId="32839" xr:uid="{00000000-0005-0000-0000-000003D20000}"/>
    <cellStyle name="Vírgula 7 6 4 4" xfId="27337" xr:uid="{00000000-0005-0000-0000-000004D20000}"/>
    <cellStyle name="Vírgula 7 6 4 5" xfId="39660" xr:uid="{00000000-0005-0000-0000-000005D20000}"/>
    <cellStyle name="Vírgula 7 6 4 6" xfId="48213" xr:uid="{00000000-0005-0000-0000-000006D20000}"/>
    <cellStyle name="Vírgula 7 6 5" xfId="4998" xr:uid="{00000000-0005-0000-0000-000007D20000}"/>
    <cellStyle name="Vírgula 7 6 5 2" xfId="11161" xr:uid="{00000000-0005-0000-0000-000008D20000}"/>
    <cellStyle name="Vírgula 7 6 5 2 2" xfId="32990" xr:uid="{00000000-0005-0000-0000-000009D20000}"/>
    <cellStyle name="Vírgula 7 6 5 2 3" xfId="40682" xr:uid="{00000000-0005-0000-0000-00000AD20000}"/>
    <cellStyle name="Vírgula 7 6 5 2 4" xfId="52143" xr:uid="{00000000-0005-0000-0000-00000BD20000}"/>
    <cellStyle name="Vírgula 7 6 5 3" xfId="27488" xr:uid="{00000000-0005-0000-0000-00000CD20000}"/>
    <cellStyle name="Vírgula 7 6 5 4" xfId="36811" xr:uid="{00000000-0005-0000-0000-00000DD20000}"/>
    <cellStyle name="Vírgula 7 6 5 5" xfId="50290" xr:uid="{00000000-0005-0000-0000-00000ED20000}"/>
    <cellStyle name="Vírgula 7 6 6" xfId="10313" xr:uid="{00000000-0005-0000-0000-00000FD20000}"/>
    <cellStyle name="Vírgula 7 6 6 2" xfId="30239" xr:uid="{00000000-0005-0000-0000-000010D20000}"/>
    <cellStyle name="Vírgula 7 6 6 3" xfId="39925" xr:uid="{00000000-0005-0000-0000-000011D20000}"/>
    <cellStyle name="Vírgula 7 6 6 4" xfId="51231" xr:uid="{00000000-0005-0000-0000-000012D20000}"/>
    <cellStyle name="Vírgula 7 6 7" xfId="13354" xr:uid="{00000000-0005-0000-0000-000013D20000}"/>
    <cellStyle name="Vírgula 7 6 7 2" xfId="43607" xr:uid="{00000000-0005-0000-0000-000014D20000}"/>
    <cellStyle name="Vírgula 7 6 8" xfId="16177" xr:uid="{00000000-0005-0000-0000-000015D20000}"/>
    <cellStyle name="Vírgula 7 6 9" xfId="22126" xr:uid="{00000000-0005-0000-0000-000016D20000}"/>
    <cellStyle name="Vírgula 7 7" xfId="1013" xr:uid="{00000000-0005-0000-0000-000017D20000}"/>
    <cellStyle name="Vírgula 7 7 10" xfId="24615" xr:uid="{00000000-0005-0000-0000-000018D20000}"/>
    <cellStyle name="Vírgula 7 7 11" xfId="36180" xr:uid="{00000000-0005-0000-0000-000019D20000}"/>
    <cellStyle name="Vírgula 7 7 12" xfId="46569" xr:uid="{00000000-0005-0000-0000-00001AD20000}"/>
    <cellStyle name="Vírgula 7 7 13" xfId="54501" xr:uid="{00000000-0005-0000-0000-00001BD20000}"/>
    <cellStyle name="Vírgula 7 7 14" xfId="4616" xr:uid="{00000000-0005-0000-0000-00001CD20000}"/>
    <cellStyle name="Vírgula 7 7 2" xfId="1961" xr:uid="{00000000-0005-0000-0000-00001DD20000}"/>
    <cellStyle name="Vírgula 7 7 2 10" xfId="47512" xr:uid="{00000000-0005-0000-0000-00001ED20000}"/>
    <cellStyle name="Vírgula 7 7 2 11" xfId="55438" xr:uid="{00000000-0005-0000-0000-00001FD20000}"/>
    <cellStyle name="Vírgula 7 7 2 12" xfId="4617" xr:uid="{00000000-0005-0000-0000-000020D20000}"/>
    <cellStyle name="Vírgula 7 7 2 2" xfId="8811" xr:uid="{00000000-0005-0000-0000-000021D20000}"/>
    <cellStyle name="Vírgula 7 7 2 2 2" xfId="17738" xr:uid="{00000000-0005-0000-0000-000022D20000}"/>
    <cellStyle name="Vírgula 7 7 2 2 2 2" xfId="35594" xr:uid="{00000000-0005-0000-0000-000023D20000}"/>
    <cellStyle name="Vírgula 7 7 2 2 3" xfId="19733" xr:uid="{00000000-0005-0000-0000-000024D20000}"/>
    <cellStyle name="Vírgula 7 7 2 2 4" xfId="30092" xr:uid="{00000000-0005-0000-0000-000025D20000}"/>
    <cellStyle name="Vírgula 7 7 2 2 5" xfId="43286" xr:uid="{00000000-0005-0000-0000-000026D20000}"/>
    <cellStyle name="Vírgula 7 7 2 2 6" xfId="49711" xr:uid="{00000000-0005-0000-0000-000027D20000}"/>
    <cellStyle name="Vírgula 7 7 2 3" xfId="6612" xr:uid="{00000000-0005-0000-0000-000028D20000}"/>
    <cellStyle name="Vírgula 7 7 2 3 2" xfId="16344" xr:uid="{00000000-0005-0000-0000-000029D20000}"/>
    <cellStyle name="Vírgula 7 7 2 3 3" xfId="32843" xr:uid="{00000000-0005-0000-0000-00002AD20000}"/>
    <cellStyle name="Vírgula 7 7 2 3 4" xfId="45105" xr:uid="{00000000-0005-0000-0000-00002BD20000}"/>
    <cellStyle name="Vírgula 7 7 2 4" xfId="16181" xr:uid="{00000000-0005-0000-0000-00002CD20000}"/>
    <cellStyle name="Vírgula 7 7 2 5" xfId="18048" xr:uid="{00000000-0005-0000-0000-00002DD20000}"/>
    <cellStyle name="Vírgula 7 7 2 6" xfId="22130" xr:uid="{00000000-0005-0000-0000-00002ED20000}"/>
    <cellStyle name="Vírgula 7 7 2 7" xfId="24144" xr:uid="{00000000-0005-0000-0000-00002FD20000}"/>
    <cellStyle name="Vírgula 7 7 2 8" xfId="27341" xr:uid="{00000000-0005-0000-0000-000030D20000}"/>
    <cellStyle name="Vírgula 7 7 2 9" xfId="39664" xr:uid="{00000000-0005-0000-0000-000031D20000}"/>
    <cellStyle name="Vírgula 7 7 3" xfId="7940" xr:uid="{00000000-0005-0000-0000-000032D20000}"/>
    <cellStyle name="Vírgula 7 7 3 2" xfId="12722" xr:uid="{00000000-0005-0000-0000-000033D20000}"/>
    <cellStyle name="Vírgula 7 7 3 2 2" xfId="35593" xr:uid="{00000000-0005-0000-0000-000034D20000}"/>
    <cellStyle name="Vírgula 7 7 3 2 3" xfId="30091" xr:uid="{00000000-0005-0000-0000-000035D20000}"/>
    <cellStyle name="Vírgula 7 7 3 2 4" xfId="43285" xr:uid="{00000000-0005-0000-0000-000036D20000}"/>
    <cellStyle name="Vírgula 7 7 3 2 5" xfId="53472" xr:uid="{00000000-0005-0000-0000-000037D20000}"/>
    <cellStyle name="Vírgula 7 7 3 3" xfId="12849" xr:uid="{00000000-0005-0000-0000-000038D20000}"/>
    <cellStyle name="Vírgula 7 7 3 3 2" xfId="32842" xr:uid="{00000000-0005-0000-0000-000039D20000}"/>
    <cellStyle name="Vírgula 7 7 3 4" xfId="18863" xr:uid="{00000000-0005-0000-0000-00003AD20000}"/>
    <cellStyle name="Vírgula 7 7 3 5" xfId="27340" xr:uid="{00000000-0005-0000-0000-00003BD20000}"/>
    <cellStyle name="Vírgula 7 7 3 6" xfId="39663" xr:uid="{00000000-0005-0000-0000-00003CD20000}"/>
    <cellStyle name="Vírgula 7 7 3 7" xfId="48840" xr:uid="{00000000-0005-0000-0000-00003DD20000}"/>
    <cellStyle name="Vírgula 7 7 4" xfId="5673" xr:uid="{00000000-0005-0000-0000-00003ED20000}"/>
    <cellStyle name="Vírgula 7 7 4 2" xfId="11389" xr:uid="{00000000-0005-0000-0000-00003FD20000}"/>
    <cellStyle name="Vírgula 7 7 4 2 2" xfId="33218" xr:uid="{00000000-0005-0000-0000-000040D20000}"/>
    <cellStyle name="Vírgula 7 7 4 2 3" xfId="40910" xr:uid="{00000000-0005-0000-0000-000041D20000}"/>
    <cellStyle name="Vírgula 7 7 4 2 4" xfId="52371" xr:uid="{00000000-0005-0000-0000-000042D20000}"/>
    <cellStyle name="Vírgula 7 7 4 3" xfId="27716" xr:uid="{00000000-0005-0000-0000-000043D20000}"/>
    <cellStyle name="Vírgula 7 7 4 4" xfId="37039" xr:uid="{00000000-0005-0000-0000-000044D20000}"/>
    <cellStyle name="Vírgula 7 7 4 5" xfId="50755" xr:uid="{00000000-0005-0000-0000-000045D20000}"/>
    <cellStyle name="Vírgula 7 7 5" xfId="10742" xr:uid="{00000000-0005-0000-0000-000046D20000}"/>
    <cellStyle name="Vírgula 7 7 5 2" xfId="30467" xr:uid="{00000000-0005-0000-0000-000047D20000}"/>
    <cellStyle name="Vírgula 7 7 5 3" xfId="40153" xr:uid="{00000000-0005-0000-0000-000048D20000}"/>
    <cellStyle name="Vírgula 7 7 5 4" xfId="51624" xr:uid="{00000000-0005-0000-0000-000049D20000}"/>
    <cellStyle name="Vírgula 7 7 6" xfId="13860" xr:uid="{00000000-0005-0000-0000-00004AD20000}"/>
    <cellStyle name="Vírgula 7 7 6 2" xfId="44234" xr:uid="{00000000-0005-0000-0000-00004BD20000}"/>
    <cellStyle name="Vírgula 7 7 7" xfId="16180" xr:uid="{00000000-0005-0000-0000-00004CD20000}"/>
    <cellStyle name="Vírgula 7 7 8" xfId="22129" xr:uid="{00000000-0005-0000-0000-00004DD20000}"/>
    <cellStyle name="Vírgula 7 7 9" xfId="24143" xr:uid="{00000000-0005-0000-0000-00004ED20000}"/>
    <cellStyle name="Vírgula 7 8" xfId="1253" xr:uid="{00000000-0005-0000-0000-00004FD20000}"/>
    <cellStyle name="Vírgula 7 8 10" xfId="24891" xr:uid="{00000000-0005-0000-0000-000050D20000}"/>
    <cellStyle name="Vírgula 7 8 11" xfId="36456" xr:uid="{00000000-0005-0000-0000-000051D20000}"/>
    <cellStyle name="Vírgula 7 8 12" xfId="46809" xr:uid="{00000000-0005-0000-0000-000052D20000}"/>
    <cellStyle name="Vírgula 7 8 13" xfId="54741" xr:uid="{00000000-0005-0000-0000-000053D20000}"/>
    <cellStyle name="Vírgula 7 8 14" xfId="4618" xr:uid="{00000000-0005-0000-0000-000054D20000}"/>
    <cellStyle name="Vírgula 7 8 2" xfId="2189" xr:uid="{00000000-0005-0000-0000-000055D20000}"/>
    <cellStyle name="Vírgula 7 8 2 10" xfId="47740" xr:uid="{00000000-0005-0000-0000-000056D20000}"/>
    <cellStyle name="Vírgula 7 8 2 11" xfId="55666" xr:uid="{00000000-0005-0000-0000-000057D20000}"/>
    <cellStyle name="Vírgula 7 8 2 12" xfId="4619" xr:uid="{00000000-0005-0000-0000-000058D20000}"/>
    <cellStyle name="Vírgula 7 8 2 2" xfId="9039" xr:uid="{00000000-0005-0000-0000-000059D20000}"/>
    <cellStyle name="Vírgula 7 8 2 2 2" xfId="17739" xr:uid="{00000000-0005-0000-0000-00005AD20000}"/>
    <cellStyle name="Vírgula 7 8 2 2 2 2" xfId="35596" xr:uid="{00000000-0005-0000-0000-00005BD20000}"/>
    <cellStyle name="Vírgula 7 8 2 2 3" xfId="19961" xr:uid="{00000000-0005-0000-0000-00005CD20000}"/>
    <cellStyle name="Vírgula 7 8 2 2 4" xfId="30094" xr:uid="{00000000-0005-0000-0000-00005DD20000}"/>
    <cellStyle name="Vírgula 7 8 2 2 5" xfId="43288" xr:uid="{00000000-0005-0000-0000-00005ED20000}"/>
    <cellStyle name="Vírgula 7 8 2 2 6" xfId="49939" xr:uid="{00000000-0005-0000-0000-00005FD20000}"/>
    <cellStyle name="Vírgula 7 8 2 3" xfId="6840" xr:uid="{00000000-0005-0000-0000-000060D20000}"/>
    <cellStyle name="Vírgula 7 8 2 3 2" xfId="16377" xr:uid="{00000000-0005-0000-0000-000061D20000}"/>
    <cellStyle name="Vírgula 7 8 2 3 3" xfId="32845" xr:uid="{00000000-0005-0000-0000-000062D20000}"/>
    <cellStyle name="Vírgula 7 8 2 3 4" xfId="45333" xr:uid="{00000000-0005-0000-0000-000063D20000}"/>
    <cellStyle name="Vírgula 7 8 2 4" xfId="16183" xr:uid="{00000000-0005-0000-0000-000064D20000}"/>
    <cellStyle name="Vírgula 7 8 2 5" xfId="18219" xr:uid="{00000000-0005-0000-0000-000065D20000}"/>
    <cellStyle name="Vírgula 7 8 2 6" xfId="22132" xr:uid="{00000000-0005-0000-0000-000066D20000}"/>
    <cellStyle name="Vírgula 7 8 2 7" xfId="24146" xr:uid="{00000000-0005-0000-0000-000067D20000}"/>
    <cellStyle name="Vírgula 7 8 2 8" xfId="27343" xr:uid="{00000000-0005-0000-0000-000068D20000}"/>
    <cellStyle name="Vírgula 7 8 2 9" xfId="39666" xr:uid="{00000000-0005-0000-0000-000069D20000}"/>
    <cellStyle name="Vírgula 7 8 3" xfId="8168" xr:uid="{00000000-0005-0000-0000-00006AD20000}"/>
    <cellStyle name="Vírgula 7 8 3 2" xfId="12723" xr:uid="{00000000-0005-0000-0000-00006BD20000}"/>
    <cellStyle name="Vírgula 7 8 3 2 2" xfId="35595" xr:uid="{00000000-0005-0000-0000-00006CD20000}"/>
    <cellStyle name="Vírgula 7 8 3 2 3" xfId="30093" xr:uid="{00000000-0005-0000-0000-00006DD20000}"/>
    <cellStyle name="Vírgula 7 8 3 2 4" xfId="43287" xr:uid="{00000000-0005-0000-0000-00006ED20000}"/>
    <cellStyle name="Vírgula 7 8 3 2 5" xfId="53473" xr:uid="{00000000-0005-0000-0000-00006FD20000}"/>
    <cellStyle name="Vírgula 7 8 3 3" xfId="12950" xr:uid="{00000000-0005-0000-0000-000070D20000}"/>
    <cellStyle name="Vírgula 7 8 3 3 2" xfId="32844" xr:uid="{00000000-0005-0000-0000-000071D20000}"/>
    <cellStyle name="Vírgula 7 8 3 4" xfId="19091" xr:uid="{00000000-0005-0000-0000-000072D20000}"/>
    <cellStyle name="Vírgula 7 8 3 5" xfId="27342" xr:uid="{00000000-0005-0000-0000-000073D20000}"/>
    <cellStyle name="Vírgula 7 8 3 6" xfId="39665" xr:uid="{00000000-0005-0000-0000-000074D20000}"/>
    <cellStyle name="Vírgula 7 8 3 7" xfId="49068" xr:uid="{00000000-0005-0000-0000-000075D20000}"/>
    <cellStyle name="Vírgula 7 8 4" xfId="5913" xr:uid="{00000000-0005-0000-0000-000076D20000}"/>
    <cellStyle name="Vírgula 7 8 4 2" xfId="11617" xr:uid="{00000000-0005-0000-0000-000077D20000}"/>
    <cellStyle name="Vírgula 7 8 4 2 2" xfId="33446" xr:uid="{00000000-0005-0000-0000-000078D20000}"/>
    <cellStyle name="Vírgula 7 8 4 2 3" xfId="41138" xr:uid="{00000000-0005-0000-0000-000079D20000}"/>
    <cellStyle name="Vírgula 7 8 4 2 4" xfId="52599" xr:uid="{00000000-0005-0000-0000-00007AD20000}"/>
    <cellStyle name="Vírgula 7 8 4 3" xfId="27944" xr:uid="{00000000-0005-0000-0000-00007BD20000}"/>
    <cellStyle name="Vírgula 7 8 4 4" xfId="37267" xr:uid="{00000000-0005-0000-0000-00007CD20000}"/>
    <cellStyle name="Vírgula 7 8 4 5" xfId="51333" xr:uid="{00000000-0005-0000-0000-00007DD20000}"/>
    <cellStyle name="Vírgula 7 8 5" xfId="10873" xr:uid="{00000000-0005-0000-0000-00007ED20000}"/>
    <cellStyle name="Vírgula 7 8 5 2" xfId="30695" xr:uid="{00000000-0005-0000-0000-00007FD20000}"/>
    <cellStyle name="Vírgula 7 8 5 3" xfId="40381" xr:uid="{00000000-0005-0000-0000-000080D20000}"/>
    <cellStyle name="Vírgula 7 8 5 4" xfId="51852" xr:uid="{00000000-0005-0000-0000-000081D20000}"/>
    <cellStyle name="Vírgula 7 8 6" xfId="14088" xr:uid="{00000000-0005-0000-0000-000082D20000}"/>
    <cellStyle name="Vírgula 7 8 6 2" xfId="44462" xr:uid="{00000000-0005-0000-0000-000083D20000}"/>
    <cellStyle name="Vírgula 7 8 7" xfId="16182" xr:uid="{00000000-0005-0000-0000-000084D20000}"/>
    <cellStyle name="Vírgula 7 8 8" xfId="22131" xr:uid="{00000000-0005-0000-0000-000085D20000}"/>
    <cellStyle name="Vírgula 7 8 9" xfId="24145" xr:uid="{00000000-0005-0000-0000-000086D20000}"/>
    <cellStyle name="Vírgula 7 9" xfId="728" xr:uid="{00000000-0005-0000-0000-000087D20000}"/>
    <cellStyle name="Vírgula 7 9 10" xfId="35859" xr:uid="{00000000-0005-0000-0000-000088D20000}"/>
    <cellStyle name="Vírgula 7 9 11" xfId="46284" xr:uid="{00000000-0005-0000-0000-000089D20000}"/>
    <cellStyle name="Vírgula 7 9 12" xfId="54216" xr:uid="{00000000-0005-0000-0000-00008AD20000}"/>
    <cellStyle name="Vírgula 7 9 13" xfId="4620" xr:uid="{00000000-0005-0000-0000-00008BD20000}"/>
    <cellStyle name="Vírgula 7 9 2" xfId="1676" xr:uid="{00000000-0005-0000-0000-00008CD20000}"/>
    <cellStyle name="Vírgula 7 9 2 10" xfId="47227" xr:uid="{00000000-0005-0000-0000-00008DD20000}"/>
    <cellStyle name="Vírgula 7 9 2 11" xfId="55153" xr:uid="{00000000-0005-0000-0000-00008ED20000}"/>
    <cellStyle name="Vírgula 7 9 2 12" xfId="4621" xr:uid="{00000000-0005-0000-0000-00008FD20000}"/>
    <cellStyle name="Vírgula 7 9 2 2" xfId="8526" xr:uid="{00000000-0005-0000-0000-000090D20000}"/>
    <cellStyle name="Vírgula 7 9 2 2 2" xfId="17740" xr:uid="{00000000-0005-0000-0000-000091D20000}"/>
    <cellStyle name="Vírgula 7 9 2 2 2 2" xfId="35598" xr:uid="{00000000-0005-0000-0000-000092D20000}"/>
    <cellStyle name="Vírgula 7 9 2 2 3" xfId="19448" xr:uid="{00000000-0005-0000-0000-000093D20000}"/>
    <cellStyle name="Vírgula 7 9 2 2 4" xfId="30096" xr:uid="{00000000-0005-0000-0000-000094D20000}"/>
    <cellStyle name="Vírgula 7 9 2 2 5" xfId="43290" xr:uid="{00000000-0005-0000-0000-000095D20000}"/>
    <cellStyle name="Vírgula 7 9 2 2 6" xfId="49426" xr:uid="{00000000-0005-0000-0000-000096D20000}"/>
    <cellStyle name="Vírgula 7 9 2 3" xfId="6327" xr:uid="{00000000-0005-0000-0000-000097D20000}"/>
    <cellStyle name="Vírgula 7 9 2 3 2" xfId="16221" xr:uid="{00000000-0005-0000-0000-000098D20000}"/>
    <cellStyle name="Vírgula 7 9 2 3 3" xfId="32847" xr:uid="{00000000-0005-0000-0000-000099D20000}"/>
    <cellStyle name="Vírgula 7 9 2 3 4" xfId="44820" xr:uid="{00000000-0005-0000-0000-00009AD20000}"/>
    <cellStyle name="Vírgula 7 9 2 4" xfId="16185" xr:uid="{00000000-0005-0000-0000-00009BD20000}"/>
    <cellStyle name="Vírgula 7 9 2 5" xfId="17931" xr:uid="{00000000-0005-0000-0000-00009CD20000}"/>
    <cellStyle name="Vírgula 7 9 2 6" xfId="22134" xr:uid="{00000000-0005-0000-0000-00009DD20000}"/>
    <cellStyle name="Vírgula 7 9 2 7" xfId="24148" xr:uid="{00000000-0005-0000-0000-00009ED20000}"/>
    <cellStyle name="Vírgula 7 9 2 8" xfId="27345" xr:uid="{00000000-0005-0000-0000-00009FD20000}"/>
    <cellStyle name="Vírgula 7 9 2 9" xfId="39668" xr:uid="{00000000-0005-0000-0000-0000A0D20000}"/>
    <cellStyle name="Vírgula 7 9 3" xfId="7655" xr:uid="{00000000-0005-0000-0000-0000A1D20000}"/>
    <cellStyle name="Vírgula 7 9 3 2" xfId="12724" xr:uid="{00000000-0005-0000-0000-0000A2D20000}"/>
    <cellStyle name="Vírgula 7 9 3 2 2" xfId="35597" xr:uid="{00000000-0005-0000-0000-0000A3D20000}"/>
    <cellStyle name="Vírgula 7 9 3 2 3" xfId="43289" xr:uid="{00000000-0005-0000-0000-0000A4D20000}"/>
    <cellStyle name="Vírgula 7 9 3 2 4" xfId="53474" xr:uid="{00000000-0005-0000-0000-0000A5D20000}"/>
    <cellStyle name="Vírgula 7 9 3 3" xfId="18578" xr:uid="{00000000-0005-0000-0000-0000A6D20000}"/>
    <cellStyle name="Vírgula 7 9 3 4" xfId="30095" xr:uid="{00000000-0005-0000-0000-0000A7D20000}"/>
    <cellStyle name="Vírgula 7 9 3 5" xfId="39667" xr:uid="{00000000-0005-0000-0000-0000A8D20000}"/>
    <cellStyle name="Vírgula 7 9 3 6" xfId="48555" xr:uid="{00000000-0005-0000-0000-0000A9D20000}"/>
    <cellStyle name="Vírgula 7 9 4" xfId="5388" xr:uid="{00000000-0005-0000-0000-0000AAD20000}"/>
    <cellStyle name="Vírgula 7 9 4 2" xfId="13227" xr:uid="{00000000-0005-0000-0000-0000ABD20000}"/>
    <cellStyle name="Vírgula 7 9 4 3" xfId="32846" xr:uid="{00000000-0005-0000-0000-0000ACD20000}"/>
    <cellStyle name="Vírgula 7 9 4 4" xfId="39868" xr:uid="{00000000-0005-0000-0000-0000ADD20000}"/>
    <cellStyle name="Vírgula 7 9 4 5" xfId="51234" xr:uid="{00000000-0005-0000-0000-0000AED20000}"/>
    <cellStyle name="Vírgula 7 9 5" xfId="13575" xr:uid="{00000000-0005-0000-0000-0000AFD20000}"/>
    <cellStyle name="Vírgula 7 9 5 2" xfId="43949" xr:uid="{00000000-0005-0000-0000-0000B0D20000}"/>
    <cellStyle name="Vírgula 7 9 6" xfId="16184" xr:uid="{00000000-0005-0000-0000-0000B1D20000}"/>
    <cellStyle name="Vírgula 7 9 7" xfId="22133" xr:uid="{00000000-0005-0000-0000-0000B2D20000}"/>
    <cellStyle name="Vírgula 7 9 8" xfId="24147" xr:uid="{00000000-0005-0000-0000-0000B3D20000}"/>
    <cellStyle name="Vírgula 7 9 9" xfId="27344" xr:uid="{00000000-0005-0000-0000-0000B4D20000}"/>
    <cellStyle name="Vírgula 8" xfId="27" xr:uid="{00000000-0005-0000-0000-0000B5D20000}"/>
    <cellStyle name="Vírgula 8 10" xfId="1573" xr:uid="{00000000-0005-0000-0000-0000B6D20000}"/>
    <cellStyle name="Vírgula 8 10 10" xfId="55050" xr:uid="{00000000-0005-0000-0000-0000B7D20000}"/>
    <cellStyle name="Vírgula 8 10 11" xfId="4623" xr:uid="{00000000-0005-0000-0000-0000B8D20000}"/>
    <cellStyle name="Vírgula 8 10 2" xfId="8423" xr:uid="{00000000-0005-0000-0000-0000B9D20000}"/>
    <cellStyle name="Vírgula 8 10 2 2" xfId="17741" xr:uid="{00000000-0005-0000-0000-0000BAD20000}"/>
    <cellStyle name="Vírgula 8 10 2 2 2" xfId="35600" xr:uid="{00000000-0005-0000-0000-0000BBD20000}"/>
    <cellStyle name="Vírgula 8 10 2 3" xfId="30098" xr:uid="{00000000-0005-0000-0000-0000BCD20000}"/>
    <cellStyle name="Vírgula 8 10 2 4" xfId="43292" xr:uid="{00000000-0005-0000-0000-0000BDD20000}"/>
    <cellStyle name="Vírgula 8 10 2 5" xfId="49323" xr:uid="{00000000-0005-0000-0000-0000BED20000}"/>
    <cellStyle name="Vírgula 8 10 3" xfId="6224" xr:uid="{00000000-0005-0000-0000-0000BFD20000}"/>
    <cellStyle name="Vírgula 8 10 3 2" xfId="32849" xr:uid="{00000000-0005-0000-0000-0000C0D20000}"/>
    <cellStyle name="Vírgula 8 10 3 3" xfId="44717" xr:uid="{00000000-0005-0000-0000-0000C1D20000}"/>
    <cellStyle name="Vírgula 8 10 4" xfId="18475" xr:uid="{00000000-0005-0000-0000-0000C2D20000}"/>
    <cellStyle name="Vírgula 8 10 5" xfId="22136" xr:uid="{00000000-0005-0000-0000-0000C3D20000}"/>
    <cellStyle name="Vírgula 8 10 6" xfId="24150" xr:uid="{00000000-0005-0000-0000-0000C4D20000}"/>
    <cellStyle name="Vírgula 8 10 7" xfId="27347" xr:uid="{00000000-0005-0000-0000-0000C5D20000}"/>
    <cellStyle name="Vírgula 8 10 8" xfId="39670" xr:uid="{00000000-0005-0000-0000-0000C6D20000}"/>
    <cellStyle name="Vírgula 8 10 9" xfId="47124" xr:uid="{00000000-0005-0000-0000-0000C7D20000}"/>
    <cellStyle name="Vírgula 8 11" xfId="7095" xr:uid="{00000000-0005-0000-0000-0000C8D20000}"/>
    <cellStyle name="Vírgula 8 11 2" xfId="12725" xr:uid="{00000000-0005-0000-0000-0000C9D20000}"/>
    <cellStyle name="Vírgula 8 11 2 2" xfId="35599" xr:uid="{00000000-0005-0000-0000-0000CAD20000}"/>
    <cellStyle name="Vírgula 8 11 2 3" xfId="30097" xr:uid="{00000000-0005-0000-0000-0000CBD20000}"/>
    <cellStyle name="Vírgula 8 11 2 4" xfId="43291" xr:uid="{00000000-0005-0000-0000-0000CCD20000}"/>
    <cellStyle name="Vírgula 8 11 2 5" xfId="53475" xr:uid="{00000000-0005-0000-0000-0000CDD20000}"/>
    <cellStyle name="Vírgula 8 11 3" xfId="11890" xr:uid="{00000000-0005-0000-0000-0000CED20000}"/>
    <cellStyle name="Vírgula 8 11 3 2" xfId="32848" xr:uid="{00000000-0005-0000-0000-0000CFD20000}"/>
    <cellStyle name="Vírgula 8 11 4" xfId="27346" xr:uid="{00000000-0005-0000-0000-0000D0D20000}"/>
    <cellStyle name="Vírgula 8 11 5" xfId="39669" xr:uid="{00000000-0005-0000-0000-0000D1D20000}"/>
    <cellStyle name="Vírgula 8 11 6" xfId="47995" xr:uid="{00000000-0005-0000-0000-0000D2D20000}"/>
    <cellStyle name="Vírgula 8 12" xfId="4719" xr:uid="{00000000-0005-0000-0000-0000D3D20000}"/>
    <cellStyle name="Vírgula 8 12 2" xfId="11115" xr:uid="{00000000-0005-0000-0000-0000D4D20000}"/>
    <cellStyle name="Vírgula 8 12 2 2" xfId="32944" xr:uid="{00000000-0005-0000-0000-0000D5D20000}"/>
    <cellStyle name="Vírgula 8 12 2 3" xfId="40636" xr:uid="{00000000-0005-0000-0000-0000D6D20000}"/>
    <cellStyle name="Vírgula 8 12 2 4" xfId="52097" xr:uid="{00000000-0005-0000-0000-0000D7D20000}"/>
    <cellStyle name="Vírgula 8 12 3" xfId="27442" xr:uid="{00000000-0005-0000-0000-0000D8D20000}"/>
    <cellStyle name="Vírgula 8 12 4" xfId="36765" xr:uid="{00000000-0005-0000-0000-0000D9D20000}"/>
    <cellStyle name="Vírgula 8 12 5" xfId="51214" xr:uid="{00000000-0005-0000-0000-0000DAD20000}"/>
    <cellStyle name="Vírgula 8 13" xfId="9653" xr:uid="{00000000-0005-0000-0000-0000DBD20000}"/>
    <cellStyle name="Vírgula 8 13 2" xfId="10600" xr:uid="{00000000-0005-0000-0000-0000DCD20000}"/>
    <cellStyle name="Vírgula 8 13 2 2" xfId="50288" xr:uid="{00000000-0005-0000-0000-0000DDD20000}"/>
    <cellStyle name="Vírgula 8 13 3" xfId="30193" xr:uid="{00000000-0005-0000-0000-0000DED20000}"/>
    <cellStyle name="Vírgula 8 13 4" xfId="39765" xr:uid="{00000000-0005-0000-0000-0000DFD20000}"/>
    <cellStyle name="Vírgula 8 13 5" xfId="50558" xr:uid="{00000000-0005-0000-0000-0000E0D20000}"/>
    <cellStyle name="Vírgula 8 14" xfId="4737" xr:uid="{00000000-0005-0000-0000-0000E1D20000}"/>
    <cellStyle name="Vírgula 8 14 2" xfId="43387" xr:uid="{00000000-0005-0000-0000-0000E2D20000}"/>
    <cellStyle name="Vírgula 8 14 3" xfId="50847" xr:uid="{00000000-0005-0000-0000-0000E3D20000}"/>
    <cellStyle name="Vírgula 8 15" xfId="16186" xr:uid="{00000000-0005-0000-0000-0000E4D20000}"/>
    <cellStyle name="Vírgula 8 16" xfId="22135" xr:uid="{00000000-0005-0000-0000-0000E5D20000}"/>
    <cellStyle name="Vírgula 8 17" xfId="24149" xr:uid="{00000000-0005-0000-0000-0000E6D20000}"/>
    <cellStyle name="Vírgula 8 18" xfId="24251" xr:uid="{00000000-0005-0000-0000-0000E7D20000}"/>
    <cellStyle name="Vírgula 8 19" xfId="35702" xr:uid="{00000000-0005-0000-0000-0000E8D20000}"/>
    <cellStyle name="Vírgula 8 2" xfId="206" xr:uid="{00000000-0005-0000-0000-0000E9D20000}"/>
    <cellStyle name="Vírgula 8 2 10" xfId="10121" xr:uid="{00000000-0005-0000-0000-0000EAD20000}"/>
    <cellStyle name="Vírgula 8 2 10 2" xfId="43501" xr:uid="{00000000-0005-0000-0000-0000EBD20000}"/>
    <cellStyle name="Vírgula 8 2 10 3" xfId="51351" xr:uid="{00000000-0005-0000-0000-0000ECD20000}"/>
    <cellStyle name="Vírgula 8 2 11" xfId="16187" xr:uid="{00000000-0005-0000-0000-0000EDD20000}"/>
    <cellStyle name="Vírgula 8 2 12" xfId="22137" xr:uid="{00000000-0005-0000-0000-0000EED20000}"/>
    <cellStyle name="Vírgula 8 2 13" xfId="24151" xr:uid="{00000000-0005-0000-0000-0000EFD20000}"/>
    <cellStyle name="Vírgula 8 2 14" xfId="24488" xr:uid="{00000000-0005-0000-0000-0000F0D20000}"/>
    <cellStyle name="Vírgula 8 2 15" xfId="35801" xr:uid="{00000000-0005-0000-0000-0000F1D20000}"/>
    <cellStyle name="Vírgula 8 2 16" xfId="45763" xr:uid="{00000000-0005-0000-0000-0000F2D20000}"/>
    <cellStyle name="Vírgula 8 2 17" xfId="53696" xr:uid="{00000000-0005-0000-0000-0000F3D20000}"/>
    <cellStyle name="Vírgula 8 2 18" xfId="4624" xr:uid="{00000000-0005-0000-0000-0000F4D20000}"/>
    <cellStyle name="Vírgula 8 2 2" xfId="487" xr:uid="{00000000-0005-0000-0000-0000F5D20000}"/>
    <cellStyle name="Vírgula 8 2 2 10" xfId="24152" xr:uid="{00000000-0005-0000-0000-0000F6D20000}"/>
    <cellStyle name="Vírgula 8 2 2 11" xfId="24764" xr:uid="{00000000-0005-0000-0000-0000F7D20000}"/>
    <cellStyle name="Vírgula 8 2 2 12" xfId="36329" xr:uid="{00000000-0005-0000-0000-0000F8D20000}"/>
    <cellStyle name="Vírgula 8 2 2 13" xfId="46043" xr:uid="{00000000-0005-0000-0000-0000F9D20000}"/>
    <cellStyle name="Vírgula 8 2 2 14" xfId="53975" xr:uid="{00000000-0005-0000-0000-0000FAD20000}"/>
    <cellStyle name="Vírgula 8 2 2 15" xfId="4625" xr:uid="{00000000-0005-0000-0000-0000FBD20000}"/>
    <cellStyle name="Vírgula 8 2 2 2" xfId="1150" xr:uid="{00000000-0005-0000-0000-0000FCD20000}"/>
    <cellStyle name="Vírgula 8 2 2 2 10" xfId="46706" xr:uid="{00000000-0005-0000-0000-0000FDD20000}"/>
    <cellStyle name="Vírgula 8 2 2 2 11" xfId="54638" xr:uid="{00000000-0005-0000-0000-0000FED20000}"/>
    <cellStyle name="Vírgula 8 2 2 2 12" xfId="4626" xr:uid="{00000000-0005-0000-0000-0000FFD20000}"/>
    <cellStyle name="Vírgula 8 2 2 2 2" xfId="8065" xr:uid="{00000000-0005-0000-0000-000000D30000}"/>
    <cellStyle name="Vírgula 8 2 2 2 2 2" xfId="13281" xr:uid="{00000000-0005-0000-0000-000001D30000}"/>
    <cellStyle name="Vírgula 8 2 2 2 2 2 2" xfId="35603" xr:uid="{00000000-0005-0000-0000-000002D30000}"/>
    <cellStyle name="Vírgula 8 2 2 2 2 3" xfId="10410" xr:uid="{00000000-0005-0000-0000-000003D30000}"/>
    <cellStyle name="Vírgula 8 2 2 2 2 4" xfId="19858" xr:uid="{00000000-0005-0000-0000-000004D30000}"/>
    <cellStyle name="Vírgula 8 2 2 2 2 5" xfId="30101" xr:uid="{00000000-0005-0000-0000-000005D30000}"/>
    <cellStyle name="Vírgula 8 2 2 2 2 6" xfId="43295" xr:uid="{00000000-0005-0000-0000-000006D30000}"/>
    <cellStyle name="Vírgula 8 2 2 2 2 7" xfId="48965" xr:uid="{00000000-0005-0000-0000-000007D30000}"/>
    <cellStyle name="Vírgula 8 2 2 2 3" xfId="5810" xr:uid="{00000000-0005-0000-0000-000008D30000}"/>
    <cellStyle name="Vírgula 8 2 2 2 3 2" xfId="16605" xr:uid="{00000000-0005-0000-0000-000009D30000}"/>
    <cellStyle name="Vírgula 8 2 2 2 3 3" xfId="32852" xr:uid="{00000000-0005-0000-0000-00000AD30000}"/>
    <cellStyle name="Vírgula 8 2 2 2 3 4" xfId="44359" xr:uid="{00000000-0005-0000-0000-00000BD30000}"/>
    <cellStyle name="Vírgula 8 2 2 2 4" xfId="13985" xr:uid="{00000000-0005-0000-0000-00000CD30000}"/>
    <cellStyle name="Vírgula 8 2 2 2 5" xfId="16189" xr:uid="{00000000-0005-0000-0000-00000DD30000}"/>
    <cellStyle name="Vírgula 8 2 2 2 6" xfId="22139" xr:uid="{00000000-0005-0000-0000-00000ED30000}"/>
    <cellStyle name="Vírgula 8 2 2 2 7" xfId="24153" xr:uid="{00000000-0005-0000-0000-00000FD30000}"/>
    <cellStyle name="Vírgula 8 2 2 2 8" xfId="27350" xr:uid="{00000000-0005-0000-0000-000010D30000}"/>
    <cellStyle name="Vírgula 8 2 2 2 9" xfId="39673" xr:uid="{00000000-0005-0000-0000-000011D30000}"/>
    <cellStyle name="Vírgula 8 2 2 3" xfId="2086" xr:uid="{00000000-0005-0000-0000-000012D30000}"/>
    <cellStyle name="Vírgula 8 2 2 3 10" xfId="47637" xr:uid="{00000000-0005-0000-0000-000013D30000}"/>
    <cellStyle name="Vírgula 8 2 2 3 11" xfId="55563" xr:uid="{00000000-0005-0000-0000-000014D30000}"/>
    <cellStyle name="Vírgula 8 2 2 3 12" xfId="4627" xr:uid="{00000000-0005-0000-0000-000015D30000}"/>
    <cellStyle name="Vírgula 8 2 2 3 2" xfId="8936" xr:uid="{00000000-0005-0000-0000-000016D30000}"/>
    <cellStyle name="Vírgula 8 2 2 3 2 2" xfId="17742" xr:uid="{00000000-0005-0000-0000-000017D30000}"/>
    <cellStyle name="Vírgula 8 2 2 3 2 2 2" xfId="35604" xr:uid="{00000000-0005-0000-0000-000018D30000}"/>
    <cellStyle name="Vírgula 8 2 2 3 2 3" xfId="30102" xr:uid="{00000000-0005-0000-0000-000019D30000}"/>
    <cellStyle name="Vírgula 8 2 2 3 2 4" xfId="43296" xr:uid="{00000000-0005-0000-0000-00001AD30000}"/>
    <cellStyle name="Vírgula 8 2 2 3 2 5" xfId="49836" xr:uid="{00000000-0005-0000-0000-00001BD30000}"/>
    <cellStyle name="Vírgula 8 2 2 3 3" xfId="6737" xr:uid="{00000000-0005-0000-0000-00001CD30000}"/>
    <cellStyle name="Vírgula 8 2 2 3 3 2" xfId="32853" xr:uid="{00000000-0005-0000-0000-00001DD30000}"/>
    <cellStyle name="Vírgula 8 2 2 3 3 3" xfId="45230" xr:uid="{00000000-0005-0000-0000-00001ED30000}"/>
    <cellStyle name="Vírgula 8 2 2 3 4" xfId="16190" xr:uid="{00000000-0005-0000-0000-00001FD30000}"/>
    <cellStyle name="Vírgula 8 2 2 3 5" xfId="18988" xr:uid="{00000000-0005-0000-0000-000020D30000}"/>
    <cellStyle name="Vírgula 8 2 2 3 6" xfId="22140" xr:uid="{00000000-0005-0000-0000-000021D30000}"/>
    <cellStyle name="Vírgula 8 2 2 3 7" xfId="24154" xr:uid="{00000000-0005-0000-0000-000022D30000}"/>
    <cellStyle name="Vírgula 8 2 2 3 8" xfId="27351" xr:uid="{00000000-0005-0000-0000-000023D30000}"/>
    <cellStyle name="Vírgula 8 2 2 3 9" xfId="39674" xr:uid="{00000000-0005-0000-0000-000024D30000}"/>
    <cellStyle name="Vírgula 8 2 2 4" xfId="7438" xr:uid="{00000000-0005-0000-0000-000025D30000}"/>
    <cellStyle name="Vírgula 8 2 2 4 2" xfId="12727" xr:uid="{00000000-0005-0000-0000-000026D30000}"/>
    <cellStyle name="Vírgula 8 2 2 4 2 2" xfId="35602" xr:uid="{00000000-0005-0000-0000-000027D30000}"/>
    <cellStyle name="Vírgula 8 2 2 4 2 3" xfId="30100" xr:uid="{00000000-0005-0000-0000-000028D30000}"/>
    <cellStyle name="Vírgula 8 2 2 4 2 4" xfId="43294" xr:uid="{00000000-0005-0000-0000-000029D30000}"/>
    <cellStyle name="Vírgula 8 2 2 4 2 5" xfId="53477" xr:uid="{00000000-0005-0000-0000-00002AD30000}"/>
    <cellStyle name="Vírgula 8 2 2 4 3" xfId="9855" xr:uid="{00000000-0005-0000-0000-00002BD30000}"/>
    <cellStyle name="Vírgula 8 2 2 4 3 2" xfId="32851" xr:uid="{00000000-0005-0000-0000-00002CD30000}"/>
    <cellStyle name="Vírgula 8 2 2 4 4" xfId="27349" xr:uid="{00000000-0005-0000-0000-00002DD30000}"/>
    <cellStyle name="Vírgula 8 2 2 4 5" xfId="39672" xr:uid="{00000000-0005-0000-0000-00002ED30000}"/>
    <cellStyle name="Vírgula 8 2 2 4 6" xfId="48338" xr:uid="{00000000-0005-0000-0000-00002FD30000}"/>
    <cellStyle name="Vírgula 8 2 2 5" xfId="5147" xr:uid="{00000000-0005-0000-0000-000030D30000}"/>
    <cellStyle name="Vírgula 8 2 2 5 2" xfId="11514" xr:uid="{00000000-0005-0000-0000-000031D30000}"/>
    <cellStyle name="Vírgula 8 2 2 5 2 2" xfId="33343" xr:uid="{00000000-0005-0000-0000-000032D30000}"/>
    <cellStyle name="Vírgula 8 2 2 5 2 3" xfId="41035" xr:uid="{00000000-0005-0000-0000-000033D30000}"/>
    <cellStyle name="Vírgula 8 2 2 5 2 4" xfId="52496" xr:uid="{00000000-0005-0000-0000-000034D30000}"/>
    <cellStyle name="Vírgula 8 2 2 5 3" xfId="27841" xr:uid="{00000000-0005-0000-0000-000035D30000}"/>
    <cellStyle name="Vírgula 8 2 2 5 4" xfId="37164" xr:uid="{00000000-0005-0000-0000-000036D30000}"/>
    <cellStyle name="Vírgula 8 2 2 5 5" xfId="50303" xr:uid="{00000000-0005-0000-0000-000037D30000}"/>
    <cellStyle name="Vírgula 8 2 2 6" xfId="10817" xr:uid="{00000000-0005-0000-0000-000038D30000}"/>
    <cellStyle name="Vírgula 8 2 2 6 2" xfId="30592" xr:uid="{00000000-0005-0000-0000-000039D30000}"/>
    <cellStyle name="Vírgula 8 2 2 6 3" xfId="40278" xr:uid="{00000000-0005-0000-0000-00003AD30000}"/>
    <cellStyle name="Vírgula 8 2 2 6 4" xfId="51749" xr:uid="{00000000-0005-0000-0000-00003BD30000}"/>
    <cellStyle name="Vírgula 8 2 2 7" xfId="13472" xr:uid="{00000000-0005-0000-0000-00003CD30000}"/>
    <cellStyle name="Vírgula 8 2 2 7 2" xfId="43732" xr:uid="{00000000-0005-0000-0000-00003DD30000}"/>
    <cellStyle name="Vírgula 8 2 2 8" xfId="16188" xr:uid="{00000000-0005-0000-0000-00003ED30000}"/>
    <cellStyle name="Vírgula 8 2 2 9" xfId="22138" xr:uid="{00000000-0005-0000-0000-00003FD30000}"/>
    <cellStyle name="Vírgula 8 2 3" xfId="1402" xr:uid="{00000000-0005-0000-0000-000040D30000}"/>
    <cellStyle name="Vírgula 8 2 3 10" xfId="25040" xr:uid="{00000000-0005-0000-0000-000041D30000}"/>
    <cellStyle name="Vírgula 8 2 3 11" xfId="36605" xr:uid="{00000000-0005-0000-0000-000042D30000}"/>
    <cellStyle name="Vírgula 8 2 3 12" xfId="46958" xr:uid="{00000000-0005-0000-0000-000043D30000}"/>
    <cellStyle name="Vírgula 8 2 3 13" xfId="54890" xr:uid="{00000000-0005-0000-0000-000044D30000}"/>
    <cellStyle name="Vírgula 8 2 3 14" xfId="4628" xr:uid="{00000000-0005-0000-0000-000045D30000}"/>
    <cellStyle name="Vírgula 8 2 3 2" xfId="2314" xr:uid="{00000000-0005-0000-0000-000046D30000}"/>
    <cellStyle name="Vírgula 8 2 3 2 10" xfId="47865" xr:uid="{00000000-0005-0000-0000-000047D30000}"/>
    <cellStyle name="Vírgula 8 2 3 2 11" xfId="55791" xr:uid="{00000000-0005-0000-0000-000048D30000}"/>
    <cellStyle name="Vírgula 8 2 3 2 12" xfId="4629" xr:uid="{00000000-0005-0000-0000-000049D30000}"/>
    <cellStyle name="Vírgula 8 2 3 2 2" xfId="9164" xr:uid="{00000000-0005-0000-0000-00004AD30000}"/>
    <cellStyle name="Vírgula 8 2 3 2 2 2" xfId="17743" xr:uid="{00000000-0005-0000-0000-00004BD30000}"/>
    <cellStyle name="Vírgula 8 2 3 2 2 2 2" xfId="35606" xr:uid="{00000000-0005-0000-0000-00004CD30000}"/>
    <cellStyle name="Vírgula 8 2 3 2 2 3" xfId="20086" xr:uid="{00000000-0005-0000-0000-00004DD30000}"/>
    <cellStyle name="Vírgula 8 2 3 2 2 4" xfId="30104" xr:uid="{00000000-0005-0000-0000-00004ED30000}"/>
    <cellStyle name="Vírgula 8 2 3 2 2 5" xfId="43298" xr:uid="{00000000-0005-0000-0000-00004FD30000}"/>
    <cellStyle name="Vírgula 8 2 3 2 2 6" xfId="50064" xr:uid="{00000000-0005-0000-0000-000050D30000}"/>
    <cellStyle name="Vírgula 8 2 3 2 3" xfId="6965" xr:uid="{00000000-0005-0000-0000-000051D30000}"/>
    <cellStyle name="Vírgula 8 2 3 2 3 2" xfId="10610" xr:uid="{00000000-0005-0000-0000-000052D30000}"/>
    <cellStyle name="Vírgula 8 2 3 2 3 3" xfId="32855" xr:uid="{00000000-0005-0000-0000-000053D30000}"/>
    <cellStyle name="Vírgula 8 2 3 2 3 4" xfId="45458" xr:uid="{00000000-0005-0000-0000-000054D30000}"/>
    <cellStyle name="Vírgula 8 2 3 2 4" xfId="16192" xr:uid="{00000000-0005-0000-0000-000055D30000}"/>
    <cellStyle name="Vírgula 8 2 3 2 5" xfId="18344" xr:uid="{00000000-0005-0000-0000-000056D30000}"/>
    <cellStyle name="Vírgula 8 2 3 2 6" xfId="22142" xr:uid="{00000000-0005-0000-0000-000057D30000}"/>
    <cellStyle name="Vírgula 8 2 3 2 7" xfId="24156" xr:uid="{00000000-0005-0000-0000-000058D30000}"/>
    <cellStyle name="Vírgula 8 2 3 2 8" xfId="27353" xr:uid="{00000000-0005-0000-0000-000059D30000}"/>
    <cellStyle name="Vírgula 8 2 3 2 9" xfId="39676" xr:uid="{00000000-0005-0000-0000-00005AD30000}"/>
    <cellStyle name="Vírgula 8 2 3 3" xfId="8293" xr:uid="{00000000-0005-0000-0000-00005BD30000}"/>
    <cellStyle name="Vírgula 8 2 3 3 2" xfId="12728" xr:uid="{00000000-0005-0000-0000-00005CD30000}"/>
    <cellStyle name="Vírgula 8 2 3 3 2 2" xfId="35605" xr:uid="{00000000-0005-0000-0000-00005DD30000}"/>
    <cellStyle name="Vírgula 8 2 3 3 2 3" xfId="30103" xr:uid="{00000000-0005-0000-0000-00005ED30000}"/>
    <cellStyle name="Vírgula 8 2 3 3 2 4" xfId="43297" xr:uid="{00000000-0005-0000-0000-00005FD30000}"/>
    <cellStyle name="Vírgula 8 2 3 3 2 5" xfId="53478" xr:uid="{00000000-0005-0000-0000-000060D30000}"/>
    <cellStyle name="Vírgula 8 2 3 3 3" xfId="16821" xr:uid="{00000000-0005-0000-0000-000061D30000}"/>
    <cellStyle name="Vírgula 8 2 3 3 3 2" xfId="32854" xr:uid="{00000000-0005-0000-0000-000062D30000}"/>
    <cellStyle name="Vírgula 8 2 3 3 4" xfId="19216" xr:uid="{00000000-0005-0000-0000-000063D30000}"/>
    <cellStyle name="Vírgula 8 2 3 3 5" xfId="27352" xr:uid="{00000000-0005-0000-0000-000064D30000}"/>
    <cellStyle name="Vírgula 8 2 3 3 6" xfId="39675" xr:uid="{00000000-0005-0000-0000-000065D30000}"/>
    <cellStyle name="Vírgula 8 2 3 3 7" xfId="49193" xr:uid="{00000000-0005-0000-0000-000066D30000}"/>
    <cellStyle name="Vírgula 8 2 3 4" xfId="6062" xr:uid="{00000000-0005-0000-0000-000067D30000}"/>
    <cellStyle name="Vírgula 8 2 3 4 2" xfId="11742" xr:uid="{00000000-0005-0000-0000-000068D30000}"/>
    <cellStyle name="Vírgula 8 2 3 4 2 2" xfId="33571" xr:uid="{00000000-0005-0000-0000-000069D30000}"/>
    <cellStyle name="Vírgula 8 2 3 4 2 3" xfId="41263" xr:uid="{00000000-0005-0000-0000-00006AD30000}"/>
    <cellStyle name="Vírgula 8 2 3 4 2 4" xfId="52724" xr:uid="{00000000-0005-0000-0000-00006BD30000}"/>
    <cellStyle name="Vírgula 8 2 3 4 3" xfId="28069" xr:uid="{00000000-0005-0000-0000-00006CD30000}"/>
    <cellStyle name="Vírgula 8 2 3 4 4" xfId="37392" xr:uid="{00000000-0005-0000-0000-00006DD30000}"/>
    <cellStyle name="Vírgula 8 2 3 4 5" xfId="50579" xr:uid="{00000000-0005-0000-0000-00006ED30000}"/>
    <cellStyle name="Vírgula 8 2 3 5" xfId="10998" xr:uid="{00000000-0005-0000-0000-00006FD30000}"/>
    <cellStyle name="Vírgula 8 2 3 5 2" xfId="30820" xr:uid="{00000000-0005-0000-0000-000070D30000}"/>
    <cellStyle name="Vírgula 8 2 3 5 3" xfId="40506" xr:uid="{00000000-0005-0000-0000-000071D30000}"/>
    <cellStyle name="Vírgula 8 2 3 5 4" xfId="51977" xr:uid="{00000000-0005-0000-0000-000072D30000}"/>
    <cellStyle name="Vírgula 8 2 3 6" xfId="14213" xr:uid="{00000000-0005-0000-0000-000073D30000}"/>
    <cellStyle name="Vírgula 8 2 3 6 2" xfId="44587" xr:uid="{00000000-0005-0000-0000-000074D30000}"/>
    <cellStyle name="Vírgula 8 2 3 7" xfId="16191" xr:uid="{00000000-0005-0000-0000-000075D30000}"/>
    <cellStyle name="Vírgula 8 2 3 8" xfId="22141" xr:uid="{00000000-0005-0000-0000-000076D30000}"/>
    <cellStyle name="Vírgula 8 2 3 9" xfId="24155" xr:uid="{00000000-0005-0000-0000-000077D30000}"/>
    <cellStyle name="Vírgula 8 2 4" xfId="910" xr:uid="{00000000-0005-0000-0000-000078D30000}"/>
    <cellStyle name="Vírgula 8 2 4 10" xfId="36065" xr:uid="{00000000-0005-0000-0000-000079D30000}"/>
    <cellStyle name="Vírgula 8 2 4 11" xfId="46466" xr:uid="{00000000-0005-0000-0000-00007AD30000}"/>
    <cellStyle name="Vírgula 8 2 4 12" xfId="54398" xr:uid="{00000000-0005-0000-0000-00007BD30000}"/>
    <cellStyle name="Vírgula 8 2 4 13" xfId="4630" xr:uid="{00000000-0005-0000-0000-00007CD30000}"/>
    <cellStyle name="Vírgula 8 2 4 2" xfId="1858" xr:uid="{00000000-0005-0000-0000-00007DD30000}"/>
    <cellStyle name="Vírgula 8 2 4 2 10" xfId="47409" xr:uid="{00000000-0005-0000-0000-00007ED30000}"/>
    <cellStyle name="Vírgula 8 2 4 2 11" xfId="55335" xr:uid="{00000000-0005-0000-0000-00007FD30000}"/>
    <cellStyle name="Vírgula 8 2 4 2 12" xfId="4631" xr:uid="{00000000-0005-0000-0000-000080D30000}"/>
    <cellStyle name="Vírgula 8 2 4 2 2" xfId="8708" xr:uid="{00000000-0005-0000-0000-000081D30000}"/>
    <cellStyle name="Vírgula 8 2 4 2 2 2" xfId="17744" xr:uid="{00000000-0005-0000-0000-000082D30000}"/>
    <cellStyle name="Vírgula 8 2 4 2 2 2 2" xfId="35608" xr:uid="{00000000-0005-0000-0000-000083D30000}"/>
    <cellStyle name="Vírgula 8 2 4 2 2 3" xfId="19630" xr:uid="{00000000-0005-0000-0000-000084D30000}"/>
    <cellStyle name="Vírgula 8 2 4 2 2 4" xfId="30106" xr:uid="{00000000-0005-0000-0000-000085D30000}"/>
    <cellStyle name="Vírgula 8 2 4 2 2 5" xfId="43300" xr:uid="{00000000-0005-0000-0000-000086D30000}"/>
    <cellStyle name="Vírgula 8 2 4 2 2 6" xfId="49608" xr:uid="{00000000-0005-0000-0000-000087D30000}"/>
    <cellStyle name="Vírgula 8 2 4 2 3" xfId="6509" xr:uid="{00000000-0005-0000-0000-000088D30000}"/>
    <cellStyle name="Vírgula 8 2 4 2 3 2" xfId="16382" xr:uid="{00000000-0005-0000-0000-000089D30000}"/>
    <cellStyle name="Vírgula 8 2 4 2 3 3" xfId="32857" xr:uid="{00000000-0005-0000-0000-00008AD30000}"/>
    <cellStyle name="Vírgula 8 2 4 2 3 4" xfId="45002" xr:uid="{00000000-0005-0000-0000-00008BD30000}"/>
    <cellStyle name="Vírgula 8 2 4 2 4" xfId="16194" xr:uid="{00000000-0005-0000-0000-00008CD30000}"/>
    <cellStyle name="Vírgula 8 2 4 2 5" xfId="18002" xr:uid="{00000000-0005-0000-0000-00008DD30000}"/>
    <cellStyle name="Vírgula 8 2 4 2 6" xfId="22144" xr:uid="{00000000-0005-0000-0000-00008ED30000}"/>
    <cellStyle name="Vírgula 8 2 4 2 7" xfId="24158" xr:uid="{00000000-0005-0000-0000-00008FD30000}"/>
    <cellStyle name="Vírgula 8 2 4 2 8" xfId="27355" xr:uid="{00000000-0005-0000-0000-000090D30000}"/>
    <cellStyle name="Vírgula 8 2 4 2 9" xfId="39678" xr:uid="{00000000-0005-0000-0000-000091D30000}"/>
    <cellStyle name="Vírgula 8 2 4 3" xfId="7837" xr:uid="{00000000-0005-0000-0000-000092D30000}"/>
    <cellStyle name="Vírgula 8 2 4 3 2" xfId="12729" xr:uid="{00000000-0005-0000-0000-000093D30000}"/>
    <cellStyle name="Vírgula 8 2 4 3 2 2" xfId="35607" xr:uid="{00000000-0005-0000-0000-000094D30000}"/>
    <cellStyle name="Vírgula 8 2 4 3 2 3" xfId="43299" xr:uid="{00000000-0005-0000-0000-000095D30000}"/>
    <cellStyle name="Vírgula 8 2 4 3 2 4" xfId="53479" xr:uid="{00000000-0005-0000-0000-000096D30000}"/>
    <cellStyle name="Vírgula 8 2 4 3 3" xfId="18760" xr:uid="{00000000-0005-0000-0000-000097D30000}"/>
    <cellStyle name="Vírgula 8 2 4 3 4" xfId="30105" xr:uid="{00000000-0005-0000-0000-000098D30000}"/>
    <cellStyle name="Vírgula 8 2 4 3 5" xfId="39677" xr:uid="{00000000-0005-0000-0000-000099D30000}"/>
    <cellStyle name="Vírgula 8 2 4 3 6" xfId="48737" xr:uid="{00000000-0005-0000-0000-00009AD30000}"/>
    <cellStyle name="Vírgula 8 2 4 4" xfId="5570" xr:uid="{00000000-0005-0000-0000-00009BD30000}"/>
    <cellStyle name="Vírgula 8 2 4 4 2" xfId="9563" xr:uid="{00000000-0005-0000-0000-00009CD30000}"/>
    <cellStyle name="Vírgula 8 2 4 4 3" xfId="32856" xr:uid="{00000000-0005-0000-0000-00009DD30000}"/>
    <cellStyle name="Vírgula 8 2 4 4 4" xfId="40050" xr:uid="{00000000-0005-0000-0000-00009ED30000}"/>
    <cellStyle name="Vírgula 8 2 4 4 5" xfId="51521" xr:uid="{00000000-0005-0000-0000-00009FD30000}"/>
    <cellStyle name="Vírgula 8 2 4 5" xfId="13757" xr:uid="{00000000-0005-0000-0000-0000A0D30000}"/>
    <cellStyle name="Vírgula 8 2 4 5 2" xfId="44131" xr:uid="{00000000-0005-0000-0000-0000A1D30000}"/>
    <cellStyle name="Vírgula 8 2 4 6" xfId="16193" xr:uid="{00000000-0005-0000-0000-0000A2D30000}"/>
    <cellStyle name="Vírgula 8 2 4 7" xfId="22143" xr:uid="{00000000-0005-0000-0000-0000A3D30000}"/>
    <cellStyle name="Vírgula 8 2 4 8" xfId="24157" xr:uid="{00000000-0005-0000-0000-0000A4D30000}"/>
    <cellStyle name="Vírgula 8 2 4 9" xfId="27354" xr:uid="{00000000-0005-0000-0000-0000A5D30000}"/>
    <cellStyle name="Vírgula 8 2 5" xfId="682" xr:uid="{00000000-0005-0000-0000-0000A6D30000}"/>
    <cellStyle name="Vírgula 8 2 5 10" xfId="46238" xr:uid="{00000000-0005-0000-0000-0000A7D30000}"/>
    <cellStyle name="Vírgula 8 2 5 11" xfId="54170" xr:uid="{00000000-0005-0000-0000-0000A8D30000}"/>
    <cellStyle name="Vírgula 8 2 5 12" xfId="4632" xr:uid="{00000000-0005-0000-0000-0000A9D30000}"/>
    <cellStyle name="Vírgula 8 2 5 2" xfId="7609" xr:uid="{00000000-0005-0000-0000-0000AAD30000}"/>
    <cellStyle name="Vírgula 8 2 5 2 2" xfId="17745" xr:uid="{00000000-0005-0000-0000-0000ABD30000}"/>
    <cellStyle name="Vírgula 8 2 5 2 2 2" xfId="35609" xr:uid="{00000000-0005-0000-0000-0000ACD30000}"/>
    <cellStyle name="Vírgula 8 2 5 2 3" xfId="19402" xr:uid="{00000000-0005-0000-0000-0000ADD30000}"/>
    <cellStyle name="Vírgula 8 2 5 2 4" xfId="30107" xr:uid="{00000000-0005-0000-0000-0000AED30000}"/>
    <cellStyle name="Vírgula 8 2 5 2 5" xfId="43301" xr:uid="{00000000-0005-0000-0000-0000AFD30000}"/>
    <cellStyle name="Vírgula 8 2 5 2 6" xfId="48509" xr:uid="{00000000-0005-0000-0000-0000B0D30000}"/>
    <cellStyle name="Vírgula 8 2 5 3" xfId="5342" xr:uid="{00000000-0005-0000-0000-0000B1D30000}"/>
    <cellStyle name="Vírgula 8 2 5 3 2" xfId="12340" xr:uid="{00000000-0005-0000-0000-0000B2D30000}"/>
    <cellStyle name="Vírgula 8 2 5 3 3" xfId="32858" xr:uid="{00000000-0005-0000-0000-0000B3D30000}"/>
    <cellStyle name="Vírgula 8 2 5 3 4" xfId="43903" xr:uid="{00000000-0005-0000-0000-0000B4D30000}"/>
    <cellStyle name="Vírgula 8 2 5 4" xfId="16195" xr:uid="{00000000-0005-0000-0000-0000B5D30000}"/>
    <cellStyle name="Vírgula 8 2 5 5" xfId="17885" xr:uid="{00000000-0005-0000-0000-0000B6D30000}"/>
    <cellStyle name="Vírgula 8 2 5 6" xfId="22145" xr:uid="{00000000-0005-0000-0000-0000B7D30000}"/>
    <cellStyle name="Vírgula 8 2 5 7" xfId="24159" xr:uid="{00000000-0005-0000-0000-0000B8D30000}"/>
    <cellStyle name="Vírgula 8 2 5 8" xfId="27356" xr:uid="{00000000-0005-0000-0000-0000B9D30000}"/>
    <cellStyle name="Vírgula 8 2 5 9" xfId="39679" xr:uid="{00000000-0005-0000-0000-0000BAD30000}"/>
    <cellStyle name="Vírgula 8 2 6" xfId="1630" xr:uid="{00000000-0005-0000-0000-0000BBD30000}"/>
    <cellStyle name="Vírgula 8 2 6 10" xfId="55107" xr:uid="{00000000-0005-0000-0000-0000BCD30000}"/>
    <cellStyle name="Vírgula 8 2 6 11" xfId="4633" xr:uid="{00000000-0005-0000-0000-0000BDD30000}"/>
    <cellStyle name="Vírgula 8 2 6 2" xfId="8480" xr:uid="{00000000-0005-0000-0000-0000BED30000}"/>
    <cellStyle name="Vírgula 8 2 6 2 2" xfId="17746" xr:uid="{00000000-0005-0000-0000-0000BFD30000}"/>
    <cellStyle name="Vírgula 8 2 6 2 2 2" xfId="35610" xr:uid="{00000000-0005-0000-0000-0000C0D30000}"/>
    <cellStyle name="Vírgula 8 2 6 2 3" xfId="30108" xr:uid="{00000000-0005-0000-0000-0000C1D30000}"/>
    <cellStyle name="Vírgula 8 2 6 2 4" xfId="43302" xr:uid="{00000000-0005-0000-0000-0000C2D30000}"/>
    <cellStyle name="Vírgula 8 2 6 2 5" xfId="49380" xr:uid="{00000000-0005-0000-0000-0000C3D30000}"/>
    <cellStyle name="Vírgula 8 2 6 3" xfId="6281" xr:uid="{00000000-0005-0000-0000-0000C4D30000}"/>
    <cellStyle name="Vírgula 8 2 6 3 2" xfId="32859" xr:uid="{00000000-0005-0000-0000-0000C5D30000}"/>
    <cellStyle name="Vírgula 8 2 6 3 3" xfId="44774" xr:uid="{00000000-0005-0000-0000-0000C6D30000}"/>
    <cellStyle name="Vírgula 8 2 6 4" xfId="18532" xr:uid="{00000000-0005-0000-0000-0000C7D30000}"/>
    <cellStyle name="Vírgula 8 2 6 5" xfId="22146" xr:uid="{00000000-0005-0000-0000-0000C8D30000}"/>
    <cellStyle name="Vírgula 8 2 6 6" xfId="24160" xr:uid="{00000000-0005-0000-0000-0000C9D30000}"/>
    <cellStyle name="Vírgula 8 2 6 7" xfId="27357" xr:uid="{00000000-0005-0000-0000-0000CAD30000}"/>
    <cellStyle name="Vírgula 8 2 6 8" xfId="39680" xr:uid="{00000000-0005-0000-0000-0000CBD30000}"/>
    <cellStyle name="Vírgula 8 2 6 9" xfId="47181" xr:uid="{00000000-0005-0000-0000-0000CCD30000}"/>
    <cellStyle name="Vírgula 8 2 7" xfId="7209" xr:uid="{00000000-0005-0000-0000-0000CDD30000}"/>
    <cellStyle name="Vírgula 8 2 7 2" xfId="12726" xr:uid="{00000000-0005-0000-0000-0000CED30000}"/>
    <cellStyle name="Vírgula 8 2 7 2 2" xfId="35601" xr:uid="{00000000-0005-0000-0000-0000CFD30000}"/>
    <cellStyle name="Vírgula 8 2 7 2 3" xfId="30099" xr:uid="{00000000-0005-0000-0000-0000D0D30000}"/>
    <cellStyle name="Vírgula 8 2 7 2 4" xfId="43293" xr:uid="{00000000-0005-0000-0000-0000D1D30000}"/>
    <cellStyle name="Vírgula 8 2 7 2 5" xfId="53476" xr:uid="{00000000-0005-0000-0000-0000D2D30000}"/>
    <cellStyle name="Vírgula 8 2 7 3" xfId="13118" xr:uid="{00000000-0005-0000-0000-0000D3D30000}"/>
    <cellStyle name="Vírgula 8 2 7 3 2" xfId="32850" xr:uid="{00000000-0005-0000-0000-0000D4D30000}"/>
    <cellStyle name="Vírgula 8 2 7 4" xfId="27348" xr:uid="{00000000-0005-0000-0000-0000D5D30000}"/>
    <cellStyle name="Vírgula 8 2 7 5" xfId="39671" xr:uid="{00000000-0005-0000-0000-0000D6D30000}"/>
    <cellStyle name="Vírgula 8 2 7 6" xfId="48109" xr:uid="{00000000-0005-0000-0000-0000D7D30000}"/>
    <cellStyle name="Vírgula 8 2 8" xfId="4869" xr:uid="{00000000-0005-0000-0000-0000D8D30000}"/>
    <cellStyle name="Vírgula 8 2 8 2" xfId="11286" xr:uid="{00000000-0005-0000-0000-0000D9D30000}"/>
    <cellStyle name="Vírgula 8 2 8 2 2" xfId="33115" xr:uid="{00000000-0005-0000-0000-0000DAD30000}"/>
    <cellStyle name="Vírgula 8 2 8 2 3" xfId="40807" xr:uid="{00000000-0005-0000-0000-0000DBD30000}"/>
    <cellStyle name="Vírgula 8 2 8 2 4" xfId="52268" xr:uid="{00000000-0005-0000-0000-0000DCD30000}"/>
    <cellStyle name="Vírgula 8 2 8 3" xfId="27613" xr:uid="{00000000-0005-0000-0000-0000DDD30000}"/>
    <cellStyle name="Vírgula 8 2 8 4" xfId="36936" xr:uid="{00000000-0005-0000-0000-0000DED30000}"/>
    <cellStyle name="Vírgula 8 2 8 5" xfId="50556" xr:uid="{00000000-0005-0000-0000-0000DFD30000}"/>
    <cellStyle name="Vírgula 8 2 9" xfId="9765" xr:uid="{00000000-0005-0000-0000-0000E0D30000}"/>
    <cellStyle name="Vírgula 8 2 9 2" xfId="9610" xr:uid="{00000000-0005-0000-0000-0000E1D30000}"/>
    <cellStyle name="Vírgula 8 2 9 2 2" xfId="50630" xr:uid="{00000000-0005-0000-0000-0000E2D30000}"/>
    <cellStyle name="Vírgula 8 2 9 3" xfId="30364" xr:uid="{00000000-0005-0000-0000-0000E3D30000}"/>
    <cellStyle name="Vírgula 8 2 9 4" xfId="39822" xr:uid="{00000000-0005-0000-0000-0000E4D30000}"/>
    <cellStyle name="Vírgula 8 2 9 5" xfId="50637" xr:uid="{00000000-0005-0000-0000-0000E5D30000}"/>
    <cellStyle name="Vírgula 8 20" xfId="45592" xr:uid="{00000000-0005-0000-0000-0000E6D30000}"/>
    <cellStyle name="Vírgula 8 21" xfId="53528" xr:uid="{00000000-0005-0000-0000-0000E7D30000}"/>
    <cellStyle name="Vírgula 8 22" xfId="4622" xr:uid="{00000000-0005-0000-0000-0000E8D30000}"/>
    <cellStyle name="Vírgula 8 3" xfId="137" xr:uid="{00000000-0005-0000-0000-0000E9D30000}"/>
    <cellStyle name="Vírgula 8 3 10" xfId="16196" xr:uid="{00000000-0005-0000-0000-0000EAD30000}"/>
    <cellStyle name="Vírgula 8 3 11" xfId="22147" xr:uid="{00000000-0005-0000-0000-0000EBD30000}"/>
    <cellStyle name="Vírgula 8 3 12" xfId="24161" xr:uid="{00000000-0005-0000-0000-0000ECD30000}"/>
    <cellStyle name="Vírgula 8 3 13" xfId="24419" xr:uid="{00000000-0005-0000-0000-0000EDD30000}"/>
    <cellStyle name="Vírgula 8 3 14" xfId="35996" xr:uid="{00000000-0005-0000-0000-0000EED30000}"/>
    <cellStyle name="Vírgula 8 3 15" xfId="45694" xr:uid="{00000000-0005-0000-0000-0000EFD30000}"/>
    <cellStyle name="Vírgula 8 3 16" xfId="53627" xr:uid="{00000000-0005-0000-0000-0000F0D30000}"/>
    <cellStyle name="Vírgula 8 3 17" xfId="4634" xr:uid="{00000000-0005-0000-0000-0000F1D30000}"/>
    <cellStyle name="Vírgula 8 3 2" xfId="418" xr:uid="{00000000-0005-0000-0000-0000F2D30000}"/>
    <cellStyle name="Vírgula 8 3 2 10" xfId="24695" xr:uid="{00000000-0005-0000-0000-0000F3D30000}"/>
    <cellStyle name="Vírgula 8 3 2 11" xfId="36260" xr:uid="{00000000-0005-0000-0000-0000F4D30000}"/>
    <cellStyle name="Vírgula 8 3 2 12" xfId="45974" xr:uid="{00000000-0005-0000-0000-0000F5D30000}"/>
    <cellStyle name="Vírgula 8 3 2 13" xfId="53906" xr:uid="{00000000-0005-0000-0000-0000F6D30000}"/>
    <cellStyle name="Vírgula 8 3 2 14" xfId="4635" xr:uid="{00000000-0005-0000-0000-0000F7D30000}"/>
    <cellStyle name="Vírgula 8 3 2 2" xfId="1093" xr:uid="{00000000-0005-0000-0000-0000F8D30000}"/>
    <cellStyle name="Vírgula 8 3 2 2 10" xfId="46649" xr:uid="{00000000-0005-0000-0000-0000F9D30000}"/>
    <cellStyle name="Vírgula 8 3 2 2 11" xfId="54581" xr:uid="{00000000-0005-0000-0000-0000FAD30000}"/>
    <cellStyle name="Vírgula 8 3 2 2 12" xfId="4636" xr:uid="{00000000-0005-0000-0000-0000FBD30000}"/>
    <cellStyle name="Vírgula 8 3 2 2 2" xfId="8008" xr:uid="{00000000-0005-0000-0000-0000FCD30000}"/>
    <cellStyle name="Vírgula 8 3 2 2 2 2" xfId="17747" xr:uid="{00000000-0005-0000-0000-0000FDD30000}"/>
    <cellStyle name="Vírgula 8 3 2 2 2 2 2" xfId="35613" xr:uid="{00000000-0005-0000-0000-0000FED30000}"/>
    <cellStyle name="Vírgula 8 3 2 2 2 3" xfId="19801" xr:uid="{00000000-0005-0000-0000-0000FFD30000}"/>
    <cellStyle name="Vírgula 8 3 2 2 2 4" xfId="30111" xr:uid="{00000000-0005-0000-0000-000000D40000}"/>
    <cellStyle name="Vírgula 8 3 2 2 2 5" xfId="43305" xr:uid="{00000000-0005-0000-0000-000001D40000}"/>
    <cellStyle name="Vírgula 8 3 2 2 2 6" xfId="48908" xr:uid="{00000000-0005-0000-0000-000002D40000}"/>
    <cellStyle name="Vírgula 8 3 2 2 3" xfId="5753" xr:uid="{00000000-0005-0000-0000-000003D40000}"/>
    <cellStyle name="Vírgula 8 3 2 2 3 2" xfId="12895" xr:uid="{00000000-0005-0000-0000-000004D40000}"/>
    <cellStyle name="Vírgula 8 3 2 2 3 3" xfId="32862" xr:uid="{00000000-0005-0000-0000-000005D40000}"/>
    <cellStyle name="Vírgula 8 3 2 2 3 4" xfId="44302" xr:uid="{00000000-0005-0000-0000-000006D40000}"/>
    <cellStyle name="Vírgula 8 3 2 2 4" xfId="16198" xr:uid="{00000000-0005-0000-0000-000007D40000}"/>
    <cellStyle name="Vírgula 8 3 2 2 5" xfId="18116" xr:uid="{00000000-0005-0000-0000-000008D40000}"/>
    <cellStyle name="Vírgula 8 3 2 2 6" xfId="22149" xr:uid="{00000000-0005-0000-0000-000009D40000}"/>
    <cellStyle name="Vírgula 8 3 2 2 7" xfId="24163" xr:uid="{00000000-0005-0000-0000-00000AD40000}"/>
    <cellStyle name="Vírgula 8 3 2 2 8" xfId="27360" xr:uid="{00000000-0005-0000-0000-00000BD40000}"/>
    <cellStyle name="Vírgula 8 3 2 2 9" xfId="39683" xr:uid="{00000000-0005-0000-0000-00000CD40000}"/>
    <cellStyle name="Vírgula 8 3 2 3" xfId="2029" xr:uid="{00000000-0005-0000-0000-00000DD40000}"/>
    <cellStyle name="Vírgula 8 3 2 3 2" xfId="8879" xr:uid="{00000000-0005-0000-0000-00000ED40000}"/>
    <cellStyle name="Vírgula 8 3 2 3 2 2" xfId="35612" xr:uid="{00000000-0005-0000-0000-00000FD40000}"/>
    <cellStyle name="Vírgula 8 3 2 3 2 3" xfId="30110" xr:uid="{00000000-0005-0000-0000-000010D40000}"/>
    <cellStyle name="Vírgula 8 3 2 3 2 4" xfId="43304" xr:uid="{00000000-0005-0000-0000-000011D40000}"/>
    <cellStyle name="Vírgula 8 3 2 3 2 5" xfId="49779" xr:uid="{00000000-0005-0000-0000-000012D40000}"/>
    <cellStyle name="Vírgula 8 3 2 3 3" xfId="11840" xr:uid="{00000000-0005-0000-0000-000013D40000}"/>
    <cellStyle name="Vírgula 8 3 2 3 3 2" xfId="32861" xr:uid="{00000000-0005-0000-0000-000014D40000}"/>
    <cellStyle name="Vírgula 8 3 2 3 3 3" xfId="45173" xr:uid="{00000000-0005-0000-0000-000015D40000}"/>
    <cellStyle name="Vírgula 8 3 2 3 4" xfId="18931" xr:uid="{00000000-0005-0000-0000-000016D40000}"/>
    <cellStyle name="Vírgula 8 3 2 3 5" xfId="27359" xr:uid="{00000000-0005-0000-0000-000017D40000}"/>
    <cellStyle name="Vírgula 8 3 2 3 6" xfId="39682" xr:uid="{00000000-0005-0000-0000-000018D40000}"/>
    <cellStyle name="Vírgula 8 3 2 3 7" xfId="47580" xr:uid="{00000000-0005-0000-0000-000019D40000}"/>
    <cellStyle name="Vírgula 8 3 2 3 8" xfId="55506" xr:uid="{00000000-0005-0000-0000-00001AD40000}"/>
    <cellStyle name="Vírgula 8 3 2 3 9" xfId="6680" xr:uid="{00000000-0005-0000-0000-00001BD40000}"/>
    <cellStyle name="Vírgula 8 3 2 4" xfId="7381" xr:uid="{00000000-0005-0000-0000-00001CD40000}"/>
    <cellStyle name="Vírgula 8 3 2 4 2" xfId="11457" xr:uid="{00000000-0005-0000-0000-00001DD40000}"/>
    <cellStyle name="Vírgula 8 3 2 4 2 2" xfId="33286" xr:uid="{00000000-0005-0000-0000-00001ED40000}"/>
    <cellStyle name="Vírgula 8 3 2 4 2 3" xfId="40978" xr:uid="{00000000-0005-0000-0000-00001FD40000}"/>
    <cellStyle name="Vírgula 8 3 2 4 2 4" xfId="52439" xr:uid="{00000000-0005-0000-0000-000020D40000}"/>
    <cellStyle name="Vírgula 8 3 2 4 3" xfId="27784" xr:uid="{00000000-0005-0000-0000-000021D40000}"/>
    <cellStyle name="Vírgula 8 3 2 4 4" xfId="37107" xr:uid="{00000000-0005-0000-0000-000022D40000}"/>
    <cellStyle name="Vírgula 8 3 2 4 5" xfId="48281" xr:uid="{00000000-0005-0000-0000-000023D40000}"/>
    <cellStyle name="Vírgula 8 3 2 5" xfId="5078" xr:uid="{00000000-0005-0000-0000-000024D40000}"/>
    <cellStyle name="Vírgula 8 3 2 5 2" xfId="30535" xr:uid="{00000000-0005-0000-0000-000025D40000}"/>
    <cellStyle name="Vírgula 8 3 2 5 3" xfId="40221" xr:uid="{00000000-0005-0000-0000-000026D40000}"/>
    <cellStyle name="Vírgula 8 3 2 5 4" xfId="51692" xr:uid="{00000000-0005-0000-0000-000027D40000}"/>
    <cellStyle name="Vírgula 8 3 2 6" xfId="13928" xr:uid="{00000000-0005-0000-0000-000028D40000}"/>
    <cellStyle name="Vírgula 8 3 2 6 2" xfId="43675" xr:uid="{00000000-0005-0000-0000-000029D40000}"/>
    <cellStyle name="Vírgula 8 3 2 7" xfId="16197" xr:uid="{00000000-0005-0000-0000-00002AD40000}"/>
    <cellStyle name="Vírgula 8 3 2 8" xfId="22148" xr:uid="{00000000-0005-0000-0000-00002BD40000}"/>
    <cellStyle name="Vírgula 8 3 2 9" xfId="24162" xr:uid="{00000000-0005-0000-0000-00002CD40000}"/>
    <cellStyle name="Vírgula 8 3 3" xfId="1333" xr:uid="{00000000-0005-0000-0000-00002DD40000}"/>
    <cellStyle name="Vírgula 8 3 3 10" xfId="24971" xr:uid="{00000000-0005-0000-0000-00002ED40000}"/>
    <cellStyle name="Vírgula 8 3 3 11" xfId="36536" xr:uid="{00000000-0005-0000-0000-00002FD40000}"/>
    <cellStyle name="Vírgula 8 3 3 12" xfId="46889" xr:uid="{00000000-0005-0000-0000-000030D40000}"/>
    <cellStyle name="Vírgula 8 3 3 13" xfId="54821" xr:uid="{00000000-0005-0000-0000-000031D40000}"/>
    <cellStyle name="Vírgula 8 3 3 14" xfId="4637" xr:uid="{00000000-0005-0000-0000-000032D40000}"/>
    <cellStyle name="Vírgula 8 3 3 2" xfId="2257" xr:uid="{00000000-0005-0000-0000-000033D40000}"/>
    <cellStyle name="Vírgula 8 3 3 2 10" xfId="47808" xr:uid="{00000000-0005-0000-0000-000034D40000}"/>
    <cellStyle name="Vírgula 8 3 3 2 11" xfId="55734" xr:uid="{00000000-0005-0000-0000-000035D40000}"/>
    <cellStyle name="Vírgula 8 3 3 2 12" xfId="4638" xr:uid="{00000000-0005-0000-0000-000036D40000}"/>
    <cellStyle name="Vírgula 8 3 3 2 2" xfId="9107" xr:uid="{00000000-0005-0000-0000-000037D40000}"/>
    <cellStyle name="Vírgula 8 3 3 2 2 2" xfId="17748" xr:uid="{00000000-0005-0000-0000-000038D40000}"/>
    <cellStyle name="Vírgula 8 3 3 2 2 2 2" xfId="35615" xr:uid="{00000000-0005-0000-0000-000039D40000}"/>
    <cellStyle name="Vírgula 8 3 3 2 2 3" xfId="20029" xr:uid="{00000000-0005-0000-0000-00003AD40000}"/>
    <cellStyle name="Vírgula 8 3 3 2 2 4" xfId="30113" xr:uid="{00000000-0005-0000-0000-00003BD40000}"/>
    <cellStyle name="Vírgula 8 3 3 2 2 5" xfId="43307" xr:uid="{00000000-0005-0000-0000-00003CD40000}"/>
    <cellStyle name="Vírgula 8 3 3 2 2 6" xfId="50007" xr:uid="{00000000-0005-0000-0000-00003DD40000}"/>
    <cellStyle name="Vírgula 8 3 3 2 3" xfId="6908" xr:uid="{00000000-0005-0000-0000-00003ED40000}"/>
    <cellStyle name="Vírgula 8 3 3 2 3 2" xfId="16281" xr:uid="{00000000-0005-0000-0000-00003FD40000}"/>
    <cellStyle name="Vírgula 8 3 3 2 3 3" xfId="32864" xr:uid="{00000000-0005-0000-0000-000040D40000}"/>
    <cellStyle name="Vírgula 8 3 3 2 3 4" xfId="45401" xr:uid="{00000000-0005-0000-0000-000041D40000}"/>
    <cellStyle name="Vírgula 8 3 3 2 4" xfId="16200" xr:uid="{00000000-0005-0000-0000-000042D40000}"/>
    <cellStyle name="Vírgula 8 3 3 2 5" xfId="18287" xr:uid="{00000000-0005-0000-0000-000043D40000}"/>
    <cellStyle name="Vírgula 8 3 3 2 6" xfId="22151" xr:uid="{00000000-0005-0000-0000-000044D40000}"/>
    <cellStyle name="Vírgula 8 3 3 2 7" xfId="24165" xr:uid="{00000000-0005-0000-0000-000045D40000}"/>
    <cellStyle name="Vírgula 8 3 3 2 8" xfId="27362" xr:uid="{00000000-0005-0000-0000-000046D40000}"/>
    <cellStyle name="Vírgula 8 3 3 2 9" xfId="39685" xr:uid="{00000000-0005-0000-0000-000047D40000}"/>
    <cellStyle name="Vírgula 8 3 3 3" xfId="8236" xr:uid="{00000000-0005-0000-0000-000048D40000}"/>
    <cellStyle name="Vírgula 8 3 3 3 2" xfId="12731" xr:uid="{00000000-0005-0000-0000-000049D40000}"/>
    <cellStyle name="Vírgula 8 3 3 3 2 2" xfId="35614" xr:uid="{00000000-0005-0000-0000-00004AD40000}"/>
    <cellStyle name="Vírgula 8 3 3 3 2 3" xfId="30112" xr:uid="{00000000-0005-0000-0000-00004BD40000}"/>
    <cellStyle name="Vírgula 8 3 3 3 2 4" xfId="43306" xr:uid="{00000000-0005-0000-0000-00004CD40000}"/>
    <cellStyle name="Vírgula 8 3 3 3 2 5" xfId="53481" xr:uid="{00000000-0005-0000-0000-00004DD40000}"/>
    <cellStyle name="Vírgula 8 3 3 3 3" xfId="9521" xr:uid="{00000000-0005-0000-0000-00004ED40000}"/>
    <cellStyle name="Vírgula 8 3 3 3 3 2" xfId="32863" xr:uid="{00000000-0005-0000-0000-00004FD40000}"/>
    <cellStyle name="Vírgula 8 3 3 3 4" xfId="19159" xr:uid="{00000000-0005-0000-0000-000050D40000}"/>
    <cellStyle name="Vírgula 8 3 3 3 5" xfId="27361" xr:uid="{00000000-0005-0000-0000-000051D40000}"/>
    <cellStyle name="Vírgula 8 3 3 3 6" xfId="39684" xr:uid="{00000000-0005-0000-0000-000052D40000}"/>
    <cellStyle name="Vírgula 8 3 3 3 7" xfId="49136" xr:uid="{00000000-0005-0000-0000-000053D40000}"/>
    <cellStyle name="Vírgula 8 3 3 4" xfId="5993" xr:uid="{00000000-0005-0000-0000-000054D40000}"/>
    <cellStyle name="Vírgula 8 3 3 4 2" xfId="11685" xr:uid="{00000000-0005-0000-0000-000055D40000}"/>
    <cellStyle name="Vírgula 8 3 3 4 2 2" xfId="33514" xr:uid="{00000000-0005-0000-0000-000056D40000}"/>
    <cellStyle name="Vírgula 8 3 3 4 2 3" xfId="41206" xr:uid="{00000000-0005-0000-0000-000057D40000}"/>
    <cellStyle name="Vírgula 8 3 3 4 2 4" xfId="52667" xr:uid="{00000000-0005-0000-0000-000058D40000}"/>
    <cellStyle name="Vírgula 8 3 3 4 3" xfId="28012" xr:uid="{00000000-0005-0000-0000-000059D40000}"/>
    <cellStyle name="Vírgula 8 3 3 4 4" xfId="37335" xr:uid="{00000000-0005-0000-0000-00005AD40000}"/>
    <cellStyle name="Vírgula 8 3 3 4 5" xfId="51355" xr:uid="{00000000-0005-0000-0000-00005BD40000}"/>
    <cellStyle name="Vírgula 8 3 3 5" xfId="10941" xr:uid="{00000000-0005-0000-0000-00005CD40000}"/>
    <cellStyle name="Vírgula 8 3 3 5 2" xfId="30763" xr:uid="{00000000-0005-0000-0000-00005DD40000}"/>
    <cellStyle name="Vírgula 8 3 3 5 3" xfId="40449" xr:uid="{00000000-0005-0000-0000-00005ED40000}"/>
    <cellStyle name="Vírgula 8 3 3 5 4" xfId="51920" xr:uid="{00000000-0005-0000-0000-00005FD40000}"/>
    <cellStyle name="Vírgula 8 3 3 6" xfId="14156" xr:uid="{00000000-0005-0000-0000-000060D40000}"/>
    <cellStyle name="Vírgula 8 3 3 6 2" xfId="44530" xr:uid="{00000000-0005-0000-0000-000061D40000}"/>
    <cellStyle name="Vírgula 8 3 3 7" xfId="16199" xr:uid="{00000000-0005-0000-0000-000062D40000}"/>
    <cellStyle name="Vírgula 8 3 3 8" xfId="22150" xr:uid="{00000000-0005-0000-0000-000063D40000}"/>
    <cellStyle name="Vírgula 8 3 3 9" xfId="24164" xr:uid="{00000000-0005-0000-0000-000064D40000}"/>
    <cellStyle name="Vírgula 8 3 4" xfId="853" xr:uid="{00000000-0005-0000-0000-000065D40000}"/>
    <cellStyle name="Vírgula 8 3 4 10" xfId="46409" xr:uid="{00000000-0005-0000-0000-000066D40000}"/>
    <cellStyle name="Vírgula 8 3 4 11" xfId="54341" xr:uid="{00000000-0005-0000-0000-000067D40000}"/>
    <cellStyle name="Vírgula 8 3 4 12" xfId="4639" xr:uid="{00000000-0005-0000-0000-000068D40000}"/>
    <cellStyle name="Vírgula 8 3 4 2" xfId="7780" xr:uid="{00000000-0005-0000-0000-000069D40000}"/>
    <cellStyle name="Vírgula 8 3 4 2 2" xfId="13285" xr:uid="{00000000-0005-0000-0000-00006AD40000}"/>
    <cellStyle name="Vírgula 8 3 4 2 2 2" xfId="35616" xr:uid="{00000000-0005-0000-0000-00006BD40000}"/>
    <cellStyle name="Vírgula 8 3 4 2 3" xfId="9595" xr:uid="{00000000-0005-0000-0000-00006CD40000}"/>
    <cellStyle name="Vírgula 8 3 4 2 4" xfId="19573" xr:uid="{00000000-0005-0000-0000-00006DD40000}"/>
    <cellStyle name="Vírgula 8 3 4 2 5" xfId="30114" xr:uid="{00000000-0005-0000-0000-00006ED40000}"/>
    <cellStyle name="Vírgula 8 3 4 2 6" xfId="43308" xr:uid="{00000000-0005-0000-0000-00006FD40000}"/>
    <cellStyle name="Vírgula 8 3 4 2 7" xfId="48680" xr:uid="{00000000-0005-0000-0000-000070D40000}"/>
    <cellStyle name="Vírgula 8 3 4 3" xfId="5513" xr:uid="{00000000-0005-0000-0000-000071D40000}"/>
    <cellStyle name="Vírgula 8 3 4 3 2" xfId="15246" xr:uid="{00000000-0005-0000-0000-000072D40000}"/>
    <cellStyle name="Vírgula 8 3 4 3 3" xfId="32865" xr:uid="{00000000-0005-0000-0000-000073D40000}"/>
    <cellStyle name="Vírgula 8 3 4 3 4" xfId="44074" xr:uid="{00000000-0005-0000-0000-000074D40000}"/>
    <cellStyle name="Vírgula 8 3 4 4" xfId="13700" xr:uid="{00000000-0005-0000-0000-000075D40000}"/>
    <cellStyle name="Vírgula 8 3 4 5" xfId="16201" xr:uid="{00000000-0005-0000-0000-000076D40000}"/>
    <cellStyle name="Vírgula 8 3 4 6" xfId="22152" xr:uid="{00000000-0005-0000-0000-000077D40000}"/>
    <cellStyle name="Vírgula 8 3 4 7" xfId="24166" xr:uid="{00000000-0005-0000-0000-000078D40000}"/>
    <cellStyle name="Vírgula 8 3 4 8" xfId="27363" xr:uid="{00000000-0005-0000-0000-000079D40000}"/>
    <cellStyle name="Vírgula 8 3 4 9" xfId="39686" xr:uid="{00000000-0005-0000-0000-00007AD40000}"/>
    <cellStyle name="Vírgula 8 3 5" xfId="1801" xr:uid="{00000000-0005-0000-0000-00007BD40000}"/>
    <cellStyle name="Vírgula 8 3 5 10" xfId="47352" xr:uid="{00000000-0005-0000-0000-00007CD40000}"/>
    <cellStyle name="Vírgula 8 3 5 11" xfId="55278" xr:uid="{00000000-0005-0000-0000-00007DD40000}"/>
    <cellStyle name="Vírgula 8 3 5 12" xfId="4640" xr:uid="{00000000-0005-0000-0000-00007ED40000}"/>
    <cellStyle name="Vírgula 8 3 5 2" xfId="8651" xr:uid="{00000000-0005-0000-0000-00007FD40000}"/>
    <cellStyle name="Vírgula 8 3 5 2 2" xfId="17749" xr:uid="{00000000-0005-0000-0000-000080D40000}"/>
    <cellStyle name="Vírgula 8 3 5 2 2 2" xfId="35617" xr:uid="{00000000-0005-0000-0000-000081D40000}"/>
    <cellStyle name="Vírgula 8 3 5 2 3" xfId="30115" xr:uid="{00000000-0005-0000-0000-000082D40000}"/>
    <cellStyle name="Vírgula 8 3 5 2 4" xfId="43309" xr:uid="{00000000-0005-0000-0000-000083D40000}"/>
    <cellStyle name="Vírgula 8 3 5 2 5" xfId="49551" xr:uid="{00000000-0005-0000-0000-000084D40000}"/>
    <cellStyle name="Vírgula 8 3 5 3" xfId="6452" xr:uid="{00000000-0005-0000-0000-000085D40000}"/>
    <cellStyle name="Vírgula 8 3 5 3 2" xfId="32866" xr:uid="{00000000-0005-0000-0000-000086D40000}"/>
    <cellStyle name="Vírgula 8 3 5 3 3" xfId="44945" xr:uid="{00000000-0005-0000-0000-000087D40000}"/>
    <cellStyle name="Vírgula 8 3 5 4" xfId="16202" xr:uid="{00000000-0005-0000-0000-000088D40000}"/>
    <cellStyle name="Vírgula 8 3 5 5" xfId="18703" xr:uid="{00000000-0005-0000-0000-000089D40000}"/>
    <cellStyle name="Vírgula 8 3 5 6" xfId="22153" xr:uid="{00000000-0005-0000-0000-00008AD40000}"/>
    <cellStyle name="Vírgula 8 3 5 7" xfId="24167" xr:uid="{00000000-0005-0000-0000-00008BD40000}"/>
    <cellStyle name="Vírgula 8 3 5 8" xfId="27364" xr:uid="{00000000-0005-0000-0000-00008CD40000}"/>
    <cellStyle name="Vírgula 8 3 5 9" xfId="39687" xr:uid="{00000000-0005-0000-0000-00008DD40000}"/>
    <cellStyle name="Vírgula 8 3 6" xfId="7152" xr:uid="{00000000-0005-0000-0000-00008ED40000}"/>
    <cellStyle name="Vírgula 8 3 6 2" xfId="12730" xr:uid="{00000000-0005-0000-0000-00008FD40000}"/>
    <cellStyle name="Vírgula 8 3 6 2 2" xfId="35611" xr:uid="{00000000-0005-0000-0000-000090D40000}"/>
    <cellStyle name="Vírgula 8 3 6 2 3" xfId="30109" xr:uid="{00000000-0005-0000-0000-000091D40000}"/>
    <cellStyle name="Vírgula 8 3 6 2 4" xfId="43303" xr:uid="{00000000-0005-0000-0000-000092D40000}"/>
    <cellStyle name="Vírgula 8 3 6 2 5" xfId="53480" xr:uid="{00000000-0005-0000-0000-000093D40000}"/>
    <cellStyle name="Vírgula 8 3 6 3" xfId="10543" xr:uid="{00000000-0005-0000-0000-000094D40000}"/>
    <cellStyle name="Vírgula 8 3 6 3 2" xfId="32860" xr:uid="{00000000-0005-0000-0000-000095D40000}"/>
    <cellStyle name="Vírgula 8 3 6 4" xfId="27358" xr:uid="{00000000-0005-0000-0000-000096D40000}"/>
    <cellStyle name="Vírgula 8 3 6 5" xfId="39681" xr:uid="{00000000-0005-0000-0000-000097D40000}"/>
    <cellStyle name="Vírgula 8 3 6 6" xfId="48052" xr:uid="{00000000-0005-0000-0000-000098D40000}"/>
    <cellStyle name="Vírgula 8 3 7" xfId="4800" xr:uid="{00000000-0005-0000-0000-000099D40000}"/>
    <cellStyle name="Vírgula 8 3 7 2" xfId="11229" xr:uid="{00000000-0005-0000-0000-00009AD40000}"/>
    <cellStyle name="Vírgula 8 3 7 2 2" xfId="33058" xr:uid="{00000000-0005-0000-0000-00009BD40000}"/>
    <cellStyle name="Vírgula 8 3 7 2 3" xfId="40750" xr:uid="{00000000-0005-0000-0000-00009CD40000}"/>
    <cellStyle name="Vírgula 8 3 7 2 4" xfId="52211" xr:uid="{00000000-0005-0000-0000-00009DD40000}"/>
    <cellStyle name="Vírgula 8 3 7 3" xfId="27556" xr:uid="{00000000-0005-0000-0000-00009ED40000}"/>
    <cellStyle name="Vírgula 8 3 7 4" xfId="36879" xr:uid="{00000000-0005-0000-0000-00009FD40000}"/>
    <cellStyle name="Vírgula 8 3 7 5" xfId="50864" xr:uid="{00000000-0005-0000-0000-0000A0D40000}"/>
    <cellStyle name="Vírgula 8 3 8" xfId="9975" xr:uid="{00000000-0005-0000-0000-0000A1D40000}"/>
    <cellStyle name="Vírgula 8 3 8 2" xfId="10332" xr:uid="{00000000-0005-0000-0000-0000A2D40000}"/>
    <cellStyle name="Vírgula 8 3 8 2 2" xfId="51362" xr:uid="{00000000-0005-0000-0000-0000A3D40000}"/>
    <cellStyle name="Vírgula 8 3 8 3" xfId="30307" xr:uid="{00000000-0005-0000-0000-0000A4D40000}"/>
    <cellStyle name="Vírgula 8 3 8 4" xfId="39993" xr:uid="{00000000-0005-0000-0000-0000A5D40000}"/>
    <cellStyle name="Vírgula 8 3 8 5" xfId="50235" xr:uid="{00000000-0005-0000-0000-0000A6D40000}"/>
    <cellStyle name="Vírgula 8 3 9" xfId="10084" xr:uid="{00000000-0005-0000-0000-0000A7D40000}"/>
    <cellStyle name="Vírgula 8 3 9 2" xfId="43444" xr:uid="{00000000-0005-0000-0000-0000A8D40000}"/>
    <cellStyle name="Vírgula 8 3 9 3" xfId="51012" xr:uid="{00000000-0005-0000-0000-0000A9D40000}"/>
    <cellStyle name="Vírgula 8 4" xfId="275" xr:uid="{00000000-0005-0000-0000-0000AAD40000}"/>
    <cellStyle name="Vírgula 8 4 10" xfId="16203" xr:uid="{00000000-0005-0000-0000-0000ABD40000}"/>
    <cellStyle name="Vírgula 8 4 11" xfId="22154" xr:uid="{00000000-0005-0000-0000-0000ACD40000}"/>
    <cellStyle name="Vírgula 8 4 12" xfId="24168" xr:uid="{00000000-0005-0000-0000-0000ADD40000}"/>
    <cellStyle name="Vírgula 8 4 13" xfId="24557" xr:uid="{00000000-0005-0000-0000-0000AED40000}"/>
    <cellStyle name="Vírgula 8 4 14" xfId="36122" xr:uid="{00000000-0005-0000-0000-0000AFD40000}"/>
    <cellStyle name="Vírgula 8 4 15" xfId="45832" xr:uid="{00000000-0005-0000-0000-0000B0D40000}"/>
    <cellStyle name="Vírgula 8 4 16" xfId="53765" xr:uid="{00000000-0005-0000-0000-0000B1D40000}"/>
    <cellStyle name="Vírgula 8 4 17" xfId="4641" xr:uid="{00000000-0005-0000-0000-0000B2D40000}"/>
    <cellStyle name="Vírgula 8 4 2" xfId="556" xr:uid="{00000000-0005-0000-0000-0000B3D40000}"/>
    <cellStyle name="Vírgula 8 4 2 10" xfId="24833" xr:uid="{00000000-0005-0000-0000-0000B4D40000}"/>
    <cellStyle name="Vírgula 8 4 2 11" xfId="36398" xr:uid="{00000000-0005-0000-0000-0000B5D40000}"/>
    <cellStyle name="Vírgula 8 4 2 12" xfId="46112" xr:uid="{00000000-0005-0000-0000-0000B6D40000}"/>
    <cellStyle name="Vírgula 8 4 2 13" xfId="54044" xr:uid="{00000000-0005-0000-0000-0000B7D40000}"/>
    <cellStyle name="Vírgula 8 4 2 14" xfId="4642" xr:uid="{00000000-0005-0000-0000-0000B8D40000}"/>
    <cellStyle name="Vírgula 8 4 2 2" xfId="1207" xr:uid="{00000000-0005-0000-0000-0000B9D40000}"/>
    <cellStyle name="Vírgula 8 4 2 2 10" xfId="46763" xr:uid="{00000000-0005-0000-0000-0000BAD40000}"/>
    <cellStyle name="Vírgula 8 4 2 2 11" xfId="54695" xr:uid="{00000000-0005-0000-0000-0000BBD40000}"/>
    <cellStyle name="Vírgula 8 4 2 2 12" xfId="4643" xr:uid="{00000000-0005-0000-0000-0000BCD40000}"/>
    <cellStyle name="Vírgula 8 4 2 2 2" xfId="8122" xr:uid="{00000000-0005-0000-0000-0000BDD40000}"/>
    <cellStyle name="Vírgula 8 4 2 2 2 2" xfId="17750" xr:uid="{00000000-0005-0000-0000-0000BED40000}"/>
    <cellStyle name="Vírgula 8 4 2 2 2 2 2" xfId="35620" xr:uid="{00000000-0005-0000-0000-0000BFD40000}"/>
    <cellStyle name="Vírgula 8 4 2 2 2 3" xfId="19915" xr:uid="{00000000-0005-0000-0000-0000C0D40000}"/>
    <cellStyle name="Vírgula 8 4 2 2 2 4" xfId="30118" xr:uid="{00000000-0005-0000-0000-0000C1D40000}"/>
    <cellStyle name="Vírgula 8 4 2 2 2 5" xfId="43312" xr:uid="{00000000-0005-0000-0000-0000C2D40000}"/>
    <cellStyle name="Vírgula 8 4 2 2 2 6" xfId="49022" xr:uid="{00000000-0005-0000-0000-0000C3D40000}"/>
    <cellStyle name="Vírgula 8 4 2 2 3" xfId="5867" xr:uid="{00000000-0005-0000-0000-0000C4D40000}"/>
    <cellStyle name="Vírgula 8 4 2 2 3 2" xfId="10303" xr:uid="{00000000-0005-0000-0000-0000C5D40000}"/>
    <cellStyle name="Vírgula 8 4 2 2 3 3" xfId="32869" xr:uid="{00000000-0005-0000-0000-0000C6D40000}"/>
    <cellStyle name="Vírgula 8 4 2 2 3 4" xfId="44416" xr:uid="{00000000-0005-0000-0000-0000C7D40000}"/>
    <cellStyle name="Vírgula 8 4 2 2 4" xfId="16205" xr:uid="{00000000-0005-0000-0000-0000C8D40000}"/>
    <cellStyle name="Vírgula 8 4 2 2 5" xfId="18173" xr:uid="{00000000-0005-0000-0000-0000C9D40000}"/>
    <cellStyle name="Vírgula 8 4 2 2 6" xfId="22156" xr:uid="{00000000-0005-0000-0000-0000CAD40000}"/>
    <cellStyle name="Vírgula 8 4 2 2 7" xfId="24170" xr:uid="{00000000-0005-0000-0000-0000CBD40000}"/>
    <cellStyle name="Vírgula 8 4 2 2 8" xfId="27367" xr:uid="{00000000-0005-0000-0000-0000CCD40000}"/>
    <cellStyle name="Vírgula 8 4 2 2 9" xfId="39690" xr:uid="{00000000-0005-0000-0000-0000CDD40000}"/>
    <cellStyle name="Vírgula 8 4 2 3" xfId="2143" xr:uid="{00000000-0005-0000-0000-0000CED40000}"/>
    <cellStyle name="Vírgula 8 4 2 3 2" xfId="8993" xr:uid="{00000000-0005-0000-0000-0000CFD40000}"/>
    <cellStyle name="Vírgula 8 4 2 3 2 2" xfId="35619" xr:uid="{00000000-0005-0000-0000-0000D0D40000}"/>
    <cellStyle name="Vírgula 8 4 2 3 2 3" xfId="30117" xr:uid="{00000000-0005-0000-0000-0000D1D40000}"/>
    <cellStyle name="Vírgula 8 4 2 3 2 4" xfId="43311" xr:uid="{00000000-0005-0000-0000-0000D2D40000}"/>
    <cellStyle name="Vírgula 8 4 2 3 2 5" xfId="49893" xr:uid="{00000000-0005-0000-0000-0000D3D40000}"/>
    <cellStyle name="Vírgula 8 4 2 3 3" xfId="10480" xr:uid="{00000000-0005-0000-0000-0000D4D40000}"/>
    <cellStyle name="Vírgula 8 4 2 3 3 2" xfId="32868" xr:uid="{00000000-0005-0000-0000-0000D5D40000}"/>
    <cellStyle name="Vírgula 8 4 2 3 3 3" xfId="45287" xr:uid="{00000000-0005-0000-0000-0000D6D40000}"/>
    <cellStyle name="Vírgula 8 4 2 3 4" xfId="19045" xr:uid="{00000000-0005-0000-0000-0000D7D40000}"/>
    <cellStyle name="Vírgula 8 4 2 3 5" xfId="27366" xr:uid="{00000000-0005-0000-0000-0000D8D40000}"/>
    <cellStyle name="Vírgula 8 4 2 3 6" xfId="39689" xr:uid="{00000000-0005-0000-0000-0000D9D40000}"/>
    <cellStyle name="Vírgula 8 4 2 3 7" xfId="47694" xr:uid="{00000000-0005-0000-0000-0000DAD40000}"/>
    <cellStyle name="Vírgula 8 4 2 3 8" xfId="55620" xr:uid="{00000000-0005-0000-0000-0000DBD40000}"/>
    <cellStyle name="Vírgula 8 4 2 3 9" xfId="6794" xr:uid="{00000000-0005-0000-0000-0000DCD40000}"/>
    <cellStyle name="Vírgula 8 4 2 4" xfId="7495" xr:uid="{00000000-0005-0000-0000-0000DDD40000}"/>
    <cellStyle name="Vírgula 8 4 2 4 2" xfId="11571" xr:uid="{00000000-0005-0000-0000-0000DED40000}"/>
    <cellStyle name="Vírgula 8 4 2 4 2 2" xfId="33400" xr:uid="{00000000-0005-0000-0000-0000DFD40000}"/>
    <cellStyle name="Vírgula 8 4 2 4 2 3" xfId="41092" xr:uid="{00000000-0005-0000-0000-0000E0D40000}"/>
    <cellStyle name="Vírgula 8 4 2 4 2 4" xfId="52553" xr:uid="{00000000-0005-0000-0000-0000E1D40000}"/>
    <cellStyle name="Vírgula 8 4 2 4 3" xfId="27898" xr:uid="{00000000-0005-0000-0000-0000E2D40000}"/>
    <cellStyle name="Vírgula 8 4 2 4 4" xfId="37221" xr:uid="{00000000-0005-0000-0000-0000E3D40000}"/>
    <cellStyle name="Vírgula 8 4 2 4 5" xfId="48395" xr:uid="{00000000-0005-0000-0000-0000E4D40000}"/>
    <cellStyle name="Vírgula 8 4 2 5" xfId="5216" xr:uid="{00000000-0005-0000-0000-0000E5D40000}"/>
    <cellStyle name="Vírgula 8 4 2 5 2" xfId="30649" xr:uid="{00000000-0005-0000-0000-0000E6D40000}"/>
    <cellStyle name="Vírgula 8 4 2 5 3" xfId="40335" xr:uid="{00000000-0005-0000-0000-0000E7D40000}"/>
    <cellStyle name="Vírgula 8 4 2 5 4" xfId="51806" xr:uid="{00000000-0005-0000-0000-0000E8D40000}"/>
    <cellStyle name="Vírgula 8 4 2 6" xfId="14042" xr:uid="{00000000-0005-0000-0000-0000E9D40000}"/>
    <cellStyle name="Vírgula 8 4 2 6 2" xfId="43789" xr:uid="{00000000-0005-0000-0000-0000EAD40000}"/>
    <cellStyle name="Vírgula 8 4 2 7" xfId="16204" xr:uid="{00000000-0005-0000-0000-0000EBD40000}"/>
    <cellStyle name="Vírgula 8 4 2 8" xfId="22155" xr:uid="{00000000-0005-0000-0000-0000ECD40000}"/>
    <cellStyle name="Vírgula 8 4 2 9" xfId="24169" xr:uid="{00000000-0005-0000-0000-0000EDD40000}"/>
    <cellStyle name="Vírgula 8 4 3" xfId="1471" xr:uid="{00000000-0005-0000-0000-0000EED40000}"/>
    <cellStyle name="Vírgula 8 4 3 10" xfId="25109" xr:uid="{00000000-0005-0000-0000-0000EFD40000}"/>
    <cellStyle name="Vírgula 8 4 3 11" xfId="36674" xr:uid="{00000000-0005-0000-0000-0000F0D40000}"/>
    <cellStyle name="Vírgula 8 4 3 12" xfId="47027" xr:uid="{00000000-0005-0000-0000-0000F1D40000}"/>
    <cellStyle name="Vírgula 8 4 3 13" xfId="54959" xr:uid="{00000000-0005-0000-0000-0000F2D40000}"/>
    <cellStyle name="Vírgula 8 4 3 14" xfId="4644" xr:uid="{00000000-0005-0000-0000-0000F3D40000}"/>
    <cellStyle name="Vírgula 8 4 3 2" xfId="2371" xr:uid="{00000000-0005-0000-0000-0000F4D40000}"/>
    <cellStyle name="Vírgula 8 4 3 2 10" xfId="47922" xr:uid="{00000000-0005-0000-0000-0000F5D40000}"/>
    <cellStyle name="Vírgula 8 4 3 2 11" xfId="55848" xr:uid="{00000000-0005-0000-0000-0000F6D40000}"/>
    <cellStyle name="Vírgula 8 4 3 2 12" xfId="4645" xr:uid="{00000000-0005-0000-0000-0000F7D40000}"/>
    <cellStyle name="Vírgula 8 4 3 2 2" xfId="9221" xr:uid="{00000000-0005-0000-0000-0000F8D40000}"/>
    <cellStyle name="Vírgula 8 4 3 2 2 2" xfId="17751" xr:uid="{00000000-0005-0000-0000-0000F9D40000}"/>
    <cellStyle name="Vírgula 8 4 3 2 2 2 2" xfId="35622" xr:uid="{00000000-0005-0000-0000-0000FAD40000}"/>
    <cellStyle name="Vírgula 8 4 3 2 2 3" xfId="20143" xr:uid="{00000000-0005-0000-0000-0000FBD40000}"/>
    <cellStyle name="Vírgula 8 4 3 2 2 4" xfId="30120" xr:uid="{00000000-0005-0000-0000-0000FCD40000}"/>
    <cellStyle name="Vírgula 8 4 3 2 2 5" xfId="43314" xr:uid="{00000000-0005-0000-0000-0000FDD40000}"/>
    <cellStyle name="Vírgula 8 4 3 2 2 6" xfId="50121" xr:uid="{00000000-0005-0000-0000-0000FED40000}"/>
    <cellStyle name="Vírgula 8 4 3 2 3" xfId="7022" xr:uid="{00000000-0005-0000-0000-0000FFD40000}"/>
    <cellStyle name="Vírgula 8 4 3 2 3 2" xfId="10331" xr:uid="{00000000-0005-0000-0000-000000D50000}"/>
    <cellStyle name="Vírgula 8 4 3 2 3 3" xfId="32871" xr:uid="{00000000-0005-0000-0000-000001D50000}"/>
    <cellStyle name="Vírgula 8 4 3 2 3 4" xfId="45515" xr:uid="{00000000-0005-0000-0000-000002D50000}"/>
    <cellStyle name="Vírgula 8 4 3 2 4" xfId="16207" xr:uid="{00000000-0005-0000-0000-000003D50000}"/>
    <cellStyle name="Vírgula 8 4 3 2 5" xfId="18401" xr:uid="{00000000-0005-0000-0000-000004D50000}"/>
    <cellStyle name="Vírgula 8 4 3 2 6" xfId="22158" xr:uid="{00000000-0005-0000-0000-000005D50000}"/>
    <cellStyle name="Vírgula 8 4 3 2 7" xfId="24172" xr:uid="{00000000-0005-0000-0000-000006D50000}"/>
    <cellStyle name="Vírgula 8 4 3 2 8" xfId="27369" xr:uid="{00000000-0005-0000-0000-000007D50000}"/>
    <cellStyle name="Vírgula 8 4 3 2 9" xfId="39692" xr:uid="{00000000-0005-0000-0000-000008D50000}"/>
    <cellStyle name="Vírgula 8 4 3 3" xfId="8350" xr:uid="{00000000-0005-0000-0000-000009D50000}"/>
    <cellStyle name="Vírgula 8 4 3 3 2" xfId="12735" xr:uid="{00000000-0005-0000-0000-00000AD50000}"/>
    <cellStyle name="Vírgula 8 4 3 3 2 2" xfId="35621" xr:uid="{00000000-0005-0000-0000-00000BD50000}"/>
    <cellStyle name="Vírgula 8 4 3 3 2 3" xfId="30119" xr:uid="{00000000-0005-0000-0000-00000CD50000}"/>
    <cellStyle name="Vírgula 8 4 3 3 2 4" xfId="43313" xr:uid="{00000000-0005-0000-0000-00000DD50000}"/>
    <cellStyle name="Vírgula 8 4 3 3 2 5" xfId="53483" xr:uid="{00000000-0005-0000-0000-00000ED50000}"/>
    <cellStyle name="Vírgula 8 4 3 3 3" xfId="13061" xr:uid="{00000000-0005-0000-0000-00000FD50000}"/>
    <cellStyle name="Vírgula 8 4 3 3 3 2" xfId="32870" xr:uid="{00000000-0005-0000-0000-000010D50000}"/>
    <cellStyle name="Vírgula 8 4 3 3 4" xfId="19273" xr:uid="{00000000-0005-0000-0000-000011D50000}"/>
    <cellStyle name="Vírgula 8 4 3 3 5" xfId="27368" xr:uid="{00000000-0005-0000-0000-000012D50000}"/>
    <cellStyle name="Vírgula 8 4 3 3 6" xfId="39691" xr:uid="{00000000-0005-0000-0000-000013D50000}"/>
    <cellStyle name="Vírgula 8 4 3 3 7" xfId="49250" xr:uid="{00000000-0005-0000-0000-000014D50000}"/>
    <cellStyle name="Vírgula 8 4 3 4" xfId="6131" xr:uid="{00000000-0005-0000-0000-000015D50000}"/>
    <cellStyle name="Vírgula 8 4 3 4 2" xfId="11799" xr:uid="{00000000-0005-0000-0000-000016D50000}"/>
    <cellStyle name="Vírgula 8 4 3 4 2 2" xfId="33628" xr:uid="{00000000-0005-0000-0000-000017D50000}"/>
    <cellStyle name="Vírgula 8 4 3 4 2 3" xfId="41320" xr:uid="{00000000-0005-0000-0000-000018D50000}"/>
    <cellStyle name="Vírgula 8 4 3 4 2 4" xfId="52781" xr:uid="{00000000-0005-0000-0000-000019D50000}"/>
    <cellStyle name="Vírgula 8 4 3 4 3" xfId="28126" xr:uid="{00000000-0005-0000-0000-00001AD50000}"/>
    <cellStyle name="Vírgula 8 4 3 4 4" xfId="37449" xr:uid="{00000000-0005-0000-0000-00001BD50000}"/>
    <cellStyle name="Vírgula 8 4 3 4 5" xfId="51295" xr:uid="{00000000-0005-0000-0000-00001CD50000}"/>
    <cellStyle name="Vírgula 8 4 3 5" xfId="11055" xr:uid="{00000000-0005-0000-0000-00001DD50000}"/>
    <cellStyle name="Vírgula 8 4 3 5 2" xfId="30877" xr:uid="{00000000-0005-0000-0000-00001ED50000}"/>
    <cellStyle name="Vírgula 8 4 3 5 3" xfId="40563" xr:uid="{00000000-0005-0000-0000-00001FD50000}"/>
    <cellStyle name="Vírgula 8 4 3 5 4" xfId="52034" xr:uid="{00000000-0005-0000-0000-000020D50000}"/>
    <cellStyle name="Vírgula 8 4 3 6" xfId="14270" xr:uid="{00000000-0005-0000-0000-000021D50000}"/>
    <cellStyle name="Vírgula 8 4 3 6 2" xfId="44644" xr:uid="{00000000-0005-0000-0000-000022D50000}"/>
    <cellStyle name="Vírgula 8 4 3 7" xfId="16206" xr:uid="{00000000-0005-0000-0000-000023D50000}"/>
    <cellStyle name="Vírgula 8 4 3 8" xfId="22157" xr:uid="{00000000-0005-0000-0000-000024D50000}"/>
    <cellStyle name="Vírgula 8 4 3 9" xfId="24171" xr:uid="{00000000-0005-0000-0000-000025D50000}"/>
    <cellStyle name="Vírgula 8 4 4" xfId="967" xr:uid="{00000000-0005-0000-0000-000026D50000}"/>
    <cellStyle name="Vírgula 8 4 4 10" xfId="46523" xr:uid="{00000000-0005-0000-0000-000027D50000}"/>
    <cellStyle name="Vírgula 8 4 4 11" xfId="54455" xr:uid="{00000000-0005-0000-0000-000028D50000}"/>
    <cellStyle name="Vírgula 8 4 4 12" xfId="4646" xr:uid="{00000000-0005-0000-0000-000029D50000}"/>
    <cellStyle name="Vírgula 8 4 4 2" xfId="7894" xr:uid="{00000000-0005-0000-0000-00002AD50000}"/>
    <cellStyle name="Vírgula 8 4 4 2 2" xfId="13288" xr:uid="{00000000-0005-0000-0000-00002BD50000}"/>
    <cellStyle name="Vírgula 8 4 4 2 2 2" xfId="35623" xr:uid="{00000000-0005-0000-0000-00002CD50000}"/>
    <cellStyle name="Vírgula 8 4 4 2 3" xfId="13085" xr:uid="{00000000-0005-0000-0000-00002DD50000}"/>
    <cellStyle name="Vírgula 8 4 4 2 4" xfId="19687" xr:uid="{00000000-0005-0000-0000-00002ED50000}"/>
    <cellStyle name="Vírgula 8 4 4 2 5" xfId="30121" xr:uid="{00000000-0005-0000-0000-00002FD50000}"/>
    <cellStyle name="Vírgula 8 4 4 2 6" xfId="43315" xr:uid="{00000000-0005-0000-0000-000030D50000}"/>
    <cellStyle name="Vírgula 8 4 4 2 7" xfId="48794" xr:uid="{00000000-0005-0000-0000-000031D50000}"/>
    <cellStyle name="Vírgula 8 4 4 3" xfId="5627" xr:uid="{00000000-0005-0000-0000-000032D50000}"/>
    <cellStyle name="Vírgula 8 4 4 3 2" xfId="16615" xr:uid="{00000000-0005-0000-0000-000033D50000}"/>
    <cellStyle name="Vírgula 8 4 4 3 3" xfId="32872" xr:uid="{00000000-0005-0000-0000-000034D50000}"/>
    <cellStyle name="Vírgula 8 4 4 3 4" xfId="44188" xr:uid="{00000000-0005-0000-0000-000035D50000}"/>
    <cellStyle name="Vírgula 8 4 4 4" xfId="13814" xr:uid="{00000000-0005-0000-0000-000036D50000}"/>
    <cellStyle name="Vírgula 8 4 4 5" xfId="16208" xr:uid="{00000000-0005-0000-0000-000037D50000}"/>
    <cellStyle name="Vírgula 8 4 4 6" xfId="22159" xr:uid="{00000000-0005-0000-0000-000038D50000}"/>
    <cellStyle name="Vírgula 8 4 4 7" xfId="24173" xr:uid="{00000000-0005-0000-0000-000039D50000}"/>
    <cellStyle name="Vírgula 8 4 4 8" xfId="27370" xr:uid="{00000000-0005-0000-0000-00003AD50000}"/>
    <cellStyle name="Vírgula 8 4 4 9" xfId="39693" xr:uid="{00000000-0005-0000-0000-00003BD50000}"/>
    <cellStyle name="Vírgula 8 4 5" xfId="1915" xr:uid="{00000000-0005-0000-0000-00003CD50000}"/>
    <cellStyle name="Vírgula 8 4 5 10" xfId="47466" xr:uid="{00000000-0005-0000-0000-00003DD50000}"/>
    <cellStyle name="Vírgula 8 4 5 11" xfId="55392" xr:uid="{00000000-0005-0000-0000-00003ED50000}"/>
    <cellStyle name="Vírgula 8 4 5 12" xfId="4647" xr:uid="{00000000-0005-0000-0000-00003FD50000}"/>
    <cellStyle name="Vírgula 8 4 5 2" xfId="8765" xr:uid="{00000000-0005-0000-0000-000040D50000}"/>
    <cellStyle name="Vírgula 8 4 5 2 2" xfId="17752" xr:uid="{00000000-0005-0000-0000-000041D50000}"/>
    <cellStyle name="Vírgula 8 4 5 2 2 2" xfId="35624" xr:uid="{00000000-0005-0000-0000-000042D50000}"/>
    <cellStyle name="Vírgula 8 4 5 2 3" xfId="30122" xr:uid="{00000000-0005-0000-0000-000043D50000}"/>
    <cellStyle name="Vírgula 8 4 5 2 4" xfId="43316" xr:uid="{00000000-0005-0000-0000-000044D50000}"/>
    <cellStyle name="Vírgula 8 4 5 2 5" xfId="49665" xr:uid="{00000000-0005-0000-0000-000045D50000}"/>
    <cellStyle name="Vírgula 8 4 5 3" xfId="6566" xr:uid="{00000000-0005-0000-0000-000046D50000}"/>
    <cellStyle name="Vírgula 8 4 5 3 2" xfId="32873" xr:uid="{00000000-0005-0000-0000-000047D50000}"/>
    <cellStyle name="Vírgula 8 4 5 3 3" xfId="45059" xr:uid="{00000000-0005-0000-0000-000048D50000}"/>
    <cellStyle name="Vírgula 8 4 5 4" xfId="16209" xr:uid="{00000000-0005-0000-0000-000049D50000}"/>
    <cellStyle name="Vírgula 8 4 5 5" xfId="18817" xr:uid="{00000000-0005-0000-0000-00004AD50000}"/>
    <cellStyle name="Vírgula 8 4 5 6" xfId="22160" xr:uid="{00000000-0005-0000-0000-00004BD50000}"/>
    <cellStyle name="Vírgula 8 4 5 7" xfId="24174" xr:uid="{00000000-0005-0000-0000-00004CD50000}"/>
    <cellStyle name="Vírgula 8 4 5 8" xfId="27371" xr:uid="{00000000-0005-0000-0000-00004DD50000}"/>
    <cellStyle name="Vírgula 8 4 5 9" xfId="39694" xr:uid="{00000000-0005-0000-0000-00004ED50000}"/>
    <cellStyle name="Vírgula 8 4 6" xfId="7266" xr:uid="{00000000-0005-0000-0000-00004FD50000}"/>
    <cellStyle name="Vírgula 8 4 6 2" xfId="12733" xr:uid="{00000000-0005-0000-0000-000050D50000}"/>
    <cellStyle name="Vírgula 8 4 6 2 2" xfId="35618" xr:uid="{00000000-0005-0000-0000-000051D50000}"/>
    <cellStyle name="Vírgula 8 4 6 2 3" xfId="30116" xr:uid="{00000000-0005-0000-0000-000052D50000}"/>
    <cellStyle name="Vírgula 8 4 6 2 4" xfId="43310" xr:uid="{00000000-0005-0000-0000-000053D50000}"/>
    <cellStyle name="Vírgula 8 4 6 2 5" xfId="53482" xr:uid="{00000000-0005-0000-0000-000054D50000}"/>
    <cellStyle name="Vírgula 8 4 6 3" xfId="9465" xr:uid="{00000000-0005-0000-0000-000055D50000}"/>
    <cellStyle name="Vírgula 8 4 6 3 2" xfId="32867" xr:uid="{00000000-0005-0000-0000-000056D50000}"/>
    <cellStyle name="Vírgula 8 4 6 4" xfId="27365" xr:uid="{00000000-0005-0000-0000-000057D50000}"/>
    <cellStyle name="Vírgula 8 4 6 5" xfId="39688" xr:uid="{00000000-0005-0000-0000-000058D50000}"/>
    <cellStyle name="Vírgula 8 4 6 6" xfId="48166" xr:uid="{00000000-0005-0000-0000-000059D50000}"/>
    <cellStyle name="Vírgula 8 4 7" xfId="4938" xr:uid="{00000000-0005-0000-0000-00005AD50000}"/>
    <cellStyle name="Vírgula 8 4 7 2" xfId="11343" xr:uid="{00000000-0005-0000-0000-00005BD50000}"/>
    <cellStyle name="Vírgula 8 4 7 2 2" xfId="33172" xr:uid="{00000000-0005-0000-0000-00005CD50000}"/>
    <cellStyle name="Vírgula 8 4 7 2 3" xfId="40864" xr:uid="{00000000-0005-0000-0000-00005DD50000}"/>
    <cellStyle name="Vírgula 8 4 7 2 4" xfId="52325" xr:uid="{00000000-0005-0000-0000-00005ED50000}"/>
    <cellStyle name="Vírgula 8 4 7 3" xfId="27670" xr:uid="{00000000-0005-0000-0000-00005FD50000}"/>
    <cellStyle name="Vírgula 8 4 7 4" xfId="36993" xr:uid="{00000000-0005-0000-0000-000060D50000}"/>
    <cellStyle name="Vírgula 8 4 7 5" xfId="50329" xr:uid="{00000000-0005-0000-0000-000061D50000}"/>
    <cellStyle name="Vírgula 8 4 8" xfId="10696" xr:uid="{00000000-0005-0000-0000-000062D50000}"/>
    <cellStyle name="Vírgula 8 4 8 2" xfId="30421" xr:uid="{00000000-0005-0000-0000-000063D50000}"/>
    <cellStyle name="Vírgula 8 4 8 3" xfId="40107" xr:uid="{00000000-0005-0000-0000-000064D50000}"/>
    <cellStyle name="Vírgula 8 4 8 4" xfId="51578" xr:uid="{00000000-0005-0000-0000-000065D50000}"/>
    <cellStyle name="Vírgula 8 4 9" xfId="13529" xr:uid="{00000000-0005-0000-0000-000066D50000}"/>
    <cellStyle name="Vírgula 8 4 9 2" xfId="43558" xr:uid="{00000000-0005-0000-0000-000067D50000}"/>
    <cellStyle name="Vírgula 8 5" xfId="349" xr:uid="{00000000-0005-0000-0000-000068D50000}"/>
    <cellStyle name="Vírgula 8 5 10" xfId="24175" xr:uid="{00000000-0005-0000-0000-000069D50000}"/>
    <cellStyle name="Vírgula 8 5 11" xfId="24350" xr:uid="{00000000-0005-0000-0000-00006AD50000}"/>
    <cellStyle name="Vírgula 8 5 12" xfId="35927" xr:uid="{00000000-0005-0000-0000-00006BD50000}"/>
    <cellStyle name="Vírgula 8 5 13" xfId="45905" xr:uid="{00000000-0005-0000-0000-00006CD50000}"/>
    <cellStyle name="Vírgula 8 5 14" xfId="53837" xr:uid="{00000000-0005-0000-0000-00006DD50000}"/>
    <cellStyle name="Vírgula 8 5 15" xfId="4648" xr:uid="{00000000-0005-0000-0000-00006ED50000}"/>
    <cellStyle name="Vírgula 8 5 2" xfId="796" xr:uid="{00000000-0005-0000-0000-00006FD50000}"/>
    <cellStyle name="Vírgula 8 5 2 10" xfId="46352" xr:uid="{00000000-0005-0000-0000-000070D50000}"/>
    <cellStyle name="Vírgula 8 5 2 11" xfId="54284" xr:uid="{00000000-0005-0000-0000-000071D50000}"/>
    <cellStyle name="Vírgula 8 5 2 12" xfId="4649" xr:uid="{00000000-0005-0000-0000-000072D50000}"/>
    <cellStyle name="Vírgula 8 5 2 2" xfId="7723" xr:uid="{00000000-0005-0000-0000-000073D50000}"/>
    <cellStyle name="Vírgula 8 5 2 2 2" xfId="13289" xr:uid="{00000000-0005-0000-0000-000074D50000}"/>
    <cellStyle name="Vírgula 8 5 2 2 2 2" xfId="35626" xr:uid="{00000000-0005-0000-0000-000075D50000}"/>
    <cellStyle name="Vírgula 8 5 2 2 3" xfId="9495" xr:uid="{00000000-0005-0000-0000-000076D50000}"/>
    <cellStyle name="Vírgula 8 5 2 2 4" xfId="19516" xr:uid="{00000000-0005-0000-0000-000077D50000}"/>
    <cellStyle name="Vírgula 8 5 2 2 5" xfId="30124" xr:uid="{00000000-0005-0000-0000-000078D50000}"/>
    <cellStyle name="Vírgula 8 5 2 2 6" xfId="43318" xr:uid="{00000000-0005-0000-0000-000079D50000}"/>
    <cellStyle name="Vírgula 8 5 2 2 7" xfId="48623" xr:uid="{00000000-0005-0000-0000-00007AD50000}"/>
    <cellStyle name="Vírgula 8 5 2 3" xfId="5456" xr:uid="{00000000-0005-0000-0000-00007BD50000}"/>
    <cellStyle name="Vírgula 8 5 2 3 2" xfId="9683" xr:uid="{00000000-0005-0000-0000-00007CD50000}"/>
    <cellStyle name="Vírgula 8 5 2 3 3" xfId="32875" xr:uid="{00000000-0005-0000-0000-00007DD50000}"/>
    <cellStyle name="Vírgula 8 5 2 3 4" xfId="44017" xr:uid="{00000000-0005-0000-0000-00007ED50000}"/>
    <cellStyle name="Vírgula 8 5 2 4" xfId="13643" xr:uid="{00000000-0005-0000-0000-00007FD50000}"/>
    <cellStyle name="Vírgula 8 5 2 5" xfId="16211" xr:uid="{00000000-0005-0000-0000-000080D50000}"/>
    <cellStyle name="Vírgula 8 5 2 6" xfId="22162" xr:uid="{00000000-0005-0000-0000-000081D50000}"/>
    <cellStyle name="Vírgula 8 5 2 7" xfId="24176" xr:uid="{00000000-0005-0000-0000-000082D50000}"/>
    <cellStyle name="Vírgula 8 5 2 8" xfId="27373" xr:uid="{00000000-0005-0000-0000-000083D50000}"/>
    <cellStyle name="Vírgula 8 5 2 9" xfId="39696" xr:uid="{00000000-0005-0000-0000-000084D50000}"/>
    <cellStyle name="Vírgula 8 5 3" xfId="1744" xr:uid="{00000000-0005-0000-0000-000085D50000}"/>
    <cellStyle name="Vírgula 8 5 3 10" xfId="47295" xr:uid="{00000000-0005-0000-0000-000086D50000}"/>
    <cellStyle name="Vírgula 8 5 3 11" xfId="55221" xr:uid="{00000000-0005-0000-0000-000087D50000}"/>
    <cellStyle name="Vírgula 8 5 3 12" xfId="4650" xr:uid="{00000000-0005-0000-0000-000088D50000}"/>
    <cellStyle name="Vírgula 8 5 3 2" xfId="8594" xr:uid="{00000000-0005-0000-0000-000089D50000}"/>
    <cellStyle name="Vírgula 8 5 3 2 2" xfId="17753" xr:uid="{00000000-0005-0000-0000-00008AD50000}"/>
    <cellStyle name="Vírgula 8 5 3 2 2 2" xfId="35627" xr:uid="{00000000-0005-0000-0000-00008BD50000}"/>
    <cellStyle name="Vírgula 8 5 3 2 3" xfId="30125" xr:uid="{00000000-0005-0000-0000-00008CD50000}"/>
    <cellStyle name="Vírgula 8 5 3 2 4" xfId="43319" xr:uid="{00000000-0005-0000-0000-00008DD50000}"/>
    <cellStyle name="Vírgula 8 5 3 2 5" xfId="49494" xr:uid="{00000000-0005-0000-0000-00008ED50000}"/>
    <cellStyle name="Vírgula 8 5 3 3" xfId="6395" xr:uid="{00000000-0005-0000-0000-00008FD50000}"/>
    <cellStyle name="Vírgula 8 5 3 3 2" xfId="32876" xr:uid="{00000000-0005-0000-0000-000090D50000}"/>
    <cellStyle name="Vírgula 8 5 3 3 3" xfId="44888" xr:uid="{00000000-0005-0000-0000-000091D50000}"/>
    <cellStyle name="Vírgula 8 5 3 4" xfId="16212" xr:uid="{00000000-0005-0000-0000-000092D50000}"/>
    <cellStyle name="Vírgula 8 5 3 5" xfId="18646" xr:uid="{00000000-0005-0000-0000-000093D50000}"/>
    <cellStyle name="Vírgula 8 5 3 6" xfId="22163" xr:uid="{00000000-0005-0000-0000-000094D50000}"/>
    <cellStyle name="Vírgula 8 5 3 7" xfId="24177" xr:uid="{00000000-0005-0000-0000-000095D50000}"/>
    <cellStyle name="Vírgula 8 5 3 8" xfId="27374" xr:uid="{00000000-0005-0000-0000-000096D50000}"/>
    <cellStyle name="Vírgula 8 5 3 9" xfId="39697" xr:uid="{00000000-0005-0000-0000-000097D50000}"/>
    <cellStyle name="Vírgula 8 5 4" xfId="7324" xr:uid="{00000000-0005-0000-0000-000098D50000}"/>
    <cellStyle name="Vírgula 8 5 4 2" xfId="12737" xr:uid="{00000000-0005-0000-0000-000099D50000}"/>
    <cellStyle name="Vírgula 8 5 4 2 2" xfId="35625" xr:uid="{00000000-0005-0000-0000-00009AD50000}"/>
    <cellStyle name="Vírgula 8 5 4 2 3" xfId="30123" xr:uid="{00000000-0005-0000-0000-00009BD50000}"/>
    <cellStyle name="Vírgula 8 5 4 2 4" xfId="43317" xr:uid="{00000000-0005-0000-0000-00009CD50000}"/>
    <cellStyle name="Vírgula 8 5 4 2 5" xfId="53484" xr:uid="{00000000-0005-0000-0000-00009DD50000}"/>
    <cellStyle name="Vírgula 8 5 4 3" xfId="16830" xr:uid="{00000000-0005-0000-0000-00009ED50000}"/>
    <cellStyle name="Vírgula 8 5 4 3 2" xfId="32874" xr:uid="{00000000-0005-0000-0000-00009FD50000}"/>
    <cellStyle name="Vírgula 8 5 4 4" xfId="27372" xr:uid="{00000000-0005-0000-0000-0000A0D50000}"/>
    <cellStyle name="Vírgula 8 5 4 5" xfId="39695" xr:uid="{00000000-0005-0000-0000-0000A1D50000}"/>
    <cellStyle name="Vírgula 8 5 4 6" xfId="48224" xr:uid="{00000000-0005-0000-0000-0000A2D50000}"/>
    <cellStyle name="Vírgula 8 5 5" xfId="5009" xr:uid="{00000000-0005-0000-0000-0000A3D50000}"/>
    <cellStyle name="Vírgula 8 5 5 2" xfId="11172" xr:uid="{00000000-0005-0000-0000-0000A4D50000}"/>
    <cellStyle name="Vírgula 8 5 5 2 2" xfId="33001" xr:uid="{00000000-0005-0000-0000-0000A5D50000}"/>
    <cellStyle name="Vírgula 8 5 5 2 3" xfId="40693" xr:uid="{00000000-0005-0000-0000-0000A6D50000}"/>
    <cellStyle name="Vírgula 8 5 5 2 4" xfId="52154" xr:uid="{00000000-0005-0000-0000-0000A7D50000}"/>
    <cellStyle name="Vírgula 8 5 5 3" xfId="27499" xr:uid="{00000000-0005-0000-0000-0000A8D50000}"/>
    <cellStyle name="Vírgula 8 5 5 4" xfId="36822" xr:uid="{00000000-0005-0000-0000-0000A9D50000}"/>
    <cellStyle name="Vírgula 8 5 5 5" xfId="50240" xr:uid="{00000000-0005-0000-0000-0000AAD50000}"/>
    <cellStyle name="Vírgula 8 5 6" xfId="9852" xr:uid="{00000000-0005-0000-0000-0000ABD50000}"/>
    <cellStyle name="Vírgula 8 5 6 2" xfId="30250" xr:uid="{00000000-0005-0000-0000-0000ACD50000}"/>
    <cellStyle name="Vírgula 8 5 6 3" xfId="39936" xr:uid="{00000000-0005-0000-0000-0000ADD50000}"/>
    <cellStyle name="Vírgula 8 5 6 4" xfId="50322" xr:uid="{00000000-0005-0000-0000-0000AED50000}"/>
    <cellStyle name="Vírgula 8 5 7" xfId="13365" xr:uid="{00000000-0005-0000-0000-0000AFD50000}"/>
    <cellStyle name="Vírgula 8 5 7 2" xfId="43618" xr:uid="{00000000-0005-0000-0000-0000B0D50000}"/>
    <cellStyle name="Vírgula 8 5 8" xfId="16210" xr:uid="{00000000-0005-0000-0000-0000B1D50000}"/>
    <cellStyle name="Vírgula 8 5 9" xfId="22161" xr:uid="{00000000-0005-0000-0000-0000B2D50000}"/>
    <cellStyle name="Vírgula 8 6" xfId="1024" xr:uid="{00000000-0005-0000-0000-0000B3D50000}"/>
    <cellStyle name="Vírgula 8 6 10" xfId="24626" xr:uid="{00000000-0005-0000-0000-0000B4D50000}"/>
    <cellStyle name="Vírgula 8 6 11" xfId="36191" xr:uid="{00000000-0005-0000-0000-0000B5D50000}"/>
    <cellStyle name="Vírgula 8 6 12" xfId="46580" xr:uid="{00000000-0005-0000-0000-0000B6D50000}"/>
    <cellStyle name="Vírgula 8 6 13" xfId="54512" xr:uid="{00000000-0005-0000-0000-0000B7D50000}"/>
    <cellStyle name="Vírgula 8 6 14" xfId="4651" xr:uid="{00000000-0005-0000-0000-0000B8D50000}"/>
    <cellStyle name="Vírgula 8 6 2" xfId="1972" xr:uid="{00000000-0005-0000-0000-0000B9D50000}"/>
    <cellStyle name="Vírgula 8 6 2 10" xfId="47523" xr:uid="{00000000-0005-0000-0000-0000BAD50000}"/>
    <cellStyle name="Vírgula 8 6 2 11" xfId="55449" xr:uid="{00000000-0005-0000-0000-0000BBD50000}"/>
    <cellStyle name="Vírgula 8 6 2 12" xfId="4652" xr:uid="{00000000-0005-0000-0000-0000BCD50000}"/>
    <cellStyle name="Vírgula 8 6 2 2" xfId="8822" xr:uid="{00000000-0005-0000-0000-0000BDD50000}"/>
    <cellStyle name="Vírgula 8 6 2 2 2" xfId="17754" xr:uid="{00000000-0005-0000-0000-0000BED50000}"/>
    <cellStyle name="Vírgula 8 6 2 2 2 2" xfId="35629" xr:uid="{00000000-0005-0000-0000-0000BFD50000}"/>
    <cellStyle name="Vírgula 8 6 2 2 3" xfId="19744" xr:uid="{00000000-0005-0000-0000-0000C0D50000}"/>
    <cellStyle name="Vírgula 8 6 2 2 4" xfId="30127" xr:uid="{00000000-0005-0000-0000-0000C1D50000}"/>
    <cellStyle name="Vírgula 8 6 2 2 5" xfId="43321" xr:uid="{00000000-0005-0000-0000-0000C2D50000}"/>
    <cellStyle name="Vírgula 8 6 2 2 6" xfId="49722" xr:uid="{00000000-0005-0000-0000-0000C3D50000}"/>
    <cellStyle name="Vírgula 8 6 2 3" xfId="6623" xr:uid="{00000000-0005-0000-0000-0000C4D50000}"/>
    <cellStyle name="Vírgula 8 6 2 3 2" xfId="12939" xr:uid="{00000000-0005-0000-0000-0000C5D50000}"/>
    <cellStyle name="Vírgula 8 6 2 3 3" xfId="32878" xr:uid="{00000000-0005-0000-0000-0000C6D50000}"/>
    <cellStyle name="Vírgula 8 6 2 3 4" xfId="45116" xr:uid="{00000000-0005-0000-0000-0000C7D50000}"/>
    <cellStyle name="Vírgula 8 6 2 4" xfId="16214" xr:uid="{00000000-0005-0000-0000-0000C8D50000}"/>
    <cellStyle name="Vírgula 8 6 2 5" xfId="18059" xr:uid="{00000000-0005-0000-0000-0000C9D50000}"/>
    <cellStyle name="Vírgula 8 6 2 6" xfId="22165" xr:uid="{00000000-0005-0000-0000-0000CAD50000}"/>
    <cellStyle name="Vírgula 8 6 2 7" xfId="24179" xr:uid="{00000000-0005-0000-0000-0000CBD50000}"/>
    <cellStyle name="Vírgula 8 6 2 8" xfId="27376" xr:uid="{00000000-0005-0000-0000-0000CCD50000}"/>
    <cellStyle name="Vírgula 8 6 2 9" xfId="39699" xr:uid="{00000000-0005-0000-0000-0000CDD50000}"/>
    <cellStyle name="Vírgula 8 6 3" xfId="7951" xr:uid="{00000000-0005-0000-0000-0000CED50000}"/>
    <cellStyle name="Vírgula 8 6 3 2" xfId="12739" xr:uid="{00000000-0005-0000-0000-0000CFD50000}"/>
    <cellStyle name="Vírgula 8 6 3 2 2" xfId="35628" xr:uid="{00000000-0005-0000-0000-0000D0D50000}"/>
    <cellStyle name="Vírgula 8 6 3 2 3" xfId="30126" xr:uid="{00000000-0005-0000-0000-0000D1D50000}"/>
    <cellStyle name="Vírgula 8 6 3 2 4" xfId="43320" xr:uid="{00000000-0005-0000-0000-0000D2D50000}"/>
    <cellStyle name="Vírgula 8 6 3 2 5" xfId="53485" xr:uid="{00000000-0005-0000-0000-0000D3D50000}"/>
    <cellStyle name="Vírgula 8 6 3 3" xfId="12767" xr:uid="{00000000-0005-0000-0000-0000D4D50000}"/>
    <cellStyle name="Vírgula 8 6 3 3 2" xfId="32877" xr:uid="{00000000-0005-0000-0000-0000D5D50000}"/>
    <cellStyle name="Vírgula 8 6 3 4" xfId="18874" xr:uid="{00000000-0005-0000-0000-0000D6D50000}"/>
    <cellStyle name="Vírgula 8 6 3 5" xfId="27375" xr:uid="{00000000-0005-0000-0000-0000D7D50000}"/>
    <cellStyle name="Vírgula 8 6 3 6" xfId="39698" xr:uid="{00000000-0005-0000-0000-0000D8D50000}"/>
    <cellStyle name="Vírgula 8 6 3 7" xfId="48851" xr:uid="{00000000-0005-0000-0000-0000D9D50000}"/>
    <cellStyle name="Vírgula 8 6 4" xfId="5684" xr:uid="{00000000-0005-0000-0000-0000DAD50000}"/>
    <cellStyle name="Vírgula 8 6 4 2" xfId="11400" xr:uid="{00000000-0005-0000-0000-0000DBD50000}"/>
    <cellStyle name="Vírgula 8 6 4 2 2" xfId="33229" xr:uid="{00000000-0005-0000-0000-0000DCD50000}"/>
    <cellStyle name="Vírgula 8 6 4 2 3" xfId="40921" xr:uid="{00000000-0005-0000-0000-0000DDD50000}"/>
    <cellStyle name="Vírgula 8 6 4 2 4" xfId="52382" xr:uid="{00000000-0005-0000-0000-0000DED50000}"/>
    <cellStyle name="Vírgula 8 6 4 3" xfId="27727" xr:uid="{00000000-0005-0000-0000-0000DFD50000}"/>
    <cellStyle name="Vírgula 8 6 4 4" xfId="37050" xr:uid="{00000000-0005-0000-0000-0000E0D50000}"/>
    <cellStyle name="Vírgula 8 6 4 5" xfId="51091" xr:uid="{00000000-0005-0000-0000-0000E1D50000}"/>
    <cellStyle name="Vírgula 8 6 5" xfId="10753" xr:uid="{00000000-0005-0000-0000-0000E2D50000}"/>
    <cellStyle name="Vírgula 8 6 5 2" xfId="30478" xr:uid="{00000000-0005-0000-0000-0000E3D50000}"/>
    <cellStyle name="Vírgula 8 6 5 3" xfId="40164" xr:uid="{00000000-0005-0000-0000-0000E4D50000}"/>
    <cellStyle name="Vírgula 8 6 5 4" xfId="51635" xr:uid="{00000000-0005-0000-0000-0000E5D50000}"/>
    <cellStyle name="Vírgula 8 6 6" xfId="13871" xr:uid="{00000000-0005-0000-0000-0000E6D50000}"/>
    <cellStyle name="Vírgula 8 6 6 2" xfId="44245" xr:uid="{00000000-0005-0000-0000-0000E7D50000}"/>
    <cellStyle name="Vírgula 8 6 7" xfId="16213" xr:uid="{00000000-0005-0000-0000-0000E8D50000}"/>
    <cellStyle name="Vírgula 8 6 8" xfId="22164" xr:uid="{00000000-0005-0000-0000-0000E9D50000}"/>
    <cellStyle name="Vírgula 8 6 9" xfId="24178" xr:uid="{00000000-0005-0000-0000-0000EAD50000}"/>
    <cellStyle name="Vírgula 8 7" xfId="1264" xr:uid="{00000000-0005-0000-0000-0000EBD50000}"/>
    <cellStyle name="Vírgula 8 7 10" xfId="24902" xr:uid="{00000000-0005-0000-0000-0000ECD50000}"/>
    <cellStyle name="Vírgula 8 7 11" xfId="36467" xr:uid="{00000000-0005-0000-0000-0000EDD50000}"/>
    <cellStyle name="Vírgula 8 7 12" xfId="46820" xr:uid="{00000000-0005-0000-0000-0000EED50000}"/>
    <cellStyle name="Vírgula 8 7 13" xfId="54752" xr:uid="{00000000-0005-0000-0000-0000EFD50000}"/>
    <cellStyle name="Vírgula 8 7 14" xfId="4653" xr:uid="{00000000-0005-0000-0000-0000F0D50000}"/>
    <cellStyle name="Vírgula 8 7 2" xfId="2200" xr:uid="{00000000-0005-0000-0000-0000F1D50000}"/>
    <cellStyle name="Vírgula 8 7 2 10" xfId="47751" xr:uid="{00000000-0005-0000-0000-0000F2D50000}"/>
    <cellStyle name="Vírgula 8 7 2 11" xfId="55677" xr:uid="{00000000-0005-0000-0000-0000F3D50000}"/>
    <cellStyle name="Vírgula 8 7 2 12" xfId="4654" xr:uid="{00000000-0005-0000-0000-0000F4D50000}"/>
    <cellStyle name="Vírgula 8 7 2 2" xfId="9050" xr:uid="{00000000-0005-0000-0000-0000F5D50000}"/>
    <cellStyle name="Vírgula 8 7 2 2 2" xfId="17755" xr:uid="{00000000-0005-0000-0000-0000F6D50000}"/>
    <cellStyle name="Vírgula 8 7 2 2 2 2" xfId="35631" xr:uid="{00000000-0005-0000-0000-0000F7D50000}"/>
    <cellStyle name="Vírgula 8 7 2 2 3" xfId="19972" xr:uid="{00000000-0005-0000-0000-0000F8D50000}"/>
    <cellStyle name="Vírgula 8 7 2 2 4" xfId="30129" xr:uid="{00000000-0005-0000-0000-0000F9D50000}"/>
    <cellStyle name="Vírgula 8 7 2 2 5" xfId="43323" xr:uid="{00000000-0005-0000-0000-0000FAD50000}"/>
    <cellStyle name="Vírgula 8 7 2 2 6" xfId="49950" xr:uid="{00000000-0005-0000-0000-0000FBD50000}"/>
    <cellStyle name="Vírgula 8 7 2 3" xfId="6851" xr:uid="{00000000-0005-0000-0000-0000FCD50000}"/>
    <cellStyle name="Vírgula 8 7 2 3 2" xfId="9705" xr:uid="{00000000-0005-0000-0000-0000FDD50000}"/>
    <cellStyle name="Vírgula 8 7 2 3 3" xfId="32880" xr:uid="{00000000-0005-0000-0000-0000FED50000}"/>
    <cellStyle name="Vírgula 8 7 2 3 4" xfId="45344" xr:uid="{00000000-0005-0000-0000-0000FFD50000}"/>
    <cellStyle name="Vírgula 8 7 2 4" xfId="16216" xr:uid="{00000000-0005-0000-0000-000000D60000}"/>
    <cellStyle name="Vírgula 8 7 2 5" xfId="18230" xr:uid="{00000000-0005-0000-0000-000001D60000}"/>
    <cellStyle name="Vírgula 8 7 2 6" xfId="22167" xr:uid="{00000000-0005-0000-0000-000002D60000}"/>
    <cellStyle name="Vírgula 8 7 2 7" xfId="24181" xr:uid="{00000000-0005-0000-0000-000003D60000}"/>
    <cellStyle name="Vírgula 8 7 2 8" xfId="27378" xr:uid="{00000000-0005-0000-0000-000004D60000}"/>
    <cellStyle name="Vírgula 8 7 2 9" xfId="39701" xr:uid="{00000000-0005-0000-0000-000005D60000}"/>
    <cellStyle name="Vírgula 8 7 3" xfId="8179" xr:uid="{00000000-0005-0000-0000-000006D60000}"/>
    <cellStyle name="Vírgula 8 7 3 2" xfId="12740" xr:uid="{00000000-0005-0000-0000-000007D60000}"/>
    <cellStyle name="Vírgula 8 7 3 2 2" xfId="35630" xr:uid="{00000000-0005-0000-0000-000008D60000}"/>
    <cellStyle name="Vírgula 8 7 3 2 3" xfId="30128" xr:uid="{00000000-0005-0000-0000-000009D60000}"/>
    <cellStyle name="Vírgula 8 7 3 2 4" xfId="43322" xr:uid="{00000000-0005-0000-0000-00000AD60000}"/>
    <cellStyle name="Vírgula 8 7 3 2 5" xfId="53486" xr:uid="{00000000-0005-0000-0000-00000BD60000}"/>
    <cellStyle name="Vírgula 8 7 3 3" xfId="12647" xr:uid="{00000000-0005-0000-0000-00000CD60000}"/>
    <cellStyle name="Vírgula 8 7 3 3 2" xfId="32879" xr:uid="{00000000-0005-0000-0000-00000DD60000}"/>
    <cellStyle name="Vírgula 8 7 3 4" xfId="19102" xr:uid="{00000000-0005-0000-0000-00000ED60000}"/>
    <cellStyle name="Vírgula 8 7 3 5" xfId="27377" xr:uid="{00000000-0005-0000-0000-00000FD60000}"/>
    <cellStyle name="Vírgula 8 7 3 6" xfId="39700" xr:uid="{00000000-0005-0000-0000-000010D60000}"/>
    <cellStyle name="Vírgula 8 7 3 7" xfId="49079" xr:uid="{00000000-0005-0000-0000-000011D60000}"/>
    <cellStyle name="Vírgula 8 7 4" xfId="5924" xr:uid="{00000000-0005-0000-0000-000012D60000}"/>
    <cellStyle name="Vírgula 8 7 4 2" xfId="11628" xr:uid="{00000000-0005-0000-0000-000013D60000}"/>
    <cellStyle name="Vírgula 8 7 4 2 2" xfId="33457" xr:uid="{00000000-0005-0000-0000-000014D60000}"/>
    <cellStyle name="Vírgula 8 7 4 2 3" xfId="41149" xr:uid="{00000000-0005-0000-0000-000015D60000}"/>
    <cellStyle name="Vírgula 8 7 4 2 4" xfId="52610" xr:uid="{00000000-0005-0000-0000-000016D60000}"/>
    <cellStyle name="Vírgula 8 7 4 3" xfId="27955" xr:uid="{00000000-0005-0000-0000-000017D60000}"/>
    <cellStyle name="Vírgula 8 7 4 4" xfId="37278" xr:uid="{00000000-0005-0000-0000-000018D60000}"/>
    <cellStyle name="Vírgula 8 7 4 5" xfId="50549" xr:uid="{00000000-0005-0000-0000-000019D60000}"/>
    <cellStyle name="Vírgula 8 7 5" xfId="10884" xr:uid="{00000000-0005-0000-0000-00001AD60000}"/>
    <cellStyle name="Vírgula 8 7 5 2" xfId="30706" xr:uid="{00000000-0005-0000-0000-00001BD60000}"/>
    <cellStyle name="Vírgula 8 7 5 3" xfId="40392" xr:uid="{00000000-0005-0000-0000-00001CD60000}"/>
    <cellStyle name="Vírgula 8 7 5 4" xfId="51863" xr:uid="{00000000-0005-0000-0000-00001DD60000}"/>
    <cellStyle name="Vírgula 8 7 6" xfId="14099" xr:uid="{00000000-0005-0000-0000-00001ED60000}"/>
    <cellStyle name="Vírgula 8 7 6 2" xfId="44473" xr:uid="{00000000-0005-0000-0000-00001FD60000}"/>
    <cellStyle name="Vírgula 8 7 7" xfId="16215" xr:uid="{00000000-0005-0000-0000-000020D60000}"/>
    <cellStyle name="Vírgula 8 7 8" xfId="22166" xr:uid="{00000000-0005-0000-0000-000021D60000}"/>
    <cellStyle name="Vírgula 8 7 9" xfId="24180" xr:uid="{00000000-0005-0000-0000-000022D60000}"/>
    <cellStyle name="Vírgula 8 8" xfId="739" xr:uid="{00000000-0005-0000-0000-000023D60000}"/>
    <cellStyle name="Vírgula 8 8 10" xfId="35870" xr:uid="{00000000-0005-0000-0000-000024D60000}"/>
    <cellStyle name="Vírgula 8 8 11" xfId="46295" xr:uid="{00000000-0005-0000-0000-000025D60000}"/>
    <cellStyle name="Vírgula 8 8 12" xfId="54227" xr:uid="{00000000-0005-0000-0000-000026D60000}"/>
    <cellStyle name="Vírgula 8 8 13" xfId="4655" xr:uid="{00000000-0005-0000-0000-000027D60000}"/>
    <cellStyle name="Vírgula 8 8 2" xfId="1687" xr:uid="{00000000-0005-0000-0000-000028D60000}"/>
    <cellStyle name="Vírgula 8 8 2 10" xfId="47238" xr:uid="{00000000-0005-0000-0000-000029D60000}"/>
    <cellStyle name="Vírgula 8 8 2 11" xfId="55164" xr:uid="{00000000-0005-0000-0000-00002AD60000}"/>
    <cellStyle name="Vírgula 8 8 2 12" xfId="4656" xr:uid="{00000000-0005-0000-0000-00002BD60000}"/>
    <cellStyle name="Vírgula 8 8 2 2" xfId="8537" xr:uid="{00000000-0005-0000-0000-00002CD60000}"/>
    <cellStyle name="Vírgula 8 8 2 2 2" xfId="17756" xr:uid="{00000000-0005-0000-0000-00002DD60000}"/>
    <cellStyle name="Vírgula 8 8 2 2 2 2" xfId="35633" xr:uid="{00000000-0005-0000-0000-00002ED60000}"/>
    <cellStyle name="Vírgula 8 8 2 2 3" xfId="19459" xr:uid="{00000000-0005-0000-0000-00002FD60000}"/>
    <cellStyle name="Vírgula 8 8 2 2 4" xfId="30131" xr:uid="{00000000-0005-0000-0000-000030D60000}"/>
    <cellStyle name="Vírgula 8 8 2 2 5" xfId="43325" xr:uid="{00000000-0005-0000-0000-000031D60000}"/>
    <cellStyle name="Vírgula 8 8 2 2 6" xfId="49437" xr:uid="{00000000-0005-0000-0000-000032D60000}"/>
    <cellStyle name="Vírgula 8 8 2 3" xfId="6338" xr:uid="{00000000-0005-0000-0000-000033D60000}"/>
    <cellStyle name="Vírgula 8 8 2 3 2" xfId="12974" xr:uid="{00000000-0005-0000-0000-000034D60000}"/>
    <cellStyle name="Vírgula 8 8 2 3 3" xfId="32882" xr:uid="{00000000-0005-0000-0000-000035D60000}"/>
    <cellStyle name="Vírgula 8 8 2 3 4" xfId="44831" xr:uid="{00000000-0005-0000-0000-000036D60000}"/>
    <cellStyle name="Vírgula 8 8 2 4" xfId="16218" xr:uid="{00000000-0005-0000-0000-000037D60000}"/>
    <cellStyle name="Vírgula 8 8 2 5" xfId="17942" xr:uid="{00000000-0005-0000-0000-000038D60000}"/>
    <cellStyle name="Vírgula 8 8 2 6" xfId="22169" xr:uid="{00000000-0005-0000-0000-000039D60000}"/>
    <cellStyle name="Vírgula 8 8 2 7" xfId="24183" xr:uid="{00000000-0005-0000-0000-00003AD60000}"/>
    <cellStyle name="Vírgula 8 8 2 8" xfId="27380" xr:uid="{00000000-0005-0000-0000-00003BD60000}"/>
    <cellStyle name="Vírgula 8 8 2 9" xfId="39703" xr:uid="{00000000-0005-0000-0000-00003CD60000}"/>
    <cellStyle name="Vírgula 8 8 3" xfId="7666" xr:uid="{00000000-0005-0000-0000-00003DD60000}"/>
    <cellStyle name="Vírgula 8 8 3 2" xfId="12741" xr:uid="{00000000-0005-0000-0000-00003ED60000}"/>
    <cellStyle name="Vírgula 8 8 3 2 2" xfId="35632" xr:uid="{00000000-0005-0000-0000-00003FD60000}"/>
    <cellStyle name="Vírgula 8 8 3 2 3" xfId="43324" xr:uid="{00000000-0005-0000-0000-000040D60000}"/>
    <cellStyle name="Vírgula 8 8 3 2 4" xfId="53487" xr:uid="{00000000-0005-0000-0000-000041D60000}"/>
    <cellStyle name="Vírgula 8 8 3 3" xfId="18589" xr:uid="{00000000-0005-0000-0000-000042D60000}"/>
    <cellStyle name="Vírgula 8 8 3 4" xfId="30130" xr:uid="{00000000-0005-0000-0000-000043D60000}"/>
    <cellStyle name="Vírgula 8 8 3 5" xfId="39702" xr:uid="{00000000-0005-0000-0000-000044D60000}"/>
    <cellStyle name="Vírgula 8 8 3 6" xfId="48566" xr:uid="{00000000-0005-0000-0000-000045D60000}"/>
    <cellStyle name="Vírgula 8 8 4" xfId="5399" xr:uid="{00000000-0005-0000-0000-000046D60000}"/>
    <cellStyle name="Vírgula 8 8 4 2" xfId="10621" xr:uid="{00000000-0005-0000-0000-000047D60000}"/>
    <cellStyle name="Vírgula 8 8 4 3" xfId="32881" xr:uid="{00000000-0005-0000-0000-000048D60000}"/>
    <cellStyle name="Vírgula 8 8 4 4" xfId="39879" xr:uid="{00000000-0005-0000-0000-000049D60000}"/>
    <cellStyle name="Vírgula 8 8 4 5" xfId="51494" xr:uid="{00000000-0005-0000-0000-00004AD60000}"/>
    <cellStyle name="Vírgula 8 8 5" xfId="13586" xr:uid="{00000000-0005-0000-0000-00004BD60000}"/>
    <cellStyle name="Vírgula 8 8 5 2" xfId="43960" xr:uid="{00000000-0005-0000-0000-00004CD60000}"/>
    <cellStyle name="Vírgula 8 8 6" xfId="16217" xr:uid="{00000000-0005-0000-0000-00004DD60000}"/>
    <cellStyle name="Vírgula 8 8 7" xfId="22168" xr:uid="{00000000-0005-0000-0000-00004ED60000}"/>
    <cellStyle name="Vírgula 8 8 8" xfId="24182" xr:uid="{00000000-0005-0000-0000-00004FD60000}"/>
    <cellStyle name="Vírgula 8 8 9" xfId="27379" xr:uid="{00000000-0005-0000-0000-000050D60000}"/>
    <cellStyle name="Vírgula 8 9" xfId="625" xr:uid="{00000000-0005-0000-0000-000051D60000}"/>
    <cellStyle name="Vírgula 8 9 10" xfId="46181" xr:uid="{00000000-0005-0000-0000-000052D60000}"/>
    <cellStyle name="Vírgula 8 9 11" xfId="54113" xr:uid="{00000000-0005-0000-0000-000053D60000}"/>
    <cellStyle name="Vírgula 8 9 12" xfId="4657" xr:uid="{00000000-0005-0000-0000-000054D60000}"/>
    <cellStyle name="Vírgula 8 9 2" xfId="7552" xr:uid="{00000000-0005-0000-0000-000055D60000}"/>
    <cellStyle name="Vírgula 8 9 2 2" xfId="17757" xr:uid="{00000000-0005-0000-0000-000056D60000}"/>
    <cellStyle name="Vírgula 8 9 2 2 2" xfId="35634" xr:uid="{00000000-0005-0000-0000-000057D60000}"/>
    <cellStyle name="Vírgula 8 9 2 3" xfId="19345" xr:uid="{00000000-0005-0000-0000-000058D60000}"/>
    <cellStyle name="Vírgula 8 9 2 4" xfId="30132" xr:uid="{00000000-0005-0000-0000-000059D60000}"/>
    <cellStyle name="Vírgula 8 9 2 5" xfId="43326" xr:uid="{00000000-0005-0000-0000-00005AD60000}"/>
    <cellStyle name="Vírgula 8 9 2 6" xfId="48452" xr:uid="{00000000-0005-0000-0000-00005BD60000}"/>
    <cellStyle name="Vírgula 8 9 3" xfId="5285" xr:uid="{00000000-0005-0000-0000-00005CD60000}"/>
    <cellStyle name="Vírgula 8 9 3 2" xfId="4732" xr:uid="{00000000-0005-0000-0000-00005DD60000}"/>
    <cellStyle name="Vírgula 8 9 3 3" xfId="32883" xr:uid="{00000000-0005-0000-0000-00005ED60000}"/>
    <cellStyle name="Vírgula 8 9 3 4" xfId="43846" xr:uid="{00000000-0005-0000-0000-00005FD60000}"/>
    <cellStyle name="Vírgula 8 9 4" xfId="16219" xr:uid="{00000000-0005-0000-0000-000060D60000}"/>
    <cellStyle name="Vírgula 8 9 5" xfId="17828" xr:uid="{00000000-0005-0000-0000-000061D60000}"/>
    <cellStyle name="Vírgula 8 9 6" xfId="22170" xr:uid="{00000000-0005-0000-0000-000062D60000}"/>
    <cellStyle name="Vírgula 8 9 7" xfId="24184" xr:uid="{00000000-0005-0000-0000-000063D60000}"/>
    <cellStyle name="Vírgula 8 9 8" xfId="27381" xr:uid="{00000000-0005-0000-0000-000064D60000}"/>
    <cellStyle name="Vírgula 8 9 9" xfId="39704" xr:uid="{00000000-0005-0000-0000-000065D60000}"/>
    <cellStyle name="Vírgula 9" xfId="71" xr:uid="{00000000-0005-0000-0000-000066D60000}"/>
    <cellStyle name="Vírgula 9 10" xfId="1589" xr:uid="{00000000-0005-0000-0000-000067D60000}"/>
    <cellStyle name="Vírgula 9 10 10" xfId="55066" xr:uid="{00000000-0005-0000-0000-000068D60000}"/>
    <cellStyle name="Vírgula 9 10 11" xfId="4659" xr:uid="{00000000-0005-0000-0000-000069D60000}"/>
    <cellStyle name="Vírgula 9 10 2" xfId="8439" xr:uid="{00000000-0005-0000-0000-00006AD60000}"/>
    <cellStyle name="Vírgula 9 10 2 2" xfId="17758" xr:uid="{00000000-0005-0000-0000-00006BD60000}"/>
    <cellStyle name="Vírgula 9 10 2 2 2" xfId="35636" xr:uid="{00000000-0005-0000-0000-00006CD60000}"/>
    <cellStyle name="Vírgula 9 10 2 3" xfId="30134" xr:uid="{00000000-0005-0000-0000-00006DD60000}"/>
    <cellStyle name="Vírgula 9 10 2 4" xfId="43328" xr:uid="{00000000-0005-0000-0000-00006ED60000}"/>
    <cellStyle name="Vírgula 9 10 2 5" xfId="49339" xr:uid="{00000000-0005-0000-0000-00006FD60000}"/>
    <cellStyle name="Vírgula 9 10 3" xfId="6240" xr:uid="{00000000-0005-0000-0000-000070D60000}"/>
    <cellStyle name="Vírgula 9 10 3 2" xfId="32885" xr:uid="{00000000-0005-0000-0000-000071D60000}"/>
    <cellStyle name="Vírgula 9 10 3 3" xfId="44733" xr:uid="{00000000-0005-0000-0000-000072D60000}"/>
    <cellStyle name="Vírgula 9 10 4" xfId="18491" xr:uid="{00000000-0005-0000-0000-000073D60000}"/>
    <cellStyle name="Vírgula 9 10 5" xfId="22172" xr:uid="{00000000-0005-0000-0000-000074D60000}"/>
    <cellStyle name="Vírgula 9 10 6" xfId="24186" xr:uid="{00000000-0005-0000-0000-000075D60000}"/>
    <cellStyle name="Vírgula 9 10 7" xfId="27383" xr:uid="{00000000-0005-0000-0000-000076D60000}"/>
    <cellStyle name="Vírgula 9 10 8" xfId="39706" xr:uid="{00000000-0005-0000-0000-000077D60000}"/>
    <cellStyle name="Vírgula 9 10 9" xfId="47140" xr:uid="{00000000-0005-0000-0000-000078D60000}"/>
    <cellStyle name="Vírgula 9 11" xfId="7111" xr:uid="{00000000-0005-0000-0000-000079D60000}"/>
    <cellStyle name="Vírgula 9 11 2" xfId="12742" xr:uid="{00000000-0005-0000-0000-00007AD60000}"/>
    <cellStyle name="Vírgula 9 11 2 2" xfId="35635" xr:uid="{00000000-0005-0000-0000-00007BD60000}"/>
    <cellStyle name="Vírgula 9 11 2 3" xfId="30133" xr:uid="{00000000-0005-0000-0000-00007CD60000}"/>
    <cellStyle name="Vírgula 9 11 2 4" xfId="43327" xr:uid="{00000000-0005-0000-0000-00007DD60000}"/>
    <cellStyle name="Vírgula 9 11 2 5" xfId="53488" xr:uid="{00000000-0005-0000-0000-00007ED60000}"/>
    <cellStyle name="Vírgula 9 11 3" xfId="9698" xr:uid="{00000000-0005-0000-0000-00007FD60000}"/>
    <cellStyle name="Vírgula 9 11 3 2" xfId="32884" xr:uid="{00000000-0005-0000-0000-000080D60000}"/>
    <cellStyle name="Vírgula 9 11 4" xfId="27382" xr:uid="{00000000-0005-0000-0000-000081D60000}"/>
    <cellStyle name="Vírgula 9 11 5" xfId="39705" xr:uid="{00000000-0005-0000-0000-000082D60000}"/>
    <cellStyle name="Vírgula 9 11 6" xfId="48011" xr:uid="{00000000-0005-0000-0000-000083D60000}"/>
    <cellStyle name="Vírgula 9 11 7" xfId="50889" xr:uid="{00000000-0005-0000-0000-000084D60000}"/>
    <cellStyle name="Vírgula 9 12" xfId="4747" xr:uid="{00000000-0005-0000-0000-000085D60000}"/>
    <cellStyle name="Vírgula 9 12 2" xfId="11131" xr:uid="{00000000-0005-0000-0000-000086D60000}"/>
    <cellStyle name="Vírgula 9 12 2 2" xfId="32960" xr:uid="{00000000-0005-0000-0000-000087D60000}"/>
    <cellStyle name="Vírgula 9 12 2 3" xfId="40652" xr:uid="{00000000-0005-0000-0000-000088D60000}"/>
    <cellStyle name="Vírgula 9 12 2 4" xfId="52113" xr:uid="{00000000-0005-0000-0000-000089D60000}"/>
    <cellStyle name="Vírgula 9 12 3" xfId="27458" xr:uid="{00000000-0005-0000-0000-00008AD60000}"/>
    <cellStyle name="Vírgula 9 12 4" xfId="36781" xr:uid="{00000000-0005-0000-0000-00008BD60000}"/>
    <cellStyle name="Vírgula 9 12 5" xfId="50453" xr:uid="{00000000-0005-0000-0000-00008CD60000}"/>
    <cellStyle name="Vírgula 9 13" xfId="9420" xr:uid="{00000000-0005-0000-0000-00008DD60000}"/>
    <cellStyle name="Vírgula 9 13 2" xfId="9713" xr:uid="{00000000-0005-0000-0000-00008ED60000}"/>
    <cellStyle name="Vírgula 9 13 2 2" xfId="51350" xr:uid="{00000000-0005-0000-0000-00008FD60000}"/>
    <cellStyle name="Vírgula 9 13 3" xfId="30209" xr:uid="{00000000-0005-0000-0000-000090D60000}"/>
    <cellStyle name="Vírgula 9 13 4" xfId="39781" xr:uid="{00000000-0005-0000-0000-000091D60000}"/>
    <cellStyle name="Vírgula 9 13 5" xfId="50564" xr:uid="{00000000-0005-0000-0000-000092D60000}"/>
    <cellStyle name="Vírgula 9 14" xfId="9938" xr:uid="{00000000-0005-0000-0000-000093D60000}"/>
    <cellStyle name="Vírgula 9 14 2" xfId="43403" xr:uid="{00000000-0005-0000-0000-000094D60000}"/>
    <cellStyle name="Vírgula 9 14 3" xfId="50927" xr:uid="{00000000-0005-0000-0000-000095D60000}"/>
    <cellStyle name="Vírgula 9 15" xfId="16220" xr:uid="{00000000-0005-0000-0000-000096D60000}"/>
    <cellStyle name="Vírgula 9 15 2" xfId="17784" xr:uid="{00000000-0005-0000-0000-000097D60000}"/>
    <cellStyle name="Vírgula 9 16" xfId="22171" xr:uid="{00000000-0005-0000-0000-000098D60000}"/>
    <cellStyle name="Vírgula 9 17" xfId="24185" xr:uid="{00000000-0005-0000-0000-000099D60000}"/>
    <cellStyle name="Vírgula 9 18" xfId="24286" xr:uid="{00000000-0005-0000-0000-00009AD60000}"/>
    <cellStyle name="Vírgula 9 19" xfId="35737" xr:uid="{00000000-0005-0000-0000-00009BD60000}"/>
    <cellStyle name="Vírgula 9 2" xfId="227" xr:uid="{00000000-0005-0000-0000-00009CD60000}"/>
    <cellStyle name="Vírgula 9 2 10" xfId="10219" xr:uid="{00000000-0005-0000-0000-00009DD60000}"/>
    <cellStyle name="Vírgula 9 2 10 2" xfId="13327" xr:uid="{00000000-0005-0000-0000-00009ED60000}"/>
    <cellStyle name="Vírgula 9 2 10 3" xfId="43517" xr:uid="{00000000-0005-0000-0000-00009FD60000}"/>
    <cellStyle name="Vírgula 9 2 10 4" xfId="50547" xr:uid="{00000000-0005-0000-0000-0000A0D60000}"/>
    <cellStyle name="Vírgula 9 2 11" xfId="16222" xr:uid="{00000000-0005-0000-0000-0000A1D60000}"/>
    <cellStyle name="Vírgula 9 2 11 2" xfId="17791" xr:uid="{00000000-0005-0000-0000-0000A2D60000}"/>
    <cellStyle name="Vírgula 9 2 12" xfId="22173" xr:uid="{00000000-0005-0000-0000-0000A3D60000}"/>
    <cellStyle name="Vírgula 9 2 13" xfId="24187" xr:uid="{00000000-0005-0000-0000-0000A4D60000}"/>
    <cellStyle name="Vírgula 9 2 14" xfId="24509" xr:uid="{00000000-0005-0000-0000-0000A5D60000}"/>
    <cellStyle name="Vírgula 9 2 15" xfId="35822" xr:uid="{00000000-0005-0000-0000-0000A6D60000}"/>
    <cellStyle name="Vírgula 9 2 16" xfId="45784" xr:uid="{00000000-0005-0000-0000-0000A7D60000}"/>
    <cellStyle name="Vírgula 9 2 17" xfId="53717" xr:uid="{00000000-0005-0000-0000-0000A8D60000}"/>
    <cellStyle name="Vírgula 9 2 18" xfId="4660" xr:uid="{00000000-0005-0000-0000-0000A9D60000}"/>
    <cellStyle name="Vírgula 9 2 2" xfId="508" xr:uid="{00000000-0005-0000-0000-0000AAD60000}"/>
    <cellStyle name="Vírgula 9 2 2 10" xfId="24188" xr:uid="{00000000-0005-0000-0000-0000ABD60000}"/>
    <cellStyle name="Vírgula 9 2 2 11" xfId="24785" xr:uid="{00000000-0005-0000-0000-0000ACD60000}"/>
    <cellStyle name="Vírgula 9 2 2 12" xfId="36350" xr:uid="{00000000-0005-0000-0000-0000ADD60000}"/>
    <cellStyle name="Vírgula 9 2 2 13" xfId="46064" xr:uid="{00000000-0005-0000-0000-0000AED60000}"/>
    <cellStyle name="Vírgula 9 2 2 14" xfId="53996" xr:uid="{00000000-0005-0000-0000-0000AFD60000}"/>
    <cellStyle name="Vírgula 9 2 2 15" xfId="4661" xr:uid="{00000000-0005-0000-0000-0000B0D60000}"/>
    <cellStyle name="Vírgula 9 2 2 2" xfId="1166" xr:uid="{00000000-0005-0000-0000-0000B1D60000}"/>
    <cellStyle name="Vírgula 9 2 2 2 10" xfId="46722" xr:uid="{00000000-0005-0000-0000-0000B2D60000}"/>
    <cellStyle name="Vírgula 9 2 2 2 11" xfId="54654" xr:uid="{00000000-0005-0000-0000-0000B3D60000}"/>
    <cellStyle name="Vírgula 9 2 2 2 12" xfId="4662" xr:uid="{00000000-0005-0000-0000-0000B4D60000}"/>
    <cellStyle name="Vírgula 9 2 2 2 2" xfId="8081" xr:uid="{00000000-0005-0000-0000-0000B5D60000}"/>
    <cellStyle name="Vírgula 9 2 2 2 2 2" xfId="13294" xr:uid="{00000000-0005-0000-0000-0000B6D60000}"/>
    <cellStyle name="Vírgula 9 2 2 2 2 2 2" xfId="35639" xr:uid="{00000000-0005-0000-0000-0000B7D60000}"/>
    <cellStyle name="Vírgula 9 2 2 2 2 3" xfId="13172" xr:uid="{00000000-0005-0000-0000-0000B8D60000}"/>
    <cellStyle name="Vírgula 9 2 2 2 2 4" xfId="19874" xr:uid="{00000000-0005-0000-0000-0000B9D60000}"/>
    <cellStyle name="Vírgula 9 2 2 2 2 5" xfId="30137" xr:uid="{00000000-0005-0000-0000-0000BAD60000}"/>
    <cellStyle name="Vírgula 9 2 2 2 2 6" xfId="43331" xr:uid="{00000000-0005-0000-0000-0000BBD60000}"/>
    <cellStyle name="Vírgula 9 2 2 2 2 7" xfId="48981" xr:uid="{00000000-0005-0000-0000-0000BCD60000}"/>
    <cellStyle name="Vírgula 9 2 2 2 3" xfId="5826" xr:uid="{00000000-0005-0000-0000-0000BDD60000}"/>
    <cellStyle name="Vírgula 9 2 2 2 3 2" xfId="10038" xr:uid="{00000000-0005-0000-0000-0000BED60000}"/>
    <cellStyle name="Vírgula 9 2 2 2 3 3" xfId="32888" xr:uid="{00000000-0005-0000-0000-0000BFD60000}"/>
    <cellStyle name="Vírgula 9 2 2 2 3 4" xfId="44375" xr:uid="{00000000-0005-0000-0000-0000C0D60000}"/>
    <cellStyle name="Vírgula 9 2 2 2 4" xfId="14001" xr:uid="{00000000-0005-0000-0000-0000C1D60000}"/>
    <cellStyle name="Vírgula 9 2 2 2 5" xfId="16224" xr:uid="{00000000-0005-0000-0000-0000C2D60000}"/>
    <cellStyle name="Vírgula 9 2 2 2 6" xfId="22175" xr:uid="{00000000-0005-0000-0000-0000C3D60000}"/>
    <cellStyle name="Vírgula 9 2 2 2 7" xfId="24189" xr:uid="{00000000-0005-0000-0000-0000C4D60000}"/>
    <cellStyle name="Vírgula 9 2 2 2 8" xfId="27386" xr:uid="{00000000-0005-0000-0000-0000C5D60000}"/>
    <cellStyle name="Vírgula 9 2 2 2 9" xfId="39709" xr:uid="{00000000-0005-0000-0000-0000C6D60000}"/>
    <cellStyle name="Vírgula 9 2 2 3" xfId="2102" xr:uid="{00000000-0005-0000-0000-0000C7D60000}"/>
    <cellStyle name="Vírgula 9 2 2 3 10" xfId="47653" xr:uid="{00000000-0005-0000-0000-0000C8D60000}"/>
    <cellStyle name="Vírgula 9 2 2 3 11" xfId="55579" xr:uid="{00000000-0005-0000-0000-0000C9D60000}"/>
    <cellStyle name="Vírgula 9 2 2 3 12" xfId="4663" xr:uid="{00000000-0005-0000-0000-0000CAD60000}"/>
    <cellStyle name="Vírgula 9 2 2 3 2" xfId="8952" xr:uid="{00000000-0005-0000-0000-0000CBD60000}"/>
    <cellStyle name="Vírgula 9 2 2 3 2 2" xfId="17759" xr:uid="{00000000-0005-0000-0000-0000CCD60000}"/>
    <cellStyle name="Vírgula 9 2 2 3 2 2 2" xfId="35640" xr:uid="{00000000-0005-0000-0000-0000CDD60000}"/>
    <cellStyle name="Vírgula 9 2 2 3 2 3" xfId="30138" xr:uid="{00000000-0005-0000-0000-0000CED60000}"/>
    <cellStyle name="Vírgula 9 2 2 3 2 4" xfId="43332" xr:uid="{00000000-0005-0000-0000-0000CFD60000}"/>
    <cellStyle name="Vírgula 9 2 2 3 2 5" xfId="49852" xr:uid="{00000000-0005-0000-0000-0000D0D60000}"/>
    <cellStyle name="Vírgula 9 2 2 3 3" xfId="6753" xr:uid="{00000000-0005-0000-0000-0000D1D60000}"/>
    <cellStyle name="Vírgula 9 2 2 3 3 2" xfId="32889" xr:uid="{00000000-0005-0000-0000-0000D2D60000}"/>
    <cellStyle name="Vírgula 9 2 2 3 3 3" xfId="45246" xr:uid="{00000000-0005-0000-0000-0000D3D60000}"/>
    <cellStyle name="Vírgula 9 2 2 3 4" xfId="16225" xr:uid="{00000000-0005-0000-0000-0000D4D60000}"/>
    <cellStyle name="Vírgula 9 2 2 3 5" xfId="19004" xr:uid="{00000000-0005-0000-0000-0000D5D60000}"/>
    <cellStyle name="Vírgula 9 2 2 3 6" xfId="22176" xr:uid="{00000000-0005-0000-0000-0000D6D60000}"/>
    <cellStyle name="Vírgula 9 2 2 3 7" xfId="24190" xr:uid="{00000000-0005-0000-0000-0000D7D60000}"/>
    <cellStyle name="Vírgula 9 2 2 3 8" xfId="27387" xr:uid="{00000000-0005-0000-0000-0000D8D60000}"/>
    <cellStyle name="Vírgula 9 2 2 3 9" xfId="39710" xr:uid="{00000000-0005-0000-0000-0000D9D60000}"/>
    <cellStyle name="Vírgula 9 2 2 4" xfId="7454" xr:uid="{00000000-0005-0000-0000-0000DAD60000}"/>
    <cellStyle name="Vírgula 9 2 2 4 2" xfId="12744" xr:uid="{00000000-0005-0000-0000-0000DBD60000}"/>
    <cellStyle name="Vírgula 9 2 2 4 2 2" xfId="35638" xr:uid="{00000000-0005-0000-0000-0000DCD60000}"/>
    <cellStyle name="Vírgula 9 2 2 4 2 3" xfId="30136" xr:uid="{00000000-0005-0000-0000-0000DDD60000}"/>
    <cellStyle name="Vírgula 9 2 2 4 2 4" xfId="43330" xr:uid="{00000000-0005-0000-0000-0000DED60000}"/>
    <cellStyle name="Vírgula 9 2 2 4 2 5" xfId="53490" xr:uid="{00000000-0005-0000-0000-0000DFD60000}"/>
    <cellStyle name="Vírgula 9 2 2 4 3" xfId="9589" xr:uid="{00000000-0005-0000-0000-0000E0D60000}"/>
    <cellStyle name="Vírgula 9 2 2 4 3 2" xfId="32887" xr:uid="{00000000-0005-0000-0000-0000E1D60000}"/>
    <cellStyle name="Vírgula 9 2 2 4 4" xfId="27385" xr:uid="{00000000-0005-0000-0000-0000E2D60000}"/>
    <cellStyle name="Vírgula 9 2 2 4 5" xfId="39708" xr:uid="{00000000-0005-0000-0000-0000E3D60000}"/>
    <cellStyle name="Vírgula 9 2 2 4 6" xfId="48354" xr:uid="{00000000-0005-0000-0000-0000E4D60000}"/>
    <cellStyle name="Vírgula 9 2 2 5" xfId="5168" xr:uid="{00000000-0005-0000-0000-0000E5D60000}"/>
    <cellStyle name="Vírgula 9 2 2 5 2" xfId="11530" xr:uid="{00000000-0005-0000-0000-0000E6D60000}"/>
    <cellStyle name="Vírgula 9 2 2 5 2 2" xfId="33359" xr:uid="{00000000-0005-0000-0000-0000E7D60000}"/>
    <cellStyle name="Vírgula 9 2 2 5 2 3" xfId="41051" xr:uid="{00000000-0005-0000-0000-0000E8D60000}"/>
    <cellStyle name="Vírgula 9 2 2 5 2 4" xfId="52512" xr:uid="{00000000-0005-0000-0000-0000E9D60000}"/>
    <cellStyle name="Vírgula 9 2 2 5 3" xfId="27857" xr:uid="{00000000-0005-0000-0000-0000EAD60000}"/>
    <cellStyle name="Vírgula 9 2 2 5 4" xfId="37180" xr:uid="{00000000-0005-0000-0000-0000EBD60000}"/>
    <cellStyle name="Vírgula 9 2 2 5 5" xfId="50229" xr:uid="{00000000-0005-0000-0000-0000ECD60000}"/>
    <cellStyle name="Vírgula 9 2 2 6" xfId="10833" xr:uid="{00000000-0005-0000-0000-0000EDD60000}"/>
    <cellStyle name="Vírgula 9 2 2 6 2" xfId="30608" xr:uid="{00000000-0005-0000-0000-0000EED60000}"/>
    <cellStyle name="Vírgula 9 2 2 6 3" xfId="40294" xr:uid="{00000000-0005-0000-0000-0000EFD60000}"/>
    <cellStyle name="Vírgula 9 2 2 6 4" xfId="51765" xr:uid="{00000000-0005-0000-0000-0000F0D60000}"/>
    <cellStyle name="Vírgula 9 2 2 7" xfId="13488" xr:uid="{00000000-0005-0000-0000-0000F1D60000}"/>
    <cellStyle name="Vírgula 9 2 2 7 2" xfId="43748" xr:uid="{00000000-0005-0000-0000-0000F2D60000}"/>
    <cellStyle name="Vírgula 9 2 2 8" xfId="16223" xr:uid="{00000000-0005-0000-0000-0000F3D60000}"/>
    <cellStyle name="Vírgula 9 2 2 9" xfId="22174" xr:uid="{00000000-0005-0000-0000-0000F4D60000}"/>
    <cellStyle name="Vírgula 9 2 3" xfId="1423" xr:uid="{00000000-0005-0000-0000-0000F5D60000}"/>
    <cellStyle name="Vírgula 9 2 3 10" xfId="25061" xr:uid="{00000000-0005-0000-0000-0000F6D60000}"/>
    <cellStyle name="Vírgula 9 2 3 11" xfId="36626" xr:uid="{00000000-0005-0000-0000-0000F7D60000}"/>
    <cellStyle name="Vírgula 9 2 3 12" xfId="46979" xr:uid="{00000000-0005-0000-0000-0000F8D60000}"/>
    <cellStyle name="Vírgula 9 2 3 13" xfId="54911" xr:uid="{00000000-0005-0000-0000-0000F9D60000}"/>
    <cellStyle name="Vírgula 9 2 3 14" xfId="4664" xr:uid="{00000000-0005-0000-0000-0000FAD60000}"/>
    <cellStyle name="Vírgula 9 2 3 2" xfId="2330" xr:uid="{00000000-0005-0000-0000-0000FBD60000}"/>
    <cellStyle name="Vírgula 9 2 3 2 10" xfId="47881" xr:uid="{00000000-0005-0000-0000-0000FCD60000}"/>
    <cellStyle name="Vírgula 9 2 3 2 11" xfId="55807" xr:uid="{00000000-0005-0000-0000-0000FDD60000}"/>
    <cellStyle name="Vírgula 9 2 3 2 12" xfId="4665" xr:uid="{00000000-0005-0000-0000-0000FED60000}"/>
    <cellStyle name="Vírgula 9 2 3 2 2" xfId="9180" xr:uid="{00000000-0005-0000-0000-0000FFD60000}"/>
    <cellStyle name="Vírgula 9 2 3 2 2 2" xfId="17760" xr:uid="{00000000-0005-0000-0000-000000D70000}"/>
    <cellStyle name="Vírgula 9 2 3 2 2 2 2" xfId="35642" xr:uid="{00000000-0005-0000-0000-000001D70000}"/>
    <cellStyle name="Vírgula 9 2 3 2 2 3" xfId="20102" xr:uid="{00000000-0005-0000-0000-000002D70000}"/>
    <cellStyle name="Vírgula 9 2 3 2 2 4" xfId="30140" xr:uid="{00000000-0005-0000-0000-000003D70000}"/>
    <cellStyle name="Vírgula 9 2 3 2 2 5" xfId="43334" xr:uid="{00000000-0005-0000-0000-000004D70000}"/>
    <cellStyle name="Vírgula 9 2 3 2 2 6" xfId="50080" xr:uid="{00000000-0005-0000-0000-000005D70000}"/>
    <cellStyle name="Vírgula 9 2 3 2 3" xfId="6981" xr:uid="{00000000-0005-0000-0000-000006D70000}"/>
    <cellStyle name="Vírgula 9 2 3 2 3 2" xfId="9863" xr:uid="{00000000-0005-0000-0000-000007D70000}"/>
    <cellStyle name="Vírgula 9 2 3 2 3 3" xfId="32891" xr:uid="{00000000-0005-0000-0000-000008D70000}"/>
    <cellStyle name="Vírgula 9 2 3 2 3 4" xfId="45474" xr:uid="{00000000-0005-0000-0000-000009D70000}"/>
    <cellStyle name="Vírgula 9 2 3 2 4" xfId="16227" xr:uid="{00000000-0005-0000-0000-00000AD70000}"/>
    <cellStyle name="Vírgula 9 2 3 2 5" xfId="18360" xr:uid="{00000000-0005-0000-0000-00000BD70000}"/>
    <cellStyle name="Vírgula 9 2 3 2 6" xfId="22178" xr:uid="{00000000-0005-0000-0000-00000CD70000}"/>
    <cellStyle name="Vírgula 9 2 3 2 7" xfId="24192" xr:uid="{00000000-0005-0000-0000-00000DD70000}"/>
    <cellStyle name="Vírgula 9 2 3 2 8" xfId="27389" xr:uid="{00000000-0005-0000-0000-00000ED70000}"/>
    <cellStyle name="Vírgula 9 2 3 2 9" xfId="39712" xr:uid="{00000000-0005-0000-0000-00000FD70000}"/>
    <cellStyle name="Vírgula 9 2 3 3" xfId="8309" xr:uid="{00000000-0005-0000-0000-000010D70000}"/>
    <cellStyle name="Vírgula 9 2 3 3 2" xfId="12745" xr:uid="{00000000-0005-0000-0000-000011D70000}"/>
    <cellStyle name="Vírgula 9 2 3 3 2 2" xfId="35641" xr:uid="{00000000-0005-0000-0000-000012D70000}"/>
    <cellStyle name="Vírgula 9 2 3 3 2 3" xfId="30139" xr:uid="{00000000-0005-0000-0000-000013D70000}"/>
    <cellStyle name="Vírgula 9 2 3 3 2 4" xfId="43333" xr:uid="{00000000-0005-0000-0000-000014D70000}"/>
    <cellStyle name="Vírgula 9 2 3 3 2 5" xfId="53491" xr:uid="{00000000-0005-0000-0000-000015D70000}"/>
    <cellStyle name="Vírgula 9 2 3 3 3" xfId="16443" xr:uid="{00000000-0005-0000-0000-000016D70000}"/>
    <cellStyle name="Vírgula 9 2 3 3 3 2" xfId="32890" xr:uid="{00000000-0005-0000-0000-000017D70000}"/>
    <cellStyle name="Vírgula 9 2 3 3 4" xfId="19232" xr:uid="{00000000-0005-0000-0000-000018D70000}"/>
    <cellStyle name="Vírgula 9 2 3 3 5" xfId="27388" xr:uid="{00000000-0005-0000-0000-000019D70000}"/>
    <cellStyle name="Vírgula 9 2 3 3 6" xfId="39711" xr:uid="{00000000-0005-0000-0000-00001AD70000}"/>
    <cellStyle name="Vírgula 9 2 3 3 7" xfId="49209" xr:uid="{00000000-0005-0000-0000-00001BD70000}"/>
    <cellStyle name="Vírgula 9 2 3 4" xfId="6083" xr:uid="{00000000-0005-0000-0000-00001CD70000}"/>
    <cellStyle name="Vírgula 9 2 3 4 2" xfId="11758" xr:uid="{00000000-0005-0000-0000-00001DD70000}"/>
    <cellStyle name="Vírgula 9 2 3 4 2 2" xfId="33587" xr:uid="{00000000-0005-0000-0000-00001ED70000}"/>
    <cellStyle name="Vírgula 9 2 3 4 2 3" xfId="41279" xr:uid="{00000000-0005-0000-0000-00001FD70000}"/>
    <cellStyle name="Vírgula 9 2 3 4 2 4" xfId="52740" xr:uid="{00000000-0005-0000-0000-000020D70000}"/>
    <cellStyle name="Vírgula 9 2 3 4 3" xfId="28085" xr:uid="{00000000-0005-0000-0000-000021D70000}"/>
    <cellStyle name="Vírgula 9 2 3 4 4" xfId="37408" xr:uid="{00000000-0005-0000-0000-000022D70000}"/>
    <cellStyle name="Vírgula 9 2 3 4 5" xfId="51253" xr:uid="{00000000-0005-0000-0000-000023D70000}"/>
    <cellStyle name="Vírgula 9 2 3 5" xfId="11014" xr:uid="{00000000-0005-0000-0000-000024D70000}"/>
    <cellStyle name="Vírgula 9 2 3 5 2" xfId="30836" xr:uid="{00000000-0005-0000-0000-000025D70000}"/>
    <cellStyle name="Vírgula 9 2 3 5 3" xfId="40522" xr:uid="{00000000-0005-0000-0000-000026D70000}"/>
    <cellStyle name="Vírgula 9 2 3 5 4" xfId="51993" xr:uid="{00000000-0005-0000-0000-000027D70000}"/>
    <cellStyle name="Vírgula 9 2 3 6" xfId="14229" xr:uid="{00000000-0005-0000-0000-000028D70000}"/>
    <cellStyle name="Vírgula 9 2 3 6 2" xfId="44603" xr:uid="{00000000-0005-0000-0000-000029D70000}"/>
    <cellStyle name="Vírgula 9 2 3 7" xfId="16226" xr:uid="{00000000-0005-0000-0000-00002AD70000}"/>
    <cellStyle name="Vírgula 9 2 3 8" xfId="22177" xr:uid="{00000000-0005-0000-0000-00002BD70000}"/>
    <cellStyle name="Vírgula 9 2 3 9" xfId="24191" xr:uid="{00000000-0005-0000-0000-00002CD70000}"/>
    <cellStyle name="Vírgula 9 2 4" xfId="926" xr:uid="{00000000-0005-0000-0000-00002DD70000}"/>
    <cellStyle name="Vírgula 9 2 4 10" xfId="36081" xr:uid="{00000000-0005-0000-0000-00002ED70000}"/>
    <cellStyle name="Vírgula 9 2 4 11" xfId="46482" xr:uid="{00000000-0005-0000-0000-00002FD70000}"/>
    <cellStyle name="Vírgula 9 2 4 12" xfId="54414" xr:uid="{00000000-0005-0000-0000-000030D70000}"/>
    <cellStyle name="Vírgula 9 2 4 13" xfId="4666" xr:uid="{00000000-0005-0000-0000-000031D70000}"/>
    <cellStyle name="Vírgula 9 2 4 2" xfId="1874" xr:uid="{00000000-0005-0000-0000-000032D70000}"/>
    <cellStyle name="Vírgula 9 2 4 2 10" xfId="47425" xr:uid="{00000000-0005-0000-0000-000033D70000}"/>
    <cellStyle name="Vírgula 9 2 4 2 11" xfId="55351" xr:uid="{00000000-0005-0000-0000-000034D70000}"/>
    <cellStyle name="Vírgula 9 2 4 2 12" xfId="4667" xr:uid="{00000000-0005-0000-0000-000035D70000}"/>
    <cellStyle name="Vírgula 9 2 4 2 2" xfId="8724" xr:uid="{00000000-0005-0000-0000-000036D70000}"/>
    <cellStyle name="Vírgula 9 2 4 2 2 2" xfId="17761" xr:uid="{00000000-0005-0000-0000-000037D70000}"/>
    <cellStyle name="Vírgula 9 2 4 2 2 2 2" xfId="35644" xr:uid="{00000000-0005-0000-0000-000038D70000}"/>
    <cellStyle name="Vírgula 9 2 4 2 2 3" xfId="19646" xr:uid="{00000000-0005-0000-0000-000039D70000}"/>
    <cellStyle name="Vírgula 9 2 4 2 2 4" xfId="30142" xr:uid="{00000000-0005-0000-0000-00003AD70000}"/>
    <cellStyle name="Vírgula 9 2 4 2 2 5" xfId="43336" xr:uid="{00000000-0005-0000-0000-00003BD70000}"/>
    <cellStyle name="Vírgula 9 2 4 2 2 6" xfId="49624" xr:uid="{00000000-0005-0000-0000-00003CD70000}"/>
    <cellStyle name="Vírgula 9 2 4 2 3" xfId="6525" xr:uid="{00000000-0005-0000-0000-00003DD70000}"/>
    <cellStyle name="Vírgula 9 2 4 2 3 2" xfId="12935" xr:uid="{00000000-0005-0000-0000-00003ED70000}"/>
    <cellStyle name="Vírgula 9 2 4 2 3 3" xfId="32893" xr:uid="{00000000-0005-0000-0000-00003FD70000}"/>
    <cellStyle name="Vírgula 9 2 4 2 3 4" xfId="45018" xr:uid="{00000000-0005-0000-0000-000040D70000}"/>
    <cellStyle name="Vírgula 9 2 4 2 4" xfId="16229" xr:uid="{00000000-0005-0000-0000-000041D70000}"/>
    <cellStyle name="Vírgula 9 2 4 2 5" xfId="18018" xr:uid="{00000000-0005-0000-0000-000042D70000}"/>
    <cellStyle name="Vírgula 9 2 4 2 6" xfId="22180" xr:uid="{00000000-0005-0000-0000-000043D70000}"/>
    <cellStyle name="Vírgula 9 2 4 2 7" xfId="24194" xr:uid="{00000000-0005-0000-0000-000044D70000}"/>
    <cellStyle name="Vírgula 9 2 4 2 8" xfId="27391" xr:uid="{00000000-0005-0000-0000-000045D70000}"/>
    <cellStyle name="Vírgula 9 2 4 2 9" xfId="39714" xr:uid="{00000000-0005-0000-0000-000046D70000}"/>
    <cellStyle name="Vírgula 9 2 4 3" xfId="7853" xr:uid="{00000000-0005-0000-0000-000047D70000}"/>
    <cellStyle name="Vírgula 9 2 4 3 2" xfId="12746" xr:uid="{00000000-0005-0000-0000-000048D70000}"/>
    <cellStyle name="Vírgula 9 2 4 3 2 2" xfId="35643" xr:uid="{00000000-0005-0000-0000-000049D70000}"/>
    <cellStyle name="Vírgula 9 2 4 3 2 3" xfId="43335" xr:uid="{00000000-0005-0000-0000-00004AD70000}"/>
    <cellStyle name="Vírgula 9 2 4 3 2 4" xfId="53492" xr:uid="{00000000-0005-0000-0000-00004BD70000}"/>
    <cellStyle name="Vírgula 9 2 4 3 3" xfId="18776" xr:uid="{00000000-0005-0000-0000-00004CD70000}"/>
    <cellStyle name="Vírgula 9 2 4 3 4" xfId="30141" xr:uid="{00000000-0005-0000-0000-00004DD70000}"/>
    <cellStyle name="Vírgula 9 2 4 3 5" xfId="39713" xr:uid="{00000000-0005-0000-0000-00004ED70000}"/>
    <cellStyle name="Vírgula 9 2 4 3 6" xfId="48753" xr:uid="{00000000-0005-0000-0000-00004FD70000}"/>
    <cellStyle name="Vírgula 9 2 4 4" xfId="5586" xr:uid="{00000000-0005-0000-0000-000050D70000}"/>
    <cellStyle name="Vírgula 9 2 4 4 2" xfId="12035" xr:uid="{00000000-0005-0000-0000-000051D70000}"/>
    <cellStyle name="Vírgula 9 2 4 4 3" xfId="32892" xr:uid="{00000000-0005-0000-0000-000052D70000}"/>
    <cellStyle name="Vírgula 9 2 4 4 4" xfId="40066" xr:uid="{00000000-0005-0000-0000-000053D70000}"/>
    <cellStyle name="Vírgula 9 2 4 4 5" xfId="51537" xr:uid="{00000000-0005-0000-0000-000054D70000}"/>
    <cellStyle name="Vírgula 9 2 4 5" xfId="13773" xr:uid="{00000000-0005-0000-0000-000055D70000}"/>
    <cellStyle name="Vírgula 9 2 4 5 2" xfId="44147" xr:uid="{00000000-0005-0000-0000-000056D70000}"/>
    <cellStyle name="Vírgula 9 2 4 6" xfId="16228" xr:uid="{00000000-0005-0000-0000-000057D70000}"/>
    <cellStyle name="Vírgula 9 2 4 7" xfId="22179" xr:uid="{00000000-0005-0000-0000-000058D70000}"/>
    <cellStyle name="Vírgula 9 2 4 8" xfId="24193" xr:uid="{00000000-0005-0000-0000-000059D70000}"/>
    <cellStyle name="Vírgula 9 2 4 9" xfId="27390" xr:uid="{00000000-0005-0000-0000-00005AD70000}"/>
    <cellStyle name="Vírgula 9 2 5" xfId="1551" xr:uid="{00000000-0005-0000-0000-00005BD70000}"/>
    <cellStyle name="Vírgula 9 2 5 10" xfId="36743" xr:uid="{00000000-0005-0000-0000-00005CD70000}"/>
    <cellStyle name="Vírgula 9 2 5 11" xfId="47102" xr:uid="{00000000-0005-0000-0000-00005DD70000}"/>
    <cellStyle name="Vírgula 9 2 5 12" xfId="55028" xr:uid="{00000000-0005-0000-0000-00005ED70000}"/>
    <cellStyle name="Vírgula 9 2 5 13" xfId="4668" xr:uid="{00000000-0005-0000-0000-00005FD70000}"/>
    <cellStyle name="Vírgula 9 2 5 2" xfId="2422" xr:uid="{00000000-0005-0000-0000-000060D70000}"/>
    <cellStyle name="Vírgula 9 2 5 2 10" xfId="47973" xr:uid="{00000000-0005-0000-0000-000061D70000}"/>
    <cellStyle name="Vírgula 9 2 5 2 11" xfId="55899" xr:uid="{00000000-0005-0000-0000-000062D70000}"/>
    <cellStyle name="Vírgula 9 2 5 2 12" xfId="4669" xr:uid="{00000000-0005-0000-0000-000063D70000}"/>
    <cellStyle name="Vírgula 9 2 5 2 2" xfId="9272" xr:uid="{00000000-0005-0000-0000-000064D70000}"/>
    <cellStyle name="Vírgula 9 2 5 2 2 2" xfId="17762" xr:uid="{00000000-0005-0000-0000-000065D70000}"/>
    <cellStyle name="Vírgula 9 2 5 2 2 2 2" xfId="35646" xr:uid="{00000000-0005-0000-0000-000066D70000}"/>
    <cellStyle name="Vírgula 9 2 5 2 2 3" xfId="20194" xr:uid="{00000000-0005-0000-0000-000067D70000}"/>
    <cellStyle name="Vírgula 9 2 5 2 2 4" xfId="30144" xr:uid="{00000000-0005-0000-0000-000068D70000}"/>
    <cellStyle name="Vírgula 9 2 5 2 2 5" xfId="43338" xr:uid="{00000000-0005-0000-0000-000069D70000}"/>
    <cellStyle name="Vírgula 9 2 5 2 2 6" xfId="50172" xr:uid="{00000000-0005-0000-0000-00006AD70000}"/>
    <cellStyle name="Vírgula 9 2 5 2 3" xfId="7073" xr:uid="{00000000-0005-0000-0000-00006BD70000}"/>
    <cellStyle name="Vírgula 9 2 5 2 3 2" xfId="32895" xr:uid="{00000000-0005-0000-0000-00006CD70000}"/>
    <cellStyle name="Vírgula 9 2 5 2 3 3" xfId="45566" xr:uid="{00000000-0005-0000-0000-00006DD70000}"/>
    <cellStyle name="Vírgula 9 2 5 2 4" xfId="10218" xr:uid="{00000000-0005-0000-0000-00006ED70000}"/>
    <cellStyle name="Vírgula 9 2 5 2 5" xfId="18452" xr:uid="{00000000-0005-0000-0000-00006FD70000}"/>
    <cellStyle name="Vírgula 9 2 5 2 6" xfId="22182" xr:uid="{00000000-0005-0000-0000-000070D70000}"/>
    <cellStyle name="Vírgula 9 2 5 2 7" xfId="24196" xr:uid="{00000000-0005-0000-0000-000071D70000}"/>
    <cellStyle name="Vírgula 9 2 5 2 8" xfId="27393" xr:uid="{00000000-0005-0000-0000-000072D70000}"/>
    <cellStyle name="Vírgula 9 2 5 2 9" xfId="39716" xr:uid="{00000000-0005-0000-0000-000073D70000}"/>
    <cellStyle name="Vírgula 9 2 5 3" xfId="8401" xr:uid="{00000000-0005-0000-0000-000074D70000}"/>
    <cellStyle name="Vírgula 9 2 5 3 2" xfId="12747" xr:uid="{00000000-0005-0000-0000-000075D70000}"/>
    <cellStyle name="Vírgula 9 2 5 3 2 2" xfId="35645" xr:uid="{00000000-0005-0000-0000-000076D70000}"/>
    <cellStyle name="Vírgula 9 2 5 3 2 3" xfId="43337" xr:uid="{00000000-0005-0000-0000-000077D70000}"/>
    <cellStyle name="Vírgula 9 2 5 3 2 4" xfId="53493" xr:uid="{00000000-0005-0000-0000-000078D70000}"/>
    <cellStyle name="Vírgula 9 2 5 3 3" xfId="9862" xr:uid="{00000000-0005-0000-0000-000079D70000}"/>
    <cellStyle name="Vírgula 9 2 5 3 3 2" xfId="19323" xr:uid="{00000000-0005-0000-0000-00007AD70000}"/>
    <cellStyle name="Vírgula 9 2 5 3 4" xfId="30143" xr:uid="{00000000-0005-0000-0000-00007BD70000}"/>
    <cellStyle name="Vírgula 9 2 5 3 5" xfId="39715" xr:uid="{00000000-0005-0000-0000-00007CD70000}"/>
    <cellStyle name="Vírgula 9 2 5 3 6" xfId="49301" xr:uid="{00000000-0005-0000-0000-00007DD70000}"/>
    <cellStyle name="Vírgula 9 2 5 3 7" xfId="50481" xr:uid="{00000000-0005-0000-0000-00007ED70000}"/>
    <cellStyle name="Vírgula 9 2 5 4" xfId="6202" xr:uid="{00000000-0005-0000-0000-00007FD70000}"/>
    <cellStyle name="Vírgula 9 2 5 4 2" xfId="10321" xr:uid="{00000000-0005-0000-0000-000080D70000}"/>
    <cellStyle name="Vírgula 9 2 5 4 3" xfId="32894" xr:uid="{00000000-0005-0000-0000-000081D70000}"/>
    <cellStyle name="Vírgula 9 2 5 4 4" xfId="40614" xr:uid="{00000000-0005-0000-0000-000082D70000}"/>
    <cellStyle name="Vírgula 9 2 5 4 5" xfId="52075" xr:uid="{00000000-0005-0000-0000-000083D70000}"/>
    <cellStyle name="Vírgula 9 2 5 5" xfId="16230" xr:uid="{00000000-0005-0000-0000-000084D70000}"/>
    <cellStyle name="Vírgula 9 2 5 5 2" xfId="44695" xr:uid="{00000000-0005-0000-0000-000085D70000}"/>
    <cellStyle name="Vírgula 9 2 5 6" xfId="17807" xr:uid="{00000000-0005-0000-0000-000086D70000}"/>
    <cellStyle name="Vírgula 9 2 5 7" xfId="22181" xr:uid="{00000000-0005-0000-0000-000087D70000}"/>
    <cellStyle name="Vírgula 9 2 5 8" xfId="24195" xr:uid="{00000000-0005-0000-0000-000088D70000}"/>
    <cellStyle name="Vírgula 9 2 5 9" xfId="27392" xr:uid="{00000000-0005-0000-0000-000089D70000}"/>
    <cellStyle name="Vírgula 9 2 6" xfId="698" xr:uid="{00000000-0005-0000-0000-00008AD70000}"/>
    <cellStyle name="Vírgula 9 2 6 10" xfId="46254" xr:uid="{00000000-0005-0000-0000-00008BD70000}"/>
    <cellStyle name="Vírgula 9 2 6 11" xfId="54186" xr:uid="{00000000-0005-0000-0000-00008CD70000}"/>
    <cellStyle name="Vírgula 9 2 6 12" xfId="4670" xr:uid="{00000000-0005-0000-0000-00008DD70000}"/>
    <cellStyle name="Vírgula 9 2 6 2" xfId="7625" xr:uid="{00000000-0005-0000-0000-00008ED70000}"/>
    <cellStyle name="Vírgula 9 2 6 2 2" xfId="17763" xr:uid="{00000000-0005-0000-0000-00008FD70000}"/>
    <cellStyle name="Vírgula 9 2 6 2 2 2" xfId="35647" xr:uid="{00000000-0005-0000-0000-000090D70000}"/>
    <cellStyle name="Vírgula 9 2 6 2 3" xfId="19418" xr:uid="{00000000-0005-0000-0000-000091D70000}"/>
    <cellStyle name="Vírgula 9 2 6 2 4" xfId="30145" xr:uid="{00000000-0005-0000-0000-000092D70000}"/>
    <cellStyle name="Vírgula 9 2 6 2 5" xfId="43339" xr:uid="{00000000-0005-0000-0000-000093D70000}"/>
    <cellStyle name="Vírgula 9 2 6 2 6" xfId="48525" xr:uid="{00000000-0005-0000-0000-000094D70000}"/>
    <cellStyle name="Vírgula 9 2 6 3" xfId="5358" xr:uid="{00000000-0005-0000-0000-000095D70000}"/>
    <cellStyle name="Vírgula 9 2 6 3 2" xfId="32896" xr:uid="{00000000-0005-0000-0000-000096D70000}"/>
    <cellStyle name="Vírgula 9 2 6 3 3" xfId="43919" xr:uid="{00000000-0005-0000-0000-000097D70000}"/>
    <cellStyle name="Vírgula 9 2 6 4" xfId="9375" xr:uid="{00000000-0005-0000-0000-000098D70000}"/>
    <cellStyle name="Vírgula 9 2 6 5" xfId="17901" xr:uid="{00000000-0005-0000-0000-000099D70000}"/>
    <cellStyle name="Vírgula 9 2 6 6" xfId="22183" xr:uid="{00000000-0005-0000-0000-00009AD70000}"/>
    <cellStyle name="Vírgula 9 2 6 7" xfId="24197" xr:uid="{00000000-0005-0000-0000-00009BD70000}"/>
    <cellStyle name="Vírgula 9 2 6 8" xfId="27394" xr:uid="{00000000-0005-0000-0000-00009CD70000}"/>
    <cellStyle name="Vírgula 9 2 6 9" xfId="39717" xr:uid="{00000000-0005-0000-0000-00009DD70000}"/>
    <cellStyle name="Vírgula 9 2 7" xfId="1646" xr:uid="{00000000-0005-0000-0000-00009ED70000}"/>
    <cellStyle name="Vírgula 9 2 7 10" xfId="6297" xr:uid="{00000000-0005-0000-0000-00009FD70000}"/>
    <cellStyle name="Vírgula 9 2 7 2" xfId="8496" xr:uid="{00000000-0005-0000-0000-0000A0D70000}"/>
    <cellStyle name="Vírgula 9 2 7 2 2" xfId="12743" xr:uid="{00000000-0005-0000-0000-0000A1D70000}"/>
    <cellStyle name="Vírgula 9 2 7 2 2 2" xfId="35637" xr:uid="{00000000-0005-0000-0000-0000A2D70000}"/>
    <cellStyle name="Vírgula 9 2 7 2 3" xfId="30135" xr:uid="{00000000-0005-0000-0000-0000A3D70000}"/>
    <cellStyle name="Vírgula 9 2 7 2 4" xfId="43329" xr:uid="{00000000-0005-0000-0000-0000A4D70000}"/>
    <cellStyle name="Vírgula 9 2 7 2 5" xfId="49396" xr:uid="{00000000-0005-0000-0000-0000A5D70000}"/>
    <cellStyle name="Vírgula 9 2 7 2 6" xfId="53489" xr:uid="{00000000-0005-0000-0000-0000A6D70000}"/>
    <cellStyle name="Vírgula 9 2 7 3" xfId="10624" xr:uid="{00000000-0005-0000-0000-0000A7D70000}"/>
    <cellStyle name="Vírgula 9 2 7 3 2" xfId="32886" xr:uid="{00000000-0005-0000-0000-0000A8D70000}"/>
    <cellStyle name="Vírgula 9 2 7 3 3" xfId="44790" xr:uid="{00000000-0005-0000-0000-0000A9D70000}"/>
    <cellStyle name="Vírgula 9 2 7 4" xfId="18548" xr:uid="{00000000-0005-0000-0000-0000AAD70000}"/>
    <cellStyle name="Vírgula 9 2 7 5" xfId="27384" xr:uid="{00000000-0005-0000-0000-0000ABD70000}"/>
    <cellStyle name="Vírgula 9 2 7 6" xfId="39707" xr:uid="{00000000-0005-0000-0000-0000ACD70000}"/>
    <cellStyle name="Vírgula 9 2 7 7" xfId="47197" xr:uid="{00000000-0005-0000-0000-0000ADD70000}"/>
    <cellStyle name="Vírgula 9 2 7 8" xfId="51080" xr:uid="{00000000-0005-0000-0000-0000AED70000}"/>
    <cellStyle name="Vírgula 9 2 7 9" xfId="55123" xr:uid="{00000000-0005-0000-0000-0000AFD70000}"/>
    <cellStyle name="Vírgula 9 2 8" xfId="7225" xr:uid="{00000000-0005-0000-0000-0000B0D70000}"/>
    <cellStyle name="Vírgula 9 2 8 2" xfId="11302" xr:uid="{00000000-0005-0000-0000-0000B1D70000}"/>
    <cellStyle name="Vírgula 9 2 8 2 2" xfId="33131" xr:uid="{00000000-0005-0000-0000-0000B2D70000}"/>
    <cellStyle name="Vírgula 9 2 8 2 3" xfId="40823" xr:uid="{00000000-0005-0000-0000-0000B3D70000}"/>
    <cellStyle name="Vírgula 9 2 8 2 4" xfId="52284" xr:uid="{00000000-0005-0000-0000-0000B4D70000}"/>
    <cellStyle name="Vírgula 9 2 8 3" xfId="13214" xr:uid="{00000000-0005-0000-0000-0000B5D70000}"/>
    <cellStyle name="Vírgula 9 2 8 4" xfId="27629" xr:uid="{00000000-0005-0000-0000-0000B6D70000}"/>
    <cellStyle name="Vírgula 9 2 8 5" xfId="36952" xr:uid="{00000000-0005-0000-0000-0000B7D70000}"/>
    <cellStyle name="Vírgula 9 2 8 6" xfId="48125" xr:uid="{00000000-0005-0000-0000-0000B8D70000}"/>
    <cellStyle name="Vírgula 9 2 9" xfId="4890" xr:uid="{00000000-0005-0000-0000-0000B9D70000}"/>
    <cellStyle name="Vírgula 9 2 9 2" xfId="10429" xr:uid="{00000000-0005-0000-0000-0000BAD70000}"/>
    <cellStyle name="Vírgula 9 2 9 2 2" xfId="51361" xr:uid="{00000000-0005-0000-0000-0000BBD70000}"/>
    <cellStyle name="Vírgula 9 2 9 3" xfId="30380" xr:uid="{00000000-0005-0000-0000-0000BCD70000}"/>
    <cellStyle name="Vírgula 9 2 9 4" xfId="39838" xr:uid="{00000000-0005-0000-0000-0000BDD70000}"/>
    <cellStyle name="Vírgula 9 2 9 5" xfId="50319" xr:uid="{00000000-0005-0000-0000-0000BED70000}"/>
    <cellStyle name="Vírgula 9 20" xfId="45630" xr:uid="{00000000-0005-0000-0000-0000BFD70000}"/>
    <cellStyle name="Vírgula 9 21" xfId="53563" xr:uid="{00000000-0005-0000-0000-0000C0D70000}"/>
    <cellStyle name="Vírgula 9 22" xfId="4658" xr:uid="{00000000-0005-0000-0000-0000C1D70000}"/>
    <cellStyle name="Vírgula 9 3" xfId="158" xr:uid="{00000000-0005-0000-0000-0000C2D70000}"/>
    <cellStyle name="Vírgula 9 3 10" xfId="16231" xr:uid="{00000000-0005-0000-0000-0000C3D70000}"/>
    <cellStyle name="Vírgula 9 3 11" xfId="22184" xr:uid="{00000000-0005-0000-0000-0000C4D70000}"/>
    <cellStyle name="Vírgula 9 3 12" xfId="24198" xr:uid="{00000000-0005-0000-0000-0000C5D70000}"/>
    <cellStyle name="Vírgula 9 3 13" xfId="24440" xr:uid="{00000000-0005-0000-0000-0000C6D70000}"/>
    <cellStyle name="Vírgula 9 3 14" xfId="36017" xr:uid="{00000000-0005-0000-0000-0000C7D70000}"/>
    <cellStyle name="Vírgula 9 3 15" xfId="45715" xr:uid="{00000000-0005-0000-0000-0000C8D70000}"/>
    <cellStyle name="Vírgula 9 3 16" xfId="53648" xr:uid="{00000000-0005-0000-0000-0000C9D70000}"/>
    <cellStyle name="Vírgula 9 3 17" xfId="4671" xr:uid="{00000000-0005-0000-0000-0000CAD70000}"/>
    <cellStyle name="Vírgula 9 3 2" xfId="439" xr:uid="{00000000-0005-0000-0000-0000CBD70000}"/>
    <cellStyle name="Vírgula 9 3 2 10" xfId="24716" xr:uid="{00000000-0005-0000-0000-0000CCD70000}"/>
    <cellStyle name="Vírgula 9 3 2 11" xfId="36281" xr:uid="{00000000-0005-0000-0000-0000CDD70000}"/>
    <cellStyle name="Vírgula 9 3 2 12" xfId="45995" xr:uid="{00000000-0005-0000-0000-0000CED70000}"/>
    <cellStyle name="Vírgula 9 3 2 13" xfId="53927" xr:uid="{00000000-0005-0000-0000-0000CFD70000}"/>
    <cellStyle name="Vírgula 9 3 2 14" xfId="4672" xr:uid="{00000000-0005-0000-0000-0000D0D70000}"/>
    <cellStyle name="Vírgula 9 3 2 2" xfId="1109" xr:uid="{00000000-0005-0000-0000-0000D1D70000}"/>
    <cellStyle name="Vírgula 9 3 2 2 10" xfId="46665" xr:uid="{00000000-0005-0000-0000-0000D2D70000}"/>
    <cellStyle name="Vírgula 9 3 2 2 11" xfId="54597" xr:uid="{00000000-0005-0000-0000-0000D3D70000}"/>
    <cellStyle name="Vírgula 9 3 2 2 12" xfId="4673" xr:uid="{00000000-0005-0000-0000-0000D4D70000}"/>
    <cellStyle name="Vírgula 9 3 2 2 2" xfId="8024" xr:uid="{00000000-0005-0000-0000-0000D5D70000}"/>
    <cellStyle name="Vírgula 9 3 2 2 2 2" xfId="17764" xr:uid="{00000000-0005-0000-0000-0000D6D70000}"/>
    <cellStyle name="Vírgula 9 3 2 2 2 2 2" xfId="35650" xr:uid="{00000000-0005-0000-0000-0000D7D70000}"/>
    <cellStyle name="Vírgula 9 3 2 2 2 3" xfId="19817" xr:uid="{00000000-0005-0000-0000-0000D8D70000}"/>
    <cellStyle name="Vírgula 9 3 2 2 2 4" xfId="30148" xr:uid="{00000000-0005-0000-0000-0000D9D70000}"/>
    <cellStyle name="Vírgula 9 3 2 2 2 5" xfId="43342" xr:uid="{00000000-0005-0000-0000-0000DAD70000}"/>
    <cellStyle name="Vírgula 9 3 2 2 2 6" xfId="48924" xr:uid="{00000000-0005-0000-0000-0000DBD70000}"/>
    <cellStyle name="Vírgula 9 3 2 2 3" xfId="5769" xr:uid="{00000000-0005-0000-0000-0000DCD70000}"/>
    <cellStyle name="Vírgula 9 3 2 2 3 2" xfId="16358" xr:uid="{00000000-0005-0000-0000-0000DDD70000}"/>
    <cellStyle name="Vírgula 9 3 2 2 3 3" xfId="32899" xr:uid="{00000000-0005-0000-0000-0000DED70000}"/>
    <cellStyle name="Vírgula 9 3 2 2 3 4" xfId="44318" xr:uid="{00000000-0005-0000-0000-0000DFD70000}"/>
    <cellStyle name="Vírgula 9 3 2 2 4" xfId="16233" xr:uid="{00000000-0005-0000-0000-0000E0D70000}"/>
    <cellStyle name="Vírgula 9 3 2 2 5" xfId="18132" xr:uid="{00000000-0005-0000-0000-0000E1D70000}"/>
    <cellStyle name="Vírgula 9 3 2 2 6" xfId="22186" xr:uid="{00000000-0005-0000-0000-0000E2D70000}"/>
    <cellStyle name="Vírgula 9 3 2 2 7" xfId="24200" xr:uid="{00000000-0005-0000-0000-0000E3D70000}"/>
    <cellStyle name="Vírgula 9 3 2 2 8" xfId="27397" xr:uid="{00000000-0005-0000-0000-0000E4D70000}"/>
    <cellStyle name="Vírgula 9 3 2 2 9" xfId="39720" xr:uid="{00000000-0005-0000-0000-0000E5D70000}"/>
    <cellStyle name="Vírgula 9 3 2 3" xfId="2045" xr:uid="{00000000-0005-0000-0000-0000E6D70000}"/>
    <cellStyle name="Vírgula 9 3 2 3 2" xfId="8895" xr:uid="{00000000-0005-0000-0000-0000E7D70000}"/>
    <cellStyle name="Vírgula 9 3 2 3 2 2" xfId="35649" xr:uid="{00000000-0005-0000-0000-0000E8D70000}"/>
    <cellStyle name="Vírgula 9 3 2 3 2 3" xfId="30147" xr:uid="{00000000-0005-0000-0000-0000E9D70000}"/>
    <cellStyle name="Vírgula 9 3 2 3 2 4" xfId="43341" xr:uid="{00000000-0005-0000-0000-0000EAD70000}"/>
    <cellStyle name="Vírgula 9 3 2 3 2 5" xfId="49795" xr:uid="{00000000-0005-0000-0000-0000EBD70000}"/>
    <cellStyle name="Vírgula 9 3 2 3 3" xfId="12853" xr:uid="{00000000-0005-0000-0000-0000ECD70000}"/>
    <cellStyle name="Vírgula 9 3 2 3 3 2" xfId="32898" xr:uid="{00000000-0005-0000-0000-0000EDD70000}"/>
    <cellStyle name="Vírgula 9 3 2 3 3 3" xfId="45189" xr:uid="{00000000-0005-0000-0000-0000EED70000}"/>
    <cellStyle name="Vírgula 9 3 2 3 4" xfId="18947" xr:uid="{00000000-0005-0000-0000-0000EFD70000}"/>
    <cellStyle name="Vírgula 9 3 2 3 5" xfId="27396" xr:uid="{00000000-0005-0000-0000-0000F0D70000}"/>
    <cellStyle name="Vírgula 9 3 2 3 6" xfId="39719" xr:uid="{00000000-0005-0000-0000-0000F1D70000}"/>
    <cellStyle name="Vírgula 9 3 2 3 7" xfId="47596" xr:uid="{00000000-0005-0000-0000-0000F2D70000}"/>
    <cellStyle name="Vírgula 9 3 2 3 8" xfId="55522" xr:uid="{00000000-0005-0000-0000-0000F3D70000}"/>
    <cellStyle name="Vírgula 9 3 2 3 9" xfId="6696" xr:uid="{00000000-0005-0000-0000-0000F4D70000}"/>
    <cellStyle name="Vírgula 9 3 2 4" xfId="7397" xr:uid="{00000000-0005-0000-0000-0000F5D70000}"/>
    <cellStyle name="Vírgula 9 3 2 4 2" xfId="11473" xr:uid="{00000000-0005-0000-0000-0000F6D70000}"/>
    <cellStyle name="Vírgula 9 3 2 4 2 2" xfId="33302" xr:uid="{00000000-0005-0000-0000-0000F7D70000}"/>
    <cellStyle name="Vírgula 9 3 2 4 2 3" xfId="40994" xr:uid="{00000000-0005-0000-0000-0000F8D70000}"/>
    <cellStyle name="Vírgula 9 3 2 4 2 4" xfId="52455" xr:uid="{00000000-0005-0000-0000-0000F9D70000}"/>
    <cellStyle name="Vírgula 9 3 2 4 3" xfId="27800" xr:uid="{00000000-0005-0000-0000-0000FAD70000}"/>
    <cellStyle name="Vírgula 9 3 2 4 4" xfId="37123" xr:uid="{00000000-0005-0000-0000-0000FBD70000}"/>
    <cellStyle name="Vírgula 9 3 2 4 5" xfId="48297" xr:uid="{00000000-0005-0000-0000-0000FCD70000}"/>
    <cellStyle name="Vírgula 9 3 2 5" xfId="5099" xr:uid="{00000000-0005-0000-0000-0000FDD70000}"/>
    <cellStyle name="Vírgula 9 3 2 5 2" xfId="30551" xr:uid="{00000000-0005-0000-0000-0000FED70000}"/>
    <cellStyle name="Vírgula 9 3 2 5 3" xfId="40237" xr:uid="{00000000-0005-0000-0000-0000FFD70000}"/>
    <cellStyle name="Vírgula 9 3 2 5 4" xfId="51708" xr:uid="{00000000-0005-0000-0000-000000D80000}"/>
    <cellStyle name="Vírgula 9 3 2 6" xfId="13944" xr:uid="{00000000-0005-0000-0000-000001D80000}"/>
    <cellStyle name="Vírgula 9 3 2 6 2" xfId="43691" xr:uid="{00000000-0005-0000-0000-000002D80000}"/>
    <cellStyle name="Vírgula 9 3 2 7" xfId="16232" xr:uid="{00000000-0005-0000-0000-000003D80000}"/>
    <cellStyle name="Vírgula 9 3 2 8" xfId="22185" xr:uid="{00000000-0005-0000-0000-000004D80000}"/>
    <cellStyle name="Vírgula 9 3 2 9" xfId="24199" xr:uid="{00000000-0005-0000-0000-000005D80000}"/>
    <cellStyle name="Vírgula 9 3 3" xfId="1354" xr:uid="{00000000-0005-0000-0000-000006D80000}"/>
    <cellStyle name="Vírgula 9 3 3 10" xfId="24992" xr:uid="{00000000-0005-0000-0000-000007D80000}"/>
    <cellStyle name="Vírgula 9 3 3 11" xfId="36557" xr:uid="{00000000-0005-0000-0000-000008D80000}"/>
    <cellStyle name="Vírgula 9 3 3 12" xfId="46910" xr:uid="{00000000-0005-0000-0000-000009D80000}"/>
    <cellStyle name="Vírgula 9 3 3 13" xfId="54842" xr:uid="{00000000-0005-0000-0000-00000AD80000}"/>
    <cellStyle name="Vírgula 9 3 3 14" xfId="4674" xr:uid="{00000000-0005-0000-0000-00000BD80000}"/>
    <cellStyle name="Vírgula 9 3 3 2" xfId="2273" xr:uid="{00000000-0005-0000-0000-00000CD80000}"/>
    <cellStyle name="Vírgula 9 3 3 2 10" xfId="47824" xr:uid="{00000000-0005-0000-0000-00000DD80000}"/>
    <cellStyle name="Vírgula 9 3 3 2 11" xfId="55750" xr:uid="{00000000-0005-0000-0000-00000ED80000}"/>
    <cellStyle name="Vírgula 9 3 3 2 12" xfId="4675" xr:uid="{00000000-0005-0000-0000-00000FD80000}"/>
    <cellStyle name="Vírgula 9 3 3 2 2" xfId="9123" xr:uid="{00000000-0005-0000-0000-000010D80000}"/>
    <cellStyle name="Vírgula 9 3 3 2 2 2" xfId="17765" xr:uid="{00000000-0005-0000-0000-000011D80000}"/>
    <cellStyle name="Vírgula 9 3 3 2 2 2 2" xfId="35652" xr:uid="{00000000-0005-0000-0000-000012D80000}"/>
    <cellStyle name="Vírgula 9 3 3 2 2 3" xfId="20045" xr:uid="{00000000-0005-0000-0000-000013D80000}"/>
    <cellStyle name="Vírgula 9 3 3 2 2 4" xfId="30150" xr:uid="{00000000-0005-0000-0000-000014D80000}"/>
    <cellStyle name="Vírgula 9 3 3 2 2 5" xfId="43344" xr:uid="{00000000-0005-0000-0000-000015D80000}"/>
    <cellStyle name="Vírgula 9 3 3 2 2 6" xfId="50023" xr:uid="{00000000-0005-0000-0000-000016D80000}"/>
    <cellStyle name="Vírgula 9 3 3 2 3" xfId="6924" xr:uid="{00000000-0005-0000-0000-000017D80000}"/>
    <cellStyle name="Vírgula 9 3 3 2 3 2" xfId="12535" xr:uid="{00000000-0005-0000-0000-000018D80000}"/>
    <cellStyle name="Vírgula 9 3 3 2 3 3" xfId="32901" xr:uid="{00000000-0005-0000-0000-000019D80000}"/>
    <cellStyle name="Vírgula 9 3 3 2 3 4" xfId="45417" xr:uid="{00000000-0005-0000-0000-00001AD80000}"/>
    <cellStyle name="Vírgula 9 3 3 2 4" xfId="16235" xr:uid="{00000000-0005-0000-0000-00001BD80000}"/>
    <cellStyle name="Vírgula 9 3 3 2 5" xfId="18303" xr:uid="{00000000-0005-0000-0000-00001CD80000}"/>
    <cellStyle name="Vírgula 9 3 3 2 6" xfId="22188" xr:uid="{00000000-0005-0000-0000-00001DD80000}"/>
    <cellStyle name="Vírgula 9 3 3 2 7" xfId="24202" xr:uid="{00000000-0005-0000-0000-00001ED80000}"/>
    <cellStyle name="Vírgula 9 3 3 2 8" xfId="27399" xr:uid="{00000000-0005-0000-0000-00001FD80000}"/>
    <cellStyle name="Vírgula 9 3 3 2 9" xfId="39722" xr:uid="{00000000-0005-0000-0000-000020D80000}"/>
    <cellStyle name="Vírgula 9 3 3 3" xfId="8252" xr:uid="{00000000-0005-0000-0000-000021D80000}"/>
    <cellStyle name="Vírgula 9 3 3 3 2" xfId="12748" xr:uid="{00000000-0005-0000-0000-000022D80000}"/>
    <cellStyle name="Vírgula 9 3 3 3 2 2" xfId="35651" xr:uid="{00000000-0005-0000-0000-000023D80000}"/>
    <cellStyle name="Vírgula 9 3 3 3 2 3" xfId="30149" xr:uid="{00000000-0005-0000-0000-000024D80000}"/>
    <cellStyle name="Vírgula 9 3 3 3 2 4" xfId="43343" xr:uid="{00000000-0005-0000-0000-000025D80000}"/>
    <cellStyle name="Vírgula 9 3 3 3 2 5" xfId="53494" xr:uid="{00000000-0005-0000-0000-000026D80000}"/>
    <cellStyle name="Vírgula 9 3 3 3 3" xfId="11896" xr:uid="{00000000-0005-0000-0000-000027D80000}"/>
    <cellStyle name="Vírgula 9 3 3 3 3 2" xfId="32900" xr:uid="{00000000-0005-0000-0000-000028D80000}"/>
    <cellStyle name="Vírgula 9 3 3 3 4" xfId="19175" xr:uid="{00000000-0005-0000-0000-000029D80000}"/>
    <cellStyle name="Vírgula 9 3 3 3 5" xfId="27398" xr:uid="{00000000-0005-0000-0000-00002AD80000}"/>
    <cellStyle name="Vírgula 9 3 3 3 6" xfId="39721" xr:uid="{00000000-0005-0000-0000-00002BD80000}"/>
    <cellStyle name="Vírgula 9 3 3 3 7" xfId="49152" xr:uid="{00000000-0005-0000-0000-00002CD80000}"/>
    <cellStyle name="Vírgula 9 3 3 4" xfId="6014" xr:uid="{00000000-0005-0000-0000-00002DD80000}"/>
    <cellStyle name="Vírgula 9 3 3 4 2" xfId="11701" xr:uid="{00000000-0005-0000-0000-00002ED80000}"/>
    <cellStyle name="Vírgula 9 3 3 4 2 2" xfId="33530" xr:uid="{00000000-0005-0000-0000-00002FD80000}"/>
    <cellStyle name="Vírgula 9 3 3 4 2 3" xfId="41222" xr:uid="{00000000-0005-0000-0000-000030D80000}"/>
    <cellStyle name="Vírgula 9 3 3 4 2 4" xfId="52683" xr:uid="{00000000-0005-0000-0000-000031D80000}"/>
    <cellStyle name="Vírgula 9 3 3 4 3" xfId="28028" xr:uid="{00000000-0005-0000-0000-000032D80000}"/>
    <cellStyle name="Vírgula 9 3 3 4 4" xfId="37351" xr:uid="{00000000-0005-0000-0000-000033D80000}"/>
    <cellStyle name="Vírgula 9 3 3 4 5" xfId="50355" xr:uid="{00000000-0005-0000-0000-000034D80000}"/>
    <cellStyle name="Vírgula 9 3 3 5" xfId="10957" xr:uid="{00000000-0005-0000-0000-000035D80000}"/>
    <cellStyle name="Vírgula 9 3 3 5 2" xfId="30779" xr:uid="{00000000-0005-0000-0000-000036D80000}"/>
    <cellStyle name="Vírgula 9 3 3 5 3" xfId="40465" xr:uid="{00000000-0005-0000-0000-000037D80000}"/>
    <cellStyle name="Vírgula 9 3 3 5 4" xfId="51936" xr:uid="{00000000-0005-0000-0000-000038D80000}"/>
    <cellStyle name="Vírgula 9 3 3 6" xfId="14172" xr:uid="{00000000-0005-0000-0000-000039D80000}"/>
    <cellStyle name="Vírgula 9 3 3 6 2" xfId="44546" xr:uid="{00000000-0005-0000-0000-00003AD80000}"/>
    <cellStyle name="Vírgula 9 3 3 7" xfId="16234" xr:uid="{00000000-0005-0000-0000-00003BD80000}"/>
    <cellStyle name="Vírgula 9 3 3 8" xfId="22187" xr:uid="{00000000-0005-0000-0000-00003CD80000}"/>
    <cellStyle name="Vírgula 9 3 3 9" xfId="24201" xr:uid="{00000000-0005-0000-0000-00003DD80000}"/>
    <cellStyle name="Vírgula 9 3 4" xfId="1550" xr:uid="{00000000-0005-0000-0000-00003ED80000}"/>
    <cellStyle name="Vírgula 9 3 4 10" xfId="36742" xr:uid="{00000000-0005-0000-0000-00003FD80000}"/>
    <cellStyle name="Vírgula 9 3 4 11" xfId="47101" xr:uid="{00000000-0005-0000-0000-000040D80000}"/>
    <cellStyle name="Vírgula 9 3 4 12" xfId="55027" xr:uid="{00000000-0005-0000-0000-000041D80000}"/>
    <cellStyle name="Vírgula 9 3 4 13" xfId="4676" xr:uid="{00000000-0005-0000-0000-000042D80000}"/>
    <cellStyle name="Vírgula 9 3 4 2" xfId="2421" xr:uid="{00000000-0005-0000-0000-000043D80000}"/>
    <cellStyle name="Vírgula 9 3 4 2 10" xfId="47972" xr:uid="{00000000-0005-0000-0000-000044D80000}"/>
    <cellStyle name="Vírgula 9 3 4 2 11" xfId="55898" xr:uid="{00000000-0005-0000-0000-000045D80000}"/>
    <cellStyle name="Vírgula 9 3 4 2 12" xfId="4677" xr:uid="{00000000-0005-0000-0000-000046D80000}"/>
    <cellStyle name="Vírgula 9 3 4 2 2" xfId="9271" xr:uid="{00000000-0005-0000-0000-000047D80000}"/>
    <cellStyle name="Vírgula 9 3 4 2 2 2" xfId="17766" xr:uid="{00000000-0005-0000-0000-000048D80000}"/>
    <cellStyle name="Vírgula 9 3 4 2 2 2 2" xfId="35654" xr:uid="{00000000-0005-0000-0000-000049D80000}"/>
    <cellStyle name="Vírgula 9 3 4 2 2 3" xfId="20193" xr:uid="{00000000-0005-0000-0000-00004AD80000}"/>
    <cellStyle name="Vírgula 9 3 4 2 2 4" xfId="30152" xr:uid="{00000000-0005-0000-0000-00004BD80000}"/>
    <cellStyle name="Vírgula 9 3 4 2 2 5" xfId="43346" xr:uid="{00000000-0005-0000-0000-00004CD80000}"/>
    <cellStyle name="Vírgula 9 3 4 2 2 6" xfId="50171" xr:uid="{00000000-0005-0000-0000-00004DD80000}"/>
    <cellStyle name="Vírgula 9 3 4 2 3" xfId="7072" xr:uid="{00000000-0005-0000-0000-00004ED80000}"/>
    <cellStyle name="Vírgula 9 3 4 2 3 2" xfId="16025" xr:uid="{00000000-0005-0000-0000-00004FD80000}"/>
    <cellStyle name="Vírgula 9 3 4 2 3 3" xfId="32903" xr:uid="{00000000-0005-0000-0000-000050D80000}"/>
    <cellStyle name="Vírgula 9 3 4 2 3 4" xfId="45565" xr:uid="{00000000-0005-0000-0000-000051D80000}"/>
    <cellStyle name="Vírgula 9 3 4 2 4" xfId="16237" xr:uid="{00000000-0005-0000-0000-000052D80000}"/>
    <cellStyle name="Vírgula 9 3 4 2 4 2" xfId="16458" xr:uid="{00000000-0005-0000-0000-000053D80000}"/>
    <cellStyle name="Vírgula 9 3 4 2 5" xfId="12298" xr:uid="{00000000-0005-0000-0000-000054D80000}"/>
    <cellStyle name="Vírgula 9 3 4 2 5 2" xfId="18451" xr:uid="{00000000-0005-0000-0000-000055D80000}"/>
    <cellStyle name="Vírgula 9 3 4 2 6" xfId="22190" xr:uid="{00000000-0005-0000-0000-000056D80000}"/>
    <cellStyle name="Vírgula 9 3 4 2 7" xfId="24204" xr:uid="{00000000-0005-0000-0000-000057D80000}"/>
    <cellStyle name="Vírgula 9 3 4 2 8" xfId="27401" xr:uid="{00000000-0005-0000-0000-000058D80000}"/>
    <cellStyle name="Vírgula 9 3 4 2 9" xfId="39724" xr:uid="{00000000-0005-0000-0000-000059D80000}"/>
    <cellStyle name="Vírgula 9 3 4 3" xfId="8400" xr:uid="{00000000-0005-0000-0000-00005AD80000}"/>
    <cellStyle name="Vírgula 9 3 4 3 2" xfId="12749" xr:uid="{00000000-0005-0000-0000-00005BD80000}"/>
    <cellStyle name="Vírgula 9 3 4 3 2 2" xfId="35653" xr:uid="{00000000-0005-0000-0000-00005CD80000}"/>
    <cellStyle name="Vírgula 9 3 4 3 2 3" xfId="43345" xr:uid="{00000000-0005-0000-0000-00005DD80000}"/>
    <cellStyle name="Vírgula 9 3 4 3 2 4" xfId="53495" xr:uid="{00000000-0005-0000-0000-00005ED80000}"/>
    <cellStyle name="Vírgula 9 3 4 3 3" xfId="9340" xr:uid="{00000000-0005-0000-0000-00005FD80000}"/>
    <cellStyle name="Vírgula 9 3 4 3 3 2" xfId="19322" xr:uid="{00000000-0005-0000-0000-000060D80000}"/>
    <cellStyle name="Vírgula 9 3 4 3 4" xfId="30151" xr:uid="{00000000-0005-0000-0000-000061D80000}"/>
    <cellStyle name="Vírgula 9 3 4 3 5" xfId="39723" xr:uid="{00000000-0005-0000-0000-000062D80000}"/>
    <cellStyle name="Vírgula 9 3 4 3 6" xfId="49300" xr:uid="{00000000-0005-0000-0000-000063D80000}"/>
    <cellStyle name="Vírgula 9 3 4 3 7" xfId="51092" xr:uid="{00000000-0005-0000-0000-000064D80000}"/>
    <cellStyle name="Vírgula 9 3 4 4" xfId="6201" xr:uid="{00000000-0005-0000-0000-000065D80000}"/>
    <cellStyle name="Vírgula 9 3 4 4 2" xfId="12986" xr:uid="{00000000-0005-0000-0000-000066D80000}"/>
    <cellStyle name="Vírgula 9 3 4 4 3" xfId="32902" xr:uid="{00000000-0005-0000-0000-000067D80000}"/>
    <cellStyle name="Vírgula 9 3 4 4 4" xfId="40613" xr:uid="{00000000-0005-0000-0000-000068D80000}"/>
    <cellStyle name="Vírgula 9 3 4 4 5" xfId="52074" xr:uid="{00000000-0005-0000-0000-000069D80000}"/>
    <cellStyle name="Vírgula 9 3 4 5" xfId="13716" xr:uid="{00000000-0005-0000-0000-00006AD80000}"/>
    <cellStyle name="Vírgula 9 3 4 5 2" xfId="44694" xr:uid="{00000000-0005-0000-0000-00006BD80000}"/>
    <cellStyle name="Vírgula 9 3 4 6" xfId="16236" xr:uid="{00000000-0005-0000-0000-00006CD80000}"/>
    <cellStyle name="Vírgula 9 3 4 6 2" xfId="17806" xr:uid="{00000000-0005-0000-0000-00006DD80000}"/>
    <cellStyle name="Vírgula 9 3 4 7" xfId="22189" xr:uid="{00000000-0005-0000-0000-00006ED80000}"/>
    <cellStyle name="Vírgula 9 3 4 8" xfId="24203" xr:uid="{00000000-0005-0000-0000-00006FD80000}"/>
    <cellStyle name="Vírgula 9 3 4 9" xfId="27400" xr:uid="{00000000-0005-0000-0000-000070D80000}"/>
    <cellStyle name="Vírgula 9 3 5" xfId="869" xr:uid="{00000000-0005-0000-0000-000071D80000}"/>
    <cellStyle name="Vírgula 9 3 5 10" xfId="46425" xr:uid="{00000000-0005-0000-0000-000072D80000}"/>
    <cellStyle name="Vírgula 9 3 5 11" xfId="54357" xr:uid="{00000000-0005-0000-0000-000073D80000}"/>
    <cellStyle name="Vírgula 9 3 5 12" xfId="4678" xr:uid="{00000000-0005-0000-0000-000074D80000}"/>
    <cellStyle name="Vírgula 9 3 5 2" xfId="7796" xr:uid="{00000000-0005-0000-0000-000075D80000}"/>
    <cellStyle name="Vírgula 9 3 5 2 2" xfId="17767" xr:uid="{00000000-0005-0000-0000-000076D80000}"/>
    <cellStyle name="Vírgula 9 3 5 2 2 2" xfId="35655" xr:uid="{00000000-0005-0000-0000-000077D80000}"/>
    <cellStyle name="Vírgula 9 3 5 2 3" xfId="19589" xr:uid="{00000000-0005-0000-0000-000078D80000}"/>
    <cellStyle name="Vírgula 9 3 5 2 4" xfId="30153" xr:uid="{00000000-0005-0000-0000-000079D80000}"/>
    <cellStyle name="Vírgula 9 3 5 2 5" xfId="43347" xr:uid="{00000000-0005-0000-0000-00007AD80000}"/>
    <cellStyle name="Vírgula 9 3 5 2 6" xfId="48696" xr:uid="{00000000-0005-0000-0000-00007BD80000}"/>
    <cellStyle name="Vírgula 9 3 5 3" xfId="5529" xr:uid="{00000000-0005-0000-0000-00007CD80000}"/>
    <cellStyle name="Vírgula 9 3 5 3 2" xfId="12212" xr:uid="{00000000-0005-0000-0000-00007DD80000}"/>
    <cellStyle name="Vírgula 9 3 5 3 3" xfId="32904" xr:uid="{00000000-0005-0000-0000-00007ED80000}"/>
    <cellStyle name="Vírgula 9 3 5 3 4" xfId="44090" xr:uid="{00000000-0005-0000-0000-00007FD80000}"/>
    <cellStyle name="Vírgula 9 3 5 4" xfId="16238" xr:uid="{00000000-0005-0000-0000-000080D80000}"/>
    <cellStyle name="Vírgula 9 3 5 5" xfId="17980" xr:uid="{00000000-0005-0000-0000-000081D80000}"/>
    <cellStyle name="Vírgula 9 3 5 6" xfId="22191" xr:uid="{00000000-0005-0000-0000-000082D80000}"/>
    <cellStyle name="Vírgula 9 3 5 7" xfId="24205" xr:uid="{00000000-0005-0000-0000-000083D80000}"/>
    <cellStyle name="Vírgula 9 3 5 8" xfId="27402" xr:uid="{00000000-0005-0000-0000-000084D80000}"/>
    <cellStyle name="Vírgula 9 3 5 9" xfId="39725" xr:uid="{00000000-0005-0000-0000-000085D80000}"/>
    <cellStyle name="Vírgula 9 3 6" xfId="1817" xr:uid="{00000000-0005-0000-0000-000086D80000}"/>
    <cellStyle name="Vírgula 9 3 6 2" xfId="8667" xr:uid="{00000000-0005-0000-0000-000087D80000}"/>
    <cellStyle name="Vírgula 9 3 6 2 2" xfId="35648" xr:uid="{00000000-0005-0000-0000-000088D80000}"/>
    <cellStyle name="Vírgula 9 3 6 2 3" xfId="30146" xr:uid="{00000000-0005-0000-0000-000089D80000}"/>
    <cellStyle name="Vírgula 9 3 6 2 4" xfId="43340" xr:uid="{00000000-0005-0000-0000-00008AD80000}"/>
    <cellStyle name="Vírgula 9 3 6 2 5" xfId="49567" xr:uid="{00000000-0005-0000-0000-00008BD80000}"/>
    <cellStyle name="Vírgula 9 3 6 3" xfId="12231" xr:uid="{00000000-0005-0000-0000-00008CD80000}"/>
    <cellStyle name="Vírgula 9 3 6 3 2" xfId="32897" xr:uid="{00000000-0005-0000-0000-00008DD80000}"/>
    <cellStyle name="Vírgula 9 3 6 3 3" xfId="44961" xr:uid="{00000000-0005-0000-0000-00008ED80000}"/>
    <cellStyle name="Vírgula 9 3 6 4" xfId="18719" xr:uid="{00000000-0005-0000-0000-00008FD80000}"/>
    <cellStyle name="Vírgula 9 3 6 5" xfId="27395" xr:uid="{00000000-0005-0000-0000-000090D80000}"/>
    <cellStyle name="Vírgula 9 3 6 6" xfId="39718" xr:uid="{00000000-0005-0000-0000-000091D80000}"/>
    <cellStyle name="Vírgula 9 3 6 7" xfId="47368" xr:uid="{00000000-0005-0000-0000-000092D80000}"/>
    <cellStyle name="Vírgula 9 3 6 8" xfId="55294" xr:uid="{00000000-0005-0000-0000-000093D80000}"/>
    <cellStyle name="Vírgula 9 3 6 9" xfId="6468" xr:uid="{00000000-0005-0000-0000-000094D80000}"/>
    <cellStyle name="Vírgula 9 3 7" xfId="7168" xr:uid="{00000000-0005-0000-0000-000095D80000}"/>
    <cellStyle name="Vírgula 9 3 7 2" xfId="11245" xr:uid="{00000000-0005-0000-0000-000096D80000}"/>
    <cellStyle name="Vírgula 9 3 7 2 2" xfId="33074" xr:uid="{00000000-0005-0000-0000-000097D80000}"/>
    <cellStyle name="Vírgula 9 3 7 2 3" xfId="40766" xr:uid="{00000000-0005-0000-0000-000098D80000}"/>
    <cellStyle name="Vírgula 9 3 7 2 4" xfId="52227" xr:uid="{00000000-0005-0000-0000-000099D80000}"/>
    <cellStyle name="Vírgula 9 3 7 3" xfId="27572" xr:uid="{00000000-0005-0000-0000-00009AD80000}"/>
    <cellStyle name="Vírgula 9 3 7 4" xfId="36895" xr:uid="{00000000-0005-0000-0000-00009BD80000}"/>
    <cellStyle name="Vírgula 9 3 7 5" xfId="48068" xr:uid="{00000000-0005-0000-0000-00009CD80000}"/>
    <cellStyle name="Vírgula 9 3 8" xfId="4821" xr:uid="{00000000-0005-0000-0000-00009DD80000}"/>
    <cellStyle name="Vírgula 9 3 8 2" xfId="9363" xr:uid="{00000000-0005-0000-0000-00009ED80000}"/>
    <cellStyle name="Vírgula 9 3 8 2 2" xfId="51286" xr:uid="{00000000-0005-0000-0000-00009FD80000}"/>
    <cellStyle name="Vírgula 9 3 8 3" xfId="30323" xr:uid="{00000000-0005-0000-0000-0000A0D80000}"/>
    <cellStyle name="Vírgula 9 3 8 4" xfId="40009" xr:uid="{00000000-0005-0000-0000-0000A1D80000}"/>
    <cellStyle name="Vírgula 9 3 8 5" xfId="50830" xr:uid="{00000000-0005-0000-0000-0000A2D80000}"/>
    <cellStyle name="Vírgula 9 3 9" xfId="9870" xr:uid="{00000000-0005-0000-0000-0000A3D80000}"/>
    <cellStyle name="Vírgula 9 3 9 2" xfId="13431" xr:uid="{00000000-0005-0000-0000-0000A4D80000}"/>
    <cellStyle name="Vírgula 9 3 9 3" xfId="43460" xr:uid="{00000000-0005-0000-0000-0000A5D80000}"/>
    <cellStyle name="Vírgula 9 3 9 4" xfId="50959" xr:uid="{00000000-0005-0000-0000-0000A6D80000}"/>
    <cellStyle name="Vírgula 9 4" xfId="296" xr:uid="{00000000-0005-0000-0000-0000A7D80000}"/>
    <cellStyle name="Vírgula 9 4 10" xfId="16239" xr:uid="{00000000-0005-0000-0000-0000A8D80000}"/>
    <cellStyle name="Vírgula 9 4 11" xfId="22192" xr:uid="{00000000-0005-0000-0000-0000A9D80000}"/>
    <cellStyle name="Vírgula 9 4 12" xfId="24206" xr:uid="{00000000-0005-0000-0000-0000AAD80000}"/>
    <cellStyle name="Vírgula 9 4 13" xfId="24578" xr:uid="{00000000-0005-0000-0000-0000ABD80000}"/>
    <cellStyle name="Vírgula 9 4 14" xfId="36143" xr:uid="{00000000-0005-0000-0000-0000ACD80000}"/>
    <cellStyle name="Vírgula 9 4 15" xfId="45853" xr:uid="{00000000-0005-0000-0000-0000ADD80000}"/>
    <cellStyle name="Vírgula 9 4 16" xfId="53786" xr:uid="{00000000-0005-0000-0000-0000AED80000}"/>
    <cellStyle name="Vírgula 9 4 17" xfId="4679" xr:uid="{00000000-0005-0000-0000-0000AFD80000}"/>
    <cellStyle name="Vírgula 9 4 2" xfId="577" xr:uid="{00000000-0005-0000-0000-0000B0D80000}"/>
    <cellStyle name="Vírgula 9 4 2 10" xfId="24854" xr:uid="{00000000-0005-0000-0000-0000B1D80000}"/>
    <cellStyle name="Vírgula 9 4 2 11" xfId="36419" xr:uid="{00000000-0005-0000-0000-0000B2D80000}"/>
    <cellStyle name="Vírgula 9 4 2 12" xfId="46133" xr:uid="{00000000-0005-0000-0000-0000B3D80000}"/>
    <cellStyle name="Vírgula 9 4 2 13" xfId="54065" xr:uid="{00000000-0005-0000-0000-0000B4D80000}"/>
    <cellStyle name="Vírgula 9 4 2 14" xfId="4680" xr:uid="{00000000-0005-0000-0000-0000B5D80000}"/>
    <cellStyle name="Vírgula 9 4 2 2" xfId="1223" xr:uid="{00000000-0005-0000-0000-0000B6D80000}"/>
    <cellStyle name="Vírgula 9 4 2 2 10" xfId="46779" xr:uid="{00000000-0005-0000-0000-0000B7D80000}"/>
    <cellStyle name="Vírgula 9 4 2 2 11" xfId="54711" xr:uid="{00000000-0005-0000-0000-0000B8D80000}"/>
    <cellStyle name="Vírgula 9 4 2 2 12" xfId="4681" xr:uid="{00000000-0005-0000-0000-0000B9D80000}"/>
    <cellStyle name="Vírgula 9 4 2 2 2" xfId="8138" xr:uid="{00000000-0005-0000-0000-0000BAD80000}"/>
    <cellStyle name="Vírgula 9 4 2 2 2 2" xfId="17768" xr:uid="{00000000-0005-0000-0000-0000BBD80000}"/>
    <cellStyle name="Vírgula 9 4 2 2 2 2 2" xfId="35658" xr:uid="{00000000-0005-0000-0000-0000BCD80000}"/>
    <cellStyle name="Vírgula 9 4 2 2 2 3" xfId="19931" xr:uid="{00000000-0005-0000-0000-0000BDD80000}"/>
    <cellStyle name="Vírgula 9 4 2 2 2 4" xfId="30156" xr:uid="{00000000-0005-0000-0000-0000BED80000}"/>
    <cellStyle name="Vírgula 9 4 2 2 2 5" xfId="43350" xr:uid="{00000000-0005-0000-0000-0000BFD80000}"/>
    <cellStyle name="Vírgula 9 4 2 2 2 6" xfId="49038" xr:uid="{00000000-0005-0000-0000-0000C0D80000}"/>
    <cellStyle name="Vírgula 9 4 2 2 3" xfId="5883" xr:uid="{00000000-0005-0000-0000-0000C1D80000}"/>
    <cellStyle name="Vírgula 9 4 2 2 3 2" xfId="11860" xr:uid="{00000000-0005-0000-0000-0000C2D80000}"/>
    <cellStyle name="Vírgula 9 4 2 2 3 3" xfId="32907" xr:uid="{00000000-0005-0000-0000-0000C3D80000}"/>
    <cellStyle name="Vírgula 9 4 2 2 3 4" xfId="44432" xr:uid="{00000000-0005-0000-0000-0000C4D80000}"/>
    <cellStyle name="Vírgula 9 4 2 2 4" xfId="16241" xr:uid="{00000000-0005-0000-0000-0000C5D80000}"/>
    <cellStyle name="Vírgula 9 4 2 2 5" xfId="18189" xr:uid="{00000000-0005-0000-0000-0000C6D80000}"/>
    <cellStyle name="Vírgula 9 4 2 2 6" xfId="22194" xr:uid="{00000000-0005-0000-0000-0000C7D80000}"/>
    <cellStyle name="Vírgula 9 4 2 2 7" xfId="24208" xr:uid="{00000000-0005-0000-0000-0000C8D80000}"/>
    <cellStyle name="Vírgula 9 4 2 2 8" xfId="27405" xr:uid="{00000000-0005-0000-0000-0000C9D80000}"/>
    <cellStyle name="Vírgula 9 4 2 2 9" xfId="39728" xr:uid="{00000000-0005-0000-0000-0000CAD80000}"/>
    <cellStyle name="Vírgula 9 4 2 3" xfId="2159" xr:uid="{00000000-0005-0000-0000-0000CBD80000}"/>
    <cellStyle name="Vírgula 9 4 2 3 2" xfId="9009" xr:uid="{00000000-0005-0000-0000-0000CCD80000}"/>
    <cellStyle name="Vírgula 9 4 2 3 2 2" xfId="35657" xr:uid="{00000000-0005-0000-0000-0000CDD80000}"/>
    <cellStyle name="Vírgula 9 4 2 3 2 3" xfId="30155" xr:uid="{00000000-0005-0000-0000-0000CED80000}"/>
    <cellStyle name="Vírgula 9 4 2 3 2 4" xfId="43349" xr:uid="{00000000-0005-0000-0000-0000CFD80000}"/>
    <cellStyle name="Vírgula 9 4 2 3 2 5" xfId="49909" xr:uid="{00000000-0005-0000-0000-0000D0D80000}"/>
    <cellStyle name="Vírgula 9 4 2 3 3" xfId="13304" xr:uid="{00000000-0005-0000-0000-0000D1D80000}"/>
    <cellStyle name="Vírgula 9 4 2 3 3 2" xfId="32906" xr:uid="{00000000-0005-0000-0000-0000D2D80000}"/>
    <cellStyle name="Vírgula 9 4 2 3 3 3" xfId="45303" xr:uid="{00000000-0005-0000-0000-0000D3D80000}"/>
    <cellStyle name="Vírgula 9 4 2 3 4" xfId="19061" xr:uid="{00000000-0005-0000-0000-0000D4D80000}"/>
    <cellStyle name="Vírgula 9 4 2 3 5" xfId="27404" xr:uid="{00000000-0005-0000-0000-0000D5D80000}"/>
    <cellStyle name="Vírgula 9 4 2 3 6" xfId="39727" xr:uid="{00000000-0005-0000-0000-0000D6D80000}"/>
    <cellStyle name="Vírgula 9 4 2 3 7" xfId="47710" xr:uid="{00000000-0005-0000-0000-0000D7D80000}"/>
    <cellStyle name="Vírgula 9 4 2 3 8" xfId="55636" xr:uid="{00000000-0005-0000-0000-0000D8D80000}"/>
    <cellStyle name="Vírgula 9 4 2 3 9" xfId="6810" xr:uid="{00000000-0005-0000-0000-0000D9D80000}"/>
    <cellStyle name="Vírgula 9 4 2 4" xfId="7511" xr:uid="{00000000-0005-0000-0000-0000DAD80000}"/>
    <cellStyle name="Vírgula 9 4 2 4 2" xfId="11587" xr:uid="{00000000-0005-0000-0000-0000DBD80000}"/>
    <cellStyle name="Vírgula 9 4 2 4 2 2" xfId="33416" xr:uid="{00000000-0005-0000-0000-0000DCD80000}"/>
    <cellStyle name="Vírgula 9 4 2 4 2 3" xfId="41108" xr:uid="{00000000-0005-0000-0000-0000DDD80000}"/>
    <cellStyle name="Vírgula 9 4 2 4 2 4" xfId="52569" xr:uid="{00000000-0005-0000-0000-0000DED80000}"/>
    <cellStyle name="Vírgula 9 4 2 4 3" xfId="27914" xr:uid="{00000000-0005-0000-0000-0000DFD80000}"/>
    <cellStyle name="Vírgula 9 4 2 4 4" xfId="37237" xr:uid="{00000000-0005-0000-0000-0000E0D80000}"/>
    <cellStyle name="Vírgula 9 4 2 4 5" xfId="48411" xr:uid="{00000000-0005-0000-0000-0000E1D80000}"/>
    <cellStyle name="Vírgula 9 4 2 5" xfId="5237" xr:uid="{00000000-0005-0000-0000-0000E2D80000}"/>
    <cellStyle name="Vírgula 9 4 2 5 2" xfId="30665" xr:uid="{00000000-0005-0000-0000-0000E3D80000}"/>
    <cellStyle name="Vírgula 9 4 2 5 3" xfId="40351" xr:uid="{00000000-0005-0000-0000-0000E4D80000}"/>
    <cellStyle name="Vírgula 9 4 2 5 4" xfId="51822" xr:uid="{00000000-0005-0000-0000-0000E5D80000}"/>
    <cellStyle name="Vírgula 9 4 2 6" xfId="14058" xr:uid="{00000000-0005-0000-0000-0000E6D80000}"/>
    <cellStyle name="Vírgula 9 4 2 6 2" xfId="43805" xr:uid="{00000000-0005-0000-0000-0000E7D80000}"/>
    <cellStyle name="Vírgula 9 4 2 7" xfId="16240" xr:uid="{00000000-0005-0000-0000-0000E8D80000}"/>
    <cellStyle name="Vírgula 9 4 2 8" xfId="22193" xr:uid="{00000000-0005-0000-0000-0000E9D80000}"/>
    <cellStyle name="Vírgula 9 4 2 9" xfId="24207" xr:uid="{00000000-0005-0000-0000-0000EAD80000}"/>
    <cellStyle name="Vírgula 9 4 3" xfId="1492" xr:uid="{00000000-0005-0000-0000-0000EBD80000}"/>
    <cellStyle name="Vírgula 9 4 3 10" xfId="25130" xr:uid="{00000000-0005-0000-0000-0000ECD80000}"/>
    <cellStyle name="Vírgula 9 4 3 11" xfId="36695" xr:uid="{00000000-0005-0000-0000-0000EDD80000}"/>
    <cellStyle name="Vírgula 9 4 3 12" xfId="47048" xr:uid="{00000000-0005-0000-0000-0000EED80000}"/>
    <cellStyle name="Vírgula 9 4 3 13" xfId="54980" xr:uid="{00000000-0005-0000-0000-0000EFD80000}"/>
    <cellStyle name="Vírgula 9 4 3 14" xfId="4682" xr:uid="{00000000-0005-0000-0000-0000F0D80000}"/>
    <cellStyle name="Vírgula 9 4 3 2" xfId="2387" xr:uid="{00000000-0005-0000-0000-0000F1D80000}"/>
    <cellStyle name="Vírgula 9 4 3 2 10" xfId="47938" xr:uid="{00000000-0005-0000-0000-0000F2D80000}"/>
    <cellStyle name="Vírgula 9 4 3 2 11" xfId="55864" xr:uid="{00000000-0005-0000-0000-0000F3D80000}"/>
    <cellStyle name="Vírgula 9 4 3 2 12" xfId="4683" xr:uid="{00000000-0005-0000-0000-0000F4D80000}"/>
    <cellStyle name="Vírgula 9 4 3 2 2" xfId="9237" xr:uid="{00000000-0005-0000-0000-0000F5D80000}"/>
    <cellStyle name="Vírgula 9 4 3 2 2 2" xfId="17769" xr:uid="{00000000-0005-0000-0000-0000F6D80000}"/>
    <cellStyle name="Vírgula 9 4 3 2 2 2 2" xfId="35660" xr:uid="{00000000-0005-0000-0000-0000F7D80000}"/>
    <cellStyle name="Vírgula 9 4 3 2 2 3" xfId="20159" xr:uid="{00000000-0005-0000-0000-0000F8D80000}"/>
    <cellStyle name="Vírgula 9 4 3 2 2 4" xfId="30158" xr:uid="{00000000-0005-0000-0000-0000F9D80000}"/>
    <cellStyle name="Vírgula 9 4 3 2 2 5" xfId="43352" xr:uid="{00000000-0005-0000-0000-0000FAD80000}"/>
    <cellStyle name="Vírgula 9 4 3 2 2 6" xfId="50137" xr:uid="{00000000-0005-0000-0000-0000FBD80000}"/>
    <cellStyle name="Vírgula 9 4 3 2 3" xfId="7038" xr:uid="{00000000-0005-0000-0000-0000FCD80000}"/>
    <cellStyle name="Vírgula 9 4 3 2 3 2" xfId="12023" xr:uid="{00000000-0005-0000-0000-0000FDD80000}"/>
    <cellStyle name="Vírgula 9 4 3 2 3 3" xfId="32909" xr:uid="{00000000-0005-0000-0000-0000FED80000}"/>
    <cellStyle name="Vírgula 9 4 3 2 3 4" xfId="45531" xr:uid="{00000000-0005-0000-0000-0000FFD80000}"/>
    <cellStyle name="Vírgula 9 4 3 2 4" xfId="16243" xr:uid="{00000000-0005-0000-0000-000000D90000}"/>
    <cellStyle name="Vírgula 9 4 3 2 5" xfId="18417" xr:uid="{00000000-0005-0000-0000-000001D90000}"/>
    <cellStyle name="Vírgula 9 4 3 2 6" xfId="22196" xr:uid="{00000000-0005-0000-0000-000002D90000}"/>
    <cellStyle name="Vírgula 9 4 3 2 7" xfId="24210" xr:uid="{00000000-0005-0000-0000-000003D90000}"/>
    <cellStyle name="Vírgula 9 4 3 2 8" xfId="27407" xr:uid="{00000000-0005-0000-0000-000004D90000}"/>
    <cellStyle name="Vírgula 9 4 3 2 9" xfId="39730" xr:uid="{00000000-0005-0000-0000-000005D90000}"/>
    <cellStyle name="Vírgula 9 4 3 3" xfId="8366" xr:uid="{00000000-0005-0000-0000-000006D90000}"/>
    <cellStyle name="Vírgula 9 4 3 3 2" xfId="12752" xr:uid="{00000000-0005-0000-0000-000007D90000}"/>
    <cellStyle name="Vírgula 9 4 3 3 2 2" xfId="35659" xr:uid="{00000000-0005-0000-0000-000008D90000}"/>
    <cellStyle name="Vírgula 9 4 3 3 2 3" xfId="30157" xr:uid="{00000000-0005-0000-0000-000009D90000}"/>
    <cellStyle name="Vírgula 9 4 3 3 2 4" xfId="43351" xr:uid="{00000000-0005-0000-0000-00000AD90000}"/>
    <cellStyle name="Vírgula 9 4 3 3 2 5" xfId="53497" xr:uid="{00000000-0005-0000-0000-00000BD90000}"/>
    <cellStyle name="Vírgula 9 4 3 3 3" xfId="9741" xr:uid="{00000000-0005-0000-0000-00000CD90000}"/>
    <cellStyle name="Vírgula 9 4 3 3 3 2" xfId="32908" xr:uid="{00000000-0005-0000-0000-00000DD90000}"/>
    <cellStyle name="Vírgula 9 4 3 3 4" xfId="19289" xr:uid="{00000000-0005-0000-0000-00000ED90000}"/>
    <cellStyle name="Vírgula 9 4 3 3 5" xfId="27406" xr:uid="{00000000-0005-0000-0000-00000FD90000}"/>
    <cellStyle name="Vírgula 9 4 3 3 6" xfId="39729" xr:uid="{00000000-0005-0000-0000-000010D90000}"/>
    <cellStyle name="Vírgula 9 4 3 3 7" xfId="49266" xr:uid="{00000000-0005-0000-0000-000011D90000}"/>
    <cellStyle name="Vírgula 9 4 3 4" xfId="6152" xr:uid="{00000000-0005-0000-0000-000012D90000}"/>
    <cellStyle name="Vírgula 9 4 3 4 2" xfId="11815" xr:uid="{00000000-0005-0000-0000-000013D90000}"/>
    <cellStyle name="Vírgula 9 4 3 4 2 2" xfId="33644" xr:uid="{00000000-0005-0000-0000-000014D90000}"/>
    <cellStyle name="Vírgula 9 4 3 4 2 3" xfId="41336" xr:uid="{00000000-0005-0000-0000-000015D90000}"/>
    <cellStyle name="Vírgula 9 4 3 4 2 4" xfId="52797" xr:uid="{00000000-0005-0000-0000-000016D90000}"/>
    <cellStyle name="Vírgula 9 4 3 4 3" xfId="28142" xr:uid="{00000000-0005-0000-0000-000017D90000}"/>
    <cellStyle name="Vírgula 9 4 3 4 4" xfId="37465" xr:uid="{00000000-0005-0000-0000-000018D90000}"/>
    <cellStyle name="Vírgula 9 4 3 4 5" xfId="51009" xr:uid="{00000000-0005-0000-0000-000019D90000}"/>
    <cellStyle name="Vírgula 9 4 3 5" xfId="11071" xr:uid="{00000000-0005-0000-0000-00001AD90000}"/>
    <cellStyle name="Vírgula 9 4 3 5 2" xfId="30893" xr:uid="{00000000-0005-0000-0000-00001BD90000}"/>
    <cellStyle name="Vírgula 9 4 3 5 3" xfId="40579" xr:uid="{00000000-0005-0000-0000-00001CD90000}"/>
    <cellStyle name="Vírgula 9 4 3 5 4" xfId="52050" xr:uid="{00000000-0005-0000-0000-00001DD90000}"/>
    <cellStyle name="Vírgula 9 4 3 6" xfId="14286" xr:uid="{00000000-0005-0000-0000-00001ED90000}"/>
    <cellStyle name="Vírgula 9 4 3 6 2" xfId="44660" xr:uid="{00000000-0005-0000-0000-00001FD90000}"/>
    <cellStyle name="Vírgula 9 4 3 7" xfId="16242" xr:uid="{00000000-0005-0000-0000-000020D90000}"/>
    <cellStyle name="Vírgula 9 4 3 8" xfId="22195" xr:uid="{00000000-0005-0000-0000-000021D90000}"/>
    <cellStyle name="Vírgula 9 4 3 9" xfId="24209" xr:uid="{00000000-0005-0000-0000-000022D90000}"/>
    <cellStyle name="Vírgula 9 4 4" xfId="983" xr:uid="{00000000-0005-0000-0000-000023D90000}"/>
    <cellStyle name="Vírgula 9 4 4 10" xfId="46539" xr:uid="{00000000-0005-0000-0000-000024D90000}"/>
    <cellStyle name="Vírgula 9 4 4 11" xfId="54471" xr:uid="{00000000-0005-0000-0000-000025D90000}"/>
    <cellStyle name="Vírgula 9 4 4 12" xfId="4684" xr:uid="{00000000-0005-0000-0000-000026D90000}"/>
    <cellStyle name="Vírgula 9 4 4 2" xfId="7910" xr:uid="{00000000-0005-0000-0000-000027D90000}"/>
    <cellStyle name="Vírgula 9 4 4 2 2" xfId="13298" xr:uid="{00000000-0005-0000-0000-000028D90000}"/>
    <cellStyle name="Vírgula 9 4 4 2 2 2" xfId="35661" xr:uid="{00000000-0005-0000-0000-000029D90000}"/>
    <cellStyle name="Vírgula 9 4 4 2 3" xfId="16567" xr:uid="{00000000-0005-0000-0000-00002AD90000}"/>
    <cellStyle name="Vírgula 9 4 4 2 4" xfId="19703" xr:uid="{00000000-0005-0000-0000-00002BD90000}"/>
    <cellStyle name="Vírgula 9 4 4 2 5" xfId="30159" xr:uid="{00000000-0005-0000-0000-00002CD90000}"/>
    <cellStyle name="Vírgula 9 4 4 2 6" xfId="43353" xr:uid="{00000000-0005-0000-0000-00002DD90000}"/>
    <cellStyle name="Vírgula 9 4 4 2 7" xfId="48810" xr:uid="{00000000-0005-0000-0000-00002ED90000}"/>
    <cellStyle name="Vírgula 9 4 4 3" xfId="5643" xr:uid="{00000000-0005-0000-0000-00002FD90000}"/>
    <cellStyle name="Vírgula 9 4 4 3 2" xfId="13128" xr:uid="{00000000-0005-0000-0000-000030D90000}"/>
    <cellStyle name="Vírgula 9 4 4 3 3" xfId="32910" xr:uid="{00000000-0005-0000-0000-000031D90000}"/>
    <cellStyle name="Vírgula 9 4 4 3 4" xfId="44204" xr:uid="{00000000-0005-0000-0000-000032D90000}"/>
    <cellStyle name="Vírgula 9 4 4 4" xfId="13830" xr:uid="{00000000-0005-0000-0000-000033D90000}"/>
    <cellStyle name="Vírgula 9 4 4 5" xfId="16244" xr:uid="{00000000-0005-0000-0000-000034D90000}"/>
    <cellStyle name="Vírgula 9 4 4 6" xfId="22197" xr:uid="{00000000-0005-0000-0000-000035D90000}"/>
    <cellStyle name="Vírgula 9 4 4 7" xfId="24211" xr:uid="{00000000-0005-0000-0000-000036D90000}"/>
    <cellStyle name="Vírgula 9 4 4 8" xfId="27408" xr:uid="{00000000-0005-0000-0000-000037D90000}"/>
    <cellStyle name="Vírgula 9 4 4 9" xfId="39731" xr:uid="{00000000-0005-0000-0000-000038D90000}"/>
    <cellStyle name="Vírgula 9 4 5" xfId="1931" xr:uid="{00000000-0005-0000-0000-000039D90000}"/>
    <cellStyle name="Vírgula 9 4 5 10" xfId="47482" xr:uid="{00000000-0005-0000-0000-00003AD90000}"/>
    <cellStyle name="Vírgula 9 4 5 11" xfId="55408" xr:uid="{00000000-0005-0000-0000-00003BD90000}"/>
    <cellStyle name="Vírgula 9 4 5 12" xfId="4685" xr:uid="{00000000-0005-0000-0000-00003CD90000}"/>
    <cellStyle name="Vírgula 9 4 5 2" xfId="8781" xr:uid="{00000000-0005-0000-0000-00003DD90000}"/>
    <cellStyle name="Vírgula 9 4 5 2 2" xfId="17770" xr:uid="{00000000-0005-0000-0000-00003ED90000}"/>
    <cellStyle name="Vírgula 9 4 5 2 2 2" xfId="35662" xr:uid="{00000000-0005-0000-0000-00003FD90000}"/>
    <cellStyle name="Vírgula 9 4 5 2 3" xfId="30160" xr:uid="{00000000-0005-0000-0000-000040D90000}"/>
    <cellStyle name="Vírgula 9 4 5 2 4" xfId="43354" xr:uid="{00000000-0005-0000-0000-000041D90000}"/>
    <cellStyle name="Vírgula 9 4 5 2 5" xfId="49681" xr:uid="{00000000-0005-0000-0000-000042D90000}"/>
    <cellStyle name="Vírgula 9 4 5 3" xfId="6582" xr:uid="{00000000-0005-0000-0000-000043D90000}"/>
    <cellStyle name="Vírgula 9 4 5 3 2" xfId="32911" xr:uid="{00000000-0005-0000-0000-000044D90000}"/>
    <cellStyle name="Vírgula 9 4 5 3 3" xfId="45075" xr:uid="{00000000-0005-0000-0000-000045D90000}"/>
    <cellStyle name="Vírgula 9 4 5 4" xfId="16245" xr:uid="{00000000-0005-0000-0000-000046D90000}"/>
    <cellStyle name="Vírgula 9 4 5 5" xfId="18833" xr:uid="{00000000-0005-0000-0000-000047D90000}"/>
    <cellStyle name="Vírgula 9 4 5 6" xfId="22198" xr:uid="{00000000-0005-0000-0000-000048D90000}"/>
    <cellStyle name="Vírgula 9 4 5 7" xfId="24212" xr:uid="{00000000-0005-0000-0000-000049D90000}"/>
    <cellStyle name="Vírgula 9 4 5 8" xfId="27409" xr:uid="{00000000-0005-0000-0000-00004AD90000}"/>
    <cellStyle name="Vírgula 9 4 5 9" xfId="39732" xr:uid="{00000000-0005-0000-0000-00004BD90000}"/>
    <cellStyle name="Vírgula 9 4 6" xfId="7282" xr:uid="{00000000-0005-0000-0000-00004CD90000}"/>
    <cellStyle name="Vírgula 9 4 6 2" xfId="12750" xr:uid="{00000000-0005-0000-0000-00004DD90000}"/>
    <cellStyle name="Vírgula 9 4 6 2 2" xfId="35656" xr:uid="{00000000-0005-0000-0000-00004ED90000}"/>
    <cellStyle name="Vírgula 9 4 6 2 3" xfId="30154" xr:uid="{00000000-0005-0000-0000-00004FD90000}"/>
    <cellStyle name="Vírgula 9 4 6 2 4" xfId="43348" xr:uid="{00000000-0005-0000-0000-000050D90000}"/>
    <cellStyle name="Vírgula 9 4 6 2 5" xfId="53496" xr:uid="{00000000-0005-0000-0000-000051D90000}"/>
    <cellStyle name="Vírgula 9 4 6 3" xfId="13095" xr:uid="{00000000-0005-0000-0000-000052D90000}"/>
    <cellStyle name="Vírgula 9 4 6 3 2" xfId="32905" xr:uid="{00000000-0005-0000-0000-000053D90000}"/>
    <cellStyle name="Vírgula 9 4 6 4" xfId="27403" xr:uid="{00000000-0005-0000-0000-000054D90000}"/>
    <cellStyle name="Vírgula 9 4 6 5" xfId="39726" xr:uid="{00000000-0005-0000-0000-000055D90000}"/>
    <cellStyle name="Vírgula 9 4 6 6" xfId="48182" xr:uid="{00000000-0005-0000-0000-000056D90000}"/>
    <cellStyle name="Vírgula 9 4 7" xfId="4959" xr:uid="{00000000-0005-0000-0000-000057D90000}"/>
    <cellStyle name="Vírgula 9 4 7 2" xfId="11359" xr:uid="{00000000-0005-0000-0000-000058D90000}"/>
    <cellStyle name="Vírgula 9 4 7 2 2" xfId="33188" xr:uid="{00000000-0005-0000-0000-000059D90000}"/>
    <cellStyle name="Vírgula 9 4 7 2 3" xfId="40880" xr:uid="{00000000-0005-0000-0000-00005AD90000}"/>
    <cellStyle name="Vírgula 9 4 7 2 4" xfId="52341" xr:uid="{00000000-0005-0000-0000-00005BD90000}"/>
    <cellStyle name="Vírgula 9 4 7 3" xfId="27686" xr:uid="{00000000-0005-0000-0000-00005CD90000}"/>
    <cellStyle name="Vírgula 9 4 7 4" xfId="37009" xr:uid="{00000000-0005-0000-0000-00005DD90000}"/>
    <cellStyle name="Vírgula 9 4 7 5" xfId="50375" xr:uid="{00000000-0005-0000-0000-00005ED90000}"/>
    <cellStyle name="Vírgula 9 4 8" xfId="10712" xr:uid="{00000000-0005-0000-0000-00005FD90000}"/>
    <cellStyle name="Vírgula 9 4 8 2" xfId="30437" xr:uid="{00000000-0005-0000-0000-000060D90000}"/>
    <cellStyle name="Vírgula 9 4 8 3" xfId="40123" xr:uid="{00000000-0005-0000-0000-000061D90000}"/>
    <cellStyle name="Vírgula 9 4 8 4" xfId="51594" xr:uid="{00000000-0005-0000-0000-000062D90000}"/>
    <cellStyle name="Vírgula 9 4 9" xfId="13545" xr:uid="{00000000-0005-0000-0000-000063D90000}"/>
    <cellStyle name="Vírgula 9 4 9 2" xfId="43574" xr:uid="{00000000-0005-0000-0000-000064D90000}"/>
    <cellStyle name="Vírgula 9 5" xfId="370" xr:uid="{00000000-0005-0000-0000-000065D90000}"/>
    <cellStyle name="Vírgula 9 5 10" xfId="24213" xr:uid="{00000000-0005-0000-0000-000066D90000}"/>
    <cellStyle name="Vírgula 9 5 11" xfId="24371" xr:uid="{00000000-0005-0000-0000-000067D90000}"/>
    <cellStyle name="Vírgula 9 5 12" xfId="35948" xr:uid="{00000000-0005-0000-0000-000068D90000}"/>
    <cellStyle name="Vírgula 9 5 13" xfId="45926" xr:uid="{00000000-0005-0000-0000-000069D90000}"/>
    <cellStyle name="Vírgula 9 5 14" xfId="53858" xr:uid="{00000000-0005-0000-0000-00006AD90000}"/>
    <cellStyle name="Vírgula 9 5 15" xfId="4686" xr:uid="{00000000-0005-0000-0000-00006BD90000}"/>
    <cellStyle name="Vírgula 9 5 2" xfId="812" xr:uid="{00000000-0005-0000-0000-00006CD90000}"/>
    <cellStyle name="Vírgula 9 5 2 10" xfId="46368" xr:uid="{00000000-0005-0000-0000-00006DD90000}"/>
    <cellStyle name="Vírgula 9 5 2 11" xfId="54300" xr:uid="{00000000-0005-0000-0000-00006ED90000}"/>
    <cellStyle name="Vírgula 9 5 2 12" xfId="4687" xr:uid="{00000000-0005-0000-0000-00006FD90000}"/>
    <cellStyle name="Vírgula 9 5 2 2" xfId="7739" xr:uid="{00000000-0005-0000-0000-000070D90000}"/>
    <cellStyle name="Vírgula 9 5 2 2 2" xfId="13299" xr:uid="{00000000-0005-0000-0000-000071D90000}"/>
    <cellStyle name="Vírgula 9 5 2 2 2 2" xfId="35664" xr:uid="{00000000-0005-0000-0000-000072D90000}"/>
    <cellStyle name="Vírgula 9 5 2 2 3" xfId="10310" xr:uid="{00000000-0005-0000-0000-000073D90000}"/>
    <cellStyle name="Vírgula 9 5 2 2 4" xfId="19532" xr:uid="{00000000-0005-0000-0000-000074D90000}"/>
    <cellStyle name="Vírgula 9 5 2 2 5" xfId="30162" xr:uid="{00000000-0005-0000-0000-000075D90000}"/>
    <cellStyle name="Vírgula 9 5 2 2 6" xfId="43356" xr:uid="{00000000-0005-0000-0000-000076D90000}"/>
    <cellStyle name="Vírgula 9 5 2 2 7" xfId="48639" xr:uid="{00000000-0005-0000-0000-000077D90000}"/>
    <cellStyle name="Vírgula 9 5 2 3" xfId="5472" xr:uid="{00000000-0005-0000-0000-000078D90000}"/>
    <cellStyle name="Vírgula 9 5 2 3 2" xfId="13213" xr:uid="{00000000-0005-0000-0000-000079D90000}"/>
    <cellStyle name="Vírgula 9 5 2 3 3" xfId="32913" xr:uid="{00000000-0005-0000-0000-00007AD90000}"/>
    <cellStyle name="Vírgula 9 5 2 3 4" xfId="44033" xr:uid="{00000000-0005-0000-0000-00007BD90000}"/>
    <cellStyle name="Vírgula 9 5 2 4" xfId="13659" xr:uid="{00000000-0005-0000-0000-00007CD90000}"/>
    <cellStyle name="Vírgula 9 5 2 5" xfId="16247" xr:uid="{00000000-0005-0000-0000-00007DD90000}"/>
    <cellStyle name="Vírgula 9 5 2 6" xfId="22200" xr:uid="{00000000-0005-0000-0000-00007ED90000}"/>
    <cellStyle name="Vírgula 9 5 2 7" xfId="24214" xr:uid="{00000000-0005-0000-0000-00007FD90000}"/>
    <cellStyle name="Vírgula 9 5 2 8" xfId="27411" xr:uid="{00000000-0005-0000-0000-000080D90000}"/>
    <cellStyle name="Vírgula 9 5 2 9" xfId="39734" xr:uid="{00000000-0005-0000-0000-000081D90000}"/>
    <cellStyle name="Vírgula 9 5 3" xfId="1760" xr:uid="{00000000-0005-0000-0000-000082D90000}"/>
    <cellStyle name="Vírgula 9 5 3 10" xfId="47311" xr:uid="{00000000-0005-0000-0000-000083D90000}"/>
    <cellStyle name="Vírgula 9 5 3 11" xfId="55237" xr:uid="{00000000-0005-0000-0000-000084D90000}"/>
    <cellStyle name="Vírgula 9 5 3 12" xfId="4688" xr:uid="{00000000-0005-0000-0000-000085D90000}"/>
    <cellStyle name="Vírgula 9 5 3 2" xfId="8610" xr:uid="{00000000-0005-0000-0000-000086D90000}"/>
    <cellStyle name="Vírgula 9 5 3 2 2" xfId="17771" xr:uid="{00000000-0005-0000-0000-000087D90000}"/>
    <cellStyle name="Vírgula 9 5 3 2 2 2" xfId="35665" xr:uid="{00000000-0005-0000-0000-000088D90000}"/>
    <cellStyle name="Vírgula 9 5 3 2 3" xfId="30163" xr:uid="{00000000-0005-0000-0000-000089D90000}"/>
    <cellStyle name="Vírgula 9 5 3 2 4" xfId="43357" xr:uid="{00000000-0005-0000-0000-00008AD90000}"/>
    <cellStyle name="Vírgula 9 5 3 2 5" xfId="49510" xr:uid="{00000000-0005-0000-0000-00008BD90000}"/>
    <cellStyle name="Vírgula 9 5 3 3" xfId="6411" xr:uid="{00000000-0005-0000-0000-00008CD90000}"/>
    <cellStyle name="Vírgula 9 5 3 3 2" xfId="32914" xr:uid="{00000000-0005-0000-0000-00008DD90000}"/>
    <cellStyle name="Vírgula 9 5 3 3 3" xfId="44904" xr:uid="{00000000-0005-0000-0000-00008ED90000}"/>
    <cellStyle name="Vírgula 9 5 3 4" xfId="16248" xr:uid="{00000000-0005-0000-0000-00008FD90000}"/>
    <cellStyle name="Vírgula 9 5 3 5" xfId="18662" xr:uid="{00000000-0005-0000-0000-000090D90000}"/>
    <cellStyle name="Vírgula 9 5 3 6" xfId="22201" xr:uid="{00000000-0005-0000-0000-000091D90000}"/>
    <cellStyle name="Vírgula 9 5 3 7" xfId="24215" xr:uid="{00000000-0005-0000-0000-000092D90000}"/>
    <cellStyle name="Vírgula 9 5 3 8" xfId="27412" xr:uid="{00000000-0005-0000-0000-000093D90000}"/>
    <cellStyle name="Vírgula 9 5 3 9" xfId="39735" xr:uid="{00000000-0005-0000-0000-000094D90000}"/>
    <cellStyle name="Vírgula 9 5 4" xfId="7340" xr:uid="{00000000-0005-0000-0000-000095D90000}"/>
    <cellStyle name="Vírgula 9 5 4 2" xfId="12753" xr:uid="{00000000-0005-0000-0000-000096D90000}"/>
    <cellStyle name="Vírgula 9 5 4 2 2" xfId="35663" xr:uid="{00000000-0005-0000-0000-000097D90000}"/>
    <cellStyle name="Vírgula 9 5 4 2 3" xfId="30161" xr:uid="{00000000-0005-0000-0000-000098D90000}"/>
    <cellStyle name="Vírgula 9 5 4 2 4" xfId="43355" xr:uid="{00000000-0005-0000-0000-000099D90000}"/>
    <cellStyle name="Vírgula 9 5 4 2 5" xfId="53498" xr:uid="{00000000-0005-0000-0000-00009AD90000}"/>
    <cellStyle name="Vírgula 9 5 4 3" xfId="12929" xr:uid="{00000000-0005-0000-0000-00009BD90000}"/>
    <cellStyle name="Vírgula 9 5 4 3 2" xfId="32912" xr:uid="{00000000-0005-0000-0000-00009CD90000}"/>
    <cellStyle name="Vírgula 9 5 4 4" xfId="27410" xr:uid="{00000000-0005-0000-0000-00009DD90000}"/>
    <cellStyle name="Vírgula 9 5 4 5" xfId="39733" xr:uid="{00000000-0005-0000-0000-00009ED90000}"/>
    <cellStyle name="Vírgula 9 5 4 6" xfId="48240" xr:uid="{00000000-0005-0000-0000-00009FD90000}"/>
    <cellStyle name="Vírgula 9 5 5" xfId="5030" xr:uid="{00000000-0005-0000-0000-0000A0D90000}"/>
    <cellStyle name="Vírgula 9 5 5 2" xfId="11188" xr:uid="{00000000-0005-0000-0000-0000A1D90000}"/>
    <cellStyle name="Vírgula 9 5 5 2 2" xfId="33017" xr:uid="{00000000-0005-0000-0000-0000A2D90000}"/>
    <cellStyle name="Vírgula 9 5 5 2 3" xfId="40709" xr:uid="{00000000-0005-0000-0000-0000A3D90000}"/>
    <cellStyle name="Vírgula 9 5 5 2 4" xfId="52170" xr:uid="{00000000-0005-0000-0000-0000A4D90000}"/>
    <cellStyle name="Vírgula 9 5 5 3" xfId="27515" xr:uid="{00000000-0005-0000-0000-0000A5D90000}"/>
    <cellStyle name="Vírgula 9 5 5 4" xfId="36838" xr:uid="{00000000-0005-0000-0000-0000A6D90000}"/>
    <cellStyle name="Vírgula 9 5 5 5" xfId="50684" xr:uid="{00000000-0005-0000-0000-0000A7D90000}"/>
    <cellStyle name="Vírgula 9 5 6" xfId="9416" xr:uid="{00000000-0005-0000-0000-0000A8D90000}"/>
    <cellStyle name="Vírgula 9 5 6 2" xfId="30266" xr:uid="{00000000-0005-0000-0000-0000A9D90000}"/>
    <cellStyle name="Vírgula 9 5 6 3" xfId="39952" xr:uid="{00000000-0005-0000-0000-0000AAD90000}"/>
    <cellStyle name="Vírgula 9 5 6 4" xfId="51319" xr:uid="{00000000-0005-0000-0000-0000ABD90000}"/>
    <cellStyle name="Vírgula 9 5 7" xfId="13381" xr:uid="{00000000-0005-0000-0000-0000ACD90000}"/>
    <cellStyle name="Vírgula 9 5 7 2" xfId="43634" xr:uid="{00000000-0005-0000-0000-0000ADD90000}"/>
    <cellStyle name="Vírgula 9 5 8" xfId="16246" xr:uid="{00000000-0005-0000-0000-0000AED90000}"/>
    <cellStyle name="Vírgula 9 5 9" xfId="22199" xr:uid="{00000000-0005-0000-0000-0000AFD90000}"/>
    <cellStyle name="Vírgula 9 6" xfId="1045" xr:uid="{00000000-0005-0000-0000-0000B0D90000}"/>
    <cellStyle name="Vírgula 9 6 10" xfId="24647" xr:uid="{00000000-0005-0000-0000-0000B1D90000}"/>
    <cellStyle name="Vírgula 9 6 11" xfId="36212" xr:uid="{00000000-0005-0000-0000-0000B2D90000}"/>
    <cellStyle name="Vírgula 9 6 12" xfId="46601" xr:uid="{00000000-0005-0000-0000-0000B3D90000}"/>
    <cellStyle name="Vírgula 9 6 13" xfId="54533" xr:uid="{00000000-0005-0000-0000-0000B4D90000}"/>
    <cellStyle name="Vírgula 9 6 14" xfId="4689" xr:uid="{00000000-0005-0000-0000-0000B5D90000}"/>
    <cellStyle name="Vírgula 9 6 2" xfId="1988" xr:uid="{00000000-0005-0000-0000-0000B6D90000}"/>
    <cellStyle name="Vírgula 9 6 2 10" xfId="47539" xr:uid="{00000000-0005-0000-0000-0000B7D90000}"/>
    <cellStyle name="Vírgula 9 6 2 11" xfId="55465" xr:uid="{00000000-0005-0000-0000-0000B8D90000}"/>
    <cellStyle name="Vírgula 9 6 2 12" xfId="4690" xr:uid="{00000000-0005-0000-0000-0000B9D90000}"/>
    <cellStyle name="Vírgula 9 6 2 2" xfId="8838" xr:uid="{00000000-0005-0000-0000-0000BAD90000}"/>
    <cellStyle name="Vírgula 9 6 2 2 2" xfId="17772" xr:uid="{00000000-0005-0000-0000-0000BBD90000}"/>
    <cellStyle name="Vírgula 9 6 2 2 2 2" xfId="35667" xr:uid="{00000000-0005-0000-0000-0000BCD90000}"/>
    <cellStyle name="Vírgula 9 6 2 2 3" xfId="19760" xr:uid="{00000000-0005-0000-0000-0000BDD90000}"/>
    <cellStyle name="Vírgula 9 6 2 2 4" xfId="30165" xr:uid="{00000000-0005-0000-0000-0000BED90000}"/>
    <cellStyle name="Vírgula 9 6 2 2 5" xfId="43359" xr:uid="{00000000-0005-0000-0000-0000BFD90000}"/>
    <cellStyle name="Vírgula 9 6 2 2 6" xfId="49738" xr:uid="{00000000-0005-0000-0000-0000C0D90000}"/>
    <cellStyle name="Vírgula 9 6 2 3" xfId="6639" xr:uid="{00000000-0005-0000-0000-0000C1D90000}"/>
    <cellStyle name="Vírgula 9 6 2 3 2" xfId="9788" xr:uid="{00000000-0005-0000-0000-0000C2D90000}"/>
    <cellStyle name="Vírgula 9 6 2 3 3" xfId="32916" xr:uid="{00000000-0005-0000-0000-0000C3D90000}"/>
    <cellStyle name="Vírgula 9 6 2 3 4" xfId="45132" xr:uid="{00000000-0005-0000-0000-0000C4D90000}"/>
    <cellStyle name="Vírgula 9 6 2 4" xfId="16250" xr:uid="{00000000-0005-0000-0000-0000C5D90000}"/>
    <cellStyle name="Vírgula 9 6 2 5" xfId="18075" xr:uid="{00000000-0005-0000-0000-0000C6D90000}"/>
    <cellStyle name="Vírgula 9 6 2 6" xfId="22203" xr:uid="{00000000-0005-0000-0000-0000C7D90000}"/>
    <cellStyle name="Vírgula 9 6 2 7" xfId="24217" xr:uid="{00000000-0005-0000-0000-0000C8D90000}"/>
    <cellStyle name="Vírgula 9 6 2 8" xfId="27414" xr:uid="{00000000-0005-0000-0000-0000C9D90000}"/>
    <cellStyle name="Vírgula 9 6 2 9" xfId="39737" xr:uid="{00000000-0005-0000-0000-0000CAD90000}"/>
    <cellStyle name="Vírgula 9 6 3" xfId="7967" xr:uid="{00000000-0005-0000-0000-0000CBD90000}"/>
    <cellStyle name="Vírgula 9 6 3 2" xfId="12755" xr:uid="{00000000-0005-0000-0000-0000CCD90000}"/>
    <cellStyle name="Vírgula 9 6 3 2 2" xfId="35666" xr:uid="{00000000-0005-0000-0000-0000CDD90000}"/>
    <cellStyle name="Vírgula 9 6 3 2 3" xfId="30164" xr:uid="{00000000-0005-0000-0000-0000CED90000}"/>
    <cellStyle name="Vírgula 9 6 3 2 4" xfId="43358" xr:uid="{00000000-0005-0000-0000-0000CFD90000}"/>
    <cellStyle name="Vírgula 9 6 3 2 5" xfId="53499" xr:uid="{00000000-0005-0000-0000-0000D0D90000}"/>
    <cellStyle name="Vírgula 9 6 3 3" xfId="10474" xr:uid="{00000000-0005-0000-0000-0000D1D90000}"/>
    <cellStyle name="Vírgula 9 6 3 3 2" xfId="32915" xr:uid="{00000000-0005-0000-0000-0000D2D90000}"/>
    <cellStyle name="Vírgula 9 6 3 4" xfId="18890" xr:uid="{00000000-0005-0000-0000-0000D3D90000}"/>
    <cellStyle name="Vírgula 9 6 3 5" xfId="27413" xr:uid="{00000000-0005-0000-0000-0000D4D90000}"/>
    <cellStyle name="Vírgula 9 6 3 6" xfId="39736" xr:uid="{00000000-0005-0000-0000-0000D5D90000}"/>
    <cellStyle name="Vírgula 9 6 3 7" xfId="48867" xr:uid="{00000000-0005-0000-0000-0000D6D90000}"/>
    <cellStyle name="Vírgula 9 6 4" xfId="5705" xr:uid="{00000000-0005-0000-0000-0000D7D90000}"/>
    <cellStyle name="Vírgula 9 6 4 2" xfId="11416" xr:uid="{00000000-0005-0000-0000-0000D8D90000}"/>
    <cellStyle name="Vírgula 9 6 4 2 2" xfId="33245" xr:uid="{00000000-0005-0000-0000-0000D9D90000}"/>
    <cellStyle name="Vírgula 9 6 4 2 3" xfId="40937" xr:uid="{00000000-0005-0000-0000-0000DAD90000}"/>
    <cellStyle name="Vírgula 9 6 4 2 4" xfId="52398" xr:uid="{00000000-0005-0000-0000-0000DBD90000}"/>
    <cellStyle name="Vírgula 9 6 4 3" xfId="27743" xr:uid="{00000000-0005-0000-0000-0000DCD90000}"/>
    <cellStyle name="Vírgula 9 6 4 4" xfId="37066" xr:uid="{00000000-0005-0000-0000-0000DDD90000}"/>
    <cellStyle name="Vírgula 9 6 4 5" xfId="50651" xr:uid="{00000000-0005-0000-0000-0000DED90000}"/>
    <cellStyle name="Vírgula 9 6 5" xfId="10769" xr:uid="{00000000-0005-0000-0000-0000DFD90000}"/>
    <cellStyle name="Vírgula 9 6 5 2" xfId="30494" xr:uid="{00000000-0005-0000-0000-0000E0D90000}"/>
    <cellStyle name="Vírgula 9 6 5 3" xfId="40180" xr:uid="{00000000-0005-0000-0000-0000E1D90000}"/>
    <cellStyle name="Vírgula 9 6 5 4" xfId="51651" xr:uid="{00000000-0005-0000-0000-0000E2D90000}"/>
    <cellStyle name="Vírgula 9 6 6" xfId="13887" xr:uid="{00000000-0005-0000-0000-0000E3D90000}"/>
    <cellStyle name="Vírgula 9 6 6 2" xfId="44261" xr:uid="{00000000-0005-0000-0000-0000E4D90000}"/>
    <cellStyle name="Vírgula 9 6 7" xfId="16249" xr:uid="{00000000-0005-0000-0000-0000E5D90000}"/>
    <cellStyle name="Vírgula 9 6 8" xfId="22202" xr:uid="{00000000-0005-0000-0000-0000E6D90000}"/>
    <cellStyle name="Vírgula 9 6 9" xfId="24216" xr:uid="{00000000-0005-0000-0000-0000E7D90000}"/>
    <cellStyle name="Vírgula 9 7" xfId="1285" xr:uid="{00000000-0005-0000-0000-0000E8D90000}"/>
    <cellStyle name="Vírgula 9 7 10" xfId="24923" xr:uid="{00000000-0005-0000-0000-0000E9D90000}"/>
    <cellStyle name="Vírgula 9 7 11" xfId="36488" xr:uid="{00000000-0005-0000-0000-0000EAD90000}"/>
    <cellStyle name="Vírgula 9 7 12" xfId="46841" xr:uid="{00000000-0005-0000-0000-0000EBD90000}"/>
    <cellStyle name="Vírgula 9 7 13" xfId="54773" xr:uid="{00000000-0005-0000-0000-0000ECD90000}"/>
    <cellStyle name="Vírgula 9 7 14" xfId="4691" xr:uid="{00000000-0005-0000-0000-0000EDD90000}"/>
    <cellStyle name="Vírgula 9 7 2" xfId="2216" xr:uid="{00000000-0005-0000-0000-0000EED90000}"/>
    <cellStyle name="Vírgula 9 7 2 10" xfId="47767" xr:uid="{00000000-0005-0000-0000-0000EFD90000}"/>
    <cellStyle name="Vírgula 9 7 2 11" xfId="55693" xr:uid="{00000000-0005-0000-0000-0000F0D90000}"/>
    <cellStyle name="Vírgula 9 7 2 12" xfId="4692" xr:uid="{00000000-0005-0000-0000-0000F1D90000}"/>
    <cellStyle name="Vírgula 9 7 2 2" xfId="9066" xr:uid="{00000000-0005-0000-0000-0000F2D90000}"/>
    <cellStyle name="Vírgula 9 7 2 2 2" xfId="17773" xr:uid="{00000000-0005-0000-0000-0000F3D90000}"/>
    <cellStyle name="Vírgula 9 7 2 2 2 2" xfId="35669" xr:uid="{00000000-0005-0000-0000-0000F4D90000}"/>
    <cellStyle name="Vírgula 9 7 2 2 3" xfId="19988" xr:uid="{00000000-0005-0000-0000-0000F5D90000}"/>
    <cellStyle name="Vírgula 9 7 2 2 4" xfId="30167" xr:uid="{00000000-0005-0000-0000-0000F6D90000}"/>
    <cellStyle name="Vírgula 9 7 2 2 5" xfId="43361" xr:uid="{00000000-0005-0000-0000-0000F7D90000}"/>
    <cellStyle name="Vírgula 9 7 2 2 6" xfId="49966" xr:uid="{00000000-0005-0000-0000-0000F8D90000}"/>
    <cellStyle name="Vírgula 9 7 2 3" xfId="6867" xr:uid="{00000000-0005-0000-0000-0000F9D90000}"/>
    <cellStyle name="Vírgula 9 7 2 3 2" xfId="10563" xr:uid="{00000000-0005-0000-0000-0000FAD90000}"/>
    <cellStyle name="Vírgula 9 7 2 3 3" xfId="32918" xr:uid="{00000000-0005-0000-0000-0000FBD90000}"/>
    <cellStyle name="Vírgula 9 7 2 3 4" xfId="45360" xr:uid="{00000000-0005-0000-0000-0000FCD90000}"/>
    <cellStyle name="Vírgula 9 7 2 4" xfId="16252" xr:uid="{00000000-0005-0000-0000-0000FDD90000}"/>
    <cellStyle name="Vírgula 9 7 2 5" xfId="18246" xr:uid="{00000000-0005-0000-0000-0000FED90000}"/>
    <cellStyle name="Vírgula 9 7 2 6" xfId="22205" xr:uid="{00000000-0005-0000-0000-0000FFD90000}"/>
    <cellStyle name="Vírgula 9 7 2 7" xfId="24219" xr:uid="{00000000-0005-0000-0000-000000DA0000}"/>
    <cellStyle name="Vírgula 9 7 2 8" xfId="27416" xr:uid="{00000000-0005-0000-0000-000001DA0000}"/>
    <cellStyle name="Vírgula 9 7 2 9" xfId="39739" xr:uid="{00000000-0005-0000-0000-000002DA0000}"/>
    <cellStyle name="Vírgula 9 7 3" xfId="8195" xr:uid="{00000000-0005-0000-0000-000003DA0000}"/>
    <cellStyle name="Vírgula 9 7 3 2" xfId="12756" xr:uid="{00000000-0005-0000-0000-000004DA0000}"/>
    <cellStyle name="Vírgula 9 7 3 2 2" xfId="35668" xr:uid="{00000000-0005-0000-0000-000005DA0000}"/>
    <cellStyle name="Vírgula 9 7 3 2 3" xfId="30166" xr:uid="{00000000-0005-0000-0000-000006DA0000}"/>
    <cellStyle name="Vírgula 9 7 3 2 4" xfId="43360" xr:uid="{00000000-0005-0000-0000-000007DA0000}"/>
    <cellStyle name="Vírgula 9 7 3 2 5" xfId="53500" xr:uid="{00000000-0005-0000-0000-000008DA0000}"/>
    <cellStyle name="Vírgula 9 7 3 3" xfId="10602" xr:uid="{00000000-0005-0000-0000-000009DA0000}"/>
    <cellStyle name="Vírgula 9 7 3 3 2" xfId="32917" xr:uid="{00000000-0005-0000-0000-00000ADA0000}"/>
    <cellStyle name="Vírgula 9 7 3 4" xfId="19118" xr:uid="{00000000-0005-0000-0000-00000BDA0000}"/>
    <cellStyle name="Vírgula 9 7 3 5" xfId="27415" xr:uid="{00000000-0005-0000-0000-00000CDA0000}"/>
    <cellStyle name="Vírgula 9 7 3 6" xfId="39738" xr:uid="{00000000-0005-0000-0000-00000DDA0000}"/>
    <cellStyle name="Vírgula 9 7 3 7" xfId="49095" xr:uid="{00000000-0005-0000-0000-00000EDA0000}"/>
    <cellStyle name="Vírgula 9 7 4" xfId="5945" xr:uid="{00000000-0005-0000-0000-00000FDA0000}"/>
    <cellStyle name="Vírgula 9 7 4 2" xfId="11644" xr:uid="{00000000-0005-0000-0000-000010DA0000}"/>
    <cellStyle name="Vírgula 9 7 4 2 2" xfId="33473" xr:uid="{00000000-0005-0000-0000-000011DA0000}"/>
    <cellStyle name="Vírgula 9 7 4 2 3" xfId="41165" xr:uid="{00000000-0005-0000-0000-000012DA0000}"/>
    <cellStyle name="Vírgula 9 7 4 2 4" xfId="52626" xr:uid="{00000000-0005-0000-0000-000013DA0000}"/>
    <cellStyle name="Vírgula 9 7 4 3" xfId="27971" xr:uid="{00000000-0005-0000-0000-000014DA0000}"/>
    <cellStyle name="Vírgula 9 7 4 4" xfId="37294" xr:uid="{00000000-0005-0000-0000-000015DA0000}"/>
    <cellStyle name="Vírgula 9 7 4 5" xfId="51420" xr:uid="{00000000-0005-0000-0000-000016DA0000}"/>
    <cellStyle name="Vírgula 9 7 5" xfId="10900" xr:uid="{00000000-0005-0000-0000-000017DA0000}"/>
    <cellStyle name="Vírgula 9 7 5 2" xfId="30722" xr:uid="{00000000-0005-0000-0000-000018DA0000}"/>
    <cellStyle name="Vírgula 9 7 5 3" xfId="40408" xr:uid="{00000000-0005-0000-0000-000019DA0000}"/>
    <cellStyle name="Vírgula 9 7 5 4" xfId="51879" xr:uid="{00000000-0005-0000-0000-00001ADA0000}"/>
    <cellStyle name="Vírgula 9 7 6" xfId="14115" xr:uid="{00000000-0005-0000-0000-00001BDA0000}"/>
    <cellStyle name="Vírgula 9 7 6 2" xfId="44489" xr:uid="{00000000-0005-0000-0000-00001CDA0000}"/>
    <cellStyle name="Vírgula 9 7 7" xfId="16251" xr:uid="{00000000-0005-0000-0000-00001DDA0000}"/>
    <cellStyle name="Vírgula 9 7 8" xfId="22204" xr:uid="{00000000-0005-0000-0000-00001EDA0000}"/>
    <cellStyle name="Vírgula 9 7 9" xfId="24218" xr:uid="{00000000-0005-0000-0000-00001FDA0000}"/>
    <cellStyle name="Vírgula 9 8" xfId="755" xr:uid="{00000000-0005-0000-0000-000020DA0000}"/>
    <cellStyle name="Vírgula 9 8 10" xfId="35886" xr:uid="{00000000-0005-0000-0000-000021DA0000}"/>
    <cellStyle name="Vírgula 9 8 11" xfId="46311" xr:uid="{00000000-0005-0000-0000-000022DA0000}"/>
    <cellStyle name="Vírgula 9 8 12" xfId="54243" xr:uid="{00000000-0005-0000-0000-000023DA0000}"/>
    <cellStyle name="Vírgula 9 8 13" xfId="4693" xr:uid="{00000000-0005-0000-0000-000024DA0000}"/>
    <cellStyle name="Vírgula 9 8 2" xfId="1703" xr:uid="{00000000-0005-0000-0000-000025DA0000}"/>
    <cellStyle name="Vírgula 9 8 2 10" xfId="47254" xr:uid="{00000000-0005-0000-0000-000026DA0000}"/>
    <cellStyle name="Vírgula 9 8 2 11" xfId="55180" xr:uid="{00000000-0005-0000-0000-000027DA0000}"/>
    <cellStyle name="Vírgula 9 8 2 12" xfId="4694" xr:uid="{00000000-0005-0000-0000-000028DA0000}"/>
    <cellStyle name="Vírgula 9 8 2 2" xfId="8553" xr:uid="{00000000-0005-0000-0000-000029DA0000}"/>
    <cellStyle name="Vírgula 9 8 2 2 2" xfId="17774" xr:uid="{00000000-0005-0000-0000-00002ADA0000}"/>
    <cellStyle name="Vírgula 9 8 2 2 2 2" xfId="35671" xr:uid="{00000000-0005-0000-0000-00002BDA0000}"/>
    <cellStyle name="Vírgula 9 8 2 2 3" xfId="19475" xr:uid="{00000000-0005-0000-0000-00002CDA0000}"/>
    <cellStyle name="Vírgula 9 8 2 2 4" xfId="30169" xr:uid="{00000000-0005-0000-0000-00002DDA0000}"/>
    <cellStyle name="Vírgula 9 8 2 2 5" xfId="43363" xr:uid="{00000000-0005-0000-0000-00002EDA0000}"/>
    <cellStyle name="Vírgula 9 8 2 2 6" xfId="49453" xr:uid="{00000000-0005-0000-0000-00002FDA0000}"/>
    <cellStyle name="Vírgula 9 8 2 3" xfId="6354" xr:uid="{00000000-0005-0000-0000-000030DA0000}"/>
    <cellStyle name="Vírgula 9 8 2 3 2" xfId="16712" xr:uid="{00000000-0005-0000-0000-000031DA0000}"/>
    <cellStyle name="Vírgula 9 8 2 3 3" xfId="32920" xr:uid="{00000000-0005-0000-0000-000032DA0000}"/>
    <cellStyle name="Vírgula 9 8 2 3 4" xfId="44847" xr:uid="{00000000-0005-0000-0000-000033DA0000}"/>
    <cellStyle name="Vírgula 9 8 2 4" xfId="16254" xr:uid="{00000000-0005-0000-0000-000034DA0000}"/>
    <cellStyle name="Vírgula 9 8 2 5" xfId="17958" xr:uid="{00000000-0005-0000-0000-000035DA0000}"/>
    <cellStyle name="Vírgula 9 8 2 6" xfId="22207" xr:uid="{00000000-0005-0000-0000-000036DA0000}"/>
    <cellStyle name="Vírgula 9 8 2 7" xfId="24221" xr:uid="{00000000-0005-0000-0000-000037DA0000}"/>
    <cellStyle name="Vírgula 9 8 2 8" xfId="27418" xr:uid="{00000000-0005-0000-0000-000038DA0000}"/>
    <cellStyle name="Vírgula 9 8 2 9" xfId="39741" xr:uid="{00000000-0005-0000-0000-000039DA0000}"/>
    <cellStyle name="Vírgula 9 8 3" xfId="7682" xr:uid="{00000000-0005-0000-0000-00003ADA0000}"/>
    <cellStyle name="Vírgula 9 8 3 2" xfId="12757" xr:uid="{00000000-0005-0000-0000-00003BDA0000}"/>
    <cellStyle name="Vírgula 9 8 3 2 2" xfId="35670" xr:uid="{00000000-0005-0000-0000-00003CDA0000}"/>
    <cellStyle name="Vírgula 9 8 3 2 3" xfId="43362" xr:uid="{00000000-0005-0000-0000-00003DDA0000}"/>
    <cellStyle name="Vírgula 9 8 3 2 4" xfId="53501" xr:uid="{00000000-0005-0000-0000-00003EDA0000}"/>
    <cellStyle name="Vírgula 9 8 3 3" xfId="18605" xr:uid="{00000000-0005-0000-0000-00003FDA0000}"/>
    <cellStyle name="Vírgula 9 8 3 4" xfId="30168" xr:uid="{00000000-0005-0000-0000-000040DA0000}"/>
    <cellStyle name="Vírgula 9 8 3 5" xfId="39740" xr:uid="{00000000-0005-0000-0000-000041DA0000}"/>
    <cellStyle name="Vírgula 9 8 3 6" xfId="48582" xr:uid="{00000000-0005-0000-0000-000042DA0000}"/>
    <cellStyle name="Vírgula 9 8 4" xfId="5415" xr:uid="{00000000-0005-0000-0000-000043DA0000}"/>
    <cellStyle name="Vírgula 9 8 4 2" xfId="16414" xr:uid="{00000000-0005-0000-0000-000044DA0000}"/>
    <cellStyle name="Vírgula 9 8 4 3" xfId="32919" xr:uid="{00000000-0005-0000-0000-000045DA0000}"/>
    <cellStyle name="Vírgula 9 8 4 4" xfId="39895" xr:uid="{00000000-0005-0000-0000-000046DA0000}"/>
    <cellStyle name="Vírgula 9 8 4 5" xfId="51400" xr:uid="{00000000-0005-0000-0000-000047DA0000}"/>
    <cellStyle name="Vírgula 9 8 5" xfId="13602" xr:uid="{00000000-0005-0000-0000-000048DA0000}"/>
    <cellStyle name="Vírgula 9 8 5 2" xfId="43976" xr:uid="{00000000-0005-0000-0000-000049DA0000}"/>
    <cellStyle name="Vírgula 9 8 6" xfId="16253" xr:uid="{00000000-0005-0000-0000-00004ADA0000}"/>
    <cellStyle name="Vírgula 9 8 7" xfId="22206" xr:uid="{00000000-0005-0000-0000-00004BDA0000}"/>
    <cellStyle name="Vírgula 9 8 8" xfId="24220" xr:uid="{00000000-0005-0000-0000-00004CDA0000}"/>
    <cellStyle name="Vírgula 9 8 9" xfId="27417" xr:uid="{00000000-0005-0000-0000-00004DDA0000}"/>
    <cellStyle name="Vírgula 9 9" xfId="641" xr:uid="{00000000-0005-0000-0000-00004EDA0000}"/>
    <cellStyle name="Vírgula 9 9 10" xfId="46197" xr:uid="{00000000-0005-0000-0000-00004FDA0000}"/>
    <cellStyle name="Vírgula 9 9 11" xfId="54129" xr:uid="{00000000-0005-0000-0000-000050DA0000}"/>
    <cellStyle name="Vírgula 9 9 12" xfId="4695" xr:uid="{00000000-0005-0000-0000-000051DA0000}"/>
    <cellStyle name="Vírgula 9 9 2" xfId="7568" xr:uid="{00000000-0005-0000-0000-000052DA0000}"/>
    <cellStyle name="Vírgula 9 9 2 2" xfId="17775" xr:uid="{00000000-0005-0000-0000-000053DA0000}"/>
    <cellStyle name="Vírgula 9 9 2 2 2" xfId="35672" xr:uid="{00000000-0005-0000-0000-000054DA0000}"/>
    <cellStyle name="Vírgula 9 9 2 3" xfId="19361" xr:uid="{00000000-0005-0000-0000-000055DA0000}"/>
    <cellStyle name="Vírgula 9 9 2 4" xfId="30170" xr:uid="{00000000-0005-0000-0000-000056DA0000}"/>
    <cellStyle name="Vírgula 9 9 2 5" xfId="43364" xr:uid="{00000000-0005-0000-0000-000057DA0000}"/>
    <cellStyle name="Vírgula 9 9 2 6" xfId="48468" xr:uid="{00000000-0005-0000-0000-000058DA0000}"/>
    <cellStyle name="Vírgula 9 9 3" xfId="5301" xr:uid="{00000000-0005-0000-0000-000059DA0000}"/>
    <cellStyle name="Vírgula 9 9 3 2" xfId="10427" xr:uid="{00000000-0005-0000-0000-00005ADA0000}"/>
    <cellStyle name="Vírgula 9 9 3 3" xfId="32921" xr:uid="{00000000-0005-0000-0000-00005BDA0000}"/>
    <cellStyle name="Vírgula 9 9 3 4" xfId="43862" xr:uid="{00000000-0005-0000-0000-00005CDA0000}"/>
    <cellStyle name="Vírgula 9 9 4" xfId="16255" xr:uid="{00000000-0005-0000-0000-00005DDA0000}"/>
    <cellStyle name="Vírgula 9 9 5" xfId="17844" xr:uid="{00000000-0005-0000-0000-00005EDA0000}"/>
    <cellStyle name="Vírgula 9 9 6" xfId="22208" xr:uid="{00000000-0005-0000-0000-00005FDA0000}"/>
    <cellStyle name="Vírgula 9 9 7" xfId="24222" xr:uid="{00000000-0005-0000-0000-000060DA0000}"/>
    <cellStyle name="Vírgula 9 9 8" xfId="27419" xr:uid="{00000000-0005-0000-0000-000061DA0000}"/>
    <cellStyle name="Vírgula 9 9 9" xfId="39742" xr:uid="{00000000-0005-0000-0000-000062DA0000}"/>
  </cellStyles>
  <dxfs count="8">
    <dxf>
      <font>
        <color rgb="FF00B05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00B05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00B05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00B05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</dxfs>
  <tableStyles count="0" defaultTableStyle="TableStyleMedium2" defaultPivotStyle="PivotStyleLight16"/>
  <colors>
    <mruColors>
      <color rgb="FFD9FFEA"/>
      <color rgb="FF138779"/>
      <color rgb="FFB3FFD5"/>
      <color rgb="FF0C544B"/>
      <color rgb="FFDDECD4"/>
      <color rgb="FFD3E7C7"/>
      <color rgb="FFDDFFEC"/>
      <color rgb="FF71FFB1"/>
      <color rgb="FF9A0000"/>
      <color rgb="FFFDF0E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687457</xdr:colOff>
      <xdr:row>111</xdr:row>
      <xdr:rowOff>41412</xdr:rowOff>
    </xdr:from>
    <xdr:to>
      <xdr:col>61</xdr:col>
      <xdr:colOff>91745</xdr:colOff>
      <xdr:row>115</xdr:row>
      <xdr:rowOff>164937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11957" y="19447564"/>
          <a:ext cx="1590897" cy="81926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BGH%20SEDE/Downloads/Upa%20ZS%20-%202021.07%20-%20Fluxo%20de%20Caixa%20Gerencia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BGH%20SEDE/Desktop/Controladoria/Fluxo%20de%20caixa/Fluxo%20de%20caixa/3.%20UPA%20MACAP&#193;%20ZONA%20SUL/08.2021/Upa%20ZS%20-%202021.08%20-%20Fluxo%20de%20Caixa%20Gerencial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Rieper/Planilha%20de%20an&#225;lise%20de%20diferen&#231;as%20EBS%20x%20Credproprio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BGH%20SEDE/Downloads/HMAP%20-%20DRE&#180;s%20-%20Reequilibrio%20de%20Contrato%202021%20(v.f)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dos Bancarios"/>
      <sheetName val="F.C. UpaZS"/>
      <sheetName val="BD Saidas"/>
      <sheetName val="BD FORECAST"/>
      <sheetName val="DE-PARA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dos Bancarios"/>
      <sheetName val="F.C. UpaZS"/>
      <sheetName val="BD Saidas"/>
      <sheetName val="BD FORECAST"/>
      <sheetName val="DE-PARA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Dados"/>
      <sheetName val="Análise"/>
      <sheetName val="5W2H"/>
      <sheetName val="Resumo"/>
      <sheetName val="Liquidado no CredProprio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 de Navegação"/>
      <sheetName val="DRE Consolidada (Orçado)"/>
      <sheetName val="DRE Consolidada"/>
      <sheetName val="Base C.G. 1095"/>
      <sheetName val="Base C.Aditivo COVID"/>
      <sheetName val="Base C.Aditivo CEM"/>
      <sheetName val="Base Contrato de Gestão"/>
      <sheetName val="Observações"/>
      <sheetName val="Comparativo HMAP"/>
      <sheetName val="Contratos Médicos COVID 19"/>
      <sheetName val="Contratos"/>
      <sheetName val="GERAL"/>
      <sheetName val="HMAP"/>
      <sheetName val="CEM"/>
      <sheetName val="Ferias e 13"/>
      <sheetName val="Resumo"/>
      <sheetName val="Base Razao"/>
    </sheetNames>
    <sheetDataSet>
      <sheetData sheetId="0" refreshError="1"/>
      <sheetData sheetId="1">
        <row r="3">
          <cell r="D3" t="str">
            <v>1-2021</v>
          </cell>
        </row>
        <row r="4">
          <cell r="D4">
            <v>44197</v>
          </cell>
        </row>
        <row r="5">
          <cell r="C5" t="str">
            <v>RECEITA REALIZADA</v>
          </cell>
          <cell r="D5" t="str">
            <v>Prev.</v>
          </cell>
        </row>
        <row r="6">
          <cell r="C6" t="str">
            <v>RECEITAS COM RESTRICAO</v>
          </cell>
          <cell r="D6">
            <v>12363446.699999999</v>
          </cell>
        </row>
        <row r="7">
          <cell r="C7" t="str">
            <v>RECEITA DE CONVENIO GOVERNAMENTAL</v>
          </cell>
          <cell r="D7">
            <v>12363446.699999999</v>
          </cell>
        </row>
        <row r="8">
          <cell r="C8" t="str">
            <v>Repasse Contrato Gestão</v>
          </cell>
          <cell r="D8">
            <v>12363446.699999999</v>
          </cell>
        </row>
        <row r="9">
          <cell r="C9" t="str">
            <v>(A) TOTAL DA RECEITA</v>
          </cell>
          <cell r="D9">
            <v>12363446.699999999</v>
          </cell>
        </row>
        <row r="11">
          <cell r="D11" t="str">
            <v>JAN</v>
          </cell>
        </row>
        <row r="12">
          <cell r="C12" t="str">
            <v>CUSTOS  OPERACIONAIS</v>
          </cell>
          <cell r="D12" t="str">
            <v>Prev.</v>
          </cell>
        </row>
        <row r="13">
          <cell r="C13" t="str">
            <v>CUSTOS  OPERACIONAIS</v>
          </cell>
          <cell r="D13">
            <v>-10117519.138250001</v>
          </cell>
        </row>
        <row r="14">
          <cell r="C14" t="str">
            <v>REMUNERACAO COM PESSOAL PROPRIO - OPERAÇÃO</v>
          </cell>
          <cell r="D14">
            <v>-3102181.6665000007</v>
          </cell>
        </row>
        <row r="15">
          <cell r="C15" t="str">
            <v>Salarios E Ordenados</v>
          </cell>
          <cell r="D15">
            <v>-1956202.5</v>
          </cell>
        </row>
        <row r="16">
          <cell r="C16" t="str">
            <v>Ferias</v>
          </cell>
          <cell r="D16">
            <v>-217334.09775000002</v>
          </cell>
        </row>
        <row r="17">
          <cell r="C17" t="str">
            <v>13. Salario</v>
          </cell>
          <cell r="D17">
            <v>-162951.66824999999</v>
          </cell>
        </row>
        <row r="18">
          <cell r="C18" t="str">
            <v>Hora Extra + Dsr</v>
          </cell>
          <cell r="D18">
            <v>0</v>
          </cell>
        </row>
        <row r="19">
          <cell r="C19" t="str">
            <v>Indenizacoes E Aviso Previo</v>
          </cell>
          <cell r="D19">
            <v>0</v>
          </cell>
        </row>
        <row r="20">
          <cell r="C20" t="str">
            <v>Insalubridade</v>
          </cell>
          <cell r="D20">
            <v>-78248.100000000006</v>
          </cell>
        </row>
        <row r="21">
          <cell r="C21" t="str">
            <v>Premios E Gratificacoes</v>
          </cell>
          <cell r="D21">
            <v>0</v>
          </cell>
        </row>
        <row r="22">
          <cell r="C22" t="str">
            <v>Adicional Noturno</v>
          </cell>
          <cell r="D22">
            <v>0</v>
          </cell>
        </row>
        <row r="23">
          <cell r="C23" t="str">
            <v>Descanso Semanal Remunerado</v>
          </cell>
          <cell r="D23">
            <v>0</v>
          </cell>
        </row>
        <row r="24">
          <cell r="C24" t="str">
            <v>Assiduidade</v>
          </cell>
          <cell r="D24">
            <v>0</v>
          </cell>
        </row>
        <row r="25">
          <cell r="C25" t="str">
            <v>Remuneração Autonomo</v>
          </cell>
          <cell r="D25">
            <v>-22727.690999999999</v>
          </cell>
        </row>
        <row r="26">
          <cell r="C26" t="str">
            <v>Responsabilidade Tecnica</v>
          </cell>
          <cell r="D26">
            <v>0</v>
          </cell>
        </row>
        <row r="27">
          <cell r="C27" t="str">
            <v>Horas Noturnas</v>
          </cell>
          <cell r="D27">
            <v>0</v>
          </cell>
        </row>
        <row r="28">
          <cell r="C28" t="str">
            <v>Inss</v>
          </cell>
          <cell r="D28">
            <v>-391240.5</v>
          </cell>
        </row>
        <row r="29">
          <cell r="C29" t="str">
            <v>Fgts</v>
          </cell>
          <cell r="D29">
            <v>-156496.20000000001</v>
          </cell>
        </row>
        <row r="30">
          <cell r="C30" t="str">
            <v>Pis S/ Folha</v>
          </cell>
          <cell r="D30">
            <v>-19562.025000000001</v>
          </cell>
        </row>
        <row r="31">
          <cell r="C31" t="str">
            <v>Vale Transporte</v>
          </cell>
          <cell r="D31">
            <v>0</v>
          </cell>
        </row>
        <row r="32">
          <cell r="C32" t="str">
            <v>Multa Rescisória</v>
          </cell>
          <cell r="D32">
            <v>-97418.8845</v>
          </cell>
        </row>
        <row r="33">
          <cell r="C33" t="str">
            <v>Produtividade</v>
          </cell>
          <cell r="D33">
            <v>0</v>
          </cell>
        </row>
        <row r="34">
          <cell r="C34" t="str">
            <v>Auxilio Creche</v>
          </cell>
          <cell r="D34">
            <v>0</v>
          </cell>
        </row>
        <row r="35">
          <cell r="C35" t="str">
            <v>Exames Ocupacionais</v>
          </cell>
          <cell r="D35">
            <v>0</v>
          </cell>
        </row>
        <row r="36">
          <cell r="C36" t="str">
            <v>Seguro De Vida</v>
          </cell>
          <cell r="D36">
            <v>0</v>
          </cell>
        </row>
        <row r="37">
          <cell r="C37" t="str">
            <v>Estagio</v>
          </cell>
          <cell r="D37">
            <v>0</v>
          </cell>
        </row>
        <row r="39">
          <cell r="C39" t="str">
            <v>CUSTO COM MAT/ MED  E CONSUMO</v>
          </cell>
          <cell r="D39">
            <v>-1206946.8854999999</v>
          </cell>
        </row>
        <row r="40">
          <cell r="C40" t="str">
            <v>Medicamentos E Correlatos</v>
          </cell>
          <cell r="D40">
            <v>-761362.58265</v>
          </cell>
        </row>
        <row r="41">
          <cell r="C41" t="str">
            <v>Combustivel E Lubrificante Veicular</v>
          </cell>
          <cell r="D41">
            <v>-19902.75</v>
          </cell>
        </row>
        <row r="42">
          <cell r="C42" t="str">
            <v>Alimentacao De Func./Pacientes</v>
          </cell>
          <cell r="D42">
            <v>-186800.122825</v>
          </cell>
        </row>
        <row r="43">
          <cell r="C43" t="str">
            <v>Material De Limpeza E Higiene</v>
          </cell>
          <cell r="D43">
            <v>-238881.43002500001</v>
          </cell>
        </row>
        <row r="45">
          <cell r="C45" t="str">
            <v>SERVICOS HOSPITALARES</v>
          </cell>
          <cell r="D45">
            <v>-5808390.5862499997</v>
          </cell>
        </row>
        <row r="46">
          <cell r="C46" t="str">
            <v>Medicos</v>
          </cell>
          <cell r="D46">
            <v>-3764787.2015818004</v>
          </cell>
        </row>
        <row r="47">
          <cell r="C47" t="str">
            <v>Seguranca E Vigilancia</v>
          </cell>
          <cell r="D47">
            <v>0</v>
          </cell>
        </row>
        <row r="48">
          <cell r="C48" t="str">
            <v>Locação De Vestuário Hospitalar</v>
          </cell>
          <cell r="D48">
            <v>-65130.18654445494</v>
          </cell>
        </row>
        <row r="49">
          <cell r="C49" t="str">
            <v>Laboratoriais</v>
          </cell>
          <cell r="D49">
            <v>-399166.87595803157</v>
          </cell>
        </row>
        <row r="50">
          <cell r="C50" t="str">
            <v>Portaria/Recepção/Maqueiro</v>
          </cell>
          <cell r="D50">
            <v>-446890.70999999996</v>
          </cell>
        </row>
        <row r="51">
          <cell r="C51" t="str">
            <v>Aluguel De Equipamentos</v>
          </cell>
          <cell r="D51">
            <v>-15225</v>
          </cell>
        </row>
        <row r="52">
          <cell r="C52" t="str">
            <v>Lavanderia</v>
          </cell>
          <cell r="D52">
            <v>-496441.37466571311</v>
          </cell>
        </row>
        <row r="53">
          <cell r="C53" t="str">
            <v>Limpeza</v>
          </cell>
          <cell r="D53">
            <v>-620749.23750000005</v>
          </cell>
        </row>
        <row r="54">
          <cell r="C54" t="str">
            <v>Detetizacao</v>
          </cell>
          <cell r="D54">
            <v>0</v>
          </cell>
        </row>
        <row r="55">
          <cell r="C55" t="str">
            <v>Locacao De Veiculos</v>
          </cell>
          <cell r="D55">
            <v>0</v>
          </cell>
        </row>
        <row r="57">
          <cell r="C57" t="str">
            <v>DESPESAS OPERACIONAIS</v>
          </cell>
          <cell r="D57">
            <v>-2245927.5648999996</v>
          </cell>
        </row>
        <row r="58">
          <cell r="C58" t="str">
            <v>REMUNERACAO COM PESSOAL PROPRIO - ADM</v>
          </cell>
          <cell r="D58">
            <v>-240564.5214</v>
          </cell>
        </row>
        <row r="59">
          <cell r="C59" t="str">
            <v>Salarios E Ordenados</v>
          </cell>
          <cell r="D59">
            <v>-152817</v>
          </cell>
        </row>
        <row r="60">
          <cell r="C60" t="str">
            <v>Ferias</v>
          </cell>
          <cell r="D60">
            <v>-16977.968700000001</v>
          </cell>
        </row>
        <row r="61">
          <cell r="C61" t="str">
            <v>13. Salario</v>
          </cell>
          <cell r="D61">
            <v>-12729.6561</v>
          </cell>
        </row>
        <row r="62">
          <cell r="C62" t="str">
            <v>Hora Extra + Dsr</v>
          </cell>
          <cell r="D62">
            <v>0</v>
          </cell>
        </row>
        <row r="63">
          <cell r="C63" t="str">
            <v>Indenizacoes E Aviso Previo</v>
          </cell>
          <cell r="D63">
            <v>0</v>
          </cell>
        </row>
        <row r="64">
          <cell r="C64" t="str">
            <v>Insalubridade</v>
          </cell>
          <cell r="D64">
            <v>-6112.68</v>
          </cell>
        </row>
        <row r="65">
          <cell r="C65" t="str">
            <v>Premios E Gratificacoes</v>
          </cell>
          <cell r="D65">
            <v>0</v>
          </cell>
        </row>
        <row r="66">
          <cell r="C66" t="str">
            <v>Adicional Noturno</v>
          </cell>
          <cell r="D66">
            <v>0</v>
          </cell>
        </row>
        <row r="67">
          <cell r="C67" t="str">
            <v>Descanso Semanal Remunerado</v>
          </cell>
          <cell r="D67">
            <v>0</v>
          </cell>
        </row>
        <row r="68">
          <cell r="C68" t="str">
            <v>Assiduidade</v>
          </cell>
          <cell r="D68">
            <v>0</v>
          </cell>
        </row>
        <row r="69">
          <cell r="C69" t="str">
            <v>Remuneração Autonomo</v>
          </cell>
          <cell r="D69">
            <v>0</v>
          </cell>
        </row>
        <row r="70">
          <cell r="C70" t="str">
            <v>Horas Noturnas</v>
          </cell>
          <cell r="D70">
            <v>0</v>
          </cell>
        </row>
        <row r="71">
          <cell r="C71" t="str">
            <v>Inss</v>
          </cell>
          <cell r="D71">
            <v>-30563.4</v>
          </cell>
        </row>
        <row r="72">
          <cell r="C72" t="str">
            <v>Fgts</v>
          </cell>
          <cell r="D72">
            <v>-12225.36</v>
          </cell>
        </row>
        <row r="73">
          <cell r="C73" t="str">
            <v>Pis S/ Folha</v>
          </cell>
          <cell r="D73">
            <v>-1528.17</v>
          </cell>
        </row>
        <row r="74">
          <cell r="C74" t="str">
            <v>Vale Transporte</v>
          </cell>
          <cell r="D74">
            <v>0</v>
          </cell>
        </row>
        <row r="75">
          <cell r="C75" t="str">
            <v>Multa Rescisória</v>
          </cell>
          <cell r="D75">
            <v>-7610.2865999999995</v>
          </cell>
        </row>
        <row r="77">
          <cell r="C77" t="str">
            <v>SERVICOS ADMINISTRATIVOS</v>
          </cell>
          <cell r="D77">
            <v>-1657493.5149999999</v>
          </cell>
        </row>
        <row r="78">
          <cell r="C78" t="str">
            <v>Auditoria</v>
          </cell>
          <cell r="D78">
            <v>0</v>
          </cell>
        </row>
        <row r="79">
          <cell r="C79" t="str">
            <v>Honorarios Contabeis</v>
          </cell>
          <cell r="D79">
            <v>0</v>
          </cell>
        </row>
        <row r="80">
          <cell r="C80" t="str">
            <v>Honorarios Advocaticios</v>
          </cell>
          <cell r="D80">
            <v>0</v>
          </cell>
        </row>
        <row r="81">
          <cell r="C81" t="str">
            <v>Apoio Administrativo/Faturamento</v>
          </cell>
          <cell r="D81">
            <v>-56200</v>
          </cell>
        </row>
        <row r="82">
          <cell r="C82" t="str">
            <v>Cursos E Treinamentos</v>
          </cell>
          <cell r="D82">
            <v>-75182.764999999999</v>
          </cell>
        </row>
        <row r="83">
          <cell r="C83" t="str">
            <v>Comunicacao E Marketing</v>
          </cell>
          <cell r="D83">
            <v>0</v>
          </cell>
        </row>
        <row r="84">
          <cell r="C84" t="str">
            <v>Manutenção Predial</v>
          </cell>
          <cell r="D84">
            <v>-486762.94999999995</v>
          </cell>
        </row>
        <row r="85">
          <cell r="C85" t="str">
            <v>Manutneção Veicular</v>
          </cell>
          <cell r="D85">
            <v>-17150</v>
          </cell>
        </row>
        <row r="86">
          <cell r="C86" t="str">
            <v>Manutenção De Equipamentos</v>
          </cell>
          <cell r="D86">
            <v>-516023.25</v>
          </cell>
        </row>
        <row r="87">
          <cell r="C87" t="str">
            <v>T.I. (Manut./Mensalid) De Software</v>
          </cell>
          <cell r="D87">
            <v>-339207.05000000005</v>
          </cell>
        </row>
        <row r="88">
          <cell r="C88" t="str">
            <v>Servicos Prestados Por Pj</v>
          </cell>
          <cell r="D88">
            <v>-166967.5</v>
          </cell>
        </row>
        <row r="89">
          <cell r="C89" t="str">
            <v>Propaganda, Publicacao E Periodicos</v>
          </cell>
          <cell r="D89">
            <v>0</v>
          </cell>
        </row>
        <row r="91">
          <cell r="C91" t="str">
            <v>DESPESAS DE APOIO ADMINISTRATIVO</v>
          </cell>
          <cell r="D91">
            <v>-84219.625</v>
          </cell>
        </row>
        <row r="92">
          <cell r="C92" t="str">
            <v>Material De Expediente E Escritorio</v>
          </cell>
          <cell r="D92">
            <v>-12687.5</v>
          </cell>
        </row>
        <row r="93">
          <cell r="C93" t="str">
            <v>Despesa Cartorial E Judicial</v>
          </cell>
          <cell r="D93">
            <v>-4795.875</v>
          </cell>
        </row>
        <row r="94">
          <cell r="C94" t="e">
            <v>#N/A</v>
          </cell>
          <cell r="D94">
            <v>0</v>
          </cell>
        </row>
        <row r="95">
          <cell r="C95" t="str">
            <v>Despesas Postais E Telegraficas</v>
          </cell>
          <cell r="D95">
            <v>0</v>
          </cell>
        </row>
        <row r="96">
          <cell r="C96" t="str">
            <v>Alimentacao (Lanches E Refeicao)</v>
          </cell>
          <cell r="D96">
            <v>0</v>
          </cell>
        </row>
        <row r="97">
          <cell r="C97" t="str">
            <v>Energia Eletrica</v>
          </cell>
          <cell r="D97">
            <v>-48009.5</v>
          </cell>
        </row>
        <row r="98">
          <cell r="C98" t="str">
            <v>Agua E Esgoto</v>
          </cell>
          <cell r="D98">
            <v>-11114.25</v>
          </cell>
        </row>
        <row r="99">
          <cell r="C99" t="str">
            <v>Telefonia E Internet</v>
          </cell>
          <cell r="D99">
            <v>-7612.5</v>
          </cell>
        </row>
        <row r="100">
          <cell r="C100" t="str">
            <v>Impressos Graficos</v>
          </cell>
          <cell r="D100">
            <v>0</v>
          </cell>
        </row>
        <row r="101">
          <cell r="C101" t="str">
            <v>Multa Auto De Infracao</v>
          </cell>
          <cell r="D101">
            <v>0</v>
          </cell>
        </row>
        <row r="103">
          <cell r="C103" t="str">
            <v>DESPESAS ADMINISTRATIVAS COMPARTILHADAS</v>
          </cell>
          <cell r="D103">
            <v>-69198.7785</v>
          </cell>
        </row>
        <row r="104">
          <cell r="C104" t="str">
            <v>Despesas Executora Administrativa</v>
          </cell>
          <cell r="D104">
            <v>-69198.7785</v>
          </cell>
        </row>
        <row r="106">
          <cell r="C106" t="str">
            <v>DESPESAS BANCARIAS E FINANCEIRAS</v>
          </cell>
          <cell r="D106">
            <v>-9008.125</v>
          </cell>
        </row>
        <row r="107">
          <cell r="C107" t="str">
            <v>Despesas Bancárias</v>
          </cell>
          <cell r="D107">
            <v>-9008.125</v>
          </cell>
        </row>
        <row r="108">
          <cell r="C108" t="str">
            <v>Juros Desembolsados</v>
          </cell>
          <cell r="D108">
            <v>0</v>
          </cell>
        </row>
        <row r="109">
          <cell r="C109" t="str">
            <v>Juros E Multas S/ Obrigações Sociais</v>
          </cell>
          <cell r="D109">
            <v>0</v>
          </cell>
        </row>
        <row r="110">
          <cell r="C110" t="str">
            <v>Juros E Multas S/ Obrigações Fiscais</v>
          </cell>
          <cell r="D110">
            <v>0</v>
          </cell>
        </row>
        <row r="111">
          <cell r="C111" t="str">
            <v>Juros E Multas S/ Duplicatas Pagas</v>
          </cell>
          <cell r="D111">
            <v>0</v>
          </cell>
        </row>
        <row r="112">
          <cell r="C112" t="str">
            <v>Iof</v>
          </cell>
          <cell r="D112">
            <v>0</v>
          </cell>
        </row>
        <row r="114">
          <cell r="C114" t="str">
            <v>RECEITAS FINANCEIRAS</v>
          </cell>
          <cell r="D114">
            <v>0</v>
          </cell>
        </row>
        <row r="115">
          <cell r="C115" t="str">
            <v>Rendimento Aplicacoes Financeiras</v>
          </cell>
          <cell r="D115">
            <v>0</v>
          </cell>
        </row>
        <row r="116">
          <cell r="C116" t="str">
            <v>Descontos Financeiros Obtidos</v>
          </cell>
          <cell r="D116">
            <v>0</v>
          </cell>
        </row>
        <row r="118">
          <cell r="C118" t="str">
            <v>OUTRAS RECEITAS E CUSTOS</v>
          </cell>
          <cell r="D118">
            <v>-185443</v>
          </cell>
        </row>
        <row r="119">
          <cell r="C119" t="str">
            <v>Outras Receitas</v>
          </cell>
          <cell r="D119">
            <v>0</v>
          </cell>
        </row>
        <row r="120">
          <cell r="C120" t="str">
            <v>Bonificações E Doações</v>
          </cell>
          <cell r="D120">
            <v>0</v>
          </cell>
        </row>
        <row r="121">
          <cell r="C121" t="str">
            <v>Aquisição de Equipamentos em Geral</v>
          </cell>
          <cell r="D121">
            <v>-185443</v>
          </cell>
        </row>
        <row r="123">
          <cell r="C123" t="str">
            <v>(B) TOTAL DOS CUSTOS E DESPESAS OPERACIONAIS</v>
          </cell>
          <cell r="D123">
            <v>-12363446.70315</v>
          </cell>
        </row>
        <row r="125">
          <cell r="D125" t="str">
            <v>JAN</v>
          </cell>
        </row>
        <row r="127">
          <cell r="D127" t="str">
            <v>JAN</v>
          </cell>
        </row>
        <row r="128">
          <cell r="D128" t="str">
            <v>Prev.</v>
          </cell>
        </row>
        <row r="129">
          <cell r="C129" t="str">
            <v xml:space="preserve">(D) RESULTADO = (A) - (B) - (C) </v>
          </cell>
          <cell r="D12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L121"/>
  <sheetViews>
    <sheetView showGridLines="0" topLeftCell="A34" workbookViewId="0">
      <selection activeCell="A54" sqref="A54"/>
    </sheetView>
  </sheetViews>
  <sheetFormatPr defaultRowHeight="16.5"/>
  <cols>
    <col min="1" max="1" width="48.42578125" style="7" customWidth="1"/>
    <col min="2" max="2" width="33.5703125" style="7" bestFit="1" customWidth="1"/>
    <col min="3" max="3" width="12.5703125" style="120" bestFit="1" customWidth="1"/>
    <col min="4" max="6" width="12.5703125" style="120" customWidth="1"/>
    <col min="7" max="7" width="16.85546875" style="57" bestFit="1" customWidth="1"/>
    <col min="8" max="8" width="15.42578125" style="121" bestFit="1" customWidth="1"/>
    <col min="9" max="9" width="14.28515625" style="121" customWidth="1"/>
    <col min="10" max="11" width="37.28515625" style="18" bestFit="1" customWidth="1"/>
    <col min="12" max="12" width="32.5703125" style="18" customWidth="1"/>
  </cols>
  <sheetData>
    <row r="2" spans="1:12" ht="15.75">
      <c r="J2" s="99" t="s">
        <v>0</v>
      </c>
      <c r="K2" s="98" t="s">
        <v>1</v>
      </c>
      <c r="L2" s="98" t="s">
        <v>1</v>
      </c>
    </row>
    <row r="3" spans="1:12">
      <c r="J3" s="18" t="s">
        <v>2</v>
      </c>
      <c r="K3" s="18" t="s">
        <v>3</v>
      </c>
      <c r="L3" s="18" t="s">
        <v>3</v>
      </c>
    </row>
    <row r="4" spans="1:12">
      <c r="C4" s="135" t="s">
        <v>4</v>
      </c>
      <c r="D4" s="135" t="s">
        <v>5</v>
      </c>
      <c r="E4" s="146"/>
      <c r="F4" s="146"/>
      <c r="G4" s="145" t="s">
        <v>6</v>
      </c>
      <c r="H4" s="151" t="s">
        <v>5</v>
      </c>
    </row>
    <row r="5" spans="1:12">
      <c r="A5"/>
      <c r="B5"/>
      <c r="C5" s="119" t="s">
        <v>7</v>
      </c>
      <c r="D5" s="119"/>
      <c r="E5" s="134" t="s">
        <v>8</v>
      </c>
      <c r="F5" s="134" t="s">
        <v>9</v>
      </c>
      <c r="G5" s="136" t="s">
        <v>10</v>
      </c>
      <c r="H5" s="136" t="s">
        <v>10</v>
      </c>
    </row>
    <row r="6" spans="1:12">
      <c r="A6" s="122" t="s">
        <v>11</v>
      </c>
      <c r="B6" s="148"/>
      <c r="E6" s="147">
        <v>0.34071415289430829</v>
      </c>
      <c r="F6" s="120">
        <v>453496.5</v>
      </c>
      <c r="G6" s="57" t="s">
        <v>12</v>
      </c>
      <c r="J6" s="18" t="s">
        <v>13</v>
      </c>
    </row>
    <row r="7" spans="1:12">
      <c r="A7" s="14" t="s">
        <v>2</v>
      </c>
      <c r="B7" s="16" t="str">
        <f>VLOOKUP(A7,J:K,2,0)</f>
        <v>Repasse Contrato Gestão</v>
      </c>
      <c r="C7" s="120">
        <v>1331017.5</v>
      </c>
      <c r="D7" s="120">
        <f>SUMIF(B:B,B7,C:C)</f>
        <v>1331017.5</v>
      </c>
      <c r="G7" s="57">
        <f>C7*$E$6+C7</f>
        <v>1784514</v>
      </c>
      <c r="H7" s="57">
        <f>SUMIF(B:B,B7,G:G)</f>
        <v>1784514</v>
      </c>
      <c r="J7" s="18" t="s">
        <v>14</v>
      </c>
    </row>
    <row r="8" spans="1:12">
      <c r="A8" s="15"/>
      <c r="B8" s="16"/>
      <c r="D8" s="120">
        <f t="shared" ref="D8:D63" si="0">SUMIF(B:B,B8,C:C)</f>
        <v>0</v>
      </c>
      <c r="G8" s="57">
        <f t="shared" ref="G8:G71" si="1">C8*$E$6+C8</f>
        <v>0</v>
      </c>
      <c r="H8" s="57">
        <f t="shared" ref="H8:H71" si="2">SUMIF(B:B,B8,G:G)</f>
        <v>0</v>
      </c>
      <c r="J8" s="18" t="s">
        <v>15</v>
      </c>
      <c r="K8" s="18" t="s">
        <v>16</v>
      </c>
      <c r="L8" s="18" t="s">
        <v>16</v>
      </c>
    </row>
    <row r="9" spans="1:12">
      <c r="A9" s="122" t="s">
        <v>13</v>
      </c>
      <c r="B9" s="16"/>
      <c r="D9" s="120">
        <f t="shared" si="0"/>
        <v>0</v>
      </c>
      <c r="G9" s="57">
        <f t="shared" si="1"/>
        <v>0</v>
      </c>
      <c r="H9" s="57">
        <f t="shared" si="2"/>
        <v>0</v>
      </c>
      <c r="J9" s="18" t="s">
        <v>17</v>
      </c>
      <c r="K9" s="18" t="s">
        <v>18</v>
      </c>
      <c r="L9" s="18" t="s">
        <v>18</v>
      </c>
    </row>
    <row r="10" spans="1:12">
      <c r="A10" s="123" t="s">
        <v>14</v>
      </c>
      <c r="B10" s="16"/>
      <c r="D10" s="120">
        <f t="shared" si="0"/>
        <v>0</v>
      </c>
      <c r="G10" s="57">
        <f t="shared" si="1"/>
        <v>0</v>
      </c>
      <c r="H10" s="57">
        <f t="shared" si="2"/>
        <v>0</v>
      </c>
    </row>
    <row r="11" spans="1:12">
      <c r="A11" s="14" t="s">
        <v>15</v>
      </c>
      <c r="B11" s="16"/>
      <c r="D11" s="120">
        <f t="shared" si="0"/>
        <v>0</v>
      </c>
      <c r="G11" s="57">
        <f t="shared" si="1"/>
        <v>0</v>
      </c>
      <c r="H11" s="57">
        <f t="shared" si="2"/>
        <v>0</v>
      </c>
      <c r="J11" s="18" t="s">
        <v>19</v>
      </c>
    </row>
    <row r="12" spans="1:12">
      <c r="A12" s="124" t="s">
        <v>17</v>
      </c>
      <c r="B12" s="16" t="str">
        <f>VLOOKUP(A12,J:K,2,0)</f>
        <v>Despesas Executora Administrativa</v>
      </c>
      <c r="C12" s="120">
        <v>93171.23</v>
      </c>
      <c r="D12" s="120">
        <f t="shared" si="0"/>
        <v>93171.23</v>
      </c>
      <c r="G12" s="57">
        <f t="shared" si="1"/>
        <v>124915.98670357076</v>
      </c>
      <c r="H12" s="57">
        <f t="shared" si="2"/>
        <v>124915.98670357076</v>
      </c>
      <c r="J12" s="18" t="s">
        <v>20</v>
      </c>
      <c r="K12" s="18" t="s">
        <v>21</v>
      </c>
      <c r="L12" s="18" t="s">
        <v>21</v>
      </c>
    </row>
    <row r="13" spans="1:12">
      <c r="A13" s="16"/>
      <c r="B13" s="16"/>
      <c r="C13" s="125"/>
      <c r="D13" s="120">
        <f t="shared" si="0"/>
        <v>0</v>
      </c>
      <c r="E13" s="125"/>
      <c r="F13" s="125"/>
      <c r="G13" s="57">
        <f t="shared" si="1"/>
        <v>0</v>
      </c>
      <c r="H13" s="57">
        <f t="shared" si="2"/>
        <v>0</v>
      </c>
      <c r="J13" s="18" t="s">
        <v>22</v>
      </c>
      <c r="K13" s="18" t="s">
        <v>23</v>
      </c>
      <c r="L13" s="18" t="s">
        <v>23</v>
      </c>
    </row>
    <row r="14" spans="1:12">
      <c r="A14" s="126" t="s">
        <v>19</v>
      </c>
      <c r="B14" s="16"/>
      <c r="D14" s="120">
        <f t="shared" si="0"/>
        <v>0</v>
      </c>
      <c r="G14" s="57">
        <f t="shared" si="1"/>
        <v>0</v>
      </c>
      <c r="H14" s="57">
        <f t="shared" si="2"/>
        <v>0</v>
      </c>
      <c r="J14" s="18" t="s">
        <v>24</v>
      </c>
      <c r="K14" s="18" t="s">
        <v>25</v>
      </c>
      <c r="L14" s="18" t="s">
        <v>25</v>
      </c>
    </row>
    <row r="15" spans="1:12">
      <c r="A15" s="124" t="s">
        <v>20</v>
      </c>
      <c r="B15" s="16" t="str">
        <f t="shared" ref="B15:B27" si="3">VLOOKUP(A15,J:K,2,0)</f>
        <v>Salarios E Ordenados</v>
      </c>
      <c r="C15" s="120">
        <v>35000</v>
      </c>
      <c r="D15" s="120">
        <f t="shared" si="0"/>
        <v>35000</v>
      </c>
      <c r="G15" s="57">
        <f t="shared" si="1"/>
        <v>46924.995351300793</v>
      </c>
      <c r="H15" s="57">
        <f t="shared" si="2"/>
        <v>46924.995351300793</v>
      </c>
      <c r="J15" s="18" t="s">
        <v>26</v>
      </c>
      <c r="K15" s="18" t="s">
        <v>27</v>
      </c>
      <c r="L15" s="18" t="s">
        <v>27</v>
      </c>
    </row>
    <row r="16" spans="1:12">
      <c r="A16" s="124" t="s">
        <v>22</v>
      </c>
      <c r="B16" s="16" t="str">
        <f t="shared" si="3"/>
        <v>Fgts</v>
      </c>
      <c r="D16" s="120">
        <f t="shared" si="0"/>
        <v>0</v>
      </c>
      <c r="G16" s="57">
        <f t="shared" si="1"/>
        <v>0</v>
      </c>
      <c r="H16" s="57">
        <f t="shared" si="2"/>
        <v>0</v>
      </c>
      <c r="J16" s="18" t="s">
        <v>28</v>
      </c>
      <c r="K16" s="18" t="s">
        <v>29</v>
      </c>
      <c r="L16" s="18" t="s">
        <v>29</v>
      </c>
    </row>
    <row r="17" spans="1:12">
      <c r="A17" s="124" t="s">
        <v>24</v>
      </c>
      <c r="B17" s="16" t="str">
        <f t="shared" si="3"/>
        <v>Inss</v>
      </c>
      <c r="D17" s="120">
        <f t="shared" si="0"/>
        <v>0</v>
      </c>
      <c r="G17" s="57">
        <f t="shared" si="1"/>
        <v>0</v>
      </c>
      <c r="H17" s="57">
        <f t="shared" si="2"/>
        <v>0</v>
      </c>
      <c r="I17" s="127"/>
      <c r="J17" s="18" t="s">
        <v>30</v>
      </c>
      <c r="K17" s="18" t="s">
        <v>30</v>
      </c>
      <c r="L17" s="18" t="s">
        <v>30</v>
      </c>
    </row>
    <row r="18" spans="1:12">
      <c r="A18" s="14" t="s">
        <v>26</v>
      </c>
      <c r="B18" s="16" t="str">
        <f t="shared" si="3"/>
        <v>Pis S/ Folha</v>
      </c>
      <c r="C18" s="120">
        <v>23800</v>
      </c>
      <c r="D18" s="120">
        <f t="shared" si="0"/>
        <v>23800</v>
      </c>
      <c r="G18" s="57">
        <f t="shared" si="1"/>
        <v>31908.996838884537</v>
      </c>
      <c r="H18" s="57">
        <f t="shared" si="2"/>
        <v>31908.996838884537</v>
      </c>
      <c r="J18" s="18" t="s">
        <v>31</v>
      </c>
      <c r="K18" s="18" t="s">
        <v>32</v>
      </c>
      <c r="L18" s="18" t="s">
        <v>32</v>
      </c>
    </row>
    <row r="19" spans="1:12">
      <c r="A19" s="14" t="s">
        <v>28</v>
      </c>
      <c r="B19" s="16" t="str">
        <f t="shared" si="3"/>
        <v>Remuneração Autonomo</v>
      </c>
      <c r="C19" s="120">
        <v>647000</v>
      </c>
      <c r="D19" s="120">
        <f t="shared" si="0"/>
        <v>647000</v>
      </c>
      <c r="G19" s="57">
        <f t="shared" si="1"/>
        <v>867442.05692261748</v>
      </c>
      <c r="H19" s="57">
        <f t="shared" si="2"/>
        <v>867442.05692261748</v>
      </c>
      <c r="J19" s="18" t="s">
        <v>33</v>
      </c>
      <c r="K19" s="18" t="s">
        <v>34</v>
      </c>
      <c r="L19" s="18" t="s">
        <v>34</v>
      </c>
    </row>
    <row r="20" spans="1:12">
      <c r="A20" s="14" t="s">
        <v>30</v>
      </c>
      <c r="B20" s="16" t="str">
        <f t="shared" si="3"/>
        <v>ISS Retido RPA</v>
      </c>
      <c r="D20" s="120">
        <f t="shared" si="0"/>
        <v>0</v>
      </c>
      <c r="G20" s="57">
        <f t="shared" si="1"/>
        <v>0</v>
      </c>
      <c r="H20" s="57">
        <f t="shared" si="2"/>
        <v>0</v>
      </c>
      <c r="J20" s="18" t="s">
        <v>35</v>
      </c>
      <c r="K20" s="18" t="s">
        <v>35</v>
      </c>
      <c r="L20" s="18" t="s">
        <v>35</v>
      </c>
    </row>
    <row r="21" spans="1:12">
      <c r="A21" s="14" t="s">
        <v>31</v>
      </c>
      <c r="B21" s="16" t="str">
        <f t="shared" si="3"/>
        <v>Ferias</v>
      </c>
      <c r="D21" s="120">
        <f t="shared" si="0"/>
        <v>0</v>
      </c>
      <c r="G21" s="57">
        <f t="shared" si="1"/>
        <v>0</v>
      </c>
      <c r="H21" s="57">
        <f t="shared" si="2"/>
        <v>0</v>
      </c>
      <c r="I21" s="128"/>
      <c r="J21" s="18" t="s">
        <v>36</v>
      </c>
      <c r="K21" s="18" t="s">
        <v>37</v>
      </c>
      <c r="L21" s="18" t="s">
        <v>37</v>
      </c>
    </row>
    <row r="22" spans="1:12">
      <c r="A22" s="14" t="s">
        <v>33</v>
      </c>
      <c r="B22" s="16" t="str">
        <f t="shared" si="3"/>
        <v>13. Salario</v>
      </c>
      <c r="D22" s="120">
        <f t="shared" si="0"/>
        <v>0</v>
      </c>
      <c r="G22" s="57">
        <f t="shared" si="1"/>
        <v>0</v>
      </c>
      <c r="H22" s="57">
        <f t="shared" si="2"/>
        <v>0</v>
      </c>
      <c r="I22" s="128"/>
      <c r="J22" s="18" t="s">
        <v>38</v>
      </c>
      <c r="K22" s="18" t="s">
        <v>39</v>
      </c>
      <c r="L22" s="18" t="s">
        <v>39</v>
      </c>
    </row>
    <row r="23" spans="1:12">
      <c r="A23" s="14" t="s">
        <v>35</v>
      </c>
      <c r="B23" s="16" t="str">
        <f t="shared" si="3"/>
        <v>Rescisões/GRRF</v>
      </c>
      <c r="D23" s="120">
        <f t="shared" si="0"/>
        <v>0</v>
      </c>
      <c r="G23" s="57">
        <f t="shared" si="1"/>
        <v>0</v>
      </c>
      <c r="H23" s="57">
        <f t="shared" si="2"/>
        <v>0</v>
      </c>
      <c r="J23" s="18" t="s">
        <v>40</v>
      </c>
      <c r="K23" s="18" t="s">
        <v>41</v>
      </c>
      <c r="L23" s="18" t="s">
        <v>41</v>
      </c>
    </row>
    <row r="24" spans="1:12">
      <c r="A24" s="14" t="s">
        <v>36</v>
      </c>
      <c r="B24" s="16" t="str">
        <f t="shared" si="3"/>
        <v>Medicos</v>
      </c>
      <c r="C24" s="120">
        <v>34675</v>
      </c>
      <c r="D24" s="120">
        <f t="shared" si="0"/>
        <v>34675</v>
      </c>
      <c r="G24" s="57">
        <f t="shared" si="1"/>
        <v>46489.263251610144</v>
      </c>
      <c r="H24" s="57">
        <f t="shared" si="2"/>
        <v>46489.263251610144</v>
      </c>
      <c r="J24" s="18" t="s">
        <v>42</v>
      </c>
      <c r="K24" s="18" t="s">
        <v>43</v>
      </c>
      <c r="L24" s="18" t="s">
        <v>43</v>
      </c>
    </row>
    <row r="25" spans="1:12">
      <c r="A25" s="14" t="s">
        <v>38</v>
      </c>
      <c r="B25" s="16" t="str">
        <f t="shared" si="3"/>
        <v>Servicos Prestados Por Pj</v>
      </c>
      <c r="C25" s="120">
        <v>1825</v>
      </c>
      <c r="D25" s="120">
        <f t="shared" si="0"/>
        <v>1825</v>
      </c>
      <c r="G25" s="57">
        <f t="shared" si="1"/>
        <v>2446.8033290321127</v>
      </c>
      <c r="H25" s="57">
        <f t="shared" si="2"/>
        <v>2446.8033290321127</v>
      </c>
    </row>
    <row r="26" spans="1:12">
      <c r="A26" s="14" t="s">
        <v>40</v>
      </c>
      <c r="B26" s="16" t="str">
        <f t="shared" si="3"/>
        <v>Associacoes De Classe</v>
      </c>
      <c r="D26" s="120">
        <f t="shared" si="0"/>
        <v>0</v>
      </c>
      <c r="G26" s="57">
        <f t="shared" si="1"/>
        <v>0</v>
      </c>
      <c r="H26" s="57">
        <f t="shared" si="2"/>
        <v>0</v>
      </c>
      <c r="J26" s="18" t="s">
        <v>44</v>
      </c>
    </row>
    <row r="27" spans="1:12">
      <c r="A27" s="14" t="s">
        <v>42</v>
      </c>
      <c r="B27" s="16" t="str">
        <f t="shared" si="3"/>
        <v>Vale Transporte</v>
      </c>
      <c r="D27" s="120">
        <f t="shared" si="0"/>
        <v>0</v>
      </c>
      <c r="G27" s="57">
        <f t="shared" si="1"/>
        <v>0</v>
      </c>
      <c r="H27" s="57">
        <f t="shared" si="2"/>
        <v>0</v>
      </c>
      <c r="J27" s="18" t="s">
        <v>45</v>
      </c>
      <c r="K27" s="18" t="s">
        <v>46</v>
      </c>
      <c r="L27" s="18" t="s">
        <v>46</v>
      </c>
    </row>
    <row r="28" spans="1:12">
      <c r="A28" s="16"/>
      <c r="B28" s="16"/>
      <c r="D28" s="120">
        <f t="shared" si="0"/>
        <v>0</v>
      </c>
      <c r="G28" s="57">
        <f t="shared" si="1"/>
        <v>0</v>
      </c>
      <c r="H28" s="57">
        <f t="shared" si="2"/>
        <v>0</v>
      </c>
      <c r="J28" s="18" t="s">
        <v>47</v>
      </c>
      <c r="K28" s="18" t="s">
        <v>46</v>
      </c>
      <c r="L28" s="18" t="s">
        <v>46</v>
      </c>
    </row>
    <row r="29" spans="1:12">
      <c r="A29" s="123" t="s">
        <v>44</v>
      </c>
      <c r="B29" s="16"/>
      <c r="D29" s="120">
        <f t="shared" si="0"/>
        <v>0</v>
      </c>
      <c r="G29" s="57">
        <f t="shared" si="1"/>
        <v>0</v>
      </c>
      <c r="H29" s="57">
        <f t="shared" si="2"/>
        <v>0</v>
      </c>
      <c r="J29" s="18" t="s">
        <v>48</v>
      </c>
      <c r="K29" s="18" t="s">
        <v>49</v>
      </c>
      <c r="L29" s="18" t="s">
        <v>49</v>
      </c>
    </row>
    <row r="30" spans="1:12">
      <c r="A30" s="14" t="s">
        <v>45</v>
      </c>
      <c r="B30" s="16" t="str">
        <f t="shared" ref="B30:B36" si="4">VLOOKUP(A30,J:K,2,0)</f>
        <v>Medicamentos E Correlatos</v>
      </c>
      <c r="C30" s="120">
        <v>50000</v>
      </c>
      <c r="D30" s="120">
        <f t="shared" si="0"/>
        <v>106046.27</v>
      </c>
      <c r="G30" s="57">
        <f t="shared" si="1"/>
        <v>67035.70764471541</v>
      </c>
      <c r="H30" s="57">
        <f t="shared" si="2"/>
        <v>142177.7350506511</v>
      </c>
      <c r="J30" s="18" t="s">
        <v>50</v>
      </c>
      <c r="K30" s="18" t="s">
        <v>49</v>
      </c>
      <c r="L30" s="18" t="s">
        <v>49</v>
      </c>
    </row>
    <row r="31" spans="1:12">
      <c r="A31" s="14" t="s">
        <v>47</v>
      </c>
      <c r="B31" s="16" t="str">
        <f t="shared" si="4"/>
        <v>Medicamentos E Correlatos</v>
      </c>
      <c r="C31" s="120">
        <v>30000</v>
      </c>
      <c r="D31" s="120">
        <f>SUMIF(B:B,B31,C:C)</f>
        <v>106046.27</v>
      </c>
      <c r="G31" s="57">
        <f t="shared" si="1"/>
        <v>40221.424586829249</v>
      </c>
      <c r="H31" s="57">
        <f t="shared" si="2"/>
        <v>142177.7350506511</v>
      </c>
      <c r="J31" s="18" t="s">
        <v>51</v>
      </c>
      <c r="K31" s="18" t="s">
        <v>46</v>
      </c>
      <c r="L31" s="18" t="s">
        <v>46</v>
      </c>
    </row>
    <row r="32" spans="1:12">
      <c r="A32" s="14" t="s">
        <v>48</v>
      </c>
      <c r="B32" s="16" t="str">
        <f t="shared" si="4"/>
        <v>Laboratoriais</v>
      </c>
      <c r="C32" s="120">
        <v>2000</v>
      </c>
      <c r="D32" s="120">
        <f t="shared" si="0"/>
        <v>3500</v>
      </c>
      <c r="G32" s="57">
        <f t="shared" si="1"/>
        <v>2681.4283057886169</v>
      </c>
      <c r="H32" s="57">
        <f t="shared" si="2"/>
        <v>4692.4995351300795</v>
      </c>
      <c r="J32" s="18" t="s">
        <v>52</v>
      </c>
      <c r="K32" s="18" t="s">
        <v>46</v>
      </c>
      <c r="L32" s="18" t="s">
        <v>46</v>
      </c>
    </row>
    <row r="33" spans="1:12">
      <c r="A33" s="14" t="s">
        <v>50</v>
      </c>
      <c r="B33" s="16" t="str">
        <f t="shared" si="4"/>
        <v>Laboratoriais</v>
      </c>
      <c r="C33" s="120">
        <v>1500</v>
      </c>
      <c r="D33" s="120">
        <f t="shared" si="0"/>
        <v>3500</v>
      </c>
      <c r="G33" s="57">
        <f t="shared" si="1"/>
        <v>2011.0712293414624</v>
      </c>
      <c r="H33" s="57">
        <f t="shared" si="2"/>
        <v>4692.4995351300795</v>
      </c>
      <c r="J33" s="18" t="s">
        <v>53</v>
      </c>
      <c r="K33" s="18" t="s">
        <v>46</v>
      </c>
      <c r="L33" s="18" t="s">
        <v>46</v>
      </c>
    </row>
    <row r="34" spans="1:12">
      <c r="A34" s="14" t="s">
        <v>51</v>
      </c>
      <c r="B34" s="16" t="str">
        <f t="shared" si="4"/>
        <v>Medicamentos E Correlatos</v>
      </c>
      <c r="C34" s="120">
        <v>18696.27</v>
      </c>
      <c r="D34" s="120">
        <f t="shared" si="0"/>
        <v>106046.27</v>
      </c>
      <c r="G34" s="57">
        <f t="shared" si="1"/>
        <v>25066.353795333271</v>
      </c>
      <c r="H34" s="57">
        <f t="shared" si="2"/>
        <v>142177.7350506511</v>
      </c>
    </row>
    <row r="35" spans="1:12">
      <c r="A35" s="14" t="s">
        <v>52</v>
      </c>
      <c r="B35" s="16" t="str">
        <f t="shared" si="4"/>
        <v>Medicamentos E Correlatos</v>
      </c>
      <c r="C35" s="120">
        <v>5000</v>
      </c>
      <c r="D35" s="120">
        <f t="shared" si="0"/>
        <v>106046.27</v>
      </c>
      <c r="G35" s="57">
        <f t="shared" si="1"/>
        <v>6703.5707644715412</v>
      </c>
      <c r="H35" s="57">
        <f t="shared" si="2"/>
        <v>142177.7350506511</v>
      </c>
      <c r="J35" s="18" t="s">
        <v>54</v>
      </c>
    </row>
    <row r="36" spans="1:12">
      <c r="A36" s="14" t="s">
        <v>53</v>
      </c>
      <c r="B36" s="16" t="str">
        <f t="shared" si="4"/>
        <v>Medicamentos E Correlatos</v>
      </c>
      <c r="C36" s="120">
        <v>350</v>
      </c>
      <c r="D36" s="120">
        <f t="shared" si="0"/>
        <v>106046.27</v>
      </c>
      <c r="G36" s="57">
        <f t="shared" si="1"/>
        <v>469.24995351300788</v>
      </c>
      <c r="H36" s="57">
        <f t="shared" si="2"/>
        <v>142177.7350506511</v>
      </c>
      <c r="J36" s="18" t="s">
        <v>55</v>
      </c>
      <c r="K36" s="18" t="s">
        <v>56</v>
      </c>
      <c r="L36" s="18" t="s">
        <v>56</v>
      </c>
    </row>
    <row r="37" spans="1:12">
      <c r="A37" s="16"/>
      <c r="B37" s="16"/>
      <c r="D37" s="120">
        <f t="shared" si="0"/>
        <v>0</v>
      </c>
      <c r="G37" s="57">
        <f t="shared" si="1"/>
        <v>0</v>
      </c>
      <c r="H37" s="57">
        <f t="shared" si="2"/>
        <v>0</v>
      </c>
      <c r="J37" s="18" t="s">
        <v>57</v>
      </c>
      <c r="K37" s="18" t="s">
        <v>58</v>
      </c>
      <c r="L37" s="18" t="s">
        <v>58</v>
      </c>
    </row>
    <row r="38" spans="1:12">
      <c r="A38" s="123" t="s">
        <v>54</v>
      </c>
      <c r="B38" s="16"/>
      <c r="D38" s="120">
        <f t="shared" si="0"/>
        <v>0</v>
      </c>
      <c r="G38" s="57">
        <f t="shared" si="1"/>
        <v>0</v>
      </c>
      <c r="H38" s="57">
        <f t="shared" si="2"/>
        <v>0</v>
      </c>
      <c r="J38" s="18" t="s">
        <v>59</v>
      </c>
      <c r="K38" s="18" t="s">
        <v>46</v>
      </c>
      <c r="L38" s="18" t="s">
        <v>46</v>
      </c>
    </row>
    <row r="39" spans="1:12">
      <c r="A39" s="14" t="s">
        <v>55</v>
      </c>
      <c r="B39" s="16" t="str">
        <f t="shared" ref="B39:B47" si="5">VLOOKUP(A39,J:K,2,0)</f>
        <v>Material De Expediente E Escritorio</v>
      </c>
      <c r="C39" s="120">
        <v>2000</v>
      </c>
      <c r="D39" s="120">
        <f t="shared" si="0"/>
        <v>5000</v>
      </c>
      <c r="G39" s="57">
        <f t="shared" si="1"/>
        <v>2681.4283057886169</v>
      </c>
      <c r="H39" s="57">
        <f t="shared" si="2"/>
        <v>6703.5707644715421</v>
      </c>
      <c r="J39" s="18" t="s">
        <v>60</v>
      </c>
      <c r="K39" s="18" t="s">
        <v>61</v>
      </c>
      <c r="L39" s="18" t="s">
        <v>61</v>
      </c>
    </row>
    <row r="40" spans="1:12">
      <c r="A40" s="14" t="s">
        <v>57</v>
      </c>
      <c r="B40" s="16" t="str">
        <f t="shared" si="5"/>
        <v>Material De Limpeza E Higiene</v>
      </c>
      <c r="D40" s="120">
        <f t="shared" si="0"/>
        <v>0</v>
      </c>
      <c r="G40" s="57">
        <f t="shared" si="1"/>
        <v>0</v>
      </c>
      <c r="H40" s="57">
        <f t="shared" si="2"/>
        <v>0</v>
      </c>
      <c r="J40" s="18" t="s">
        <v>62</v>
      </c>
      <c r="K40" s="18" t="s">
        <v>63</v>
      </c>
      <c r="L40" s="18" t="s">
        <v>63</v>
      </c>
    </row>
    <row r="41" spans="1:12">
      <c r="A41" s="14" t="s">
        <v>59</v>
      </c>
      <c r="B41" s="16" t="str">
        <f t="shared" si="5"/>
        <v>Medicamentos E Correlatos</v>
      </c>
      <c r="C41" s="120">
        <v>1000</v>
      </c>
      <c r="D41" s="120">
        <f t="shared" si="0"/>
        <v>106046.27</v>
      </c>
      <c r="G41" s="57">
        <f t="shared" si="1"/>
        <v>1340.7141528943084</v>
      </c>
      <c r="H41" s="57">
        <f t="shared" si="2"/>
        <v>142177.7350506511</v>
      </c>
      <c r="J41" s="18" t="s">
        <v>64</v>
      </c>
      <c r="K41" s="18" t="s">
        <v>65</v>
      </c>
      <c r="L41" s="18" t="s">
        <v>65</v>
      </c>
    </row>
    <row r="42" spans="1:12">
      <c r="A42" s="14" t="s">
        <v>60</v>
      </c>
      <c r="B42" s="16" t="str">
        <f t="shared" si="5"/>
        <v>Locação De Vestuário Hospitalar</v>
      </c>
      <c r="D42" s="120">
        <f t="shared" si="0"/>
        <v>0</v>
      </c>
      <c r="G42" s="57">
        <f t="shared" si="1"/>
        <v>0</v>
      </c>
      <c r="H42" s="57">
        <f t="shared" si="2"/>
        <v>0</v>
      </c>
      <c r="J42" s="18" t="s">
        <v>66</v>
      </c>
      <c r="K42" s="18" t="s">
        <v>67</v>
      </c>
      <c r="L42" s="18" t="s">
        <v>67</v>
      </c>
    </row>
    <row r="43" spans="1:12">
      <c r="A43" s="14" t="s">
        <v>62</v>
      </c>
      <c r="B43" s="16" t="str">
        <f t="shared" si="5"/>
        <v>Propaganda, Publicacao E Periodicos</v>
      </c>
      <c r="C43" s="120">
        <v>2000</v>
      </c>
      <c r="D43" s="120">
        <f t="shared" si="0"/>
        <v>2000</v>
      </c>
      <c r="G43" s="57">
        <f t="shared" si="1"/>
        <v>2681.4283057886169</v>
      </c>
      <c r="H43" s="57">
        <f t="shared" si="2"/>
        <v>2681.4283057886169</v>
      </c>
      <c r="J43" s="18" t="s">
        <v>68</v>
      </c>
      <c r="K43" s="18" t="s">
        <v>67</v>
      </c>
      <c r="L43" s="18" t="s">
        <v>67</v>
      </c>
    </row>
    <row r="44" spans="1:12">
      <c r="A44" s="14" t="s">
        <v>64</v>
      </c>
      <c r="B44" s="16" t="str">
        <f t="shared" si="5"/>
        <v>Combustivel E Lubrificante Veicular</v>
      </c>
      <c r="C44" s="120">
        <v>1000</v>
      </c>
      <c r="D44" s="120">
        <f t="shared" si="0"/>
        <v>1000</v>
      </c>
      <c r="G44" s="57">
        <f t="shared" si="1"/>
        <v>1340.7141528943084</v>
      </c>
      <c r="H44" s="57">
        <f t="shared" si="2"/>
        <v>1340.7141528943084</v>
      </c>
      <c r="J44" s="18" t="s">
        <v>69</v>
      </c>
      <c r="K44" s="18" t="s">
        <v>46</v>
      </c>
      <c r="L44" s="18" t="s">
        <v>46</v>
      </c>
    </row>
    <row r="45" spans="1:12">
      <c r="A45" s="14" t="s">
        <v>66</v>
      </c>
      <c r="B45" s="16" t="str">
        <f t="shared" si="5"/>
        <v>Alimentacao De Func./Pacientes</v>
      </c>
      <c r="C45" s="120">
        <v>20000</v>
      </c>
      <c r="D45" s="120">
        <f t="shared" si="0"/>
        <v>36000</v>
      </c>
      <c r="G45" s="57">
        <f t="shared" si="1"/>
        <v>26814.283057886165</v>
      </c>
      <c r="H45" s="57">
        <f t="shared" si="2"/>
        <v>48265.709504195096</v>
      </c>
    </row>
    <row r="46" spans="1:12">
      <c r="A46" s="14" t="s">
        <v>68</v>
      </c>
      <c r="B46" s="16" t="str">
        <f t="shared" si="5"/>
        <v>Alimentacao De Func./Pacientes</v>
      </c>
      <c r="C46" s="120">
        <v>1000</v>
      </c>
      <c r="D46" s="120">
        <f t="shared" si="0"/>
        <v>36000</v>
      </c>
      <c r="G46" s="57">
        <f t="shared" si="1"/>
        <v>1340.7141528943084</v>
      </c>
      <c r="H46" s="57">
        <f t="shared" si="2"/>
        <v>48265.709504195096</v>
      </c>
      <c r="J46" s="18" t="s">
        <v>70</v>
      </c>
    </row>
    <row r="47" spans="1:12">
      <c r="A47" s="14" t="s">
        <v>69</v>
      </c>
      <c r="B47" s="16" t="str">
        <f t="shared" si="5"/>
        <v>Medicamentos E Correlatos</v>
      </c>
      <c r="C47" s="120">
        <v>1000</v>
      </c>
      <c r="D47" s="120">
        <f t="shared" si="0"/>
        <v>106046.27</v>
      </c>
      <c r="G47" s="57">
        <f t="shared" si="1"/>
        <v>1340.7141528943084</v>
      </c>
      <c r="H47" s="57">
        <f t="shared" si="2"/>
        <v>142177.7350506511</v>
      </c>
      <c r="J47" s="18" t="s">
        <v>71</v>
      </c>
      <c r="K47" s="18" t="s">
        <v>49</v>
      </c>
      <c r="L47" s="18" t="s">
        <v>49</v>
      </c>
    </row>
    <row r="48" spans="1:12">
      <c r="A48" s="16"/>
      <c r="B48" s="16"/>
      <c r="D48" s="120">
        <f t="shared" si="0"/>
        <v>0</v>
      </c>
      <c r="G48" s="57">
        <f t="shared" si="1"/>
        <v>0</v>
      </c>
      <c r="H48" s="57">
        <f t="shared" si="2"/>
        <v>0</v>
      </c>
      <c r="J48" s="18" t="s">
        <v>72</v>
      </c>
      <c r="K48" s="18" t="s">
        <v>49</v>
      </c>
      <c r="L48" s="18" t="s">
        <v>49</v>
      </c>
    </row>
    <row r="49" spans="1:12">
      <c r="A49" s="123" t="s">
        <v>70</v>
      </c>
      <c r="B49" s="16"/>
      <c r="D49" s="120">
        <f t="shared" si="0"/>
        <v>0</v>
      </c>
      <c r="G49" s="57">
        <f t="shared" si="1"/>
        <v>0</v>
      </c>
      <c r="H49" s="57">
        <f t="shared" si="2"/>
        <v>0</v>
      </c>
      <c r="J49" s="18" t="s">
        <v>73</v>
      </c>
      <c r="K49" s="18" t="s">
        <v>49</v>
      </c>
      <c r="L49" s="18" t="s">
        <v>49</v>
      </c>
    </row>
    <row r="50" spans="1:12">
      <c r="A50" s="14" t="s">
        <v>71</v>
      </c>
      <c r="B50" s="16" t="str">
        <f t="shared" ref="B50:B61" si="6">VLOOKUP(A50,J:K,2,0)</f>
        <v>Laboratoriais</v>
      </c>
      <c r="D50" s="120">
        <f t="shared" si="0"/>
        <v>3500</v>
      </c>
      <c r="G50" s="57">
        <f t="shared" si="1"/>
        <v>0</v>
      </c>
      <c r="H50" s="57">
        <f t="shared" si="2"/>
        <v>4692.4995351300795</v>
      </c>
      <c r="J50" s="18" t="s">
        <v>74</v>
      </c>
      <c r="K50" s="18" t="s">
        <v>49</v>
      </c>
      <c r="L50" s="18" t="s">
        <v>49</v>
      </c>
    </row>
    <row r="51" spans="1:12">
      <c r="A51" s="14" t="s">
        <v>72</v>
      </c>
      <c r="B51" s="16" t="str">
        <f t="shared" si="6"/>
        <v>Laboratoriais</v>
      </c>
      <c r="D51" s="120">
        <f t="shared" si="0"/>
        <v>3500</v>
      </c>
      <c r="G51" s="57">
        <f t="shared" si="1"/>
        <v>0</v>
      </c>
      <c r="H51" s="57">
        <f t="shared" si="2"/>
        <v>4692.4995351300795</v>
      </c>
      <c r="J51" s="18" t="s">
        <v>75</v>
      </c>
      <c r="K51" s="18" t="s">
        <v>49</v>
      </c>
      <c r="L51" s="18" t="s">
        <v>49</v>
      </c>
    </row>
    <row r="52" spans="1:12">
      <c r="A52" s="14" t="s">
        <v>73</v>
      </c>
      <c r="B52" s="16" t="str">
        <f t="shared" si="6"/>
        <v>Laboratoriais</v>
      </c>
      <c r="D52" s="120">
        <f t="shared" si="0"/>
        <v>3500</v>
      </c>
      <c r="G52" s="57">
        <f t="shared" si="1"/>
        <v>0</v>
      </c>
      <c r="H52" s="57">
        <f t="shared" si="2"/>
        <v>4692.4995351300795</v>
      </c>
      <c r="J52" s="18" t="s">
        <v>76</v>
      </c>
      <c r="K52" s="18" t="s">
        <v>49</v>
      </c>
      <c r="L52" s="18" t="s">
        <v>49</v>
      </c>
    </row>
    <row r="53" spans="1:12">
      <c r="A53" s="14" t="s">
        <v>74</v>
      </c>
      <c r="B53" s="16" t="str">
        <f t="shared" si="6"/>
        <v>Laboratoriais</v>
      </c>
      <c r="D53" s="120">
        <f t="shared" si="0"/>
        <v>3500</v>
      </c>
      <c r="G53" s="57">
        <f t="shared" si="1"/>
        <v>0</v>
      </c>
      <c r="H53" s="57">
        <f t="shared" si="2"/>
        <v>4692.4995351300795</v>
      </c>
      <c r="J53" s="18" t="s">
        <v>77</v>
      </c>
      <c r="K53" s="18" t="s">
        <v>78</v>
      </c>
      <c r="L53" s="18" t="s">
        <v>78</v>
      </c>
    </row>
    <row r="54" spans="1:12">
      <c r="A54" s="14" t="s">
        <v>75</v>
      </c>
      <c r="B54" s="16" t="str">
        <f t="shared" si="6"/>
        <v>Laboratoriais</v>
      </c>
      <c r="D54" s="120">
        <f t="shared" si="0"/>
        <v>3500</v>
      </c>
      <c r="G54" s="57">
        <f t="shared" si="1"/>
        <v>0</v>
      </c>
      <c r="H54" s="57">
        <f t="shared" si="2"/>
        <v>4692.4995351300795</v>
      </c>
      <c r="J54" s="18" t="s">
        <v>79</v>
      </c>
      <c r="K54" s="18" t="s">
        <v>49</v>
      </c>
      <c r="L54" s="18" t="s">
        <v>49</v>
      </c>
    </row>
    <row r="55" spans="1:12">
      <c r="A55" s="14" t="s">
        <v>76</v>
      </c>
      <c r="B55" s="16" t="str">
        <f t="shared" si="6"/>
        <v>Laboratoriais</v>
      </c>
      <c r="D55" s="120">
        <f t="shared" si="0"/>
        <v>3500</v>
      </c>
      <c r="G55" s="57">
        <f t="shared" si="1"/>
        <v>0</v>
      </c>
      <c r="H55" s="57">
        <f t="shared" si="2"/>
        <v>4692.4995351300795</v>
      </c>
      <c r="J55" s="18" t="s">
        <v>80</v>
      </c>
      <c r="K55" s="18" t="s">
        <v>81</v>
      </c>
      <c r="L55" s="18" t="s">
        <v>81</v>
      </c>
    </row>
    <row r="56" spans="1:12">
      <c r="A56" s="14" t="s">
        <v>77</v>
      </c>
      <c r="B56" s="16" t="str">
        <f t="shared" si="6"/>
        <v>Manutenção De Equipamentos</v>
      </c>
      <c r="C56" s="120">
        <v>20000</v>
      </c>
      <c r="D56" s="120">
        <f t="shared" si="0"/>
        <v>20000</v>
      </c>
      <c r="G56" s="57">
        <f t="shared" si="1"/>
        <v>26814.283057886165</v>
      </c>
      <c r="H56" s="57">
        <f t="shared" si="2"/>
        <v>26814.283057886165</v>
      </c>
      <c r="J56" s="18" t="s">
        <v>82</v>
      </c>
      <c r="K56" s="18" t="s">
        <v>83</v>
      </c>
      <c r="L56" s="18" t="s">
        <v>83</v>
      </c>
    </row>
    <row r="57" spans="1:12">
      <c r="A57" s="14" t="s">
        <v>79</v>
      </c>
      <c r="B57" s="16" t="str">
        <f t="shared" si="6"/>
        <v>Laboratoriais</v>
      </c>
      <c r="D57" s="120">
        <f t="shared" si="0"/>
        <v>3500</v>
      </c>
      <c r="G57" s="57">
        <f t="shared" si="1"/>
        <v>0</v>
      </c>
      <c r="H57" s="57">
        <f t="shared" si="2"/>
        <v>4692.4995351300795</v>
      </c>
      <c r="J57" s="18" t="s">
        <v>84</v>
      </c>
      <c r="K57" s="18" t="s">
        <v>85</v>
      </c>
      <c r="L57" s="18" t="s">
        <v>85</v>
      </c>
    </row>
    <row r="58" spans="1:12">
      <c r="A58" s="14" t="s">
        <v>80</v>
      </c>
      <c r="B58" s="16" t="str">
        <f t="shared" si="6"/>
        <v>Limpeza</v>
      </c>
      <c r="C58" s="120">
        <v>3500</v>
      </c>
      <c r="D58" s="120">
        <f t="shared" si="0"/>
        <v>188500</v>
      </c>
      <c r="G58" s="57">
        <f t="shared" si="1"/>
        <v>4692.4995351300786</v>
      </c>
      <c r="H58" s="57">
        <f t="shared" si="2"/>
        <v>252724.61782057711</v>
      </c>
      <c r="J58" s="18" t="s">
        <v>86</v>
      </c>
      <c r="K58" s="18" t="s">
        <v>85</v>
      </c>
      <c r="L58" s="18" t="s">
        <v>85</v>
      </c>
    </row>
    <row r="59" spans="1:12">
      <c r="A59" s="14" t="s">
        <v>82</v>
      </c>
      <c r="B59" s="16" t="str">
        <f t="shared" si="6"/>
        <v>Exames Ocupacionais</v>
      </c>
      <c r="C59" s="120">
        <v>100</v>
      </c>
      <c r="D59" s="120">
        <f t="shared" si="0"/>
        <v>100</v>
      </c>
      <c r="G59" s="57">
        <f t="shared" si="1"/>
        <v>134.07141528943083</v>
      </c>
      <c r="H59" s="57">
        <f t="shared" si="2"/>
        <v>134.07141528943083</v>
      </c>
    </row>
    <row r="60" spans="1:12">
      <c r="A60" s="14" t="s">
        <v>84</v>
      </c>
      <c r="B60" s="16" t="str">
        <f t="shared" si="6"/>
        <v>Aluguel De Equipamentos</v>
      </c>
      <c r="C60" s="120">
        <v>1000</v>
      </c>
      <c r="D60" s="120">
        <f t="shared" si="0"/>
        <v>1000</v>
      </c>
      <c r="G60" s="57">
        <f t="shared" si="1"/>
        <v>1340.7141528943084</v>
      </c>
      <c r="H60" s="57">
        <f t="shared" si="2"/>
        <v>1340.7141528943084</v>
      </c>
      <c r="J60" s="18" t="s">
        <v>87</v>
      </c>
    </row>
    <row r="61" spans="1:12">
      <c r="A61" s="14" t="s">
        <v>86</v>
      </c>
      <c r="B61" s="16" t="str">
        <f t="shared" si="6"/>
        <v>Aluguel De Equipamentos</v>
      </c>
      <c r="D61" s="120">
        <f t="shared" si="0"/>
        <v>1000</v>
      </c>
      <c r="G61" s="57">
        <f t="shared" si="1"/>
        <v>0</v>
      </c>
      <c r="H61" s="57">
        <f t="shared" si="2"/>
        <v>1340.7141528943084</v>
      </c>
      <c r="J61" s="18" t="s">
        <v>88</v>
      </c>
      <c r="K61" s="18" t="s">
        <v>88</v>
      </c>
      <c r="L61" s="18" t="s">
        <v>88</v>
      </c>
    </row>
    <row r="62" spans="1:12">
      <c r="A62" s="16"/>
      <c r="B62" s="16"/>
      <c r="D62" s="120">
        <f t="shared" si="0"/>
        <v>0</v>
      </c>
      <c r="G62" s="57">
        <f t="shared" si="1"/>
        <v>0</v>
      </c>
      <c r="H62" s="57">
        <f t="shared" si="2"/>
        <v>0</v>
      </c>
      <c r="J62" s="18" t="s">
        <v>89</v>
      </c>
      <c r="K62" s="18" t="s">
        <v>90</v>
      </c>
      <c r="L62" s="18" t="s">
        <v>90</v>
      </c>
    </row>
    <row r="63" spans="1:12">
      <c r="A63" s="123" t="s">
        <v>87</v>
      </c>
      <c r="B63" s="16"/>
      <c r="D63" s="120">
        <f t="shared" si="0"/>
        <v>0</v>
      </c>
      <c r="G63" s="57">
        <f t="shared" si="1"/>
        <v>0</v>
      </c>
      <c r="H63" s="57">
        <f t="shared" si="2"/>
        <v>0</v>
      </c>
      <c r="J63" s="18" t="s">
        <v>91</v>
      </c>
      <c r="K63" s="18" t="s">
        <v>92</v>
      </c>
      <c r="L63" s="18" t="s">
        <v>92</v>
      </c>
    </row>
    <row r="64" spans="1:12">
      <c r="A64" s="14" t="s">
        <v>88</v>
      </c>
      <c r="B64" s="16" t="str">
        <f t="shared" ref="B64:B88" si="7">VLOOKUP(A64,J:K,2,0)</f>
        <v>Aluguel e Condominio</v>
      </c>
      <c r="D64" s="120">
        <f t="shared" ref="D64:D88" si="8">SUMIF(B:B,B64,C:C)</f>
        <v>0</v>
      </c>
      <c r="G64" s="57">
        <f t="shared" si="1"/>
        <v>0</v>
      </c>
      <c r="H64" s="57">
        <f t="shared" si="2"/>
        <v>0</v>
      </c>
      <c r="J64" s="18" t="s">
        <v>93</v>
      </c>
      <c r="K64" s="18" t="s">
        <v>94</v>
      </c>
      <c r="L64" s="18" t="s">
        <v>94</v>
      </c>
    </row>
    <row r="65" spans="1:12">
      <c r="A65" s="14" t="s">
        <v>89</v>
      </c>
      <c r="B65" s="16" t="str">
        <f t="shared" si="7"/>
        <v>Agua E Esgoto</v>
      </c>
      <c r="C65" s="120">
        <v>3000</v>
      </c>
      <c r="D65" s="120">
        <f t="shared" si="8"/>
        <v>3000</v>
      </c>
      <c r="G65" s="57">
        <f t="shared" si="1"/>
        <v>4022.1424586829248</v>
      </c>
      <c r="H65" s="57">
        <f t="shared" si="2"/>
        <v>4022.1424586829248</v>
      </c>
      <c r="J65" s="18" t="s">
        <v>95</v>
      </c>
      <c r="K65" s="18" t="s">
        <v>94</v>
      </c>
      <c r="L65" s="18" t="s">
        <v>94</v>
      </c>
    </row>
    <row r="66" spans="1:12">
      <c r="A66" s="14" t="s">
        <v>91</v>
      </c>
      <c r="B66" s="16" t="str">
        <f t="shared" si="7"/>
        <v>Energia Eletrica</v>
      </c>
      <c r="C66" s="120">
        <v>9000</v>
      </c>
      <c r="D66" s="120">
        <f t="shared" si="8"/>
        <v>9000</v>
      </c>
      <c r="G66" s="57">
        <f t="shared" si="1"/>
        <v>12066.427376048774</v>
      </c>
      <c r="H66" s="57">
        <f t="shared" si="2"/>
        <v>12066.427376048774</v>
      </c>
      <c r="J66" s="18" t="s">
        <v>96</v>
      </c>
      <c r="K66" s="18" t="s">
        <v>96</v>
      </c>
      <c r="L66" s="18" t="s">
        <v>96</v>
      </c>
    </row>
    <row r="67" spans="1:12">
      <c r="A67" s="14" t="s">
        <v>93</v>
      </c>
      <c r="B67" s="16" t="str">
        <f t="shared" si="7"/>
        <v>Telefonia E Internet</v>
      </c>
      <c r="C67" s="120">
        <v>2500</v>
      </c>
      <c r="D67" s="120">
        <f t="shared" si="8"/>
        <v>2500</v>
      </c>
      <c r="G67" s="57">
        <f t="shared" si="1"/>
        <v>3351.7853822357706</v>
      </c>
      <c r="H67" s="57">
        <f t="shared" si="2"/>
        <v>3351.7853822357706</v>
      </c>
      <c r="J67" s="18" t="s">
        <v>97</v>
      </c>
      <c r="K67" s="18" t="s">
        <v>98</v>
      </c>
      <c r="L67" s="18" t="s">
        <v>98</v>
      </c>
    </row>
    <row r="68" spans="1:12">
      <c r="A68" s="14" t="s">
        <v>95</v>
      </c>
      <c r="B68" s="16" t="str">
        <f t="shared" si="7"/>
        <v>Telefonia E Internet</v>
      </c>
      <c r="D68" s="120">
        <f t="shared" si="8"/>
        <v>2500</v>
      </c>
      <c r="G68" s="57">
        <f t="shared" si="1"/>
        <v>0</v>
      </c>
      <c r="H68" s="57">
        <f t="shared" si="2"/>
        <v>3351.7853822357706</v>
      </c>
      <c r="J68" s="18" t="s">
        <v>99</v>
      </c>
      <c r="K68" s="18" t="s">
        <v>100</v>
      </c>
      <c r="L68" s="18" t="s">
        <v>100</v>
      </c>
    </row>
    <row r="69" spans="1:12">
      <c r="A69" s="14" t="s">
        <v>96</v>
      </c>
      <c r="B69" s="16" t="str">
        <f t="shared" si="7"/>
        <v>Agencia de Turismo/viagens e estadias</v>
      </c>
      <c r="C69" s="120">
        <v>10000</v>
      </c>
      <c r="D69" s="120">
        <f t="shared" si="8"/>
        <v>10000</v>
      </c>
      <c r="G69" s="57">
        <f t="shared" si="1"/>
        <v>13407.141528943082</v>
      </c>
      <c r="H69" s="57">
        <f t="shared" si="2"/>
        <v>13407.141528943082</v>
      </c>
      <c r="J69" s="18" t="s">
        <v>101</v>
      </c>
      <c r="K69" s="18" t="s">
        <v>102</v>
      </c>
      <c r="L69" s="18" t="s">
        <v>102</v>
      </c>
    </row>
    <row r="70" spans="1:12">
      <c r="A70" s="14" t="s">
        <v>97</v>
      </c>
      <c r="B70" s="16" t="str">
        <f t="shared" si="7"/>
        <v>Honorarios Advocaticios</v>
      </c>
      <c r="C70" s="129">
        <v>12000</v>
      </c>
      <c r="D70" s="120">
        <f t="shared" si="8"/>
        <v>12000</v>
      </c>
      <c r="E70" s="129"/>
      <c r="F70" s="129"/>
      <c r="G70" s="57">
        <f t="shared" si="1"/>
        <v>16088.569834731699</v>
      </c>
      <c r="H70" s="57">
        <f t="shared" si="2"/>
        <v>16088.569834731699</v>
      </c>
      <c r="J70" s="18" t="s">
        <v>103</v>
      </c>
      <c r="K70" s="18" t="s">
        <v>67</v>
      </c>
      <c r="L70" s="18" t="s">
        <v>67</v>
      </c>
    </row>
    <row r="71" spans="1:12">
      <c r="A71" s="14" t="s">
        <v>99</v>
      </c>
      <c r="B71" s="16" t="str">
        <f t="shared" si="7"/>
        <v>Honorarios Contabeis</v>
      </c>
      <c r="C71" s="120">
        <v>5000</v>
      </c>
      <c r="D71" s="120">
        <f t="shared" si="8"/>
        <v>5000</v>
      </c>
      <c r="G71" s="57">
        <f t="shared" si="1"/>
        <v>6703.5707644715412</v>
      </c>
      <c r="H71" s="57">
        <f t="shared" si="2"/>
        <v>6703.5707644715412</v>
      </c>
      <c r="J71" s="18" t="s">
        <v>104</v>
      </c>
      <c r="K71" s="18" t="s">
        <v>105</v>
      </c>
      <c r="L71" s="18" t="s">
        <v>105</v>
      </c>
    </row>
    <row r="72" spans="1:12">
      <c r="A72" s="14" t="s">
        <v>101</v>
      </c>
      <c r="B72" s="16" t="str">
        <f t="shared" si="7"/>
        <v>Comunicacao E Marketing</v>
      </c>
      <c r="C72" s="120">
        <v>10000</v>
      </c>
      <c r="D72" s="120">
        <f t="shared" si="8"/>
        <v>10000</v>
      </c>
      <c r="G72" s="57">
        <f t="shared" ref="G72:G119" si="9">C72*$E$6+C72</f>
        <v>13407.141528943082</v>
      </c>
      <c r="H72" s="57">
        <f t="shared" ref="H72:H119" si="10">SUMIF(B:B,B72,G:G)</f>
        <v>13407.141528943082</v>
      </c>
      <c r="J72" s="18" t="s">
        <v>106</v>
      </c>
      <c r="K72" s="18" t="s">
        <v>39</v>
      </c>
      <c r="L72" s="18" t="s">
        <v>39</v>
      </c>
    </row>
    <row r="73" spans="1:12">
      <c r="A73" s="14" t="s">
        <v>103</v>
      </c>
      <c r="B73" s="16" t="str">
        <f t="shared" si="7"/>
        <v>Alimentacao De Func./Pacientes</v>
      </c>
      <c r="C73" s="120">
        <v>15000</v>
      </c>
      <c r="D73" s="120">
        <f t="shared" si="8"/>
        <v>36000</v>
      </c>
      <c r="G73" s="57">
        <f t="shared" si="9"/>
        <v>20110.712293414625</v>
      </c>
      <c r="H73" s="57">
        <f t="shared" si="10"/>
        <v>48265.709504195096</v>
      </c>
      <c r="J73" s="18" t="s">
        <v>107</v>
      </c>
      <c r="K73" s="18" t="s">
        <v>108</v>
      </c>
      <c r="L73" s="18" t="s">
        <v>108</v>
      </c>
    </row>
    <row r="74" spans="1:12">
      <c r="A74" s="14" t="s">
        <v>104</v>
      </c>
      <c r="B74" s="16" t="str">
        <f t="shared" si="7"/>
        <v>Lavanderia</v>
      </c>
      <c r="C74" s="120">
        <v>8000</v>
      </c>
      <c r="D74" s="120">
        <f t="shared" si="8"/>
        <v>8000</v>
      </c>
      <c r="G74" s="57">
        <f t="shared" si="9"/>
        <v>10725.713223154467</v>
      </c>
      <c r="H74" s="57">
        <f t="shared" si="10"/>
        <v>10725.713223154467</v>
      </c>
      <c r="J74" s="18" t="s">
        <v>109</v>
      </c>
      <c r="K74" s="18" t="s">
        <v>81</v>
      </c>
      <c r="L74" s="18" t="s">
        <v>81</v>
      </c>
    </row>
    <row r="75" spans="1:12">
      <c r="A75" s="14" t="s">
        <v>106</v>
      </c>
      <c r="B75" s="16" t="str">
        <f t="shared" si="7"/>
        <v>Servicos Prestados Por Pj</v>
      </c>
      <c r="D75" s="120">
        <f t="shared" si="8"/>
        <v>1825</v>
      </c>
      <c r="G75" s="57">
        <f t="shared" si="9"/>
        <v>0</v>
      </c>
      <c r="H75" s="57">
        <f t="shared" si="10"/>
        <v>2446.8033290321127</v>
      </c>
      <c r="J75" s="18" t="s">
        <v>110</v>
      </c>
      <c r="K75" s="18" t="s">
        <v>111</v>
      </c>
      <c r="L75" s="18" t="s">
        <v>111</v>
      </c>
    </row>
    <row r="76" spans="1:12">
      <c r="A76" s="14" t="s">
        <v>107</v>
      </c>
      <c r="B76" s="16" t="str">
        <f t="shared" si="7"/>
        <v>T.I. (Manut./Mensalid) De Software</v>
      </c>
      <c r="C76" s="120">
        <v>18900</v>
      </c>
      <c r="D76" s="120">
        <f t="shared" si="8"/>
        <v>18900</v>
      </c>
      <c r="G76" s="57">
        <f t="shared" si="9"/>
        <v>25339.497489702426</v>
      </c>
      <c r="H76" s="57">
        <f t="shared" si="10"/>
        <v>25339.497489702426</v>
      </c>
      <c r="J76" s="18" t="s">
        <v>112</v>
      </c>
      <c r="K76" s="18" t="s">
        <v>113</v>
      </c>
      <c r="L76" s="18" t="s">
        <v>113</v>
      </c>
    </row>
    <row r="77" spans="1:12">
      <c r="A77" s="14" t="s">
        <v>109</v>
      </c>
      <c r="B77" s="16" t="str">
        <f t="shared" si="7"/>
        <v>Limpeza</v>
      </c>
      <c r="C77" s="120">
        <v>185000</v>
      </c>
      <c r="D77" s="120">
        <f t="shared" si="8"/>
        <v>188500</v>
      </c>
      <c r="G77" s="57">
        <f t="shared" si="9"/>
        <v>248032.11828544704</v>
      </c>
      <c r="H77" s="57">
        <f t="shared" si="10"/>
        <v>252724.61782057711</v>
      </c>
      <c r="J77" s="18" t="s">
        <v>114</v>
      </c>
      <c r="K77" s="18" t="s">
        <v>78</v>
      </c>
      <c r="L77" s="18" t="s">
        <v>78</v>
      </c>
    </row>
    <row r="78" spans="1:12">
      <c r="A78" s="14" t="s">
        <v>110</v>
      </c>
      <c r="B78" s="16" t="str">
        <f t="shared" si="7"/>
        <v>Seguranca E Vigilancia</v>
      </c>
      <c r="C78" s="120">
        <v>30000</v>
      </c>
      <c r="D78" s="120">
        <f t="shared" si="8"/>
        <v>30000</v>
      </c>
      <c r="G78" s="57">
        <f t="shared" si="9"/>
        <v>40221.424586829249</v>
      </c>
      <c r="H78" s="57">
        <f t="shared" si="10"/>
        <v>40221.424586829249</v>
      </c>
      <c r="J78" s="18" t="s">
        <v>115</v>
      </c>
      <c r="K78" s="18" t="s">
        <v>116</v>
      </c>
      <c r="L78" s="18" t="s">
        <v>116</v>
      </c>
    </row>
    <row r="79" spans="1:12">
      <c r="A79" s="14" t="s">
        <v>112</v>
      </c>
      <c r="B79" s="16" t="str">
        <f t="shared" si="7"/>
        <v>Detetizacao</v>
      </c>
      <c r="D79" s="120">
        <f t="shared" si="8"/>
        <v>0</v>
      </c>
      <c r="G79" s="57">
        <f t="shared" si="9"/>
        <v>0</v>
      </c>
      <c r="H79" s="57">
        <f t="shared" si="10"/>
        <v>0</v>
      </c>
      <c r="J79" s="18" t="s">
        <v>117</v>
      </c>
      <c r="K79" s="18" t="s">
        <v>117</v>
      </c>
      <c r="L79" s="18" t="s">
        <v>117</v>
      </c>
    </row>
    <row r="80" spans="1:12">
      <c r="A80" s="14" t="s">
        <v>114</v>
      </c>
      <c r="B80" s="16" t="str">
        <f t="shared" si="7"/>
        <v>Manutenção De Equipamentos</v>
      </c>
      <c r="D80" s="120">
        <f t="shared" si="8"/>
        <v>20000</v>
      </c>
      <c r="G80" s="57">
        <f t="shared" si="9"/>
        <v>0</v>
      </c>
      <c r="H80" s="57">
        <f t="shared" si="10"/>
        <v>26814.283057886165</v>
      </c>
      <c r="J80" s="18" t="s">
        <v>118</v>
      </c>
      <c r="K80" s="18" t="s">
        <v>119</v>
      </c>
      <c r="L80" s="18" t="s">
        <v>119</v>
      </c>
    </row>
    <row r="81" spans="1:12">
      <c r="A81" s="14" t="s">
        <v>115</v>
      </c>
      <c r="B81" s="16" t="str">
        <f t="shared" si="7"/>
        <v>Manutneção Veicular</v>
      </c>
      <c r="D81" s="120">
        <f t="shared" si="8"/>
        <v>0</v>
      </c>
      <c r="G81" s="57">
        <f t="shared" si="9"/>
        <v>0</v>
      </c>
      <c r="H81" s="57">
        <f t="shared" si="10"/>
        <v>0</v>
      </c>
      <c r="J81" s="18" t="s">
        <v>120</v>
      </c>
      <c r="K81" s="18" t="s">
        <v>85</v>
      </c>
      <c r="L81" s="18" t="s">
        <v>85</v>
      </c>
    </row>
    <row r="82" spans="1:12">
      <c r="A82" s="14" t="s">
        <v>117</v>
      </c>
      <c r="B82" s="16" t="str">
        <f t="shared" si="7"/>
        <v>Manutenção Predial</v>
      </c>
      <c r="C82" s="120">
        <v>10000</v>
      </c>
      <c r="D82" s="120">
        <f t="shared" si="8"/>
        <v>10000</v>
      </c>
      <c r="G82" s="57">
        <f t="shared" si="9"/>
        <v>13407.141528943082</v>
      </c>
      <c r="H82" s="57">
        <f t="shared" si="10"/>
        <v>13407.141528943082</v>
      </c>
      <c r="J82" s="18" t="s">
        <v>121</v>
      </c>
      <c r="K82" s="18" t="s">
        <v>85</v>
      </c>
      <c r="L82" s="18" t="s">
        <v>85</v>
      </c>
    </row>
    <row r="83" spans="1:12">
      <c r="A83" s="14" t="s">
        <v>118</v>
      </c>
      <c r="B83" s="16" t="str">
        <f t="shared" si="7"/>
        <v>Locacao De Veiculos</v>
      </c>
      <c r="C83" s="120">
        <v>9000</v>
      </c>
      <c r="D83" s="120">
        <f t="shared" si="8"/>
        <v>9000</v>
      </c>
      <c r="G83" s="57">
        <f t="shared" si="9"/>
        <v>12066.427376048774</v>
      </c>
      <c r="H83" s="57">
        <f t="shared" si="10"/>
        <v>12066.427376048774</v>
      </c>
      <c r="J83" s="18" t="s">
        <v>122</v>
      </c>
      <c r="K83" s="18" t="s">
        <v>123</v>
      </c>
      <c r="L83" s="18" t="s">
        <v>123</v>
      </c>
    </row>
    <row r="84" spans="1:12">
      <c r="A84" s="14" t="s">
        <v>120</v>
      </c>
      <c r="B84" s="16" t="str">
        <f t="shared" si="7"/>
        <v>Aluguel De Equipamentos</v>
      </c>
      <c r="D84" s="120">
        <f t="shared" si="8"/>
        <v>1000</v>
      </c>
      <c r="G84" s="57">
        <f t="shared" si="9"/>
        <v>0</v>
      </c>
      <c r="H84" s="57">
        <f t="shared" si="10"/>
        <v>1340.7141528943084</v>
      </c>
      <c r="J84" s="18" t="s">
        <v>124</v>
      </c>
      <c r="K84" s="18" t="s">
        <v>125</v>
      </c>
      <c r="L84" s="18" t="s">
        <v>125</v>
      </c>
    </row>
    <row r="85" spans="1:12">
      <c r="A85" s="14" t="s">
        <v>121</v>
      </c>
      <c r="B85" s="16" t="str">
        <f t="shared" si="7"/>
        <v>Aluguel De Equipamentos</v>
      </c>
      <c r="D85" s="120">
        <f t="shared" si="8"/>
        <v>1000</v>
      </c>
      <c r="G85" s="57">
        <f t="shared" si="9"/>
        <v>0</v>
      </c>
      <c r="H85" s="57">
        <f t="shared" si="10"/>
        <v>1340.7141528943084</v>
      </c>
      <c r="J85" s="18" t="s">
        <v>126</v>
      </c>
      <c r="K85" s="18" t="s">
        <v>127</v>
      </c>
      <c r="L85" s="18" t="s">
        <v>127</v>
      </c>
    </row>
    <row r="86" spans="1:12">
      <c r="A86" s="14" t="s">
        <v>122</v>
      </c>
      <c r="B86" s="16" t="str">
        <f t="shared" si="7"/>
        <v>Seguro Predial</v>
      </c>
      <c r="C86" s="120">
        <v>2000</v>
      </c>
      <c r="D86" s="120">
        <f t="shared" si="8"/>
        <v>2000</v>
      </c>
      <c r="G86" s="57">
        <f t="shared" si="9"/>
        <v>2681.4283057886169</v>
      </c>
      <c r="H86" s="57">
        <f t="shared" si="10"/>
        <v>2681.4283057886169</v>
      </c>
    </row>
    <row r="87" spans="1:12">
      <c r="A87" s="14" t="s">
        <v>124</v>
      </c>
      <c r="B87" s="16" t="str">
        <f t="shared" si="7"/>
        <v>Portaria/Recepção/Maqueiro</v>
      </c>
      <c r="D87" s="120">
        <f t="shared" si="8"/>
        <v>0</v>
      </c>
      <c r="G87" s="57">
        <f t="shared" si="9"/>
        <v>0</v>
      </c>
      <c r="H87" s="57">
        <f t="shared" si="10"/>
        <v>0</v>
      </c>
      <c r="J87" s="18" t="s">
        <v>128</v>
      </c>
    </row>
    <row r="88" spans="1:12">
      <c r="A88" s="14" t="s">
        <v>126</v>
      </c>
      <c r="B88" s="16" t="str">
        <f t="shared" si="7"/>
        <v>Apoio Administrativo/Faturamento</v>
      </c>
      <c r="D88" s="120">
        <f t="shared" si="8"/>
        <v>0</v>
      </c>
      <c r="G88" s="57">
        <f t="shared" si="9"/>
        <v>0</v>
      </c>
      <c r="H88" s="57">
        <f t="shared" si="10"/>
        <v>0</v>
      </c>
      <c r="J88" s="18" t="s">
        <v>129</v>
      </c>
      <c r="K88" s="18" t="s">
        <v>130</v>
      </c>
      <c r="L88" s="18" t="s">
        <v>130</v>
      </c>
    </row>
    <row r="89" spans="1:12">
      <c r="A89" s="16"/>
      <c r="B89" s="16"/>
      <c r="D89" s="120">
        <f t="shared" ref="D89:D110" si="11">SUMIF(B:B,B89,C:C)</f>
        <v>0</v>
      </c>
      <c r="G89" s="57">
        <f t="shared" si="9"/>
        <v>0</v>
      </c>
      <c r="H89" s="57">
        <f t="shared" si="10"/>
        <v>0</v>
      </c>
      <c r="J89" s="18" t="s">
        <v>131</v>
      </c>
      <c r="K89" s="18" t="s">
        <v>130</v>
      </c>
      <c r="L89" s="18" t="s">
        <v>130</v>
      </c>
    </row>
    <row r="90" spans="1:12">
      <c r="A90" s="123" t="s">
        <v>128</v>
      </c>
      <c r="B90" s="16"/>
      <c r="D90" s="120">
        <f t="shared" si="11"/>
        <v>0</v>
      </c>
      <c r="G90" s="57">
        <f t="shared" si="9"/>
        <v>0</v>
      </c>
      <c r="H90" s="57">
        <f t="shared" si="10"/>
        <v>0</v>
      </c>
      <c r="J90" s="18" t="s">
        <v>132</v>
      </c>
      <c r="K90" s="18" t="s">
        <v>56</v>
      </c>
      <c r="L90" s="18" t="s">
        <v>56</v>
      </c>
    </row>
    <row r="91" spans="1:12">
      <c r="A91" s="14" t="s">
        <v>129</v>
      </c>
      <c r="B91" s="16" t="str">
        <f>VLOOKUP(A91,J:K,2,0)</f>
        <v>Despesa Cartorial E Judicial</v>
      </c>
      <c r="C91" s="120">
        <v>1000</v>
      </c>
      <c r="D91" s="120">
        <f t="shared" si="11"/>
        <v>1000</v>
      </c>
      <c r="G91" s="57">
        <f t="shared" si="9"/>
        <v>1340.7141528943084</v>
      </c>
      <c r="H91" s="57">
        <f t="shared" si="10"/>
        <v>1340.7141528943084</v>
      </c>
    </row>
    <row r="92" spans="1:12">
      <c r="A92" s="14" t="s">
        <v>131</v>
      </c>
      <c r="B92" s="16" t="str">
        <f>VLOOKUP(A92,J:K,2,0)</f>
        <v>Despesa Cartorial E Judicial</v>
      </c>
      <c r="D92" s="120">
        <f t="shared" si="11"/>
        <v>1000</v>
      </c>
      <c r="G92" s="57">
        <f t="shared" si="9"/>
        <v>0</v>
      </c>
      <c r="H92" s="57">
        <f t="shared" si="10"/>
        <v>1340.7141528943084</v>
      </c>
      <c r="J92" s="18" t="s">
        <v>133</v>
      </c>
    </row>
    <row r="93" spans="1:12">
      <c r="A93" s="14" t="s">
        <v>132</v>
      </c>
      <c r="B93" s="16" t="str">
        <f>VLOOKUP(A93,J:K,2,0)</f>
        <v>Material De Expediente E Escritorio</v>
      </c>
      <c r="C93" s="120">
        <v>3000</v>
      </c>
      <c r="D93" s="120">
        <f t="shared" si="11"/>
        <v>5000</v>
      </c>
      <c r="G93" s="57">
        <f t="shared" si="9"/>
        <v>4022.1424586829248</v>
      </c>
      <c r="H93" s="57">
        <f t="shared" si="10"/>
        <v>6703.5707644715421</v>
      </c>
      <c r="J93" s="18" t="s">
        <v>134</v>
      </c>
    </row>
    <row r="94" spans="1:12">
      <c r="A94" s="16"/>
      <c r="B94" s="16"/>
      <c r="D94" s="120">
        <f t="shared" si="11"/>
        <v>0</v>
      </c>
      <c r="G94" s="57">
        <f t="shared" si="9"/>
        <v>0</v>
      </c>
      <c r="H94" s="57">
        <f t="shared" si="10"/>
        <v>0</v>
      </c>
      <c r="J94" s="18" t="s">
        <v>135</v>
      </c>
      <c r="K94" s="18" t="s">
        <v>135</v>
      </c>
      <c r="L94" s="18" t="s">
        <v>135</v>
      </c>
    </row>
    <row r="95" spans="1:12">
      <c r="A95" s="130" t="s">
        <v>133</v>
      </c>
      <c r="B95" s="16"/>
      <c r="D95" s="120">
        <f t="shared" si="11"/>
        <v>0</v>
      </c>
      <c r="G95" s="57">
        <f t="shared" si="9"/>
        <v>0</v>
      </c>
      <c r="H95" s="57">
        <f t="shared" si="10"/>
        <v>0</v>
      </c>
      <c r="J95" s="18" t="s">
        <v>136</v>
      </c>
      <c r="K95" s="18" t="s">
        <v>136</v>
      </c>
      <c r="L95" s="18" t="s">
        <v>136</v>
      </c>
    </row>
    <row r="96" spans="1:12">
      <c r="A96" s="123" t="s">
        <v>134</v>
      </c>
      <c r="B96" s="16"/>
      <c r="D96" s="120">
        <f t="shared" si="11"/>
        <v>0</v>
      </c>
      <c r="G96" s="57">
        <f t="shared" si="9"/>
        <v>0</v>
      </c>
      <c r="H96" s="57">
        <f t="shared" si="10"/>
        <v>0</v>
      </c>
      <c r="J96" s="18" t="s">
        <v>137</v>
      </c>
      <c r="K96" s="18" t="s">
        <v>137</v>
      </c>
      <c r="L96" s="18" t="s">
        <v>137</v>
      </c>
    </row>
    <row r="97" spans="1:12">
      <c r="A97" s="14" t="s">
        <v>135</v>
      </c>
      <c r="B97" s="16" t="str">
        <f>VLOOKUP(A97,J:K,2,0)</f>
        <v>Aquisição Equipamentos Médico-Hospitalares</v>
      </c>
      <c r="D97" s="120">
        <f t="shared" si="11"/>
        <v>0</v>
      </c>
      <c r="G97" s="57">
        <f t="shared" si="9"/>
        <v>0</v>
      </c>
      <c r="H97" s="57">
        <f t="shared" si="10"/>
        <v>0</v>
      </c>
      <c r="J97" s="18" t="s">
        <v>138</v>
      </c>
      <c r="K97" s="18" t="s">
        <v>138</v>
      </c>
      <c r="L97" s="18" t="s">
        <v>138</v>
      </c>
    </row>
    <row r="98" spans="1:12">
      <c r="A98" s="14" t="s">
        <v>136</v>
      </c>
      <c r="B98" s="16" t="str">
        <f>VLOOKUP(A98,J:K,2,0)</f>
        <v>Aquisição de Equipamentos em Geral</v>
      </c>
      <c r="D98" s="120">
        <f t="shared" si="11"/>
        <v>0</v>
      </c>
      <c r="G98" s="57">
        <f t="shared" si="9"/>
        <v>0</v>
      </c>
      <c r="H98" s="57">
        <f t="shared" si="10"/>
        <v>0</v>
      </c>
    </row>
    <row r="99" spans="1:12">
      <c r="A99" s="14" t="s">
        <v>137</v>
      </c>
      <c r="B99" s="16" t="str">
        <f>VLOOKUP(A99,J:K,2,0)</f>
        <v>Móveis e Utensílios</v>
      </c>
      <c r="D99" s="120">
        <f t="shared" si="11"/>
        <v>0</v>
      </c>
      <c r="G99" s="57">
        <f t="shared" si="9"/>
        <v>0</v>
      </c>
      <c r="H99" s="57">
        <f t="shared" si="10"/>
        <v>0</v>
      </c>
      <c r="J99" s="18" t="s">
        <v>139</v>
      </c>
    </row>
    <row r="100" spans="1:12">
      <c r="A100" s="14" t="s">
        <v>138</v>
      </c>
      <c r="B100" s="16" t="str">
        <f>VLOOKUP(A100,J:K,2,0)</f>
        <v>Reformas e Benfeitorias</v>
      </c>
      <c r="D100" s="120">
        <f t="shared" si="11"/>
        <v>0</v>
      </c>
      <c r="G100" s="57">
        <f t="shared" si="9"/>
        <v>0</v>
      </c>
      <c r="H100" s="57">
        <f t="shared" si="10"/>
        <v>0</v>
      </c>
      <c r="J100" s="18" t="s">
        <v>140</v>
      </c>
    </row>
    <row r="101" spans="1:12">
      <c r="A101" s="16"/>
      <c r="B101" s="16"/>
      <c r="D101" s="120">
        <f t="shared" si="11"/>
        <v>0</v>
      </c>
      <c r="G101" s="57">
        <f t="shared" si="9"/>
        <v>0</v>
      </c>
      <c r="H101" s="57">
        <f t="shared" si="10"/>
        <v>0</v>
      </c>
      <c r="J101" s="18" t="s">
        <v>141</v>
      </c>
      <c r="K101" s="18" t="s">
        <v>16</v>
      </c>
      <c r="L101" s="18" t="s">
        <v>16</v>
      </c>
    </row>
    <row r="102" spans="1:12">
      <c r="A102" s="130" t="s">
        <v>139</v>
      </c>
      <c r="B102" s="16">
        <f>VLOOKUP(A102,J:K,2,0)</f>
        <v>0</v>
      </c>
      <c r="D102" s="120">
        <f t="shared" si="11"/>
        <v>0</v>
      </c>
      <c r="G102" s="57">
        <f t="shared" si="9"/>
        <v>0</v>
      </c>
      <c r="H102" s="57">
        <f t="shared" si="10"/>
        <v>0</v>
      </c>
      <c r="J102" s="18" t="s">
        <v>142</v>
      </c>
      <c r="K102" s="18" t="s">
        <v>16</v>
      </c>
      <c r="L102" s="18" t="s">
        <v>16</v>
      </c>
    </row>
    <row r="103" spans="1:12">
      <c r="A103" s="123" t="s">
        <v>140</v>
      </c>
      <c r="B103" s="16">
        <f>VLOOKUP(A103,J:K,2,0)</f>
        <v>0</v>
      </c>
      <c r="D103" s="120">
        <f t="shared" si="11"/>
        <v>0</v>
      </c>
      <c r="G103" s="57">
        <f t="shared" si="9"/>
        <v>0</v>
      </c>
      <c r="H103" s="57">
        <f t="shared" si="10"/>
        <v>0</v>
      </c>
      <c r="J103" s="18" t="s">
        <v>143</v>
      </c>
      <c r="K103" s="18" t="s">
        <v>144</v>
      </c>
      <c r="L103" s="18" t="s">
        <v>144</v>
      </c>
    </row>
    <row r="104" spans="1:12">
      <c r="A104" s="14" t="s">
        <v>145</v>
      </c>
      <c r="B104" s="16"/>
      <c r="D104" s="120">
        <f t="shared" si="11"/>
        <v>0</v>
      </c>
      <c r="G104" s="57">
        <f t="shared" si="9"/>
        <v>0</v>
      </c>
      <c r="H104" s="57">
        <f t="shared" si="10"/>
        <v>0</v>
      </c>
      <c r="J104" s="18" t="s">
        <v>146</v>
      </c>
      <c r="K104" s="18" t="s">
        <v>146</v>
      </c>
      <c r="L104" s="18" t="s">
        <v>146</v>
      </c>
    </row>
    <row r="105" spans="1:12">
      <c r="A105" s="14" t="s">
        <v>142</v>
      </c>
      <c r="B105" s="16" t="str">
        <f t="shared" ref="B105:B110" si="12">VLOOKUP(A105,J:K,2,0)</f>
        <v>Excluir</v>
      </c>
      <c r="D105" s="120">
        <f t="shared" si="11"/>
        <v>0</v>
      </c>
      <c r="G105" s="57">
        <f t="shared" si="9"/>
        <v>0</v>
      </c>
      <c r="H105" s="57">
        <f t="shared" si="10"/>
        <v>0</v>
      </c>
      <c r="J105" s="18" t="s">
        <v>147</v>
      </c>
      <c r="K105" s="18" t="s">
        <v>148</v>
      </c>
      <c r="L105" s="18" t="s">
        <v>148</v>
      </c>
    </row>
    <row r="106" spans="1:12">
      <c r="A106" s="14" t="s">
        <v>143</v>
      </c>
      <c r="B106" s="16" t="str">
        <f t="shared" si="12"/>
        <v>Rendimento Aplicacoes Financeiras</v>
      </c>
      <c r="D106" s="120">
        <f t="shared" si="11"/>
        <v>0</v>
      </c>
      <c r="G106" s="57">
        <f t="shared" si="9"/>
        <v>0</v>
      </c>
      <c r="H106" s="57">
        <f t="shared" si="10"/>
        <v>0</v>
      </c>
      <c r="J106" s="18" t="s">
        <v>149</v>
      </c>
      <c r="K106" s="18" t="s">
        <v>149</v>
      </c>
      <c r="L106" s="18" t="s">
        <v>149</v>
      </c>
    </row>
    <row r="107" spans="1:12">
      <c r="A107" s="14" t="s">
        <v>146</v>
      </c>
      <c r="B107" s="16" t="str">
        <f t="shared" si="12"/>
        <v>Despesas Bancárias</v>
      </c>
      <c r="C107" s="120">
        <v>2000</v>
      </c>
      <c r="D107" s="120">
        <f t="shared" si="11"/>
        <v>2000</v>
      </c>
      <c r="G107" s="57">
        <f t="shared" si="9"/>
        <v>2681.4283057886169</v>
      </c>
      <c r="H107" s="57">
        <f t="shared" si="10"/>
        <v>2681.4283057886169</v>
      </c>
      <c r="J107" s="18" t="s">
        <v>150</v>
      </c>
      <c r="K107" s="18" t="s">
        <v>150</v>
      </c>
      <c r="L107" s="18" t="s">
        <v>150</v>
      </c>
    </row>
    <row r="108" spans="1:12">
      <c r="A108" s="14" t="s">
        <v>147</v>
      </c>
      <c r="B108" s="16" t="str">
        <f t="shared" si="12"/>
        <v>Juros Passivos</v>
      </c>
      <c r="D108" s="120">
        <f t="shared" si="11"/>
        <v>0</v>
      </c>
      <c r="G108" s="57">
        <f t="shared" si="9"/>
        <v>0</v>
      </c>
      <c r="H108" s="57">
        <f t="shared" si="10"/>
        <v>0</v>
      </c>
    </row>
    <row r="109" spans="1:12">
      <c r="A109" s="14" t="s">
        <v>149</v>
      </c>
      <c r="B109" s="16" t="str">
        <f t="shared" si="12"/>
        <v>( - ) Outras Saídas</v>
      </c>
      <c r="D109" s="120">
        <f t="shared" si="11"/>
        <v>0</v>
      </c>
      <c r="G109" s="57">
        <f t="shared" si="9"/>
        <v>0</v>
      </c>
      <c r="H109" s="57">
        <f t="shared" si="10"/>
        <v>0</v>
      </c>
      <c r="J109" s="18" t="s">
        <v>151</v>
      </c>
    </row>
    <row r="110" spans="1:12">
      <c r="A110" s="14" t="s">
        <v>150</v>
      </c>
      <c r="B110" s="16" t="str">
        <f t="shared" si="12"/>
        <v>( + ) Outras Receitas</v>
      </c>
      <c r="D110" s="120">
        <f t="shared" si="11"/>
        <v>0</v>
      </c>
      <c r="G110" s="57">
        <f t="shared" si="9"/>
        <v>0</v>
      </c>
      <c r="H110" s="57">
        <f t="shared" si="10"/>
        <v>0</v>
      </c>
    </row>
    <row r="111" spans="1:12">
      <c r="A111" s="16"/>
      <c r="B111" s="16"/>
      <c r="G111" s="57">
        <f t="shared" si="9"/>
        <v>0</v>
      </c>
      <c r="H111" s="57">
        <f t="shared" si="10"/>
        <v>0</v>
      </c>
      <c r="J111" s="18" t="s">
        <v>152</v>
      </c>
    </row>
    <row r="112" spans="1:12">
      <c r="A112" s="130" t="s">
        <v>151</v>
      </c>
      <c r="B112" s="130"/>
      <c r="G112" s="57">
        <f t="shared" si="9"/>
        <v>0</v>
      </c>
      <c r="H112" s="57">
        <f t="shared" si="10"/>
        <v>0</v>
      </c>
      <c r="J112" s="18" t="s">
        <v>153</v>
      </c>
    </row>
    <row r="113" spans="1:12">
      <c r="A113" s="16"/>
      <c r="B113" s="16"/>
      <c r="G113" s="57">
        <f t="shared" si="9"/>
        <v>0</v>
      </c>
      <c r="H113" s="57">
        <f t="shared" si="10"/>
        <v>0</v>
      </c>
    </row>
    <row r="114" spans="1:12">
      <c r="A114" s="123" t="s">
        <v>152</v>
      </c>
      <c r="B114" s="149"/>
      <c r="G114" s="57">
        <f t="shared" si="9"/>
        <v>0</v>
      </c>
      <c r="H114" s="57">
        <f t="shared" si="10"/>
        <v>0</v>
      </c>
      <c r="J114" s="18" t="s">
        <v>154</v>
      </c>
    </row>
    <row r="115" spans="1:12">
      <c r="A115" s="123" t="s">
        <v>153</v>
      </c>
      <c r="B115" s="149"/>
      <c r="G115" s="57">
        <f t="shared" si="9"/>
        <v>0</v>
      </c>
      <c r="H115" s="57">
        <f t="shared" si="10"/>
        <v>0</v>
      </c>
      <c r="J115" s="18" t="s">
        <v>155</v>
      </c>
    </row>
    <row r="116" spans="1:12">
      <c r="A116" s="16"/>
      <c r="B116" s="16"/>
      <c r="G116" s="57">
        <f t="shared" si="9"/>
        <v>0</v>
      </c>
      <c r="H116" s="57">
        <f t="shared" si="10"/>
        <v>0</v>
      </c>
      <c r="J116" s="18" t="s">
        <v>156</v>
      </c>
    </row>
    <row r="117" spans="1:12" s="120" customFormat="1">
      <c r="A117" s="131" t="s">
        <v>154</v>
      </c>
      <c r="B117" s="130"/>
      <c r="G117" s="57">
        <f t="shared" si="9"/>
        <v>0</v>
      </c>
      <c r="H117" s="57">
        <f t="shared" si="10"/>
        <v>0</v>
      </c>
      <c r="I117" s="121"/>
      <c r="J117" s="18" t="s">
        <v>157</v>
      </c>
      <c r="K117" s="18"/>
      <c r="L117" s="18"/>
    </row>
    <row r="118" spans="1:12" s="120" customFormat="1">
      <c r="A118" s="132" t="s">
        <v>155</v>
      </c>
      <c r="B118" s="150"/>
      <c r="G118" s="57">
        <f t="shared" si="9"/>
        <v>0</v>
      </c>
      <c r="H118" s="57">
        <f t="shared" si="10"/>
        <v>0</v>
      </c>
      <c r="I118" s="121"/>
      <c r="J118" s="18"/>
      <c r="K118" s="18"/>
      <c r="L118" s="18"/>
    </row>
    <row r="119" spans="1:12" s="120" customFormat="1">
      <c r="A119" s="133" t="s">
        <v>156</v>
      </c>
      <c r="B119" s="150"/>
      <c r="G119" s="57">
        <f t="shared" si="9"/>
        <v>0</v>
      </c>
      <c r="H119" s="57">
        <f t="shared" si="10"/>
        <v>0</v>
      </c>
      <c r="I119" s="121"/>
      <c r="J119" s="18"/>
      <c r="K119" s="18"/>
      <c r="L119" s="18"/>
    </row>
    <row r="120" spans="1:12" s="120" customFormat="1">
      <c r="A120" s="13"/>
      <c r="B120" s="13"/>
      <c r="G120" s="57"/>
      <c r="H120" s="121"/>
      <c r="I120" s="121"/>
      <c r="J120" s="18"/>
      <c r="K120" s="18"/>
      <c r="L120" s="18"/>
    </row>
    <row r="121" spans="1:12" s="120" customFormat="1">
      <c r="A121" s="13"/>
      <c r="B121" s="13"/>
      <c r="G121" s="57"/>
      <c r="H121" s="121"/>
      <c r="I121" s="121"/>
      <c r="J121" s="18"/>
      <c r="K121" s="18"/>
      <c r="L121" s="18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L141"/>
  <sheetViews>
    <sheetView showGridLines="0" topLeftCell="G1" zoomScaleNormal="100" workbookViewId="0">
      <pane ySplit="2" topLeftCell="A112" activePane="bottomLeft" state="frozen"/>
      <selection pane="bottomLeft" activeCell="J122" sqref="J122"/>
      <selection activeCell="F1" sqref="F1"/>
    </sheetView>
  </sheetViews>
  <sheetFormatPr defaultColWidth="9.140625" defaultRowHeight="15"/>
  <cols>
    <col min="1" max="1" width="2.7109375" style="18" customWidth="1"/>
    <col min="2" max="2" width="11.42578125" style="18" bestFit="1" customWidth="1"/>
    <col min="3" max="3" width="4.140625" style="19" bestFit="1" customWidth="1"/>
    <col min="4" max="4" width="9.140625" style="19"/>
    <col min="5" max="5" width="30.7109375" style="137" bestFit="1" customWidth="1"/>
    <col min="6" max="6" width="29.85546875" style="138" bestFit="1" customWidth="1"/>
    <col min="7" max="9" width="9.140625" style="18"/>
    <col min="10" max="11" width="37.28515625" style="18" bestFit="1" customWidth="1"/>
    <col min="12" max="12" width="32.5703125" style="18" customWidth="1"/>
    <col min="13" max="16384" width="9.140625" style="18"/>
  </cols>
  <sheetData>
    <row r="2" spans="2:12">
      <c r="J2" s="99" t="s">
        <v>0</v>
      </c>
      <c r="K2" s="98" t="s">
        <v>1</v>
      </c>
      <c r="L2" s="98" t="s">
        <v>1</v>
      </c>
    </row>
    <row r="3" spans="2:12">
      <c r="B3" s="43" t="s">
        <v>1184</v>
      </c>
      <c r="C3" s="44">
        <v>1</v>
      </c>
      <c r="E3" s="99" t="s">
        <v>0</v>
      </c>
      <c r="F3" s="98" t="s">
        <v>1</v>
      </c>
      <c r="J3" s="18" t="s">
        <v>2</v>
      </c>
      <c r="K3" s="18" t="s">
        <v>3</v>
      </c>
      <c r="L3" s="18" t="s">
        <v>3</v>
      </c>
    </row>
    <row r="4" spans="2:12">
      <c r="B4" s="43" t="s">
        <v>1185</v>
      </c>
      <c r="C4" s="44">
        <v>2</v>
      </c>
      <c r="E4" s="139" t="s">
        <v>3</v>
      </c>
      <c r="F4" s="139" t="s">
        <v>1186</v>
      </c>
      <c r="K4" s="18" t="s">
        <v>279</v>
      </c>
      <c r="L4" s="18" t="s">
        <v>3</v>
      </c>
    </row>
    <row r="5" spans="2:12">
      <c r="B5" s="43" t="s">
        <v>1187</v>
      </c>
      <c r="C5" s="44">
        <v>3</v>
      </c>
      <c r="E5" s="139" t="s">
        <v>173</v>
      </c>
      <c r="F5" s="139" t="s">
        <v>1186</v>
      </c>
      <c r="J5" s="18" t="s">
        <v>1188</v>
      </c>
      <c r="K5" s="18" t="s">
        <v>21</v>
      </c>
      <c r="L5" s="18" t="s">
        <v>21</v>
      </c>
    </row>
    <row r="6" spans="2:12">
      <c r="B6" s="43" t="s">
        <v>1189</v>
      </c>
      <c r="C6" s="44">
        <v>4</v>
      </c>
      <c r="E6" s="139" t="s">
        <v>174</v>
      </c>
      <c r="F6" s="139" t="s">
        <v>1186</v>
      </c>
      <c r="J6" s="18" t="s">
        <v>13</v>
      </c>
    </row>
    <row r="7" spans="2:12">
      <c r="B7" s="43" t="s">
        <v>1190</v>
      </c>
      <c r="C7" s="44">
        <v>5</v>
      </c>
      <c r="E7" s="139" t="s">
        <v>21</v>
      </c>
      <c r="F7" s="139" t="s">
        <v>175</v>
      </c>
      <c r="J7" s="18" t="s">
        <v>14</v>
      </c>
    </row>
    <row r="8" spans="2:12">
      <c r="B8" s="43" t="s">
        <v>1191</v>
      </c>
      <c r="C8" s="44">
        <v>6</v>
      </c>
      <c r="E8" s="139" t="s">
        <v>32</v>
      </c>
      <c r="F8" s="139" t="s">
        <v>175</v>
      </c>
      <c r="J8" s="18" t="s">
        <v>15</v>
      </c>
      <c r="K8" s="18" t="s">
        <v>16</v>
      </c>
      <c r="L8" s="18" t="s">
        <v>16</v>
      </c>
    </row>
    <row r="9" spans="2:12">
      <c r="B9" s="43" t="s">
        <v>1192</v>
      </c>
      <c r="C9" s="44">
        <v>7</v>
      </c>
      <c r="E9" s="139" t="s">
        <v>34</v>
      </c>
      <c r="F9" s="139" t="s">
        <v>175</v>
      </c>
      <c r="J9" s="18" t="s">
        <v>17</v>
      </c>
      <c r="K9" s="18" t="s">
        <v>18</v>
      </c>
      <c r="L9" s="18" t="s">
        <v>18</v>
      </c>
    </row>
    <row r="10" spans="2:12">
      <c r="B10" s="43" t="s">
        <v>1193</v>
      </c>
      <c r="C10" s="44">
        <v>8</v>
      </c>
      <c r="E10" s="139" t="s">
        <v>35</v>
      </c>
      <c r="F10" s="139" t="s">
        <v>175</v>
      </c>
      <c r="J10" s="18" t="s">
        <v>222</v>
      </c>
      <c r="K10" s="18" t="s">
        <v>18</v>
      </c>
      <c r="L10" s="18" t="s">
        <v>18</v>
      </c>
    </row>
    <row r="11" spans="2:12">
      <c r="B11" s="43" t="s">
        <v>1194</v>
      </c>
      <c r="C11" s="44">
        <v>9</v>
      </c>
      <c r="E11" s="139" t="s">
        <v>29</v>
      </c>
      <c r="F11" s="139" t="s">
        <v>175</v>
      </c>
      <c r="J11" s="18" t="s">
        <v>1195</v>
      </c>
      <c r="K11" s="18" t="s">
        <v>18</v>
      </c>
      <c r="L11" s="18" t="s">
        <v>18</v>
      </c>
    </row>
    <row r="12" spans="2:12">
      <c r="B12" s="43" t="s">
        <v>1196</v>
      </c>
      <c r="C12" s="44">
        <v>10</v>
      </c>
      <c r="E12" s="139" t="s">
        <v>25</v>
      </c>
      <c r="F12" s="139" t="s">
        <v>175</v>
      </c>
      <c r="J12" s="18" t="s">
        <v>19</v>
      </c>
      <c r="K12" s="18" t="s">
        <v>1197</v>
      </c>
      <c r="L12" s="18" t="s">
        <v>35</v>
      </c>
    </row>
    <row r="13" spans="2:12">
      <c r="B13" s="43" t="s">
        <v>1198</v>
      </c>
      <c r="C13" s="44">
        <v>11</v>
      </c>
      <c r="E13" s="139" t="s">
        <v>23</v>
      </c>
      <c r="F13" s="139" t="s">
        <v>175</v>
      </c>
      <c r="J13" s="18" t="s">
        <v>20</v>
      </c>
    </row>
    <row r="14" spans="2:12">
      <c r="B14" s="43" t="s">
        <v>164</v>
      </c>
      <c r="C14" s="44">
        <v>12</v>
      </c>
      <c r="E14" s="139" t="s">
        <v>27</v>
      </c>
      <c r="F14" s="139" t="s">
        <v>175</v>
      </c>
      <c r="J14" s="18" t="s">
        <v>22</v>
      </c>
      <c r="K14" s="18" t="s">
        <v>21</v>
      </c>
      <c r="L14" s="18" t="s">
        <v>21</v>
      </c>
    </row>
    <row r="15" spans="2:12">
      <c r="E15" s="139" t="s">
        <v>43</v>
      </c>
      <c r="F15" s="139" t="s">
        <v>175</v>
      </c>
      <c r="J15" s="18" t="s">
        <v>24</v>
      </c>
      <c r="K15" s="18" t="s">
        <v>23</v>
      </c>
      <c r="L15" s="18" t="s">
        <v>23</v>
      </c>
    </row>
    <row r="16" spans="2:12">
      <c r="E16" s="139" t="s">
        <v>177</v>
      </c>
      <c r="F16" s="139" t="s">
        <v>175</v>
      </c>
      <c r="J16" s="18" t="s">
        <v>26</v>
      </c>
      <c r="K16" s="18" t="s">
        <v>25</v>
      </c>
      <c r="L16" s="18" t="s">
        <v>25</v>
      </c>
    </row>
    <row r="17" spans="5:12">
      <c r="E17" s="139" t="s">
        <v>178</v>
      </c>
      <c r="F17" s="139" t="s">
        <v>175</v>
      </c>
      <c r="J17" s="18" t="s">
        <v>177</v>
      </c>
      <c r="K17" s="18" t="s">
        <v>27</v>
      </c>
      <c r="L17" s="18" t="s">
        <v>27</v>
      </c>
    </row>
    <row r="18" spans="5:12">
      <c r="E18" s="139" t="s">
        <v>83</v>
      </c>
      <c r="F18" s="139" t="s">
        <v>175</v>
      </c>
      <c r="J18" s="18" t="s">
        <v>28</v>
      </c>
      <c r="K18" s="18" t="s">
        <v>177</v>
      </c>
      <c r="L18" s="18" t="s">
        <v>177</v>
      </c>
    </row>
    <row r="19" spans="5:12">
      <c r="E19" s="139" t="s">
        <v>30</v>
      </c>
      <c r="F19" s="139" t="s">
        <v>175</v>
      </c>
      <c r="J19" s="18" t="s">
        <v>30</v>
      </c>
      <c r="K19" s="18" t="s">
        <v>29</v>
      </c>
      <c r="L19" s="18" t="s">
        <v>29</v>
      </c>
    </row>
    <row r="20" spans="5:12">
      <c r="E20" s="139" t="s">
        <v>180</v>
      </c>
      <c r="F20" s="139" t="s">
        <v>175</v>
      </c>
      <c r="J20" s="18" t="s">
        <v>32</v>
      </c>
      <c r="K20" s="18" t="s">
        <v>30</v>
      </c>
      <c r="L20" s="18" t="s">
        <v>30</v>
      </c>
    </row>
    <row r="21" spans="5:12">
      <c r="E21" s="139" t="s">
        <v>46</v>
      </c>
      <c r="F21" s="139" t="s">
        <v>1199</v>
      </c>
      <c r="J21" s="18" t="s">
        <v>33</v>
      </c>
      <c r="K21" s="18" t="s">
        <v>32</v>
      </c>
      <c r="L21" s="18" t="s">
        <v>32</v>
      </c>
    </row>
    <row r="22" spans="5:12">
      <c r="E22" s="139" t="s">
        <v>65</v>
      </c>
      <c r="F22" s="140" t="s">
        <v>1199</v>
      </c>
      <c r="J22" s="18" t="s">
        <v>35</v>
      </c>
      <c r="K22" s="18" t="s">
        <v>34</v>
      </c>
      <c r="L22" s="18" t="s">
        <v>34</v>
      </c>
    </row>
    <row r="23" spans="5:12">
      <c r="E23" s="139" t="s">
        <v>67</v>
      </c>
      <c r="F23" s="140" t="s">
        <v>1199</v>
      </c>
      <c r="J23" s="18" t="s">
        <v>36</v>
      </c>
      <c r="K23" s="18" t="s">
        <v>35</v>
      </c>
      <c r="L23" s="18" t="s">
        <v>35</v>
      </c>
    </row>
    <row r="24" spans="5:12">
      <c r="E24" s="139" t="s">
        <v>58</v>
      </c>
      <c r="F24" s="140" t="s">
        <v>1199</v>
      </c>
      <c r="J24" s="18" t="s">
        <v>299</v>
      </c>
      <c r="K24" s="18" t="s">
        <v>37</v>
      </c>
      <c r="L24" s="18" t="s">
        <v>37</v>
      </c>
    </row>
    <row r="25" spans="5:12">
      <c r="E25" s="139" t="s">
        <v>37</v>
      </c>
      <c r="F25" s="139" t="s">
        <v>181</v>
      </c>
      <c r="J25" s="18" t="s">
        <v>38</v>
      </c>
      <c r="K25" s="18" t="s">
        <v>37</v>
      </c>
      <c r="L25" s="18" t="s">
        <v>37</v>
      </c>
    </row>
    <row r="26" spans="5:12">
      <c r="E26" s="139" t="s">
        <v>111</v>
      </c>
      <c r="F26" s="140" t="s">
        <v>181</v>
      </c>
      <c r="J26" s="18" t="s">
        <v>40</v>
      </c>
      <c r="K26" s="18" t="s">
        <v>39</v>
      </c>
      <c r="L26" s="18" t="s">
        <v>39</v>
      </c>
    </row>
    <row r="27" spans="5:12">
      <c r="E27" s="139" t="s">
        <v>61</v>
      </c>
      <c r="F27" s="140" t="s">
        <v>181</v>
      </c>
      <c r="J27" s="18" t="s">
        <v>42</v>
      </c>
      <c r="K27" s="18" t="s">
        <v>41</v>
      </c>
      <c r="L27" s="18" t="s">
        <v>41</v>
      </c>
    </row>
    <row r="28" spans="5:12">
      <c r="E28" s="139" t="s">
        <v>49</v>
      </c>
      <c r="F28" s="140" t="s">
        <v>181</v>
      </c>
      <c r="K28" s="18" t="s">
        <v>43</v>
      </c>
      <c r="L28" s="18" t="s">
        <v>43</v>
      </c>
    </row>
    <row r="29" spans="5:12">
      <c r="E29" s="139" t="s">
        <v>125</v>
      </c>
      <c r="F29" s="140" t="s">
        <v>181</v>
      </c>
      <c r="J29" s="18" t="s">
        <v>44</v>
      </c>
      <c r="K29" s="18" t="s">
        <v>1200</v>
      </c>
      <c r="L29" s="18" t="s">
        <v>29</v>
      </c>
    </row>
    <row r="30" spans="5:12">
      <c r="E30" s="139" t="s">
        <v>85</v>
      </c>
      <c r="F30" s="140" t="s">
        <v>181</v>
      </c>
      <c r="J30" s="18" t="s">
        <v>45</v>
      </c>
    </row>
    <row r="31" spans="5:12">
      <c r="E31" s="139" t="s">
        <v>105</v>
      </c>
      <c r="F31" s="140" t="s">
        <v>181</v>
      </c>
      <c r="J31" s="18" t="s">
        <v>47</v>
      </c>
      <c r="K31" s="18" t="s">
        <v>46</v>
      </c>
      <c r="L31" s="18" t="s">
        <v>46</v>
      </c>
    </row>
    <row r="32" spans="5:12">
      <c r="E32" s="139" t="s">
        <v>81</v>
      </c>
      <c r="F32" s="140" t="s">
        <v>181</v>
      </c>
      <c r="J32" s="18" t="s">
        <v>48</v>
      </c>
      <c r="K32" s="18" t="s">
        <v>46</v>
      </c>
      <c r="L32" s="18" t="s">
        <v>46</v>
      </c>
    </row>
    <row r="33" spans="5:12">
      <c r="E33" s="139" t="s">
        <v>113</v>
      </c>
      <c r="F33" s="140" t="s">
        <v>181</v>
      </c>
      <c r="J33" s="18" t="s">
        <v>50</v>
      </c>
      <c r="K33" s="18" t="s">
        <v>49</v>
      </c>
      <c r="L33" s="18" t="s">
        <v>49</v>
      </c>
    </row>
    <row r="34" spans="5:12">
      <c r="E34" s="139" t="s">
        <v>119</v>
      </c>
      <c r="F34" s="140" t="s">
        <v>181</v>
      </c>
      <c r="J34" s="18" t="s">
        <v>51</v>
      </c>
      <c r="K34" s="18" t="s">
        <v>49</v>
      </c>
      <c r="L34" s="18" t="s">
        <v>49</v>
      </c>
    </row>
    <row r="35" spans="5:12">
      <c r="E35" s="139" t="s">
        <v>183</v>
      </c>
      <c r="F35" s="139" t="s">
        <v>182</v>
      </c>
      <c r="J35" s="18" t="s">
        <v>52</v>
      </c>
      <c r="K35" s="18" t="s">
        <v>46</v>
      </c>
      <c r="L35" s="18" t="s">
        <v>46</v>
      </c>
    </row>
    <row r="36" spans="5:12">
      <c r="E36" s="139" t="s">
        <v>100</v>
      </c>
      <c r="F36" s="140" t="s">
        <v>182</v>
      </c>
      <c r="J36" s="18" t="s">
        <v>53</v>
      </c>
      <c r="K36" s="18" t="s">
        <v>46</v>
      </c>
      <c r="L36" s="18" t="s">
        <v>46</v>
      </c>
    </row>
    <row r="37" spans="5:12">
      <c r="E37" s="139" t="s">
        <v>98</v>
      </c>
      <c r="F37" s="140" t="s">
        <v>182</v>
      </c>
      <c r="K37" s="18" t="s">
        <v>46</v>
      </c>
      <c r="L37" s="18" t="s">
        <v>46</v>
      </c>
    </row>
    <row r="38" spans="5:12">
      <c r="E38" s="139" t="s">
        <v>127</v>
      </c>
      <c r="F38" s="140" t="s">
        <v>182</v>
      </c>
      <c r="J38" s="18" t="s">
        <v>54</v>
      </c>
      <c r="K38" s="18" t="s">
        <v>188</v>
      </c>
      <c r="L38" s="18" t="s">
        <v>67</v>
      </c>
    </row>
    <row r="39" spans="5:12">
      <c r="E39" s="139" t="s">
        <v>184</v>
      </c>
      <c r="F39" s="140" t="s">
        <v>182</v>
      </c>
      <c r="J39" s="18" t="s">
        <v>55</v>
      </c>
    </row>
    <row r="40" spans="5:12">
      <c r="E40" s="139" t="s">
        <v>102</v>
      </c>
      <c r="F40" s="140" t="s">
        <v>182</v>
      </c>
      <c r="J40" s="18" t="s">
        <v>57</v>
      </c>
      <c r="K40" s="18" t="s">
        <v>56</v>
      </c>
      <c r="L40" s="18" t="s">
        <v>56</v>
      </c>
    </row>
    <row r="41" spans="5:12">
      <c r="E41" s="139" t="s">
        <v>117</v>
      </c>
      <c r="F41" s="140" t="s">
        <v>182</v>
      </c>
      <c r="J41" s="18" t="s">
        <v>59</v>
      </c>
      <c r="K41" s="18" t="s">
        <v>58</v>
      </c>
      <c r="L41" s="18" t="s">
        <v>58</v>
      </c>
    </row>
    <row r="42" spans="5:12">
      <c r="E42" s="139" t="s">
        <v>116</v>
      </c>
      <c r="F42" s="140" t="s">
        <v>182</v>
      </c>
      <c r="J42" s="18" t="s">
        <v>60</v>
      </c>
      <c r="K42" s="18" t="s">
        <v>46</v>
      </c>
      <c r="L42" s="18" t="s">
        <v>46</v>
      </c>
    </row>
    <row r="43" spans="5:12">
      <c r="E43" s="139" t="s">
        <v>78</v>
      </c>
      <c r="F43" s="140" t="s">
        <v>182</v>
      </c>
      <c r="J43" s="18" t="s">
        <v>62</v>
      </c>
      <c r="K43" s="18" t="s">
        <v>61</v>
      </c>
      <c r="L43" s="18" t="s">
        <v>61</v>
      </c>
    </row>
    <row r="44" spans="5:12">
      <c r="E44" s="139" t="s">
        <v>108</v>
      </c>
      <c r="F44" s="140" t="s">
        <v>182</v>
      </c>
      <c r="J44" s="18" t="s">
        <v>64</v>
      </c>
      <c r="K44" s="18" t="s">
        <v>63</v>
      </c>
      <c r="L44" s="18" t="s">
        <v>63</v>
      </c>
    </row>
    <row r="45" spans="5:12">
      <c r="E45" s="139" t="s">
        <v>39</v>
      </c>
      <c r="F45" s="140" t="s">
        <v>182</v>
      </c>
      <c r="J45" s="18" t="s">
        <v>66</v>
      </c>
      <c r="K45" s="18" t="s">
        <v>65</v>
      </c>
      <c r="L45" s="18" t="s">
        <v>65</v>
      </c>
    </row>
    <row r="46" spans="5:12">
      <c r="E46" s="139" t="s">
        <v>123</v>
      </c>
      <c r="F46" s="140" t="s">
        <v>182</v>
      </c>
      <c r="J46" s="18" t="s">
        <v>68</v>
      </c>
      <c r="K46" s="18" t="s">
        <v>67</v>
      </c>
      <c r="L46" s="18" t="s">
        <v>67</v>
      </c>
    </row>
    <row r="47" spans="5:12">
      <c r="E47" s="139" t="s">
        <v>63</v>
      </c>
      <c r="F47" s="140" t="s">
        <v>182</v>
      </c>
      <c r="J47" s="18" t="s">
        <v>69</v>
      </c>
      <c r="K47" s="18" t="s">
        <v>67</v>
      </c>
      <c r="L47" s="18" t="s">
        <v>67</v>
      </c>
    </row>
    <row r="48" spans="5:12">
      <c r="E48" s="139" t="s">
        <v>56</v>
      </c>
      <c r="F48" s="139" t="s">
        <v>186</v>
      </c>
      <c r="K48" s="18" t="s">
        <v>46</v>
      </c>
      <c r="L48" s="18" t="s">
        <v>46</v>
      </c>
    </row>
    <row r="49" spans="5:12">
      <c r="E49" s="139" t="s">
        <v>130</v>
      </c>
      <c r="F49" s="140" t="s">
        <v>186</v>
      </c>
      <c r="J49" s="18" t="s">
        <v>70</v>
      </c>
      <c r="K49" s="18" t="s">
        <v>1201</v>
      </c>
      <c r="L49" s="18" t="s">
        <v>61</v>
      </c>
    </row>
    <row r="50" spans="5:12">
      <c r="E50" s="139" t="s">
        <v>187</v>
      </c>
      <c r="F50" s="140" t="s">
        <v>186</v>
      </c>
      <c r="J50" s="18" t="s">
        <v>71</v>
      </c>
    </row>
    <row r="51" spans="5:12">
      <c r="E51" s="139" t="s">
        <v>188</v>
      </c>
      <c r="F51" s="140" t="s">
        <v>186</v>
      </c>
      <c r="J51" s="18" t="s">
        <v>72</v>
      </c>
      <c r="K51" s="18" t="s">
        <v>49</v>
      </c>
      <c r="L51" s="18" t="s">
        <v>49</v>
      </c>
    </row>
    <row r="52" spans="5:12">
      <c r="E52" s="139" t="s">
        <v>92</v>
      </c>
      <c r="F52" s="140" t="s">
        <v>186</v>
      </c>
      <c r="J52" s="18" t="s">
        <v>73</v>
      </c>
      <c r="K52" s="18" t="s">
        <v>49</v>
      </c>
      <c r="L52" s="18" t="s">
        <v>49</v>
      </c>
    </row>
    <row r="53" spans="5:12">
      <c r="E53" s="139" t="s">
        <v>90</v>
      </c>
      <c r="F53" s="140" t="s">
        <v>186</v>
      </c>
      <c r="J53" s="18" t="s">
        <v>74</v>
      </c>
      <c r="K53" s="18" t="s">
        <v>49</v>
      </c>
      <c r="L53" s="18" t="s">
        <v>49</v>
      </c>
    </row>
    <row r="54" spans="5:12">
      <c r="E54" s="139" t="s">
        <v>94</v>
      </c>
      <c r="F54" s="140" t="s">
        <v>186</v>
      </c>
      <c r="J54" s="18" t="s">
        <v>75</v>
      </c>
      <c r="K54" s="18" t="s">
        <v>49</v>
      </c>
      <c r="L54" s="18" t="s">
        <v>49</v>
      </c>
    </row>
    <row r="55" spans="5:12">
      <c r="E55" s="139" t="s">
        <v>41</v>
      </c>
      <c r="F55" s="140" t="s">
        <v>186</v>
      </c>
      <c r="J55" s="18" t="s">
        <v>76</v>
      </c>
      <c r="K55" s="18" t="s">
        <v>49</v>
      </c>
      <c r="L55" s="18" t="s">
        <v>49</v>
      </c>
    </row>
    <row r="56" spans="5:12">
      <c r="E56" s="139" t="s">
        <v>189</v>
      </c>
      <c r="F56" s="140" t="s">
        <v>186</v>
      </c>
      <c r="J56" s="18" t="s">
        <v>77</v>
      </c>
      <c r="K56" s="18" t="s">
        <v>49</v>
      </c>
      <c r="L56" s="18" t="s">
        <v>49</v>
      </c>
    </row>
    <row r="57" spans="5:12">
      <c r="E57" s="139" t="s">
        <v>190</v>
      </c>
      <c r="F57" s="140" t="s">
        <v>186</v>
      </c>
      <c r="J57" s="18" t="s">
        <v>79</v>
      </c>
      <c r="K57" s="18" t="s">
        <v>78</v>
      </c>
      <c r="L57" s="18" t="s">
        <v>78</v>
      </c>
    </row>
    <row r="58" spans="5:12">
      <c r="E58" s="139" t="s">
        <v>18</v>
      </c>
      <c r="F58" s="139" t="s">
        <v>192</v>
      </c>
      <c r="J58" s="18" t="s">
        <v>80</v>
      </c>
      <c r="K58" s="18" t="s">
        <v>49</v>
      </c>
      <c r="L58" s="18" t="s">
        <v>49</v>
      </c>
    </row>
    <row r="59" spans="5:12">
      <c r="E59" s="139" t="s">
        <v>194</v>
      </c>
      <c r="F59" s="139" t="s">
        <v>193</v>
      </c>
      <c r="J59" s="18" t="s">
        <v>82</v>
      </c>
      <c r="K59" s="18" t="s">
        <v>81</v>
      </c>
      <c r="L59" s="18" t="s">
        <v>81</v>
      </c>
    </row>
    <row r="60" spans="5:12">
      <c r="E60" s="139" t="s">
        <v>198</v>
      </c>
      <c r="F60" s="140" t="s">
        <v>193</v>
      </c>
      <c r="J60" s="18" t="s">
        <v>84</v>
      </c>
      <c r="K60" s="18" t="s">
        <v>83</v>
      </c>
      <c r="L60" s="18" t="s">
        <v>83</v>
      </c>
    </row>
    <row r="61" spans="5:12">
      <c r="E61" s="139" t="s">
        <v>199</v>
      </c>
      <c r="F61" s="140" t="s">
        <v>193</v>
      </c>
      <c r="J61" s="18" t="s">
        <v>86</v>
      </c>
      <c r="K61" s="18" t="s">
        <v>85</v>
      </c>
      <c r="L61" s="18" t="s">
        <v>85</v>
      </c>
    </row>
    <row r="62" spans="5:12">
      <c r="E62" s="139" t="s">
        <v>200</v>
      </c>
      <c r="F62" s="140" t="s">
        <v>193</v>
      </c>
      <c r="K62" s="18" t="s">
        <v>85</v>
      </c>
      <c r="L62" s="18" t="s">
        <v>85</v>
      </c>
    </row>
    <row r="63" spans="5:12">
      <c r="E63" s="139" t="s">
        <v>135</v>
      </c>
      <c r="F63" s="139" t="s">
        <v>134</v>
      </c>
      <c r="J63" s="18" t="s">
        <v>87</v>
      </c>
      <c r="K63" s="18" t="s">
        <v>1202</v>
      </c>
      <c r="L63" s="18" t="s">
        <v>67</v>
      </c>
    </row>
    <row r="64" spans="5:12">
      <c r="E64" s="139" t="s">
        <v>136</v>
      </c>
      <c r="F64" s="140" t="s">
        <v>134</v>
      </c>
      <c r="J64" s="18" t="s">
        <v>88</v>
      </c>
    </row>
    <row r="65" spans="5:12">
      <c r="E65" s="139" t="s">
        <v>137</v>
      </c>
      <c r="F65" s="140" t="s">
        <v>134</v>
      </c>
      <c r="J65" s="18" t="s">
        <v>89</v>
      </c>
      <c r="K65" s="18" t="s">
        <v>88</v>
      </c>
      <c r="L65" s="18" t="s">
        <v>88</v>
      </c>
    </row>
    <row r="66" spans="5:12">
      <c r="E66" s="139" t="s">
        <v>138</v>
      </c>
      <c r="F66" s="140" t="s">
        <v>134</v>
      </c>
      <c r="J66" s="18" t="s">
        <v>293</v>
      </c>
      <c r="K66" s="18" t="s">
        <v>90</v>
      </c>
      <c r="L66" s="18" t="s">
        <v>90</v>
      </c>
    </row>
    <row r="67" spans="5:12">
      <c r="E67" s="139" t="s">
        <v>146</v>
      </c>
      <c r="F67" s="139" t="s">
        <v>201</v>
      </c>
      <c r="J67" s="18" t="s">
        <v>91</v>
      </c>
      <c r="K67" s="18" t="s">
        <v>92</v>
      </c>
      <c r="L67" s="18" t="s">
        <v>92</v>
      </c>
    </row>
    <row r="68" spans="5:12">
      <c r="E68" s="139" t="s">
        <v>148</v>
      </c>
      <c r="F68" s="140" t="s">
        <v>201</v>
      </c>
      <c r="J68" s="18" t="s">
        <v>93</v>
      </c>
      <c r="K68" s="18" t="s">
        <v>92</v>
      </c>
      <c r="L68" s="18" t="s">
        <v>92</v>
      </c>
    </row>
    <row r="69" spans="5:12">
      <c r="E69" s="139" t="s">
        <v>144</v>
      </c>
      <c r="F69" s="140" t="s">
        <v>201</v>
      </c>
      <c r="J69" s="18" t="s">
        <v>95</v>
      </c>
      <c r="K69" s="18" t="s">
        <v>94</v>
      </c>
      <c r="L69" s="18" t="s">
        <v>94</v>
      </c>
    </row>
    <row r="70" spans="5:12">
      <c r="E70" s="139" t="s">
        <v>149</v>
      </c>
      <c r="F70" s="139" t="s">
        <v>1203</v>
      </c>
      <c r="J70" s="18" t="s">
        <v>96</v>
      </c>
      <c r="K70" s="18" t="s">
        <v>94</v>
      </c>
      <c r="L70" s="18" t="s">
        <v>94</v>
      </c>
    </row>
    <row r="71" spans="5:12">
      <c r="E71" s="139" t="s">
        <v>150</v>
      </c>
      <c r="F71" s="140" t="s">
        <v>1203</v>
      </c>
      <c r="J71" s="18" t="s">
        <v>97</v>
      </c>
      <c r="K71" s="18" t="s">
        <v>96</v>
      </c>
      <c r="L71" s="18" t="s">
        <v>96</v>
      </c>
    </row>
    <row r="72" spans="5:12">
      <c r="E72" s="139"/>
      <c r="F72" s="139"/>
      <c r="J72" s="18" t="s">
        <v>99</v>
      </c>
      <c r="K72" s="18" t="s">
        <v>98</v>
      </c>
      <c r="L72" s="18" t="s">
        <v>98</v>
      </c>
    </row>
    <row r="73" spans="5:12">
      <c r="J73" s="18" t="s">
        <v>101</v>
      </c>
      <c r="K73" s="18" t="s">
        <v>100</v>
      </c>
      <c r="L73" s="18" t="s">
        <v>100</v>
      </c>
    </row>
    <row r="74" spans="5:12">
      <c r="J74" s="18" t="s">
        <v>103</v>
      </c>
      <c r="K74" s="18" t="s">
        <v>102</v>
      </c>
      <c r="L74" s="18" t="s">
        <v>102</v>
      </c>
    </row>
    <row r="75" spans="5:12">
      <c r="J75" s="18" t="s">
        <v>104</v>
      </c>
      <c r="K75" s="18" t="s">
        <v>67</v>
      </c>
      <c r="L75" s="18" t="s">
        <v>67</v>
      </c>
    </row>
    <row r="76" spans="5:12">
      <c r="J76" s="18" t="s">
        <v>39</v>
      </c>
      <c r="K76" s="18" t="s">
        <v>105</v>
      </c>
      <c r="L76" s="18" t="s">
        <v>105</v>
      </c>
    </row>
    <row r="77" spans="5:12">
      <c r="J77" s="18" t="s">
        <v>302</v>
      </c>
      <c r="K77" s="18" t="s">
        <v>39</v>
      </c>
      <c r="L77" s="18" t="s">
        <v>39</v>
      </c>
    </row>
    <row r="78" spans="5:12">
      <c r="J78" s="18" t="s">
        <v>106</v>
      </c>
      <c r="K78" s="18" t="s">
        <v>39</v>
      </c>
      <c r="L78" s="18" t="s">
        <v>39</v>
      </c>
    </row>
    <row r="79" spans="5:12">
      <c r="J79" s="18" t="s">
        <v>107</v>
      </c>
      <c r="K79" s="18" t="s">
        <v>39</v>
      </c>
      <c r="L79" s="18" t="s">
        <v>39</v>
      </c>
    </row>
    <row r="80" spans="5:12">
      <c r="J80" s="18" t="s">
        <v>109</v>
      </c>
      <c r="K80" s="18" t="s">
        <v>108</v>
      </c>
      <c r="L80" s="18" t="s">
        <v>108</v>
      </c>
    </row>
    <row r="81" spans="10:12">
      <c r="J81" s="18" t="s">
        <v>317</v>
      </c>
      <c r="K81" s="18" t="s">
        <v>108</v>
      </c>
      <c r="L81" s="18" t="s">
        <v>108</v>
      </c>
    </row>
    <row r="82" spans="10:12">
      <c r="J82" s="18" t="s">
        <v>110</v>
      </c>
      <c r="K82" s="18" t="s">
        <v>81</v>
      </c>
      <c r="L82" s="18" t="s">
        <v>81</v>
      </c>
    </row>
    <row r="83" spans="10:12">
      <c r="J83" s="18" t="s">
        <v>112</v>
      </c>
      <c r="K83" s="18" t="s">
        <v>111</v>
      </c>
      <c r="L83" s="18" t="s">
        <v>111</v>
      </c>
    </row>
    <row r="84" spans="10:12">
      <c r="J84" s="18" t="s">
        <v>114</v>
      </c>
      <c r="K84" s="18" t="s">
        <v>113</v>
      </c>
      <c r="L84" s="18" t="s">
        <v>113</v>
      </c>
    </row>
    <row r="85" spans="10:12">
      <c r="J85" s="18" t="s">
        <v>115</v>
      </c>
      <c r="K85" s="18" t="s">
        <v>78</v>
      </c>
      <c r="L85" s="18" t="s">
        <v>78</v>
      </c>
    </row>
    <row r="86" spans="10:12">
      <c r="J86" s="18" t="s">
        <v>117</v>
      </c>
      <c r="K86" s="18" t="s">
        <v>116</v>
      </c>
      <c r="L86" s="18" t="s">
        <v>116</v>
      </c>
    </row>
    <row r="87" spans="10:12">
      <c r="J87" s="18" t="s">
        <v>118</v>
      </c>
      <c r="K87" s="18" t="s">
        <v>117</v>
      </c>
      <c r="L87" s="18" t="s">
        <v>117</v>
      </c>
    </row>
    <row r="88" spans="10:12">
      <c r="J88" s="18" t="s">
        <v>120</v>
      </c>
      <c r="K88" s="18" t="s">
        <v>119</v>
      </c>
      <c r="L88" s="18" t="s">
        <v>119</v>
      </c>
    </row>
    <row r="89" spans="10:12">
      <c r="J89" s="18" t="s">
        <v>121</v>
      </c>
      <c r="K89" s="18" t="s">
        <v>85</v>
      </c>
      <c r="L89" s="18" t="s">
        <v>85</v>
      </c>
    </row>
    <row r="90" spans="10:12">
      <c r="J90" s="18" t="s">
        <v>122</v>
      </c>
      <c r="K90" s="18" t="s">
        <v>85</v>
      </c>
      <c r="L90" s="18" t="s">
        <v>85</v>
      </c>
    </row>
    <row r="91" spans="10:12">
      <c r="J91" s="18" t="s">
        <v>124</v>
      </c>
      <c r="K91" s="18" t="s">
        <v>123</v>
      </c>
      <c r="L91" s="18" t="s">
        <v>123</v>
      </c>
    </row>
    <row r="92" spans="10:12">
      <c r="J92" s="18" t="s">
        <v>126</v>
      </c>
      <c r="K92" s="18" t="s">
        <v>125</v>
      </c>
      <c r="L92" s="18" t="s">
        <v>125</v>
      </c>
    </row>
    <row r="93" spans="10:12">
      <c r="K93" s="18" t="s">
        <v>127</v>
      </c>
      <c r="L93" s="18" t="s">
        <v>127</v>
      </c>
    </row>
    <row r="94" spans="10:12">
      <c r="J94" s="18" t="s">
        <v>128</v>
      </c>
      <c r="K94" s="18" t="s">
        <v>1204</v>
      </c>
      <c r="L94" s="18" t="s">
        <v>108</v>
      </c>
    </row>
    <row r="95" spans="10:12">
      <c r="J95" s="18" t="s">
        <v>129</v>
      </c>
    </row>
    <row r="96" spans="10:12">
      <c r="J96" s="172" t="s">
        <v>290</v>
      </c>
      <c r="K96" s="172" t="s">
        <v>149</v>
      </c>
      <c r="L96" s="172" t="s">
        <v>149</v>
      </c>
    </row>
    <row r="97" spans="10:12">
      <c r="J97" s="18" t="s">
        <v>131</v>
      </c>
      <c r="K97" s="18" t="s">
        <v>130</v>
      </c>
      <c r="L97" s="18" t="s">
        <v>130</v>
      </c>
    </row>
    <row r="98" spans="10:12">
      <c r="J98" s="18" t="s">
        <v>132</v>
      </c>
      <c r="K98" s="18" t="s">
        <v>130</v>
      </c>
      <c r="L98" s="18" t="s">
        <v>130</v>
      </c>
    </row>
    <row r="99" spans="10:12">
      <c r="J99" s="18" t="s">
        <v>305</v>
      </c>
      <c r="K99" s="18" t="s">
        <v>56</v>
      </c>
      <c r="L99" s="18" t="s">
        <v>56</v>
      </c>
    </row>
    <row r="100" spans="10:12">
      <c r="J100" s="18" t="s">
        <v>191</v>
      </c>
      <c r="K100" s="18" t="s">
        <v>191</v>
      </c>
      <c r="L100" s="18" t="s">
        <v>191</v>
      </c>
    </row>
    <row r="101" spans="10:12">
      <c r="K101" s="18" t="s">
        <v>56</v>
      </c>
      <c r="L101" s="18" t="s">
        <v>56</v>
      </c>
    </row>
    <row r="102" spans="10:12">
      <c r="J102" s="18" t="s">
        <v>194</v>
      </c>
      <c r="K102" s="67" t="s">
        <v>183</v>
      </c>
      <c r="L102" s="18" t="s">
        <v>100</v>
      </c>
    </row>
    <row r="103" spans="10:12">
      <c r="J103" s="18" t="s">
        <v>198</v>
      </c>
      <c r="K103" s="18" t="s">
        <v>194</v>
      </c>
      <c r="L103" s="18" t="s">
        <v>194</v>
      </c>
    </row>
    <row r="104" spans="10:12">
      <c r="J104" s="18" t="s">
        <v>199</v>
      </c>
      <c r="K104" s="18" t="s">
        <v>198</v>
      </c>
      <c r="L104" s="18" t="s">
        <v>198</v>
      </c>
    </row>
    <row r="105" spans="10:12">
      <c r="J105" s="18" t="s">
        <v>200</v>
      </c>
      <c r="K105" s="18" t="s">
        <v>199</v>
      </c>
      <c r="L105" s="18" t="s">
        <v>199</v>
      </c>
    </row>
    <row r="106" spans="10:12">
      <c r="K106" s="18" t="s">
        <v>200</v>
      </c>
      <c r="L106" s="18" t="s">
        <v>200</v>
      </c>
    </row>
    <row r="107" spans="10:12">
      <c r="J107" s="18" t="s">
        <v>133</v>
      </c>
      <c r="K107" s="18" t="s">
        <v>1205</v>
      </c>
      <c r="L107" s="18" t="s">
        <v>88</v>
      </c>
    </row>
    <row r="108" spans="10:12">
      <c r="J108" s="18" t="s">
        <v>134</v>
      </c>
    </row>
    <row r="109" spans="10:12">
      <c r="J109" s="18" t="s">
        <v>135</v>
      </c>
    </row>
    <row r="110" spans="10:12">
      <c r="J110" s="18" t="s">
        <v>136</v>
      </c>
      <c r="K110" s="18" t="s">
        <v>135</v>
      </c>
      <c r="L110" s="18" t="s">
        <v>135</v>
      </c>
    </row>
    <row r="111" spans="10:12">
      <c r="J111" s="18" t="s">
        <v>1206</v>
      </c>
      <c r="K111" s="18" t="s">
        <v>136</v>
      </c>
      <c r="L111" s="18" t="s">
        <v>136</v>
      </c>
    </row>
    <row r="112" spans="10:12">
      <c r="J112" s="18" t="s">
        <v>138</v>
      </c>
      <c r="K112" s="18" t="s">
        <v>137</v>
      </c>
      <c r="L112" s="18" t="s">
        <v>137</v>
      </c>
    </row>
    <row r="113" spans="10:12">
      <c r="K113" s="18" t="s">
        <v>138</v>
      </c>
      <c r="L113" s="18" t="s">
        <v>138</v>
      </c>
    </row>
    <row r="114" spans="10:12">
      <c r="J114" s="18" t="s">
        <v>139</v>
      </c>
      <c r="K114" s="18" t="s">
        <v>343</v>
      </c>
      <c r="L114" s="18" t="s">
        <v>146</v>
      </c>
    </row>
    <row r="115" spans="10:12">
      <c r="J115" s="18" t="s">
        <v>140</v>
      </c>
    </row>
    <row r="116" spans="10:12">
      <c r="J116" s="18" t="s">
        <v>141</v>
      </c>
    </row>
    <row r="117" spans="10:12">
      <c r="J117" s="18" t="s">
        <v>142</v>
      </c>
      <c r="K117" s="18" t="s">
        <v>16</v>
      </c>
      <c r="L117" s="18" t="s">
        <v>16</v>
      </c>
    </row>
    <row r="118" spans="10:12">
      <c r="J118" s="18" t="s">
        <v>143</v>
      </c>
      <c r="K118" s="18" t="s">
        <v>16</v>
      </c>
      <c r="L118" s="18" t="s">
        <v>16</v>
      </c>
    </row>
    <row r="119" spans="10:12">
      <c r="J119" s="18" t="s">
        <v>146</v>
      </c>
      <c r="K119" s="18" t="s">
        <v>144</v>
      </c>
      <c r="L119" s="18" t="s">
        <v>144</v>
      </c>
    </row>
    <row r="120" spans="10:12">
      <c r="J120" s="18" t="s">
        <v>147</v>
      </c>
      <c r="K120" s="18" t="s">
        <v>146</v>
      </c>
      <c r="L120" s="18" t="s">
        <v>146</v>
      </c>
    </row>
    <row r="121" spans="10:12">
      <c r="J121" s="18" t="s">
        <v>149</v>
      </c>
      <c r="K121" s="18" t="s">
        <v>149</v>
      </c>
      <c r="L121" s="18" t="s">
        <v>149</v>
      </c>
    </row>
    <row r="122" spans="10:12">
      <c r="J122" s="18" t="s">
        <v>150</v>
      </c>
      <c r="K122" s="18" t="s">
        <v>150</v>
      </c>
      <c r="L122" s="18" t="s">
        <v>150</v>
      </c>
    </row>
    <row r="123" spans="10:12">
      <c r="K123" s="18" t="s">
        <v>1207</v>
      </c>
      <c r="L123" s="18" t="s">
        <v>149</v>
      </c>
    </row>
    <row r="124" spans="10:12">
      <c r="K124" s="18" t="s">
        <v>1208</v>
      </c>
      <c r="L124" s="18" t="s">
        <v>150</v>
      </c>
    </row>
    <row r="125" spans="10:12">
      <c r="J125" s="18" t="s">
        <v>179</v>
      </c>
      <c r="K125" s="18" t="s">
        <v>1209</v>
      </c>
      <c r="L125" s="18" t="s">
        <v>149</v>
      </c>
    </row>
    <row r="126" spans="10:12">
      <c r="K126" s="18" t="s">
        <v>179</v>
      </c>
      <c r="L126" s="18" t="s">
        <v>179</v>
      </c>
    </row>
    <row r="127" spans="10:12">
      <c r="K127" s="18" t="s">
        <v>1210</v>
      </c>
      <c r="L127" s="18" t="s">
        <v>136</v>
      </c>
    </row>
    <row r="128" spans="10:12">
      <c r="K128" s="18" t="s">
        <v>1211</v>
      </c>
      <c r="L128" s="18" t="s">
        <v>113</v>
      </c>
    </row>
    <row r="129" spans="10:12">
      <c r="K129" s="18" t="s">
        <v>1212</v>
      </c>
      <c r="L129" s="18" t="s">
        <v>117</v>
      </c>
    </row>
    <row r="130" spans="10:12">
      <c r="K130" s="18" t="s">
        <v>1213</v>
      </c>
      <c r="L130" s="18" t="s">
        <v>78</v>
      </c>
    </row>
    <row r="131" spans="10:12">
      <c r="K131" s="18" t="s">
        <v>1214</v>
      </c>
      <c r="L131" s="18" t="s">
        <v>177</v>
      </c>
    </row>
    <row r="132" spans="10:12">
      <c r="J132" s="18" t="s">
        <v>184</v>
      </c>
      <c r="K132" s="18" t="s">
        <v>1215</v>
      </c>
      <c r="L132" s="18" t="s">
        <v>135</v>
      </c>
    </row>
    <row r="133" spans="10:12">
      <c r="J133" s="18" t="s">
        <v>1216</v>
      </c>
      <c r="K133" s="18" t="s">
        <v>184</v>
      </c>
      <c r="L133" s="18" t="s">
        <v>184</v>
      </c>
    </row>
    <row r="134" spans="10:12">
      <c r="J134" s="18" t="s">
        <v>195</v>
      </c>
      <c r="K134" s="18" t="s">
        <v>199</v>
      </c>
    </row>
    <row r="135" spans="10:12">
      <c r="J135" s="18" t="s">
        <v>197</v>
      </c>
      <c r="K135" s="18" t="s">
        <v>195</v>
      </c>
      <c r="L135" s="18" t="s">
        <v>195</v>
      </c>
    </row>
    <row r="136" spans="10:12">
      <c r="J136" s="18" t="s">
        <v>202</v>
      </c>
      <c r="K136" s="18" t="s">
        <v>197</v>
      </c>
      <c r="L136" s="18" t="s">
        <v>197</v>
      </c>
    </row>
    <row r="137" spans="10:12">
      <c r="J137" s="18" t="s">
        <v>247</v>
      </c>
      <c r="K137" s="18" t="s">
        <v>202</v>
      </c>
      <c r="L137" s="18" t="s">
        <v>202</v>
      </c>
    </row>
    <row r="138" spans="10:12">
      <c r="J138" s="18" t="s">
        <v>224</v>
      </c>
      <c r="K138" s="18" t="s">
        <v>202</v>
      </c>
      <c r="L138" s="18" t="s">
        <v>202</v>
      </c>
    </row>
    <row r="139" spans="10:12">
      <c r="J139" s="18" t="s">
        <v>1217</v>
      </c>
      <c r="K139" s="18" t="s">
        <v>202</v>
      </c>
      <c r="L139" s="18" t="s">
        <v>202</v>
      </c>
    </row>
    <row r="140" spans="10:12">
      <c r="J140" s="18" t="s">
        <v>196</v>
      </c>
      <c r="K140" s="18" t="s">
        <v>1217</v>
      </c>
      <c r="L140" s="18" t="s">
        <v>1217</v>
      </c>
    </row>
    <row r="141" spans="10:12">
      <c r="K141" s="18" t="s">
        <v>196</v>
      </c>
      <c r="L141" s="18" t="s">
        <v>196</v>
      </c>
    </row>
  </sheetData>
  <autoFilter ref="J2:L141" xr:uid="{00000000-0009-0000-0000-000009000000}"/>
  <pageMargins left="0.511811024" right="0.511811024" top="0.78740157499999996" bottom="0.78740157499999996" header="0.31496062000000002" footer="0.31496062000000002"/>
  <pageSetup paperSize="9" orientation="portrait" horizontalDpi="1200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2:R1605"/>
  <sheetViews>
    <sheetView showGridLines="0" zoomScaleNormal="100" workbookViewId="0">
      <pane ySplit="3" topLeftCell="A4" activePane="bottomLeft" state="frozen"/>
      <selection pane="bottomLeft" activeCell="G19" sqref="G19"/>
      <selection activeCell="G19" sqref="G19"/>
    </sheetView>
  </sheetViews>
  <sheetFormatPr defaultColWidth="3.7109375" defaultRowHeight="13.5"/>
  <cols>
    <col min="1" max="1" width="3.7109375" style="1"/>
    <col min="2" max="2" width="10" style="1" customWidth="1"/>
    <col min="3" max="3" width="16.42578125" style="31" customWidth="1"/>
    <col min="4" max="4" width="8.85546875" style="7" bestFit="1" customWidth="1"/>
    <col min="5" max="5" width="22" style="1" bestFit="1" customWidth="1"/>
    <col min="6" max="6" width="11.5703125" style="32" bestFit="1" customWidth="1"/>
    <col min="7" max="7" width="10.85546875" style="1" bestFit="1" customWidth="1"/>
    <col min="8" max="8" width="10.7109375" style="32" bestFit="1" customWidth="1"/>
    <col min="9" max="9" width="12.42578125" style="32" bestFit="1" customWidth="1"/>
    <col min="10" max="10" width="5.5703125" style="1" bestFit="1" customWidth="1"/>
    <col min="11" max="11" width="6" style="1" bestFit="1" customWidth="1"/>
    <col min="12" max="12" width="9.5703125" style="1" bestFit="1" customWidth="1"/>
    <col min="13" max="13" width="12.42578125" style="1" bestFit="1" customWidth="1"/>
    <col min="14" max="15" width="3.7109375" style="1"/>
    <col min="16" max="16" width="8.5703125" style="1" bestFit="1" customWidth="1"/>
    <col min="17" max="18" width="11.140625" style="33" customWidth="1"/>
    <col min="19" max="22" width="11.140625" style="1" customWidth="1"/>
    <col min="23" max="23" width="9" style="1" bestFit="1" customWidth="1"/>
    <col min="24" max="16384" width="3.7109375" style="1"/>
  </cols>
  <sheetData>
    <row r="2" spans="2:13">
      <c r="G2" s="41"/>
      <c r="J2" s="38"/>
      <c r="L2" s="41"/>
      <c r="M2" s="42"/>
    </row>
    <row r="3" spans="2:13" s="30" customFormat="1">
      <c r="B3" s="27" t="s">
        <v>0</v>
      </c>
      <c r="C3" s="28" t="s">
        <v>1218</v>
      </c>
      <c r="D3" s="27" t="s">
        <v>1219</v>
      </c>
      <c r="E3" s="27" t="s">
        <v>1220</v>
      </c>
      <c r="F3" s="29" t="s">
        <v>210</v>
      </c>
      <c r="G3" s="27" t="s">
        <v>1221</v>
      </c>
      <c r="H3" s="22" t="s">
        <v>1222</v>
      </c>
      <c r="I3" s="22" t="s">
        <v>433</v>
      </c>
      <c r="J3" s="23" t="s">
        <v>1223</v>
      </c>
      <c r="K3" s="23" t="s">
        <v>1224</v>
      </c>
      <c r="L3" s="23" t="s">
        <v>1225</v>
      </c>
      <c r="M3" s="30" t="s">
        <v>1226</v>
      </c>
    </row>
    <row r="4" spans="2:13" ht="15.75">
      <c r="B4">
        <v>4691003000006390</v>
      </c>
      <c r="C4">
        <v>20210601</v>
      </c>
      <c r="D4">
        <v>105113</v>
      </c>
      <c r="E4" t="s">
        <v>1227</v>
      </c>
      <c r="F4" s="21">
        <v>500000</v>
      </c>
      <c r="G4" t="s">
        <v>1228</v>
      </c>
      <c r="H4" s="46">
        <f>-IF(G4="D",F4,0)</f>
        <v>-500000</v>
      </c>
      <c r="I4" s="24">
        <f t="shared" ref="I4:I66" si="0">IF(G4="C",F4,0)</f>
        <v>0</v>
      </c>
      <c r="J4" s="25" t="str">
        <f t="shared" ref="J4:J66" si="1">RIGHT(C4,2)</f>
        <v>01</v>
      </c>
      <c r="K4" s="25">
        <f t="shared" ref="K4:K66" si="2">IFERROR(LEFT(C4,6)-202100,"")</f>
        <v>6</v>
      </c>
      <c r="L4" s="26">
        <f t="shared" ref="L4:L67" si="3">IFERROR(DATE(2021,K4,J4),"")</f>
        <v>44348</v>
      </c>
      <c r="M4" s="46">
        <f t="shared" ref="M4:M67" si="4">IF(G4="c",I4,H4)</f>
        <v>-500000</v>
      </c>
    </row>
    <row r="5" spans="2:13" ht="15.75">
      <c r="B5">
        <v>4691003000006390</v>
      </c>
      <c r="C5">
        <v>20210601</v>
      </c>
      <c r="D5">
        <v>105300</v>
      </c>
      <c r="E5" t="s">
        <v>1227</v>
      </c>
      <c r="F5" s="21">
        <v>200000</v>
      </c>
      <c r="G5" t="s">
        <v>1228</v>
      </c>
      <c r="H5" s="46">
        <f t="shared" ref="H5:H68" si="5">-IF(G5="D",F5,0)</f>
        <v>-200000</v>
      </c>
      <c r="I5" s="24">
        <f t="shared" si="0"/>
        <v>0</v>
      </c>
      <c r="J5" s="25" t="str">
        <f t="shared" si="1"/>
        <v>01</v>
      </c>
      <c r="K5" s="25">
        <f t="shared" si="2"/>
        <v>6</v>
      </c>
      <c r="L5" s="26">
        <f t="shared" si="3"/>
        <v>44348</v>
      </c>
      <c r="M5" s="46">
        <f t="shared" si="4"/>
        <v>-200000</v>
      </c>
    </row>
    <row r="6" spans="2:13" ht="15.75">
      <c r="B6">
        <v>4691003000006390</v>
      </c>
      <c r="C6">
        <v>20210601</v>
      </c>
      <c r="D6">
        <v>161294</v>
      </c>
      <c r="E6" t="s">
        <v>1227</v>
      </c>
      <c r="F6" s="21">
        <v>25480</v>
      </c>
      <c r="G6" t="s">
        <v>1228</v>
      </c>
      <c r="H6" s="46">
        <f t="shared" si="5"/>
        <v>-25480</v>
      </c>
      <c r="I6" s="24">
        <f t="shared" si="0"/>
        <v>0</v>
      </c>
      <c r="J6" s="25" t="str">
        <f t="shared" si="1"/>
        <v>01</v>
      </c>
      <c r="K6" s="25">
        <f t="shared" si="2"/>
        <v>6</v>
      </c>
      <c r="L6" s="26">
        <f t="shared" si="3"/>
        <v>44348</v>
      </c>
      <c r="M6" s="46">
        <f t="shared" si="4"/>
        <v>-25480</v>
      </c>
    </row>
    <row r="7" spans="2:13" ht="15.75">
      <c r="B7">
        <v>4691003000006390</v>
      </c>
      <c r="C7">
        <v>20210601</v>
      </c>
      <c r="D7">
        <v>161607</v>
      </c>
      <c r="E7" t="s">
        <v>1227</v>
      </c>
      <c r="F7" s="21">
        <v>6162.5</v>
      </c>
      <c r="G7" t="s">
        <v>1228</v>
      </c>
      <c r="H7" s="46">
        <f t="shared" si="5"/>
        <v>-6162.5</v>
      </c>
      <c r="I7" s="24">
        <f t="shared" si="0"/>
        <v>0</v>
      </c>
      <c r="J7" s="25" t="str">
        <f t="shared" si="1"/>
        <v>01</v>
      </c>
      <c r="K7" s="25">
        <f t="shared" si="2"/>
        <v>6</v>
      </c>
      <c r="L7" s="26">
        <f t="shared" si="3"/>
        <v>44348</v>
      </c>
      <c r="M7" s="46">
        <f t="shared" si="4"/>
        <v>-6162.5</v>
      </c>
    </row>
    <row r="8" spans="2:13" ht="15.75">
      <c r="B8">
        <v>4691003000006390</v>
      </c>
      <c r="C8">
        <v>20210601</v>
      </c>
      <c r="D8">
        <v>325169</v>
      </c>
      <c r="E8" t="s">
        <v>1229</v>
      </c>
      <c r="F8" s="21">
        <v>15732.21</v>
      </c>
      <c r="G8" t="s">
        <v>1228</v>
      </c>
      <c r="H8" s="46">
        <f t="shared" si="5"/>
        <v>-15732.21</v>
      </c>
      <c r="I8" s="24">
        <f t="shared" si="0"/>
        <v>0</v>
      </c>
      <c r="J8" s="25" t="str">
        <f t="shared" si="1"/>
        <v>01</v>
      </c>
      <c r="K8" s="25">
        <f t="shared" si="2"/>
        <v>6</v>
      </c>
      <c r="L8" s="26">
        <f t="shared" si="3"/>
        <v>44348</v>
      </c>
      <c r="M8" s="46">
        <f t="shared" si="4"/>
        <v>-15732.21</v>
      </c>
    </row>
    <row r="9" spans="2:13" ht="15.75">
      <c r="B9">
        <v>4691003000006390</v>
      </c>
      <c r="C9">
        <v>20210602</v>
      </c>
      <c r="D9">
        <v>656671</v>
      </c>
      <c r="E9" t="s">
        <v>1230</v>
      </c>
      <c r="F9" s="21">
        <v>4534.6000000000004</v>
      </c>
      <c r="G9" t="s">
        <v>1228</v>
      </c>
      <c r="H9" s="46">
        <f t="shared" si="5"/>
        <v>-4534.6000000000004</v>
      </c>
      <c r="I9" s="24">
        <f t="shared" si="0"/>
        <v>0</v>
      </c>
      <c r="J9" s="25" t="str">
        <f t="shared" si="1"/>
        <v>02</v>
      </c>
      <c r="K9" s="25">
        <f t="shared" si="2"/>
        <v>6</v>
      </c>
      <c r="L9" s="26">
        <f t="shared" si="3"/>
        <v>44349</v>
      </c>
      <c r="M9" s="46">
        <f t="shared" si="4"/>
        <v>-4534.6000000000004</v>
      </c>
    </row>
    <row r="10" spans="2:13" ht="15.75">
      <c r="B10">
        <v>4691003000006390</v>
      </c>
      <c r="C10">
        <v>20210602</v>
      </c>
      <c r="D10">
        <v>105683</v>
      </c>
      <c r="E10" t="s">
        <v>1227</v>
      </c>
      <c r="F10" s="21">
        <v>2820</v>
      </c>
      <c r="G10" t="s">
        <v>1228</v>
      </c>
      <c r="H10" s="46">
        <f t="shared" si="5"/>
        <v>-2820</v>
      </c>
      <c r="I10" s="24">
        <f t="shared" si="0"/>
        <v>0</v>
      </c>
      <c r="J10" s="25" t="str">
        <f t="shared" si="1"/>
        <v>02</v>
      </c>
      <c r="K10" s="25">
        <f t="shared" si="2"/>
        <v>6</v>
      </c>
      <c r="L10" s="26">
        <f t="shared" si="3"/>
        <v>44349</v>
      </c>
      <c r="M10" s="46">
        <f t="shared" si="4"/>
        <v>-2820</v>
      </c>
    </row>
    <row r="11" spans="2:13" ht="15.75">
      <c r="B11">
        <v>4691003000006390</v>
      </c>
      <c r="C11">
        <v>20210602</v>
      </c>
      <c r="D11">
        <v>106656</v>
      </c>
      <c r="E11" t="s">
        <v>1227</v>
      </c>
      <c r="F11" s="21">
        <v>102506.43</v>
      </c>
      <c r="G11" t="s">
        <v>1228</v>
      </c>
      <c r="H11" s="46">
        <f t="shared" si="5"/>
        <v>-102506.43</v>
      </c>
      <c r="I11" s="24">
        <f t="shared" si="0"/>
        <v>0</v>
      </c>
      <c r="J11" s="25" t="str">
        <f t="shared" si="1"/>
        <v>02</v>
      </c>
      <c r="K11" s="25">
        <f t="shared" si="2"/>
        <v>6</v>
      </c>
      <c r="L11" s="26">
        <f t="shared" si="3"/>
        <v>44349</v>
      </c>
      <c r="M11" s="46">
        <f t="shared" si="4"/>
        <v>-102506.43</v>
      </c>
    </row>
    <row r="12" spans="2:13" ht="15.75">
      <c r="B12">
        <v>4691003000006390</v>
      </c>
      <c r="C12">
        <v>20210602</v>
      </c>
      <c r="D12">
        <v>109345</v>
      </c>
      <c r="E12" t="s">
        <v>1227</v>
      </c>
      <c r="F12" s="21">
        <v>5000</v>
      </c>
      <c r="G12" t="s">
        <v>1228</v>
      </c>
      <c r="H12" s="46">
        <f t="shared" si="5"/>
        <v>-5000</v>
      </c>
      <c r="I12" s="24">
        <f t="shared" si="0"/>
        <v>0</v>
      </c>
      <c r="J12" s="25" t="str">
        <f t="shared" si="1"/>
        <v>02</v>
      </c>
      <c r="K12" s="25">
        <f t="shared" si="2"/>
        <v>6</v>
      </c>
      <c r="L12" s="26">
        <f t="shared" si="3"/>
        <v>44349</v>
      </c>
      <c r="M12" s="46">
        <f t="shared" si="4"/>
        <v>-5000</v>
      </c>
    </row>
    <row r="13" spans="2:13" ht="15.75">
      <c r="B13">
        <v>4691003000006390</v>
      </c>
      <c r="C13">
        <v>20210602</v>
      </c>
      <c r="D13">
        <v>122458</v>
      </c>
      <c r="E13" t="s">
        <v>1227</v>
      </c>
      <c r="F13" s="21">
        <v>2152.8000000000002</v>
      </c>
      <c r="G13" t="s">
        <v>1228</v>
      </c>
      <c r="H13" s="46">
        <f t="shared" si="5"/>
        <v>-2152.8000000000002</v>
      </c>
      <c r="I13" s="24">
        <f t="shared" si="0"/>
        <v>0</v>
      </c>
      <c r="J13" s="25" t="str">
        <f t="shared" si="1"/>
        <v>02</v>
      </c>
      <c r="K13" s="25">
        <f t="shared" si="2"/>
        <v>6</v>
      </c>
      <c r="L13" s="26">
        <f t="shared" si="3"/>
        <v>44349</v>
      </c>
      <c r="M13" s="46">
        <f t="shared" si="4"/>
        <v>-2152.8000000000002</v>
      </c>
    </row>
    <row r="14" spans="2:13" ht="15.75">
      <c r="B14">
        <v>4691003000006390</v>
      </c>
      <c r="C14">
        <v>20210602</v>
      </c>
      <c r="D14">
        <v>122933</v>
      </c>
      <c r="E14" t="s">
        <v>1227</v>
      </c>
      <c r="F14" s="21">
        <v>1252.5999999999999</v>
      </c>
      <c r="G14" t="s">
        <v>1228</v>
      </c>
      <c r="H14" s="46">
        <f t="shared" si="5"/>
        <v>-1252.5999999999999</v>
      </c>
      <c r="I14" s="24">
        <f t="shared" si="0"/>
        <v>0</v>
      </c>
      <c r="J14" s="25" t="str">
        <f t="shared" si="1"/>
        <v>02</v>
      </c>
      <c r="K14" s="25">
        <f t="shared" si="2"/>
        <v>6</v>
      </c>
      <c r="L14" s="26">
        <f t="shared" si="3"/>
        <v>44349</v>
      </c>
      <c r="M14" s="46">
        <f t="shared" si="4"/>
        <v>-1252.5999999999999</v>
      </c>
    </row>
    <row r="15" spans="2:13" ht="15.75">
      <c r="B15">
        <v>4691003000006390</v>
      </c>
      <c r="C15">
        <v>20210602</v>
      </c>
      <c r="D15">
        <v>123355</v>
      </c>
      <c r="E15" t="s">
        <v>1227</v>
      </c>
      <c r="F15" s="21">
        <v>5280</v>
      </c>
      <c r="G15" t="s">
        <v>1228</v>
      </c>
      <c r="H15" s="46">
        <f t="shared" si="5"/>
        <v>-5280</v>
      </c>
      <c r="I15" s="24">
        <f t="shared" si="0"/>
        <v>0</v>
      </c>
      <c r="J15" s="25" t="str">
        <f t="shared" si="1"/>
        <v>02</v>
      </c>
      <c r="K15" s="25">
        <f t="shared" si="2"/>
        <v>6</v>
      </c>
      <c r="L15" s="26">
        <f t="shared" si="3"/>
        <v>44349</v>
      </c>
      <c r="M15" s="46">
        <f t="shared" si="4"/>
        <v>-5280</v>
      </c>
    </row>
    <row r="16" spans="2:13" ht="15.75">
      <c r="B16">
        <v>4691003000006390</v>
      </c>
      <c r="C16">
        <v>20210602</v>
      </c>
      <c r="D16">
        <v>123585</v>
      </c>
      <c r="E16" t="s">
        <v>1227</v>
      </c>
      <c r="F16" s="21">
        <v>770</v>
      </c>
      <c r="G16" t="s">
        <v>1228</v>
      </c>
      <c r="H16" s="46">
        <f t="shared" si="5"/>
        <v>-770</v>
      </c>
      <c r="I16" s="24">
        <f t="shared" si="0"/>
        <v>0</v>
      </c>
      <c r="J16" s="25" t="str">
        <f t="shared" si="1"/>
        <v>02</v>
      </c>
      <c r="K16" s="25">
        <f t="shared" si="2"/>
        <v>6</v>
      </c>
      <c r="L16" s="26">
        <f t="shared" si="3"/>
        <v>44349</v>
      </c>
      <c r="M16" s="46">
        <f t="shared" si="4"/>
        <v>-770</v>
      </c>
    </row>
    <row r="17" spans="2:13" ht="15.75">
      <c r="B17">
        <v>4691003000006390</v>
      </c>
      <c r="C17">
        <v>20210602</v>
      </c>
      <c r="D17">
        <v>123864</v>
      </c>
      <c r="E17" t="s">
        <v>1227</v>
      </c>
      <c r="F17" s="21">
        <v>5556.05</v>
      </c>
      <c r="G17" t="s">
        <v>1228</v>
      </c>
      <c r="H17" s="46">
        <f t="shared" si="5"/>
        <v>-5556.05</v>
      </c>
      <c r="I17" s="24">
        <f t="shared" si="0"/>
        <v>0</v>
      </c>
      <c r="J17" s="25" t="str">
        <f t="shared" si="1"/>
        <v>02</v>
      </c>
      <c r="K17" s="25">
        <f t="shared" si="2"/>
        <v>6</v>
      </c>
      <c r="L17" s="26">
        <f t="shared" si="3"/>
        <v>44349</v>
      </c>
      <c r="M17" s="46">
        <f t="shared" si="4"/>
        <v>-5556.05</v>
      </c>
    </row>
    <row r="18" spans="2:13" ht="15.75">
      <c r="B18">
        <v>4691003000006390</v>
      </c>
      <c r="C18">
        <v>20210602</v>
      </c>
      <c r="D18">
        <v>124573</v>
      </c>
      <c r="E18" t="s">
        <v>1227</v>
      </c>
      <c r="F18" s="21">
        <v>30000</v>
      </c>
      <c r="G18" t="s">
        <v>1228</v>
      </c>
      <c r="H18" s="46">
        <f t="shared" si="5"/>
        <v>-30000</v>
      </c>
      <c r="I18" s="24">
        <f t="shared" si="0"/>
        <v>0</v>
      </c>
      <c r="J18" s="25" t="str">
        <f t="shared" si="1"/>
        <v>02</v>
      </c>
      <c r="K18" s="25">
        <f t="shared" si="2"/>
        <v>6</v>
      </c>
      <c r="L18" s="26">
        <f t="shared" si="3"/>
        <v>44349</v>
      </c>
      <c r="M18" s="46">
        <f t="shared" si="4"/>
        <v>-30000</v>
      </c>
    </row>
    <row r="19" spans="2:13" ht="15.75">
      <c r="B19">
        <v>4691003000006390</v>
      </c>
      <c r="C19">
        <v>20210602</v>
      </c>
      <c r="D19">
        <v>127241</v>
      </c>
      <c r="E19" t="s">
        <v>1227</v>
      </c>
      <c r="F19" s="21">
        <v>150352.4</v>
      </c>
      <c r="G19" t="s">
        <v>1228</v>
      </c>
      <c r="H19" s="46">
        <f t="shared" si="5"/>
        <v>-150352.4</v>
      </c>
      <c r="I19" s="24">
        <f t="shared" si="0"/>
        <v>0</v>
      </c>
      <c r="J19" s="25" t="str">
        <f t="shared" si="1"/>
        <v>02</v>
      </c>
      <c r="K19" s="25">
        <f t="shared" si="2"/>
        <v>6</v>
      </c>
      <c r="L19" s="26">
        <f t="shared" si="3"/>
        <v>44349</v>
      </c>
      <c r="M19" s="46">
        <f t="shared" si="4"/>
        <v>-150352.4</v>
      </c>
    </row>
    <row r="20" spans="2:13" ht="15.75">
      <c r="B20">
        <v>4691003000006390</v>
      </c>
      <c r="C20">
        <v>20210602</v>
      </c>
      <c r="D20">
        <v>134783</v>
      </c>
      <c r="E20" t="s">
        <v>1227</v>
      </c>
      <c r="F20" s="21">
        <v>4760</v>
      </c>
      <c r="G20" t="s">
        <v>1228</v>
      </c>
      <c r="H20" s="46">
        <f t="shared" si="5"/>
        <v>-4760</v>
      </c>
      <c r="I20" s="24">
        <f t="shared" si="0"/>
        <v>0</v>
      </c>
      <c r="J20" s="25" t="str">
        <f t="shared" si="1"/>
        <v>02</v>
      </c>
      <c r="K20" s="25">
        <f t="shared" si="2"/>
        <v>6</v>
      </c>
      <c r="L20" s="26">
        <f t="shared" si="3"/>
        <v>44349</v>
      </c>
      <c r="M20" s="46">
        <f t="shared" si="4"/>
        <v>-4760</v>
      </c>
    </row>
    <row r="21" spans="2:13" ht="15.75">
      <c r="B21">
        <v>4691003000006390</v>
      </c>
      <c r="C21">
        <v>20210602</v>
      </c>
      <c r="D21">
        <v>136142</v>
      </c>
      <c r="E21" t="s">
        <v>1227</v>
      </c>
      <c r="F21" s="21">
        <v>65071</v>
      </c>
      <c r="G21" t="s">
        <v>1228</v>
      </c>
      <c r="H21" s="46">
        <f t="shared" si="5"/>
        <v>-65071</v>
      </c>
      <c r="I21" s="24">
        <f t="shared" si="0"/>
        <v>0</v>
      </c>
      <c r="J21" s="25" t="str">
        <f t="shared" si="1"/>
        <v>02</v>
      </c>
      <c r="K21" s="25">
        <f t="shared" si="2"/>
        <v>6</v>
      </c>
      <c r="L21" s="26">
        <f t="shared" si="3"/>
        <v>44349</v>
      </c>
      <c r="M21" s="46">
        <f t="shared" si="4"/>
        <v>-65071</v>
      </c>
    </row>
    <row r="22" spans="2:13" ht="15.75">
      <c r="B22">
        <v>4691003000006390</v>
      </c>
      <c r="C22">
        <v>20210602</v>
      </c>
      <c r="D22">
        <v>168644</v>
      </c>
      <c r="E22" t="s">
        <v>1227</v>
      </c>
      <c r="F22" s="21">
        <v>100170.79</v>
      </c>
      <c r="G22" t="s">
        <v>1228</v>
      </c>
      <c r="H22" s="46">
        <f t="shared" si="5"/>
        <v>-100170.79</v>
      </c>
      <c r="I22" s="24">
        <f t="shared" si="0"/>
        <v>0</v>
      </c>
      <c r="J22" s="25" t="str">
        <f t="shared" si="1"/>
        <v>02</v>
      </c>
      <c r="K22" s="25">
        <f t="shared" si="2"/>
        <v>6</v>
      </c>
      <c r="L22" s="26">
        <f t="shared" si="3"/>
        <v>44349</v>
      </c>
      <c r="M22" s="46">
        <f t="shared" si="4"/>
        <v>-100170.79</v>
      </c>
    </row>
    <row r="23" spans="2:13" ht="15.75">
      <c r="B23">
        <v>4691003000006390</v>
      </c>
      <c r="C23">
        <v>20210602</v>
      </c>
      <c r="D23">
        <v>105683</v>
      </c>
      <c r="E23" t="s">
        <v>1231</v>
      </c>
      <c r="F23" s="21">
        <v>10.45</v>
      </c>
      <c r="G23" t="s">
        <v>1228</v>
      </c>
      <c r="H23" s="46">
        <f t="shared" si="5"/>
        <v>-10.45</v>
      </c>
      <c r="I23" s="24">
        <f t="shared" si="0"/>
        <v>0</v>
      </c>
      <c r="J23" s="25" t="str">
        <f t="shared" si="1"/>
        <v>02</v>
      </c>
      <c r="K23" s="25">
        <f t="shared" si="2"/>
        <v>6</v>
      </c>
      <c r="L23" s="26">
        <f t="shared" si="3"/>
        <v>44349</v>
      </c>
      <c r="M23" s="46">
        <f t="shared" si="4"/>
        <v>-10.45</v>
      </c>
    </row>
    <row r="24" spans="2:13" ht="15.75">
      <c r="B24">
        <v>4691003000006390</v>
      </c>
      <c r="C24">
        <v>20210602</v>
      </c>
      <c r="D24">
        <v>106656</v>
      </c>
      <c r="E24" t="s">
        <v>1231</v>
      </c>
      <c r="F24" s="21">
        <v>10.45</v>
      </c>
      <c r="G24" t="s">
        <v>1228</v>
      </c>
      <c r="H24" s="46">
        <f t="shared" si="5"/>
        <v>-10.45</v>
      </c>
      <c r="I24" s="24">
        <f t="shared" si="0"/>
        <v>0</v>
      </c>
      <c r="J24" s="25" t="str">
        <f t="shared" si="1"/>
        <v>02</v>
      </c>
      <c r="K24" s="25">
        <f t="shared" si="2"/>
        <v>6</v>
      </c>
      <c r="L24" s="26">
        <f t="shared" si="3"/>
        <v>44349</v>
      </c>
      <c r="M24" s="46">
        <f t="shared" si="4"/>
        <v>-10.45</v>
      </c>
    </row>
    <row r="25" spans="2:13" ht="15.75">
      <c r="B25">
        <v>4691003000006390</v>
      </c>
      <c r="C25">
        <v>20210602</v>
      </c>
      <c r="D25">
        <v>109345</v>
      </c>
      <c r="E25" t="s">
        <v>1231</v>
      </c>
      <c r="F25" s="21">
        <v>10.45</v>
      </c>
      <c r="G25" t="s">
        <v>1228</v>
      </c>
      <c r="H25" s="46">
        <f t="shared" si="5"/>
        <v>-10.45</v>
      </c>
      <c r="I25" s="24">
        <f t="shared" si="0"/>
        <v>0</v>
      </c>
      <c r="J25" s="25" t="str">
        <f t="shared" si="1"/>
        <v>02</v>
      </c>
      <c r="K25" s="25">
        <f t="shared" si="2"/>
        <v>6</v>
      </c>
      <c r="L25" s="26">
        <f t="shared" si="3"/>
        <v>44349</v>
      </c>
      <c r="M25" s="46">
        <f t="shared" si="4"/>
        <v>-10.45</v>
      </c>
    </row>
    <row r="26" spans="2:13" ht="15.75">
      <c r="B26">
        <v>4691003000006390</v>
      </c>
      <c r="C26">
        <v>20210602</v>
      </c>
      <c r="D26">
        <v>122458</v>
      </c>
      <c r="E26" t="s">
        <v>1231</v>
      </c>
      <c r="F26" s="21">
        <v>10.45</v>
      </c>
      <c r="G26" t="s">
        <v>1228</v>
      </c>
      <c r="H26" s="46">
        <f t="shared" si="5"/>
        <v>-10.45</v>
      </c>
      <c r="I26" s="24">
        <f t="shared" si="0"/>
        <v>0</v>
      </c>
      <c r="J26" s="25" t="str">
        <f t="shared" si="1"/>
        <v>02</v>
      </c>
      <c r="K26" s="25">
        <f t="shared" si="2"/>
        <v>6</v>
      </c>
      <c r="L26" s="26">
        <f t="shared" si="3"/>
        <v>44349</v>
      </c>
      <c r="M26" s="46">
        <f t="shared" si="4"/>
        <v>-10.45</v>
      </c>
    </row>
    <row r="27" spans="2:13" ht="15.75">
      <c r="B27">
        <v>4691003000006390</v>
      </c>
      <c r="C27">
        <v>20210602</v>
      </c>
      <c r="D27">
        <v>122933</v>
      </c>
      <c r="E27" t="s">
        <v>1231</v>
      </c>
      <c r="F27" s="21">
        <v>10.45</v>
      </c>
      <c r="G27" t="s">
        <v>1228</v>
      </c>
      <c r="H27" s="46">
        <f t="shared" si="5"/>
        <v>-10.45</v>
      </c>
      <c r="I27" s="24">
        <f t="shared" si="0"/>
        <v>0</v>
      </c>
      <c r="J27" s="25" t="str">
        <f t="shared" si="1"/>
        <v>02</v>
      </c>
      <c r="K27" s="25">
        <f t="shared" si="2"/>
        <v>6</v>
      </c>
      <c r="L27" s="26">
        <f t="shared" si="3"/>
        <v>44349</v>
      </c>
      <c r="M27" s="46">
        <f t="shared" si="4"/>
        <v>-10.45</v>
      </c>
    </row>
    <row r="28" spans="2:13" ht="15.75">
      <c r="B28">
        <v>4691003000006390</v>
      </c>
      <c r="C28">
        <v>20210602</v>
      </c>
      <c r="D28">
        <v>123355</v>
      </c>
      <c r="E28" t="s">
        <v>1231</v>
      </c>
      <c r="F28" s="21">
        <v>10.45</v>
      </c>
      <c r="G28" t="s">
        <v>1228</v>
      </c>
      <c r="H28" s="46">
        <f t="shared" si="5"/>
        <v>-10.45</v>
      </c>
      <c r="I28" s="24">
        <f t="shared" si="0"/>
        <v>0</v>
      </c>
      <c r="J28" s="25" t="str">
        <f t="shared" si="1"/>
        <v>02</v>
      </c>
      <c r="K28" s="25">
        <f t="shared" si="2"/>
        <v>6</v>
      </c>
      <c r="L28" s="26">
        <f t="shared" si="3"/>
        <v>44349</v>
      </c>
      <c r="M28" s="46">
        <f t="shared" si="4"/>
        <v>-10.45</v>
      </c>
    </row>
    <row r="29" spans="2:13" ht="15.75">
      <c r="B29">
        <v>4691003000006390</v>
      </c>
      <c r="C29">
        <v>20210602</v>
      </c>
      <c r="D29">
        <v>123585</v>
      </c>
      <c r="E29" t="s">
        <v>1231</v>
      </c>
      <c r="F29" s="21">
        <v>10.45</v>
      </c>
      <c r="G29" t="s">
        <v>1228</v>
      </c>
      <c r="H29" s="46">
        <f t="shared" si="5"/>
        <v>-10.45</v>
      </c>
      <c r="I29" s="24">
        <f t="shared" si="0"/>
        <v>0</v>
      </c>
      <c r="J29" s="25" t="str">
        <f t="shared" si="1"/>
        <v>02</v>
      </c>
      <c r="K29" s="25">
        <f t="shared" si="2"/>
        <v>6</v>
      </c>
      <c r="L29" s="26">
        <f t="shared" si="3"/>
        <v>44349</v>
      </c>
      <c r="M29" s="46">
        <f t="shared" si="4"/>
        <v>-10.45</v>
      </c>
    </row>
    <row r="30" spans="2:13" ht="15.75">
      <c r="B30">
        <v>4691003000006390</v>
      </c>
      <c r="C30">
        <v>20210602</v>
      </c>
      <c r="D30">
        <v>123864</v>
      </c>
      <c r="E30" t="s">
        <v>1231</v>
      </c>
      <c r="F30" s="21">
        <v>10.45</v>
      </c>
      <c r="G30" t="s">
        <v>1228</v>
      </c>
      <c r="H30" s="46">
        <f t="shared" si="5"/>
        <v>-10.45</v>
      </c>
      <c r="I30" s="24">
        <f t="shared" si="0"/>
        <v>0</v>
      </c>
      <c r="J30" s="25" t="str">
        <f t="shared" si="1"/>
        <v>02</v>
      </c>
      <c r="K30" s="25">
        <f t="shared" si="2"/>
        <v>6</v>
      </c>
      <c r="L30" s="26">
        <f t="shared" si="3"/>
        <v>44349</v>
      </c>
      <c r="M30" s="46">
        <f t="shared" si="4"/>
        <v>-10.45</v>
      </c>
    </row>
    <row r="31" spans="2:13" ht="15.75">
      <c r="B31">
        <v>4691003000006390</v>
      </c>
      <c r="C31">
        <v>20210602</v>
      </c>
      <c r="D31">
        <v>124573</v>
      </c>
      <c r="E31" t="s">
        <v>1231</v>
      </c>
      <c r="F31" s="21">
        <v>10.45</v>
      </c>
      <c r="G31" t="s">
        <v>1228</v>
      </c>
      <c r="H31" s="46">
        <f t="shared" si="5"/>
        <v>-10.45</v>
      </c>
      <c r="I31" s="24">
        <f t="shared" si="0"/>
        <v>0</v>
      </c>
      <c r="J31" s="25" t="str">
        <f t="shared" si="1"/>
        <v>02</v>
      </c>
      <c r="K31" s="25">
        <f t="shared" si="2"/>
        <v>6</v>
      </c>
      <c r="L31" s="26">
        <f t="shared" si="3"/>
        <v>44349</v>
      </c>
      <c r="M31" s="46">
        <f t="shared" si="4"/>
        <v>-10.45</v>
      </c>
    </row>
    <row r="32" spans="2:13" ht="15.75">
      <c r="B32">
        <v>4691003000006390</v>
      </c>
      <c r="C32">
        <v>20210602</v>
      </c>
      <c r="D32">
        <v>127241</v>
      </c>
      <c r="E32" t="s">
        <v>1231</v>
      </c>
      <c r="F32" s="21">
        <v>10.45</v>
      </c>
      <c r="G32" t="s">
        <v>1228</v>
      </c>
      <c r="H32" s="46">
        <f t="shared" si="5"/>
        <v>-10.45</v>
      </c>
      <c r="I32" s="24">
        <f t="shared" si="0"/>
        <v>0</v>
      </c>
      <c r="J32" s="25" t="str">
        <f t="shared" si="1"/>
        <v>02</v>
      </c>
      <c r="K32" s="25">
        <f t="shared" si="2"/>
        <v>6</v>
      </c>
      <c r="L32" s="26">
        <f t="shared" si="3"/>
        <v>44349</v>
      </c>
      <c r="M32" s="46">
        <f t="shared" si="4"/>
        <v>-10.45</v>
      </c>
    </row>
    <row r="33" spans="2:13" ht="15.75">
      <c r="B33">
        <v>4691003000006390</v>
      </c>
      <c r="C33">
        <v>20210602</v>
      </c>
      <c r="D33">
        <v>168644</v>
      </c>
      <c r="E33" t="s">
        <v>1231</v>
      </c>
      <c r="F33" s="21">
        <v>10.45</v>
      </c>
      <c r="G33" t="s">
        <v>1228</v>
      </c>
      <c r="H33" s="46">
        <f t="shared" si="5"/>
        <v>-10.45</v>
      </c>
      <c r="I33" s="24">
        <f t="shared" si="0"/>
        <v>0</v>
      </c>
      <c r="J33" s="25" t="str">
        <f t="shared" si="1"/>
        <v>02</v>
      </c>
      <c r="K33" s="25">
        <f t="shared" si="2"/>
        <v>6</v>
      </c>
      <c r="L33" s="26">
        <f t="shared" si="3"/>
        <v>44349</v>
      </c>
      <c r="M33" s="46">
        <f t="shared" si="4"/>
        <v>-10.45</v>
      </c>
    </row>
    <row r="34" spans="2:13" ht="15.75">
      <c r="B34">
        <v>4691003000006390</v>
      </c>
      <c r="C34">
        <v>20210602</v>
      </c>
      <c r="D34">
        <v>325169</v>
      </c>
      <c r="E34" t="s">
        <v>1229</v>
      </c>
      <c r="F34" s="21">
        <v>885726.43</v>
      </c>
      <c r="G34" t="s">
        <v>1228</v>
      </c>
      <c r="H34" s="46">
        <f t="shared" si="5"/>
        <v>-885726.43</v>
      </c>
      <c r="I34" s="24">
        <f t="shared" si="0"/>
        <v>0</v>
      </c>
      <c r="J34" s="25" t="str">
        <f t="shared" si="1"/>
        <v>02</v>
      </c>
      <c r="K34" s="25">
        <f t="shared" si="2"/>
        <v>6</v>
      </c>
      <c r="L34" s="26">
        <f t="shared" si="3"/>
        <v>44349</v>
      </c>
      <c r="M34" s="46">
        <f t="shared" si="4"/>
        <v>-885726.43</v>
      </c>
    </row>
    <row r="35" spans="2:13" ht="15.75">
      <c r="B35">
        <v>4691003000006390</v>
      </c>
      <c r="C35">
        <v>20210604</v>
      </c>
      <c r="D35">
        <v>193984</v>
      </c>
      <c r="E35" t="s">
        <v>1232</v>
      </c>
      <c r="F35" s="21">
        <v>20000</v>
      </c>
      <c r="G35" t="s">
        <v>1233</v>
      </c>
      <c r="H35" s="46">
        <f t="shared" si="5"/>
        <v>0</v>
      </c>
      <c r="I35" s="24">
        <f t="shared" si="0"/>
        <v>20000</v>
      </c>
      <c r="J35" s="25" t="str">
        <f t="shared" si="1"/>
        <v>04</v>
      </c>
      <c r="K35" s="25">
        <f t="shared" si="2"/>
        <v>6</v>
      </c>
      <c r="L35" s="26">
        <f t="shared" si="3"/>
        <v>44351</v>
      </c>
      <c r="M35" s="46">
        <f t="shared" si="4"/>
        <v>20000</v>
      </c>
    </row>
    <row r="36" spans="2:13" ht="15.75">
      <c r="B36">
        <v>4691003000006390</v>
      </c>
      <c r="C36">
        <v>20210604</v>
      </c>
      <c r="D36">
        <v>31296</v>
      </c>
      <c r="E36" t="s">
        <v>1234</v>
      </c>
      <c r="F36" s="21">
        <v>3074.36</v>
      </c>
      <c r="G36" t="s">
        <v>1228</v>
      </c>
      <c r="H36" s="46">
        <f t="shared" si="5"/>
        <v>-3074.36</v>
      </c>
      <c r="I36" s="24">
        <f t="shared" si="0"/>
        <v>0</v>
      </c>
      <c r="J36" s="25" t="str">
        <f t="shared" si="1"/>
        <v>04</v>
      </c>
      <c r="K36" s="25">
        <f t="shared" si="2"/>
        <v>6</v>
      </c>
      <c r="L36" s="26">
        <f t="shared" si="3"/>
        <v>44351</v>
      </c>
      <c r="M36" s="46">
        <f t="shared" si="4"/>
        <v>-3074.36</v>
      </c>
    </row>
    <row r="37" spans="2:13" ht="15.75">
      <c r="B37">
        <v>4691003000006390</v>
      </c>
      <c r="C37">
        <v>20210604</v>
      </c>
      <c r="D37">
        <v>100173</v>
      </c>
      <c r="E37" t="s">
        <v>1227</v>
      </c>
      <c r="F37" s="21">
        <v>5341.9</v>
      </c>
      <c r="G37" t="s">
        <v>1228</v>
      </c>
      <c r="H37" s="46">
        <f t="shared" si="5"/>
        <v>-5341.9</v>
      </c>
      <c r="I37" s="24">
        <f t="shared" si="0"/>
        <v>0</v>
      </c>
      <c r="J37" s="25" t="str">
        <f t="shared" si="1"/>
        <v>04</v>
      </c>
      <c r="K37" s="25">
        <f t="shared" si="2"/>
        <v>6</v>
      </c>
      <c r="L37" s="26">
        <f t="shared" si="3"/>
        <v>44351</v>
      </c>
      <c r="M37" s="46">
        <f t="shared" si="4"/>
        <v>-5341.9</v>
      </c>
    </row>
    <row r="38" spans="2:13" ht="15.75">
      <c r="B38">
        <v>4691003000006390</v>
      </c>
      <c r="C38">
        <v>20210604</v>
      </c>
      <c r="D38">
        <v>148762</v>
      </c>
      <c r="E38" t="s">
        <v>1227</v>
      </c>
      <c r="F38" s="21">
        <v>1264.07</v>
      </c>
      <c r="G38" t="s">
        <v>1228</v>
      </c>
      <c r="H38" s="46">
        <f t="shared" si="5"/>
        <v>-1264.07</v>
      </c>
      <c r="I38" s="24">
        <f t="shared" si="0"/>
        <v>0</v>
      </c>
      <c r="J38" s="25" t="str">
        <f t="shared" si="1"/>
        <v>04</v>
      </c>
      <c r="K38" s="25">
        <f t="shared" si="2"/>
        <v>6</v>
      </c>
      <c r="L38" s="26">
        <f t="shared" si="3"/>
        <v>44351</v>
      </c>
      <c r="M38" s="46">
        <f t="shared" si="4"/>
        <v>-1264.07</v>
      </c>
    </row>
    <row r="39" spans="2:13" ht="15.75">
      <c r="B39">
        <v>4691003000006390</v>
      </c>
      <c r="C39">
        <v>20210604</v>
      </c>
      <c r="D39">
        <v>150293</v>
      </c>
      <c r="E39" t="s">
        <v>1227</v>
      </c>
      <c r="F39" s="21">
        <v>558.14</v>
      </c>
      <c r="G39" t="s">
        <v>1228</v>
      </c>
      <c r="H39" s="46">
        <f t="shared" si="5"/>
        <v>-558.14</v>
      </c>
      <c r="I39" s="24">
        <f t="shared" si="0"/>
        <v>0</v>
      </c>
      <c r="J39" s="25" t="str">
        <f t="shared" si="1"/>
        <v>04</v>
      </c>
      <c r="K39" s="25">
        <f t="shared" si="2"/>
        <v>6</v>
      </c>
      <c r="L39" s="26">
        <f t="shared" si="3"/>
        <v>44351</v>
      </c>
      <c r="M39" s="46">
        <f t="shared" si="4"/>
        <v>-558.14</v>
      </c>
    </row>
    <row r="40" spans="2:13" ht="15.75">
      <c r="B40">
        <v>4691003000006390</v>
      </c>
      <c r="C40">
        <v>20210604</v>
      </c>
      <c r="D40">
        <v>152751</v>
      </c>
      <c r="E40" t="s">
        <v>1227</v>
      </c>
      <c r="F40" s="21">
        <v>3102.8</v>
      </c>
      <c r="G40" t="s">
        <v>1228</v>
      </c>
      <c r="H40" s="46">
        <f t="shared" si="5"/>
        <v>-3102.8</v>
      </c>
      <c r="I40" s="24">
        <f t="shared" si="0"/>
        <v>0</v>
      </c>
      <c r="J40" s="25" t="str">
        <f t="shared" si="1"/>
        <v>04</v>
      </c>
      <c r="K40" s="25">
        <f t="shared" si="2"/>
        <v>6</v>
      </c>
      <c r="L40" s="26">
        <f t="shared" si="3"/>
        <v>44351</v>
      </c>
      <c r="M40" s="46">
        <f t="shared" si="4"/>
        <v>-3102.8</v>
      </c>
    </row>
    <row r="41" spans="2:13" ht="15.75">
      <c r="B41">
        <v>4691003000006390</v>
      </c>
      <c r="C41">
        <v>20210604</v>
      </c>
      <c r="D41">
        <v>153033</v>
      </c>
      <c r="E41" t="s">
        <v>1227</v>
      </c>
      <c r="F41" s="21">
        <v>3612.06</v>
      </c>
      <c r="G41" t="s">
        <v>1228</v>
      </c>
      <c r="H41" s="46">
        <f t="shared" si="5"/>
        <v>-3612.06</v>
      </c>
      <c r="I41" s="24">
        <f t="shared" si="0"/>
        <v>0</v>
      </c>
      <c r="J41" s="25" t="str">
        <f t="shared" si="1"/>
        <v>04</v>
      </c>
      <c r="K41" s="25">
        <f t="shared" si="2"/>
        <v>6</v>
      </c>
      <c r="L41" s="26">
        <f t="shared" si="3"/>
        <v>44351</v>
      </c>
      <c r="M41" s="46">
        <f t="shared" si="4"/>
        <v>-3612.06</v>
      </c>
    </row>
    <row r="42" spans="2:13" ht="15.75">
      <c r="B42">
        <v>4691003000006390</v>
      </c>
      <c r="C42">
        <v>20210604</v>
      </c>
      <c r="D42">
        <v>153403</v>
      </c>
      <c r="E42" t="s">
        <v>1227</v>
      </c>
      <c r="F42" s="21">
        <v>3136.97</v>
      </c>
      <c r="G42" t="s">
        <v>1228</v>
      </c>
      <c r="H42" s="46">
        <f t="shared" si="5"/>
        <v>-3136.97</v>
      </c>
      <c r="I42" s="24">
        <f t="shared" si="0"/>
        <v>0</v>
      </c>
      <c r="J42" s="25" t="str">
        <f t="shared" si="1"/>
        <v>04</v>
      </c>
      <c r="K42" s="25">
        <f t="shared" si="2"/>
        <v>6</v>
      </c>
      <c r="L42" s="26">
        <f t="shared" si="3"/>
        <v>44351</v>
      </c>
      <c r="M42" s="46">
        <f t="shared" si="4"/>
        <v>-3136.97</v>
      </c>
    </row>
    <row r="43" spans="2:13" ht="15.75">
      <c r="B43">
        <v>4691003000006390</v>
      </c>
      <c r="C43">
        <v>20210604</v>
      </c>
      <c r="D43">
        <v>155620</v>
      </c>
      <c r="E43" t="s">
        <v>1227</v>
      </c>
      <c r="F43" s="21">
        <v>4664.9399999999996</v>
      </c>
      <c r="G43" t="s">
        <v>1228</v>
      </c>
      <c r="H43" s="46">
        <f t="shared" si="5"/>
        <v>-4664.9399999999996</v>
      </c>
      <c r="I43" s="24">
        <f t="shared" si="0"/>
        <v>0</v>
      </c>
      <c r="J43" s="25" t="str">
        <f t="shared" si="1"/>
        <v>04</v>
      </c>
      <c r="K43" s="25">
        <f t="shared" si="2"/>
        <v>6</v>
      </c>
      <c r="L43" s="26">
        <f t="shared" si="3"/>
        <v>44351</v>
      </c>
      <c r="M43" s="46">
        <f t="shared" si="4"/>
        <v>-4664.9399999999996</v>
      </c>
    </row>
    <row r="44" spans="2:13" ht="15.75">
      <c r="B44">
        <v>4691003000006390</v>
      </c>
      <c r="C44">
        <v>20210604</v>
      </c>
      <c r="D44">
        <v>162249</v>
      </c>
      <c r="E44" t="s">
        <v>1227</v>
      </c>
      <c r="F44" s="21">
        <v>20000</v>
      </c>
      <c r="G44" t="s">
        <v>1228</v>
      </c>
      <c r="H44" s="46">
        <f t="shared" si="5"/>
        <v>-20000</v>
      </c>
      <c r="I44" s="24">
        <f t="shared" si="0"/>
        <v>0</v>
      </c>
      <c r="J44" s="25" t="str">
        <f t="shared" si="1"/>
        <v>04</v>
      </c>
      <c r="K44" s="25">
        <f t="shared" si="2"/>
        <v>6</v>
      </c>
      <c r="L44" s="26">
        <f t="shared" si="3"/>
        <v>44351</v>
      </c>
      <c r="M44" s="46">
        <f t="shared" si="4"/>
        <v>-20000</v>
      </c>
    </row>
    <row r="45" spans="2:13" ht="15.75">
      <c r="B45">
        <v>4691003000006390</v>
      </c>
      <c r="C45">
        <v>20210604</v>
      </c>
      <c r="D45">
        <v>172461</v>
      </c>
      <c r="E45" t="s">
        <v>1227</v>
      </c>
      <c r="F45" s="21">
        <v>15802.56</v>
      </c>
      <c r="G45" t="s">
        <v>1228</v>
      </c>
      <c r="H45" s="46">
        <f t="shared" si="5"/>
        <v>-15802.56</v>
      </c>
      <c r="I45" s="24">
        <f t="shared" si="0"/>
        <v>0</v>
      </c>
      <c r="J45" s="25" t="str">
        <f t="shared" si="1"/>
        <v>04</v>
      </c>
      <c r="K45" s="25">
        <f t="shared" si="2"/>
        <v>6</v>
      </c>
      <c r="L45" s="26">
        <f t="shared" si="3"/>
        <v>44351</v>
      </c>
      <c r="M45" s="46">
        <f t="shared" si="4"/>
        <v>-15802.56</v>
      </c>
    </row>
    <row r="46" spans="2:13" ht="15.75">
      <c r="B46">
        <v>4691003000006390</v>
      </c>
      <c r="C46">
        <v>20210604</v>
      </c>
      <c r="D46">
        <v>193173</v>
      </c>
      <c r="E46" t="s">
        <v>1227</v>
      </c>
      <c r="F46" s="21">
        <v>10000</v>
      </c>
      <c r="G46" t="s">
        <v>1228</v>
      </c>
      <c r="H46" s="46">
        <f t="shared" si="5"/>
        <v>-10000</v>
      </c>
      <c r="I46" s="24">
        <f t="shared" si="0"/>
        <v>0</v>
      </c>
      <c r="J46" s="25" t="str">
        <f t="shared" si="1"/>
        <v>04</v>
      </c>
      <c r="K46" s="25">
        <f t="shared" si="2"/>
        <v>6</v>
      </c>
      <c r="L46" s="26">
        <f t="shared" si="3"/>
        <v>44351</v>
      </c>
      <c r="M46" s="46">
        <f t="shared" si="4"/>
        <v>-10000</v>
      </c>
    </row>
    <row r="47" spans="2:13" ht="15.75">
      <c r="B47">
        <v>4691003000006390</v>
      </c>
      <c r="C47">
        <v>20210604</v>
      </c>
      <c r="D47">
        <v>193699</v>
      </c>
      <c r="E47" t="s">
        <v>1227</v>
      </c>
      <c r="F47" s="21">
        <v>9000</v>
      </c>
      <c r="G47" t="s">
        <v>1228</v>
      </c>
      <c r="H47" s="46">
        <f t="shared" si="5"/>
        <v>-9000</v>
      </c>
      <c r="I47" s="24">
        <f t="shared" si="0"/>
        <v>0</v>
      </c>
      <c r="J47" s="25" t="str">
        <f t="shared" si="1"/>
        <v>04</v>
      </c>
      <c r="K47" s="25">
        <f t="shared" si="2"/>
        <v>6</v>
      </c>
      <c r="L47" s="26">
        <f t="shared" si="3"/>
        <v>44351</v>
      </c>
      <c r="M47" s="46">
        <f t="shared" si="4"/>
        <v>-9000</v>
      </c>
    </row>
    <row r="48" spans="2:13" ht="15.75">
      <c r="B48">
        <v>4691003000006390</v>
      </c>
      <c r="C48">
        <v>20210604</v>
      </c>
      <c r="D48">
        <v>193984</v>
      </c>
      <c r="E48" t="s">
        <v>1227</v>
      </c>
      <c r="F48" s="21">
        <v>20000</v>
      </c>
      <c r="G48" t="s">
        <v>1228</v>
      </c>
      <c r="H48" s="46">
        <f t="shared" si="5"/>
        <v>-20000</v>
      </c>
      <c r="I48" s="24">
        <f t="shared" si="0"/>
        <v>0</v>
      </c>
      <c r="J48" s="25" t="str">
        <f t="shared" si="1"/>
        <v>04</v>
      </c>
      <c r="K48" s="25">
        <f t="shared" si="2"/>
        <v>6</v>
      </c>
      <c r="L48" s="26">
        <f t="shared" si="3"/>
        <v>44351</v>
      </c>
      <c r="M48" s="46">
        <f t="shared" si="4"/>
        <v>-20000</v>
      </c>
    </row>
    <row r="49" spans="2:13" ht="15.75">
      <c r="B49">
        <v>4691003000006390</v>
      </c>
      <c r="C49">
        <v>20210604</v>
      </c>
      <c r="D49">
        <v>194151</v>
      </c>
      <c r="E49" t="s">
        <v>1227</v>
      </c>
      <c r="F49" s="21">
        <v>28155</v>
      </c>
      <c r="G49" t="s">
        <v>1228</v>
      </c>
      <c r="H49" s="46">
        <f t="shared" si="5"/>
        <v>-28155</v>
      </c>
      <c r="I49" s="24">
        <f t="shared" si="0"/>
        <v>0</v>
      </c>
      <c r="J49" s="25" t="str">
        <f t="shared" si="1"/>
        <v>04</v>
      </c>
      <c r="K49" s="25">
        <f t="shared" si="2"/>
        <v>6</v>
      </c>
      <c r="L49" s="26">
        <f t="shared" si="3"/>
        <v>44351</v>
      </c>
      <c r="M49" s="46">
        <f t="shared" si="4"/>
        <v>-28155</v>
      </c>
    </row>
    <row r="50" spans="2:13" ht="15.75">
      <c r="B50">
        <v>4691003000006390</v>
      </c>
      <c r="C50">
        <v>20210604</v>
      </c>
      <c r="D50">
        <v>194319</v>
      </c>
      <c r="E50" t="s">
        <v>1227</v>
      </c>
      <c r="F50" s="21">
        <v>10000</v>
      </c>
      <c r="G50" t="s">
        <v>1228</v>
      </c>
      <c r="H50" s="46">
        <f t="shared" si="5"/>
        <v>-10000</v>
      </c>
      <c r="I50" s="24">
        <f t="shared" si="0"/>
        <v>0</v>
      </c>
      <c r="J50" s="25" t="str">
        <f t="shared" si="1"/>
        <v>04</v>
      </c>
      <c r="K50" s="25">
        <f t="shared" si="2"/>
        <v>6</v>
      </c>
      <c r="L50" s="26">
        <f t="shared" si="3"/>
        <v>44351</v>
      </c>
      <c r="M50" s="46">
        <f t="shared" si="4"/>
        <v>-10000</v>
      </c>
    </row>
    <row r="51" spans="2:13" ht="15.75">
      <c r="B51">
        <v>4691003000006390</v>
      </c>
      <c r="C51">
        <v>20210604</v>
      </c>
      <c r="D51">
        <v>194501</v>
      </c>
      <c r="E51" t="s">
        <v>1227</v>
      </c>
      <c r="F51" s="21">
        <v>8500</v>
      </c>
      <c r="G51" t="s">
        <v>1228</v>
      </c>
      <c r="H51" s="46">
        <f t="shared" si="5"/>
        <v>-8500</v>
      </c>
      <c r="I51" s="24">
        <f t="shared" si="0"/>
        <v>0</v>
      </c>
      <c r="J51" s="25" t="str">
        <f t="shared" si="1"/>
        <v>04</v>
      </c>
      <c r="K51" s="25">
        <f t="shared" si="2"/>
        <v>6</v>
      </c>
      <c r="L51" s="26">
        <f t="shared" si="3"/>
        <v>44351</v>
      </c>
      <c r="M51" s="46">
        <f t="shared" si="4"/>
        <v>-8500</v>
      </c>
    </row>
    <row r="52" spans="2:13" ht="15.75">
      <c r="B52">
        <v>4691003000006390</v>
      </c>
      <c r="C52">
        <v>20210604</v>
      </c>
      <c r="D52">
        <v>199921</v>
      </c>
      <c r="E52" t="s">
        <v>1227</v>
      </c>
      <c r="F52" s="21">
        <v>3903.34</v>
      </c>
      <c r="G52" t="s">
        <v>1228</v>
      </c>
      <c r="H52" s="46">
        <f t="shared" si="5"/>
        <v>-3903.34</v>
      </c>
      <c r="I52" s="24">
        <f t="shared" si="0"/>
        <v>0</v>
      </c>
      <c r="J52" s="25" t="str">
        <f t="shared" si="1"/>
        <v>04</v>
      </c>
      <c r="K52" s="25">
        <f t="shared" si="2"/>
        <v>6</v>
      </c>
      <c r="L52" s="26">
        <f t="shared" si="3"/>
        <v>44351</v>
      </c>
      <c r="M52" s="46">
        <f t="shared" si="4"/>
        <v>-3903.34</v>
      </c>
    </row>
    <row r="53" spans="2:13" ht="15.75">
      <c r="B53">
        <v>4691003000006390</v>
      </c>
      <c r="C53">
        <v>20210604</v>
      </c>
      <c r="D53">
        <v>41036</v>
      </c>
      <c r="E53" t="s">
        <v>1235</v>
      </c>
      <c r="F53" s="21">
        <v>6483.67</v>
      </c>
      <c r="G53" t="s">
        <v>1228</v>
      </c>
      <c r="H53" s="46">
        <f t="shared" si="5"/>
        <v>-6483.67</v>
      </c>
      <c r="I53" s="24">
        <f t="shared" si="0"/>
        <v>0</v>
      </c>
      <c r="J53" s="25" t="str">
        <f t="shared" si="1"/>
        <v>04</v>
      </c>
      <c r="K53" s="25">
        <f t="shared" si="2"/>
        <v>6</v>
      </c>
      <c r="L53" s="26">
        <f t="shared" si="3"/>
        <v>44351</v>
      </c>
      <c r="M53" s="46">
        <f t="shared" si="4"/>
        <v>-6483.67</v>
      </c>
    </row>
    <row r="54" spans="2:13" ht="15.75">
      <c r="B54">
        <v>4691003000006390</v>
      </c>
      <c r="C54">
        <v>20210604</v>
      </c>
      <c r="D54">
        <v>41039</v>
      </c>
      <c r="E54" t="s">
        <v>1235</v>
      </c>
      <c r="F54" s="21">
        <v>2008.39</v>
      </c>
      <c r="G54" t="s">
        <v>1228</v>
      </c>
      <c r="H54" s="46">
        <f t="shared" si="5"/>
        <v>-2008.39</v>
      </c>
      <c r="I54" s="24">
        <f t="shared" si="0"/>
        <v>0</v>
      </c>
      <c r="J54" s="25" t="str">
        <f t="shared" si="1"/>
        <v>04</v>
      </c>
      <c r="K54" s="25">
        <f t="shared" si="2"/>
        <v>6</v>
      </c>
      <c r="L54" s="26">
        <f t="shared" si="3"/>
        <v>44351</v>
      </c>
      <c r="M54" s="46">
        <f t="shared" si="4"/>
        <v>-2008.39</v>
      </c>
    </row>
    <row r="55" spans="2:13" ht="15.75">
      <c r="B55">
        <v>4691003000006390</v>
      </c>
      <c r="C55">
        <v>20210604</v>
      </c>
      <c r="D55">
        <v>41042</v>
      </c>
      <c r="E55" t="s">
        <v>1235</v>
      </c>
      <c r="F55" s="21">
        <v>718.07</v>
      </c>
      <c r="G55" t="s">
        <v>1228</v>
      </c>
      <c r="H55" s="46">
        <f t="shared" si="5"/>
        <v>-718.07</v>
      </c>
      <c r="I55" s="24">
        <f t="shared" si="0"/>
        <v>0</v>
      </c>
      <c r="J55" s="25" t="str">
        <f t="shared" si="1"/>
        <v>04</v>
      </c>
      <c r="K55" s="25">
        <f t="shared" si="2"/>
        <v>6</v>
      </c>
      <c r="L55" s="26">
        <f t="shared" si="3"/>
        <v>44351</v>
      </c>
      <c r="M55" s="46">
        <f t="shared" si="4"/>
        <v>-718.07</v>
      </c>
    </row>
    <row r="56" spans="2:13" ht="15.75">
      <c r="B56">
        <v>4691003000006390</v>
      </c>
      <c r="C56">
        <v>20210604</v>
      </c>
      <c r="D56">
        <v>41044</v>
      </c>
      <c r="E56" t="s">
        <v>1235</v>
      </c>
      <c r="F56" s="21">
        <v>1098.44</v>
      </c>
      <c r="G56" t="s">
        <v>1228</v>
      </c>
      <c r="H56" s="46">
        <f t="shared" si="5"/>
        <v>-1098.44</v>
      </c>
      <c r="I56" s="24">
        <f t="shared" si="0"/>
        <v>0</v>
      </c>
      <c r="J56" s="25" t="str">
        <f t="shared" si="1"/>
        <v>04</v>
      </c>
      <c r="K56" s="25">
        <f t="shared" si="2"/>
        <v>6</v>
      </c>
      <c r="L56" s="26">
        <f t="shared" si="3"/>
        <v>44351</v>
      </c>
      <c r="M56" s="46">
        <f t="shared" si="4"/>
        <v>-1098.44</v>
      </c>
    </row>
    <row r="57" spans="2:13" ht="15.75">
      <c r="B57">
        <v>4691003000006390</v>
      </c>
      <c r="C57">
        <v>20210604</v>
      </c>
      <c r="D57">
        <v>41140</v>
      </c>
      <c r="E57" t="s">
        <v>1235</v>
      </c>
      <c r="F57" s="21">
        <v>1479.37</v>
      </c>
      <c r="G57" t="s">
        <v>1228</v>
      </c>
      <c r="H57" s="46">
        <f t="shared" si="5"/>
        <v>-1479.37</v>
      </c>
      <c r="I57" s="24">
        <f t="shared" si="0"/>
        <v>0</v>
      </c>
      <c r="J57" s="25" t="str">
        <f t="shared" si="1"/>
        <v>04</v>
      </c>
      <c r="K57" s="25">
        <f t="shared" si="2"/>
        <v>6</v>
      </c>
      <c r="L57" s="26">
        <f t="shared" si="3"/>
        <v>44351</v>
      </c>
      <c r="M57" s="46">
        <f t="shared" si="4"/>
        <v>-1479.37</v>
      </c>
    </row>
    <row r="58" spans="2:13" ht="15.75">
      <c r="B58">
        <v>4691003000006390</v>
      </c>
      <c r="C58">
        <v>20210604</v>
      </c>
      <c r="D58">
        <v>41144</v>
      </c>
      <c r="E58" t="s">
        <v>1235</v>
      </c>
      <c r="F58" s="21">
        <v>781.05</v>
      </c>
      <c r="G58" t="s">
        <v>1228</v>
      </c>
      <c r="H58" s="46">
        <f t="shared" si="5"/>
        <v>-781.05</v>
      </c>
      <c r="I58" s="24">
        <f t="shared" si="0"/>
        <v>0</v>
      </c>
      <c r="J58" s="25" t="str">
        <f t="shared" si="1"/>
        <v>04</v>
      </c>
      <c r="K58" s="25">
        <f t="shared" si="2"/>
        <v>6</v>
      </c>
      <c r="L58" s="26">
        <f t="shared" si="3"/>
        <v>44351</v>
      </c>
      <c r="M58" s="46">
        <f t="shared" si="4"/>
        <v>-781.05</v>
      </c>
    </row>
    <row r="59" spans="2:13" ht="15.75">
      <c r="B59">
        <v>4691003000006390</v>
      </c>
      <c r="C59">
        <v>20210604</v>
      </c>
      <c r="D59">
        <v>41406</v>
      </c>
      <c r="E59" t="s">
        <v>1235</v>
      </c>
      <c r="F59" s="21">
        <v>1479.37</v>
      </c>
      <c r="G59" t="s">
        <v>1228</v>
      </c>
      <c r="H59" s="46">
        <f t="shared" si="5"/>
        <v>-1479.37</v>
      </c>
      <c r="I59" s="24">
        <f t="shared" si="0"/>
        <v>0</v>
      </c>
      <c r="J59" s="25" t="str">
        <f t="shared" si="1"/>
        <v>04</v>
      </c>
      <c r="K59" s="25">
        <f t="shared" si="2"/>
        <v>6</v>
      </c>
      <c r="L59" s="26">
        <f t="shared" si="3"/>
        <v>44351</v>
      </c>
      <c r="M59" s="46">
        <f t="shared" si="4"/>
        <v>-1479.37</v>
      </c>
    </row>
    <row r="60" spans="2:13" ht="15.75">
      <c r="B60">
        <v>4691003000006390</v>
      </c>
      <c r="C60">
        <v>20210604</v>
      </c>
      <c r="D60">
        <v>41510</v>
      </c>
      <c r="E60" t="s">
        <v>1235</v>
      </c>
      <c r="F60" s="21">
        <v>301704.62</v>
      </c>
      <c r="G60" t="s">
        <v>1228</v>
      </c>
      <c r="H60" s="46">
        <f t="shared" si="5"/>
        <v>-301704.62</v>
      </c>
      <c r="I60" s="24">
        <f t="shared" si="0"/>
        <v>0</v>
      </c>
      <c r="J60" s="25" t="str">
        <f t="shared" si="1"/>
        <v>04</v>
      </c>
      <c r="K60" s="25">
        <f t="shared" si="2"/>
        <v>6</v>
      </c>
      <c r="L60" s="26">
        <f t="shared" si="3"/>
        <v>44351</v>
      </c>
      <c r="M60" s="46">
        <f t="shared" si="4"/>
        <v>-301704.62</v>
      </c>
    </row>
    <row r="61" spans="2:13" ht="15.75">
      <c r="B61">
        <v>4691003000006390</v>
      </c>
      <c r="C61">
        <v>20210604</v>
      </c>
      <c r="D61">
        <v>100173</v>
      </c>
      <c r="E61" t="s">
        <v>1231</v>
      </c>
      <c r="F61" s="21">
        <v>10.45</v>
      </c>
      <c r="G61" t="s">
        <v>1228</v>
      </c>
      <c r="H61" s="46">
        <f t="shared" si="5"/>
        <v>-10.45</v>
      </c>
      <c r="I61" s="24">
        <f t="shared" si="0"/>
        <v>0</v>
      </c>
      <c r="J61" s="25" t="str">
        <f t="shared" si="1"/>
        <v>04</v>
      </c>
      <c r="K61" s="25">
        <f t="shared" si="2"/>
        <v>6</v>
      </c>
      <c r="L61" s="26">
        <f t="shared" si="3"/>
        <v>44351</v>
      </c>
      <c r="M61" s="46">
        <f t="shared" si="4"/>
        <v>-10.45</v>
      </c>
    </row>
    <row r="62" spans="2:13" ht="15.75">
      <c r="B62">
        <v>4691003000006390</v>
      </c>
      <c r="C62">
        <v>20210604</v>
      </c>
      <c r="D62">
        <v>148762</v>
      </c>
      <c r="E62" t="s">
        <v>1231</v>
      </c>
      <c r="F62" s="21">
        <v>10.45</v>
      </c>
      <c r="G62" t="s">
        <v>1228</v>
      </c>
      <c r="H62" s="46">
        <f t="shared" si="5"/>
        <v>-10.45</v>
      </c>
      <c r="I62" s="24">
        <f t="shared" si="0"/>
        <v>0</v>
      </c>
      <c r="J62" s="25" t="str">
        <f t="shared" si="1"/>
        <v>04</v>
      </c>
      <c r="K62" s="25">
        <f t="shared" si="2"/>
        <v>6</v>
      </c>
      <c r="L62" s="26">
        <f t="shared" si="3"/>
        <v>44351</v>
      </c>
      <c r="M62" s="46">
        <f t="shared" si="4"/>
        <v>-10.45</v>
      </c>
    </row>
    <row r="63" spans="2:13" ht="15.75">
      <c r="B63">
        <v>4691003000006390</v>
      </c>
      <c r="C63">
        <v>20210604</v>
      </c>
      <c r="D63">
        <v>150293</v>
      </c>
      <c r="E63" t="s">
        <v>1231</v>
      </c>
      <c r="F63" s="21">
        <v>10.45</v>
      </c>
      <c r="G63" t="s">
        <v>1228</v>
      </c>
      <c r="H63" s="46">
        <f t="shared" si="5"/>
        <v>-10.45</v>
      </c>
      <c r="I63" s="24">
        <f t="shared" si="0"/>
        <v>0</v>
      </c>
      <c r="J63" s="25" t="str">
        <f t="shared" si="1"/>
        <v>04</v>
      </c>
      <c r="K63" s="25">
        <f t="shared" si="2"/>
        <v>6</v>
      </c>
      <c r="L63" s="26">
        <f t="shared" si="3"/>
        <v>44351</v>
      </c>
      <c r="M63" s="46">
        <f t="shared" si="4"/>
        <v>-10.45</v>
      </c>
    </row>
    <row r="64" spans="2:13" ht="15.75">
      <c r="B64">
        <v>4691003000006390</v>
      </c>
      <c r="C64">
        <v>20210604</v>
      </c>
      <c r="D64">
        <v>152751</v>
      </c>
      <c r="E64" t="s">
        <v>1231</v>
      </c>
      <c r="F64" s="21">
        <v>10.45</v>
      </c>
      <c r="G64" t="s">
        <v>1228</v>
      </c>
      <c r="H64" s="46">
        <f t="shared" si="5"/>
        <v>-10.45</v>
      </c>
      <c r="I64" s="24">
        <f t="shared" si="0"/>
        <v>0</v>
      </c>
      <c r="J64" s="25" t="str">
        <f t="shared" si="1"/>
        <v>04</v>
      </c>
      <c r="K64" s="25">
        <f t="shared" si="2"/>
        <v>6</v>
      </c>
      <c r="L64" s="26">
        <f t="shared" si="3"/>
        <v>44351</v>
      </c>
      <c r="M64" s="46">
        <f t="shared" si="4"/>
        <v>-10.45</v>
      </c>
    </row>
    <row r="65" spans="2:13" ht="15.75">
      <c r="B65">
        <v>4691003000006390</v>
      </c>
      <c r="C65">
        <v>20210604</v>
      </c>
      <c r="D65">
        <v>153033</v>
      </c>
      <c r="E65" t="s">
        <v>1231</v>
      </c>
      <c r="F65" s="21">
        <v>10.45</v>
      </c>
      <c r="G65" t="s">
        <v>1228</v>
      </c>
      <c r="H65" s="46">
        <f t="shared" si="5"/>
        <v>-10.45</v>
      </c>
      <c r="I65" s="24">
        <f t="shared" si="0"/>
        <v>0</v>
      </c>
      <c r="J65" s="25" t="str">
        <f t="shared" si="1"/>
        <v>04</v>
      </c>
      <c r="K65" s="25">
        <f t="shared" si="2"/>
        <v>6</v>
      </c>
      <c r="L65" s="26">
        <f t="shared" si="3"/>
        <v>44351</v>
      </c>
      <c r="M65" s="46">
        <f t="shared" si="4"/>
        <v>-10.45</v>
      </c>
    </row>
    <row r="66" spans="2:13" ht="15.75">
      <c r="B66">
        <v>4691003000006390</v>
      </c>
      <c r="C66">
        <v>20210604</v>
      </c>
      <c r="D66">
        <v>153403</v>
      </c>
      <c r="E66" t="s">
        <v>1231</v>
      </c>
      <c r="F66" s="21">
        <v>10.45</v>
      </c>
      <c r="G66" t="s">
        <v>1228</v>
      </c>
      <c r="H66" s="46">
        <f t="shared" si="5"/>
        <v>-10.45</v>
      </c>
      <c r="I66" s="24">
        <f t="shared" si="0"/>
        <v>0</v>
      </c>
      <c r="J66" s="25" t="str">
        <f t="shared" si="1"/>
        <v>04</v>
      </c>
      <c r="K66" s="25">
        <f t="shared" si="2"/>
        <v>6</v>
      </c>
      <c r="L66" s="26">
        <f t="shared" si="3"/>
        <v>44351</v>
      </c>
      <c r="M66" s="46">
        <f t="shared" si="4"/>
        <v>-10.45</v>
      </c>
    </row>
    <row r="67" spans="2:13" ht="15.75">
      <c r="B67">
        <v>4691003000006390</v>
      </c>
      <c r="C67">
        <v>20210604</v>
      </c>
      <c r="D67">
        <v>155620</v>
      </c>
      <c r="E67" t="s">
        <v>1231</v>
      </c>
      <c r="F67" s="21">
        <v>10.45</v>
      </c>
      <c r="G67" t="s">
        <v>1228</v>
      </c>
      <c r="H67" s="46">
        <f t="shared" si="5"/>
        <v>-10.45</v>
      </c>
      <c r="I67" s="24">
        <f t="shared" ref="I67:I127" si="6">IF(G67="C",F67,0)</f>
        <v>0</v>
      </c>
      <c r="J67" s="25" t="str">
        <f t="shared" ref="J67:J127" si="7">RIGHT(C67,2)</f>
        <v>04</v>
      </c>
      <c r="K67" s="25">
        <f t="shared" ref="K67:K127" si="8">IFERROR(LEFT(C67,6)-202100,"")</f>
        <v>6</v>
      </c>
      <c r="L67" s="26">
        <f t="shared" si="3"/>
        <v>44351</v>
      </c>
      <c r="M67" s="46">
        <f t="shared" si="4"/>
        <v>-10.45</v>
      </c>
    </row>
    <row r="68" spans="2:13" ht="15.75">
      <c r="B68">
        <v>4691003000006390</v>
      </c>
      <c r="C68">
        <v>20210604</v>
      </c>
      <c r="D68">
        <v>162249</v>
      </c>
      <c r="E68" t="s">
        <v>1231</v>
      </c>
      <c r="F68" s="21">
        <v>10.45</v>
      </c>
      <c r="G68" t="s">
        <v>1228</v>
      </c>
      <c r="H68" s="46">
        <f t="shared" si="5"/>
        <v>-10.45</v>
      </c>
      <c r="I68" s="24">
        <f t="shared" si="6"/>
        <v>0</v>
      </c>
      <c r="J68" s="25" t="str">
        <f t="shared" si="7"/>
        <v>04</v>
      </c>
      <c r="K68" s="25">
        <f t="shared" si="8"/>
        <v>6</v>
      </c>
      <c r="L68" s="26">
        <f t="shared" ref="L68:L128" si="9">IFERROR(DATE(2021,K68,J68),"")</f>
        <v>44351</v>
      </c>
      <c r="M68" s="46">
        <f t="shared" ref="M68:M131" si="10">IF(G68="c",I68,H68)</f>
        <v>-10.45</v>
      </c>
    </row>
    <row r="69" spans="2:13" ht="15.75">
      <c r="B69">
        <v>4691003000006390</v>
      </c>
      <c r="C69">
        <v>20210604</v>
      </c>
      <c r="D69">
        <v>172461</v>
      </c>
      <c r="E69" t="s">
        <v>1231</v>
      </c>
      <c r="F69" s="21">
        <v>10.45</v>
      </c>
      <c r="G69" t="s">
        <v>1228</v>
      </c>
      <c r="H69" s="46">
        <f t="shared" ref="H69:H132" si="11">-IF(G69="D",F69,0)</f>
        <v>-10.45</v>
      </c>
      <c r="I69" s="24">
        <f t="shared" si="6"/>
        <v>0</v>
      </c>
      <c r="J69" s="25" t="str">
        <f t="shared" si="7"/>
        <v>04</v>
      </c>
      <c r="K69" s="25">
        <f t="shared" si="8"/>
        <v>6</v>
      </c>
      <c r="L69" s="26">
        <f t="shared" si="9"/>
        <v>44351</v>
      </c>
      <c r="M69" s="46">
        <f t="shared" si="10"/>
        <v>-10.45</v>
      </c>
    </row>
    <row r="70" spans="2:13" ht="15.75">
      <c r="B70">
        <v>4691003000006390</v>
      </c>
      <c r="C70">
        <v>20210604</v>
      </c>
      <c r="D70">
        <v>193173</v>
      </c>
      <c r="E70" t="s">
        <v>1231</v>
      </c>
      <c r="F70" s="21">
        <v>10.45</v>
      </c>
      <c r="G70" t="s">
        <v>1228</v>
      </c>
      <c r="H70" s="46">
        <f t="shared" si="11"/>
        <v>-10.45</v>
      </c>
      <c r="I70" s="24">
        <f t="shared" si="6"/>
        <v>0</v>
      </c>
      <c r="J70" s="25" t="str">
        <f t="shared" si="7"/>
        <v>04</v>
      </c>
      <c r="K70" s="25">
        <f t="shared" si="8"/>
        <v>6</v>
      </c>
      <c r="L70" s="26">
        <f t="shared" si="9"/>
        <v>44351</v>
      </c>
      <c r="M70" s="46">
        <f t="shared" si="10"/>
        <v>-10.45</v>
      </c>
    </row>
    <row r="71" spans="2:13" ht="15.75">
      <c r="B71">
        <v>4691003000006390</v>
      </c>
      <c r="C71">
        <v>20210604</v>
      </c>
      <c r="D71">
        <v>193699</v>
      </c>
      <c r="E71" t="s">
        <v>1231</v>
      </c>
      <c r="F71" s="21">
        <v>10.45</v>
      </c>
      <c r="G71" t="s">
        <v>1228</v>
      </c>
      <c r="H71" s="46">
        <f t="shared" si="11"/>
        <v>-10.45</v>
      </c>
      <c r="I71" s="24">
        <f t="shared" si="6"/>
        <v>0</v>
      </c>
      <c r="J71" s="25" t="str">
        <f t="shared" si="7"/>
        <v>04</v>
      </c>
      <c r="K71" s="25">
        <f t="shared" si="8"/>
        <v>6</v>
      </c>
      <c r="L71" s="26">
        <f t="shared" si="9"/>
        <v>44351</v>
      </c>
      <c r="M71" s="46">
        <f t="shared" si="10"/>
        <v>-10.45</v>
      </c>
    </row>
    <row r="72" spans="2:13" ht="15.75">
      <c r="B72">
        <v>4691003000006390</v>
      </c>
      <c r="C72">
        <v>20210604</v>
      </c>
      <c r="D72">
        <v>193984</v>
      </c>
      <c r="E72" t="s">
        <v>1231</v>
      </c>
      <c r="F72" s="21">
        <v>10.45</v>
      </c>
      <c r="G72" t="s">
        <v>1228</v>
      </c>
      <c r="H72" s="46">
        <f t="shared" si="11"/>
        <v>-10.45</v>
      </c>
      <c r="I72" s="24">
        <f t="shared" si="6"/>
        <v>0</v>
      </c>
      <c r="J72" s="25" t="str">
        <f t="shared" si="7"/>
        <v>04</v>
      </c>
      <c r="K72" s="25">
        <f t="shared" si="8"/>
        <v>6</v>
      </c>
      <c r="L72" s="26">
        <f t="shared" si="9"/>
        <v>44351</v>
      </c>
      <c r="M72" s="46">
        <f t="shared" si="10"/>
        <v>-10.45</v>
      </c>
    </row>
    <row r="73" spans="2:13" ht="15.75">
      <c r="B73">
        <v>4691003000006390</v>
      </c>
      <c r="C73">
        <v>20210604</v>
      </c>
      <c r="D73">
        <v>194151</v>
      </c>
      <c r="E73" t="s">
        <v>1231</v>
      </c>
      <c r="F73" s="21">
        <v>10.45</v>
      </c>
      <c r="G73" t="s">
        <v>1228</v>
      </c>
      <c r="H73" s="46">
        <f t="shared" si="11"/>
        <v>-10.45</v>
      </c>
      <c r="I73" s="24">
        <f t="shared" si="6"/>
        <v>0</v>
      </c>
      <c r="J73" s="25" t="str">
        <f t="shared" si="7"/>
        <v>04</v>
      </c>
      <c r="K73" s="25">
        <f t="shared" si="8"/>
        <v>6</v>
      </c>
      <c r="L73" s="26">
        <f t="shared" si="9"/>
        <v>44351</v>
      </c>
      <c r="M73" s="46">
        <f t="shared" si="10"/>
        <v>-10.45</v>
      </c>
    </row>
    <row r="74" spans="2:13" ht="15.75">
      <c r="B74">
        <v>4691003000006390</v>
      </c>
      <c r="C74">
        <v>20210604</v>
      </c>
      <c r="D74">
        <v>194319</v>
      </c>
      <c r="E74" t="s">
        <v>1231</v>
      </c>
      <c r="F74" s="21">
        <v>10.45</v>
      </c>
      <c r="G74" t="s">
        <v>1228</v>
      </c>
      <c r="H74" s="46">
        <f t="shared" si="11"/>
        <v>-10.45</v>
      </c>
      <c r="I74" s="24">
        <f t="shared" si="6"/>
        <v>0</v>
      </c>
      <c r="J74" s="25" t="str">
        <f t="shared" si="7"/>
        <v>04</v>
      </c>
      <c r="K74" s="25">
        <f t="shared" si="8"/>
        <v>6</v>
      </c>
      <c r="L74" s="26">
        <f t="shared" si="9"/>
        <v>44351</v>
      </c>
      <c r="M74" s="46">
        <f t="shared" si="10"/>
        <v>-10.45</v>
      </c>
    </row>
    <row r="75" spans="2:13" ht="15.75">
      <c r="B75">
        <v>4691003000006390</v>
      </c>
      <c r="C75">
        <v>20210604</v>
      </c>
      <c r="D75">
        <v>194501</v>
      </c>
      <c r="E75" t="s">
        <v>1231</v>
      </c>
      <c r="F75" s="21">
        <v>10.45</v>
      </c>
      <c r="G75" t="s">
        <v>1228</v>
      </c>
      <c r="H75" s="46">
        <f t="shared" si="11"/>
        <v>-10.45</v>
      </c>
      <c r="I75" s="24">
        <f t="shared" si="6"/>
        <v>0</v>
      </c>
      <c r="J75" s="25" t="str">
        <f t="shared" si="7"/>
        <v>04</v>
      </c>
      <c r="K75" s="25">
        <f t="shared" si="8"/>
        <v>6</v>
      </c>
      <c r="L75" s="26">
        <f t="shared" si="9"/>
        <v>44351</v>
      </c>
      <c r="M75" s="46">
        <f t="shared" si="10"/>
        <v>-10.45</v>
      </c>
    </row>
    <row r="76" spans="2:13" ht="15.75">
      <c r="B76">
        <v>4691003000006390</v>
      </c>
      <c r="C76">
        <v>20210604</v>
      </c>
      <c r="D76">
        <v>199921</v>
      </c>
      <c r="E76" t="s">
        <v>1231</v>
      </c>
      <c r="F76" s="21">
        <v>10.45</v>
      </c>
      <c r="G76" t="s">
        <v>1228</v>
      </c>
      <c r="H76" s="46">
        <f t="shared" si="11"/>
        <v>-10.45</v>
      </c>
      <c r="I76" s="24">
        <f t="shared" si="6"/>
        <v>0</v>
      </c>
      <c r="J76" s="25" t="str">
        <f t="shared" si="7"/>
        <v>04</v>
      </c>
      <c r="K76" s="25">
        <f t="shared" si="8"/>
        <v>6</v>
      </c>
      <c r="L76" s="26">
        <f t="shared" si="9"/>
        <v>44351</v>
      </c>
      <c r="M76" s="46">
        <f t="shared" si="10"/>
        <v>-10.45</v>
      </c>
    </row>
    <row r="77" spans="2:13" ht="15.75">
      <c r="B77">
        <v>4691003000006390</v>
      </c>
      <c r="C77">
        <v>20210604</v>
      </c>
      <c r="D77">
        <v>325169</v>
      </c>
      <c r="E77" t="s">
        <v>1236</v>
      </c>
      <c r="F77" s="21">
        <v>10.86</v>
      </c>
      <c r="G77" t="s">
        <v>1228</v>
      </c>
      <c r="H77" s="46">
        <f t="shared" si="11"/>
        <v>-10.86</v>
      </c>
      <c r="I77" s="24">
        <f t="shared" si="6"/>
        <v>0</v>
      </c>
      <c r="J77" s="25" t="str">
        <f t="shared" si="7"/>
        <v>04</v>
      </c>
      <c r="K77" s="25">
        <f t="shared" si="8"/>
        <v>6</v>
      </c>
      <c r="L77" s="26">
        <f t="shared" si="9"/>
        <v>44351</v>
      </c>
      <c r="M77" s="46">
        <f t="shared" si="10"/>
        <v>-10.86</v>
      </c>
    </row>
    <row r="78" spans="2:13" ht="15.75">
      <c r="B78">
        <v>4691003000006390</v>
      </c>
      <c r="C78">
        <v>20210607</v>
      </c>
      <c r="D78">
        <v>131361</v>
      </c>
      <c r="E78" t="s">
        <v>1227</v>
      </c>
      <c r="F78" s="21">
        <v>2687.13</v>
      </c>
      <c r="G78" t="s">
        <v>1228</v>
      </c>
      <c r="H78" s="46">
        <f t="shared" si="11"/>
        <v>-2687.13</v>
      </c>
      <c r="I78" s="24">
        <f t="shared" si="6"/>
        <v>0</v>
      </c>
      <c r="J78" s="25" t="str">
        <f t="shared" si="7"/>
        <v>07</v>
      </c>
      <c r="K78" s="25">
        <f t="shared" si="8"/>
        <v>6</v>
      </c>
      <c r="L78" s="26">
        <f t="shared" si="9"/>
        <v>44354</v>
      </c>
      <c r="M78" s="46">
        <f t="shared" si="10"/>
        <v>-2687.13</v>
      </c>
    </row>
    <row r="79" spans="2:13" ht="15.75">
      <c r="B79">
        <v>4691003000006390</v>
      </c>
      <c r="C79">
        <v>20210607</v>
      </c>
      <c r="D79">
        <v>133064</v>
      </c>
      <c r="E79" t="s">
        <v>1227</v>
      </c>
      <c r="F79" s="21">
        <v>3441.14</v>
      </c>
      <c r="G79" t="s">
        <v>1228</v>
      </c>
      <c r="H79" s="46">
        <f t="shared" si="11"/>
        <v>-3441.14</v>
      </c>
      <c r="I79" s="24">
        <f t="shared" si="6"/>
        <v>0</v>
      </c>
      <c r="J79" s="25" t="str">
        <f t="shared" si="7"/>
        <v>07</v>
      </c>
      <c r="K79" s="25">
        <f t="shared" si="8"/>
        <v>6</v>
      </c>
      <c r="L79" s="26">
        <f t="shared" si="9"/>
        <v>44354</v>
      </c>
      <c r="M79" s="46">
        <f t="shared" si="10"/>
        <v>-3441.14</v>
      </c>
    </row>
    <row r="80" spans="2:13" ht="15.75">
      <c r="B80">
        <v>4691003000006390</v>
      </c>
      <c r="C80">
        <v>20210607</v>
      </c>
      <c r="D80">
        <v>131361</v>
      </c>
      <c r="E80" t="s">
        <v>1231</v>
      </c>
      <c r="F80" s="21">
        <v>10.45</v>
      </c>
      <c r="G80" t="s">
        <v>1228</v>
      </c>
      <c r="H80" s="46">
        <f t="shared" si="11"/>
        <v>-10.45</v>
      </c>
      <c r="I80" s="24">
        <f t="shared" si="6"/>
        <v>0</v>
      </c>
      <c r="J80" s="25" t="str">
        <f t="shared" si="7"/>
        <v>07</v>
      </c>
      <c r="K80" s="25">
        <f t="shared" si="8"/>
        <v>6</v>
      </c>
      <c r="L80" s="26">
        <f t="shared" si="9"/>
        <v>44354</v>
      </c>
      <c r="M80" s="46">
        <f t="shared" si="10"/>
        <v>-10.45</v>
      </c>
    </row>
    <row r="81" spans="2:13" ht="15.75">
      <c r="B81">
        <v>4691003000006390</v>
      </c>
      <c r="C81">
        <v>20210607</v>
      </c>
      <c r="D81">
        <v>133064</v>
      </c>
      <c r="E81" t="s">
        <v>1231</v>
      </c>
      <c r="F81" s="21">
        <v>10.45</v>
      </c>
      <c r="G81" t="s">
        <v>1228</v>
      </c>
      <c r="H81" s="46">
        <f t="shared" si="11"/>
        <v>-10.45</v>
      </c>
      <c r="I81" s="24">
        <f t="shared" si="6"/>
        <v>0</v>
      </c>
      <c r="J81" s="25" t="str">
        <f t="shared" si="7"/>
        <v>07</v>
      </c>
      <c r="K81" s="25">
        <f t="shared" si="8"/>
        <v>6</v>
      </c>
      <c r="L81" s="26">
        <f t="shared" si="9"/>
        <v>44354</v>
      </c>
      <c r="M81" s="46">
        <f t="shared" si="10"/>
        <v>-10.45</v>
      </c>
    </row>
    <row r="82" spans="2:13" ht="15.75">
      <c r="B82">
        <v>4691003000006390</v>
      </c>
      <c r="C82">
        <v>20210607</v>
      </c>
      <c r="D82">
        <v>325169</v>
      </c>
      <c r="E82" t="s">
        <v>1236</v>
      </c>
      <c r="F82" s="21">
        <v>1491.44</v>
      </c>
      <c r="G82" t="s">
        <v>1228</v>
      </c>
      <c r="H82" s="46">
        <f t="shared" si="11"/>
        <v>-1491.44</v>
      </c>
      <c r="I82" s="24">
        <f t="shared" si="6"/>
        <v>0</v>
      </c>
      <c r="J82" s="25" t="str">
        <f t="shared" si="7"/>
        <v>07</v>
      </c>
      <c r="K82" s="25">
        <f t="shared" si="8"/>
        <v>6</v>
      </c>
      <c r="L82" s="26">
        <f t="shared" si="9"/>
        <v>44354</v>
      </c>
      <c r="M82" s="46">
        <f t="shared" si="10"/>
        <v>-1491.44</v>
      </c>
    </row>
    <row r="83" spans="2:13" ht="15.75">
      <c r="B83">
        <v>4691003000006390</v>
      </c>
      <c r="C83">
        <v>20210608</v>
      </c>
      <c r="D83">
        <v>597226</v>
      </c>
      <c r="E83" t="s">
        <v>1230</v>
      </c>
      <c r="F83" s="21">
        <v>3250</v>
      </c>
      <c r="G83" t="s">
        <v>1228</v>
      </c>
      <c r="H83" s="46">
        <f t="shared" si="11"/>
        <v>-3250</v>
      </c>
      <c r="I83" s="24">
        <f t="shared" si="6"/>
        <v>0</v>
      </c>
      <c r="J83" s="25" t="str">
        <f t="shared" si="7"/>
        <v>08</v>
      </c>
      <c r="K83" s="25">
        <f t="shared" si="8"/>
        <v>6</v>
      </c>
      <c r="L83" s="26">
        <f t="shared" si="9"/>
        <v>44355</v>
      </c>
      <c r="M83" s="46">
        <f t="shared" si="10"/>
        <v>-3250</v>
      </c>
    </row>
    <row r="84" spans="2:13" ht="15.75">
      <c r="B84">
        <v>4691003000006390</v>
      </c>
      <c r="C84">
        <v>20210608</v>
      </c>
      <c r="D84">
        <v>600294</v>
      </c>
      <c r="E84" t="s">
        <v>1230</v>
      </c>
      <c r="F84" s="21">
        <v>22358.97</v>
      </c>
      <c r="G84" t="s">
        <v>1228</v>
      </c>
      <c r="H84" s="46">
        <f t="shared" si="11"/>
        <v>-22358.97</v>
      </c>
      <c r="I84" s="24">
        <f t="shared" si="6"/>
        <v>0</v>
      </c>
      <c r="J84" s="25" t="str">
        <f t="shared" si="7"/>
        <v>08</v>
      </c>
      <c r="K84" s="25">
        <f t="shared" si="8"/>
        <v>6</v>
      </c>
      <c r="L84" s="26">
        <f t="shared" si="9"/>
        <v>44355</v>
      </c>
      <c r="M84" s="46">
        <f t="shared" si="10"/>
        <v>-22358.97</v>
      </c>
    </row>
    <row r="85" spans="2:13" ht="15.75">
      <c r="B85">
        <v>4691003000006390</v>
      </c>
      <c r="C85">
        <v>20210608</v>
      </c>
      <c r="D85">
        <v>602556</v>
      </c>
      <c r="E85" t="s">
        <v>1230</v>
      </c>
      <c r="F85" s="21">
        <v>146082.79999999999</v>
      </c>
      <c r="G85" t="s">
        <v>1228</v>
      </c>
      <c r="H85" s="46">
        <f t="shared" si="11"/>
        <v>-146082.79999999999</v>
      </c>
      <c r="I85" s="24">
        <f t="shared" si="6"/>
        <v>0</v>
      </c>
      <c r="J85" s="25" t="str">
        <f t="shared" si="7"/>
        <v>08</v>
      </c>
      <c r="K85" s="25">
        <f t="shared" si="8"/>
        <v>6</v>
      </c>
      <c r="L85" s="26">
        <f t="shared" si="9"/>
        <v>44355</v>
      </c>
      <c r="M85" s="46">
        <f t="shared" si="10"/>
        <v>-146082.79999999999</v>
      </c>
    </row>
    <row r="86" spans="2:13" ht="15.75">
      <c r="B86">
        <v>4691003000006390</v>
      </c>
      <c r="C86">
        <v>20210608</v>
      </c>
      <c r="D86">
        <v>130157</v>
      </c>
      <c r="E86" t="s">
        <v>1227</v>
      </c>
      <c r="F86" s="21">
        <v>99310.16</v>
      </c>
      <c r="G86" t="s">
        <v>1228</v>
      </c>
      <c r="H86" s="46">
        <f t="shared" si="11"/>
        <v>-99310.16</v>
      </c>
      <c r="I86" s="24">
        <f t="shared" si="6"/>
        <v>0</v>
      </c>
      <c r="J86" s="25" t="str">
        <f t="shared" si="7"/>
        <v>08</v>
      </c>
      <c r="K86" s="25">
        <f t="shared" si="8"/>
        <v>6</v>
      </c>
      <c r="L86" s="26">
        <f t="shared" si="9"/>
        <v>44355</v>
      </c>
      <c r="M86" s="46">
        <f t="shared" si="10"/>
        <v>-99310.16</v>
      </c>
    </row>
    <row r="87" spans="2:13" ht="15.75">
      <c r="B87">
        <v>4691003000006390</v>
      </c>
      <c r="C87">
        <v>20210608</v>
      </c>
      <c r="D87">
        <v>180493</v>
      </c>
      <c r="E87" t="s">
        <v>1227</v>
      </c>
      <c r="F87" s="21">
        <v>54068.88</v>
      </c>
      <c r="G87" t="s">
        <v>1228</v>
      </c>
      <c r="H87" s="46">
        <f t="shared" si="11"/>
        <v>-54068.88</v>
      </c>
      <c r="I87" s="24">
        <f t="shared" si="6"/>
        <v>0</v>
      </c>
      <c r="J87" s="25" t="str">
        <f t="shared" si="7"/>
        <v>08</v>
      </c>
      <c r="K87" s="25">
        <f t="shared" si="8"/>
        <v>6</v>
      </c>
      <c r="L87" s="26">
        <f t="shared" si="9"/>
        <v>44355</v>
      </c>
      <c r="M87" s="46">
        <f t="shared" si="10"/>
        <v>-54068.88</v>
      </c>
    </row>
    <row r="88" spans="2:13" ht="15.75">
      <c r="B88">
        <v>4691003000006390</v>
      </c>
      <c r="C88">
        <v>20210608</v>
      </c>
      <c r="D88">
        <v>180991</v>
      </c>
      <c r="E88" t="s">
        <v>1227</v>
      </c>
      <c r="F88" s="21">
        <v>10000</v>
      </c>
      <c r="G88" t="s">
        <v>1228</v>
      </c>
      <c r="H88" s="46">
        <f t="shared" si="11"/>
        <v>-10000</v>
      </c>
      <c r="I88" s="24">
        <f t="shared" si="6"/>
        <v>0</v>
      </c>
      <c r="J88" s="25" t="str">
        <f t="shared" si="7"/>
        <v>08</v>
      </c>
      <c r="K88" s="25">
        <f t="shared" si="8"/>
        <v>6</v>
      </c>
      <c r="L88" s="26">
        <f t="shared" si="9"/>
        <v>44355</v>
      </c>
      <c r="M88" s="46">
        <f t="shared" si="10"/>
        <v>-10000</v>
      </c>
    </row>
    <row r="89" spans="2:13" ht="15.75">
      <c r="B89">
        <v>4691003000006390</v>
      </c>
      <c r="C89">
        <v>20210608</v>
      </c>
      <c r="D89">
        <v>182331</v>
      </c>
      <c r="E89" t="s">
        <v>1227</v>
      </c>
      <c r="F89" s="21">
        <v>15802.56</v>
      </c>
      <c r="G89" t="s">
        <v>1228</v>
      </c>
      <c r="H89" s="46">
        <f t="shared" si="11"/>
        <v>-15802.56</v>
      </c>
      <c r="I89" s="24">
        <f t="shared" si="6"/>
        <v>0</v>
      </c>
      <c r="J89" s="25" t="str">
        <f t="shared" si="7"/>
        <v>08</v>
      </c>
      <c r="K89" s="25">
        <f t="shared" si="8"/>
        <v>6</v>
      </c>
      <c r="L89" s="26">
        <f t="shared" si="9"/>
        <v>44355</v>
      </c>
      <c r="M89" s="46">
        <f t="shared" si="10"/>
        <v>-15802.56</v>
      </c>
    </row>
    <row r="90" spans="2:13" ht="15.75">
      <c r="B90">
        <v>4691003000006390</v>
      </c>
      <c r="C90">
        <v>20210608</v>
      </c>
      <c r="D90">
        <v>186786</v>
      </c>
      <c r="E90" t="s">
        <v>1227</v>
      </c>
      <c r="F90" s="21">
        <v>67945.06</v>
      </c>
      <c r="G90" t="s">
        <v>1228</v>
      </c>
      <c r="H90" s="46">
        <f t="shared" si="11"/>
        <v>-67945.06</v>
      </c>
      <c r="I90" s="24">
        <f t="shared" si="6"/>
        <v>0</v>
      </c>
      <c r="J90" s="25" t="str">
        <f t="shared" si="7"/>
        <v>08</v>
      </c>
      <c r="K90" s="25">
        <f t="shared" si="8"/>
        <v>6</v>
      </c>
      <c r="L90" s="26">
        <f t="shared" si="9"/>
        <v>44355</v>
      </c>
      <c r="M90" s="46">
        <f t="shared" si="10"/>
        <v>-67945.06</v>
      </c>
    </row>
    <row r="91" spans="2:13" ht="15.75">
      <c r="B91">
        <v>4691003000006390</v>
      </c>
      <c r="C91">
        <v>20210608</v>
      </c>
      <c r="D91">
        <v>194013</v>
      </c>
      <c r="E91" t="s">
        <v>1227</v>
      </c>
      <c r="F91" s="21">
        <v>2200</v>
      </c>
      <c r="G91" t="s">
        <v>1228</v>
      </c>
      <c r="H91" s="46">
        <f t="shared" si="11"/>
        <v>-2200</v>
      </c>
      <c r="I91" s="24">
        <f t="shared" si="6"/>
        <v>0</v>
      </c>
      <c r="J91" s="25" t="str">
        <f t="shared" si="7"/>
        <v>08</v>
      </c>
      <c r="K91" s="25">
        <f t="shared" si="8"/>
        <v>6</v>
      </c>
      <c r="L91" s="26">
        <f t="shared" si="9"/>
        <v>44355</v>
      </c>
      <c r="M91" s="46">
        <f t="shared" si="10"/>
        <v>-2200</v>
      </c>
    </row>
    <row r="92" spans="2:13" ht="15.75">
      <c r="B92">
        <v>4691003000006390</v>
      </c>
      <c r="C92">
        <v>20210608</v>
      </c>
      <c r="D92">
        <v>194287</v>
      </c>
      <c r="E92" t="s">
        <v>1227</v>
      </c>
      <c r="F92" s="21">
        <v>4500</v>
      </c>
      <c r="G92" t="s">
        <v>1228</v>
      </c>
      <c r="H92" s="46">
        <f t="shared" si="11"/>
        <v>-4500</v>
      </c>
      <c r="I92" s="24">
        <f t="shared" si="6"/>
        <v>0</v>
      </c>
      <c r="J92" s="25" t="str">
        <f t="shared" si="7"/>
        <v>08</v>
      </c>
      <c r="K92" s="25">
        <f t="shared" si="8"/>
        <v>6</v>
      </c>
      <c r="L92" s="26">
        <f t="shared" si="9"/>
        <v>44355</v>
      </c>
      <c r="M92" s="46">
        <f t="shared" si="10"/>
        <v>-4500</v>
      </c>
    </row>
    <row r="93" spans="2:13" ht="15.75">
      <c r="B93">
        <v>4691003000006390</v>
      </c>
      <c r="C93">
        <v>20210608</v>
      </c>
      <c r="D93">
        <v>194699</v>
      </c>
      <c r="E93" t="s">
        <v>1227</v>
      </c>
      <c r="F93" s="21">
        <v>38500</v>
      </c>
      <c r="G93" t="s">
        <v>1228</v>
      </c>
      <c r="H93" s="46">
        <f t="shared" si="11"/>
        <v>-38500</v>
      </c>
      <c r="I93" s="24">
        <f t="shared" si="6"/>
        <v>0</v>
      </c>
      <c r="J93" s="25" t="str">
        <f t="shared" si="7"/>
        <v>08</v>
      </c>
      <c r="K93" s="25">
        <f t="shared" si="8"/>
        <v>6</v>
      </c>
      <c r="L93" s="26">
        <f t="shared" si="9"/>
        <v>44355</v>
      </c>
      <c r="M93" s="46">
        <f t="shared" si="10"/>
        <v>-38500</v>
      </c>
    </row>
    <row r="94" spans="2:13" ht="15.75">
      <c r="B94">
        <v>4691003000006390</v>
      </c>
      <c r="C94">
        <v>20210608</v>
      </c>
      <c r="D94">
        <v>130157</v>
      </c>
      <c r="E94" t="s">
        <v>1231</v>
      </c>
      <c r="F94" s="21">
        <v>10.45</v>
      </c>
      <c r="G94" t="s">
        <v>1228</v>
      </c>
      <c r="H94" s="46">
        <f t="shared" si="11"/>
        <v>-10.45</v>
      </c>
      <c r="I94" s="24">
        <f t="shared" si="6"/>
        <v>0</v>
      </c>
      <c r="J94" s="25" t="str">
        <f t="shared" si="7"/>
        <v>08</v>
      </c>
      <c r="K94" s="25">
        <f t="shared" si="8"/>
        <v>6</v>
      </c>
      <c r="L94" s="26">
        <f t="shared" si="9"/>
        <v>44355</v>
      </c>
      <c r="M94" s="46">
        <f t="shared" si="10"/>
        <v>-10.45</v>
      </c>
    </row>
    <row r="95" spans="2:13" ht="15.75">
      <c r="B95">
        <v>4691003000006390</v>
      </c>
      <c r="C95">
        <v>20210608</v>
      </c>
      <c r="D95">
        <v>180493</v>
      </c>
      <c r="E95" t="s">
        <v>1231</v>
      </c>
      <c r="F95" s="21">
        <v>10.45</v>
      </c>
      <c r="G95" t="s">
        <v>1228</v>
      </c>
      <c r="H95" s="46">
        <f t="shared" si="11"/>
        <v>-10.45</v>
      </c>
      <c r="I95" s="24">
        <f t="shared" si="6"/>
        <v>0</v>
      </c>
      <c r="J95" s="25" t="str">
        <f t="shared" si="7"/>
        <v>08</v>
      </c>
      <c r="K95" s="25">
        <f t="shared" si="8"/>
        <v>6</v>
      </c>
      <c r="L95" s="26">
        <f t="shared" si="9"/>
        <v>44355</v>
      </c>
      <c r="M95" s="46">
        <f t="shared" si="10"/>
        <v>-10.45</v>
      </c>
    </row>
    <row r="96" spans="2:13" ht="15.75">
      <c r="B96">
        <v>4691003000006390</v>
      </c>
      <c r="C96">
        <v>20210608</v>
      </c>
      <c r="D96">
        <v>180991</v>
      </c>
      <c r="E96" t="s">
        <v>1231</v>
      </c>
      <c r="F96" s="21">
        <v>10.45</v>
      </c>
      <c r="G96" t="s">
        <v>1228</v>
      </c>
      <c r="H96" s="46">
        <f t="shared" si="11"/>
        <v>-10.45</v>
      </c>
      <c r="I96" s="24">
        <f t="shared" si="6"/>
        <v>0</v>
      </c>
      <c r="J96" s="25" t="str">
        <f t="shared" si="7"/>
        <v>08</v>
      </c>
      <c r="K96" s="25">
        <f t="shared" si="8"/>
        <v>6</v>
      </c>
      <c r="L96" s="26">
        <f t="shared" si="9"/>
        <v>44355</v>
      </c>
      <c r="M96" s="46">
        <f t="shared" si="10"/>
        <v>-10.45</v>
      </c>
    </row>
    <row r="97" spans="2:13" ht="15.75">
      <c r="B97">
        <v>4691003000006390</v>
      </c>
      <c r="C97">
        <v>20210608</v>
      </c>
      <c r="D97">
        <v>182331</v>
      </c>
      <c r="E97" t="s">
        <v>1231</v>
      </c>
      <c r="F97" s="21">
        <v>10.45</v>
      </c>
      <c r="G97" t="s">
        <v>1228</v>
      </c>
      <c r="H97" s="46">
        <f t="shared" si="11"/>
        <v>-10.45</v>
      </c>
      <c r="I97" s="24">
        <f t="shared" si="6"/>
        <v>0</v>
      </c>
      <c r="J97" s="25" t="str">
        <f t="shared" si="7"/>
        <v>08</v>
      </c>
      <c r="K97" s="25">
        <f t="shared" si="8"/>
        <v>6</v>
      </c>
      <c r="L97" s="26">
        <f t="shared" si="9"/>
        <v>44355</v>
      </c>
      <c r="M97" s="46">
        <f t="shared" si="10"/>
        <v>-10.45</v>
      </c>
    </row>
    <row r="98" spans="2:13" ht="15.75">
      <c r="B98">
        <v>4691003000006390</v>
      </c>
      <c r="C98">
        <v>20210608</v>
      </c>
      <c r="D98">
        <v>186786</v>
      </c>
      <c r="E98" t="s">
        <v>1231</v>
      </c>
      <c r="F98" s="21">
        <v>10.45</v>
      </c>
      <c r="G98" t="s">
        <v>1228</v>
      </c>
      <c r="H98" s="46">
        <f t="shared" si="11"/>
        <v>-10.45</v>
      </c>
      <c r="I98" s="24">
        <f t="shared" si="6"/>
        <v>0</v>
      </c>
      <c r="J98" s="25" t="str">
        <f t="shared" si="7"/>
        <v>08</v>
      </c>
      <c r="K98" s="25">
        <f t="shared" si="8"/>
        <v>6</v>
      </c>
      <c r="L98" s="26">
        <f t="shared" si="9"/>
        <v>44355</v>
      </c>
      <c r="M98" s="46">
        <f t="shared" si="10"/>
        <v>-10.45</v>
      </c>
    </row>
    <row r="99" spans="2:13" ht="15.75">
      <c r="B99">
        <v>4691003000006390</v>
      </c>
      <c r="C99">
        <v>20210608</v>
      </c>
      <c r="D99">
        <v>194013</v>
      </c>
      <c r="E99" t="s">
        <v>1231</v>
      </c>
      <c r="F99" s="21">
        <v>10.45</v>
      </c>
      <c r="G99" t="s">
        <v>1228</v>
      </c>
      <c r="H99" s="46">
        <f t="shared" si="11"/>
        <v>-10.45</v>
      </c>
      <c r="I99" s="24">
        <f t="shared" si="6"/>
        <v>0</v>
      </c>
      <c r="J99" s="25" t="str">
        <f t="shared" si="7"/>
        <v>08</v>
      </c>
      <c r="K99" s="25">
        <f t="shared" si="8"/>
        <v>6</v>
      </c>
      <c r="L99" s="26">
        <f t="shared" si="9"/>
        <v>44355</v>
      </c>
      <c r="M99" s="46">
        <f t="shared" si="10"/>
        <v>-10.45</v>
      </c>
    </row>
    <row r="100" spans="2:13" ht="15.75">
      <c r="B100">
        <v>4691003000006390</v>
      </c>
      <c r="C100">
        <v>20210608</v>
      </c>
      <c r="D100">
        <v>194287</v>
      </c>
      <c r="E100" t="s">
        <v>1231</v>
      </c>
      <c r="F100" s="21">
        <v>10.45</v>
      </c>
      <c r="G100" t="s">
        <v>1228</v>
      </c>
      <c r="H100" s="46">
        <f t="shared" si="11"/>
        <v>-10.45</v>
      </c>
      <c r="I100" s="24">
        <f t="shared" si="6"/>
        <v>0</v>
      </c>
      <c r="J100" s="25" t="str">
        <f t="shared" si="7"/>
        <v>08</v>
      </c>
      <c r="K100" s="25">
        <f t="shared" si="8"/>
        <v>6</v>
      </c>
      <c r="L100" s="26">
        <f t="shared" si="9"/>
        <v>44355</v>
      </c>
      <c r="M100" s="46">
        <f t="shared" si="10"/>
        <v>-10.45</v>
      </c>
    </row>
    <row r="101" spans="2:13" ht="15.75">
      <c r="B101">
        <v>4691003000006390</v>
      </c>
      <c r="C101">
        <v>20210608</v>
      </c>
      <c r="D101">
        <v>194699</v>
      </c>
      <c r="E101" t="s">
        <v>1231</v>
      </c>
      <c r="F101" s="21">
        <v>10.45</v>
      </c>
      <c r="G101" t="s">
        <v>1228</v>
      </c>
      <c r="H101" s="46">
        <f t="shared" si="11"/>
        <v>-10.45</v>
      </c>
      <c r="I101" s="24">
        <f t="shared" si="6"/>
        <v>0</v>
      </c>
      <c r="J101" s="25" t="str">
        <f t="shared" si="7"/>
        <v>08</v>
      </c>
      <c r="K101" s="25">
        <f t="shared" si="8"/>
        <v>6</v>
      </c>
      <c r="L101" s="26">
        <f t="shared" si="9"/>
        <v>44355</v>
      </c>
      <c r="M101" s="46">
        <f t="shared" si="10"/>
        <v>-10.45</v>
      </c>
    </row>
    <row r="102" spans="2:13" ht="15.75">
      <c r="B102">
        <v>4691003000006390</v>
      </c>
      <c r="C102">
        <v>20210609</v>
      </c>
      <c r="D102">
        <v>91552</v>
      </c>
      <c r="E102" t="s">
        <v>1237</v>
      </c>
      <c r="F102" s="21">
        <v>9997820.75</v>
      </c>
      <c r="G102" t="s">
        <v>1233</v>
      </c>
      <c r="H102" s="46">
        <f t="shared" si="11"/>
        <v>0</v>
      </c>
      <c r="I102" s="24">
        <f t="shared" si="6"/>
        <v>9997820.75</v>
      </c>
      <c r="J102" s="25" t="str">
        <f t="shared" si="7"/>
        <v>09</v>
      </c>
      <c r="K102" s="25">
        <f t="shared" si="8"/>
        <v>6</v>
      </c>
      <c r="L102" s="26">
        <f t="shared" si="9"/>
        <v>44356</v>
      </c>
      <c r="M102" s="46">
        <f t="shared" si="10"/>
        <v>9997820.75</v>
      </c>
    </row>
    <row r="103" spans="2:13" ht="15.75">
      <c r="B103">
        <v>4691003000006390</v>
      </c>
      <c r="C103">
        <v>20210609</v>
      </c>
      <c r="D103">
        <v>91529</v>
      </c>
      <c r="E103" t="s">
        <v>1238</v>
      </c>
      <c r="F103" s="21">
        <v>887.01</v>
      </c>
      <c r="G103" t="s">
        <v>1233</v>
      </c>
      <c r="H103" s="46">
        <f t="shared" si="11"/>
        <v>0</v>
      </c>
      <c r="I103" s="24">
        <f t="shared" si="6"/>
        <v>887.01</v>
      </c>
      <c r="J103" s="25" t="str">
        <f t="shared" si="7"/>
        <v>09</v>
      </c>
      <c r="K103" s="25">
        <f t="shared" si="8"/>
        <v>6</v>
      </c>
      <c r="L103" s="26">
        <f t="shared" si="9"/>
        <v>44356</v>
      </c>
      <c r="M103" s="46">
        <f t="shared" si="10"/>
        <v>887.01</v>
      </c>
    </row>
    <row r="104" spans="2:13" ht="15.75">
      <c r="B104">
        <v>4691003000006390</v>
      </c>
      <c r="C104">
        <v>20210609</v>
      </c>
      <c r="D104">
        <v>640401</v>
      </c>
      <c r="E104" t="s">
        <v>1230</v>
      </c>
      <c r="F104" s="21">
        <v>9656.66</v>
      </c>
      <c r="G104" t="s">
        <v>1228</v>
      </c>
      <c r="H104" s="46">
        <f t="shared" si="11"/>
        <v>-9656.66</v>
      </c>
      <c r="I104" s="24">
        <f t="shared" si="6"/>
        <v>0</v>
      </c>
      <c r="J104" s="25" t="str">
        <f t="shared" si="7"/>
        <v>09</v>
      </c>
      <c r="K104" s="25">
        <f t="shared" si="8"/>
        <v>6</v>
      </c>
      <c r="L104" s="26">
        <f t="shared" si="9"/>
        <v>44356</v>
      </c>
      <c r="M104" s="46">
        <f t="shared" si="10"/>
        <v>-9656.66</v>
      </c>
    </row>
    <row r="105" spans="2:13" ht="15.75">
      <c r="B105">
        <v>4691003000006390</v>
      </c>
      <c r="C105">
        <v>20210609</v>
      </c>
      <c r="D105">
        <v>185241</v>
      </c>
      <c r="E105" t="s">
        <v>1227</v>
      </c>
      <c r="F105" s="21">
        <v>4950</v>
      </c>
      <c r="G105" t="s">
        <v>1228</v>
      </c>
      <c r="H105" s="46">
        <f t="shared" si="11"/>
        <v>-4950</v>
      </c>
      <c r="I105" s="24">
        <f t="shared" si="6"/>
        <v>0</v>
      </c>
      <c r="J105" s="25" t="str">
        <f t="shared" si="7"/>
        <v>09</v>
      </c>
      <c r="K105" s="25">
        <f t="shared" si="8"/>
        <v>6</v>
      </c>
      <c r="L105" s="26">
        <f t="shared" si="9"/>
        <v>44356</v>
      </c>
      <c r="M105" s="46">
        <f t="shared" si="10"/>
        <v>-4950</v>
      </c>
    </row>
    <row r="106" spans="2:13" ht="15.75">
      <c r="B106">
        <v>4691003000006390</v>
      </c>
      <c r="C106">
        <v>20210609</v>
      </c>
      <c r="D106">
        <v>91546</v>
      </c>
      <c r="E106" t="s">
        <v>1235</v>
      </c>
      <c r="F106" s="21">
        <v>1596.16</v>
      </c>
      <c r="G106" t="s">
        <v>1228</v>
      </c>
      <c r="H106" s="46">
        <f t="shared" si="11"/>
        <v>-1596.16</v>
      </c>
      <c r="I106" s="24">
        <f t="shared" si="6"/>
        <v>0</v>
      </c>
      <c r="J106" s="25" t="str">
        <f t="shared" si="7"/>
        <v>09</v>
      </c>
      <c r="K106" s="25">
        <f t="shared" si="8"/>
        <v>6</v>
      </c>
      <c r="L106" s="26">
        <f t="shared" si="9"/>
        <v>44356</v>
      </c>
      <c r="M106" s="46">
        <f t="shared" si="10"/>
        <v>-1596.16</v>
      </c>
    </row>
    <row r="107" spans="2:13" ht="15.75">
      <c r="B107">
        <v>4691003000006390</v>
      </c>
      <c r="C107">
        <v>20210609</v>
      </c>
      <c r="D107">
        <v>91550</v>
      </c>
      <c r="E107" t="s">
        <v>1235</v>
      </c>
      <c r="F107" s="21">
        <v>5118.24</v>
      </c>
      <c r="G107" t="s">
        <v>1228</v>
      </c>
      <c r="H107" s="46">
        <f t="shared" si="11"/>
        <v>-5118.24</v>
      </c>
      <c r="I107" s="24">
        <f t="shared" si="6"/>
        <v>0</v>
      </c>
      <c r="J107" s="25" t="str">
        <f t="shared" si="7"/>
        <v>09</v>
      </c>
      <c r="K107" s="25">
        <f t="shared" si="8"/>
        <v>6</v>
      </c>
      <c r="L107" s="26">
        <f t="shared" si="9"/>
        <v>44356</v>
      </c>
      <c r="M107" s="46">
        <f t="shared" si="10"/>
        <v>-5118.24</v>
      </c>
    </row>
    <row r="108" spans="2:13" ht="15.75">
      <c r="B108">
        <v>4691003000006390</v>
      </c>
      <c r="C108">
        <v>20210609</v>
      </c>
      <c r="D108">
        <v>185241</v>
      </c>
      <c r="E108" t="s">
        <v>1231</v>
      </c>
      <c r="F108" s="21">
        <v>10.45</v>
      </c>
      <c r="G108" t="s">
        <v>1228</v>
      </c>
      <c r="H108" s="46">
        <f t="shared" si="11"/>
        <v>-10.45</v>
      </c>
      <c r="I108" s="24">
        <f t="shared" si="6"/>
        <v>0</v>
      </c>
      <c r="J108" s="25" t="str">
        <f t="shared" si="7"/>
        <v>09</v>
      </c>
      <c r="K108" s="25">
        <f t="shared" si="8"/>
        <v>6</v>
      </c>
      <c r="L108" s="26">
        <f t="shared" si="9"/>
        <v>44356</v>
      </c>
      <c r="M108" s="46">
        <f t="shared" si="10"/>
        <v>-10.45</v>
      </c>
    </row>
    <row r="109" spans="2:13" ht="15.75">
      <c r="B109">
        <v>4691003000006390</v>
      </c>
      <c r="C109">
        <v>20210610</v>
      </c>
      <c r="D109">
        <v>124738</v>
      </c>
      <c r="E109" t="s">
        <v>1239</v>
      </c>
      <c r="F109" s="21">
        <v>10.45</v>
      </c>
      <c r="G109" t="s">
        <v>1233</v>
      </c>
      <c r="H109" s="46">
        <f t="shared" si="11"/>
        <v>0</v>
      </c>
      <c r="I109" s="24">
        <f t="shared" si="6"/>
        <v>10.45</v>
      </c>
      <c r="J109" s="25" t="str">
        <f t="shared" si="7"/>
        <v>10</v>
      </c>
      <c r="K109" s="25">
        <f t="shared" si="8"/>
        <v>6</v>
      </c>
      <c r="L109" s="26">
        <f t="shared" si="9"/>
        <v>44357</v>
      </c>
      <c r="M109" s="46">
        <f t="shared" si="10"/>
        <v>10.45</v>
      </c>
    </row>
    <row r="110" spans="2:13" ht="15.75">
      <c r="B110">
        <v>4691003000006390</v>
      </c>
      <c r="C110">
        <v>20210610</v>
      </c>
      <c r="D110">
        <v>189205</v>
      </c>
      <c r="E110" t="s">
        <v>1239</v>
      </c>
      <c r="F110" s="21">
        <v>10.45</v>
      </c>
      <c r="G110" t="s">
        <v>1233</v>
      </c>
      <c r="H110" s="46">
        <f t="shared" si="11"/>
        <v>0</v>
      </c>
      <c r="I110" s="24">
        <f t="shared" si="6"/>
        <v>10.45</v>
      </c>
      <c r="J110" s="25" t="str">
        <f t="shared" si="7"/>
        <v>10</v>
      </c>
      <c r="K110" s="25">
        <f t="shared" si="8"/>
        <v>6</v>
      </c>
      <c r="L110" s="26">
        <f t="shared" si="9"/>
        <v>44357</v>
      </c>
      <c r="M110" s="46">
        <f t="shared" si="10"/>
        <v>10.45</v>
      </c>
    </row>
    <row r="111" spans="2:13" ht="15.75">
      <c r="B111">
        <v>4691003000006390</v>
      </c>
      <c r="C111">
        <v>20210610</v>
      </c>
      <c r="D111">
        <v>189372</v>
      </c>
      <c r="E111" t="s">
        <v>1239</v>
      </c>
      <c r="F111" s="21">
        <v>10.45</v>
      </c>
      <c r="G111" t="s">
        <v>1233</v>
      </c>
      <c r="H111" s="46">
        <f t="shared" si="11"/>
        <v>0</v>
      </c>
      <c r="I111" s="24">
        <f t="shared" si="6"/>
        <v>10.45</v>
      </c>
      <c r="J111" s="25" t="str">
        <f t="shared" si="7"/>
        <v>10</v>
      </c>
      <c r="K111" s="25">
        <f t="shared" si="8"/>
        <v>6</v>
      </c>
      <c r="L111" s="26">
        <f t="shared" si="9"/>
        <v>44357</v>
      </c>
      <c r="M111" s="46">
        <f t="shared" si="10"/>
        <v>10.45</v>
      </c>
    </row>
    <row r="112" spans="2:13" ht="15.75">
      <c r="B112">
        <v>4691003000006390</v>
      </c>
      <c r="C112">
        <v>20210610</v>
      </c>
      <c r="D112">
        <v>210610</v>
      </c>
      <c r="E112" t="s">
        <v>1240</v>
      </c>
      <c r="F112" s="21">
        <v>500000</v>
      </c>
      <c r="G112" t="s">
        <v>1233</v>
      </c>
      <c r="H112" s="46">
        <f t="shared" si="11"/>
        <v>0</v>
      </c>
      <c r="I112" s="24">
        <f t="shared" si="6"/>
        <v>500000</v>
      </c>
      <c r="J112" s="25" t="str">
        <f t="shared" si="7"/>
        <v>10</v>
      </c>
      <c r="K112" s="25">
        <f t="shared" si="8"/>
        <v>6</v>
      </c>
      <c r="L112" s="26">
        <f t="shared" si="9"/>
        <v>44357</v>
      </c>
      <c r="M112" s="46">
        <f t="shared" si="10"/>
        <v>500000</v>
      </c>
    </row>
    <row r="113" spans="2:13" ht="15.75">
      <c r="B113">
        <v>4691003000006390</v>
      </c>
      <c r="C113">
        <v>20210610</v>
      </c>
      <c r="D113">
        <v>210610</v>
      </c>
      <c r="E113" t="s">
        <v>1240</v>
      </c>
      <c r="F113" s="21">
        <v>500000</v>
      </c>
      <c r="G113" t="s">
        <v>1233</v>
      </c>
      <c r="H113" s="46">
        <f t="shared" si="11"/>
        <v>0</v>
      </c>
      <c r="I113" s="24">
        <f t="shared" si="6"/>
        <v>500000</v>
      </c>
      <c r="J113" s="25" t="str">
        <f t="shared" si="7"/>
        <v>10</v>
      </c>
      <c r="K113" s="25">
        <f t="shared" si="8"/>
        <v>6</v>
      </c>
      <c r="L113" s="26">
        <f t="shared" si="9"/>
        <v>44357</v>
      </c>
      <c r="M113" s="46">
        <f t="shared" si="10"/>
        <v>500000</v>
      </c>
    </row>
    <row r="114" spans="2:13" ht="15.75">
      <c r="B114">
        <v>4691003000006390</v>
      </c>
      <c r="C114">
        <v>20210610</v>
      </c>
      <c r="D114">
        <v>210610</v>
      </c>
      <c r="E114" t="s">
        <v>1240</v>
      </c>
      <c r="F114" s="21">
        <v>235838.42</v>
      </c>
      <c r="G114" t="s">
        <v>1233</v>
      </c>
      <c r="H114" s="46">
        <f t="shared" si="11"/>
        <v>0</v>
      </c>
      <c r="I114" s="24">
        <f t="shared" si="6"/>
        <v>235838.42</v>
      </c>
      <c r="J114" s="25" t="str">
        <f t="shared" si="7"/>
        <v>10</v>
      </c>
      <c r="K114" s="25">
        <f t="shared" si="8"/>
        <v>6</v>
      </c>
      <c r="L114" s="26">
        <f t="shared" si="9"/>
        <v>44357</v>
      </c>
      <c r="M114" s="46">
        <f t="shared" si="10"/>
        <v>235838.42</v>
      </c>
    </row>
    <row r="115" spans="2:13" ht="15.75">
      <c r="B115">
        <v>4691003000006390</v>
      </c>
      <c r="C115">
        <v>20210610</v>
      </c>
      <c r="D115">
        <v>23452</v>
      </c>
      <c r="E115" t="s">
        <v>1230</v>
      </c>
      <c r="F115" s="21">
        <v>76000</v>
      </c>
      <c r="G115" t="s">
        <v>1228</v>
      </c>
      <c r="H115" s="46">
        <f t="shared" si="11"/>
        <v>-76000</v>
      </c>
      <c r="I115" s="24">
        <f t="shared" si="6"/>
        <v>0</v>
      </c>
      <c r="J115" s="25" t="str">
        <f t="shared" si="7"/>
        <v>10</v>
      </c>
      <c r="K115" s="25">
        <f t="shared" si="8"/>
        <v>6</v>
      </c>
      <c r="L115" s="26">
        <f t="shared" si="9"/>
        <v>44357</v>
      </c>
      <c r="M115" s="46">
        <f t="shared" si="10"/>
        <v>-76000</v>
      </c>
    </row>
    <row r="116" spans="2:13" ht="15.75">
      <c r="B116">
        <v>4691003000006390</v>
      </c>
      <c r="C116">
        <v>20210610</v>
      </c>
      <c r="D116">
        <v>87294</v>
      </c>
      <c r="E116" t="s">
        <v>1230</v>
      </c>
      <c r="F116" s="21">
        <v>290372.64</v>
      </c>
      <c r="G116" t="s">
        <v>1228</v>
      </c>
      <c r="H116" s="46">
        <f t="shared" si="11"/>
        <v>-290372.64</v>
      </c>
      <c r="I116" s="24">
        <f t="shared" si="6"/>
        <v>0</v>
      </c>
      <c r="J116" s="25" t="str">
        <f t="shared" si="7"/>
        <v>10</v>
      </c>
      <c r="K116" s="25">
        <f t="shared" si="8"/>
        <v>6</v>
      </c>
      <c r="L116" s="26">
        <f t="shared" si="9"/>
        <v>44357</v>
      </c>
      <c r="M116" s="46">
        <f t="shared" si="10"/>
        <v>-290372.64</v>
      </c>
    </row>
    <row r="117" spans="2:13" ht="15.75">
      <c r="B117">
        <v>4691003000006390</v>
      </c>
      <c r="C117">
        <v>20210610</v>
      </c>
      <c r="D117">
        <v>247326</v>
      </c>
      <c r="E117" t="s">
        <v>1230</v>
      </c>
      <c r="F117" s="21">
        <v>19610.3</v>
      </c>
      <c r="G117" t="s">
        <v>1228</v>
      </c>
      <c r="H117" s="46">
        <f t="shared" si="11"/>
        <v>-19610.3</v>
      </c>
      <c r="I117" s="24">
        <f t="shared" si="6"/>
        <v>0</v>
      </c>
      <c r="J117" s="25" t="str">
        <f t="shared" si="7"/>
        <v>10</v>
      </c>
      <c r="K117" s="25">
        <f t="shared" si="8"/>
        <v>6</v>
      </c>
      <c r="L117" s="26">
        <f t="shared" si="9"/>
        <v>44357</v>
      </c>
      <c r="M117" s="46">
        <f t="shared" si="10"/>
        <v>-19610.3</v>
      </c>
    </row>
    <row r="118" spans="2:13" ht="15.75">
      <c r="B118">
        <v>4691003000006390</v>
      </c>
      <c r="C118">
        <v>20210610</v>
      </c>
      <c r="D118">
        <v>744343</v>
      </c>
      <c r="E118" t="s">
        <v>1230</v>
      </c>
      <c r="F118" s="21">
        <v>1470.4</v>
      </c>
      <c r="G118" t="s">
        <v>1228</v>
      </c>
      <c r="H118" s="46">
        <f t="shared" si="11"/>
        <v>-1470.4</v>
      </c>
      <c r="I118" s="24">
        <f t="shared" si="6"/>
        <v>0</v>
      </c>
      <c r="J118" s="25" t="str">
        <f t="shared" si="7"/>
        <v>10</v>
      </c>
      <c r="K118" s="25">
        <f t="shared" si="8"/>
        <v>6</v>
      </c>
      <c r="L118" s="26">
        <f t="shared" si="9"/>
        <v>44357</v>
      </c>
      <c r="M118" s="46">
        <f t="shared" si="10"/>
        <v>-1470.4</v>
      </c>
    </row>
    <row r="119" spans="2:13" ht="15.75">
      <c r="B119">
        <v>4691003000006390</v>
      </c>
      <c r="C119">
        <v>20210610</v>
      </c>
      <c r="D119">
        <v>101641</v>
      </c>
      <c r="E119" t="s">
        <v>1227</v>
      </c>
      <c r="F119" s="21">
        <v>32901.35</v>
      </c>
      <c r="G119" t="s">
        <v>1228</v>
      </c>
      <c r="H119" s="46">
        <f t="shared" si="11"/>
        <v>-32901.35</v>
      </c>
      <c r="I119" s="24">
        <f t="shared" si="6"/>
        <v>0</v>
      </c>
      <c r="J119" s="25" t="str">
        <f t="shared" si="7"/>
        <v>10</v>
      </c>
      <c r="K119" s="25">
        <f t="shared" si="8"/>
        <v>6</v>
      </c>
      <c r="L119" s="26">
        <f t="shared" si="9"/>
        <v>44357</v>
      </c>
      <c r="M119" s="46">
        <f t="shared" si="10"/>
        <v>-32901.35</v>
      </c>
    </row>
    <row r="120" spans="2:13" ht="15.75">
      <c r="B120">
        <v>4691003000006390</v>
      </c>
      <c r="C120">
        <v>20210610</v>
      </c>
      <c r="D120">
        <v>103168</v>
      </c>
      <c r="E120" t="s">
        <v>1227</v>
      </c>
      <c r="F120" s="21">
        <v>68624.399999999994</v>
      </c>
      <c r="G120" t="s">
        <v>1228</v>
      </c>
      <c r="H120" s="46">
        <f t="shared" si="11"/>
        <v>-68624.399999999994</v>
      </c>
      <c r="I120" s="24">
        <f t="shared" si="6"/>
        <v>0</v>
      </c>
      <c r="J120" s="25" t="str">
        <f t="shared" si="7"/>
        <v>10</v>
      </c>
      <c r="K120" s="25">
        <f t="shared" si="8"/>
        <v>6</v>
      </c>
      <c r="L120" s="26">
        <f t="shared" si="9"/>
        <v>44357</v>
      </c>
      <c r="M120" s="46">
        <f t="shared" si="10"/>
        <v>-68624.399999999994</v>
      </c>
    </row>
    <row r="121" spans="2:13" ht="15.75">
      <c r="B121">
        <v>4691003000006390</v>
      </c>
      <c r="C121">
        <v>20210610</v>
      </c>
      <c r="D121">
        <v>106928</v>
      </c>
      <c r="E121" t="s">
        <v>1227</v>
      </c>
      <c r="F121" s="21">
        <v>43939.86</v>
      </c>
      <c r="G121" t="s">
        <v>1228</v>
      </c>
      <c r="H121" s="46">
        <f t="shared" si="11"/>
        <v>-43939.86</v>
      </c>
      <c r="I121" s="24">
        <f t="shared" si="6"/>
        <v>0</v>
      </c>
      <c r="J121" s="25" t="str">
        <f t="shared" si="7"/>
        <v>10</v>
      </c>
      <c r="K121" s="25">
        <f t="shared" si="8"/>
        <v>6</v>
      </c>
      <c r="L121" s="26">
        <f t="shared" si="9"/>
        <v>44357</v>
      </c>
      <c r="M121" s="46">
        <f t="shared" si="10"/>
        <v>-43939.86</v>
      </c>
    </row>
    <row r="122" spans="2:13" ht="15.75">
      <c r="B122">
        <v>4691003000006390</v>
      </c>
      <c r="C122">
        <v>20210610</v>
      </c>
      <c r="D122">
        <v>111105</v>
      </c>
      <c r="E122" t="s">
        <v>1227</v>
      </c>
      <c r="F122" s="21">
        <v>10582.64</v>
      </c>
      <c r="G122" t="s">
        <v>1228</v>
      </c>
      <c r="H122" s="46">
        <f t="shared" si="11"/>
        <v>-10582.64</v>
      </c>
      <c r="I122" s="24">
        <f t="shared" si="6"/>
        <v>0</v>
      </c>
      <c r="J122" s="25" t="str">
        <f t="shared" si="7"/>
        <v>10</v>
      </c>
      <c r="K122" s="25">
        <f t="shared" si="8"/>
        <v>6</v>
      </c>
      <c r="L122" s="26">
        <f t="shared" si="9"/>
        <v>44357</v>
      </c>
      <c r="M122" s="46">
        <f t="shared" si="10"/>
        <v>-10582.64</v>
      </c>
    </row>
    <row r="123" spans="2:13" ht="15.75">
      <c r="B123">
        <v>4691003000006390</v>
      </c>
      <c r="C123">
        <v>20210610</v>
      </c>
      <c r="D123">
        <v>111267</v>
      </c>
      <c r="E123" t="s">
        <v>1227</v>
      </c>
      <c r="F123" s="21">
        <v>68000</v>
      </c>
      <c r="G123" t="s">
        <v>1228</v>
      </c>
      <c r="H123" s="46">
        <f t="shared" si="11"/>
        <v>-68000</v>
      </c>
      <c r="I123" s="24">
        <f t="shared" si="6"/>
        <v>0</v>
      </c>
      <c r="J123" s="25" t="str">
        <f t="shared" si="7"/>
        <v>10</v>
      </c>
      <c r="K123" s="25">
        <f t="shared" si="8"/>
        <v>6</v>
      </c>
      <c r="L123" s="26">
        <f t="shared" si="9"/>
        <v>44357</v>
      </c>
      <c r="M123" s="46">
        <f t="shared" si="10"/>
        <v>-68000</v>
      </c>
    </row>
    <row r="124" spans="2:13" ht="15.75">
      <c r="B124">
        <v>4691003000006390</v>
      </c>
      <c r="C124">
        <v>20210610</v>
      </c>
      <c r="D124">
        <v>111536</v>
      </c>
      <c r="E124" t="s">
        <v>1227</v>
      </c>
      <c r="F124" s="21">
        <v>1886.17</v>
      </c>
      <c r="G124" t="s">
        <v>1228</v>
      </c>
      <c r="H124" s="46">
        <f t="shared" si="11"/>
        <v>-1886.17</v>
      </c>
      <c r="I124" s="24">
        <f t="shared" si="6"/>
        <v>0</v>
      </c>
      <c r="J124" s="25" t="str">
        <f t="shared" si="7"/>
        <v>10</v>
      </c>
      <c r="K124" s="25">
        <f t="shared" si="8"/>
        <v>6</v>
      </c>
      <c r="L124" s="26">
        <f t="shared" si="9"/>
        <v>44357</v>
      </c>
      <c r="M124" s="46">
        <f t="shared" si="10"/>
        <v>-1886.17</v>
      </c>
    </row>
    <row r="125" spans="2:13" ht="15.75">
      <c r="B125">
        <v>4691003000006390</v>
      </c>
      <c r="C125">
        <v>20210610</v>
      </c>
      <c r="D125">
        <v>111695</v>
      </c>
      <c r="E125" t="s">
        <v>1227</v>
      </c>
      <c r="F125" s="21">
        <v>1316.2</v>
      </c>
      <c r="G125" t="s">
        <v>1228</v>
      </c>
      <c r="H125" s="46">
        <f t="shared" si="11"/>
        <v>-1316.2</v>
      </c>
      <c r="I125" s="24">
        <f t="shared" si="6"/>
        <v>0</v>
      </c>
      <c r="J125" s="25" t="str">
        <f t="shared" si="7"/>
        <v>10</v>
      </c>
      <c r="K125" s="25">
        <f t="shared" si="8"/>
        <v>6</v>
      </c>
      <c r="L125" s="26">
        <f t="shared" si="9"/>
        <v>44357</v>
      </c>
      <c r="M125" s="46">
        <f t="shared" si="10"/>
        <v>-1316.2</v>
      </c>
    </row>
    <row r="126" spans="2:13" ht="15.75">
      <c r="B126">
        <v>4691003000006390</v>
      </c>
      <c r="C126">
        <v>20210610</v>
      </c>
      <c r="D126">
        <v>111982</v>
      </c>
      <c r="E126" t="s">
        <v>1227</v>
      </c>
      <c r="F126" s="21">
        <v>26081</v>
      </c>
      <c r="G126" t="s">
        <v>1228</v>
      </c>
      <c r="H126" s="46">
        <f t="shared" si="11"/>
        <v>-26081</v>
      </c>
      <c r="I126" s="24">
        <f t="shared" si="6"/>
        <v>0</v>
      </c>
      <c r="J126" s="25" t="str">
        <f t="shared" si="7"/>
        <v>10</v>
      </c>
      <c r="K126" s="25">
        <f t="shared" si="8"/>
        <v>6</v>
      </c>
      <c r="L126" s="26">
        <f t="shared" si="9"/>
        <v>44357</v>
      </c>
      <c r="M126" s="46">
        <f t="shared" si="10"/>
        <v>-26081</v>
      </c>
    </row>
    <row r="127" spans="2:13" ht="15.75">
      <c r="B127">
        <v>4691003000006390</v>
      </c>
      <c r="C127">
        <v>20210610</v>
      </c>
      <c r="D127">
        <v>113343</v>
      </c>
      <c r="E127" t="s">
        <v>1227</v>
      </c>
      <c r="F127" s="21">
        <v>2288</v>
      </c>
      <c r="G127" t="s">
        <v>1228</v>
      </c>
      <c r="H127" s="46">
        <f t="shared" si="11"/>
        <v>-2288</v>
      </c>
      <c r="I127" s="24">
        <f t="shared" si="6"/>
        <v>0</v>
      </c>
      <c r="J127" s="25" t="str">
        <f t="shared" si="7"/>
        <v>10</v>
      </c>
      <c r="K127" s="25">
        <f t="shared" si="8"/>
        <v>6</v>
      </c>
      <c r="L127" s="26">
        <f t="shared" si="9"/>
        <v>44357</v>
      </c>
      <c r="M127" s="46">
        <f t="shared" si="10"/>
        <v>-2288</v>
      </c>
    </row>
    <row r="128" spans="2:13" ht="15.75">
      <c r="B128">
        <v>4691003000006390</v>
      </c>
      <c r="C128">
        <v>20210610</v>
      </c>
      <c r="D128">
        <v>113600</v>
      </c>
      <c r="E128" t="s">
        <v>1227</v>
      </c>
      <c r="F128" s="21">
        <v>31710</v>
      </c>
      <c r="G128" t="s">
        <v>1228</v>
      </c>
      <c r="H128" s="46">
        <f t="shared" si="11"/>
        <v>-31710</v>
      </c>
      <c r="I128" s="24">
        <f t="shared" ref="I128:I191" si="12">IF(G128="C",F128,0)</f>
        <v>0</v>
      </c>
      <c r="J128" s="25" t="str">
        <f t="shared" ref="J128:J191" si="13">RIGHT(C128,2)</f>
        <v>10</v>
      </c>
      <c r="K128" s="25">
        <f t="shared" ref="K128:K191" si="14">IFERROR(LEFT(C128,6)-202100,"")</f>
        <v>6</v>
      </c>
      <c r="L128" s="26">
        <f t="shared" si="9"/>
        <v>44357</v>
      </c>
      <c r="M128" s="46">
        <f t="shared" si="10"/>
        <v>-31710</v>
      </c>
    </row>
    <row r="129" spans="2:13" ht="15.75">
      <c r="B129">
        <v>4691003000006390</v>
      </c>
      <c r="C129">
        <v>20210610</v>
      </c>
      <c r="D129">
        <v>115298</v>
      </c>
      <c r="E129" t="s">
        <v>1227</v>
      </c>
      <c r="F129" s="21">
        <v>95323.12</v>
      </c>
      <c r="G129" t="s">
        <v>1228</v>
      </c>
      <c r="H129" s="46">
        <f t="shared" si="11"/>
        <v>-95323.12</v>
      </c>
      <c r="I129" s="24">
        <f t="shared" si="12"/>
        <v>0</v>
      </c>
      <c r="J129" s="25" t="str">
        <f t="shared" si="13"/>
        <v>10</v>
      </c>
      <c r="K129" s="25">
        <f t="shared" si="14"/>
        <v>6</v>
      </c>
      <c r="L129" s="26">
        <f t="shared" ref="L129:L192" si="15">IFERROR(DATE(2021,K129,J129),"")</f>
        <v>44357</v>
      </c>
      <c r="M129" s="46">
        <f t="shared" si="10"/>
        <v>-95323.12</v>
      </c>
    </row>
    <row r="130" spans="2:13" ht="15.75">
      <c r="B130">
        <v>4691003000006390</v>
      </c>
      <c r="C130">
        <v>20210610</v>
      </c>
      <c r="D130">
        <v>116227</v>
      </c>
      <c r="E130" t="s">
        <v>1227</v>
      </c>
      <c r="F130" s="21">
        <v>340149.61</v>
      </c>
      <c r="G130" t="s">
        <v>1228</v>
      </c>
      <c r="H130" s="46">
        <f t="shared" si="11"/>
        <v>-340149.61</v>
      </c>
      <c r="I130" s="24">
        <f t="shared" si="12"/>
        <v>0</v>
      </c>
      <c r="J130" s="25" t="str">
        <f t="shared" si="13"/>
        <v>10</v>
      </c>
      <c r="K130" s="25">
        <f t="shared" si="14"/>
        <v>6</v>
      </c>
      <c r="L130" s="26">
        <f t="shared" si="15"/>
        <v>44357</v>
      </c>
      <c r="M130" s="46">
        <f t="shared" si="10"/>
        <v>-340149.61</v>
      </c>
    </row>
    <row r="131" spans="2:13" ht="15.75">
      <c r="B131">
        <v>4691003000006390</v>
      </c>
      <c r="C131">
        <v>20210610</v>
      </c>
      <c r="D131">
        <v>116964</v>
      </c>
      <c r="E131" t="s">
        <v>1227</v>
      </c>
      <c r="F131" s="21">
        <v>412353.77</v>
      </c>
      <c r="G131" t="s">
        <v>1228</v>
      </c>
      <c r="H131" s="46">
        <f t="shared" si="11"/>
        <v>-412353.77</v>
      </c>
      <c r="I131" s="24">
        <f t="shared" si="12"/>
        <v>0</v>
      </c>
      <c r="J131" s="25" t="str">
        <f t="shared" si="13"/>
        <v>10</v>
      </c>
      <c r="K131" s="25">
        <f t="shared" si="14"/>
        <v>6</v>
      </c>
      <c r="L131" s="26">
        <f t="shared" si="15"/>
        <v>44357</v>
      </c>
      <c r="M131" s="46">
        <f t="shared" si="10"/>
        <v>-412353.77</v>
      </c>
    </row>
    <row r="132" spans="2:13" ht="15.75">
      <c r="B132">
        <v>4691003000006390</v>
      </c>
      <c r="C132">
        <v>20210610</v>
      </c>
      <c r="D132">
        <v>119310</v>
      </c>
      <c r="E132" t="s">
        <v>1227</v>
      </c>
      <c r="F132" s="21">
        <v>3332.33</v>
      </c>
      <c r="G132" t="s">
        <v>1228</v>
      </c>
      <c r="H132" s="46">
        <f t="shared" si="11"/>
        <v>-3332.33</v>
      </c>
      <c r="I132" s="24">
        <f t="shared" si="12"/>
        <v>0</v>
      </c>
      <c r="J132" s="25" t="str">
        <f t="shared" si="13"/>
        <v>10</v>
      </c>
      <c r="K132" s="25">
        <f t="shared" si="14"/>
        <v>6</v>
      </c>
      <c r="L132" s="26">
        <f t="shared" si="15"/>
        <v>44357</v>
      </c>
      <c r="M132" s="46">
        <f t="shared" ref="M132:M195" si="16">IF(G132="c",I132,H132)</f>
        <v>-3332.33</v>
      </c>
    </row>
    <row r="133" spans="2:13" ht="15.75">
      <c r="B133">
        <v>4691003000006390</v>
      </c>
      <c r="C133">
        <v>20210610</v>
      </c>
      <c r="D133">
        <v>122577</v>
      </c>
      <c r="E133" t="s">
        <v>1227</v>
      </c>
      <c r="F133" s="21">
        <v>103390.82</v>
      </c>
      <c r="G133" t="s">
        <v>1228</v>
      </c>
      <c r="H133" s="46">
        <f t="shared" ref="H133:H196" si="17">-IF(G133="D",F133,0)</f>
        <v>-103390.82</v>
      </c>
      <c r="I133" s="24">
        <f t="shared" si="12"/>
        <v>0</v>
      </c>
      <c r="J133" s="25" t="str">
        <f t="shared" si="13"/>
        <v>10</v>
      </c>
      <c r="K133" s="25">
        <f t="shared" si="14"/>
        <v>6</v>
      </c>
      <c r="L133" s="26">
        <f t="shared" si="15"/>
        <v>44357</v>
      </c>
      <c r="M133" s="46">
        <f t="shared" si="16"/>
        <v>-103390.82</v>
      </c>
    </row>
    <row r="134" spans="2:13" ht="15.75">
      <c r="B134">
        <v>4691003000006390</v>
      </c>
      <c r="C134">
        <v>20210610</v>
      </c>
      <c r="D134">
        <v>123582</v>
      </c>
      <c r="E134" t="s">
        <v>1227</v>
      </c>
      <c r="F134" s="21">
        <v>2046.66</v>
      </c>
      <c r="G134" t="s">
        <v>1228</v>
      </c>
      <c r="H134" s="46">
        <f t="shared" si="17"/>
        <v>-2046.66</v>
      </c>
      <c r="I134" s="24">
        <f t="shared" si="12"/>
        <v>0</v>
      </c>
      <c r="J134" s="25" t="str">
        <f t="shared" si="13"/>
        <v>10</v>
      </c>
      <c r="K134" s="25">
        <f t="shared" si="14"/>
        <v>6</v>
      </c>
      <c r="L134" s="26">
        <f t="shared" si="15"/>
        <v>44357</v>
      </c>
      <c r="M134" s="46">
        <f t="shared" si="16"/>
        <v>-2046.66</v>
      </c>
    </row>
    <row r="135" spans="2:13" ht="15.75">
      <c r="B135">
        <v>4691003000006390</v>
      </c>
      <c r="C135">
        <v>20210610</v>
      </c>
      <c r="D135">
        <v>123916</v>
      </c>
      <c r="E135" t="s">
        <v>1227</v>
      </c>
      <c r="F135" s="21">
        <v>4797</v>
      </c>
      <c r="G135" t="s">
        <v>1228</v>
      </c>
      <c r="H135" s="46">
        <f t="shared" si="17"/>
        <v>-4797</v>
      </c>
      <c r="I135" s="24">
        <f t="shared" si="12"/>
        <v>0</v>
      </c>
      <c r="J135" s="25" t="str">
        <f t="shared" si="13"/>
        <v>10</v>
      </c>
      <c r="K135" s="25">
        <f t="shared" si="14"/>
        <v>6</v>
      </c>
      <c r="L135" s="26">
        <f t="shared" si="15"/>
        <v>44357</v>
      </c>
      <c r="M135" s="46">
        <f t="shared" si="16"/>
        <v>-4797</v>
      </c>
    </row>
    <row r="136" spans="2:13" ht="15.75">
      <c r="B136">
        <v>4691003000006390</v>
      </c>
      <c r="C136">
        <v>20210610</v>
      </c>
      <c r="D136">
        <v>124124</v>
      </c>
      <c r="E136" t="s">
        <v>1227</v>
      </c>
      <c r="F136" s="21">
        <v>500000</v>
      </c>
      <c r="G136" t="s">
        <v>1228</v>
      </c>
      <c r="H136" s="46">
        <f t="shared" si="17"/>
        <v>-500000</v>
      </c>
      <c r="I136" s="24">
        <f t="shared" si="12"/>
        <v>0</v>
      </c>
      <c r="J136" s="25" t="str">
        <f t="shared" si="13"/>
        <v>10</v>
      </c>
      <c r="K136" s="25">
        <f t="shared" si="14"/>
        <v>6</v>
      </c>
      <c r="L136" s="26">
        <f t="shared" si="15"/>
        <v>44357</v>
      </c>
      <c r="M136" s="46">
        <f t="shared" si="16"/>
        <v>-500000</v>
      </c>
    </row>
    <row r="137" spans="2:13" ht="15.75">
      <c r="B137">
        <v>4691003000006390</v>
      </c>
      <c r="C137">
        <v>20210610</v>
      </c>
      <c r="D137">
        <v>124293</v>
      </c>
      <c r="E137" t="s">
        <v>1227</v>
      </c>
      <c r="F137" s="21">
        <v>2355.8000000000002</v>
      </c>
      <c r="G137" t="s">
        <v>1228</v>
      </c>
      <c r="H137" s="46">
        <f t="shared" si="17"/>
        <v>-2355.8000000000002</v>
      </c>
      <c r="I137" s="24">
        <f t="shared" si="12"/>
        <v>0</v>
      </c>
      <c r="J137" s="25" t="str">
        <f t="shared" si="13"/>
        <v>10</v>
      </c>
      <c r="K137" s="25">
        <f t="shared" si="14"/>
        <v>6</v>
      </c>
      <c r="L137" s="26">
        <f t="shared" si="15"/>
        <v>44357</v>
      </c>
      <c r="M137" s="46">
        <f t="shared" si="16"/>
        <v>-2355.8000000000002</v>
      </c>
    </row>
    <row r="138" spans="2:13" ht="15.75">
      <c r="B138">
        <v>4691003000006390</v>
      </c>
      <c r="C138">
        <v>20210610</v>
      </c>
      <c r="D138">
        <v>124406</v>
      </c>
      <c r="E138" t="s">
        <v>1227</v>
      </c>
      <c r="F138" s="21">
        <v>158323.47</v>
      </c>
      <c r="G138" t="s">
        <v>1228</v>
      </c>
      <c r="H138" s="46">
        <f t="shared" si="17"/>
        <v>-158323.47</v>
      </c>
      <c r="I138" s="24">
        <f t="shared" si="12"/>
        <v>0</v>
      </c>
      <c r="J138" s="25" t="str">
        <f t="shared" si="13"/>
        <v>10</v>
      </c>
      <c r="K138" s="25">
        <f t="shared" si="14"/>
        <v>6</v>
      </c>
      <c r="L138" s="26">
        <f t="shared" si="15"/>
        <v>44357</v>
      </c>
      <c r="M138" s="46">
        <f t="shared" si="16"/>
        <v>-158323.47</v>
      </c>
    </row>
    <row r="139" spans="2:13" ht="15.75">
      <c r="B139">
        <v>4691003000006390</v>
      </c>
      <c r="C139">
        <v>20210610</v>
      </c>
      <c r="D139">
        <v>124738</v>
      </c>
      <c r="E139" t="s">
        <v>1227</v>
      </c>
      <c r="F139" s="21">
        <v>500000</v>
      </c>
      <c r="G139" t="s">
        <v>1228</v>
      </c>
      <c r="H139" s="46">
        <f t="shared" si="17"/>
        <v>-500000</v>
      </c>
      <c r="I139" s="24">
        <f t="shared" si="12"/>
        <v>0</v>
      </c>
      <c r="J139" s="25" t="str">
        <f t="shared" si="13"/>
        <v>10</v>
      </c>
      <c r="K139" s="25">
        <f t="shared" si="14"/>
        <v>6</v>
      </c>
      <c r="L139" s="26">
        <f t="shared" si="15"/>
        <v>44357</v>
      </c>
      <c r="M139" s="46">
        <f t="shared" si="16"/>
        <v>-500000</v>
      </c>
    </row>
    <row r="140" spans="2:13" ht="15.75">
      <c r="B140">
        <v>4691003000006390</v>
      </c>
      <c r="C140">
        <v>20210610</v>
      </c>
      <c r="D140">
        <v>125013</v>
      </c>
      <c r="E140" t="s">
        <v>1227</v>
      </c>
      <c r="F140" s="21">
        <v>235838.42</v>
      </c>
      <c r="G140" t="s">
        <v>1228</v>
      </c>
      <c r="H140" s="46">
        <f t="shared" si="17"/>
        <v>-235838.42</v>
      </c>
      <c r="I140" s="24">
        <f t="shared" si="12"/>
        <v>0</v>
      </c>
      <c r="J140" s="25" t="str">
        <f t="shared" si="13"/>
        <v>10</v>
      </c>
      <c r="K140" s="25">
        <f t="shared" si="14"/>
        <v>6</v>
      </c>
      <c r="L140" s="26">
        <f t="shared" si="15"/>
        <v>44357</v>
      </c>
      <c r="M140" s="46">
        <f t="shared" si="16"/>
        <v>-235838.42</v>
      </c>
    </row>
    <row r="141" spans="2:13" ht="15.75">
      <c r="B141">
        <v>4691003000006390</v>
      </c>
      <c r="C141">
        <v>20210610</v>
      </c>
      <c r="D141">
        <v>125818</v>
      </c>
      <c r="E141" t="s">
        <v>1227</v>
      </c>
      <c r="F141" s="21">
        <v>24362.5</v>
      </c>
      <c r="G141" t="s">
        <v>1228</v>
      </c>
      <c r="H141" s="46">
        <f t="shared" si="17"/>
        <v>-24362.5</v>
      </c>
      <c r="I141" s="24">
        <f t="shared" si="12"/>
        <v>0</v>
      </c>
      <c r="J141" s="25" t="str">
        <f t="shared" si="13"/>
        <v>10</v>
      </c>
      <c r="K141" s="25">
        <f t="shared" si="14"/>
        <v>6</v>
      </c>
      <c r="L141" s="26">
        <f t="shared" si="15"/>
        <v>44357</v>
      </c>
      <c r="M141" s="46">
        <f t="shared" si="16"/>
        <v>-24362.5</v>
      </c>
    </row>
    <row r="142" spans="2:13" ht="15.75">
      <c r="B142">
        <v>4691003000006390</v>
      </c>
      <c r="C142">
        <v>20210610</v>
      </c>
      <c r="D142">
        <v>148110</v>
      </c>
      <c r="E142" t="s">
        <v>1227</v>
      </c>
      <c r="F142" s="21">
        <v>33356.400000000001</v>
      </c>
      <c r="G142" t="s">
        <v>1228</v>
      </c>
      <c r="H142" s="46">
        <f t="shared" si="17"/>
        <v>-33356.400000000001</v>
      </c>
      <c r="I142" s="24">
        <f t="shared" si="12"/>
        <v>0</v>
      </c>
      <c r="J142" s="25" t="str">
        <f t="shared" si="13"/>
        <v>10</v>
      </c>
      <c r="K142" s="25">
        <f t="shared" si="14"/>
        <v>6</v>
      </c>
      <c r="L142" s="26">
        <f t="shared" si="15"/>
        <v>44357</v>
      </c>
      <c r="M142" s="46">
        <f t="shared" si="16"/>
        <v>-33356.400000000001</v>
      </c>
    </row>
    <row r="143" spans="2:13" ht="15.75">
      <c r="B143">
        <v>4691003000006390</v>
      </c>
      <c r="C143">
        <v>20210610</v>
      </c>
      <c r="D143">
        <v>148652</v>
      </c>
      <c r="E143" t="s">
        <v>1227</v>
      </c>
      <c r="F143" s="21">
        <v>1199.3399999999999</v>
      </c>
      <c r="G143" t="s">
        <v>1228</v>
      </c>
      <c r="H143" s="46">
        <f t="shared" si="17"/>
        <v>-1199.3399999999999</v>
      </c>
      <c r="I143" s="24">
        <f t="shared" si="12"/>
        <v>0</v>
      </c>
      <c r="J143" s="25" t="str">
        <f t="shared" si="13"/>
        <v>10</v>
      </c>
      <c r="K143" s="25">
        <f t="shared" si="14"/>
        <v>6</v>
      </c>
      <c r="L143" s="26">
        <f t="shared" si="15"/>
        <v>44357</v>
      </c>
      <c r="M143" s="46">
        <f t="shared" si="16"/>
        <v>-1199.3399999999999</v>
      </c>
    </row>
    <row r="144" spans="2:13" ht="15.75">
      <c r="B144">
        <v>4691003000006390</v>
      </c>
      <c r="C144">
        <v>20210610</v>
      </c>
      <c r="D144">
        <v>151781</v>
      </c>
      <c r="E144" t="s">
        <v>1227</v>
      </c>
      <c r="F144" s="21">
        <v>500000</v>
      </c>
      <c r="G144" t="s">
        <v>1228</v>
      </c>
      <c r="H144" s="46">
        <f t="shared" si="17"/>
        <v>-500000</v>
      </c>
      <c r="I144" s="24">
        <f t="shared" si="12"/>
        <v>0</v>
      </c>
      <c r="J144" s="25" t="str">
        <f t="shared" si="13"/>
        <v>10</v>
      </c>
      <c r="K144" s="25">
        <f t="shared" si="14"/>
        <v>6</v>
      </c>
      <c r="L144" s="26">
        <f t="shared" si="15"/>
        <v>44357</v>
      </c>
      <c r="M144" s="46">
        <f t="shared" si="16"/>
        <v>-500000</v>
      </c>
    </row>
    <row r="145" spans="2:13" ht="15.75">
      <c r="B145">
        <v>4691003000006390</v>
      </c>
      <c r="C145">
        <v>20210610</v>
      </c>
      <c r="D145">
        <v>152478</v>
      </c>
      <c r="E145" t="s">
        <v>1227</v>
      </c>
      <c r="F145" s="21">
        <v>214580.29</v>
      </c>
      <c r="G145" t="s">
        <v>1228</v>
      </c>
      <c r="H145" s="46">
        <f t="shared" si="17"/>
        <v>-214580.29</v>
      </c>
      <c r="I145" s="24">
        <f t="shared" si="12"/>
        <v>0</v>
      </c>
      <c r="J145" s="25" t="str">
        <f t="shared" si="13"/>
        <v>10</v>
      </c>
      <c r="K145" s="25">
        <f t="shared" si="14"/>
        <v>6</v>
      </c>
      <c r="L145" s="26">
        <f t="shared" si="15"/>
        <v>44357</v>
      </c>
      <c r="M145" s="46">
        <f t="shared" si="16"/>
        <v>-214580.29</v>
      </c>
    </row>
    <row r="146" spans="2:13" ht="15.75">
      <c r="B146">
        <v>4691003000006390</v>
      </c>
      <c r="C146">
        <v>20210610</v>
      </c>
      <c r="D146">
        <v>180964</v>
      </c>
      <c r="E146" t="s">
        <v>1227</v>
      </c>
      <c r="F146" s="21">
        <v>34440</v>
      </c>
      <c r="G146" t="s">
        <v>1228</v>
      </c>
      <c r="H146" s="46">
        <f t="shared" si="17"/>
        <v>-34440</v>
      </c>
      <c r="I146" s="24">
        <f t="shared" si="12"/>
        <v>0</v>
      </c>
      <c r="J146" s="25" t="str">
        <f t="shared" si="13"/>
        <v>10</v>
      </c>
      <c r="K146" s="25">
        <f t="shared" si="14"/>
        <v>6</v>
      </c>
      <c r="L146" s="26">
        <f t="shared" si="15"/>
        <v>44357</v>
      </c>
      <c r="M146" s="46">
        <f t="shared" si="16"/>
        <v>-34440</v>
      </c>
    </row>
    <row r="147" spans="2:13" ht="15.75">
      <c r="B147">
        <v>4691003000006390</v>
      </c>
      <c r="C147">
        <v>20210610</v>
      </c>
      <c r="D147">
        <v>183141</v>
      </c>
      <c r="E147" t="s">
        <v>1227</v>
      </c>
      <c r="F147" s="21">
        <v>12326</v>
      </c>
      <c r="G147" t="s">
        <v>1228</v>
      </c>
      <c r="H147" s="46">
        <f t="shared" si="17"/>
        <v>-12326</v>
      </c>
      <c r="I147" s="24">
        <f t="shared" si="12"/>
        <v>0</v>
      </c>
      <c r="J147" s="25" t="str">
        <f t="shared" si="13"/>
        <v>10</v>
      </c>
      <c r="K147" s="25">
        <f t="shared" si="14"/>
        <v>6</v>
      </c>
      <c r="L147" s="26">
        <f t="shared" si="15"/>
        <v>44357</v>
      </c>
      <c r="M147" s="46">
        <f t="shared" si="16"/>
        <v>-12326</v>
      </c>
    </row>
    <row r="148" spans="2:13" ht="15.75">
      <c r="B148">
        <v>4691003000006390</v>
      </c>
      <c r="C148">
        <v>20210610</v>
      </c>
      <c r="D148">
        <v>189205</v>
      </c>
      <c r="E148" t="s">
        <v>1227</v>
      </c>
      <c r="F148" s="21">
        <v>500000</v>
      </c>
      <c r="G148" t="s">
        <v>1228</v>
      </c>
      <c r="H148" s="46">
        <f t="shared" si="17"/>
        <v>-500000</v>
      </c>
      <c r="I148" s="24">
        <f t="shared" si="12"/>
        <v>0</v>
      </c>
      <c r="J148" s="25" t="str">
        <f t="shared" si="13"/>
        <v>10</v>
      </c>
      <c r="K148" s="25">
        <f t="shared" si="14"/>
        <v>6</v>
      </c>
      <c r="L148" s="26">
        <f t="shared" si="15"/>
        <v>44357</v>
      </c>
      <c r="M148" s="46">
        <f t="shared" si="16"/>
        <v>-500000</v>
      </c>
    </row>
    <row r="149" spans="2:13" ht="15.75">
      <c r="B149">
        <v>4691003000006390</v>
      </c>
      <c r="C149">
        <v>20210610</v>
      </c>
      <c r="D149">
        <v>189372</v>
      </c>
      <c r="E149" t="s">
        <v>1227</v>
      </c>
      <c r="F149" s="21">
        <v>235838.42</v>
      </c>
      <c r="G149" t="s">
        <v>1228</v>
      </c>
      <c r="H149" s="46">
        <f t="shared" si="17"/>
        <v>-235838.42</v>
      </c>
      <c r="I149" s="24">
        <f t="shared" si="12"/>
        <v>0</v>
      </c>
      <c r="J149" s="25" t="str">
        <f t="shared" si="13"/>
        <v>10</v>
      </c>
      <c r="K149" s="25">
        <f t="shared" si="14"/>
        <v>6</v>
      </c>
      <c r="L149" s="26">
        <f t="shared" si="15"/>
        <v>44357</v>
      </c>
      <c r="M149" s="46">
        <f t="shared" si="16"/>
        <v>-235838.42</v>
      </c>
    </row>
    <row r="150" spans="2:13" ht="15.75">
      <c r="B150">
        <v>4691003000006390</v>
      </c>
      <c r="C150">
        <v>20210610</v>
      </c>
      <c r="D150">
        <v>190844</v>
      </c>
      <c r="E150" t="s">
        <v>1227</v>
      </c>
      <c r="F150" s="21">
        <v>499999.99</v>
      </c>
      <c r="G150" t="s">
        <v>1228</v>
      </c>
      <c r="H150" s="46">
        <f t="shared" si="17"/>
        <v>-499999.99</v>
      </c>
      <c r="I150" s="24">
        <f t="shared" si="12"/>
        <v>0</v>
      </c>
      <c r="J150" s="25" t="str">
        <f t="shared" si="13"/>
        <v>10</v>
      </c>
      <c r="K150" s="25">
        <f t="shared" si="14"/>
        <v>6</v>
      </c>
      <c r="L150" s="26">
        <f t="shared" si="15"/>
        <v>44357</v>
      </c>
      <c r="M150" s="46">
        <f t="shared" si="16"/>
        <v>-499999.99</v>
      </c>
    </row>
    <row r="151" spans="2:13" ht="15.75">
      <c r="B151">
        <v>4691003000006390</v>
      </c>
      <c r="C151">
        <v>20210610</v>
      </c>
      <c r="D151">
        <v>194412</v>
      </c>
      <c r="E151" t="s">
        <v>1227</v>
      </c>
      <c r="F151" s="21">
        <v>1125</v>
      </c>
      <c r="G151" t="s">
        <v>1228</v>
      </c>
      <c r="H151" s="46">
        <f t="shared" si="17"/>
        <v>-1125</v>
      </c>
      <c r="I151" s="24">
        <f t="shared" si="12"/>
        <v>0</v>
      </c>
      <c r="J151" s="25" t="str">
        <f t="shared" si="13"/>
        <v>10</v>
      </c>
      <c r="K151" s="25">
        <f t="shared" si="14"/>
        <v>6</v>
      </c>
      <c r="L151" s="26">
        <f t="shared" si="15"/>
        <v>44357</v>
      </c>
      <c r="M151" s="46">
        <f t="shared" si="16"/>
        <v>-1125</v>
      </c>
    </row>
    <row r="152" spans="2:13" ht="15.75">
      <c r="B152">
        <v>4691003000006390</v>
      </c>
      <c r="C152">
        <v>20210610</v>
      </c>
      <c r="D152">
        <v>196538</v>
      </c>
      <c r="E152" t="s">
        <v>1227</v>
      </c>
      <c r="F152" s="21">
        <v>29747.84</v>
      </c>
      <c r="G152" t="s">
        <v>1228</v>
      </c>
      <c r="H152" s="46">
        <f t="shared" si="17"/>
        <v>-29747.84</v>
      </c>
      <c r="I152" s="24">
        <f t="shared" si="12"/>
        <v>0</v>
      </c>
      <c r="J152" s="25" t="str">
        <f t="shared" si="13"/>
        <v>10</v>
      </c>
      <c r="K152" s="25">
        <f t="shared" si="14"/>
        <v>6</v>
      </c>
      <c r="L152" s="26">
        <f t="shared" si="15"/>
        <v>44357</v>
      </c>
      <c r="M152" s="46">
        <f t="shared" si="16"/>
        <v>-29747.84</v>
      </c>
    </row>
    <row r="153" spans="2:13" ht="15.75">
      <c r="B153">
        <v>4691003000006390</v>
      </c>
      <c r="C153">
        <v>20210610</v>
      </c>
      <c r="D153">
        <v>197003</v>
      </c>
      <c r="E153" t="s">
        <v>1227</v>
      </c>
      <c r="F153" s="21">
        <v>16777.39</v>
      </c>
      <c r="G153" t="s">
        <v>1228</v>
      </c>
      <c r="H153" s="46">
        <f t="shared" si="17"/>
        <v>-16777.39</v>
      </c>
      <c r="I153" s="24">
        <f t="shared" si="12"/>
        <v>0</v>
      </c>
      <c r="J153" s="25" t="str">
        <f t="shared" si="13"/>
        <v>10</v>
      </c>
      <c r="K153" s="25">
        <f t="shared" si="14"/>
        <v>6</v>
      </c>
      <c r="L153" s="26">
        <f t="shared" si="15"/>
        <v>44357</v>
      </c>
      <c r="M153" s="46">
        <f t="shared" si="16"/>
        <v>-16777.39</v>
      </c>
    </row>
    <row r="154" spans="2:13" ht="15.75">
      <c r="B154">
        <v>4691003000006390</v>
      </c>
      <c r="C154">
        <v>20210610</v>
      </c>
      <c r="D154">
        <v>198691</v>
      </c>
      <c r="E154" t="s">
        <v>1227</v>
      </c>
      <c r="F154" s="21">
        <v>83280.899999999994</v>
      </c>
      <c r="G154" t="s">
        <v>1228</v>
      </c>
      <c r="H154" s="46">
        <f t="shared" si="17"/>
        <v>-83280.899999999994</v>
      </c>
      <c r="I154" s="24">
        <f t="shared" si="12"/>
        <v>0</v>
      </c>
      <c r="J154" s="25" t="str">
        <f t="shared" si="13"/>
        <v>10</v>
      </c>
      <c r="K154" s="25">
        <f t="shared" si="14"/>
        <v>6</v>
      </c>
      <c r="L154" s="26">
        <f t="shared" si="15"/>
        <v>44357</v>
      </c>
      <c r="M154" s="46">
        <f t="shared" si="16"/>
        <v>-83280.899999999994</v>
      </c>
    </row>
    <row r="155" spans="2:13" ht="15.75">
      <c r="B155">
        <v>4691003000006390</v>
      </c>
      <c r="C155">
        <v>20210610</v>
      </c>
      <c r="D155">
        <v>199405</v>
      </c>
      <c r="E155" t="s">
        <v>1227</v>
      </c>
      <c r="F155" s="21">
        <v>135000</v>
      </c>
      <c r="G155" t="s">
        <v>1228</v>
      </c>
      <c r="H155" s="46">
        <f t="shared" si="17"/>
        <v>-135000</v>
      </c>
      <c r="I155" s="24">
        <f t="shared" si="12"/>
        <v>0</v>
      </c>
      <c r="J155" s="25" t="str">
        <f t="shared" si="13"/>
        <v>10</v>
      </c>
      <c r="K155" s="25">
        <f t="shared" si="14"/>
        <v>6</v>
      </c>
      <c r="L155" s="26">
        <f t="shared" si="15"/>
        <v>44357</v>
      </c>
      <c r="M155" s="46">
        <f t="shared" si="16"/>
        <v>-135000</v>
      </c>
    </row>
    <row r="156" spans="2:13" ht="15.75">
      <c r="B156">
        <v>4691003000006390</v>
      </c>
      <c r="C156">
        <v>20210610</v>
      </c>
      <c r="D156">
        <v>101043</v>
      </c>
      <c r="E156" t="s">
        <v>1235</v>
      </c>
      <c r="F156" s="21">
        <v>13133.28</v>
      </c>
      <c r="G156" t="s">
        <v>1228</v>
      </c>
      <c r="H156" s="46">
        <f t="shared" si="17"/>
        <v>-13133.28</v>
      </c>
      <c r="I156" s="24">
        <f t="shared" si="12"/>
        <v>0</v>
      </c>
      <c r="J156" s="25" t="str">
        <f t="shared" si="13"/>
        <v>10</v>
      </c>
      <c r="K156" s="25">
        <f t="shared" si="14"/>
        <v>6</v>
      </c>
      <c r="L156" s="26">
        <f t="shared" si="15"/>
        <v>44357</v>
      </c>
      <c r="M156" s="46">
        <f t="shared" si="16"/>
        <v>-13133.28</v>
      </c>
    </row>
    <row r="157" spans="2:13" ht="15.75">
      <c r="B157">
        <v>4691003000006390</v>
      </c>
      <c r="C157">
        <v>20210610</v>
      </c>
      <c r="D157">
        <v>101528</v>
      </c>
      <c r="E157" t="s">
        <v>1235</v>
      </c>
      <c r="F157" s="21">
        <v>22557.94</v>
      </c>
      <c r="G157" t="s">
        <v>1228</v>
      </c>
      <c r="H157" s="46">
        <f t="shared" si="17"/>
        <v>-22557.94</v>
      </c>
      <c r="I157" s="24">
        <f t="shared" si="12"/>
        <v>0</v>
      </c>
      <c r="J157" s="25" t="str">
        <f t="shared" si="13"/>
        <v>10</v>
      </c>
      <c r="K157" s="25">
        <f t="shared" si="14"/>
        <v>6</v>
      </c>
      <c r="L157" s="26">
        <f t="shared" si="15"/>
        <v>44357</v>
      </c>
      <c r="M157" s="46">
        <f t="shared" si="16"/>
        <v>-22557.94</v>
      </c>
    </row>
    <row r="158" spans="2:13" ht="15.75">
      <c r="B158">
        <v>4691003000006390</v>
      </c>
      <c r="C158">
        <v>20210610</v>
      </c>
      <c r="D158">
        <v>101551</v>
      </c>
      <c r="E158" t="s">
        <v>1235</v>
      </c>
      <c r="F158" s="21">
        <v>3000</v>
      </c>
      <c r="G158" t="s">
        <v>1228</v>
      </c>
      <c r="H158" s="46">
        <f t="shared" si="17"/>
        <v>-3000</v>
      </c>
      <c r="I158" s="24">
        <f t="shared" si="12"/>
        <v>0</v>
      </c>
      <c r="J158" s="25" t="str">
        <f t="shared" si="13"/>
        <v>10</v>
      </c>
      <c r="K158" s="25">
        <f t="shared" si="14"/>
        <v>6</v>
      </c>
      <c r="L158" s="26">
        <f t="shared" si="15"/>
        <v>44357</v>
      </c>
      <c r="M158" s="46">
        <f t="shared" si="16"/>
        <v>-3000</v>
      </c>
    </row>
    <row r="159" spans="2:13" ht="15.75">
      <c r="B159">
        <v>4691003000006390</v>
      </c>
      <c r="C159">
        <v>20210610</v>
      </c>
      <c r="D159">
        <v>101641</v>
      </c>
      <c r="E159" t="s">
        <v>1231</v>
      </c>
      <c r="F159" s="21">
        <v>10.45</v>
      </c>
      <c r="G159" t="s">
        <v>1228</v>
      </c>
      <c r="H159" s="46">
        <f t="shared" si="17"/>
        <v>-10.45</v>
      </c>
      <c r="I159" s="24">
        <f t="shared" si="12"/>
        <v>0</v>
      </c>
      <c r="J159" s="25" t="str">
        <f t="shared" si="13"/>
        <v>10</v>
      </c>
      <c r="K159" s="25">
        <f t="shared" si="14"/>
        <v>6</v>
      </c>
      <c r="L159" s="26">
        <f t="shared" si="15"/>
        <v>44357</v>
      </c>
      <c r="M159" s="46">
        <f t="shared" si="16"/>
        <v>-10.45</v>
      </c>
    </row>
    <row r="160" spans="2:13" ht="15.75">
      <c r="B160">
        <v>4691003000006390</v>
      </c>
      <c r="C160">
        <v>20210610</v>
      </c>
      <c r="D160">
        <v>103168</v>
      </c>
      <c r="E160" t="s">
        <v>1231</v>
      </c>
      <c r="F160" s="21">
        <v>10.45</v>
      </c>
      <c r="G160" t="s">
        <v>1228</v>
      </c>
      <c r="H160" s="46">
        <f t="shared" si="17"/>
        <v>-10.45</v>
      </c>
      <c r="I160" s="24">
        <f t="shared" si="12"/>
        <v>0</v>
      </c>
      <c r="J160" s="25" t="str">
        <f t="shared" si="13"/>
        <v>10</v>
      </c>
      <c r="K160" s="25">
        <f t="shared" si="14"/>
        <v>6</v>
      </c>
      <c r="L160" s="26">
        <f t="shared" si="15"/>
        <v>44357</v>
      </c>
      <c r="M160" s="46">
        <f t="shared" si="16"/>
        <v>-10.45</v>
      </c>
    </row>
    <row r="161" spans="2:13" ht="15.75">
      <c r="B161">
        <v>4691003000006390</v>
      </c>
      <c r="C161">
        <v>20210610</v>
      </c>
      <c r="D161">
        <v>106928</v>
      </c>
      <c r="E161" t="s">
        <v>1231</v>
      </c>
      <c r="F161" s="21">
        <v>10.45</v>
      </c>
      <c r="G161" t="s">
        <v>1228</v>
      </c>
      <c r="H161" s="46">
        <f t="shared" si="17"/>
        <v>-10.45</v>
      </c>
      <c r="I161" s="24">
        <f t="shared" si="12"/>
        <v>0</v>
      </c>
      <c r="J161" s="25" t="str">
        <f t="shared" si="13"/>
        <v>10</v>
      </c>
      <c r="K161" s="25">
        <f t="shared" si="14"/>
        <v>6</v>
      </c>
      <c r="L161" s="26">
        <f t="shared" si="15"/>
        <v>44357</v>
      </c>
      <c r="M161" s="46">
        <f t="shared" si="16"/>
        <v>-10.45</v>
      </c>
    </row>
    <row r="162" spans="2:13" ht="15.75">
      <c r="B162">
        <v>4691003000006390</v>
      </c>
      <c r="C162">
        <v>20210610</v>
      </c>
      <c r="D162">
        <v>111105</v>
      </c>
      <c r="E162" t="s">
        <v>1231</v>
      </c>
      <c r="F162" s="21">
        <v>10.45</v>
      </c>
      <c r="G162" t="s">
        <v>1228</v>
      </c>
      <c r="H162" s="46">
        <f t="shared" si="17"/>
        <v>-10.45</v>
      </c>
      <c r="I162" s="24">
        <f t="shared" si="12"/>
        <v>0</v>
      </c>
      <c r="J162" s="25" t="str">
        <f t="shared" si="13"/>
        <v>10</v>
      </c>
      <c r="K162" s="25">
        <f t="shared" si="14"/>
        <v>6</v>
      </c>
      <c r="L162" s="26">
        <f t="shared" si="15"/>
        <v>44357</v>
      </c>
      <c r="M162" s="46">
        <f t="shared" si="16"/>
        <v>-10.45</v>
      </c>
    </row>
    <row r="163" spans="2:13" ht="15.75">
      <c r="B163">
        <v>4691003000006390</v>
      </c>
      <c r="C163">
        <v>20210610</v>
      </c>
      <c r="D163">
        <v>111267</v>
      </c>
      <c r="E163" t="s">
        <v>1231</v>
      </c>
      <c r="F163" s="21">
        <v>10.45</v>
      </c>
      <c r="G163" t="s">
        <v>1228</v>
      </c>
      <c r="H163" s="46">
        <f t="shared" si="17"/>
        <v>-10.45</v>
      </c>
      <c r="I163" s="24">
        <f t="shared" si="12"/>
        <v>0</v>
      </c>
      <c r="J163" s="25" t="str">
        <f t="shared" si="13"/>
        <v>10</v>
      </c>
      <c r="K163" s="25">
        <f t="shared" si="14"/>
        <v>6</v>
      </c>
      <c r="L163" s="26">
        <f t="shared" si="15"/>
        <v>44357</v>
      </c>
      <c r="M163" s="46">
        <f t="shared" si="16"/>
        <v>-10.45</v>
      </c>
    </row>
    <row r="164" spans="2:13" ht="15.75">
      <c r="B164">
        <v>4691003000006390</v>
      </c>
      <c r="C164">
        <v>20210610</v>
      </c>
      <c r="D164">
        <v>111536</v>
      </c>
      <c r="E164" t="s">
        <v>1231</v>
      </c>
      <c r="F164" s="21">
        <v>10.45</v>
      </c>
      <c r="G164" t="s">
        <v>1228</v>
      </c>
      <c r="H164" s="46">
        <f t="shared" si="17"/>
        <v>-10.45</v>
      </c>
      <c r="I164" s="24">
        <f t="shared" si="12"/>
        <v>0</v>
      </c>
      <c r="J164" s="25" t="str">
        <f t="shared" si="13"/>
        <v>10</v>
      </c>
      <c r="K164" s="25">
        <f t="shared" si="14"/>
        <v>6</v>
      </c>
      <c r="L164" s="26">
        <f t="shared" si="15"/>
        <v>44357</v>
      </c>
      <c r="M164" s="46">
        <f t="shared" si="16"/>
        <v>-10.45</v>
      </c>
    </row>
    <row r="165" spans="2:13" ht="15.75">
      <c r="B165">
        <v>4691003000006390</v>
      </c>
      <c r="C165">
        <v>20210610</v>
      </c>
      <c r="D165">
        <v>111695</v>
      </c>
      <c r="E165" t="s">
        <v>1231</v>
      </c>
      <c r="F165" s="21">
        <v>10.45</v>
      </c>
      <c r="G165" t="s">
        <v>1228</v>
      </c>
      <c r="H165" s="46">
        <f t="shared" si="17"/>
        <v>-10.45</v>
      </c>
      <c r="I165" s="24">
        <f t="shared" si="12"/>
        <v>0</v>
      </c>
      <c r="J165" s="25" t="str">
        <f t="shared" si="13"/>
        <v>10</v>
      </c>
      <c r="K165" s="25">
        <f t="shared" si="14"/>
        <v>6</v>
      </c>
      <c r="L165" s="26">
        <f t="shared" si="15"/>
        <v>44357</v>
      </c>
      <c r="M165" s="46">
        <f t="shared" si="16"/>
        <v>-10.45</v>
      </c>
    </row>
    <row r="166" spans="2:13" ht="15.75">
      <c r="B166">
        <v>4691003000006390</v>
      </c>
      <c r="C166">
        <v>20210610</v>
      </c>
      <c r="D166">
        <v>111982</v>
      </c>
      <c r="E166" t="s">
        <v>1231</v>
      </c>
      <c r="F166" s="21">
        <v>10.45</v>
      </c>
      <c r="G166" t="s">
        <v>1228</v>
      </c>
      <c r="H166" s="46">
        <f t="shared" si="17"/>
        <v>-10.45</v>
      </c>
      <c r="I166" s="24">
        <f t="shared" si="12"/>
        <v>0</v>
      </c>
      <c r="J166" s="25" t="str">
        <f t="shared" si="13"/>
        <v>10</v>
      </c>
      <c r="K166" s="25">
        <f t="shared" si="14"/>
        <v>6</v>
      </c>
      <c r="L166" s="26">
        <f t="shared" si="15"/>
        <v>44357</v>
      </c>
      <c r="M166" s="46">
        <f t="shared" si="16"/>
        <v>-10.45</v>
      </c>
    </row>
    <row r="167" spans="2:13" ht="15.75">
      <c r="B167">
        <v>4691003000006390</v>
      </c>
      <c r="C167">
        <v>20210610</v>
      </c>
      <c r="D167">
        <v>113343</v>
      </c>
      <c r="E167" t="s">
        <v>1231</v>
      </c>
      <c r="F167" s="21">
        <v>10.45</v>
      </c>
      <c r="G167" t="s">
        <v>1228</v>
      </c>
      <c r="H167" s="46">
        <f t="shared" si="17"/>
        <v>-10.45</v>
      </c>
      <c r="I167" s="24">
        <f t="shared" si="12"/>
        <v>0</v>
      </c>
      <c r="J167" s="25" t="str">
        <f t="shared" si="13"/>
        <v>10</v>
      </c>
      <c r="K167" s="25">
        <f t="shared" si="14"/>
        <v>6</v>
      </c>
      <c r="L167" s="26">
        <f t="shared" si="15"/>
        <v>44357</v>
      </c>
      <c r="M167" s="46">
        <f t="shared" si="16"/>
        <v>-10.45</v>
      </c>
    </row>
    <row r="168" spans="2:13" ht="15.75">
      <c r="B168">
        <v>4691003000006390</v>
      </c>
      <c r="C168">
        <v>20210610</v>
      </c>
      <c r="D168">
        <v>113600</v>
      </c>
      <c r="E168" t="s">
        <v>1231</v>
      </c>
      <c r="F168" s="21">
        <v>10.45</v>
      </c>
      <c r="G168" t="s">
        <v>1228</v>
      </c>
      <c r="H168" s="46">
        <f t="shared" si="17"/>
        <v>-10.45</v>
      </c>
      <c r="I168" s="24">
        <f t="shared" si="12"/>
        <v>0</v>
      </c>
      <c r="J168" s="25" t="str">
        <f t="shared" si="13"/>
        <v>10</v>
      </c>
      <c r="K168" s="25">
        <f t="shared" si="14"/>
        <v>6</v>
      </c>
      <c r="L168" s="26">
        <f t="shared" si="15"/>
        <v>44357</v>
      </c>
      <c r="M168" s="46">
        <f t="shared" si="16"/>
        <v>-10.45</v>
      </c>
    </row>
    <row r="169" spans="2:13" ht="15.75">
      <c r="B169">
        <v>4691003000006390</v>
      </c>
      <c r="C169">
        <v>20210610</v>
      </c>
      <c r="D169">
        <v>115298</v>
      </c>
      <c r="E169" t="s">
        <v>1231</v>
      </c>
      <c r="F169" s="21">
        <v>10.45</v>
      </c>
      <c r="G169" t="s">
        <v>1228</v>
      </c>
      <c r="H169" s="46">
        <f t="shared" si="17"/>
        <v>-10.45</v>
      </c>
      <c r="I169" s="24">
        <f t="shared" si="12"/>
        <v>0</v>
      </c>
      <c r="J169" s="25" t="str">
        <f t="shared" si="13"/>
        <v>10</v>
      </c>
      <c r="K169" s="25">
        <f t="shared" si="14"/>
        <v>6</v>
      </c>
      <c r="L169" s="26">
        <f t="shared" si="15"/>
        <v>44357</v>
      </c>
      <c r="M169" s="46">
        <f t="shared" si="16"/>
        <v>-10.45</v>
      </c>
    </row>
    <row r="170" spans="2:13" ht="15.75">
      <c r="B170">
        <v>4691003000006390</v>
      </c>
      <c r="C170">
        <v>20210610</v>
      </c>
      <c r="D170">
        <v>116227</v>
      </c>
      <c r="E170" t="s">
        <v>1231</v>
      </c>
      <c r="F170" s="21">
        <v>10.45</v>
      </c>
      <c r="G170" t="s">
        <v>1228</v>
      </c>
      <c r="H170" s="46">
        <f t="shared" si="17"/>
        <v>-10.45</v>
      </c>
      <c r="I170" s="24">
        <f t="shared" si="12"/>
        <v>0</v>
      </c>
      <c r="J170" s="25" t="str">
        <f t="shared" si="13"/>
        <v>10</v>
      </c>
      <c r="K170" s="25">
        <f t="shared" si="14"/>
        <v>6</v>
      </c>
      <c r="L170" s="26">
        <f t="shared" si="15"/>
        <v>44357</v>
      </c>
      <c r="M170" s="46">
        <f t="shared" si="16"/>
        <v>-10.45</v>
      </c>
    </row>
    <row r="171" spans="2:13" ht="15.75">
      <c r="B171">
        <v>4691003000006390</v>
      </c>
      <c r="C171">
        <v>20210610</v>
      </c>
      <c r="D171">
        <v>116964</v>
      </c>
      <c r="E171" t="s">
        <v>1231</v>
      </c>
      <c r="F171" s="21">
        <v>10.45</v>
      </c>
      <c r="G171" t="s">
        <v>1228</v>
      </c>
      <c r="H171" s="46">
        <f t="shared" si="17"/>
        <v>-10.45</v>
      </c>
      <c r="I171" s="24">
        <f t="shared" si="12"/>
        <v>0</v>
      </c>
      <c r="J171" s="25" t="str">
        <f t="shared" si="13"/>
        <v>10</v>
      </c>
      <c r="K171" s="25">
        <f t="shared" si="14"/>
        <v>6</v>
      </c>
      <c r="L171" s="26">
        <f t="shared" si="15"/>
        <v>44357</v>
      </c>
      <c r="M171" s="46">
        <f t="shared" si="16"/>
        <v>-10.45</v>
      </c>
    </row>
    <row r="172" spans="2:13" ht="15.75">
      <c r="B172">
        <v>4691003000006390</v>
      </c>
      <c r="C172">
        <v>20210610</v>
      </c>
      <c r="D172">
        <v>119310</v>
      </c>
      <c r="E172" t="s">
        <v>1231</v>
      </c>
      <c r="F172" s="21">
        <v>10.45</v>
      </c>
      <c r="G172" t="s">
        <v>1228</v>
      </c>
      <c r="H172" s="46">
        <f t="shared" si="17"/>
        <v>-10.45</v>
      </c>
      <c r="I172" s="24">
        <f t="shared" si="12"/>
        <v>0</v>
      </c>
      <c r="J172" s="25" t="str">
        <f t="shared" si="13"/>
        <v>10</v>
      </c>
      <c r="K172" s="25">
        <f t="shared" si="14"/>
        <v>6</v>
      </c>
      <c r="L172" s="26">
        <f t="shared" si="15"/>
        <v>44357</v>
      </c>
      <c r="M172" s="46">
        <f t="shared" si="16"/>
        <v>-10.45</v>
      </c>
    </row>
    <row r="173" spans="2:13" ht="15.75">
      <c r="B173">
        <v>4691003000006390</v>
      </c>
      <c r="C173">
        <v>20210610</v>
      </c>
      <c r="D173">
        <v>122577</v>
      </c>
      <c r="E173" t="s">
        <v>1231</v>
      </c>
      <c r="F173" s="21">
        <v>10.45</v>
      </c>
      <c r="G173" t="s">
        <v>1228</v>
      </c>
      <c r="H173" s="46">
        <f t="shared" si="17"/>
        <v>-10.45</v>
      </c>
      <c r="I173" s="24">
        <f t="shared" si="12"/>
        <v>0</v>
      </c>
      <c r="J173" s="25" t="str">
        <f t="shared" si="13"/>
        <v>10</v>
      </c>
      <c r="K173" s="25">
        <f t="shared" si="14"/>
        <v>6</v>
      </c>
      <c r="L173" s="26">
        <f t="shared" si="15"/>
        <v>44357</v>
      </c>
      <c r="M173" s="46">
        <f t="shared" si="16"/>
        <v>-10.45</v>
      </c>
    </row>
    <row r="174" spans="2:13" ht="15.75">
      <c r="B174">
        <v>4691003000006390</v>
      </c>
      <c r="C174">
        <v>20210610</v>
      </c>
      <c r="D174">
        <v>123582</v>
      </c>
      <c r="E174" t="s">
        <v>1231</v>
      </c>
      <c r="F174" s="21">
        <v>10.45</v>
      </c>
      <c r="G174" t="s">
        <v>1228</v>
      </c>
      <c r="H174" s="46">
        <f t="shared" si="17"/>
        <v>-10.45</v>
      </c>
      <c r="I174" s="24">
        <f t="shared" si="12"/>
        <v>0</v>
      </c>
      <c r="J174" s="25" t="str">
        <f t="shared" si="13"/>
        <v>10</v>
      </c>
      <c r="K174" s="25">
        <f t="shared" si="14"/>
        <v>6</v>
      </c>
      <c r="L174" s="26">
        <f t="shared" si="15"/>
        <v>44357</v>
      </c>
      <c r="M174" s="46">
        <f t="shared" si="16"/>
        <v>-10.45</v>
      </c>
    </row>
    <row r="175" spans="2:13" ht="15.75">
      <c r="B175">
        <v>4691003000006390</v>
      </c>
      <c r="C175">
        <v>20210610</v>
      </c>
      <c r="D175">
        <v>123916</v>
      </c>
      <c r="E175" t="s">
        <v>1231</v>
      </c>
      <c r="F175" s="21">
        <v>10.45</v>
      </c>
      <c r="G175" t="s">
        <v>1228</v>
      </c>
      <c r="H175" s="46">
        <f t="shared" si="17"/>
        <v>-10.45</v>
      </c>
      <c r="I175" s="24">
        <f t="shared" si="12"/>
        <v>0</v>
      </c>
      <c r="J175" s="25" t="str">
        <f t="shared" si="13"/>
        <v>10</v>
      </c>
      <c r="K175" s="25">
        <f t="shared" si="14"/>
        <v>6</v>
      </c>
      <c r="L175" s="26">
        <f t="shared" si="15"/>
        <v>44357</v>
      </c>
      <c r="M175" s="46">
        <f t="shared" si="16"/>
        <v>-10.45</v>
      </c>
    </row>
    <row r="176" spans="2:13" ht="15.75">
      <c r="B176">
        <v>4691003000006390</v>
      </c>
      <c r="C176">
        <v>20210610</v>
      </c>
      <c r="D176">
        <v>124124</v>
      </c>
      <c r="E176" t="s">
        <v>1231</v>
      </c>
      <c r="F176" s="21">
        <v>10.45</v>
      </c>
      <c r="G176" t="s">
        <v>1228</v>
      </c>
      <c r="H176" s="46">
        <f t="shared" si="17"/>
        <v>-10.45</v>
      </c>
      <c r="I176" s="24">
        <f t="shared" si="12"/>
        <v>0</v>
      </c>
      <c r="J176" s="25" t="str">
        <f t="shared" si="13"/>
        <v>10</v>
      </c>
      <c r="K176" s="25">
        <f t="shared" si="14"/>
        <v>6</v>
      </c>
      <c r="L176" s="26">
        <f t="shared" si="15"/>
        <v>44357</v>
      </c>
      <c r="M176" s="46">
        <f t="shared" si="16"/>
        <v>-10.45</v>
      </c>
    </row>
    <row r="177" spans="2:13" ht="15.75">
      <c r="B177">
        <v>4691003000006390</v>
      </c>
      <c r="C177">
        <v>20210610</v>
      </c>
      <c r="D177">
        <v>124293</v>
      </c>
      <c r="E177" t="s">
        <v>1231</v>
      </c>
      <c r="F177" s="21">
        <v>10.45</v>
      </c>
      <c r="G177" t="s">
        <v>1228</v>
      </c>
      <c r="H177" s="46">
        <f t="shared" si="17"/>
        <v>-10.45</v>
      </c>
      <c r="I177" s="24">
        <f t="shared" si="12"/>
        <v>0</v>
      </c>
      <c r="J177" s="25" t="str">
        <f t="shared" si="13"/>
        <v>10</v>
      </c>
      <c r="K177" s="25">
        <f t="shared" si="14"/>
        <v>6</v>
      </c>
      <c r="L177" s="26">
        <f t="shared" si="15"/>
        <v>44357</v>
      </c>
      <c r="M177" s="46">
        <f t="shared" si="16"/>
        <v>-10.45</v>
      </c>
    </row>
    <row r="178" spans="2:13" ht="15.75">
      <c r="B178">
        <v>4691003000006390</v>
      </c>
      <c r="C178">
        <v>20210610</v>
      </c>
      <c r="D178">
        <v>124406</v>
      </c>
      <c r="E178" t="s">
        <v>1231</v>
      </c>
      <c r="F178" s="21">
        <v>10.45</v>
      </c>
      <c r="G178" t="s">
        <v>1228</v>
      </c>
      <c r="H178" s="46">
        <f t="shared" si="17"/>
        <v>-10.45</v>
      </c>
      <c r="I178" s="24">
        <f t="shared" si="12"/>
        <v>0</v>
      </c>
      <c r="J178" s="25" t="str">
        <f t="shared" si="13"/>
        <v>10</v>
      </c>
      <c r="K178" s="25">
        <f t="shared" si="14"/>
        <v>6</v>
      </c>
      <c r="L178" s="26">
        <f t="shared" si="15"/>
        <v>44357</v>
      </c>
      <c r="M178" s="46">
        <f t="shared" si="16"/>
        <v>-10.45</v>
      </c>
    </row>
    <row r="179" spans="2:13" ht="15.75">
      <c r="B179">
        <v>4691003000006390</v>
      </c>
      <c r="C179">
        <v>20210610</v>
      </c>
      <c r="D179">
        <v>124738</v>
      </c>
      <c r="E179" t="s">
        <v>1231</v>
      </c>
      <c r="F179" s="21">
        <v>10.45</v>
      </c>
      <c r="G179" t="s">
        <v>1228</v>
      </c>
      <c r="H179" s="46">
        <f t="shared" si="17"/>
        <v>-10.45</v>
      </c>
      <c r="I179" s="24">
        <f t="shared" si="12"/>
        <v>0</v>
      </c>
      <c r="J179" s="25" t="str">
        <f t="shared" si="13"/>
        <v>10</v>
      </c>
      <c r="K179" s="25">
        <f t="shared" si="14"/>
        <v>6</v>
      </c>
      <c r="L179" s="26">
        <f t="shared" si="15"/>
        <v>44357</v>
      </c>
      <c r="M179" s="46">
        <f t="shared" si="16"/>
        <v>-10.45</v>
      </c>
    </row>
    <row r="180" spans="2:13" ht="15.75">
      <c r="B180">
        <v>4691003000006390</v>
      </c>
      <c r="C180">
        <v>20210610</v>
      </c>
      <c r="D180">
        <v>125013</v>
      </c>
      <c r="E180" t="s">
        <v>1231</v>
      </c>
      <c r="F180" s="21">
        <v>10.45</v>
      </c>
      <c r="G180" t="s">
        <v>1228</v>
      </c>
      <c r="H180" s="46">
        <f t="shared" si="17"/>
        <v>-10.45</v>
      </c>
      <c r="I180" s="24">
        <f t="shared" si="12"/>
        <v>0</v>
      </c>
      <c r="J180" s="25" t="str">
        <f t="shared" si="13"/>
        <v>10</v>
      </c>
      <c r="K180" s="25">
        <f t="shared" si="14"/>
        <v>6</v>
      </c>
      <c r="L180" s="26">
        <f t="shared" si="15"/>
        <v>44357</v>
      </c>
      <c r="M180" s="46">
        <f t="shared" si="16"/>
        <v>-10.45</v>
      </c>
    </row>
    <row r="181" spans="2:13" ht="15.75">
      <c r="B181">
        <v>4691003000006390</v>
      </c>
      <c r="C181">
        <v>20210610</v>
      </c>
      <c r="D181">
        <v>125818</v>
      </c>
      <c r="E181" t="s">
        <v>1231</v>
      </c>
      <c r="F181" s="21">
        <v>10.45</v>
      </c>
      <c r="G181" t="s">
        <v>1228</v>
      </c>
      <c r="H181" s="46">
        <f t="shared" si="17"/>
        <v>-10.45</v>
      </c>
      <c r="I181" s="24">
        <f t="shared" si="12"/>
        <v>0</v>
      </c>
      <c r="J181" s="25" t="str">
        <f t="shared" si="13"/>
        <v>10</v>
      </c>
      <c r="K181" s="25">
        <f t="shared" si="14"/>
        <v>6</v>
      </c>
      <c r="L181" s="26">
        <f t="shared" si="15"/>
        <v>44357</v>
      </c>
      <c r="M181" s="46">
        <f t="shared" si="16"/>
        <v>-10.45</v>
      </c>
    </row>
    <row r="182" spans="2:13" ht="15.75">
      <c r="B182">
        <v>4691003000006390</v>
      </c>
      <c r="C182">
        <v>20210610</v>
      </c>
      <c r="D182">
        <v>148110</v>
      </c>
      <c r="E182" t="s">
        <v>1231</v>
      </c>
      <c r="F182" s="21">
        <v>10.45</v>
      </c>
      <c r="G182" t="s">
        <v>1228</v>
      </c>
      <c r="H182" s="46">
        <f t="shared" si="17"/>
        <v>-10.45</v>
      </c>
      <c r="I182" s="24">
        <f t="shared" si="12"/>
        <v>0</v>
      </c>
      <c r="J182" s="25" t="str">
        <f t="shared" si="13"/>
        <v>10</v>
      </c>
      <c r="K182" s="25">
        <f t="shared" si="14"/>
        <v>6</v>
      </c>
      <c r="L182" s="26">
        <f t="shared" si="15"/>
        <v>44357</v>
      </c>
      <c r="M182" s="46">
        <f t="shared" si="16"/>
        <v>-10.45</v>
      </c>
    </row>
    <row r="183" spans="2:13" ht="15.75">
      <c r="B183">
        <v>4691003000006390</v>
      </c>
      <c r="C183">
        <v>20210610</v>
      </c>
      <c r="D183">
        <v>148652</v>
      </c>
      <c r="E183" t="s">
        <v>1231</v>
      </c>
      <c r="F183" s="21">
        <v>10.45</v>
      </c>
      <c r="G183" t="s">
        <v>1228</v>
      </c>
      <c r="H183" s="46">
        <f t="shared" si="17"/>
        <v>-10.45</v>
      </c>
      <c r="I183" s="24">
        <f t="shared" si="12"/>
        <v>0</v>
      </c>
      <c r="J183" s="25" t="str">
        <f t="shared" si="13"/>
        <v>10</v>
      </c>
      <c r="K183" s="25">
        <f t="shared" si="14"/>
        <v>6</v>
      </c>
      <c r="L183" s="26">
        <f t="shared" si="15"/>
        <v>44357</v>
      </c>
      <c r="M183" s="46">
        <f t="shared" si="16"/>
        <v>-10.45</v>
      </c>
    </row>
    <row r="184" spans="2:13" ht="15.75">
      <c r="B184">
        <v>4691003000006390</v>
      </c>
      <c r="C184">
        <v>20210610</v>
      </c>
      <c r="D184">
        <v>151781</v>
      </c>
      <c r="E184" t="s">
        <v>1231</v>
      </c>
      <c r="F184" s="21">
        <v>10.45</v>
      </c>
      <c r="G184" t="s">
        <v>1228</v>
      </c>
      <c r="H184" s="46">
        <f t="shared" si="17"/>
        <v>-10.45</v>
      </c>
      <c r="I184" s="24">
        <f t="shared" si="12"/>
        <v>0</v>
      </c>
      <c r="J184" s="25" t="str">
        <f t="shared" si="13"/>
        <v>10</v>
      </c>
      <c r="K184" s="25">
        <f t="shared" si="14"/>
        <v>6</v>
      </c>
      <c r="L184" s="26">
        <f t="shared" si="15"/>
        <v>44357</v>
      </c>
      <c r="M184" s="46">
        <f t="shared" si="16"/>
        <v>-10.45</v>
      </c>
    </row>
    <row r="185" spans="2:13" ht="15.75">
      <c r="B185">
        <v>4691003000006390</v>
      </c>
      <c r="C185">
        <v>20210610</v>
      </c>
      <c r="D185">
        <v>152478</v>
      </c>
      <c r="E185" t="s">
        <v>1231</v>
      </c>
      <c r="F185" s="21">
        <v>10.45</v>
      </c>
      <c r="G185" t="s">
        <v>1228</v>
      </c>
      <c r="H185" s="46">
        <f t="shared" si="17"/>
        <v>-10.45</v>
      </c>
      <c r="I185" s="24">
        <f t="shared" si="12"/>
        <v>0</v>
      </c>
      <c r="J185" s="25" t="str">
        <f t="shared" si="13"/>
        <v>10</v>
      </c>
      <c r="K185" s="25">
        <f t="shared" si="14"/>
        <v>6</v>
      </c>
      <c r="L185" s="26">
        <f t="shared" si="15"/>
        <v>44357</v>
      </c>
      <c r="M185" s="46">
        <f t="shared" si="16"/>
        <v>-10.45</v>
      </c>
    </row>
    <row r="186" spans="2:13" ht="15.75">
      <c r="B186">
        <v>4691003000006390</v>
      </c>
      <c r="C186">
        <v>20210610</v>
      </c>
      <c r="D186">
        <v>180964</v>
      </c>
      <c r="E186" t="s">
        <v>1231</v>
      </c>
      <c r="F186" s="21">
        <v>10.45</v>
      </c>
      <c r="G186" t="s">
        <v>1228</v>
      </c>
      <c r="H186" s="46">
        <f t="shared" si="17"/>
        <v>-10.45</v>
      </c>
      <c r="I186" s="24">
        <f t="shared" si="12"/>
        <v>0</v>
      </c>
      <c r="J186" s="25" t="str">
        <f t="shared" si="13"/>
        <v>10</v>
      </c>
      <c r="K186" s="25">
        <f t="shared" si="14"/>
        <v>6</v>
      </c>
      <c r="L186" s="26">
        <f t="shared" si="15"/>
        <v>44357</v>
      </c>
      <c r="M186" s="46">
        <f t="shared" si="16"/>
        <v>-10.45</v>
      </c>
    </row>
    <row r="187" spans="2:13" ht="15.75">
      <c r="B187">
        <v>4691003000006390</v>
      </c>
      <c r="C187">
        <v>20210610</v>
      </c>
      <c r="D187">
        <v>183141</v>
      </c>
      <c r="E187" t="s">
        <v>1231</v>
      </c>
      <c r="F187" s="21">
        <v>10.45</v>
      </c>
      <c r="G187" t="s">
        <v>1228</v>
      </c>
      <c r="H187" s="46">
        <f t="shared" si="17"/>
        <v>-10.45</v>
      </c>
      <c r="I187" s="24">
        <f t="shared" si="12"/>
        <v>0</v>
      </c>
      <c r="J187" s="25" t="str">
        <f t="shared" si="13"/>
        <v>10</v>
      </c>
      <c r="K187" s="25">
        <f t="shared" si="14"/>
        <v>6</v>
      </c>
      <c r="L187" s="26">
        <f t="shared" si="15"/>
        <v>44357</v>
      </c>
      <c r="M187" s="46">
        <f t="shared" si="16"/>
        <v>-10.45</v>
      </c>
    </row>
    <row r="188" spans="2:13" ht="15.75">
      <c r="B188">
        <v>4691003000006390</v>
      </c>
      <c r="C188">
        <v>20210610</v>
      </c>
      <c r="D188">
        <v>189205</v>
      </c>
      <c r="E188" t="s">
        <v>1231</v>
      </c>
      <c r="F188" s="21">
        <v>10.45</v>
      </c>
      <c r="G188" t="s">
        <v>1228</v>
      </c>
      <c r="H188" s="46">
        <f t="shared" si="17"/>
        <v>-10.45</v>
      </c>
      <c r="I188" s="24">
        <f t="shared" si="12"/>
        <v>0</v>
      </c>
      <c r="J188" s="25" t="str">
        <f t="shared" si="13"/>
        <v>10</v>
      </c>
      <c r="K188" s="25">
        <f t="shared" si="14"/>
        <v>6</v>
      </c>
      <c r="L188" s="26">
        <f t="shared" si="15"/>
        <v>44357</v>
      </c>
      <c r="M188" s="46">
        <f t="shared" si="16"/>
        <v>-10.45</v>
      </c>
    </row>
    <row r="189" spans="2:13" ht="15.75">
      <c r="B189">
        <v>4691003000006390</v>
      </c>
      <c r="C189">
        <v>20210610</v>
      </c>
      <c r="D189">
        <v>189372</v>
      </c>
      <c r="E189" t="s">
        <v>1231</v>
      </c>
      <c r="F189" s="21">
        <v>10.45</v>
      </c>
      <c r="G189" t="s">
        <v>1228</v>
      </c>
      <c r="H189" s="46">
        <f t="shared" si="17"/>
        <v>-10.45</v>
      </c>
      <c r="I189" s="24">
        <f t="shared" si="12"/>
        <v>0</v>
      </c>
      <c r="J189" s="25" t="str">
        <f t="shared" si="13"/>
        <v>10</v>
      </c>
      <c r="K189" s="25">
        <f t="shared" si="14"/>
        <v>6</v>
      </c>
      <c r="L189" s="26">
        <f t="shared" si="15"/>
        <v>44357</v>
      </c>
      <c r="M189" s="46">
        <f t="shared" si="16"/>
        <v>-10.45</v>
      </c>
    </row>
    <row r="190" spans="2:13" ht="15.75">
      <c r="B190">
        <v>4691003000006390</v>
      </c>
      <c r="C190">
        <v>20210610</v>
      </c>
      <c r="D190">
        <v>190844</v>
      </c>
      <c r="E190" t="s">
        <v>1231</v>
      </c>
      <c r="F190" s="21">
        <v>10.45</v>
      </c>
      <c r="G190" t="s">
        <v>1228</v>
      </c>
      <c r="H190" s="46">
        <f t="shared" si="17"/>
        <v>-10.45</v>
      </c>
      <c r="I190" s="24">
        <f t="shared" si="12"/>
        <v>0</v>
      </c>
      <c r="J190" s="25" t="str">
        <f t="shared" si="13"/>
        <v>10</v>
      </c>
      <c r="K190" s="25">
        <f t="shared" si="14"/>
        <v>6</v>
      </c>
      <c r="L190" s="26">
        <f t="shared" si="15"/>
        <v>44357</v>
      </c>
      <c r="M190" s="46">
        <f t="shared" si="16"/>
        <v>-10.45</v>
      </c>
    </row>
    <row r="191" spans="2:13" ht="15.75">
      <c r="B191">
        <v>4691003000006390</v>
      </c>
      <c r="C191">
        <v>20210610</v>
      </c>
      <c r="D191">
        <v>194412</v>
      </c>
      <c r="E191" t="s">
        <v>1231</v>
      </c>
      <c r="F191" s="21">
        <v>10.45</v>
      </c>
      <c r="G191" t="s">
        <v>1228</v>
      </c>
      <c r="H191" s="46">
        <f t="shared" si="17"/>
        <v>-10.45</v>
      </c>
      <c r="I191" s="24">
        <f t="shared" si="12"/>
        <v>0</v>
      </c>
      <c r="J191" s="25" t="str">
        <f t="shared" si="13"/>
        <v>10</v>
      </c>
      <c r="K191" s="25">
        <f t="shared" si="14"/>
        <v>6</v>
      </c>
      <c r="L191" s="26">
        <f t="shared" si="15"/>
        <v>44357</v>
      </c>
      <c r="M191" s="46">
        <f t="shared" si="16"/>
        <v>-10.45</v>
      </c>
    </row>
    <row r="192" spans="2:13" ht="15.75">
      <c r="B192">
        <v>4691003000006390</v>
      </c>
      <c r="C192">
        <v>20210610</v>
      </c>
      <c r="D192">
        <v>196538</v>
      </c>
      <c r="E192" t="s">
        <v>1231</v>
      </c>
      <c r="F192" s="21">
        <v>10.45</v>
      </c>
      <c r="G192" t="s">
        <v>1228</v>
      </c>
      <c r="H192" s="46">
        <f t="shared" si="17"/>
        <v>-10.45</v>
      </c>
      <c r="I192" s="24">
        <f t="shared" ref="I192:I255" si="18">IF(G192="C",F192,0)</f>
        <v>0</v>
      </c>
      <c r="J192" s="25" t="str">
        <f t="shared" ref="J192:J255" si="19">RIGHT(C192,2)</f>
        <v>10</v>
      </c>
      <c r="K192" s="25">
        <f t="shared" ref="K192:K255" si="20">IFERROR(LEFT(C192,6)-202100,"")</f>
        <v>6</v>
      </c>
      <c r="L192" s="26">
        <f t="shared" si="15"/>
        <v>44357</v>
      </c>
      <c r="M192" s="46">
        <f t="shared" si="16"/>
        <v>-10.45</v>
      </c>
    </row>
    <row r="193" spans="2:13" ht="15.75">
      <c r="B193">
        <v>4691003000006390</v>
      </c>
      <c r="C193">
        <v>20210610</v>
      </c>
      <c r="D193">
        <v>197003</v>
      </c>
      <c r="E193" t="s">
        <v>1231</v>
      </c>
      <c r="F193" s="21">
        <v>10.45</v>
      </c>
      <c r="G193" t="s">
        <v>1228</v>
      </c>
      <c r="H193" s="46">
        <f t="shared" si="17"/>
        <v>-10.45</v>
      </c>
      <c r="I193" s="24">
        <f t="shared" si="18"/>
        <v>0</v>
      </c>
      <c r="J193" s="25" t="str">
        <f t="shared" si="19"/>
        <v>10</v>
      </c>
      <c r="K193" s="25">
        <f t="shared" si="20"/>
        <v>6</v>
      </c>
      <c r="L193" s="26">
        <f t="shared" ref="L193:L256" si="21">IFERROR(DATE(2021,K193,J193),"")</f>
        <v>44357</v>
      </c>
      <c r="M193" s="46">
        <f t="shared" si="16"/>
        <v>-10.45</v>
      </c>
    </row>
    <row r="194" spans="2:13" ht="15.75">
      <c r="B194">
        <v>4691003000006390</v>
      </c>
      <c r="C194">
        <v>20210610</v>
      </c>
      <c r="D194">
        <v>198691</v>
      </c>
      <c r="E194" t="s">
        <v>1231</v>
      </c>
      <c r="F194" s="21">
        <v>10.45</v>
      </c>
      <c r="G194" t="s">
        <v>1228</v>
      </c>
      <c r="H194" s="46">
        <f t="shared" si="17"/>
        <v>-10.45</v>
      </c>
      <c r="I194" s="24">
        <f t="shared" si="18"/>
        <v>0</v>
      </c>
      <c r="J194" s="25" t="str">
        <f t="shared" si="19"/>
        <v>10</v>
      </c>
      <c r="K194" s="25">
        <f t="shared" si="20"/>
        <v>6</v>
      </c>
      <c r="L194" s="26">
        <f t="shared" si="21"/>
        <v>44357</v>
      </c>
      <c r="M194" s="46">
        <f t="shared" si="16"/>
        <v>-10.45</v>
      </c>
    </row>
    <row r="195" spans="2:13" ht="15.75">
      <c r="B195">
        <v>4691003000006390</v>
      </c>
      <c r="C195">
        <v>20210610</v>
      </c>
      <c r="D195">
        <v>199405</v>
      </c>
      <c r="E195" t="s">
        <v>1231</v>
      </c>
      <c r="F195" s="21">
        <v>10.45</v>
      </c>
      <c r="G195" t="s">
        <v>1228</v>
      </c>
      <c r="H195" s="46">
        <f t="shared" si="17"/>
        <v>-10.45</v>
      </c>
      <c r="I195" s="24">
        <f t="shared" si="18"/>
        <v>0</v>
      </c>
      <c r="J195" s="25" t="str">
        <f t="shared" si="19"/>
        <v>10</v>
      </c>
      <c r="K195" s="25">
        <f t="shared" si="20"/>
        <v>6</v>
      </c>
      <c r="L195" s="26">
        <f t="shared" si="21"/>
        <v>44357</v>
      </c>
      <c r="M195" s="46">
        <f t="shared" si="16"/>
        <v>-10.45</v>
      </c>
    </row>
    <row r="196" spans="2:13" ht="15.75">
      <c r="B196">
        <v>4691003000006390</v>
      </c>
      <c r="C196">
        <v>20210611</v>
      </c>
      <c r="D196">
        <v>597725</v>
      </c>
      <c r="E196" t="s">
        <v>1241</v>
      </c>
      <c r="F196" s="21">
        <v>1260.3699999999999</v>
      </c>
      <c r="G196" t="s">
        <v>1228</v>
      </c>
      <c r="H196" s="46">
        <f t="shared" si="17"/>
        <v>-1260.3699999999999</v>
      </c>
      <c r="I196" s="24">
        <f t="shared" si="18"/>
        <v>0</v>
      </c>
      <c r="J196" s="25" t="str">
        <f t="shared" si="19"/>
        <v>11</v>
      </c>
      <c r="K196" s="25">
        <f t="shared" si="20"/>
        <v>6</v>
      </c>
      <c r="L196" s="26">
        <f t="shared" si="21"/>
        <v>44358</v>
      </c>
      <c r="M196" s="46">
        <f t="shared" ref="M196:M259" si="22">IF(G196="c",I196,H196)</f>
        <v>-1260.3699999999999</v>
      </c>
    </row>
    <row r="197" spans="2:13" ht="15.75">
      <c r="B197">
        <v>4691003000006390</v>
      </c>
      <c r="C197">
        <v>20210611</v>
      </c>
      <c r="D197">
        <v>608377</v>
      </c>
      <c r="E197" t="s">
        <v>1230</v>
      </c>
      <c r="F197" s="21">
        <v>8098.5</v>
      </c>
      <c r="G197" t="s">
        <v>1228</v>
      </c>
      <c r="H197" s="46">
        <f t="shared" ref="H197:H260" si="23">-IF(G197="D",F197,0)</f>
        <v>-8098.5</v>
      </c>
      <c r="I197" s="24">
        <f t="shared" si="18"/>
        <v>0</v>
      </c>
      <c r="J197" s="25" t="str">
        <f t="shared" si="19"/>
        <v>11</v>
      </c>
      <c r="K197" s="25">
        <f t="shared" si="20"/>
        <v>6</v>
      </c>
      <c r="L197" s="26">
        <f t="shared" si="21"/>
        <v>44358</v>
      </c>
      <c r="M197" s="46">
        <f t="shared" si="22"/>
        <v>-8098.5</v>
      </c>
    </row>
    <row r="198" spans="2:13" ht="15.75">
      <c r="B198">
        <v>4691003000006390</v>
      </c>
      <c r="C198">
        <v>20210611</v>
      </c>
      <c r="D198">
        <v>110603</v>
      </c>
      <c r="E198" t="s">
        <v>1227</v>
      </c>
      <c r="F198" s="21">
        <v>485226.63</v>
      </c>
      <c r="G198" t="s">
        <v>1228</v>
      </c>
      <c r="H198" s="46">
        <f t="shared" si="23"/>
        <v>-485226.63</v>
      </c>
      <c r="I198" s="24">
        <f t="shared" si="18"/>
        <v>0</v>
      </c>
      <c r="J198" s="25" t="str">
        <f t="shared" si="19"/>
        <v>11</v>
      </c>
      <c r="K198" s="25">
        <f t="shared" si="20"/>
        <v>6</v>
      </c>
      <c r="L198" s="26">
        <f t="shared" si="21"/>
        <v>44358</v>
      </c>
      <c r="M198" s="46">
        <f t="shared" si="22"/>
        <v>-485226.63</v>
      </c>
    </row>
    <row r="199" spans="2:13" ht="15.75">
      <c r="B199">
        <v>4691003000006390</v>
      </c>
      <c r="C199">
        <v>20210611</v>
      </c>
      <c r="D199">
        <v>110806</v>
      </c>
      <c r="E199" t="s">
        <v>1227</v>
      </c>
      <c r="F199" s="21">
        <v>37778.15</v>
      </c>
      <c r="G199" t="s">
        <v>1228</v>
      </c>
      <c r="H199" s="46">
        <f t="shared" si="23"/>
        <v>-37778.15</v>
      </c>
      <c r="I199" s="24">
        <f t="shared" si="18"/>
        <v>0</v>
      </c>
      <c r="J199" s="25" t="str">
        <f t="shared" si="19"/>
        <v>11</v>
      </c>
      <c r="K199" s="25">
        <f t="shared" si="20"/>
        <v>6</v>
      </c>
      <c r="L199" s="26">
        <f t="shared" si="21"/>
        <v>44358</v>
      </c>
      <c r="M199" s="46">
        <f t="shared" si="22"/>
        <v>-37778.15</v>
      </c>
    </row>
    <row r="200" spans="2:13" ht="15.75">
      <c r="B200">
        <v>4691003000006390</v>
      </c>
      <c r="C200">
        <v>20210611</v>
      </c>
      <c r="D200">
        <v>112377</v>
      </c>
      <c r="E200" t="s">
        <v>1227</v>
      </c>
      <c r="F200" s="21">
        <v>157330.14000000001</v>
      </c>
      <c r="G200" t="s">
        <v>1228</v>
      </c>
      <c r="H200" s="46">
        <f t="shared" si="23"/>
        <v>-157330.14000000001</v>
      </c>
      <c r="I200" s="24">
        <f t="shared" si="18"/>
        <v>0</v>
      </c>
      <c r="J200" s="25" t="str">
        <f t="shared" si="19"/>
        <v>11</v>
      </c>
      <c r="K200" s="25">
        <f t="shared" si="20"/>
        <v>6</v>
      </c>
      <c r="L200" s="26">
        <f t="shared" si="21"/>
        <v>44358</v>
      </c>
      <c r="M200" s="46">
        <f t="shared" si="22"/>
        <v>-157330.14000000001</v>
      </c>
    </row>
    <row r="201" spans="2:13" ht="15.75">
      <c r="B201">
        <v>4691003000006390</v>
      </c>
      <c r="C201">
        <v>20210611</v>
      </c>
      <c r="D201">
        <v>112756</v>
      </c>
      <c r="E201" t="s">
        <v>1227</v>
      </c>
      <c r="F201" s="21">
        <v>6859.91</v>
      </c>
      <c r="G201" t="s">
        <v>1228</v>
      </c>
      <c r="H201" s="46">
        <f t="shared" si="23"/>
        <v>-6859.91</v>
      </c>
      <c r="I201" s="24">
        <f t="shared" si="18"/>
        <v>0</v>
      </c>
      <c r="J201" s="25" t="str">
        <f t="shared" si="19"/>
        <v>11</v>
      </c>
      <c r="K201" s="25">
        <f t="shared" si="20"/>
        <v>6</v>
      </c>
      <c r="L201" s="26">
        <f t="shared" si="21"/>
        <v>44358</v>
      </c>
      <c r="M201" s="46">
        <f t="shared" si="22"/>
        <v>-6859.91</v>
      </c>
    </row>
    <row r="202" spans="2:13" ht="15.75">
      <c r="B202">
        <v>4691003000006390</v>
      </c>
      <c r="C202">
        <v>20210611</v>
      </c>
      <c r="D202">
        <v>113506</v>
      </c>
      <c r="E202" t="s">
        <v>1227</v>
      </c>
      <c r="F202" s="21">
        <v>400000</v>
      </c>
      <c r="G202" t="s">
        <v>1228</v>
      </c>
      <c r="H202" s="46">
        <f t="shared" si="23"/>
        <v>-400000</v>
      </c>
      <c r="I202" s="24">
        <f t="shared" si="18"/>
        <v>0</v>
      </c>
      <c r="J202" s="25" t="str">
        <f t="shared" si="19"/>
        <v>11</v>
      </c>
      <c r="K202" s="25">
        <f t="shared" si="20"/>
        <v>6</v>
      </c>
      <c r="L202" s="26">
        <f t="shared" si="21"/>
        <v>44358</v>
      </c>
      <c r="M202" s="46">
        <f t="shared" si="22"/>
        <v>-400000</v>
      </c>
    </row>
    <row r="203" spans="2:13" ht="15.75">
      <c r="B203">
        <v>4691003000006390</v>
      </c>
      <c r="C203">
        <v>20210611</v>
      </c>
      <c r="D203">
        <v>118760</v>
      </c>
      <c r="E203" t="s">
        <v>1227</v>
      </c>
      <c r="F203" s="21">
        <v>335838.42</v>
      </c>
      <c r="G203" t="s">
        <v>1228</v>
      </c>
      <c r="H203" s="46">
        <f t="shared" si="23"/>
        <v>-335838.42</v>
      </c>
      <c r="I203" s="24">
        <f t="shared" si="18"/>
        <v>0</v>
      </c>
      <c r="J203" s="25" t="str">
        <f t="shared" si="19"/>
        <v>11</v>
      </c>
      <c r="K203" s="25">
        <f t="shared" si="20"/>
        <v>6</v>
      </c>
      <c r="L203" s="26">
        <f t="shared" si="21"/>
        <v>44358</v>
      </c>
      <c r="M203" s="46">
        <f t="shared" si="22"/>
        <v>-335838.42</v>
      </c>
    </row>
    <row r="204" spans="2:13" ht="15.75">
      <c r="B204">
        <v>4691003000006390</v>
      </c>
      <c r="C204">
        <v>20210611</v>
      </c>
      <c r="D204">
        <v>153888</v>
      </c>
      <c r="E204" t="s">
        <v>1227</v>
      </c>
      <c r="F204" s="21">
        <v>117866</v>
      </c>
      <c r="G204" t="s">
        <v>1228</v>
      </c>
      <c r="H204" s="46">
        <f t="shared" si="23"/>
        <v>-117866</v>
      </c>
      <c r="I204" s="24">
        <f t="shared" si="18"/>
        <v>0</v>
      </c>
      <c r="J204" s="25" t="str">
        <f t="shared" si="19"/>
        <v>11</v>
      </c>
      <c r="K204" s="25">
        <f t="shared" si="20"/>
        <v>6</v>
      </c>
      <c r="L204" s="26">
        <f t="shared" si="21"/>
        <v>44358</v>
      </c>
      <c r="M204" s="46">
        <f t="shared" si="22"/>
        <v>-117866</v>
      </c>
    </row>
    <row r="205" spans="2:13" ht="15.75">
      <c r="B205">
        <v>4691003000006390</v>
      </c>
      <c r="C205">
        <v>20210611</v>
      </c>
      <c r="D205">
        <v>154601</v>
      </c>
      <c r="E205" t="s">
        <v>1227</v>
      </c>
      <c r="F205" s="21">
        <v>65363.1</v>
      </c>
      <c r="G205" t="s">
        <v>1228</v>
      </c>
      <c r="H205" s="46">
        <f t="shared" si="23"/>
        <v>-65363.1</v>
      </c>
      <c r="I205" s="24">
        <f t="shared" si="18"/>
        <v>0</v>
      </c>
      <c r="J205" s="25" t="str">
        <f t="shared" si="19"/>
        <v>11</v>
      </c>
      <c r="K205" s="25">
        <f t="shared" si="20"/>
        <v>6</v>
      </c>
      <c r="L205" s="26">
        <f t="shared" si="21"/>
        <v>44358</v>
      </c>
      <c r="M205" s="46">
        <f t="shared" si="22"/>
        <v>-65363.1</v>
      </c>
    </row>
    <row r="206" spans="2:13" ht="15.75">
      <c r="B206">
        <v>4691003000006390</v>
      </c>
      <c r="C206">
        <v>20210611</v>
      </c>
      <c r="D206">
        <v>155007</v>
      </c>
      <c r="E206" t="s">
        <v>1227</v>
      </c>
      <c r="F206" s="21">
        <v>121587</v>
      </c>
      <c r="G206" t="s">
        <v>1228</v>
      </c>
      <c r="H206" s="46">
        <f t="shared" si="23"/>
        <v>-121587</v>
      </c>
      <c r="I206" s="24">
        <f t="shared" si="18"/>
        <v>0</v>
      </c>
      <c r="J206" s="25" t="str">
        <f t="shared" si="19"/>
        <v>11</v>
      </c>
      <c r="K206" s="25">
        <f t="shared" si="20"/>
        <v>6</v>
      </c>
      <c r="L206" s="26">
        <f t="shared" si="21"/>
        <v>44358</v>
      </c>
      <c r="M206" s="46">
        <f t="shared" si="22"/>
        <v>-121587</v>
      </c>
    </row>
    <row r="207" spans="2:13" ht="15.75">
      <c r="B207">
        <v>4691003000006390</v>
      </c>
      <c r="C207">
        <v>20210611</v>
      </c>
      <c r="D207">
        <v>171988</v>
      </c>
      <c r="E207" t="s">
        <v>1227</v>
      </c>
      <c r="F207" s="21">
        <v>596.34</v>
      </c>
      <c r="G207" t="s">
        <v>1228</v>
      </c>
      <c r="H207" s="46">
        <f t="shared" si="23"/>
        <v>-596.34</v>
      </c>
      <c r="I207" s="24">
        <f t="shared" si="18"/>
        <v>0</v>
      </c>
      <c r="J207" s="25" t="str">
        <f t="shared" si="19"/>
        <v>11</v>
      </c>
      <c r="K207" s="25">
        <f t="shared" si="20"/>
        <v>6</v>
      </c>
      <c r="L207" s="26">
        <f t="shared" si="21"/>
        <v>44358</v>
      </c>
      <c r="M207" s="46">
        <f t="shared" si="22"/>
        <v>-596.34</v>
      </c>
    </row>
    <row r="208" spans="2:13" ht="15.75">
      <c r="B208">
        <v>4691003000006390</v>
      </c>
      <c r="C208">
        <v>20210611</v>
      </c>
      <c r="D208">
        <v>172470</v>
      </c>
      <c r="E208" t="s">
        <v>1227</v>
      </c>
      <c r="F208" s="21">
        <v>1507.7</v>
      </c>
      <c r="G208" t="s">
        <v>1228</v>
      </c>
      <c r="H208" s="46">
        <f t="shared" si="23"/>
        <v>-1507.7</v>
      </c>
      <c r="I208" s="24">
        <f t="shared" si="18"/>
        <v>0</v>
      </c>
      <c r="J208" s="25" t="str">
        <f t="shared" si="19"/>
        <v>11</v>
      </c>
      <c r="K208" s="25">
        <f t="shared" si="20"/>
        <v>6</v>
      </c>
      <c r="L208" s="26">
        <f t="shared" si="21"/>
        <v>44358</v>
      </c>
      <c r="M208" s="46">
        <f t="shared" si="22"/>
        <v>-1507.7</v>
      </c>
    </row>
    <row r="209" spans="2:13" ht="15.75">
      <c r="B209">
        <v>4691003000006390</v>
      </c>
      <c r="C209">
        <v>20210611</v>
      </c>
      <c r="D209">
        <v>172738</v>
      </c>
      <c r="E209" t="s">
        <v>1227</v>
      </c>
      <c r="F209" s="21">
        <v>2508.14</v>
      </c>
      <c r="G209" t="s">
        <v>1228</v>
      </c>
      <c r="H209" s="46">
        <f t="shared" si="23"/>
        <v>-2508.14</v>
      </c>
      <c r="I209" s="24">
        <f t="shared" si="18"/>
        <v>0</v>
      </c>
      <c r="J209" s="25" t="str">
        <f t="shared" si="19"/>
        <v>11</v>
      </c>
      <c r="K209" s="25">
        <f t="shared" si="20"/>
        <v>6</v>
      </c>
      <c r="L209" s="26">
        <f t="shared" si="21"/>
        <v>44358</v>
      </c>
      <c r="M209" s="46">
        <f t="shared" si="22"/>
        <v>-2508.14</v>
      </c>
    </row>
    <row r="210" spans="2:13" ht="15.75">
      <c r="B210">
        <v>4691003000006390</v>
      </c>
      <c r="C210">
        <v>20210611</v>
      </c>
      <c r="D210">
        <v>189324</v>
      </c>
      <c r="E210" t="s">
        <v>1227</v>
      </c>
      <c r="F210" s="21">
        <v>4801</v>
      </c>
      <c r="G210" t="s">
        <v>1228</v>
      </c>
      <c r="H210" s="46">
        <f t="shared" si="23"/>
        <v>-4801</v>
      </c>
      <c r="I210" s="24">
        <f t="shared" si="18"/>
        <v>0</v>
      </c>
      <c r="J210" s="25" t="str">
        <f t="shared" si="19"/>
        <v>11</v>
      </c>
      <c r="K210" s="25">
        <f t="shared" si="20"/>
        <v>6</v>
      </c>
      <c r="L210" s="26">
        <f t="shared" si="21"/>
        <v>44358</v>
      </c>
      <c r="M210" s="46">
        <f t="shared" si="22"/>
        <v>-4801</v>
      </c>
    </row>
    <row r="211" spans="2:13" ht="15.75">
      <c r="B211">
        <v>4691003000006390</v>
      </c>
      <c r="C211">
        <v>20210611</v>
      </c>
      <c r="D211">
        <v>111420</v>
      </c>
      <c r="E211" t="s">
        <v>1235</v>
      </c>
      <c r="F211" s="21">
        <v>1791.93</v>
      </c>
      <c r="G211" t="s">
        <v>1228</v>
      </c>
      <c r="H211" s="46">
        <f t="shared" si="23"/>
        <v>-1791.93</v>
      </c>
      <c r="I211" s="24">
        <f t="shared" si="18"/>
        <v>0</v>
      </c>
      <c r="J211" s="25" t="str">
        <f t="shared" si="19"/>
        <v>11</v>
      </c>
      <c r="K211" s="25">
        <f t="shared" si="20"/>
        <v>6</v>
      </c>
      <c r="L211" s="26">
        <f t="shared" si="21"/>
        <v>44358</v>
      </c>
      <c r="M211" s="46">
        <f t="shared" si="22"/>
        <v>-1791.93</v>
      </c>
    </row>
    <row r="212" spans="2:13" ht="15.75">
      <c r="B212">
        <v>4691003000006390</v>
      </c>
      <c r="C212">
        <v>20210611</v>
      </c>
      <c r="D212">
        <v>111421</v>
      </c>
      <c r="E212" t="s">
        <v>1235</v>
      </c>
      <c r="F212" s="21">
        <v>3304.65</v>
      </c>
      <c r="G212" t="s">
        <v>1228</v>
      </c>
      <c r="H212" s="46">
        <f t="shared" si="23"/>
        <v>-3304.65</v>
      </c>
      <c r="I212" s="24">
        <f t="shared" si="18"/>
        <v>0</v>
      </c>
      <c r="J212" s="25" t="str">
        <f t="shared" si="19"/>
        <v>11</v>
      </c>
      <c r="K212" s="25">
        <f t="shared" si="20"/>
        <v>6</v>
      </c>
      <c r="L212" s="26">
        <f t="shared" si="21"/>
        <v>44358</v>
      </c>
      <c r="M212" s="46">
        <f t="shared" si="22"/>
        <v>-3304.65</v>
      </c>
    </row>
    <row r="213" spans="2:13" ht="15.75">
      <c r="B213">
        <v>4691003000006390</v>
      </c>
      <c r="C213">
        <v>20210611</v>
      </c>
      <c r="D213">
        <v>111508</v>
      </c>
      <c r="E213" t="s">
        <v>1235</v>
      </c>
      <c r="F213" s="21">
        <v>3293.49</v>
      </c>
      <c r="G213" t="s">
        <v>1228</v>
      </c>
      <c r="H213" s="46">
        <f t="shared" si="23"/>
        <v>-3293.49</v>
      </c>
      <c r="I213" s="24">
        <f t="shared" si="18"/>
        <v>0</v>
      </c>
      <c r="J213" s="25" t="str">
        <f t="shared" si="19"/>
        <v>11</v>
      </c>
      <c r="K213" s="25">
        <f t="shared" si="20"/>
        <v>6</v>
      </c>
      <c r="L213" s="26">
        <f t="shared" si="21"/>
        <v>44358</v>
      </c>
      <c r="M213" s="46">
        <f t="shared" si="22"/>
        <v>-3293.49</v>
      </c>
    </row>
    <row r="214" spans="2:13" ht="15.75">
      <c r="B214">
        <v>4691003000006390</v>
      </c>
      <c r="C214">
        <v>20210611</v>
      </c>
      <c r="D214">
        <v>110603</v>
      </c>
      <c r="E214" t="s">
        <v>1231</v>
      </c>
      <c r="F214" s="21">
        <v>10.45</v>
      </c>
      <c r="G214" t="s">
        <v>1228</v>
      </c>
      <c r="H214" s="46">
        <f t="shared" si="23"/>
        <v>-10.45</v>
      </c>
      <c r="I214" s="24">
        <f t="shared" si="18"/>
        <v>0</v>
      </c>
      <c r="J214" s="25" t="str">
        <f t="shared" si="19"/>
        <v>11</v>
      </c>
      <c r="K214" s="25">
        <f t="shared" si="20"/>
        <v>6</v>
      </c>
      <c r="L214" s="26">
        <f t="shared" si="21"/>
        <v>44358</v>
      </c>
      <c r="M214" s="46">
        <f t="shared" si="22"/>
        <v>-10.45</v>
      </c>
    </row>
    <row r="215" spans="2:13" ht="15.75">
      <c r="B215">
        <v>4691003000006390</v>
      </c>
      <c r="C215">
        <v>20210611</v>
      </c>
      <c r="D215">
        <v>110806</v>
      </c>
      <c r="E215" t="s">
        <v>1231</v>
      </c>
      <c r="F215" s="21">
        <v>10.45</v>
      </c>
      <c r="G215" t="s">
        <v>1228</v>
      </c>
      <c r="H215" s="46">
        <f t="shared" si="23"/>
        <v>-10.45</v>
      </c>
      <c r="I215" s="24">
        <f t="shared" si="18"/>
        <v>0</v>
      </c>
      <c r="J215" s="25" t="str">
        <f t="shared" si="19"/>
        <v>11</v>
      </c>
      <c r="K215" s="25">
        <f t="shared" si="20"/>
        <v>6</v>
      </c>
      <c r="L215" s="26">
        <f t="shared" si="21"/>
        <v>44358</v>
      </c>
      <c r="M215" s="46">
        <f t="shared" si="22"/>
        <v>-10.45</v>
      </c>
    </row>
    <row r="216" spans="2:13" ht="15.75">
      <c r="B216">
        <v>4691003000006390</v>
      </c>
      <c r="C216">
        <v>20210611</v>
      </c>
      <c r="D216">
        <v>112377</v>
      </c>
      <c r="E216" t="s">
        <v>1231</v>
      </c>
      <c r="F216" s="21">
        <v>10.45</v>
      </c>
      <c r="G216" t="s">
        <v>1228</v>
      </c>
      <c r="H216" s="46">
        <f t="shared" si="23"/>
        <v>-10.45</v>
      </c>
      <c r="I216" s="24">
        <f t="shared" si="18"/>
        <v>0</v>
      </c>
      <c r="J216" s="25" t="str">
        <f t="shared" si="19"/>
        <v>11</v>
      </c>
      <c r="K216" s="25">
        <f t="shared" si="20"/>
        <v>6</v>
      </c>
      <c r="L216" s="26">
        <f t="shared" si="21"/>
        <v>44358</v>
      </c>
      <c r="M216" s="46">
        <f t="shared" si="22"/>
        <v>-10.45</v>
      </c>
    </row>
    <row r="217" spans="2:13" ht="15.75">
      <c r="B217">
        <v>4691003000006390</v>
      </c>
      <c r="C217">
        <v>20210611</v>
      </c>
      <c r="D217">
        <v>112756</v>
      </c>
      <c r="E217" t="s">
        <v>1231</v>
      </c>
      <c r="F217" s="21">
        <v>10.45</v>
      </c>
      <c r="G217" t="s">
        <v>1228</v>
      </c>
      <c r="H217" s="46">
        <f t="shared" si="23"/>
        <v>-10.45</v>
      </c>
      <c r="I217" s="24">
        <f t="shared" si="18"/>
        <v>0</v>
      </c>
      <c r="J217" s="25" t="str">
        <f t="shared" si="19"/>
        <v>11</v>
      </c>
      <c r="K217" s="25">
        <f t="shared" si="20"/>
        <v>6</v>
      </c>
      <c r="L217" s="26">
        <f t="shared" si="21"/>
        <v>44358</v>
      </c>
      <c r="M217" s="46">
        <f t="shared" si="22"/>
        <v>-10.45</v>
      </c>
    </row>
    <row r="218" spans="2:13" ht="15.75">
      <c r="B218">
        <v>4691003000006390</v>
      </c>
      <c r="C218">
        <v>20210611</v>
      </c>
      <c r="D218">
        <v>113506</v>
      </c>
      <c r="E218" t="s">
        <v>1231</v>
      </c>
      <c r="F218" s="21">
        <v>10.45</v>
      </c>
      <c r="G218" t="s">
        <v>1228</v>
      </c>
      <c r="H218" s="46">
        <f t="shared" si="23"/>
        <v>-10.45</v>
      </c>
      <c r="I218" s="24">
        <f t="shared" si="18"/>
        <v>0</v>
      </c>
      <c r="J218" s="25" t="str">
        <f t="shared" si="19"/>
        <v>11</v>
      </c>
      <c r="K218" s="25">
        <f t="shared" si="20"/>
        <v>6</v>
      </c>
      <c r="L218" s="26">
        <f t="shared" si="21"/>
        <v>44358</v>
      </c>
      <c r="M218" s="46">
        <f t="shared" si="22"/>
        <v>-10.45</v>
      </c>
    </row>
    <row r="219" spans="2:13" ht="15.75">
      <c r="B219">
        <v>4691003000006390</v>
      </c>
      <c r="C219">
        <v>20210611</v>
      </c>
      <c r="D219">
        <v>118760</v>
      </c>
      <c r="E219" t="s">
        <v>1231</v>
      </c>
      <c r="F219" s="21">
        <v>10.45</v>
      </c>
      <c r="G219" t="s">
        <v>1228</v>
      </c>
      <c r="H219" s="46">
        <f t="shared" si="23"/>
        <v>-10.45</v>
      </c>
      <c r="I219" s="24">
        <f t="shared" si="18"/>
        <v>0</v>
      </c>
      <c r="J219" s="25" t="str">
        <f t="shared" si="19"/>
        <v>11</v>
      </c>
      <c r="K219" s="25">
        <f t="shared" si="20"/>
        <v>6</v>
      </c>
      <c r="L219" s="26">
        <f t="shared" si="21"/>
        <v>44358</v>
      </c>
      <c r="M219" s="46">
        <f t="shared" si="22"/>
        <v>-10.45</v>
      </c>
    </row>
    <row r="220" spans="2:13" ht="15.75">
      <c r="B220">
        <v>4691003000006390</v>
      </c>
      <c r="C220">
        <v>20210611</v>
      </c>
      <c r="D220">
        <v>153888</v>
      </c>
      <c r="E220" t="s">
        <v>1231</v>
      </c>
      <c r="F220" s="21">
        <v>10.45</v>
      </c>
      <c r="G220" t="s">
        <v>1228</v>
      </c>
      <c r="H220" s="46">
        <f t="shared" si="23"/>
        <v>-10.45</v>
      </c>
      <c r="I220" s="24">
        <f t="shared" si="18"/>
        <v>0</v>
      </c>
      <c r="J220" s="25" t="str">
        <f t="shared" si="19"/>
        <v>11</v>
      </c>
      <c r="K220" s="25">
        <f t="shared" si="20"/>
        <v>6</v>
      </c>
      <c r="L220" s="26">
        <f t="shared" si="21"/>
        <v>44358</v>
      </c>
      <c r="M220" s="46">
        <f t="shared" si="22"/>
        <v>-10.45</v>
      </c>
    </row>
    <row r="221" spans="2:13" ht="15.75">
      <c r="B221">
        <v>4691003000006390</v>
      </c>
      <c r="C221">
        <v>20210611</v>
      </c>
      <c r="D221">
        <v>154601</v>
      </c>
      <c r="E221" t="s">
        <v>1231</v>
      </c>
      <c r="F221" s="21">
        <v>10.45</v>
      </c>
      <c r="G221" t="s">
        <v>1228</v>
      </c>
      <c r="H221" s="46">
        <f t="shared" si="23"/>
        <v>-10.45</v>
      </c>
      <c r="I221" s="24">
        <f t="shared" si="18"/>
        <v>0</v>
      </c>
      <c r="J221" s="25" t="str">
        <f t="shared" si="19"/>
        <v>11</v>
      </c>
      <c r="K221" s="25">
        <f t="shared" si="20"/>
        <v>6</v>
      </c>
      <c r="L221" s="26">
        <f t="shared" si="21"/>
        <v>44358</v>
      </c>
      <c r="M221" s="46">
        <f t="shared" si="22"/>
        <v>-10.45</v>
      </c>
    </row>
    <row r="222" spans="2:13" ht="15.75">
      <c r="B222">
        <v>4691003000006390</v>
      </c>
      <c r="C222">
        <v>20210611</v>
      </c>
      <c r="D222">
        <v>155007</v>
      </c>
      <c r="E222" t="s">
        <v>1231</v>
      </c>
      <c r="F222" s="21">
        <v>10.45</v>
      </c>
      <c r="G222" t="s">
        <v>1228</v>
      </c>
      <c r="H222" s="46">
        <f t="shared" si="23"/>
        <v>-10.45</v>
      </c>
      <c r="I222" s="24">
        <f t="shared" si="18"/>
        <v>0</v>
      </c>
      <c r="J222" s="25" t="str">
        <f t="shared" si="19"/>
        <v>11</v>
      </c>
      <c r="K222" s="25">
        <f t="shared" si="20"/>
        <v>6</v>
      </c>
      <c r="L222" s="26">
        <f t="shared" si="21"/>
        <v>44358</v>
      </c>
      <c r="M222" s="46">
        <f t="shared" si="22"/>
        <v>-10.45</v>
      </c>
    </row>
    <row r="223" spans="2:13" ht="15.75">
      <c r="B223">
        <v>4691003000006390</v>
      </c>
      <c r="C223">
        <v>20210611</v>
      </c>
      <c r="D223">
        <v>171988</v>
      </c>
      <c r="E223" t="s">
        <v>1231</v>
      </c>
      <c r="F223" s="21">
        <v>10.45</v>
      </c>
      <c r="G223" t="s">
        <v>1228</v>
      </c>
      <c r="H223" s="46">
        <f t="shared" si="23"/>
        <v>-10.45</v>
      </c>
      <c r="I223" s="24">
        <f t="shared" si="18"/>
        <v>0</v>
      </c>
      <c r="J223" s="25" t="str">
        <f t="shared" si="19"/>
        <v>11</v>
      </c>
      <c r="K223" s="25">
        <f t="shared" si="20"/>
        <v>6</v>
      </c>
      <c r="L223" s="26">
        <f t="shared" si="21"/>
        <v>44358</v>
      </c>
      <c r="M223" s="46">
        <f t="shared" si="22"/>
        <v>-10.45</v>
      </c>
    </row>
    <row r="224" spans="2:13" ht="15.75">
      <c r="B224">
        <v>4691003000006390</v>
      </c>
      <c r="C224">
        <v>20210611</v>
      </c>
      <c r="D224">
        <v>172470</v>
      </c>
      <c r="E224" t="s">
        <v>1231</v>
      </c>
      <c r="F224" s="21">
        <v>10.45</v>
      </c>
      <c r="G224" t="s">
        <v>1228</v>
      </c>
      <c r="H224" s="46">
        <f t="shared" si="23"/>
        <v>-10.45</v>
      </c>
      <c r="I224" s="24">
        <f t="shared" si="18"/>
        <v>0</v>
      </c>
      <c r="J224" s="25" t="str">
        <f t="shared" si="19"/>
        <v>11</v>
      </c>
      <c r="K224" s="25">
        <f t="shared" si="20"/>
        <v>6</v>
      </c>
      <c r="L224" s="26">
        <f t="shared" si="21"/>
        <v>44358</v>
      </c>
      <c r="M224" s="46">
        <f t="shared" si="22"/>
        <v>-10.45</v>
      </c>
    </row>
    <row r="225" spans="2:13" ht="15.75">
      <c r="B225">
        <v>4691003000006390</v>
      </c>
      <c r="C225">
        <v>20210611</v>
      </c>
      <c r="D225">
        <v>172738</v>
      </c>
      <c r="E225" t="s">
        <v>1231</v>
      </c>
      <c r="F225" s="21">
        <v>10.45</v>
      </c>
      <c r="G225" t="s">
        <v>1228</v>
      </c>
      <c r="H225" s="46">
        <f t="shared" si="23"/>
        <v>-10.45</v>
      </c>
      <c r="I225" s="24">
        <f t="shared" si="18"/>
        <v>0</v>
      </c>
      <c r="J225" s="25" t="str">
        <f t="shared" si="19"/>
        <v>11</v>
      </c>
      <c r="K225" s="25">
        <f t="shared" si="20"/>
        <v>6</v>
      </c>
      <c r="L225" s="26">
        <f t="shared" si="21"/>
        <v>44358</v>
      </c>
      <c r="M225" s="46">
        <f t="shared" si="22"/>
        <v>-10.45</v>
      </c>
    </row>
    <row r="226" spans="2:13" ht="15.75">
      <c r="B226">
        <v>4691003000006390</v>
      </c>
      <c r="C226">
        <v>20210611</v>
      </c>
      <c r="D226">
        <v>189324</v>
      </c>
      <c r="E226" t="s">
        <v>1231</v>
      </c>
      <c r="F226" s="21">
        <v>10.45</v>
      </c>
      <c r="G226" t="s">
        <v>1228</v>
      </c>
      <c r="H226" s="46">
        <f t="shared" si="23"/>
        <v>-10.45</v>
      </c>
      <c r="I226" s="24">
        <f t="shared" si="18"/>
        <v>0</v>
      </c>
      <c r="J226" s="25" t="str">
        <f t="shared" si="19"/>
        <v>11</v>
      </c>
      <c r="K226" s="25">
        <f t="shared" si="20"/>
        <v>6</v>
      </c>
      <c r="L226" s="26">
        <f t="shared" si="21"/>
        <v>44358</v>
      </c>
      <c r="M226" s="46">
        <f t="shared" si="22"/>
        <v>-10.45</v>
      </c>
    </row>
    <row r="227" spans="2:13" ht="15.75">
      <c r="B227">
        <v>4691003000006390</v>
      </c>
      <c r="C227">
        <v>20210611</v>
      </c>
      <c r="D227">
        <v>325169</v>
      </c>
      <c r="E227" t="s">
        <v>1229</v>
      </c>
      <c r="F227" s="21">
        <v>51427.18</v>
      </c>
      <c r="G227" t="s">
        <v>1228</v>
      </c>
      <c r="H227" s="46">
        <f t="shared" si="23"/>
        <v>-51427.18</v>
      </c>
      <c r="I227" s="24">
        <f t="shared" si="18"/>
        <v>0</v>
      </c>
      <c r="J227" s="25" t="str">
        <f t="shared" si="19"/>
        <v>11</v>
      </c>
      <c r="K227" s="25">
        <f t="shared" si="20"/>
        <v>6</v>
      </c>
      <c r="L227" s="26">
        <f t="shared" si="21"/>
        <v>44358</v>
      </c>
      <c r="M227" s="46">
        <f t="shared" si="22"/>
        <v>-51427.18</v>
      </c>
    </row>
    <row r="228" spans="2:13" ht="15.75">
      <c r="B228">
        <v>4691003000006390</v>
      </c>
      <c r="C228">
        <v>20210614</v>
      </c>
      <c r="D228">
        <v>112756</v>
      </c>
      <c r="E228" t="s">
        <v>1232</v>
      </c>
      <c r="F228" s="21">
        <v>6859.91</v>
      </c>
      <c r="G228" t="s">
        <v>1233</v>
      </c>
      <c r="H228" s="46">
        <f t="shared" si="23"/>
        <v>0</v>
      </c>
      <c r="I228" s="24">
        <f t="shared" si="18"/>
        <v>6859.91</v>
      </c>
      <c r="J228" s="25" t="str">
        <f t="shared" si="19"/>
        <v>14</v>
      </c>
      <c r="K228" s="25">
        <f t="shared" si="20"/>
        <v>6</v>
      </c>
      <c r="L228" s="26">
        <f t="shared" si="21"/>
        <v>44361</v>
      </c>
      <c r="M228" s="46">
        <f t="shared" si="22"/>
        <v>6859.91</v>
      </c>
    </row>
    <row r="229" spans="2:13" ht="15.75">
      <c r="B229">
        <v>4691003000006390</v>
      </c>
      <c r="C229">
        <v>20210614</v>
      </c>
      <c r="D229">
        <v>538290</v>
      </c>
      <c r="E229" t="s">
        <v>1241</v>
      </c>
      <c r="F229" s="21">
        <v>1173.83</v>
      </c>
      <c r="G229" t="s">
        <v>1228</v>
      </c>
      <c r="H229" s="46">
        <f t="shared" si="23"/>
        <v>-1173.83</v>
      </c>
      <c r="I229" s="24">
        <f t="shared" si="18"/>
        <v>0</v>
      </c>
      <c r="J229" s="25" t="str">
        <f t="shared" si="19"/>
        <v>14</v>
      </c>
      <c r="K229" s="25">
        <f t="shared" si="20"/>
        <v>6</v>
      </c>
      <c r="L229" s="26">
        <f t="shared" si="21"/>
        <v>44361</v>
      </c>
      <c r="M229" s="46">
        <f t="shared" si="22"/>
        <v>-1173.83</v>
      </c>
    </row>
    <row r="230" spans="2:13" ht="15.75">
      <c r="B230">
        <v>4691003000006390</v>
      </c>
      <c r="C230">
        <v>20210614</v>
      </c>
      <c r="D230">
        <v>782909</v>
      </c>
      <c r="E230" t="s">
        <v>1230</v>
      </c>
      <c r="F230" s="21">
        <v>173159.99</v>
      </c>
      <c r="G230" t="s">
        <v>1228</v>
      </c>
      <c r="H230" s="46">
        <f t="shared" si="23"/>
        <v>-173159.99</v>
      </c>
      <c r="I230" s="24">
        <f t="shared" si="18"/>
        <v>0</v>
      </c>
      <c r="J230" s="25" t="str">
        <f t="shared" si="19"/>
        <v>14</v>
      </c>
      <c r="K230" s="25">
        <f t="shared" si="20"/>
        <v>6</v>
      </c>
      <c r="L230" s="26">
        <f t="shared" si="21"/>
        <v>44361</v>
      </c>
      <c r="M230" s="46">
        <f t="shared" si="22"/>
        <v>-173159.99</v>
      </c>
    </row>
    <row r="231" spans="2:13" ht="15.75">
      <c r="B231">
        <v>4691003000006390</v>
      </c>
      <c r="C231">
        <v>20210614</v>
      </c>
      <c r="D231">
        <v>875101</v>
      </c>
      <c r="E231" t="s">
        <v>1230</v>
      </c>
      <c r="F231" s="21">
        <v>163950</v>
      </c>
      <c r="G231" t="s">
        <v>1228</v>
      </c>
      <c r="H231" s="46">
        <f t="shared" si="23"/>
        <v>-163950</v>
      </c>
      <c r="I231" s="24">
        <f t="shared" si="18"/>
        <v>0</v>
      </c>
      <c r="J231" s="25" t="str">
        <f t="shared" si="19"/>
        <v>14</v>
      </c>
      <c r="K231" s="25">
        <f t="shared" si="20"/>
        <v>6</v>
      </c>
      <c r="L231" s="26">
        <f t="shared" si="21"/>
        <v>44361</v>
      </c>
      <c r="M231" s="46">
        <f t="shared" si="22"/>
        <v>-163950</v>
      </c>
    </row>
    <row r="232" spans="2:13" ht="15.75">
      <c r="B232">
        <v>4691003000006390</v>
      </c>
      <c r="C232">
        <v>20210614</v>
      </c>
      <c r="D232">
        <v>875529</v>
      </c>
      <c r="E232" t="s">
        <v>1230</v>
      </c>
      <c r="F232" s="21">
        <v>1160.6400000000001</v>
      </c>
      <c r="G232" t="s">
        <v>1228</v>
      </c>
      <c r="H232" s="46">
        <f t="shared" si="23"/>
        <v>-1160.6400000000001</v>
      </c>
      <c r="I232" s="24">
        <f t="shared" si="18"/>
        <v>0</v>
      </c>
      <c r="J232" s="25" t="str">
        <f t="shared" si="19"/>
        <v>14</v>
      </c>
      <c r="K232" s="25">
        <f t="shared" si="20"/>
        <v>6</v>
      </c>
      <c r="L232" s="26">
        <f t="shared" si="21"/>
        <v>44361</v>
      </c>
      <c r="M232" s="46">
        <f t="shared" si="22"/>
        <v>-1160.6400000000001</v>
      </c>
    </row>
    <row r="233" spans="2:13" ht="15.75">
      <c r="B233">
        <v>4691003000006390</v>
      </c>
      <c r="C233">
        <v>20210614</v>
      </c>
      <c r="D233">
        <v>875839</v>
      </c>
      <c r="E233" t="s">
        <v>1230</v>
      </c>
      <c r="F233" s="21">
        <v>1450</v>
      </c>
      <c r="G233" t="s">
        <v>1228</v>
      </c>
      <c r="H233" s="46">
        <f t="shared" si="23"/>
        <v>-1450</v>
      </c>
      <c r="I233" s="24">
        <f t="shared" si="18"/>
        <v>0</v>
      </c>
      <c r="J233" s="25" t="str">
        <f t="shared" si="19"/>
        <v>14</v>
      </c>
      <c r="K233" s="25">
        <f t="shared" si="20"/>
        <v>6</v>
      </c>
      <c r="L233" s="26">
        <f t="shared" si="21"/>
        <v>44361</v>
      </c>
      <c r="M233" s="46">
        <f t="shared" si="22"/>
        <v>-1450</v>
      </c>
    </row>
    <row r="234" spans="2:13" ht="15.75">
      <c r="B234">
        <v>4691003000006390</v>
      </c>
      <c r="C234">
        <v>20210614</v>
      </c>
      <c r="D234">
        <v>102575</v>
      </c>
      <c r="E234" t="s">
        <v>1227</v>
      </c>
      <c r="F234" s="21">
        <v>400.5</v>
      </c>
      <c r="G234" t="s">
        <v>1228</v>
      </c>
      <c r="H234" s="46">
        <f t="shared" si="23"/>
        <v>-400.5</v>
      </c>
      <c r="I234" s="24">
        <f t="shared" si="18"/>
        <v>0</v>
      </c>
      <c r="J234" s="25" t="str">
        <f t="shared" si="19"/>
        <v>14</v>
      </c>
      <c r="K234" s="25">
        <f t="shared" si="20"/>
        <v>6</v>
      </c>
      <c r="L234" s="26">
        <f t="shared" si="21"/>
        <v>44361</v>
      </c>
      <c r="M234" s="46">
        <f t="shared" si="22"/>
        <v>-400.5</v>
      </c>
    </row>
    <row r="235" spans="2:13" ht="15.75">
      <c r="B235">
        <v>4691003000006390</v>
      </c>
      <c r="C235">
        <v>20210614</v>
      </c>
      <c r="D235">
        <v>104513</v>
      </c>
      <c r="E235" t="s">
        <v>1227</v>
      </c>
      <c r="F235" s="21">
        <v>2742.63</v>
      </c>
      <c r="G235" t="s">
        <v>1228</v>
      </c>
      <c r="H235" s="46">
        <f t="shared" si="23"/>
        <v>-2742.63</v>
      </c>
      <c r="I235" s="24">
        <f t="shared" si="18"/>
        <v>0</v>
      </c>
      <c r="J235" s="25" t="str">
        <f t="shared" si="19"/>
        <v>14</v>
      </c>
      <c r="K235" s="25">
        <f t="shared" si="20"/>
        <v>6</v>
      </c>
      <c r="L235" s="26">
        <f t="shared" si="21"/>
        <v>44361</v>
      </c>
      <c r="M235" s="46">
        <f t="shared" si="22"/>
        <v>-2742.63</v>
      </c>
    </row>
    <row r="236" spans="2:13" ht="15.75">
      <c r="B236">
        <v>4691003000006390</v>
      </c>
      <c r="C236">
        <v>20210614</v>
      </c>
      <c r="D236">
        <v>106043</v>
      </c>
      <c r="E236" t="s">
        <v>1227</v>
      </c>
      <c r="F236" s="21">
        <v>1245.29</v>
      </c>
      <c r="G236" t="s">
        <v>1228</v>
      </c>
      <c r="H236" s="46">
        <f t="shared" si="23"/>
        <v>-1245.29</v>
      </c>
      <c r="I236" s="24">
        <f t="shared" si="18"/>
        <v>0</v>
      </c>
      <c r="J236" s="25" t="str">
        <f t="shared" si="19"/>
        <v>14</v>
      </c>
      <c r="K236" s="25">
        <f t="shared" si="20"/>
        <v>6</v>
      </c>
      <c r="L236" s="26">
        <f t="shared" si="21"/>
        <v>44361</v>
      </c>
      <c r="M236" s="46">
        <f t="shared" si="22"/>
        <v>-1245.29</v>
      </c>
    </row>
    <row r="237" spans="2:13" ht="15.75">
      <c r="B237">
        <v>4691003000006390</v>
      </c>
      <c r="C237">
        <v>20210614</v>
      </c>
      <c r="D237">
        <v>107290</v>
      </c>
      <c r="E237" t="s">
        <v>1227</v>
      </c>
      <c r="F237" s="21">
        <v>9200</v>
      </c>
      <c r="G237" t="s">
        <v>1228</v>
      </c>
      <c r="H237" s="46">
        <f t="shared" si="23"/>
        <v>-9200</v>
      </c>
      <c r="I237" s="24">
        <f t="shared" si="18"/>
        <v>0</v>
      </c>
      <c r="J237" s="25" t="str">
        <f t="shared" si="19"/>
        <v>14</v>
      </c>
      <c r="K237" s="25">
        <f t="shared" si="20"/>
        <v>6</v>
      </c>
      <c r="L237" s="26">
        <f t="shared" si="21"/>
        <v>44361</v>
      </c>
      <c r="M237" s="46">
        <f t="shared" si="22"/>
        <v>-9200</v>
      </c>
    </row>
    <row r="238" spans="2:13" ht="15.75">
      <c r="B238">
        <v>4691003000006390</v>
      </c>
      <c r="C238">
        <v>20210614</v>
      </c>
      <c r="D238">
        <v>107448</v>
      </c>
      <c r="E238" t="s">
        <v>1227</v>
      </c>
      <c r="F238" s="21">
        <v>6859.91</v>
      </c>
      <c r="G238" t="s">
        <v>1228</v>
      </c>
      <c r="H238" s="46">
        <f t="shared" si="23"/>
        <v>-6859.91</v>
      </c>
      <c r="I238" s="24">
        <f t="shared" si="18"/>
        <v>0</v>
      </c>
      <c r="J238" s="25" t="str">
        <f t="shared" si="19"/>
        <v>14</v>
      </c>
      <c r="K238" s="25">
        <f t="shared" si="20"/>
        <v>6</v>
      </c>
      <c r="L238" s="26">
        <f t="shared" si="21"/>
        <v>44361</v>
      </c>
      <c r="M238" s="46">
        <f t="shared" si="22"/>
        <v>-6859.91</v>
      </c>
    </row>
    <row r="239" spans="2:13" ht="15.75">
      <c r="B239">
        <v>4691003000006390</v>
      </c>
      <c r="C239">
        <v>20210614</v>
      </c>
      <c r="D239">
        <v>187744</v>
      </c>
      <c r="E239" t="s">
        <v>1227</v>
      </c>
      <c r="F239" s="21">
        <v>1537.67</v>
      </c>
      <c r="G239" t="s">
        <v>1228</v>
      </c>
      <c r="H239" s="46">
        <f t="shared" si="23"/>
        <v>-1537.67</v>
      </c>
      <c r="I239" s="24">
        <f t="shared" si="18"/>
        <v>0</v>
      </c>
      <c r="J239" s="25" t="str">
        <f t="shared" si="19"/>
        <v>14</v>
      </c>
      <c r="K239" s="25">
        <f t="shared" si="20"/>
        <v>6</v>
      </c>
      <c r="L239" s="26">
        <f t="shared" si="21"/>
        <v>44361</v>
      </c>
      <c r="M239" s="46">
        <f t="shared" si="22"/>
        <v>-1537.67</v>
      </c>
    </row>
    <row r="240" spans="2:13" ht="15.75">
      <c r="B240">
        <v>4691003000006390</v>
      </c>
      <c r="C240">
        <v>20210614</v>
      </c>
      <c r="D240">
        <v>187916</v>
      </c>
      <c r="E240" t="s">
        <v>1227</v>
      </c>
      <c r="F240" s="21">
        <v>4725</v>
      </c>
      <c r="G240" t="s">
        <v>1228</v>
      </c>
      <c r="H240" s="46">
        <f t="shared" si="23"/>
        <v>-4725</v>
      </c>
      <c r="I240" s="24">
        <f t="shared" si="18"/>
        <v>0</v>
      </c>
      <c r="J240" s="25" t="str">
        <f t="shared" si="19"/>
        <v>14</v>
      </c>
      <c r="K240" s="25">
        <f t="shared" si="20"/>
        <v>6</v>
      </c>
      <c r="L240" s="26">
        <f t="shared" si="21"/>
        <v>44361</v>
      </c>
      <c r="M240" s="46">
        <f t="shared" si="22"/>
        <v>-4725</v>
      </c>
    </row>
    <row r="241" spans="2:13" ht="15.75">
      <c r="B241">
        <v>4691003000006390</v>
      </c>
      <c r="C241">
        <v>20210614</v>
      </c>
      <c r="D241">
        <v>190357</v>
      </c>
      <c r="E241" t="s">
        <v>1227</v>
      </c>
      <c r="F241" s="21">
        <v>9353.7999999999993</v>
      </c>
      <c r="G241" t="s">
        <v>1228</v>
      </c>
      <c r="H241" s="46">
        <f t="shared" si="23"/>
        <v>-9353.7999999999993</v>
      </c>
      <c r="I241" s="24">
        <f t="shared" si="18"/>
        <v>0</v>
      </c>
      <c r="J241" s="25" t="str">
        <f t="shared" si="19"/>
        <v>14</v>
      </c>
      <c r="K241" s="25">
        <f t="shared" si="20"/>
        <v>6</v>
      </c>
      <c r="L241" s="26">
        <f t="shared" si="21"/>
        <v>44361</v>
      </c>
      <c r="M241" s="46">
        <f t="shared" si="22"/>
        <v>-9353.7999999999993</v>
      </c>
    </row>
    <row r="242" spans="2:13" ht="15.75">
      <c r="B242">
        <v>4691003000006390</v>
      </c>
      <c r="C242">
        <v>20210614</v>
      </c>
      <c r="D242">
        <v>191506</v>
      </c>
      <c r="E242" t="s">
        <v>1227</v>
      </c>
      <c r="F242" s="21">
        <v>2021.59</v>
      </c>
      <c r="G242" t="s">
        <v>1228</v>
      </c>
      <c r="H242" s="46">
        <f t="shared" si="23"/>
        <v>-2021.59</v>
      </c>
      <c r="I242" s="24">
        <f t="shared" si="18"/>
        <v>0</v>
      </c>
      <c r="J242" s="25" t="str">
        <f t="shared" si="19"/>
        <v>14</v>
      </c>
      <c r="K242" s="25">
        <f t="shared" si="20"/>
        <v>6</v>
      </c>
      <c r="L242" s="26">
        <f t="shared" si="21"/>
        <v>44361</v>
      </c>
      <c r="M242" s="46">
        <f t="shared" si="22"/>
        <v>-2021.59</v>
      </c>
    </row>
    <row r="243" spans="2:13" ht="15.75">
      <c r="B243">
        <v>4691003000006390</v>
      </c>
      <c r="C243">
        <v>20210614</v>
      </c>
      <c r="D243">
        <v>193571</v>
      </c>
      <c r="E243" t="s">
        <v>1227</v>
      </c>
      <c r="F243" s="21">
        <v>174514.09</v>
      </c>
      <c r="G243" t="s">
        <v>1228</v>
      </c>
      <c r="H243" s="46">
        <f t="shared" si="23"/>
        <v>-174514.09</v>
      </c>
      <c r="I243" s="24">
        <f t="shared" si="18"/>
        <v>0</v>
      </c>
      <c r="J243" s="25" t="str">
        <f t="shared" si="19"/>
        <v>14</v>
      </c>
      <c r="K243" s="25">
        <f t="shared" si="20"/>
        <v>6</v>
      </c>
      <c r="L243" s="26">
        <f t="shared" si="21"/>
        <v>44361</v>
      </c>
      <c r="M243" s="46">
        <f t="shared" si="22"/>
        <v>-174514.09</v>
      </c>
    </row>
    <row r="244" spans="2:13" ht="15.75">
      <c r="B244">
        <v>4691003000006390</v>
      </c>
      <c r="C244">
        <v>20210614</v>
      </c>
      <c r="D244">
        <v>195725</v>
      </c>
      <c r="E244" t="s">
        <v>1227</v>
      </c>
      <c r="F244" s="21">
        <v>42592</v>
      </c>
      <c r="G244" t="s">
        <v>1228</v>
      </c>
      <c r="H244" s="46">
        <f t="shared" si="23"/>
        <v>-42592</v>
      </c>
      <c r="I244" s="24">
        <f t="shared" si="18"/>
        <v>0</v>
      </c>
      <c r="J244" s="25" t="str">
        <f t="shared" si="19"/>
        <v>14</v>
      </c>
      <c r="K244" s="25">
        <f t="shared" si="20"/>
        <v>6</v>
      </c>
      <c r="L244" s="26">
        <f t="shared" si="21"/>
        <v>44361</v>
      </c>
      <c r="M244" s="46">
        <f t="shared" si="22"/>
        <v>-42592</v>
      </c>
    </row>
    <row r="245" spans="2:13" ht="15.75">
      <c r="B245">
        <v>4691003000006390</v>
      </c>
      <c r="C245">
        <v>20210614</v>
      </c>
      <c r="D245">
        <v>196025</v>
      </c>
      <c r="E245" t="s">
        <v>1227</v>
      </c>
      <c r="F245" s="21">
        <v>1599.8</v>
      </c>
      <c r="G245" t="s">
        <v>1228</v>
      </c>
      <c r="H245" s="46">
        <f t="shared" si="23"/>
        <v>-1599.8</v>
      </c>
      <c r="I245" s="24">
        <f t="shared" si="18"/>
        <v>0</v>
      </c>
      <c r="J245" s="25" t="str">
        <f t="shared" si="19"/>
        <v>14</v>
      </c>
      <c r="K245" s="25">
        <f t="shared" si="20"/>
        <v>6</v>
      </c>
      <c r="L245" s="26">
        <f t="shared" si="21"/>
        <v>44361</v>
      </c>
      <c r="M245" s="46">
        <f t="shared" si="22"/>
        <v>-1599.8</v>
      </c>
    </row>
    <row r="246" spans="2:13" ht="15.75">
      <c r="B246">
        <v>4691003000006390</v>
      </c>
      <c r="C246">
        <v>20210614</v>
      </c>
      <c r="D246">
        <v>199544</v>
      </c>
      <c r="E246" t="s">
        <v>1227</v>
      </c>
      <c r="F246" s="21">
        <v>75193.820000000007</v>
      </c>
      <c r="G246" t="s">
        <v>1228</v>
      </c>
      <c r="H246" s="46">
        <f t="shared" si="23"/>
        <v>-75193.820000000007</v>
      </c>
      <c r="I246" s="24">
        <f t="shared" si="18"/>
        <v>0</v>
      </c>
      <c r="J246" s="25" t="str">
        <f t="shared" si="19"/>
        <v>14</v>
      </c>
      <c r="K246" s="25">
        <f t="shared" si="20"/>
        <v>6</v>
      </c>
      <c r="L246" s="26">
        <f t="shared" si="21"/>
        <v>44361</v>
      </c>
      <c r="M246" s="46">
        <f t="shared" si="22"/>
        <v>-75193.820000000007</v>
      </c>
    </row>
    <row r="247" spans="2:13" ht="15.75">
      <c r="B247">
        <v>4691003000006390</v>
      </c>
      <c r="C247">
        <v>20210614</v>
      </c>
      <c r="D247">
        <v>141549</v>
      </c>
      <c r="E247" t="s">
        <v>1235</v>
      </c>
      <c r="F247" s="21">
        <v>1290.97</v>
      </c>
      <c r="G247" t="s">
        <v>1228</v>
      </c>
      <c r="H247" s="46">
        <f t="shared" si="23"/>
        <v>-1290.97</v>
      </c>
      <c r="I247" s="24">
        <f t="shared" si="18"/>
        <v>0</v>
      </c>
      <c r="J247" s="25" t="str">
        <f t="shared" si="19"/>
        <v>14</v>
      </c>
      <c r="K247" s="25">
        <f t="shared" si="20"/>
        <v>6</v>
      </c>
      <c r="L247" s="26">
        <f t="shared" si="21"/>
        <v>44361</v>
      </c>
      <c r="M247" s="46">
        <f t="shared" si="22"/>
        <v>-1290.97</v>
      </c>
    </row>
    <row r="248" spans="2:13" ht="15.75">
      <c r="B248">
        <v>4691003000006390</v>
      </c>
      <c r="C248">
        <v>20210614</v>
      </c>
      <c r="D248">
        <v>141556</v>
      </c>
      <c r="E248" t="s">
        <v>1235</v>
      </c>
      <c r="F248" s="21">
        <v>1245.29</v>
      </c>
      <c r="G248" t="s">
        <v>1228</v>
      </c>
      <c r="H248" s="46">
        <f t="shared" si="23"/>
        <v>-1245.29</v>
      </c>
      <c r="I248" s="24">
        <f t="shared" si="18"/>
        <v>0</v>
      </c>
      <c r="J248" s="25" t="str">
        <f t="shared" si="19"/>
        <v>14</v>
      </c>
      <c r="K248" s="25">
        <f t="shared" si="20"/>
        <v>6</v>
      </c>
      <c r="L248" s="26">
        <f t="shared" si="21"/>
        <v>44361</v>
      </c>
      <c r="M248" s="46">
        <f t="shared" si="22"/>
        <v>-1245.29</v>
      </c>
    </row>
    <row r="249" spans="2:13" ht="15.75">
      <c r="B249">
        <v>4691003000006390</v>
      </c>
      <c r="C249">
        <v>20210614</v>
      </c>
      <c r="D249">
        <v>141559</v>
      </c>
      <c r="E249" t="s">
        <v>1235</v>
      </c>
      <c r="F249" s="21">
        <v>1342.04</v>
      </c>
      <c r="G249" t="s">
        <v>1228</v>
      </c>
      <c r="H249" s="46">
        <f t="shared" si="23"/>
        <v>-1342.04</v>
      </c>
      <c r="I249" s="24">
        <f t="shared" si="18"/>
        <v>0</v>
      </c>
      <c r="J249" s="25" t="str">
        <f t="shared" si="19"/>
        <v>14</v>
      </c>
      <c r="K249" s="25">
        <f t="shared" si="20"/>
        <v>6</v>
      </c>
      <c r="L249" s="26">
        <f t="shared" si="21"/>
        <v>44361</v>
      </c>
      <c r="M249" s="46">
        <f t="shared" si="22"/>
        <v>-1342.04</v>
      </c>
    </row>
    <row r="250" spans="2:13" ht="15.75">
      <c r="B250">
        <v>4691003000006390</v>
      </c>
      <c r="C250">
        <v>20210614</v>
      </c>
      <c r="D250">
        <v>102575</v>
      </c>
      <c r="E250" t="s">
        <v>1231</v>
      </c>
      <c r="F250" s="21">
        <v>10.45</v>
      </c>
      <c r="G250" t="s">
        <v>1228</v>
      </c>
      <c r="H250" s="46">
        <f t="shared" si="23"/>
        <v>-10.45</v>
      </c>
      <c r="I250" s="24">
        <f t="shared" si="18"/>
        <v>0</v>
      </c>
      <c r="J250" s="25" t="str">
        <f t="shared" si="19"/>
        <v>14</v>
      </c>
      <c r="K250" s="25">
        <f t="shared" si="20"/>
        <v>6</v>
      </c>
      <c r="L250" s="26">
        <f t="shared" si="21"/>
        <v>44361</v>
      </c>
      <c r="M250" s="46">
        <f t="shared" si="22"/>
        <v>-10.45</v>
      </c>
    </row>
    <row r="251" spans="2:13" ht="15.75">
      <c r="B251">
        <v>4691003000006390</v>
      </c>
      <c r="C251">
        <v>20210614</v>
      </c>
      <c r="D251">
        <v>104513</v>
      </c>
      <c r="E251" t="s">
        <v>1231</v>
      </c>
      <c r="F251" s="21">
        <v>10.45</v>
      </c>
      <c r="G251" t="s">
        <v>1228</v>
      </c>
      <c r="H251" s="46">
        <f t="shared" si="23"/>
        <v>-10.45</v>
      </c>
      <c r="I251" s="24">
        <f t="shared" si="18"/>
        <v>0</v>
      </c>
      <c r="J251" s="25" t="str">
        <f t="shared" si="19"/>
        <v>14</v>
      </c>
      <c r="K251" s="25">
        <f t="shared" si="20"/>
        <v>6</v>
      </c>
      <c r="L251" s="26">
        <f t="shared" si="21"/>
        <v>44361</v>
      </c>
      <c r="M251" s="46">
        <f t="shared" si="22"/>
        <v>-10.45</v>
      </c>
    </row>
    <row r="252" spans="2:13" ht="15.75">
      <c r="B252">
        <v>4691003000006390</v>
      </c>
      <c r="C252">
        <v>20210614</v>
      </c>
      <c r="D252">
        <v>106043</v>
      </c>
      <c r="E252" t="s">
        <v>1231</v>
      </c>
      <c r="F252" s="21">
        <v>10.45</v>
      </c>
      <c r="G252" t="s">
        <v>1228</v>
      </c>
      <c r="H252" s="46">
        <f t="shared" si="23"/>
        <v>-10.45</v>
      </c>
      <c r="I252" s="24">
        <f t="shared" si="18"/>
        <v>0</v>
      </c>
      <c r="J252" s="25" t="str">
        <f t="shared" si="19"/>
        <v>14</v>
      </c>
      <c r="K252" s="25">
        <f t="shared" si="20"/>
        <v>6</v>
      </c>
      <c r="L252" s="26">
        <f t="shared" si="21"/>
        <v>44361</v>
      </c>
      <c r="M252" s="46">
        <f t="shared" si="22"/>
        <v>-10.45</v>
      </c>
    </row>
    <row r="253" spans="2:13" ht="15.75">
      <c r="B253">
        <v>4691003000006390</v>
      </c>
      <c r="C253">
        <v>20210614</v>
      </c>
      <c r="D253">
        <v>107290</v>
      </c>
      <c r="E253" t="s">
        <v>1231</v>
      </c>
      <c r="F253" s="21">
        <v>10.45</v>
      </c>
      <c r="G253" t="s">
        <v>1228</v>
      </c>
      <c r="H253" s="46">
        <f t="shared" si="23"/>
        <v>-10.45</v>
      </c>
      <c r="I253" s="24">
        <f t="shared" si="18"/>
        <v>0</v>
      </c>
      <c r="J253" s="25" t="str">
        <f t="shared" si="19"/>
        <v>14</v>
      </c>
      <c r="K253" s="25">
        <f t="shared" si="20"/>
        <v>6</v>
      </c>
      <c r="L253" s="26">
        <f t="shared" si="21"/>
        <v>44361</v>
      </c>
      <c r="M253" s="46">
        <f t="shared" si="22"/>
        <v>-10.45</v>
      </c>
    </row>
    <row r="254" spans="2:13" ht="15.75">
      <c r="B254">
        <v>4691003000006390</v>
      </c>
      <c r="C254">
        <v>20210614</v>
      </c>
      <c r="D254">
        <v>107448</v>
      </c>
      <c r="E254" t="s">
        <v>1231</v>
      </c>
      <c r="F254" s="21">
        <v>10.45</v>
      </c>
      <c r="G254" t="s">
        <v>1228</v>
      </c>
      <c r="H254" s="46">
        <f t="shared" si="23"/>
        <v>-10.45</v>
      </c>
      <c r="I254" s="24">
        <f t="shared" si="18"/>
        <v>0</v>
      </c>
      <c r="J254" s="25" t="str">
        <f t="shared" si="19"/>
        <v>14</v>
      </c>
      <c r="K254" s="25">
        <f t="shared" si="20"/>
        <v>6</v>
      </c>
      <c r="L254" s="26">
        <f t="shared" si="21"/>
        <v>44361</v>
      </c>
      <c r="M254" s="46">
        <f t="shared" si="22"/>
        <v>-10.45</v>
      </c>
    </row>
    <row r="255" spans="2:13" ht="15.75">
      <c r="B255">
        <v>4691003000006390</v>
      </c>
      <c r="C255">
        <v>20210614</v>
      </c>
      <c r="D255">
        <v>187744</v>
      </c>
      <c r="E255" t="s">
        <v>1231</v>
      </c>
      <c r="F255" s="21">
        <v>10.45</v>
      </c>
      <c r="G255" t="s">
        <v>1228</v>
      </c>
      <c r="H255" s="46">
        <f t="shared" si="23"/>
        <v>-10.45</v>
      </c>
      <c r="I255" s="24">
        <f t="shared" si="18"/>
        <v>0</v>
      </c>
      <c r="J255" s="25" t="str">
        <f t="shared" si="19"/>
        <v>14</v>
      </c>
      <c r="K255" s="25">
        <f t="shared" si="20"/>
        <v>6</v>
      </c>
      <c r="L255" s="26">
        <f t="shared" si="21"/>
        <v>44361</v>
      </c>
      <c r="M255" s="46">
        <f t="shared" si="22"/>
        <v>-10.45</v>
      </c>
    </row>
    <row r="256" spans="2:13" ht="15.75">
      <c r="B256">
        <v>4691003000006390</v>
      </c>
      <c r="C256">
        <v>20210614</v>
      </c>
      <c r="D256">
        <v>187916</v>
      </c>
      <c r="E256" t="s">
        <v>1231</v>
      </c>
      <c r="F256" s="21">
        <v>10.45</v>
      </c>
      <c r="G256" t="s">
        <v>1228</v>
      </c>
      <c r="H256" s="46">
        <f t="shared" si="23"/>
        <v>-10.45</v>
      </c>
      <c r="I256" s="24">
        <f t="shared" ref="I256:I319" si="24">IF(G256="C",F256,0)</f>
        <v>0</v>
      </c>
      <c r="J256" s="25" t="str">
        <f t="shared" ref="J256:J319" si="25">RIGHT(C256,2)</f>
        <v>14</v>
      </c>
      <c r="K256" s="25">
        <f t="shared" ref="K256:K319" si="26">IFERROR(LEFT(C256,6)-202100,"")</f>
        <v>6</v>
      </c>
      <c r="L256" s="26">
        <f t="shared" si="21"/>
        <v>44361</v>
      </c>
      <c r="M256" s="46">
        <f t="shared" si="22"/>
        <v>-10.45</v>
      </c>
    </row>
    <row r="257" spans="2:13" ht="15.75">
      <c r="B257">
        <v>4691003000006390</v>
      </c>
      <c r="C257">
        <v>20210614</v>
      </c>
      <c r="D257">
        <v>190357</v>
      </c>
      <c r="E257" t="s">
        <v>1231</v>
      </c>
      <c r="F257" s="21">
        <v>10.45</v>
      </c>
      <c r="G257" t="s">
        <v>1228</v>
      </c>
      <c r="H257" s="46">
        <f t="shared" si="23"/>
        <v>-10.45</v>
      </c>
      <c r="I257" s="24">
        <f t="shared" si="24"/>
        <v>0</v>
      </c>
      <c r="J257" s="25" t="str">
        <f t="shared" si="25"/>
        <v>14</v>
      </c>
      <c r="K257" s="25">
        <f t="shared" si="26"/>
        <v>6</v>
      </c>
      <c r="L257" s="26">
        <f t="shared" ref="L257:L320" si="27">IFERROR(DATE(2021,K257,J257),"")</f>
        <v>44361</v>
      </c>
      <c r="M257" s="46">
        <f t="shared" si="22"/>
        <v>-10.45</v>
      </c>
    </row>
    <row r="258" spans="2:13" ht="15.75">
      <c r="B258">
        <v>4691003000006390</v>
      </c>
      <c r="C258">
        <v>20210614</v>
      </c>
      <c r="D258">
        <v>191506</v>
      </c>
      <c r="E258" t="s">
        <v>1231</v>
      </c>
      <c r="F258" s="21">
        <v>10.45</v>
      </c>
      <c r="G258" t="s">
        <v>1228</v>
      </c>
      <c r="H258" s="46">
        <f t="shared" si="23"/>
        <v>-10.45</v>
      </c>
      <c r="I258" s="24">
        <f t="shared" si="24"/>
        <v>0</v>
      </c>
      <c r="J258" s="25" t="str">
        <f t="shared" si="25"/>
        <v>14</v>
      </c>
      <c r="K258" s="25">
        <f t="shared" si="26"/>
        <v>6</v>
      </c>
      <c r="L258" s="26">
        <f t="shared" si="27"/>
        <v>44361</v>
      </c>
      <c r="M258" s="46">
        <f t="shared" si="22"/>
        <v>-10.45</v>
      </c>
    </row>
    <row r="259" spans="2:13" ht="15.75">
      <c r="B259">
        <v>4691003000006390</v>
      </c>
      <c r="C259">
        <v>20210614</v>
      </c>
      <c r="D259">
        <v>193571</v>
      </c>
      <c r="E259" t="s">
        <v>1231</v>
      </c>
      <c r="F259" s="21">
        <v>10.45</v>
      </c>
      <c r="G259" t="s">
        <v>1228</v>
      </c>
      <c r="H259" s="46">
        <f t="shared" si="23"/>
        <v>-10.45</v>
      </c>
      <c r="I259" s="24">
        <f t="shared" si="24"/>
        <v>0</v>
      </c>
      <c r="J259" s="25" t="str">
        <f t="shared" si="25"/>
        <v>14</v>
      </c>
      <c r="K259" s="25">
        <f t="shared" si="26"/>
        <v>6</v>
      </c>
      <c r="L259" s="26">
        <f t="shared" si="27"/>
        <v>44361</v>
      </c>
      <c r="M259" s="46">
        <f t="shared" si="22"/>
        <v>-10.45</v>
      </c>
    </row>
    <row r="260" spans="2:13" ht="15.75">
      <c r="B260">
        <v>4691003000006390</v>
      </c>
      <c r="C260">
        <v>20210614</v>
      </c>
      <c r="D260">
        <v>195725</v>
      </c>
      <c r="E260" t="s">
        <v>1231</v>
      </c>
      <c r="F260" s="21">
        <v>10.45</v>
      </c>
      <c r="G260" t="s">
        <v>1228</v>
      </c>
      <c r="H260" s="46">
        <f t="shared" si="23"/>
        <v>-10.45</v>
      </c>
      <c r="I260" s="24">
        <f t="shared" si="24"/>
        <v>0</v>
      </c>
      <c r="J260" s="25" t="str">
        <f t="shared" si="25"/>
        <v>14</v>
      </c>
      <c r="K260" s="25">
        <f t="shared" si="26"/>
        <v>6</v>
      </c>
      <c r="L260" s="26">
        <f t="shared" si="27"/>
        <v>44361</v>
      </c>
      <c r="M260" s="46">
        <f t="shared" ref="M260:M323" si="28">IF(G260="c",I260,H260)</f>
        <v>-10.45</v>
      </c>
    </row>
    <row r="261" spans="2:13" ht="15.75">
      <c r="B261">
        <v>4691003000006390</v>
      </c>
      <c r="C261">
        <v>20210614</v>
      </c>
      <c r="D261">
        <v>196025</v>
      </c>
      <c r="E261" t="s">
        <v>1231</v>
      </c>
      <c r="F261" s="21">
        <v>10.45</v>
      </c>
      <c r="G261" t="s">
        <v>1228</v>
      </c>
      <c r="H261" s="46">
        <f t="shared" ref="H261:H324" si="29">-IF(G261="D",F261,0)</f>
        <v>-10.45</v>
      </c>
      <c r="I261" s="24">
        <f t="shared" si="24"/>
        <v>0</v>
      </c>
      <c r="J261" s="25" t="str">
        <f t="shared" si="25"/>
        <v>14</v>
      </c>
      <c r="K261" s="25">
        <f t="shared" si="26"/>
        <v>6</v>
      </c>
      <c r="L261" s="26">
        <f t="shared" si="27"/>
        <v>44361</v>
      </c>
      <c r="M261" s="46">
        <f t="shared" si="28"/>
        <v>-10.45</v>
      </c>
    </row>
    <row r="262" spans="2:13" ht="15.75">
      <c r="B262">
        <v>4691003000006390</v>
      </c>
      <c r="C262">
        <v>20210614</v>
      </c>
      <c r="D262">
        <v>199544</v>
      </c>
      <c r="E262" t="s">
        <v>1231</v>
      </c>
      <c r="F262" s="21">
        <v>10.45</v>
      </c>
      <c r="G262" t="s">
        <v>1228</v>
      </c>
      <c r="H262" s="46">
        <f t="shared" si="29"/>
        <v>-10.45</v>
      </c>
      <c r="I262" s="24">
        <f t="shared" si="24"/>
        <v>0</v>
      </c>
      <c r="J262" s="25" t="str">
        <f t="shared" si="25"/>
        <v>14</v>
      </c>
      <c r="K262" s="25">
        <f t="shared" si="26"/>
        <v>6</v>
      </c>
      <c r="L262" s="26">
        <f t="shared" si="27"/>
        <v>44361</v>
      </c>
      <c r="M262" s="46">
        <f t="shared" si="28"/>
        <v>-10.45</v>
      </c>
    </row>
    <row r="263" spans="2:13" ht="15.75">
      <c r="B263">
        <v>4691003000006390</v>
      </c>
      <c r="C263">
        <v>20210615</v>
      </c>
      <c r="D263">
        <v>437993</v>
      </c>
      <c r="E263" t="s">
        <v>1230</v>
      </c>
      <c r="F263" s="21">
        <v>2755</v>
      </c>
      <c r="G263" t="s">
        <v>1228</v>
      </c>
      <c r="H263" s="46">
        <f t="shared" si="29"/>
        <v>-2755</v>
      </c>
      <c r="I263" s="24">
        <f t="shared" si="24"/>
        <v>0</v>
      </c>
      <c r="J263" s="25" t="str">
        <f t="shared" si="25"/>
        <v>15</v>
      </c>
      <c r="K263" s="25">
        <f t="shared" si="26"/>
        <v>6</v>
      </c>
      <c r="L263" s="26">
        <f t="shared" si="27"/>
        <v>44362</v>
      </c>
      <c r="M263" s="46">
        <f t="shared" si="28"/>
        <v>-2755</v>
      </c>
    </row>
    <row r="264" spans="2:13" ht="15.75">
      <c r="B264">
        <v>4691003000006390</v>
      </c>
      <c r="C264">
        <v>20210615</v>
      </c>
      <c r="D264">
        <v>446133</v>
      </c>
      <c r="E264" t="s">
        <v>1230</v>
      </c>
      <c r="F264" s="21">
        <v>56073.26</v>
      </c>
      <c r="G264" t="s">
        <v>1228</v>
      </c>
      <c r="H264" s="46">
        <f t="shared" si="29"/>
        <v>-56073.26</v>
      </c>
      <c r="I264" s="24">
        <f t="shared" si="24"/>
        <v>0</v>
      </c>
      <c r="J264" s="25" t="str">
        <f t="shared" si="25"/>
        <v>15</v>
      </c>
      <c r="K264" s="25">
        <f t="shared" si="26"/>
        <v>6</v>
      </c>
      <c r="L264" s="26">
        <f t="shared" si="27"/>
        <v>44362</v>
      </c>
      <c r="M264" s="46">
        <f t="shared" si="28"/>
        <v>-56073.26</v>
      </c>
    </row>
    <row r="265" spans="2:13" ht="15.75">
      <c r="B265">
        <v>4691003000006390</v>
      </c>
      <c r="C265">
        <v>20210615</v>
      </c>
      <c r="D265">
        <v>464697</v>
      </c>
      <c r="E265" t="s">
        <v>1230</v>
      </c>
      <c r="F265" s="21">
        <v>63000</v>
      </c>
      <c r="G265" t="s">
        <v>1228</v>
      </c>
      <c r="H265" s="46">
        <f t="shared" si="29"/>
        <v>-63000</v>
      </c>
      <c r="I265" s="24">
        <f t="shared" si="24"/>
        <v>0</v>
      </c>
      <c r="J265" s="25" t="str">
        <f t="shared" si="25"/>
        <v>15</v>
      </c>
      <c r="K265" s="25">
        <f t="shared" si="26"/>
        <v>6</v>
      </c>
      <c r="L265" s="26">
        <f t="shared" si="27"/>
        <v>44362</v>
      </c>
      <c r="M265" s="46">
        <f t="shared" si="28"/>
        <v>-63000</v>
      </c>
    </row>
    <row r="266" spans="2:13" ht="15.75">
      <c r="B266">
        <v>4691003000006390</v>
      </c>
      <c r="C266">
        <v>20210615</v>
      </c>
      <c r="D266">
        <v>545805</v>
      </c>
      <c r="E266" t="s">
        <v>1241</v>
      </c>
      <c r="F266" s="21">
        <v>92519.34</v>
      </c>
      <c r="G266" t="s">
        <v>1228</v>
      </c>
      <c r="H266" s="46">
        <f t="shared" si="29"/>
        <v>-92519.34</v>
      </c>
      <c r="I266" s="24">
        <f t="shared" si="24"/>
        <v>0</v>
      </c>
      <c r="J266" s="25" t="str">
        <f t="shared" si="25"/>
        <v>15</v>
      </c>
      <c r="K266" s="25">
        <f t="shared" si="26"/>
        <v>6</v>
      </c>
      <c r="L266" s="26">
        <f t="shared" si="27"/>
        <v>44362</v>
      </c>
      <c r="M266" s="46">
        <f t="shared" si="28"/>
        <v>-92519.34</v>
      </c>
    </row>
    <row r="267" spans="2:13" ht="15.75">
      <c r="B267">
        <v>4691003000006390</v>
      </c>
      <c r="C267">
        <v>20210615</v>
      </c>
      <c r="D267">
        <v>546025</v>
      </c>
      <c r="E267" t="s">
        <v>1241</v>
      </c>
      <c r="F267" s="21">
        <v>89627.81</v>
      </c>
      <c r="G267" t="s">
        <v>1228</v>
      </c>
      <c r="H267" s="46">
        <f t="shared" si="29"/>
        <v>-89627.81</v>
      </c>
      <c r="I267" s="24">
        <f t="shared" si="24"/>
        <v>0</v>
      </c>
      <c r="J267" s="25" t="str">
        <f t="shared" si="25"/>
        <v>15</v>
      </c>
      <c r="K267" s="25">
        <f t="shared" si="26"/>
        <v>6</v>
      </c>
      <c r="L267" s="26">
        <f t="shared" si="27"/>
        <v>44362</v>
      </c>
      <c r="M267" s="46">
        <f t="shared" si="28"/>
        <v>-89627.81</v>
      </c>
    </row>
    <row r="268" spans="2:13" ht="15.75">
      <c r="B268">
        <v>4691003000006390</v>
      </c>
      <c r="C268">
        <v>20210615</v>
      </c>
      <c r="D268">
        <v>181790</v>
      </c>
      <c r="E268" t="s">
        <v>1227</v>
      </c>
      <c r="F268" s="21">
        <v>4791.1000000000004</v>
      </c>
      <c r="G268" t="s">
        <v>1228</v>
      </c>
      <c r="H268" s="46">
        <f t="shared" si="29"/>
        <v>-4791.1000000000004</v>
      </c>
      <c r="I268" s="24">
        <f t="shared" si="24"/>
        <v>0</v>
      </c>
      <c r="J268" s="25" t="str">
        <f t="shared" si="25"/>
        <v>15</v>
      </c>
      <c r="K268" s="25">
        <f t="shared" si="26"/>
        <v>6</v>
      </c>
      <c r="L268" s="26">
        <f t="shared" si="27"/>
        <v>44362</v>
      </c>
      <c r="M268" s="46">
        <f t="shared" si="28"/>
        <v>-4791.1000000000004</v>
      </c>
    </row>
    <row r="269" spans="2:13" ht="15.75">
      <c r="B269">
        <v>4691003000006390</v>
      </c>
      <c r="C269">
        <v>20210615</v>
      </c>
      <c r="D269">
        <v>181790</v>
      </c>
      <c r="E269" t="s">
        <v>1231</v>
      </c>
      <c r="F269" s="21">
        <v>10.45</v>
      </c>
      <c r="G269" t="s">
        <v>1228</v>
      </c>
      <c r="H269" s="46">
        <f t="shared" si="29"/>
        <v>-10.45</v>
      </c>
      <c r="I269" s="24">
        <f t="shared" si="24"/>
        <v>0</v>
      </c>
      <c r="J269" s="25" t="str">
        <f t="shared" si="25"/>
        <v>15</v>
      </c>
      <c r="K269" s="25">
        <f t="shared" si="26"/>
        <v>6</v>
      </c>
      <c r="L269" s="26">
        <f t="shared" si="27"/>
        <v>44362</v>
      </c>
      <c r="M269" s="46">
        <f t="shared" si="28"/>
        <v>-10.45</v>
      </c>
    </row>
    <row r="270" spans="2:13" ht="15.75">
      <c r="B270">
        <v>4691003000006390</v>
      </c>
      <c r="C270">
        <v>20210615</v>
      </c>
      <c r="D270">
        <v>325169</v>
      </c>
      <c r="E270" t="s">
        <v>1236</v>
      </c>
      <c r="F270" s="21">
        <v>61.54</v>
      </c>
      <c r="G270" t="s">
        <v>1228</v>
      </c>
      <c r="H270" s="46">
        <f t="shared" si="29"/>
        <v>-61.54</v>
      </c>
      <c r="I270" s="24">
        <f t="shared" si="24"/>
        <v>0</v>
      </c>
      <c r="J270" s="25" t="str">
        <f t="shared" si="25"/>
        <v>15</v>
      </c>
      <c r="K270" s="25">
        <f t="shared" si="26"/>
        <v>6</v>
      </c>
      <c r="L270" s="26">
        <f t="shared" si="27"/>
        <v>44362</v>
      </c>
      <c r="M270" s="46">
        <f t="shared" si="28"/>
        <v>-61.54</v>
      </c>
    </row>
    <row r="271" spans="2:13" ht="15.75">
      <c r="B271">
        <v>4691003000006390</v>
      </c>
      <c r="C271">
        <v>20210616</v>
      </c>
      <c r="D271">
        <v>119946</v>
      </c>
      <c r="E271" t="s">
        <v>1232</v>
      </c>
      <c r="F271" s="21">
        <v>3091.5</v>
      </c>
      <c r="G271" t="s">
        <v>1233</v>
      </c>
      <c r="H271" s="46">
        <f t="shared" si="29"/>
        <v>0</v>
      </c>
      <c r="I271" s="24">
        <f t="shared" si="24"/>
        <v>3091.5</v>
      </c>
      <c r="J271" s="25" t="str">
        <f t="shared" si="25"/>
        <v>16</v>
      </c>
      <c r="K271" s="25">
        <f t="shared" si="26"/>
        <v>6</v>
      </c>
      <c r="L271" s="26">
        <f t="shared" si="27"/>
        <v>44363</v>
      </c>
      <c r="M271" s="46">
        <f t="shared" si="28"/>
        <v>3091.5</v>
      </c>
    </row>
    <row r="272" spans="2:13" ht="15.75">
      <c r="B272">
        <v>4691003000006390</v>
      </c>
      <c r="C272">
        <v>20210616</v>
      </c>
      <c r="D272">
        <v>102114</v>
      </c>
      <c r="E272" t="s">
        <v>1227</v>
      </c>
      <c r="F272" s="21">
        <v>3130</v>
      </c>
      <c r="G272" t="s">
        <v>1228</v>
      </c>
      <c r="H272" s="46">
        <f t="shared" si="29"/>
        <v>-3130</v>
      </c>
      <c r="I272" s="24">
        <f t="shared" si="24"/>
        <v>0</v>
      </c>
      <c r="J272" s="25" t="str">
        <f t="shared" si="25"/>
        <v>16</v>
      </c>
      <c r="K272" s="25">
        <f t="shared" si="26"/>
        <v>6</v>
      </c>
      <c r="L272" s="26">
        <f t="shared" si="27"/>
        <v>44363</v>
      </c>
      <c r="M272" s="46">
        <f t="shared" si="28"/>
        <v>-3130</v>
      </c>
    </row>
    <row r="273" spans="2:13" ht="15.75">
      <c r="B273">
        <v>4691003000006390</v>
      </c>
      <c r="C273">
        <v>20210616</v>
      </c>
      <c r="D273">
        <v>102894</v>
      </c>
      <c r="E273" t="s">
        <v>1227</v>
      </c>
      <c r="F273" s="21">
        <v>3290.5</v>
      </c>
      <c r="G273" t="s">
        <v>1228</v>
      </c>
      <c r="H273" s="46">
        <f t="shared" si="29"/>
        <v>-3290.5</v>
      </c>
      <c r="I273" s="24">
        <f t="shared" si="24"/>
        <v>0</v>
      </c>
      <c r="J273" s="25" t="str">
        <f t="shared" si="25"/>
        <v>16</v>
      </c>
      <c r="K273" s="25">
        <f t="shared" si="26"/>
        <v>6</v>
      </c>
      <c r="L273" s="26">
        <f t="shared" si="27"/>
        <v>44363</v>
      </c>
      <c r="M273" s="46">
        <f t="shared" si="28"/>
        <v>-3290.5</v>
      </c>
    </row>
    <row r="274" spans="2:13" ht="15.75">
      <c r="B274">
        <v>4691003000006390</v>
      </c>
      <c r="C274">
        <v>20210616</v>
      </c>
      <c r="D274">
        <v>105287</v>
      </c>
      <c r="E274" t="s">
        <v>1227</v>
      </c>
      <c r="F274" s="21">
        <v>12443.46</v>
      </c>
      <c r="G274" t="s">
        <v>1228</v>
      </c>
      <c r="H274" s="46">
        <f t="shared" si="29"/>
        <v>-12443.46</v>
      </c>
      <c r="I274" s="24">
        <f t="shared" si="24"/>
        <v>0</v>
      </c>
      <c r="J274" s="25" t="str">
        <f t="shared" si="25"/>
        <v>16</v>
      </c>
      <c r="K274" s="25">
        <f t="shared" si="26"/>
        <v>6</v>
      </c>
      <c r="L274" s="26">
        <f t="shared" si="27"/>
        <v>44363</v>
      </c>
      <c r="M274" s="46">
        <f t="shared" si="28"/>
        <v>-12443.46</v>
      </c>
    </row>
    <row r="275" spans="2:13" ht="15.75">
      <c r="B275">
        <v>4691003000006390</v>
      </c>
      <c r="C275">
        <v>20210616</v>
      </c>
      <c r="D275">
        <v>106300</v>
      </c>
      <c r="E275" t="s">
        <v>1227</v>
      </c>
      <c r="F275" s="21">
        <v>15760</v>
      </c>
      <c r="G275" t="s">
        <v>1228</v>
      </c>
      <c r="H275" s="46">
        <f t="shared" si="29"/>
        <v>-15760</v>
      </c>
      <c r="I275" s="24">
        <f t="shared" si="24"/>
        <v>0</v>
      </c>
      <c r="J275" s="25" t="str">
        <f t="shared" si="25"/>
        <v>16</v>
      </c>
      <c r="K275" s="25">
        <f t="shared" si="26"/>
        <v>6</v>
      </c>
      <c r="L275" s="26">
        <f t="shared" si="27"/>
        <v>44363</v>
      </c>
      <c r="M275" s="46">
        <f t="shared" si="28"/>
        <v>-15760</v>
      </c>
    </row>
    <row r="276" spans="2:13" ht="15.75">
      <c r="B276">
        <v>4691003000006390</v>
      </c>
      <c r="C276">
        <v>20210616</v>
      </c>
      <c r="D276">
        <v>106301</v>
      </c>
      <c r="E276" t="s">
        <v>1227</v>
      </c>
      <c r="F276" s="21">
        <v>1120</v>
      </c>
      <c r="G276" t="s">
        <v>1228</v>
      </c>
      <c r="H276" s="46">
        <f t="shared" si="29"/>
        <v>-1120</v>
      </c>
      <c r="I276" s="24">
        <f t="shared" si="24"/>
        <v>0</v>
      </c>
      <c r="J276" s="25" t="str">
        <f t="shared" si="25"/>
        <v>16</v>
      </c>
      <c r="K276" s="25">
        <f t="shared" si="26"/>
        <v>6</v>
      </c>
      <c r="L276" s="26">
        <f t="shared" si="27"/>
        <v>44363</v>
      </c>
      <c r="M276" s="46">
        <f t="shared" si="28"/>
        <v>-1120</v>
      </c>
    </row>
    <row r="277" spans="2:13" ht="15.75">
      <c r="B277">
        <v>4691003000006390</v>
      </c>
      <c r="C277">
        <v>20210616</v>
      </c>
      <c r="D277">
        <v>118746</v>
      </c>
      <c r="E277" t="s">
        <v>1227</v>
      </c>
      <c r="F277" s="21">
        <v>815.33</v>
      </c>
      <c r="G277" t="s">
        <v>1228</v>
      </c>
      <c r="H277" s="46">
        <f t="shared" si="29"/>
        <v>-815.33</v>
      </c>
      <c r="I277" s="24">
        <f t="shared" si="24"/>
        <v>0</v>
      </c>
      <c r="J277" s="25" t="str">
        <f t="shared" si="25"/>
        <v>16</v>
      </c>
      <c r="K277" s="25">
        <f t="shared" si="26"/>
        <v>6</v>
      </c>
      <c r="L277" s="26">
        <f t="shared" si="27"/>
        <v>44363</v>
      </c>
      <c r="M277" s="46">
        <f t="shared" si="28"/>
        <v>-815.33</v>
      </c>
    </row>
    <row r="278" spans="2:13" ht="15.75">
      <c r="B278">
        <v>4691003000006390</v>
      </c>
      <c r="C278">
        <v>20210616</v>
      </c>
      <c r="D278">
        <v>119268</v>
      </c>
      <c r="E278" t="s">
        <v>1227</v>
      </c>
      <c r="F278" s="21">
        <v>98388.6</v>
      </c>
      <c r="G278" t="s">
        <v>1228</v>
      </c>
      <c r="H278" s="46">
        <f t="shared" si="29"/>
        <v>-98388.6</v>
      </c>
      <c r="I278" s="24">
        <f t="shared" si="24"/>
        <v>0</v>
      </c>
      <c r="J278" s="25" t="str">
        <f t="shared" si="25"/>
        <v>16</v>
      </c>
      <c r="K278" s="25">
        <f t="shared" si="26"/>
        <v>6</v>
      </c>
      <c r="L278" s="26">
        <f t="shared" si="27"/>
        <v>44363</v>
      </c>
      <c r="M278" s="46">
        <f t="shared" si="28"/>
        <v>-98388.6</v>
      </c>
    </row>
    <row r="279" spans="2:13" ht="15.75">
      <c r="B279">
        <v>4691003000006390</v>
      </c>
      <c r="C279">
        <v>20210616</v>
      </c>
      <c r="D279">
        <v>119393</v>
      </c>
      <c r="E279" t="s">
        <v>1227</v>
      </c>
      <c r="F279" s="21">
        <v>500000</v>
      </c>
      <c r="G279" t="s">
        <v>1228</v>
      </c>
      <c r="H279" s="46">
        <f t="shared" si="29"/>
        <v>-500000</v>
      </c>
      <c r="I279" s="24">
        <f t="shared" si="24"/>
        <v>0</v>
      </c>
      <c r="J279" s="25" t="str">
        <f t="shared" si="25"/>
        <v>16</v>
      </c>
      <c r="K279" s="25">
        <f t="shared" si="26"/>
        <v>6</v>
      </c>
      <c r="L279" s="26">
        <f t="shared" si="27"/>
        <v>44363</v>
      </c>
      <c r="M279" s="46">
        <f t="shared" si="28"/>
        <v>-500000</v>
      </c>
    </row>
    <row r="280" spans="2:13" ht="15.75">
      <c r="B280">
        <v>4691003000006390</v>
      </c>
      <c r="C280">
        <v>20210616</v>
      </c>
      <c r="D280">
        <v>119441</v>
      </c>
      <c r="E280" t="s">
        <v>1227</v>
      </c>
      <c r="F280" s="21">
        <v>500000</v>
      </c>
      <c r="G280" t="s">
        <v>1228</v>
      </c>
      <c r="H280" s="46">
        <f t="shared" si="29"/>
        <v>-500000</v>
      </c>
      <c r="I280" s="24">
        <f t="shared" si="24"/>
        <v>0</v>
      </c>
      <c r="J280" s="25" t="str">
        <f t="shared" si="25"/>
        <v>16</v>
      </c>
      <c r="K280" s="25">
        <f t="shared" si="26"/>
        <v>6</v>
      </c>
      <c r="L280" s="26">
        <f t="shared" si="27"/>
        <v>44363</v>
      </c>
      <c r="M280" s="46">
        <f t="shared" si="28"/>
        <v>-500000</v>
      </c>
    </row>
    <row r="281" spans="2:13" ht="15.75">
      <c r="B281">
        <v>4691003000006390</v>
      </c>
      <c r="C281">
        <v>20210616</v>
      </c>
      <c r="D281">
        <v>119605</v>
      </c>
      <c r="E281" t="s">
        <v>1227</v>
      </c>
      <c r="F281" s="21">
        <v>326862.96999999997</v>
      </c>
      <c r="G281" t="s">
        <v>1228</v>
      </c>
      <c r="H281" s="46">
        <f t="shared" si="29"/>
        <v>-326862.96999999997</v>
      </c>
      <c r="I281" s="24">
        <f t="shared" si="24"/>
        <v>0</v>
      </c>
      <c r="J281" s="25" t="str">
        <f t="shared" si="25"/>
        <v>16</v>
      </c>
      <c r="K281" s="25">
        <f t="shared" si="26"/>
        <v>6</v>
      </c>
      <c r="L281" s="26">
        <f t="shared" si="27"/>
        <v>44363</v>
      </c>
      <c r="M281" s="46">
        <f t="shared" si="28"/>
        <v>-326862.96999999997</v>
      </c>
    </row>
    <row r="282" spans="2:13" ht="15.75">
      <c r="B282">
        <v>4691003000006390</v>
      </c>
      <c r="C282">
        <v>20210616</v>
      </c>
      <c r="D282">
        <v>119713</v>
      </c>
      <c r="E282" t="s">
        <v>1227</v>
      </c>
      <c r="F282" s="21">
        <v>475301.8</v>
      </c>
      <c r="G282" t="s">
        <v>1228</v>
      </c>
      <c r="H282" s="46">
        <f t="shared" si="29"/>
        <v>-475301.8</v>
      </c>
      <c r="I282" s="24">
        <f t="shared" si="24"/>
        <v>0</v>
      </c>
      <c r="J282" s="25" t="str">
        <f t="shared" si="25"/>
        <v>16</v>
      </c>
      <c r="K282" s="25">
        <f t="shared" si="26"/>
        <v>6</v>
      </c>
      <c r="L282" s="26">
        <f t="shared" si="27"/>
        <v>44363</v>
      </c>
      <c r="M282" s="46">
        <f t="shared" si="28"/>
        <v>-475301.8</v>
      </c>
    </row>
    <row r="283" spans="2:13" ht="15.75">
      <c r="B283">
        <v>4691003000006390</v>
      </c>
      <c r="C283">
        <v>20210616</v>
      </c>
      <c r="D283">
        <v>119808</v>
      </c>
      <c r="E283" t="s">
        <v>1227</v>
      </c>
      <c r="F283" s="21">
        <v>5538.2</v>
      </c>
      <c r="G283" t="s">
        <v>1228</v>
      </c>
      <c r="H283" s="46">
        <f t="shared" si="29"/>
        <v>-5538.2</v>
      </c>
      <c r="I283" s="24">
        <f t="shared" si="24"/>
        <v>0</v>
      </c>
      <c r="J283" s="25" t="str">
        <f t="shared" si="25"/>
        <v>16</v>
      </c>
      <c r="K283" s="25">
        <f t="shared" si="26"/>
        <v>6</v>
      </c>
      <c r="L283" s="26">
        <f t="shared" si="27"/>
        <v>44363</v>
      </c>
      <c r="M283" s="46">
        <f t="shared" si="28"/>
        <v>-5538.2</v>
      </c>
    </row>
    <row r="284" spans="2:13" ht="15.75">
      <c r="B284">
        <v>4691003000006390</v>
      </c>
      <c r="C284">
        <v>20210616</v>
      </c>
      <c r="D284">
        <v>119846</v>
      </c>
      <c r="E284" t="s">
        <v>1227</v>
      </c>
      <c r="F284" s="21">
        <v>19950</v>
      </c>
      <c r="G284" t="s">
        <v>1228</v>
      </c>
      <c r="H284" s="46">
        <f t="shared" si="29"/>
        <v>-19950</v>
      </c>
      <c r="I284" s="24">
        <f t="shared" si="24"/>
        <v>0</v>
      </c>
      <c r="J284" s="25" t="str">
        <f t="shared" si="25"/>
        <v>16</v>
      </c>
      <c r="K284" s="25">
        <f t="shared" si="26"/>
        <v>6</v>
      </c>
      <c r="L284" s="26">
        <f t="shared" si="27"/>
        <v>44363</v>
      </c>
      <c r="M284" s="46">
        <f t="shared" si="28"/>
        <v>-19950</v>
      </c>
    </row>
    <row r="285" spans="2:13" ht="15.75">
      <c r="B285">
        <v>4691003000006390</v>
      </c>
      <c r="C285">
        <v>20210616</v>
      </c>
      <c r="D285">
        <v>119870</v>
      </c>
      <c r="E285" t="s">
        <v>1227</v>
      </c>
      <c r="F285" s="21">
        <v>740</v>
      </c>
      <c r="G285" t="s">
        <v>1228</v>
      </c>
      <c r="H285" s="46">
        <f t="shared" si="29"/>
        <v>-740</v>
      </c>
      <c r="I285" s="24">
        <f t="shared" si="24"/>
        <v>0</v>
      </c>
      <c r="J285" s="25" t="str">
        <f t="shared" si="25"/>
        <v>16</v>
      </c>
      <c r="K285" s="25">
        <f t="shared" si="26"/>
        <v>6</v>
      </c>
      <c r="L285" s="26">
        <f t="shared" si="27"/>
        <v>44363</v>
      </c>
      <c r="M285" s="46">
        <f t="shared" si="28"/>
        <v>-740</v>
      </c>
    </row>
    <row r="286" spans="2:13" ht="15.75">
      <c r="B286">
        <v>4691003000006390</v>
      </c>
      <c r="C286">
        <v>20210616</v>
      </c>
      <c r="D286">
        <v>119946</v>
      </c>
      <c r="E286" t="s">
        <v>1227</v>
      </c>
      <c r="F286" s="21">
        <v>3091.5</v>
      </c>
      <c r="G286" t="s">
        <v>1228</v>
      </c>
      <c r="H286" s="46">
        <f t="shared" si="29"/>
        <v>-3091.5</v>
      </c>
      <c r="I286" s="24">
        <f t="shared" si="24"/>
        <v>0</v>
      </c>
      <c r="J286" s="25" t="str">
        <f t="shared" si="25"/>
        <v>16</v>
      </c>
      <c r="K286" s="25">
        <f t="shared" si="26"/>
        <v>6</v>
      </c>
      <c r="L286" s="26">
        <f t="shared" si="27"/>
        <v>44363</v>
      </c>
      <c r="M286" s="46">
        <f t="shared" si="28"/>
        <v>-3091.5</v>
      </c>
    </row>
    <row r="287" spans="2:13" ht="15.75">
      <c r="B287">
        <v>4691003000006390</v>
      </c>
      <c r="C287">
        <v>20210616</v>
      </c>
      <c r="D287">
        <v>120029</v>
      </c>
      <c r="E287" t="s">
        <v>1227</v>
      </c>
      <c r="F287" s="21">
        <v>473596.14</v>
      </c>
      <c r="G287" t="s">
        <v>1228</v>
      </c>
      <c r="H287" s="46">
        <f t="shared" si="29"/>
        <v>-473596.14</v>
      </c>
      <c r="I287" s="24">
        <f t="shared" si="24"/>
        <v>0</v>
      </c>
      <c r="J287" s="25" t="str">
        <f t="shared" si="25"/>
        <v>16</v>
      </c>
      <c r="K287" s="25">
        <f t="shared" si="26"/>
        <v>6</v>
      </c>
      <c r="L287" s="26">
        <f t="shared" si="27"/>
        <v>44363</v>
      </c>
      <c r="M287" s="46">
        <f t="shared" si="28"/>
        <v>-473596.14</v>
      </c>
    </row>
    <row r="288" spans="2:13" ht="15.75">
      <c r="B288">
        <v>4691003000006390</v>
      </c>
      <c r="C288">
        <v>20210616</v>
      </c>
      <c r="D288">
        <v>120099</v>
      </c>
      <c r="E288" t="s">
        <v>1227</v>
      </c>
      <c r="F288" s="21">
        <v>25000</v>
      </c>
      <c r="G288" t="s">
        <v>1228</v>
      </c>
      <c r="H288" s="46">
        <f t="shared" si="29"/>
        <v>-25000</v>
      </c>
      <c r="I288" s="24">
        <f t="shared" si="24"/>
        <v>0</v>
      </c>
      <c r="J288" s="25" t="str">
        <f t="shared" si="25"/>
        <v>16</v>
      </c>
      <c r="K288" s="25">
        <f t="shared" si="26"/>
        <v>6</v>
      </c>
      <c r="L288" s="26">
        <f t="shared" si="27"/>
        <v>44363</v>
      </c>
      <c r="M288" s="46">
        <f t="shared" si="28"/>
        <v>-25000</v>
      </c>
    </row>
    <row r="289" spans="2:13" ht="15.75">
      <c r="B289">
        <v>4691003000006390</v>
      </c>
      <c r="C289">
        <v>20210616</v>
      </c>
      <c r="D289">
        <v>120153</v>
      </c>
      <c r="E289" t="s">
        <v>1227</v>
      </c>
      <c r="F289" s="21">
        <v>11726</v>
      </c>
      <c r="G289" t="s">
        <v>1228</v>
      </c>
      <c r="H289" s="46">
        <f t="shared" si="29"/>
        <v>-11726</v>
      </c>
      <c r="I289" s="24">
        <f t="shared" si="24"/>
        <v>0</v>
      </c>
      <c r="J289" s="25" t="str">
        <f t="shared" si="25"/>
        <v>16</v>
      </c>
      <c r="K289" s="25">
        <f t="shared" si="26"/>
        <v>6</v>
      </c>
      <c r="L289" s="26">
        <f t="shared" si="27"/>
        <v>44363</v>
      </c>
      <c r="M289" s="46">
        <f t="shared" si="28"/>
        <v>-11726</v>
      </c>
    </row>
    <row r="290" spans="2:13" ht="15.75">
      <c r="B290">
        <v>4691003000006390</v>
      </c>
      <c r="C290">
        <v>20210616</v>
      </c>
      <c r="D290">
        <v>124611</v>
      </c>
      <c r="E290" t="s">
        <v>1227</v>
      </c>
      <c r="F290" s="21">
        <v>6557.4</v>
      </c>
      <c r="G290" t="s">
        <v>1228</v>
      </c>
      <c r="H290" s="46">
        <f t="shared" si="29"/>
        <v>-6557.4</v>
      </c>
      <c r="I290" s="24">
        <f t="shared" si="24"/>
        <v>0</v>
      </c>
      <c r="J290" s="25" t="str">
        <f t="shared" si="25"/>
        <v>16</v>
      </c>
      <c r="K290" s="25">
        <f t="shared" si="26"/>
        <v>6</v>
      </c>
      <c r="L290" s="26">
        <f t="shared" si="27"/>
        <v>44363</v>
      </c>
      <c r="M290" s="46">
        <f t="shared" si="28"/>
        <v>-6557.4</v>
      </c>
    </row>
    <row r="291" spans="2:13" ht="15.75">
      <c r="B291">
        <v>4691003000006390</v>
      </c>
      <c r="C291">
        <v>20210616</v>
      </c>
      <c r="D291">
        <v>125169</v>
      </c>
      <c r="E291" t="s">
        <v>1227</v>
      </c>
      <c r="F291" s="21">
        <v>12601.84</v>
      </c>
      <c r="G291" t="s">
        <v>1228</v>
      </c>
      <c r="H291" s="46">
        <f t="shared" si="29"/>
        <v>-12601.84</v>
      </c>
      <c r="I291" s="24">
        <f t="shared" si="24"/>
        <v>0</v>
      </c>
      <c r="J291" s="25" t="str">
        <f t="shared" si="25"/>
        <v>16</v>
      </c>
      <c r="K291" s="25">
        <f t="shared" si="26"/>
        <v>6</v>
      </c>
      <c r="L291" s="26">
        <f t="shared" si="27"/>
        <v>44363</v>
      </c>
      <c r="M291" s="46">
        <f t="shared" si="28"/>
        <v>-12601.84</v>
      </c>
    </row>
    <row r="292" spans="2:13" ht="15.75">
      <c r="B292">
        <v>4691003000006390</v>
      </c>
      <c r="C292">
        <v>20210616</v>
      </c>
      <c r="D292">
        <v>127358</v>
      </c>
      <c r="E292" t="s">
        <v>1227</v>
      </c>
      <c r="F292" s="21">
        <v>19809.509999999998</v>
      </c>
      <c r="G292" t="s">
        <v>1228</v>
      </c>
      <c r="H292" s="46">
        <f t="shared" si="29"/>
        <v>-19809.509999999998</v>
      </c>
      <c r="I292" s="24">
        <f t="shared" si="24"/>
        <v>0</v>
      </c>
      <c r="J292" s="25" t="str">
        <f t="shared" si="25"/>
        <v>16</v>
      </c>
      <c r="K292" s="25">
        <f t="shared" si="26"/>
        <v>6</v>
      </c>
      <c r="L292" s="26">
        <f t="shared" si="27"/>
        <v>44363</v>
      </c>
      <c r="M292" s="46">
        <f t="shared" si="28"/>
        <v>-19809.509999999998</v>
      </c>
    </row>
    <row r="293" spans="2:13" ht="15.75">
      <c r="B293">
        <v>4691003000006390</v>
      </c>
      <c r="C293">
        <v>20210616</v>
      </c>
      <c r="D293">
        <v>129383</v>
      </c>
      <c r="E293" t="s">
        <v>1227</v>
      </c>
      <c r="F293" s="21">
        <v>1010.61</v>
      </c>
      <c r="G293" t="s">
        <v>1228</v>
      </c>
      <c r="H293" s="46">
        <f t="shared" si="29"/>
        <v>-1010.61</v>
      </c>
      <c r="I293" s="24">
        <f t="shared" si="24"/>
        <v>0</v>
      </c>
      <c r="J293" s="25" t="str">
        <f t="shared" si="25"/>
        <v>16</v>
      </c>
      <c r="K293" s="25">
        <f t="shared" si="26"/>
        <v>6</v>
      </c>
      <c r="L293" s="26">
        <f t="shared" si="27"/>
        <v>44363</v>
      </c>
      <c r="M293" s="46">
        <f t="shared" si="28"/>
        <v>-1010.61</v>
      </c>
    </row>
    <row r="294" spans="2:13" ht="15.75">
      <c r="B294">
        <v>4691003000006390</v>
      </c>
      <c r="C294">
        <v>20210616</v>
      </c>
      <c r="D294">
        <v>130741</v>
      </c>
      <c r="E294" t="s">
        <v>1227</v>
      </c>
      <c r="F294" s="21">
        <v>400434.41</v>
      </c>
      <c r="G294" t="s">
        <v>1228</v>
      </c>
      <c r="H294" s="46">
        <f t="shared" si="29"/>
        <v>-400434.41</v>
      </c>
      <c r="I294" s="24">
        <f t="shared" si="24"/>
        <v>0</v>
      </c>
      <c r="J294" s="25" t="str">
        <f t="shared" si="25"/>
        <v>16</v>
      </c>
      <c r="K294" s="25">
        <f t="shared" si="26"/>
        <v>6</v>
      </c>
      <c r="L294" s="26">
        <f t="shared" si="27"/>
        <v>44363</v>
      </c>
      <c r="M294" s="46">
        <f t="shared" si="28"/>
        <v>-400434.41</v>
      </c>
    </row>
    <row r="295" spans="2:13" ht="15.75">
      <c r="B295">
        <v>4691003000006390</v>
      </c>
      <c r="C295">
        <v>20210616</v>
      </c>
      <c r="D295">
        <v>131290</v>
      </c>
      <c r="E295" t="s">
        <v>1227</v>
      </c>
      <c r="F295" s="21">
        <v>398637.01</v>
      </c>
      <c r="G295" t="s">
        <v>1228</v>
      </c>
      <c r="H295" s="46">
        <f t="shared" si="29"/>
        <v>-398637.01</v>
      </c>
      <c r="I295" s="24">
        <f t="shared" si="24"/>
        <v>0</v>
      </c>
      <c r="J295" s="25" t="str">
        <f t="shared" si="25"/>
        <v>16</v>
      </c>
      <c r="K295" s="25">
        <f t="shared" si="26"/>
        <v>6</v>
      </c>
      <c r="L295" s="26">
        <f t="shared" si="27"/>
        <v>44363</v>
      </c>
      <c r="M295" s="46">
        <f t="shared" si="28"/>
        <v>-398637.01</v>
      </c>
    </row>
    <row r="296" spans="2:13" ht="15.75">
      <c r="B296">
        <v>4691003000006390</v>
      </c>
      <c r="C296">
        <v>20210616</v>
      </c>
      <c r="D296">
        <v>160947</v>
      </c>
      <c r="E296" t="s">
        <v>1235</v>
      </c>
      <c r="F296" s="21">
        <v>1814.55</v>
      </c>
      <c r="G296" t="s">
        <v>1228</v>
      </c>
      <c r="H296" s="46">
        <f t="shared" si="29"/>
        <v>-1814.55</v>
      </c>
      <c r="I296" s="24">
        <f t="shared" si="24"/>
        <v>0</v>
      </c>
      <c r="J296" s="25" t="str">
        <f t="shared" si="25"/>
        <v>16</v>
      </c>
      <c r="K296" s="25">
        <f t="shared" si="26"/>
        <v>6</v>
      </c>
      <c r="L296" s="26">
        <f t="shared" si="27"/>
        <v>44363</v>
      </c>
      <c r="M296" s="46">
        <f t="shared" si="28"/>
        <v>-1814.55</v>
      </c>
    </row>
    <row r="297" spans="2:13" ht="15.75">
      <c r="B297">
        <v>4691003000006390</v>
      </c>
      <c r="C297">
        <v>20210616</v>
      </c>
      <c r="D297">
        <v>160950</v>
      </c>
      <c r="E297" t="s">
        <v>1235</v>
      </c>
      <c r="F297" s="21">
        <v>1299.04</v>
      </c>
      <c r="G297" t="s">
        <v>1228</v>
      </c>
      <c r="H297" s="46">
        <f t="shared" si="29"/>
        <v>-1299.04</v>
      </c>
      <c r="I297" s="24">
        <f t="shared" si="24"/>
        <v>0</v>
      </c>
      <c r="J297" s="25" t="str">
        <f t="shared" si="25"/>
        <v>16</v>
      </c>
      <c r="K297" s="25">
        <f t="shared" si="26"/>
        <v>6</v>
      </c>
      <c r="L297" s="26">
        <f t="shared" si="27"/>
        <v>44363</v>
      </c>
      <c r="M297" s="46">
        <f t="shared" si="28"/>
        <v>-1299.04</v>
      </c>
    </row>
    <row r="298" spans="2:13" ht="15.75">
      <c r="B298">
        <v>4691003000006390</v>
      </c>
      <c r="C298">
        <v>20210616</v>
      </c>
      <c r="D298">
        <v>160952</v>
      </c>
      <c r="E298" t="s">
        <v>1235</v>
      </c>
      <c r="F298" s="21">
        <v>1492.17</v>
      </c>
      <c r="G298" t="s">
        <v>1228</v>
      </c>
      <c r="H298" s="46">
        <f t="shared" si="29"/>
        <v>-1492.17</v>
      </c>
      <c r="I298" s="24">
        <f t="shared" si="24"/>
        <v>0</v>
      </c>
      <c r="J298" s="25" t="str">
        <f t="shared" si="25"/>
        <v>16</v>
      </c>
      <c r="K298" s="25">
        <f t="shared" si="26"/>
        <v>6</v>
      </c>
      <c r="L298" s="26">
        <f t="shared" si="27"/>
        <v>44363</v>
      </c>
      <c r="M298" s="46">
        <f t="shared" si="28"/>
        <v>-1492.17</v>
      </c>
    </row>
    <row r="299" spans="2:13" ht="15.75">
      <c r="B299">
        <v>4691003000006390</v>
      </c>
      <c r="C299">
        <v>20210616</v>
      </c>
      <c r="D299">
        <v>161504</v>
      </c>
      <c r="E299" t="s">
        <v>1235</v>
      </c>
      <c r="F299" s="21">
        <v>50000</v>
      </c>
      <c r="G299" t="s">
        <v>1228</v>
      </c>
      <c r="H299" s="46">
        <f t="shared" si="29"/>
        <v>-50000</v>
      </c>
      <c r="I299" s="24">
        <f t="shared" si="24"/>
        <v>0</v>
      </c>
      <c r="J299" s="25" t="str">
        <f t="shared" si="25"/>
        <v>16</v>
      </c>
      <c r="K299" s="25">
        <f t="shared" si="26"/>
        <v>6</v>
      </c>
      <c r="L299" s="26">
        <f t="shared" si="27"/>
        <v>44363</v>
      </c>
      <c r="M299" s="46">
        <f t="shared" si="28"/>
        <v>-50000</v>
      </c>
    </row>
    <row r="300" spans="2:13" ht="15.75">
      <c r="B300">
        <v>4691003000006390</v>
      </c>
      <c r="C300">
        <v>20210616</v>
      </c>
      <c r="D300">
        <v>102114</v>
      </c>
      <c r="E300" t="s">
        <v>1231</v>
      </c>
      <c r="F300" s="21">
        <v>10.45</v>
      </c>
      <c r="G300" t="s">
        <v>1228</v>
      </c>
      <c r="H300" s="46">
        <f t="shared" si="29"/>
        <v>-10.45</v>
      </c>
      <c r="I300" s="24">
        <f t="shared" si="24"/>
        <v>0</v>
      </c>
      <c r="J300" s="25" t="str">
        <f t="shared" si="25"/>
        <v>16</v>
      </c>
      <c r="K300" s="25">
        <f t="shared" si="26"/>
        <v>6</v>
      </c>
      <c r="L300" s="26">
        <f t="shared" si="27"/>
        <v>44363</v>
      </c>
      <c r="M300" s="46">
        <f t="shared" si="28"/>
        <v>-10.45</v>
      </c>
    </row>
    <row r="301" spans="2:13" ht="15.75">
      <c r="B301">
        <v>4691003000006390</v>
      </c>
      <c r="C301">
        <v>20210616</v>
      </c>
      <c r="D301">
        <v>102894</v>
      </c>
      <c r="E301" t="s">
        <v>1231</v>
      </c>
      <c r="F301" s="21">
        <v>10.45</v>
      </c>
      <c r="G301" t="s">
        <v>1228</v>
      </c>
      <c r="H301" s="46">
        <f t="shared" si="29"/>
        <v>-10.45</v>
      </c>
      <c r="I301" s="24">
        <f t="shared" si="24"/>
        <v>0</v>
      </c>
      <c r="J301" s="25" t="str">
        <f t="shared" si="25"/>
        <v>16</v>
      </c>
      <c r="K301" s="25">
        <f t="shared" si="26"/>
        <v>6</v>
      </c>
      <c r="L301" s="26">
        <f t="shared" si="27"/>
        <v>44363</v>
      </c>
      <c r="M301" s="46">
        <f t="shared" si="28"/>
        <v>-10.45</v>
      </c>
    </row>
    <row r="302" spans="2:13" ht="15.75">
      <c r="B302">
        <v>4691003000006390</v>
      </c>
      <c r="C302">
        <v>20210616</v>
      </c>
      <c r="D302">
        <v>105287</v>
      </c>
      <c r="E302" t="s">
        <v>1231</v>
      </c>
      <c r="F302" s="21">
        <v>10.45</v>
      </c>
      <c r="G302" t="s">
        <v>1228</v>
      </c>
      <c r="H302" s="46">
        <f t="shared" si="29"/>
        <v>-10.45</v>
      </c>
      <c r="I302" s="24">
        <f t="shared" si="24"/>
        <v>0</v>
      </c>
      <c r="J302" s="25" t="str">
        <f t="shared" si="25"/>
        <v>16</v>
      </c>
      <c r="K302" s="25">
        <f t="shared" si="26"/>
        <v>6</v>
      </c>
      <c r="L302" s="26">
        <f t="shared" si="27"/>
        <v>44363</v>
      </c>
      <c r="M302" s="46">
        <f t="shared" si="28"/>
        <v>-10.45</v>
      </c>
    </row>
    <row r="303" spans="2:13" ht="15.75">
      <c r="B303">
        <v>4691003000006390</v>
      </c>
      <c r="C303">
        <v>20210616</v>
      </c>
      <c r="D303">
        <v>106300</v>
      </c>
      <c r="E303" t="s">
        <v>1231</v>
      </c>
      <c r="F303" s="21">
        <v>10.45</v>
      </c>
      <c r="G303" t="s">
        <v>1228</v>
      </c>
      <c r="H303" s="46">
        <f t="shared" si="29"/>
        <v>-10.45</v>
      </c>
      <c r="I303" s="24">
        <f t="shared" si="24"/>
        <v>0</v>
      </c>
      <c r="J303" s="25" t="str">
        <f t="shared" si="25"/>
        <v>16</v>
      </c>
      <c r="K303" s="25">
        <f t="shared" si="26"/>
        <v>6</v>
      </c>
      <c r="L303" s="26">
        <f t="shared" si="27"/>
        <v>44363</v>
      </c>
      <c r="M303" s="46">
        <f t="shared" si="28"/>
        <v>-10.45</v>
      </c>
    </row>
    <row r="304" spans="2:13" ht="15.75">
      <c r="B304">
        <v>4691003000006390</v>
      </c>
      <c r="C304">
        <v>20210616</v>
      </c>
      <c r="D304">
        <v>106301</v>
      </c>
      <c r="E304" t="s">
        <v>1231</v>
      </c>
      <c r="F304" s="21">
        <v>10.45</v>
      </c>
      <c r="G304" t="s">
        <v>1228</v>
      </c>
      <c r="H304" s="46">
        <f t="shared" si="29"/>
        <v>-10.45</v>
      </c>
      <c r="I304" s="24">
        <f t="shared" si="24"/>
        <v>0</v>
      </c>
      <c r="J304" s="25" t="str">
        <f t="shared" si="25"/>
        <v>16</v>
      </c>
      <c r="K304" s="25">
        <f t="shared" si="26"/>
        <v>6</v>
      </c>
      <c r="L304" s="26">
        <f t="shared" si="27"/>
        <v>44363</v>
      </c>
      <c r="M304" s="46">
        <f t="shared" si="28"/>
        <v>-10.45</v>
      </c>
    </row>
    <row r="305" spans="2:13" ht="15.75">
      <c r="B305">
        <v>4691003000006390</v>
      </c>
      <c r="C305">
        <v>20210616</v>
      </c>
      <c r="D305">
        <v>118746</v>
      </c>
      <c r="E305" t="s">
        <v>1231</v>
      </c>
      <c r="F305" s="21">
        <v>10.45</v>
      </c>
      <c r="G305" t="s">
        <v>1228</v>
      </c>
      <c r="H305" s="46">
        <f t="shared" si="29"/>
        <v>-10.45</v>
      </c>
      <c r="I305" s="24">
        <f t="shared" si="24"/>
        <v>0</v>
      </c>
      <c r="J305" s="25" t="str">
        <f t="shared" si="25"/>
        <v>16</v>
      </c>
      <c r="K305" s="25">
        <f t="shared" si="26"/>
        <v>6</v>
      </c>
      <c r="L305" s="26">
        <f t="shared" si="27"/>
        <v>44363</v>
      </c>
      <c r="M305" s="46">
        <f t="shared" si="28"/>
        <v>-10.45</v>
      </c>
    </row>
    <row r="306" spans="2:13" ht="15.75">
      <c r="B306">
        <v>4691003000006390</v>
      </c>
      <c r="C306">
        <v>20210616</v>
      </c>
      <c r="D306">
        <v>119268</v>
      </c>
      <c r="E306" t="s">
        <v>1242</v>
      </c>
      <c r="F306" s="21">
        <v>22</v>
      </c>
      <c r="G306" t="s">
        <v>1228</v>
      </c>
      <c r="H306" s="46">
        <f t="shared" si="29"/>
        <v>-22</v>
      </c>
      <c r="I306" s="24">
        <f t="shared" si="24"/>
        <v>0</v>
      </c>
      <c r="J306" s="25" t="str">
        <f t="shared" si="25"/>
        <v>16</v>
      </c>
      <c r="K306" s="25">
        <f t="shared" si="26"/>
        <v>6</v>
      </c>
      <c r="L306" s="26">
        <f t="shared" si="27"/>
        <v>44363</v>
      </c>
      <c r="M306" s="46">
        <f t="shared" si="28"/>
        <v>-22</v>
      </c>
    </row>
    <row r="307" spans="2:13" ht="15.75">
      <c r="B307">
        <v>4691003000006390</v>
      </c>
      <c r="C307">
        <v>20210616</v>
      </c>
      <c r="D307">
        <v>119393</v>
      </c>
      <c r="E307" t="s">
        <v>1242</v>
      </c>
      <c r="F307" s="21">
        <v>22</v>
      </c>
      <c r="G307" t="s">
        <v>1228</v>
      </c>
      <c r="H307" s="46">
        <f t="shared" si="29"/>
        <v>-22</v>
      </c>
      <c r="I307" s="24">
        <f t="shared" si="24"/>
        <v>0</v>
      </c>
      <c r="J307" s="25" t="str">
        <f t="shared" si="25"/>
        <v>16</v>
      </c>
      <c r="K307" s="25">
        <f t="shared" si="26"/>
        <v>6</v>
      </c>
      <c r="L307" s="26">
        <f t="shared" si="27"/>
        <v>44363</v>
      </c>
      <c r="M307" s="46">
        <f t="shared" si="28"/>
        <v>-22</v>
      </c>
    </row>
    <row r="308" spans="2:13" ht="15.75">
      <c r="B308">
        <v>4691003000006390</v>
      </c>
      <c r="C308">
        <v>20210616</v>
      </c>
      <c r="D308">
        <v>119441</v>
      </c>
      <c r="E308" t="s">
        <v>1242</v>
      </c>
      <c r="F308" s="21">
        <v>22</v>
      </c>
      <c r="G308" t="s">
        <v>1228</v>
      </c>
      <c r="H308" s="46">
        <f t="shared" si="29"/>
        <v>-22</v>
      </c>
      <c r="I308" s="24">
        <f t="shared" si="24"/>
        <v>0</v>
      </c>
      <c r="J308" s="25" t="str">
        <f t="shared" si="25"/>
        <v>16</v>
      </c>
      <c r="K308" s="25">
        <f t="shared" si="26"/>
        <v>6</v>
      </c>
      <c r="L308" s="26">
        <f t="shared" si="27"/>
        <v>44363</v>
      </c>
      <c r="M308" s="46">
        <f t="shared" si="28"/>
        <v>-22</v>
      </c>
    </row>
    <row r="309" spans="2:13" ht="15.75">
      <c r="B309">
        <v>4691003000006390</v>
      </c>
      <c r="C309">
        <v>20210616</v>
      </c>
      <c r="D309">
        <v>119605</v>
      </c>
      <c r="E309" t="s">
        <v>1242</v>
      </c>
      <c r="F309" s="21">
        <v>22</v>
      </c>
      <c r="G309" t="s">
        <v>1228</v>
      </c>
      <c r="H309" s="46">
        <f t="shared" si="29"/>
        <v>-22</v>
      </c>
      <c r="I309" s="24">
        <f t="shared" si="24"/>
        <v>0</v>
      </c>
      <c r="J309" s="25" t="str">
        <f t="shared" si="25"/>
        <v>16</v>
      </c>
      <c r="K309" s="25">
        <f t="shared" si="26"/>
        <v>6</v>
      </c>
      <c r="L309" s="26">
        <f t="shared" si="27"/>
        <v>44363</v>
      </c>
      <c r="M309" s="46">
        <f t="shared" si="28"/>
        <v>-22</v>
      </c>
    </row>
    <row r="310" spans="2:13" ht="15.75">
      <c r="B310">
        <v>4691003000006390</v>
      </c>
      <c r="C310">
        <v>20210616</v>
      </c>
      <c r="D310">
        <v>119713</v>
      </c>
      <c r="E310" t="s">
        <v>1242</v>
      </c>
      <c r="F310" s="21">
        <v>22</v>
      </c>
      <c r="G310" t="s">
        <v>1228</v>
      </c>
      <c r="H310" s="46">
        <f t="shared" si="29"/>
        <v>-22</v>
      </c>
      <c r="I310" s="24">
        <f t="shared" si="24"/>
        <v>0</v>
      </c>
      <c r="J310" s="25" t="str">
        <f t="shared" si="25"/>
        <v>16</v>
      </c>
      <c r="K310" s="25">
        <f t="shared" si="26"/>
        <v>6</v>
      </c>
      <c r="L310" s="26">
        <f t="shared" si="27"/>
        <v>44363</v>
      </c>
      <c r="M310" s="46">
        <f t="shared" si="28"/>
        <v>-22</v>
      </c>
    </row>
    <row r="311" spans="2:13" ht="15.75">
      <c r="B311">
        <v>4691003000006390</v>
      </c>
      <c r="C311">
        <v>20210616</v>
      </c>
      <c r="D311">
        <v>119808</v>
      </c>
      <c r="E311" t="s">
        <v>1242</v>
      </c>
      <c r="F311" s="21">
        <v>22</v>
      </c>
      <c r="G311" t="s">
        <v>1228</v>
      </c>
      <c r="H311" s="46">
        <f t="shared" si="29"/>
        <v>-22</v>
      </c>
      <c r="I311" s="24">
        <f t="shared" si="24"/>
        <v>0</v>
      </c>
      <c r="J311" s="25" t="str">
        <f t="shared" si="25"/>
        <v>16</v>
      </c>
      <c r="K311" s="25">
        <f t="shared" si="26"/>
        <v>6</v>
      </c>
      <c r="L311" s="26">
        <f t="shared" si="27"/>
        <v>44363</v>
      </c>
      <c r="M311" s="46">
        <f t="shared" si="28"/>
        <v>-22</v>
      </c>
    </row>
    <row r="312" spans="2:13" ht="15.75">
      <c r="B312">
        <v>4691003000006390</v>
      </c>
      <c r="C312">
        <v>20210616</v>
      </c>
      <c r="D312">
        <v>119846</v>
      </c>
      <c r="E312" t="s">
        <v>1231</v>
      </c>
      <c r="F312" s="21">
        <v>10.45</v>
      </c>
      <c r="G312" t="s">
        <v>1228</v>
      </c>
      <c r="H312" s="46">
        <f t="shared" si="29"/>
        <v>-10.45</v>
      </c>
      <c r="I312" s="24">
        <f t="shared" si="24"/>
        <v>0</v>
      </c>
      <c r="J312" s="25" t="str">
        <f t="shared" si="25"/>
        <v>16</v>
      </c>
      <c r="K312" s="25">
        <f t="shared" si="26"/>
        <v>6</v>
      </c>
      <c r="L312" s="26">
        <f t="shared" si="27"/>
        <v>44363</v>
      </c>
      <c r="M312" s="46">
        <f t="shared" si="28"/>
        <v>-10.45</v>
      </c>
    </row>
    <row r="313" spans="2:13" ht="15.75">
      <c r="B313">
        <v>4691003000006390</v>
      </c>
      <c r="C313">
        <v>20210616</v>
      </c>
      <c r="D313">
        <v>119870</v>
      </c>
      <c r="E313" t="s">
        <v>1242</v>
      </c>
      <c r="F313" s="21">
        <v>22</v>
      </c>
      <c r="G313" t="s">
        <v>1228</v>
      </c>
      <c r="H313" s="46">
        <f t="shared" si="29"/>
        <v>-22</v>
      </c>
      <c r="I313" s="24">
        <f t="shared" si="24"/>
        <v>0</v>
      </c>
      <c r="J313" s="25" t="str">
        <f t="shared" si="25"/>
        <v>16</v>
      </c>
      <c r="K313" s="25">
        <f t="shared" si="26"/>
        <v>6</v>
      </c>
      <c r="L313" s="26">
        <f t="shared" si="27"/>
        <v>44363</v>
      </c>
      <c r="M313" s="46">
        <f t="shared" si="28"/>
        <v>-22</v>
      </c>
    </row>
    <row r="314" spans="2:13" ht="15.75">
      <c r="B314">
        <v>4691003000006390</v>
      </c>
      <c r="C314">
        <v>20210616</v>
      </c>
      <c r="D314">
        <v>119946</v>
      </c>
      <c r="E314" t="s">
        <v>1242</v>
      </c>
      <c r="F314" s="21">
        <v>22</v>
      </c>
      <c r="G314" t="s">
        <v>1228</v>
      </c>
      <c r="H314" s="46">
        <f t="shared" si="29"/>
        <v>-22</v>
      </c>
      <c r="I314" s="24">
        <f t="shared" si="24"/>
        <v>0</v>
      </c>
      <c r="J314" s="25" t="str">
        <f t="shared" si="25"/>
        <v>16</v>
      </c>
      <c r="K314" s="25">
        <f t="shared" si="26"/>
        <v>6</v>
      </c>
      <c r="L314" s="26">
        <f t="shared" si="27"/>
        <v>44363</v>
      </c>
      <c r="M314" s="46">
        <f t="shared" si="28"/>
        <v>-22</v>
      </c>
    </row>
    <row r="315" spans="2:13" ht="15.75">
      <c r="B315">
        <v>4691003000006390</v>
      </c>
      <c r="C315">
        <v>20210616</v>
      </c>
      <c r="D315">
        <v>120029</v>
      </c>
      <c r="E315" t="s">
        <v>1242</v>
      </c>
      <c r="F315" s="21">
        <v>22</v>
      </c>
      <c r="G315" t="s">
        <v>1228</v>
      </c>
      <c r="H315" s="46">
        <f t="shared" si="29"/>
        <v>-22</v>
      </c>
      <c r="I315" s="24">
        <f t="shared" si="24"/>
        <v>0</v>
      </c>
      <c r="J315" s="25" t="str">
        <f t="shared" si="25"/>
        <v>16</v>
      </c>
      <c r="K315" s="25">
        <f t="shared" si="26"/>
        <v>6</v>
      </c>
      <c r="L315" s="26">
        <f t="shared" si="27"/>
        <v>44363</v>
      </c>
      <c r="M315" s="46">
        <f t="shared" si="28"/>
        <v>-22</v>
      </c>
    </row>
    <row r="316" spans="2:13" ht="15.75">
      <c r="B316">
        <v>4691003000006390</v>
      </c>
      <c r="C316">
        <v>20210616</v>
      </c>
      <c r="D316">
        <v>120099</v>
      </c>
      <c r="E316" t="s">
        <v>1242</v>
      </c>
      <c r="F316" s="21">
        <v>22</v>
      </c>
      <c r="G316" t="s">
        <v>1228</v>
      </c>
      <c r="H316" s="46">
        <f t="shared" si="29"/>
        <v>-22</v>
      </c>
      <c r="I316" s="24">
        <f t="shared" si="24"/>
        <v>0</v>
      </c>
      <c r="J316" s="25" t="str">
        <f t="shared" si="25"/>
        <v>16</v>
      </c>
      <c r="K316" s="25">
        <f t="shared" si="26"/>
        <v>6</v>
      </c>
      <c r="L316" s="26">
        <f t="shared" si="27"/>
        <v>44363</v>
      </c>
      <c r="M316" s="46">
        <f t="shared" si="28"/>
        <v>-22</v>
      </c>
    </row>
    <row r="317" spans="2:13" ht="15.75">
      <c r="B317">
        <v>4691003000006390</v>
      </c>
      <c r="C317">
        <v>20210616</v>
      </c>
      <c r="D317">
        <v>120153</v>
      </c>
      <c r="E317" t="s">
        <v>1242</v>
      </c>
      <c r="F317" s="21">
        <v>22</v>
      </c>
      <c r="G317" t="s">
        <v>1228</v>
      </c>
      <c r="H317" s="46">
        <f t="shared" si="29"/>
        <v>-22</v>
      </c>
      <c r="I317" s="24">
        <f t="shared" si="24"/>
        <v>0</v>
      </c>
      <c r="J317" s="25" t="str">
        <f t="shared" si="25"/>
        <v>16</v>
      </c>
      <c r="K317" s="25">
        <f t="shared" si="26"/>
        <v>6</v>
      </c>
      <c r="L317" s="26">
        <f t="shared" si="27"/>
        <v>44363</v>
      </c>
      <c r="M317" s="46">
        <f t="shared" si="28"/>
        <v>-22</v>
      </c>
    </row>
    <row r="318" spans="2:13" ht="15.75">
      <c r="B318">
        <v>4691003000006390</v>
      </c>
      <c r="C318">
        <v>20210616</v>
      </c>
      <c r="D318">
        <v>124611</v>
      </c>
      <c r="E318" t="s">
        <v>1231</v>
      </c>
      <c r="F318" s="21">
        <v>10.45</v>
      </c>
      <c r="G318" t="s">
        <v>1228</v>
      </c>
      <c r="H318" s="46">
        <f t="shared" si="29"/>
        <v>-10.45</v>
      </c>
      <c r="I318" s="24">
        <f t="shared" si="24"/>
        <v>0</v>
      </c>
      <c r="J318" s="25" t="str">
        <f t="shared" si="25"/>
        <v>16</v>
      </c>
      <c r="K318" s="25">
        <f t="shared" si="26"/>
        <v>6</v>
      </c>
      <c r="L318" s="26">
        <f t="shared" si="27"/>
        <v>44363</v>
      </c>
      <c r="M318" s="46">
        <f t="shared" si="28"/>
        <v>-10.45</v>
      </c>
    </row>
    <row r="319" spans="2:13" ht="15.75">
      <c r="B319">
        <v>4691003000006390</v>
      </c>
      <c r="C319">
        <v>20210616</v>
      </c>
      <c r="D319">
        <v>125169</v>
      </c>
      <c r="E319" t="s">
        <v>1231</v>
      </c>
      <c r="F319" s="21">
        <v>10.45</v>
      </c>
      <c r="G319" t="s">
        <v>1228</v>
      </c>
      <c r="H319" s="46">
        <f t="shared" si="29"/>
        <v>-10.45</v>
      </c>
      <c r="I319" s="24">
        <f t="shared" si="24"/>
        <v>0</v>
      </c>
      <c r="J319" s="25" t="str">
        <f t="shared" si="25"/>
        <v>16</v>
      </c>
      <c r="K319" s="25">
        <f t="shared" si="26"/>
        <v>6</v>
      </c>
      <c r="L319" s="26">
        <f t="shared" si="27"/>
        <v>44363</v>
      </c>
      <c r="M319" s="46">
        <f t="shared" si="28"/>
        <v>-10.45</v>
      </c>
    </row>
    <row r="320" spans="2:13" ht="15.75">
      <c r="B320">
        <v>4691003000006390</v>
      </c>
      <c r="C320">
        <v>20210616</v>
      </c>
      <c r="D320">
        <v>127358</v>
      </c>
      <c r="E320" t="s">
        <v>1231</v>
      </c>
      <c r="F320" s="21">
        <v>10.45</v>
      </c>
      <c r="G320" t="s">
        <v>1228</v>
      </c>
      <c r="H320" s="46">
        <f t="shared" si="29"/>
        <v>-10.45</v>
      </c>
      <c r="I320" s="24">
        <f t="shared" ref="I320:I381" si="30">IF(G320="C",F320,0)</f>
        <v>0</v>
      </c>
      <c r="J320" s="25" t="str">
        <f t="shared" ref="J320:J381" si="31">RIGHT(C320,2)</f>
        <v>16</v>
      </c>
      <c r="K320" s="25">
        <f t="shared" ref="K320:K381" si="32">IFERROR(LEFT(C320,6)-202100,"")</f>
        <v>6</v>
      </c>
      <c r="L320" s="26">
        <f t="shared" si="27"/>
        <v>44363</v>
      </c>
      <c r="M320" s="46">
        <f t="shared" si="28"/>
        <v>-10.45</v>
      </c>
    </row>
    <row r="321" spans="2:13" ht="15.75">
      <c r="B321">
        <v>4691003000006390</v>
      </c>
      <c r="C321">
        <v>20210616</v>
      </c>
      <c r="D321">
        <v>129383</v>
      </c>
      <c r="E321" t="s">
        <v>1231</v>
      </c>
      <c r="F321" s="21">
        <v>10.45</v>
      </c>
      <c r="G321" t="s">
        <v>1228</v>
      </c>
      <c r="H321" s="46">
        <f t="shared" si="29"/>
        <v>-10.45</v>
      </c>
      <c r="I321" s="24">
        <f t="shared" si="30"/>
        <v>0</v>
      </c>
      <c r="J321" s="25" t="str">
        <f t="shared" si="31"/>
        <v>16</v>
      </c>
      <c r="K321" s="25">
        <f t="shared" si="32"/>
        <v>6</v>
      </c>
      <c r="L321" s="26">
        <f t="shared" ref="L321:L382" si="33">IFERROR(DATE(2021,K321,J321),"")</f>
        <v>44363</v>
      </c>
      <c r="M321" s="46">
        <f t="shared" si="28"/>
        <v>-10.45</v>
      </c>
    </row>
    <row r="322" spans="2:13" ht="15.75">
      <c r="B322">
        <v>4691003000006390</v>
      </c>
      <c r="C322">
        <v>20210616</v>
      </c>
      <c r="D322">
        <v>130741</v>
      </c>
      <c r="E322" t="s">
        <v>1231</v>
      </c>
      <c r="F322" s="21">
        <v>10.45</v>
      </c>
      <c r="G322" t="s">
        <v>1228</v>
      </c>
      <c r="H322" s="46">
        <f t="shared" si="29"/>
        <v>-10.45</v>
      </c>
      <c r="I322" s="24">
        <f t="shared" si="30"/>
        <v>0</v>
      </c>
      <c r="J322" s="25" t="str">
        <f t="shared" si="31"/>
        <v>16</v>
      </c>
      <c r="K322" s="25">
        <f t="shared" si="32"/>
        <v>6</v>
      </c>
      <c r="L322" s="26">
        <f t="shared" si="33"/>
        <v>44363</v>
      </c>
      <c r="M322" s="46">
        <f t="shared" si="28"/>
        <v>-10.45</v>
      </c>
    </row>
    <row r="323" spans="2:13" ht="15.75">
      <c r="B323">
        <v>4691003000006390</v>
      </c>
      <c r="C323">
        <v>20210616</v>
      </c>
      <c r="D323">
        <v>131290</v>
      </c>
      <c r="E323" t="s">
        <v>1231</v>
      </c>
      <c r="F323" s="21">
        <v>10.45</v>
      </c>
      <c r="G323" t="s">
        <v>1228</v>
      </c>
      <c r="H323" s="46">
        <f t="shared" si="29"/>
        <v>-10.45</v>
      </c>
      <c r="I323" s="24">
        <f t="shared" si="30"/>
        <v>0</v>
      </c>
      <c r="J323" s="25" t="str">
        <f t="shared" si="31"/>
        <v>16</v>
      </c>
      <c r="K323" s="25">
        <f t="shared" si="32"/>
        <v>6</v>
      </c>
      <c r="L323" s="26">
        <f t="shared" si="33"/>
        <v>44363</v>
      </c>
      <c r="M323" s="46">
        <f t="shared" si="28"/>
        <v>-10.45</v>
      </c>
    </row>
    <row r="324" spans="2:13" ht="15.75">
      <c r="B324">
        <v>4691003000006390</v>
      </c>
      <c r="C324">
        <v>20210616</v>
      </c>
      <c r="D324">
        <v>138</v>
      </c>
      <c r="E324" t="s">
        <v>1243</v>
      </c>
      <c r="F324" s="21">
        <v>6.9</v>
      </c>
      <c r="G324" t="s">
        <v>1228</v>
      </c>
      <c r="H324" s="46">
        <f t="shared" si="29"/>
        <v>-6.9</v>
      </c>
      <c r="I324" s="24">
        <f t="shared" si="30"/>
        <v>0</v>
      </c>
      <c r="J324" s="25" t="str">
        <f t="shared" si="31"/>
        <v>16</v>
      </c>
      <c r="K324" s="25">
        <f t="shared" si="32"/>
        <v>6</v>
      </c>
      <c r="L324" s="26">
        <f t="shared" si="33"/>
        <v>44363</v>
      </c>
      <c r="M324" s="46">
        <f t="shared" ref="M324:M387" si="34">IF(G324="c",I324,H324)</f>
        <v>-6.9</v>
      </c>
    </row>
    <row r="325" spans="2:13" ht="15.75">
      <c r="B325">
        <v>4691003000006390</v>
      </c>
      <c r="C325">
        <v>20210617</v>
      </c>
      <c r="D325">
        <v>108852</v>
      </c>
      <c r="E325" t="s">
        <v>1232</v>
      </c>
      <c r="F325" s="21">
        <v>3091.5</v>
      </c>
      <c r="G325" t="s">
        <v>1233</v>
      </c>
      <c r="H325" s="46">
        <f t="shared" ref="H325:H388" si="35">-IF(G325="D",F325,0)</f>
        <v>0</v>
      </c>
      <c r="I325" s="24">
        <f t="shared" si="30"/>
        <v>3091.5</v>
      </c>
      <c r="J325" s="25" t="str">
        <f t="shared" si="31"/>
        <v>17</v>
      </c>
      <c r="K325" s="25">
        <f t="shared" si="32"/>
        <v>6</v>
      </c>
      <c r="L325" s="26">
        <f t="shared" si="33"/>
        <v>44364</v>
      </c>
      <c r="M325" s="46">
        <f t="shared" si="34"/>
        <v>3091.5</v>
      </c>
    </row>
    <row r="326" spans="2:13" ht="15.75">
      <c r="B326">
        <v>4691003000006390</v>
      </c>
      <c r="C326">
        <v>20210617</v>
      </c>
      <c r="D326">
        <v>113565</v>
      </c>
      <c r="E326" t="s">
        <v>1232</v>
      </c>
      <c r="F326" s="21">
        <v>2635.86</v>
      </c>
      <c r="G326" t="s">
        <v>1233</v>
      </c>
      <c r="H326" s="46">
        <f t="shared" si="35"/>
        <v>0</v>
      </c>
      <c r="I326" s="24">
        <f t="shared" si="30"/>
        <v>2635.86</v>
      </c>
      <c r="J326" s="25" t="str">
        <f t="shared" si="31"/>
        <v>17</v>
      </c>
      <c r="K326" s="25">
        <f t="shared" si="32"/>
        <v>6</v>
      </c>
      <c r="L326" s="26">
        <f t="shared" si="33"/>
        <v>44364</v>
      </c>
      <c r="M326" s="46">
        <f t="shared" si="34"/>
        <v>2635.86</v>
      </c>
    </row>
    <row r="327" spans="2:13" ht="15.75">
      <c r="B327">
        <v>4691003000006390</v>
      </c>
      <c r="C327">
        <v>20210617</v>
      </c>
      <c r="D327">
        <v>171526</v>
      </c>
      <c r="E327" t="s">
        <v>1237</v>
      </c>
      <c r="F327" s="21">
        <v>50000</v>
      </c>
      <c r="G327" t="s">
        <v>1233</v>
      </c>
      <c r="H327" s="46">
        <f t="shared" si="35"/>
        <v>0</v>
      </c>
      <c r="I327" s="24">
        <f t="shared" si="30"/>
        <v>50000</v>
      </c>
      <c r="J327" s="25" t="str">
        <f t="shared" si="31"/>
        <v>17</v>
      </c>
      <c r="K327" s="25">
        <f t="shared" si="32"/>
        <v>6</v>
      </c>
      <c r="L327" s="26">
        <f t="shared" si="33"/>
        <v>44364</v>
      </c>
      <c r="M327" s="46">
        <f t="shared" si="34"/>
        <v>50000</v>
      </c>
    </row>
    <row r="328" spans="2:13" ht="15.75">
      <c r="B328">
        <v>4691003000006390</v>
      </c>
      <c r="C328">
        <v>20210617</v>
      </c>
      <c r="D328">
        <v>147828</v>
      </c>
      <c r="E328" t="s">
        <v>1230</v>
      </c>
      <c r="F328" s="21">
        <v>334.48</v>
      </c>
      <c r="G328" t="s">
        <v>1228</v>
      </c>
      <c r="H328" s="46">
        <f t="shared" si="35"/>
        <v>-334.48</v>
      </c>
      <c r="I328" s="24">
        <f t="shared" si="30"/>
        <v>0</v>
      </c>
      <c r="J328" s="25" t="str">
        <f t="shared" si="31"/>
        <v>17</v>
      </c>
      <c r="K328" s="25">
        <f t="shared" si="32"/>
        <v>6</v>
      </c>
      <c r="L328" s="26">
        <f t="shared" si="33"/>
        <v>44364</v>
      </c>
      <c r="M328" s="46">
        <f t="shared" si="34"/>
        <v>-334.48</v>
      </c>
    </row>
    <row r="329" spans="2:13" ht="15.75">
      <c r="B329">
        <v>4691003000006390</v>
      </c>
      <c r="C329">
        <v>20210617</v>
      </c>
      <c r="D329">
        <v>479980</v>
      </c>
      <c r="E329" t="s">
        <v>1244</v>
      </c>
      <c r="F329" s="21">
        <v>40690.04</v>
      </c>
      <c r="G329" t="s">
        <v>1228</v>
      </c>
      <c r="H329" s="46">
        <f t="shared" si="35"/>
        <v>-40690.04</v>
      </c>
      <c r="I329" s="24">
        <f t="shared" si="30"/>
        <v>0</v>
      </c>
      <c r="J329" s="25" t="str">
        <f t="shared" si="31"/>
        <v>17</v>
      </c>
      <c r="K329" s="25">
        <f t="shared" si="32"/>
        <v>6</v>
      </c>
      <c r="L329" s="26">
        <f t="shared" si="33"/>
        <v>44364</v>
      </c>
      <c r="M329" s="46">
        <f t="shared" si="34"/>
        <v>-40690.04</v>
      </c>
    </row>
    <row r="330" spans="2:13" ht="15.75">
      <c r="B330">
        <v>4691003000006390</v>
      </c>
      <c r="C330">
        <v>20210617</v>
      </c>
      <c r="D330">
        <v>565880</v>
      </c>
      <c r="E330" t="s">
        <v>1241</v>
      </c>
      <c r="F330" s="21">
        <v>229.36</v>
      </c>
      <c r="G330" t="s">
        <v>1228</v>
      </c>
      <c r="H330" s="46">
        <f t="shared" si="35"/>
        <v>-229.36</v>
      </c>
      <c r="I330" s="24">
        <f t="shared" si="30"/>
        <v>0</v>
      </c>
      <c r="J330" s="25" t="str">
        <f t="shared" si="31"/>
        <v>17</v>
      </c>
      <c r="K330" s="25">
        <f t="shared" si="32"/>
        <v>6</v>
      </c>
      <c r="L330" s="26">
        <f t="shared" si="33"/>
        <v>44364</v>
      </c>
      <c r="M330" s="46">
        <f t="shared" si="34"/>
        <v>-229.36</v>
      </c>
    </row>
    <row r="331" spans="2:13" ht="15.75">
      <c r="B331">
        <v>4691003000006390</v>
      </c>
      <c r="C331">
        <v>20210617</v>
      </c>
      <c r="D331">
        <v>565957</v>
      </c>
      <c r="E331" t="s">
        <v>1241</v>
      </c>
      <c r="F331" s="21">
        <v>75.67</v>
      </c>
      <c r="G331" t="s">
        <v>1228</v>
      </c>
      <c r="H331" s="46">
        <f t="shared" si="35"/>
        <v>-75.67</v>
      </c>
      <c r="I331" s="24">
        <f t="shared" si="30"/>
        <v>0</v>
      </c>
      <c r="J331" s="25" t="str">
        <f t="shared" si="31"/>
        <v>17</v>
      </c>
      <c r="K331" s="25">
        <f t="shared" si="32"/>
        <v>6</v>
      </c>
      <c r="L331" s="26">
        <f t="shared" si="33"/>
        <v>44364</v>
      </c>
      <c r="M331" s="46">
        <f t="shared" si="34"/>
        <v>-75.67</v>
      </c>
    </row>
    <row r="332" spans="2:13" ht="15.75">
      <c r="B332">
        <v>4691003000006390</v>
      </c>
      <c r="C332">
        <v>20210617</v>
      </c>
      <c r="D332">
        <v>568839</v>
      </c>
      <c r="E332" t="s">
        <v>1241</v>
      </c>
      <c r="F332" s="21">
        <v>231.75</v>
      </c>
      <c r="G332" t="s">
        <v>1228</v>
      </c>
      <c r="H332" s="46">
        <f t="shared" si="35"/>
        <v>-231.75</v>
      </c>
      <c r="I332" s="24">
        <f t="shared" si="30"/>
        <v>0</v>
      </c>
      <c r="J332" s="25" t="str">
        <f t="shared" si="31"/>
        <v>17</v>
      </c>
      <c r="K332" s="25">
        <f t="shared" si="32"/>
        <v>6</v>
      </c>
      <c r="L332" s="26">
        <f t="shared" si="33"/>
        <v>44364</v>
      </c>
      <c r="M332" s="46">
        <f t="shared" si="34"/>
        <v>-231.75</v>
      </c>
    </row>
    <row r="333" spans="2:13" ht="15.75">
      <c r="B333">
        <v>4691003000006390</v>
      </c>
      <c r="C333">
        <v>20210617</v>
      </c>
      <c r="D333">
        <v>108852</v>
      </c>
      <c r="E333" t="s">
        <v>1227</v>
      </c>
      <c r="F333" s="21">
        <v>3091.5</v>
      </c>
      <c r="G333" t="s">
        <v>1228</v>
      </c>
      <c r="H333" s="46">
        <f t="shared" si="35"/>
        <v>-3091.5</v>
      </c>
      <c r="I333" s="24">
        <f t="shared" si="30"/>
        <v>0</v>
      </c>
      <c r="J333" s="25" t="str">
        <f t="shared" si="31"/>
        <v>17</v>
      </c>
      <c r="K333" s="25">
        <f t="shared" si="32"/>
        <v>6</v>
      </c>
      <c r="L333" s="26">
        <f t="shared" si="33"/>
        <v>44364</v>
      </c>
      <c r="M333" s="46">
        <f t="shared" si="34"/>
        <v>-3091.5</v>
      </c>
    </row>
    <row r="334" spans="2:13" ht="15.75">
      <c r="B334">
        <v>4691003000006390</v>
      </c>
      <c r="C334">
        <v>20210617</v>
      </c>
      <c r="D334">
        <v>109160</v>
      </c>
      <c r="E334" t="s">
        <v>1227</v>
      </c>
      <c r="F334" s="21">
        <v>2200</v>
      </c>
      <c r="G334" t="s">
        <v>1228</v>
      </c>
      <c r="H334" s="46">
        <f t="shared" si="35"/>
        <v>-2200</v>
      </c>
      <c r="I334" s="24">
        <f t="shared" si="30"/>
        <v>0</v>
      </c>
      <c r="J334" s="25" t="str">
        <f t="shared" si="31"/>
        <v>17</v>
      </c>
      <c r="K334" s="25">
        <f t="shared" si="32"/>
        <v>6</v>
      </c>
      <c r="L334" s="26">
        <f t="shared" si="33"/>
        <v>44364</v>
      </c>
      <c r="M334" s="46">
        <f t="shared" si="34"/>
        <v>-2200</v>
      </c>
    </row>
    <row r="335" spans="2:13" ht="15.75">
      <c r="B335">
        <v>4691003000006390</v>
      </c>
      <c r="C335">
        <v>20210617</v>
      </c>
      <c r="D335">
        <v>109311</v>
      </c>
      <c r="E335" t="s">
        <v>1227</v>
      </c>
      <c r="F335" s="21">
        <v>31605</v>
      </c>
      <c r="G335" t="s">
        <v>1228</v>
      </c>
      <c r="H335" s="46">
        <f t="shared" si="35"/>
        <v>-31605</v>
      </c>
      <c r="I335" s="24">
        <f t="shared" si="30"/>
        <v>0</v>
      </c>
      <c r="J335" s="25" t="str">
        <f t="shared" si="31"/>
        <v>17</v>
      </c>
      <c r="K335" s="25">
        <f t="shared" si="32"/>
        <v>6</v>
      </c>
      <c r="L335" s="26">
        <f t="shared" si="33"/>
        <v>44364</v>
      </c>
      <c r="M335" s="46">
        <f t="shared" si="34"/>
        <v>-31605</v>
      </c>
    </row>
    <row r="336" spans="2:13" ht="15.75">
      <c r="B336">
        <v>4691003000006390</v>
      </c>
      <c r="C336">
        <v>20210617</v>
      </c>
      <c r="D336">
        <v>109406</v>
      </c>
      <c r="E336" t="s">
        <v>1227</v>
      </c>
      <c r="F336" s="21">
        <v>2050.2199999999998</v>
      </c>
      <c r="G336" t="s">
        <v>1228</v>
      </c>
      <c r="H336" s="46">
        <f t="shared" si="35"/>
        <v>-2050.2199999999998</v>
      </c>
      <c r="I336" s="24">
        <f t="shared" si="30"/>
        <v>0</v>
      </c>
      <c r="J336" s="25" t="str">
        <f t="shared" si="31"/>
        <v>17</v>
      </c>
      <c r="K336" s="25">
        <f t="shared" si="32"/>
        <v>6</v>
      </c>
      <c r="L336" s="26">
        <f t="shared" si="33"/>
        <v>44364</v>
      </c>
      <c r="M336" s="46">
        <f t="shared" si="34"/>
        <v>-2050.2199999999998</v>
      </c>
    </row>
    <row r="337" spans="2:13" ht="15.75">
      <c r="B337">
        <v>4691003000006390</v>
      </c>
      <c r="C337">
        <v>20210617</v>
      </c>
      <c r="D337">
        <v>109541</v>
      </c>
      <c r="E337" t="s">
        <v>1227</v>
      </c>
      <c r="F337" s="21">
        <v>1750</v>
      </c>
      <c r="G337" t="s">
        <v>1228</v>
      </c>
      <c r="H337" s="46">
        <f t="shared" si="35"/>
        <v>-1750</v>
      </c>
      <c r="I337" s="24">
        <f t="shared" si="30"/>
        <v>0</v>
      </c>
      <c r="J337" s="25" t="str">
        <f t="shared" si="31"/>
        <v>17</v>
      </c>
      <c r="K337" s="25">
        <f t="shared" si="32"/>
        <v>6</v>
      </c>
      <c r="L337" s="26">
        <f t="shared" si="33"/>
        <v>44364</v>
      </c>
      <c r="M337" s="46">
        <f t="shared" si="34"/>
        <v>-1750</v>
      </c>
    </row>
    <row r="338" spans="2:13" ht="15.75">
      <c r="B338">
        <v>4691003000006390</v>
      </c>
      <c r="C338">
        <v>20210617</v>
      </c>
      <c r="D338">
        <v>109623</v>
      </c>
      <c r="E338" t="s">
        <v>1227</v>
      </c>
      <c r="F338" s="21">
        <v>7013.6</v>
      </c>
      <c r="G338" t="s">
        <v>1228</v>
      </c>
      <c r="H338" s="46">
        <f t="shared" si="35"/>
        <v>-7013.6</v>
      </c>
      <c r="I338" s="24">
        <f t="shared" si="30"/>
        <v>0</v>
      </c>
      <c r="J338" s="25" t="str">
        <f t="shared" si="31"/>
        <v>17</v>
      </c>
      <c r="K338" s="25">
        <f t="shared" si="32"/>
        <v>6</v>
      </c>
      <c r="L338" s="26">
        <f t="shared" si="33"/>
        <v>44364</v>
      </c>
      <c r="M338" s="46">
        <f t="shared" si="34"/>
        <v>-7013.6</v>
      </c>
    </row>
    <row r="339" spans="2:13" ht="15.75">
      <c r="B339">
        <v>4691003000006390</v>
      </c>
      <c r="C339">
        <v>20210617</v>
      </c>
      <c r="D339">
        <v>109726</v>
      </c>
      <c r="E339" t="s">
        <v>1227</v>
      </c>
      <c r="F339" s="21">
        <v>5120</v>
      </c>
      <c r="G339" t="s">
        <v>1228</v>
      </c>
      <c r="H339" s="46">
        <f t="shared" si="35"/>
        <v>-5120</v>
      </c>
      <c r="I339" s="24">
        <f t="shared" si="30"/>
        <v>0</v>
      </c>
      <c r="J339" s="25" t="str">
        <f t="shared" si="31"/>
        <v>17</v>
      </c>
      <c r="K339" s="25">
        <f t="shared" si="32"/>
        <v>6</v>
      </c>
      <c r="L339" s="26">
        <f t="shared" si="33"/>
        <v>44364</v>
      </c>
      <c r="M339" s="46">
        <f t="shared" si="34"/>
        <v>-5120</v>
      </c>
    </row>
    <row r="340" spans="2:13" ht="15.75">
      <c r="B340">
        <v>4691003000006390</v>
      </c>
      <c r="C340">
        <v>20210617</v>
      </c>
      <c r="D340">
        <v>110073</v>
      </c>
      <c r="E340" t="s">
        <v>1227</v>
      </c>
      <c r="F340" s="21">
        <v>2862</v>
      </c>
      <c r="G340" t="s">
        <v>1228</v>
      </c>
      <c r="H340" s="46">
        <f t="shared" si="35"/>
        <v>-2862</v>
      </c>
      <c r="I340" s="24">
        <f t="shared" si="30"/>
        <v>0</v>
      </c>
      <c r="J340" s="25" t="str">
        <f t="shared" si="31"/>
        <v>17</v>
      </c>
      <c r="K340" s="25">
        <f t="shared" si="32"/>
        <v>6</v>
      </c>
      <c r="L340" s="26">
        <f t="shared" si="33"/>
        <v>44364</v>
      </c>
      <c r="M340" s="46">
        <f t="shared" si="34"/>
        <v>-2862</v>
      </c>
    </row>
    <row r="341" spans="2:13" ht="15.75">
      <c r="B341">
        <v>4691003000006390</v>
      </c>
      <c r="C341">
        <v>20210617</v>
      </c>
      <c r="D341">
        <v>112227</v>
      </c>
      <c r="E341" t="s">
        <v>1227</v>
      </c>
      <c r="F341" s="21">
        <v>918.13</v>
      </c>
      <c r="G341" t="s">
        <v>1228</v>
      </c>
      <c r="H341" s="46">
        <f t="shared" si="35"/>
        <v>-918.13</v>
      </c>
      <c r="I341" s="24">
        <f t="shared" si="30"/>
        <v>0</v>
      </c>
      <c r="J341" s="25" t="str">
        <f t="shared" si="31"/>
        <v>17</v>
      </c>
      <c r="K341" s="25">
        <f t="shared" si="32"/>
        <v>6</v>
      </c>
      <c r="L341" s="26">
        <f t="shared" si="33"/>
        <v>44364</v>
      </c>
      <c r="M341" s="46">
        <f t="shared" si="34"/>
        <v>-918.13</v>
      </c>
    </row>
    <row r="342" spans="2:13" ht="15.75">
      <c r="B342">
        <v>4691003000006390</v>
      </c>
      <c r="C342">
        <v>20210617</v>
      </c>
      <c r="D342">
        <v>112595</v>
      </c>
      <c r="E342" t="s">
        <v>1227</v>
      </c>
      <c r="F342" s="21">
        <v>965.25</v>
      </c>
      <c r="G342" t="s">
        <v>1228</v>
      </c>
      <c r="H342" s="46">
        <f t="shared" si="35"/>
        <v>-965.25</v>
      </c>
      <c r="I342" s="24">
        <f t="shared" si="30"/>
        <v>0</v>
      </c>
      <c r="J342" s="25" t="str">
        <f t="shared" si="31"/>
        <v>17</v>
      </c>
      <c r="K342" s="25">
        <f t="shared" si="32"/>
        <v>6</v>
      </c>
      <c r="L342" s="26">
        <f t="shared" si="33"/>
        <v>44364</v>
      </c>
      <c r="M342" s="46">
        <f t="shared" si="34"/>
        <v>-965.25</v>
      </c>
    </row>
    <row r="343" spans="2:13" ht="15.75">
      <c r="B343">
        <v>4691003000006390</v>
      </c>
      <c r="C343">
        <v>20210617</v>
      </c>
      <c r="D343">
        <v>113565</v>
      </c>
      <c r="E343" t="s">
        <v>1227</v>
      </c>
      <c r="F343" s="21">
        <v>2635.86</v>
      </c>
      <c r="G343" t="s">
        <v>1228</v>
      </c>
      <c r="H343" s="46">
        <f t="shared" si="35"/>
        <v>-2635.86</v>
      </c>
      <c r="I343" s="24">
        <f t="shared" si="30"/>
        <v>0</v>
      </c>
      <c r="J343" s="25" t="str">
        <f t="shared" si="31"/>
        <v>17</v>
      </c>
      <c r="K343" s="25">
        <f t="shared" si="32"/>
        <v>6</v>
      </c>
      <c r="L343" s="26">
        <f t="shared" si="33"/>
        <v>44364</v>
      </c>
      <c r="M343" s="46">
        <f t="shared" si="34"/>
        <v>-2635.86</v>
      </c>
    </row>
    <row r="344" spans="2:13" ht="15.75">
      <c r="B344">
        <v>4691003000006390</v>
      </c>
      <c r="C344">
        <v>20210617</v>
      </c>
      <c r="D344">
        <v>116076</v>
      </c>
      <c r="E344" t="s">
        <v>1227</v>
      </c>
      <c r="F344" s="21">
        <v>3130</v>
      </c>
      <c r="G344" t="s">
        <v>1228</v>
      </c>
      <c r="H344" s="46">
        <f t="shared" si="35"/>
        <v>-3130</v>
      </c>
      <c r="I344" s="24">
        <f t="shared" si="30"/>
        <v>0</v>
      </c>
      <c r="J344" s="25" t="str">
        <f t="shared" si="31"/>
        <v>17</v>
      </c>
      <c r="K344" s="25">
        <f t="shared" si="32"/>
        <v>6</v>
      </c>
      <c r="L344" s="26">
        <f t="shared" si="33"/>
        <v>44364</v>
      </c>
      <c r="M344" s="46">
        <f t="shared" si="34"/>
        <v>-3130</v>
      </c>
    </row>
    <row r="345" spans="2:13" ht="15.75">
      <c r="B345">
        <v>4691003000006390</v>
      </c>
      <c r="C345">
        <v>20210617</v>
      </c>
      <c r="D345">
        <v>116248</v>
      </c>
      <c r="E345" t="s">
        <v>1227</v>
      </c>
      <c r="F345" s="21">
        <v>1832</v>
      </c>
      <c r="G345" t="s">
        <v>1228</v>
      </c>
      <c r="H345" s="46">
        <f t="shared" si="35"/>
        <v>-1832</v>
      </c>
      <c r="I345" s="24">
        <f t="shared" si="30"/>
        <v>0</v>
      </c>
      <c r="J345" s="25" t="str">
        <f t="shared" si="31"/>
        <v>17</v>
      </c>
      <c r="K345" s="25">
        <f t="shared" si="32"/>
        <v>6</v>
      </c>
      <c r="L345" s="26">
        <f t="shared" si="33"/>
        <v>44364</v>
      </c>
      <c r="M345" s="46">
        <f t="shared" si="34"/>
        <v>-1832</v>
      </c>
    </row>
    <row r="346" spans="2:13" ht="15.75">
      <c r="B346">
        <v>4691003000006390</v>
      </c>
      <c r="C346">
        <v>20210617</v>
      </c>
      <c r="D346">
        <v>117629</v>
      </c>
      <c r="E346" t="s">
        <v>1227</v>
      </c>
      <c r="F346" s="21">
        <v>7041.4</v>
      </c>
      <c r="G346" t="s">
        <v>1228</v>
      </c>
      <c r="H346" s="46">
        <f t="shared" si="35"/>
        <v>-7041.4</v>
      </c>
      <c r="I346" s="24">
        <f t="shared" si="30"/>
        <v>0</v>
      </c>
      <c r="J346" s="25" t="str">
        <f t="shared" si="31"/>
        <v>17</v>
      </c>
      <c r="K346" s="25">
        <f t="shared" si="32"/>
        <v>6</v>
      </c>
      <c r="L346" s="26">
        <f t="shared" si="33"/>
        <v>44364</v>
      </c>
      <c r="M346" s="46">
        <f t="shared" si="34"/>
        <v>-7041.4</v>
      </c>
    </row>
    <row r="347" spans="2:13" ht="15.75">
      <c r="B347">
        <v>4691003000006390</v>
      </c>
      <c r="C347">
        <v>20210617</v>
      </c>
      <c r="D347">
        <v>118572</v>
      </c>
      <c r="E347" t="s">
        <v>1227</v>
      </c>
      <c r="F347" s="21">
        <v>1380.3</v>
      </c>
      <c r="G347" t="s">
        <v>1228</v>
      </c>
      <c r="H347" s="46">
        <f t="shared" si="35"/>
        <v>-1380.3</v>
      </c>
      <c r="I347" s="24">
        <f t="shared" si="30"/>
        <v>0</v>
      </c>
      <c r="J347" s="25" t="str">
        <f t="shared" si="31"/>
        <v>17</v>
      </c>
      <c r="K347" s="25">
        <f t="shared" si="32"/>
        <v>6</v>
      </c>
      <c r="L347" s="26">
        <f t="shared" si="33"/>
        <v>44364</v>
      </c>
      <c r="M347" s="46">
        <f t="shared" si="34"/>
        <v>-1380.3</v>
      </c>
    </row>
    <row r="348" spans="2:13" ht="15.75">
      <c r="B348">
        <v>4691003000006390</v>
      </c>
      <c r="C348">
        <v>20210617</v>
      </c>
      <c r="D348">
        <v>135248</v>
      </c>
      <c r="E348" t="s">
        <v>1227</v>
      </c>
      <c r="F348" s="21">
        <v>10706.85</v>
      </c>
      <c r="G348" t="s">
        <v>1228</v>
      </c>
      <c r="H348" s="46">
        <f t="shared" si="35"/>
        <v>-10706.85</v>
      </c>
      <c r="I348" s="24">
        <f t="shared" si="30"/>
        <v>0</v>
      </c>
      <c r="J348" s="25" t="str">
        <f t="shared" si="31"/>
        <v>17</v>
      </c>
      <c r="K348" s="25">
        <f t="shared" si="32"/>
        <v>6</v>
      </c>
      <c r="L348" s="26">
        <f t="shared" si="33"/>
        <v>44364</v>
      </c>
      <c r="M348" s="46">
        <f t="shared" si="34"/>
        <v>-10706.85</v>
      </c>
    </row>
    <row r="349" spans="2:13" ht="15.75">
      <c r="B349">
        <v>4691003000006390</v>
      </c>
      <c r="C349">
        <v>20210617</v>
      </c>
      <c r="D349">
        <v>158455</v>
      </c>
      <c r="E349" t="s">
        <v>1227</v>
      </c>
      <c r="F349" s="21">
        <v>395</v>
      </c>
      <c r="G349" t="s">
        <v>1228</v>
      </c>
      <c r="H349" s="46">
        <f t="shared" si="35"/>
        <v>-395</v>
      </c>
      <c r="I349" s="24">
        <f t="shared" si="30"/>
        <v>0</v>
      </c>
      <c r="J349" s="25" t="str">
        <f t="shared" si="31"/>
        <v>17</v>
      </c>
      <c r="K349" s="25">
        <f t="shared" si="32"/>
        <v>6</v>
      </c>
      <c r="L349" s="26">
        <f t="shared" si="33"/>
        <v>44364</v>
      </c>
      <c r="M349" s="46">
        <f t="shared" si="34"/>
        <v>-395</v>
      </c>
    </row>
    <row r="350" spans="2:13" ht="15.75">
      <c r="B350">
        <v>4691003000006390</v>
      </c>
      <c r="C350">
        <v>20210617</v>
      </c>
      <c r="D350">
        <v>163322</v>
      </c>
      <c r="E350" t="s">
        <v>1227</v>
      </c>
      <c r="F350" s="21">
        <v>3091.5</v>
      </c>
      <c r="G350" t="s">
        <v>1228</v>
      </c>
      <c r="H350" s="46">
        <f t="shared" si="35"/>
        <v>-3091.5</v>
      </c>
      <c r="I350" s="24">
        <f t="shared" si="30"/>
        <v>0</v>
      </c>
      <c r="J350" s="25" t="str">
        <f t="shared" si="31"/>
        <v>17</v>
      </c>
      <c r="K350" s="25">
        <f t="shared" si="32"/>
        <v>6</v>
      </c>
      <c r="L350" s="26">
        <f t="shared" si="33"/>
        <v>44364</v>
      </c>
      <c r="M350" s="46">
        <f t="shared" si="34"/>
        <v>-3091.5</v>
      </c>
    </row>
    <row r="351" spans="2:13" ht="15.75">
      <c r="B351">
        <v>4691003000006390</v>
      </c>
      <c r="C351">
        <v>20210617</v>
      </c>
      <c r="D351">
        <v>183327</v>
      </c>
      <c r="E351" t="s">
        <v>1227</v>
      </c>
      <c r="F351" s="21">
        <v>12062.62</v>
      </c>
      <c r="G351" t="s">
        <v>1228</v>
      </c>
      <c r="H351" s="46">
        <f t="shared" si="35"/>
        <v>-12062.62</v>
      </c>
      <c r="I351" s="24">
        <f t="shared" si="30"/>
        <v>0</v>
      </c>
      <c r="J351" s="25" t="str">
        <f t="shared" si="31"/>
        <v>17</v>
      </c>
      <c r="K351" s="25">
        <f t="shared" si="32"/>
        <v>6</v>
      </c>
      <c r="L351" s="26">
        <f t="shared" si="33"/>
        <v>44364</v>
      </c>
      <c r="M351" s="46">
        <f t="shared" si="34"/>
        <v>-12062.62</v>
      </c>
    </row>
    <row r="352" spans="2:13" ht="15.75">
      <c r="B352">
        <v>4691003000006390</v>
      </c>
      <c r="C352">
        <v>20210617</v>
      </c>
      <c r="D352">
        <v>171043</v>
      </c>
      <c r="E352" t="s">
        <v>1235</v>
      </c>
      <c r="F352" s="21">
        <v>1384.26</v>
      </c>
      <c r="G352" t="s">
        <v>1228</v>
      </c>
      <c r="H352" s="46">
        <f t="shared" si="35"/>
        <v>-1384.26</v>
      </c>
      <c r="I352" s="24">
        <f t="shared" si="30"/>
        <v>0</v>
      </c>
      <c r="J352" s="25" t="str">
        <f t="shared" si="31"/>
        <v>17</v>
      </c>
      <c r="K352" s="25">
        <f t="shared" si="32"/>
        <v>6</v>
      </c>
      <c r="L352" s="26">
        <f t="shared" si="33"/>
        <v>44364</v>
      </c>
      <c r="M352" s="46">
        <f t="shared" si="34"/>
        <v>-1384.26</v>
      </c>
    </row>
    <row r="353" spans="2:13" ht="15.75">
      <c r="B353">
        <v>4691003000006390</v>
      </c>
      <c r="C353">
        <v>20210617</v>
      </c>
      <c r="D353">
        <v>171118</v>
      </c>
      <c r="E353" t="s">
        <v>1235</v>
      </c>
      <c r="F353" s="21">
        <v>1088.5999999999999</v>
      </c>
      <c r="G353" t="s">
        <v>1228</v>
      </c>
      <c r="H353" s="46">
        <f t="shared" si="35"/>
        <v>-1088.5999999999999</v>
      </c>
      <c r="I353" s="24">
        <f t="shared" si="30"/>
        <v>0</v>
      </c>
      <c r="J353" s="25" t="str">
        <f t="shared" si="31"/>
        <v>17</v>
      </c>
      <c r="K353" s="25">
        <f t="shared" si="32"/>
        <v>6</v>
      </c>
      <c r="L353" s="26">
        <f t="shared" si="33"/>
        <v>44364</v>
      </c>
      <c r="M353" s="46">
        <f t="shared" si="34"/>
        <v>-1088.5999999999999</v>
      </c>
    </row>
    <row r="354" spans="2:13" ht="15.75">
      <c r="B354">
        <v>4691003000006390</v>
      </c>
      <c r="C354">
        <v>20210617</v>
      </c>
      <c r="D354">
        <v>108852</v>
      </c>
      <c r="E354" t="s">
        <v>1231</v>
      </c>
      <c r="F354" s="21">
        <v>10.45</v>
      </c>
      <c r="G354" t="s">
        <v>1228</v>
      </c>
      <c r="H354" s="46">
        <f t="shared" si="35"/>
        <v>-10.45</v>
      </c>
      <c r="I354" s="24">
        <f t="shared" si="30"/>
        <v>0</v>
      </c>
      <c r="J354" s="25" t="str">
        <f t="shared" si="31"/>
        <v>17</v>
      </c>
      <c r="K354" s="25">
        <f t="shared" si="32"/>
        <v>6</v>
      </c>
      <c r="L354" s="26">
        <f t="shared" si="33"/>
        <v>44364</v>
      </c>
      <c r="M354" s="46">
        <f t="shared" si="34"/>
        <v>-10.45</v>
      </c>
    </row>
    <row r="355" spans="2:13" ht="15.75">
      <c r="B355">
        <v>4691003000006390</v>
      </c>
      <c r="C355">
        <v>20210617</v>
      </c>
      <c r="D355">
        <v>109160</v>
      </c>
      <c r="E355" t="s">
        <v>1231</v>
      </c>
      <c r="F355" s="21">
        <v>10.45</v>
      </c>
      <c r="G355" t="s">
        <v>1228</v>
      </c>
      <c r="H355" s="46">
        <f t="shared" si="35"/>
        <v>-10.45</v>
      </c>
      <c r="I355" s="24">
        <f t="shared" si="30"/>
        <v>0</v>
      </c>
      <c r="J355" s="25" t="str">
        <f t="shared" si="31"/>
        <v>17</v>
      </c>
      <c r="K355" s="25">
        <f t="shared" si="32"/>
        <v>6</v>
      </c>
      <c r="L355" s="26">
        <f t="shared" si="33"/>
        <v>44364</v>
      </c>
      <c r="M355" s="46">
        <f t="shared" si="34"/>
        <v>-10.45</v>
      </c>
    </row>
    <row r="356" spans="2:13" ht="15.75">
      <c r="B356">
        <v>4691003000006390</v>
      </c>
      <c r="C356">
        <v>20210617</v>
      </c>
      <c r="D356">
        <v>109311</v>
      </c>
      <c r="E356" t="s">
        <v>1231</v>
      </c>
      <c r="F356" s="21">
        <v>10.45</v>
      </c>
      <c r="G356" t="s">
        <v>1228</v>
      </c>
      <c r="H356" s="46">
        <f t="shared" si="35"/>
        <v>-10.45</v>
      </c>
      <c r="I356" s="24">
        <f t="shared" si="30"/>
        <v>0</v>
      </c>
      <c r="J356" s="25" t="str">
        <f t="shared" si="31"/>
        <v>17</v>
      </c>
      <c r="K356" s="25">
        <f t="shared" si="32"/>
        <v>6</v>
      </c>
      <c r="L356" s="26">
        <f t="shared" si="33"/>
        <v>44364</v>
      </c>
      <c r="M356" s="46">
        <f t="shared" si="34"/>
        <v>-10.45</v>
      </c>
    </row>
    <row r="357" spans="2:13" ht="15.75">
      <c r="B357">
        <v>4691003000006390</v>
      </c>
      <c r="C357">
        <v>20210617</v>
      </c>
      <c r="D357">
        <v>109406</v>
      </c>
      <c r="E357" t="s">
        <v>1231</v>
      </c>
      <c r="F357" s="21">
        <v>10.45</v>
      </c>
      <c r="G357" t="s">
        <v>1228</v>
      </c>
      <c r="H357" s="46">
        <f t="shared" si="35"/>
        <v>-10.45</v>
      </c>
      <c r="I357" s="24">
        <f t="shared" si="30"/>
        <v>0</v>
      </c>
      <c r="J357" s="25" t="str">
        <f t="shared" si="31"/>
        <v>17</v>
      </c>
      <c r="K357" s="25">
        <f t="shared" si="32"/>
        <v>6</v>
      </c>
      <c r="L357" s="26">
        <f t="shared" si="33"/>
        <v>44364</v>
      </c>
      <c r="M357" s="46">
        <f t="shared" si="34"/>
        <v>-10.45</v>
      </c>
    </row>
    <row r="358" spans="2:13" ht="15.75">
      <c r="B358">
        <v>4691003000006390</v>
      </c>
      <c r="C358">
        <v>20210617</v>
      </c>
      <c r="D358">
        <v>109541</v>
      </c>
      <c r="E358" t="s">
        <v>1231</v>
      </c>
      <c r="F358" s="21">
        <v>10.45</v>
      </c>
      <c r="G358" t="s">
        <v>1228</v>
      </c>
      <c r="H358" s="46">
        <f t="shared" si="35"/>
        <v>-10.45</v>
      </c>
      <c r="I358" s="24">
        <f t="shared" si="30"/>
        <v>0</v>
      </c>
      <c r="J358" s="25" t="str">
        <f t="shared" si="31"/>
        <v>17</v>
      </c>
      <c r="K358" s="25">
        <f t="shared" si="32"/>
        <v>6</v>
      </c>
      <c r="L358" s="26">
        <f t="shared" si="33"/>
        <v>44364</v>
      </c>
      <c r="M358" s="46">
        <f t="shared" si="34"/>
        <v>-10.45</v>
      </c>
    </row>
    <row r="359" spans="2:13" ht="15.75">
      <c r="B359">
        <v>4691003000006390</v>
      </c>
      <c r="C359">
        <v>20210617</v>
      </c>
      <c r="D359">
        <v>109623</v>
      </c>
      <c r="E359" t="s">
        <v>1231</v>
      </c>
      <c r="F359" s="21">
        <v>10.45</v>
      </c>
      <c r="G359" t="s">
        <v>1228</v>
      </c>
      <c r="H359" s="46">
        <f t="shared" si="35"/>
        <v>-10.45</v>
      </c>
      <c r="I359" s="24">
        <f t="shared" si="30"/>
        <v>0</v>
      </c>
      <c r="J359" s="25" t="str">
        <f t="shared" si="31"/>
        <v>17</v>
      </c>
      <c r="K359" s="25">
        <f t="shared" si="32"/>
        <v>6</v>
      </c>
      <c r="L359" s="26">
        <f t="shared" si="33"/>
        <v>44364</v>
      </c>
      <c r="M359" s="46">
        <f t="shared" si="34"/>
        <v>-10.45</v>
      </c>
    </row>
    <row r="360" spans="2:13" ht="15.75">
      <c r="B360">
        <v>4691003000006390</v>
      </c>
      <c r="C360">
        <v>20210617</v>
      </c>
      <c r="D360">
        <v>109726</v>
      </c>
      <c r="E360" t="s">
        <v>1231</v>
      </c>
      <c r="F360" s="21">
        <v>10.45</v>
      </c>
      <c r="G360" t="s">
        <v>1228</v>
      </c>
      <c r="H360" s="46">
        <f t="shared" si="35"/>
        <v>-10.45</v>
      </c>
      <c r="I360" s="24">
        <f t="shared" si="30"/>
        <v>0</v>
      </c>
      <c r="J360" s="25" t="str">
        <f t="shared" si="31"/>
        <v>17</v>
      </c>
      <c r="K360" s="25">
        <f t="shared" si="32"/>
        <v>6</v>
      </c>
      <c r="L360" s="26">
        <f t="shared" si="33"/>
        <v>44364</v>
      </c>
      <c r="M360" s="46">
        <f t="shared" si="34"/>
        <v>-10.45</v>
      </c>
    </row>
    <row r="361" spans="2:13" ht="15.75">
      <c r="B361">
        <v>4691003000006390</v>
      </c>
      <c r="C361">
        <v>20210617</v>
      </c>
      <c r="D361">
        <v>110073</v>
      </c>
      <c r="E361" t="s">
        <v>1231</v>
      </c>
      <c r="F361" s="21">
        <v>10.45</v>
      </c>
      <c r="G361" t="s">
        <v>1228</v>
      </c>
      <c r="H361" s="46">
        <f t="shared" si="35"/>
        <v>-10.45</v>
      </c>
      <c r="I361" s="24">
        <f t="shared" si="30"/>
        <v>0</v>
      </c>
      <c r="J361" s="25" t="str">
        <f t="shared" si="31"/>
        <v>17</v>
      </c>
      <c r="K361" s="25">
        <f t="shared" si="32"/>
        <v>6</v>
      </c>
      <c r="L361" s="26">
        <f t="shared" si="33"/>
        <v>44364</v>
      </c>
      <c r="M361" s="46">
        <f t="shared" si="34"/>
        <v>-10.45</v>
      </c>
    </row>
    <row r="362" spans="2:13" ht="15.75">
      <c r="B362">
        <v>4691003000006390</v>
      </c>
      <c r="C362">
        <v>20210617</v>
      </c>
      <c r="D362">
        <v>112227</v>
      </c>
      <c r="E362" t="s">
        <v>1231</v>
      </c>
      <c r="F362" s="21">
        <v>10.45</v>
      </c>
      <c r="G362" t="s">
        <v>1228</v>
      </c>
      <c r="H362" s="46">
        <f t="shared" si="35"/>
        <v>-10.45</v>
      </c>
      <c r="I362" s="24">
        <f t="shared" si="30"/>
        <v>0</v>
      </c>
      <c r="J362" s="25" t="str">
        <f t="shared" si="31"/>
        <v>17</v>
      </c>
      <c r="K362" s="25">
        <f t="shared" si="32"/>
        <v>6</v>
      </c>
      <c r="L362" s="26">
        <f t="shared" si="33"/>
        <v>44364</v>
      </c>
      <c r="M362" s="46">
        <f t="shared" si="34"/>
        <v>-10.45</v>
      </c>
    </row>
    <row r="363" spans="2:13" ht="15.75">
      <c r="B363">
        <v>4691003000006390</v>
      </c>
      <c r="C363">
        <v>20210617</v>
      </c>
      <c r="D363">
        <v>112595</v>
      </c>
      <c r="E363" t="s">
        <v>1231</v>
      </c>
      <c r="F363" s="21">
        <v>10.45</v>
      </c>
      <c r="G363" t="s">
        <v>1228</v>
      </c>
      <c r="H363" s="46">
        <f t="shared" si="35"/>
        <v>-10.45</v>
      </c>
      <c r="I363" s="24">
        <f t="shared" si="30"/>
        <v>0</v>
      </c>
      <c r="J363" s="25" t="str">
        <f t="shared" si="31"/>
        <v>17</v>
      </c>
      <c r="K363" s="25">
        <f t="shared" si="32"/>
        <v>6</v>
      </c>
      <c r="L363" s="26">
        <f t="shared" si="33"/>
        <v>44364</v>
      </c>
      <c r="M363" s="46">
        <f t="shared" si="34"/>
        <v>-10.45</v>
      </c>
    </row>
    <row r="364" spans="2:13" ht="15.75">
      <c r="B364">
        <v>4691003000006390</v>
      </c>
      <c r="C364">
        <v>20210617</v>
      </c>
      <c r="D364">
        <v>113565</v>
      </c>
      <c r="E364" t="s">
        <v>1231</v>
      </c>
      <c r="F364" s="21">
        <v>10.45</v>
      </c>
      <c r="G364" t="s">
        <v>1228</v>
      </c>
      <c r="H364" s="46">
        <f t="shared" si="35"/>
        <v>-10.45</v>
      </c>
      <c r="I364" s="24">
        <f t="shared" si="30"/>
        <v>0</v>
      </c>
      <c r="J364" s="25" t="str">
        <f t="shared" si="31"/>
        <v>17</v>
      </c>
      <c r="K364" s="25">
        <f t="shared" si="32"/>
        <v>6</v>
      </c>
      <c r="L364" s="26">
        <f t="shared" si="33"/>
        <v>44364</v>
      </c>
      <c r="M364" s="46">
        <f t="shared" si="34"/>
        <v>-10.45</v>
      </c>
    </row>
    <row r="365" spans="2:13" ht="15.75">
      <c r="B365">
        <v>4691003000006390</v>
      </c>
      <c r="C365">
        <v>20210617</v>
      </c>
      <c r="D365">
        <v>116076</v>
      </c>
      <c r="E365" t="s">
        <v>1231</v>
      </c>
      <c r="F365" s="21">
        <v>10.45</v>
      </c>
      <c r="G365" t="s">
        <v>1228</v>
      </c>
      <c r="H365" s="46">
        <f t="shared" si="35"/>
        <v>-10.45</v>
      </c>
      <c r="I365" s="24">
        <f t="shared" si="30"/>
        <v>0</v>
      </c>
      <c r="J365" s="25" t="str">
        <f t="shared" si="31"/>
        <v>17</v>
      </c>
      <c r="K365" s="25">
        <f t="shared" si="32"/>
        <v>6</v>
      </c>
      <c r="L365" s="26">
        <f t="shared" si="33"/>
        <v>44364</v>
      </c>
      <c r="M365" s="46">
        <f t="shared" si="34"/>
        <v>-10.45</v>
      </c>
    </row>
    <row r="366" spans="2:13" ht="15.75">
      <c r="B366">
        <v>4691003000006390</v>
      </c>
      <c r="C366">
        <v>20210617</v>
      </c>
      <c r="D366">
        <v>116248</v>
      </c>
      <c r="E366" t="s">
        <v>1231</v>
      </c>
      <c r="F366" s="21">
        <v>10.45</v>
      </c>
      <c r="G366" t="s">
        <v>1228</v>
      </c>
      <c r="H366" s="46">
        <f t="shared" si="35"/>
        <v>-10.45</v>
      </c>
      <c r="I366" s="24">
        <f t="shared" si="30"/>
        <v>0</v>
      </c>
      <c r="J366" s="25" t="str">
        <f t="shared" si="31"/>
        <v>17</v>
      </c>
      <c r="K366" s="25">
        <f t="shared" si="32"/>
        <v>6</v>
      </c>
      <c r="L366" s="26">
        <f t="shared" si="33"/>
        <v>44364</v>
      </c>
      <c r="M366" s="46">
        <f t="shared" si="34"/>
        <v>-10.45</v>
      </c>
    </row>
    <row r="367" spans="2:13" ht="15.75">
      <c r="B367">
        <v>4691003000006390</v>
      </c>
      <c r="C367">
        <v>20210617</v>
      </c>
      <c r="D367">
        <v>117629</v>
      </c>
      <c r="E367" t="s">
        <v>1231</v>
      </c>
      <c r="F367" s="21">
        <v>10.45</v>
      </c>
      <c r="G367" t="s">
        <v>1228</v>
      </c>
      <c r="H367" s="46">
        <f t="shared" si="35"/>
        <v>-10.45</v>
      </c>
      <c r="I367" s="24">
        <f t="shared" si="30"/>
        <v>0</v>
      </c>
      <c r="J367" s="25" t="str">
        <f t="shared" si="31"/>
        <v>17</v>
      </c>
      <c r="K367" s="25">
        <f t="shared" si="32"/>
        <v>6</v>
      </c>
      <c r="L367" s="26">
        <f t="shared" si="33"/>
        <v>44364</v>
      </c>
      <c r="M367" s="46">
        <f t="shared" si="34"/>
        <v>-10.45</v>
      </c>
    </row>
    <row r="368" spans="2:13" ht="15.75">
      <c r="B368">
        <v>4691003000006390</v>
      </c>
      <c r="C368">
        <v>20210617</v>
      </c>
      <c r="D368">
        <v>118572</v>
      </c>
      <c r="E368" t="s">
        <v>1231</v>
      </c>
      <c r="F368" s="21">
        <v>10.45</v>
      </c>
      <c r="G368" t="s">
        <v>1228</v>
      </c>
      <c r="H368" s="46">
        <f t="shared" si="35"/>
        <v>-10.45</v>
      </c>
      <c r="I368" s="24">
        <f t="shared" si="30"/>
        <v>0</v>
      </c>
      <c r="J368" s="25" t="str">
        <f t="shared" si="31"/>
        <v>17</v>
      </c>
      <c r="K368" s="25">
        <f t="shared" si="32"/>
        <v>6</v>
      </c>
      <c r="L368" s="26">
        <f t="shared" si="33"/>
        <v>44364</v>
      </c>
      <c r="M368" s="46">
        <f t="shared" si="34"/>
        <v>-10.45</v>
      </c>
    </row>
    <row r="369" spans="2:13" ht="15.75">
      <c r="B369">
        <v>4691003000006390</v>
      </c>
      <c r="C369">
        <v>20210617</v>
      </c>
      <c r="D369">
        <v>135248</v>
      </c>
      <c r="E369" t="s">
        <v>1231</v>
      </c>
      <c r="F369" s="21">
        <v>10.45</v>
      </c>
      <c r="G369" t="s">
        <v>1228</v>
      </c>
      <c r="H369" s="46">
        <f t="shared" si="35"/>
        <v>-10.45</v>
      </c>
      <c r="I369" s="24">
        <f t="shared" si="30"/>
        <v>0</v>
      </c>
      <c r="J369" s="25" t="str">
        <f t="shared" si="31"/>
        <v>17</v>
      </c>
      <c r="K369" s="25">
        <f t="shared" si="32"/>
        <v>6</v>
      </c>
      <c r="L369" s="26">
        <f t="shared" si="33"/>
        <v>44364</v>
      </c>
      <c r="M369" s="46">
        <f t="shared" si="34"/>
        <v>-10.45</v>
      </c>
    </row>
    <row r="370" spans="2:13" ht="15.75">
      <c r="B370">
        <v>4691003000006390</v>
      </c>
      <c r="C370">
        <v>20210617</v>
      </c>
      <c r="D370">
        <v>158455</v>
      </c>
      <c r="E370" t="s">
        <v>1231</v>
      </c>
      <c r="F370" s="21">
        <v>10.45</v>
      </c>
      <c r="G370" t="s">
        <v>1228</v>
      </c>
      <c r="H370" s="46">
        <f t="shared" si="35"/>
        <v>-10.45</v>
      </c>
      <c r="I370" s="24">
        <f t="shared" si="30"/>
        <v>0</v>
      </c>
      <c r="J370" s="25" t="str">
        <f t="shared" si="31"/>
        <v>17</v>
      </c>
      <c r="K370" s="25">
        <f t="shared" si="32"/>
        <v>6</v>
      </c>
      <c r="L370" s="26">
        <f t="shared" si="33"/>
        <v>44364</v>
      </c>
      <c r="M370" s="46">
        <f t="shared" si="34"/>
        <v>-10.45</v>
      </c>
    </row>
    <row r="371" spans="2:13" ht="15.75">
      <c r="B371">
        <v>4691003000006390</v>
      </c>
      <c r="C371">
        <v>20210617</v>
      </c>
      <c r="D371">
        <v>163322</v>
      </c>
      <c r="E371" t="s">
        <v>1231</v>
      </c>
      <c r="F371" s="21">
        <v>10.45</v>
      </c>
      <c r="G371" t="s">
        <v>1228</v>
      </c>
      <c r="H371" s="46">
        <f t="shared" si="35"/>
        <v>-10.45</v>
      </c>
      <c r="I371" s="24">
        <f t="shared" si="30"/>
        <v>0</v>
      </c>
      <c r="J371" s="25" t="str">
        <f t="shared" si="31"/>
        <v>17</v>
      </c>
      <c r="K371" s="25">
        <f t="shared" si="32"/>
        <v>6</v>
      </c>
      <c r="L371" s="26">
        <f t="shared" si="33"/>
        <v>44364</v>
      </c>
      <c r="M371" s="46">
        <f t="shared" si="34"/>
        <v>-10.45</v>
      </c>
    </row>
    <row r="372" spans="2:13" ht="15.75">
      <c r="B372">
        <v>4691003000006390</v>
      </c>
      <c r="C372">
        <v>20210617</v>
      </c>
      <c r="D372">
        <v>183327</v>
      </c>
      <c r="E372" t="s">
        <v>1231</v>
      </c>
      <c r="F372" s="21">
        <v>10.45</v>
      </c>
      <c r="G372" t="s">
        <v>1228</v>
      </c>
      <c r="H372" s="46">
        <f t="shared" si="35"/>
        <v>-10.45</v>
      </c>
      <c r="I372" s="24">
        <f t="shared" si="30"/>
        <v>0</v>
      </c>
      <c r="J372" s="25" t="str">
        <f t="shared" si="31"/>
        <v>17</v>
      </c>
      <c r="K372" s="25">
        <f t="shared" si="32"/>
        <v>6</v>
      </c>
      <c r="L372" s="26">
        <f t="shared" si="33"/>
        <v>44364</v>
      </c>
      <c r="M372" s="46">
        <f t="shared" si="34"/>
        <v>-10.45</v>
      </c>
    </row>
    <row r="373" spans="2:13" ht="15.75">
      <c r="B373">
        <v>4691003000006390</v>
      </c>
      <c r="C373">
        <v>20210618</v>
      </c>
      <c r="D373">
        <v>756</v>
      </c>
      <c r="E373" t="s">
        <v>1245</v>
      </c>
      <c r="F373" s="21">
        <v>1470.4</v>
      </c>
      <c r="G373" t="s">
        <v>1233</v>
      </c>
      <c r="H373" s="46">
        <f t="shared" si="35"/>
        <v>0</v>
      </c>
      <c r="I373" s="24">
        <f t="shared" si="30"/>
        <v>1470.4</v>
      </c>
      <c r="J373" s="25" t="str">
        <f t="shared" si="31"/>
        <v>18</v>
      </c>
      <c r="K373" s="25">
        <f t="shared" si="32"/>
        <v>6</v>
      </c>
      <c r="L373" s="26">
        <f t="shared" si="33"/>
        <v>44365</v>
      </c>
      <c r="M373" s="46">
        <f t="shared" si="34"/>
        <v>1470.4</v>
      </c>
    </row>
    <row r="374" spans="2:13" ht="15.75">
      <c r="B374">
        <v>4691003000006390</v>
      </c>
      <c r="C374">
        <v>20210618</v>
      </c>
      <c r="D374">
        <v>185738</v>
      </c>
      <c r="E374" t="s">
        <v>1227</v>
      </c>
      <c r="F374" s="21">
        <v>16464.32</v>
      </c>
      <c r="G374" t="s">
        <v>1228</v>
      </c>
      <c r="H374" s="46">
        <f t="shared" si="35"/>
        <v>-16464.32</v>
      </c>
      <c r="I374" s="24">
        <f t="shared" si="30"/>
        <v>0</v>
      </c>
      <c r="J374" s="25" t="str">
        <f t="shared" si="31"/>
        <v>18</v>
      </c>
      <c r="K374" s="25">
        <f t="shared" si="32"/>
        <v>6</v>
      </c>
      <c r="L374" s="26">
        <f t="shared" si="33"/>
        <v>44365</v>
      </c>
      <c r="M374" s="46">
        <f t="shared" si="34"/>
        <v>-16464.32</v>
      </c>
    </row>
    <row r="375" spans="2:13" ht="15.75">
      <c r="B375">
        <v>4691003000006390</v>
      </c>
      <c r="C375">
        <v>20210618</v>
      </c>
      <c r="D375">
        <v>186527</v>
      </c>
      <c r="E375" t="s">
        <v>1227</v>
      </c>
      <c r="F375" s="21">
        <v>1345.51</v>
      </c>
      <c r="G375" t="s">
        <v>1228</v>
      </c>
      <c r="H375" s="46">
        <f t="shared" si="35"/>
        <v>-1345.51</v>
      </c>
      <c r="I375" s="24">
        <f t="shared" si="30"/>
        <v>0</v>
      </c>
      <c r="J375" s="25" t="str">
        <f t="shared" si="31"/>
        <v>18</v>
      </c>
      <c r="K375" s="25">
        <f t="shared" si="32"/>
        <v>6</v>
      </c>
      <c r="L375" s="26">
        <f t="shared" si="33"/>
        <v>44365</v>
      </c>
      <c r="M375" s="46">
        <f t="shared" si="34"/>
        <v>-1345.51</v>
      </c>
    </row>
    <row r="376" spans="2:13" ht="15.75">
      <c r="B376">
        <v>4691003000006390</v>
      </c>
      <c r="C376">
        <v>20210618</v>
      </c>
      <c r="D376">
        <v>187128</v>
      </c>
      <c r="E376" t="s">
        <v>1227</v>
      </c>
      <c r="F376" s="21">
        <v>4083.85</v>
      </c>
      <c r="G376" t="s">
        <v>1228</v>
      </c>
      <c r="H376" s="46">
        <f t="shared" si="35"/>
        <v>-4083.85</v>
      </c>
      <c r="I376" s="24">
        <f t="shared" si="30"/>
        <v>0</v>
      </c>
      <c r="J376" s="25" t="str">
        <f t="shared" si="31"/>
        <v>18</v>
      </c>
      <c r="K376" s="25">
        <f t="shared" si="32"/>
        <v>6</v>
      </c>
      <c r="L376" s="26">
        <f t="shared" si="33"/>
        <v>44365</v>
      </c>
      <c r="M376" s="46">
        <f t="shared" si="34"/>
        <v>-4083.85</v>
      </c>
    </row>
    <row r="377" spans="2:13" ht="15.75">
      <c r="B377">
        <v>4691003000006390</v>
      </c>
      <c r="C377">
        <v>20210618</v>
      </c>
      <c r="D377">
        <v>187711</v>
      </c>
      <c r="E377" t="s">
        <v>1227</v>
      </c>
      <c r="F377" s="21">
        <v>26785</v>
      </c>
      <c r="G377" t="s">
        <v>1228</v>
      </c>
      <c r="H377" s="46">
        <f t="shared" si="35"/>
        <v>-26785</v>
      </c>
      <c r="I377" s="24">
        <f t="shared" si="30"/>
        <v>0</v>
      </c>
      <c r="J377" s="25" t="str">
        <f t="shared" si="31"/>
        <v>18</v>
      </c>
      <c r="K377" s="25">
        <f t="shared" si="32"/>
        <v>6</v>
      </c>
      <c r="L377" s="26">
        <f t="shared" si="33"/>
        <v>44365</v>
      </c>
      <c r="M377" s="46">
        <f t="shared" si="34"/>
        <v>-26785</v>
      </c>
    </row>
    <row r="378" spans="2:13" ht="15.75">
      <c r="B378">
        <v>4691003000006390</v>
      </c>
      <c r="C378">
        <v>20210618</v>
      </c>
      <c r="D378">
        <v>188183</v>
      </c>
      <c r="E378" t="s">
        <v>1227</v>
      </c>
      <c r="F378" s="21">
        <v>3500</v>
      </c>
      <c r="G378" t="s">
        <v>1228</v>
      </c>
      <c r="H378" s="46">
        <f t="shared" si="35"/>
        <v>-3500</v>
      </c>
      <c r="I378" s="24">
        <f t="shared" si="30"/>
        <v>0</v>
      </c>
      <c r="J378" s="25" t="str">
        <f t="shared" si="31"/>
        <v>18</v>
      </c>
      <c r="K378" s="25">
        <f t="shared" si="32"/>
        <v>6</v>
      </c>
      <c r="L378" s="26">
        <f t="shared" si="33"/>
        <v>44365</v>
      </c>
      <c r="M378" s="46">
        <f t="shared" si="34"/>
        <v>-3500</v>
      </c>
    </row>
    <row r="379" spans="2:13" ht="15.75">
      <c r="B379">
        <v>4691003000006390</v>
      </c>
      <c r="C379">
        <v>20210618</v>
      </c>
      <c r="D379">
        <v>188842</v>
      </c>
      <c r="E379" t="s">
        <v>1227</v>
      </c>
      <c r="F379" s="21">
        <v>1280</v>
      </c>
      <c r="G379" t="s">
        <v>1228</v>
      </c>
      <c r="H379" s="46">
        <f t="shared" si="35"/>
        <v>-1280</v>
      </c>
      <c r="I379" s="24">
        <f t="shared" si="30"/>
        <v>0</v>
      </c>
      <c r="J379" s="25" t="str">
        <f t="shared" si="31"/>
        <v>18</v>
      </c>
      <c r="K379" s="25">
        <f t="shared" si="32"/>
        <v>6</v>
      </c>
      <c r="L379" s="26">
        <f t="shared" si="33"/>
        <v>44365</v>
      </c>
      <c r="M379" s="46">
        <f t="shared" si="34"/>
        <v>-1280</v>
      </c>
    </row>
    <row r="380" spans="2:13" ht="15.75">
      <c r="B380">
        <v>4691003000006390</v>
      </c>
      <c r="C380">
        <v>20210618</v>
      </c>
      <c r="D380">
        <v>189138</v>
      </c>
      <c r="E380" t="s">
        <v>1227</v>
      </c>
      <c r="F380" s="21">
        <v>52000</v>
      </c>
      <c r="G380" t="s">
        <v>1228</v>
      </c>
      <c r="H380" s="46">
        <f t="shared" si="35"/>
        <v>-52000</v>
      </c>
      <c r="I380" s="24">
        <f t="shared" si="30"/>
        <v>0</v>
      </c>
      <c r="J380" s="25" t="str">
        <f t="shared" si="31"/>
        <v>18</v>
      </c>
      <c r="K380" s="25">
        <f t="shared" si="32"/>
        <v>6</v>
      </c>
      <c r="L380" s="26">
        <f t="shared" si="33"/>
        <v>44365</v>
      </c>
      <c r="M380" s="46">
        <f t="shared" si="34"/>
        <v>-52000</v>
      </c>
    </row>
    <row r="381" spans="2:13" ht="15.75">
      <c r="B381">
        <v>4691003000006390</v>
      </c>
      <c r="C381">
        <v>20210618</v>
      </c>
      <c r="D381">
        <v>189659</v>
      </c>
      <c r="E381" t="s">
        <v>1227</v>
      </c>
      <c r="F381" s="21">
        <v>670</v>
      </c>
      <c r="G381" t="s">
        <v>1228</v>
      </c>
      <c r="H381" s="46">
        <f t="shared" si="35"/>
        <v>-670</v>
      </c>
      <c r="I381" s="24">
        <f t="shared" si="30"/>
        <v>0</v>
      </c>
      <c r="J381" s="25" t="str">
        <f t="shared" si="31"/>
        <v>18</v>
      </c>
      <c r="K381" s="25">
        <f t="shared" si="32"/>
        <v>6</v>
      </c>
      <c r="L381" s="26">
        <f t="shared" si="33"/>
        <v>44365</v>
      </c>
      <c r="M381" s="46">
        <f t="shared" si="34"/>
        <v>-670</v>
      </c>
    </row>
    <row r="382" spans="2:13" ht="15.75">
      <c r="B382">
        <v>4691003000006390</v>
      </c>
      <c r="C382">
        <v>20210618</v>
      </c>
      <c r="D382">
        <v>185738</v>
      </c>
      <c r="E382" t="s">
        <v>1231</v>
      </c>
      <c r="F382" s="21">
        <v>10.45</v>
      </c>
      <c r="G382" t="s">
        <v>1228</v>
      </c>
      <c r="H382" s="46">
        <f t="shared" si="35"/>
        <v>-10.45</v>
      </c>
      <c r="I382" s="24">
        <f t="shared" ref="I382:I441" si="36">IF(G382="C",F382,0)</f>
        <v>0</v>
      </c>
      <c r="J382" s="25" t="str">
        <f t="shared" ref="J382:J441" si="37">RIGHT(C382,2)</f>
        <v>18</v>
      </c>
      <c r="K382" s="25">
        <f t="shared" ref="K382:K441" si="38">IFERROR(LEFT(C382,6)-202100,"")</f>
        <v>6</v>
      </c>
      <c r="L382" s="26">
        <f t="shared" si="33"/>
        <v>44365</v>
      </c>
      <c r="M382" s="46">
        <f t="shared" si="34"/>
        <v>-10.45</v>
      </c>
    </row>
    <row r="383" spans="2:13" ht="15.75">
      <c r="B383">
        <v>4691003000006390</v>
      </c>
      <c r="C383">
        <v>20210618</v>
      </c>
      <c r="D383">
        <v>186527</v>
      </c>
      <c r="E383" t="s">
        <v>1231</v>
      </c>
      <c r="F383" s="21">
        <v>10.45</v>
      </c>
      <c r="G383" t="s">
        <v>1228</v>
      </c>
      <c r="H383" s="46">
        <f t="shared" si="35"/>
        <v>-10.45</v>
      </c>
      <c r="I383" s="24">
        <f t="shared" si="36"/>
        <v>0</v>
      </c>
      <c r="J383" s="25" t="str">
        <f t="shared" si="37"/>
        <v>18</v>
      </c>
      <c r="K383" s="25">
        <f t="shared" si="38"/>
        <v>6</v>
      </c>
      <c r="L383" s="26">
        <f t="shared" ref="L383:L442" si="39">IFERROR(DATE(2021,K383,J383),"")</f>
        <v>44365</v>
      </c>
      <c r="M383" s="46">
        <f t="shared" si="34"/>
        <v>-10.45</v>
      </c>
    </row>
    <row r="384" spans="2:13" ht="15.75">
      <c r="B384">
        <v>4691003000006390</v>
      </c>
      <c r="C384">
        <v>20210618</v>
      </c>
      <c r="D384">
        <v>187128</v>
      </c>
      <c r="E384" t="s">
        <v>1231</v>
      </c>
      <c r="F384" s="21">
        <v>10.45</v>
      </c>
      <c r="G384" t="s">
        <v>1228</v>
      </c>
      <c r="H384" s="46">
        <f t="shared" si="35"/>
        <v>-10.45</v>
      </c>
      <c r="I384" s="24">
        <f t="shared" si="36"/>
        <v>0</v>
      </c>
      <c r="J384" s="25" t="str">
        <f t="shared" si="37"/>
        <v>18</v>
      </c>
      <c r="K384" s="25">
        <f t="shared" si="38"/>
        <v>6</v>
      </c>
      <c r="L384" s="26">
        <f t="shared" si="39"/>
        <v>44365</v>
      </c>
      <c r="M384" s="46">
        <f t="shared" si="34"/>
        <v>-10.45</v>
      </c>
    </row>
    <row r="385" spans="2:13" ht="15.75">
      <c r="B385">
        <v>4691003000006390</v>
      </c>
      <c r="C385">
        <v>20210618</v>
      </c>
      <c r="D385">
        <v>187711</v>
      </c>
      <c r="E385" t="s">
        <v>1231</v>
      </c>
      <c r="F385" s="21">
        <v>10.45</v>
      </c>
      <c r="G385" t="s">
        <v>1228</v>
      </c>
      <c r="H385" s="46">
        <f t="shared" si="35"/>
        <v>-10.45</v>
      </c>
      <c r="I385" s="24">
        <f t="shared" si="36"/>
        <v>0</v>
      </c>
      <c r="J385" s="25" t="str">
        <f t="shared" si="37"/>
        <v>18</v>
      </c>
      <c r="K385" s="25">
        <f t="shared" si="38"/>
        <v>6</v>
      </c>
      <c r="L385" s="26">
        <f t="shared" si="39"/>
        <v>44365</v>
      </c>
      <c r="M385" s="46">
        <f t="shared" si="34"/>
        <v>-10.45</v>
      </c>
    </row>
    <row r="386" spans="2:13" ht="15.75">
      <c r="B386">
        <v>4691003000006390</v>
      </c>
      <c r="C386">
        <v>20210618</v>
      </c>
      <c r="D386">
        <v>188183</v>
      </c>
      <c r="E386" t="s">
        <v>1231</v>
      </c>
      <c r="F386" s="21">
        <v>10.45</v>
      </c>
      <c r="G386" t="s">
        <v>1228</v>
      </c>
      <c r="H386" s="46">
        <f t="shared" si="35"/>
        <v>-10.45</v>
      </c>
      <c r="I386" s="24">
        <f t="shared" si="36"/>
        <v>0</v>
      </c>
      <c r="J386" s="25" t="str">
        <f t="shared" si="37"/>
        <v>18</v>
      </c>
      <c r="K386" s="25">
        <f t="shared" si="38"/>
        <v>6</v>
      </c>
      <c r="L386" s="26">
        <f t="shared" si="39"/>
        <v>44365</v>
      </c>
      <c r="M386" s="46">
        <f t="shared" si="34"/>
        <v>-10.45</v>
      </c>
    </row>
    <row r="387" spans="2:13" ht="15.75">
      <c r="B387">
        <v>4691003000006390</v>
      </c>
      <c r="C387">
        <v>20210618</v>
      </c>
      <c r="D387">
        <v>188842</v>
      </c>
      <c r="E387" t="s">
        <v>1231</v>
      </c>
      <c r="F387" s="21">
        <v>10.45</v>
      </c>
      <c r="G387" t="s">
        <v>1228</v>
      </c>
      <c r="H387" s="46">
        <f t="shared" si="35"/>
        <v>-10.45</v>
      </c>
      <c r="I387" s="24">
        <f t="shared" si="36"/>
        <v>0</v>
      </c>
      <c r="J387" s="25" t="str">
        <f t="shared" si="37"/>
        <v>18</v>
      </c>
      <c r="K387" s="25">
        <f t="shared" si="38"/>
        <v>6</v>
      </c>
      <c r="L387" s="26">
        <f t="shared" si="39"/>
        <v>44365</v>
      </c>
      <c r="M387" s="46">
        <f t="shared" si="34"/>
        <v>-10.45</v>
      </c>
    </row>
    <row r="388" spans="2:13" ht="15.75">
      <c r="B388">
        <v>4691003000006390</v>
      </c>
      <c r="C388">
        <v>20210618</v>
      </c>
      <c r="D388">
        <v>189138</v>
      </c>
      <c r="E388" t="s">
        <v>1231</v>
      </c>
      <c r="F388" s="21">
        <v>10.45</v>
      </c>
      <c r="G388" t="s">
        <v>1228</v>
      </c>
      <c r="H388" s="46">
        <f t="shared" si="35"/>
        <v>-10.45</v>
      </c>
      <c r="I388" s="24">
        <f t="shared" si="36"/>
        <v>0</v>
      </c>
      <c r="J388" s="25" t="str">
        <f t="shared" si="37"/>
        <v>18</v>
      </c>
      <c r="K388" s="25">
        <f t="shared" si="38"/>
        <v>6</v>
      </c>
      <c r="L388" s="26">
        <f t="shared" si="39"/>
        <v>44365</v>
      </c>
      <c r="M388" s="46">
        <f t="shared" ref="M388:M451" si="40">IF(G388="c",I388,H388)</f>
        <v>-10.45</v>
      </c>
    </row>
    <row r="389" spans="2:13" ht="15.75">
      <c r="B389">
        <v>4691003000006390</v>
      </c>
      <c r="C389">
        <v>20210618</v>
      </c>
      <c r="D389">
        <v>189659</v>
      </c>
      <c r="E389" t="s">
        <v>1231</v>
      </c>
      <c r="F389" s="21">
        <v>10.45</v>
      </c>
      <c r="G389" t="s">
        <v>1228</v>
      </c>
      <c r="H389" s="46">
        <f t="shared" ref="H389:H452" si="41">-IF(G389="D",F389,0)</f>
        <v>-10.45</v>
      </c>
      <c r="I389" s="24">
        <f t="shared" si="36"/>
        <v>0</v>
      </c>
      <c r="J389" s="25" t="str">
        <f t="shared" si="37"/>
        <v>18</v>
      </c>
      <c r="K389" s="25">
        <f t="shared" si="38"/>
        <v>6</v>
      </c>
      <c r="L389" s="26">
        <f t="shared" si="39"/>
        <v>44365</v>
      </c>
      <c r="M389" s="46">
        <f t="shared" si="40"/>
        <v>-10.45</v>
      </c>
    </row>
    <row r="390" spans="2:13" ht="15.75">
      <c r="B390">
        <v>4691003000006390</v>
      </c>
      <c r="C390">
        <v>20210621</v>
      </c>
      <c r="D390">
        <v>211559</v>
      </c>
      <c r="E390" t="s">
        <v>1237</v>
      </c>
      <c r="F390" s="21">
        <v>200000</v>
      </c>
      <c r="G390" t="s">
        <v>1233</v>
      </c>
      <c r="H390" s="46">
        <f t="shared" si="41"/>
        <v>0</v>
      </c>
      <c r="I390" s="24">
        <f t="shared" si="36"/>
        <v>200000</v>
      </c>
      <c r="J390" s="25" t="str">
        <f t="shared" si="37"/>
        <v>21</v>
      </c>
      <c r="K390" s="25">
        <f t="shared" si="38"/>
        <v>6</v>
      </c>
      <c r="L390" s="26">
        <f t="shared" si="39"/>
        <v>44368</v>
      </c>
      <c r="M390" s="46">
        <f t="shared" si="40"/>
        <v>200000</v>
      </c>
    </row>
    <row r="391" spans="2:13" ht="15.75">
      <c r="B391">
        <v>4691003000006390</v>
      </c>
      <c r="C391">
        <v>20210621</v>
      </c>
      <c r="D391">
        <v>421117</v>
      </c>
      <c r="E391" t="s">
        <v>1230</v>
      </c>
      <c r="F391" s="21">
        <v>10576.89</v>
      </c>
      <c r="G391" t="s">
        <v>1228</v>
      </c>
      <c r="H391" s="46">
        <f t="shared" si="41"/>
        <v>-10576.89</v>
      </c>
      <c r="I391" s="24">
        <f t="shared" si="36"/>
        <v>0</v>
      </c>
      <c r="J391" s="25" t="str">
        <f t="shared" si="37"/>
        <v>21</v>
      </c>
      <c r="K391" s="25">
        <f t="shared" si="38"/>
        <v>6</v>
      </c>
      <c r="L391" s="26">
        <f t="shared" si="39"/>
        <v>44368</v>
      </c>
      <c r="M391" s="46">
        <f t="shared" si="40"/>
        <v>-10576.89</v>
      </c>
    </row>
    <row r="392" spans="2:13" ht="15.75">
      <c r="B392">
        <v>4691003000006390</v>
      </c>
      <c r="C392">
        <v>20210621</v>
      </c>
      <c r="D392">
        <v>612169</v>
      </c>
      <c r="E392" t="s">
        <v>1230</v>
      </c>
      <c r="F392" s="21">
        <v>190549.6</v>
      </c>
      <c r="G392" t="s">
        <v>1228</v>
      </c>
      <c r="H392" s="46">
        <f t="shared" si="41"/>
        <v>-190549.6</v>
      </c>
      <c r="I392" s="24">
        <f t="shared" si="36"/>
        <v>0</v>
      </c>
      <c r="J392" s="25" t="str">
        <f t="shared" si="37"/>
        <v>21</v>
      </c>
      <c r="K392" s="25">
        <f t="shared" si="38"/>
        <v>6</v>
      </c>
      <c r="L392" s="26">
        <f t="shared" si="39"/>
        <v>44368</v>
      </c>
      <c r="M392" s="46">
        <f t="shared" si="40"/>
        <v>-190549.6</v>
      </c>
    </row>
    <row r="393" spans="2:13" ht="15.75">
      <c r="B393">
        <v>4691003000006390</v>
      </c>
      <c r="C393">
        <v>20210621</v>
      </c>
      <c r="D393">
        <v>102024</v>
      </c>
      <c r="E393" t="s">
        <v>1227</v>
      </c>
      <c r="F393" s="21">
        <v>5790.82</v>
      </c>
      <c r="G393" t="s">
        <v>1228</v>
      </c>
      <c r="H393" s="46">
        <f t="shared" si="41"/>
        <v>-5790.82</v>
      </c>
      <c r="I393" s="24">
        <f t="shared" si="36"/>
        <v>0</v>
      </c>
      <c r="J393" s="25" t="str">
        <f t="shared" si="37"/>
        <v>21</v>
      </c>
      <c r="K393" s="25">
        <f t="shared" si="38"/>
        <v>6</v>
      </c>
      <c r="L393" s="26">
        <f t="shared" si="39"/>
        <v>44368</v>
      </c>
      <c r="M393" s="46">
        <f t="shared" si="40"/>
        <v>-5790.82</v>
      </c>
    </row>
    <row r="394" spans="2:13" ht="15.75">
      <c r="B394">
        <v>4691003000006390</v>
      </c>
      <c r="C394">
        <v>20210621</v>
      </c>
      <c r="D394">
        <v>107826</v>
      </c>
      <c r="E394" t="s">
        <v>1227</v>
      </c>
      <c r="F394" s="21">
        <v>5722.9</v>
      </c>
      <c r="G394" t="s">
        <v>1228</v>
      </c>
      <c r="H394" s="46">
        <f t="shared" si="41"/>
        <v>-5722.9</v>
      </c>
      <c r="I394" s="24">
        <f t="shared" si="36"/>
        <v>0</v>
      </c>
      <c r="J394" s="25" t="str">
        <f t="shared" si="37"/>
        <v>21</v>
      </c>
      <c r="K394" s="25">
        <f t="shared" si="38"/>
        <v>6</v>
      </c>
      <c r="L394" s="26">
        <f t="shared" si="39"/>
        <v>44368</v>
      </c>
      <c r="M394" s="46">
        <f t="shared" si="40"/>
        <v>-5722.9</v>
      </c>
    </row>
    <row r="395" spans="2:13" ht="15.75">
      <c r="B395">
        <v>4691003000006390</v>
      </c>
      <c r="C395">
        <v>20210621</v>
      </c>
      <c r="D395">
        <v>211644</v>
      </c>
      <c r="E395" t="s">
        <v>1235</v>
      </c>
      <c r="F395" s="21">
        <v>42908</v>
      </c>
      <c r="G395" t="s">
        <v>1228</v>
      </c>
      <c r="H395" s="46">
        <f t="shared" si="41"/>
        <v>-42908</v>
      </c>
      <c r="I395" s="24">
        <f t="shared" si="36"/>
        <v>0</v>
      </c>
      <c r="J395" s="25" t="str">
        <f t="shared" si="37"/>
        <v>21</v>
      </c>
      <c r="K395" s="25">
        <f t="shared" si="38"/>
        <v>6</v>
      </c>
      <c r="L395" s="26">
        <f t="shared" si="39"/>
        <v>44368</v>
      </c>
      <c r="M395" s="46">
        <f t="shared" si="40"/>
        <v>-42908</v>
      </c>
    </row>
    <row r="396" spans="2:13" ht="15.75">
      <c r="B396">
        <v>4691003000006390</v>
      </c>
      <c r="C396">
        <v>20210621</v>
      </c>
      <c r="D396">
        <v>102024</v>
      </c>
      <c r="E396" t="s">
        <v>1231</v>
      </c>
      <c r="F396" s="21">
        <v>10.45</v>
      </c>
      <c r="G396" t="s">
        <v>1228</v>
      </c>
      <c r="H396" s="46">
        <f t="shared" si="41"/>
        <v>-10.45</v>
      </c>
      <c r="I396" s="24">
        <f t="shared" si="36"/>
        <v>0</v>
      </c>
      <c r="J396" s="25" t="str">
        <f t="shared" si="37"/>
        <v>21</v>
      </c>
      <c r="K396" s="25">
        <f t="shared" si="38"/>
        <v>6</v>
      </c>
      <c r="L396" s="26">
        <f t="shared" si="39"/>
        <v>44368</v>
      </c>
      <c r="M396" s="46">
        <f t="shared" si="40"/>
        <v>-10.45</v>
      </c>
    </row>
    <row r="397" spans="2:13" ht="15.75">
      <c r="B397">
        <v>4691003000006390</v>
      </c>
      <c r="C397">
        <v>20210621</v>
      </c>
      <c r="D397">
        <v>107826</v>
      </c>
      <c r="E397" t="s">
        <v>1231</v>
      </c>
      <c r="F397" s="21">
        <v>10.45</v>
      </c>
      <c r="G397" t="s">
        <v>1228</v>
      </c>
      <c r="H397" s="46">
        <f t="shared" si="41"/>
        <v>-10.45</v>
      </c>
      <c r="I397" s="24">
        <f t="shared" si="36"/>
        <v>0</v>
      </c>
      <c r="J397" s="25" t="str">
        <f t="shared" si="37"/>
        <v>21</v>
      </c>
      <c r="K397" s="25">
        <f t="shared" si="38"/>
        <v>6</v>
      </c>
      <c r="L397" s="26">
        <f t="shared" si="39"/>
        <v>44368</v>
      </c>
      <c r="M397" s="46">
        <f t="shared" si="40"/>
        <v>-10.45</v>
      </c>
    </row>
    <row r="398" spans="2:13" ht="15.75">
      <c r="B398">
        <v>4691003000006390</v>
      </c>
      <c r="C398">
        <v>20210622</v>
      </c>
      <c r="D398">
        <v>138261</v>
      </c>
      <c r="E398" t="s">
        <v>1246</v>
      </c>
      <c r="F398" s="21">
        <v>101.73</v>
      </c>
      <c r="G398" t="s">
        <v>1228</v>
      </c>
      <c r="H398" s="46">
        <f t="shared" si="41"/>
        <v>-101.73</v>
      </c>
      <c r="I398" s="24">
        <f t="shared" si="36"/>
        <v>0</v>
      </c>
      <c r="J398" s="25" t="str">
        <f t="shared" si="37"/>
        <v>22</v>
      </c>
      <c r="K398" s="25">
        <f t="shared" si="38"/>
        <v>6</v>
      </c>
      <c r="L398" s="26">
        <f t="shared" si="39"/>
        <v>44369</v>
      </c>
      <c r="M398" s="46">
        <f t="shared" si="40"/>
        <v>-101.73</v>
      </c>
    </row>
    <row r="399" spans="2:13" ht="15.75">
      <c r="B399">
        <v>4691003000006390</v>
      </c>
      <c r="C399">
        <v>20210622</v>
      </c>
      <c r="D399">
        <v>150000</v>
      </c>
      <c r="E399" t="s">
        <v>1246</v>
      </c>
      <c r="F399" s="21">
        <v>1951.52</v>
      </c>
      <c r="G399" t="s">
        <v>1228</v>
      </c>
      <c r="H399" s="46">
        <f t="shared" si="41"/>
        <v>-1951.52</v>
      </c>
      <c r="I399" s="24">
        <f t="shared" si="36"/>
        <v>0</v>
      </c>
      <c r="J399" s="25" t="str">
        <f t="shared" si="37"/>
        <v>22</v>
      </c>
      <c r="K399" s="25">
        <f t="shared" si="38"/>
        <v>6</v>
      </c>
      <c r="L399" s="26">
        <f t="shared" si="39"/>
        <v>44369</v>
      </c>
      <c r="M399" s="46">
        <f t="shared" si="40"/>
        <v>-1951.52</v>
      </c>
    </row>
    <row r="400" spans="2:13" ht="15.75">
      <c r="B400">
        <v>4691003000006390</v>
      </c>
      <c r="C400">
        <v>20210622</v>
      </c>
      <c r="D400">
        <v>452549</v>
      </c>
      <c r="E400" t="s">
        <v>1230</v>
      </c>
      <c r="F400" s="21">
        <v>1850</v>
      </c>
      <c r="G400" t="s">
        <v>1228</v>
      </c>
      <c r="H400" s="46">
        <f t="shared" si="41"/>
        <v>-1850</v>
      </c>
      <c r="I400" s="24">
        <f t="shared" si="36"/>
        <v>0</v>
      </c>
      <c r="J400" s="25" t="str">
        <f t="shared" si="37"/>
        <v>22</v>
      </c>
      <c r="K400" s="25">
        <f t="shared" si="38"/>
        <v>6</v>
      </c>
      <c r="L400" s="26">
        <f t="shared" si="39"/>
        <v>44369</v>
      </c>
      <c r="M400" s="46">
        <f t="shared" si="40"/>
        <v>-1850</v>
      </c>
    </row>
    <row r="401" spans="2:13" ht="15.75">
      <c r="B401">
        <v>4691003000006390</v>
      </c>
      <c r="C401">
        <v>20210622</v>
      </c>
      <c r="D401">
        <v>461682</v>
      </c>
      <c r="E401" t="s">
        <v>1230</v>
      </c>
      <c r="F401" s="21">
        <v>8098.5</v>
      </c>
      <c r="G401" t="s">
        <v>1228</v>
      </c>
      <c r="H401" s="46">
        <f t="shared" si="41"/>
        <v>-8098.5</v>
      </c>
      <c r="I401" s="24">
        <f t="shared" si="36"/>
        <v>0</v>
      </c>
      <c r="J401" s="25" t="str">
        <f t="shared" si="37"/>
        <v>22</v>
      </c>
      <c r="K401" s="25">
        <f t="shared" si="38"/>
        <v>6</v>
      </c>
      <c r="L401" s="26">
        <f t="shared" si="39"/>
        <v>44369</v>
      </c>
      <c r="M401" s="46">
        <f t="shared" si="40"/>
        <v>-8098.5</v>
      </c>
    </row>
    <row r="402" spans="2:13" ht="15.75">
      <c r="B402">
        <v>4691003000006390</v>
      </c>
      <c r="C402">
        <v>20210622</v>
      </c>
      <c r="D402">
        <v>465129</v>
      </c>
      <c r="E402" t="s">
        <v>1230</v>
      </c>
      <c r="F402" s="21">
        <v>1556.5</v>
      </c>
      <c r="G402" t="s">
        <v>1228</v>
      </c>
      <c r="H402" s="46">
        <f t="shared" si="41"/>
        <v>-1556.5</v>
      </c>
      <c r="I402" s="24">
        <f t="shared" si="36"/>
        <v>0</v>
      </c>
      <c r="J402" s="25" t="str">
        <f t="shared" si="37"/>
        <v>22</v>
      </c>
      <c r="K402" s="25">
        <f t="shared" si="38"/>
        <v>6</v>
      </c>
      <c r="L402" s="26">
        <f t="shared" si="39"/>
        <v>44369</v>
      </c>
      <c r="M402" s="46">
        <f t="shared" si="40"/>
        <v>-1556.5</v>
      </c>
    </row>
    <row r="403" spans="2:13" ht="15.75">
      <c r="B403">
        <v>4691003000006390</v>
      </c>
      <c r="C403">
        <v>20210622</v>
      </c>
      <c r="D403">
        <v>469253</v>
      </c>
      <c r="E403" t="s">
        <v>1230</v>
      </c>
      <c r="F403" s="21">
        <v>342.88</v>
      </c>
      <c r="G403" t="s">
        <v>1228</v>
      </c>
      <c r="H403" s="46">
        <f t="shared" si="41"/>
        <v>-342.88</v>
      </c>
      <c r="I403" s="24">
        <f t="shared" si="36"/>
        <v>0</v>
      </c>
      <c r="J403" s="25" t="str">
        <f t="shared" si="37"/>
        <v>22</v>
      </c>
      <c r="K403" s="25">
        <f t="shared" si="38"/>
        <v>6</v>
      </c>
      <c r="L403" s="26">
        <f t="shared" si="39"/>
        <v>44369</v>
      </c>
      <c r="M403" s="46">
        <f t="shared" si="40"/>
        <v>-342.88</v>
      </c>
    </row>
    <row r="404" spans="2:13" ht="15.75">
      <c r="B404">
        <v>4691003000006390</v>
      </c>
      <c r="C404">
        <v>20210622</v>
      </c>
      <c r="D404">
        <v>475806</v>
      </c>
      <c r="E404" t="s">
        <v>1230</v>
      </c>
      <c r="F404" s="21">
        <v>1280</v>
      </c>
      <c r="G404" t="s">
        <v>1228</v>
      </c>
      <c r="H404" s="46">
        <f t="shared" si="41"/>
        <v>-1280</v>
      </c>
      <c r="I404" s="24">
        <f t="shared" si="36"/>
        <v>0</v>
      </c>
      <c r="J404" s="25" t="str">
        <f t="shared" si="37"/>
        <v>22</v>
      </c>
      <c r="K404" s="25">
        <f t="shared" si="38"/>
        <v>6</v>
      </c>
      <c r="L404" s="26">
        <f t="shared" si="39"/>
        <v>44369</v>
      </c>
      <c r="M404" s="46">
        <f t="shared" si="40"/>
        <v>-1280</v>
      </c>
    </row>
    <row r="405" spans="2:13" ht="15.75">
      <c r="B405">
        <v>4691003000006390</v>
      </c>
      <c r="C405">
        <v>20210622</v>
      </c>
      <c r="D405">
        <v>101966</v>
      </c>
      <c r="E405" t="s">
        <v>1227</v>
      </c>
      <c r="F405" s="21">
        <v>785</v>
      </c>
      <c r="G405" t="s">
        <v>1228</v>
      </c>
      <c r="H405" s="46">
        <f t="shared" si="41"/>
        <v>-785</v>
      </c>
      <c r="I405" s="24">
        <f t="shared" si="36"/>
        <v>0</v>
      </c>
      <c r="J405" s="25" t="str">
        <f t="shared" si="37"/>
        <v>22</v>
      </c>
      <c r="K405" s="25">
        <f t="shared" si="38"/>
        <v>6</v>
      </c>
      <c r="L405" s="26">
        <f t="shared" si="39"/>
        <v>44369</v>
      </c>
      <c r="M405" s="46">
        <f t="shared" si="40"/>
        <v>-785</v>
      </c>
    </row>
    <row r="406" spans="2:13" ht="15.75">
      <c r="B406">
        <v>4691003000006390</v>
      </c>
      <c r="C406">
        <v>20210622</v>
      </c>
      <c r="D406">
        <v>131237</v>
      </c>
      <c r="E406" t="s">
        <v>1227</v>
      </c>
      <c r="F406" s="21">
        <v>3290.5</v>
      </c>
      <c r="G406" t="s">
        <v>1228</v>
      </c>
      <c r="H406" s="46">
        <f t="shared" si="41"/>
        <v>-3290.5</v>
      </c>
      <c r="I406" s="24">
        <f t="shared" si="36"/>
        <v>0</v>
      </c>
      <c r="J406" s="25" t="str">
        <f t="shared" si="37"/>
        <v>22</v>
      </c>
      <c r="K406" s="25">
        <f t="shared" si="38"/>
        <v>6</v>
      </c>
      <c r="L406" s="26">
        <f t="shared" si="39"/>
        <v>44369</v>
      </c>
      <c r="M406" s="46">
        <f t="shared" si="40"/>
        <v>-3290.5</v>
      </c>
    </row>
    <row r="407" spans="2:13" ht="15.75">
      <c r="B407">
        <v>4691003000006390</v>
      </c>
      <c r="C407">
        <v>20210622</v>
      </c>
      <c r="D407">
        <v>132250</v>
      </c>
      <c r="E407" t="s">
        <v>1227</v>
      </c>
      <c r="F407" s="21">
        <v>3064.51</v>
      </c>
      <c r="G407" t="s">
        <v>1228</v>
      </c>
      <c r="H407" s="46">
        <f t="shared" si="41"/>
        <v>-3064.51</v>
      </c>
      <c r="I407" s="24">
        <f t="shared" si="36"/>
        <v>0</v>
      </c>
      <c r="J407" s="25" t="str">
        <f t="shared" si="37"/>
        <v>22</v>
      </c>
      <c r="K407" s="25">
        <f t="shared" si="38"/>
        <v>6</v>
      </c>
      <c r="L407" s="26">
        <f t="shared" si="39"/>
        <v>44369</v>
      </c>
      <c r="M407" s="46">
        <f t="shared" si="40"/>
        <v>-3064.51</v>
      </c>
    </row>
    <row r="408" spans="2:13" ht="15.75">
      <c r="B408">
        <v>4691003000006390</v>
      </c>
      <c r="C408">
        <v>20210622</v>
      </c>
      <c r="D408">
        <v>134727</v>
      </c>
      <c r="E408" t="s">
        <v>1227</v>
      </c>
      <c r="F408" s="21">
        <v>1064</v>
      </c>
      <c r="G408" t="s">
        <v>1228</v>
      </c>
      <c r="H408" s="46">
        <f t="shared" si="41"/>
        <v>-1064</v>
      </c>
      <c r="I408" s="24">
        <f t="shared" si="36"/>
        <v>0</v>
      </c>
      <c r="J408" s="25" t="str">
        <f t="shared" si="37"/>
        <v>22</v>
      </c>
      <c r="K408" s="25">
        <f t="shared" si="38"/>
        <v>6</v>
      </c>
      <c r="L408" s="26">
        <f t="shared" si="39"/>
        <v>44369</v>
      </c>
      <c r="M408" s="46">
        <f t="shared" si="40"/>
        <v>-1064</v>
      </c>
    </row>
    <row r="409" spans="2:13" ht="15.75">
      <c r="B409">
        <v>4691003000006390</v>
      </c>
      <c r="C409">
        <v>20210622</v>
      </c>
      <c r="D409">
        <v>221535</v>
      </c>
      <c r="E409" t="s">
        <v>1235</v>
      </c>
      <c r="F409" s="21">
        <v>1232.8800000000001</v>
      </c>
      <c r="G409" t="s">
        <v>1228</v>
      </c>
      <c r="H409" s="46">
        <f t="shared" si="41"/>
        <v>-1232.8800000000001</v>
      </c>
      <c r="I409" s="24">
        <f t="shared" si="36"/>
        <v>0</v>
      </c>
      <c r="J409" s="25" t="str">
        <f t="shared" si="37"/>
        <v>22</v>
      </c>
      <c r="K409" s="25">
        <f t="shared" si="38"/>
        <v>6</v>
      </c>
      <c r="L409" s="26">
        <f t="shared" si="39"/>
        <v>44369</v>
      </c>
      <c r="M409" s="46">
        <f t="shared" si="40"/>
        <v>-1232.8800000000001</v>
      </c>
    </row>
    <row r="410" spans="2:13" ht="15.75">
      <c r="B410">
        <v>4691003000006390</v>
      </c>
      <c r="C410">
        <v>20210622</v>
      </c>
      <c r="D410">
        <v>221546</v>
      </c>
      <c r="E410" t="s">
        <v>1235</v>
      </c>
      <c r="F410" s="21">
        <v>1419</v>
      </c>
      <c r="G410" t="s">
        <v>1228</v>
      </c>
      <c r="H410" s="46">
        <f t="shared" si="41"/>
        <v>-1419</v>
      </c>
      <c r="I410" s="24">
        <f t="shared" si="36"/>
        <v>0</v>
      </c>
      <c r="J410" s="25" t="str">
        <f t="shared" si="37"/>
        <v>22</v>
      </c>
      <c r="K410" s="25">
        <f t="shared" si="38"/>
        <v>6</v>
      </c>
      <c r="L410" s="26">
        <f t="shared" si="39"/>
        <v>44369</v>
      </c>
      <c r="M410" s="46">
        <f t="shared" si="40"/>
        <v>-1419</v>
      </c>
    </row>
    <row r="411" spans="2:13" ht="15.75">
      <c r="B411">
        <v>4691003000006390</v>
      </c>
      <c r="C411">
        <v>20210622</v>
      </c>
      <c r="D411">
        <v>221618</v>
      </c>
      <c r="E411" t="s">
        <v>1235</v>
      </c>
      <c r="F411" s="21">
        <v>1419</v>
      </c>
      <c r="G411" t="s">
        <v>1228</v>
      </c>
      <c r="H411" s="46">
        <f t="shared" si="41"/>
        <v>-1419</v>
      </c>
      <c r="I411" s="24">
        <f t="shared" si="36"/>
        <v>0</v>
      </c>
      <c r="J411" s="25" t="str">
        <f t="shared" si="37"/>
        <v>22</v>
      </c>
      <c r="K411" s="25">
        <f t="shared" si="38"/>
        <v>6</v>
      </c>
      <c r="L411" s="26">
        <f t="shared" si="39"/>
        <v>44369</v>
      </c>
      <c r="M411" s="46">
        <f t="shared" si="40"/>
        <v>-1419</v>
      </c>
    </row>
    <row r="412" spans="2:13" ht="15.75">
      <c r="B412">
        <v>4691003000006390</v>
      </c>
      <c r="C412">
        <v>20210622</v>
      </c>
      <c r="D412">
        <v>101966</v>
      </c>
      <c r="E412" t="s">
        <v>1231</v>
      </c>
      <c r="F412" s="21">
        <v>10.45</v>
      </c>
      <c r="G412" t="s">
        <v>1228</v>
      </c>
      <c r="H412" s="46">
        <f t="shared" si="41"/>
        <v>-10.45</v>
      </c>
      <c r="I412" s="24">
        <f t="shared" si="36"/>
        <v>0</v>
      </c>
      <c r="J412" s="25" t="str">
        <f t="shared" si="37"/>
        <v>22</v>
      </c>
      <c r="K412" s="25">
        <f t="shared" si="38"/>
        <v>6</v>
      </c>
      <c r="L412" s="26">
        <f t="shared" si="39"/>
        <v>44369</v>
      </c>
      <c r="M412" s="46">
        <f t="shared" si="40"/>
        <v>-10.45</v>
      </c>
    </row>
    <row r="413" spans="2:13" ht="15.75">
      <c r="B413">
        <v>4691003000006390</v>
      </c>
      <c r="C413">
        <v>20210622</v>
      </c>
      <c r="D413">
        <v>131237</v>
      </c>
      <c r="E413" t="s">
        <v>1231</v>
      </c>
      <c r="F413" s="21">
        <v>10.45</v>
      </c>
      <c r="G413" t="s">
        <v>1228</v>
      </c>
      <c r="H413" s="46">
        <f t="shared" si="41"/>
        <v>-10.45</v>
      </c>
      <c r="I413" s="24">
        <f t="shared" si="36"/>
        <v>0</v>
      </c>
      <c r="J413" s="25" t="str">
        <f t="shared" si="37"/>
        <v>22</v>
      </c>
      <c r="K413" s="25">
        <f t="shared" si="38"/>
        <v>6</v>
      </c>
      <c r="L413" s="26">
        <f t="shared" si="39"/>
        <v>44369</v>
      </c>
      <c r="M413" s="46">
        <f t="shared" si="40"/>
        <v>-10.45</v>
      </c>
    </row>
    <row r="414" spans="2:13" ht="15.75">
      <c r="B414">
        <v>4691003000006390</v>
      </c>
      <c r="C414">
        <v>20210622</v>
      </c>
      <c r="D414">
        <v>132250</v>
      </c>
      <c r="E414" t="s">
        <v>1231</v>
      </c>
      <c r="F414" s="21">
        <v>10.45</v>
      </c>
      <c r="G414" t="s">
        <v>1228</v>
      </c>
      <c r="H414" s="46">
        <f t="shared" si="41"/>
        <v>-10.45</v>
      </c>
      <c r="I414" s="24">
        <f t="shared" si="36"/>
        <v>0</v>
      </c>
      <c r="J414" s="25" t="str">
        <f t="shared" si="37"/>
        <v>22</v>
      </c>
      <c r="K414" s="25">
        <f t="shared" si="38"/>
        <v>6</v>
      </c>
      <c r="L414" s="26">
        <f t="shared" si="39"/>
        <v>44369</v>
      </c>
      <c r="M414" s="46">
        <f t="shared" si="40"/>
        <v>-10.45</v>
      </c>
    </row>
    <row r="415" spans="2:13" ht="15.75">
      <c r="B415">
        <v>4691003000006390</v>
      </c>
      <c r="C415">
        <v>20210622</v>
      </c>
      <c r="D415">
        <v>134727</v>
      </c>
      <c r="E415" t="s">
        <v>1231</v>
      </c>
      <c r="F415" s="21">
        <v>10.45</v>
      </c>
      <c r="G415" t="s">
        <v>1228</v>
      </c>
      <c r="H415" s="46">
        <f t="shared" si="41"/>
        <v>-10.45</v>
      </c>
      <c r="I415" s="24">
        <f t="shared" si="36"/>
        <v>0</v>
      </c>
      <c r="J415" s="25" t="str">
        <f t="shared" si="37"/>
        <v>22</v>
      </c>
      <c r="K415" s="25">
        <f t="shared" si="38"/>
        <v>6</v>
      </c>
      <c r="L415" s="26">
        <f t="shared" si="39"/>
        <v>44369</v>
      </c>
      <c r="M415" s="46">
        <f t="shared" si="40"/>
        <v>-10.45</v>
      </c>
    </row>
    <row r="416" spans="2:13" ht="15.75">
      <c r="B416">
        <v>4691003000006390</v>
      </c>
      <c r="C416">
        <v>20210624</v>
      </c>
      <c r="D416">
        <v>544795</v>
      </c>
      <c r="E416" t="s">
        <v>1241</v>
      </c>
      <c r="F416" s="21">
        <v>180.35</v>
      </c>
      <c r="G416" t="s">
        <v>1228</v>
      </c>
      <c r="H416" s="46">
        <f t="shared" si="41"/>
        <v>-180.35</v>
      </c>
      <c r="I416" s="24">
        <f t="shared" si="36"/>
        <v>0</v>
      </c>
      <c r="J416" s="25" t="str">
        <f t="shared" si="37"/>
        <v>24</v>
      </c>
      <c r="K416" s="25">
        <f t="shared" si="38"/>
        <v>6</v>
      </c>
      <c r="L416" s="26">
        <f t="shared" si="39"/>
        <v>44371</v>
      </c>
      <c r="M416" s="46">
        <f t="shared" si="40"/>
        <v>-180.35</v>
      </c>
    </row>
    <row r="417" spans="2:13" ht="15.75">
      <c r="B417">
        <v>4691003000006390</v>
      </c>
      <c r="C417">
        <v>20210624</v>
      </c>
      <c r="D417">
        <v>153243</v>
      </c>
      <c r="E417" t="s">
        <v>1227</v>
      </c>
      <c r="F417" s="21">
        <v>5520</v>
      </c>
      <c r="G417" t="s">
        <v>1228</v>
      </c>
      <c r="H417" s="46">
        <f t="shared" si="41"/>
        <v>-5520</v>
      </c>
      <c r="I417" s="24">
        <f t="shared" si="36"/>
        <v>0</v>
      </c>
      <c r="J417" s="25" t="str">
        <f t="shared" si="37"/>
        <v>24</v>
      </c>
      <c r="K417" s="25">
        <f t="shared" si="38"/>
        <v>6</v>
      </c>
      <c r="L417" s="26">
        <f t="shared" si="39"/>
        <v>44371</v>
      </c>
      <c r="M417" s="46">
        <f t="shared" si="40"/>
        <v>-5520</v>
      </c>
    </row>
    <row r="418" spans="2:13" ht="15.75">
      <c r="B418">
        <v>4691003000006390</v>
      </c>
      <c r="C418">
        <v>20210624</v>
      </c>
      <c r="D418">
        <v>241121</v>
      </c>
      <c r="E418" t="s">
        <v>1235</v>
      </c>
      <c r="F418" s="21">
        <v>325.55</v>
      </c>
      <c r="G418" t="s">
        <v>1228</v>
      </c>
      <c r="H418" s="46">
        <f t="shared" si="41"/>
        <v>-325.55</v>
      </c>
      <c r="I418" s="24">
        <f t="shared" si="36"/>
        <v>0</v>
      </c>
      <c r="J418" s="25" t="str">
        <f t="shared" si="37"/>
        <v>24</v>
      </c>
      <c r="K418" s="25">
        <f t="shared" si="38"/>
        <v>6</v>
      </c>
      <c r="L418" s="26">
        <f t="shared" si="39"/>
        <v>44371</v>
      </c>
      <c r="M418" s="46">
        <f t="shared" si="40"/>
        <v>-325.55</v>
      </c>
    </row>
    <row r="419" spans="2:13" ht="15.75">
      <c r="B419">
        <v>4691003000006390</v>
      </c>
      <c r="C419">
        <v>20210624</v>
      </c>
      <c r="D419">
        <v>241126</v>
      </c>
      <c r="E419" t="s">
        <v>1235</v>
      </c>
      <c r="F419" s="21">
        <v>2872.2</v>
      </c>
      <c r="G419" t="s">
        <v>1228</v>
      </c>
      <c r="H419" s="46">
        <f t="shared" si="41"/>
        <v>-2872.2</v>
      </c>
      <c r="I419" s="24">
        <f t="shared" si="36"/>
        <v>0</v>
      </c>
      <c r="J419" s="25" t="str">
        <f t="shared" si="37"/>
        <v>24</v>
      </c>
      <c r="K419" s="25">
        <f t="shared" si="38"/>
        <v>6</v>
      </c>
      <c r="L419" s="26">
        <f t="shared" si="39"/>
        <v>44371</v>
      </c>
      <c r="M419" s="46">
        <f t="shared" si="40"/>
        <v>-2872.2</v>
      </c>
    </row>
    <row r="420" spans="2:13" ht="15.75">
      <c r="B420">
        <v>4691003000006390</v>
      </c>
      <c r="C420">
        <v>20210624</v>
      </c>
      <c r="D420">
        <v>241603</v>
      </c>
      <c r="E420" t="s">
        <v>1235</v>
      </c>
      <c r="F420" s="21">
        <v>1246.92</v>
      </c>
      <c r="G420" t="s">
        <v>1228</v>
      </c>
      <c r="H420" s="46">
        <f t="shared" si="41"/>
        <v>-1246.92</v>
      </c>
      <c r="I420" s="24">
        <f t="shared" si="36"/>
        <v>0</v>
      </c>
      <c r="J420" s="25" t="str">
        <f t="shared" si="37"/>
        <v>24</v>
      </c>
      <c r="K420" s="25">
        <f t="shared" si="38"/>
        <v>6</v>
      </c>
      <c r="L420" s="26">
        <f t="shared" si="39"/>
        <v>44371</v>
      </c>
      <c r="M420" s="46">
        <f t="shared" si="40"/>
        <v>-1246.92</v>
      </c>
    </row>
    <row r="421" spans="2:13" ht="15.75">
      <c r="B421">
        <v>4691003000006390</v>
      </c>
      <c r="C421">
        <v>20210624</v>
      </c>
      <c r="D421">
        <v>153243</v>
      </c>
      <c r="E421" t="s">
        <v>1231</v>
      </c>
      <c r="F421" s="21">
        <v>10.45</v>
      </c>
      <c r="G421" t="s">
        <v>1228</v>
      </c>
      <c r="H421" s="46">
        <f t="shared" si="41"/>
        <v>-10.45</v>
      </c>
      <c r="I421" s="24">
        <f t="shared" si="36"/>
        <v>0</v>
      </c>
      <c r="J421" s="25" t="str">
        <f t="shared" si="37"/>
        <v>24</v>
      </c>
      <c r="K421" s="25">
        <f t="shared" si="38"/>
        <v>6</v>
      </c>
      <c r="L421" s="26">
        <f t="shared" si="39"/>
        <v>44371</v>
      </c>
      <c r="M421" s="46">
        <f t="shared" si="40"/>
        <v>-10.45</v>
      </c>
    </row>
    <row r="422" spans="2:13" ht="15.75">
      <c r="B422">
        <v>4691003000006390</v>
      </c>
      <c r="C422">
        <v>20210625</v>
      </c>
      <c r="D422">
        <v>251548</v>
      </c>
      <c r="E422" t="s">
        <v>1237</v>
      </c>
      <c r="F422" s="21">
        <v>260000</v>
      </c>
      <c r="G422" t="s">
        <v>1233</v>
      </c>
      <c r="H422" s="46">
        <f t="shared" si="41"/>
        <v>0</v>
      </c>
      <c r="I422" s="24">
        <f t="shared" si="36"/>
        <v>260000</v>
      </c>
      <c r="J422" s="25" t="str">
        <f t="shared" si="37"/>
        <v>25</v>
      </c>
      <c r="K422" s="25">
        <f t="shared" si="38"/>
        <v>6</v>
      </c>
      <c r="L422" s="26">
        <f t="shared" si="39"/>
        <v>44372</v>
      </c>
      <c r="M422" s="46">
        <f t="shared" si="40"/>
        <v>260000</v>
      </c>
    </row>
    <row r="423" spans="2:13" ht="15.75">
      <c r="B423">
        <v>4691003000006390</v>
      </c>
      <c r="C423">
        <v>20210625</v>
      </c>
      <c r="D423">
        <v>251604</v>
      </c>
      <c r="E423" t="s">
        <v>1237</v>
      </c>
      <c r="F423" s="21">
        <v>260000</v>
      </c>
      <c r="G423" t="s">
        <v>1233</v>
      </c>
      <c r="H423" s="46">
        <f t="shared" si="41"/>
        <v>0</v>
      </c>
      <c r="I423" s="24">
        <f t="shared" si="36"/>
        <v>260000</v>
      </c>
      <c r="J423" s="25" t="str">
        <f t="shared" si="37"/>
        <v>25</v>
      </c>
      <c r="K423" s="25">
        <f t="shared" si="38"/>
        <v>6</v>
      </c>
      <c r="L423" s="26">
        <f t="shared" si="39"/>
        <v>44372</v>
      </c>
      <c r="M423" s="46">
        <f t="shared" si="40"/>
        <v>260000</v>
      </c>
    </row>
    <row r="424" spans="2:13" ht="15.75">
      <c r="B424">
        <v>4691003000006390</v>
      </c>
      <c r="C424">
        <v>20210625</v>
      </c>
      <c r="D424">
        <v>251822</v>
      </c>
      <c r="E424" t="s">
        <v>1237</v>
      </c>
      <c r="F424" s="21">
        <v>2711446.24</v>
      </c>
      <c r="G424" t="s">
        <v>1233</v>
      </c>
      <c r="H424" s="46">
        <f t="shared" si="41"/>
        <v>0</v>
      </c>
      <c r="I424" s="24">
        <f t="shared" si="36"/>
        <v>2711446.24</v>
      </c>
      <c r="J424" s="25" t="str">
        <f t="shared" si="37"/>
        <v>25</v>
      </c>
      <c r="K424" s="25">
        <f t="shared" si="38"/>
        <v>6</v>
      </c>
      <c r="L424" s="26">
        <f t="shared" si="39"/>
        <v>44372</v>
      </c>
      <c r="M424" s="46">
        <f t="shared" si="40"/>
        <v>2711446.24</v>
      </c>
    </row>
    <row r="425" spans="2:13" ht="15.75">
      <c r="B425">
        <v>4691003000006390</v>
      </c>
      <c r="C425">
        <v>20210625</v>
      </c>
      <c r="D425">
        <v>251822</v>
      </c>
      <c r="E425" t="s">
        <v>1237</v>
      </c>
      <c r="F425" s="21">
        <v>2232608.9</v>
      </c>
      <c r="G425" t="s">
        <v>1233</v>
      </c>
      <c r="H425" s="46">
        <f t="shared" si="41"/>
        <v>0</v>
      </c>
      <c r="I425" s="24">
        <f t="shared" si="36"/>
        <v>2232608.9</v>
      </c>
      <c r="J425" s="25" t="str">
        <f t="shared" si="37"/>
        <v>25</v>
      </c>
      <c r="K425" s="25">
        <f t="shared" si="38"/>
        <v>6</v>
      </c>
      <c r="L425" s="26">
        <f t="shared" si="39"/>
        <v>44372</v>
      </c>
      <c r="M425" s="46">
        <f t="shared" si="40"/>
        <v>2232608.9</v>
      </c>
    </row>
    <row r="426" spans="2:13" ht="15.75">
      <c r="B426">
        <v>4691003000006390</v>
      </c>
      <c r="C426">
        <v>20210625</v>
      </c>
      <c r="D426">
        <v>169549</v>
      </c>
      <c r="E426" t="s">
        <v>1227</v>
      </c>
      <c r="F426" s="21">
        <v>254033.4</v>
      </c>
      <c r="G426" t="s">
        <v>1228</v>
      </c>
      <c r="H426" s="46">
        <f t="shared" si="41"/>
        <v>-254033.4</v>
      </c>
      <c r="I426" s="24">
        <f t="shared" si="36"/>
        <v>0</v>
      </c>
      <c r="J426" s="25" t="str">
        <f t="shared" si="37"/>
        <v>25</v>
      </c>
      <c r="K426" s="25">
        <f t="shared" si="38"/>
        <v>6</v>
      </c>
      <c r="L426" s="26">
        <f t="shared" si="39"/>
        <v>44372</v>
      </c>
      <c r="M426" s="46">
        <f t="shared" si="40"/>
        <v>-254033.4</v>
      </c>
    </row>
    <row r="427" spans="2:13" ht="15.75">
      <c r="B427">
        <v>4691003000006390</v>
      </c>
      <c r="C427">
        <v>20210625</v>
      </c>
      <c r="D427">
        <v>169549</v>
      </c>
      <c r="E427" t="s">
        <v>1231</v>
      </c>
      <c r="F427" s="21">
        <v>10.45</v>
      </c>
      <c r="G427" t="s">
        <v>1228</v>
      </c>
      <c r="H427" s="46">
        <f t="shared" si="41"/>
        <v>-10.45</v>
      </c>
      <c r="I427" s="24">
        <f t="shared" si="36"/>
        <v>0</v>
      </c>
      <c r="J427" s="25" t="str">
        <f t="shared" si="37"/>
        <v>25</v>
      </c>
      <c r="K427" s="25">
        <f t="shared" si="38"/>
        <v>6</v>
      </c>
      <c r="L427" s="26">
        <f t="shared" si="39"/>
        <v>44372</v>
      </c>
      <c r="M427" s="46">
        <f t="shared" si="40"/>
        <v>-10.45</v>
      </c>
    </row>
    <row r="428" spans="2:13" ht="15.75">
      <c r="B428">
        <v>4691003000006390</v>
      </c>
      <c r="C428">
        <v>20210628</v>
      </c>
      <c r="D428">
        <v>186938</v>
      </c>
      <c r="E428" t="s">
        <v>1227</v>
      </c>
      <c r="F428" s="21">
        <v>105326.43</v>
      </c>
      <c r="G428" t="s">
        <v>1228</v>
      </c>
      <c r="H428" s="46">
        <f t="shared" si="41"/>
        <v>-105326.43</v>
      </c>
      <c r="I428" s="24">
        <f t="shared" si="36"/>
        <v>0</v>
      </c>
      <c r="J428" s="25" t="str">
        <f t="shared" si="37"/>
        <v>28</v>
      </c>
      <c r="K428" s="25">
        <f t="shared" si="38"/>
        <v>6</v>
      </c>
      <c r="L428" s="26">
        <f t="shared" si="39"/>
        <v>44375</v>
      </c>
      <c r="M428" s="46">
        <f t="shared" si="40"/>
        <v>-105326.43</v>
      </c>
    </row>
    <row r="429" spans="2:13" ht="15.75">
      <c r="B429">
        <v>4691003000006390</v>
      </c>
      <c r="C429">
        <v>20210628</v>
      </c>
      <c r="D429">
        <v>189310</v>
      </c>
      <c r="E429" t="s">
        <v>1227</v>
      </c>
      <c r="F429" s="21">
        <v>99666.66</v>
      </c>
      <c r="G429" t="s">
        <v>1228</v>
      </c>
      <c r="H429" s="46">
        <f t="shared" si="41"/>
        <v>-99666.66</v>
      </c>
      <c r="I429" s="24">
        <f t="shared" si="36"/>
        <v>0</v>
      </c>
      <c r="J429" s="25" t="str">
        <f t="shared" si="37"/>
        <v>28</v>
      </c>
      <c r="K429" s="25">
        <f t="shared" si="38"/>
        <v>6</v>
      </c>
      <c r="L429" s="26">
        <f t="shared" si="39"/>
        <v>44375</v>
      </c>
      <c r="M429" s="46">
        <f t="shared" si="40"/>
        <v>-99666.66</v>
      </c>
    </row>
    <row r="430" spans="2:13" ht="15.75">
      <c r="B430">
        <v>4691003000006390</v>
      </c>
      <c r="C430">
        <v>20210628</v>
      </c>
      <c r="D430">
        <v>189675</v>
      </c>
      <c r="E430" t="s">
        <v>1227</v>
      </c>
      <c r="F430" s="21">
        <v>95445</v>
      </c>
      <c r="G430" t="s">
        <v>1228</v>
      </c>
      <c r="H430" s="46">
        <f t="shared" si="41"/>
        <v>-95445</v>
      </c>
      <c r="I430" s="24">
        <f t="shared" si="36"/>
        <v>0</v>
      </c>
      <c r="J430" s="25" t="str">
        <f t="shared" si="37"/>
        <v>28</v>
      </c>
      <c r="K430" s="25">
        <f t="shared" si="38"/>
        <v>6</v>
      </c>
      <c r="L430" s="26">
        <f t="shared" si="39"/>
        <v>44375</v>
      </c>
      <c r="M430" s="46">
        <f t="shared" si="40"/>
        <v>-95445</v>
      </c>
    </row>
    <row r="431" spans="2:13" ht="15.75">
      <c r="B431">
        <v>4691003000006390</v>
      </c>
      <c r="C431">
        <v>20210628</v>
      </c>
      <c r="D431">
        <v>190018</v>
      </c>
      <c r="E431" t="s">
        <v>1227</v>
      </c>
      <c r="F431" s="21">
        <v>256028.35</v>
      </c>
      <c r="G431" t="s">
        <v>1228</v>
      </c>
      <c r="H431" s="46">
        <f t="shared" si="41"/>
        <v>-256028.35</v>
      </c>
      <c r="I431" s="24">
        <f t="shared" si="36"/>
        <v>0</v>
      </c>
      <c r="J431" s="25" t="str">
        <f t="shared" si="37"/>
        <v>28</v>
      </c>
      <c r="K431" s="25">
        <f t="shared" si="38"/>
        <v>6</v>
      </c>
      <c r="L431" s="26">
        <f t="shared" si="39"/>
        <v>44375</v>
      </c>
      <c r="M431" s="46">
        <f t="shared" si="40"/>
        <v>-256028.35</v>
      </c>
    </row>
    <row r="432" spans="2:13" ht="15.75">
      <c r="B432">
        <v>4691003000006390</v>
      </c>
      <c r="C432">
        <v>20210628</v>
      </c>
      <c r="D432">
        <v>190295</v>
      </c>
      <c r="E432" t="s">
        <v>1227</v>
      </c>
      <c r="F432" s="21">
        <v>79400.28</v>
      </c>
      <c r="G432" t="s">
        <v>1228</v>
      </c>
      <c r="H432" s="46">
        <f t="shared" si="41"/>
        <v>-79400.28</v>
      </c>
      <c r="I432" s="24">
        <f t="shared" si="36"/>
        <v>0</v>
      </c>
      <c r="J432" s="25" t="str">
        <f t="shared" si="37"/>
        <v>28</v>
      </c>
      <c r="K432" s="25">
        <f t="shared" si="38"/>
        <v>6</v>
      </c>
      <c r="L432" s="26">
        <f t="shared" si="39"/>
        <v>44375</v>
      </c>
      <c r="M432" s="46">
        <f t="shared" si="40"/>
        <v>-79400.28</v>
      </c>
    </row>
    <row r="433" spans="2:13" ht="15.75">
      <c r="B433">
        <v>4691003000006390</v>
      </c>
      <c r="C433">
        <v>20210628</v>
      </c>
      <c r="D433">
        <v>190835</v>
      </c>
      <c r="E433" t="s">
        <v>1227</v>
      </c>
      <c r="F433" s="21">
        <v>98158.71</v>
      </c>
      <c r="G433" t="s">
        <v>1228</v>
      </c>
      <c r="H433" s="46">
        <f t="shared" si="41"/>
        <v>-98158.71</v>
      </c>
      <c r="I433" s="24">
        <f t="shared" si="36"/>
        <v>0</v>
      </c>
      <c r="J433" s="25" t="str">
        <f t="shared" si="37"/>
        <v>28</v>
      </c>
      <c r="K433" s="25">
        <f t="shared" si="38"/>
        <v>6</v>
      </c>
      <c r="L433" s="26">
        <f t="shared" si="39"/>
        <v>44375</v>
      </c>
      <c r="M433" s="46">
        <f t="shared" si="40"/>
        <v>-98158.71</v>
      </c>
    </row>
    <row r="434" spans="2:13" ht="15.75">
      <c r="B434">
        <v>4691003000006390</v>
      </c>
      <c r="C434">
        <v>20210628</v>
      </c>
      <c r="D434">
        <v>193423</v>
      </c>
      <c r="E434" t="s">
        <v>1227</v>
      </c>
      <c r="F434" s="21">
        <v>500000</v>
      </c>
      <c r="G434" t="s">
        <v>1228</v>
      </c>
      <c r="H434" s="46">
        <f t="shared" si="41"/>
        <v>-500000</v>
      </c>
      <c r="I434" s="24">
        <f t="shared" si="36"/>
        <v>0</v>
      </c>
      <c r="J434" s="25" t="str">
        <f t="shared" si="37"/>
        <v>28</v>
      </c>
      <c r="K434" s="25">
        <f t="shared" si="38"/>
        <v>6</v>
      </c>
      <c r="L434" s="26">
        <f t="shared" si="39"/>
        <v>44375</v>
      </c>
      <c r="M434" s="46">
        <f t="shared" si="40"/>
        <v>-500000</v>
      </c>
    </row>
    <row r="435" spans="2:13" ht="15.75">
      <c r="B435">
        <v>4691003000006390</v>
      </c>
      <c r="C435">
        <v>20210628</v>
      </c>
      <c r="D435">
        <v>194087</v>
      </c>
      <c r="E435" t="s">
        <v>1227</v>
      </c>
      <c r="F435" s="21">
        <v>112522.5</v>
      </c>
      <c r="G435" t="s">
        <v>1228</v>
      </c>
      <c r="H435" s="46">
        <f t="shared" si="41"/>
        <v>-112522.5</v>
      </c>
      <c r="I435" s="24">
        <f t="shared" si="36"/>
        <v>0</v>
      </c>
      <c r="J435" s="25" t="str">
        <f t="shared" si="37"/>
        <v>28</v>
      </c>
      <c r="K435" s="25">
        <f t="shared" si="38"/>
        <v>6</v>
      </c>
      <c r="L435" s="26">
        <f t="shared" si="39"/>
        <v>44375</v>
      </c>
      <c r="M435" s="46">
        <f t="shared" si="40"/>
        <v>-112522.5</v>
      </c>
    </row>
    <row r="436" spans="2:13" ht="15.75">
      <c r="B436">
        <v>4691003000006390</v>
      </c>
      <c r="C436">
        <v>20210628</v>
      </c>
      <c r="D436">
        <v>195574</v>
      </c>
      <c r="E436" t="s">
        <v>1227</v>
      </c>
      <c r="F436" s="21">
        <v>12761</v>
      </c>
      <c r="G436" t="s">
        <v>1228</v>
      </c>
      <c r="H436" s="46">
        <f t="shared" si="41"/>
        <v>-12761</v>
      </c>
      <c r="I436" s="24">
        <f t="shared" si="36"/>
        <v>0</v>
      </c>
      <c r="J436" s="25" t="str">
        <f t="shared" si="37"/>
        <v>28</v>
      </c>
      <c r="K436" s="25">
        <f t="shared" si="38"/>
        <v>6</v>
      </c>
      <c r="L436" s="26">
        <f t="shared" si="39"/>
        <v>44375</v>
      </c>
      <c r="M436" s="46">
        <f t="shared" si="40"/>
        <v>-12761</v>
      </c>
    </row>
    <row r="437" spans="2:13" ht="15.75">
      <c r="B437">
        <v>4691003000006390</v>
      </c>
      <c r="C437">
        <v>20210628</v>
      </c>
      <c r="D437">
        <v>196259</v>
      </c>
      <c r="E437" t="s">
        <v>1227</v>
      </c>
      <c r="F437" s="21">
        <v>36766.660000000003</v>
      </c>
      <c r="G437" t="s">
        <v>1228</v>
      </c>
      <c r="H437" s="46">
        <f t="shared" si="41"/>
        <v>-36766.660000000003</v>
      </c>
      <c r="I437" s="24">
        <f t="shared" si="36"/>
        <v>0</v>
      </c>
      <c r="J437" s="25" t="str">
        <f t="shared" si="37"/>
        <v>28</v>
      </c>
      <c r="K437" s="25">
        <f t="shared" si="38"/>
        <v>6</v>
      </c>
      <c r="L437" s="26">
        <f t="shared" si="39"/>
        <v>44375</v>
      </c>
      <c r="M437" s="46">
        <f t="shared" si="40"/>
        <v>-36766.660000000003</v>
      </c>
    </row>
    <row r="438" spans="2:13" ht="15.75">
      <c r="B438">
        <v>4691003000006390</v>
      </c>
      <c r="C438">
        <v>20210628</v>
      </c>
      <c r="D438">
        <v>196526</v>
      </c>
      <c r="E438" t="s">
        <v>1227</v>
      </c>
      <c r="F438" s="21">
        <v>65799.990000000005</v>
      </c>
      <c r="G438" t="s">
        <v>1228</v>
      </c>
      <c r="H438" s="46">
        <f t="shared" si="41"/>
        <v>-65799.990000000005</v>
      </c>
      <c r="I438" s="24">
        <f t="shared" si="36"/>
        <v>0</v>
      </c>
      <c r="J438" s="25" t="str">
        <f t="shared" si="37"/>
        <v>28</v>
      </c>
      <c r="K438" s="25">
        <f t="shared" si="38"/>
        <v>6</v>
      </c>
      <c r="L438" s="26">
        <f t="shared" si="39"/>
        <v>44375</v>
      </c>
      <c r="M438" s="46">
        <f t="shared" si="40"/>
        <v>-65799.990000000005</v>
      </c>
    </row>
    <row r="439" spans="2:13" ht="15.75">
      <c r="B439">
        <v>4691003000006390</v>
      </c>
      <c r="C439">
        <v>20210628</v>
      </c>
      <c r="D439">
        <v>197634</v>
      </c>
      <c r="E439" t="s">
        <v>1227</v>
      </c>
      <c r="F439" s="21">
        <v>33936.01</v>
      </c>
      <c r="G439" t="s">
        <v>1228</v>
      </c>
      <c r="H439" s="46">
        <f t="shared" si="41"/>
        <v>-33936.01</v>
      </c>
      <c r="I439" s="24">
        <f t="shared" si="36"/>
        <v>0</v>
      </c>
      <c r="J439" s="25" t="str">
        <f t="shared" si="37"/>
        <v>28</v>
      </c>
      <c r="K439" s="25">
        <f t="shared" si="38"/>
        <v>6</v>
      </c>
      <c r="L439" s="26">
        <f t="shared" si="39"/>
        <v>44375</v>
      </c>
      <c r="M439" s="46">
        <f t="shared" si="40"/>
        <v>-33936.01</v>
      </c>
    </row>
    <row r="440" spans="2:13" ht="15.75">
      <c r="B440">
        <v>4691003000006390</v>
      </c>
      <c r="C440">
        <v>20210628</v>
      </c>
      <c r="D440">
        <v>280849</v>
      </c>
      <c r="E440" t="s">
        <v>1235</v>
      </c>
      <c r="F440" s="21">
        <v>460000</v>
      </c>
      <c r="G440" t="s">
        <v>1228</v>
      </c>
      <c r="H440" s="46">
        <f t="shared" si="41"/>
        <v>-460000</v>
      </c>
      <c r="I440" s="24">
        <f t="shared" si="36"/>
        <v>0</v>
      </c>
      <c r="J440" s="25" t="str">
        <f t="shared" si="37"/>
        <v>28</v>
      </c>
      <c r="K440" s="25">
        <f t="shared" si="38"/>
        <v>6</v>
      </c>
      <c r="L440" s="26">
        <f t="shared" si="39"/>
        <v>44375</v>
      </c>
      <c r="M440" s="46">
        <f t="shared" si="40"/>
        <v>-460000</v>
      </c>
    </row>
    <row r="441" spans="2:13" ht="15.75">
      <c r="B441">
        <v>4691003000006390</v>
      </c>
      <c r="C441">
        <v>20210628</v>
      </c>
      <c r="D441">
        <v>281219</v>
      </c>
      <c r="E441" t="s">
        <v>1235</v>
      </c>
      <c r="F441" s="21">
        <v>260000</v>
      </c>
      <c r="G441" t="s">
        <v>1228</v>
      </c>
      <c r="H441" s="46">
        <f t="shared" si="41"/>
        <v>-260000</v>
      </c>
      <c r="I441" s="24">
        <f t="shared" si="36"/>
        <v>0</v>
      </c>
      <c r="J441" s="25" t="str">
        <f t="shared" si="37"/>
        <v>28</v>
      </c>
      <c r="K441" s="25">
        <f t="shared" si="38"/>
        <v>6</v>
      </c>
      <c r="L441" s="26">
        <f t="shared" si="39"/>
        <v>44375</v>
      </c>
      <c r="M441" s="46">
        <f t="shared" si="40"/>
        <v>-260000</v>
      </c>
    </row>
    <row r="442" spans="2:13" ht="15.75">
      <c r="B442">
        <v>4691003000006390</v>
      </c>
      <c r="C442">
        <v>20210628</v>
      </c>
      <c r="D442">
        <v>281221</v>
      </c>
      <c r="E442" t="s">
        <v>1235</v>
      </c>
      <c r="F442" s="21">
        <v>148321.65</v>
      </c>
      <c r="G442" t="s">
        <v>1228</v>
      </c>
      <c r="H442" s="46">
        <f t="shared" si="41"/>
        <v>-148321.65</v>
      </c>
      <c r="I442" s="24">
        <f t="shared" ref="I442:I480" si="42">IF(G442="C",F442,0)</f>
        <v>0</v>
      </c>
      <c r="J442" s="25" t="str">
        <f t="shared" ref="J442:J480" si="43">RIGHT(C442,2)</f>
        <v>28</v>
      </c>
      <c r="K442" s="25">
        <f t="shared" ref="K442:K480" si="44">IFERROR(LEFT(C442,6)-202100,"")</f>
        <v>6</v>
      </c>
      <c r="L442" s="26">
        <f t="shared" si="39"/>
        <v>44375</v>
      </c>
      <c r="M442" s="46">
        <f t="shared" si="40"/>
        <v>-148321.65</v>
      </c>
    </row>
    <row r="443" spans="2:13" ht="15.75">
      <c r="B443">
        <v>4691003000006390</v>
      </c>
      <c r="C443">
        <v>20210628</v>
      </c>
      <c r="D443">
        <v>186938</v>
      </c>
      <c r="E443" t="s">
        <v>1231</v>
      </c>
      <c r="F443" s="21">
        <v>10.45</v>
      </c>
      <c r="G443" t="s">
        <v>1228</v>
      </c>
      <c r="H443" s="46">
        <f t="shared" si="41"/>
        <v>-10.45</v>
      </c>
      <c r="I443" s="24">
        <f t="shared" si="42"/>
        <v>0</v>
      </c>
      <c r="J443" s="25" t="str">
        <f t="shared" si="43"/>
        <v>28</v>
      </c>
      <c r="K443" s="25">
        <f t="shared" si="44"/>
        <v>6</v>
      </c>
      <c r="L443" s="26">
        <f t="shared" ref="L443:L480" si="45">IFERROR(DATE(2021,K443,J443),"")</f>
        <v>44375</v>
      </c>
      <c r="M443" s="46">
        <f t="shared" si="40"/>
        <v>-10.45</v>
      </c>
    </row>
    <row r="444" spans="2:13" ht="15.75">
      <c r="B444">
        <v>4691003000006390</v>
      </c>
      <c r="C444">
        <v>20210628</v>
      </c>
      <c r="D444">
        <v>189310</v>
      </c>
      <c r="E444" t="s">
        <v>1231</v>
      </c>
      <c r="F444" s="21">
        <v>10.45</v>
      </c>
      <c r="G444" t="s">
        <v>1228</v>
      </c>
      <c r="H444" s="46">
        <f t="shared" si="41"/>
        <v>-10.45</v>
      </c>
      <c r="I444" s="24">
        <f t="shared" si="42"/>
        <v>0</v>
      </c>
      <c r="J444" s="25" t="str">
        <f t="shared" si="43"/>
        <v>28</v>
      </c>
      <c r="K444" s="25">
        <f t="shared" si="44"/>
        <v>6</v>
      </c>
      <c r="L444" s="26">
        <f t="shared" si="45"/>
        <v>44375</v>
      </c>
      <c r="M444" s="46">
        <f t="shared" si="40"/>
        <v>-10.45</v>
      </c>
    </row>
    <row r="445" spans="2:13" ht="15.75">
      <c r="B445">
        <v>4691003000006390</v>
      </c>
      <c r="C445">
        <v>20210628</v>
      </c>
      <c r="D445">
        <v>189675</v>
      </c>
      <c r="E445" t="s">
        <v>1231</v>
      </c>
      <c r="F445" s="21">
        <v>10.45</v>
      </c>
      <c r="G445" t="s">
        <v>1228</v>
      </c>
      <c r="H445" s="46">
        <f t="shared" si="41"/>
        <v>-10.45</v>
      </c>
      <c r="I445" s="24">
        <f t="shared" si="42"/>
        <v>0</v>
      </c>
      <c r="J445" s="25" t="str">
        <f t="shared" si="43"/>
        <v>28</v>
      </c>
      <c r="K445" s="25">
        <f t="shared" si="44"/>
        <v>6</v>
      </c>
      <c r="L445" s="26">
        <f t="shared" si="45"/>
        <v>44375</v>
      </c>
      <c r="M445" s="46">
        <f t="shared" si="40"/>
        <v>-10.45</v>
      </c>
    </row>
    <row r="446" spans="2:13" ht="15.75">
      <c r="B446">
        <v>4691003000006390</v>
      </c>
      <c r="C446">
        <v>20210628</v>
      </c>
      <c r="D446">
        <v>190018</v>
      </c>
      <c r="E446" t="s">
        <v>1231</v>
      </c>
      <c r="F446" s="21">
        <v>10.45</v>
      </c>
      <c r="G446" t="s">
        <v>1228</v>
      </c>
      <c r="H446" s="46">
        <f t="shared" si="41"/>
        <v>-10.45</v>
      </c>
      <c r="I446" s="24">
        <f t="shared" si="42"/>
        <v>0</v>
      </c>
      <c r="J446" s="25" t="str">
        <f t="shared" si="43"/>
        <v>28</v>
      </c>
      <c r="K446" s="25">
        <f t="shared" si="44"/>
        <v>6</v>
      </c>
      <c r="L446" s="26">
        <f t="shared" si="45"/>
        <v>44375</v>
      </c>
      <c r="M446" s="46">
        <f t="shared" si="40"/>
        <v>-10.45</v>
      </c>
    </row>
    <row r="447" spans="2:13" ht="15.75">
      <c r="B447">
        <v>4691003000006390</v>
      </c>
      <c r="C447">
        <v>20210628</v>
      </c>
      <c r="D447">
        <v>190295</v>
      </c>
      <c r="E447" t="s">
        <v>1231</v>
      </c>
      <c r="F447" s="21">
        <v>10.45</v>
      </c>
      <c r="G447" t="s">
        <v>1228</v>
      </c>
      <c r="H447" s="46">
        <f t="shared" si="41"/>
        <v>-10.45</v>
      </c>
      <c r="I447" s="24">
        <f t="shared" si="42"/>
        <v>0</v>
      </c>
      <c r="J447" s="25" t="str">
        <f t="shared" si="43"/>
        <v>28</v>
      </c>
      <c r="K447" s="25">
        <f t="shared" si="44"/>
        <v>6</v>
      </c>
      <c r="L447" s="26">
        <f t="shared" si="45"/>
        <v>44375</v>
      </c>
      <c r="M447" s="46">
        <f t="shared" si="40"/>
        <v>-10.45</v>
      </c>
    </row>
    <row r="448" spans="2:13" ht="15.75">
      <c r="B448">
        <v>4691003000006390</v>
      </c>
      <c r="C448">
        <v>20210628</v>
      </c>
      <c r="D448">
        <v>190835</v>
      </c>
      <c r="E448" t="s">
        <v>1231</v>
      </c>
      <c r="F448" s="21">
        <v>10.45</v>
      </c>
      <c r="G448" t="s">
        <v>1228</v>
      </c>
      <c r="H448" s="46">
        <f t="shared" si="41"/>
        <v>-10.45</v>
      </c>
      <c r="I448" s="24">
        <f t="shared" si="42"/>
        <v>0</v>
      </c>
      <c r="J448" s="25" t="str">
        <f t="shared" si="43"/>
        <v>28</v>
      </c>
      <c r="K448" s="25">
        <f t="shared" si="44"/>
        <v>6</v>
      </c>
      <c r="L448" s="26">
        <f t="shared" si="45"/>
        <v>44375</v>
      </c>
      <c r="M448" s="46">
        <f t="shared" si="40"/>
        <v>-10.45</v>
      </c>
    </row>
    <row r="449" spans="2:13" ht="15.75">
      <c r="B449">
        <v>4691003000006390</v>
      </c>
      <c r="C449">
        <v>20210628</v>
      </c>
      <c r="D449">
        <v>193423</v>
      </c>
      <c r="E449" t="s">
        <v>1231</v>
      </c>
      <c r="F449" s="21">
        <v>10.45</v>
      </c>
      <c r="G449" t="s">
        <v>1228</v>
      </c>
      <c r="H449" s="46">
        <f t="shared" si="41"/>
        <v>-10.45</v>
      </c>
      <c r="I449" s="24">
        <f t="shared" si="42"/>
        <v>0</v>
      </c>
      <c r="J449" s="25" t="str">
        <f t="shared" si="43"/>
        <v>28</v>
      </c>
      <c r="K449" s="25">
        <f t="shared" si="44"/>
        <v>6</v>
      </c>
      <c r="L449" s="26">
        <f t="shared" si="45"/>
        <v>44375</v>
      </c>
      <c r="M449" s="46">
        <f t="shared" si="40"/>
        <v>-10.45</v>
      </c>
    </row>
    <row r="450" spans="2:13" ht="15.75">
      <c r="B450">
        <v>4691003000006390</v>
      </c>
      <c r="C450">
        <v>20210628</v>
      </c>
      <c r="D450">
        <v>194087</v>
      </c>
      <c r="E450" t="s">
        <v>1231</v>
      </c>
      <c r="F450" s="21">
        <v>10.45</v>
      </c>
      <c r="G450" t="s">
        <v>1228</v>
      </c>
      <c r="H450" s="46">
        <f t="shared" si="41"/>
        <v>-10.45</v>
      </c>
      <c r="I450" s="24">
        <f t="shared" si="42"/>
        <v>0</v>
      </c>
      <c r="J450" s="25" t="str">
        <f t="shared" si="43"/>
        <v>28</v>
      </c>
      <c r="K450" s="25">
        <f t="shared" si="44"/>
        <v>6</v>
      </c>
      <c r="L450" s="26">
        <f t="shared" si="45"/>
        <v>44375</v>
      </c>
      <c r="M450" s="46">
        <f t="shared" si="40"/>
        <v>-10.45</v>
      </c>
    </row>
    <row r="451" spans="2:13" ht="15.75">
      <c r="B451">
        <v>4691003000006390</v>
      </c>
      <c r="C451">
        <v>20210628</v>
      </c>
      <c r="D451">
        <v>195574</v>
      </c>
      <c r="E451" t="s">
        <v>1231</v>
      </c>
      <c r="F451" s="21">
        <v>10.45</v>
      </c>
      <c r="G451" t="s">
        <v>1228</v>
      </c>
      <c r="H451" s="46">
        <f t="shared" si="41"/>
        <v>-10.45</v>
      </c>
      <c r="I451" s="24">
        <f t="shared" si="42"/>
        <v>0</v>
      </c>
      <c r="J451" s="25" t="str">
        <f t="shared" si="43"/>
        <v>28</v>
      </c>
      <c r="K451" s="25">
        <f t="shared" si="44"/>
        <v>6</v>
      </c>
      <c r="L451" s="26">
        <f t="shared" si="45"/>
        <v>44375</v>
      </c>
      <c r="M451" s="46">
        <f t="shared" si="40"/>
        <v>-10.45</v>
      </c>
    </row>
    <row r="452" spans="2:13" ht="15.75">
      <c r="B452">
        <v>4691003000006390</v>
      </c>
      <c r="C452">
        <v>20210628</v>
      </c>
      <c r="D452">
        <v>196259</v>
      </c>
      <c r="E452" t="s">
        <v>1231</v>
      </c>
      <c r="F452" s="21">
        <v>10.45</v>
      </c>
      <c r="G452" t="s">
        <v>1228</v>
      </c>
      <c r="H452" s="46">
        <f t="shared" si="41"/>
        <v>-10.45</v>
      </c>
      <c r="I452" s="24">
        <f t="shared" si="42"/>
        <v>0</v>
      </c>
      <c r="J452" s="25" t="str">
        <f t="shared" si="43"/>
        <v>28</v>
      </c>
      <c r="K452" s="25">
        <f t="shared" si="44"/>
        <v>6</v>
      </c>
      <c r="L452" s="26">
        <f t="shared" si="45"/>
        <v>44375</v>
      </c>
      <c r="M452" s="46">
        <f t="shared" ref="M452:M515" si="46">IF(G452="c",I452,H452)</f>
        <v>-10.45</v>
      </c>
    </row>
    <row r="453" spans="2:13" ht="15.75">
      <c r="B453">
        <v>4691003000006390</v>
      </c>
      <c r="C453">
        <v>20210628</v>
      </c>
      <c r="D453">
        <v>196526</v>
      </c>
      <c r="E453" t="s">
        <v>1231</v>
      </c>
      <c r="F453" s="21">
        <v>10.45</v>
      </c>
      <c r="G453" t="s">
        <v>1228</v>
      </c>
      <c r="H453" s="46">
        <f t="shared" ref="H453:H516" si="47">-IF(G453="D",F453,0)</f>
        <v>-10.45</v>
      </c>
      <c r="I453" s="24">
        <f t="shared" si="42"/>
        <v>0</v>
      </c>
      <c r="J453" s="25" t="str">
        <f t="shared" si="43"/>
        <v>28</v>
      </c>
      <c r="K453" s="25">
        <f t="shared" si="44"/>
        <v>6</v>
      </c>
      <c r="L453" s="26">
        <f t="shared" si="45"/>
        <v>44375</v>
      </c>
      <c r="M453" s="46">
        <f t="shared" si="46"/>
        <v>-10.45</v>
      </c>
    </row>
    <row r="454" spans="2:13" ht="15.75">
      <c r="B454">
        <v>4691003000006390</v>
      </c>
      <c r="C454">
        <v>20210628</v>
      </c>
      <c r="D454">
        <v>197634</v>
      </c>
      <c r="E454" t="s">
        <v>1231</v>
      </c>
      <c r="F454" s="21">
        <v>10.45</v>
      </c>
      <c r="G454" t="s">
        <v>1228</v>
      </c>
      <c r="H454" s="46">
        <f t="shared" si="47"/>
        <v>-10.45</v>
      </c>
      <c r="I454" s="24">
        <f t="shared" si="42"/>
        <v>0</v>
      </c>
      <c r="J454" s="25" t="str">
        <f t="shared" si="43"/>
        <v>28</v>
      </c>
      <c r="K454" s="25">
        <f t="shared" si="44"/>
        <v>6</v>
      </c>
      <c r="L454" s="26">
        <f t="shared" si="45"/>
        <v>44375</v>
      </c>
      <c r="M454" s="46">
        <f t="shared" si="46"/>
        <v>-10.45</v>
      </c>
    </row>
    <row r="455" spans="2:13" ht="15.75">
      <c r="B455">
        <v>4691003000006390</v>
      </c>
      <c r="C455">
        <v>20210628</v>
      </c>
      <c r="D455">
        <v>138</v>
      </c>
      <c r="E455" t="s">
        <v>1243</v>
      </c>
      <c r="F455" s="21">
        <v>6.9</v>
      </c>
      <c r="G455" t="s">
        <v>1228</v>
      </c>
      <c r="H455" s="46">
        <f t="shared" si="47"/>
        <v>-6.9</v>
      </c>
      <c r="I455" s="24">
        <f t="shared" si="42"/>
        <v>0</v>
      </c>
      <c r="J455" s="25" t="str">
        <f t="shared" si="43"/>
        <v>28</v>
      </c>
      <c r="K455" s="25">
        <f t="shared" si="44"/>
        <v>6</v>
      </c>
      <c r="L455" s="26">
        <f t="shared" si="45"/>
        <v>44375</v>
      </c>
      <c r="M455" s="46">
        <f t="shared" si="46"/>
        <v>-6.9</v>
      </c>
    </row>
    <row r="456" spans="2:13" ht="15.75">
      <c r="B456">
        <v>4691003000006390</v>
      </c>
      <c r="C456">
        <v>20210628</v>
      </c>
      <c r="D456">
        <v>138</v>
      </c>
      <c r="E456" t="s">
        <v>1243</v>
      </c>
      <c r="F456" s="21">
        <v>6.9</v>
      </c>
      <c r="G456" t="s">
        <v>1228</v>
      </c>
      <c r="H456" s="46">
        <f t="shared" si="47"/>
        <v>-6.9</v>
      </c>
      <c r="I456" s="24">
        <f t="shared" si="42"/>
        <v>0</v>
      </c>
      <c r="J456" s="25" t="str">
        <f t="shared" si="43"/>
        <v>28</v>
      </c>
      <c r="K456" s="25">
        <f t="shared" si="44"/>
        <v>6</v>
      </c>
      <c r="L456" s="26">
        <f t="shared" si="45"/>
        <v>44375</v>
      </c>
      <c r="M456" s="46">
        <f t="shared" si="46"/>
        <v>-6.9</v>
      </c>
    </row>
    <row r="457" spans="2:13" ht="15.75">
      <c r="B457">
        <v>4691003000006390</v>
      </c>
      <c r="C457">
        <v>20210629</v>
      </c>
      <c r="D457">
        <v>197076</v>
      </c>
      <c r="E457" t="s">
        <v>1230</v>
      </c>
      <c r="F457" s="21">
        <v>2032.44</v>
      </c>
      <c r="G457" t="s">
        <v>1228</v>
      </c>
      <c r="H457" s="46">
        <f t="shared" si="47"/>
        <v>-2032.44</v>
      </c>
      <c r="I457" s="24">
        <f t="shared" si="42"/>
        <v>0</v>
      </c>
      <c r="J457" s="25" t="str">
        <f t="shared" si="43"/>
        <v>29</v>
      </c>
      <c r="K457" s="25">
        <f t="shared" si="44"/>
        <v>6</v>
      </c>
      <c r="L457" s="26">
        <f t="shared" si="45"/>
        <v>44376</v>
      </c>
      <c r="M457" s="46">
        <f t="shared" si="46"/>
        <v>-2032.44</v>
      </c>
    </row>
    <row r="458" spans="2:13" ht="15.75">
      <c r="B458">
        <v>4691003000006390</v>
      </c>
      <c r="C458">
        <v>20210629</v>
      </c>
      <c r="D458">
        <v>498647</v>
      </c>
      <c r="E458" t="s">
        <v>1247</v>
      </c>
      <c r="F458" s="21">
        <v>1447.21</v>
      </c>
      <c r="G458" t="s">
        <v>1228</v>
      </c>
      <c r="H458" s="46">
        <f t="shared" si="47"/>
        <v>-1447.21</v>
      </c>
      <c r="I458" s="24">
        <f t="shared" si="42"/>
        <v>0</v>
      </c>
      <c r="J458" s="25" t="str">
        <f t="shared" si="43"/>
        <v>29</v>
      </c>
      <c r="K458" s="25">
        <f t="shared" si="44"/>
        <v>6</v>
      </c>
      <c r="L458" s="26">
        <f t="shared" si="45"/>
        <v>44376</v>
      </c>
      <c r="M458" s="46">
        <f t="shared" si="46"/>
        <v>-1447.21</v>
      </c>
    </row>
    <row r="459" spans="2:13" ht="15.75">
      <c r="B459">
        <v>4691003000006390</v>
      </c>
      <c r="C459">
        <v>20210629</v>
      </c>
      <c r="D459">
        <v>594851</v>
      </c>
      <c r="E459" t="s">
        <v>1241</v>
      </c>
      <c r="F459" s="21">
        <v>116.35</v>
      </c>
      <c r="G459" t="s">
        <v>1228</v>
      </c>
      <c r="H459" s="46">
        <f t="shared" si="47"/>
        <v>-116.35</v>
      </c>
      <c r="I459" s="24">
        <f t="shared" si="42"/>
        <v>0</v>
      </c>
      <c r="J459" s="25" t="str">
        <f t="shared" si="43"/>
        <v>29</v>
      </c>
      <c r="K459" s="25">
        <f t="shared" si="44"/>
        <v>6</v>
      </c>
      <c r="L459" s="26">
        <f t="shared" si="45"/>
        <v>44376</v>
      </c>
      <c r="M459" s="46">
        <f t="shared" si="46"/>
        <v>-116.35</v>
      </c>
    </row>
    <row r="460" spans="2:13" ht="15.75">
      <c r="B460">
        <v>4691003000006390</v>
      </c>
      <c r="C460">
        <v>20210629</v>
      </c>
      <c r="D460">
        <v>594877</v>
      </c>
      <c r="E460" t="s">
        <v>1241</v>
      </c>
      <c r="F460" s="21">
        <v>133.41999999999999</v>
      </c>
      <c r="G460" t="s">
        <v>1228</v>
      </c>
      <c r="H460" s="46">
        <f t="shared" si="47"/>
        <v>-133.41999999999999</v>
      </c>
      <c r="I460" s="24">
        <f t="shared" si="42"/>
        <v>0</v>
      </c>
      <c r="J460" s="25" t="str">
        <f t="shared" si="43"/>
        <v>29</v>
      </c>
      <c r="K460" s="25">
        <f t="shared" si="44"/>
        <v>6</v>
      </c>
      <c r="L460" s="26">
        <f t="shared" si="45"/>
        <v>44376</v>
      </c>
      <c r="M460" s="46">
        <f t="shared" si="46"/>
        <v>-133.41999999999999</v>
      </c>
    </row>
    <row r="461" spans="2:13" ht="15.75">
      <c r="B461">
        <v>4691003000006390</v>
      </c>
      <c r="C461">
        <v>20210629</v>
      </c>
      <c r="D461">
        <v>594900</v>
      </c>
      <c r="E461" t="s">
        <v>1241</v>
      </c>
      <c r="F461" s="21">
        <v>10.039999999999999</v>
      </c>
      <c r="G461" t="s">
        <v>1228</v>
      </c>
      <c r="H461" s="46">
        <f t="shared" si="47"/>
        <v>-10.039999999999999</v>
      </c>
      <c r="I461" s="24">
        <f t="shared" si="42"/>
        <v>0</v>
      </c>
      <c r="J461" s="25" t="str">
        <f t="shared" si="43"/>
        <v>29</v>
      </c>
      <c r="K461" s="25">
        <f t="shared" si="44"/>
        <v>6</v>
      </c>
      <c r="L461" s="26">
        <f t="shared" si="45"/>
        <v>44376</v>
      </c>
      <c r="M461" s="46">
        <f t="shared" si="46"/>
        <v>-10.039999999999999</v>
      </c>
    </row>
    <row r="462" spans="2:13" ht="15.75">
      <c r="B462">
        <v>4691003000006390</v>
      </c>
      <c r="C462">
        <v>20210629</v>
      </c>
      <c r="D462">
        <v>594913</v>
      </c>
      <c r="E462" t="s">
        <v>1241</v>
      </c>
      <c r="F462" s="21">
        <v>227.5</v>
      </c>
      <c r="G462" t="s">
        <v>1228</v>
      </c>
      <c r="H462" s="46">
        <f t="shared" si="47"/>
        <v>-227.5</v>
      </c>
      <c r="I462" s="24">
        <f t="shared" si="42"/>
        <v>0</v>
      </c>
      <c r="J462" s="25" t="str">
        <f t="shared" si="43"/>
        <v>29</v>
      </c>
      <c r="K462" s="25">
        <f t="shared" si="44"/>
        <v>6</v>
      </c>
      <c r="L462" s="26">
        <f t="shared" si="45"/>
        <v>44376</v>
      </c>
      <c r="M462" s="46">
        <f t="shared" si="46"/>
        <v>-227.5</v>
      </c>
    </row>
    <row r="463" spans="2:13" ht="15.75">
      <c r="B463">
        <v>4691003000006390</v>
      </c>
      <c r="C463">
        <v>20210629</v>
      </c>
      <c r="D463">
        <v>594956</v>
      </c>
      <c r="E463" t="s">
        <v>1241</v>
      </c>
      <c r="F463" s="21">
        <v>186.4</v>
      </c>
      <c r="G463" t="s">
        <v>1228</v>
      </c>
      <c r="H463" s="46">
        <f t="shared" si="47"/>
        <v>-186.4</v>
      </c>
      <c r="I463" s="24">
        <f t="shared" si="42"/>
        <v>0</v>
      </c>
      <c r="J463" s="25" t="str">
        <f t="shared" si="43"/>
        <v>29</v>
      </c>
      <c r="K463" s="25">
        <f t="shared" si="44"/>
        <v>6</v>
      </c>
      <c r="L463" s="26">
        <f t="shared" si="45"/>
        <v>44376</v>
      </c>
      <c r="M463" s="46">
        <f t="shared" si="46"/>
        <v>-186.4</v>
      </c>
    </row>
    <row r="464" spans="2:13" ht="15.75">
      <c r="B464">
        <v>4691003000006390</v>
      </c>
      <c r="C464">
        <v>20210629</v>
      </c>
      <c r="D464">
        <v>895006</v>
      </c>
      <c r="E464" t="s">
        <v>1248</v>
      </c>
      <c r="F464" s="21">
        <v>847.89</v>
      </c>
      <c r="G464" t="s">
        <v>1228</v>
      </c>
      <c r="H464" s="46">
        <f t="shared" si="47"/>
        <v>-847.89</v>
      </c>
      <c r="I464" s="24">
        <f t="shared" si="42"/>
        <v>0</v>
      </c>
      <c r="J464" s="25" t="str">
        <f t="shared" si="43"/>
        <v>29</v>
      </c>
      <c r="K464" s="25">
        <f t="shared" si="44"/>
        <v>6</v>
      </c>
      <c r="L464" s="26">
        <f t="shared" si="45"/>
        <v>44376</v>
      </c>
      <c r="M464" s="46">
        <f t="shared" si="46"/>
        <v>-847.89</v>
      </c>
    </row>
    <row r="465" spans="2:13" ht="15.75">
      <c r="B465">
        <v>4691003000006390</v>
      </c>
      <c r="C465">
        <v>20210629</v>
      </c>
      <c r="D465">
        <v>120879</v>
      </c>
      <c r="E465" t="s">
        <v>1227</v>
      </c>
      <c r="F465" s="21">
        <v>3135.6</v>
      </c>
      <c r="G465" t="s">
        <v>1228</v>
      </c>
      <c r="H465" s="46">
        <f t="shared" si="47"/>
        <v>-3135.6</v>
      </c>
      <c r="I465" s="24">
        <f t="shared" si="42"/>
        <v>0</v>
      </c>
      <c r="J465" s="25" t="str">
        <f t="shared" si="43"/>
        <v>29</v>
      </c>
      <c r="K465" s="25">
        <f t="shared" si="44"/>
        <v>6</v>
      </c>
      <c r="L465" s="26">
        <f t="shared" si="45"/>
        <v>44376</v>
      </c>
      <c r="M465" s="46">
        <f t="shared" si="46"/>
        <v>-3135.6</v>
      </c>
    </row>
    <row r="466" spans="2:13" ht="15.75">
      <c r="B466">
        <v>4691003000006390</v>
      </c>
      <c r="C466">
        <v>20210629</v>
      </c>
      <c r="D466">
        <v>121132</v>
      </c>
      <c r="E466" t="s">
        <v>1227</v>
      </c>
      <c r="F466" s="21">
        <v>361590</v>
      </c>
      <c r="G466" t="s">
        <v>1228</v>
      </c>
      <c r="H466" s="46">
        <f t="shared" si="47"/>
        <v>-361590</v>
      </c>
      <c r="I466" s="24">
        <f t="shared" si="42"/>
        <v>0</v>
      </c>
      <c r="J466" s="25" t="str">
        <f t="shared" si="43"/>
        <v>29</v>
      </c>
      <c r="K466" s="25">
        <f t="shared" si="44"/>
        <v>6</v>
      </c>
      <c r="L466" s="26">
        <f t="shared" si="45"/>
        <v>44376</v>
      </c>
      <c r="M466" s="46">
        <f t="shared" si="46"/>
        <v>-361590</v>
      </c>
    </row>
    <row r="467" spans="2:13" ht="15.75">
      <c r="B467">
        <v>4691003000006390</v>
      </c>
      <c r="C467">
        <v>20210629</v>
      </c>
      <c r="D467">
        <v>121742</v>
      </c>
      <c r="E467" t="s">
        <v>1227</v>
      </c>
      <c r="F467" s="21">
        <v>232082.58</v>
      </c>
      <c r="G467" t="s">
        <v>1228</v>
      </c>
      <c r="H467" s="46">
        <f t="shared" si="47"/>
        <v>-232082.58</v>
      </c>
      <c r="I467" s="24">
        <f t="shared" si="42"/>
        <v>0</v>
      </c>
      <c r="J467" s="25" t="str">
        <f t="shared" si="43"/>
        <v>29</v>
      </c>
      <c r="K467" s="25">
        <f t="shared" si="44"/>
        <v>6</v>
      </c>
      <c r="L467" s="26">
        <f t="shared" si="45"/>
        <v>44376</v>
      </c>
      <c r="M467" s="46">
        <f t="shared" si="46"/>
        <v>-232082.58</v>
      </c>
    </row>
    <row r="468" spans="2:13" ht="15.75">
      <c r="B468">
        <v>4691003000006390</v>
      </c>
      <c r="C468">
        <v>20210629</v>
      </c>
      <c r="D468">
        <v>121977</v>
      </c>
      <c r="E468" t="s">
        <v>1227</v>
      </c>
      <c r="F468" s="21">
        <v>168925.9</v>
      </c>
      <c r="G468" t="s">
        <v>1228</v>
      </c>
      <c r="H468" s="46">
        <f t="shared" si="47"/>
        <v>-168925.9</v>
      </c>
      <c r="I468" s="24">
        <f t="shared" si="42"/>
        <v>0</v>
      </c>
      <c r="J468" s="25" t="str">
        <f t="shared" si="43"/>
        <v>29</v>
      </c>
      <c r="K468" s="25">
        <f t="shared" si="44"/>
        <v>6</v>
      </c>
      <c r="L468" s="26">
        <f t="shared" si="45"/>
        <v>44376</v>
      </c>
      <c r="M468" s="46">
        <f t="shared" si="46"/>
        <v>-168925.9</v>
      </c>
    </row>
    <row r="469" spans="2:13" ht="15.75">
      <c r="B469">
        <v>4691003000006390</v>
      </c>
      <c r="C469">
        <v>20210629</v>
      </c>
      <c r="D469">
        <v>123092</v>
      </c>
      <c r="E469" t="s">
        <v>1227</v>
      </c>
      <c r="F469" s="21">
        <v>16445</v>
      </c>
      <c r="G469" t="s">
        <v>1228</v>
      </c>
      <c r="H469" s="46">
        <f t="shared" si="47"/>
        <v>-16445</v>
      </c>
      <c r="I469" s="24">
        <f t="shared" si="42"/>
        <v>0</v>
      </c>
      <c r="J469" s="25" t="str">
        <f t="shared" si="43"/>
        <v>29</v>
      </c>
      <c r="K469" s="25">
        <f t="shared" si="44"/>
        <v>6</v>
      </c>
      <c r="L469" s="26">
        <f t="shared" si="45"/>
        <v>44376</v>
      </c>
      <c r="M469" s="46">
        <f t="shared" si="46"/>
        <v>-16445</v>
      </c>
    </row>
    <row r="470" spans="2:13" ht="15.75">
      <c r="B470">
        <v>4691003000006390</v>
      </c>
      <c r="C470">
        <v>20210629</v>
      </c>
      <c r="D470">
        <v>123329</v>
      </c>
      <c r="E470" t="s">
        <v>1227</v>
      </c>
      <c r="F470" s="21">
        <v>38430</v>
      </c>
      <c r="G470" t="s">
        <v>1228</v>
      </c>
      <c r="H470" s="46">
        <f t="shared" si="47"/>
        <v>-38430</v>
      </c>
      <c r="I470" s="24">
        <f t="shared" si="42"/>
        <v>0</v>
      </c>
      <c r="J470" s="25" t="str">
        <f t="shared" si="43"/>
        <v>29</v>
      </c>
      <c r="K470" s="25">
        <f t="shared" si="44"/>
        <v>6</v>
      </c>
      <c r="L470" s="26">
        <f t="shared" si="45"/>
        <v>44376</v>
      </c>
      <c r="M470" s="46">
        <f t="shared" si="46"/>
        <v>-38430</v>
      </c>
    </row>
    <row r="471" spans="2:13" ht="15.75">
      <c r="B471">
        <v>4691003000006390</v>
      </c>
      <c r="C471">
        <v>20210629</v>
      </c>
      <c r="D471">
        <v>124296</v>
      </c>
      <c r="E471" t="s">
        <v>1227</v>
      </c>
      <c r="F471" s="21">
        <v>1538</v>
      </c>
      <c r="G471" t="s">
        <v>1228</v>
      </c>
      <c r="H471" s="46">
        <f t="shared" si="47"/>
        <v>-1538</v>
      </c>
      <c r="I471" s="24">
        <f t="shared" si="42"/>
        <v>0</v>
      </c>
      <c r="J471" s="25" t="str">
        <f t="shared" si="43"/>
        <v>29</v>
      </c>
      <c r="K471" s="25">
        <f t="shared" si="44"/>
        <v>6</v>
      </c>
      <c r="L471" s="26">
        <f t="shared" si="45"/>
        <v>44376</v>
      </c>
      <c r="M471" s="46">
        <f t="shared" si="46"/>
        <v>-1538</v>
      </c>
    </row>
    <row r="472" spans="2:13" ht="15.75">
      <c r="B472">
        <v>4691003000006390</v>
      </c>
      <c r="C472">
        <v>20210629</v>
      </c>
      <c r="D472">
        <v>124519</v>
      </c>
      <c r="E472" t="s">
        <v>1227</v>
      </c>
      <c r="F472" s="21">
        <v>460</v>
      </c>
      <c r="G472" t="s">
        <v>1228</v>
      </c>
      <c r="H472" s="46">
        <f t="shared" si="47"/>
        <v>-460</v>
      </c>
      <c r="I472" s="24">
        <f t="shared" si="42"/>
        <v>0</v>
      </c>
      <c r="J472" s="25" t="str">
        <f t="shared" si="43"/>
        <v>29</v>
      </c>
      <c r="K472" s="25">
        <f t="shared" si="44"/>
        <v>6</v>
      </c>
      <c r="L472" s="26">
        <f t="shared" si="45"/>
        <v>44376</v>
      </c>
      <c r="M472" s="46">
        <f t="shared" si="46"/>
        <v>-460</v>
      </c>
    </row>
    <row r="473" spans="2:13" ht="15.75">
      <c r="B473">
        <v>4691003000006390</v>
      </c>
      <c r="C473">
        <v>20210629</v>
      </c>
      <c r="D473">
        <v>125295</v>
      </c>
      <c r="E473" t="s">
        <v>1227</v>
      </c>
      <c r="F473" s="21">
        <v>2400</v>
      </c>
      <c r="G473" t="s">
        <v>1228</v>
      </c>
      <c r="H473" s="46">
        <f t="shared" si="47"/>
        <v>-2400</v>
      </c>
      <c r="I473" s="24">
        <f t="shared" si="42"/>
        <v>0</v>
      </c>
      <c r="J473" s="25" t="str">
        <f t="shared" si="43"/>
        <v>29</v>
      </c>
      <c r="K473" s="25">
        <f t="shared" si="44"/>
        <v>6</v>
      </c>
      <c r="L473" s="26">
        <f t="shared" si="45"/>
        <v>44376</v>
      </c>
      <c r="M473" s="46">
        <f t="shared" si="46"/>
        <v>-2400</v>
      </c>
    </row>
    <row r="474" spans="2:13" ht="15.75">
      <c r="B474">
        <v>4691003000006390</v>
      </c>
      <c r="C474">
        <v>20210629</v>
      </c>
      <c r="D474">
        <v>125807</v>
      </c>
      <c r="E474" t="s">
        <v>1227</v>
      </c>
      <c r="F474" s="21">
        <v>3377.39</v>
      </c>
      <c r="G474" t="s">
        <v>1228</v>
      </c>
      <c r="H474" s="46">
        <f t="shared" si="47"/>
        <v>-3377.39</v>
      </c>
      <c r="I474" s="24">
        <f t="shared" si="42"/>
        <v>0</v>
      </c>
      <c r="J474" s="25" t="str">
        <f t="shared" si="43"/>
        <v>29</v>
      </c>
      <c r="K474" s="25">
        <f t="shared" si="44"/>
        <v>6</v>
      </c>
      <c r="L474" s="26">
        <f t="shared" si="45"/>
        <v>44376</v>
      </c>
      <c r="M474" s="46">
        <f t="shared" si="46"/>
        <v>-3377.39</v>
      </c>
    </row>
    <row r="475" spans="2:13" ht="15.75">
      <c r="B475">
        <v>4691003000006390</v>
      </c>
      <c r="C475">
        <v>20210629</v>
      </c>
      <c r="D475">
        <v>130785</v>
      </c>
      <c r="E475" t="s">
        <v>1227</v>
      </c>
      <c r="F475" s="21">
        <v>500000</v>
      </c>
      <c r="G475" t="s">
        <v>1228</v>
      </c>
      <c r="H475" s="46">
        <f t="shared" si="47"/>
        <v>-500000</v>
      </c>
      <c r="I475" s="24">
        <f t="shared" si="42"/>
        <v>0</v>
      </c>
      <c r="J475" s="25" t="str">
        <f t="shared" si="43"/>
        <v>29</v>
      </c>
      <c r="K475" s="25">
        <f t="shared" si="44"/>
        <v>6</v>
      </c>
      <c r="L475" s="26">
        <f t="shared" si="45"/>
        <v>44376</v>
      </c>
      <c r="M475" s="46">
        <f t="shared" si="46"/>
        <v>-500000</v>
      </c>
    </row>
    <row r="476" spans="2:13" ht="15.75">
      <c r="B476">
        <v>4691003000006390</v>
      </c>
      <c r="C476">
        <v>20210629</v>
      </c>
      <c r="D476">
        <v>144964</v>
      </c>
      <c r="E476" t="s">
        <v>1227</v>
      </c>
      <c r="F476" s="21">
        <v>9783.16</v>
      </c>
      <c r="G476" t="s">
        <v>1228</v>
      </c>
      <c r="H476" s="46">
        <f t="shared" si="47"/>
        <v>-9783.16</v>
      </c>
      <c r="I476" s="24">
        <f t="shared" si="42"/>
        <v>0</v>
      </c>
      <c r="J476" s="25" t="str">
        <f t="shared" si="43"/>
        <v>29</v>
      </c>
      <c r="K476" s="25">
        <f t="shared" si="44"/>
        <v>6</v>
      </c>
      <c r="L476" s="26">
        <f t="shared" si="45"/>
        <v>44376</v>
      </c>
      <c r="M476" s="46">
        <f t="shared" si="46"/>
        <v>-9783.16</v>
      </c>
    </row>
    <row r="477" spans="2:13" ht="15.75">
      <c r="B477">
        <v>4691003000006390</v>
      </c>
      <c r="C477">
        <v>20210629</v>
      </c>
      <c r="D477">
        <v>173003</v>
      </c>
      <c r="E477" t="s">
        <v>1227</v>
      </c>
      <c r="F477" s="21">
        <v>84.35</v>
      </c>
      <c r="G477" t="s">
        <v>1228</v>
      </c>
      <c r="H477" s="46">
        <f t="shared" si="47"/>
        <v>-84.35</v>
      </c>
      <c r="I477" s="24">
        <f t="shared" si="42"/>
        <v>0</v>
      </c>
      <c r="J477" s="25" t="str">
        <f t="shared" si="43"/>
        <v>29</v>
      </c>
      <c r="K477" s="25">
        <f t="shared" si="44"/>
        <v>6</v>
      </c>
      <c r="L477" s="26">
        <f t="shared" si="45"/>
        <v>44376</v>
      </c>
      <c r="M477" s="46">
        <f t="shared" si="46"/>
        <v>-84.35</v>
      </c>
    </row>
    <row r="478" spans="2:13" ht="15.75">
      <c r="B478">
        <v>4691003000006390</v>
      </c>
      <c r="C478">
        <v>20210629</v>
      </c>
      <c r="D478">
        <v>173225</v>
      </c>
      <c r="E478" t="s">
        <v>1227</v>
      </c>
      <c r="F478" s="21">
        <v>3425</v>
      </c>
      <c r="G478" t="s">
        <v>1228</v>
      </c>
      <c r="H478" s="46">
        <f t="shared" si="47"/>
        <v>-3425</v>
      </c>
      <c r="I478" s="24">
        <f t="shared" si="42"/>
        <v>0</v>
      </c>
      <c r="J478" s="25" t="str">
        <f t="shared" si="43"/>
        <v>29</v>
      </c>
      <c r="K478" s="25">
        <f t="shared" si="44"/>
        <v>6</v>
      </c>
      <c r="L478" s="26">
        <f t="shared" si="45"/>
        <v>44376</v>
      </c>
      <c r="M478" s="46">
        <f t="shared" si="46"/>
        <v>-3425</v>
      </c>
    </row>
    <row r="479" spans="2:13" ht="15.75">
      <c r="B479">
        <v>4691003000006390</v>
      </c>
      <c r="C479">
        <v>20210629</v>
      </c>
      <c r="D479">
        <v>173429</v>
      </c>
      <c r="E479" t="s">
        <v>1227</v>
      </c>
      <c r="F479" s="21">
        <v>2650.5</v>
      </c>
      <c r="G479" t="s">
        <v>1228</v>
      </c>
      <c r="H479" s="46">
        <f t="shared" si="47"/>
        <v>-2650.5</v>
      </c>
      <c r="I479" s="24">
        <f t="shared" si="42"/>
        <v>0</v>
      </c>
      <c r="J479" s="25" t="str">
        <f t="shared" si="43"/>
        <v>29</v>
      </c>
      <c r="K479" s="25">
        <f t="shared" si="44"/>
        <v>6</v>
      </c>
      <c r="L479" s="26">
        <f t="shared" si="45"/>
        <v>44376</v>
      </c>
      <c r="M479" s="46">
        <f t="shared" si="46"/>
        <v>-2650.5</v>
      </c>
    </row>
    <row r="480" spans="2:13" ht="15.75">
      <c r="B480">
        <v>4691003000006390</v>
      </c>
      <c r="C480">
        <v>20210629</v>
      </c>
      <c r="D480">
        <v>291228</v>
      </c>
      <c r="E480" t="s">
        <v>1235</v>
      </c>
      <c r="F480" s="21">
        <v>1821.31</v>
      </c>
      <c r="G480" t="s">
        <v>1228</v>
      </c>
      <c r="H480" s="46">
        <f t="shared" si="47"/>
        <v>-1821.31</v>
      </c>
      <c r="I480" s="24">
        <f t="shared" si="42"/>
        <v>0</v>
      </c>
      <c r="J480" s="25" t="str">
        <f t="shared" si="43"/>
        <v>29</v>
      </c>
      <c r="K480" s="25">
        <f t="shared" si="44"/>
        <v>6</v>
      </c>
      <c r="L480" s="26">
        <f t="shared" si="45"/>
        <v>44376</v>
      </c>
      <c r="M480" s="46">
        <f t="shared" si="46"/>
        <v>-1821.31</v>
      </c>
    </row>
    <row r="481" spans="2:13" ht="15.75">
      <c r="B481">
        <v>4691003000006390</v>
      </c>
      <c r="C481">
        <v>20210629</v>
      </c>
      <c r="D481">
        <v>291230</v>
      </c>
      <c r="E481" t="s">
        <v>1235</v>
      </c>
      <c r="F481" s="21">
        <v>3866.68</v>
      </c>
      <c r="G481" t="s">
        <v>1228</v>
      </c>
      <c r="H481" s="46">
        <f t="shared" si="47"/>
        <v>-3866.68</v>
      </c>
      <c r="I481" s="24">
        <f t="shared" ref="I481:I516" si="48">IF(G481="C",F481,0)</f>
        <v>0</v>
      </c>
      <c r="J481" s="25" t="str">
        <f t="shared" ref="J481:J516" si="49">RIGHT(C481,2)</f>
        <v>29</v>
      </c>
      <c r="K481" s="25">
        <f t="shared" ref="K481:K516" si="50">IFERROR(LEFT(C481,6)-202100,"")</f>
        <v>6</v>
      </c>
      <c r="L481" s="26">
        <f t="shared" ref="L481:L516" si="51">IFERROR(DATE(2021,K481,J481),"")</f>
        <v>44376</v>
      </c>
      <c r="M481" s="46">
        <f t="shared" si="46"/>
        <v>-3866.68</v>
      </c>
    </row>
    <row r="482" spans="2:13" ht="15.75">
      <c r="B482">
        <v>4691003000006390</v>
      </c>
      <c r="C482">
        <v>20210629</v>
      </c>
      <c r="D482">
        <v>291236</v>
      </c>
      <c r="E482" t="s">
        <v>1235</v>
      </c>
      <c r="F482" s="21">
        <v>1910.45</v>
      </c>
      <c r="G482" t="s">
        <v>1228</v>
      </c>
      <c r="H482" s="46">
        <f t="shared" si="47"/>
        <v>-1910.45</v>
      </c>
      <c r="I482" s="24">
        <f t="shared" si="48"/>
        <v>0</v>
      </c>
      <c r="J482" s="25" t="str">
        <f t="shared" si="49"/>
        <v>29</v>
      </c>
      <c r="K482" s="25">
        <f t="shared" si="50"/>
        <v>6</v>
      </c>
      <c r="L482" s="26">
        <f t="shared" si="51"/>
        <v>44376</v>
      </c>
      <c r="M482" s="46">
        <f t="shared" si="46"/>
        <v>-1910.45</v>
      </c>
    </row>
    <row r="483" spans="2:13" ht="15.75">
      <c r="B483">
        <v>4691003000006390</v>
      </c>
      <c r="C483">
        <v>20210629</v>
      </c>
      <c r="D483">
        <v>291237</v>
      </c>
      <c r="E483" t="s">
        <v>1235</v>
      </c>
      <c r="F483" s="21">
        <v>1979.35</v>
      </c>
      <c r="G483" t="s">
        <v>1228</v>
      </c>
      <c r="H483" s="46">
        <f t="shared" si="47"/>
        <v>-1979.35</v>
      </c>
      <c r="I483" s="24">
        <f t="shared" si="48"/>
        <v>0</v>
      </c>
      <c r="J483" s="25" t="str">
        <f t="shared" si="49"/>
        <v>29</v>
      </c>
      <c r="K483" s="25">
        <f t="shared" si="50"/>
        <v>6</v>
      </c>
      <c r="L483" s="26">
        <f t="shared" si="51"/>
        <v>44376</v>
      </c>
      <c r="M483" s="46">
        <f t="shared" si="46"/>
        <v>-1979.35</v>
      </c>
    </row>
    <row r="484" spans="2:13" ht="15.75">
      <c r="B484">
        <v>4691003000006390</v>
      </c>
      <c r="C484">
        <v>20210629</v>
      </c>
      <c r="D484">
        <v>120879</v>
      </c>
      <c r="E484" t="s">
        <v>1231</v>
      </c>
      <c r="F484" s="21">
        <v>10.45</v>
      </c>
      <c r="G484" t="s">
        <v>1228</v>
      </c>
      <c r="H484" s="46">
        <f t="shared" si="47"/>
        <v>-10.45</v>
      </c>
      <c r="I484" s="24">
        <f t="shared" si="48"/>
        <v>0</v>
      </c>
      <c r="J484" s="25" t="str">
        <f t="shared" si="49"/>
        <v>29</v>
      </c>
      <c r="K484" s="25">
        <f t="shared" si="50"/>
        <v>6</v>
      </c>
      <c r="L484" s="26">
        <f t="shared" si="51"/>
        <v>44376</v>
      </c>
      <c r="M484" s="46">
        <f t="shared" si="46"/>
        <v>-10.45</v>
      </c>
    </row>
    <row r="485" spans="2:13" ht="15.75">
      <c r="B485">
        <v>4691003000006390</v>
      </c>
      <c r="C485">
        <v>20210629</v>
      </c>
      <c r="D485">
        <v>121132</v>
      </c>
      <c r="E485" t="s">
        <v>1231</v>
      </c>
      <c r="F485" s="21">
        <v>10.45</v>
      </c>
      <c r="G485" t="s">
        <v>1228</v>
      </c>
      <c r="H485" s="46">
        <f t="shared" si="47"/>
        <v>-10.45</v>
      </c>
      <c r="I485" s="24">
        <f t="shared" si="48"/>
        <v>0</v>
      </c>
      <c r="J485" s="25" t="str">
        <f t="shared" si="49"/>
        <v>29</v>
      </c>
      <c r="K485" s="25">
        <f t="shared" si="50"/>
        <v>6</v>
      </c>
      <c r="L485" s="26">
        <f t="shared" si="51"/>
        <v>44376</v>
      </c>
      <c r="M485" s="46">
        <f t="shared" si="46"/>
        <v>-10.45</v>
      </c>
    </row>
    <row r="486" spans="2:13" ht="15.75">
      <c r="B486">
        <v>4691003000006390</v>
      </c>
      <c r="C486">
        <v>20210629</v>
      </c>
      <c r="D486">
        <v>121742</v>
      </c>
      <c r="E486" t="s">
        <v>1231</v>
      </c>
      <c r="F486" s="21">
        <v>10.45</v>
      </c>
      <c r="G486" t="s">
        <v>1228</v>
      </c>
      <c r="H486" s="46">
        <f t="shared" si="47"/>
        <v>-10.45</v>
      </c>
      <c r="I486" s="24">
        <f t="shared" si="48"/>
        <v>0</v>
      </c>
      <c r="J486" s="25" t="str">
        <f t="shared" si="49"/>
        <v>29</v>
      </c>
      <c r="K486" s="25">
        <f t="shared" si="50"/>
        <v>6</v>
      </c>
      <c r="L486" s="26">
        <f t="shared" si="51"/>
        <v>44376</v>
      </c>
      <c r="M486" s="46">
        <f t="shared" si="46"/>
        <v>-10.45</v>
      </c>
    </row>
    <row r="487" spans="2:13" ht="15.75">
      <c r="B487">
        <v>4691003000006390</v>
      </c>
      <c r="C487">
        <v>20210629</v>
      </c>
      <c r="D487">
        <v>121977</v>
      </c>
      <c r="E487" t="s">
        <v>1231</v>
      </c>
      <c r="F487" s="21">
        <v>10.45</v>
      </c>
      <c r="G487" t="s">
        <v>1228</v>
      </c>
      <c r="H487" s="46">
        <f t="shared" si="47"/>
        <v>-10.45</v>
      </c>
      <c r="I487" s="24">
        <f t="shared" si="48"/>
        <v>0</v>
      </c>
      <c r="J487" s="25" t="str">
        <f t="shared" si="49"/>
        <v>29</v>
      </c>
      <c r="K487" s="25">
        <f t="shared" si="50"/>
        <v>6</v>
      </c>
      <c r="L487" s="26">
        <f t="shared" si="51"/>
        <v>44376</v>
      </c>
      <c r="M487" s="46">
        <f t="shared" si="46"/>
        <v>-10.45</v>
      </c>
    </row>
    <row r="488" spans="2:13" ht="15.75">
      <c r="B488">
        <v>4691003000006390</v>
      </c>
      <c r="C488">
        <v>20210629</v>
      </c>
      <c r="D488">
        <v>123092</v>
      </c>
      <c r="E488" t="s">
        <v>1231</v>
      </c>
      <c r="F488" s="21">
        <v>10.45</v>
      </c>
      <c r="G488" t="s">
        <v>1228</v>
      </c>
      <c r="H488" s="46">
        <f t="shared" si="47"/>
        <v>-10.45</v>
      </c>
      <c r="I488" s="24">
        <f t="shared" si="48"/>
        <v>0</v>
      </c>
      <c r="J488" s="25" t="str">
        <f t="shared" si="49"/>
        <v>29</v>
      </c>
      <c r="K488" s="25">
        <f t="shared" si="50"/>
        <v>6</v>
      </c>
      <c r="L488" s="26">
        <f t="shared" si="51"/>
        <v>44376</v>
      </c>
      <c r="M488" s="46">
        <f t="shared" si="46"/>
        <v>-10.45</v>
      </c>
    </row>
    <row r="489" spans="2:13" ht="15.75">
      <c r="B489">
        <v>4691003000006390</v>
      </c>
      <c r="C489">
        <v>20210629</v>
      </c>
      <c r="D489">
        <v>123329</v>
      </c>
      <c r="E489" t="s">
        <v>1231</v>
      </c>
      <c r="F489" s="21">
        <v>10.45</v>
      </c>
      <c r="G489" t="s">
        <v>1228</v>
      </c>
      <c r="H489" s="46">
        <f t="shared" si="47"/>
        <v>-10.45</v>
      </c>
      <c r="I489" s="24">
        <f t="shared" si="48"/>
        <v>0</v>
      </c>
      <c r="J489" s="25" t="str">
        <f t="shared" si="49"/>
        <v>29</v>
      </c>
      <c r="K489" s="25">
        <f t="shared" si="50"/>
        <v>6</v>
      </c>
      <c r="L489" s="26">
        <f t="shared" si="51"/>
        <v>44376</v>
      </c>
      <c r="M489" s="46">
        <f t="shared" si="46"/>
        <v>-10.45</v>
      </c>
    </row>
    <row r="490" spans="2:13" ht="15.75">
      <c r="B490">
        <v>4691003000006390</v>
      </c>
      <c r="C490">
        <v>20210629</v>
      </c>
      <c r="D490">
        <v>124296</v>
      </c>
      <c r="E490" t="s">
        <v>1231</v>
      </c>
      <c r="F490" s="21">
        <v>10.45</v>
      </c>
      <c r="G490" t="s">
        <v>1228</v>
      </c>
      <c r="H490" s="46">
        <f t="shared" si="47"/>
        <v>-10.45</v>
      </c>
      <c r="I490" s="24">
        <f t="shared" si="48"/>
        <v>0</v>
      </c>
      <c r="J490" s="25" t="str">
        <f t="shared" si="49"/>
        <v>29</v>
      </c>
      <c r="K490" s="25">
        <f t="shared" si="50"/>
        <v>6</v>
      </c>
      <c r="L490" s="26">
        <f t="shared" si="51"/>
        <v>44376</v>
      </c>
      <c r="M490" s="46">
        <f t="shared" si="46"/>
        <v>-10.45</v>
      </c>
    </row>
    <row r="491" spans="2:13" ht="15.75">
      <c r="B491">
        <v>4691003000006390</v>
      </c>
      <c r="C491">
        <v>20210629</v>
      </c>
      <c r="D491">
        <v>124519</v>
      </c>
      <c r="E491" t="s">
        <v>1231</v>
      </c>
      <c r="F491" s="21">
        <v>10.45</v>
      </c>
      <c r="G491" t="s">
        <v>1228</v>
      </c>
      <c r="H491" s="46">
        <f t="shared" si="47"/>
        <v>-10.45</v>
      </c>
      <c r="I491" s="24">
        <f t="shared" si="48"/>
        <v>0</v>
      </c>
      <c r="J491" s="25" t="str">
        <f t="shared" si="49"/>
        <v>29</v>
      </c>
      <c r="K491" s="25">
        <f t="shared" si="50"/>
        <v>6</v>
      </c>
      <c r="L491" s="26">
        <f t="shared" si="51"/>
        <v>44376</v>
      </c>
      <c r="M491" s="46">
        <f t="shared" si="46"/>
        <v>-10.45</v>
      </c>
    </row>
    <row r="492" spans="2:13" ht="15.75">
      <c r="B492">
        <v>4691003000006390</v>
      </c>
      <c r="C492">
        <v>20210629</v>
      </c>
      <c r="D492">
        <v>125295</v>
      </c>
      <c r="E492" t="s">
        <v>1231</v>
      </c>
      <c r="F492" s="21">
        <v>10.45</v>
      </c>
      <c r="G492" t="s">
        <v>1228</v>
      </c>
      <c r="H492" s="46">
        <f t="shared" si="47"/>
        <v>-10.45</v>
      </c>
      <c r="I492" s="24">
        <f t="shared" si="48"/>
        <v>0</v>
      </c>
      <c r="J492" s="25" t="str">
        <f t="shared" si="49"/>
        <v>29</v>
      </c>
      <c r="K492" s="25">
        <f t="shared" si="50"/>
        <v>6</v>
      </c>
      <c r="L492" s="26">
        <f t="shared" si="51"/>
        <v>44376</v>
      </c>
      <c r="M492" s="46">
        <f t="shared" si="46"/>
        <v>-10.45</v>
      </c>
    </row>
    <row r="493" spans="2:13" ht="15.75">
      <c r="B493">
        <v>4691003000006390</v>
      </c>
      <c r="C493">
        <v>20210629</v>
      </c>
      <c r="D493">
        <v>125807</v>
      </c>
      <c r="E493" t="s">
        <v>1231</v>
      </c>
      <c r="F493" s="21">
        <v>10.45</v>
      </c>
      <c r="G493" t="s">
        <v>1228</v>
      </c>
      <c r="H493" s="46">
        <f t="shared" si="47"/>
        <v>-10.45</v>
      </c>
      <c r="I493" s="24">
        <f t="shared" si="48"/>
        <v>0</v>
      </c>
      <c r="J493" s="25" t="str">
        <f t="shared" si="49"/>
        <v>29</v>
      </c>
      <c r="K493" s="25">
        <f t="shared" si="50"/>
        <v>6</v>
      </c>
      <c r="L493" s="26">
        <f t="shared" si="51"/>
        <v>44376</v>
      </c>
      <c r="M493" s="46">
        <f t="shared" si="46"/>
        <v>-10.45</v>
      </c>
    </row>
    <row r="494" spans="2:13" ht="15.75">
      <c r="B494">
        <v>4691003000006390</v>
      </c>
      <c r="C494">
        <v>20210629</v>
      </c>
      <c r="D494">
        <v>130785</v>
      </c>
      <c r="E494" t="s">
        <v>1231</v>
      </c>
      <c r="F494" s="21">
        <v>10.45</v>
      </c>
      <c r="G494" t="s">
        <v>1228</v>
      </c>
      <c r="H494" s="46">
        <f t="shared" si="47"/>
        <v>-10.45</v>
      </c>
      <c r="I494" s="24">
        <f t="shared" si="48"/>
        <v>0</v>
      </c>
      <c r="J494" s="25" t="str">
        <f t="shared" si="49"/>
        <v>29</v>
      </c>
      <c r="K494" s="25">
        <f t="shared" si="50"/>
        <v>6</v>
      </c>
      <c r="L494" s="26">
        <f t="shared" si="51"/>
        <v>44376</v>
      </c>
      <c r="M494" s="46">
        <f t="shared" si="46"/>
        <v>-10.45</v>
      </c>
    </row>
    <row r="495" spans="2:13" ht="15.75">
      <c r="B495">
        <v>4691003000006390</v>
      </c>
      <c r="C495">
        <v>20210629</v>
      </c>
      <c r="D495">
        <v>144964</v>
      </c>
      <c r="E495" t="s">
        <v>1231</v>
      </c>
      <c r="F495" s="21">
        <v>10.45</v>
      </c>
      <c r="G495" t="s">
        <v>1228</v>
      </c>
      <c r="H495" s="46">
        <f t="shared" si="47"/>
        <v>-10.45</v>
      </c>
      <c r="I495" s="24">
        <f t="shared" si="48"/>
        <v>0</v>
      </c>
      <c r="J495" s="25" t="str">
        <f t="shared" si="49"/>
        <v>29</v>
      </c>
      <c r="K495" s="25">
        <f t="shared" si="50"/>
        <v>6</v>
      </c>
      <c r="L495" s="26">
        <f t="shared" si="51"/>
        <v>44376</v>
      </c>
      <c r="M495" s="46">
        <f t="shared" si="46"/>
        <v>-10.45</v>
      </c>
    </row>
    <row r="496" spans="2:13" ht="15.75">
      <c r="B496">
        <v>4691003000006390</v>
      </c>
      <c r="C496">
        <v>20210629</v>
      </c>
      <c r="D496">
        <v>173003</v>
      </c>
      <c r="E496" t="s">
        <v>1231</v>
      </c>
      <c r="F496" s="21">
        <v>10.45</v>
      </c>
      <c r="G496" t="s">
        <v>1228</v>
      </c>
      <c r="H496" s="46">
        <f t="shared" si="47"/>
        <v>-10.45</v>
      </c>
      <c r="I496" s="24">
        <f t="shared" si="48"/>
        <v>0</v>
      </c>
      <c r="J496" s="25" t="str">
        <f t="shared" si="49"/>
        <v>29</v>
      </c>
      <c r="K496" s="25">
        <f t="shared" si="50"/>
        <v>6</v>
      </c>
      <c r="L496" s="26">
        <f t="shared" si="51"/>
        <v>44376</v>
      </c>
      <c r="M496" s="46">
        <f t="shared" si="46"/>
        <v>-10.45</v>
      </c>
    </row>
    <row r="497" spans="2:13" ht="15.75">
      <c r="B497">
        <v>4691003000006390</v>
      </c>
      <c r="C497">
        <v>20210629</v>
      </c>
      <c r="D497">
        <v>173225</v>
      </c>
      <c r="E497" t="s">
        <v>1231</v>
      </c>
      <c r="F497" s="21">
        <v>10.45</v>
      </c>
      <c r="G497" t="s">
        <v>1228</v>
      </c>
      <c r="H497" s="46">
        <f t="shared" si="47"/>
        <v>-10.45</v>
      </c>
      <c r="I497" s="24">
        <f t="shared" si="48"/>
        <v>0</v>
      </c>
      <c r="J497" s="25" t="str">
        <f t="shared" si="49"/>
        <v>29</v>
      </c>
      <c r="K497" s="25">
        <f t="shared" si="50"/>
        <v>6</v>
      </c>
      <c r="L497" s="26">
        <f t="shared" si="51"/>
        <v>44376</v>
      </c>
      <c r="M497" s="46">
        <f t="shared" si="46"/>
        <v>-10.45</v>
      </c>
    </row>
    <row r="498" spans="2:13" ht="15.75">
      <c r="B498">
        <v>4691003000006390</v>
      </c>
      <c r="C498">
        <v>20210629</v>
      </c>
      <c r="D498">
        <v>173429</v>
      </c>
      <c r="E498" t="s">
        <v>1231</v>
      </c>
      <c r="F498" s="21">
        <v>10.45</v>
      </c>
      <c r="G498" t="s">
        <v>1228</v>
      </c>
      <c r="H498" s="46">
        <f t="shared" si="47"/>
        <v>-10.45</v>
      </c>
      <c r="I498" s="24">
        <f t="shared" si="48"/>
        <v>0</v>
      </c>
      <c r="J498" s="25" t="str">
        <f t="shared" si="49"/>
        <v>29</v>
      </c>
      <c r="K498" s="25">
        <f t="shared" si="50"/>
        <v>6</v>
      </c>
      <c r="L498" s="26">
        <f t="shared" si="51"/>
        <v>44376</v>
      </c>
      <c r="M498" s="46">
        <f t="shared" si="46"/>
        <v>-10.45</v>
      </c>
    </row>
    <row r="499" spans="2:13" ht="15.75">
      <c r="B499">
        <v>4691003000006390</v>
      </c>
      <c r="C499">
        <v>20210630</v>
      </c>
      <c r="D499">
        <v>188503</v>
      </c>
      <c r="E499" t="s">
        <v>1232</v>
      </c>
      <c r="F499" s="21">
        <v>20000</v>
      </c>
      <c r="G499" t="s">
        <v>1233</v>
      </c>
      <c r="H499" s="46">
        <f t="shared" si="47"/>
        <v>0</v>
      </c>
      <c r="I499" s="24">
        <f t="shared" si="48"/>
        <v>20000</v>
      </c>
      <c r="J499" s="25" t="str">
        <f t="shared" si="49"/>
        <v>30</v>
      </c>
      <c r="K499" s="25">
        <f t="shared" si="50"/>
        <v>6</v>
      </c>
      <c r="L499" s="26">
        <f t="shared" si="51"/>
        <v>44377</v>
      </c>
      <c r="M499" s="46">
        <f t="shared" si="46"/>
        <v>20000</v>
      </c>
    </row>
    <row r="500" spans="2:13" ht="15.75">
      <c r="B500">
        <v>4691003000006390</v>
      </c>
      <c r="C500">
        <v>20210630</v>
      </c>
      <c r="D500">
        <v>196352</v>
      </c>
      <c r="E500" t="s">
        <v>1232</v>
      </c>
      <c r="F500" s="21">
        <v>21160</v>
      </c>
      <c r="G500" t="s">
        <v>1233</v>
      </c>
      <c r="H500" s="46">
        <f t="shared" si="47"/>
        <v>0</v>
      </c>
      <c r="I500" s="24">
        <f t="shared" si="48"/>
        <v>21160</v>
      </c>
      <c r="J500" s="25" t="str">
        <f t="shared" si="49"/>
        <v>30</v>
      </c>
      <c r="K500" s="25">
        <f t="shared" si="50"/>
        <v>6</v>
      </c>
      <c r="L500" s="26">
        <f t="shared" si="51"/>
        <v>44377</v>
      </c>
      <c r="M500" s="46">
        <f t="shared" si="46"/>
        <v>21160</v>
      </c>
    </row>
    <row r="501" spans="2:13" ht="15.75">
      <c r="B501">
        <v>4691003000006390</v>
      </c>
      <c r="C501">
        <v>20210630</v>
      </c>
      <c r="D501">
        <v>532118</v>
      </c>
      <c r="E501" t="s">
        <v>1230</v>
      </c>
      <c r="F501" s="21">
        <v>92250</v>
      </c>
      <c r="G501" t="s">
        <v>1228</v>
      </c>
      <c r="H501" s="46">
        <f t="shared" si="47"/>
        <v>-92250</v>
      </c>
      <c r="I501" s="24">
        <f t="shared" si="48"/>
        <v>0</v>
      </c>
      <c r="J501" s="25" t="str">
        <f t="shared" si="49"/>
        <v>30</v>
      </c>
      <c r="K501" s="25">
        <f t="shared" si="50"/>
        <v>6</v>
      </c>
      <c r="L501" s="26">
        <f t="shared" si="51"/>
        <v>44377</v>
      </c>
      <c r="M501" s="46">
        <f t="shared" si="46"/>
        <v>-92250</v>
      </c>
    </row>
    <row r="502" spans="2:13" ht="15.75">
      <c r="B502">
        <v>4691003000006390</v>
      </c>
      <c r="C502">
        <v>20210630</v>
      </c>
      <c r="D502">
        <v>539956</v>
      </c>
      <c r="E502" t="s">
        <v>1230</v>
      </c>
      <c r="F502" s="21">
        <v>1420.1</v>
      </c>
      <c r="G502" t="s">
        <v>1228</v>
      </c>
      <c r="H502" s="46">
        <f t="shared" si="47"/>
        <v>-1420.1</v>
      </c>
      <c r="I502" s="24">
        <f t="shared" si="48"/>
        <v>0</v>
      </c>
      <c r="J502" s="25" t="str">
        <f t="shared" si="49"/>
        <v>30</v>
      </c>
      <c r="K502" s="25">
        <f t="shared" si="50"/>
        <v>6</v>
      </c>
      <c r="L502" s="26">
        <f t="shared" si="51"/>
        <v>44377</v>
      </c>
      <c r="M502" s="46">
        <f t="shared" si="46"/>
        <v>-1420.1</v>
      </c>
    </row>
    <row r="503" spans="2:13" ht="15.75">
      <c r="B503">
        <v>4691003000006390</v>
      </c>
      <c r="C503">
        <v>20210630</v>
      </c>
      <c r="D503">
        <v>707797</v>
      </c>
      <c r="E503" t="s">
        <v>1230</v>
      </c>
      <c r="F503" s="21">
        <v>21160</v>
      </c>
      <c r="G503" t="s">
        <v>1228</v>
      </c>
      <c r="H503" s="46">
        <f t="shared" si="47"/>
        <v>-21160</v>
      </c>
      <c r="I503" s="24">
        <f t="shared" si="48"/>
        <v>0</v>
      </c>
      <c r="J503" s="25" t="str">
        <f t="shared" si="49"/>
        <v>30</v>
      </c>
      <c r="K503" s="25">
        <f t="shared" si="50"/>
        <v>6</v>
      </c>
      <c r="L503" s="26">
        <f t="shared" si="51"/>
        <v>44377</v>
      </c>
      <c r="M503" s="46">
        <f t="shared" si="46"/>
        <v>-21160</v>
      </c>
    </row>
    <row r="504" spans="2:13" ht="15.75">
      <c r="B504">
        <v>4691003000006390</v>
      </c>
      <c r="C504">
        <v>20210630</v>
      </c>
      <c r="D504">
        <v>107900</v>
      </c>
      <c r="E504" t="s">
        <v>1227</v>
      </c>
      <c r="F504" s="21">
        <v>28155</v>
      </c>
      <c r="G504" t="s">
        <v>1228</v>
      </c>
      <c r="H504" s="46">
        <f t="shared" si="47"/>
        <v>-28155</v>
      </c>
      <c r="I504" s="24">
        <f t="shared" si="48"/>
        <v>0</v>
      </c>
      <c r="J504" s="25" t="str">
        <f t="shared" si="49"/>
        <v>30</v>
      </c>
      <c r="K504" s="25">
        <f t="shared" si="50"/>
        <v>6</v>
      </c>
      <c r="L504" s="26">
        <f t="shared" si="51"/>
        <v>44377</v>
      </c>
      <c r="M504" s="46">
        <f t="shared" si="46"/>
        <v>-28155</v>
      </c>
    </row>
    <row r="505" spans="2:13" ht="15.75">
      <c r="B505">
        <v>4691003000006390</v>
      </c>
      <c r="C505">
        <v>20210630</v>
      </c>
      <c r="D505">
        <v>154482</v>
      </c>
      <c r="E505" t="s">
        <v>1227</v>
      </c>
      <c r="F505" s="21">
        <v>7940</v>
      </c>
      <c r="G505" t="s">
        <v>1228</v>
      </c>
      <c r="H505" s="46">
        <f t="shared" si="47"/>
        <v>-7940</v>
      </c>
      <c r="I505" s="24">
        <f t="shared" si="48"/>
        <v>0</v>
      </c>
      <c r="J505" s="25" t="str">
        <f t="shared" si="49"/>
        <v>30</v>
      </c>
      <c r="K505" s="25">
        <f t="shared" si="50"/>
        <v>6</v>
      </c>
      <c r="L505" s="26">
        <f t="shared" si="51"/>
        <v>44377</v>
      </c>
      <c r="M505" s="46">
        <f t="shared" si="46"/>
        <v>-7940</v>
      </c>
    </row>
    <row r="506" spans="2:13" ht="15.75">
      <c r="B506">
        <v>4691003000006390</v>
      </c>
      <c r="C506">
        <v>20210630</v>
      </c>
      <c r="D506">
        <v>188503</v>
      </c>
      <c r="E506" t="s">
        <v>1227</v>
      </c>
      <c r="F506" s="21">
        <v>20000</v>
      </c>
      <c r="G506" t="s">
        <v>1228</v>
      </c>
      <c r="H506" s="46">
        <f t="shared" si="47"/>
        <v>-20000</v>
      </c>
      <c r="I506" s="24">
        <f t="shared" si="48"/>
        <v>0</v>
      </c>
      <c r="J506" s="25" t="str">
        <f t="shared" si="49"/>
        <v>30</v>
      </c>
      <c r="K506" s="25">
        <f t="shared" si="50"/>
        <v>6</v>
      </c>
      <c r="L506" s="26">
        <f t="shared" si="51"/>
        <v>44377</v>
      </c>
      <c r="M506" s="46">
        <f t="shared" si="46"/>
        <v>-20000</v>
      </c>
    </row>
    <row r="507" spans="2:13" ht="15.75">
      <c r="B507">
        <v>4691003000006390</v>
      </c>
      <c r="C507">
        <v>20210630</v>
      </c>
      <c r="D507">
        <v>189220</v>
      </c>
      <c r="E507" t="s">
        <v>1227</v>
      </c>
      <c r="F507" s="21">
        <v>9000</v>
      </c>
      <c r="G507" t="s">
        <v>1228</v>
      </c>
      <c r="H507" s="46">
        <f t="shared" si="47"/>
        <v>-9000</v>
      </c>
      <c r="I507" s="24">
        <f t="shared" si="48"/>
        <v>0</v>
      </c>
      <c r="J507" s="25" t="str">
        <f t="shared" si="49"/>
        <v>30</v>
      </c>
      <c r="K507" s="25">
        <f t="shared" si="50"/>
        <v>6</v>
      </c>
      <c r="L507" s="26">
        <f t="shared" si="51"/>
        <v>44377</v>
      </c>
      <c r="M507" s="46">
        <f t="shared" si="46"/>
        <v>-9000</v>
      </c>
    </row>
    <row r="508" spans="2:13" ht="15.75">
      <c r="B508">
        <v>4691003000006390</v>
      </c>
      <c r="C508">
        <v>20210630</v>
      </c>
      <c r="D508">
        <v>189611</v>
      </c>
      <c r="E508" t="s">
        <v>1227</v>
      </c>
      <c r="F508" s="21">
        <v>8500</v>
      </c>
      <c r="G508" t="s">
        <v>1228</v>
      </c>
      <c r="H508" s="46">
        <f t="shared" si="47"/>
        <v>-8500</v>
      </c>
      <c r="I508" s="24">
        <f t="shared" si="48"/>
        <v>0</v>
      </c>
      <c r="J508" s="25" t="str">
        <f t="shared" si="49"/>
        <v>30</v>
      </c>
      <c r="K508" s="25">
        <f t="shared" si="50"/>
        <v>6</v>
      </c>
      <c r="L508" s="26">
        <f t="shared" si="51"/>
        <v>44377</v>
      </c>
      <c r="M508" s="46">
        <f t="shared" si="46"/>
        <v>-8500</v>
      </c>
    </row>
    <row r="509" spans="2:13" ht="15.75">
      <c r="B509">
        <v>4691003000006390</v>
      </c>
      <c r="C509">
        <v>20210630</v>
      </c>
      <c r="D509">
        <v>196352</v>
      </c>
      <c r="E509" t="s">
        <v>1227</v>
      </c>
      <c r="F509" s="21">
        <v>21160</v>
      </c>
      <c r="G509" t="s">
        <v>1228</v>
      </c>
      <c r="H509" s="46">
        <f t="shared" si="47"/>
        <v>-21160</v>
      </c>
      <c r="I509" s="24">
        <f t="shared" si="48"/>
        <v>0</v>
      </c>
      <c r="J509" s="25" t="str">
        <f t="shared" si="49"/>
        <v>30</v>
      </c>
      <c r="K509" s="25">
        <f t="shared" si="50"/>
        <v>6</v>
      </c>
      <c r="L509" s="26">
        <f t="shared" si="51"/>
        <v>44377</v>
      </c>
      <c r="M509" s="46">
        <f t="shared" si="46"/>
        <v>-21160</v>
      </c>
    </row>
    <row r="510" spans="2:13" ht="15.75">
      <c r="B510">
        <v>4691003000006390</v>
      </c>
      <c r="C510">
        <v>20210630</v>
      </c>
      <c r="D510">
        <v>107900</v>
      </c>
      <c r="E510" t="s">
        <v>1231</v>
      </c>
      <c r="F510" s="21">
        <v>10.45</v>
      </c>
      <c r="G510" t="s">
        <v>1228</v>
      </c>
      <c r="H510" s="46">
        <f t="shared" si="47"/>
        <v>-10.45</v>
      </c>
      <c r="I510" s="24">
        <f t="shared" si="48"/>
        <v>0</v>
      </c>
      <c r="J510" s="25" t="str">
        <f t="shared" si="49"/>
        <v>30</v>
      </c>
      <c r="K510" s="25">
        <f t="shared" si="50"/>
        <v>6</v>
      </c>
      <c r="L510" s="26">
        <f t="shared" si="51"/>
        <v>44377</v>
      </c>
      <c r="M510" s="46">
        <f t="shared" si="46"/>
        <v>-10.45</v>
      </c>
    </row>
    <row r="511" spans="2:13" ht="15.75">
      <c r="B511">
        <v>4691003000006390</v>
      </c>
      <c r="C511">
        <v>20210630</v>
      </c>
      <c r="D511">
        <v>154482</v>
      </c>
      <c r="E511" t="s">
        <v>1231</v>
      </c>
      <c r="F511" s="21">
        <v>10.45</v>
      </c>
      <c r="G511" t="s">
        <v>1228</v>
      </c>
      <c r="H511" s="46">
        <f t="shared" si="47"/>
        <v>-10.45</v>
      </c>
      <c r="I511" s="24">
        <f t="shared" si="48"/>
        <v>0</v>
      </c>
      <c r="J511" s="25" t="str">
        <f t="shared" si="49"/>
        <v>30</v>
      </c>
      <c r="K511" s="25">
        <f t="shared" si="50"/>
        <v>6</v>
      </c>
      <c r="L511" s="26">
        <f t="shared" si="51"/>
        <v>44377</v>
      </c>
      <c r="M511" s="46">
        <f t="shared" si="46"/>
        <v>-10.45</v>
      </c>
    </row>
    <row r="512" spans="2:13" ht="15.75">
      <c r="B512">
        <v>4691003000006390</v>
      </c>
      <c r="C512">
        <v>20210630</v>
      </c>
      <c r="D512">
        <v>188503</v>
      </c>
      <c r="E512" t="s">
        <v>1231</v>
      </c>
      <c r="F512" s="21">
        <v>10.45</v>
      </c>
      <c r="G512" t="s">
        <v>1228</v>
      </c>
      <c r="H512" s="46">
        <f t="shared" si="47"/>
        <v>-10.45</v>
      </c>
      <c r="I512" s="24">
        <f t="shared" si="48"/>
        <v>0</v>
      </c>
      <c r="J512" s="25" t="str">
        <f t="shared" si="49"/>
        <v>30</v>
      </c>
      <c r="K512" s="25">
        <f t="shared" si="50"/>
        <v>6</v>
      </c>
      <c r="L512" s="26">
        <f t="shared" si="51"/>
        <v>44377</v>
      </c>
      <c r="M512" s="46">
        <f t="shared" si="46"/>
        <v>-10.45</v>
      </c>
    </row>
    <row r="513" spans="2:13" ht="15.75">
      <c r="B513">
        <v>4691003000006390</v>
      </c>
      <c r="C513">
        <v>20210630</v>
      </c>
      <c r="D513">
        <v>189220</v>
      </c>
      <c r="E513" t="s">
        <v>1231</v>
      </c>
      <c r="F513" s="21">
        <v>10.45</v>
      </c>
      <c r="G513" t="s">
        <v>1228</v>
      </c>
      <c r="H513" s="46">
        <f t="shared" si="47"/>
        <v>-10.45</v>
      </c>
      <c r="I513" s="24">
        <f t="shared" si="48"/>
        <v>0</v>
      </c>
      <c r="J513" s="25" t="str">
        <f t="shared" si="49"/>
        <v>30</v>
      </c>
      <c r="K513" s="25">
        <f t="shared" si="50"/>
        <v>6</v>
      </c>
      <c r="L513" s="26">
        <f t="shared" si="51"/>
        <v>44377</v>
      </c>
      <c r="M513" s="46">
        <f t="shared" si="46"/>
        <v>-10.45</v>
      </c>
    </row>
    <row r="514" spans="2:13" ht="15.75">
      <c r="B514">
        <v>4691003000006390</v>
      </c>
      <c r="C514">
        <v>20210630</v>
      </c>
      <c r="D514">
        <v>189611</v>
      </c>
      <c r="E514" t="s">
        <v>1231</v>
      </c>
      <c r="F514" s="21">
        <v>10.45</v>
      </c>
      <c r="G514" t="s">
        <v>1228</v>
      </c>
      <c r="H514" s="46">
        <f t="shared" si="47"/>
        <v>-10.45</v>
      </c>
      <c r="I514" s="24">
        <f t="shared" si="48"/>
        <v>0</v>
      </c>
      <c r="J514" s="25" t="str">
        <f t="shared" si="49"/>
        <v>30</v>
      </c>
      <c r="K514" s="25">
        <f t="shared" si="50"/>
        <v>6</v>
      </c>
      <c r="L514" s="26">
        <f t="shared" si="51"/>
        <v>44377</v>
      </c>
      <c r="M514" s="46">
        <f t="shared" si="46"/>
        <v>-10.45</v>
      </c>
    </row>
    <row r="515" spans="2:13" ht="15.75">
      <c r="B515">
        <v>4691003000006390</v>
      </c>
      <c r="C515">
        <v>20210630</v>
      </c>
      <c r="D515">
        <v>196352</v>
      </c>
      <c r="E515" t="s">
        <v>1231</v>
      </c>
      <c r="F515" s="21">
        <v>10.45</v>
      </c>
      <c r="G515" t="s">
        <v>1228</v>
      </c>
      <c r="H515" s="46">
        <f t="shared" si="47"/>
        <v>-10.45</v>
      </c>
      <c r="I515" s="24">
        <f t="shared" si="48"/>
        <v>0</v>
      </c>
      <c r="J515" s="25" t="str">
        <f t="shared" si="49"/>
        <v>30</v>
      </c>
      <c r="K515" s="25">
        <f t="shared" si="50"/>
        <v>6</v>
      </c>
      <c r="L515" s="26">
        <f t="shared" si="51"/>
        <v>44377</v>
      </c>
      <c r="M515" s="46">
        <f t="shared" si="46"/>
        <v>-10.45</v>
      </c>
    </row>
    <row r="516" spans="2:13" ht="15.75">
      <c r="B516">
        <v>4691003000006390</v>
      </c>
      <c r="C516">
        <v>20210630</v>
      </c>
      <c r="D516">
        <v>325169</v>
      </c>
      <c r="E516" t="s">
        <v>1229</v>
      </c>
      <c r="F516" s="21">
        <v>870939.72</v>
      </c>
      <c r="G516" t="s">
        <v>1228</v>
      </c>
      <c r="H516" s="46">
        <f t="shared" si="47"/>
        <v>-870939.72</v>
      </c>
      <c r="I516" s="24">
        <f t="shared" si="48"/>
        <v>0</v>
      </c>
      <c r="J516" s="25" t="str">
        <f t="shared" si="49"/>
        <v>30</v>
      </c>
      <c r="K516" s="25">
        <f t="shared" si="50"/>
        <v>6</v>
      </c>
      <c r="L516" s="26">
        <f t="shared" si="51"/>
        <v>44377</v>
      </c>
      <c r="M516" s="46">
        <f t="shared" ref="M516" si="52">IF(G516="c",I516,H516)</f>
        <v>-870939.72</v>
      </c>
    </row>
    <row r="517" spans="2:13" ht="15.75">
      <c r="B517">
        <v>4691003000006390</v>
      </c>
      <c r="C517">
        <v>20210701</v>
      </c>
      <c r="D517">
        <v>341</v>
      </c>
      <c r="E517" t="s">
        <v>1245</v>
      </c>
      <c r="F517" s="21">
        <v>1505.46</v>
      </c>
      <c r="G517" t="s">
        <v>1233</v>
      </c>
      <c r="H517" s="46">
        <f t="shared" ref="H517:H580" si="53">-IF(G517="D",F517,0)</f>
        <v>0</v>
      </c>
      <c r="I517" s="24">
        <f t="shared" ref="I517:I580" si="54">IF(G517="C",F517,0)</f>
        <v>1505.46</v>
      </c>
      <c r="J517" s="25" t="str">
        <f t="shared" ref="J517:J580" si="55">RIGHT(C517,2)</f>
        <v>01</v>
      </c>
      <c r="K517" s="25">
        <f t="shared" ref="K517:K580" si="56">IFERROR(LEFT(C517,6)-202100,"")</f>
        <v>7</v>
      </c>
      <c r="L517" s="26">
        <f t="shared" ref="L517:L580" si="57">IFERROR(DATE(2021,K517,J517),"")</f>
        <v>44378</v>
      </c>
      <c r="M517" s="46">
        <f>IF(G517="c",I517,H517)</f>
        <v>1505.46</v>
      </c>
    </row>
    <row r="518" spans="2:13" ht="15.75">
      <c r="B518">
        <v>4691003000006390</v>
      </c>
      <c r="C518">
        <v>20210701</v>
      </c>
      <c r="D518">
        <v>10910</v>
      </c>
      <c r="E518" t="s">
        <v>1237</v>
      </c>
      <c r="F518" s="21">
        <v>1420.1</v>
      </c>
      <c r="G518" t="s">
        <v>1233</v>
      </c>
      <c r="H518" s="46">
        <f t="shared" si="53"/>
        <v>0</v>
      </c>
      <c r="I518" s="24">
        <f t="shared" si="54"/>
        <v>1420.1</v>
      </c>
      <c r="J518" s="25" t="str">
        <f t="shared" si="55"/>
        <v>01</v>
      </c>
      <c r="K518" s="25">
        <f t="shared" si="56"/>
        <v>7</v>
      </c>
      <c r="L518" s="26">
        <f t="shared" si="57"/>
        <v>44378</v>
      </c>
      <c r="M518" s="46">
        <f t="shared" ref="M518:M581" si="58">IF(G518="c",I518,H518)</f>
        <v>1420.1</v>
      </c>
    </row>
    <row r="519" spans="2:13" ht="15.75">
      <c r="B519">
        <v>4691003000006390</v>
      </c>
      <c r="C519">
        <v>20210701</v>
      </c>
      <c r="D519">
        <v>11816</v>
      </c>
      <c r="E519" t="s">
        <v>1249</v>
      </c>
      <c r="F519" s="21">
        <v>22237.79</v>
      </c>
      <c r="G519" t="s">
        <v>1233</v>
      </c>
      <c r="H519" s="46">
        <f t="shared" si="53"/>
        <v>0</v>
      </c>
      <c r="I519" s="24">
        <f t="shared" si="54"/>
        <v>22237.79</v>
      </c>
      <c r="J519" s="25" t="str">
        <f t="shared" si="55"/>
        <v>01</v>
      </c>
      <c r="K519" s="25">
        <f t="shared" si="56"/>
        <v>7</v>
      </c>
      <c r="L519" s="26">
        <f t="shared" si="57"/>
        <v>44378</v>
      </c>
      <c r="M519" s="46">
        <f t="shared" si="58"/>
        <v>22237.79</v>
      </c>
    </row>
    <row r="520" spans="2:13" ht="15.75">
      <c r="B520">
        <v>4691003000006390</v>
      </c>
      <c r="C520">
        <v>20210701</v>
      </c>
      <c r="D520">
        <v>11559</v>
      </c>
      <c r="E520" t="s">
        <v>1238</v>
      </c>
      <c r="F520" s="21">
        <v>874.5</v>
      </c>
      <c r="G520" t="s">
        <v>1233</v>
      </c>
      <c r="H520" s="46">
        <f t="shared" si="53"/>
        <v>0</v>
      </c>
      <c r="I520" s="24">
        <f t="shared" si="54"/>
        <v>874.5</v>
      </c>
      <c r="J520" s="25" t="str">
        <f t="shared" si="55"/>
        <v>01</v>
      </c>
      <c r="K520" s="25">
        <f t="shared" si="56"/>
        <v>7</v>
      </c>
      <c r="L520" s="26">
        <f t="shared" si="57"/>
        <v>44378</v>
      </c>
      <c r="M520" s="46">
        <f t="shared" si="58"/>
        <v>874.5</v>
      </c>
    </row>
    <row r="521" spans="2:13" ht="15.75">
      <c r="B521">
        <v>4691003000006390</v>
      </c>
      <c r="C521">
        <v>20210701</v>
      </c>
      <c r="D521">
        <v>115406</v>
      </c>
      <c r="E521" t="s">
        <v>1227</v>
      </c>
      <c r="F521" s="21">
        <v>20000</v>
      </c>
      <c r="G521" t="s">
        <v>1228</v>
      </c>
      <c r="H521" s="46">
        <f t="shared" si="53"/>
        <v>-20000</v>
      </c>
      <c r="I521" s="24">
        <f t="shared" si="54"/>
        <v>0</v>
      </c>
      <c r="J521" s="25" t="str">
        <f t="shared" si="55"/>
        <v>01</v>
      </c>
      <c r="K521" s="25">
        <f t="shared" si="56"/>
        <v>7</v>
      </c>
      <c r="L521" s="26">
        <f t="shared" si="57"/>
        <v>44378</v>
      </c>
      <c r="M521" s="46">
        <f t="shared" si="58"/>
        <v>-20000</v>
      </c>
    </row>
    <row r="522" spans="2:13" ht="15.75">
      <c r="B522">
        <v>4691003000006390</v>
      </c>
      <c r="C522">
        <v>20210701</v>
      </c>
      <c r="D522">
        <v>115811</v>
      </c>
      <c r="E522" t="s">
        <v>1227</v>
      </c>
      <c r="F522" s="21">
        <v>9000</v>
      </c>
      <c r="G522" t="s">
        <v>1228</v>
      </c>
      <c r="H522" s="46">
        <f t="shared" si="53"/>
        <v>-9000</v>
      </c>
      <c r="I522" s="24">
        <f t="shared" si="54"/>
        <v>0</v>
      </c>
      <c r="J522" s="25" t="str">
        <f t="shared" si="55"/>
        <v>01</v>
      </c>
      <c r="K522" s="25">
        <f t="shared" si="56"/>
        <v>7</v>
      </c>
      <c r="L522" s="26">
        <f t="shared" si="57"/>
        <v>44378</v>
      </c>
      <c r="M522" s="46">
        <f t="shared" si="58"/>
        <v>-9000</v>
      </c>
    </row>
    <row r="523" spans="2:13" ht="15.75">
      <c r="B523">
        <v>4691003000006390</v>
      </c>
      <c r="C523">
        <v>20210701</v>
      </c>
      <c r="D523">
        <v>115911</v>
      </c>
      <c r="E523" t="s">
        <v>1227</v>
      </c>
      <c r="F523" s="21">
        <v>3074.36</v>
      </c>
      <c r="G523" t="s">
        <v>1228</v>
      </c>
      <c r="H523" s="46">
        <f t="shared" si="53"/>
        <v>-3074.36</v>
      </c>
      <c r="I523" s="24">
        <f t="shared" si="54"/>
        <v>0</v>
      </c>
      <c r="J523" s="25" t="str">
        <f t="shared" si="55"/>
        <v>01</v>
      </c>
      <c r="K523" s="25">
        <f t="shared" si="56"/>
        <v>7</v>
      </c>
      <c r="L523" s="26">
        <f t="shared" si="57"/>
        <v>44378</v>
      </c>
      <c r="M523" s="46">
        <f t="shared" si="58"/>
        <v>-3074.36</v>
      </c>
    </row>
    <row r="524" spans="2:13" ht="15.75">
      <c r="B524">
        <v>4691003000006390</v>
      </c>
      <c r="C524">
        <v>20210701</v>
      </c>
      <c r="D524">
        <v>116136</v>
      </c>
      <c r="E524" t="s">
        <v>1227</v>
      </c>
      <c r="F524" s="21">
        <v>2687.13</v>
      </c>
      <c r="G524" t="s">
        <v>1228</v>
      </c>
      <c r="H524" s="46">
        <f t="shared" si="53"/>
        <v>-2687.13</v>
      </c>
      <c r="I524" s="24">
        <f t="shared" si="54"/>
        <v>0</v>
      </c>
      <c r="J524" s="25" t="str">
        <f t="shared" si="55"/>
        <v>01</v>
      </c>
      <c r="K524" s="25">
        <f t="shared" si="56"/>
        <v>7</v>
      </c>
      <c r="L524" s="26">
        <f t="shared" si="57"/>
        <v>44378</v>
      </c>
      <c r="M524" s="46">
        <f t="shared" si="58"/>
        <v>-2687.13</v>
      </c>
    </row>
    <row r="525" spans="2:13" ht="15.75">
      <c r="B525">
        <v>4691003000006390</v>
      </c>
      <c r="C525">
        <v>20210701</v>
      </c>
      <c r="D525">
        <v>116175</v>
      </c>
      <c r="E525" t="s">
        <v>1227</v>
      </c>
      <c r="F525" s="21">
        <v>15000</v>
      </c>
      <c r="G525" t="s">
        <v>1228</v>
      </c>
      <c r="H525" s="46">
        <f t="shared" si="53"/>
        <v>-15000</v>
      </c>
      <c r="I525" s="24">
        <f t="shared" si="54"/>
        <v>0</v>
      </c>
      <c r="J525" s="25" t="str">
        <f t="shared" si="55"/>
        <v>01</v>
      </c>
      <c r="K525" s="25">
        <f t="shared" si="56"/>
        <v>7</v>
      </c>
      <c r="L525" s="26">
        <f t="shared" si="57"/>
        <v>44378</v>
      </c>
      <c r="M525" s="46">
        <f t="shared" si="58"/>
        <v>-15000</v>
      </c>
    </row>
    <row r="526" spans="2:13" ht="15.75">
      <c r="B526">
        <v>4691003000006390</v>
      </c>
      <c r="C526">
        <v>20210701</v>
      </c>
      <c r="D526">
        <v>116515</v>
      </c>
      <c r="E526" t="s">
        <v>1227</v>
      </c>
      <c r="F526" s="21">
        <v>3441.14</v>
      </c>
      <c r="G526" t="s">
        <v>1228</v>
      </c>
      <c r="H526" s="46">
        <f t="shared" si="53"/>
        <v>-3441.14</v>
      </c>
      <c r="I526" s="24">
        <f t="shared" si="54"/>
        <v>0</v>
      </c>
      <c r="J526" s="25" t="str">
        <f t="shared" si="55"/>
        <v>01</v>
      </c>
      <c r="K526" s="25">
        <f t="shared" si="56"/>
        <v>7</v>
      </c>
      <c r="L526" s="26">
        <f t="shared" si="57"/>
        <v>44378</v>
      </c>
      <c r="M526" s="46">
        <f t="shared" si="58"/>
        <v>-3441.14</v>
      </c>
    </row>
    <row r="527" spans="2:13" ht="15.75">
      <c r="B527">
        <v>4691003000006390</v>
      </c>
      <c r="C527">
        <v>20210701</v>
      </c>
      <c r="D527">
        <v>117108</v>
      </c>
      <c r="E527" t="s">
        <v>1227</v>
      </c>
      <c r="F527" s="21">
        <v>3102.8</v>
      </c>
      <c r="G527" t="s">
        <v>1228</v>
      </c>
      <c r="H527" s="46">
        <f t="shared" si="53"/>
        <v>-3102.8</v>
      </c>
      <c r="I527" s="24">
        <f t="shared" si="54"/>
        <v>0</v>
      </c>
      <c r="J527" s="25" t="str">
        <f t="shared" si="55"/>
        <v>01</v>
      </c>
      <c r="K527" s="25">
        <f t="shared" si="56"/>
        <v>7</v>
      </c>
      <c r="L527" s="26">
        <f t="shared" si="57"/>
        <v>44378</v>
      </c>
      <c r="M527" s="46">
        <f t="shared" si="58"/>
        <v>-3102.8</v>
      </c>
    </row>
    <row r="528" spans="2:13" ht="15.75">
      <c r="B528">
        <v>4691003000006390</v>
      </c>
      <c r="C528">
        <v>20210701</v>
      </c>
      <c r="D528">
        <v>154179</v>
      </c>
      <c r="E528" t="s">
        <v>1227</v>
      </c>
      <c r="F528" s="21">
        <v>23982.15</v>
      </c>
      <c r="G528" t="s">
        <v>1228</v>
      </c>
      <c r="H528" s="46">
        <f t="shared" si="53"/>
        <v>-23982.15</v>
      </c>
      <c r="I528" s="24">
        <f t="shared" si="54"/>
        <v>0</v>
      </c>
      <c r="J528" s="25" t="str">
        <f t="shared" si="55"/>
        <v>01</v>
      </c>
      <c r="K528" s="25">
        <f t="shared" si="56"/>
        <v>7</v>
      </c>
      <c r="L528" s="26">
        <f t="shared" si="57"/>
        <v>44378</v>
      </c>
      <c r="M528" s="46">
        <f t="shared" si="58"/>
        <v>-23982.15</v>
      </c>
    </row>
    <row r="529" spans="2:13" ht="15.75">
      <c r="B529">
        <v>4691003000006390</v>
      </c>
      <c r="C529">
        <v>20210702</v>
      </c>
      <c r="D529">
        <v>103544</v>
      </c>
      <c r="E529" t="s">
        <v>1232</v>
      </c>
      <c r="F529" s="21">
        <v>57537.56</v>
      </c>
      <c r="G529" t="s">
        <v>1233</v>
      </c>
      <c r="H529" s="46">
        <f t="shared" si="53"/>
        <v>0</v>
      </c>
      <c r="I529" s="24">
        <f t="shared" si="54"/>
        <v>57537.56</v>
      </c>
      <c r="J529" s="25" t="str">
        <f t="shared" si="55"/>
        <v>02</v>
      </c>
      <c r="K529" s="25">
        <f t="shared" si="56"/>
        <v>7</v>
      </c>
      <c r="L529" s="26">
        <f t="shared" si="57"/>
        <v>44379</v>
      </c>
      <c r="M529" s="46">
        <f t="shared" si="58"/>
        <v>57537.56</v>
      </c>
    </row>
    <row r="530" spans="2:13" ht="15.75">
      <c r="B530">
        <v>4691003000006390</v>
      </c>
      <c r="C530">
        <v>20210702</v>
      </c>
      <c r="D530">
        <v>103544</v>
      </c>
      <c r="E530" t="s">
        <v>1227</v>
      </c>
      <c r="F530" s="21">
        <v>57537.56</v>
      </c>
      <c r="G530" t="s">
        <v>1228</v>
      </c>
      <c r="H530" s="46">
        <f t="shared" si="53"/>
        <v>-57537.56</v>
      </c>
      <c r="I530" s="24">
        <f t="shared" si="54"/>
        <v>0</v>
      </c>
      <c r="J530" s="25" t="str">
        <f t="shared" si="55"/>
        <v>02</v>
      </c>
      <c r="K530" s="25">
        <f t="shared" si="56"/>
        <v>7</v>
      </c>
      <c r="L530" s="26">
        <f t="shared" si="57"/>
        <v>44379</v>
      </c>
      <c r="M530" s="46">
        <f t="shared" si="58"/>
        <v>-57537.56</v>
      </c>
    </row>
    <row r="531" spans="2:13" ht="15.75">
      <c r="B531">
        <v>4691003000006390</v>
      </c>
      <c r="C531">
        <v>20210702</v>
      </c>
      <c r="D531">
        <v>110278</v>
      </c>
      <c r="E531" t="s">
        <v>1227</v>
      </c>
      <c r="F531" s="21">
        <v>3802.9</v>
      </c>
      <c r="G531" t="s">
        <v>1228</v>
      </c>
      <c r="H531" s="46">
        <f t="shared" si="53"/>
        <v>-3802.9</v>
      </c>
      <c r="I531" s="24">
        <f t="shared" si="54"/>
        <v>0</v>
      </c>
      <c r="J531" s="25" t="str">
        <f t="shared" si="55"/>
        <v>02</v>
      </c>
      <c r="K531" s="25">
        <f t="shared" si="56"/>
        <v>7</v>
      </c>
      <c r="L531" s="26">
        <f t="shared" si="57"/>
        <v>44379</v>
      </c>
      <c r="M531" s="46">
        <f t="shared" si="58"/>
        <v>-3802.9</v>
      </c>
    </row>
    <row r="532" spans="2:13" ht="15.75">
      <c r="B532">
        <v>4691003000006390</v>
      </c>
      <c r="C532">
        <v>20210702</v>
      </c>
      <c r="D532">
        <v>155782</v>
      </c>
      <c r="E532" t="s">
        <v>1227</v>
      </c>
      <c r="F532" s="21">
        <v>670.65</v>
      </c>
      <c r="G532" t="s">
        <v>1228</v>
      </c>
      <c r="H532" s="46">
        <f t="shared" si="53"/>
        <v>-670.65</v>
      </c>
      <c r="I532" s="24">
        <f t="shared" si="54"/>
        <v>0</v>
      </c>
      <c r="J532" s="25" t="str">
        <f t="shared" si="55"/>
        <v>02</v>
      </c>
      <c r="K532" s="25">
        <f t="shared" si="56"/>
        <v>7</v>
      </c>
      <c r="L532" s="26">
        <f t="shared" si="57"/>
        <v>44379</v>
      </c>
      <c r="M532" s="46">
        <f t="shared" si="58"/>
        <v>-670.65</v>
      </c>
    </row>
    <row r="533" spans="2:13" ht="15.75">
      <c r="B533">
        <v>4691003000006390</v>
      </c>
      <c r="C533">
        <v>20210702</v>
      </c>
      <c r="D533">
        <v>156752</v>
      </c>
      <c r="E533" t="s">
        <v>1227</v>
      </c>
      <c r="F533" s="21">
        <v>1262.47</v>
      </c>
      <c r="G533" t="s">
        <v>1228</v>
      </c>
      <c r="H533" s="46">
        <f t="shared" si="53"/>
        <v>-1262.47</v>
      </c>
      <c r="I533" s="24">
        <f t="shared" si="54"/>
        <v>0</v>
      </c>
      <c r="J533" s="25" t="str">
        <f t="shared" si="55"/>
        <v>02</v>
      </c>
      <c r="K533" s="25">
        <f t="shared" si="56"/>
        <v>7</v>
      </c>
      <c r="L533" s="26">
        <f t="shared" si="57"/>
        <v>44379</v>
      </c>
      <c r="M533" s="46">
        <f t="shared" si="58"/>
        <v>-1262.47</v>
      </c>
    </row>
    <row r="534" spans="2:13" ht="15.75">
      <c r="B534">
        <v>4691003000006390</v>
      </c>
      <c r="C534">
        <v>20210702</v>
      </c>
      <c r="D534">
        <v>168353</v>
      </c>
      <c r="E534" t="s">
        <v>1227</v>
      </c>
      <c r="F534" s="21">
        <v>132376.37</v>
      </c>
      <c r="G534" t="s">
        <v>1228</v>
      </c>
      <c r="H534" s="46">
        <f t="shared" si="53"/>
        <v>-132376.37</v>
      </c>
      <c r="I534" s="24">
        <f t="shared" si="54"/>
        <v>0</v>
      </c>
      <c r="J534" s="25" t="str">
        <f t="shared" si="55"/>
        <v>02</v>
      </c>
      <c r="K534" s="25">
        <f t="shared" si="56"/>
        <v>7</v>
      </c>
      <c r="L534" s="26">
        <f t="shared" si="57"/>
        <v>44379</v>
      </c>
      <c r="M534" s="46">
        <f t="shared" si="58"/>
        <v>-132376.37</v>
      </c>
    </row>
    <row r="535" spans="2:13" ht="15.75">
      <c r="B535">
        <v>4691003000006390</v>
      </c>
      <c r="C535">
        <v>20210702</v>
      </c>
      <c r="D535">
        <v>173498</v>
      </c>
      <c r="E535" t="s">
        <v>1227</v>
      </c>
      <c r="F535" s="21">
        <v>22289.38</v>
      </c>
      <c r="G535" t="s">
        <v>1228</v>
      </c>
      <c r="H535" s="46">
        <f t="shared" si="53"/>
        <v>-22289.38</v>
      </c>
      <c r="I535" s="24">
        <f t="shared" si="54"/>
        <v>0</v>
      </c>
      <c r="J535" s="25" t="str">
        <f t="shared" si="55"/>
        <v>02</v>
      </c>
      <c r="K535" s="25">
        <f t="shared" si="56"/>
        <v>7</v>
      </c>
      <c r="L535" s="26">
        <f t="shared" si="57"/>
        <v>44379</v>
      </c>
      <c r="M535" s="46">
        <f t="shared" si="58"/>
        <v>-22289.38</v>
      </c>
    </row>
    <row r="536" spans="2:13" ht="15.75">
      <c r="B536">
        <v>4691003000006390</v>
      </c>
      <c r="C536">
        <v>20210702</v>
      </c>
      <c r="D536">
        <v>196780</v>
      </c>
      <c r="E536" t="s">
        <v>1227</v>
      </c>
      <c r="F536" s="21">
        <v>10000</v>
      </c>
      <c r="G536" t="s">
        <v>1228</v>
      </c>
      <c r="H536" s="46">
        <f t="shared" si="53"/>
        <v>-10000</v>
      </c>
      <c r="I536" s="24">
        <f t="shared" si="54"/>
        <v>0</v>
      </c>
      <c r="J536" s="25" t="str">
        <f t="shared" si="55"/>
        <v>02</v>
      </c>
      <c r="K536" s="25">
        <f t="shared" si="56"/>
        <v>7</v>
      </c>
      <c r="L536" s="26">
        <f t="shared" si="57"/>
        <v>44379</v>
      </c>
      <c r="M536" s="46">
        <f t="shared" si="58"/>
        <v>-10000</v>
      </c>
    </row>
    <row r="537" spans="2:13" ht="15.75">
      <c r="B537">
        <v>4691003000006390</v>
      </c>
      <c r="C537">
        <v>20210702</v>
      </c>
      <c r="D537">
        <v>197083</v>
      </c>
      <c r="E537" t="s">
        <v>1227</v>
      </c>
      <c r="F537" s="21">
        <v>10000</v>
      </c>
      <c r="G537" t="s">
        <v>1228</v>
      </c>
      <c r="H537" s="46">
        <f t="shared" si="53"/>
        <v>-10000</v>
      </c>
      <c r="I537" s="24">
        <f t="shared" si="54"/>
        <v>0</v>
      </c>
      <c r="J537" s="25" t="str">
        <f t="shared" si="55"/>
        <v>02</v>
      </c>
      <c r="K537" s="25">
        <f t="shared" si="56"/>
        <v>7</v>
      </c>
      <c r="L537" s="26">
        <f t="shared" si="57"/>
        <v>44379</v>
      </c>
      <c r="M537" s="46">
        <f t="shared" si="58"/>
        <v>-10000</v>
      </c>
    </row>
    <row r="538" spans="2:13" ht="15.75">
      <c r="B538">
        <v>4691003000006390</v>
      </c>
      <c r="C538">
        <v>20210702</v>
      </c>
      <c r="D538">
        <v>103544</v>
      </c>
      <c r="E538" t="s">
        <v>1231</v>
      </c>
      <c r="F538" s="21">
        <v>10.45</v>
      </c>
      <c r="G538" t="s">
        <v>1228</v>
      </c>
      <c r="H538" s="46">
        <f t="shared" si="53"/>
        <v>-10.45</v>
      </c>
      <c r="I538" s="24">
        <f t="shared" si="54"/>
        <v>0</v>
      </c>
      <c r="J538" s="25" t="str">
        <f t="shared" si="55"/>
        <v>02</v>
      </c>
      <c r="K538" s="25">
        <f t="shared" si="56"/>
        <v>7</v>
      </c>
      <c r="L538" s="26">
        <f t="shared" si="57"/>
        <v>44379</v>
      </c>
      <c r="M538" s="46">
        <f t="shared" si="58"/>
        <v>-10.45</v>
      </c>
    </row>
    <row r="539" spans="2:13" ht="15.75">
      <c r="B539">
        <v>4691003000006390</v>
      </c>
      <c r="C539">
        <v>20210702</v>
      </c>
      <c r="D539">
        <v>110278</v>
      </c>
      <c r="E539" t="s">
        <v>1231</v>
      </c>
      <c r="F539" s="21">
        <v>10.45</v>
      </c>
      <c r="G539" t="s">
        <v>1228</v>
      </c>
      <c r="H539" s="46">
        <f t="shared" si="53"/>
        <v>-10.45</v>
      </c>
      <c r="I539" s="24">
        <f t="shared" si="54"/>
        <v>0</v>
      </c>
      <c r="J539" s="25" t="str">
        <f t="shared" si="55"/>
        <v>02</v>
      </c>
      <c r="K539" s="25">
        <f t="shared" si="56"/>
        <v>7</v>
      </c>
      <c r="L539" s="26">
        <f t="shared" si="57"/>
        <v>44379</v>
      </c>
      <c r="M539" s="46">
        <f t="shared" si="58"/>
        <v>-10.45</v>
      </c>
    </row>
    <row r="540" spans="2:13" ht="15.75">
      <c r="B540">
        <v>4691003000006390</v>
      </c>
      <c r="C540">
        <v>20210702</v>
      </c>
      <c r="D540">
        <v>155782</v>
      </c>
      <c r="E540" t="s">
        <v>1231</v>
      </c>
      <c r="F540" s="21">
        <v>10.45</v>
      </c>
      <c r="G540" t="s">
        <v>1228</v>
      </c>
      <c r="H540" s="46">
        <f t="shared" si="53"/>
        <v>-10.45</v>
      </c>
      <c r="I540" s="24">
        <f t="shared" si="54"/>
        <v>0</v>
      </c>
      <c r="J540" s="25" t="str">
        <f t="shared" si="55"/>
        <v>02</v>
      </c>
      <c r="K540" s="25">
        <f t="shared" si="56"/>
        <v>7</v>
      </c>
      <c r="L540" s="26">
        <f t="shared" si="57"/>
        <v>44379</v>
      </c>
      <c r="M540" s="46">
        <f t="shared" si="58"/>
        <v>-10.45</v>
      </c>
    </row>
    <row r="541" spans="2:13" ht="15.75">
      <c r="B541">
        <v>4691003000006390</v>
      </c>
      <c r="C541">
        <v>20210702</v>
      </c>
      <c r="D541">
        <v>156752</v>
      </c>
      <c r="E541" t="s">
        <v>1231</v>
      </c>
      <c r="F541" s="21">
        <v>10.45</v>
      </c>
      <c r="G541" t="s">
        <v>1228</v>
      </c>
      <c r="H541" s="46">
        <f t="shared" si="53"/>
        <v>-10.45</v>
      </c>
      <c r="I541" s="24">
        <f t="shared" si="54"/>
        <v>0</v>
      </c>
      <c r="J541" s="25" t="str">
        <f t="shared" si="55"/>
        <v>02</v>
      </c>
      <c r="K541" s="25">
        <f t="shared" si="56"/>
        <v>7</v>
      </c>
      <c r="L541" s="26">
        <f t="shared" si="57"/>
        <v>44379</v>
      </c>
      <c r="M541" s="46">
        <f t="shared" si="58"/>
        <v>-10.45</v>
      </c>
    </row>
    <row r="542" spans="2:13" ht="15.75">
      <c r="B542">
        <v>4691003000006390</v>
      </c>
      <c r="C542">
        <v>20210702</v>
      </c>
      <c r="D542">
        <v>168353</v>
      </c>
      <c r="E542" t="s">
        <v>1231</v>
      </c>
      <c r="F542" s="21">
        <v>10.45</v>
      </c>
      <c r="G542" t="s">
        <v>1228</v>
      </c>
      <c r="H542" s="46">
        <f t="shared" si="53"/>
        <v>-10.45</v>
      </c>
      <c r="I542" s="24">
        <f t="shared" si="54"/>
        <v>0</v>
      </c>
      <c r="J542" s="25" t="str">
        <f t="shared" si="55"/>
        <v>02</v>
      </c>
      <c r="K542" s="25">
        <f t="shared" si="56"/>
        <v>7</v>
      </c>
      <c r="L542" s="26">
        <f t="shared" si="57"/>
        <v>44379</v>
      </c>
      <c r="M542" s="46">
        <f t="shared" si="58"/>
        <v>-10.45</v>
      </c>
    </row>
    <row r="543" spans="2:13" ht="15.75">
      <c r="B543">
        <v>4691003000006390</v>
      </c>
      <c r="C543">
        <v>20210702</v>
      </c>
      <c r="D543">
        <v>173498</v>
      </c>
      <c r="E543" t="s">
        <v>1231</v>
      </c>
      <c r="F543" s="21">
        <v>10.45</v>
      </c>
      <c r="G543" t="s">
        <v>1228</v>
      </c>
      <c r="H543" s="46">
        <f t="shared" si="53"/>
        <v>-10.45</v>
      </c>
      <c r="I543" s="24">
        <f t="shared" si="54"/>
        <v>0</v>
      </c>
      <c r="J543" s="25" t="str">
        <f t="shared" si="55"/>
        <v>02</v>
      </c>
      <c r="K543" s="25">
        <f t="shared" si="56"/>
        <v>7</v>
      </c>
      <c r="L543" s="26">
        <f t="shared" si="57"/>
        <v>44379</v>
      </c>
      <c r="M543" s="46">
        <f t="shared" si="58"/>
        <v>-10.45</v>
      </c>
    </row>
    <row r="544" spans="2:13" ht="15.75">
      <c r="B544">
        <v>4691003000006390</v>
      </c>
      <c r="C544">
        <v>20210702</v>
      </c>
      <c r="D544">
        <v>196780</v>
      </c>
      <c r="E544" t="s">
        <v>1231</v>
      </c>
      <c r="F544" s="21">
        <v>10.45</v>
      </c>
      <c r="G544" t="s">
        <v>1228</v>
      </c>
      <c r="H544" s="46">
        <f t="shared" si="53"/>
        <v>-10.45</v>
      </c>
      <c r="I544" s="24">
        <f t="shared" si="54"/>
        <v>0</v>
      </c>
      <c r="J544" s="25" t="str">
        <f t="shared" si="55"/>
        <v>02</v>
      </c>
      <c r="K544" s="25">
        <f t="shared" si="56"/>
        <v>7</v>
      </c>
      <c r="L544" s="26">
        <f t="shared" si="57"/>
        <v>44379</v>
      </c>
      <c r="M544" s="46">
        <f t="shared" si="58"/>
        <v>-10.45</v>
      </c>
    </row>
    <row r="545" spans="2:13" ht="15.75">
      <c r="B545">
        <v>4691003000006390</v>
      </c>
      <c r="C545">
        <v>20210702</v>
      </c>
      <c r="D545">
        <v>197083</v>
      </c>
      <c r="E545" t="s">
        <v>1231</v>
      </c>
      <c r="F545" s="21">
        <v>10.45</v>
      </c>
      <c r="G545" t="s">
        <v>1228</v>
      </c>
      <c r="H545" s="46">
        <f t="shared" si="53"/>
        <v>-10.45</v>
      </c>
      <c r="I545" s="24">
        <f t="shared" si="54"/>
        <v>0</v>
      </c>
      <c r="J545" s="25" t="str">
        <f t="shared" si="55"/>
        <v>02</v>
      </c>
      <c r="K545" s="25">
        <f t="shared" si="56"/>
        <v>7</v>
      </c>
      <c r="L545" s="26">
        <f t="shared" si="57"/>
        <v>44379</v>
      </c>
      <c r="M545" s="46">
        <f t="shared" si="58"/>
        <v>-10.45</v>
      </c>
    </row>
    <row r="546" spans="2:13" ht="15.75">
      <c r="B546">
        <v>4691003000006390</v>
      </c>
      <c r="C546">
        <v>20210702</v>
      </c>
      <c r="D546">
        <v>325169</v>
      </c>
      <c r="E546" t="s">
        <v>1236</v>
      </c>
      <c r="F546" s="21">
        <v>1408.18</v>
      </c>
      <c r="G546" t="s">
        <v>1228</v>
      </c>
      <c r="H546" s="46">
        <f t="shared" si="53"/>
        <v>-1408.18</v>
      </c>
      <c r="I546" s="24">
        <f t="shared" si="54"/>
        <v>0</v>
      </c>
      <c r="J546" s="25" t="str">
        <f t="shared" si="55"/>
        <v>02</v>
      </c>
      <c r="K546" s="25">
        <f t="shared" si="56"/>
        <v>7</v>
      </c>
      <c r="L546" s="26">
        <f t="shared" si="57"/>
        <v>44379</v>
      </c>
      <c r="M546" s="46">
        <f t="shared" si="58"/>
        <v>-1408.18</v>
      </c>
    </row>
    <row r="547" spans="2:13" ht="15.75">
      <c r="B547">
        <v>4691003000006390</v>
      </c>
      <c r="C547">
        <v>20210705</v>
      </c>
      <c r="D547">
        <v>119808</v>
      </c>
      <c r="E547" t="s">
        <v>1232</v>
      </c>
      <c r="F547" s="21">
        <v>10000.01</v>
      </c>
      <c r="G547" t="s">
        <v>1233</v>
      </c>
      <c r="H547" s="46">
        <f t="shared" si="53"/>
        <v>0</v>
      </c>
      <c r="I547" s="24">
        <f t="shared" si="54"/>
        <v>10000.01</v>
      </c>
      <c r="J547" s="25" t="str">
        <f t="shared" si="55"/>
        <v>05</v>
      </c>
      <c r="K547" s="25">
        <f t="shared" si="56"/>
        <v>7</v>
      </c>
      <c r="L547" s="26">
        <f t="shared" si="57"/>
        <v>44382</v>
      </c>
      <c r="M547" s="46">
        <f t="shared" si="58"/>
        <v>10000.01</v>
      </c>
    </row>
    <row r="548" spans="2:13" ht="15.75">
      <c r="B548">
        <v>4691003000006390</v>
      </c>
      <c r="C548">
        <v>20210705</v>
      </c>
      <c r="D548">
        <v>169727</v>
      </c>
      <c r="E548" t="s">
        <v>1232</v>
      </c>
      <c r="F548" s="21">
        <v>1352.91</v>
      </c>
      <c r="G548" t="s">
        <v>1233</v>
      </c>
      <c r="H548" s="46">
        <f t="shared" si="53"/>
        <v>0</v>
      </c>
      <c r="I548" s="24">
        <f t="shared" si="54"/>
        <v>1352.91</v>
      </c>
      <c r="J548" s="25" t="str">
        <f t="shared" si="55"/>
        <v>05</v>
      </c>
      <c r="K548" s="25">
        <f t="shared" si="56"/>
        <v>7</v>
      </c>
      <c r="L548" s="26">
        <f t="shared" si="57"/>
        <v>44382</v>
      </c>
      <c r="M548" s="46">
        <f t="shared" si="58"/>
        <v>1352.91</v>
      </c>
    </row>
    <row r="549" spans="2:13" ht="15.75">
      <c r="B549">
        <v>4691003000006390</v>
      </c>
      <c r="C549">
        <v>20210705</v>
      </c>
      <c r="D549">
        <v>183490</v>
      </c>
      <c r="E549" t="s">
        <v>1230</v>
      </c>
      <c r="F549" s="21">
        <v>19730.7</v>
      </c>
      <c r="G549" t="s">
        <v>1228</v>
      </c>
      <c r="H549" s="46">
        <f t="shared" si="53"/>
        <v>-19730.7</v>
      </c>
      <c r="I549" s="24">
        <f t="shared" si="54"/>
        <v>0</v>
      </c>
      <c r="J549" s="25" t="str">
        <f t="shared" si="55"/>
        <v>05</v>
      </c>
      <c r="K549" s="25">
        <f t="shared" si="56"/>
        <v>7</v>
      </c>
      <c r="L549" s="26">
        <f t="shared" si="57"/>
        <v>44382</v>
      </c>
      <c r="M549" s="46">
        <f t="shared" si="58"/>
        <v>-19730.7</v>
      </c>
    </row>
    <row r="550" spans="2:13" ht="15.75">
      <c r="B550">
        <v>4691003000006390</v>
      </c>
      <c r="C550">
        <v>20210705</v>
      </c>
      <c r="D550">
        <v>119808</v>
      </c>
      <c r="E550" t="s">
        <v>1227</v>
      </c>
      <c r="F550" s="21">
        <v>10000.01</v>
      </c>
      <c r="G550" t="s">
        <v>1228</v>
      </c>
      <c r="H550" s="46">
        <f t="shared" si="53"/>
        <v>-10000.01</v>
      </c>
      <c r="I550" s="24">
        <f t="shared" si="54"/>
        <v>0</v>
      </c>
      <c r="J550" s="25" t="str">
        <f t="shared" si="55"/>
        <v>05</v>
      </c>
      <c r="K550" s="25">
        <f t="shared" si="56"/>
        <v>7</v>
      </c>
      <c r="L550" s="26">
        <f t="shared" si="57"/>
        <v>44382</v>
      </c>
      <c r="M550" s="46">
        <f t="shared" si="58"/>
        <v>-10000.01</v>
      </c>
    </row>
    <row r="551" spans="2:13" ht="15.75">
      <c r="B551">
        <v>4691003000006390</v>
      </c>
      <c r="C551">
        <v>20210705</v>
      </c>
      <c r="D551">
        <v>123119</v>
      </c>
      <c r="E551" t="s">
        <v>1227</v>
      </c>
      <c r="F551" s="21">
        <v>1627.63</v>
      </c>
      <c r="G551" t="s">
        <v>1228</v>
      </c>
      <c r="H551" s="46">
        <f t="shared" si="53"/>
        <v>-1627.63</v>
      </c>
      <c r="I551" s="24">
        <f t="shared" si="54"/>
        <v>0</v>
      </c>
      <c r="J551" s="25" t="str">
        <f t="shared" si="55"/>
        <v>05</v>
      </c>
      <c r="K551" s="25">
        <f t="shared" si="56"/>
        <v>7</v>
      </c>
      <c r="L551" s="26">
        <f t="shared" si="57"/>
        <v>44382</v>
      </c>
      <c r="M551" s="46">
        <f t="shared" si="58"/>
        <v>-1627.63</v>
      </c>
    </row>
    <row r="552" spans="2:13" ht="15.75">
      <c r="B552">
        <v>4691003000006390</v>
      </c>
      <c r="C552">
        <v>20210705</v>
      </c>
      <c r="D552">
        <v>160435</v>
      </c>
      <c r="E552" t="s">
        <v>1227</v>
      </c>
      <c r="F552" s="21">
        <v>4030.75</v>
      </c>
      <c r="G552" t="s">
        <v>1228</v>
      </c>
      <c r="H552" s="46">
        <f t="shared" si="53"/>
        <v>-4030.75</v>
      </c>
      <c r="I552" s="24">
        <f t="shared" si="54"/>
        <v>0</v>
      </c>
      <c r="J552" s="25" t="str">
        <f t="shared" si="55"/>
        <v>05</v>
      </c>
      <c r="K552" s="25">
        <f t="shared" si="56"/>
        <v>7</v>
      </c>
      <c r="L552" s="26">
        <f t="shared" si="57"/>
        <v>44382</v>
      </c>
      <c r="M552" s="46">
        <f t="shared" si="58"/>
        <v>-4030.75</v>
      </c>
    </row>
    <row r="553" spans="2:13" ht="15.75">
      <c r="B553">
        <v>4691003000006390</v>
      </c>
      <c r="C553">
        <v>20210705</v>
      </c>
      <c r="D553">
        <v>166660</v>
      </c>
      <c r="E553" t="s">
        <v>1227</v>
      </c>
      <c r="F553" s="21">
        <v>8000</v>
      </c>
      <c r="G553" t="s">
        <v>1228</v>
      </c>
      <c r="H553" s="46">
        <f t="shared" si="53"/>
        <v>-8000</v>
      </c>
      <c r="I553" s="24">
        <f t="shared" si="54"/>
        <v>0</v>
      </c>
      <c r="J553" s="25" t="str">
        <f t="shared" si="55"/>
        <v>05</v>
      </c>
      <c r="K553" s="25">
        <f t="shared" si="56"/>
        <v>7</v>
      </c>
      <c r="L553" s="26">
        <f t="shared" si="57"/>
        <v>44382</v>
      </c>
      <c r="M553" s="46">
        <f t="shared" si="58"/>
        <v>-8000</v>
      </c>
    </row>
    <row r="554" spans="2:13" ht="15.75">
      <c r="B554">
        <v>4691003000006390</v>
      </c>
      <c r="C554">
        <v>20210705</v>
      </c>
      <c r="D554">
        <v>167982</v>
      </c>
      <c r="E554" t="s">
        <v>1227</v>
      </c>
      <c r="F554" s="21">
        <v>10000</v>
      </c>
      <c r="G554" t="s">
        <v>1228</v>
      </c>
      <c r="H554" s="46">
        <f t="shared" si="53"/>
        <v>-10000</v>
      </c>
      <c r="I554" s="24">
        <f t="shared" si="54"/>
        <v>0</v>
      </c>
      <c r="J554" s="25" t="str">
        <f t="shared" si="55"/>
        <v>05</v>
      </c>
      <c r="K554" s="25">
        <f t="shared" si="56"/>
        <v>7</v>
      </c>
      <c r="L554" s="26">
        <f t="shared" si="57"/>
        <v>44382</v>
      </c>
      <c r="M554" s="46">
        <f t="shared" si="58"/>
        <v>-10000</v>
      </c>
    </row>
    <row r="555" spans="2:13" ht="15.75">
      <c r="B555">
        <v>4691003000006390</v>
      </c>
      <c r="C555">
        <v>20210705</v>
      </c>
      <c r="D555">
        <v>168434</v>
      </c>
      <c r="E555" t="s">
        <v>1227</v>
      </c>
      <c r="F555" s="21">
        <v>3667.14</v>
      </c>
      <c r="G555" t="s">
        <v>1228</v>
      </c>
      <c r="H555" s="46">
        <f t="shared" si="53"/>
        <v>-3667.14</v>
      </c>
      <c r="I555" s="24">
        <f t="shared" si="54"/>
        <v>0</v>
      </c>
      <c r="J555" s="25" t="str">
        <f t="shared" si="55"/>
        <v>05</v>
      </c>
      <c r="K555" s="25">
        <f t="shared" si="56"/>
        <v>7</v>
      </c>
      <c r="L555" s="26">
        <f t="shared" si="57"/>
        <v>44382</v>
      </c>
      <c r="M555" s="46">
        <f t="shared" si="58"/>
        <v>-3667.14</v>
      </c>
    </row>
    <row r="556" spans="2:13" ht="15.75">
      <c r="B556">
        <v>4691003000006390</v>
      </c>
      <c r="C556">
        <v>20210705</v>
      </c>
      <c r="D556">
        <v>168865</v>
      </c>
      <c r="E556" t="s">
        <v>1227</v>
      </c>
      <c r="F556" s="21">
        <v>1518.33</v>
      </c>
      <c r="G556" t="s">
        <v>1228</v>
      </c>
      <c r="H556" s="46">
        <f t="shared" si="53"/>
        <v>-1518.33</v>
      </c>
      <c r="I556" s="24">
        <f t="shared" si="54"/>
        <v>0</v>
      </c>
      <c r="J556" s="25" t="str">
        <f t="shared" si="55"/>
        <v>05</v>
      </c>
      <c r="K556" s="25">
        <f t="shared" si="56"/>
        <v>7</v>
      </c>
      <c r="L556" s="26">
        <f t="shared" si="57"/>
        <v>44382</v>
      </c>
      <c r="M556" s="46">
        <f t="shared" si="58"/>
        <v>-1518.33</v>
      </c>
    </row>
    <row r="557" spans="2:13" ht="15.75">
      <c r="B557">
        <v>4691003000006390</v>
      </c>
      <c r="C557">
        <v>20210705</v>
      </c>
      <c r="D557">
        <v>168988</v>
      </c>
      <c r="E557" t="s">
        <v>1227</v>
      </c>
      <c r="F557" s="21">
        <v>5588.54</v>
      </c>
      <c r="G557" t="s">
        <v>1228</v>
      </c>
      <c r="H557" s="46">
        <f t="shared" si="53"/>
        <v>-5588.54</v>
      </c>
      <c r="I557" s="24">
        <f t="shared" si="54"/>
        <v>0</v>
      </c>
      <c r="J557" s="25" t="str">
        <f t="shared" si="55"/>
        <v>05</v>
      </c>
      <c r="K557" s="25">
        <f t="shared" si="56"/>
        <v>7</v>
      </c>
      <c r="L557" s="26">
        <f t="shared" si="57"/>
        <v>44382</v>
      </c>
      <c r="M557" s="46">
        <f t="shared" si="58"/>
        <v>-5588.54</v>
      </c>
    </row>
    <row r="558" spans="2:13" ht="15.75">
      <c r="B558">
        <v>4691003000006390</v>
      </c>
      <c r="C558">
        <v>20210705</v>
      </c>
      <c r="D558">
        <v>169727</v>
      </c>
      <c r="E558" t="s">
        <v>1227</v>
      </c>
      <c r="F558" s="21">
        <v>1352.91</v>
      </c>
      <c r="G558" t="s">
        <v>1228</v>
      </c>
      <c r="H558" s="46">
        <f t="shared" si="53"/>
        <v>-1352.91</v>
      </c>
      <c r="I558" s="24">
        <f t="shared" si="54"/>
        <v>0</v>
      </c>
      <c r="J558" s="25" t="str">
        <f t="shared" si="55"/>
        <v>05</v>
      </c>
      <c r="K558" s="25">
        <f t="shared" si="56"/>
        <v>7</v>
      </c>
      <c r="L558" s="26">
        <f t="shared" si="57"/>
        <v>44382</v>
      </c>
      <c r="M558" s="46">
        <f t="shared" si="58"/>
        <v>-1352.91</v>
      </c>
    </row>
    <row r="559" spans="2:13" ht="15.75">
      <c r="B559">
        <v>4691003000006390</v>
      </c>
      <c r="C559">
        <v>20210705</v>
      </c>
      <c r="D559">
        <v>170020</v>
      </c>
      <c r="E559" t="s">
        <v>1227</v>
      </c>
      <c r="F559" s="21">
        <v>7074.28</v>
      </c>
      <c r="G559" t="s">
        <v>1228</v>
      </c>
      <c r="H559" s="46">
        <f t="shared" si="53"/>
        <v>-7074.28</v>
      </c>
      <c r="I559" s="24">
        <f t="shared" si="54"/>
        <v>0</v>
      </c>
      <c r="J559" s="25" t="str">
        <f t="shared" si="55"/>
        <v>05</v>
      </c>
      <c r="K559" s="25">
        <f t="shared" si="56"/>
        <v>7</v>
      </c>
      <c r="L559" s="26">
        <f t="shared" si="57"/>
        <v>44382</v>
      </c>
      <c r="M559" s="46">
        <f t="shared" si="58"/>
        <v>-7074.28</v>
      </c>
    </row>
    <row r="560" spans="2:13" ht="15.75">
      <c r="B560">
        <v>4691003000006390</v>
      </c>
      <c r="C560">
        <v>20210705</v>
      </c>
      <c r="D560">
        <v>171052</v>
      </c>
      <c r="E560" t="s">
        <v>1227</v>
      </c>
      <c r="F560" s="21">
        <v>3136.97</v>
      </c>
      <c r="G560" t="s">
        <v>1228</v>
      </c>
      <c r="H560" s="46">
        <f t="shared" si="53"/>
        <v>-3136.97</v>
      </c>
      <c r="I560" s="24">
        <f t="shared" si="54"/>
        <v>0</v>
      </c>
      <c r="J560" s="25" t="str">
        <f t="shared" si="55"/>
        <v>05</v>
      </c>
      <c r="K560" s="25">
        <f t="shared" si="56"/>
        <v>7</v>
      </c>
      <c r="L560" s="26">
        <f t="shared" si="57"/>
        <v>44382</v>
      </c>
      <c r="M560" s="46">
        <f t="shared" si="58"/>
        <v>-3136.97</v>
      </c>
    </row>
    <row r="561" spans="2:13" ht="15.75">
      <c r="B561">
        <v>4691003000006390</v>
      </c>
      <c r="C561">
        <v>20210705</v>
      </c>
      <c r="D561">
        <v>172298</v>
      </c>
      <c r="E561" t="s">
        <v>1227</v>
      </c>
      <c r="F561" s="21">
        <v>2744.78</v>
      </c>
      <c r="G561" t="s">
        <v>1228</v>
      </c>
      <c r="H561" s="46">
        <f t="shared" si="53"/>
        <v>-2744.78</v>
      </c>
      <c r="I561" s="24">
        <f t="shared" si="54"/>
        <v>0</v>
      </c>
      <c r="J561" s="25" t="str">
        <f t="shared" si="55"/>
        <v>05</v>
      </c>
      <c r="K561" s="25">
        <f t="shared" si="56"/>
        <v>7</v>
      </c>
      <c r="L561" s="26">
        <f t="shared" si="57"/>
        <v>44382</v>
      </c>
      <c r="M561" s="46">
        <f t="shared" si="58"/>
        <v>-2744.78</v>
      </c>
    </row>
    <row r="562" spans="2:13" ht="15.75">
      <c r="B562">
        <v>4691003000006390</v>
      </c>
      <c r="C562">
        <v>20210705</v>
      </c>
      <c r="D562">
        <v>172698</v>
      </c>
      <c r="E562" t="s">
        <v>1227</v>
      </c>
      <c r="F562" s="21">
        <v>1367.91</v>
      </c>
      <c r="G562" t="s">
        <v>1228</v>
      </c>
      <c r="H562" s="46">
        <f t="shared" si="53"/>
        <v>-1367.91</v>
      </c>
      <c r="I562" s="24">
        <f t="shared" si="54"/>
        <v>0</v>
      </c>
      <c r="J562" s="25" t="str">
        <f t="shared" si="55"/>
        <v>05</v>
      </c>
      <c r="K562" s="25">
        <f t="shared" si="56"/>
        <v>7</v>
      </c>
      <c r="L562" s="26">
        <f t="shared" si="57"/>
        <v>44382</v>
      </c>
      <c r="M562" s="46">
        <f t="shared" si="58"/>
        <v>-1367.91</v>
      </c>
    </row>
    <row r="563" spans="2:13" ht="15.75">
      <c r="B563">
        <v>4691003000006390</v>
      </c>
      <c r="C563">
        <v>20210705</v>
      </c>
      <c r="D563">
        <v>173518</v>
      </c>
      <c r="E563" t="s">
        <v>1227</v>
      </c>
      <c r="F563" s="21">
        <v>4483.66</v>
      </c>
      <c r="G563" t="s">
        <v>1228</v>
      </c>
      <c r="H563" s="46">
        <f t="shared" si="53"/>
        <v>-4483.66</v>
      </c>
      <c r="I563" s="24">
        <f t="shared" si="54"/>
        <v>0</v>
      </c>
      <c r="J563" s="25" t="str">
        <f t="shared" si="55"/>
        <v>05</v>
      </c>
      <c r="K563" s="25">
        <f t="shared" si="56"/>
        <v>7</v>
      </c>
      <c r="L563" s="26">
        <f t="shared" si="57"/>
        <v>44382</v>
      </c>
      <c r="M563" s="46">
        <f t="shared" si="58"/>
        <v>-4483.66</v>
      </c>
    </row>
    <row r="564" spans="2:13" ht="15.75">
      <c r="B564">
        <v>4691003000006390</v>
      </c>
      <c r="C564">
        <v>20210705</v>
      </c>
      <c r="D564">
        <v>174038</v>
      </c>
      <c r="E564" t="s">
        <v>1227</v>
      </c>
      <c r="F564" s="21">
        <v>1492.15</v>
      </c>
      <c r="G564" t="s">
        <v>1228</v>
      </c>
      <c r="H564" s="46">
        <f t="shared" si="53"/>
        <v>-1492.15</v>
      </c>
      <c r="I564" s="24">
        <f t="shared" si="54"/>
        <v>0</v>
      </c>
      <c r="J564" s="25" t="str">
        <f t="shared" si="55"/>
        <v>05</v>
      </c>
      <c r="K564" s="25">
        <f t="shared" si="56"/>
        <v>7</v>
      </c>
      <c r="L564" s="26">
        <f t="shared" si="57"/>
        <v>44382</v>
      </c>
      <c r="M564" s="46">
        <f t="shared" si="58"/>
        <v>-1492.15</v>
      </c>
    </row>
    <row r="565" spans="2:13" ht="15.75">
      <c r="B565">
        <v>4691003000006390</v>
      </c>
      <c r="C565">
        <v>20210705</v>
      </c>
      <c r="D565">
        <v>174403</v>
      </c>
      <c r="E565" t="s">
        <v>1227</v>
      </c>
      <c r="F565" s="21">
        <v>1333.92</v>
      </c>
      <c r="G565" t="s">
        <v>1228</v>
      </c>
      <c r="H565" s="46">
        <f t="shared" si="53"/>
        <v>-1333.92</v>
      </c>
      <c r="I565" s="24">
        <f t="shared" si="54"/>
        <v>0</v>
      </c>
      <c r="J565" s="25" t="str">
        <f t="shared" si="55"/>
        <v>05</v>
      </c>
      <c r="K565" s="25">
        <f t="shared" si="56"/>
        <v>7</v>
      </c>
      <c r="L565" s="26">
        <f t="shared" si="57"/>
        <v>44382</v>
      </c>
      <c r="M565" s="46">
        <f t="shared" si="58"/>
        <v>-1333.92</v>
      </c>
    </row>
    <row r="566" spans="2:13" ht="15.75">
      <c r="B566">
        <v>4691003000006390</v>
      </c>
      <c r="C566">
        <v>20210705</v>
      </c>
      <c r="D566">
        <v>178647</v>
      </c>
      <c r="E566" t="s">
        <v>1227</v>
      </c>
      <c r="F566" s="21">
        <v>1898.04</v>
      </c>
      <c r="G566" t="s">
        <v>1228</v>
      </c>
      <c r="H566" s="46">
        <f t="shared" si="53"/>
        <v>-1898.04</v>
      </c>
      <c r="I566" s="24">
        <f t="shared" si="54"/>
        <v>0</v>
      </c>
      <c r="J566" s="25" t="str">
        <f t="shared" si="55"/>
        <v>05</v>
      </c>
      <c r="K566" s="25">
        <f t="shared" si="56"/>
        <v>7</v>
      </c>
      <c r="L566" s="26">
        <f t="shared" si="57"/>
        <v>44382</v>
      </c>
      <c r="M566" s="46">
        <f t="shared" si="58"/>
        <v>-1898.04</v>
      </c>
    </row>
    <row r="567" spans="2:13" ht="15.75">
      <c r="B567">
        <v>4691003000006390</v>
      </c>
      <c r="C567">
        <v>20210705</v>
      </c>
      <c r="D567">
        <v>179379</v>
      </c>
      <c r="E567" t="s">
        <v>1227</v>
      </c>
      <c r="F567" s="21">
        <v>1974.04</v>
      </c>
      <c r="G567" t="s">
        <v>1228</v>
      </c>
      <c r="H567" s="46">
        <f t="shared" si="53"/>
        <v>-1974.04</v>
      </c>
      <c r="I567" s="24">
        <f t="shared" si="54"/>
        <v>0</v>
      </c>
      <c r="J567" s="25" t="str">
        <f t="shared" si="55"/>
        <v>05</v>
      </c>
      <c r="K567" s="25">
        <f t="shared" si="56"/>
        <v>7</v>
      </c>
      <c r="L567" s="26">
        <f t="shared" si="57"/>
        <v>44382</v>
      </c>
      <c r="M567" s="46">
        <f t="shared" si="58"/>
        <v>-1974.04</v>
      </c>
    </row>
    <row r="568" spans="2:13" ht="15.75">
      <c r="B568">
        <v>4691003000006390</v>
      </c>
      <c r="C568">
        <v>20210705</v>
      </c>
      <c r="D568">
        <v>184107</v>
      </c>
      <c r="E568" t="s">
        <v>1227</v>
      </c>
      <c r="F568" s="21">
        <v>630</v>
      </c>
      <c r="G568" t="s">
        <v>1228</v>
      </c>
      <c r="H568" s="46">
        <f t="shared" si="53"/>
        <v>-630</v>
      </c>
      <c r="I568" s="24">
        <f t="shared" si="54"/>
        <v>0</v>
      </c>
      <c r="J568" s="25" t="str">
        <f t="shared" si="55"/>
        <v>05</v>
      </c>
      <c r="K568" s="25">
        <f t="shared" si="56"/>
        <v>7</v>
      </c>
      <c r="L568" s="26">
        <f t="shared" si="57"/>
        <v>44382</v>
      </c>
      <c r="M568" s="46">
        <f t="shared" si="58"/>
        <v>-630</v>
      </c>
    </row>
    <row r="569" spans="2:13" ht="15.75">
      <c r="B569">
        <v>4691003000006390</v>
      </c>
      <c r="C569">
        <v>20210705</v>
      </c>
      <c r="D569">
        <v>186443</v>
      </c>
      <c r="E569" t="s">
        <v>1227</v>
      </c>
      <c r="F569" s="21">
        <v>10000.01</v>
      </c>
      <c r="G569" t="s">
        <v>1228</v>
      </c>
      <c r="H569" s="46">
        <f t="shared" si="53"/>
        <v>-10000.01</v>
      </c>
      <c r="I569" s="24">
        <f t="shared" si="54"/>
        <v>0</v>
      </c>
      <c r="J569" s="25" t="str">
        <f t="shared" si="55"/>
        <v>05</v>
      </c>
      <c r="K569" s="25">
        <f t="shared" si="56"/>
        <v>7</v>
      </c>
      <c r="L569" s="26">
        <f t="shared" si="57"/>
        <v>44382</v>
      </c>
      <c r="M569" s="46">
        <f t="shared" si="58"/>
        <v>-10000.01</v>
      </c>
    </row>
    <row r="570" spans="2:13" ht="15.75">
      <c r="B570">
        <v>4691003000006390</v>
      </c>
      <c r="C570">
        <v>20210705</v>
      </c>
      <c r="D570">
        <v>195204</v>
      </c>
      <c r="E570" t="s">
        <v>1227</v>
      </c>
      <c r="F570" s="21">
        <v>3910.8</v>
      </c>
      <c r="G570" t="s">
        <v>1228</v>
      </c>
      <c r="H570" s="46">
        <f t="shared" si="53"/>
        <v>-3910.8</v>
      </c>
      <c r="I570" s="24">
        <f t="shared" si="54"/>
        <v>0</v>
      </c>
      <c r="J570" s="25" t="str">
        <f t="shared" si="55"/>
        <v>05</v>
      </c>
      <c r="K570" s="25">
        <f t="shared" si="56"/>
        <v>7</v>
      </c>
      <c r="L570" s="26">
        <f t="shared" si="57"/>
        <v>44382</v>
      </c>
      <c r="M570" s="46">
        <f t="shared" si="58"/>
        <v>-3910.8</v>
      </c>
    </row>
    <row r="571" spans="2:13" ht="15.75">
      <c r="B571">
        <v>4691003000006390</v>
      </c>
      <c r="C571">
        <v>20210705</v>
      </c>
      <c r="D571">
        <v>51521</v>
      </c>
      <c r="E571" t="s">
        <v>1235</v>
      </c>
      <c r="F571" s="21">
        <v>3380.65</v>
      </c>
      <c r="G571" t="s">
        <v>1228</v>
      </c>
      <c r="H571" s="46">
        <f t="shared" si="53"/>
        <v>-3380.65</v>
      </c>
      <c r="I571" s="24">
        <f t="shared" si="54"/>
        <v>0</v>
      </c>
      <c r="J571" s="25" t="str">
        <f t="shared" si="55"/>
        <v>05</v>
      </c>
      <c r="K571" s="25">
        <f t="shared" si="56"/>
        <v>7</v>
      </c>
      <c r="L571" s="26">
        <f t="shared" si="57"/>
        <v>44382</v>
      </c>
      <c r="M571" s="46">
        <f t="shared" si="58"/>
        <v>-3380.65</v>
      </c>
    </row>
    <row r="572" spans="2:13" ht="15.75">
      <c r="B572">
        <v>4691003000006390</v>
      </c>
      <c r="C572">
        <v>20210705</v>
      </c>
      <c r="D572">
        <v>51524</v>
      </c>
      <c r="E572" t="s">
        <v>1235</v>
      </c>
      <c r="F572" s="21">
        <v>1728.9</v>
      </c>
      <c r="G572" t="s">
        <v>1228</v>
      </c>
      <c r="H572" s="46">
        <f t="shared" si="53"/>
        <v>-1728.9</v>
      </c>
      <c r="I572" s="24">
        <f t="shared" si="54"/>
        <v>0</v>
      </c>
      <c r="J572" s="25" t="str">
        <f t="shared" si="55"/>
        <v>05</v>
      </c>
      <c r="K572" s="25">
        <f t="shared" si="56"/>
        <v>7</v>
      </c>
      <c r="L572" s="26">
        <f t="shared" si="57"/>
        <v>44382</v>
      </c>
      <c r="M572" s="46">
        <f t="shared" si="58"/>
        <v>-1728.9</v>
      </c>
    </row>
    <row r="573" spans="2:13" ht="15.75">
      <c r="B573">
        <v>4691003000006390</v>
      </c>
      <c r="C573">
        <v>20210705</v>
      </c>
      <c r="D573">
        <v>51529</v>
      </c>
      <c r="E573" t="s">
        <v>1235</v>
      </c>
      <c r="F573" s="21">
        <v>1487.1</v>
      </c>
      <c r="G573" t="s">
        <v>1228</v>
      </c>
      <c r="H573" s="46">
        <f t="shared" si="53"/>
        <v>-1487.1</v>
      </c>
      <c r="I573" s="24">
        <f t="shared" si="54"/>
        <v>0</v>
      </c>
      <c r="J573" s="25" t="str">
        <f t="shared" si="55"/>
        <v>05</v>
      </c>
      <c r="K573" s="25">
        <f t="shared" si="56"/>
        <v>7</v>
      </c>
      <c r="L573" s="26">
        <f t="shared" si="57"/>
        <v>44382</v>
      </c>
      <c r="M573" s="46">
        <f t="shared" si="58"/>
        <v>-1487.1</v>
      </c>
    </row>
    <row r="574" spans="2:13" ht="15.75">
      <c r="B574">
        <v>4691003000006390</v>
      </c>
      <c r="C574">
        <v>20210705</v>
      </c>
      <c r="D574">
        <v>51531</v>
      </c>
      <c r="E574" t="s">
        <v>1235</v>
      </c>
      <c r="F574" s="21">
        <v>2999.3</v>
      </c>
      <c r="G574" t="s">
        <v>1228</v>
      </c>
      <c r="H574" s="46">
        <f t="shared" si="53"/>
        <v>-2999.3</v>
      </c>
      <c r="I574" s="24">
        <f t="shared" si="54"/>
        <v>0</v>
      </c>
      <c r="J574" s="25" t="str">
        <f t="shared" si="55"/>
        <v>05</v>
      </c>
      <c r="K574" s="25">
        <f t="shared" si="56"/>
        <v>7</v>
      </c>
      <c r="L574" s="26">
        <f t="shared" si="57"/>
        <v>44382</v>
      </c>
      <c r="M574" s="46">
        <f t="shared" si="58"/>
        <v>-2999.3</v>
      </c>
    </row>
    <row r="575" spans="2:13" ht="15.75">
      <c r="B575">
        <v>4691003000006390</v>
      </c>
      <c r="C575">
        <v>20210705</v>
      </c>
      <c r="D575">
        <v>51532</v>
      </c>
      <c r="E575" t="s">
        <v>1235</v>
      </c>
      <c r="F575" s="21">
        <v>1514</v>
      </c>
      <c r="G575" t="s">
        <v>1228</v>
      </c>
      <c r="H575" s="46">
        <f t="shared" si="53"/>
        <v>-1514</v>
      </c>
      <c r="I575" s="24">
        <f t="shared" si="54"/>
        <v>0</v>
      </c>
      <c r="J575" s="25" t="str">
        <f t="shared" si="55"/>
        <v>05</v>
      </c>
      <c r="K575" s="25">
        <f t="shared" si="56"/>
        <v>7</v>
      </c>
      <c r="L575" s="26">
        <f t="shared" si="57"/>
        <v>44382</v>
      </c>
      <c r="M575" s="46">
        <f t="shared" si="58"/>
        <v>-1514</v>
      </c>
    </row>
    <row r="576" spans="2:13" ht="15.75">
      <c r="B576">
        <v>4691003000006390</v>
      </c>
      <c r="C576">
        <v>20210705</v>
      </c>
      <c r="D576">
        <v>51534</v>
      </c>
      <c r="E576" t="s">
        <v>1235</v>
      </c>
      <c r="F576" s="21">
        <v>3401.03</v>
      </c>
      <c r="G576" t="s">
        <v>1228</v>
      </c>
      <c r="H576" s="46">
        <f t="shared" si="53"/>
        <v>-3401.03</v>
      </c>
      <c r="I576" s="24">
        <f t="shared" si="54"/>
        <v>0</v>
      </c>
      <c r="J576" s="25" t="str">
        <f t="shared" si="55"/>
        <v>05</v>
      </c>
      <c r="K576" s="25">
        <f t="shared" si="56"/>
        <v>7</v>
      </c>
      <c r="L576" s="26">
        <f t="shared" si="57"/>
        <v>44382</v>
      </c>
      <c r="M576" s="46">
        <f t="shared" si="58"/>
        <v>-3401.03</v>
      </c>
    </row>
    <row r="577" spans="2:13" ht="15.75">
      <c r="B577">
        <v>4691003000006390</v>
      </c>
      <c r="C577">
        <v>20210705</v>
      </c>
      <c r="D577">
        <v>51604</v>
      </c>
      <c r="E577" t="s">
        <v>1235</v>
      </c>
      <c r="F577" s="21">
        <v>1791.93</v>
      </c>
      <c r="G577" t="s">
        <v>1228</v>
      </c>
      <c r="H577" s="46">
        <f t="shared" si="53"/>
        <v>-1791.93</v>
      </c>
      <c r="I577" s="24">
        <f t="shared" si="54"/>
        <v>0</v>
      </c>
      <c r="J577" s="25" t="str">
        <f t="shared" si="55"/>
        <v>05</v>
      </c>
      <c r="K577" s="25">
        <f t="shared" si="56"/>
        <v>7</v>
      </c>
      <c r="L577" s="26">
        <f t="shared" si="57"/>
        <v>44382</v>
      </c>
      <c r="M577" s="46">
        <f t="shared" si="58"/>
        <v>-1791.93</v>
      </c>
    </row>
    <row r="578" spans="2:13" ht="15.75">
      <c r="B578">
        <v>4691003000006390</v>
      </c>
      <c r="C578">
        <v>20210705</v>
      </c>
      <c r="D578">
        <v>51605</v>
      </c>
      <c r="E578" t="s">
        <v>1235</v>
      </c>
      <c r="F578" s="21">
        <v>5226.3100000000004</v>
      </c>
      <c r="G578" t="s">
        <v>1228</v>
      </c>
      <c r="H578" s="46">
        <f t="shared" si="53"/>
        <v>-5226.3100000000004</v>
      </c>
      <c r="I578" s="24">
        <f t="shared" si="54"/>
        <v>0</v>
      </c>
      <c r="J578" s="25" t="str">
        <f t="shared" si="55"/>
        <v>05</v>
      </c>
      <c r="K578" s="25">
        <f t="shared" si="56"/>
        <v>7</v>
      </c>
      <c r="L578" s="26">
        <f t="shared" si="57"/>
        <v>44382</v>
      </c>
      <c r="M578" s="46">
        <f t="shared" si="58"/>
        <v>-5226.3100000000004</v>
      </c>
    </row>
    <row r="579" spans="2:13" ht="15.75">
      <c r="B579">
        <v>4691003000006390</v>
      </c>
      <c r="C579">
        <v>20210705</v>
      </c>
      <c r="D579">
        <v>51606</v>
      </c>
      <c r="E579" t="s">
        <v>1235</v>
      </c>
      <c r="F579" s="21">
        <v>1672.83</v>
      </c>
      <c r="G579" t="s">
        <v>1228</v>
      </c>
      <c r="H579" s="46">
        <f t="shared" si="53"/>
        <v>-1672.83</v>
      </c>
      <c r="I579" s="24">
        <f t="shared" si="54"/>
        <v>0</v>
      </c>
      <c r="J579" s="25" t="str">
        <f t="shared" si="55"/>
        <v>05</v>
      </c>
      <c r="K579" s="25">
        <f t="shared" si="56"/>
        <v>7</v>
      </c>
      <c r="L579" s="26">
        <f t="shared" si="57"/>
        <v>44382</v>
      </c>
      <c r="M579" s="46">
        <f t="shared" si="58"/>
        <v>-1672.83</v>
      </c>
    </row>
    <row r="580" spans="2:13" ht="15.75">
      <c r="B580">
        <v>4691003000006390</v>
      </c>
      <c r="C580">
        <v>20210705</v>
      </c>
      <c r="D580">
        <v>51614</v>
      </c>
      <c r="E580" t="s">
        <v>1235</v>
      </c>
      <c r="F580" s="21">
        <v>1229.8499999999999</v>
      </c>
      <c r="G580" t="s">
        <v>1228</v>
      </c>
      <c r="H580" s="46">
        <f t="shared" si="53"/>
        <v>-1229.8499999999999</v>
      </c>
      <c r="I580" s="24">
        <f t="shared" si="54"/>
        <v>0</v>
      </c>
      <c r="J580" s="25" t="str">
        <f t="shared" si="55"/>
        <v>05</v>
      </c>
      <c r="K580" s="25">
        <f t="shared" si="56"/>
        <v>7</v>
      </c>
      <c r="L580" s="26">
        <f t="shared" si="57"/>
        <v>44382</v>
      </c>
      <c r="M580" s="46">
        <f t="shared" si="58"/>
        <v>-1229.8499999999999</v>
      </c>
    </row>
    <row r="581" spans="2:13" ht="15.75">
      <c r="B581">
        <v>4691003000006390</v>
      </c>
      <c r="C581">
        <v>20210705</v>
      </c>
      <c r="D581">
        <v>51616</v>
      </c>
      <c r="E581" t="s">
        <v>1235</v>
      </c>
      <c r="F581" s="21">
        <v>1512</v>
      </c>
      <c r="G581" t="s">
        <v>1228</v>
      </c>
      <c r="H581" s="46">
        <f t="shared" ref="H581:H644" si="59">-IF(G581="D",F581,0)</f>
        <v>-1512</v>
      </c>
      <c r="I581" s="24">
        <f t="shared" ref="I581:I644" si="60">IF(G581="C",F581,0)</f>
        <v>0</v>
      </c>
      <c r="J581" s="25" t="str">
        <f t="shared" ref="J581:J644" si="61">RIGHT(C581,2)</f>
        <v>05</v>
      </c>
      <c r="K581" s="25">
        <f t="shared" ref="K581:K644" si="62">IFERROR(LEFT(C581,6)-202100,"")</f>
        <v>7</v>
      </c>
      <c r="L581" s="26">
        <f t="shared" ref="L581:L644" si="63">IFERROR(DATE(2021,K581,J581),"")</f>
        <v>44382</v>
      </c>
      <c r="M581" s="46">
        <f t="shared" si="58"/>
        <v>-1512</v>
      </c>
    </row>
    <row r="582" spans="2:13" ht="15.75">
      <c r="B582">
        <v>4691003000006390</v>
      </c>
      <c r="C582">
        <v>20210705</v>
      </c>
      <c r="D582">
        <v>51620</v>
      </c>
      <c r="E582" t="s">
        <v>1235</v>
      </c>
      <c r="F582" s="21">
        <v>3300.8</v>
      </c>
      <c r="G582" t="s">
        <v>1228</v>
      </c>
      <c r="H582" s="46">
        <f t="shared" si="59"/>
        <v>-3300.8</v>
      </c>
      <c r="I582" s="24">
        <f t="shared" si="60"/>
        <v>0</v>
      </c>
      <c r="J582" s="25" t="str">
        <f t="shared" si="61"/>
        <v>05</v>
      </c>
      <c r="K582" s="25">
        <f t="shared" si="62"/>
        <v>7</v>
      </c>
      <c r="L582" s="26">
        <f t="shared" si="63"/>
        <v>44382</v>
      </c>
      <c r="M582" s="46">
        <f t="shared" ref="M582:M645" si="64">IF(G582="c",I582,H582)</f>
        <v>-3300.8</v>
      </c>
    </row>
    <row r="583" spans="2:13" ht="15.75">
      <c r="B583">
        <v>4691003000006390</v>
      </c>
      <c r="C583">
        <v>20210705</v>
      </c>
      <c r="D583">
        <v>51623</v>
      </c>
      <c r="E583" t="s">
        <v>1235</v>
      </c>
      <c r="F583" s="21">
        <v>4664.91</v>
      </c>
      <c r="G583" t="s">
        <v>1228</v>
      </c>
      <c r="H583" s="46">
        <f t="shared" si="59"/>
        <v>-4664.91</v>
      </c>
      <c r="I583" s="24">
        <f t="shared" si="60"/>
        <v>0</v>
      </c>
      <c r="J583" s="25" t="str">
        <f t="shared" si="61"/>
        <v>05</v>
      </c>
      <c r="K583" s="25">
        <f t="shared" si="62"/>
        <v>7</v>
      </c>
      <c r="L583" s="26">
        <f t="shared" si="63"/>
        <v>44382</v>
      </c>
      <c r="M583" s="46">
        <f t="shared" si="64"/>
        <v>-4664.91</v>
      </c>
    </row>
    <row r="584" spans="2:13" ht="15.75">
      <c r="B584">
        <v>4691003000006390</v>
      </c>
      <c r="C584">
        <v>20210705</v>
      </c>
      <c r="D584">
        <v>51624</v>
      </c>
      <c r="E584" t="s">
        <v>1235</v>
      </c>
      <c r="F584" s="21">
        <v>1315.34</v>
      </c>
      <c r="G584" t="s">
        <v>1228</v>
      </c>
      <c r="H584" s="46">
        <f t="shared" si="59"/>
        <v>-1315.34</v>
      </c>
      <c r="I584" s="24">
        <f t="shared" si="60"/>
        <v>0</v>
      </c>
      <c r="J584" s="25" t="str">
        <f t="shared" si="61"/>
        <v>05</v>
      </c>
      <c r="K584" s="25">
        <f t="shared" si="62"/>
        <v>7</v>
      </c>
      <c r="L584" s="26">
        <f t="shared" si="63"/>
        <v>44382</v>
      </c>
      <c r="M584" s="46">
        <f t="shared" si="64"/>
        <v>-1315.34</v>
      </c>
    </row>
    <row r="585" spans="2:13" ht="15.75">
      <c r="B585">
        <v>4691003000006390</v>
      </c>
      <c r="C585">
        <v>20210705</v>
      </c>
      <c r="D585">
        <v>51626</v>
      </c>
      <c r="E585" t="s">
        <v>1235</v>
      </c>
      <c r="F585" s="21">
        <v>1615.63</v>
      </c>
      <c r="G585" t="s">
        <v>1228</v>
      </c>
      <c r="H585" s="46">
        <f t="shared" si="59"/>
        <v>-1615.63</v>
      </c>
      <c r="I585" s="24">
        <f t="shared" si="60"/>
        <v>0</v>
      </c>
      <c r="J585" s="25" t="str">
        <f t="shared" si="61"/>
        <v>05</v>
      </c>
      <c r="K585" s="25">
        <f t="shared" si="62"/>
        <v>7</v>
      </c>
      <c r="L585" s="26">
        <f t="shared" si="63"/>
        <v>44382</v>
      </c>
      <c r="M585" s="46">
        <f t="shared" si="64"/>
        <v>-1615.63</v>
      </c>
    </row>
    <row r="586" spans="2:13" ht="15.75">
      <c r="B586">
        <v>4691003000006390</v>
      </c>
      <c r="C586">
        <v>20210705</v>
      </c>
      <c r="D586">
        <v>51638</v>
      </c>
      <c r="E586" t="s">
        <v>1235</v>
      </c>
      <c r="F586" s="21">
        <v>716.97</v>
      </c>
      <c r="G586" t="s">
        <v>1228</v>
      </c>
      <c r="H586" s="46">
        <f t="shared" si="59"/>
        <v>-716.97</v>
      </c>
      <c r="I586" s="24">
        <f t="shared" si="60"/>
        <v>0</v>
      </c>
      <c r="J586" s="25" t="str">
        <f t="shared" si="61"/>
        <v>05</v>
      </c>
      <c r="K586" s="25">
        <f t="shared" si="62"/>
        <v>7</v>
      </c>
      <c r="L586" s="26">
        <f t="shared" si="63"/>
        <v>44382</v>
      </c>
      <c r="M586" s="46">
        <f t="shared" si="64"/>
        <v>-716.97</v>
      </c>
    </row>
    <row r="587" spans="2:13" ht="15.75">
      <c r="B587">
        <v>4691003000006390</v>
      </c>
      <c r="C587">
        <v>20210705</v>
      </c>
      <c r="D587">
        <v>51649</v>
      </c>
      <c r="E587" t="s">
        <v>1235</v>
      </c>
      <c r="F587" s="21">
        <v>2999.3</v>
      </c>
      <c r="G587" t="s">
        <v>1228</v>
      </c>
      <c r="H587" s="46">
        <f t="shared" si="59"/>
        <v>-2999.3</v>
      </c>
      <c r="I587" s="24">
        <f t="shared" si="60"/>
        <v>0</v>
      </c>
      <c r="J587" s="25" t="str">
        <f t="shared" si="61"/>
        <v>05</v>
      </c>
      <c r="K587" s="25">
        <f t="shared" si="62"/>
        <v>7</v>
      </c>
      <c r="L587" s="26">
        <f t="shared" si="63"/>
        <v>44382</v>
      </c>
      <c r="M587" s="46">
        <f t="shared" si="64"/>
        <v>-2999.3</v>
      </c>
    </row>
    <row r="588" spans="2:13" ht="15.75">
      <c r="B588">
        <v>4691003000006390</v>
      </c>
      <c r="C588">
        <v>20210705</v>
      </c>
      <c r="D588">
        <v>51650</v>
      </c>
      <c r="E588" t="s">
        <v>1235</v>
      </c>
      <c r="F588" s="21">
        <v>2961.29</v>
      </c>
      <c r="G588" t="s">
        <v>1228</v>
      </c>
      <c r="H588" s="46">
        <f t="shared" si="59"/>
        <v>-2961.29</v>
      </c>
      <c r="I588" s="24">
        <f t="shared" si="60"/>
        <v>0</v>
      </c>
      <c r="J588" s="25" t="str">
        <f t="shared" si="61"/>
        <v>05</v>
      </c>
      <c r="K588" s="25">
        <f t="shared" si="62"/>
        <v>7</v>
      </c>
      <c r="L588" s="26">
        <f t="shared" si="63"/>
        <v>44382</v>
      </c>
      <c r="M588" s="46">
        <f t="shared" si="64"/>
        <v>-2961.29</v>
      </c>
    </row>
    <row r="589" spans="2:13" ht="15.75">
      <c r="B589">
        <v>4691003000006390</v>
      </c>
      <c r="C589">
        <v>20210705</v>
      </c>
      <c r="D589">
        <v>51650</v>
      </c>
      <c r="E589" t="s">
        <v>1235</v>
      </c>
      <c r="F589" s="21">
        <v>988.63</v>
      </c>
      <c r="G589" t="s">
        <v>1228</v>
      </c>
      <c r="H589" s="46">
        <f t="shared" si="59"/>
        <v>-988.63</v>
      </c>
      <c r="I589" s="24">
        <f t="shared" si="60"/>
        <v>0</v>
      </c>
      <c r="J589" s="25" t="str">
        <f t="shared" si="61"/>
        <v>05</v>
      </c>
      <c r="K589" s="25">
        <f t="shared" si="62"/>
        <v>7</v>
      </c>
      <c r="L589" s="26">
        <f t="shared" si="63"/>
        <v>44382</v>
      </c>
      <c r="M589" s="46">
        <f t="shared" si="64"/>
        <v>-988.63</v>
      </c>
    </row>
    <row r="590" spans="2:13" ht="15.75">
      <c r="B590">
        <v>4691003000006390</v>
      </c>
      <c r="C590">
        <v>20210705</v>
      </c>
      <c r="D590">
        <v>51652</v>
      </c>
      <c r="E590" t="s">
        <v>1235</v>
      </c>
      <c r="F590" s="21">
        <v>440.81</v>
      </c>
      <c r="G590" t="s">
        <v>1228</v>
      </c>
      <c r="H590" s="46">
        <f t="shared" si="59"/>
        <v>-440.81</v>
      </c>
      <c r="I590" s="24">
        <f t="shared" si="60"/>
        <v>0</v>
      </c>
      <c r="J590" s="25" t="str">
        <f t="shared" si="61"/>
        <v>05</v>
      </c>
      <c r="K590" s="25">
        <f t="shared" si="62"/>
        <v>7</v>
      </c>
      <c r="L590" s="26">
        <f t="shared" si="63"/>
        <v>44382</v>
      </c>
      <c r="M590" s="46">
        <f t="shared" si="64"/>
        <v>-440.81</v>
      </c>
    </row>
    <row r="591" spans="2:13" ht="15.75">
      <c r="B591">
        <v>4691003000006390</v>
      </c>
      <c r="C591">
        <v>20210705</v>
      </c>
      <c r="D591">
        <v>51653</v>
      </c>
      <c r="E591" t="s">
        <v>1235</v>
      </c>
      <c r="F591" s="21">
        <v>4104.6499999999996</v>
      </c>
      <c r="G591" t="s">
        <v>1228</v>
      </c>
      <c r="H591" s="46">
        <f t="shared" si="59"/>
        <v>-4104.6499999999996</v>
      </c>
      <c r="I591" s="24">
        <f t="shared" si="60"/>
        <v>0</v>
      </c>
      <c r="J591" s="25" t="str">
        <f t="shared" si="61"/>
        <v>05</v>
      </c>
      <c r="K591" s="25">
        <f t="shared" si="62"/>
        <v>7</v>
      </c>
      <c r="L591" s="26">
        <f t="shared" si="63"/>
        <v>44382</v>
      </c>
      <c r="M591" s="46">
        <f t="shared" si="64"/>
        <v>-4104.6499999999996</v>
      </c>
    </row>
    <row r="592" spans="2:13" ht="15.75">
      <c r="B592">
        <v>4691003000006390</v>
      </c>
      <c r="C592">
        <v>20210705</v>
      </c>
      <c r="D592">
        <v>51654</v>
      </c>
      <c r="E592" t="s">
        <v>1235</v>
      </c>
      <c r="F592" s="21">
        <v>1090.6600000000001</v>
      </c>
      <c r="G592" t="s">
        <v>1228</v>
      </c>
      <c r="H592" s="46">
        <f t="shared" si="59"/>
        <v>-1090.6600000000001</v>
      </c>
      <c r="I592" s="24">
        <f t="shared" si="60"/>
        <v>0</v>
      </c>
      <c r="J592" s="25" t="str">
        <f t="shared" si="61"/>
        <v>05</v>
      </c>
      <c r="K592" s="25">
        <f t="shared" si="62"/>
        <v>7</v>
      </c>
      <c r="L592" s="26">
        <f t="shared" si="63"/>
        <v>44382</v>
      </c>
      <c r="M592" s="46">
        <f t="shared" si="64"/>
        <v>-1090.6600000000001</v>
      </c>
    </row>
    <row r="593" spans="2:13" ht="15.75">
      <c r="B593">
        <v>4691003000006390</v>
      </c>
      <c r="C593">
        <v>20210705</v>
      </c>
      <c r="D593">
        <v>51654</v>
      </c>
      <c r="E593" t="s">
        <v>1235</v>
      </c>
      <c r="F593" s="21">
        <v>3229.77</v>
      </c>
      <c r="G593" t="s">
        <v>1228</v>
      </c>
      <c r="H593" s="46">
        <f t="shared" si="59"/>
        <v>-3229.77</v>
      </c>
      <c r="I593" s="24">
        <f t="shared" si="60"/>
        <v>0</v>
      </c>
      <c r="J593" s="25" t="str">
        <f t="shared" si="61"/>
        <v>05</v>
      </c>
      <c r="K593" s="25">
        <f t="shared" si="62"/>
        <v>7</v>
      </c>
      <c r="L593" s="26">
        <f t="shared" si="63"/>
        <v>44382</v>
      </c>
      <c r="M593" s="46">
        <f t="shared" si="64"/>
        <v>-3229.77</v>
      </c>
    </row>
    <row r="594" spans="2:13" ht="15.75">
      <c r="B594">
        <v>4691003000006390</v>
      </c>
      <c r="C594">
        <v>20210705</v>
      </c>
      <c r="D594">
        <v>119808</v>
      </c>
      <c r="E594" t="s">
        <v>1231</v>
      </c>
      <c r="F594" s="21">
        <v>10.45</v>
      </c>
      <c r="G594" t="s">
        <v>1228</v>
      </c>
      <c r="H594" s="46">
        <f t="shared" si="59"/>
        <v>-10.45</v>
      </c>
      <c r="I594" s="24">
        <f t="shared" si="60"/>
        <v>0</v>
      </c>
      <c r="J594" s="25" t="str">
        <f t="shared" si="61"/>
        <v>05</v>
      </c>
      <c r="K594" s="25">
        <f t="shared" si="62"/>
        <v>7</v>
      </c>
      <c r="L594" s="26">
        <f t="shared" si="63"/>
        <v>44382</v>
      </c>
      <c r="M594" s="46">
        <f t="shared" si="64"/>
        <v>-10.45</v>
      </c>
    </row>
    <row r="595" spans="2:13" ht="15.75">
      <c r="B595">
        <v>4691003000006390</v>
      </c>
      <c r="C595">
        <v>20210705</v>
      </c>
      <c r="D595">
        <v>123119</v>
      </c>
      <c r="E595" t="s">
        <v>1231</v>
      </c>
      <c r="F595" s="21">
        <v>10.45</v>
      </c>
      <c r="G595" t="s">
        <v>1228</v>
      </c>
      <c r="H595" s="46">
        <f t="shared" si="59"/>
        <v>-10.45</v>
      </c>
      <c r="I595" s="24">
        <f t="shared" si="60"/>
        <v>0</v>
      </c>
      <c r="J595" s="25" t="str">
        <f t="shared" si="61"/>
        <v>05</v>
      </c>
      <c r="K595" s="25">
        <f t="shared" si="62"/>
        <v>7</v>
      </c>
      <c r="L595" s="26">
        <f t="shared" si="63"/>
        <v>44382</v>
      </c>
      <c r="M595" s="46">
        <f t="shared" si="64"/>
        <v>-10.45</v>
      </c>
    </row>
    <row r="596" spans="2:13" ht="15.75">
      <c r="B596">
        <v>4691003000006390</v>
      </c>
      <c r="C596">
        <v>20210705</v>
      </c>
      <c r="D596">
        <v>160435</v>
      </c>
      <c r="E596" t="s">
        <v>1231</v>
      </c>
      <c r="F596" s="21">
        <v>10.45</v>
      </c>
      <c r="G596" t="s">
        <v>1228</v>
      </c>
      <c r="H596" s="46">
        <f t="shared" si="59"/>
        <v>-10.45</v>
      </c>
      <c r="I596" s="24">
        <f t="shared" si="60"/>
        <v>0</v>
      </c>
      <c r="J596" s="25" t="str">
        <f t="shared" si="61"/>
        <v>05</v>
      </c>
      <c r="K596" s="25">
        <f t="shared" si="62"/>
        <v>7</v>
      </c>
      <c r="L596" s="26">
        <f t="shared" si="63"/>
        <v>44382</v>
      </c>
      <c r="M596" s="46">
        <f t="shared" si="64"/>
        <v>-10.45</v>
      </c>
    </row>
    <row r="597" spans="2:13" ht="15.75">
      <c r="B597">
        <v>4691003000006390</v>
      </c>
      <c r="C597">
        <v>20210705</v>
      </c>
      <c r="D597">
        <v>166660</v>
      </c>
      <c r="E597" t="s">
        <v>1231</v>
      </c>
      <c r="F597" s="21">
        <v>10.45</v>
      </c>
      <c r="G597" t="s">
        <v>1228</v>
      </c>
      <c r="H597" s="46">
        <f t="shared" si="59"/>
        <v>-10.45</v>
      </c>
      <c r="I597" s="24">
        <f t="shared" si="60"/>
        <v>0</v>
      </c>
      <c r="J597" s="25" t="str">
        <f t="shared" si="61"/>
        <v>05</v>
      </c>
      <c r="K597" s="25">
        <f t="shared" si="62"/>
        <v>7</v>
      </c>
      <c r="L597" s="26">
        <f t="shared" si="63"/>
        <v>44382</v>
      </c>
      <c r="M597" s="46">
        <f t="shared" si="64"/>
        <v>-10.45</v>
      </c>
    </row>
    <row r="598" spans="2:13" ht="15.75">
      <c r="B598">
        <v>4691003000006390</v>
      </c>
      <c r="C598">
        <v>20210705</v>
      </c>
      <c r="D598">
        <v>167982</v>
      </c>
      <c r="E598" t="s">
        <v>1231</v>
      </c>
      <c r="F598" s="21">
        <v>10.45</v>
      </c>
      <c r="G598" t="s">
        <v>1228</v>
      </c>
      <c r="H598" s="46">
        <f t="shared" si="59"/>
        <v>-10.45</v>
      </c>
      <c r="I598" s="24">
        <f t="shared" si="60"/>
        <v>0</v>
      </c>
      <c r="J598" s="25" t="str">
        <f t="shared" si="61"/>
        <v>05</v>
      </c>
      <c r="K598" s="25">
        <f t="shared" si="62"/>
        <v>7</v>
      </c>
      <c r="L598" s="26">
        <f t="shared" si="63"/>
        <v>44382</v>
      </c>
      <c r="M598" s="46">
        <f t="shared" si="64"/>
        <v>-10.45</v>
      </c>
    </row>
    <row r="599" spans="2:13" ht="15.75">
      <c r="B599">
        <v>4691003000006390</v>
      </c>
      <c r="C599">
        <v>20210705</v>
      </c>
      <c r="D599">
        <v>168434</v>
      </c>
      <c r="E599" t="s">
        <v>1231</v>
      </c>
      <c r="F599" s="21">
        <v>10.45</v>
      </c>
      <c r="G599" t="s">
        <v>1228</v>
      </c>
      <c r="H599" s="46">
        <f t="shared" si="59"/>
        <v>-10.45</v>
      </c>
      <c r="I599" s="24">
        <f t="shared" si="60"/>
        <v>0</v>
      </c>
      <c r="J599" s="25" t="str">
        <f t="shared" si="61"/>
        <v>05</v>
      </c>
      <c r="K599" s="25">
        <f t="shared" si="62"/>
        <v>7</v>
      </c>
      <c r="L599" s="26">
        <f t="shared" si="63"/>
        <v>44382</v>
      </c>
      <c r="M599" s="46">
        <f t="shared" si="64"/>
        <v>-10.45</v>
      </c>
    </row>
    <row r="600" spans="2:13" ht="15.75">
      <c r="B600">
        <v>4691003000006390</v>
      </c>
      <c r="C600">
        <v>20210705</v>
      </c>
      <c r="D600">
        <v>168865</v>
      </c>
      <c r="E600" t="s">
        <v>1231</v>
      </c>
      <c r="F600" s="21">
        <v>10.45</v>
      </c>
      <c r="G600" t="s">
        <v>1228</v>
      </c>
      <c r="H600" s="46">
        <f t="shared" si="59"/>
        <v>-10.45</v>
      </c>
      <c r="I600" s="24">
        <f t="shared" si="60"/>
        <v>0</v>
      </c>
      <c r="J600" s="25" t="str">
        <f t="shared" si="61"/>
        <v>05</v>
      </c>
      <c r="K600" s="25">
        <f t="shared" si="62"/>
        <v>7</v>
      </c>
      <c r="L600" s="26">
        <f t="shared" si="63"/>
        <v>44382</v>
      </c>
      <c r="M600" s="46">
        <f t="shared" si="64"/>
        <v>-10.45</v>
      </c>
    </row>
    <row r="601" spans="2:13" ht="15.75">
      <c r="B601">
        <v>4691003000006390</v>
      </c>
      <c r="C601">
        <v>20210705</v>
      </c>
      <c r="D601">
        <v>168988</v>
      </c>
      <c r="E601" t="s">
        <v>1231</v>
      </c>
      <c r="F601" s="21">
        <v>10.45</v>
      </c>
      <c r="G601" t="s">
        <v>1228</v>
      </c>
      <c r="H601" s="46">
        <f t="shared" si="59"/>
        <v>-10.45</v>
      </c>
      <c r="I601" s="24">
        <f t="shared" si="60"/>
        <v>0</v>
      </c>
      <c r="J601" s="25" t="str">
        <f t="shared" si="61"/>
        <v>05</v>
      </c>
      <c r="K601" s="25">
        <f t="shared" si="62"/>
        <v>7</v>
      </c>
      <c r="L601" s="26">
        <f t="shared" si="63"/>
        <v>44382</v>
      </c>
      <c r="M601" s="46">
        <f t="shared" si="64"/>
        <v>-10.45</v>
      </c>
    </row>
    <row r="602" spans="2:13" ht="15.75">
      <c r="B602">
        <v>4691003000006390</v>
      </c>
      <c r="C602">
        <v>20210705</v>
      </c>
      <c r="D602">
        <v>169727</v>
      </c>
      <c r="E602" t="s">
        <v>1231</v>
      </c>
      <c r="F602" s="21">
        <v>10.45</v>
      </c>
      <c r="G602" t="s">
        <v>1228</v>
      </c>
      <c r="H602" s="46">
        <f t="shared" si="59"/>
        <v>-10.45</v>
      </c>
      <c r="I602" s="24">
        <f t="shared" si="60"/>
        <v>0</v>
      </c>
      <c r="J602" s="25" t="str">
        <f t="shared" si="61"/>
        <v>05</v>
      </c>
      <c r="K602" s="25">
        <f t="shared" si="62"/>
        <v>7</v>
      </c>
      <c r="L602" s="26">
        <f t="shared" si="63"/>
        <v>44382</v>
      </c>
      <c r="M602" s="46">
        <f t="shared" si="64"/>
        <v>-10.45</v>
      </c>
    </row>
    <row r="603" spans="2:13" ht="15.75">
      <c r="B603">
        <v>4691003000006390</v>
      </c>
      <c r="C603">
        <v>20210705</v>
      </c>
      <c r="D603">
        <v>170020</v>
      </c>
      <c r="E603" t="s">
        <v>1231</v>
      </c>
      <c r="F603" s="21">
        <v>10.45</v>
      </c>
      <c r="G603" t="s">
        <v>1228</v>
      </c>
      <c r="H603" s="46">
        <f t="shared" si="59"/>
        <v>-10.45</v>
      </c>
      <c r="I603" s="24">
        <f t="shared" si="60"/>
        <v>0</v>
      </c>
      <c r="J603" s="25" t="str">
        <f t="shared" si="61"/>
        <v>05</v>
      </c>
      <c r="K603" s="25">
        <f t="shared" si="62"/>
        <v>7</v>
      </c>
      <c r="L603" s="26">
        <f t="shared" si="63"/>
        <v>44382</v>
      </c>
      <c r="M603" s="46">
        <f t="shared" si="64"/>
        <v>-10.45</v>
      </c>
    </row>
    <row r="604" spans="2:13" ht="15.75">
      <c r="B604">
        <v>4691003000006390</v>
      </c>
      <c r="C604">
        <v>20210705</v>
      </c>
      <c r="D604">
        <v>171052</v>
      </c>
      <c r="E604" t="s">
        <v>1231</v>
      </c>
      <c r="F604" s="21">
        <v>10.45</v>
      </c>
      <c r="G604" t="s">
        <v>1228</v>
      </c>
      <c r="H604" s="46">
        <f t="shared" si="59"/>
        <v>-10.45</v>
      </c>
      <c r="I604" s="24">
        <f t="shared" si="60"/>
        <v>0</v>
      </c>
      <c r="J604" s="25" t="str">
        <f t="shared" si="61"/>
        <v>05</v>
      </c>
      <c r="K604" s="25">
        <f t="shared" si="62"/>
        <v>7</v>
      </c>
      <c r="L604" s="26">
        <f t="shared" si="63"/>
        <v>44382</v>
      </c>
      <c r="M604" s="46">
        <f t="shared" si="64"/>
        <v>-10.45</v>
      </c>
    </row>
    <row r="605" spans="2:13" ht="15.75">
      <c r="B605">
        <v>4691003000006390</v>
      </c>
      <c r="C605">
        <v>20210705</v>
      </c>
      <c r="D605">
        <v>172298</v>
      </c>
      <c r="E605" t="s">
        <v>1231</v>
      </c>
      <c r="F605" s="21">
        <v>10.45</v>
      </c>
      <c r="G605" t="s">
        <v>1228</v>
      </c>
      <c r="H605" s="46">
        <f t="shared" si="59"/>
        <v>-10.45</v>
      </c>
      <c r="I605" s="24">
        <f t="shared" si="60"/>
        <v>0</v>
      </c>
      <c r="J605" s="25" t="str">
        <f t="shared" si="61"/>
        <v>05</v>
      </c>
      <c r="K605" s="25">
        <f t="shared" si="62"/>
        <v>7</v>
      </c>
      <c r="L605" s="26">
        <f t="shared" si="63"/>
        <v>44382</v>
      </c>
      <c r="M605" s="46">
        <f t="shared" si="64"/>
        <v>-10.45</v>
      </c>
    </row>
    <row r="606" spans="2:13" ht="15.75">
      <c r="B606">
        <v>4691003000006390</v>
      </c>
      <c r="C606">
        <v>20210705</v>
      </c>
      <c r="D606">
        <v>172698</v>
      </c>
      <c r="E606" t="s">
        <v>1231</v>
      </c>
      <c r="F606" s="21">
        <v>10.45</v>
      </c>
      <c r="G606" t="s">
        <v>1228</v>
      </c>
      <c r="H606" s="46">
        <f t="shared" si="59"/>
        <v>-10.45</v>
      </c>
      <c r="I606" s="24">
        <f t="shared" si="60"/>
        <v>0</v>
      </c>
      <c r="J606" s="25" t="str">
        <f t="shared" si="61"/>
        <v>05</v>
      </c>
      <c r="K606" s="25">
        <f t="shared" si="62"/>
        <v>7</v>
      </c>
      <c r="L606" s="26">
        <f t="shared" si="63"/>
        <v>44382</v>
      </c>
      <c r="M606" s="46">
        <f t="shared" si="64"/>
        <v>-10.45</v>
      </c>
    </row>
    <row r="607" spans="2:13" ht="15.75">
      <c r="B607">
        <v>4691003000006390</v>
      </c>
      <c r="C607">
        <v>20210705</v>
      </c>
      <c r="D607">
        <v>173518</v>
      </c>
      <c r="E607" t="s">
        <v>1231</v>
      </c>
      <c r="F607" s="21">
        <v>10.45</v>
      </c>
      <c r="G607" t="s">
        <v>1228</v>
      </c>
      <c r="H607" s="46">
        <f t="shared" si="59"/>
        <v>-10.45</v>
      </c>
      <c r="I607" s="24">
        <f t="shared" si="60"/>
        <v>0</v>
      </c>
      <c r="J607" s="25" t="str">
        <f t="shared" si="61"/>
        <v>05</v>
      </c>
      <c r="K607" s="25">
        <f t="shared" si="62"/>
        <v>7</v>
      </c>
      <c r="L607" s="26">
        <f t="shared" si="63"/>
        <v>44382</v>
      </c>
      <c r="M607" s="46">
        <f t="shared" si="64"/>
        <v>-10.45</v>
      </c>
    </row>
    <row r="608" spans="2:13" ht="15.75">
      <c r="B608">
        <v>4691003000006390</v>
      </c>
      <c r="C608">
        <v>20210705</v>
      </c>
      <c r="D608">
        <v>174038</v>
      </c>
      <c r="E608" t="s">
        <v>1231</v>
      </c>
      <c r="F608" s="21">
        <v>10.45</v>
      </c>
      <c r="G608" t="s">
        <v>1228</v>
      </c>
      <c r="H608" s="46">
        <f t="shared" si="59"/>
        <v>-10.45</v>
      </c>
      <c r="I608" s="24">
        <f t="shared" si="60"/>
        <v>0</v>
      </c>
      <c r="J608" s="25" t="str">
        <f t="shared" si="61"/>
        <v>05</v>
      </c>
      <c r="K608" s="25">
        <f t="shared" si="62"/>
        <v>7</v>
      </c>
      <c r="L608" s="26">
        <f t="shared" si="63"/>
        <v>44382</v>
      </c>
      <c r="M608" s="46">
        <f t="shared" si="64"/>
        <v>-10.45</v>
      </c>
    </row>
    <row r="609" spans="2:13" ht="15.75">
      <c r="B609">
        <v>4691003000006390</v>
      </c>
      <c r="C609">
        <v>20210705</v>
      </c>
      <c r="D609">
        <v>174403</v>
      </c>
      <c r="E609" t="s">
        <v>1231</v>
      </c>
      <c r="F609" s="21">
        <v>10.45</v>
      </c>
      <c r="G609" t="s">
        <v>1228</v>
      </c>
      <c r="H609" s="46">
        <f t="shared" si="59"/>
        <v>-10.45</v>
      </c>
      <c r="I609" s="24">
        <f t="shared" si="60"/>
        <v>0</v>
      </c>
      <c r="J609" s="25" t="str">
        <f t="shared" si="61"/>
        <v>05</v>
      </c>
      <c r="K609" s="25">
        <f t="shared" si="62"/>
        <v>7</v>
      </c>
      <c r="L609" s="26">
        <f t="shared" si="63"/>
        <v>44382</v>
      </c>
      <c r="M609" s="46">
        <f t="shared" si="64"/>
        <v>-10.45</v>
      </c>
    </row>
    <row r="610" spans="2:13" ht="15.75">
      <c r="B610">
        <v>4691003000006390</v>
      </c>
      <c r="C610">
        <v>20210705</v>
      </c>
      <c r="D610">
        <v>178647</v>
      </c>
      <c r="E610" t="s">
        <v>1231</v>
      </c>
      <c r="F610" s="21">
        <v>10.45</v>
      </c>
      <c r="G610" t="s">
        <v>1228</v>
      </c>
      <c r="H610" s="46">
        <f t="shared" si="59"/>
        <v>-10.45</v>
      </c>
      <c r="I610" s="24">
        <f t="shared" si="60"/>
        <v>0</v>
      </c>
      <c r="J610" s="25" t="str">
        <f t="shared" si="61"/>
        <v>05</v>
      </c>
      <c r="K610" s="25">
        <f t="shared" si="62"/>
        <v>7</v>
      </c>
      <c r="L610" s="26">
        <f t="shared" si="63"/>
        <v>44382</v>
      </c>
      <c r="M610" s="46">
        <f t="shared" si="64"/>
        <v>-10.45</v>
      </c>
    </row>
    <row r="611" spans="2:13" ht="15.75">
      <c r="B611">
        <v>4691003000006390</v>
      </c>
      <c r="C611">
        <v>20210705</v>
      </c>
      <c r="D611">
        <v>179379</v>
      </c>
      <c r="E611" t="s">
        <v>1231</v>
      </c>
      <c r="F611" s="21">
        <v>10.45</v>
      </c>
      <c r="G611" t="s">
        <v>1228</v>
      </c>
      <c r="H611" s="46">
        <f t="shared" si="59"/>
        <v>-10.45</v>
      </c>
      <c r="I611" s="24">
        <f t="shared" si="60"/>
        <v>0</v>
      </c>
      <c r="J611" s="25" t="str">
        <f t="shared" si="61"/>
        <v>05</v>
      </c>
      <c r="K611" s="25">
        <f t="shared" si="62"/>
        <v>7</v>
      </c>
      <c r="L611" s="26">
        <f t="shared" si="63"/>
        <v>44382</v>
      </c>
      <c r="M611" s="46">
        <f t="shared" si="64"/>
        <v>-10.45</v>
      </c>
    </row>
    <row r="612" spans="2:13" ht="15.75">
      <c r="B612">
        <v>4691003000006390</v>
      </c>
      <c r="C612">
        <v>20210705</v>
      </c>
      <c r="D612">
        <v>184107</v>
      </c>
      <c r="E612" t="s">
        <v>1231</v>
      </c>
      <c r="F612" s="21">
        <v>10.45</v>
      </c>
      <c r="G612" t="s">
        <v>1228</v>
      </c>
      <c r="H612" s="46">
        <f t="shared" si="59"/>
        <v>-10.45</v>
      </c>
      <c r="I612" s="24">
        <f t="shared" si="60"/>
        <v>0</v>
      </c>
      <c r="J612" s="25" t="str">
        <f t="shared" si="61"/>
        <v>05</v>
      </c>
      <c r="K612" s="25">
        <f t="shared" si="62"/>
        <v>7</v>
      </c>
      <c r="L612" s="26">
        <f t="shared" si="63"/>
        <v>44382</v>
      </c>
      <c r="M612" s="46">
        <f t="shared" si="64"/>
        <v>-10.45</v>
      </c>
    </row>
    <row r="613" spans="2:13" ht="15.75">
      <c r="B613">
        <v>4691003000006390</v>
      </c>
      <c r="C613">
        <v>20210705</v>
      </c>
      <c r="D613">
        <v>186443</v>
      </c>
      <c r="E613" t="s">
        <v>1231</v>
      </c>
      <c r="F613" s="21">
        <v>10.45</v>
      </c>
      <c r="G613" t="s">
        <v>1228</v>
      </c>
      <c r="H613" s="46">
        <f t="shared" si="59"/>
        <v>-10.45</v>
      </c>
      <c r="I613" s="24">
        <f t="shared" si="60"/>
        <v>0</v>
      </c>
      <c r="J613" s="25" t="str">
        <f t="shared" si="61"/>
        <v>05</v>
      </c>
      <c r="K613" s="25">
        <f t="shared" si="62"/>
        <v>7</v>
      </c>
      <c r="L613" s="26">
        <f t="shared" si="63"/>
        <v>44382</v>
      </c>
      <c r="M613" s="46">
        <f t="shared" si="64"/>
        <v>-10.45</v>
      </c>
    </row>
    <row r="614" spans="2:13" ht="15.75">
      <c r="B614">
        <v>4691003000006390</v>
      </c>
      <c r="C614">
        <v>20210705</v>
      </c>
      <c r="D614">
        <v>195204</v>
      </c>
      <c r="E614" t="s">
        <v>1231</v>
      </c>
      <c r="F614" s="21">
        <v>10.45</v>
      </c>
      <c r="G614" t="s">
        <v>1228</v>
      </c>
      <c r="H614" s="46">
        <f t="shared" si="59"/>
        <v>-10.45</v>
      </c>
      <c r="I614" s="24">
        <f t="shared" si="60"/>
        <v>0</v>
      </c>
      <c r="J614" s="25" t="str">
        <f t="shared" si="61"/>
        <v>05</v>
      </c>
      <c r="K614" s="25">
        <f t="shared" si="62"/>
        <v>7</v>
      </c>
      <c r="L614" s="26">
        <f t="shared" si="63"/>
        <v>44382</v>
      </c>
      <c r="M614" s="46">
        <f t="shared" si="64"/>
        <v>-10.45</v>
      </c>
    </row>
    <row r="615" spans="2:13" ht="15.75">
      <c r="B615">
        <v>4691003000006390</v>
      </c>
      <c r="C615">
        <v>20210706</v>
      </c>
      <c r="D615">
        <v>126069</v>
      </c>
      <c r="E615" t="s">
        <v>1232</v>
      </c>
      <c r="F615" s="21">
        <v>12000</v>
      </c>
      <c r="G615" t="s">
        <v>1233</v>
      </c>
      <c r="H615" s="46">
        <f t="shared" si="59"/>
        <v>0</v>
      </c>
      <c r="I615" s="24">
        <f t="shared" si="60"/>
        <v>12000</v>
      </c>
      <c r="J615" s="25" t="str">
        <f t="shared" si="61"/>
        <v>06</v>
      </c>
      <c r="K615" s="25">
        <f t="shared" si="62"/>
        <v>7</v>
      </c>
      <c r="L615" s="26">
        <f t="shared" si="63"/>
        <v>44383</v>
      </c>
      <c r="M615" s="46">
        <f t="shared" si="64"/>
        <v>12000</v>
      </c>
    </row>
    <row r="616" spans="2:13" ht="15.75">
      <c r="B616">
        <v>4691003000006390</v>
      </c>
      <c r="C616">
        <v>20210706</v>
      </c>
      <c r="D616">
        <v>61252</v>
      </c>
      <c r="E616" t="s">
        <v>1237</v>
      </c>
      <c r="F616" s="21">
        <v>200000</v>
      </c>
      <c r="G616" t="s">
        <v>1233</v>
      </c>
      <c r="H616" s="46">
        <f t="shared" si="59"/>
        <v>0</v>
      </c>
      <c r="I616" s="24">
        <f t="shared" si="60"/>
        <v>200000</v>
      </c>
      <c r="J616" s="25" t="str">
        <f t="shared" si="61"/>
        <v>06</v>
      </c>
      <c r="K616" s="25">
        <f t="shared" si="62"/>
        <v>7</v>
      </c>
      <c r="L616" s="26">
        <f t="shared" si="63"/>
        <v>44383</v>
      </c>
      <c r="M616" s="46">
        <f t="shared" si="64"/>
        <v>200000</v>
      </c>
    </row>
    <row r="617" spans="2:13" ht="15.75">
      <c r="B617">
        <v>4691003000006390</v>
      </c>
      <c r="C617">
        <v>20210706</v>
      </c>
      <c r="D617">
        <v>577721</v>
      </c>
      <c r="E617" t="s">
        <v>1241</v>
      </c>
      <c r="F617" s="21">
        <v>296.55</v>
      </c>
      <c r="G617" t="s">
        <v>1228</v>
      </c>
      <c r="H617" s="46">
        <f t="shared" si="59"/>
        <v>-296.55</v>
      </c>
      <c r="I617" s="24">
        <f t="shared" si="60"/>
        <v>0</v>
      </c>
      <c r="J617" s="25" t="str">
        <f t="shared" si="61"/>
        <v>06</v>
      </c>
      <c r="K617" s="25">
        <f t="shared" si="62"/>
        <v>7</v>
      </c>
      <c r="L617" s="26">
        <f t="shared" si="63"/>
        <v>44383</v>
      </c>
      <c r="M617" s="46">
        <f t="shared" si="64"/>
        <v>-296.55</v>
      </c>
    </row>
    <row r="618" spans="2:13" ht="15.75">
      <c r="B618">
        <v>4691003000006390</v>
      </c>
      <c r="C618">
        <v>20210706</v>
      </c>
      <c r="D618">
        <v>109496</v>
      </c>
      <c r="E618" t="s">
        <v>1227</v>
      </c>
      <c r="F618" s="21">
        <v>1795.42</v>
      </c>
      <c r="G618" t="s">
        <v>1228</v>
      </c>
      <c r="H618" s="46">
        <f t="shared" si="59"/>
        <v>-1795.42</v>
      </c>
      <c r="I618" s="24">
        <f t="shared" si="60"/>
        <v>0</v>
      </c>
      <c r="J618" s="25" t="str">
        <f t="shared" si="61"/>
        <v>06</v>
      </c>
      <c r="K618" s="25">
        <f t="shared" si="62"/>
        <v>7</v>
      </c>
      <c r="L618" s="26">
        <f t="shared" si="63"/>
        <v>44383</v>
      </c>
      <c r="M618" s="46">
        <f t="shared" si="64"/>
        <v>-1795.42</v>
      </c>
    </row>
    <row r="619" spans="2:13" ht="15.75">
      <c r="B619">
        <v>4691003000006390</v>
      </c>
      <c r="C619">
        <v>20210706</v>
      </c>
      <c r="D619">
        <v>111365</v>
      </c>
      <c r="E619" t="s">
        <v>1227</v>
      </c>
      <c r="F619" s="21">
        <v>2809.37</v>
      </c>
      <c r="G619" t="s">
        <v>1228</v>
      </c>
      <c r="H619" s="46">
        <f t="shared" si="59"/>
        <v>-2809.37</v>
      </c>
      <c r="I619" s="24">
        <f t="shared" si="60"/>
        <v>0</v>
      </c>
      <c r="J619" s="25" t="str">
        <f t="shared" si="61"/>
        <v>06</v>
      </c>
      <c r="K619" s="25">
        <f t="shared" si="62"/>
        <v>7</v>
      </c>
      <c r="L619" s="26">
        <f t="shared" si="63"/>
        <v>44383</v>
      </c>
      <c r="M619" s="46">
        <f t="shared" si="64"/>
        <v>-2809.37</v>
      </c>
    </row>
    <row r="620" spans="2:13" ht="15.75">
      <c r="B620">
        <v>4691003000006390</v>
      </c>
      <c r="C620">
        <v>20210706</v>
      </c>
      <c r="D620">
        <v>116728</v>
      </c>
      <c r="E620" t="s">
        <v>1227</v>
      </c>
      <c r="F620" s="21">
        <v>57537.56</v>
      </c>
      <c r="G620" t="s">
        <v>1228</v>
      </c>
      <c r="H620" s="46">
        <f t="shared" si="59"/>
        <v>-57537.56</v>
      </c>
      <c r="I620" s="24">
        <f t="shared" si="60"/>
        <v>0</v>
      </c>
      <c r="J620" s="25" t="str">
        <f t="shared" si="61"/>
        <v>06</v>
      </c>
      <c r="K620" s="25">
        <f t="shared" si="62"/>
        <v>7</v>
      </c>
      <c r="L620" s="26">
        <f t="shared" si="63"/>
        <v>44383</v>
      </c>
      <c r="M620" s="46">
        <f t="shared" si="64"/>
        <v>-57537.56</v>
      </c>
    </row>
    <row r="621" spans="2:13" ht="15.75">
      <c r="B621">
        <v>4691003000006390</v>
      </c>
      <c r="C621">
        <v>20210706</v>
      </c>
      <c r="D621">
        <v>126069</v>
      </c>
      <c r="E621" t="s">
        <v>1227</v>
      </c>
      <c r="F621" s="21">
        <v>12000</v>
      </c>
      <c r="G621" t="s">
        <v>1228</v>
      </c>
      <c r="H621" s="46">
        <f t="shared" si="59"/>
        <v>-12000</v>
      </c>
      <c r="I621" s="24">
        <f t="shared" si="60"/>
        <v>0</v>
      </c>
      <c r="J621" s="25" t="str">
        <f t="shared" si="61"/>
        <v>06</v>
      </c>
      <c r="K621" s="25">
        <f t="shared" si="62"/>
        <v>7</v>
      </c>
      <c r="L621" s="26">
        <f t="shared" si="63"/>
        <v>44383</v>
      </c>
      <c r="M621" s="46">
        <f t="shared" si="64"/>
        <v>-12000</v>
      </c>
    </row>
    <row r="622" spans="2:13" ht="15.75">
      <c r="B622">
        <v>4691003000006390</v>
      </c>
      <c r="C622">
        <v>20210706</v>
      </c>
      <c r="D622">
        <v>126403</v>
      </c>
      <c r="E622" t="s">
        <v>1227</v>
      </c>
      <c r="F622" s="21">
        <v>29516.58</v>
      </c>
      <c r="G622" t="s">
        <v>1228</v>
      </c>
      <c r="H622" s="46">
        <f t="shared" si="59"/>
        <v>-29516.58</v>
      </c>
      <c r="I622" s="24">
        <f t="shared" si="60"/>
        <v>0</v>
      </c>
      <c r="J622" s="25" t="str">
        <f t="shared" si="61"/>
        <v>06</v>
      </c>
      <c r="K622" s="25">
        <f t="shared" si="62"/>
        <v>7</v>
      </c>
      <c r="L622" s="26">
        <f t="shared" si="63"/>
        <v>44383</v>
      </c>
      <c r="M622" s="46">
        <f t="shared" si="64"/>
        <v>-29516.58</v>
      </c>
    </row>
    <row r="623" spans="2:13" ht="15.75">
      <c r="B623">
        <v>4691003000006390</v>
      </c>
      <c r="C623">
        <v>20210706</v>
      </c>
      <c r="D623">
        <v>126733</v>
      </c>
      <c r="E623" t="s">
        <v>1227</v>
      </c>
      <c r="F623" s="21">
        <v>5000</v>
      </c>
      <c r="G623" t="s">
        <v>1228</v>
      </c>
      <c r="H623" s="46">
        <f t="shared" si="59"/>
        <v>-5000</v>
      </c>
      <c r="I623" s="24">
        <f t="shared" si="60"/>
        <v>0</v>
      </c>
      <c r="J623" s="25" t="str">
        <f t="shared" si="61"/>
        <v>06</v>
      </c>
      <c r="K623" s="25">
        <f t="shared" si="62"/>
        <v>7</v>
      </c>
      <c r="L623" s="26">
        <f t="shared" si="63"/>
        <v>44383</v>
      </c>
      <c r="M623" s="46">
        <f t="shared" si="64"/>
        <v>-5000</v>
      </c>
    </row>
    <row r="624" spans="2:13" ht="15.75">
      <c r="B624">
        <v>4691003000006390</v>
      </c>
      <c r="C624">
        <v>20210706</v>
      </c>
      <c r="D624">
        <v>163554</v>
      </c>
      <c r="E624" t="s">
        <v>1227</v>
      </c>
      <c r="F624" s="21">
        <v>10000</v>
      </c>
      <c r="G624" t="s">
        <v>1228</v>
      </c>
      <c r="H624" s="46">
        <f t="shared" si="59"/>
        <v>-10000</v>
      </c>
      <c r="I624" s="24">
        <f t="shared" si="60"/>
        <v>0</v>
      </c>
      <c r="J624" s="25" t="str">
        <f t="shared" si="61"/>
        <v>06</v>
      </c>
      <c r="K624" s="25">
        <f t="shared" si="62"/>
        <v>7</v>
      </c>
      <c r="L624" s="26">
        <f t="shared" si="63"/>
        <v>44383</v>
      </c>
      <c r="M624" s="46">
        <f t="shared" si="64"/>
        <v>-10000</v>
      </c>
    </row>
    <row r="625" spans="2:13" ht="15.75">
      <c r="B625">
        <v>4691003000006390</v>
      </c>
      <c r="C625">
        <v>20210706</v>
      </c>
      <c r="D625">
        <v>164017</v>
      </c>
      <c r="E625" t="s">
        <v>1227</v>
      </c>
      <c r="F625" s="21">
        <v>10000</v>
      </c>
      <c r="G625" t="s">
        <v>1228</v>
      </c>
      <c r="H625" s="46">
        <f t="shared" si="59"/>
        <v>-10000</v>
      </c>
      <c r="I625" s="24">
        <f t="shared" si="60"/>
        <v>0</v>
      </c>
      <c r="J625" s="25" t="str">
        <f t="shared" si="61"/>
        <v>06</v>
      </c>
      <c r="K625" s="25">
        <f t="shared" si="62"/>
        <v>7</v>
      </c>
      <c r="L625" s="26">
        <f t="shared" si="63"/>
        <v>44383</v>
      </c>
      <c r="M625" s="46">
        <f t="shared" si="64"/>
        <v>-10000</v>
      </c>
    </row>
    <row r="626" spans="2:13" ht="15.75">
      <c r="B626">
        <v>4691003000006390</v>
      </c>
      <c r="C626">
        <v>20210706</v>
      </c>
      <c r="D626">
        <v>166313</v>
      </c>
      <c r="E626" t="s">
        <v>1227</v>
      </c>
      <c r="F626" s="21">
        <v>1429.89</v>
      </c>
      <c r="G626" t="s">
        <v>1228</v>
      </c>
      <c r="H626" s="46">
        <f t="shared" si="59"/>
        <v>-1429.89</v>
      </c>
      <c r="I626" s="24">
        <f t="shared" si="60"/>
        <v>0</v>
      </c>
      <c r="J626" s="25" t="str">
        <f t="shared" si="61"/>
        <v>06</v>
      </c>
      <c r="K626" s="25">
        <f t="shared" si="62"/>
        <v>7</v>
      </c>
      <c r="L626" s="26">
        <f t="shared" si="63"/>
        <v>44383</v>
      </c>
      <c r="M626" s="46">
        <f t="shared" si="64"/>
        <v>-1429.89</v>
      </c>
    </row>
    <row r="627" spans="2:13" ht="15.75">
      <c r="B627">
        <v>4691003000006390</v>
      </c>
      <c r="C627">
        <v>20210706</v>
      </c>
      <c r="D627">
        <v>166634</v>
      </c>
      <c r="E627" t="s">
        <v>1227</v>
      </c>
      <c r="F627" s="21">
        <v>1143.05</v>
      </c>
      <c r="G627" t="s">
        <v>1228</v>
      </c>
      <c r="H627" s="46">
        <f t="shared" si="59"/>
        <v>-1143.05</v>
      </c>
      <c r="I627" s="24">
        <f t="shared" si="60"/>
        <v>0</v>
      </c>
      <c r="J627" s="25" t="str">
        <f t="shared" si="61"/>
        <v>06</v>
      </c>
      <c r="K627" s="25">
        <f t="shared" si="62"/>
        <v>7</v>
      </c>
      <c r="L627" s="26">
        <f t="shared" si="63"/>
        <v>44383</v>
      </c>
      <c r="M627" s="46">
        <f t="shared" si="64"/>
        <v>-1143.05</v>
      </c>
    </row>
    <row r="628" spans="2:13" ht="15.75">
      <c r="B628">
        <v>4691003000006390</v>
      </c>
      <c r="C628">
        <v>20210706</v>
      </c>
      <c r="D628">
        <v>167801</v>
      </c>
      <c r="E628" t="s">
        <v>1227</v>
      </c>
      <c r="F628" s="21">
        <v>249.56</v>
      </c>
      <c r="G628" t="s">
        <v>1228</v>
      </c>
      <c r="H628" s="46">
        <f t="shared" si="59"/>
        <v>-249.56</v>
      </c>
      <c r="I628" s="24">
        <f t="shared" si="60"/>
        <v>0</v>
      </c>
      <c r="J628" s="25" t="str">
        <f t="shared" si="61"/>
        <v>06</v>
      </c>
      <c r="K628" s="25">
        <f t="shared" si="62"/>
        <v>7</v>
      </c>
      <c r="L628" s="26">
        <f t="shared" si="63"/>
        <v>44383</v>
      </c>
      <c r="M628" s="46">
        <f t="shared" si="64"/>
        <v>-249.56</v>
      </c>
    </row>
    <row r="629" spans="2:13" ht="15.75">
      <c r="B629">
        <v>4691003000006390</v>
      </c>
      <c r="C629">
        <v>20210706</v>
      </c>
      <c r="D629">
        <v>168081</v>
      </c>
      <c r="E629" t="s">
        <v>1227</v>
      </c>
      <c r="F629" s="21">
        <v>1340.42</v>
      </c>
      <c r="G629" t="s">
        <v>1228</v>
      </c>
      <c r="H629" s="46">
        <f t="shared" si="59"/>
        <v>-1340.42</v>
      </c>
      <c r="I629" s="24">
        <f t="shared" si="60"/>
        <v>0</v>
      </c>
      <c r="J629" s="25" t="str">
        <f t="shared" si="61"/>
        <v>06</v>
      </c>
      <c r="K629" s="25">
        <f t="shared" si="62"/>
        <v>7</v>
      </c>
      <c r="L629" s="26">
        <f t="shared" si="63"/>
        <v>44383</v>
      </c>
      <c r="M629" s="46">
        <f t="shared" si="64"/>
        <v>-1340.42</v>
      </c>
    </row>
    <row r="630" spans="2:13" ht="15.75">
      <c r="B630">
        <v>4691003000006390</v>
      </c>
      <c r="C630">
        <v>20210706</v>
      </c>
      <c r="D630">
        <v>169096</v>
      </c>
      <c r="E630" t="s">
        <v>1227</v>
      </c>
      <c r="F630" s="21">
        <v>853.55</v>
      </c>
      <c r="G630" t="s">
        <v>1228</v>
      </c>
      <c r="H630" s="46">
        <f t="shared" si="59"/>
        <v>-853.55</v>
      </c>
      <c r="I630" s="24">
        <f t="shared" si="60"/>
        <v>0</v>
      </c>
      <c r="J630" s="25" t="str">
        <f t="shared" si="61"/>
        <v>06</v>
      </c>
      <c r="K630" s="25">
        <f t="shared" si="62"/>
        <v>7</v>
      </c>
      <c r="L630" s="26">
        <f t="shared" si="63"/>
        <v>44383</v>
      </c>
      <c r="M630" s="46">
        <f t="shared" si="64"/>
        <v>-853.55</v>
      </c>
    </row>
    <row r="631" spans="2:13" ht="15.75">
      <c r="B631">
        <v>4691003000006390</v>
      </c>
      <c r="C631">
        <v>20210706</v>
      </c>
      <c r="D631">
        <v>169760</v>
      </c>
      <c r="E631" t="s">
        <v>1227</v>
      </c>
      <c r="F631" s="21">
        <v>1451.36</v>
      </c>
      <c r="G631" t="s">
        <v>1228</v>
      </c>
      <c r="H631" s="46">
        <f t="shared" si="59"/>
        <v>-1451.36</v>
      </c>
      <c r="I631" s="24">
        <f t="shared" si="60"/>
        <v>0</v>
      </c>
      <c r="J631" s="25" t="str">
        <f t="shared" si="61"/>
        <v>06</v>
      </c>
      <c r="K631" s="25">
        <f t="shared" si="62"/>
        <v>7</v>
      </c>
      <c r="L631" s="26">
        <f t="shared" si="63"/>
        <v>44383</v>
      </c>
      <c r="M631" s="46">
        <f t="shared" si="64"/>
        <v>-1451.36</v>
      </c>
    </row>
    <row r="632" spans="2:13" ht="15.75">
      <c r="B632">
        <v>4691003000006390</v>
      </c>
      <c r="C632">
        <v>20210706</v>
      </c>
      <c r="D632">
        <v>169948</v>
      </c>
      <c r="E632" t="s">
        <v>1227</v>
      </c>
      <c r="F632" s="21">
        <v>1733.65</v>
      </c>
      <c r="G632" t="s">
        <v>1228</v>
      </c>
      <c r="H632" s="46">
        <f t="shared" si="59"/>
        <v>-1733.65</v>
      </c>
      <c r="I632" s="24">
        <f t="shared" si="60"/>
        <v>0</v>
      </c>
      <c r="J632" s="25" t="str">
        <f t="shared" si="61"/>
        <v>06</v>
      </c>
      <c r="K632" s="25">
        <f t="shared" si="62"/>
        <v>7</v>
      </c>
      <c r="L632" s="26">
        <f t="shared" si="63"/>
        <v>44383</v>
      </c>
      <c r="M632" s="46">
        <f t="shared" si="64"/>
        <v>-1733.65</v>
      </c>
    </row>
    <row r="633" spans="2:13" ht="15.75">
      <c r="B633">
        <v>4691003000006390</v>
      </c>
      <c r="C633">
        <v>20210706</v>
      </c>
      <c r="D633">
        <v>170224</v>
      </c>
      <c r="E633" t="s">
        <v>1227</v>
      </c>
      <c r="F633" s="21">
        <v>1733.65</v>
      </c>
      <c r="G633" t="s">
        <v>1228</v>
      </c>
      <c r="H633" s="46">
        <f t="shared" si="59"/>
        <v>-1733.65</v>
      </c>
      <c r="I633" s="24">
        <f t="shared" si="60"/>
        <v>0</v>
      </c>
      <c r="J633" s="25" t="str">
        <f t="shared" si="61"/>
        <v>06</v>
      </c>
      <c r="K633" s="25">
        <f t="shared" si="62"/>
        <v>7</v>
      </c>
      <c r="L633" s="26">
        <f t="shared" si="63"/>
        <v>44383</v>
      </c>
      <c r="M633" s="46">
        <f t="shared" si="64"/>
        <v>-1733.65</v>
      </c>
    </row>
    <row r="634" spans="2:13" ht="15.75">
      <c r="B634">
        <v>4691003000006390</v>
      </c>
      <c r="C634">
        <v>20210706</v>
      </c>
      <c r="D634">
        <v>170852</v>
      </c>
      <c r="E634" t="s">
        <v>1227</v>
      </c>
      <c r="F634" s="21">
        <v>10508</v>
      </c>
      <c r="G634" t="s">
        <v>1228</v>
      </c>
      <c r="H634" s="46">
        <f t="shared" si="59"/>
        <v>-10508</v>
      </c>
      <c r="I634" s="24">
        <f t="shared" si="60"/>
        <v>0</v>
      </c>
      <c r="J634" s="25" t="str">
        <f t="shared" si="61"/>
        <v>06</v>
      </c>
      <c r="K634" s="25">
        <f t="shared" si="62"/>
        <v>7</v>
      </c>
      <c r="L634" s="26">
        <f t="shared" si="63"/>
        <v>44383</v>
      </c>
      <c r="M634" s="46">
        <f t="shared" si="64"/>
        <v>-10508</v>
      </c>
    </row>
    <row r="635" spans="2:13" ht="15.75">
      <c r="B635">
        <v>4691003000006390</v>
      </c>
      <c r="C635">
        <v>20210706</v>
      </c>
      <c r="D635">
        <v>171969</v>
      </c>
      <c r="E635" t="s">
        <v>1227</v>
      </c>
      <c r="F635" s="21">
        <v>10000.01</v>
      </c>
      <c r="G635" t="s">
        <v>1228</v>
      </c>
      <c r="H635" s="46">
        <f t="shared" si="59"/>
        <v>-10000.01</v>
      </c>
      <c r="I635" s="24">
        <f t="shared" si="60"/>
        <v>0</v>
      </c>
      <c r="J635" s="25" t="str">
        <f t="shared" si="61"/>
        <v>06</v>
      </c>
      <c r="K635" s="25">
        <f t="shared" si="62"/>
        <v>7</v>
      </c>
      <c r="L635" s="26">
        <f t="shared" si="63"/>
        <v>44383</v>
      </c>
      <c r="M635" s="46">
        <f t="shared" si="64"/>
        <v>-10000.01</v>
      </c>
    </row>
    <row r="636" spans="2:13" ht="15.75">
      <c r="B636">
        <v>4691003000006390</v>
      </c>
      <c r="C636">
        <v>20210706</v>
      </c>
      <c r="D636">
        <v>189812</v>
      </c>
      <c r="E636" t="s">
        <v>1227</v>
      </c>
      <c r="F636" s="21">
        <v>1049.9000000000001</v>
      </c>
      <c r="G636" t="s">
        <v>1228</v>
      </c>
      <c r="H636" s="46">
        <f t="shared" si="59"/>
        <v>-1049.9000000000001</v>
      </c>
      <c r="I636" s="24">
        <f t="shared" si="60"/>
        <v>0</v>
      </c>
      <c r="J636" s="25" t="str">
        <f t="shared" si="61"/>
        <v>06</v>
      </c>
      <c r="K636" s="25">
        <f t="shared" si="62"/>
        <v>7</v>
      </c>
      <c r="L636" s="26">
        <f t="shared" si="63"/>
        <v>44383</v>
      </c>
      <c r="M636" s="46">
        <f t="shared" si="64"/>
        <v>-1049.9000000000001</v>
      </c>
    </row>
    <row r="637" spans="2:13" ht="15.75">
      <c r="B637">
        <v>4691003000006390</v>
      </c>
      <c r="C637">
        <v>20210706</v>
      </c>
      <c r="D637">
        <v>61247</v>
      </c>
      <c r="E637" t="s">
        <v>1235</v>
      </c>
      <c r="F637" s="21">
        <v>1340.42</v>
      </c>
      <c r="G637" t="s">
        <v>1228</v>
      </c>
      <c r="H637" s="46">
        <f t="shared" si="59"/>
        <v>-1340.42</v>
      </c>
      <c r="I637" s="24">
        <f t="shared" si="60"/>
        <v>0</v>
      </c>
      <c r="J637" s="25" t="str">
        <f t="shared" si="61"/>
        <v>06</v>
      </c>
      <c r="K637" s="25">
        <f t="shared" si="62"/>
        <v>7</v>
      </c>
      <c r="L637" s="26">
        <f t="shared" si="63"/>
        <v>44383</v>
      </c>
      <c r="M637" s="46">
        <f t="shared" si="64"/>
        <v>-1340.42</v>
      </c>
    </row>
    <row r="638" spans="2:13" ht="15.75">
      <c r="B638">
        <v>4691003000006390</v>
      </c>
      <c r="C638">
        <v>20210706</v>
      </c>
      <c r="D638">
        <v>61327</v>
      </c>
      <c r="E638" t="s">
        <v>1235</v>
      </c>
      <c r="F638" s="21">
        <v>1265.22</v>
      </c>
      <c r="G638" t="s">
        <v>1228</v>
      </c>
      <c r="H638" s="46">
        <f t="shared" si="59"/>
        <v>-1265.22</v>
      </c>
      <c r="I638" s="24">
        <f t="shared" si="60"/>
        <v>0</v>
      </c>
      <c r="J638" s="25" t="str">
        <f t="shared" si="61"/>
        <v>06</v>
      </c>
      <c r="K638" s="25">
        <f t="shared" si="62"/>
        <v>7</v>
      </c>
      <c r="L638" s="26">
        <f t="shared" si="63"/>
        <v>44383</v>
      </c>
      <c r="M638" s="46">
        <f t="shared" si="64"/>
        <v>-1265.22</v>
      </c>
    </row>
    <row r="639" spans="2:13" ht="15.75">
      <c r="B639">
        <v>4691003000006390</v>
      </c>
      <c r="C639">
        <v>20210706</v>
      </c>
      <c r="D639">
        <v>61329</v>
      </c>
      <c r="E639" t="s">
        <v>1235</v>
      </c>
      <c r="F639" s="21">
        <v>1583.86</v>
      </c>
      <c r="G639" t="s">
        <v>1228</v>
      </c>
      <c r="H639" s="46">
        <f t="shared" si="59"/>
        <v>-1583.86</v>
      </c>
      <c r="I639" s="24">
        <f t="shared" si="60"/>
        <v>0</v>
      </c>
      <c r="J639" s="25" t="str">
        <f t="shared" si="61"/>
        <v>06</v>
      </c>
      <c r="K639" s="25">
        <f t="shared" si="62"/>
        <v>7</v>
      </c>
      <c r="L639" s="26">
        <f t="shared" si="63"/>
        <v>44383</v>
      </c>
      <c r="M639" s="46">
        <f t="shared" si="64"/>
        <v>-1583.86</v>
      </c>
    </row>
    <row r="640" spans="2:13" ht="15.75">
      <c r="B640">
        <v>4691003000006390</v>
      </c>
      <c r="C640">
        <v>20210706</v>
      </c>
      <c r="D640">
        <v>61331</v>
      </c>
      <c r="E640" t="s">
        <v>1235</v>
      </c>
      <c r="F640" s="21">
        <v>1414.91</v>
      </c>
      <c r="G640" t="s">
        <v>1228</v>
      </c>
      <c r="H640" s="46">
        <f t="shared" si="59"/>
        <v>-1414.91</v>
      </c>
      <c r="I640" s="24">
        <f t="shared" si="60"/>
        <v>0</v>
      </c>
      <c r="J640" s="25" t="str">
        <f t="shared" si="61"/>
        <v>06</v>
      </c>
      <c r="K640" s="25">
        <f t="shared" si="62"/>
        <v>7</v>
      </c>
      <c r="L640" s="26">
        <f t="shared" si="63"/>
        <v>44383</v>
      </c>
      <c r="M640" s="46">
        <f t="shared" si="64"/>
        <v>-1414.91</v>
      </c>
    </row>
    <row r="641" spans="2:13" ht="15.75">
      <c r="B641">
        <v>4691003000006390</v>
      </c>
      <c r="C641">
        <v>20210706</v>
      </c>
      <c r="D641">
        <v>61332</v>
      </c>
      <c r="E641" t="s">
        <v>1235</v>
      </c>
      <c r="F641" s="21">
        <v>2088.5500000000002</v>
      </c>
      <c r="G641" t="s">
        <v>1228</v>
      </c>
      <c r="H641" s="46">
        <f t="shared" si="59"/>
        <v>-2088.5500000000002</v>
      </c>
      <c r="I641" s="24">
        <f t="shared" si="60"/>
        <v>0</v>
      </c>
      <c r="J641" s="25" t="str">
        <f t="shared" si="61"/>
        <v>06</v>
      </c>
      <c r="K641" s="25">
        <f t="shared" si="62"/>
        <v>7</v>
      </c>
      <c r="L641" s="26">
        <f t="shared" si="63"/>
        <v>44383</v>
      </c>
      <c r="M641" s="46">
        <f t="shared" si="64"/>
        <v>-2088.5500000000002</v>
      </c>
    </row>
    <row r="642" spans="2:13" ht="15.75">
      <c r="B642">
        <v>4691003000006390</v>
      </c>
      <c r="C642">
        <v>20210706</v>
      </c>
      <c r="D642">
        <v>61333</v>
      </c>
      <c r="E642" t="s">
        <v>1235</v>
      </c>
      <c r="F642" s="21">
        <v>1734.39</v>
      </c>
      <c r="G642" t="s">
        <v>1228</v>
      </c>
      <c r="H642" s="46">
        <f t="shared" si="59"/>
        <v>-1734.39</v>
      </c>
      <c r="I642" s="24">
        <f t="shared" si="60"/>
        <v>0</v>
      </c>
      <c r="J642" s="25" t="str">
        <f t="shared" si="61"/>
        <v>06</v>
      </c>
      <c r="K642" s="25">
        <f t="shared" si="62"/>
        <v>7</v>
      </c>
      <c r="L642" s="26">
        <f t="shared" si="63"/>
        <v>44383</v>
      </c>
      <c r="M642" s="46">
        <f t="shared" si="64"/>
        <v>-1734.39</v>
      </c>
    </row>
    <row r="643" spans="2:13" ht="15.75">
      <c r="B643">
        <v>4691003000006390</v>
      </c>
      <c r="C643">
        <v>20210706</v>
      </c>
      <c r="D643">
        <v>61333</v>
      </c>
      <c r="E643" t="s">
        <v>1235</v>
      </c>
      <c r="F643" s="21">
        <v>4272.7700000000004</v>
      </c>
      <c r="G643" t="s">
        <v>1228</v>
      </c>
      <c r="H643" s="46">
        <f t="shared" si="59"/>
        <v>-4272.7700000000004</v>
      </c>
      <c r="I643" s="24">
        <f t="shared" si="60"/>
        <v>0</v>
      </c>
      <c r="J643" s="25" t="str">
        <f t="shared" si="61"/>
        <v>06</v>
      </c>
      <c r="K643" s="25">
        <f t="shared" si="62"/>
        <v>7</v>
      </c>
      <c r="L643" s="26">
        <f t="shared" si="63"/>
        <v>44383</v>
      </c>
      <c r="M643" s="46">
        <f t="shared" si="64"/>
        <v>-4272.7700000000004</v>
      </c>
    </row>
    <row r="644" spans="2:13" ht="15.75">
      <c r="B644">
        <v>4691003000006390</v>
      </c>
      <c r="C644">
        <v>20210706</v>
      </c>
      <c r="D644">
        <v>61335</v>
      </c>
      <c r="E644" t="s">
        <v>1235</v>
      </c>
      <c r="F644" s="21">
        <v>1474.54</v>
      </c>
      <c r="G644" t="s">
        <v>1228</v>
      </c>
      <c r="H644" s="46">
        <f t="shared" si="59"/>
        <v>-1474.54</v>
      </c>
      <c r="I644" s="24">
        <f t="shared" si="60"/>
        <v>0</v>
      </c>
      <c r="J644" s="25" t="str">
        <f t="shared" si="61"/>
        <v>06</v>
      </c>
      <c r="K644" s="25">
        <f t="shared" si="62"/>
        <v>7</v>
      </c>
      <c r="L644" s="26">
        <f t="shared" si="63"/>
        <v>44383</v>
      </c>
      <c r="M644" s="46">
        <f t="shared" si="64"/>
        <v>-1474.54</v>
      </c>
    </row>
    <row r="645" spans="2:13" ht="15.75">
      <c r="B645">
        <v>4691003000006390</v>
      </c>
      <c r="C645">
        <v>20210706</v>
      </c>
      <c r="D645">
        <v>61335</v>
      </c>
      <c r="E645" t="s">
        <v>1235</v>
      </c>
      <c r="F645" s="21">
        <v>1449.88</v>
      </c>
      <c r="G645" t="s">
        <v>1228</v>
      </c>
      <c r="H645" s="46">
        <f t="shared" ref="H645:H708" si="65">-IF(G645="D",F645,0)</f>
        <v>-1449.88</v>
      </c>
      <c r="I645" s="24">
        <f t="shared" ref="I645:I708" si="66">IF(G645="C",F645,0)</f>
        <v>0</v>
      </c>
      <c r="J645" s="25" t="str">
        <f t="shared" ref="J645:J708" si="67">RIGHT(C645,2)</f>
        <v>06</v>
      </c>
      <c r="K645" s="25">
        <f t="shared" ref="K645:K708" si="68">IFERROR(LEFT(C645,6)-202100,"")</f>
        <v>7</v>
      </c>
      <c r="L645" s="26">
        <f t="shared" ref="L645:L708" si="69">IFERROR(DATE(2021,K645,J645),"")</f>
        <v>44383</v>
      </c>
      <c r="M645" s="46">
        <f t="shared" si="64"/>
        <v>-1449.88</v>
      </c>
    </row>
    <row r="646" spans="2:13" ht="15.75">
      <c r="B646">
        <v>4691003000006390</v>
      </c>
      <c r="C646">
        <v>20210706</v>
      </c>
      <c r="D646">
        <v>61337</v>
      </c>
      <c r="E646" t="s">
        <v>1235</v>
      </c>
      <c r="F646" s="21">
        <v>637.72</v>
      </c>
      <c r="G646" t="s">
        <v>1228</v>
      </c>
      <c r="H646" s="46">
        <f t="shared" si="65"/>
        <v>-637.72</v>
      </c>
      <c r="I646" s="24">
        <f t="shared" si="66"/>
        <v>0</v>
      </c>
      <c r="J646" s="25" t="str">
        <f t="shared" si="67"/>
        <v>06</v>
      </c>
      <c r="K646" s="25">
        <f t="shared" si="68"/>
        <v>7</v>
      </c>
      <c r="L646" s="26">
        <f t="shared" si="69"/>
        <v>44383</v>
      </c>
      <c r="M646" s="46">
        <f t="shared" ref="M646:M709" si="70">IF(G646="c",I646,H646)</f>
        <v>-637.72</v>
      </c>
    </row>
    <row r="647" spans="2:13" ht="15.75">
      <c r="B647">
        <v>4691003000006390</v>
      </c>
      <c r="C647">
        <v>20210706</v>
      </c>
      <c r="D647">
        <v>61345</v>
      </c>
      <c r="E647" t="s">
        <v>1235</v>
      </c>
      <c r="F647" s="21">
        <v>1355.45</v>
      </c>
      <c r="G647" t="s">
        <v>1228</v>
      </c>
      <c r="H647" s="46">
        <f t="shared" si="65"/>
        <v>-1355.45</v>
      </c>
      <c r="I647" s="24">
        <f t="shared" si="66"/>
        <v>0</v>
      </c>
      <c r="J647" s="25" t="str">
        <f t="shared" si="67"/>
        <v>06</v>
      </c>
      <c r="K647" s="25">
        <f t="shared" si="68"/>
        <v>7</v>
      </c>
      <c r="L647" s="26">
        <f t="shared" si="69"/>
        <v>44383</v>
      </c>
      <c r="M647" s="46">
        <f t="shared" si="70"/>
        <v>-1355.45</v>
      </c>
    </row>
    <row r="648" spans="2:13" ht="15.75">
      <c r="B648">
        <v>4691003000006390</v>
      </c>
      <c r="C648">
        <v>20210706</v>
      </c>
      <c r="D648">
        <v>61452</v>
      </c>
      <c r="E648" t="s">
        <v>1235</v>
      </c>
      <c r="F648" s="21">
        <v>4644.99</v>
      </c>
      <c r="G648" t="s">
        <v>1228</v>
      </c>
      <c r="H648" s="46">
        <f t="shared" si="65"/>
        <v>-4644.99</v>
      </c>
      <c r="I648" s="24">
        <f t="shared" si="66"/>
        <v>0</v>
      </c>
      <c r="J648" s="25" t="str">
        <f t="shared" si="67"/>
        <v>06</v>
      </c>
      <c r="K648" s="25">
        <f t="shared" si="68"/>
        <v>7</v>
      </c>
      <c r="L648" s="26">
        <f t="shared" si="69"/>
        <v>44383</v>
      </c>
      <c r="M648" s="46">
        <f t="shared" si="70"/>
        <v>-4644.99</v>
      </c>
    </row>
    <row r="649" spans="2:13" ht="15.75">
      <c r="B649">
        <v>4691003000006390</v>
      </c>
      <c r="C649">
        <v>20210706</v>
      </c>
      <c r="D649">
        <v>61529</v>
      </c>
      <c r="E649" t="s">
        <v>1235</v>
      </c>
      <c r="F649" s="21">
        <v>624.92999999999995</v>
      </c>
      <c r="G649" t="s">
        <v>1228</v>
      </c>
      <c r="H649" s="46">
        <f t="shared" si="65"/>
        <v>-624.92999999999995</v>
      </c>
      <c r="I649" s="24">
        <f t="shared" si="66"/>
        <v>0</v>
      </c>
      <c r="J649" s="25" t="str">
        <f t="shared" si="67"/>
        <v>06</v>
      </c>
      <c r="K649" s="25">
        <f t="shared" si="68"/>
        <v>7</v>
      </c>
      <c r="L649" s="26">
        <f t="shared" si="69"/>
        <v>44383</v>
      </c>
      <c r="M649" s="46">
        <f t="shared" si="70"/>
        <v>-624.92999999999995</v>
      </c>
    </row>
    <row r="650" spans="2:13" ht="15.75">
      <c r="B650">
        <v>4691003000006390</v>
      </c>
      <c r="C650">
        <v>20210706</v>
      </c>
      <c r="D650">
        <v>109496</v>
      </c>
      <c r="E650" t="s">
        <v>1231</v>
      </c>
      <c r="F650" s="21">
        <v>10.45</v>
      </c>
      <c r="G650" t="s">
        <v>1228</v>
      </c>
      <c r="H650" s="46">
        <f t="shared" si="65"/>
        <v>-10.45</v>
      </c>
      <c r="I650" s="24">
        <f t="shared" si="66"/>
        <v>0</v>
      </c>
      <c r="J650" s="25" t="str">
        <f t="shared" si="67"/>
        <v>06</v>
      </c>
      <c r="K650" s="25">
        <f t="shared" si="68"/>
        <v>7</v>
      </c>
      <c r="L650" s="26">
        <f t="shared" si="69"/>
        <v>44383</v>
      </c>
      <c r="M650" s="46">
        <f t="shared" si="70"/>
        <v>-10.45</v>
      </c>
    </row>
    <row r="651" spans="2:13" ht="15.75">
      <c r="B651">
        <v>4691003000006390</v>
      </c>
      <c r="C651">
        <v>20210706</v>
      </c>
      <c r="D651">
        <v>111365</v>
      </c>
      <c r="E651" t="s">
        <v>1231</v>
      </c>
      <c r="F651" s="21">
        <v>10.45</v>
      </c>
      <c r="G651" t="s">
        <v>1228</v>
      </c>
      <c r="H651" s="46">
        <f t="shared" si="65"/>
        <v>-10.45</v>
      </c>
      <c r="I651" s="24">
        <f t="shared" si="66"/>
        <v>0</v>
      </c>
      <c r="J651" s="25" t="str">
        <f t="shared" si="67"/>
        <v>06</v>
      </c>
      <c r="K651" s="25">
        <f t="shared" si="68"/>
        <v>7</v>
      </c>
      <c r="L651" s="26">
        <f t="shared" si="69"/>
        <v>44383</v>
      </c>
      <c r="M651" s="46">
        <f t="shared" si="70"/>
        <v>-10.45</v>
      </c>
    </row>
    <row r="652" spans="2:13" ht="15.75">
      <c r="B652">
        <v>4691003000006390</v>
      </c>
      <c r="C652">
        <v>20210706</v>
      </c>
      <c r="D652">
        <v>116728</v>
      </c>
      <c r="E652" t="s">
        <v>1231</v>
      </c>
      <c r="F652" s="21">
        <v>10.45</v>
      </c>
      <c r="G652" t="s">
        <v>1228</v>
      </c>
      <c r="H652" s="46">
        <f t="shared" si="65"/>
        <v>-10.45</v>
      </c>
      <c r="I652" s="24">
        <f t="shared" si="66"/>
        <v>0</v>
      </c>
      <c r="J652" s="25" t="str">
        <f t="shared" si="67"/>
        <v>06</v>
      </c>
      <c r="K652" s="25">
        <f t="shared" si="68"/>
        <v>7</v>
      </c>
      <c r="L652" s="26">
        <f t="shared" si="69"/>
        <v>44383</v>
      </c>
      <c r="M652" s="46">
        <f t="shared" si="70"/>
        <v>-10.45</v>
      </c>
    </row>
    <row r="653" spans="2:13" ht="15.75">
      <c r="B653">
        <v>4691003000006390</v>
      </c>
      <c r="C653">
        <v>20210706</v>
      </c>
      <c r="D653">
        <v>126069</v>
      </c>
      <c r="E653" t="s">
        <v>1231</v>
      </c>
      <c r="F653" s="21">
        <v>10.45</v>
      </c>
      <c r="G653" t="s">
        <v>1228</v>
      </c>
      <c r="H653" s="46">
        <f t="shared" si="65"/>
        <v>-10.45</v>
      </c>
      <c r="I653" s="24">
        <f t="shared" si="66"/>
        <v>0</v>
      </c>
      <c r="J653" s="25" t="str">
        <f t="shared" si="67"/>
        <v>06</v>
      </c>
      <c r="K653" s="25">
        <f t="shared" si="68"/>
        <v>7</v>
      </c>
      <c r="L653" s="26">
        <f t="shared" si="69"/>
        <v>44383</v>
      </c>
      <c r="M653" s="46">
        <f t="shared" si="70"/>
        <v>-10.45</v>
      </c>
    </row>
    <row r="654" spans="2:13" ht="15.75">
      <c r="B654">
        <v>4691003000006390</v>
      </c>
      <c r="C654">
        <v>20210706</v>
      </c>
      <c r="D654">
        <v>126403</v>
      </c>
      <c r="E654" t="s">
        <v>1231</v>
      </c>
      <c r="F654" s="21">
        <v>10.45</v>
      </c>
      <c r="G654" t="s">
        <v>1228</v>
      </c>
      <c r="H654" s="46">
        <f t="shared" si="65"/>
        <v>-10.45</v>
      </c>
      <c r="I654" s="24">
        <f t="shared" si="66"/>
        <v>0</v>
      </c>
      <c r="J654" s="25" t="str">
        <f t="shared" si="67"/>
        <v>06</v>
      </c>
      <c r="K654" s="25">
        <f t="shared" si="68"/>
        <v>7</v>
      </c>
      <c r="L654" s="26">
        <f t="shared" si="69"/>
        <v>44383</v>
      </c>
      <c r="M654" s="46">
        <f t="shared" si="70"/>
        <v>-10.45</v>
      </c>
    </row>
    <row r="655" spans="2:13" ht="15.75">
      <c r="B655">
        <v>4691003000006390</v>
      </c>
      <c r="C655">
        <v>20210706</v>
      </c>
      <c r="D655">
        <v>126733</v>
      </c>
      <c r="E655" t="s">
        <v>1231</v>
      </c>
      <c r="F655" s="21">
        <v>10.45</v>
      </c>
      <c r="G655" t="s">
        <v>1228</v>
      </c>
      <c r="H655" s="46">
        <f t="shared" si="65"/>
        <v>-10.45</v>
      </c>
      <c r="I655" s="24">
        <f t="shared" si="66"/>
        <v>0</v>
      </c>
      <c r="J655" s="25" t="str">
        <f t="shared" si="67"/>
        <v>06</v>
      </c>
      <c r="K655" s="25">
        <f t="shared" si="68"/>
        <v>7</v>
      </c>
      <c r="L655" s="26">
        <f t="shared" si="69"/>
        <v>44383</v>
      </c>
      <c r="M655" s="46">
        <f t="shared" si="70"/>
        <v>-10.45</v>
      </c>
    </row>
    <row r="656" spans="2:13" ht="15.75">
      <c r="B656">
        <v>4691003000006390</v>
      </c>
      <c r="C656">
        <v>20210706</v>
      </c>
      <c r="D656">
        <v>163554</v>
      </c>
      <c r="E656" t="s">
        <v>1231</v>
      </c>
      <c r="F656" s="21">
        <v>10.45</v>
      </c>
      <c r="G656" t="s">
        <v>1228</v>
      </c>
      <c r="H656" s="46">
        <f t="shared" si="65"/>
        <v>-10.45</v>
      </c>
      <c r="I656" s="24">
        <f t="shared" si="66"/>
        <v>0</v>
      </c>
      <c r="J656" s="25" t="str">
        <f t="shared" si="67"/>
        <v>06</v>
      </c>
      <c r="K656" s="25">
        <f t="shared" si="68"/>
        <v>7</v>
      </c>
      <c r="L656" s="26">
        <f t="shared" si="69"/>
        <v>44383</v>
      </c>
      <c r="M656" s="46">
        <f t="shared" si="70"/>
        <v>-10.45</v>
      </c>
    </row>
    <row r="657" spans="2:13" ht="15.75">
      <c r="B657">
        <v>4691003000006390</v>
      </c>
      <c r="C657">
        <v>20210706</v>
      </c>
      <c r="D657">
        <v>164017</v>
      </c>
      <c r="E657" t="s">
        <v>1231</v>
      </c>
      <c r="F657" s="21">
        <v>10.45</v>
      </c>
      <c r="G657" t="s">
        <v>1228</v>
      </c>
      <c r="H657" s="46">
        <f t="shared" si="65"/>
        <v>-10.45</v>
      </c>
      <c r="I657" s="24">
        <f t="shared" si="66"/>
        <v>0</v>
      </c>
      <c r="J657" s="25" t="str">
        <f t="shared" si="67"/>
        <v>06</v>
      </c>
      <c r="K657" s="25">
        <f t="shared" si="68"/>
        <v>7</v>
      </c>
      <c r="L657" s="26">
        <f t="shared" si="69"/>
        <v>44383</v>
      </c>
      <c r="M657" s="46">
        <f t="shared" si="70"/>
        <v>-10.45</v>
      </c>
    </row>
    <row r="658" spans="2:13" ht="15.75">
      <c r="B658">
        <v>4691003000006390</v>
      </c>
      <c r="C658">
        <v>20210706</v>
      </c>
      <c r="D658">
        <v>166313</v>
      </c>
      <c r="E658" t="s">
        <v>1231</v>
      </c>
      <c r="F658" s="21">
        <v>10.45</v>
      </c>
      <c r="G658" t="s">
        <v>1228</v>
      </c>
      <c r="H658" s="46">
        <f t="shared" si="65"/>
        <v>-10.45</v>
      </c>
      <c r="I658" s="24">
        <f t="shared" si="66"/>
        <v>0</v>
      </c>
      <c r="J658" s="25" t="str">
        <f t="shared" si="67"/>
        <v>06</v>
      </c>
      <c r="K658" s="25">
        <f t="shared" si="68"/>
        <v>7</v>
      </c>
      <c r="L658" s="26">
        <f t="shared" si="69"/>
        <v>44383</v>
      </c>
      <c r="M658" s="46">
        <f t="shared" si="70"/>
        <v>-10.45</v>
      </c>
    </row>
    <row r="659" spans="2:13" ht="15.75">
      <c r="B659">
        <v>4691003000006390</v>
      </c>
      <c r="C659">
        <v>20210706</v>
      </c>
      <c r="D659">
        <v>166634</v>
      </c>
      <c r="E659" t="s">
        <v>1231</v>
      </c>
      <c r="F659" s="21">
        <v>10.45</v>
      </c>
      <c r="G659" t="s">
        <v>1228</v>
      </c>
      <c r="H659" s="46">
        <f t="shared" si="65"/>
        <v>-10.45</v>
      </c>
      <c r="I659" s="24">
        <f t="shared" si="66"/>
        <v>0</v>
      </c>
      <c r="J659" s="25" t="str">
        <f t="shared" si="67"/>
        <v>06</v>
      </c>
      <c r="K659" s="25">
        <f t="shared" si="68"/>
        <v>7</v>
      </c>
      <c r="L659" s="26">
        <f t="shared" si="69"/>
        <v>44383</v>
      </c>
      <c r="M659" s="46">
        <f t="shared" si="70"/>
        <v>-10.45</v>
      </c>
    </row>
    <row r="660" spans="2:13" ht="15.75">
      <c r="B660">
        <v>4691003000006390</v>
      </c>
      <c r="C660">
        <v>20210706</v>
      </c>
      <c r="D660">
        <v>167801</v>
      </c>
      <c r="E660" t="s">
        <v>1231</v>
      </c>
      <c r="F660" s="21">
        <v>10.45</v>
      </c>
      <c r="G660" t="s">
        <v>1228</v>
      </c>
      <c r="H660" s="46">
        <f t="shared" si="65"/>
        <v>-10.45</v>
      </c>
      <c r="I660" s="24">
        <f t="shared" si="66"/>
        <v>0</v>
      </c>
      <c r="J660" s="25" t="str">
        <f t="shared" si="67"/>
        <v>06</v>
      </c>
      <c r="K660" s="25">
        <f t="shared" si="68"/>
        <v>7</v>
      </c>
      <c r="L660" s="26">
        <f t="shared" si="69"/>
        <v>44383</v>
      </c>
      <c r="M660" s="46">
        <f t="shared" si="70"/>
        <v>-10.45</v>
      </c>
    </row>
    <row r="661" spans="2:13" ht="15.75">
      <c r="B661">
        <v>4691003000006390</v>
      </c>
      <c r="C661">
        <v>20210706</v>
      </c>
      <c r="D661">
        <v>168081</v>
      </c>
      <c r="E661" t="s">
        <v>1231</v>
      </c>
      <c r="F661" s="21">
        <v>10.45</v>
      </c>
      <c r="G661" t="s">
        <v>1228</v>
      </c>
      <c r="H661" s="46">
        <f t="shared" si="65"/>
        <v>-10.45</v>
      </c>
      <c r="I661" s="24">
        <f t="shared" si="66"/>
        <v>0</v>
      </c>
      <c r="J661" s="25" t="str">
        <f t="shared" si="67"/>
        <v>06</v>
      </c>
      <c r="K661" s="25">
        <f t="shared" si="68"/>
        <v>7</v>
      </c>
      <c r="L661" s="26">
        <f t="shared" si="69"/>
        <v>44383</v>
      </c>
      <c r="M661" s="46">
        <f t="shared" si="70"/>
        <v>-10.45</v>
      </c>
    </row>
    <row r="662" spans="2:13" ht="15.75">
      <c r="B662">
        <v>4691003000006390</v>
      </c>
      <c r="C662">
        <v>20210706</v>
      </c>
      <c r="D662">
        <v>169096</v>
      </c>
      <c r="E662" t="s">
        <v>1231</v>
      </c>
      <c r="F662" s="21">
        <v>10.45</v>
      </c>
      <c r="G662" t="s">
        <v>1228</v>
      </c>
      <c r="H662" s="46">
        <f t="shared" si="65"/>
        <v>-10.45</v>
      </c>
      <c r="I662" s="24">
        <f t="shared" si="66"/>
        <v>0</v>
      </c>
      <c r="J662" s="25" t="str">
        <f t="shared" si="67"/>
        <v>06</v>
      </c>
      <c r="K662" s="25">
        <f t="shared" si="68"/>
        <v>7</v>
      </c>
      <c r="L662" s="26">
        <f t="shared" si="69"/>
        <v>44383</v>
      </c>
      <c r="M662" s="46">
        <f t="shared" si="70"/>
        <v>-10.45</v>
      </c>
    </row>
    <row r="663" spans="2:13" ht="15.75">
      <c r="B663">
        <v>4691003000006390</v>
      </c>
      <c r="C663">
        <v>20210706</v>
      </c>
      <c r="D663">
        <v>169760</v>
      </c>
      <c r="E663" t="s">
        <v>1231</v>
      </c>
      <c r="F663" s="21">
        <v>10.45</v>
      </c>
      <c r="G663" t="s">
        <v>1228</v>
      </c>
      <c r="H663" s="46">
        <f t="shared" si="65"/>
        <v>-10.45</v>
      </c>
      <c r="I663" s="24">
        <f t="shared" si="66"/>
        <v>0</v>
      </c>
      <c r="J663" s="25" t="str">
        <f t="shared" si="67"/>
        <v>06</v>
      </c>
      <c r="K663" s="25">
        <f t="shared" si="68"/>
        <v>7</v>
      </c>
      <c r="L663" s="26">
        <f t="shared" si="69"/>
        <v>44383</v>
      </c>
      <c r="M663" s="46">
        <f t="shared" si="70"/>
        <v>-10.45</v>
      </c>
    </row>
    <row r="664" spans="2:13" ht="15.75">
      <c r="B664">
        <v>4691003000006390</v>
      </c>
      <c r="C664">
        <v>20210706</v>
      </c>
      <c r="D664">
        <v>169948</v>
      </c>
      <c r="E664" t="s">
        <v>1231</v>
      </c>
      <c r="F664" s="21">
        <v>10.45</v>
      </c>
      <c r="G664" t="s">
        <v>1228</v>
      </c>
      <c r="H664" s="46">
        <f t="shared" si="65"/>
        <v>-10.45</v>
      </c>
      <c r="I664" s="24">
        <f t="shared" si="66"/>
        <v>0</v>
      </c>
      <c r="J664" s="25" t="str">
        <f t="shared" si="67"/>
        <v>06</v>
      </c>
      <c r="K664" s="25">
        <f t="shared" si="68"/>
        <v>7</v>
      </c>
      <c r="L664" s="26">
        <f t="shared" si="69"/>
        <v>44383</v>
      </c>
      <c r="M664" s="46">
        <f t="shared" si="70"/>
        <v>-10.45</v>
      </c>
    </row>
    <row r="665" spans="2:13" ht="15.75">
      <c r="B665">
        <v>4691003000006390</v>
      </c>
      <c r="C665">
        <v>20210706</v>
      </c>
      <c r="D665">
        <v>170224</v>
      </c>
      <c r="E665" t="s">
        <v>1231</v>
      </c>
      <c r="F665" s="21">
        <v>10.45</v>
      </c>
      <c r="G665" t="s">
        <v>1228</v>
      </c>
      <c r="H665" s="46">
        <f t="shared" si="65"/>
        <v>-10.45</v>
      </c>
      <c r="I665" s="24">
        <f t="shared" si="66"/>
        <v>0</v>
      </c>
      <c r="J665" s="25" t="str">
        <f t="shared" si="67"/>
        <v>06</v>
      </c>
      <c r="K665" s="25">
        <f t="shared" si="68"/>
        <v>7</v>
      </c>
      <c r="L665" s="26">
        <f t="shared" si="69"/>
        <v>44383</v>
      </c>
      <c r="M665" s="46">
        <f t="shared" si="70"/>
        <v>-10.45</v>
      </c>
    </row>
    <row r="666" spans="2:13" ht="15.75">
      <c r="B666">
        <v>4691003000006390</v>
      </c>
      <c r="C666">
        <v>20210706</v>
      </c>
      <c r="D666">
        <v>170852</v>
      </c>
      <c r="E666" t="s">
        <v>1231</v>
      </c>
      <c r="F666" s="21">
        <v>10.45</v>
      </c>
      <c r="G666" t="s">
        <v>1228</v>
      </c>
      <c r="H666" s="46">
        <f t="shared" si="65"/>
        <v>-10.45</v>
      </c>
      <c r="I666" s="24">
        <f t="shared" si="66"/>
        <v>0</v>
      </c>
      <c r="J666" s="25" t="str">
        <f t="shared" si="67"/>
        <v>06</v>
      </c>
      <c r="K666" s="25">
        <f t="shared" si="68"/>
        <v>7</v>
      </c>
      <c r="L666" s="26">
        <f t="shared" si="69"/>
        <v>44383</v>
      </c>
      <c r="M666" s="46">
        <f t="shared" si="70"/>
        <v>-10.45</v>
      </c>
    </row>
    <row r="667" spans="2:13" ht="15.75">
      <c r="B667">
        <v>4691003000006390</v>
      </c>
      <c r="C667">
        <v>20210706</v>
      </c>
      <c r="D667">
        <v>171969</v>
      </c>
      <c r="E667" t="s">
        <v>1231</v>
      </c>
      <c r="F667" s="21">
        <v>10.45</v>
      </c>
      <c r="G667" t="s">
        <v>1228</v>
      </c>
      <c r="H667" s="46">
        <f t="shared" si="65"/>
        <v>-10.45</v>
      </c>
      <c r="I667" s="24">
        <f t="shared" si="66"/>
        <v>0</v>
      </c>
      <c r="J667" s="25" t="str">
        <f t="shared" si="67"/>
        <v>06</v>
      </c>
      <c r="K667" s="25">
        <f t="shared" si="68"/>
        <v>7</v>
      </c>
      <c r="L667" s="26">
        <f t="shared" si="69"/>
        <v>44383</v>
      </c>
      <c r="M667" s="46">
        <f t="shared" si="70"/>
        <v>-10.45</v>
      </c>
    </row>
    <row r="668" spans="2:13" ht="15.75">
      <c r="B668">
        <v>4691003000006390</v>
      </c>
      <c r="C668">
        <v>20210706</v>
      </c>
      <c r="D668">
        <v>189812</v>
      </c>
      <c r="E668" t="s">
        <v>1231</v>
      </c>
      <c r="F668" s="21">
        <v>10.45</v>
      </c>
      <c r="G668" t="s">
        <v>1228</v>
      </c>
      <c r="H668" s="46">
        <f t="shared" si="65"/>
        <v>-10.45</v>
      </c>
      <c r="I668" s="24">
        <f t="shared" si="66"/>
        <v>0</v>
      </c>
      <c r="J668" s="25" t="str">
        <f t="shared" si="67"/>
        <v>06</v>
      </c>
      <c r="K668" s="25">
        <f t="shared" si="68"/>
        <v>7</v>
      </c>
      <c r="L668" s="26">
        <f t="shared" si="69"/>
        <v>44383</v>
      </c>
      <c r="M668" s="46">
        <f t="shared" si="70"/>
        <v>-10.45</v>
      </c>
    </row>
    <row r="669" spans="2:13" ht="15.75">
      <c r="B669">
        <v>4691003000006390</v>
      </c>
      <c r="C669">
        <v>20210707</v>
      </c>
      <c r="D669">
        <v>71447</v>
      </c>
      <c r="E669" t="s">
        <v>1237</v>
      </c>
      <c r="F669" s="21">
        <v>50000</v>
      </c>
      <c r="G669" t="s">
        <v>1233</v>
      </c>
      <c r="H669" s="46">
        <f t="shared" si="65"/>
        <v>0</v>
      </c>
      <c r="I669" s="24">
        <f t="shared" si="66"/>
        <v>50000</v>
      </c>
      <c r="J669" s="25" t="str">
        <f t="shared" si="67"/>
        <v>07</v>
      </c>
      <c r="K669" s="25">
        <f t="shared" si="68"/>
        <v>7</v>
      </c>
      <c r="L669" s="26">
        <f t="shared" si="69"/>
        <v>44384</v>
      </c>
      <c r="M669" s="46">
        <f t="shared" si="70"/>
        <v>50000</v>
      </c>
    </row>
    <row r="670" spans="2:13" ht="15.75">
      <c r="B670">
        <v>4691003000006390</v>
      </c>
      <c r="C670">
        <v>20210707</v>
      </c>
      <c r="D670">
        <v>71620</v>
      </c>
      <c r="E670" t="s">
        <v>1237</v>
      </c>
      <c r="F670" s="21">
        <v>2000</v>
      </c>
      <c r="G670" t="s">
        <v>1233</v>
      </c>
      <c r="H670" s="46">
        <f t="shared" si="65"/>
        <v>0</v>
      </c>
      <c r="I670" s="24">
        <f t="shared" si="66"/>
        <v>2000</v>
      </c>
      <c r="J670" s="25" t="str">
        <f t="shared" si="67"/>
        <v>07</v>
      </c>
      <c r="K670" s="25">
        <f t="shared" si="68"/>
        <v>7</v>
      </c>
      <c r="L670" s="26">
        <f t="shared" si="69"/>
        <v>44384</v>
      </c>
      <c r="M670" s="46">
        <f t="shared" si="70"/>
        <v>2000</v>
      </c>
    </row>
    <row r="671" spans="2:13" ht="15.75">
      <c r="B671">
        <v>4691003000006390</v>
      </c>
      <c r="C671">
        <v>20210707</v>
      </c>
      <c r="D671">
        <v>581549</v>
      </c>
      <c r="E671" t="s">
        <v>1241</v>
      </c>
      <c r="F671" s="21">
        <v>382.86</v>
      </c>
      <c r="G671" t="s">
        <v>1228</v>
      </c>
      <c r="H671" s="46">
        <f t="shared" si="65"/>
        <v>-382.86</v>
      </c>
      <c r="I671" s="24">
        <f t="shared" si="66"/>
        <v>0</v>
      </c>
      <c r="J671" s="25" t="str">
        <f t="shared" si="67"/>
        <v>07</v>
      </c>
      <c r="K671" s="25">
        <f t="shared" si="68"/>
        <v>7</v>
      </c>
      <c r="L671" s="26">
        <f t="shared" si="69"/>
        <v>44384</v>
      </c>
      <c r="M671" s="46">
        <f t="shared" si="70"/>
        <v>-382.86</v>
      </c>
    </row>
    <row r="672" spans="2:13" ht="15.75">
      <c r="B672">
        <v>4691003000006390</v>
      </c>
      <c r="C672">
        <v>20210707</v>
      </c>
      <c r="D672">
        <v>581898</v>
      </c>
      <c r="E672" t="s">
        <v>1241</v>
      </c>
      <c r="F672" s="21">
        <v>229.96</v>
      </c>
      <c r="G672" t="s">
        <v>1228</v>
      </c>
      <c r="H672" s="46">
        <f t="shared" si="65"/>
        <v>-229.96</v>
      </c>
      <c r="I672" s="24">
        <f t="shared" si="66"/>
        <v>0</v>
      </c>
      <c r="J672" s="25" t="str">
        <f t="shared" si="67"/>
        <v>07</v>
      </c>
      <c r="K672" s="25">
        <f t="shared" si="68"/>
        <v>7</v>
      </c>
      <c r="L672" s="26">
        <f t="shared" si="69"/>
        <v>44384</v>
      </c>
      <c r="M672" s="46">
        <f t="shared" si="70"/>
        <v>-229.96</v>
      </c>
    </row>
    <row r="673" spans="2:13" ht="15.75">
      <c r="B673">
        <v>4691003000006390</v>
      </c>
      <c r="C673">
        <v>20210707</v>
      </c>
      <c r="D673">
        <v>583305</v>
      </c>
      <c r="E673" t="s">
        <v>1241</v>
      </c>
      <c r="F673" s="21">
        <v>920.9</v>
      </c>
      <c r="G673" t="s">
        <v>1228</v>
      </c>
      <c r="H673" s="46">
        <f t="shared" si="65"/>
        <v>-920.9</v>
      </c>
      <c r="I673" s="24">
        <f t="shared" si="66"/>
        <v>0</v>
      </c>
      <c r="J673" s="25" t="str">
        <f t="shared" si="67"/>
        <v>07</v>
      </c>
      <c r="K673" s="25">
        <f t="shared" si="68"/>
        <v>7</v>
      </c>
      <c r="L673" s="26">
        <f t="shared" si="69"/>
        <v>44384</v>
      </c>
      <c r="M673" s="46">
        <f t="shared" si="70"/>
        <v>-920.9</v>
      </c>
    </row>
    <row r="674" spans="2:13" ht="15.75">
      <c r="B674">
        <v>4691003000006390</v>
      </c>
      <c r="C674">
        <v>20210707</v>
      </c>
      <c r="D674">
        <v>583585</v>
      </c>
      <c r="E674" t="s">
        <v>1241</v>
      </c>
      <c r="F674" s="21">
        <v>128.57</v>
      </c>
      <c r="G674" t="s">
        <v>1228</v>
      </c>
      <c r="H674" s="46">
        <f t="shared" si="65"/>
        <v>-128.57</v>
      </c>
      <c r="I674" s="24">
        <f t="shared" si="66"/>
        <v>0</v>
      </c>
      <c r="J674" s="25" t="str">
        <f t="shared" si="67"/>
        <v>07</v>
      </c>
      <c r="K674" s="25">
        <f t="shared" si="68"/>
        <v>7</v>
      </c>
      <c r="L674" s="26">
        <f t="shared" si="69"/>
        <v>44384</v>
      </c>
      <c r="M674" s="46">
        <f t="shared" si="70"/>
        <v>-128.57</v>
      </c>
    </row>
    <row r="675" spans="2:13" ht="15.75">
      <c r="B675">
        <v>4691003000006390</v>
      </c>
      <c r="C675">
        <v>20210707</v>
      </c>
      <c r="D675">
        <v>587949</v>
      </c>
      <c r="E675" t="s">
        <v>1241</v>
      </c>
      <c r="F675" s="21">
        <v>93736.74</v>
      </c>
      <c r="G675" t="s">
        <v>1228</v>
      </c>
      <c r="H675" s="46">
        <f t="shared" si="65"/>
        <v>-93736.74</v>
      </c>
      <c r="I675" s="24">
        <f t="shared" si="66"/>
        <v>0</v>
      </c>
      <c r="J675" s="25" t="str">
        <f t="shared" si="67"/>
        <v>07</v>
      </c>
      <c r="K675" s="25">
        <f t="shared" si="68"/>
        <v>7</v>
      </c>
      <c r="L675" s="26">
        <f t="shared" si="69"/>
        <v>44384</v>
      </c>
      <c r="M675" s="46">
        <f t="shared" si="70"/>
        <v>-93736.74</v>
      </c>
    </row>
    <row r="676" spans="2:13" ht="15.75">
      <c r="B676">
        <v>4691003000006390</v>
      </c>
      <c r="C676">
        <v>20210707</v>
      </c>
      <c r="D676">
        <v>824974</v>
      </c>
      <c r="E676" t="s">
        <v>1230</v>
      </c>
      <c r="F676" s="21">
        <v>905.3</v>
      </c>
      <c r="G676" t="s">
        <v>1228</v>
      </c>
      <c r="H676" s="46">
        <f t="shared" si="65"/>
        <v>-905.3</v>
      </c>
      <c r="I676" s="24">
        <f t="shared" si="66"/>
        <v>0</v>
      </c>
      <c r="J676" s="25" t="str">
        <f t="shared" si="67"/>
        <v>07</v>
      </c>
      <c r="K676" s="25">
        <f t="shared" si="68"/>
        <v>7</v>
      </c>
      <c r="L676" s="26">
        <f t="shared" si="69"/>
        <v>44384</v>
      </c>
      <c r="M676" s="46">
        <f t="shared" si="70"/>
        <v>-905.3</v>
      </c>
    </row>
    <row r="677" spans="2:13" ht="15.75">
      <c r="B677">
        <v>4691003000006390</v>
      </c>
      <c r="C677">
        <v>20210707</v>
      </c>
      <c r="D677">
        <v>897468</v>
      </c>
      <c r="E677" t="s">
        <v>1230</v>
      </c>
      <c r="F677" s="21">
        <v>4956.1000000000004</v>
      </c>
      <c r="G677" t="s">
        <v>1228</v>
      </c>
      <c r="H677" s="46">
        <f t="shared" si="65"/>
        <v>-4956.1000000000004</v>
      </c>
      <c r="I677" s="24">
        <f t="shared" si="66"/>
        <v>0</v>
      </c>
      <c r="J677" s="25" t="str">
        <f t="shared" si="67"/>
        <v>07</v>
      </c>
      <c r="K677" s="25">
        <f t="shared" si="68"/>
        <v>7</v>
      </c>
      <c r="L677" s="26">
        <f t="shared" si="69"/>
        <v>44384</v>
      </c>
      <c r="M677" s="46">
        <f t="shared" si="70"/>
        <v>-4956.1000000000004</v>
      </c>
    </row>
    <row r="678" spans="2:13" ht="15.75">
      <c r="B678">
        <v>4691003000006390</v>
      </c>
      <c r="C678">
        <v>20210707</v>
      </c>
      <c r="D678">
        <v>113276</v>
      </c>
      <c r="E678" t="s">
        <v>1227</v>
      </c>
      <c r="F678" s="21">
        <v>12000</v>
      </c>
      <c r="G678" t="s">
        <v>1228</v>
      </c>
      <c r="H678" s="46">
        <f t="shared" si="65"/>
        <v>-12000</v>
      </c>
      <c r="I678" s="24">
        <f t="shared" si="66"/>
        <v>0</v>
      </c>
      <c r="J678" s="25" t="str">
        <f t="shared" si="67"/>
        <v>07</v>
      </c>
      <c r="K678" s="25">
        <f t="shared" si="68"/>
        <v>7</v>
      </c>
      <c r="L678" s="26">
        <f t="shared" si="69"/>
        <v>44384</v>
      </c>
      <c r="M678" s="46">
        <f t="shared" si="70"/>
        <v>-12000</v>
      </c>
    </row>
    <row r="679" spans="2:13" ht="15.75">
      <c r="B679">
        <v>4691003000006390</v>
      </c>
      <c r="C679">
        <v>20210707</v>
      </c>
      <c r="D679">
        <v>114251</v>
      </c>
      <c r="E679" t="s">
        <v>1227</v>
      </c>
      <c r="F679" s="21">
        <v>1352.91</v>
      </c>
      <c r="G679" t="s">
        <v>1228</v>
      </c>
      <c r="H679" s="46">
        <f t="shared" si="65"/>
        <v>-1352.91</v>
      </c>
      <c r="I679" s="24">
        <f t="shared" si="66"/>
        <v>0</v>
      </c>
      <c r="J679" s="25" t="str">
        <f t="shared" si="67"/>
        <v>07</v>
      </c>
      <c r="K679" s="25">
        <f t="shared" si="68"/>
        <v>7</v>
      </c>
      <c r="L679" s="26">
        <f t="shared" si="69"/>
        <v>44384</v>
      </c>
      <c r="M679" s="46">
        <f t="shared" si="70"/>
        <v>-1352.91</v>
      </c>
    </row>
    <row r="680" spans="2:13" ht="15.75">
      <c r="B680">
        <v>4691003000006390</v>
      </c>
      <c r="C680">
        <v>20210707</v>
      </c>
      <c r="D680">
        <v>151154</v>
      </c>
      <c r="E680" t="s">
        <v>1227</v>
      </c>
      <c r="F680" s="21">
        <v>7084.08</v>
      </c>
      <c r="G680" t="s">
        <v>1228</v>
      </c>
      <c r="H680" s="46">
        <f t="shared" si="65"/>
        <v>-7084.08</v>
      </c>
      <c r="I680" s="24">
        <f t="shared" si="66"/>
        <v>0</v>
      </c>
      <c r="J680" s="25" t="str">
        <f t="shared" si="67"/>
        <v>07</v>
      </c>
      <c r="K680" s="25">
        <f t="shared" si="68"/>
        <v>7</v>
      </c>
      <c r="L680" s="26">
        <f t="shared" si="69"/>
        <v>44384</v>
      </c>
      <c r="M680" s="46">
        <f t="shared" si="70"/>
        <v>-7084.08</v>
      </c>
    </row>
    <row r="681" spans="2:13" ht="15.75">
      <c r="B681">
        <v>4691003000006390</v>
      </c>
      <c r="C681">
        <v>20210707</v>
      </c>
      <c r="D681">
        <v>152961</v>
      </c>
      <c r="E681" t="s">
        <v>1227</v>
      </c>
      <c r="F681" s="21">
        <v>3749.24</v>
      </c>
      <c r="G681" t="s">
        <v>1228</v>
      </c>
      <c r="H681" s="46">
        <f t="shared" si="65"/>
        <v>-3749.24</v>
      </c>
      <c r="I681" s="24">
        <f t="shared" si="66"/>
        <v>0</v>
      </c>
      <c r="J681" s="25" t="str">
        <f t="shared" si="67"/>
        <v>07</v>
      </c>
      <c r="K681" s="25">
        <f t="shared" si="68"/>
        <v>7</v>
      </c>
      <c r="L681" s="26">
        <f t="shared" si="69"/>
        <v>44384</v>
      </c>
      <c r="M681" s="46">
        <f t="shared" si="70"/>
        <v>-3749.24</v>
      </c>
    </row>
    <row r="682" spans="2:13" ht="15.75">
      <c r="B682">
        <v>4691003000006390</v>
      </c>
      <c r="C682">
        <v>20210707</v>
      </c>
      <c r="D682">
        <v>186340</v>
      </c>
      <c r="E682" t="s">
        <v>1227</v>
      </c>
      <c r="F682" s="21">
        <v>960</v>
      </c>
      <c r="G682" t="s">
        <v>1228</v>
      </c>
      <c r="H682" s="46">
        <f t="shared" si="65"/>
        <v>-960</v>
      </c>
      <c r="I682" s="24">
        <f t="shared" si="66"/>
        <v>0</v>
      </c>
      <c r="J682" s="25" t="str">
        <f t="shared" si="67"/>
        <v>07</v>
      </c>
      <c r="K682" s="25">
        <f t="shared" si="68"/>
        <v>7</v>
      </c>
      <c r="L682" s="26">
        <f t="shared" si="69"/>
        <v>44384</v>
      </c>
      <c r="M682" s="46">
        <f t="shared" si="70"/>
        <v>-960</v>
      </c>
    </row>
    <row r="683" spans="2:13" ht="15.75">
      <c r="B683">
        <v>4691003000006390</v>
      </c>
      <c r="C683">
        <v>20210707</v>
      </c>
      <c r="D683">
        <v>188706</v>
      </c>
      <c r="E683" t="s">
        <v>1227</v>
      </c>
      <c r="F683" s="21">
        <v>7595.86</v>
      </c>
      <c r="G683" t="s">
        <v>1228</v>
      </c>
      <c r="H683" s="46">
        <f t="shared" si="65"/>
        <v>-7595.86</v>
      </c>
      <c r="I683" s="24">
        <f t="shared" si="66"/>
        <v>0</v>
      </c>
      <c r="J683" s="25" t="str">
        <f t="shared" si="67"/>
        <v>07</v>
      </c>
      <c r="K683" s="25">
        <f t="shared" si="68"/>
        <v>7</v>
      </c>
      <c r="L683" s="26">
        <f t="shared" si="69"/>
        <v>44384</v>
      </c>
      <c r="M683" s="46">
        <f t="shared" si="70"/>
        <v>-7595.86</v>
      </c>
    </row>
    <row r="684" spans="2:13" ht="15.75">
      <c r="B684">
        <v>4691003000006390</v>
      </c>
      <c r="C684">
        <v>20210707</v>
      </c>
      <c r="D684">
        <v>70924</v>
      </c>
      <c r="E684" t="s">
        <v>1235</v>
      </c>
      <c r="F684" s="21">
        <v>3426.35</v>
      </c>
      <c r="G684" t="s">
        <v>1228</v>
      </c>
      <c r="H684" s="46">
        <f t="shared" si="65"/>
        <v>-3426.35</v>
      </c>
      <c r="I684" s="24">
        <f t="shared" si="66"/>
        <v>0</v>
      </c>
      <c r="J684" s="25" t="str">
        <f t="shared" si="67"/>
        <v>07</v>
      </c>
      <c r="K684" s="25">
        <f t="shared" si="68"/>
        <v>7</v>
      </c>
      <c r="L684" s="26">
        <f t="shared" si="69"/>
        <v>44384</v>
      </c>
      <c r="M684" s="46">
        <f t="shared" si="70"/>
        <v>-3426.35</v>
      </c>
    </row>
    <row r="685" spans="2:13" ht="15.75">
      <c r="B685">
        <v>4691003000006390</v>
      </c>
      <c r="C685">
        <v>20210707</v>
      </c>
      <c r="D685">
        <v>70926</v>
      </c>
      <c r="E685" t="s">
        <v>1235</v>
      </c>
      <c r="F685" s="21">
        <v>5379.87</v>
      </c>
      <c r="G685" t="s">
        <v>1228</v>
      </c>
      <c r="H685" s="46">
        <f t="shared" si="65"/>
        <v>-5379.87</v>
      </c>
      <c r="I685" s="24">
        <f t="shared" si="66"/>
        <v>0</v>
      </c>
      <c r="J685" s="25" t="str">
        <f t="shared" si="67"/>
        <v>07</v>
      </c>
      <c r="K685" s="25">
        <f t="shared" si="68"/>
        <v>7</v>
      </c>
      <c r="L685" s="26">
        <f t="shared" si="69"/>
        <v>44384</v>
      </c>
      <c r="M685" s="46">
        <f t="shared" si="70"/>
        <v>-5379.87</v>
      </c>
    </row>
    <row r="686" spans="2:13" ht="15.75">
      <c r="B686">
        <v>4691003000006390</v>
      </c>
      <c r="C686">
        <v>20210707</v>
      </c>
      <c r="D686">
        <v>113276</v>
      </c>
      <c r="E686" t="s">
        <v>1231</v>
      </c>
      <c r="F686" s="21">
        <v>10.45</v>
      </c>
      <c r="G686" t="s">
        <v>1228</v>
      </c>
      <c r="H686" s="46">
        <f t="shared" si="65"/>
        <v>-10.45</v>
      </c>
      <c r="I686" s="24">
        <f t="shared" si="66"/>
        <v>0</v>
      </c>
      <c r="J686" s="25" t="str">
        <f t="shared" si="67"/>
        <v>07</v>
      </c>
      <c r="K686" s="25">
        <f t="shared" si="68"/>
        <v>7</v>
      </c>
      <c r="L686" s="26">
        <f t="shared" si="69"/>
        <v>44384</v>
      </c>
      <c r="M686" s="46">
        <f t="shared" si="70"/>
        <v>-10.45</v>
      </c>
    </row>
    <row r="687" spans="2:13" ht="15.75">
      <c r="B687">
        <v>4691003000006390</v>
      </c>
      <c r="C687">
        <v>20210707</v>
      </c>
      <c r="D687">
        <v>114251</v>
      </c>
      <c r="E687" t="s">
        <v>1231</v>
      </c>
      <c r="F687" s="21">
        <v>10.45</v>
      </c>
      <c r="G687" t="s">
        <v>1228</v>
      </c>
      <c r="H687" s="46">
        <f t="shared" si="65"/>
        <v>-10.45</v>
      </c>
      <c r="I687" s="24">
        <f t="shared" si="66"/>
        <v>0</v>
      </c>
      <c r="J687" s="25" t="str">
        <f t="shared" si="67"/>
        <v>07</v>
      </c>
      <c r="K687" s="25">
        <f t="shared" si="68"/>
        <v>7</v>
      </c>
      <c r="L687" s="26">
        <f t="shared" si="69"/>
        <v>44384</v>
      </c>
      <c r="M687" s="46">
        <f t="shared" si="70"/>
        <v>-10.45</v>
      </c>
    </row>
    <row r="688" spans="2:13" ht="15.75">
      <c r="B688">
        <v>4691003000006390</v>
      </c>
      <c r="C688">
        <v>20210707</v>
      </c>
      <c r="D688">
        <v>151154</v>
      </c>
      <c r="E688" t="s">
        <v>1231</v>
      </c>
      <c r="F688" s="21">
        <v>10.45</v>
      </c>
      <c r="G688" t="s">
        <v>1228</v>
      </c>
      <c r="H688" s="46">
        <f t="shared" si="65"/>
        <v>-10.45</v>
      </c>
      <c r="I688" s="24">
        <f t="shared" si="66"/>
        <v>0</v>
      </c>
      <c r="J688" s="25" t="str">
        <f t="shared" si="67"/>
        <v>07</v>
      </c>
      <c r="K688" s="25">
        <f t="shared" si="68"/>
        <v>7</v>
      </c>
      <c r="L688" s="26">
        <f t="shared" si="69"/>
        <v>44384</v>
      </c>
      <c r="M688" s="46">
        <f t="shared" si="70"/>
        <v>-10.45</v>
      </c>
    </row>
    <row r="689" spans="2:13" ht="15.75">
      <c r="B689">
        <v>4691003000006390</v>
      </c>
      <c r="C689">
        <v>20210707</v>
      </c>
      <c r="D689">
        <v>152961</v>
      </c>
      <c r="E689" t="s">
        <v>1231</v>
      </c>
      <c r="F689" s="21">
        <v>10.45</v>
      </c>
      <c r="G689" t="s">
        <v>1228</v>
      </c>
      <c r="H689" s="46">
        <f t="shared" si="65"/>
        <v>-10.45</v>
      </c>
      <c r="I689" s="24">
        <f t="shared" si="66"/>
        <v>0</v>
      </c>
      <c r="J689" s="25" t="str">
        <f t="shared" si="67"/>
        <v>07</v>
      </c>
      <c r="K689" s="25">
        <f t="shared" si="68"/>
        <v>7</v>
      </c>
      <c r="L689" s="26">
        <f t="shared" si="69"/>
        <v>44384</v>
      </c>
      <c r="M689" s="46">
        <f t="shared" si="70"/>
        <v>-10.45</v>
      </c>
    </row>
    <row r="690" spans="2:13" ht="15.75">
      <c r="B690">
        <v>4691003000006390</v>
      </c>
      <c r="C690">
        <v>20210707</v>
      </c>
      <c r="D690">
        <v>186340</v>
      </c>
      <c r="E690" t="s">
        <v>1231</v>
      </c>
      <c r="F690" s="21">
        <v>10.45</v>
      </c>
      <c r="G690" t="s">
        <v>1228</v>
      </c>
      <c r="H690" s="46">
        <f t="shared" si="65"/>
        <v>-10.45</v>
      </c>
      <c r="I690" s="24">
        <f t="shared" si="66"/>
        <v>0</v>
      </c>
      <c r="J690" s="25" t="str">
        <f t="shared" si="67"/>
        <v>07</v>
      </c>
      <c r="K690" s="25">
        <f t="shared" si="68"/>
        <v>7</v>
      </c>
      <c r="L690" s="26">
        <f t="shared" si="69"/>
        <v>44384</v>
      </c>
      <c r="M690" s="46">
        <f t="shared" si="70"/>
        <v>-10.45</v>
      </c>
    </row>
    <row r="691" spans="2:13" ht="15.75">
      <c r="B691">
        <v>4691003000006390</v>
      </c>
      <c r="C691">
        <v>20210707</v>
      </c>
      <c r="D691">
        <v>188706</v>
      </c>
      <c r="E691" t="s">
        <v>1231</v>
      </c>
      <c r="F691" s="21">
        <v>10.45</v>
      </c>
      <c r="G691" t="s">
        <v>1228</v>
      </c>
      <c r="H691" s="46">
        <f t="shared" si="65"/>
        <v>-10.45</v>
      </c>
      <c r="I691" s="24">
        <f t="shared" si="66"/>
        <v>0</v>
      </c>
      <c r="J691" s="25" t="str">
        <f t="shared" si="67"/>
        <v>07</v>
      </c>
      <c r="K691" s="25">
        <f t="shared" si="68"/>
        <v>7</v>
      </c>
      <c r="L691" s="26">
        <f t="shared" si="69"/>
        <v>44384</v>
      </c>
      <c r="M691" s="46">
        <f t="shared" si="70"/>
        <v>-10.45</v>
      </c>
    </row>
    <row r="692" spans="2:13" ht="15.75">
      <c r="B692">
        <v>4691003000006390</v>
      </c>
      <c r="C692">
        <v>20210707</v>
      </c>
      <c r="D692">
        <v>727220</v>
      </c>
      <c r="E692" t="s">
        <v>1250</v>
      </c>
      <c r="F692" s="21">
        <v>103.12</v>
      </c>
      <c r="G692" t="s">
        <v>1233</v>
      </c>
      <c r="H692" s="46">
        <f t="shared" si="65"/>
        <v>0</v>
      </c>
      <c r="I692" s="24">
        <f t="shared" si="66"/>
        <v>103.12</v>
      </c>
      <c r="J692" s="25" t="str">
        <f t="shared" si="67"/>
        <v>07</v>
      </c>
      <c r="K692" s="25">
        <f t="shared" si="68"/>
        <v>7</v>
      </c>
      <c r="L692" s="26">
        <f t="shared" si="69"/>
        <v>44384</v>
      </c>
      <c r="M692" s="46">
        <f t="shared" si="70"/>
        <v>103.12</v>
      </c>
    </row>
    <row r="693" spans="2:13" ht="15.75">
      <c r="B693">
        <v>4691003000006390</v>
      </c>
      <c r="C693">
        <v>20210708</v>
      </c>
      <c r="D693">
        <v>81451</v>
      </c>
      <c r="E693" t="s">
        <v>1237</v>
      </c>
      <c r="F693" s="21">
        <v>20000</v>
      </c>
      <c r="G693" t="s">
        <v>1233</v>
      </c>
      <c r="H693" s="46">
        <f t="shared" si="65"/>
        <v>0</v>
      </c>
      <c r="I693" s="24">
        <f t="shared" si="66"/>
        <v>20000</v>
      </c>
      <c r="J693" s="25" t="str">
        <f t="shared" si="67"/>
        <v>08</v>
      </c>
      <c r="K693" s="25">
        <f t="shared" si="68"/>
        <v>7</v>
      </c>
      <c r="L693" s="26">
        <f t="shared" si="69"/>
        <v>44385</v>
      </c>
      <c r="M693" s="46">
        <f t="shared" si="70"/>
        <v>20000</v>
      </c>
    </row>
    <row r="694" spans="2:13" ht="15.75">
      <c r="B694">
        <v>4691003000006390</v>
      </c>
      <c r="C694">
        <v>20210708</v>
      </c>
      <c r="D694">
        <v>668051</v>
      </c>
      <c r="E694" t="s">
        <v>1230</v>
      </c>
      <c r="F694" s="21">
        <v>7936.98</v>
      </c>
      <c r="G694" t="s">
        <v>1228</v>
      </c>
      <c r="H694" s="46">
        <f t="shared" si="65"/>
        <v>-7936.98</v>
      </c>
      <c r="I694" s="24">
        <f t="shared" si="66"/>
        <v>0</v>
      </c>
      <c r="J694" s="25" t="str">
        <f t="shared" si="67"/>
        <v>08</v>
      </c>
      <c r="K694" s="25">
        <f t="shared" si="68"/>
        <v>7</v>
      </c>
      <c r="L694" s="26">
        <f t="shared" si="69"/>
        <v>44385</v>
      </c>
      <c r="M694" s="46">
        <f t="shared" si="70"/>
        <v>-7936.98</v>
      </c>
    </row>
    <row r="695" spans="2:13" ht="15.75">
      <c r="B695">
        <v>4691003000006390</v>
      </c>
      <c r="C695">
        <v>20210708</v>
      </c>
      <c r="D695">
        <v>107939</v>
      </c>
      <c r="E695" t="s">
        <v>1227</v>
      </c>
      <c r="F695" s="21">
        <v>1155.77</v>
      </c>
      <c r="G695" t="s">
        <v>1228</v>
      </c>
      <c r="H695" s="46">
        <f t="shared" si="65"/>
        <v>-1155.77</v>
      </c>
      <c r="I695" s="24">
        <f t="shared" si="66"/>
        <v>0</v>
      </c>
      <c r="J695" s="25" t="str">
        <f t="shared" si="67"/>
        <v>08</v>
      </c>
      <c r="K695" s="25">
        <f t="shared" si="68"/>
        <v>7</v>
      </c>
      <c r="L695" s="26">
        <f t="shared" si="69"/>
        <v>44385</v>
      </c>
      <c r="M695" s="46">
        <f t="shared" si="70"/>
        <v>-1155.77</v>
      </c>
    </row>
    <row r="696" spans="2:13" ht="15.75">
      <c r="B696">
        <v>4691003000006390</v>
      </c>
      <c r="C696">
        <v>20210708</v>
      </c>
      <c r="D696">
        <v>109680</v>
      </c>
      <c r="E696" t="s">
        <v>1227</v>
      </c>
      <c r="F696" s="21">
        <v>1276.71</v>
      </c>
      <c r="G696" t="s">
        <v>1228</v>
      </c>
      <c r="H696" s="46">
        <f t="shared" si="65"/>
        <v>-1276.71</v>
      </c>
      <c r="I696" s="24">
        <f t="shared" si="66"/>
        <v>0</v>
      </c>
      <c r="J696" s="25" t="str">
        <f t="shared" si="67"/>
        <v>08</v>
      </c>
      <c r="K696" s="25">
        <f t="shared" si="68"/>
        <v>7</v>
      </c>
      <c r="L696" s="26">
        <f t="shared" si="69"/>
        <v>44385</v>
      </c>
      <c r="M696" s="46">
        <f t="shared" si="70"/>
        <v>-1276.71</v>
      </c>
    </row>
    <row r="697" spans="2:13" ht="15.75">
      <c r="B697">
        <v>4691003000006390</v>
      </c>
      <c r="C697">
        <v>20210708</v>
      </c>
      <c r="D697">
        <v>123413</v>
      </c>
      <c r="E697" t="s">
        <v>1227</v>
      </c>
      <c r="F697" s="21">
        <v>2783.19</v>
      </c>
      <c r="G697" t="s">
        <v>1228</v>
      </c>
      <c r="H697" s="46">
        <f t="shared" si="65"/>
        <v>-2783.19</v>
      </c>
      <c r="I697" s="24">
        <f t="shared" si="66"/>
        <v>0</v>
      </c>
      <c r="J697" s="25" t="str">
        <f t="shared" si="67"/>
        <v>08</v>
      </c>
      <c r="K697" s="25">
        <f t="shared" si="68"/>
        <v>7</v>
      </c>
      <c r="L697" s="26">
        <f t="shared" si="69"/>
        <v>44385</v>
      </c>
      <c r="M697" s="46">
        <f t="shared" si="70"/>
        <v>-2783.19</v>
      </c>
    </row>
    <row r="698" spans="2:13" ht="15.75">
      <c r="B698">
        <v>4691003000006390</v>
      </c>
      <c r="C698">
        <v>20210708</v>
      </c>
      <c r="D698">
        <v>148353</v>
      </c>
      <c r="E698" t="s">
        <v>1227</v>
      </c>
      <c r="F698" s="21">
        <v>1426.54</v>
      </c>
      <c r="G698" t="s">
        <v>1228</v>
      </c>
      <c r="H698" s="46">
        <f t="shared" si="65"/>
        <v>-1426.54</v>
      </c>
      <c r="I698" s="24">
        <f t="shared" si="66"/>
        <v>0</v>
      </c>
      <c r="J698" s="25" t="str">
        <f t="shared" si="67"/>
        <v>08</v>
      </c>
      <c r="K698" s="25">
        <f t="shared" si="68"/>
        <v>7</v>
      </c>
      <c r="L698" s="26">
        <f t="shared" si="69"/>
        <v>44385</v>
      </c>
      <c r="M698" s="46">
        <f t="shared" si="70"/>
        <v>-1426.54</v>
      </c>
    </row>
    <row r="699" spans="2:13" ht="15.75">
      <c r="B699">
        <v>4691003000006390</v>
      </c>
      <c r="C699">
        <v>20210708</v>
      </c>
      <c r="D699">
        <v>107939</v>
      </c>
      <c r="E699" t="s">
        <v>1231</v>
      </c>
      <c r="F699" s="21">
        <v>10.45</v>
      </c>
      <c r="G699" t="s">
        <v>1228</v>
      </c>
      <c r="H699" s="46">
        <f t="shared" si="65"/>
        <v>-10.45</v>
      </c>
      <c r="I699" s="24">
        <f t="shared" si="66"/>
        <v>0</v>
      </c>
      <c r="J699" s="25" t="str">
        <f t="shared" si="67"/>
        <v>08</v>
      </c>
      <c r="K699" s="25">
        <f t="shared" si="68"/>
        <v>7</v>
      </c>
      <c r="L699" s="26">
        <f t="shared" si="69"/>
        <v>44385</v>
      </c>
      <c r="M699" s="46">
        <f t="shared" si="70"/>
        <v>-10.45</v>
      </c>
    </row>
    <row r="700" spans="2:13" ht="15.75">
      <c r="B700">
        <v>4691003000006390</v>
      </c>
      <c r="C700">
        <v>20210708</v>
      </c>
      <c r="D700">
        <v>109680</v>
      </c>
      <c r="E700" t="s">
        <v>1231</v>
      </c>
      <c r="F700" s="21">
        <v>10.45</v>
      </c>
      <c r="G700" t="s">
        <v>1228</v>
      </c>
      <c r="H700" s="46">
        <f t="shared" si="65"/>
        <v>-10.45</v>
      </c>
      <c r="I700" s="24">
        <f t="shared" si="66"/>
        <v>0</v>
      </c>
      <c r="J700" s="25" t="str">
        <f t="shared" si="67"/>
        <v>08</v>
      </c>
      <c r="K700" s="25">
        <f t="shared" si="68"/>
        <v>7</v>
      </c>
      <c r="L700" s="26">
        <f t="shared" si="69"/>
        <v>44385</v>
      </c>
      <c r="M700" s="46">
        <f t="shared" si="70"/>
        <v>-10.45</v>
      </c>
    </row>
    <row r="701" spans="2:13" ht="15.75">
      <c r="B701">
        <v>4691003000006390</v>
      </c>
      <c r="C701">
        <v>20210708</v>
      </c>
      <c r="D701">
        <v>123413</v>
      </c>
      <c r="E701" t="s">
        <v>1231</v>
      </c>
      <c r="F701" s="21">
        <v>10.45</v>
      </c>
      <c r="G701" t="s">
        <v>1228</v>
      </c>
      <c r="H701" s="46">
        <f t="shared" si="65"/>
        <v>-10.45</v>
      </c>
      <c r="I701" s="24">
        <f t="shared" si="66"/>
        <v>0</v>
      </c>
      <c r="J701" s="25" t="str">
        <f t="shared" si="67"/>
        <v>08</v>
      </c>
      <c r="K701" s="25">
        <f t="shared" si="68"/>
        <v>7</v>
      </c>
      <c r="L701" s="26">
        <f t="shared" si="69"/>
        <v>44385</v>
      </c>
      <c r="M701" s="46">
        <f t="shared" si="70"/>
        <v>-10.45</v>
      </c>
    </row>
    <row r="702" spans="2:13" ht="15.75">
      <c r="B702">
        <v>4691003000006390</v>
      </c>
      <c r="C702">
        <v>20210708</v>
      </c>
      <c r="D702">
        <v>148353</v>
      </c>
      <c r="E702" t="s">
        <v>1231</v>
      </c>
      <c r="F702" s="21">
        <v>10.45</v>
      </c>
      <c r="G702" t="s">
        <v>1228</v>
      </c>
      <c r="H702" s="46">
        <f t="shared" si="65"/>
        <v>-10.45</v>
      </c>
      <c r="I702" s="24">
        <f t="shared" si="66"/>
        <v>0</v>
      </c>
      <c r="J702" s="25" t="str">
        <f t="shared" si="67"/>
        <v>08</v>
      </c>
      <c r="K702" s="25">
        <f t="shared" si="68"/>
        <v>7</v>
      </c>
      <c r="L702" s="26">
        <f t="shared" si="69"/>
        <v>44385</v>
      </c>
      <c r="M702" s="46">
        <f t="shared" si="70"/>
        <v>-10.45</v>
      </c>
    </row>
    <row r="703" spans="2:13" ht="15.75">
      <c r="B703">
        <v>4691003000006390</v>
      </c>
      <c r="C703">
        <v>20210709</v>
      </c>
      <c r="D703">
        <v>91626</v>
      </c>
      <c r="E703" t="s">
        <v>1237</v>
      </c>
      <c r="F703" s="21">
        <v>10056820.75</v>
      </c>
      <c r="G703" t="s">
        <v>1233</v>
      </c>
      <c r="H703" s="46">
        <f t="shared" si="65"/>
        <v>0</v>
      </c>
      <c r="I703" s="24">
        <f t="shared" si="66"/>
        <v>10056820.75</v>
      </c>
      <c r="J703" s="25" t="str">
        <f t="shared" si="67"/>
        <v>09</v>
      </c>
      <c r="K703" s="25">
        <f t="shared" si="68"/>
        <v>7</v>
      </c>
      <c r="L703" s="26">
        <f t="shared" si="69"/>
        <v>44386</v>
      </c>
      <c r="M703" s="46">
        <f t="shared" si="70"/>
        <v>10056820.75</v>
      </c>
    </row>
    <row r="704" spans="2:13" ht="15.75">
      <c r="B704">
        <v>4691003000006390</v>
      </c>
      <c r="C704">
        <v>20210709</v>
      </c>
      <c r="D704">
        <v>184679</v>
      </c>
      <c r="E704" t="s">
        <v>1227</v>
      </c>
      <c r="F704" s="21">
        <v>134.01</v>
      </c>
      <c r="G704" t="s">
        <v>1228</v>
      </c>
      <c r="H704" s="46">
        <f t="shared" si="65"/>
        <v>-134.01</v>
      </c>
      <c r="I704" s="24">
        <f t="shared" si="66"/>
        <v>0</v>
      </c>
      <c r="J704" s="25" t="str">
        <f t="shared" si="67"/>
        <v>09</v>
      </c>
      <c r="K704" s="25">
        <f t="shared" si="68"/>
        <v>7</v>
      </c>
      <c r="L704" s="26">
        <f t="shared" si="69"/>
        <v>44386</v>
      </c>
      <c r="M704" s="46">
        <f t="shared" si="70"/>
        <v>-134.01</v>
      </c>
    </row>
    <row r="705" spans="2:13" ht="15.75">
      <c r="B705">
        <v>4691003000006390</v>
      </c>
      <c r="C705">
        <v>20210709</v>
      </c>
      <c r="D705">
        <v>91109</v>
      </c>
      <c r="E705" t="s">
        <v>1235</v>
      </c>
      <c r="F705" s="21">
        <v>3000</v>
      </c>
      <c r="G705" t="s">
        <v>1228</v>
      </c>
      <c r="H705" s="46">
        <f t="shared" si="65"/>
        <v>-3000</v>
      </c>
      <c r="I705" s="24">
        <f t="shared" si="66"/>
        <v>0</v>
      </c>
      <c r="J705" s="25" t="str">
        <f t="shared" si="67"/>
        <v>09</v>
      </c>
      <c r="K705" s="25">
        <f t="shared" si="68"/>
        <v>7</v>
      </c>
      <c r="L705" s="26">
        <f t="shared" si="69"/>
        <v>44386</v>
      </c>
      <c r="M705" s="46">
        <f t="shared" si="70"/>
        <v>-3000</v>
      </c>
    </row>
    <row r="706" spans="2:13" ht="15.75">
      <c r="B706">
        <v>4691003000006390</v>
      </c>
      <c r="C706">
        <v>20210709</v>
      </c>
      <c r="D706">
        <v>91537</v>
      </c>
      <c r="E706" t="s">
        <v>1235</v>
      </c>
      <c r="F706" s="21">
        <v>371.73</v>
      </c>
      <c r="G706" t="s">
        <v>1228</v>
      </c>
      <c r="H706" s="46">
        <f t="shared" si="65"/>
        <v>-371.73</v>
      </c>
      <c r="I706" s="24">
        <f t="shared" si="66"/>
        <v>0</v>
      </c>
      <c r="J706" s="25" t="str">
        <f t="shared" si="67"/>
        <v>09</v>
      </c>
      <c r="K706" s="25">
        <f t="shared" si="68"/>
        <v>7</v>
      </c>
      <c r="L706" s="26">
        <f t="shared" si="69"/>
        <v>44386</v>
      </c>
      <c r="M706" s="46">
        <f t="shared" si="70"/>
        <v>-371.73</v>
      </c>
    </row>
    <row r="707" spans="2:13" ht="15.75">
      <c r="B707">
        <v>4691003000006390</v>
      </c>
      <c r="C707">
        <v>20210709</v>
      </c>
      <c r="D707">
        <v>91627</v>
      </c>
      <c r="E707" t="s">
        <v>1235</v>
      </c>
      <c r="F707" s="21">
        <v>573.77</v>
      </c>
      <c r="G707" t="s">
        <v>1228</v>
      </c>
      <c r="H707" s="46">
        <f t="shared" si="65"/>
        <v>-573.77</v>
      </c>
      <c r="I707" s="24">
        <f t="shared" si="66"/>
        <v>0</v>
      </c>
      <c r="J707" s="25" t="str">
        <f t="shared" si="67"/>
        <v>09</v>
      </c>
      <c r="K707" s="25">
        <f t="shared" si="68"/>
        <v>7</v>
      </c>
      <c r="L707" s="26">
        <f t="shared" si="69"/>
        <v>44386</v>
      </c>
      <c r="M707" s="46">
        <f t="shared" si="70"/>
        <v>-573.77</v>
      </c>
    </row>
    <row r="708" spans="2:13" ht="15.75">
      <c r="B708">
        <v>4691003000006390</v>
      </c>
      <c r="C708">
        <v>20210709</v>
      </c>
      <c r="D708">
        <v>91628</v>
      </c>
      <c r="E708" t="s">
        <v>1235</v>
      </c>
      <c r="F708" s="21">
        <v>1172.3699999999999</v>
      </c>
      <c r="G708" t="s">
        <v>1228</v>
      </c>
      <c r="H708" s="46">
        <f t="shared" si="65"/>
        <v>-1172.3699999999999</v>
      </c>
      <c r="I708" s="24">
        <f t="shared" si="66"/>
        <v>0</v>
      </c>
      <c r="J708" s="25" t="str">
        <f t="shared" si="67"/>
        <v>09</v>
      </c>
      <c r="K708" s="25">
        <f t="shared" si="68"/>
        <v>7</v>
      </c>
      <c r="L708" s="26">
        <f t="shared" si="69"/>
        <v>44386</v>
      </c>
      <c r="M708" s="46">
        <f t="shared" si="70"/>
        <v>-1172.3699999999999</v>
      </c>
    </row>
    <row r="709" spans="2:13" ht="15.75">
      <c r="B709">
        <v>4691003000006390</v>
      </c>
      <c r="C709">
        <v>20210709</v>
      </c>
      <c r="D709">
        <v>184679</v>
      </c>
      <c r="E709" t="s">
        <v>1231</v>
      </c>
      <c r="F709" s="21">
        <v>10.45</v>
      </c>
      <c r="G709" t="s">
        <v>1228</v>
      </c>
      <c r="H709" s="46">
        <f t="shared" ref="H709:H772" si="71">-IF(G709="D",F709,0)</f>
        <v>-10.45</v>
      </c>
      <c r="I709" s="24">
        <f t="shared" ref="I709:I772" si="72">IF(G709="C",F709,0)</f>
        <v>0</v>
      </c>
      <c r="J709" s="25" t="str">
        <f t="shared" ref="J709:J772" si="73">RIGHT(C709,2)</f>
        <v>09</v>
      </c>
      <c r="K709" s="25">
        <f t="shared" ref="K709:K772" si="74">IFERROR(LEFT(C709,6)-202100,"")</f>
        <v>7</v>
      </c>
      <c r="L709" s="26">
        <f t="shared" ref="L709:L772" si="75">IFERROR(DATE(2021,K709,J709),"")</f>
        <v>44386</v>
      </c>
      <c r="M709" s="46">
        <f t="shared" si="70"/>
        <v>-10.45</v>
      </c>
    </row>
    <row r="710" spans="2:13" ht="15.75">
      <c r="B710">
        <v>4691003000006390</v>
      </c>
      <c r="C710">
        <v>20210712</v>
      </c>
      <c r="D710">
        <v>100951</v>
      </c>
      <c r="E710" t="s">
        <v>1227</v>
      </c>
      <c r="F710" s="21">
        <v>146247.82</v>
      </c>
      <c r="G710" t="s">
        <v>1228</v>
      </c>
      <c r="H710" s="46">
        <f t="shared" si="71"/>
        <v>-146247.82</v>
      </c>
      <c r="I710" s="24">
        <f t="shared" si="72"/>
        <v>0</v>
      </c>
      <c r="J710" s="25" t="str">
        <f t="shared" si="73"/>
        <v>12</v>
      </c>
      <c r="K710" s="25">
        <f t="shared" si="74"/>
        <v>7</v>
      </c>
      <c r="L710" s="26">
        <f t="shared" si="75"/>
        <v>44389</v>
      </c>
      <c r="M710" s="46">
        <f t="shared" ref="M710:M773" si="76">IF(G710="c",I710,H710)</f>
        <v>-146247.82</v>
      </c>
    </row>
    <row r="711" spans="2:13" ht="15.75">
      <c r="B711">
        <v>4691003000006390</v>
      </c>
      <c r="C711">
        <v>20210712</v>
      </c>
      <c r="D711">
        <v>101467</v>
      </c>
      <c r="E711" t="s">
        <v>1227</v>
      </c>
      <c r="F711" s="21">
        <v>142526.70000000001</v>
      </c>
      <c r="G711" t="s">
        <v>1228</v>
      </c>
      <c r="H711" s="46">
        <f t="shared" si="71"/>
        <v>-142526.70000000001</v>
      </c>
      <c r="I711" s="24">
        <f t="shared" si="72"/>
        <v>0</v>
      </c>
      <c r="J711" s="25" t="str">
        <f t="shared" si="73"/>
        <v>12</v>
      </c>
      <c r="K711" s="25">
        <f t="shared" si="74"/>
        <v>7</v>
      </c>
      <c r="L711" s="26">
        <f t="shared" si="75"/>
        <v>44389</v>
      </c>
      <c r="M711" s="46">
        <f t="shared" si="76"/>
        <v>-142526.70000000001</v>
      </c>
    </row>
    <row r="712" spans="2:13" ht="15.75">
      <c r="B712">
        <v>4691003000006390</v>
      </c>
      <c r="C712">
        <v>20210712</v>
      </c>
      <c r="D712">
        <v>129417</v>
      </c>
      <c r="E712" t="s">
        <v>1227</v>
      </c>
      <c r="F712" s="21">
        <v>68624.41</v>
      </c>
      <c r="G712" t="s">
        <v>1228</v>
      </c>
      <c r="H712" s="46">
        <f t="shared" si="71"/>
        <v>-68624.41</v>
      </c>
      <c r="I712" s="24">
        <f t="shared" si="72"/>
        <v>0</v>
      </c>
      <c r="J712" s="25" t="str">
        <f t="shared" si="73"/>
        <v>12</v>
      </c>
      <c r="K712" s="25">
        <f t="shared" si="74"/>
        <v>7</v>
      </c>
      <c r="L712" s="26">
        <f t="shared" si="75"/>
        <v>44389</v>
      </c>
      <c r="M712" s="46">
        <f t="shared" si="76"/>
        <v>-68624.41</v>
      </c>
    </row>
    <row r="713" spans="2:13" ht="15.75">
      <c r="B713">
        <v>4691003000006390</v>
      </c>
      <c r="C713">
        <v>20210712</v>
      </c>
      <c r="D713">
        <v>129741</v>
      </c>
      <c r="E713" t="s">
        <v>1227</v>
      </c>
      <c r="F713" s="21">
        <v>43939.86</v>
      </c>
      <c r="G713" t="s">
        <v>1228</v>
      </c>
      <c r="H713" s="46">
        <f t="shared" si="71"/>
        <v>-43939.86</v>
      </c>
      <c r="I713" s="24">
        <f t="shared" si="72"/>
        <v>0</v>
      </c>
      <c r="J713" s="25" t="str">
        <f t="shared" si="73"/>
        <v>12</v>
      </c>
      <c r="K713" s="25">
        <f t="shared" si="74"/>
        <v>7</v>
      </c>
      <c r="L713" s="26">
        <f t="shared" si="75"/>
        <v>44389</v>
      </c>
      <c r="M713" s="46">
        <f t="shared" si="76"/>
        <v>-43939.86</v>
      </c>
    </row>
    <row r="714" spans="2:13" ht="15.75">
      <c r="B714">
        <v>4691003000006390</v>
      </c>
      <c r="C714">
        <v>20210712</v>
      </c>
      <c r="D714">
        <v>129926</v>
      </c>
      <c r="E714" t="s">
        <v>1227</v>
      </c>
      <c r="F714" s="21">
        <v>16777.39</v>
      </c>
      <c r="G714" t="s">
        <v>1228</v>
      </c>
      <c r="H714" s="46">
        <f t="shared" si="71"/>
        <v>-16777.39</v>
      </c>
      <c r="I714" s="24">
        <f t="shared" si="72"/>
        <v>0</v>
      </c>
      <c r="J714" s="25" t="str">
        <f t="shared" si="73"/>
        <v>12</v>
      </c>
      <c r="K714" s="25">
        <f t="shared" si="74"/>
        <v>7</v>
      </c>
      <c r="L714" s="26">
        <f t="shared" si="75"/>
        <v>44389</v>
      </c>
      <c r="M714" s="46">
        <f t="shared" si="76"/>
        <v>-16777.39</v>
      </c>
    </row>
    <row r="715" spans="2:13" ht="15.75">
      <c r="B715">
        <v>4691003000006390</v>
      </c>
      <c r="C715">
        <v>20210712</v>
      </c>
      <c r="D715">
        <v>130144</v>
      </c>
      <c r="E715" t="s">
        <v>1227</v>
      </c>
      <c r="F715" s="21">
        <v>29747.85</v>
      </c>
      <c r="G715" t="s">
        <v>1228</v>
      </c>
      <c r="H715" s="46">
        <f t="shared" si="71"/>
        <v>-29747.85</v>
      </c>
      <c r="I715" s="24">
        <f t="shared" si="72"/>
        <v>0</v>
      </c>
      <c r="J715" s="25" t="str">
        <f t="shared" si="73"/>
        <v>12</v>
      </c>
      <c r="K715" s="25">
        <f t="shared" si="74"/>
        <v>7</v>
      </c>
      <c r="L715" s="26">
        <f t="shared" si="75"/>
        <v>44389</v>
      </c>
      <c r="M715" s="46">
        <f t="shared" si="76"/>
        <v>-29747.85</v>
      </c>
    </row>
    <row r="716" spans="2:13" ht="15.75">
      <c r="B716">
        <v>4691003000006390</v>
      </c>
      <c r="C716">
        <v>20210712</v>
      </c>
      <c r="D716">
        <v>130378</v>
      </c>
      <c r="E716" t="s">
        <v>1227</v>
      </c>
      <c r="F716" s="21">
        <v>12326</v>
      </c>
      <c r="G716" t="s">
        <v>1228</v>
      </c>
      <c r="H716" s="46">
        <f t="shared" si="71"/>
        <v>-12326</v>
      </c>
      <c r="I716" s="24">
        <f t="shared" si="72"/>
        <v>0</v>
      </c>
      <c r="J716" s="25" t="str">
        <f t="shared" si="73"/>
        <v>12</v>
      </c>
      <c r="K716" s="25">
        <f t="shared" si="74"/>
        <v>7</v>
      </c>
      <c r="L716" s="26">
        <f t="shared" si="75"/>
        <v>44389</v>
      </c>
      <c r="M716" s="46">
        <f t="shared" si="76"/>
        <v>-12326</v>
      </c>
    </row>
    <row r="717" spans="2:13" ht="15.75">
      <c r="B717">
        <v>4691003000006390</v>
      </c>
      <c r="C717">
        <v>20210712</v>
      </c>
      <c r="D717">
        <v>130611</v>
      </c>
      <c r="E717" t="s">
        <v>1227</v>
      </c>
      <c r="F717" s="21">
        <v>134230.37</v>
      </c>
      <c r="G717" t="s">
        <v>1228</v>
      </c>
      <c r="H717" s="46">
        <f t="shared" si="71"/>
        <v>-134230.37</v>
      </c>
      <c r="I717" s="24">
        <f t="shared" si="72"/>
        <v>0</v>
      </c>
      <c r="J717" s="25" t="str">
        <f t="shared" si="73"/>
        <v>12</v>
      </c>
      <c r="K717" s="25">
        <f t="shared" si="74"/>
        <v>7</v>
      </c>
      <c r="L717" s="26">
        <f t="shared" si="75"/>
        <v>44389</v>
      </c>
      <c r="M717" s="46">
        <f t="shared" si="76"/>
        <v>-134230.37</v>
      </c>
    </row>
    <row r="718" spans="2:13" ht="15.75">
      <c r="B718">
        <v>4691003000006390</v>
      </c>
      <c r="C718">
        <v>20210712</v>
      </c>
      <c r="D718">
        <v>130882</v>
      </c>
      <c r="E718" t="s">
        <v>1227</v>
      </c>
      <c r="F718" s="21">
        <v>95853.61</v>
      </c>
      <c r="G718" t="s">
        <v>1228</v>
      </c>
      <c r="H718" s="46">
        <f t="shared" si="71"/>
        <v>-95853.61</v>
      </c>
      <c r="I718" s="24">
        <f t="shared" si="72"/>
        <v>0</v>
      </c>
      <c r="J718" s="25" t="str">
        <f t="shared" si="73"/>
        <v>12</v>
      </c>
      <c r="K718" s="25">
        <f t="shared" si="74"/>
        <v>7</v>
      </c>
      <c r="L718" s="26">
        <f t="shared" si="75"/>
        <v>44389</v>
      </c>
      <c r="M718" s="46">
        <f t="shared" si="76"/>
        <v>-95853.61</v>
      </c>
    </row>
    <row r="719" spans="2:13" ht="15.75">
      <c r="B719">
        <v>4691003000006390</v>
      </c>
      <c r="C719">
        <v>20210712</v>
      </c>
      <c r="D719">
        <v>131061</v>
      </c>
      <c r="E719" t="s">
        <v>1227</v>
      </c>
      <c r="F719" s="21">
        <v>83280.91</v>
      </c>
      <c r="G719" t="s">
        <v>1228</v>
      </c>
      <c r="H719" s="46">
        <f t="shared" si="71"/>
        <v>-83280.91</v>
      </c>
      <c r="I719" s="24">
        <f t="shared" si="72"/>
        <v>0</v>
      </c>
      <c r="J719" s="25" t="str">
        <f t="shared" si="73"/>
        <v>12</v>
      </c>
      <c r="K719" s="25">
        <f t="shared" si="74"/>
        <v>7</v>
      </c>
      <c r="L719" s="26">
        <f t="shared" si="75"/>
        <v>44389</v>
      </c>
      <c r="M719" s="46">
        <f t="shared" si="76"/>
        <v>-83280.91</v>
      </c>
    </row>
    <row r="720" spans="2:13" ht="15.75">
      <c r="B720">
        <v>4691003000006390</v>
      </c>
      <c r="C720">
        <v>20210712</v>
      </c>
      <c r="D720">
        <v>131460</v>
      </c>
      <c r="E720" t="s">
        <v>1227</v>
      </c>
      <c r="F720" s="21">
        <v>32901.35</v>
      </c>
      <c r="G720" t="s">
        <v>1228</v>
      </c>
      <c r="H720" s="46">
        <f t="shared" si="71"/>
        <v>-32901.35</v>
      </c>
      <c r="I720" s="24">
        <f t="shared" si="72"/>
        <v>0</v>
      </c>
      <c r="J720" s="25" t="str">
        <f t="shared" si="73"/>
        <v>12</v>
      </c>
      <c r="K720" s="25">
        <f t="shared" si="74"/>
        <v>7</v>
      </c>
      <c r="L720" s="26">
        <f t="shared" si="75"/>
        <v>44389</v>
      </c>
      <c r="M720" s="46">
        <f t="shared" si="76"/>
        <v>-32901.35</v>
      </c>
    </row>
    <row r="721" spans="2:13" ht="15.75">
      <c r="B721">
        <v>4691003000006390</v>
      </c>
      <c r="C721">
        <v>20210712</v>
      </c>
      <c r="D721">
        <v>131886</v>
      </c>
      <c r="E721" t="s">
        <v>1227</v>
      </c>
      <c r="F721" s="21">
        <v>34440</v>
      </c>
      <c r="G721" t="s">
        <v>1228</v>
      </c>
      <c r="H721" s="46">
        <f t="shared" si="71"/>
        <v>-34440</v>
      </c>
      <c r="I721" s="24">
        <f t="shared" si="72"/>
        <v>0</v>
      </c>
      <c r="J721" s="25" t="str">
        <f t="shared" si="73"/>
        <v>12</v>
      </c>
      <c r="K721" s="25">
        <f t="shared" si="74"/>
        <v>7</v>
      </c>
      <c r="L721" s="26">
        <f t="shared" si="75"/>
        <v>44389</v>
      </c>
      <c r="M721" s="46">
        <f t="shared" si="76"/>
        <v>-34440</v>
      </c>
    </row>
    <row r="722" spans="2:13" ht="15.75">
      <c r="B722">
        <v>4691003000006390</v>
      </c>
      <c r="C722">
        <v>20210712</v>
      </c>
      <c r="D722">
        <v>177835</v>
      </c>
      <c r="E722" t="s">
        <v>1227</v>
      </c>
      <c r="F722" s="21">
        <v>441890</v>
      </c>
      <c r="G722" t="s">
        <v>1228</v>
      </c>
      <c r="H722" s="46">
        <f t="shared" si="71"/>
        <v>-441890</v>
      </c>
      <c r="I722" s="24">
        <f t="shared" si="72"/>
        <v>0</v>
      </c>
      <c r="J722" s="25" t="str">
        <f t="shared" si="73"/>
        <v>12</v>
      </c>
      <c r="K722" s="25">
        <f t="shared" si="74"/>
        <v>7</v>
      </c>
      <c r="L722" s="26">
        <f t="shared" si="75"/>
        <v>44389</v>
      </c>
      <c r="M722" s="46">
        <f t="shared" si="76"/>
        <v>-441890</v>
      </c>
    </row>
    <row r="723" spans="2:13" ht="15.75">
      <c r="B723">
        <v>4691003000006390</v>
      </c>
      <c r="C723">
        <v>20210712</v>
      </c>
      <c r="D723">
        <v>178005</v>
      </c>
      <c r="E723" t="s">
        <v>1227</v>
      </c>
      <c r="F723" s="21">
        <v>241666.66</v>
      </c>
      <c r="G723" t="s">
        <v>1228</v>
      </c>
      <c r="H723" s="46">
        <f t="shared" si="71"/>
        <v>-241666.66</v>
      </c>
      <c r="I723" s="24">
        <f t="shared" si="72"/>
        <v>0</v>
      </c>
      <c r="J723" s="25" t="str">
        <f t="shared" si="73"/>
        <v>12</v>
      </c>
      <c r="K723" s="25">
        <f t="shared" si="74"/>
        <v>7</v>
      </c>
      <c r="L723" s="26">
        <f t="shared" si="75"/>
        <v>44389</v>
      </c>
      <c r="M723" s="46">
        <f t="shared" si="76"/>
        <v>-241666.66</v>
      </c>
    </row>
    <row r="724" spans="2:13" ht="15.75">
      <c r="B724">
        <v>4691003000006390</v>
      </c>
      <c r="C724">
        <v>20210712</v>
      </c>
      <c r="D724">
        <v>178337</v>
      </c>
      <c r="E724" t="s">
        <v>1227</v>
      </c>
      <c r="F724" s="21">
        <v>500000</v>
      </c>
      <c r="G724" t="s">
        <v>1228</v>
      </c>
      <c r="H724" s="46">
        <f t="shared" si="71"/>
        <v>-500000</v>
      </c>
      <c r="I724" s="24">
        <f t="shared" si="72"/>
        <v>0</v>
      </c>
      <c r="J724" s="25" t="str">
        <f t="shared" si="73"/>
        <v>12</v>
      </c>
      <c r="K724" s="25">
        <f t="shared" si="74"/>
        <v>7</v>
      </c>
      <c r="L724" s="26">
        <f t="shared" si="75"/>
        <v>44389</v>
      </c>
      <c r="M724" s="46">
        <f t="shared" si="76"/>
        <v>-500000</v>
      </c>
    </row>
    <row r="725" spans="2:13" ht="15.75">
      <c r="B725">
        <v>4691003000006390</v>
      </c>
      <c r="C725">
        <v>20210712</v>
      </c>
      <c r="D725">
        <v>178529</v>
      </c>
      <c r="E725" t="s">
        <v>1227</v>
      </c>
      <c r="F725" s="21">
        <v>342351.9</v>
      </c>
      <c r="G725" t="s">
        <v>1228</v>
      </c>
      <c r="H725" s="46">
        <f t="shared" si="71"/>
        <v>-342351.9</v>
      </c>
      <c r="I725" s="24">
        <f t="shared" si="72"/>
        <v>0</v>
      </c>
      <c r="J725" s="25" t="str">
        <f t="shared" si="73"/>
        <v>12</v>
      </c>
      <c r="K725" s="25">
        <f t="shared" si="74"/>
        <v>7</v>
      </c>
      <c r="L725" s="26">
        <f t="shared" si="75"/>
        <v>44389</v>
      </c>
      <c r="M725" s="46">
        <f t="shared" si="76"/>
        <v>-342351.9</v>
      </c>
    </row>
    <row r="726" spans="2:13" ht="15.75">
      <c r="B726">
        <v>4691003000006390</v>
      </c>
      <c r="C726">
        <v>20210712</v>
      </c>
      <c r="D726">
        <v>194597</v>
      </c>
      <c r="E726" t="s">
        <v>1227</v>
      </c>
      <c r="F726" s="21">
        <v>22821.11</v>
      </c>
      <c r="G726" t="s">
        <v>1228</v>
      </c>
      <c r="H726" s="46">
        <f t="shared" si="71"/>
        <v>-22821.11</v>
      </c>
      <c r="I726" s="24">
        <f t="shared" si="72"/>
        <v>0</v>
      </c>
      <c r="J726" s="25" t="str">
        <f t="shared" si="73"/>
        <v>12</v>
      </c>
      <c r="K726" s="25">
        <f t="shared" si="74"/>
        <v>7</v>
      </c>
      <c r="L726" s="26">
        <f t="shared" si="75"/>
        <v>44389</v>
      </c>
      <c r="M726" s="46">
        <f t="shared" si="76"/>
        <v>-22821.11</v>
      </c>
    </row>
    <row r="727" spans="2:13" ht="15.75">
      <c r="B727">
        <v>4691003000006390</v>
      </c>
      <c r="C727">
        <v>20210712</v>
      </c>
      <c r="D727">
        <v>196197</v>
      </c>
      <c r="E727" t="s">
        <v>1227</v>
      </c>
      <c r="F727" s="21">
        <v>359856.87</v>
      </c>
      <c r="G727" t="s">
        <v>1228</v>
      </c>
      <c r="H727" s="46">
        <f t="shared" si="71"/>
        <v>-359856.87</v>
      </c>
      <c r="I727" s="24">
        <f t="shared" si="72"/>
        <v>0</v>
      </c>
      <c r="J727" s="25" t="str">
        <f t="shared" si="73"/>
        <v>12</v>
      </c>
      <c r="K727" s="25">
        <f t="shared" si="74"/>
        <v>7</v>
      </c>
      <c r="L727" s="26">
        <f t="shared" si="75"/>
        <v>44389</v>
      </c>
      <c r="M727" s="46">
        <f t="shared" si="76"/>
        <v>-359856.87</v>
      </c>
    </row>
    <row r="728" spans="2:13" ht="15.75">
      <c r="B728">
        <v>4691003000006390</v>
      </c>
      <c r="C728">
        <v>20210712</v>
      </c>
      <c r="D728">
        <v>120817</v>
      </c>
      <c r="E728" t="s">
        <v>1235</v>
      </c>
      <c r="F728" s="21">
        <v>20000</v>
      </c>
      <c r="G728" t="s">
        <v>1228</v>
      </c>
      <c r="H728" s="46">
        <f t="shared" si="71"/>
        <v>-20000</v>
      </c>
      <c r="I728" s="24">
        <f t="shared" si="72"/>
        <v>0</v>
      </c>
      <c r="J728" s="25" t="str">
        <f t="shared" si="73"/>
        <v>12</v>
      </c>
      <c r="K728" s="25">
        <f t="shared" si="74"/>
        <v>7</v>
      </c>
      <c r="L728" s="26">
        <f t="shared" si="75"/>
        <v>44389</v>
      </c>
      <c r="M728" s="46">
        <f t="shared" si="76"/>
        <v>-20000</v>
      </c>
    </row>
    <row r="729" spans="2:13" ht="15.75">
      <c r="B729">
        <v>4691003000006390</v>
      </c>
      <c r="C729">
        <v>20210712</v>
      </c>
      <c r="D729">
        <v>120822</v>
      </c>
      <c r="E729" t="s">
        <v>1235</v>
      </c>
      <c r="F729" s="21">
        <v>250000</v>
      </c>
      <c r="G729" t="s">
        <v>1228</v>
      </c>
      <c r="H729" s="46">
        <f t="shared" si="71"/>
        <v>-250000</v>
      </c>
      <c r="I729" s="24">
        <f t="shared" si="72"/>
        <v>0</v>
      </c>
      <c r="J729" s="25" t="str">
        <f t="shared" si="73"/>
        <v>12</v>
      </c>
      <c r="K729" s="25">
        <f t="shared" si="74"/>
        <v>7</v>
      </c>
      <c r="L729" s="26">
        <f t="shared" si="75"/>
        <v>44389</v>
      </c>
      <c r="M729" s="46">
        <f t="shared" si="76"/>
        <v>-250000</v>
      </c>
    </row>
    <row r="730" spans="2:13" ht="15.75">
      <c r="B730">
        <v>4691003000006390</v>
      </c>
      <c r="C730">
        <v>20210712</v>
      </c>
      <c r="D730">
        <v>120827</v>
      </c>
      <c r="E730" t="s">
        <v>1235</v>
      </c>
      <c r="F730" s="21">
        <v>2000</v>
      </c>
      <c r="G730" t="s">
        <v>1228</v>
      </c>
      <c r="H730" s="46">
        <f t="shared" si="71"/>
        <v>-2000</v>
      </c>
      <c r="I730" s="24">
        <f t="shared" si="72"/>
        <v>0</v>
      </c>
      <c r="J730" s="25" t="str">
        <f t="shared" si="73"/>
        <v>12</v>
      </c>
      <c r="K730" s="25">
        <f t="shared" si="74"/>
        <v>7</v>
      </c>
      <c r="L730" s="26">
        <f t="shared" si="75"/>
        <v>44389</v>
      </c>
      <c r="M730" s="46">
        <f t="shared" si="76"/>
        <v>-2000</v>
      </c>
    </row>
    <row r="731" spans="2:13" ht="15.75">
      <c r="B731">
        <v>4691003000006390</v>
      </c>
      <c r="C731">
        <v>20210712</v>
      </c>
      <c r="D731">
        <v>121515</v>
      </c>
      <c r="E731" t="s">
        <v>1235</v>
      </c>
      <c r="F731" s="21">
        <v>623.98</v>
      </c>
      <c r="G731" t="s">
        <v>1228</v>
      </c>
      <c r="H731" s="46">
        <f t="shared" si="71"/>
        <v>-623.98</v>
      </c>
      <c r="I731" s="24">
        <f t="shared" si="72"/>
        <v>0</v>
      </c>
      <c r="J731" s="25" t="str">
        <f t="shared" si="73"/>
        <v>12</v>
      </c>
      <c r="K731" s="25">
        <f t="shared" si="74"/>
        <v>7</v>
      </c>
      <c r="L731" s="26">
        <f t="shared" si="75"/>
        <v>44389</v>
      </c>
      <c r="M731" s="46">
        <f t="shared" si="76"/>
        <v>-623.98</v>
      </c>
    </row>
    <row r="732" spans="2:13" ht="15.75">
      <c r="B732">
        <v>4691003000006390</v>
      </c>
      <c r="C732">
        <v>20210712</v>
      </c>
      <c r="D732">
        <v>100951</v>
      </c>
      <c r="E732" t="s">
        <v>1231</v>
      </c>
      <c r="F732" s="21">
        <v>10.45</v>
      </c>
      <c r="G732" t="s">
        <v>1228</v>
      </c>
      <c r="H732" s="46">
        <f t="shared" si="71"/>
        <v>-10.45</v>
      </c>
      <c r="I732" s="24">
        <f t="shared" si="72"/>
        <v>0</v>
      </c>
      <c r="J732" s="25" t="str">
        <f t="shared" si="73"/>
        <v>12</v>
      </c>
      <c r="K732" s="25">
        <f t="shared" si="74"/>
        <v>7</v>
      </c>
      <c r="L732" s="26">
        <f t="shared" si="75"/>
        <v>44389</v>
      </c>
      <c r="M732" s="46">
        <f t="shared" si="76"/>
        <v>-10.45</v>
      </c>
    </row>
    <row r="733" spans="2:13" ht="15.75">
      <c r="B733">
        <v>4691003000006390</v>
      </c>
      <c r="C733">
        <v>20210712</v>
      </c>
      <c r="D733">
        <v>101467</v>
      </c>
      <c r="E733" t="s">
        <v>1231</v>
      </c>
      <c r="F733" s="21">
        <v>10.45</v>
      </c>
      <c r="G733" t="s">
        <v>1228</v>
      </c>
      <c r="H733" s="46">
        <f t="shared" si="71"/>
        <v>-10.45</v>
      </c>
      <c r="I733" s="24">
        <f t="shared" si="72"/>
        <v>0</v>
      </c>
      <c r="J733" s="25" t="str">
        <f t="shared" si="73"/>
        <v>12</v>
      </c>
      <c r="K733" s="25">
        <f t="shared" si="74"/>
        <v>7</v>
      </c>
      <c r="L733" s="26">
        <f t="shared" si="75"/>
        <v>44389</v>
      </c>
      <c r="M733" s="46">
        <f t="shared" si="76"/>
        <v>-10.45</v>
      </c>
    </row>
    <row r="734" spans="2:13" ht="15.75">
      <c r="B734">
        <v>4691003000006390</v>
      </c>
      <c r="C734">
        <v>20210712</v>
      </c>
      <c r="D734">
        <v>129417</v>
      </c>
      <c r="E734" t="s">
        <v>1231</v>
      </c>
      <c r="F734" s="21">
        <v>10.45</v>
      </c>
      <c r="G734" t="s">
        <v>1228</v>
      </c>
      <c r="H734" s="46">
        <f t="shared" si="71"/>
        <v>-10.45</v>
      </c>
      <c r="I734" s="24">
        <f t="shared" si="72"/>
        <v>0</v>
      </c>
      <c r="J734" s="25" t="str">
        <f t="shared" si="73"/>
        <v>12</v>
      </c>
      <c r="K734" s="25">
        <f t="shared" si="74"/>
        <v>7</v>
      </c>
      <c r="L734" s="26">
        <f t="shared" si="75"/>
        <v>44389</v>
      </c>
      <c r="M734" s="46">
        <f t="shared" si="76"/>
        <v>-10.45</v>
      </c>
    </row>
    <row r="735" spans="2:13" ht="15.75">
      <c r="B735">
        <v>4691003000006390</v>
      </c>
      <c r="C735">
        <v>20210712</v>
      </c>
      <c r="D735">
        <v>129741</v>
      </c>
      <c r="E735" t="s">
        <v>1231</v>
      </c>
      <c r="F735" s="21">
        <v>10.45</v>
      </c>
      <c r="G735" t="s">
        <v>1228</v>
      </c>
      <c r="H735" s="46">
        <f t="shared" si="71"/>
        <v>-10.45</v>
      </c>
      <c r="I735" s="24">
        <f t="shared" si="72"/>
        <v>0</v>
      </c>
      <c r="J735" s="25" t="str">
        <f t="shared" si="73"/>
        <v>12</v>
      </c>
      <c r="K735" s="25">
        <f t="shared" si="74"/>
        <v>7</v>
      </c>
      <c r="L735" s="26">
        <f t="shared" si="75"/>
        <v>44389</v>
      </c>
      <c r="M735" s="46">
        <f t="shared" si="76"/>
        <v>-10.45</v>
      </c>
    </row>
    <row r="736" spans="2:13" ht="15.75">
      <c r="B736">
        <v>4691003000006390</v>
      </c>
      <c r="C736">
        <v>20210712</v>
      </c>
      <c r="D736">
        <v>129926</v>
      </c>
      <c r="E736" t="s">
        <v>1231</v>
      </c>
      <c r="F736" s="21">
        <v>10.45</v>
      </c>
      <c r="G736" t="s">
        <v>1228</v>
      </c>
      <c r="H736" s="46">
        <f t="shared" si="71"/>
        <v>-10.45</v>
      </c>
      <c r="I736" s="24">
        <f t="shared" si="72"/>
        <v>0</v>
      </c>
      <c r="J736" s="25" t="str">
        <f t="shared" si="73"/>
        <v>12</v>
      </c>
      <c r="K736" s="25">
        <f t="shared" si="74"/>
        <v>7</v>
      </c>
      <c r="L736" s="26">
        <f t="shared" si="75"/>
        <v>44389</v>
      </c>
      <c r="M736" s="46">
        <f t="shared" si="76"/>
        <v>-10.45</v>
      </c>
    </row>
    <row r="737" spans="2:13" ht="15.75">
      <c r="B737">
        <v>4691003000006390</v>
      </c>
      <c r="C737">
        <v>20210712</v>
      </c>
      <c r="D737">
        <v>130144</v>
      </c>
      <c r="E737" t="s">
        <v>1231</v>
      </c>
      <c r="F737" s="21">
        <v>10.45</v>
      </c>
      <c r="G737" t="s">
        <v>1228</v>
      </c>
      <c r="H737" s="46">
        <f t="shared" si="71"/>
        <v>-10.45</v>
      </c>
      <c r="I737" s="24">
        <f t="shared" si="72"/>
        <v>0</v>
      </c>
      <c r="J737" s="25" t="str">
        <f t="shared" si="73"/>
        <v>12</v>
      </c>
      <c r="K737" s="25">
        <f t="shared" si="74"/>
        <v>7</v>
      </c>
      <c r="L737" s="26">
        <f t="shared" si="75"/>
        <v>44389</v>
      </c>
      <c r="M737" s="46">
        <f t="shared" si="76"/>
        <v>-10.45</v>
      </c>
    </row>
    <row r="738" spans="2:13" ht="15.75">
      <c r="B738">
        <v>4691003000006390</v>
      </c>
      <c r="C738">
        <v>20210712</v>
      </c>
      <c r="D738">
        <v>130378</v>
      </c>
      <c r="E738" t="s">
        <v>1231</v>
      </c>
      <c r="F738" s="21">
        <v>10.45</v>
      </c>
      <c r="G738" t="s">
        <v>1228</v>
      </c>
      <c r="H738" s="46">
        <f t="shared" si="71"/>
        <v>-10.45</v>
      </c>
      <c r="I738" s="24">
        <f t="shared" si="72"/>
        <v>0</v>
      </c>
      <c r="J738" s="25" t="str">
        <f t="shared" si="73"/>
        <v>12</v>
      </c>
      <c r="K738" s="25">
        <f t="shared" si="74"/>
        <v>7</v>
      </c>
      <c r="L738" s="26">
        <f t="shared" si="75"/>
        <v>44389</v>
      </c>
      <c r="M738" s="46">
        <f t="shared" si="76"/>
        <v>-10.45</v>
      </c>
    </row>
    <row r="739" spans="2:13" ht="15.75">
      <c r="B739">
        <v>4691003000006390</v>
      </c>
      <c r="C739">
        <v>20210712</v>
      </c>
      <c r="D739">
        <v>130611</v>
      </c>
      <c r="E739" t="s">
        <v>1231</v>
      </c>
      <c r="F739" s="21">
        <v>10.45</v>
      </c>
      <c r="G739" t="s">
        <v>1228</v>
      </c>
      <c r="H739" s="46">
        <f t="shared" si="71"/>
        <v>-10.45</v>
      </c>
      <c r="I739" s="24">
        <f t="shared" si="72"/>
        <v>0</v>
      </c>
      <c r="J739" s="25" t="str">
        <f t="shared" si="73"/>
        <v>12</v>
      </c>
      <c r="K739" s="25">
        <f t="shared" si="74"/>
        <v>7</v>
      </c>
      <c r="L739" s="26">
        <f t="shared" si="75"/>
        <v>44389</v>
      </c>
      <c r="M739" s="46">
        <f t="shared" si="76"/>
        <v>-10.45</v>
      </c>
    </row>
    <row r="740" spans="2:13" ht="15.75">
      <c r="B740">
        <v>4691003000006390</v>
      </c>
      <c r="C740">
        <v>20210712</v>
      </c>
      <c r="D740">
        <v>130882</v>
      </c>
      <c r="E740" t="s">
        <v>1231</v>
      </c>
      <c r="F740" s="21">
        <v>10.45</v>
      </c>
      <c r="G740" t="s">
        <v>1228</v>
      </c>
      <c r="H740" s="46">
        <f t="shared" si="71"/>
        <v>-10.45</v>
      </c>
      <c r="I740" s="24">
        <f t="shared" si="72"/>
        <v>0</v>
      </c>
      <c r="J740" s="25" t="str">
        <f t="shared" si="73"/>
        <v>12</v>
      </c>
      <c r="K740" s="25">
        <f t="shared" si="74"/>
        <v>7</v>
      </c>
      <c r="L740" s="26">
        <f t="shared" si="75"/>
        <v>44389</v>
      </c>
      <c r="M740" s="46">
        <f t="shared" si="76"/>
        <v>-10.45</v>
      </c>
    </row>
    <row r="741" spans="2:13" ht="15.75">
      <c r="B741">
        <v>4691003000006390</v>
      </c>
      <c r="C741">
        <v>20210712</v>
      </c>
      <c r="D741">
        <v>131061</v>
      </c>
      <c r="E741" t="s">
        <v>1231</v>
      </c>
      <c r="F741" s="21">
        <v>10.45</v>
      </c>
      <c r="G741" t="s">
        <v>1228</v>
      </c>
      <c r="H741" s="46">
        <f t="shared" si="71"/>
        <v>-10.45</v>
      </c>
      <c r="I741" s="24">
        <f t="shared" si="72"/>
        <v>0</v>
      </c>
      <c r="J741" s="25" t="str">
        <f t="shared" si="73"/>
        <v>12</v>
      </c>
      <c r="K741" s="25">
        <f t="shared" si="74"/>
        <v>7</v>
      </c>
      <c r="L741" s="26">
        <f t="shared" si="75"/>
        <v>44389</v>
      </c>
      <c r="M741" s="46">
        <f t="shared" si="76"/>
        <v>-10.45</v>
      </c>
    </row>
    <row r="742" spans="2:13" ht="15.75">
      <c r="B742">
        <v>4691003000006390</v>
      </c>
      <c r="C742">
        <v>20210712</v>
      </c>
      <c r="D742">
        <v>131460</v>
      </c>
      <c r="E742" t="s">
        <v>1231</v>
      </c>
      <c r="F742" s="21">
        <v>10.45</v>
      </c>
      <c r="G742" t="s">
        <v>1228</v>
      </c>
      <c r="H742" s="46">
        <f t="shared" si="71"/>
        <v>-10.45</v>
      </c>
      <c r="I742" s="24">
        <f t="shared" si="72"/>
        <v>0</v>
      </c>
      <c r="J742" s="25" t="str">
        <f t="shared" si="73"/>
        <v>12</v>
      </c>
      <c r="K742" s="25">
        <f t="shared" si="74"/>
        <v>7</v>
      </c>
      <c r="L742" s="26">
        <f t="shared" si="75"/>
        <v>44389</v>
      </c>
      <c r="M742" s="46">
        <f t="shared" si="76"/>
        <v>-10.45</v>
      </c>
    </row>
    <row r="743" spans="2:13" ht="15.75">
      <c r="B743">
        <v>4691003000006390</v>
      </c>
      <c r="C743">
        <v>20210712</v>
      </c>
      <c r="D743">
        <v>131886</v>
      </c>
      <c r="E743" t="s">
        <v>1231</v>
      </c>
      <c r="F743" s="21">
        <v>10.45</v>
      </c>
      <c r="G743" t="s">
        <v>1228</v>
      </c>
      <c r="H743" s="46">
        <f t="shared" si="71"/>
        <v>-10.45</v>
      </c>
      <c r="I743" s="24">
        <f t="shared" si="72"/>
        <v>0</v>
      </c>
      <c r="J743" s="25" t="str">
        <f t="shared" si="73"/>
        <v>12</v>
      </c>
      <c r="K743" s="25">
        <f t="shared" si="74"/>
        <v>7</v>
      </c>
      <c r="L743" s="26">
        <f t="shared" si="75"/>
        <v>44389</v>
      </c>
      <c r="M743" s="46">
        <f t="shared" si="76"/>
        <v>-10.45</v>
      </c>
    </row>
    <row r="744" spans="2:13" ht="15.75">
      <c r="B744">
        <v>4691003000006390</v>
      </c>
      <c r="C744">
        <v>20210712</v>
      </c>
      <c r="D744">
        <v>177835</v>
      </c>
      <c r="E744" t="s">
        <v>1231</v>
      </c>
      <c r="F744" s="21">
        <v>10.45</v>
      </c>
      <c r="G744" t="s">
        <v>1228</v>
      </c>
      <c r="H744" s="46">
        <f t="shared" si="71"/>
        <v>-10.45</v>
      </c>
      <c r="I744" s="24">
        <f t="shared" si="72"/>
        <v>0</v>
      </c>
      <c r="J744" s="25" t="str">
        <f t="shared" si="73"/>
        <v>12</v>
      </c>
      <c r="K744" s="25">
        <f t="shared" si="74"/>
        <v>7</v>
      </c>
      <c r="L744" s="26">
        <f t="shared" si="75"/>
        <v>44389</v>
      </c>
      <c r="M744" s="46">
        <f t="shared" si="76"/>
        <v>-10.45</v>
      </c>
    </row>
    <row r="745" spans="2:13" ht="15.75">
      <c r="B745">
        <v>4691003000006390</v>
      </c>
      <c r="C745">
        <v>20210712</v>
      </c>
      <c r="D745">
        <v>178005</v>
      </c>
      <c r="E745" t="s">
        <v>1231</v>
      </c>
      <c r="F745" s="21">
        <v>10.45</v>
      </c>
      <c r="G745" t="s">
        <v>1228</v>
      </c>
      <c r="H745" s="46">
        <f t="shared" si="71"/>
        <v>-10.45</v>
      </c>
      <c r="I745" s="24">
        <f t="shared" si="72"/>
        <v>0</v>
      </c>
      <c r="J745" s="25" t="str">
        <f t="shared" si="73"/>
        <v>12</v>
      </c>
      <c r="K745" s="25">
        <f t="shared" si="74"/>
        <v>7</v>
      </c>
      <c r="L745" s="26">
        <f t="shared" si="75"/>
        <v>44389</v>
      </c>
      <c r="M745" s="46">
        <f t="shared" si="76"/>
        <v>-10.45</v>
      </c>
    </row>
    <row r="746" spans="2:13" ht="15.75">
      <c r="B746">
        <v>4691003000006390</v>
      </c>
      <c r="C746">
        <v>20210712</v>
      </c>
      <c r="D746">
        <v>178337</v>
      </c>
      <c r="E746" t="s">
        <v>1231</v>
      </c>
      <c r="F746" s="21">
        <v>10.45</v>
      </c>
      <c r="G746" t="s">
        <v>1228</v>
      </c>
      <c r="H746" s="46">
        <f t="shared" si="71"/>
        <v>-10.45</v>
      </c>
      <c r="I746" s="24">
        <f t="shared" si="72"/>
        <v>0</v>
      </c>
      <c r="J746" s="25" t="str">
        <f t="shared" si="73"/>
        <v>12</v>
      </c>
      <c r="K746" s="25">
        <f t="shared" si="74"/>
        <v>7</v>
      </c>
      <c r="L746" s="26">
        <f t="shared" si="75"/>
        <v>44389</v>
      </c>
      <c r="M746" s="46">
        <f t="shared" si="76"/>
        <v>-10.45</v>
      </c>
    </row>
    <row r="747" spans="2:13" ht="15.75">
      <c r="B747">
        <v>4691003000006390</v>
      </c>
      <c r="C747">
        <v>20210712</v>
      </c>
      <c r="D747">
        <v>178529</v>
      </c>
      <c r="E747" t="s">
        <v>1231</v>
      </c>
      <c r="F747" s="21">
        <v>10.45</v>
      </c>
      <c r="G747" t="s">
        <v>1228</v>
      </c>
      <c r="H747" s="46">
        <f t="shared" si="71"/>
        <v>-10.45</v>
      </c>
      <c r="I747" s="24">
        <f t="shared" si="72"/>
        <v>0</v>
      </c>
      <c r="J747" s="25" t="str">
        <f t="shared" si="73"/>
        <v>12</v>
      </c>
      <c r="K747" s="25">
        <f t="shared" si="74"/>
        <v>7</v>
      </c>
      <c r="L747" s="26">
        <f t="shared" si="75"/>
        <v>44389</v>
      </c>
      <c r="M747" s="46">
        <f t="shared" si="76"/>
        <v>-10.45</v>
      </c>
    </row>
    <row r="748" spans="2:13" ht="15.75">
      <c r="B748">
        <v>4691003000006390</v>
      </c>
      <c r="C748">
        <v>20210712</v>
      </c>
      <c r="D748">
        <v>194597</v>
      </c>
      <c r="E748" t="s">
        <v>1231</v>
      </c>
      <c r="F748" s="21">
        <v>10.45</v>
      </c>
      <c r="G748" t="s">
        <v>1228</v>
      </c>
      <c r="H748" s="46">
        <f t="shared" si="71"/>
        <v>-10.45</v>
      </c>
      <c r="I748" s="24">
        <f t="shared" si="72"/>
        <v>0</v>
      </c>
      <c r="J748" s="25" t="str">
        <f t="shared" si="73"/>
        <v>12</v>
      </c>
      <c r="K748" s="25">
        <f t="shared" si="74"/>
        <v>7</v>
      </c>
      <c r="L748" s="26">
        <f t="shared" si="75"/>
        <v>44389</v>
      </c>
      <c r="M748" s="46">
        <f t="shared" si="76"/>
        <v>-10.45</v>
      </c>
    </row>
    <row r="749" spans="2:13" ht="15.75">
      <c r="B749">
        <v>4691003000006390</v>
      </c>
      <c r="C749">
        <v>20210712</v>
      </c>
      <c r="D749">
        <v>196197</v>
      </c>
      <c r="E749" t="s">
        <v>1231</v>
      </c>
      <c r="F749" s="21">
        <v>10.45</v>
      </c>
      <c r="G749" t="s">
        <v>1228</v>
      </c>
      <c r="H749" s="46">
        <f t="shared" si="71"/>
        <v>-10.45</v>
      </c>
      <c r="I749" s="24">
        <f t="shared" si="72"/>
        <v>0</v>
      </c>
      <c r="J749" s="25" t="str">
        <f t="shared" si="73"/>
        <v>12</v>
      </c>
      <c r="K749" s="25">
        <f t="shared" si="74"/>
        <v>7</v>
      </c>
      <c r="L749" s="26">
        <f t="shared" si="75"/>
        <v>44389</v>
      </c>
      <c r="M749" s="46">
        <f t="shared" si="76"/>
        <v>-10.45</v>
      </c>
    </row>
    <row r="750" spans="2:13" ht="15.75">
      <c r="B750">
        <v>4691003000006390</v>
      </c>
      <c r="C750">
        <v>20210713</v>
      </c>
      <c r="D750">
        <v>170449</v>
      </c>
      <c r="E750" t="s">
        <v>1232</v>
      </c>
      <c r="F750" s="21">
        <v>474091.44</v>
      </c>
      <c r="G750" t="s">
        <v>1233</v>
      </c>
      <c r="H750" s="46">
        <f t="shared" si="71"/>
        <v>0</v>
      </c>
      <c r="I750" s="24">
        <f t="shared" si="72"/>
        <v>474091.44</v>
      </c>
      <c r="J750" s="25" t="str">
        <f t="shared" si="73"/>
        <v>13</v>
      </c>
      <c r="K750" s="25">
        <f t="shared" si="74"/>
        <v>7</v>
      </c>
      <c r="L750" s="26">
        <f t="shared" si="75"/>
        <v>44390</v>
      </c>
      <c r="M750" s="46">
        <f t="shared" si="76"/>
        <v>474091.44</v>
      </c>
    </row>
    <row r="751" spans="2:13" ht="15.75">
      <c r="B751">
        <v>4691003000006390</v>
      </c>
      <c r="C751">
        <v>20210713</v>
      </c>
      <c r="D751">
        <v>390509</v>
      </c>
      <c r="E751" t="s">
        <v>1230</v>
      </c>
      <c r="F751" s="21">
        <v>15308.8</v>
      </c>
      <c r="G751" t="s">
        <v>1228</v>
      </c>
      <c r="H751" s="46">
        <f t="shared" si="71"/>
        <v>-15308.8</v>
      </c>
      <c r="I751" s="24">
        <f t="shared" si="72"/>
        <v>0</v>
      </c>
      <c r="J751" s="25" t="str">
        <f t="shared" si="73"/>
        <v>13</v>
      </c>
      <c r="K751" s="25">
        <f t="shared" si="74"/>
        <v>7</v>
      </c>
      <c r="L751" s="26">
        <f t="shared" si="75"/>
        <v>44390</v>
      </c>
      <c r="M751" s="46">
        <f t="shared" si="76"/>
        <v>-15308.8</v>
      </c>
    </row>
    <row r="752" spans="2:13" ht="15.75">
      <c r="B752">
        <v>4691003000006390</v>
      </c>
      <c r="C752">
        <v>20210713</v>
      </c>
      <c r="D752">
        <v>557169</v>
      </c>
      <c r="E752" t="s">
        <v>1241</v>
      </c>
      <c r="F752" s="21">
        <v>1659.24</v>
      </c>
      <c r="G752" t="s">
        <v>1228</v>
      </c>
      <c r="H752" s="46">
        <f t="shared" si="71"/>
        <v>-1659.24</v>
      </c>
      <c r="I752" s="24">
        <f t="shared" si="72"/>
        <v>0</v>
      </c>
      <c r="J752" s="25" t="str">
        <f t="shared" si="73"/>
        <v>13</v>
      </c>
      <c r="K752" s="25">
        <f t="shared" si="74"/>
        <v>7</v>
      </c>
      <c r="L752" s="26">
        <f t="shared" si="75"/>
        <v>44390</v>
      </c>
      <c r="M752" s="46">
        <f t="shared" si="76"/>
        <v>-1659.24</v>
      </c>
    </row>
    <row r="753" spans="2:13" ht="15.75">
      <c r="B753">
        <v>4691003000006390</v>
      </c>
      <c r="C753">
        <v>20210713</v>
      </c>
      <c r="D753">
        <v>557463</v>
      </c>
      <c r="E753" t="s">
        <v>1241</v>
      </c>
      <c r="F753" s="21">
        <v>964.02</v>
      </c>
      <c r="G753" t="s">
        <v>1228</v>
      </c>
      <c r="H753" s="46">
        <f t="shared" si="71"/>
        <v>-964.02</v>
      </c>
      <c r="I753" s="24">
        <f t="shared" si="72"/>
        <v>0</v>
      </c>
      <c r="J753" s="25" t="str">
        <f t="shared" si="73"/>
        <v>13</v>
      </c>
      <c r="K753" s="25">
        <f t="shared" si="74"/>
        <v>7</v>
      </c>
      <c r="L753" s="26">
        <f t="shared" si="75"/>
        <v>44390</v>
      </c>
      <c r="M753" s="46">
        <f t="shared" si="76"/>
        <v>-964.02</v>
      </c>
    </row>
    <row r="754" spans="2:13" ht="15.75">
      <c r="B754">
        <v>4691003000006390</v>
      </c>
      <c r="C754">
        <v>20210713</v>
      </c>
      <c r="D754">
        <v>133588</v>
      </c>
      <c r="E754" t="s">
        <v>1227</v>
      </c>
      <c r="F754" s="21">
        <v>25000</v>
      </c>
      <c r="G754" t="s">
        <v>1228</v>
      </c>
      <c r="H754" s="46">
        <f t="shared" si="71"/>
        <v>-25000</v>
      </c>
      <c r="I754" s="24">
        <f t="shared" si="72"/>
        <v>0</v>
      </c>
      <c r="J754" s="25" t="str">
        <f t="shared" si="73"/>
        <v>13</v>
      </c>
      <c r="K754" s="25">
        <f t="shared" si="74"/>
        <v>7</v>
      </c>
      <c r="L754" s="26">
        <f t="shared" si="75"/>
        <v>44390</v>
      </c>
      <c r="M754" s="46">
        <f t="shared" si="76"/>
        <v>-25000</v>
      </c>
    </row>
    <row r="755" spans="2:13" ht="15.75">
      <c r="B755">
        <v>4691003000006390</v>
      </c>
      <c r="C755">
        <v>20210713</v>
      </c>
      <c r="D755">
        <v>134036</v>
      </c>
      <c r="E755" t="s">
        <v>1227</v>
      </c>
      <c r="F755" s="21">
        <v>1775.62</v>
      </c>
      <c r="G755" t="s">
        <v>1228</v>
      </c>
      <c r="H755" s="46">
        <f t="shared" si="71"/>
        <v>-1775.62</v>
      </c>
      <c r="I755" s="24">
        <f t="shared" si="72"/>
        <v>0</v>
      </c>
      <c r="J755" s="25" t="str">
        <f t="shared" si="73"/>
        <v>13</v>
      </c>
      <c r="K755" s="25">
        <f t="shared" si="74"/>
        <v>7</v>
      </c>
      <c r="L755" s="26">
        <f t="shared" si="75"/>
        <v>44390</v>
      </c>
      <c r="M755" s="46">
        <f t="shared" si="76"/>
        <v>-1775.62</v>
      </c>
    </row>
    <row r="756" spans="2:13" ht="15.75">
      <c r="B756">
        <v>4691003000006390</v>
      </c>
      <c r="C756">
        <v>20210713</v>
      </c>
      <c r="D756">
        <v>134722</v>
      </c>
      <c r="E756" t="s">
        <v>1227</v>
      </c>
      <c r="F756" s="21">
        <v>170445</v>
      </c>
      <c r="G756" t="s">
        <v>1228</v>
      </c>
      <c r="H756" s="46">
        <f t="shared" si="71"/>
        <v>-170445</v>
      </c>
      <c r="I756" s="24">
        <f t="shared" si="72"/>
        <v>0</v>
      </c>
      <c r="J756" s="25" t="str">
        <f t="shared" si="73"/>
        <v>13</v>
      </c>
      <c r="K756" s="25">
        <f t="shared" si="74"/>
        <v>7</v>
      </c>
      <c r="L756" s="26">
        <f t="shared" si="75"/>
        <v>44390</v>
      </c>
      <c r="M756" s="46">
        <f t="shared" si="76"/>
        <v>-170445</v>
      </c>
    </row>
    <row r="757" spans="2:13" ht="15.75">
      <c r="B757">
        <v>4691003000006390</v>
      </c>
      <c r="C757">
        <v>20210713</v>
      </c>
      <c r="D757">
        <v>136191</v>
      </c>
      <c r="E757" t="s">
        <v>1227</v>
      </c>
      <c r="F757" s="21">
        <v>112522.5</v>
      </c>
      <c r="G757" t="s">
        <v>1228</v>
      </c>
      <c r="H757" s="46">
        <f t="shared" si="71"/>
        <v>-112522.5</v>
      </c>
      <c r="I757" s="24">
        <f t="shared" si="72"/>
        <v>0</v>
      </c>
      <c r="J757" s="25" t="str">
        <f t="shared" si="73"/>
        <v>13</v>
      </c>
      <c r="K757" s="25">
        <f t="shared" si="74"/>
        <v>7</v>
      </c>
      <c r="L757" s="26">
        <f t="shared" si="75"/>
        <v>44390</v>
      </c>
      <c r="M757" s="46">
        <f t="shared" si="76"/>
        <v>-112522.5</v>
      </c>
    </row>
    <row r="758" spans="2:13" ht="15.75">
      <c r="B758">
        <v>4691003000006390</v>
      </c>
      <c r="C758">
        <v>20210713</v>
      </c>
      <c r="D758">
        <v>136437</v>
      </c>
      <c r="E758" t="s">
        <v>1227</v>
      </c>
      <c r="F758" s="21">
        <v>1435.2</v>
      </c>
      <c r="G758" t="s">
        <v>1228</v>
      </c>
      <c r="H758" s="46">
        <f t="shared" si="71"/>
        <v>-1435.2</v>
      </c>
      <c r="I758" s="24">
        <f t="shared" si="72"/>
        <v>0</v>
      </c>
      <c r="J758" s="25" t="str">
        <f t="shared" si="73"/>
        <v>13</v>
      </c>
      <c r="K758" s="25">
        <f t="shared" si="74"/>
        <v>7</v>
      </c>
      <c r="L758" s="26">
        <f t="shared" si="75"/>
        <v>44390</v>
      </c>
      <c r="M758" s="46">
        <f t="shared" si="76"/>
        <v>-1435.2</v>
      </c>
    </row>
    <row r="759" spans="2:13" ht="15.75">
      <c r="B759">
        <v>4691003000006390</v>
      </c>
      <c r="C759">
        <v>20210713</v>
      </c>
      <c r="D759">
        <v>137008</v>
      </c>
      <c r="E759" t="s">
        <v>1227</v>
      </c>
      <c r="F759" s="21">
        <v>9195</v>
      </c>
      <c r="G759" t="s">
        <v>1228</v>
      </c>
      <c r="H759" s="46">
        <f t="shared" si="71"/>
        <v>-9195</v>
      </c>
      <c r="I759" s="24">
        <f t="shared" si="72"/>
        <v>0</v>
      </c>
      <c r="J759" s="25" t="str">
        <f t="shared" si="73"/>
        <v>13</v>
      </c>
      <c r="K759" s="25">
        <f t="shared" si="74"/>
        <v>7</v>
      </c>
      <c r="L759" s="26">
        <f t="shared" si="75"/>
        <v>44390</v>
      </c>
      <c r="M759" s="46">
        <f t="shared" si="76"/>
        <v>-9195</v>
      </c>
    </row>
    <row r="760" spans="2:13" ht="15.75">
      <c r="B760">
        <v>4691003000006390</v>
      </c>
      <c r="C760">
        <v>20210713</v>
      </c>
      <c r="D760">
        <v>137816</v>
      </c>
      <c r="E760" t="s">
        <v>1227</v>
      </c>
      <c r="F760" s="21">
        <v>67301.22</v>
      </c>
      <c r="G760" t="s">
        <v>1228</v>
      </c>
      <c r="H760" s="46">
        <f t="shared" si="71"/>
        <v>-67301.22</v>
      </c>
      <c r="I760" s="24">
        <f t="shared" si="72"/>
        <v>0</v>
      </c>
      <c r="J760" s="25" t="str">
        <f t="shared" si="73"/>
        <v>13</v>
      </c>
      <c r="K760" s="25">
        <f t="shared" si="74"/>
        <v>7</v>
      </c>
      <c r="L760" s="26">
        <f t="shared" si="75"/>
        <v>44390</v>
      </c>
      <c r="M760" s="46">
        <f t="shared" si="76"/>
        <v>-67301.22</v>
      </c>
    </row>
    <row r="761" spans="2:13" ht="15.75">
      <c r="B761">
        <v>4691003000006390</v>
      </c>
      <c r="C761">
        <v>20210713</v>
      </c>
      <c r="D761">
        <v>142174</v>
      </c>
      <c r="E761" t="s">
        <v>1227</v>
      </c>
      <c r="F761" s="21">
        <v>410428.81</v>
      </c>
      <c r="G761" t="s">
        <v>1228</v>
      </c>
      <c r="H761" s="46">
        <f t="shared" si="71"/>
        <v>-410428.81</v>
      </c>
      <c r="I761" s="24">
        <f t="shared" si="72"/>
        <v>0</v>
      </c>
      <c r="J761" s="25" t="str">
        <f t="shared" si="73"/>
        <v>13</v>
      </c>
      <c r="K761" s="25">
        <f t="shared" si="74"/>
        <v>7</v>
      </c>
      <c r="L761" s="26">
        <f t="shared" si="75"/>
        <v>44390</v>
      </c>
      <c r="M761" s="46">
        <f t="shared" si="76"/>
        <v>-410428.81</v>
      </c>
    </row>
    <row r="762" spans="2:13" ht="15.75">
      <c r="B762">
        <v>4691003000006390</v>
      </c>
      <c r="C762">
        <v>20210713</v>
      </c>
      <c r="D762">
        <v>143598</v>
      </c>
      <c r="E762" t="s">
        <v>1227</v>
      </c>
      <c r="F762" s="21">
        <v>31194.5</v>
      </c>
      <c r="G762" t="s">
        <v>1228</v>
      </c>
      <c r="H762" s="46">
        <f t="shared" si="71"/>
        <v>-31194.5</v>
      </c>
      <c r="I762" s="24">
        <f t="shared" si="72"/>
        <v>0</v>
      </c>
      <c r="J762" s="25" t="str">
        <f t="shared" si="73"/>
        <v>13</v>
      </c>
      <c r="K762" s="25">
        <f t="shared" si="74"/>
        <v>7</v>
      </c>
      <c r="L762" s="26">
        <f t="shared" si="75"/>
        <v>44390</v>
      </c>
      <c r="M762" s="46">
        <f t="shared" si="76"/>
        <v>-31194.5</v>
      </c>
    </row>
    <row r="763" spans="2:13" ht="15.75">
      <c r="B763">
        <v>4691003000006390</v>
      </c>
      <c r="C763">
        <v>20210713</v>
      </c>
      <c r="D763">
        <v>149884</v>
      </c>
      <c r="E763" t="s">
        <v>1227</v>
      </c>
      <c r="F763" s="21">
        <v>2057</v>
      </c>
      <c r="G763" t="s">
        <v>1228</v>
      </c>
      <c r="H763" s="46">
        <f t="shared" si="71"/>
        <v>-2057</v>
      </c>
      <c r="I763" s="24">
        <f t="shared" si="72"/>
        <v>0</v>
      </c>
      <c r="J763" s="25" t="str">
        <f t="shared" si="73"/>
        <v>13</v>
      </c>
      <c r="K763" s="25">
        <f t="shared" si="74"/>
        <v>7</v>
      </c>
      <c r="L763" s="26">
        <f t="shared" si="75"/>
        <v>44390</v>
      </c>
      <c r="M763" s="46">
        <f t="shared" si="76"/>
        <v>-2057</v>
      </c>
    </row>
    <row r="764" spans="2:13" ht="15.75">
      <c r="B764">
        <v>4691003000006390</v>
      </c>
      <c r="C764">
        <v>20210713</v>
      </c>
      <c r="D764">
        <v>151306</v>
      </c>
      <c r="E764" t="s">
        <v>1227</v>
      </c>
      <c r="F764" s="21">
        <v>2635.86</v>
      </c>
      <c r="G764" t="s">
        <v>1228</v>
      </c>
      <c r="H764" s="46">
        <f t="shared" si="71"/>
        <v>-2635.86</v>
      </c>
      <c r="I764" s="24">
        <f t="shared" si="72"/>
        <v>0</v>
      </c>
      <c r="J764" s="25" t="str">
        <f t="shared" si="73"/>
        <v>13</v>
      </c>
      <c r="K764" s="25">
        <f t="shared" si="74"/>
        <v>7</v>
      </c>
      <c r="L764" s="26">
        <f t="shared" si="75"/>
        <v>44390</v>
      </c>
      <c r="M764" s="46">
        <f t="shared" si="76"/>
        <v>-2635.86</v>
      </c>
    </row>
    <row r="765" spans="2:13" ht="15.75">
      <c r="B765">
        <v>4691003000006390</v>
      </c>
      <c r="C765">
        <v>20210713</v>
      </c>
      <c r="D765">
        <v>158063</v>
      </c>
      <c r="E765" t="s">
        <v>1227</v>
      </c>
      <c r="F765" s="21">
        <v>7907.45</v>
      </c>
      <c r="G765" t="s">
        <v>1228</v>
      </c>
      <c r="H765" s="46">
        <f t="shared" si="71"/>
        <v>-7907.45</v>
      </c>
      <c r="I765" s="24">
        <f t="shared" si="72"/>
        <v>0</v>
      </c>
      <c r="J765" s="25" t="str">
        <f t="shared" si="73"/>
        <v>13</v>
      </c>
      <c r="K765" s="25">
        <f t="shared" si="74"/>
        <v>7</v>
      </c>
      <c r="L765" s="26">
        <f t="shared" si="75"/>
        <v>44390</v>
      </c>
      <c r="M765" s="46">
        <f t="shared" si="76"/>
        <v>-7907.45</v>
      </c>
    </row>
    <row r="766" spans="2:13" ht="15.75">
      <c r="B766">
        <v>4691003000006390</v>
      </c>
      <c r="C766">
        <v>20210713</v>
      </c>
      <c r="D766">
        <v>169790</v>
      </c>
      <c r="E766" t="s">
        <v>1227</v>
      </c>
      <c r="F766" s="21">
        <v>172813.09</v>
      </c>
      <c r="G766" t="s">
        <v>1228</v>
      </c>
      <c r="H766" s="46">
        <f t="shared" si="71"/>
        <v>-172813.09</v>
      </c>
      <c r="I766" s="24">
        <f t="shared" si="72"/>
        <v>0</v>
      </c>
      <c r="J766" s="25" t="str">
        <f t="shared" si="73"/>
        <v>13</v>
      </c>
      <c r="K766" s="25">
        <f t="shared" si="74"/>
        <v>7</v>
      </c>
      <c r="L766" s="26">
        <f t="shared" si="75"/>
        <v>44390</v>
      </c>
      <c r="M766" s="46">
        <f t="shared" si="76"/>
        <v>-172813.09</v>
      </c>
    </row>
    <row r="767" spans="2:13" ht="15.75">
      <c r="B767">
        <v>4691003000006390</v>
      </c>
      <c r="C767">
        <v>20210713</v>
      </c>
      <c r="D767">
        <v>170025</v>
      </c>
      <c r="E767" t="s">
        <v>1227</v>
      </c>
      <c r="F767" s="21">
        <v>83938.19</v>
      </c>
      <c r="G767" t="s">
        <v>1228</v>
      </c>
      <c r="H767" s="46">
        <f t="shared" si="71"/>
        <v>-83938.19</v>
      </c>
      <c r="I767" s="24">
        <f t="shared" si="72"/>
        <v>0</v>
      </c>
      <c r="J767" s="25" t="str">
        <f t="shared" si="73"/>
        <v>13</v>
      </c>
      <c r="K767" s="25">
        <f t="shared" si="74"/>
        <v>7</v>
      </c>
      <c r="L767" s="26">
        <f t="shared" si="75"/>
        <v>44390</v>
      </c>
      <c r="M767" s="46">
        <f t="shared" si="76"/>
        <v>-83938.19</v>
      </c>
    </row>
    <row r="768" spans="2:13" ht="15.75">
      <c r="B768">
        <v>4691003000006390</v>
      </c>
      <c r="C768">
        <v>20210713</v>
      </c>
      <c r="D768">
        <v>170449</v>
      </c>
      <c r="E768" t="s">
        <v>1227</v>
      </c>
      <c r="F768" s="21">
        <v>474091.44</v>
      </c>
      <c r="G768" t="s">
        <v>1228</v>
      </c>
      <c r="H768" s="46">
        <f t="shared" si="71"/>
        <v>-474091.44</v>
      </c>
      <c r="I768" s="24">
        <f t="shared" si="72"/>
        <v>0</v>
      </c>
      <c r="J768" s="25" t="str">
        <f t="shared" si="73"/>
        <v>13</v>
      </c>
      <c r="K768" s="25">
        <f t="shared" si="74"/>
        <v>7</v>
      </c>
      <c r="L768" s="26">
        <f t="shared" si="75"/>
        <v>44390</v>
      </c>
      <c r="M768" s="46">
        <f t="shared" si="76"/>
        <v>-474091.44</v>
      </c>
    </row>
    <row r="769" spans="2:13" ht="15.75">
      <c r="B769">
        <v>4691003000006390</v>
      </c>
      <c r="C769">
        <v>20210713</v>
      </c>
      <c r="D769">
        <v>172117</v>
      </c>
      <c r="E769" t="s">
        <v>1227</v>
      </c>
      <c r="F769" s="21">
        <v>494731.55</v>
      </c>
      <c r="G769" t="s">
        <v>1228</v>
      </c>
      <c r="H769" s="46">
        <f t="shared" si="71"/>
        <v>-494731.55</v>
      </c>
      <c r="I769" s="24">
        <f t="shared" si="72"/>
        <v>0</v>
      </c>
      <c r="J769" s="25" t="str">
        <f t="shared" si="73"/>
        <v>13</v>
      </c>
      <c r="K769" s="25">
        <f t="shared" si="74"/>
        <v>7</v>
      </c>
      <c r="L769" s="26">
        <f t="shared" si="75"/>
        <v>44390</v>
      </c>
      <c r="M769" s="46">
        <f t="shared" si="76"/>
        <v>-494731.55</v>
      </c>
    </row>
    <row r="770" spans="2:13" ht="15.75">
      <c r="B770">
        <v>4691003000006390</v>
      </c>
      <c r="C770">
        <v>20210713</v>
      </c>
      <c r="D770">
        <v>181342</v>
      </c>
      <c r="E770" t="s">
        <v>1227</v>
      </c>
      <c r="F770" s="21">
        <v>2062.79</v>
      </c>
      <c r="G770" t="s">
        <v>1228</v>
      </c>
      <c r="H770" s="46">
        <f t="shared" si="71"/>
        <v>-2062.79</v>
      </c>
      <c r="I770" s="24">
        <f t="shared" si="72"/>
        <v>0</v>
      </c>
      <c r="J770" s="25" t="str">
        <f t="shared" si="73"/>
        <v>13</v>
      </c>
      <c r="K770" s="25">
        <f t="shared" si="74"/>
        <v>7</v>
      </c>
      <c r="L770" s="26">
        <f t="shared" si="75"/>
        <v>44390</v>
      </c>
      <c r="M770" s="46">
        <f t="shared" si="76"/>
        <v>-2062.79</v>
      </c>
    </row>
    <row r="771" spans="2:13" ht="15.75">
      <c r="B771">
        <v>4691003000006390</v>
      </c>
      <c r="C771">
        <v>20210713</v>
      </c>
      <c r="D771">
        <v>193202</v>
      </c>
      <c r="E771" t="s">
        <v>1227</v>
      </c>
      <c r="F771" s="21">
        <v>116978.44</v>
      </c>
      <c r="G771" t="s">
        <v>1228</v>
      </c>
      <c r="H771" s="46">
        <f t="shared" si="71"/>
        <v>-116978.44</v>
      </c>
      <c r="I771" s="24">
        <f t="shared" si="72"/>
        <v>0</v>
      </c>
      <c r="J771" s="25" t="str">
        <f t="shared" si="73"/>
        <v>13</v>
      </c>
      <c r="K771" s="25">
        <f t="shared" si="74"/>
        <v>7</v>
      </c>
      <c r="L771" s="26">
        <f t="shared" si="75"/>
        <v>44390</v>
      </c>
      <c r="M771" s="46">
        <f t="shared" si="76"/>
        <v>-116978.44</v>
      </c>
    </row>
    <row r="772" spans="2:13" ht="15.75">
      <c r="B772">
        <v>4691003000006390</v>
      </c>
      <c r="C772">
        <v>20210713</v>
      </c>
      <c r="D772">
        <v>194400</v>
      </c>
      <c r="E772" t="s">
        <v>1227</v>
      </c>
      <c r="F772" s="21">
        <v>300000</v>
      </c>
      <c r="G772" t="s">
        <v>1228</v>
      </c>
      <c r="H772" s="46">
        <f t="shared" si="71"/>
        <v>-300000</v>
      </c>
      <c r="I772" s="24">
        <f t="shared" si="72"/>
        <v>0</v>
      </c>
      <c r="J772" s="25" t="str">
        <f t="shared" si="73"/>
        <v>13</v>
      </c>
      <c r="K772" s="25">
        <f t="shared" si="74"/>
        <v>7</v>
      </c>
      <c r="L772" s="26">
        <f t="shared" si="75"/>
        <v>44390</v>
      </c>
      <c r="M772" s="46">
        <f t="shared" si="76"/>
        <v>-300000</v>
      </c>
    </row>
    <row r="773" spans="2:13" ht="15.75">
      <c r="B773">
        <v>4691003000006390</v>
      </c>
      <c r="C773">
        <v>20210713</v>
      </c>
      <c r="D773">
        <v>131327</v>
      </c>
      <c r="E773" t="s">
        <v>1235</v>
      </c>
      <c r="F773" s="21">
        <v>301704.62</v>
      </c>
      <c r="G773" t="s">
        <v>1228</v>
      </c>
      <c r="H773" s="46">
        <f t="shared" ref="H773:H836" si="77">-IF(G773="D",F773,0)</f>
        <v>-301704.62</v>
      </c>
      <c r="I773" s="24">
        <f t="shared" ref="I773:I836" si="78">IF(G773="C",F773,0)</f>
        <v>0</v>
      </c>
      <c r="J773" s="25" t="str">
        <f t="shared" ref="J773:J836" si="79">RIGHT(C773,2)</f>
        <v>13</v>
      </c>
      <c r="K773" s="25">
        <f t="shared" ref="K773:K836" si="80">IFERROR(LEFT(C773,6)-202100,"")</f>
        <v>7</v>
      </c>
      <c r="L773" s="26">
        <f t="shared" ref="L773:L836" si="81">IFERROR(DATE(2021,K773,J773),"")</f>
        <v>44390</v>
      </c>
      <c r="M773" s="46">
        <f t="shared" si="76"/>
        <v>-301704.62</v>
      </c>
    </row>
    <row r="774" spans="2:13" ht="15.75">
      <c r="B774">
        <v>4691003000006390</v>
      </c>
      <c r="C774">
        <v>20210713</v>
      </c>
      <c r="D774">
        <v>131630</v>
      </c>
      <c r="E774" t="s">
        <v>1235</v>
      </c>
      <c r="F774" s="21">
        <v>3173.9</v>
      </c>
      <c r="G774" t="s">
        <v>1228</v>
      </c>
      <c r="H774" s="46">
        <f t="shared" si="77"/>
        <v>-3173.9</v>
      </c>
      <c r="I774" s="24">
        <f t="shared" si="78"/>
        <v>0</v>
      </c>
      <c r="J774" s="25" t="str">
        <f t="shared" si="79"/>
        <v>13</v>
      </c>
      <c r="K774" s="25">
        <f t="shared" si="80"/>
        <v>7</v>
      </c>
      <c r="L774" s="26">
        <f t="shared" si="81"/>
        <v>44390</v>
      </c>
      <c r="M774" s="46">
        <f t="shared" ref="M774:M837" si="82">IF(G774="c",I774,H774)</f>
        <v>-3173.9</v>
      </c>
    </row>
    <row r="775" spans="2:13" ht="15.75">
      <c r="B775">
        <v>4691003000006390</v>
      </c>
      <c r="C775">
        <v>20210713</v>
      </c>
      <c r="D775">
        <v>131631</v>
      </c>
      <c r="E775" t="s">
        <v>1235</v>
      </c>
      <c r="F775" s="21">
        <v>3988.03</v>
      </c>
      <c r="G775" t="s">
        <v>1228</v>
      </c>
      <c r="H775" s="46">
        <f t="shared" si="77"/>
        <v>-3988.03</v>
      </c>
      <c r="I775" s="24">
        <f t="shared" si="78"/>
        <v>0</v>
      </c>
      <c r="J775" s="25" t="str">
        <f t="shared" si="79"/>
        <v>13</v>
      </c>
      <c r="K775" s="25">
        <f t="shared" si="80"/>
        <v>7</v>
      </c>
      <c r="L775" s="26">
        <f t="shared" si="81"/>
        <v>44390</v>
      </c>
      <c r="M775" s="46">
        <f t="shared" si="82"/>
        <v>-3988.03</v>
      </c>
    </row>
    <row r="776" spans="2:13" ht="15.75">
      <c r="B776">
        <v>4691003000006390</v>
      </c>
      <c r="C776">
        <v>20210713</v>
      </c>
      <c r="D776">
        <v>131632</v>
      </c>
      <c r="E776" t="s">
        <v>1235</v>
      </c>
      <c r="F776" s="21">
        <v>2081.59</v>
      </c>
      <c r="G776" t="s">
        <v>1228</v>
      </c>
      <c r="H776" s="46">
        <f t="shared" si="77"/>
        <v>-2081.59</v>
      </c>
      <c r="I776" s="24">
        <f t="shared" si="78"/>
        <v>0</v>
      </c>
      <c r="J776" s="25" t="str">
        <f t="shared" si="79"/>
        <v>13</v>
      </c>
      <c r="K776" s="25">
        <f t="shared" si="80"/>
        <v>7</v>
      </c>
      <c r="L776" s="26">
        <f t="shared" si="81"/>
        <v>44390</v>
      </c>
      <c r="M776" s="46">
        <f t="shared" si="82"/>
        <v>-2081.59</v>
      </c>
    </row>
    <row r="777" spans="2:13" ht="15.75">
      <c r="B777">
        <v>4691003000006390</v>
      </c>
      <c r="C777">
        <v>20210713</v>
      </c>
      <c r="D777">
        <v>131640</v>
      </c>
      <c r="E777" t="s">
        <v>1235</v>
      </c>
      <c r="F777" s="21">
        <v>2201.36</v>
      </c>
      <c r="G777" t="s">
        <v>1228</v>
      </c>
      <c r="H777" s="46">
        <f t="shared" si="77"/>
        <v>-2201.36</v>
      </c>
      <c r="I777" s="24">
        <f t="shared" si="78"/>
        <v>0</v>
      </c>
      <c r="J777" s="25" t="str">
        <f t="shared" si="79"/>
        <v>13</v>
      </c>
      <c r="K777" s="25">
        <f t="shared" si="80"/>
        <v>7</v>
      </c>
      <c r="L777" s="26">
        <f t="shared" si="81"/>
        <v>44390</v>
      </c>
      <c r="M777" s="46">
        <f t="shared" si="82"/>
        <v>-2201.36</v>
      </c>
    </row>
    <row r="778" spans="2:13" ht="15.75">
      <c r="B778">
        <v>4691003000006390</v>
      </c>
      <c r="C778">
        <v>20210713</v>
      </c>
      <c r="D778">
        <v>131642</v>
      </c>
      <c r="E778" t="s">
        <v>1235</v>
      </c>
      <c r="F778" s="21">
        <v>1967.24</v>
      </c>
      <c r="G778" t="s">
        <v>1228</v>
      </c>
      <c r="H778" s="46">
        <f t="shared" si="77"/>
        <v>-1967.24</v>
      </c>
      <c r="I778" s="24">
        <f t="shared" si="78"/>
        <v>0</v>
      </c>
      <c r="J778" s="25" t="str">
        <f t="shared" si="79"/>
        <v>13</v>
      </c>
      <c r="K778" s="25">
        <f t="shared" si="80"/>
        <v>7</v>
      </c>
      <c r="L778" s="26">
        <f t="shared" si="81"/>
        <v>44390</v>
      </c>
      <c r="M778" s="46">
        <f t="shared" si="82"/>
        <v>-1967.24</v>
      </c>
    </row>
    <row r="779" spans="2:13" ht="15.75">
      <c r="B779">
        <v>4691003000006390</v>
      </c>
      <c r="C779">
        <v>20210713</v>
      </c>
      <c r="D779">
        <v>131643</v>
      </c>
      <c r="E779" t="s">
        <v>1235</v>
      </c>
      <c r="F779" s="21">
        <v>2086.44</v>
      </c>
      <c r="G779" t="s">
        <v>1228</v>
      </c>
      <c r="H779" s="46">
        <f t="shared" si="77"/>
        <v>-2086.44</v>
      </c>
      <c r="I779" s="24">
        <f t="shared" si="78"/>
        <v>0</v>
      </c>
      <c r="J779" s="25" t="str">
        <f t="shared" si="79"/>
        <v>13</v>
      </c>
      <c r="K779" s="25">
        <f t="shared" si="80"/>
        <v>7</v>
      </c>
      <c r="L779" s="26">
        <f t="shared" si="81"/>
        <v>44390</v>
      </c>
      <c r="M779" s="46">
        <f t="shared" si="82"/>
        <v>-2086.44</v>
      </c>
    </row>
    <row r="780" spans="2:13" ht="15.75">
      <c r="B780">
        <v>4691003000006390</v>
      </c>
      <c r="C780">
        <v>20210713</v>
      </c>
      <c r="D780">
        <v>131655</v>
      </c>
      <c r="E780" t="s">
        <v>1235</v>
      </c>
      <c r="F780" s="21">
        <v>1813.84</v>
      </c>
      <c r="G780" t="s">
        <v>1228</v>
      </c>
      <c r="H780" s="46">
        <f t="shared" si="77"/>
        <v>-1813.84</v>
      </c>
      <c r="I780" s="24">
        <f t="shared" si="78"/>
        <v>0</v>
      </c>
      <c r="J780" s="25" t="str">
        <f t="shared" si="79"/>
        <v>13</v>
      </c>
      <c r="K780" s="25">
        <f t="shared" si="80"/>
        <v>7</v>
      </c>
      <c r="L780" s="26">
        <f t="shared" si="81"/>
        <v>44390</v>
      </c>
      <c r="M780" s="46">
        <f t="shared" si="82"/>
        <v>-1813.84</v>
      </c>
    </row>
    <row r="781" spans="2:13" ht="15.75">
      <c r="B781">
        <v>4691003000006390</v>
      </c>
      <c r="C781">
        <v>20210713</v>
      </c>
      <c r="D781">
        <v>131656</v>
      </c>
      <c r="E781" t="s">
        <v>1235</v>
      </c>
      <c r="F781" s="21">
        <v>3805.2</v>
      </c>
      <c r="G781" t="s">
        <v>1228</v>
      </c>
      <c r="H781" s="46">
        <f t="shared" si="77"/>
        <v>-3805.2</v>
      </c>
      <c r="I781" s="24">
        <f t="shared" si="78"/>
        <v>0</v>
      </c>
      <c r="J781" s="25" t="str">
        <f t="shared" si="79"/>
        <v>13</v>
      </c>
      <c r="K781" s="25">
        <f t="shared" si="80"/>
        <v>7</v>
      </c>
      <c r="L781" s="26">
        <f t="shared" si="81"/>
        <v>44390</v>
      </c>
      <c r="M781" s="46">
        <f t="shared" si="82"/>
        <v>-3805.2</v>
      </c>
    </row>
    <row r="782" spans="2:13" ht="15.75">
      <c r="B782">
        <v>4691003000006390</v>
      </c>
      <c r="C782">
        <v>20210713</v>
      </c>
      <c r="D782">
        <v>131657</v>
      </c>
      <c r="E782" t="s">
        <v>1235</v>
      </c>
      <c r="F782" s="21">
        <v>3437.78</v>
      </c>
      <c r="G782" t="s">
        <v>1228</v>
      </c>
      <c r="H782" s="46">
        <f t="shared" si="77"/>
        <v>-3437.78</v>
      </c>
      <c r="I782" s="24">
        <f t="shared" si="78"/>
        <v>0</v>
      </c>
      <c r="J782" s="25" t="str">
        <f t="shared" si="79"/>
        <v>13</v>
      </c>
      <c r="K782" s="25">
        <f t="shared" si="80"/>
        <v>7</v>
      </c>
      <c r="L782" s="26">
        <f t="shared" si="81"/>
        <v>44390</v>
      </c>
      <c r="M782" s="46">
        <f t="shared" si="82"/>
        <v>-3437.78</v>
      </c>
    </row>
    <row r="783" spans="2:13" ht="15.75">
      <c r="B783">
        <v>4691003000006390</v>
      </c>
      <c r="C783">
        <v>20210713</v>
      </c>
      <c r="D783">
        <v>131658</v>
      </c>
      <c r="E783" t="s">
        <v>1235</v>
      </c>
      <c r="F783" s="21">
        <v>4003.17</v>
      </c>
      <c r="G783" t="s">
        <v>1228</v>
      </c>
      <c r="H783" s="46">
        <f t="shared" si="77"/>
        <v>-4003.17</v>
      </c>
      <c r="I783" s="24">
        <f t="shared" si="78"/>
        <v>0</v>
      </c>
      <c r="J783" s="25" t="str">
        <f t="shared" si="79"/>
        <v>13</v>
      </c>
      <c r="K783" s="25">
        <f t="shared" si="80"/>
        <v>7</v>
      </c>
      <c r="L783" s="26">
        <f t="shared" si="81"/>
        <v>44390</v>
      </c>
      <c r="M783" s="46">
        <f t="shared" si="82"/>
        <v>-4003.17</v>
      </c>
    </row>
    <row r="784" spans="2:13" ht="15.75">
      <c r="B784">
        <v>4691003000006390</v>
      </c>
      <c r="C784">
        <v>20210713</v>
      </c>
      <c r="D784">
        <v>131659</v>
      </c>
      <c r="E784" t="s">
        <v>1235</v>
      </c>
      <c r="F784" s="21">
        <v>2174.52</v>
      </c>
      <c r="G784" t="s">
        <v>1228</v>
      </c>
      <c r="H784" s="46">
        <f t="shared" si="77"/>
        <v>-2174.52</v>
      </c>
      <c r="I784" s="24">
        <f t="shared" si="78"/>
        <v>0</v>
      </c>
      <c r="J784" s="25" t="str">
        <f t="shared" si="79"/>
        <v>13</v>
      </c>
      <c r="K784" s="25">
        <f t="shared" si="80"/>
        <v>7</v>
      </c>
      <c r="L784" s="26">
        <f t="shared" si="81"/>
        <v>44390</v>
      </c>
      <c r="M784" s="46">
        <f t="shared" si="82"/>
        <v>-2174.52</v>
      </c>
    </row>
    <row r="785" spans="2:13" ht="15.75">
      <c r="B785">
        <v>4691003000006390</v>
      </c>
      <c r="C785">
        <v>20210713</v>
      </c>
      <c r="D785">
        <v>131701</v>
      </c>
      <c r="E785" t="s">
        <v>1235</v>
      </c>
      <c r="F785" s="21">
        <v>4144.55</v>
      </c>
      <c r="G785" t="s">
        <v>1228</v>
      </c>
      <c r="H785" s="46">
        <f t="shared" si="77"/>
        <v>-4144.55</v>
      </c>
      <c r="I785" s="24">
        <f t="shared" si="78"/>
        <v>0</v>
      </c>
      <c r="J785" s="25" t="str">
        <f t="shared" si="79"/>
        <v>13</v>
      </c>
      <c r="K785" s="25">
        <f t="shared" si="80"/>
        <v>7</v>
      </c>
      <c r="L785" s="26">
        <f t="shared" si="81"/>
        <v>44390</v>
      </c>
      <c r="M785" s="46">
        <f t="shared" si="82"/>
        <v>-4144.55</v>
      </c>
    </row>
    <row r="786" spans="2:13" ht="15.75">
      <c r="B786">
        <v>4691003000006390</v>
      </c>
      <c r="C786">
        <v>20210713</v>
      </c>
      <c r="D786">
        <v>131702</v>
      </c>
      <c r="E786" t="s">
        <v>1235</v>
      </c>
      <c r="F786" s="21">
        <v>2486.46</v>
      </c>
      <c r="G786" t="s">
        <v>1228</v>
      </c>
      <c r="H786" s="46">
        <f t="shared" si="77"/>
        <v>-2486.46</v>
      </c>
      <c r="I786" s="24">
        <f t="shared" si="78"/>
        <v>0</v>
      </c>
      <c r="J786" s="25" t="str">
        <f t="shared" si="79"/>
        <v>13</v>
      </c>
      <c r="K786" s="25">
        <f t="shared" si="80"/>
        <v>7</v>
      </c>
      <c r="L786" s="26">
        <f t="shared" si="81"/>
        <v>44390</v>
      </c>
      <c r="M786" s="46">
        <f t="shared" si="82"/>
        <v>-2486.46</v>
      </c>
    </row>
    <row r="787" spans="2:13" ht="15.75">
      <c r="B787">
        <v>4691003000006390</v>
      </c>
      <c r="C787">
        <v>20210713</v>
      </c>
      <c r="D787">
        <v>131703</v>
      </c>
      <c r="E787" t="s">
        <v>1235</v>
      </c>
      <c r="F787" s="21">
        <v>2336.7199999999998</v>
      </c>
      <c r="G787" t="s">
        <v>1228</v>
      </c>
      <c r="H787" s="46">
        <f t="shared" si="77"/>
        <v>-2336.7199999999998</v>
      </c>
      <c r="I787" s="24">
        <f t="shared" si="78"/>
        <v>0</v>
      </c>
      <c r="J787" s="25" t="str">
        <f t="shared" si="79"/>
        <v>13</v>
      </c>
      <c r="K787" s="25">
        <f t="shared" si="80"/>
        <v>7</v>
      </c>
      <c r="L787" s="26">
        <f t="shared" si="81"/>
        <v>44390</v>
      </c>
      <c r="M787" s="46">
        <f t="shared" si="82"/>
        <v>-2336.7199999999998</v>
      </c>
    </row>
    <row r="788" spans="2:13" ht="15.75">
      <c r="B788">
        <v>4691003000006390</v>
      </c>
      <c r="C788">
        <v>20210713</v>
      </c>
      <c r="D788">
        <v>131705</v>
      </c>
      <c r="E788" t="s">
        <v>1235</v>
      </c>
      <c r="F788" s="21">
        <v>5607.71</v>
      </c>
      <c r="G788" t="s">
        <v>1228</v>
      </c>
      <c r="H788" s="46">
        <f t="shared" si="77"/>
        <v>-5607.71</v>
      </c>
      <c r="I788" s="24">
        <f t="shared" si="78"/>
        <v>0</v>
      </c>
      <c r="J788" s="25" t="str">
        <f t="shared" si="79"/>
        <v>13</v>
      </c>
      <c r="K788" s="25">
        <f t="shared" si="80"/>
        <v>7</v>
      </c>
      <c r="L788" s="26">
        <f t="shared" si="81"/>
        <v>44390</v>
      </c>
      <c r="M788" s="46">
        <f t="shared" si="82"/>
        <v>-5607.71</v>
      </c>
    </row>
    <row r="789" spans="2:13" ht="15.75">
      <c r="B789">
        <v>4691003000006390</v>
      </c>
      <c r="C789">
        <v>20210713</v>
      </c>
      <c r="D789">
        <v>131719</v>
      </c>
      <c r="E789" t="s">
        <v>1235</v>
      </c>
      <c r="F789" s="21">
        <v>2537.19</v>
      </c>
      <c r="G789" t="s">
        <v>1228</v>
      </c>
      <c r="H789" s="46">
        <f t="shared" si="77"/>
        <v>-2537.19</v>
      </c>
      <c r="I789" s="24">
        <f t="shared" si="78"/>
        <v>0</v>
      </c>
      <c r="J789" s="25" t="str">
        <f t="shared" si="79"/>
        <v>13</v>
      </c>
      <c r="K789" s="25">
        <f t="shared" si="80"/>
        <v>7</v>
      </c>
      <c r="L789" s="26">
        <f t="shared" si="81"/>
        <v>44390</v>
      </c>
      <c r="M789" s="46">
        <f t="shared" si="82"/>
        <v>-2537.19</v>
      </c>
    </row>
    <row r="790" spans="2:13" ht="15.75">
      <c r="B790">
        <v>4691003000006390</v>
      </c>
      <c r="C790">
        <v>20210713</v>
      </c>
      <c r="D790">
        <v>131721</v>
      </c>
      <c r="E790" t="s">
        <v>1235</v>
      </c>
      <c r="F790" s="21">
        <v>2336.7199999999998</v>
      </c>
      <c r="G790" t="s">
        <v>1228</v>
      </c>
      <c r="H790" s="46">
        <f t="shared" si="77"/>
        <v>-2336.7199999999998</v>
      </c>
      <c r="I790" s="24">
        <f t="shared" si="78"/>
        <v>0</v>
      </c>
      <c r="J790" s="25" t="str">
        <f t="shared" si="79"/>
        <v>13</v>
      </c>
      <c r="K790" s="25">
        <f t="shared" si="80"/>
        <v>7</v>
      </c>
      <c r="L790" s="26">
        <f t="shared" si="81"/>
        <v>44390</v>
      </c>
      <c r="M790" s="46">
        <f t="shared" si="82"/>
        <v>-2336.7199999999998</v>
      </c>
    </row>
    <row r="791" spans="2:13" ht="15.75">
      <c r="B791">
        <v>4691003000006390</v>
      </c>
      <c r="C791">
        <v>20210713</v>
      </c>
      <c r="D791">
        <v>133588</v>
      </c>
      <c r="E791" t="s">
        <v>1231</v>
      </c>
      <c r="F791" s="21">
        <v>10.45</v>
      </c>
      <c r="G791" t="s">
        <v>1228</v>
      </c>
      <c r="H791" s="46">
        <f t="shared" si="77"/>
        <v>-10.45</v>
      </c>
      <c r="I791" s="24">
        <f t="shared" si="78"/>
        <v>0</v>
      </c>
      <c r="J791" s="25" t="str">
        <f t="shared" si="79"/>
        <v>13</v>
      </c>
      <c r="K791" s="25">
        <f t="shared" si="80"/>
        <v>7</v>
      </c>
      <c r="L791" s="26">
        <f t="shared" si="81"/>
        <v>44390</v>
      </c>
      <c r="M791" s="46">
        <f t="shared" si="82"/>
        <v>-10.45</v>
      </c>
    </row>
    <row r="792" spans="2:13" ht="15.75">
      <c r="B792">
        <v>4691003000006390</v>
      </c>
      <c r="C792">
        <v>20210713</v>
      </c>
      <c r="D792">
        <v>134036</v>
      </c>
      <c r="E792" t="s">
        <v>1231</v>
      </c>
      <c r="F792" s="21">
        <v>10.45</v>
      </c>
      <c r="G792" t="s">
        <v>1228</v>
      </c>
      <c r="H792" s="46">
        <f t="shared" si="77"/>
        <v>-10.45</v>
      </c>
      <c r="I792" s="24">
        <f t="shared" si="78"/>
        <v>0</v>
      </c>
      <c r="J792" s="25" t="str">
        <f t="shared" si="79"/>
        <v>13</v>
      </c>
      <c r="K792" s="25">
        <f t="shared" si="80"/>
        <v>7</v>
      </c>
      <c r="L792" s="26">
        <f t="shared" si="81"/>
        <v>44390</v>
      </c>
      <c r="M792" s="46">
        <f t="shared" si="82"/>
        <v>-10.45</v>
      </c>
    </row>
    <row r="793" spans="2:13" ht="15.75">
      <c r="B793">
        <v>4691003000006390</v>
      </c>
      <c r="C793">
        <v>20210713</v>
      </c>
      <c r="D793">
        <v>134722</v>
      </c>
      <c r="E793" t="s">
        <v>1231</v>
      </c>
      <c r="F793" s="21">
        <v>10.45</v>
      </c>
      <c r="G793" t="s">
        <v>1228</v>
      </c>
      <c r="H793" s="46">
        <f t="shared" si="77"/>
        <v>-10.45</v>
      </c>
      <c r="I793" s="24">
        <f t="shared" si="78"/>
        <v>0</v>
      </c>
      <c r="J793" s="25" t="str">
        <f t="shared" si="79"/>
        <v>13</v>
      </c>
      <c r="K793" s="25">
        <f t="shared" si="80"/>
        <v>7</v>
      </c>
      <c r="L793" s="26">
        <f t="shared" si="81"/>
        <v>44390</v>
      </c>
      <c r="M793" s="46">
        <f t="shared" si="82"/>
        <v>-10.45</v>
      </c>
    </row>
    <row r="794" spans="2:13" ht="15.75">
      <c r="B794">
        <v>4691003000006390</v>
      </c>
      <c r="C794">
        <v>20210713</v>
      </c>
      <c r="D794">
        <v>136191</v>
      </c>
      <c r="E794" t="s">
        <v>1231</v>
      </c>
      <c r="F794" s="21">
        <v>10.45</v>
      </c>
      <c r="G794" t="s">
        <v>1228</v>
      </c>
      <c r="H794" s="46">
        <f t="shared" si="77"/>
        <v>-10.45</v>
      </c>
      <c r="I794" s="24">
        <f t="shared" si="78"/>
        <v>0</v>
      </c>
      <c r="J794" s="25" t="str">
        <f t="shared" si="79"/>
        <v>13</v>
      </c>
      <c r="K794" s="25">
        <f t="shared" si="80"/>
        <v>7</v>
      </c>
      <c r="L794" s="26">
        <f t="shared" si="81"/>
        <v>44390</v>
      </c>
      <c r="M794" s="46">
        <f t="shared" si="82"/>
        <v>-10.45</v>
      </c>
    </row>
    <row r="795" spans="2:13" ht="15.75">
      <c r="B795">
        <v>4691003000006390</v>
      </c>
      <c r="C795">
        <v>20210713</v>
      </c>
      <c r="D795">
        <v>136437</v>
      </c>
      <c r="E795" t="s">
        <v>1231</v>
      </c>
      <c r="F795" s="21">
        <v>10.45</v>
      </c>
      <c r="G795" t="s">
        <v>1228</v>
      </c>
      <c r="H795" s="46">
        <f t="shared" si="77"/>
        <v>-10.45</v>
      </c>
      <c r="I795" s="24">
        <f t="shared" si="78"/>
        <v>0</v>
      </c>
      <c r="J795" s="25" t="str">
        <f t="shared" si="79"/>
        <v>13</v>
      </c>
      <c r="K795" s="25">
        <f t="shared" si="80"/>
        <v>7</v>
      </c>
      <c r="L795" s="26">
        <f t="shared" si="81"/>
        <v>44390</v>
      </c>
      <c r="M795" s="46">
        <f t="shared" si="82"/>
        <v>-10.45</v>
      </c>
    </row>
    <row r="796" spans="2:13" ht="15.75">
      <c r="B796">
        <v>4691003000006390</v>
      </c>
      <c r="C796">
        <v>20210713</v>
      </c>
      <c r="D796">
        <v>137008</v>
      </c>
      <c r="E796" t="s">
        <v>1231</v>
      </c>
      <c r="F796" s="21">
        <v>10.45</v>
      </c>
      <c r="G796" t="s">
        <v>1228</v>
      </c>
      <c r="H796" s="46">
        <f t="shared" si="77"/>
        <v>-10.45</v>
      </c>
      <c r="I796" s="24">
        <f t="shared" si="78"/>
        <v>0</v>
      </c>
      <c r="J796" s="25" t="str">
        <f t="shared" si="79"/>
        <v>13</v>
      </c>
      <c r="K796" s="25">
        <f t="shared" si="80"/>
        <v>7</v>
      </c>
      <c r="L796" s="26">
        <f t="shared" si="81"/>
        <v>44390</v>
      </c>
      <c r="M796" s="46">
        <f t="shared" si="82"/>
        <v>-10.45</v>
      </c>
    </row>
    <row r="797" spans="2:13" ht="15.75">
      <c r="B797">
        <v>4691003000006390</v>
      </c>
      <c r="C797">
        <v>20210713</v>
      </c>
      <c r="D797">
        <v>137816</v>
      </c>
      <c r="E797" t="s">
        <v>1231</v>
      </c>
      <c r="F797" s="21">
        <v>10.45</v>
      </c>
      <c r="G797" t="s">
        <v>1228</v>
      </c>
      <c r="H797" s="46">
        <f t="shared" si="77"/>
        <v>-10.45</v>
      </c>
      <c r="I797" s="24">
        <f t="shared" si="78"/>
        <v>0</v>
      </c>
      <c r="J797" s="25" t="str">
        <f t="shared" si="79"/>
        <v>13</v>
      </c>
      <c r="K797" s="25">
        <f t="shared" si="80"/>
        <v>7</v>
      </c>
      <c r="L797" s="26">
        <f t="shared" si="81"/>
        <v>44390</v>
      </c>
      <c r="M797" s="46">
        <f t="shared" si="82"/>
        <v>-10.45</v>
      </c>
    </row>
    <row r="798" spans="2:13" ht="15.75">
      <c r="B798">
        <v>4691003000006390</v>
      </c>
      <c r="C798">
        <v>20210713</v>
      </c>
      <c r="D798">
        <v>142174</v>
      </c>
      <c r="E798" t="s">
        <v>1231</v>
      </c>
      <c r="F798" s="21">
        <v>10.45</v>
      </c>
      <c r="G798" t="s">
        <v>1228</v>
      </c>
      <c r="H798" s="46">
        <f t="shared" si="77"/>
        <v>-10.45</v>
      </c>
      <c r="I798" s="24">
        <f t="shared" si="78"/>
        <v>0</v>
      </c>
      <c r="J798" s="25" t="str">
        <f t="shared" si="79"/>
        <v>13</v>
      </c>
      <c r="K798" s="25">
        <f t="shared" si="80"/>
        <v>7</v>
      </c>
      <c r="L798" s="26">
        <f t="shared" si="81"/>
        <v>44390</v>
      </c>
      <c r="M798" s="46">
        <f t="shared" si="82"/>
        <v>-10.45</v>
      </c>
    </row>
    <row r="799" spans="2:13" ht="15.75">
      <c r="B799">
        <v>4691003000006390</v>
      </c>
      <c r="C799">
        <v>20210713</v>
      </c>
      <c r="D799">
        <v>143598</v>
      </c>
      <c r="E799" t="s">
        <v>1231</v>
      </c>
      <c r="F799" s="21">
        <v>10.45</v>
      </c>
      <c r="G799" t="s">
        <v>1228</v>
      </c>
      <c r="H799" s="46">
        <f t="shared" si="77"/>
        <v>-10.45</v>
      </c>
      <c r="I799" s="24">
        <f t="shared" si="78"/>
        <v>0</v>
      </c>
      <c r="J799" s="25" t="str">
        <f t="shared" si="79"/>
        <v>13</v>
      </c>
      <c r="K799" s="25">
        <f t="shared" si="80"/>
        <v>7</v>
      </c>
      <c r="L799" s="26">
        <f t="shared" si="81"/>
        <v>44390</v>
      </c>
      <c r="M799" s="46">
        <f t="shared" si="82"/>
        <v>-10.45</v>
      </c>
    </row>
    <row r="800" spans="2:13" ht="15.75">
      <c r="B800">
        <v>4691003000006390</v>
      </c>
      <c r="C800">
        <v>20210713</v>
      </c>
      <c r="D800">
        <v>149884</v>
      </c>
      <c r="E800" t="s">
        <v>1231</v>
      </c>
      <c r="F800" s="21">
        <v>10.45</v>
      </c>
      <c r="G800" t="s">
        <v>1228</v>
      </c>
      <c r="H800" s="46">
        <f t="shared" si="77"/>
        <v>-10.45</v>
      </c>
      <c r="I800" s="24">
        <f t="shared" si="78"/>
        <v>0</v>
      </c>
      <c r="J800" s="25" t="str">
        <f t="shared" si="79"/>
        <v>13</v>
      </c>
      <c r="K800" s="25">
        <f t="shared" si="80"/>
        <v>7</v>
      </c>
      <c r="L800" s="26">
        <f t="shared" si="81"/>
        <v>44390</v>
      </c>
      <c r="M800" s="46">
        <f t="shared" si="82"/>
        <v>-10.45</v>
      </c>
    </row>
    <row r="801" spans="2:13" ht="15.75">
      <c r="B801">
        <v>4691003000006390</v>
      </c>
      <c r="C801">
        <v>20210713</v>
      </c>
      <c r="D801">
        <v>151306</v>
      </c>
      <c r="E801" t="s">
        <v>1231</v>
      </c>
      <c r="F801" s="21">
        <v>10.45</v>
      </c>
      <c r="G801" t="s">
        <v>1228</v>
      </c>
      <c r="H801" s="46">
        <f t="shared" si="77"/>
        <v>-10.45</v>
      </c>
      <c r="I801" s="24">
        <f t="shared" si="78"/>
        <v>0</v>
      </c>
      <c r="J801" s="25" t="str">
        <f t="shared" si="79"/>
        <v>13</v>
      </c>
      <c r="K801" s="25">
        <f t="shared" si="80"/>
        <v>7</v>
      </c>
      <c r="L801" s="26">
        <f t="shared" si="81"/>
        <v>44390</v>
      </c>
      <c r="M801" s="46">
        <f t="shared" si="82"/>
        <v>-10.45</v>
      </c>
    </row>
    <row r="802" spans="2:13" ht="15.75">
      <c r="B802">
        <v>4691003000006390</v>
      </c>
      <c r="C802">
        <v>20210713</v>
      </c>
      <c r="D802">
        <v>158063</v>
      </c>
      <c r="E802" t="s">
        <v>1231</v>
      </c>
      <c r="F802" s="21">
        <v>10.45</v>
      </c>
      <c r="G802" t="s">
        <v>1228</v>
      </c>
      <c r="H802" s="46">
        <f t="shared" si="77"/>
        <v>-10.45</v>
      </c>
      <c r="I802" s="24">
        <f t="shared" si="78"/>
        <v>0</v>
      </c>
      <c r="J802" s="25" t="str">
        <f t="shared" si="79"/>
        <v>13</v>
      </c>
      <c r="K802" s="25">
        <f t="shared" si="80"/>
        <v>7</v>
      </c>
      <c r="L802" s="26">
        <f t="shared" si="81"/>
        <v>44390</v>
      </c>
      <c r="M802" s="46">
        <f t="shared" si="82"/>
        <v>-10.45</v>
      </c>
    </row>
    <row r="803" spans="2:13" ht="15.75">
      <c r="B803">
        <v>4691003000006390</v>
      </c>
      <c r="C803">
        <v>20210713</v>
      </c>
      <c r="D803">
        <v>169790</v>
      </c>
      <c r="E803" t="s">
        <v>1231</v>
      </c>
      <c r="F803" s="21">
        <v>10.45</v>
      </c>
      <c r="G803" t="s">
        <v>1228</v>
      </c>
      <c r="H803" s="46">
        <f t="shared" si="77"/>
        <v>-10.45</v>
      </c>
      <c r="I803" s="24">
        <f t="shared" si="78"/>
        <v>0</v>
      </c>
      <c r="J803" s="25" t="str">
        <f t="shared" si="79"/>
        <v>13</v>
      </c>
      <c r="K803" s="25">
        <f t="shared" si="80"/>
        <v>7</v>
      </c>
      <c r="L803" s="26">
        <f t="shared" si="81"/>
        <v>44390</v>
      </c>
      <c r="M803" s="46">
        <f t="shared" si="82"/>
        <v>-10.45</v>
      </c>
    </row>
    <row r="804" spans="2:13" ht="15.75">
      <c r="B804">
        <v>4691003000006390</v>
      </c>
      <c r="C804">
        <v>20210713</v>
      </c>
      <c r="D804">
        <v>170025</v>
      </c>
      <c r="E804" t="s">
        <v>1231</v>
      </c>
      <c r="F804" s="21">
        <v>10.45</v>
      </c>
      <c r="G804" t="s">
        <v>1228</v>
      </c>
      <c r="H804" s="46">
        <f t="shared" si="77"/>
        <v>-10.45</v>
      </c>
      <c r="I804" s="24">
        <f t="shared" si="78"/>
        <v>0</v>
      </c>
      <c r="J804" s="25" t="str">
        <f t="shared" si="79"/>
        <v>13</v>
      </c>
      <c r="K804" s="25">
        <f t="shared" si="80"/>
        <v>7</v>
      </c>
      <c r="L804" s="26">
        <f t="shared" si="81"/>
        <v>44390</v>
      </c>
      <c r="M804" s="46">
        <f t="shared" si="82"/>
        <v>-10.45</v>
      </c>
    </row>
    <row r="805" spans="2:13" ht="15.75">
      <c r="B805">
        <v>4691003000006390</v>
      </c>
      <c r="C805">
        <v>20210713</v>
      </c>
      <c r="D805">
        <v>170449</v>
      </c>
      <c r="E805" t="s">
        <v>1231</v>
      </c>
      <c r="F805" s="21">
        <v>10.45</v>
      </c>
      <c r="G805" t="s">
        <v>1228</v>
      </c>
      <c r="H805" s="46">
        <f t="shared" si="77"/>
        <v>-10.45</v>
      </c>
      <c r="I805" s="24">
        <f t="shared" si="78"/>
        <v>0</v>
      </c>
      <c r="J805" s="25" t="str">
        <f t="shared" si="79"/>
        <v>13</v>
      </c>
      <c r="K805" s="25">
        <f t="shared" si="80"/>
        <v>7</v>
      </c>
      <c r="L805" s="26">
        <f t="shared" si="81"/>
        <v>44390</v>
      </c>
      <c r="M805" s="46">
        <f t="shared" si="82"/>
        <v>-10.45</v>
      </c>
    </row>
    <row r="806" spans="2:13" ht="15.75">
      <c r="B806">
        <v>4691003000006390</v>
      </c>
      <c r="C806">
        <v>20210713</v>
      </c>
      <c r="D806">
        <v>172117</v>
      </c>
      <c r="E806" t="s">
        <v>1231</v>
      </c>
      <c r="F806" s="21">
        <v>10.45</v>
      </c>
      <c r="G806" t="s">
        <v>1228</v>
      </c>
      <c r="H806" s="46">
        <f t="shared" si="77"/>
        <v>-10.45</v>
      </c>
      <c r="I806" s="24">
        <f t="shared" si="78"/>
        <v>0</v>
      </c>
      <c r="J806" s="25" t="str">
        <f t="shared" si="79"/>
        <v>13</v>
      </c>
      <c r="K806" s="25">
        <f t="shared" si="80"/>
        <v>7</v>
      </c>
      <c r="L806" s="26">
        <f t="shared" si="81"/>
        <v>44390</v>
      </c>
      <c r="M806" s="46">
        <f t="shared" si="82"/>
        <v>-10.45</v>
      </c>
    </row>
    <row r="807" spans="2:13" ht="15.75">
      <c r="B807">
        <v>4691003000006390</v>
      </c>
      <c r="C807">
        <v>20210713</v>
      </c>
      <c r="D807">
        <v>181342</v>
      </c>
      <c r="E807" t="s">
        <v>1231</v>
      </c>
      <c r="F807" s="21">
        <v>10.45</v>
      </c>
      <c r="G807" t="s">
        <v>1228</v>
      </c>
      <c r="H807" s="46">
        <f t="shared" si="77"/>
        <v>-10.45</v>
      </c>
      <c r="I807" s="24">
        <f t="shared" si="78"/>
        <v>0</v>
      </c>
      <c r="J807" s="25" t="str">
        <f t="shared" si="79"/>
        <v>13</v>
      </c>
      <c r="K807" s="25">
        <f t="shared" si="80"/>
        <v>7</v>
      </c>
      <c r="L807" s="26">
        <f t="shared" si="81"/>
        <v>44390</v>
      </c>
      <c r="M807" s="46">
        <f t="shared" si="82"/>
        <v>-10.45</v>
      </c>
    </row>
    <row r="808" spans="2:13" ht="15.75">
      <c r="B808">
        <v>4691003000006390</v>
      </c>
      <c r="C808">
        <v>20210713</v>
      </c>
      <c r="D808">
        <v>193202</v>
      </c>
      <c r="E808" t="s">
        <v>1231</v>
      </c>
      <c r="F808" s="21">
        <v>10.45</v>
      </c>
      <c r="G808" t="s">
        <v>1228</v>
      </c>
      <c r="H808" s="46">
        <f t="shared" si="77"/>
        <v>-10.45</v>
      </c>
      <c r="I808" s="24">
        <f t="shared" si="78"/>
        <v>0</v>
      </c>
      <c r="J808" s="25" t="str">
        <f t="shared" si="79"/>
        <v>13</v>
      </c>
      <c r="K808" s="25">
        <f t="shared" si="80"/>
        <v>7</v>
      </c>
      <c r="L808" s="26">
        <f t="shared" si="81"/>
        <v>44390</v>
      </c>
      <c r="M808" s="46">
        <f t="shared" si="82"/>
        <v>-10.45</v>
      </c>
    </row>
    <row r="809" spans="2:13" ht="15.75">
      <c r="B809">
        <v>4691003000006390</v>
      </c>
      <c r="C809">
        <v>20210713</v>
      </c>
      <c r="D809">
        <v>194400</v>
      </c>
      <c r="E809" t="s">
        <v>1231</v>
      </c>
      <c r="F809" s="21">
        <v>10.45</v>
      </c>
      <c r="G809" t="s">
        <v>1228</v>
      </c>
      <c r="H809" s="46">
        <f t="shared" si="77"/>
        <v>-10.45</v>
      </c>
      <c r="I809" s="24">
        <f t="shared" si="78"/>
        <v>0</v>
      </c>
      <c r="J809" s="25" t="str">
        <f t="shared" si="79"/>
        <v>13</v>
      </c>
      <c r="K809" s="25">
        <f t="shared" si="80"/>
        <v>7</v>
      </c>
      <c r="L809" s="26">
        <f t="shared" si="81"/>
        <v>44390</v>
      </c>
      <c r="M809" s="46">
        <f t="shared" si="82"/>
        <v>-10.45</v>
      </c>
    </row>
    <row r="810" spans="2:13" ht="15.75">
      <c r="B810">
        <v>4691003000006390</v>
      </c>
      <c r="C810">
        <v>20210714</v>
      </c>
      <c r="D810">
        <v>110902</v>
      </c>
      <c r="E810" t="s">
        <v>1232</v>
      </c>
      <c r="F810" s="21">
        <v>38965.35</v>
      </c>
      <c r="G810" t="s">
        <v>1233</v>
      </c>
      <c r="H810" s="46">
        <f t="shared" si="77"/>
        <v>0</v>
      </c>
      <c r="I810" s="24">
        <f t="shared" si="78"/>
        <v>38965.35</v>
      </c>
      <c r="J810" s="25" t="str">
        <f t="shared" si="79"/>
        <v>14</v>
      </c>
      <c r="K810" s="25">
        <f t="shared" si="80"/>
        <v>7</v>
      </c>
      <c r="L810" s="26">
        <f t="shared" si="81"/>
        <v>44391</v>
      </c>
      <c r="M810" s="46">
        <f t="shared" si="82"/>
        <v>38965.35</v>
      </c>
    </row>
    <row r="811" spans="2:13" ht="15.75">
      <c r="B811">
        <v>4691003000006390</v>
      </c>
      <c r="C811">
        <v>20210714</v>
      </c>
      <c r="D811">
        <v>108655</v>
      </c>
      <c r="E811" t="s">
        <v>1227</v>
      </c>
      <c r="F811" s="21">
        <v>3961.76</v>
      </c>
      <c r="G811" t="s">
        <v>1228</v>
      </c>
      <c r="H811" s="46">
        <f t="shared" si="77"/>
        <v>-3961.76</v>
      </c>
      <c r="I811" s="24">
        <f t="shared" si="78"/>
        <v>0</v>
      </c>
      <c r="J811" s="25" t="str">
        <f t="shared" si="79"/>
        <v>14</v>
      </c>
      <c r="K811" s="25">
        <f t="shared" si="80"/>
        <v>7</v>
      </c>
      <c r="L811" s="26">
        <f t="shared" si="81"/>
        <v>44391</v>
      </c>
      <c r="M811" s="46">
        <f t="shared" si="82"/>
        <v>-3961.76</v>
      </c>
    </row>
    <row r="812" spans="2:13" ht="15.75">
      <c r="B812">
        <v>4691003000006390</v>
      </c>
      <c r="C812">
        <v>20210714</v>
      </c>
      <c r="D812">
        <v>109066</v>
      </c>
      <c r="E812" t="s">
        <v>1227</v>
      </c>
      <c r="F812" s="21">
        <v>4200.08</v>
      </c>
      <c r="G812" t="s">
        <v>1228</v>
      </c>
      <c r="H812" s="46">
        <f t="shared" si="77"/>
        <v>-4200.08</v>
      </c>
      <c r="I812" s="24">
        <f t="shared" si="78"/>
        <v>0</v>
      </c>
      <c r="J812" s="25" t="str">
        <f t="shared" si="79"/>
        <v>14</v>
      </c>
      <c r="K812" s="25">
        <f t="shared" si="80"/>
        <v>7</v>
      </c>
      <c r="L812" s="26">
        <f t="shared" si="81"/>
        <v>44391</v>
      </c>
      <c r="M812" s="46">
        <f t="shared" si="82"/>
        <v>-4200.08</v>
      </c>
    </row>
    <row r="813" spans="2:13" ht="15.75">
      <c r="B813">
        <v>4691003000006390</v>
      </c>
      <c r="C813">
        <v>20210714</v>
      </c>
      <c r="D813">
        <v>110902</v>
      </c>
      <c r="E813" t="s">
        <v>1227</v>
      </c>
      <c r="F813" s="21">
        <v>38965.35</v>
      </c>
      <c r="G813" t="s">
        <v>1228</v>
      </c>
      <c r="H813" s="46">
        <f t="shared" si="77"/>
        <v>-38965.35</v>
      </c>
      <c r="I813" s="24">
        <f t="shared" si="78"/>
        <v>0</v>
      </c>
      <c r="J813" s="25" t="str">
        <f t="shared" si="79"/>
        <v>14</v>
      </c>
      <c r="K813" s="25">
        <f t="shared" si="80"/>
        <v>7</v>
      </c>
      <c r="L813" s="26">
        <f t="shared" si="81"/>
        <v>44391</v>
      </c>
      <c r="M813" s="46">
        <f t="shared" si="82"/>
        <v>-38965.35</v>
      </c>
    </row>
    <row r="814" spans="2:13" ht="15.75">
      <c r="B814">
        <v>4691003000006390</v>
      </c>
      <c r="C814">
        <v>20210714</v>
      </c>
      <c r="D814">
        <v>131098</v>
      </c>
      <c r="E814" t="s">
        <v>1227</v>
      </c>
      <c r="F814" s="21">
        <v>474091.44</v>
      </c>
      <c r="G814" t="s">
        <v>1228</v>
      </c>
      <c r="H814" s="46">
        <f t="shared" si="77"/>
        <v>-474091.44</v>
      </c>
      <c r="I814" s="24">
        <f t="shared" si="78"/>
        <v>0</v>
      </c>
      <c r="J814" s="25" t="str">
        <f t="shared" si="79"/>
        <v>14</v>
      </c>
      <c r="K814" s="25">
        <f t="shared" si="80"/>
        <v>7</v>
      </c>
      <c r="L814" s="26">
        <f t="shared" si="81"/>
        <v>44391</v>
      </c>
      <c r="M814" s="46">
        <f t="shared" si="82"/>
        <v>-474091.44</v>
      </c>
    </row>
    <row r="815" spans="2:13" ht="15.75">
      <c r="B815">
        <v>4691003000006390</v>
      </c>
      <c r="C815">
        <v>20210714</v>
      </c>
      <c r="D815">
        <v>142059</v>
      </c>
      <c r="E815" t="s">
        <v>1227</v>
      </c>
      <c r="F815" s="21">
        <v>142154.46</v>
      </c>
      <c r="G815" t="s">
        <v>1228</v>
      </c>
      <c r="H815" s="46">
        <f t="shared" si="77"/>
        <v>-142154.46</v>
      </c>
      <c r="I815" s="24">
        <f t="shared" si="78"/>
        <v>0</v>
      </c>
      <c r="J815" s="25" t="str">
        <f t="shared" si="79"/>
        <v>14</v>
      </c>
      <c r="K815" s="25">
        <f t="shared" si="80"/>
        <v>7</v>
      </c>
      <c r="L815" s="26">
        <f t="shared" si="81"/>
        <v>44391</v>
      </c>
      <c r="M815" s="46">
        <f t="shared" si="82"/>
        <v>-142154.46</v>
      </c>
    </row>
    <row r="816" spans="2:13" ht="15.75">
      <c r="B816">
        <v>4691003000006390</v>
      </c>
      <c r="C816">
        <v>20210714</v>
      </c>
      <c r="D816">
        <v>167918</v>
      </c>
      <c r="E816" t="s">
        <v>1227</v>
      </c>
      <c r="F816" s="21">
        <v>38500</v>
      </c>
      <c r="G816" t="s">
        <v>1228</v>
      </c>
      <c r="H816" s="46">
        <f t="shared" si="77"/>
        <v>-38500</v>
      </c>
      <c r="I816" s="24">
        <f t="shared" si="78"/>
        <v>0</v>
      </c>
      <c r="J816" s="25" t="str">
        <f t="shared" si="79"/>
        <v>14</v>
      </c>
      <c r="K816" s="25">
        <f t="shared" si="80"/>
        <v>7</v>
      </c>
      <c r="L816" s="26">
        <f t="shared" si="81"/>
        <v>44391</v>
      </c>
      <c r="M816" s="46">
        <f t="shared" si="82"/>
        <v>-38500</v>
      </c>
    </row>
    <row r="817" spans="2:13" ht="15.75">
      <c r="B817">
        <v>4691003000006390</v>
      </c>
      <c r="C817">
        <v>20210714</v>
      </c>
      <c r="D817">
        <v>181343</v>
      </c>
      <c r="E817" t="s">
        <v>1227</v>
      </c>
      <c r="F817" s="21">
        <v>15379</v>
      </c>
      <c r="G817" t="s">
        <v>1228</v>
      </c>
      <c r="H817" s="46">
        <f t="shared" si="77"/>
        <v>-15379</v>
      </c>
      <c r="I817" s="24">
        <f t="shared" si="78"/>
        <v>0</v>
      </c>
      <c r="J817" s="25" t="str">
        <f t="shared" si="79"/>
        <v>14</v>
      </c>
      <c r="K817" s="25">
        <f t="shared" si="80"/>
        <v>7</v>
      </c>
      <c r="L817" s="26">
        <f t="shared" si="81"/>
        <v>44391</v>
      </c>
      <c r="M817" s="46">
        <f t="shared" si="82"/>
        <v>-15379</v>
      </c>
    </row>
    <row r="818" spans="2:13" ht="15.75">
      <c r="B818">
        <v>4691003000006390</v>
      </c>
      <c r="C818">
        <v>20210714</v>
      </c>
      <c r="D818">
        <v>141406</v>
      </c>
      <c r="E818" t="s">
        <v>1235</v>
      </c>
      <c r="F818" s="21">
        <v>564.34</v>
      </c>
      <c r="G818" t="s">
        <v>1228</v>
      </c>
      <c r="H818" s="46">
        <f t="shared" si="77"/>
        <v>-564.34</v>
      </c>
      <c r="I818" s="24">
        <f t="shared" si="78"/>
        <v>0</v>
      </c>
      <c r="J818" s="25" t="str">
        <f t="shared" si="79"/>
        <v>14</v>
      </c>
      <c r="K818" s="25">
        <f t="shared" si="80"/>
        <v>7</v>
      </c>
      <c r="L818" s="26">
        <f t="shared" si="81"/>
        <v>44391</v>
      </c>
      <c r="M818" s="46">
        <f t="shared" si="82"/>
        <v>-564.34</v>
      </c>
    </row>
    <row r="819" spans="2:13" ht="15.75">
      <c r="B819">
        <v>4691003000006390</v>
      </c>
      <c r="C819">
        <v>20210714</v>
      </c>
      <c r="D819">
        <v>141407</v>
      </c>
      <c r="E819" t="s">
        <v>1235</v>
      </c>
      <c r="F819" s="21">
        <v>4656</v>
      </c>
      <c r="G819" t="s">
        <v>1228</v>
      </c>
      <c r="H819" s="46">
        <f t="shared" si="77"/>
        <v>-4656</v>
      </c>
      <c r="I819" s="24">
        <f t="shared" si="78"/>
        <v>0</v>
      </c>
      <c r="J819" s="25" t="str">
        <f t="shared" si="79"/>
        <v>14</v>
      </c>
      <c r="K819" s="25">
        <f t="shared" si="80"/>
        <v>7</v>
      </c>
      <c r="L819" s="26">
        <f t="shared" si="81"/>
        <v>44391</v>
      </c>
      <c r="M819" s="46">
        <f t="shared" si="82"/>
        <v>-4656</v>
      </c>
    </row>
    <row r="820" spans="2:13" ht="15.75">
      <c r="B820">
        <v>4691003000006390</v>
      </c>
      <c r="C820">
        <v>20210714</v>
      </c>
      <c r="D820">
        <v>141409</v>
      </c>
      <c r="E820" t="s">
        <v>1235</v>
      </c>
      <c r="F820" s="21">
        <v>8085.1</v>
      </c>
      <c r="G820" t="s">
        <v>1228</v>
      </c>
      <c r="H820" s="46">
        <f t="shared" si="77"/>
        <v>-8085.1</v>
      </c>
      <c r="I820" s="24">
        <f t="shared" si="78"/>
        <v>0</v>
      </c>
      <c r="J820" s="25" t="str">
        <f t="shared" si="79"/>
        <v>14</v>
      </c>
      <c r="K820" s="25">
        <f t="shared" si="80"/>
        <v>7</v>
      </c>
      <c r="L820" s="26">
        <f t="shared" si="81"/>
        <v>44391</v>
      </c>
      <c r="M820" s="46">
        <f t="shared" si="82"/>
        <v>-8085.1</v>
      </c>
    </row>
    <row r="821" spans="2:13" ht="15.75">
      <c r="B821">
        <v>4691003000006390</v>
      </c>
      <c r="C821">
        <v>20210714</v>
      </c>
      <c r="D821">
        <v>141417</v>
      </c>
      <c r="E821" t="s">
        <v>1235</v>
      </c>
      <c r="F821" s="21">
        <v>2336.7199999999998</v>
      </c>
      <c r="G821" t="s">
        <v>1228</v>
      </c>
      <c r="H821" s="46">
        <f t="shared" si="77"/>
        <v>-2336.7199999999998</v>
      </c>
      <c r="I821" s="24">
        <f t="shared" si="78"/>
        <v>0</v>
      </c>
      <c r="J821" s="25" t="str">
        <f t="shared" si="79"/>
        <v>14</v>
      </c>
      <c r="K821" s="25">
        <f t="shared" si="80"/>
        <v>7</v>
      </c>
      <c r="L821" s="26">
        <f t="shared" si="81"/>
        <v>44391</v>
      </c>
      <c r="M821" s="46">
        <f t="shared" si="82"/>
        <v>-2336.7199999999998</v>
      </c>
    </row>
    <row r="822" spans="2:13" ht="15.75">
      <c r="B822">
        <v>4691003000006390</v>
      </c>
      <c r="C822">
        <v>20210714</v>
      </c>
      <c r="D822">
        <v>141418</v>
      </c>
      <c r="E822" t="s">
        <v>1235</v>
      </c>
      <c r="F822" s="21">
        <v>1903.54</v>
      </c>
      <c r="G822" t="s">
        <v>1228</v>
      </c>
      <c r="H822" s="46">
        <f t="shared" si="77"/>
        <v>-1903.54</v>
      </c>
      <c r="I822" s="24">
        <f t="shared" si="78"/>
        <v>0</v>
      </c>
      <c r="J822" s="25" t="str">
        <f t="shared" si="79"/>
        <v>14</v>
      </c>
      <c r="K822" s="25">
        <f t="shared" si="80"/>
        <v>7</v>
      </c>
      <c r="L822" s="26">
        <f t="shared" si="81"/>
        <v>44391</v>
      </c>
      <c r="M822" s="46">
        <f t="shared" si="82"/>
        <v>-1903.54</v>
      </c>
    </row>
    <row r="823" spans="2:13" ht="15.75">
      <c r="B823">
        <v>4691003000006390</v>
      </c>
      <c r="C823">
        <v>20210714</v>
      </c>
      <c r="D823">
        <v>141601</v>
      </c>
      <c r="E823" t="s">
        <v>1235</v>
      </c>
      <c r="F823" s="21">
        <v>4480</v>
      </c>
      <c r="G823" t="s">
        <v>1228</v>
      </c>
      <c r="H823" s="46">
        <f t="shared" si="77"/>
        <v>-4480</v>
      </c>
      <c r="I823" s="24">
        <f t="shared" si="78"/>
        <v>0</v>
      </c>
      <c r="J823" s="25" t="str">
        <f t="shared" si="79"/>
        <v>14</v>
      </c>
      <c r="K823" s="25">
        <f t="shared" si="80"/>
        <v>7</v>
      </c>
      <c r="L823" s="26">
        <f t="shared" si="81"/>
        <v>44391</v>
      </c>
      <c r="M823" s="46">
        <f t="shared" si="82"/>
        <v>-4480</v>
      </c>
    </row>
    <row r="824" spans="2:13" ht="15.75">
      <c r="B824">
        <v>4691003000006390</v>
      </c>
      <c r="C824">
        <v>20210714</v>
      </c>
      <c r="D824">
        <v>108655</v>
      </c>
      <c r="E824" t="s">
        <v>1231</v>
      </c>
      <c r="F824" s="21">
        <v>10.45</v>
      </c>
      <c r="G824" t="s">
        <v>1228</v>
      </c>
      <c r="H824" s="46">
        <f t="shared" si="77"/>
        <v>-10.45</v>
      </c>
      <c r="I824" s="24">
        <f t="shared" si="78"/>
        <v>0</v>
      </c>
      <c r="J824" s="25" t="str">
        <f t="shared" si="79"/>
        <v>14</v>
      </c>
      <c r="K824" s="25">
        <f t="shared" si="80"/>
        <v>7</v>
      </c>
      <c r="L824" s="26">
        <f t="shared" si="81"/>
        <v>44391</v>
      </c>
      <c r="M824" s="46">
        <f t="shared" si="82"/>
        <v>-10.45</v>
      </c>
    </row>
    <row r="825" spans="2:13" ht="15.75">
      <c r="B825">
        <v>4691003000006390</v>
      </c>
      <c r="C825">
        <v>20210714</v>
      </c>
      <c r="D825">
        <v>109066</v>
      </c>
      <c r="E825" t="s">
        <v>1231</v>
      </c>
      <c r="F825" s="21">
        <v>10.45</v>
      </c>
      <c r="G825" t="s">
        <v>1228</v>
      </c>
      <c r="H825" s="46">
        <f t="shared" si="77"/>
        <v>-10.45</v>
      </c>
      <c r="I825" s="24">
        <f t="shared" si="78"/>
        <v>0</v>
      </c>
      <c r="J825" s="25" t="str">
        <f t="shared" si="79"/>
        <v>14</v>
      </c>
      <c r="K825" s="25">
        <f t="shared" si="80"/>
        <v>7</v>
      </c>
      <c r="L825" s="26">
        <f t="shared" si="81"/>
        <v>44391</v>
      </c>
      <c r="M825" s="46">
        <f t="shared" si="82"/>
        <v>-10.45</v>
      </c>
    </row>
    <row r="826" spans="2:13" ht="15.75">
      <c r="B826">
        <v>4691003000006390</v>
      </c>
      <c r="C826">
        <v>20210714</v>
      </c>
      <c r="D826">
        <v>110902</v>
      </c>
      <c r="E826" t="s">
        <v>1231</v>
      </c>
      <c r="F826" s="21">
        <v>10.45</v>
      </c>
      <c r="G826" t="s">
        <v>1228</v>
      </c>
      <c r="H826" s="46">
        <f t="shared" si="77"/>
        <v>-10.45</v>
      </c>
      <c r="I826" s="24">
        <f t="shared" si="78"/>
        <v>0</v>
      </c>
      <c r="J826" s="25" t="str">
        <f t="shared" si="79"/>
        <v>14</v>
      </c>
      <c r="K826" s="25">
        <f t="shared" si="80"/>
        <v>7</v>
      </c>
      <c r="L826" s="26">
        <f t="shared" si="81"/>
        <v>44391</v>
      </c>
      <c r="M826" s="46">
        <f t="shared" si="82"/>
        <v>-10.45</v>
      </c>
    </row>
    <row r="827" spans="2:13" ht="15.75">
      <c r="B827">
        <v>4691003000006390</v>
      </c>
      <c r="C827">
        <v>20210714</v>
      </c>
      <c r="D827">
        <v>131098</v>
      </c>
      <c r="E827" t="s">
        <v>1231</v>
      </c>
      <c r="F827" s="21">
        <v>10.45</v>
      </c>
      <c r="G827" t="s">
        <v>1228</v>
      </c>
      <c r="H827" s="46">
        <f t="shared" si="77"/>
        <v>-10.45</v>
      </c>
      <c r="I827" s="24">
        <f t="shared" si="78"/>
        <v>0</v>
      </c>
      <c r="J827" s="25" t="str">
        <f t="shared" si="79"/>
        <v>14</v>
      </c>
      <c r="K827" s="25">
        <f t="shared" si="80"/>
        <v>7</v>
      </c>
      <c r="L827" s="26">
        <f t="shared" si="81"/>
        <v>44391</v>
      </c>
      <c r="M827" s="46">
        <f t="shared" si="82"/>
        <v>-10.45</v>
      </c>
    </row>
    <row r="828" spans="2:13" ht="15.75">
      <c r="B828">
        <v>4691003000006390</v>
      </c>
      <c r="C828">
        <v>20210714</v>
      </c>
      <c r="D828">
        <v>142059</v>
      </c>
      <c r="E828" t="s">
        <v>1231</v>
      </c>
      <c r="F828" s="21">
        <v>10.45</v>
      </c>
      <c r="G828" t="s">
        <v>1228</v>
      </c>
      <c r="H828" s="46">
        <f t="shared" si="77"/>
        <v>-10.45</v>
      </c>
      <c r="I828" s="24">
        <f t="shared" si="78"/>
        <v>0</v>
      </c>
      <c r="J828" s="25" t="str">
        <f t="shared" si="79"/>
        <v>14</v>
      </c>
      <c r="K828" s="25">
        <f t="shared" si="80"/>
        <v>7</v>
      </c>
      <c r="L828" s="26">
        <f t="shared" si="81"/>
        <v>44391</v>
      </c>
      <c r="M828" s="46">
        <f t="shared" si="82"/>
        <v>-10.45</v>
      </c>
    </row>
    <row r="829" spans="2:13" ht="15.75">
      <c r="B829">
        <v>4691003000006390</v>
      </c>
      <c r="C829">
        <v>20210714</v>
      </c>
      <c r="D829">
        <v>167918</v>
      </c>
      <c r="E829" t="s">
        <v>1231</v>
      </c>
      <c r="F829" s="21">
        <v>10.45</v>
      </c>
      <c r="G829" t="s">
        <v>1228</v>
      </c>
      <c r="H829" s="46">
        <f t="shared" si="77"/>
        <v>-10.45</v>
      </c>
      <c r="I829" s="24">
        <f t="shared" si="78"/>
        <v>0</v>
      </c>
      <c r="J829" s="25" t="str">
        <f t="shared" si="79"/>
        <v>14</v>
      </c>
      <c r="K829" s="25">
        <f t="shared" si="80"/>
        <v>7</v>
      </c>
      <c r="L829" s="26">
        <f t="shared" si="81"/>
        <v>44391</v>
      </c>
      <c r="M829" s="46">
        <f t="shared" si="82"/>
        <v>-10.45</v>
      </c>
    </row>
    <row r="830" spans="2:13" ht="15.75">
      <c r="B830">
        <v>4691003000006390</v>
      </c>
      <c r="C830">
        <v>20210714</v>
      </c>
      <c r="D830">
        <v>181343</v>
      </c>
      <c r="E830" t="s">
        <v>1231</v>
      </c>
      <c r="F830" s="21">
        <v>10.45</v>
      </c>
      <c r="G830" t="s">
        <v>1228</v>
      </c>
      <c r="H830" s="46">
        <f t="shared" si="77"/>
        <v>-10.45</v>
      </c>
      <c r="I830" s="24">
        <f t="shared" si="78"/>
        <v>0</v>
      </c>
      <c r="J830" s="25" t="str">
        <f t="shared" si="79"/>
        <v>14</v>
      </c>
      <c r="K830" s="25">
        <f t="shared" si="80"/>
        <v>7</v>
      </c>
      <c r="L830" s="26">
        <f t="shared" si="81"/>
        <v>44391</v>
      </c>
      <c r="M830" s="46">
        <f t="shared" si="82"/>
        <v>-10.45</v>
      </c>
    </row>
    <row r="831" spans="2:13" ht="15.75">
      <c r="B831">
        <v>4691003000006390</v>
      </c>
      <c r="C831">
        <v>20210715</v>
      </c>
      <c r="D831">
        <v>164296</v>
      </c>
      <c r="E831" t="s">
        <v>1230</v>
      </c>
      <c r="F831" s="21">
        <v>9455.2000000000007</v>
      </c>
      <c r="G831" t="s">
        <v>1228</v>
      </c>
      <c r="H831" s="46">
        <f t="shared" si="77"/>
        <v>-9455.2000000000007</v>
      </c>
      <c r="I831" s="24">
        <f t="shared" si="78"/>
        <v>0</v>
      </c>
      <c r="J831" s="25" t="str">
        <f t="shared" si="79"/>
        <v>15</v>
      </c>
      <c r="K831" s="25">
        <f t="shared" si="80"/>
        <v>7</v>
      </c>
      <c r="L831" s="26">
        <f t="shared" si="81"/>
        <v>44392</v>
      </c>
      <c r="M831" s="46">
        <f t="shared" si="82"/>
        <v>-9455.2000000000007</v>
      </c>
    </row>
    <row r="832" spans="2:13" ht="15.75">
      <c r="B832">
        <v>4691003000006390</v>
      </c>
      <c r="C832">
        <v>20210715</v>
      </c>
      <c r="D832">
        <v>571427</v>
      </c>
      <c r="E832" t="s">
        <v>1241</v>
      </c>
      <c r="F832" s="21">
        <v>94605.24</v>
      </c>
      <c r="G832" t="s">
        <v>1228</v>
      </c>
      <c r="H832" s="46">
        <f t="shared" si="77"/>
        <v>-94605.24</v>
      </c>
      <c r="I832" s="24">
        <f t="shared" si="78"/>
        <v>0</v>
      </c>
      <c r="J832" s="25" t="str">
        <f t="shared" si="79"/>
        <v>15</v>
      </c>
      <c r="K832" s="25">
        <f t="shared" si="80"/>
        <v>7</v>
      </c>
      <c r="L832" s="26">
        <f t="shared" si="81"/>
        <v>44392</v>
      </c>
      <c r="M832" s="46">
        <f t="shared" si="82"/>
        <v>-94605.24</v>
      </c>
    </row>
    <row r="833" spans="2:13" ht="15.75">
      <c r="B833">
        <v>4691003000006390</v>
      </c>
      <c r="C833">
        <v>20210715</v>
      </c>
      <c r="D833">
        <v>617923</v>
      </c>
      <c r="E833" t="s">
        <v>1251</v>
      </c>
      <c r="F833" s="21">
        <v>37421.269999999997</v>
      </c>
      <c r="G833" t="s">
        <v>1228</v>
      </c>
      <c r="H833" s="46">
        <f t="shared" si="77"/>
        <v>-37421.269999999997</v>
      </c>
      <c r="I833" s="24">
        <f t="shared" si="78"/>
        <v>0</v>
      </c>
      <c r="J833" s="25" t="str">
        <f t="shared" si="79"/>
        <v>15</v>
      </c>
      <c r="K833" s="25">
        <f t="shared" si="80"/>
        <v>7</v>
      </c>
      <c r="L833" s="26">
        <f t="shared" si="81"/>
        <v>44392</v>
      </c>
      <c r="M833" s="46">
        <f t="shared" si="82"/>
        <v>-37421.269999999997</v>
      </c>
    </row>
    <row r="834" spans="2:13" ht="15.75">
      <c r="B834">
        <v>4691003000006390</v>
      </c>
      <c r="C834">
        <v>20210715</v>
      </c>
      <c r="D834">
        <v>101253</v>
      </c>
      <c r="E834" t="s">
        <v>1227</v>
      </c>
      <c r="F834" s="21">
        <v>929.2</v>
      </c>
      <c r="G834" t="s">
        <v>1228</v>
      </c>
      <c r="H834" s="46">
        <f t="shared" si="77"/>
        <v>-929.2</v>
      </c>
      <c r="I834" s="24">
        <f t="shared" si="78"/>
        <v>0</v>
      </c>
      <c r="J834" s="25" t="str">
        <f t="shared" si="79"/>
        <v>15</v>
      </c>
      <c r="K834" s="25">
        <f t="shared" si="80"/>
        <v>7</v>
      </c>
      <c r="L834" s="26">
        <f t="shared" si="81"/>
        <v>44392</v>
      </c>
      <c r="M834" s="46">
        <f t="shared" si="82"/>
        <v>-929.2</v>
      </c>
    </row>
    <row r="835" spans="2:13" ht="15.75">
      <c r="B835">
        <v>4691003000006390</v>
      </c>
      <c r="C835">
        <v>20210715</v>
      </c>
      <c r="D835">
        <v>104338</v>
      </c>
      <c r="E835" t="s">
        <v>1227</v>
      </c>
      <c r="F835" s="21">
        <v>3462.5</v>
      </c>
      <c r="G835" t="s">
        <v>1228</v>
      </c>
      <c r="H835" s="46">
        <f t="shared" si="77"/>
        <v>-3462.5</v>
      </c>
      <c r="I835" s="24">
        <f t="shared" si="78"/>
        <v>0</v>
      </c>
      <c r="J835" s="25" t="str">
        <f t="shared" si="79"/>
        <v>15</v>
      </c>
      <c r="K835" s="25">
        <f t="shared" si="80"/>
        <v>7</v>
      </c>
      <c r="L835" s="26">
        <f t="shared" si="81"/>
        <v>44392</v>
      </c>
      <c r="M835" s="46">
        <f t="shared" si="82"/>
        <v>-3462.5</v>
      </c>
    </row>
    <row r="836" spans="2:13" ht="15.75">
      <c r="B836">
        <v>4691003000006390</v>
      </c>
      <c r="C836">
        <v>20210715</v>
      </c>
      <c r="D836">
        <v>104533</v>
      </c>
      <c r="E836" t="s">
        <v>1227</v>
      </c>
      <c r="F836" s="21">
        <v>6620</v>
      </c>
      <c r="G836" t="s">
        <v>1228</v>
      </c>
      <c r="H836" s="46">
        <f t="shared" si="77"/>
        <v>-6620</v>
      </c>
      <c r="I836" s="24">
        <f t="shared" si="78"/>
        <v>0</v>
      </c>
      <c r="J836" s="25" t="str">
        <f t="shared" si="79"/>
        <v>15</v>
      </c>
      <c r="K836" s="25">
        <f t="shared" si="80"/>
        <v>7</v>
      </c>
      <c r="L836" s="26">
        <f t="shared" si="81"/>
        <v>44392</v>
      </c>
      <c r="M836" s="46">
        <f t="shared" si="82"/>
        <v>-6620</v>
      </c>
    </row>
    <row r="837" spans="2:13" ht="15.75">
      <c r="B837">
        <v>4691003000006390</v>
      </c>
      <c r="C837">
        <v>20210715</v>
      </c>
      <c r="D837">
        <v>112841</v>
      </c>
      <c r="E837" t="s">
        <v>1227</v>
      </c>
      <c r="F837" s="21">
        <v>400000</v>
      </c>
      <c r="G837" t="s">
        <v>1228</v>
      </c>
      <c r="H837" s="46">
        <f t="shared" ref="H837:H900" si="83">-IF(G837="D",F837,0)</f>
        <v>-400000</v>
      </c>
      <c r="I837" s="24">
        <f t="shared" ref="I837:I900" si="84">IF(G837="C",F837,0)</f>
        <v>0</v>
      </c>
      <c r="J837" s="25" t="str">
        <f t="shared" ref="J837:J900" si="85">RIGHT(C837,2)</f>
        <v>15</v>
      </c>
      <c r="K837" s="25">
        <f t="shared" ref="K837:K900" si="86">IFERROR(LEFT(C837,6)-202100,"")</f>
        <v>7</v>
      </c>
      <c r="L837" s="26">
        <f t="shared" ref="L837:L900" si="87">IFERROR(DATE(2021,K837,J837),"")</f>
        <v>44392</v>
      </c>
      <c r="M837" s="46">
        <f t="shared" si="82"/>
        <v>-400000</v>
      </c>
    </row>
    <row r="838" spans="2:13" ht="15.75">
      <c r="B838">
        <v>4691003000006390</v>
      </c>
      <c r="C838">
        <v>20210715</v>
      </c>
      <c r="D838">
        <v>113391</v>
      </c>
      <c r="E838" t="s">
        <v>1227</v>
      </c>
      <c r="F838" s="21">
        <v>410000</v>
      </c>
      <c r="G838" t="s">
        <v>1228</v>
      </c>
      <c r="H838" s="46">
        <f t="shared" si="83"/>
        <v>-410000</v>
      </c>
      <c r="I838" s="24">
        <f t="shared" si="84"/>
        <v>0</v>
      </c>
      <c r="J838" s="25" t="str">
        <f t="shared" si="85"/>
        <v>15</v>
      </c>
      <c r="K838" s="25">
        <f t="shared" si="86"/>
        <v>7</v>
      </c>
      <c r="L838" s="26">
        <f t="shared" si="87"/>
        <v>44392</v>
      </c>
      <c r="M838" s="46">
        <f t="shared" ref="M838:M901" si="88">IF(G838="c",I838,H838)</f>
        <v>-410000</v>
      </c>
    </row>
    <row r="839" spans="2:13" ht="15.75">
      <c r="B839">
        <v>4691003000006390</v>
      </c>
      <c r="C839">
        <v>20210715</v>
      </c>
      <c r="D839">
        <v>113633</v>
      </c>
      <c r="E839" t="s">
        <v>1227</v>
      </c>
      <c r="F839" s="21">
        <v>5255</v>
      </c>
      <c r="G839" t="s">
        <v>1228</v>
      </c>
      <c r="H839" s="46">
        <f t="shared" si="83"/>
        <v>-5255</v>
      </c>
      <c r="I839" s="24">
        <f t="shared" si="84"/>
        <v>0</v>
      </c>
      <c r="J839" s="25" t="str">
        <f t="shared" si="85"/>
        <v>15</v>
      </c>
      <c r="K839" s="25">
        <f t="shared" si="86"/>
        <v>7</v>
      </c>
      <c r="L839" s="26">
        <f t="shared" si="87"/>
        <v>44392</v>
      </c>
      <c r="M839" s="46">
        <f t="shared" si="88"/>
        <v>-5255</v>
      </c>
    </row>
    <row r="840" spans="2:13" ht="15.75">
      <c r="B840">
        <v>4691003000006390</v>
      </c>
      <c r="C840">
        <v>20210715</v>
      </c>
      <c r="D840">
        <v>113958</v>
      </c>
      <c r="E840" t="s">
        <v>1227</v>
      </c>
      <c r="F840" s="21">
        <v>9000</v>
      </c>
      <c r="G840" t="s">
        <v>1228</v>
      </c>
      <c r="H840" s="46">
        <f t="shared" si="83"/>
        <v>-9000</v>
      </c>
      <c r="I840" s="24">
        <f t="shared" si="84"/>
        <v>0</v>
      </c>
      <c r="J840" s="25" t="str">
        <f t="shared" si="85"/>
        <v>15</v>
      </c>
      <c r="K840" s="25">
        <f t="shared" si="86"/>
        <v>7</v>
      </c>
      <c r="L840" s="26">
        <f t="shared" si="87"/>
        <v>44392</v>
      </c>
      <c r="M840" s="46">
        <f t="shared" si="88"/>
        <v>-9000</v>
      </c>
    </row>
    <row r="841" spans="2:13" ht="15.75">
      <c r="B841">
        <v>4691003000006390</v>
      </c>
      <c r="C841">
        <v>20210715</v>
      </c>
      <c r="D841">
        <v>114154</v>
      </c>
      <c r="E841" t="s">
        <v>1227</v>
      </c>
      <c r="F841" s="21">
        <v>30000</v>
      </c>
      <c r="G841" t="s">
        <v>1228</v>
      </c>
      <c r="H841" s="46">
        <f t="shared" si="83"/>
        <v>-30000</v>
      </c>
      <c r="I841" s="24">
        <f t="shared" si="84"/>
        <v>0</v>
      </c>
      <c r="J841" s="25" t="str">
        <f t="shared" si="85"/>
        <v>15</v>
      </c>
      <c r="K841" s="25">
        <f t="shared" si="86"/>
        <v>7</v>
      </c>
      <c r="L841" s="26">
        <f t="shared" si="87"/>
        <v>44392</v>
      </c>
      <c r="M841" s="46">
        <f t="shared" si="88"/>
        <v>-30000</v>
      </c>
    </row>
    <row r="842" spans="2:13" ht="15.75">
      <c r="B842">
        <v>4691003000006390</v>
      </c>
      <c r="C842">
        <v>20210715</v>
      </c>
      <c r="D842">
        <v>114441</v>
      </c>
      <c r="E842" t="s">
        <v>1227</v>
      </c>
      <c r="F842" s="21">
        <v>5000</v>
      </c>
      <c r="G842" t="s">
        <v>1228</v>
      </c>
      <c r="H842" s="46">
        <f t="shared" si="83"/>
        <v>-5000</v>
      </c>
      <c r="I842" s="24">
        <f t="shared" si="84"/>
        <v>0</v>
      </c>
      <c r="J842" s="25" t="str">
        <f t="shared" si="85"/>
        <v>15</v>
      </c>
      <c r="K842" s="25">
        <f t="shared" si="86"/>
        <v>7</v>
      </c>
      <c r="L842" s="26">
        <f t="shared" si="87"/>
        <v>44392</v>
      </c>
      <c r="M842" s="46">
        <f t="shared" si="88"/>
        <v>-5000</v>
      </c>
    </row>
    <row r="843" spans="2:13" ht="15.75">
      <c r="B843">
        <v>4691003000006390</v>
      </c>
      <c r="C843">
        <v>20210715</v>
      </c>
      <c r="D843">
        <v>118317</v>
      </c>
      <c r="E843" t="s">
        <v>1227</v>
      </c>
      <c r="F843" s="21">
        <v>6527.5</v>
      </c>
      <c r="G843" t="s">
        <v>1228</v>
      </c>
      <c r="H843" s="46">
        <f t="shared" si="83"/>
        <v>-6527.5</v>
      </c>
      <c r="I843" s="24">
        <f t="shared" si="84"/>
        <v>0</v>
      </c>
      <c r="J843" s="25" t="str">
        <f t="shared" si="85"/>
        <v>15</v>
      </c>
      <c r="K843" s="25">
        <f t="shared" si="86"/>
        <v>7</v>
      </c>
      <c r="L843" s="26">
        <f t="shared" si="87"/>
        <v>44392</v>
      </c>
      <c r="M843" s="46">
        <f t="shared" si="88"/>
        <v>-6527.5</v>
      </c>
    </row>
    <row r="844" spans="2:13" ht="15.75">
      <c r="B844">
        <v>4691003000006390</v>
      </c>
      <c r="C844">
        <v>20210715</v>
      </c>
      <c r="D844">
        <v>118713</v>
      </c>
      <c r="E844" t="s">
        <v>1227</v>
      </c>
      <c r="F844" s="21">
        <v>46260</v>
      </c>
      <c r="G844" t="s">
        <v>1228</v>
      </c>
      <c r="H844" s="46">
        <f t="shared" si="83"/>
        <v>-46260</v>
      </c>
      <c r="I844" s="24">
        <f t="shared" si="84"/>
        <v>0</v>
      </c>
      <c r="J844" s="25" t="str">
        <f t="shared" si="85"/>
        <v>15</v>
      </c>
      <c r="K844" s="25">
        <f t="shared" si="86"/>
        <v>7</v>
      </c>
      <c r="L844" s="26">
        <f t="shared" si="87"/>
        <v>44392</v>
      </c>
      <c r="M844" s="46">
        <f t="shared" si="88"/>
        <v>-46260</v>
      </c>
    </row>
    <row r="845" spans="2:13" ht="15.75">
      <c r="B845">
        <v>4691003000006390</v>
      </c>
      <c r="C845">
        <v>20210715</v>
      </c>
      <c r="D845">
        <v>119249</v>
      </c>
      <c r="E845" t="s">
        <v>1227</v>
      </c>
      <c r="F845" s="21">
        <v>14500</v>
      </c>
      <c r="G845" t="s">
        <v>1228</v>
      </c>
      <c r="H845" s="46">
        <f t="shared" si="83"/>
        <v>-14500</v>
      </c>
      <c r="I845" s="24">
        <f t="shared" si="84"/>
        <v>0</v>
      </c>
      <c r="J845" s="25" t="str">
        <f t="shared" si="85"/>
        <v>15</v>
      </c>
      <c r="K845" s="25">
        <f t="shared" si="86"/>
        <v>7</v>
      </c>
      <c r="L845" s="26">
        <f t="shared" si="87"/>
        <v>44392</v>
      </c>
      <c r="M845" s="46">
        <f t="shared" si="88"/>
        <v>-14500</v>
      </c>
    </row>
    <row r="846" spans="2:13" ht="15.75">
      <c r="B846">
        <v>4691003000006390</v>
      </c>
      <c r="C846">
        <v>20210715</v>
      </c>
      <c r="D846">
        <v>119507</v>
      </c>
      <c r="E846" t="s">
        <v>1227</v>
      </c>
      <c r="F846" s="21">
        <v>13200</v>
      </c>
      <c r="G846" t="s">
        <v>1228</v>
      </c>
      <c r="H846" s="46">
        <f t="shared" si="83"/>
        <v>-13200</v>
      </c>
      <c r="I846" s="24">
        <f t="shared" si="84"/>
        <v>0</v>
      </c>
      <c r="J846" s="25" t="str">
        <f t="shared" si="85"/>
        <v>15</v>
      </c>
      <c r="K846" s="25">
        <f t="shared" si="86"/>
        <v>7</v>
      </c>
      <c r="L846" s="26">
        <f t="shared" si="87"/>
        <v>44392</v>
      </c>
      <c r="M846" s="46">
        <f t="shared" si="88"/>
        <v>-13200</v>
      </c>
    </row>
    <row r="847" spans="2:13" ht="15.75">
      <c r="B847">
        <v>4691003000006390</v>
      </c>
      <c r="C847">
        <v>20210715</v>
      </c>
      <c r="D847">
        <v>120951</v>
      </c>
      <c r="E847" t="s">
        <v>1227</v>
      </c>
      <c r="F847" s="21">
        <v>464696.93</v>
      </c>
      <c r="G847" t="s">
        <v>1228</v>
      </c>
      <c r="H847" s="46">
        <f t="shared" si="83"/>
        <v>-464696.93</v>
      </c>
      <c r="I847" s="24">
        <f t="shared" si="84"/>
        <v>0</v>
      </c>
      <c r="J847" s="25" t="str">
        <f t="shared" si="85"/>
        <v>15</v>
      </c>
      <c r="K847" s="25">
        <f t="shared" si="86"/>
        <v>7</v>
      </c>
      <c r="L847" s="26">
        <f t="shared" si="87"/>
        <v>44392</v>
      </c>
      <c r="M847" s="46">
        <f t="shared" si="88"/>
        <v>-464696.93</v>
      </c>
    </row>
    <row r="848" spans="2:13" ht="15.75">
      <c r="B848">
        <v>4691003000006390</v>
      </c>
      <c r="C848">
        <v>20210715</v>
      </c>
      <c r="D848">
        <v>121233</v>
      </c>
      <c r="E848" t="s">
        <v>1227</v>
      </c>
      <c r="F848" s="21">
        <v>38940.86</v>
      </c>
      <c r="G848" t="s">
        <v>1228</v>
      </c>
      <c r="H848" s="46">
        <f t="shared" si="83"/>
        <v>-38940.86</v>
      </c>
      <c r="I848" s="24">
        <f t="shared" si="84"/>
        <v>0</v>
      </c>
      <c r="J848" s="25" t="str">
        <f t="shared" si="85"/>
        <v>15</v>
      </c>
      <c r="K848" s="25">
        <f t="shared" si="86"/>
        <v>7</v>
      </c>
      <c r="L848" s="26">
        <f t="shared" si="87"/>
        <v>44392</v>
      </c>
      <c r="M848" s="46">
        <f t="shared" si="88"/>
        <v>-38940.86</v>
      </c>
    </row>
    <row r="849" spans="2:13" ht="15.75">
      <c r="B849">
        <v>4691003000006390</v>
      </c>
      <c r="C849">
        <v>20210715</v>
      </c>
      <c r="D849">
        <v>137869</v>
      </c>
      <c r="E849" t="s">
        <v>1227</v>
      </c>
      <c r="F849" s="21">
        <v>6460.05</v>
      </c>
      <c r="G849" t="s">
        <v>1228</v>
      </c>
      <c r="H849" s="46">
        <f t="shared" si="83"/>
        <v>-6460.05</v>
      </c>
      <c r="I849" s="24">
        <f t="shared" si="84"/>
        <v>0</v>
      </c>
      <c r="J849" s="25" t="str">
        <f t="shared" si="85"/>
        <v>15</v>
      </c>
      <c r="K849" s="25">
        <f t="shared" si="86"/>
        <v>7</v>
      </c>
      <c r="L849" s="26">
        <f t="shared" si="87"/>
        <v>44392</v>
      </c>
      <c r="M849" s="46">
        <f t="shared" si="88"/>
        <v>-6460.05</v>
      </c>
    </row>
    <row r="850" spans="2:13" ht="15.75">
      <c r="B850">
        <v>4691003000006390</v>
      </c>
      <c r="C850">
        <v>20210715</v>
      </c>
      <c r="D850">
        <v>138194</v>
      </c>
      <c r="E850" t="s">
        <v>1227</v>
      </c>
      <c r="F850" s="21">
        <v>6120</v>
      </c>
      <c r="G850" t="s">
        <v>1228</v>
      </c>
      <c r="H850" s="46">
        <f t="shared" si="83"/>
        <v>-6120</v>
      </c>
      <c r="I850" s="24">
        <f t="shared" si="84"/>
        <v>0</v>
      </c>
      <c r="J850" s="25" t="str">
        <f t="shared" si="85"/>
        <v>15</v>
      </c>
      <c r="K850" s="25">
        <f t="shared" si="86"/>
        <v>7</v>
      </c>
      <c r="L850" s="26">
        <f t="shared" si="87"/>
        <v>44392</v>
      </c>
      <c r="M850" s="46">
        <f t="shared" si="88"/>
        <v>-6120</v>
      </c>
    </row>
    <row r="851" spans="2:13" ht="15.75">
      <c r="B851">
        <v>4691003000006390</v>
      </c>
      <c r="C851">
        <v>20210715</v>
      </c>
      <c r="D851">
        <v>138458</v>
      </c>
      <c r="E851" t="s">
        <v>1227</v>
      </c>
      <c r="F851" s="21">
        <v>3500</v>
      </c>
      <c r="G851" t="s">
        <v>1228</v>
      </c>
      <c r="H851" s="46">
        <f t="shared" si="83"/>
        <v>-3500</v>
      </c>
      <c r="I851" s="24">
        <f t="shared" si="84"/>
        <v>0</v>
      </c>
      <c r="J851" s="25" t="str">
        <f t="shared" si="85"/>
        <v>15</v>
      </c>
      <c r="K851" s="25">
        <f t="shared" si="86"/>
        <v>7</v>
      </c>
      <c r="L851" s="26">
        <f t="shared" si="87"/>
        <v>44392</v>
      </c>
      <c r="M851" s="46">
        <f t="shared" si="88"/>
        <v>-3500</v>
      </c>
    </row>
    <row r="852" spans="2:13" ht="15.75">
      <c r="B852">
        <v>4691003000006390</v>
      </c>
      <c r="C852">
        <v>20210715</v>
      </c>
      <c r="D852">
        <v>138558</v>
      </c>
      <c r="E852" t="s">
        <v>1227</v>
      </c>
      <c r="F852" s="21">
        <v>2139.83</v>
      </c>
      <c r="G852" t="s">
        <v>1228</v>
      </c>
      <c r="H852" s="46">
        <f t="shared" si="83"/>
        <v>-2139.83</v>
      </c>
      <c r="I852" s="24">
        <f t="shared" si="84"/>
        <v>0</v>
      </c>
      <c r="J852" s="25" t="str">
        <f t="shared" si="85"/>
        <v>15</v>
      </c>
      <c r="K852" s="25">
        <f t="shared" si="86"/>
        <v>7</v>
      </c>
      <c r="L852" s="26">
        <f t="shared" si="87"/>
        <v>44392</v>
      </c>
      <c r="M852" s="46">
        <f t="shared" si="88"/>
        <v>-2139.83</v>
      </c>
    </row>
    <row r="853" spans="2:13" ht="15.75">
      <c r="B853">
        <v>4691003000006390</v>
      </c>
      <c r="C853">
        <v>20210715</v>
      </c>
      <c r="D853">
        <v>138696</v>
      </c>
      <c r="E853" t="s">
        <v>1227</v>
      </c>
      <c r="F853" s="21">
        <v>1345</v>
      </c>
      <c r="G853" t="s">
        <v>1228</v>
      </c>
      <c r="H853" s="46">
        <f t="shared" si="83"/>
        <v>-1345</v>
      </c>
      <c r="I853" s="24">
        <f t="shared" si="84"/>
        <v>0</v>
      </c>
      <c r="J853" s="25" t="str">
        <f t="shared" si="85"/>
        <v>15</v>
      </c>
      <c r="K853" s="25">
        <f t="shared" si="86"/>
        <v>7</v>
      </c>
      <c r="L853" s="26">
        <f t="shared" si="87"/>
        <v>44392</v>
      </c>
      <c r="M853" s="46">
        <f t="shared" si="88"/>
        <v>-1345</v>
      </c>
    </row>
    <row r="854" spans="2:13" ht="15.75">
      <c r="B854">
        <v>4691003000006390</v>
      </c>
      <c r="C854">
        <v>20210715</v>
      </c>
      <c r="D854">
        <v>138978</v>
      </c>
      <c r="E854" t="s">
        <v>1227</v>
      </c>
      <c r="F854" s="21">
        <v>421</v>
      </c>
      <c r="G854" t="s">
        <v>1228</v>
      </c>
      <c r="H854" s="46">
        <f t="shared" si="83"/>
        <v>-421</v>
      </c>
      <c r="I854" s="24">
        <f t="shared" si="84"/>
        <v>0</v>
      </c>
      <c r="J854" s="25" t="str">
        <f t="shared" si="85"/>
        <v>15</v>
      </c>
      <c r="K854" s="25">
        <f t="shared" si="86"/>
        <v>7</v>
      </c>
      <c r="L854" s="26">
        <f t="shared" si="87"/>
        <v>44392</v>
      </c>
      <c r="M854" s="46">
        <f t="shared" si="88"/>
        <v>-421</v>
      </c>
    </row>
    <row r="855" spans="2:13" ht="15.75">
      <c r="B855">
        <v>4691003000006390</v>
      </c>
      <c r="C855">
        <v>20210715</v>
      </c>
      <c r="D855">
        <v>147347</v>
      </c>
      <c r="E855" t="s">
        <v>1227</v>
      </c>
      <c r="F855" s="21">
        <v>16204.12</v>
      </c>
      <c r="G855" t="s">
        <v>1228</v>
      </c>
      <c r="H855" s="46">
        <f t="shared" si="83"/>
        <v>-16204.12</v>
      </c>
      <c r="I855" s="24">
        <f t="shared" si="84"/>
        <v>0</v>
      </c>
      <c r="J855" s="25" t="str">
        <f t="shared" si="85"/>
        <v>15</v>
      </c>
      <c r="K855" s="25">
        <f t="shared" si="86"/>
        <v>7</v>
      </c>
      <c r="L855" s="26">
        <f t="shared" si="87"/>
        <v>44392</v>
      </c>
      <c r="M855" s="46">
        <f t="shared" si="88"/>
        <v>-16204.12</v>
      </c>
    </row>
    <row r="856" spans="2:13" ht="15.75">
      <c r="B856">
        <v>4691003000006390</v>
      </c>
      <c r="C856">
        <v>20210715</v>
      </c>
      <c r="D856">
        <v>155563</v>
      </c>
      <c r="E856" t="s">
        <v>1227</v>
      </c>
      <c r="F856" s="21">
        <v>427871.42</v>
      </c>
      <c r="G856" t="s">
        <v>1228</v>
      </c>
      <c r="H856" s="46">
        <f t="shared" si="83"/>
        <v>-427871.42</v>
      </c>
      <c r="I856" s="24">
        <f t="shared" si="84"/>
        <v>0</v>
      </c>
      <c r="J856" s="25" t="str">
        <f t="shared" si="85"/>
        <v>15</v>
      </c>
      <c r="K856" s="25">
        <f t="shared" si="86"/>
        <v>7</v>
      </c>
      <c r="L856" s="26">
        <f t="shared" si="87"/>
        <v>44392</v>
      </c>
      <c r="M856" s="46">
        <f t="shared" si="88"/>
        <v>-427871.42</v>
      </c>
    </row>
    <row r="857" spans="2:13" ht="15.75">
      <c r="B857">
        <v>4691003000006390</v>
      </c>
      <c r="C857">
        <v>20210715</v>
      </c>
      <c r="D857">
        <v>177816</v>
      </c>
      <c r="E857" t="s">
        <v>1227</v>
      </c>
      <c r="F857" s="21">
        <v>58855</v>
      </c>
      <c r="G857" t="s">
        <v>1228</v>
      </c>
      <c r="H857" s="46">
        <f t="shared" si="83"/>
        <v>-58855</v>
      </c>
      <c r="I857" s="24">
        <f t="shared" si="84"/>
        <v>0</v>
      </c>
      <c r="J857" s="25" t="str">
        <f t="shared" si="85"/>
        <v>15</v>
      </c>
      <c r="K857" s="25">
        <f t="shared" si="86"/>
        <v>7</v>
      </c>
      <c r="L857" s="26">
        <f t="shared" si="87"/>
        <v>44392</v>
      </c>
      <c r="M857" s="46">
        <f t="shared" si="88"/>
        <v>-58855</v>
      </c>
    </row>
    <row r="858" spans="2:13" ht="15.75">
      <c r="B858">
        <v>4691003000006390</v>
      </c>
      <c r="C858">
        <v>20210715</v>
      </c>
      <c r="D858">
        <v>178977</v>
      </c>
      <c r="E858" t="s">
        <v>1227</v>
      </c>
      <c r="F858" s="21">
        <v>9936.94</v>
      </c>
      <c r="G858" t="s">
        <v>1228</v>
      </c>
      <c r="H858" s="46">
        <f t="shared" si="83"/>
        <v>-9936.94</v>
      </c>
      <c r="I858" s="24">
        <f t="shared" si="84"/>
        <v>0</v>
      </c>
      <c r="J858" s="25" t="str">
        <f t="shared" si="85"/>
        <v>15</v>
      </c>
      <c r="K858" s="25">
        <f t="shared" si="86"/>
        <v>7</v>
      </c>
      <c r="L858" s="26">
        <f t="shared" si="87"/>
        <v>44392</v>
      </c>
      <c r="M858" s="46">
        <f t="shared" si="88"/>
        <v>-9936.94</v>
      </c>
    </row>
    <row r="859" spans="2:13" ht="15.75">
      <c r="B859">
        <v>4691003000006390</v>
      </c>
      <c r="C859">
        <v>20210715</v>
      </c>
      <c r="D859">
        <v>183012</v>
      </c>
      <c r="E859" t="s">
        <v>1227</v>
      </c>
      <c r="F859" s="21">
        <v>26368.06</v>
      </c>
      <c r="G859" t="s">
        <v>1228</v>
      </c>
      <c r="H859" s="46">
        <f t="shared" si="83"/>
        <v>-26368.06</v>
      </c>
      <c r="I859" s="24">
        <f t="shared" si="84"/>
        <v>0</v>
      </c>
      <c r="J859" s="25" t="str">
        <f t="shared" si="85"/>
        <v>15</v>
      </c>
      <c r="K859" s="25">
        <f t="shared" si="86"/>
        <v>7</v>
      </c>
      <c r="L859" s="26">
        <f t="shared" si="87"/>
        <v>44392</v>
      </c>
      <c r="M859" s="46">
        <f t="shared" si="88"/>
        <v>-26368.06</v>
      </c>
    </row>
    <row r="860" spans="2:13" ht="15.75">
      <c r="B860">
        <v>4691003000006390</v>
      </c>
      <c r="C860">
        <v>20210715</v>
      </c>
      <c r="D860">
        <v>186589</v>
      </c>
      <c r="E860" t="s">
        <v>1227</v>
      </c>
      <c r="F860" s="21">
        <v>116425</v>
      </c>
      <c r="G860" t="s">
        <v>1228</v>
      </c>
      <c r="H860" s="46">
        <f t="shared" si="83"/>
        <v>-116425</v>
      </c>
      <c r="I860" s="24">
        <f t="shared" si="84"/>
        <v>0</v>
      </c>
      <c r="J860" s="25" t="str">
        <f t="shared" si="85"/>
        <v>15</v>
      </c>
      <c r="K860" s="25">
        <f t="shared" si="86"/>
        <v>7</v>
      </c>
      <c r="L860" s="26">
        <f t="shared" si="87"/>
        <v>44392</v>
      </c>
      <c r="M860" s="46">
        <f t="shared" si="88"/>
        <v>-116425</v>
      </c>
    </row>
    <row r="861" spans="2:13" ht="15.75">
      <c r="B861">
        <v>4691003000006390</v>
      </c>
      <c r="C861">
        <v>20210715</v>
      </c>
      <c r="D861">
        <v>194292</v>
      </c>
      <c r="E861" t="s">
        <v>1227</v>
      </c>
      <c r="F861" s="21">
        <v>1850</v>
      </c>
      <c r="G861" t="s">
        <v>1228</v>
      </c>
      <c r="H861" s="46">
        <f t="shared" si="83"/>
        <v>-1850</v>
      </c>
      <c r="I861" s="24">
        <f t="shared" si="84"/>
        <v>0</v>
      </c>
      <c r="J861" s="25" t="str">
        <f t="shared" si="85"/>
        <v>15</v>
      </c>
      <c r="K861" s="25">
        <f t="shared" si="86"/>
        <v>7</v>
      </c>
      <c r="L861" s="26">
        <f t="shared" si="87"/>
        <v>44392</v>
      </c>
      <c r="M861" s="46">
        <f t="shared" si="88"/>
        <v>-1850</v>
      </c>
    </row>
    <row r="862" spans="2:13" ht="15.75">
      <c r="B862">
        <v>4691003000006390</v>
      </c>
      <c r="C862">
        <v>20210715</v>
      </c>
      <c r="D862">
        <v>194607</v>
      </c>
      <c r="E862" t="s">
        <v>1227</v>
      </c>
      <c r="F862" s="21">
        <v>2674.56</v>
      </c>
      <c r="G862" t="s">
        <v>1228</v>
      </c>
      <c r="H862" s="46">
        <f t="shared" si="83"/>
        <v>-2674.56</v>
      </c>
      <c r="I862" s="24">
        <f t="shared" si="84"/>
        <v>0</v>
      </c>
      <c r="J862" s="25" t="str">
        <f t="shared" si="85"/>
        <v>15</v>
      </c>
      <c r="K862" s="25">
        <f t="shared" si="86"/>
        <v>7</v>
      </c>
      <c r="L862" s="26">
        <f t="shared" si="87"/>
        <v>44392</v>
      </c>
      <c r="M862" s="46">
        <f t="shared" si="88"/>
        <v>-2674.56</v>
      </c>
    </row>
    <row r="863" spans="2:13" ht="15.75">
      <c r="B863">
        <v>4691003000006390</v>
      </c>
      <c r="C863">
        <v>20210715</v>
      </c>
      <c r="D863">
        <v>151041</v>
      </c>
      <c r="E863" t="s">
        <v>1235</v>
      </c>
      <c r="F863" s="21">
        <v>1920.6</v>
      </c>
      <c r="G863" t="s">
        <v>1228</v>
      </c>
      <c r="H863" s="46">
        <f t="shared" si="83"/>
        <v>-1920.6</v>
      </c>
      <c r="I863" s="24">
        <f t="shared" si="84"/>
        <v>0</v>
      </c>
      <c r="J863" s="25" t="str">
        <f t="shared" si="85"/>
        <v>15</v>
      </c>
      <c r="K863" s="25">
        <f t="shared" si="86"/>
        <v>7</v>
      </c>
      <c r="L863" s="26">
        <f t="shared" si="87"/>
        <v>44392</v>
      </c>
      <c r="M863" s="46">
        <f t="shared" si="88"/>
        <v>-1920.6</v>
      </c>
    </row>
    <row r="864" spans="2:13" ht="15.75">
      <c r="B864">
        <v>4691003000006390</v>
      </c>
      <c r="C864">
        <v>20210715</v>
      </c>
      <c r="D864">
        <v>151049</v>
      </c>
      <c r="E864" t="s">
        <v>1235</v>
      </c>
      <c r="F864" s="21">
        <v>3000</v>
      </c>
      <c r="G864" t="s">
        <v>1228</v>
      </c>
      <c r="H864" s="46">
        <f t="shared" si="83"/>
        <v>-3000</v>
      </c>
      <c r="I864" s="24">
        <f t="shared" si="84"/>
        <v>0</v>
      </c>
      <c r="J864" s="25" t="str">
        <f t="shared" si="85"/>
        <v>15</v>
      </c>
      <c r="K864" s="25">
        <f t="shared" si="86"/>
        <v>7</v>
      </c>
      <c r="L864" s="26">
        <f t="shared" si="87"/>
        <v>44392</v>
      </c>
      <c r="M864" s="46">
        <f t="shared" si="88"/>
        <v>-3000</v>
      </c>
    </row>
    <row r="865" spans="2:13" ht="15.75">
      <c r="B865">
        <v>4691003000006390</v>
      </c>
      <c r="C865">
        <v>20210715</v>
      </c>
      <c r="D865">
        <v>151050</v>
      </c>
      <c r="E865" t="s">
        <v>1235</v>
      </c>
      <c r="F865" s="21">
        <v>2369.6999999999998</v>
      </c>
      <c r="G865" t="s">
        <v>1228</v>
      </c>
      <c r="H865" s="46">
        <f t="shared" si="83"/>
        <v>-2369.6999999999998</v>
      </c>
      <c r="I865" s="24">
        <f t="shared" si="84"/>
        <v>0</v>
      </c>
      <c r="J865" s="25" t="str">
        <f t="shared" si="85"/>
        <v>15</v>
      </c>
      <c r="K865" s="25">
        <f t="shared" si="86"/>
        <v>7</v>
      </c>
      <c r="L865" s="26">
        <f t="shared" si="87"/>
        <v>44392</v>
      </c>
      <c r="M865" s="46">
        <f t="shared" si="88"/>
        <v>-2369.6999999999998</v>
      </c>
    </row>
    <row r="866" spans="2:13" ht="15.75">
      <c r="B866">
        <v>4691003000006390</v>
      </c>
      <c r="C866">
        <v>20210715</v>
      </c>
      <c r="D866">
        <v>151137</v>
      </c>
      <c r="E866" t="s">
        <v>1235</v>
      </c>
      <c r="F866" s="21">
        <v>980</v>
      </c>
      <c r="G866" t="s">
        <v>1228</v>
      </c>
      <c r="H866" s="46">
        <f t="shared" si="83"/>
        <v>-980</v>
      </c>
      <c r="I866" s="24">
        <f t="shared" si="84"/>
        <v>0</v>
      </c>
      <c r="J866" s="25" t="str">
        <f t="shared" si="85"/>
        <v>15</v>
      </c>
      <c r="K866" s="25">
        <f t="shared" si="86"/>
        <v>7</v>
      </c>
      <c r="L866" s="26">
        <f t="shared" si="87"/>
        <v>44392</v>
      </c>
      <c r="M866" s="46">
        <f t="shared" si="88"/>
        <v>-980</v>
      </c>
    </row>
    <row r="867" spans="2:13" ht="15.75">
      <c r="B867">
        <v>4691003000006390</v>
      </c>
      <c r="C867">
        <v>20210715</v>
      </c>
      <c r="D867">
        <v>151138</v>
      </c>
      <c r="E867" t="s">
        <v>1235</v>
      </c>
      <c r="F867" s="21">
        <v>445</v>
      </c>
      <c r="G867" t="s">
        <v>1228</v>
      </c>
      <c r="H867" s="46">
        <f t="shared" si="83"/>
        <v>-445</v>
      </c>
      <c r="I867" s="24">
        <f t="shared" si="84"/>
        <v>0</v>
      </c>
      <c r="J867" s="25" t="str">
        <f t="shared" si="85"/>
        <v>15</v>
      </c>
      <c r="K867" s="25">
        <f t="shared" si="86"/>
        <v>7</v>
      </c>
      <c r="L867" s="26">
        <f t="shared" si="87"/>
        <v>44392</v>
      </c>
      <c r="M867" s="46">
        <f t="shared" si="88"/>
        <v>-445</v>
      </c>
    </row>
    <row r="868" spans="2:13" ht="15.75">
      <c r="B868">
        <v>4691003000006390</v>
      </c>
      <c r="C868">
        <v>20210715</v>
      </c>
      <c r="D868">
        <v>101253</v>
      </c>
      <c r="E868" t="s">
        <v>1231</v>
      </c>
      <c r="F868" s="21">
        <v>10.45</v>
      </c>
      <c r="G868" t="s">
        <v>1228</v>
      </c>
      <c r="H868" s="46">
        <f t="shared" si="83"/>
        <v>-10.45</v>
      </c>
      <c r="I868" s="24">
        <f t="shared" si="84"/>
        <v>0</v>
      </c>
      <c r="J868" s="25" t="str">
        <f t="shared" si="85"/>
        <v>15</v>
      </c>
      <c r="K868" s="25">
        <f t="shared" si="86"/>
        <v>7</v>
      </c>
      <c r="L868" s="26">
        <f t="shared" si="87"/>
        <v>44392</v>
      </c>
      <c r="M868" s="46">
        <f t="shared" si="88"/>
        <v>-10.45</v>
      </c>
    </row>
    <row r="869" spans="2:13" ht="15.75">
      <c r="B869">
        <v>4691003000006390</v>
      </c>
      <c r="C869">
        <v>20210715</v>
      </c>
      <c r="D869">
        <v>104338</v>
      </c>
      <c r="E869" t="s">
        <v>1231</v>
      </c>
      <c r="F869" s="21">
        <v>10.45</v>
      </c>
      <c r="G869" t="s">
        <v>1228</v>
      </c>
      <c r="H869" s="46">
        <f t="shared" si="83"/>
        <v>-10.45</v>
      </c>
      <c r="I869" s="24">
        <f t="shared" si="84"/>
        <v>0</v>
      </c>
      <c r="J869" s="25" t="str">
        <f t="shared" si="85"/>
        <v>15</v>
      </c>
      <c r="K869" s="25">
        <f t="shared" si="86"/>
        <v>7</v>
      </c>
      <c r="L869" s="26">
        <f t="shared" si="87"/>
        <v>44392</v>
      </c>
      <c r="M869" s="46">
        <f t="shared" si="88"/>
        <v>-10.45</v>
      </c>
    </row>
    <row r="870" spans="2:13" ht="15.75">
      <c r="B870">
        <v>4691003000006390</v>
      </c>
      <c r="C870">
        <v>20210715</v>
      </c>
      <c r="D870">
        <v>104533</v>
      </c>
      <c r="E870" t="s">
        <v>1231</v>
      </c>
      <c r="F870" s="21">
        <v>10.45</v>
      </c>
      <c r="G870" t="s">
        <v>1228</v>
      </c>
      <c r="H870" s="46">
        <f t="shared" si="83"/>
        <v>-10.45</v>
      </c>
      <c r="I870" s="24">
        <f t="shared" si="84"/>
        <v>0</v>
      </c>
      <c r="J870" s="25" t="str">
        <f t="shared" si="85"/>
        <v>15</v>
      </c>
      <c r="K870" s="25">
        <f t="shared" si="86"/>
        <v>7</v>
      </c>
      <c r="L870" s="26">
        <f t="shared" si="87"/>
        <v>44392</v>
      </c>
      <c r="M870" s="46">
        <f t="shared" si="88"/>
        <v>-10.45</v>
      </c>
    </row>
    <row r="871" spans="2:13" ht="15.75">
      <c r="B871">
        <v>4691003000006390</v>
      </c>
      <c r="C871">
        <v>20210715</v>
      </c>
      <c r="D871">
        <v>112841</v>
      </c>
      <c r="E871" t="s">
        <v>1231</v>
      </c>
      <c r="F871" s="21">
        <v>10.45</v>
      </c>
      <c r="G871" t="s">
        <v>1228</v>
      </c>
      <c r="H871" s="46">
        <f t="shared" si="83"/>
        <v>-10.45</v>
      </c>
      <c r="I871" s="24">
        <f t="shared" si="84"/>
        <v>0</v>
      </c>
      <c r="J871" s="25" t="str">
        <f t="shared" si="85"/>
        <v>15</v>
      </c>
      <c r="K871" s="25">
        <f t="shared" si="86"/>
        <v>7</v>
      </c>
      <c r="L871" s="26">
        <f t="shared" si="87"/>
        <v>44392</v>
      </c>
      <c r="M871" s="46">
        <f t="shared" si="88"/>
        <v>-10.45</v>
      </c>
    </row>
    <row r="872" spans="2:13" ht="15.75">
      <c r="B872">
        <v>4691003000006390</v>
      </c>
      <c r="C872">
        <v>20210715</v>
      </c>
      <c r="D872">
        <v>113391</v>
      </c>
      <c r="E872" t="s">
        <v>1231</v>
      </c>
      <c r="F872" s="21">
        <v>10.45</v>
      </c>
      <c r="G872" t="s">
        <v>1228</v>
      </c>
      <c r="H872" s="46">
        <f t="shared" si="83"/>
        <v>-10.45</v>
      </c>
      <c r="I872" s="24">
        <f t="shared" si="84"/>
        <v>0</v>
      </c>
      <c r="J872" s="25" t="str">
        <f t="shared" si="85"/>
        <v>15</v>
      </c>
      <c r="K872" s="25">
        <f t="shared" si="86"/>
        <v>7</v>
      </c>
      <c r="L872" s="26">
        <f t="shared" si="87"/>
        <v>44392</v>
      </c>
      <c r="M872" s="46">
        <f t="shared" si="88"/>
        <v>-10.45</v>
      </c>
    </row>
    <row r="873" spans="2:13" ht="15.75">
      <c r="B873">
        <v>4691003000006390</v>
      </c>
      <c r="C873">
        <v>20210715</v>
      </c>
      <c r="D873">
        <v>113633</v>
      </c>
      <c r="E873" t="s">
        <v>1231</v>
      </c>
      <c r="F873" s="21">
        <v>10.45</v>
      </c>
      <c r="G873" t="s">
        <v>1228</v>
      </c>
      <c r="H873" s="46">
        <f t="shared" si="83"/>
        <v>-10.45</v>
      </c>
      <c r="I873" s="24">
        <f t="shared" si="84"/>
        <v>0</v>
      </c>
      <c r="J873" s="25" t="str">
        <f t="shared" si="85"/>
        <v>15</v>
      </c>
      <c r="K873" s="25">
        <f t="shared" si="86"/>
        <v>7</v>
      </c>
      <c r="L873" s="26">
        <f t="shared" si="87"/>
        <v>44392</v>
      </c>
      <c r="M873" s="46">
        <f t="shared" si="88"/>
        <v>-10.45</v>
      </c>
    </row>
    <row r="874" spans="2:13" ht="15.75">
      <c r="B874">
        <v>4691003000006390</v>
      </c>
      <c r="C874">
        <v>20210715</v>
      </c>
      <c r="D874">
        <v>113958</v>
      </c>
      <c r="E874" t="s">
        <v>1231</v>
      </c>
      <c r="F874" s="21">
        <v>10.45</v>
      </c>
      <c r="G874" t="s">
        <v>1228</v>
      </c>
      <c r="H874" s="46">
        <f t="shared" si="83"/>
        <v>-10.45</v>
      </c>
      <c r="I874" s="24">
        <f t="shared" si="84"/>
        <v>0</v>
      </c>
      <c r="J874" s="25" t="str">
        <f t="shared" si="85"/>
        <v>15</v>
      </c>
      <c r="K874" s="25">
        <f t="shared" si="86"/>
        <v>7</v>
      </c>
      <c r="L874" s="26">
        <f t="shared" si="87"/>
        <v>44392</v>
      </c>
      <c r="M874" s="46">
        <f t="shared" si="88"/>
        <v>-10.45</v>
      </c>
    </row>
    <row r="875" spans="2:13" ht="15.75">
      <c r="B875">
        <v>4691003000006390</v>
      </c>
      <c r="C875">
        <v>20210715</v>
      </c>
      <c r="D875">
        <v>114154</v>
      </c>
      <c r="E875" t="s">
        <v>1231</v>
      </c>
      <c r="F875" s="21">
        <v>10.45</v>
      </c>
      <c r="G875" t="s">
        <v>1228</v>
      </c>
      <c r="H875" s="46">
        <f t="shared" si="83"/>
        <v>-10.45</v>
      </c>
      <c r="I875" s="24">
        <f t="shared" si="84"/>
        <v>0</v>
      </c>
      <c r="J875" s="25" t="str">
        <f t="shared" si="85"/>
        <v>15</v>
      </c>
      <c r="K875" s="25">
        <f t="shared" si="86"/>
        <v>7</v>
      </c>
      <c r="L875" s="26">
        <f t="shared" si="87"/>
        <v>44392</v>
      </c>
      <c r="M875" s="46">
        <f t="shared" si="88"/>
        <v>-10.45</v>
      </c>
    </row>
    <row r="876" spans="2:13" ht="15.75">
      <c r="B876">
        <v>4691003000006390</v>
      </c>
      <c r="C876">
        <v>20210715</v>
      </c>
      <c r="D876">
        <v>114441</v>
      </c>
      <c r="E876" t="s">
        <v>1231</v>
      </c>
      <c r="F876" s="21">
        <v>10.45</v>
      </c>
      <c r="G876" t="s">
        <v>1228</v>
      </c>
      <c r="H876" s="46">
        <f t="shared" si="83"/>
        <v>-10.45</v>
      </c>
      <c r="I876" s="24">
        <f t="shared" si="84"/>
        <v>0</v>
      </c>
      <c r="J876" s="25" t="str">
        <f t="shared" si="85"/>
        <v>15</v>
      </c>
      <c r="K876" s="25">
        <f t="shared" si="86"/>
        <v>7</v>
      </c>
      <c r="L876" s="26">
        <f t="shared" si="87"/>
        <v>44392</v>
      </c>
      <c r="M876" s="46">
        <f t="shared" si="88"/>
        <v>-10.45</v>
      </c>
    </row>
    <row r="877" spans="2:13" ht="15.75">
      <c r="B877">
        <v>4691003000006390</v>
      </c>
      <c r="C877">
        <v>20210715</v>
      </c>
      <c r="D877">
        <v>118317</v>
      </c>
      <c r="E877" t="s">
        <v>1231</v>
      </c>
      <c r="F877" s="21">
        <v>10.45</v>
      </c>
      <c r="G877" t="s">
        <v>1228</v>
      </c>
      <c r="H877" s="46">
        <f t="shared" si="83"/>
        <v>-10.45</v>
      </c>
      <c r="I877" s="24">
        <f t="shared" si="84"/>
        <v>0</v>
      </c>
      <c r="J877" s="25" t="str">
        <f t="shared" si="85"/>
        <v>15</v>
      </c>
      <c r="K877" s="25">
        <f t="shared" si="86"/>
        <v>7</v>
      </c>
      <c r="L877" s="26">
        <f t="shared" si="87"/>
        <v>44392</v>
      </c>
      <c r="M877" s="46">
        <f t="shared" si="88"/>
        <v>-10.45</v>
      </c>
    </row>
    <row r="878" spans="2:13" ht="15.75">
      <c r="B878">
        <v>4691003000006390</v>
      </c>
      <c r="C878">
        <v>20210715</v>
      </c>
      <c r="D878">
        <v>118713</v>
      </c>
      <c r="E878" t="s">
        <v>1231</v>
      </c>
      <c r="F878" s="21">
        <v>10.45</v>
      </c>
      <c r="G878" t="s">
        <v>1228</v>
      </c>
      <c r="H878" s="46">
        <f t="shared" si="83"/>
        <v>-10.45</v>
      </c>
      <c r="I878" s="24">
        <f t="shared" si="84"/>
        <v>0</v>
      </c>
      <c r="J878" s="25" t="str">
        <f t="shared" si="85"/>
        <v>15</v>
      </c>
      <c r="K878" s="25">
        <f t="shared" si="86"/>
        <v>7</v>
      </c>
      <c r="L878" s="26">
        <f t="shared" si="87"/>
        <v>44392</v>
      </c>
      <c r="M878" s="46">
        <f t="shared" si="88"/>
        <v>-10.45</v>
      </c>
    </row>
    <row r="879" spans="2:13" ht="15.75">
      <c r="B879">
        <v>4691003000006390</v>
      </c>
      <c r="C879">
        <v>20210715</v>
      </c>
      <c r="D879">
        <v>119249</v>
      </c>
      <c r="E879" t="s">
        <v>1231</v>
      </c>
      <c r="F879" s="21">
        <v>10.45</v>
      </c>
      <c r="G879" t="s">
        <v>1228</v>
      </c>
      <c r="H879" s="46">
        <f t="shared" si="83"/>
        <v>-10.45</v>
      </c>
      <c r="I879" s="24">
        <f t="shared" si="84"/>
        <v>0</v>
      </c>
      <c r="J879" s="25" t="str">
        <f t="shared" si="85"/>
        <v>15</v>
      </c>
      <c r="K879" s="25">
        <f t="shared" si="86"/>
        <v>7</v>
      </c>
      <c r="L879" s="26">
        <f t="shared" si="87"/>
        <v>44392</v>
      </c>
      <c r="M879" s="46">
        <f t="shared" si="88"/>
        <v>-10.45</v>
      </c>
    </row>
    <row r="880" spans="2:13" ht="15.75">
      <c r="B880">
        <v>4691003000006390</v>
      </c>
      <c r="C880">
        <v>20210715</v>
      </c>
      <c r="D880">
        <v>119507</v>
      </c>
      <c r="E880" t="s">
        <v>1231</v>
      </c>
      <c r="F880" s="21">
        <v>10.45</v>
      </c>
      <c r="G880" t="s">
        <v>1228</v>
      </c>
      <c r="H880" s="46">
        <f t="shared" si="83"/>
        <v>-10.45</v>
      </c>
      <c r="I880" s="24">
        <f t="shared" si="84"/>
        <v>0</v>
      </c>
      <c r="J880" s="25" t="str">
        <f t="shared" si="85"/>
        <v>15</v>
      </c>
      <c r="K880" s="25">
        <f t="shared" si="86"/>
        <v>7</v>
      </c>
      <c r="L880" s="26">
        <f t="shared" si="87"/>
        <v>44392</v>
      </c>
      <c r="M880" s="46">
        <f t="shared" si="88"/>
        <v>-10.45</v>
      </c>
    </row>
    <row r="881" spans="2:13" ht="15.75">
      <c r="B881">
        <v>4691003000006390</v>
      </c>
      <c r="C881">
        <v>20210715</v>
      </c>
      <c r="D881">
        <v>120951</v>
      </c>
      <c r="E881" t="s">
        <v>1231</v>
      </c>
      <c r="F881" s="21">
        <v>10.45</v>
      </c>
      <c r="G881" t="s">
        <v>1228</v>
      </c>
      <c r="H881" s="46">
        <f t="shared" si="83"/>
        <v>-10.45</v>
      </c>
      <c r="I881" s="24">
        <f t="shared" si="84"/>
        <v>0</v>
      </c>
      <c r="J881" s="25" t="str">
        <f t="shared" si="85"/>
        <v>15</v>
      </c>
      <c r="K881" s="25">
        <f t="shared" si="86"/>
        <v>7</v>
      </c>
      <c r="L881" s="26">
        <f t="shared" si="87"/>
        <v>44392</v>
      </c>
      <c r="M881" s="46">
        <f t="shared" si="88"/>
        <v>-10.45</v>
      </c>
    </row>
    <row r="882" spans="2:13" ht="15.75">
      <c r="B882">
        <v>4691003000006390</v>
      </c>
      <c r="C882">
        <v>20210715</v>
      </c>
      <c r="D882">
        <v>121233</v>
      </c>
      <c r="E882" t="s">
        <v>1231</v>
      </c>
      <c r="F882" s="21">
        <v>10.45</v>
      </c>
      <c r="G882" t="s">
        <v>1228</v>
      </c>
      <c r="H882" s="46">
        <f t="shared" si="83"/>
        <v>-10.45</v>
      </c>
      <c r="I882" s="24">
        <f t="shared" si="84"/>
        <v>0</v>
      </c>
      <c r="J882" s="25" t="str">
        <f t="shared" si="85"/>
        <v>15</v>
      </c>
      <c r="K882" s="25">
        <f t="shared" si="86"/>
        <v>7</v>
      </c>
      <c r="L882" s="26">
        <f t="shared" si="87"/>
        <v>44392</v>
      </c>
      <c r="M882" s="46">
        <f t="shared" si="88"/>
        <v>-10.45</v>
      </c>
    </row>
    <row r="883" spans="2:13" ht="15.75">
      <c r="B883">
        <v>4691003000006390</v>
      </c>
      <c r="C883">
        <v>20210715</v>
      </c>
      <c r="D883">
        <v>137869</v>
      </c>
      <c r="E883" t="s">
        <v>1231</v>
      </c>
      <c r="F883" s="21">
        <v>10.45</v>
      </c>
      <c r="G883" t="s">
        <v>1228</v>
      </c>
      <c r="H883" s="46">
        <f t="shared" si="83"/>
        <v>-10.45</v>
      </c>
      <c r="I883" s="24">
        <f t="shared" si="84"/>
        <v>0</v>
      </c>
      <c r="J883" s="25" t="str">
        <f t="shared" si="85"/>
        <v>15</v>
      </c>
      <c r="K883" s="25">
        <f t="shared" si="86"/>
        <v>7</v>
      </c>
      <c r="L883" s="26">
        <f t="shared" si="87"/>
        <v>44392</v>
      </c>
      <c r="M883" s="46">
        <f t="shared" si="88"/>
        <v>-10.45</v>
      </c>
    </row>
    <row r="884" spans="2:13" ht="15.75">
      <c r="B884">
        <v>4691003000006390</v>
      </c>
      <c r="C884">
        <v>20210715</v>
      </c>
      <c r="D884">
        <v>138194</v>
      </c>
      <c r="E884" t="s">
        <v>1231</v>
      </c>
      <c r="F884" s="21">
        <v>10.45</v>
      </c>
      <c r="G884" t="s">
        <v>1228</v>
      </c>
      <c r="H884" s="46">
        <f t="shared" si="83"/>
        <v>-10.45</v>
      </c>
      <c r="I884" s="24">
        <f t="shared" si="84"/>
        <v>0</v>
      </c>
      <c r="J884" s="25" t="str">
        <f t="shared" si="85"/>
        <v>15</v>
      </c>
      <c r="K884" s="25">
        <f t="shared" si="86"/>
        <v>7</v>
      </c>
      <c r="L884" s="26">
        <f t="shared" si="87"/>
        <v>44392</v>
      </c>
      <c r="M884" s="46">
        <f t="shared" si="88"/>
        <v>-10.45</v>
      </c>
    </row>
    <row r="885" spans="2:13" ht="15.75">
      <c r="B885">
        <v>4691003000006390</v>
      </c>
      <c r="C885">
        <v>20210715</v>
      </c>
      <c r="D885">
        <v>138458</v>
      </c>
      <c r="E885" t="s">
        <v>1231</v>
      </c>
      <c r="F885" s="21">
        <v>10.45</v>
      </c>
      <c r="G885" t="s">
        <v>1228</v>
      </c>
      <c r="H885" s="46">
        <f t="shared" si="83"/>
        <v>-10.45</v>
      </c>
      <c r="I885" s="24">
        <f t="shared" si="84"/>
        <v>0</v>
      </c>
      <c r="J885" s="25" t="str">
        <f t="shared" si="85"/>
        <v>15</v>
      </c>
      <c r="K885" s="25">
        <f t="shared" si="86"/>
        <v>7</v>
      </c>
      <c r="L885" s="26">
        <f t="shared" si="87"/>
        <v>44392</v>
      </c>
      <c r="M885" s="46">
        <f t="shared" si="88"/>
        <v>-10.45</v>
      </c>
    </row>
    <row r="886" spans="2:13" ht="15.75">
      <c r="B886">
        <v>4691003000006390</v>
      </c>
      <c r="C886">
        <v>20210715</v>
      </c>
      <c r="D886">
        <v>138558</v>
      </c>
      <c r="E886" t="s">
        <v>1231</v>
      </c>
      <c r="F886" s="21">
        <v>10.45</v>
      </c>
      <c r="G886" t="s">
        <v>1228</v>
      </c>
      <c r="H886" s="46">
        <f t="shared" si="83"/>
        <v>-10.45</v>
      </c>
      <c r="I886" s="24">
        <f t="shared" si="84"/>
        <v>0</v>
      </c>
      <c r="J886" s="25" t="str">
        <f t="shared" si="85"/>
        <v>15</v>
      </c>
      <c r="K886" s="25">
        <f t="shared" si="86"/>
        <v>7</v>
      </c>
      <c r="L886" s="26">
        <f t="shared" si="87"/>
        <v>44392</v>
      </c>
      <c r="M886" s="46">
        <f t="shared" si="88"/>
        <v>-10.45</v>
      </c>
    </row>
    <row r="887" spans="2:13" ht="15.75">
      <c r="B887">
        <v>4691003000006390</v>
      </c>
      <c r="C887">
        <v>20210715</v>
      </c>
      <c r="D887">
        <v>138696</v>
      </c>
      <c r="E887" t="s">
        <v>1231</v>
      </c>
      <c r="F887" s="21">
        <v>10.45</v>
      </c>
      <c r="G887" t="s">
        <v>1228</v>
      </c>
      <c r="H887" s="46">
        <f t="shared" si="83"/>
        <v>-10.45</v>
      </c>
      <c r="I887" s="24">
        <f t="shared" si="84"/>
        <v>0</v>
      </c>
      <c r="J887" s="25" t="str">
        <f t="shared" si="85"/>
        <v>15</v>
      </c>
      <c r="K887" s="25">
        <f t="shared" si="86"/>
        <v>7</v>
      </c>
      <c r="L887" s="26">
        <f t="shared" si="87"/>
        <v>44392</v>
      </c>
      <c r="M887" s="46">
        <f t="shared" si="88"/>
        <v>-10.45</v>
      </c>
    </row>
    <row r="888" spans="2:13" ht="15.75">
      <c r="B888">
        <v>4691003000006390</v>
      </c>
      <c r="C888">
        <v>20210715</v>
      </c>
      <c r="D888">
        <v>138978</v>
      </c>
      <c r="E888" t="s">
        <v>1231</v>
      </c>
      <c r="F888" s="21">
        <v>10.45</v>
      </c>
      <c r="G888" t="s">
        <v>1228</v>
      </c>
      <c r="H888" s="46">
        <f t="shared" si="83"/>
        <v>-10.45</v>
      </c>
      <c r="I888" s="24">
        <f t="shared" si="84"/>
        <v>0</v>
      </c>
      <c r="J888" s="25" t="str">
        <f t="shared" si="85"/>
        <v>15</v>
      </c>
      <c r="K888" s="25">
        <f t="shared" si="86"/>
        <v>7</v>
      </c>
      <c r="L888" s="26">
        <f t="shared" si="87"/>
        <v>44392</v>
      </c>
      <c r="M888" s="46">
        <f t="shared" si="88"/>
        <v>-10.45</v>
      </c>
    </row>
    <row r="889" spans="2:13" ht="15.75">
      <c r="B889">
        <v>4691003000006390</v>
      </c>
      <c r="C889">
        <v>20210715</v>
      </c>
      <c r="D889">
        <v>147347</v>
      </c>
      <c r="E889" t="s">
        <v>1231</v>
      </c>
      <c r="F889" s="21">
        <v>10.45</v>
      </c>
      <c r="G889" t="s">
        <v>1228</v>
      </c>
      <c r="H889" s="46">
        <f t="shared" si="83"/>
        <v>-10.45</v>
      </c>
      <c r="I889" s="24">
        <f t="shared" si="84"/>
        <v>0</v>
      </c>
      <c r="J889" s="25" t="str">
        <f t="shared" si="85"/>
        <v>15</v>
      </c>
      <c r="K889" s="25">
        <f t="shared" si="86"/>
        <v>7</v>
      </c>
      <c r="L889" s="26">
        <f t="shared" si="87"/>
        <v>44392</v>
      </c>
      <c r="M889" s="46">
        <f t="shared" si="88"/>
        <v>-10.45</v>
      </c>
    </row>
    <row r="890" spans="2:13" ht="15.75">
      <c r="B890">
        <v>4691003000006390</v>
      </c>
      <c r="C890">
        <v>20210715</v>
      </c>
      <c r="D890">
        <v>155563</v>
      </c>
      <c r="E890" t="s">
        <v>1231</v>
      </c>
      <c r="F890" s="21">
        <v>10.45</v>
      </c>
      <c r="G890" t="s">
        <v>1228</v>
      </c>
      <c r="H890" s="46">
        <f t="shared" si="83"/>
        <v>-10.45</v>
      </c>
      <c r="I890" s="24">
        <f t="shared" si="84"/>
        <v>0</v>
      </c>
      <c r="J890" s="25" t="str">
        <f t="shared" si="85"/>
        <v>15</v>
      </c>
      <c r="K890" s="25">
        <f t="shared" si="86"/>
        <v>7</v>
      </c>
      <c r="L890" s="26">
        <f t="shared" si="87"/>
        <v>44392</v>
      </c>
      <c r="M890" s="46">
        <f t="shared" si="88"/>
        <v>-10.45</v>
      </c>
    </row>
    <row r="891" spans="2:13" ht="15.75">
      <c r="B891">
        <v>4691003000006390</v>
      </c>
      <c r="C891">
        <v>20210715</v>
      </c>
      <c r="D891">
        <v>177816</v>
      </c>
      <c r="E891" t="s">
        <v>1231</v>
      </c>
      <c r="F891" s="21">
        <v>10.45</v>
      </c>
      <c r="G891" t="s">
        <v>1228</v>
      </c>
      <c r="H891" s="46">
        <f t="shared" si="83"/>
        <v>-10.45</v>
      </c>
      <c r="I891" s="24">
        <f t="shared" si="84"/>
        <v>0</v>
      </c>
      <c r="J891" s="25" t="str">
        <f t="shared" si="85"/>
        <v>15</v>
      </c>
      <c r="K891" s="25">
        <f t="shared" si="86"/>
        <v>7</v>
      </c>
      <c r="L891" s="26">
        <f t="shared" si="87"/>
        <v>44392</v>
      </c>
      <c r="M891" s="46">
        <f t="shared" si="88"/>
        <v>-10.45</v>
      </c>
    </row>
    <row r="892" spans="2:13" ht="15.75">
      <c r="B892">
        <v>4691003000006390</v>
      </c>
      <c r="C892">
        <v>20210715</v>
      </c>
      <c r="D892">
        <v>178977</v>
      </c>
      <c r="E892" t="s">
        <v>1231</v>
      </c>
      <c r="F892" s="21">
        <v>10.45</v>
      </c>
      <c r="G892" t="s">
        <v>1228</v>
      </c>
      <c r="H892" s="46">
        <f t="shared" si="83"/>
        <v>-10.45</v>
      </c>
      <c r="I892" s="24">
        <f t="shared" si="84"/>
        <v>0</v>
      </c>
      <c r="J892" s="25" t="str">
        <f t="shared" si="85"/>
        <v>15</v>
      </c>
      <c r="K892" s="25">
        <f t="shared" si="86"/>
        <v>7</v>
      </c>
      <c r="L892" s="26">
        <f t="shared" si="87"/>
        <v>44392</v>
      </c>
      <c r="M892" s="46">
        <f t="shared" si="88"/>
        <v>-10.45</v>
      </c>
    </row>
    <row r="893" spans="2:13" ht="15.75">
      <c r="B893">
        <v>4691003000006390</v>
      </c>
      <c r="C893">
        <v>20210715</v>
      </c>
      <c r="D893">
        <v>183012</v>
      </c>
      <c r="E893" t="s">
        <v>1231</v>
      </c>
      <c r="F893" s="21">
        <v>10.45</v>
      </c>
      <c r="G893" t="s">
        <v>1228</v>
      </c>
      <c r="H893" s="46">
        <f t="shared" si="83"/>
        <v>-10.45</v>
      </c>
      <c r="I893" s="24">
        <f t="shared" si="84"/>
        <v>0</v>
      </c>
      <c r="J893" s="25" t="str">
        <f t="shared" si="85"/>
        <v>15</v>
      </c>
      <c r="K893" s="25">
        <f t="shared" si="86"/>
        <v>7</v>
      </c>
      <c r="L893" s="26">
        <f t="shared" si="87"/>
        <v>44392</v>
      </c>
      <c r="M893" s="46">
        <f t="shared" si="88"/>
        <v>-10.45</v>
      </c>
    </row>
    <row r="894" spans="2:13" ht="15.75">
      <c r="B894">
        <v>4691003000006390</v>
      </c>
      <c r="C894">
        <v>20210715</v>
      </c>
      <c r="D894">
        <v>186589</v>
      </c>
      <c r="E894" t="s">
        <v>1231</v>
      </c>
      <c r="F894" s="21">
        <v>10.45</v>
      </c>
      <c r="G894" t="s">
        <v>1228</v>
      </c>
      <c r="H894" s="46">
        <f t="shared" si="83"/>
        <v>-10.45</v>
      </c>
      <c r="I894" s="24">
        <f t="shared" si="84"/>
        <v>0</v>
      </c>
      <c r="J894" s="25" t="str">
        <f t="shared" si="85"/>
        <v>15</v>
      </c>
      <c r="K894" s="25">
        <f t="shared" si="86"/>
        <v>7</v>
      </c>
      <c r="L894" s="26">
        <f t="shared" si="87"/>
        <v>44392</v>
      </c>
      <c r="M894" s="46">
        <f t="shared" si="88"/>
        <v>-10.45</v>
      </c>
    </row>
    <row r="895" spans="2:13" ht="15.75">
      <c r="B895">
        <v>4691003000006390</v>
      </c>
      <c r="C895">
        <v>20210715</v>
      </c>
      <c r="D895">
        <v>194292</v>
      </c>
      <c r="E895" t="s">
        <v>1231</v>
      </c>
      <c r="F895" s="21">
        <v>10.45</v>
      </c>
      <c r="G895" t="s">
        <v>1228</v>
      </c>
      <c r="H895" s="46">
        <f t="shared" si="83"/>
        <v>-10.45</v>
      </c>
      <c r="I895" s="24">
        <f t="shared" si="84"/>
        <v>0</v>
      </c>
      <c r="J895" s="25" t="str">
        <f t="shared" si="85"/>
        <v>15</v>
      </c>
      <c r="K895" s="25">
        <f t="shared" si="86"/>
        <v>7</v>
      </c>
      <c r="L895" s="26">
        <f t="shared" si="87"/>
        <v>44392</v>
      </c>
      <c r="M895" s="46">
        <f t="shared" si="88"/>
        <v>-10.45</v>
      </c>
    </row>
    <row r="896" spans="2:13" ht="15.75">
      <c r="B896">
        <v>4691003000006390</v>
      </c>
      <c r="C896">
        <v>20210715</v>
      </c>
      <c r="D896">
        <v>194607</v>
      </c>
      <c r="E896" t="s">
        <v>1231</v>
      </c>
      <c r="F896" s="21">
        <v>10.45</v>
      </c>
      <c r="G896" t="s">
        <v>1228</v>
      </c>
      <c r="H896" s="46">
        <f t="shared" si="83"/>
        <v>-10.45</v>
      </c>
      <c r="I896" s="24">
        <f t="shared" si="84"/>
        <v>0</v>
      </c>
      <c r="J896" s="25" t="str">
        <f t="shared" si="85"/>
        <v>15</v>
      </c>
      <c r="K896" s="25">
        <f t="shared" si="86"/>
        <v>7</v>
      </c>
      <c r="L896" s="26">
        <f t="shared" si="87"/>
        <v>44392</v>
      </c>
      <c r="M896" s="46">
        <f t="shared" si="88"/>
        <v>-10.45</v>
      </c>
    </row>
    <row r="897" spans="2:13" ht="15.75">
      <c r="B897">
        <v>4691003000006390</v>
      </c>
      <c r="C897">
        <v>20210716</v>
      </c>
      <c r="D897">
        <v>174712</v>
      </c>
      <c r="E897" t="s">
        <v>1230</v>
      </c>
      <c r="F897" s="21">
        <v>504.25</v>
      </c>
      <c r="G897" t="s">
        <v>1228</v>
      </c>
      <c r="H897" s="46">
        <f t="shared" si="83"/>
        <v>-504.25</v>
      </c>
      <c r="I897" s="24">
        <f t="shared" si="84"/>
        <v>0</v>
      </c>
      <c r="J897" s="25" t="str">
        <f t="shared" si="85"/>
        <v>16</v>
      </c>
      <c r="K897" s="25">
        <f t="shared" si="86"/>
        <v>7</v>
      </c>
      <c r="L897" s="26">
        <f t="shared" si="87"/>
        <v>44393</v>
      </c>
      <c r="M897" s="46">
        <f t="shared" si="88"/>
        <v>-504.25</v>
      </c>
    </row>
    <row r="898" spans="2:13" ht="15.75">
      <c r="B898">
        <v>4691003000006390</v>
      </c>
      <c r="C898">
        <v>20210716</v>
      </c>
      <c r="D898">
        <v>176603</v>
      </c>
      <c r="E898" t="s">
        <v>1230</v>
      </c>
      <c r="F898" s="21">
        <v>2931</v>
      </c>
      <c r="G898" t="s">
        <v>1228</v>
      </c>
      <c r="H898" s="46">
        <f t="shared" si="83"/>
        <v>-2931</v>
      </c>
      <c r="I898" s="24">
        <f t="shared" si="84"/>
        <v>0</v>
      </c>
      <c r="J898" s="25" t="str">
        <f t="shared" si="85"/>
        <v>16</v>
      </c>
      <c r="K898" s="25">
        <f t="shared" si="86"/>
        <v>7</v>
      </c>
      <c r="L898" s="26">
        <f t="shared" si="87"/>
        <v>44393</v>
      </c>
      <c r="M898" s="46">
        <f t="shared" si="88"/>
        <v>-2931</v>
      </c>
    </row>
    <row r="899" spans="2:13" ht="15.75">
      <c r="B899">
        <v>4691003000006390</v>
      </c>
      <c r="C899">
        <v>20210716</v>
      </c>
      <c r="D899">
        <v>400798</v>
      </c>
      <c r="E899" t="s">
        <v>1230</v>
      </c>
      <c r="F899" s="21">
        <v>121550</v>
      </c>
      <c r="G899" t="s">
        <v>1228</v>
      </c>
      <c r="H899" s="46">
        <f t="shared" si="83"/>
        <v>-121550</v>
      </c>
      <c r="I899" s="24">
        <f t="shared" si="84"/>
        <v>0</v>
      </c>
      <c r="J899" s="25" t="str">
        <f t="shared" si="85"/>
        <v>16</v>
      </c>
      <c r="K899" s="25">
        <f t="shared" si="86"/>
        <v>7</v>
      </c>
      <c r="L899" s="26">
        <f t="shared" si="87"/>
        <v>44393</v>
      </c>
      <c r="M899" s="46">
        <f t="shared" si="88"/>
        <v>-121550</v>
      </c>
    </row>
    <row r="900" spans="2:13" ht="15.75">
      <c r="B900">
        <v>4691003000006390</v>
      </c>
      <c r="C900">
        <v>20210716</v>
      </c>
      <c r="D900">
        <v>584798</v>
      </c>
      <c r="E900" t="s">
        <v>1241</v>
      </c>
      <c r="F900" s="21">
        <v>5757.12</v>
      </c>
      <c r="G900" t="s">
        <v>1228</v>
      </c>
      <c r="H900" s="46">
        <f t="shared" si="83"/>
        <v>-5757.12</v>
      </c>
      <c r="I900" s="24">
        <f t="shared" si="84"/>
        <v>0</v>
      </c>
      <c r="J900" s="25" t="str">
        <f t="shared" si="85"/>
        <v>16</v>
      </c>
      <c r="K900" s="25">
        <f t="shared" si="86"/>
        <v>7</v>
      </c>
      <c r="L900" s="26">
        <f t="shared" si="87"/>
        <v>44393</v>
      </c>
      <c r="M900" s="46">
        <f t="shared" si="88"/>
        <v>-5757.12</v>
      </c>
    </row>
    <row r="901" spans="2:13" ht="15.75">
      <c r="B901">
        <v>4691003000006390</v>
      </c>
      <c r="C901">
        <v>20210716</v>
      </c>
      <c r="D901">
        <v>122071</v>
      </c>
      <c r="E901" t="s">
        <v>1227</v>
      </c>
      <c r="F901" s="21">
        <v>121125</v>
      </c>
      <c r="G901" t="s">
        <v>1228</v>
      </c>
      <c r="H901" s="46">
        <f t="shared" ref="H901:H964" si="89">-IF(G901="D",F901,0)</f>
        <v>-121125</v>
      </c>
      <c r="I901" s="24">
        <f t="shared" ref="I901:I964" si="90">IF(G901="C",F901,0)</f>
        <v>0</v>
      </c>
      <c r="J901" s="25" t="str">
        <f t="shared" ref="J901:J964" si="91">RIGHT(C901,2)</f>
        <v>16</v>
      </c>
      <c r="K901" s="25">
        <f t="shared" ref="K901:K964" si="92">IFERROR(LEFT(C901,6)-202100,"")</f>
        <v>7</v>
      </c>
      <c r="L901" s="26">
        <f t="shared" ref="L901:L964" si="93">IFERROR(DATE(2021,K901,J901),"")</f>
        <v>44393</v>
      </c>
      <c r="M901" s="46">
        <f t="shared" si="88"/>
        <v>-121125</v>
      </c>
    </row>
    <row r="902" spans="2:13" ht="15.75">
      <c r="B902">
        <v>4691003000006390</v>
      </c>
      <c r="C902">
        <v>20210716</v>
      </c>
      <c r="D902">
        <v>144427</v>
      </c>
      <c r="E902" t="s">
        <v>1227</v>
      </c>
      <c r="F902" s="21">
        <v>38965.35</v>
      </c>
      <c r="G902" t="s">
        <v>1228</v>
      </c>
      <c r="H902" s="46">
        <f t="shared" si="89"/>
        <v>-38965.35</v>
      </c>
      <c r="I902" s="24">
        <f t="shared" si="90"/>
        <v>0</v>
      </c>
      <c r="J902" s="25" t="str">
        <f t="shared" si="91"/>
        <v>16</v>
      </c>
      <c r="K902" s="25">
        <f t="shared" si="92"/>
        <v>7</v>
      </c>
      <c r="L902" s="26">
        <f t="shared" si="93"/>
        <v>44393</v>
      </c>
      <c r="M902" s="46">
        <f t="shared" ref="M902:M965" si="94">IF(G902="c",I902,H902)</f>
        <v>-38965.35</v>
      </c>
    </row>
    <row r="903" spans="2:13" ht="15.75">
      <c r="B903">
        <v>4691003000006390</v>
      </c>
      <c r="C903">
        <v>20210716</v>
      </c>
      <c r="D903">
        <v>163556</v>
      </c>
      <c r="E903" t="s">
        <v>1227</v>
      </c>
      <c r="F903" s="21">
        <v>4491</v>
      </c>
      <c r="G903" t="s">
        <v>1228</v>
      </c>
      <c r="H903" s="46">
        <f t="shared" si="89"/>
        <v>-4491</v>
      </c>
      <c r="I903" s="24">
        <f t="shared" si="90"/>
        <v>0</v>
      </c>
      <c r="J903" s="25" t="str">
        <f t="shared" si="91"/>
        <v>16</v>
      </c>
      <c r="K903" s="25">
        <f t="shared" si="92"/>
        <v>7</v>
      </c>
      <c r="L903" s="26">
        <f t="shared" si="93"/>
        <v>44393</v>
      </c>
      <c r="M903" s="46">
        <f t="shared" si="94"/>
        <v>-4491</v>
      </c>
    </row>
    <row r="904" spans="2:13" ht="15.75">
      <c r="B904">
        <v>4691003000006390</v>
      </c>
      <c r="C904">
        <v>20210716</v>
      </c>
      <c r="D904">
        <v>163749</v>
      </c>
      <c r="E904" t="s">
        <v>1227</v>
      </c>
      <c r="F904" s="21">
        <v>23250</v>
      </c>
      <c r="G904" t="s">
        <v>1228</v>
      </c>
      <c r="H904" s="46">
        <f t="shared" si="89"/>
        <v>-23250</v>
      </c>
      <c r="I904" s="24">
        <f t="shared" si="90"/>
        <v>0</v>
      </c>
      <c r="J904" s="25" t="str">
        <f t="shared" si="91"/>
        <v>16</v>
      </c>
      <c r="K904" s="25">
        <f t="shared" si="92"/>
        <v>7</v>
      </c>
      <c r="L904" s="26">
        <f t="shared" si="93"/>
        <v>44393</v>
      </c>
      <c r="M904" s="46">
        <f t="shared" si="94"/>
        <v>-23250</v>
      </c>
    </row>
    <row r="905" spans="2:13" ht="15.75">
      <c r="B905">
        <v>4691003000006390</v>
      </c>
      <c r="C905">
        <v>20210716</v>
      </c>
      <c r="D905">
        <v>163933</v>
      </c>
      <c r="E905" t="s">
        <v>1227</v>
      </c>
      <c r="F905" s="21">
        <v>28894.26</v>
      </c>
      <c r="G905" t="s">
        <v>1228</v>
      </c>
      <c r="H905" s="46">
        <f t="shared" si="89"/>
        <v>-28894.26</v>
      </c>
      <c r="I905" s="24">
        <f t="shared" si="90"/>
        <v>0</v>
      </c>
      <c r="J905" s="25" t="str">
        <f t="shared" si="91"/>
        <v>16</v>
      </c>
      <c r="K905" s="25">
        <f t="shared" si="92"/>
        <v>7</v>
      </c>
      <c r="L905" s="26">
        <f t="shared" si="93"/>
        <v>44393</v>
      </c>
      <c r="M905" s="46">
        <f t="shared" si="94"/>
        <v>-28894.26</v>
      </c>
    </row>
    <row r="906" spans="2:13" ht="15.75">
      <c r="B906">
        <v>4691003000006390</v>
      </c>
      <c r="C906">
        <v>20210716</v>
      </c>
      <c r="D906">
        <v>164149</v>
      </c>
      <c r="E906" t="s">
        <v>1227</v>
      </c>
      <c r="F906" s="21">
        <v>13955</v>
      </c>
      <c r="G906" t="s">
        <v>1228</v>
      </c>
      <c r="H906" s="46">
        <f t="shared" si="89"/>
        <v>-13955</v>
      </c>
      <c r="I906" s="24">
        <f t="shared" si="90"/>
        <v>0</v>
      </c>
      <c r="J906" s="25" t="str">
        <f t="shared" si="91"/>
        <v>16</v>
      </c>
      <c r="K906" s="25">
        <f t="shared" si="92"/>
        <v>7</v>
      </c>
      <c r="L906" s="26">
        <f t="shared" si="93"/>
        <v>44393</v>
      </c>
      <c r="M906" s="46">
        <f t="shared" si="94"/>
        <v>-13955</v>
      </c>
    </row>
    <row r="907" spans="2:13" ht="15.75">
      <c r="B907">
        <v>4691003000006390</v>
      </c>
      <c r="C907">
        <v>20210716</v>
      </c>
      <c r="D907">
        <v>164887</v>
      </c>
      <c r="E907" t="s">
        <v>1227</v>
      </c>
      <c r="F907" s="21">
        <v>122351.9</v>
      </c>
      <c r="G907" t="s">
        <v>1228</v>
      </c>
      <c r="H907" s="46">
        <f t="shared" si="89"/>
        <v>-122351.9</v>
      </c>
      <c r="I907" s="24">
        <f t="shared" si="90"/>
        <v>0</v>
      </c>
      <c r="J907" s="25" t="str">
        <f t="shared" si="91"/>
        <v>16</v>
      </c>
      <c r="K907" s="25">
        <f t="shared" si="92"/>
        <v>7</v>
      </c>
      <c r="L907" s="26">
        <f t="shared" si="93"/>
        <v>44393</v>
      </c>
      <c r="M907" s="46">
        <f t="shared" si="94"/>
        <v>-122351.9</v>
      </c>
    </row>
    <row r="908" spans="2:13" ht="15.75">
      <c r="B908">
        <v>4691003000006390</v>
      </c>
      <c r="C908">
        <v>20210716</v>
      </c>
      <c r="D908">
        <v>168051</v>
      </c>
      <c r="E908" t="s">
        <v>1227</v>
      </c>
      <c r="F908" s="21">
        <v>1379.7</v>
      </c>
      <c r="G908" t="s">
        <v>1228</v>
      </c>
      <c r="H908" s="46">
        <f t="shared" si="89"/>
        <v>-1379.7</v>
      </c>
      <c r="I908" s="24">
        <f t="shared" si="90"/>
        <v>0</v>
      </c>
      <c r="J908" s="25" t="str">
        <f t="shared" si="91"/>
        <v>16</v>
      </c>
      <c r="K908" s="25">
        <f t="shared" si="92"/>
        <v>7</v>
      </c>
      <c r="L908" s="26">
        <f t="shared" si="93"/>
        <v>44393</v>
      </c>
      <c r="M908" s="46">
        <f t="shared" si="94"/>
        <v>-1379.7</v>
      </c>
    </row>
    <row r="909" spans="2:13" ht="15.75">
      <c r="B909">
        <v>4691003000006390</v>
      </c>
      <c r="C909">
        <v>20210716</v>
      </c>
      <c r="D909">
        <v>168235</v>
      </c>
      <c r="E909" t="s">
        <v>1227</v>
      </c>
      <c r="F909" s="21">
        <v>4603.74</v>
      </c>
      <c r="G909" t="s">
        <v>1228</v>
      </c>
      <c r="H909" s="46">
        <f t="shared" si="89"/>
        <v>-4603.74</v>
      </c>
      <c r="I909" s="24">
        <f t="shared" si="90"/>
        <v>0</v>
      </c>
      <c r="J909" s="25" t="str">
        <f t="shared" si="91"/>
        <v>16</v>
      </c>
      <c r="K909" s="25">
        <f t="shared" si="92"/>
        <v>7</v>
      </c>
      <c r="L909" s="26">
        <f t="shared" si="93"/>
        <v>44393</v>
      </c>
      <c r="M909" s="46">
        <f t="shared" si="94"/>
        <v>-4603.74</v>
      </c>
    </row>
    <row r="910" spans="2:13" ht="15.75">
      <c r="B910">
        <v>4691003000006390</v>
      </c>
      <c r="C910">
        <v>20210716</v>
      </c>
      <c r="D910">
        <v>170758</v>
      </c>
      <c r="E910" t="s">
        <v>1227</v>
      </c>
      <c r="F910" s="21">
        <v>1264.07</v>
      </c>
      <c r="G910" t="s">
        <v>1228</v>
      </c>
      <c r="H910" s="46">
        <f t="shared" si="89"/>
        <v>-1264.07</v>
      </c>
      <c r="I910" s="24">
        <f t="shared" si="90"/>
        <v>0</v>
      </c>
      <c r="J910" s="25" t="str">
        <f t="shared" si="91"/>
        <v>16</v>
      </c>
      <c r="K910" s="25">
        <f t="shared" si="92"/>
        <v>7</v>
      </c>
      <c r="L910" s="26">
        <f t="shared" si="93"/>
        <v>44393</v>
      </c>
      <c r="M910" s="46">
        <f t="shared" si="94"/>
        <v>-1264.07</v>
      </c>
    </row>
    <row r="911" spans="2:13" ht="15.75">
      <c r="B911">
        <v>4691003000006390</v>
      </c>
      <c r="C911">
        <v>20210716</v>
      </c>
      <c r="D911">
        <v>176672</v>
      </c>
      <c r="E911" t="s">
        <v>1227</v>
      </c>
      <c r="F911" s="21">
        <v>27900</v>
      </c>
      <c r="G911" t="s">
        <v>1228</v>
      </c>
      <c r="H911" s="46">
        <f t="shared" si="89"/>
        <v>-27900</v>
      </c>
      <c r="I911" s="24">
        <f t="shared" si="90"/>
        <v>0</v>
      </c>
      <c r="J911" s="25" t="str">
        <f t="shared" si="91"/>
        <v>16</v>
      </c>
      <c r="K911" s="25">
        <f t="shared" si="92"/>
        <v>7</v>
      </c>
      <c r="L911" s="26">
        <f t="shared" si="93"/>
        <v>44393</v>
      </c>
      <c r="M911" s="46">
        <f t="shared" si="94"/>
        <v>-27900</v>
      </c>
    </row>
    <row r="912" spans="2:13" ht="15.75">
      <c r="B912">
        <v>4691003000006390</v>
      </c>
      <c r="C912">
        <v>20210716</v>
      </c>
      <c r="D912">
        <v>122071</v>
      </c>
      <c r="E912" t="s">
        <v>1231</v>
      </c>
      <c r="F912" s="21">
        <v>10.45</v>
      </c>
      <c r="G912" t="s">
        <v>1228</v>
      </c>
      <c r="H912" s="46">
        <f t="shared" si="89"/>
        <v>-10.45</v>
      </c>
      <c r="I912" s="24">
        <f t="shared" si="90"/>
        <v>0</v>
      </c>
      <c r="J912" s="25" t="str">
        <f t="shared" si="91"/>
        <v>16</v>
      </c>
      <c r="K912" s="25">
        <f t="shared" si="92"/>
        <v>7</v>
      </c>
      <c r="L912" s="26">
        <f t="shared" si="93"/>
        <v>44393</v>
      </c>
      <c r="M912" s="46">
        <f t="shared" si="94"/>
        <v>-10.45</v>
      </c>
    </row>
    <row r="913" spans="2:13" ht="15.75">
      <c r="B913">
        <v>4691003000006390</v>
      </c>
      <c r="C913">
        <v>20210716</v>
      </c>
      <c r="D913">
        <v>144427</v>
      </c>
      <c r="E913" t="s">
        <v>1231</v>
      </c>
      <c r="F913" s="21">
        <v>10.45</v>
      </c>
      <c r="G913" t="s">
        <v>1228</v>
      </c>
      <c r="H913" s="46">
        <f t="shared" si="89"/>
        <v>-10.45</v>
      </c>
      <c r="I913" s="24">
        <f t="shared" si="90"/>
        <v>0</v>
      </c>
      <c r="J913" s="25" t="str">
        <f t="shared" si="91"/>
        <v>16</v>
      </c>
      <c r="K913" s="25">
        <f t="shared" si="92"/>
        <v>7</v>
      </c>
      <c r="L913" s="26">
        <f t="shared" si="93"/>
        <v>44393</v>
      </c>
      <c r="M913" s="46">
        <f t="shared" si="94"/>
        <v>-10.45</v>
      </c>
    </row>
    <row r="914" spans="2:13" ht="15.75">
      <c r="B914">
        <v>4691003000006390</v>
      </c>
      <c r="C914">
        <v>20210716</v>
      </c>
      <c r="D914">
        <v>163556</v>
      </c>
      <c r="E914" t="s">
        <v>1231</v>
      </c>
      <c r="F914" s="21">
        <v>10.45</v>
      </c>
      <c r="G914" t="s">
        <v>1228</v>
      </c>
      <c r="H914" s="46">
        <f t="shared" si="89"/>
        <v>-10.45</v>
      </c>
      <c r="I914" s="24">
        <f t="shared" si="90"/>
        <v>0</v>
      </c>
      <c r="J914" s="25" t="str">
        <f t="shared" si="91"/>
        <v>16</v>
      </c>
      <c r="K914" s="25">
        <f t="shared" si="92"/>
        <v>7</v>
      </c>
      <c r="L914" s="26">
        <f t="shared" si="93"/>
        <v>44393</v>
      </c>
      <c r="M914" s="46">
        <f t="shared" si="94"/>
        <v>-10.45</v>
      </c>
    </row>
    <row r="915" spans="2:13" ht="15.75">
      <c r="B915">
        <v>4691003000006390</v>
      </c>
      <c r="C915">
        <v>20210716</v>
      </c>
      <c r="D915">
        <v>163749</v>
      </c>
      <c r="E915" t="s">
        <v>1231</v>
      </c>
      <c r="F915" s="21">
        <v>10.45</v>
      </c>
      <c r="G915" t="s">
        <v>1228</v>
      </c>
      <c r="H915" s="46">
        <f t="shared" si="89"/>
        <v>-10.45</v>
      </c>
      <c r="I915" s="24">
        <f t="shared" si="90"/>
        <v>0</v>
      </c>
      <c r="J915" s="25" t="str">
        <f t="shared" si="91"/>
        <v>16</v>
      </c>
      <c r="K915" s="25">
        <f t="shared" si="92"/>
        <v>7</v>
      </c>
      <c r="L915" s="26">
        <f t="shared" si="93"/>
        <v>44393</v>
      </c>
      <c r="M915" s="46">
        <f t="shared" si="94"/>
        <v>-10.45</v>
      </c>
    </row>
    <row r="916" spans="2:13" ht="15.75">
      <c r="B916">
        <v>4691003000006390</v>
      </c>
      <c r="C916">
        <v>20210716</v>
      </c>
      <c r="D916">
        <v>163933</v>
      </c>
      <c r="E916" t="s">
        <v>1231</v>
      </c>
      <c r="F916" s="21">
        <v>10.45</v>
      </c>
      <c r="G916" t="s">
        <v>1228</v>
      </c>
      <c r="H916" s="46">
        <f t="shared" si="89"/>
        <v>-10.45</v>
      </c>
      <c r="I916" s="24">
        <f t="shared" si="90"/>
        <v>0</v>
      </c>
      <c r="J916" s="25" t="str">
        <f t="shared" si="91"/>
        <v>16</v>
      </c>
      <c r="K916" s="25">
        <f t="shared" si="92"/>
        <v>7</v>
      </c>
      <c r="L916" s="26">
        <f t="shared" si="93"/>
        <v>44393</v>
      </c>
      <c r="M916" s="46">
        <f t="shared" si="94"/>
        <v>-10.45</v>
      </c>
    </row>
    <row r="917" spans="2:13" ht="15.75">
      <c r="B917">
        <v>4691003000006390</v>
      </c>
      <c r="C917">
        <v>20210716</v>
      </c>
      <c r="D917">
        <v>164149</v>
      </c>
      <c r="E917" t="s">
        <v>1231</v>
      </c>
      <c r="F917" s="21">
        <v>10.45</v>
      </c>
      <c r="G917" t="s">
        <v>1228</v>
      </c>
      <c r="H917" s="46">
        <f t="shared" si="89"/>
        <v>-10.45</v>
      </c>
      <c r="I917" s="24">
        <f t="shared" si="90"/>
        <v>0</v>
      </c>
      <c r="J917" s="25" t="str">
        <f t="shared" si="91"/>
        <v>16</v>
      </c>
      <c r="K917" s="25">
        <f t="shared" si="92"/>
        <v>7</v>
      </c>
      <c r="L917" s="26">
        <f t="shared" si="93"/>
        <v>44393</v>
      </c>
      <c r="M917" s="46">
        <f t="shared" si="94"/>
        <v>-10.45</v>
      </c>
    </row>
    <row r="918" spans="2:13" ht="15.75">
      <c r="B918">
        <v>4691003000006390</v>
      </c>
      <c r="C918">
        <v>20210716</v>
      </c>
      <c r="D918">
        <v>164887</v>
      </c>
      <c r="E918" t="s">
        <v>1231</v>
      </c>
      <c r="F918" s="21">
        <v>10.45</v>
      </c>
      <c r="G918" t="s">
        <v>1228</v>
      </c>
      <c r="H918" s="46">
        <f t="shared" si="89"/>
        <v>-10.45</v>
      </c>
      <c r="I918" s="24">
        <f t="shared" si="90"/>
        <v>0</v>
      </c>
      <c r="J918" s="25" t="str">
        <f t="shared" si="91"/>
        <v>16</v>
      </c>
      <c r="K918" s="25">
        <f t="shared" si="92"/>
        <v>7</v>
      </c>
      <c r="L918" s="26">
        <f t="shared" si="93"/>
        <v>44393</v>
      </c>
      <c r="M918" s="46">
        <f t="shared" si="94"/>
        <v>-10.45</v>
      </c>
    </row>
    <row r="919" spans="2:13" ht="15.75">
      <c r="B919">
        <v>4691003000006390</v>
      </c>
      <c r="C919">
        <v>20210716</v>
      </c>
      <c r="D919">
        <v>168051</v>
      </c>
      <c r="E919" t="s">
        <v>1231</v>
      </c>
      <c r="F919" s="21">
        <v>10.45</v>
      </c>
      <c r="G919" t="s">
        <v>1228</v>
      </c>
      <c r="H919" s="46">
        <f t="shared" si="89"/>
        <v>-10.45</v>
      </c>
      <c r="I919" s="24">
        <f t="shared" si="90"/>
        <v>0</v>
      </c>
      <c r="J919" s="25" t="str">
        <f t="shared" si="91"/>
        <v>16</v>
      </c>
      <c r="K919" s="25">
        <f t="shared" si="92"/>
        <v>7</v>
      </c>
      <c r="L919" s="26">
        <f t="shared" si="93"/>
        <v>44393</v>
      </c>
      <c r="M919" s="46">
        <f t="shared" si="94"/>
        <v>-10.45</v>
      </c>
    </row>
    <row r="920" spans="2:13" ht="15.75">
      <c r="B920">
        <v>4691003000006390</v>
      </c>
      <c r="C920">
        <v>20210716</v>
      </c>
      <c r="D920">
        <v>168235</v>
      </c>
      <c r="E920" t="s">
        <v>1231</v>
      </c>
      <c r="F920" s="21">
        <v>10.45</v>
      </c>
      <c r="G920" t="s">
        <v>1228</v>
      </c>
      <c r="H920" s="46">
        <f t="shared" si="89"/>
        <v>-10.45</v>
      </c>
      <c r="I920" s="24">
        <f t="shared" si="90"/>
        <v>0</v>
      </c>
      <c r="J920" s="25" t="str">
        <f t="shared" si="91"/>
        <v>16</v>
      </c>
      <c r="K920" s="25">
        <f t="shared" si="92"/>
        <v>7</v>
      </c>
      <c r="L920" s="26">
        <f t="shared" si="93"/>
        <v>44393</v>
      </c>
      <c r="M920" s="46">
        <f t="shared" si="94"/>
        <v>-10.45</v>
      </c>
    </row>
    <row r="921" spans="2:13" ht="15.75">
      <c r="B921">
        <v>4691003000006390</v>
      </c>
      <c r="C921">
        <v>20210716</v>
      </c>
      <c r="D921">
        <v>170758</v>
      </c>
      <c r="E921" t="s">
        <v>1231</v>
      </c>
      <c r="F921" s="21">
        <v>10.45</v>
      </c>
      <c r="G921" t="s">
        <v>1228</v>
      </c>
      <c r="H921" s="46">
        <f t="shared" si="89"/>
        <v>-10.45</v>
      </c>
      <c r="I921" s="24">
        <f t="shared" si="90"/>
        <v>0</v>
      </c>
      <c r="J921" s="25" t="str">
        <f t="shared" si="91"/>
        <v>16</v>
      </c>
      <c r="K921" s="25">
        <f t="shared" si="92"/>
        <v>7</v>
      </c>
      <c r="L921" s="26">
        <f t="shared" si="93"/>
        <v>44393</v>
      </c>
      <c r="M921" s="46">
        <f t="shared" si="94"/>
        <v>-10.45</v>
      </c>
    </row>
    <row r="922" spans="2:13" ht="15.75">
      <c r="B922">
        <v>4691003000006390</v>
      </c>
      <c r="C922">
        <v>20210716</v>
      </c>
      <c r="D922">
        <v>176672</v>
      </c>
      <c r="E922" t="s">
        <v>1231</v>
      </c>
      <c r="F922" s="21">
        <v>10.45</v>
      </c>
      <c r="G922" t="s">
        <v>1228</v>
      </c>
      <c r="H922" s="46">
        <f t="shared" si="89"/>
        <v>-10.45</v>
      </c>
      <c r="I922" s="24">
        <f t="shared" si="90"/>
        <v>0</v>
      </c>
      <c r="J922" s="25" t="str">
        <f t="shared" si="91"/>
        <v>16</v>
      </c>
      <c r="K922" s="25">
        <f t="shared" si="92"/>
        <v>7</v>
      </c>
      <c r="L922" s="26">
        <f t="shared" si="93"/>
        <v>44393</v>
      </c>
      <c r="M922" s="46">
        <f t="shared" si="94"/>
        <v>-10.45</v>
      </c>
    </row>
    <row r="923" spans="2:13" ht="15.75">
      <c r="B923">
        <v>4691003000006390</v>
      </c>
      <c r="C923">
        <v>20210719</v>
      </c>
      <c r="D923">
        <v>103169</v>
      </c>
      <c r="E923" t="s">
        <v>1227</v>
      </c>
      <c r="F923" s="21">
        <v>6000</v>
      </c>
      <c r="G923" t="s">
        <v>1228</v>
      </c>
      <c r="H923" s="46">
        <f t="shared" si="89"/>
        <v>-6000</v>
      </c>
      <c r="I923" s="24">
        <f t="shared" si="90"/>
        <v>0</v>
      </c>
      <c r="J923" s="25" t="str">
        <f t="shared" si="91"/>
        <v>19</v>
      </c>
      <c r="K923" s="25">
        <f t="shared" si="92"/>
        <v>7</v>
      </c>
      <c r="L923" s="26">
        <f t="shared" si="93"/>
        <v>44396</v>
      </c>
      <c r="M923" s="46">
        <f t="shared" si="94"/>
        <v>-6000</v>
      </c>
    </row>
    <row r="924" spans="2:13" ht="15.75">
      <c r="B924">
        <v>4691003000006390</v>
      </c>
      <c r="C924">
        <v>20210719</v>
      </c>
      <c r="D924">
        <v>140850</v>
      </c>
      <c r="E924" t="s">
        <v>1227</v>
      </c>
      <c r="F924" s="21">
        <v>3933.65</v>
      </c>
      <c r="G924" t="s">
        <v>1228</v>
      </c>
      <c r="H924" s="46">
        <f t="shared" si="89"/>
        <v>-3933.65</v>
      </c>
      <c r="I924" s="24">
        <f t="shared" si="90"/>
        <v>0</v>
      </c>
      <c r="J924" s="25" t="str">
        <f t="shared" si="91"/>
        <v>19</v>
      </c>
      <c r="K924" s="25">
        <f t="shared" si="92"/>
        <v>7</v>
      </c>
      <c r="L924" s="26">
        <f t="shared" si="93"/>
        <v>44396</v>
      </c>
      <c r="M924" s="46">
        <f t="shared" si="94"/>
        <v>-3933.65</v>
      </c>
    </row>
    <row r="925" spans="2:13" ht="15.75">
      <c r="B925">
        <v>4691003000006390</v>
      </c>
      <c r="C925">
        <v>20210719</v>
      </c>
      <c r="D925">
        <v>159332</v>
      </c>
      <c r="E925" t="s">
        <v>1227</v>
      </c>
      <c r="F925" s="21">
        <v>680</v>
      </c>
      <c r="G925" t="s">
        <v>1228</v>
      </c>
      <c r="H925" s="46">
        <f t="shared" si="89"/>
        <v>-680</v>
      </c>
      <c r="I925" s="24">
        <f t="shared" si="90"/>
        <v>0</v>
      </c>
      <c r="J925" s="25" t="str">
        <f t="shared" si="91"/>
        <v>19</v>
      </c>
      <c r="K925" s="25">
        <f t="shared" si="92"/>
        <v>7</v>
      </c>
      <c r="L925" s="26">
        <f t="shared" si="93"/>
        <v>44396</v>
      </c>
      <c r="M925" s="46">
        <f t="shared" si="94"/>
        <v>-680</v>
      </c>
    </row>
    <row r="926" spans="2:13" ht="15.75">
      <c r="B926">
        <v>4691003000006390</v>
      </c>
      <c r="C926">
        <v>20210719</v>
      </c>
      <c r="D926">
        <v>160124</v>
      </c>
      <c r="E926" t="s">
        <v>1227</v>
      </c>
      <c r="F926" s="21">
        <v>10295.85</v>
      </c>
      <c r="G926" t="s">
        <v>1228</v>
      </c>
      <c r="H926" s="46">
        <f t="shared" si="89"/>
        <v>-10295.85</v>
      </c>
      <c r="I926" s="24">
        <f t="shared" si="90"/>
        <v>0</v>
      </c>
      <c r="J926" s="25" t="str">
        <f t="shared" si="91"/>
        <v>19</v>
      </c>
      <c r="K926" s="25">
        <f t="shared" si="92"/>
        <v>7</v>
      </c>
      <c r="L926" s="26">
        <f t="shared" si="93"/>
        <v>44396</v>
      </c>
      <c r="M926" s="46">
        <f t="shared" si="94"/>
        <v>-10295.85</v>
      </c>
    </row>
    <row r="927" spans="2:13" ht="15.75">
      <c r="B927">
        <v>4691003000006390</v>
      </c>
      <c r="C927">
        <v>20210719</v>
      </c>
      <c r="D927">
        <v>170754</v>
      </c>
      <c r="E927" t="s">
        <v>1227</v>
      </c>
      <c r="F927" s="21">
        <v>14795.1</v>
      </c>
      <c r="G927" t="s">
        <v>1228</v>
      </c>
      <c r="H927" s="46">
        <f t="shared" si="89"/>
        <v>-14795.1</v>
      </c>
      <c r="I927" s="24">
        <f t="shared" si="90"/>
        <v>0</v>
      </c>
      <c r="J927" s="25" t="str">
        <f t="shared" si="91"/>
        <v>19</v>
      </c>
      <c r="K927" s="25">
        <f t="shared" si="92"/>
        <v>7</v>
      </c>
      <c r="L927" s="26">
        <f t="shared" si="93"/>
        <v>44396</v>
      </c>
      <c r="M927" s="46">
        <f t="shared" si="94"/>
        <v>-14795.1</v>
      </c>
    </row>
    <row r="928" spans="2:13" ht="15.75">
      <c r="B928">
        <v>4691003000006390</v>
      </c>
      <c r="C928">
        <v>20210719</v>
      </c>
      <c r="D928">
        <v>171125</v>
      </c>
      <c r="E928" t="s">
        <v>1227</v>
      </c>
      <c r="F928" s="21">
        <v>2760</v>
      </c>
      <c r="G928" t="s">
        <v>1228</v>
      </c>
      <c r="H928" s="46">
        <f t="shared" si="89"/>
        <v>-2760</v>
      </c>
      <c r="I928" s="24">
        <f t="shared" si="90"/>
        <v>0</v>
      </c>
      <c r="J928" s="25" t="str">
        <f t="shared" si="91"/>
        <v>19</v>
      </c>
      <c r="K928" s="25">
        <f t="shared" si="92"/>
        <v>7</v>
      </c>
      <c r="L928" s="26">
        <f t="shared" si="93"/>
        <v>44396</v>
      </c>
      <c r="M928" s="46">
        <f t="shared" si="94"/>
        <v>-2760</v>
      </c>
    </row>
    <row r="929" spans="2:13" ht="15.75">
      <c r="B929">
        <v>4691003000006390</v>
      </c>
      <c r="C929">
        <v>20210719</v>
      </c>
      <c r="D929">
        <v>103169</v>
      </c>
      <c r="E929" t="s">
        <v>1231</v>
      </c>
      <c r="F929" s="21">
        <v>10.45</v>
      </c>
      <c r="G929" t="s">
        <v>1228</v>
      </c>
      <c r="H929" s="46">
        <f t="shared" si="89"/>
        <v>-10.45</v>
      </c>
      <c r="I929" s="24">
        <f t="shared" si="90"/>
        <v>0</v>
      </c>
      <c r="J929" s="25" t="str">
        <f t="shared" si="91"/>
        <v>19</v>
      </c>
      <c r="K929" s="25">
        <f t="shared" si="92"/>
        <v>7</v>
      </c>
      <c r="L929" s="26">
        <f t="shared" si="93"/>
        <v>44396</v>
      </c>
      <c r="M929" s="46">
        <f t="shared" si="94"/>
        <v>-10.45</v>
      </c>
    </row>
    <row r="930" spans="2:13" ht="15.75">
      <c r="B930">
        <v>4691003000006390</v>
      </c>
      <c r="C930">
        <v>20210719</v>
      </c>
      <c r="D930">
        <v>140850</v>
      </c>
      <c r="E930" t="s">
        <v>1231</v>
      </c>
      <c r="F930" s="21">
        <v>10.45</v>
      </c>
      <c r="G930" t="s">
        <v>1228</v>
      </c>
      <c r="H930" s="46">
        <f t="shared" si="89"/>
        <v>-10.45</v>
      </c>
      <c r="I930" s="24">
        <f t="shared" si="90"/>
        <v>0</v>
      </c>
      <c r="J930" s="25" t="str">
        <f t="shared" si="91"/>
        <v>19</v>
      </c>
      <c r="K930" s="25">
        <f t="shared" si="92"/>
        <v>7</v>
      </c>
      <c r="L930" s="26">
        <f t="shared" si="93"/>
        <v>44396</v>
      </c>
      <c r="M930" s="46">
        <f t="shared" si="94"/>
        <v>-10.45</v>
      </c>
    </row>
    <row r="931" spans="2:13" ht="15.75">
      <c r="B931">
        <v>4691003000006390</v>
      </c>
      <c r="C931">
        <v>20210719</v>
      </c>
      <c r="D931">
        <v>159332</v>
      </c>
      <c r="E931" t="s">
        <v>1231</v>
      </c>
      <c r="F931" s="21">
        <v>10.45</v>
      </c>
      <c r="G931" t="s">
        <v>1228</v>
      </c>
      <c r="H931" s="46">
        <f t="shared" si="89"/>
        <v>-10.45</v>
      </c>
      <c r="I931" s="24">
        <f t="shared" si="90"/>
        <v>0</v>
      </c>
      <c r="J931" s="25" t="str">
        <f t="shared" si="91"/>
        <v>19</v>
      </c>
      <c r="K931" s="25">
        <f t="shared" si="92"/>
        <v>7</v>
      </c>
      <c r="L931" s="26">
        <f t="shared" si="93"/>
        <v>44396</v>
      </c>
      <c r="M931" s="46">
        <f t="shared" si="94"/>
        <v>-10.45</v>
      </c>
    </row>
    <row r="932" spans="2:13" ht="15.75">
      <c r="B932">
        <v>4691003000006390</v>
      </c>
      <c r="C932">
        <v>20210719</v>
      </c>
      <c r="D932">
        <v>160124</v>
      </c>
      <c r="E932" t="s">
        <v>1231</v>
      </c>
      <c r="F932" s="21">
        <v>10.45</v>
      </c>
      <c r="G932" t="s">
        <v>1228</v>
      </c>
      <c r="H932" s="46">
        <f t="shared" si="89"/>
        <v>-10.45</v>
      </c>
      <c r="I932" s="24">
        <f t="shared" si="90"/>
        <v>0</v>
      </c>
      <c r="J932" s="25" t="str">
        <f t="shared" si="91"/>
        <v>19</v>
      </c>
      <c r="K932" s="25">
        <f t="shared" si="92"/>
        <v>7</v>
      </c>
      <c r="L932" s="26">
        <f t="shared" si="93"/>
        <v>44396</v>
      </c>
      <c r="M932" s="46">
        <f t="shared" si="94"/>
        <v>-10.45</v>
      </c>
    </row>
    <row r="933" spans="2:13" ht="15.75">
      <c r="B933">
        <v>4691003000006390</v>
      </c>
      <c r="C933">
        <v>20210719</v>
      </c>
      <c r="D933">
        <v>170754</v>
      </c>
      <c r="E933" t="s">
        <v>1231</v>
      </c>
      <c r="F933" s="21">
        <v>10.45</v>
      </c>
      <c r="G933" t="s">
        <v>1228</v>
      </c>
      <c r="H933" s="46">
        <f t="shared" si="89"/>
        <v>-10.45</v>
      </c>
      <c r="I933" s="24">
        <f t="shared" si="90"/>
        <v>0</v>
      </c>
      <c r="J933" s="25" t="str">
        <f t="shared" si="91"/>
        <v>19</v>
      </c>
      <c r="K933" s="25">
        <f t="shared" si="92"/>
        <v>7</v>
      </c>
      <c r="L933" s="26">
        <f t="shared" si="93"/>
        <v>44396</v>
      </c>
      <c r="M933" s="46">
        <f t="shared" si="94"/>
        <v>-10.45</v>
      </c>
    </row>
    <row r="934" spans="2:13" ht="15.75">
      <c r="B934">
        <v>4691003000006390</v>
      </c>
      <c r="C934">
        <v>20210719</v>
      </c>
      <c r="D934">
        <v>171125</v>
      </c>
      <c r="E934" t="s">
        <v>1231</v>
      </c>
      <c r="F934" s="21">
        <v>10.45</v>
      </c>
      <c r="G934" t="s">
        <v>1228</v>
      </c>
      <c r="H934" s="46">
        <f t="shared" si="89"/>
        <v>-10.45</v>
      </c>
      <c r="I934" s="24">
        <f t="shared" si="90"/>
        <v>0</v>
      </c>
      <c r="J934" s="25" t="str">
        <f t="shared" si="91"/>
        <v>19</v>
      </c>
      <c r="K934" s="25">
        <f t="shared" si="92"/>
        <v>7</v>
      </c>
      <c r="L934" s="26">
        <f t="shared" si="93"/>
        <v>44396</v>
      </c>
      <c r="M934" s="46">
        <f t="shared" si="94"/>
        <v>-10.45</v>
      </c>
    </row>
    <row r="935" spans="2:13" ht="15.75">
      <c r="B935">
        <v>4691003000006390</v>
      </c>
      <c r="C935">
        <v>20210720</v>
      </c>
      <c r="D935">
        <v>341</v>
      </c>
      <c r="E935" t="s">
        <v>1245</v>
      </c>
      <c r="F935" s="21">
        <v>3290.5</v>
      </c>
      <c r="G935" t="s">
        <v>1233</v>
      </c>
      <c r="H935" s="46">
        <f t="shared" si="89"/>
        <v>0</v>
      </c>
      <c r="I935" s="24">
        <f t="shared" si="90"/>
        <v>3290.5</v>
      </c>
      <c r="J935" s="25" t="str">
        <f t="shared" si="91"/>
        <v>20</v>
      </c>
      <c r="K935" s="25">
        <f t="shared" si="92"/>
        <v>7</v>
      </c>
      <c r="L935" s="26">
        <f t="shared" si="93"/>
        <v>44397</v>
      </c>
      <c r="M935" s="46">
        <f t="shared" si="94"/>
        <v>3290.5</v>
      </c>
    </row>
    <row r="936" spans="2:13" ht="15.75">
      <c r="B936">
        <v>4691003000006390</v>
      </c>
      <c r="C936">
        <v>20210720</v>
      </c>
      <c r="D936">
        <v>105645</v>
      </c>
      <c r="E936" t="s">
        <v>1232</v>
      </c>
      <c r="F936" s="21">
        <v>3392.18</v>
      </c>
      <c r="G936" t="s">
        <v>1233</v>
      </c>
      <c r="H936" s="46">
        <f t="shared" si="89"/>
        <v>0</v>
      </c>
      <c r="I936" s="24">
        <f t="shared" si="90"/>
        <v>3392.18</v>
      </c>
      <c r="J936" s="25" t="str">
        <f t="shared" si="91"/>
        <v>20</v>
      </c>
      <c r="K936" s="25">
        <f t="shared" si="92"/>
        <v>7</v>
      </c>
      <c r="L936" s="26">
        <f t="shared" si="93"/>
        <v>44397</v>
      </c>
      <c r="M936" s="46">
        <f t="shared" si="94"/>
        <v>3392.18</v>
      </c>
    </row>
    <row r="937" spans="2:13" ht="15.75">
      <c r="B937">
        <v>4691003000006390</v>
      </c>
      <c r="C937">
        <v>20210720</v>
      </c>
      <c r="D937">
        <v>309014</v>
      </c>
      <c r="E937" t="s">
        <v>1246</v>
      </c>
      <c r="F937" s="21">
        <v>103.35</v>
      </c>
      <c r="G937" t="s">
        <v>1228</v>
      </c>
      <c r="H937" s="46">
        <f t="shared" si="89"/>
        <v>-103.35</v>
      </c>
      <c r="I937" s="24">
        <f t="shared" si="90"/>
        <v>0</v>
      </c>
      <c r="J937" s="25" t="str">
        <f t="shared" si="91"/>
        <v>20</v>
      </c>
      <c r="K937" s="25">
        <f t="shared" si="92"/>
        <v>7</v>
      </c>
      <c r="L937" s="26">
        <f t="shared" si="93"/>
        <v>44397</v>
      </c>
      <c r="M937" s="46">
        <f t="shared" si="94"/>
        <v>-103.35</v>
      </c>
    </row>
    <row r="938" spans="2:13" ht="15.75">
      <c r="B938">
        <v>4691003000006390</v>
      </c>
      <c r="C938">
        <v>20210720</v>
      </c>
      <c r="D938">
        <v>313262</v>
      </c>
      <c r="E938" t="s">
        <v>1246</v>
      </c>
      <c r="F938" s="21">
        <v>3478.73</v>
      </c>
      <c r="G938" t="s">
        <v>1228</v>
      </c>
      <c r="H938" s="46">
        <f t="shared" si="89"/>
        <v>-3478.73</v>
      </c>
      <c r="I938" s="24">
        <f t="shared" si="90"/>
        <v>0</v>
      </c>
      <c r="J938" s="25" t="str">
        <f t="shared" si="91"/>
        <v>20</v>
      </c>
      <c r="K938" s="25">
        <f t="shared" si="92"/>
        <v>7</v>
      </c>
      <c r="L938" s="26">
        <f t="shared" si="93"/>
        <v>44397</v>
      </c>
      <c r="M938" s="46">
        <f t="shared" si="94"/>
        <v>-3478.73</v>
      </c>
    </row>
    <row r="939" spans="2:13" ht="15.75">
      <c r="B939">
        <v>4691003000006390</v>
      </c>
      <c r="C939">
        <v>20210720</v>
      </c>
      <c r="D939">
        <v>314002</v>
      </c>
      <c r="E939" t="s">
        <v>1246</v>
      </c>
      <c r="F939" s="21">
        <v>1982.71</v>
      </c>
      <c r="G939" t="s">
        <v>1228</v>
      </c>
      <c r="H939" s="46">
        <f t="shared" si="89"/>
        <v>-1982.71</v>
      </c>
      <c r="I939" s="24">
        <f t="shared" si="90"/>
        <v>0</v>
      </c>
      <c r="J939" s="25" t="str">
        <f t="shared" si="91"/>
        <v>20</v>
      </c>
      <c r="K939" s="25">
        <f t="shared" si="92"/>
        <v>7</v>
      </c>
      <c r="L939" s="26">
        <f t="shared" si="93"/>
        <v>44397</v>
      </c>
      <c r="M939" s="46">
        <f t="shared" si="94"/>
        <v>-1982.71</v>
      </c>
    </row>
    <row r="940" spans="2:13" ht="15.75">
      <c r="B940">
        <v>4691003000006390</v>
      </c>
      <c r="C940">
        <v>20210720</v>
      </c>
      <c r="D940">
        <v>370074</v>
      </c>
      <c r="E940" t="s">
        <v>1230</v>
      </c>
      <c r="F940" s="21">
        <v>45.9</v>
      </c>
      <c r="G940" t="s">
        <v>1228</v>
      </c>
      <c r="H940" s="46">
        <f t="shared" si="89"/>
        <v>-45.9</v>
      </c>
      <c r="I940" s="24">
        <f t="shared" si="90"/>
        <v>0</v>
      </c>
      <c r="J940" s="25" t="str">
        <f t="shared" si="91"/>
        <v>20</v>
      </c>
      <c r="K940" s="25">
        <f t="shared" si="92"/>
        <v>7</v>
      </c>
      <c r="L940" s="26">
        <f t="shared" si="93"/>
        <v>44397</v>
      </c>
      <c r="M940" s="46">
        <f t="shared" si="94"/>
        <v>-45.9</v>
      </c>
    </row>
    <row r="941" spans="2:13" ht="15.75">
      <c r="B941">
        <v>4691003000006390</v>
      </c>
      <c r="C941">
        <v>20210720</v>
      </c>
      <c r="D941">
        <v>372847</v>
      </c>
      <c r="E941" t="s">
        <v>1230</v>
      </c>
      <c r="F941" s="21">
        <v>334.49</v>
      </c>
      <c r="G941" t="s">
        <v>1228</v>
      </c>
      <c r="H941" s="46">
        <f t="shared" si="89"/>
        <v>-334.49</v>
      </c>
      <c r="I941" s="24">
        <f t="shared" si="90"/>
        <v>0</v>
      </c>
      <c r="J941" s="25" t="str">
        <f t="shared" si="91"/>
        <v>20</v>
      </c>
      <c r="K941" s="25">
        <f t="shared" si="92"/>
        <v>7</v>
      </c>
      <c r="L941" s="26">
        <f t="shared" si="93"/>
        <v>44397</v>
      </c>
      <c r="M941" s="46">
        <f t="shared" si="94"/>
        <v>-334.49</v>
      </c>
    </row>
    <row r="942" spans="2:13" ht="15.75">
      <c r="B942">
        <v>4691003000006390</v>
      </c>
      <c r="C942">
        <v>20210720</v>
      </c>
      <c r="D942">
        <v>379546</v>
      </c>
      <c r="E942" t="s">
        <v>1230</v>
      </c>
      <c r="F942" s="21">
        <v>1567.8</v>
      </c>
      <c r="G942" t="s">
        <v>1228</v>
      </c>
      <c r="H942" s="46">
        <f t="shared" si="89"/>
        <v>-1567.8</v>
      </c>
      <c r="I942" s="24">
        <f t="shared" si="90"/>
        <v>0</v>
      </c>
      <c r="J942" s="25" t="str">
        <f t="shared" si="91"/>
        <v>20</v>
      </c>
      <c r="K942" s="25">
        <f t="shared" si="92"/>
        <v>7</v>
      </c>
      <c r="L942" s="26">
        <f t="shared" si="93"/>
        <v>44397</v>
      </c>
      <c r="M942" s="46">
        <f t="shared" si="94"/>
        <v>-1567.8</v>
      </c>
    </row>
    <row r="943" spans="2:13" ht="15.75">
      <c r="B943">
        <v>4691003000006390</v>
      </c>
      <c r="C943">
        <v>20210720</v>
      </c>
      <c r="D943">
        <v>380843</v>
      </c>
      <c r="E943" t="s">
        <v>1230</v>
      </c>
      <c r="F943" s="21">
        <v>1120</v>
      </c>
      <c r="G943" t="s">
        <v>1228</v>
      </c>
      <c r="H943" s="46">
        <f t="shared" si="89"/>
        <v>-1120</v>
      </c>
      <c r="I943" s="24">
        <f t="shared" si="90"/>
        <v>0</v>
      </c>
      <c r="J943" s="25" t="str">
        <f t="shared" si="91"/>
        <v>20</v>
      </c>
      <c r="K943" s="25">
        <f t="shared" si="92"/>
        <v>7</v>
      </c>
      <c r="L943" s="26">
        <f t="shared" si="93"/>
        <v>44397</v>
      </c>
      <c r="M943" s="46">
        <f t="shared" si="94"/>
        <v>-1120</v>
      </c>
    </row>
    <row r="944" spans="2:13" ht="15.75">
      <c r="B944">
        <v>4691003000006390</v>
      </c>
      <c r="C944">
        <v>20210720</v>
      </c>
      <c r="D944">
        <v>381915</v>
      </c>
      <c r="E944" t="s">
        <v>1230</v>
      </c>
      <c r="F944" s="21">
        <v>1990</v>
      </c>
      <c r="G944" t="s">
        <v>1228</v>
      </c>
      <c r="H944" s="46">
        <f t="shared" si="89"/>
        <v>-1990</v>
      </c>
      <c r="I944" s="24">
        <f t="shared" si="90"/>
        <v>0</v>
      </c>
      <c r="J944" s="25" t="str">
        <f t="shared" si="91"/>
        <v>20</v>
      </c>
      <c r="K944" s="25">
        <f t="shared" si="92"/>
        <v>7</v>
      </c>
      <c r="L944" s="26">
        <f t="shared" si="93"/>
        <v>44397</v>
      </c>
      <c r="M944" s="46">
        <f t="shared" si="94"/>
        <v>-1990</v>
      </c>
    </row>
    <row r="945" spans="2:13" ht="15.75">
      <c r="B945">
        <v>4691003000006390</v>
      </c>
      <c r="C945">
        <v>20210720</v>
      </c>
      <c r="D945">
        <v>385454</v>
      </c>
      <c r="E945" t="s">
        <v>1230</v>
      </c>
      <c r="F945" s="21">
        <v>53900</v>
      </c>
      <c r="G945" t="s">
        <v>1228</v>
      </c>
      <c r="H945" s="46">
        <f t="shared" si="89"/>
        <v>-53900</v>
      </c>
      <c r="I945" s="24">
        <f t="shared" si="90"/>
        <v>0</v>
      </c>
      <c r="J945" s="25" t="str">
        <f t="shared" si="91"/>
        <v>20</v>
      </c>
      <c r="K945" s="25">
        <f t="shared" si="92"/>
        <v>7</v>
      </c>
      <c r="L945" s="26">
        <f t="shared" si="93"/>
        <v>44397</v>
      </c>
      <c r="M945" s="46">
        <f t="shared" si="94"/>
        <v>-53900</v>
      </c>
    </row>
    <row r="946" spans="2:13" ht="15.75">
      <c r="B946">
        <v>4691003000006390</v>
      </c>
      <c r="C946">
        <v>20210720</v>
      </c>
      <c r="D946">
        <v>105470</v>
      </c>
      <c r="E946" t="s">
        <v>1227</v>
      </c>
      <c r="F946" s="21">
        <v>802.56</v>
      </c>
      <c r="G946" t="s">
        <v>1228</v>
      </c>
      <c r="H946" s="46">
        <f t="shared" si="89"/>
        <v>-802.56</v>
      </c>
      <c r="I946" s="24">
        <f t="shared" si="90"/>
        <v>0</v>
      </c>
      <c r="J946" s="25" t="str">
        <f t="shared" si="91"/>
        <v>20</v>
      </c>
      <c r="K946" s="25">
        <f t="shared" si="92"/>
        <v>7</v>
      </c>
      <c r="L946" s="26">
        <f t="shared" si="93"/>
        <v>44397</v>
      </c>
      <c r="M946" s="46">
        <f t="shared" si="94"/>
        <v>-802.56</v>
      </c>
    </row>
    <row r="947" spans="2:13" ht="15.75">
      <c r="B947">
        <v>4691003000006390</v>
      </c>
      <c r="C947">
        <v>20210720</v>
      </c>
      <c r="D947">
        <v>105645</v>
      </c>
      <c r="E947" t="s">
        <v>1227</v>
      </c>
      <c r="F947" s="21">
        <v>3392.18</v>
      </c>
      <c r="G947" t="s">
        <v>1228</v>
      </c>
      <c r="H947" s="46">
        <f t="shared" si="89"/>
        <v>-3392.18</v>
      </c>
      <c r="I947" s="24">
        <f t="shared" si="90"/>
        <v>0</v>
      </c>
      <c r="J947" s="25" t="str">
        <f t="shared" si="91"/>
        <v>20</v>
      </c>
      <c r="K947" s="25">
        <f t="shared" si="92"/>
        <v>7</v>
      </c>
      <c r="L947" s="26">
        <f t="shared" si="93"/>
        <v>44397</v>
      </c>
      <c r="M947" s="46">
        <f t="shared" si="94"/>
        <v>-3392.18</v>
      </c>
    </row>
    <row r="948" spans="2:13" ht="15.75">
      <c r="B948">
        <v>4691003000006390</v>
      </c>
      <c r="C948">
        <v>20210720</v>
      </c>
      <c r="D948">
        <v>105858</v>
      </c>
      <c r="E948" t="s">
        <v>1227</v>
      </c>
      <c r="F948" s="21">
        <v>20000</v>
      </c>
      <c r="G948" t="s">
        <v>1228</v>
      </c>
      <c r="H948" s="46">
        <f t="shared" si="89"/>
        <v>-20000</v>
      </c>
      <c r="I948" s="24">
        <f t="shared" si="90"/>
        <v>0</v>
      </c>
      <c r="J948" s="25" t="str">
        <f t="shared" si="91"/>
        <v>20</v>
      </c>
      <c r="K948" s="25">
        <f t="shared" si="92"/>
        <v>7</v>
      </c>
      <c r="L948" s="26">
        <f t="shared" si="93"/>
        <v>44397</v>
      </c>
      <c r="M948" s="46">
        <f t="shared" si="94"/>
        <v>-20000</v>
      </c>
    </row>
    <row r="949" spans="2:13" ht="15.75">
      <c r="B949">
        <v>4691003000006390</v>
      </c>
      <c r="C949">
        <v>20210720</v>
      </c>
      <c r="D949">
        <v>109103</v>
      </c>
      <c r="E949" t="s">
        <v>1227</v>
      </c>
      <c r="F949" s="21">
        <v>49855.95</v>
      </c>
      <c r="G949" t="s">
        <v>1228</v>
      </c>
      <c r="H949" s="46">
        <f t="shared" si="89"/>
        <v>-49855.95</v>
      </c>
      <c r="I949" s="24">
        <f t="shared" si="90"/>
        <v>0</v>
      </c>
      <c r="J949" s="25" t="str">
        <f t="shared" si="91"/>
        <v>20</v>
      </c>
      <c r="K949" s="25">
        <f t="shared" si="92"/>
        <v>7</v>
      </c>
      <c r="L949" s="26">
        <f t="shared" si="93"/>
        <v>44397</v>
      </c>
      <c r="M949" s="46">
        <f t="shared" si="94"/>
        <v>-49855.95</v>
      </c>
    </row>
    <row r="950" spans="2:13" ht="15.75">
      <c r="B950">
        <v>4691003000006390</v>
      </c>
      <c r="C950">
        <v>20210720</v>
      </c>
      <c r="D950">
        <v>109976</v>
      </c>
      <c r="E950" t="s">
        <v>1227</v>
      </c>
      <c r="F950" s="21">
        <v>2243.8200000000002</v>
      </c>
      <c r="G950" t="s">
        <v>1228</v>
      </c>
      <c r="H950" s="46">
        <f t="shared" si="89"/>
        <v>-2243.8200000000002</v>
      </c>
      <c r="I950" s="24">
        <f t="shared" si="90"/>
        <v>0</v>
      </c>
      <c r="J950" s="25" t="str">
        <f t="shared" si="91"/>
        <v>20</v>
      </c>
      <c r="K950" s="25">
        <f t="shared" si="92"/>
        <v>7</v>
      </c>
      <c r="L950" s="26">
        <f t="shared" si="93"/>
        <v>44397</v>
      </c>
      <c r="M950" s="46">
        <f t="shared" si="94"/>
        <v>-2243.8200000000002</v>
      </c>
    </row>
    <row r="951" spans="2:13" ht="15.75">
      <c r="B951">
        <v>4691003000006390</v>
      </c>
      <c r="C951">
        <v>20210720</v>
      </c>
      <c r="D951">
        <v>113194</v>
      </c>
      <c r="E951" t="s">
        <v>1227</v>
      </c>
      <c r="F951" s="21">
        <v>7550</v>
      </c>
      <c r="G951" t="s">
        <v>1228</v>
      </c>
      <c r="H951" s="46">
        <f t="shared" si="89"/>
        <v>-7550</v>
      </c>
      <c r="I951" s="24">
        <f t="shared" si="90"/>
        <v>0</v>
      </c>
      <c r="J951" s="25" t="str">
        <f t="shared" si="91"/>
        <v>20</v>
      </c>
      <c r="K951" s="25">
        <f t="shared" si="92"/>
        <v>7</v>
      </c>
      <c r="L951" s="26">
        <f t="shared" si="93"/>
        <v>44397</v>
      </c>
      <c r="M951" s="46">
        <f t="shared" si="94"/>
        <v>-7550</v>
      </c>
    </row>
    <row r="952" spans="2:13" ht="15.75">
      <c r="B952">
        <v>4691003000006390</v>
      </c>
      <c r="C952">
        <v>20210720</v>
      </c>
      <c r="D952">
        <v>122217</v>
      </c>
      <c r="E952" t="s">
        <v>1227</v>
      </c>
      <c r="F952" s="21">
        <v>36766.660000000003</v>
      </c>
      <c r="G952" t="s">
        <v>1228</v>
      </c>
      <c r="H952" s="46">
        <f t="shared" si="89"/>
        <v>-36766.660000000003</v>
      </c>
      <c r="I952" s="24">
        <f t="shared" si="90"/>
        <v>0</v>
      </c>
      <c r="J952" s="25" t="str">
        <f t="shared" si="91"/>
        <v>20</v>
      </c>
      <c r="K952" s="25">
        <f t="shared" si="92"/>
        <v>7</v>
      </c>
      <c r="L952" s="26">
        <f t="shared" si="93"/>
        <v>44397</v>
      </c>
      <c r="M952" s="46">
        <f t="shared" si="94"/>
        <v>-36766.660000000003</v>
      </c>
    </row>
    <row r="953" spans="2:13" ht="15.75">
      <c r="B953">
        <v>4691003000006390</v>
      </c>
      <c r="C953">
        <v>20210720</v>
      </c>
      <c r="D953">
        <v>127747</v>
      </c>
      <c r="E953" t="s">
        <v>1227</v>
      </c>
      <c r="F953" s="21">
        <v>5267.88</v>
      </c>
      <c r="G953" t="s">
        <v>1228</v>
      </c>
      <c r="H953" s="46">
        <f t="shared" si="89"/>
        <v>-5267.88</v>
      </c>
      <c r="I953" s="24">
        <f t="shared" si="90"/>
        <v>0</v>
      </c>
      <c r="J953" s="25" t="str">
        <f t="shared" si="91"/>
        <v>20</v>
      </c>
      <c r="K953" s="25">
        <f t="shared" si="92"/>
        <v>7</v>
      </c>
      <c r="L953" s="26">
        <f t="shared" si="93"/>
        <v>44397</v>
      </c>
      <c r="M953" s="46">
        <f t="shared" si="94"/>
        <v>-5267.88</v>
      </c>
    </row>
    <row r="954" spans="2:13" ht="15.75">
      <c r="B954">
        <v>4691003000006390</v>
      </c>
      <c r="C954">
        <v>20210720</v>
      </c>
      <c r="D954">
        <v>137895</v>
      </c>
      <c r="E954" t="s">
        <v>1227</v>
      </c>
      <c r="F954" s="21">
        <v>3462.5</v>
      </c>
      <c r="G954" t="s">
        <v>1228</v>
      </c>
      <c r="H954" s="46">
        <f t="shared" si="89"/>
        <v>-3462.5</v>
      </c>
      <c r="I954" s="24">
        <f t="shared" si="90"/>
        <v>0</v>
      </c>
      <c r="J954" s="25" t="str">
        <f t="shared" si="91"/>
        <v>20</v>
      </c>
      <c r="K954" s="25">
        <f t="shared" si="92"/>
        <v>7</v>
      </c>
      <c r="L954" s="26">
        <f t="shared" si="93"/>
        <v>44397</v>
      </c>
      <c r="M954" s="46">
        <f t="shared" si="94"/>
        <v>-3462.5</v>
      </c>
    </row>
    <row r="955" spans="2:13" ht="15.75">
      <c r="B955">
        <v>4691003000006390</v>
      </c>
      <c r="C955">
        <v>20210720</v>
      </c>
      <c r="D955">
        <v>140548</v>
      </c>
      <c r="E955" t="s">
        <v>1227</v>
      </c>
      <c r="F955" s="21">
        <v>129115</v>
      </c>
      <c r="G955" t="s">
        <v>1228</v>
      </c>
      <c r="H955" s="46">
        <f t="shared" si="89"/>
        <v>-129115</v>
      </c>
      <c r="I955" s="24">
        <f t="shared" si="90"/>
        <v>0</v>
      </c>
      <c r="J955" s="25" t="str">
        <f t="shared" si="91"/>
        <v>20</v>
      </c>
      <c r="K955" s="25">
        <f t="shared" si="92"/>
        <v>7</v>
      </c>
      <c r="L955" s="26">
        <f t="shared" si="93"/>
        <v>44397</v>
      </c>
      <c r="M955" s="46">
        <f t="shared" si="94"/>
        <v>-129115</v>
      </c>
    </row>
    <row r="956" spans="2:13" ht="15.75">
      <c r="B956">
        <v>4691003000006390</v>
      </c>
      <c r="C956">
        <v>20210720</v>
      </c>
      <c r="D956">
        <v>149239</v>
      </c>
      <c r="E956" t="s">
        <v>1227</v>
      </c>
      <c r="F956" s="21">
        <v>22079.5</v>
      </c>
      <c r="G956" t="s">
        <v>1228</v>
      </c>
      <c r="H956" s="46">
        <f t="shared" si="89"/>
        <v>-22079.5</v>
      </c>
      <c r="I956" s="24">
        <f t="shared" si="90"/>
        <v>0</v>
      </c>
      <c r="J956" s="25" t="str">
        <f t="shared" si="91"/>
        <v>20</v>
      </c>
      <c r="K956" s="25">
        <f t="shared" si="92"/>
        <v>7</v>
      </c>
      <c r="L956" s="26">
        <f t="shared" si="93"/>
        <v>44397</v>
      </c>
      <c r="M956" s="46">
        <f t="shared" si="94"/>
        <v>-22079.5</v>
      </c>
    </row>
    <row r="957" spans="2:13" ht="15.75">
      <c r="B957">
        <v>4691003000006390</v>
      </c>
      <c r="C957">
        <v>20210720</v>
      </c>
      <c r="D957">
        <v>155306</v>
      </c>
      <c r="E957" t="s">
        <v>1227</v>
      </c>
      <c r="F957" s="21">
        <v>59269.22</v>
      </c>
      <c r="G957" t="s">
        <v>1228</v>
      </c>
      <c r="H957" s="46">
        <f t="shared" si="89"/>
        <v>-59269.22</v>
      </c>
      <c r="I957" s="24">
        <f t="shared" si="90"/>
        <v>0</v>
      </c>
      <c r="J957" s="25" t="str">
        <f t="shared" si="91"/>
        <v>20</v>
      </c>
      <c r="K957" s="25">
        <f t="shared" si="92"/>
        <v>7</v>
      </c>
      <c r="L957" s="26">
        <f t="shared" si="93"/>
        <v>44397</v>
      </c>
      <c r="M957" s="46">
        <f t="shared" si="94"/>
        <v>-59269.22</v>
      </c>
    </row>
    <row r="958" spans="2:13" ht="15.75">
      <c r="B958">
        <v>4691003000006390</v>
      </c>
      <c r="C958">
        <v>20210720</v>
      </c>
      <c r="D958">
        <v>155845</v>
      </c>
      <c r="E958" t="s">
        <v>1227</v>
      </c>
      <c r="F958" s="21">
        <v>3184.44</v>
      </c>
      <c r="G958" t="s">
        <v>1228</v>
      </c>
      <c r="H958" s="46">
        <f t="shared" si="89"/>
        <v>-3184.44</v>
      </c>
      <c r="I958" s="24">
        <f t="shared" si="90"/>
        <v>0</v>
      </c>
      <c r="J958" s="25" t="str">
        <f t="shared" si="91"/>
        <v>20</v>
      </c>
      <c r="K958" s="25">
        <f t="shared" si="92"/>
        <v>7</v>
      </c>
      <c r="L958" s="26">
        <f t="shared" si="93"/>
        <v>44397</v>
      </c>
      <c r="M958" s="46">
        <f t="shared" si="94"/>
        <v>-3184.44</v>
      </c>
    </row>
    <row r="959" spans="2:13" ht="15.75">
      <c r="B959">
        <v>4691003000006390</v>
      </c>
      <c r="C959">
        <v>20210720</v>
      </c>
      <c r="D959">
        <v>158403</v>
      </c>
      <c r="E959" t="s">
        <v>1227</v>
      </c>
      <c r="F959" s="21">
        <v>5605.16</v>
      </c>
      <c r="G959" t="s">
        <v>1228</v>
      </c>
      <c r="H959" s="46">
        <f t="shared" si="89"/>
        <v>-5605.16</v>
      </c>
      <c r="I959" s="24">
        <f t="shared" si="90"/>
        <v>0</v>
      </c>
      <c r="J959" s="25" t="str">
        <f t="shared" si="91"/>
        <v>20</v>
      </c>
      <c r="K959" s="25">
        <f t="shared" si="92"/>
        <v>7</v>
      </c>
      <c r="L959" s="26">
        <f t="shared" si="93"/>
        <v>44397</v>
      </c>
      <c r="M959" s="46">
        <f t="shared" si="94"/>
        <v>-5605.16</v>
      </c>
    </row>
    <row r="960" spans="2:13" ht="15.75">
      <c r="B960">
        <v>4691003000006390</v>
      </c>
      <c r="C960">
        <v>20210720</v>
      </c>
      <c r="D960">
        <v>159326</v>
      </c>
      <c r="E960" t="s">
        <v>1227</v>
      </c>
      <c r="F960" s="21">
        <v>118750</v>
      </c>
      <c r="G960" t="s">
        <v>1228</v>
      </c>
      <c r="H960" s="46">
        <f t="shared" si="89"/>
        <v>-118750</v>
      </c>
      <c r="I960" s="24">
        <f t="shared" si="90"/>
        <v>0</v>
      </c>
      <c r="J960" s="25" t="str">
        <f t="shared" si="91"/>
        <v>20</v>
      </c>
      <c r="K960" s="25">
        <f t="shared" si="92"/>
        <v>7</v>
      </c>
      <c r="L960" s="26">
        <f t="shared" si="93"/>
        <v>44397</v>
      </c>
      <c r="M960" s="46">
        <f t="shared" si="94"/>
        <v>-118750</v>
      </c>
    </row>
    <row r="961" spans="2:13" ht="15.75">
      <c r="B961">
        <v>4691003000006390</v>
      </c>
      <c r="C961">
        <v>20210720</v>
      </c>
      <c r="D961">
        <v>160869</v>
      </c>
      <c r="E961" t="s">
        <v>1227</v>
      </c>
      <c r="F961" s="21">
        <v>28155</v>
      </c>
      <c r="G961" t="s">
        <v>1228</v>
      </c>
      <c r="H961" s="46">
        <f t="shared" si="89"/>
        <v>-28155</v>
      </c>
      <c r="I961" s="24">
        <f t="shared" si="90"/>
        <v>0</v>
      </c>
      <c r="J961" s="25" t="str">
        <f t="shared" si="91"/>
        <v>20</v>
      </c>
      <c r="K961" s="25">
        <f t="shared" si="92"/>
        <v>7</v>
      </c>
      <c r="L961" s="26">
        <f t="shared" si="93"/>
        <v>44397</v>
      </c>
      <c r="M961" s="46">
        <f t="shared" si="94"/>
        <v>-28155</v>
      </c>
    </row>
    <row r="962" spans="2:13" ht="15.75">
      <c r="B962">
        <v>4691003000006390</v>
      </c>
      <c r="C962">
        <v>20210720</v>
      </c>
      <c r="D962">
        <v>161863</v>
      </c>
      <c r="E962" t="s">
        <v>1227</v>
      </c>
      <c r="F962" s="21">
        <v>12952.9</v>
      </c>
      <c r="G962" t="s">
        <v>1228</v>
      </c>
      <c r="H962" s="46">
        <f t="shared" si="89"/>
        <v>-12952.9</v>
      </c>
      <c r="I962" s="24">
        <f t="shared" si="90"/>
        <v>0</v>
      </c>
      <c r="J962" s="25" t="str">
        <f t="shared" si="91"/>
        <v>20</v>
      </c>
      <c r="K962" s="25">
        <f t="shared" si="92"/>
        <v>7</v>
      </c>
      <c r="L962" s="26">
        <f t="shared" si="93"/>
        <v>44397</v>
      </c>
      <c r="M962" s="46">
        <f t="shared" si="94"/>
        <v>-12952.9</v>
      </c>
    </row>
    <row r="963" spans="2:13" ht="15.75">
      <c r="B963">
        <v>4691003000006390</v>
      </c>
      <c r="C963">
        <v>20210720</v>
      </c>
      <c r="D963">
        <v>163306</v>
      </c>
      <c r="E963" t="s">
        <v>1227</v>
      </c>
      <c r="F963" s="21">
        <v>38965.35</v>
      </c>
      <c r="G963" t="s">
        <v>1228</v>
      </c>
      <c r="H963" s="46">
        <f t="shared" si="89"/>
        <v>-38965.35</v>
      </c>
      <c r="I963" s="24">
        <f t="shared" si="90"/>
        <v>0</v>
      </c>
      <c r="J963" s="25" t="str">
        <f t="shared" si="91"/>
        <v>20</v>
      </c>
      <c r="K963" s="25">
        <f t="shared" si="92"/>
        <v>7</v>
      </c>
      <c r="L963" s="26">
        <f t="shared" si="93"/>
        <v>44397</v>
      </c>
      <c r="M963" s="46">
        <f t="shared" si="94"/>
        <v>-38965.35</v>
      </c>
    </row>
    <row r="964" spans="2:13" ht="15.75">
      <c r="B964">
        <v>4691003000006390</v>
      </c>
      <c r="C964">
        <v>20210720</v>
      </c>
      <c r="D964">
        <v>165820</v>
      </c>
      <c r="E964" t="s">
        <v>1227</v>
      </c>
      <c r="F964" s="21">
        <v>34800.99</v>
      </c>
      <c r="G964" t="s">
        <v>1228</v>
      </c>
      <c r="H964" s="46">
        <f t="shared" si="89"/>
        <v>-34800.99</v>
      </c>
      <c r="I964" s="24">
        <f t="shared" si="90"/>
        <v>0</v>
      </c>
      <c r="J964" s="25" t="str">
        <f t="shared" si="91"/>
        <v>20</v>
      </c>
      <c r="K964" s="25">
        <f t="shared" si="92"/>
        <v>7</v>
      </c>
      <c r="L964" s="26">
        <f t="shared" si="93"/>
        <v>44397</v>
      </c>
      <c r="M964" s="46">
        <f t="shared" si="94"/>
        <v>-34800.99</v>
      </c>
    </row>
    <row r="965" spans="2:13" ht="15.75">
      <c r="B965">
        <v>4691003000006390</v>
      </c>
      <c r="C965">
        <v>20210720</v>
      </c>
      <c r="D965">
        <v>201229</v>
      </c>
      <c r="E965" t="s">
        <v>1235</v>
      </c>
      <c r="F965" s="21">
        <v>980</v>
      </c>
      <c r="G965" t="s">
        <v>1228</v>
      </c>
      <c r="H965" s="46">
        <f t="shared" ref="H965:H1024" si="95">-IF(G965="D",F965,0)</f>
        <v>-980</v>
      </c>
      <c r="I965" s="24">
        <f t="shared" ref="I965:I1024" si="96">IF(G965="C",F965,0)</f>
        <v>0</v>
      </c>
      <c r="J965" s="25" t="str">
        <f t="shared" ref="J965:J1024" si="97">RIGHT(C965,2)</f>
        <v>20</v>
      </c>
      <c r="K965" s="25">
        <f t="shared" ref="K965:K1024" si="98">IFERROR(LEFT(C965,6)-202100,"")</f>
        <v>7</v>
      </c>
      <c r="L965" s="26">
        <f t="shared" ref="L965:L1024" si="99">IFERROR(DATE(2021,K965,J965),"")</f>
        <v>44397</v>
      </c>
      <c r="M965" s="46">
        <f t="shared" si="94"/>
        <v>-980</v>
      </c>
    </row>
    <row r="966" spans="2:13" ht="15.75">
      <c r="B966">
        <v>4691003000006390</v>
      </c>
      <c r="C966">
        <v>20210720</v>
      </c>
      <c r="D966">
        <v>201358</v>
      </c>
      <c r="E966" t="s">
        <v>1235</v>
      </c>
      <c r="F966" s="21">
        <v>9156</v>
      </c>
      <c r="G966" t="s">
        <v>1228</v>
      </c>
      <c r="H966" s="46">
        <f t="shared" si="95"/>
        <v>-9156</v>
      </c>
      <c r="I966" s="24">
        <f t="shared" si="96"/>
        <v>0</v>
      </c>
      <c r="J966" s="25" t="str">
        <f t="shared" si="97"/>
        <v>20</v>
      </c>
      <c r="K966" s="25">
        <f t="shared" si="98"/>
        <v>7</v>
      </c>
      <c r="L966" s="26">
        <f t="shared" si="99"/>
        <v>44397</v>
      </c>
      <c r="M966" s="46">
        <f t="shared" ref="M966:M1024" si="100">IF(G966="c",I966,H966)</f>
        <v>-9156</v>
      </c>
    </row>
    <row r="967" spans="2:13" ht="15.75">
      <c r="B967">
        <v>4691003000006390</v>
      </c>
      <c r="C967">
        <v>20210720</v>
      </c>
      <c r="D967">
        <v>105470</v>
      </c>
      <c r="E967" t="s">
        <v>1231</v>
      </c>
      <c r="F967" s="21">
        <v>10.45</v>
      </c>
      <c r="G967" t="s">
        <v>1228</v>
      </c>
      <c r="H967" s="46">
        <f t="shared" si="95"/>
        <v>-10.45</v>
      </c>
      <c r="I967" s="24">
        <f t="shared" si="96"/>
        <v>0</v>
      </c>
      <c r="J967" s="25" t="str">
        <f t="shared" si="97"/>
        <v>20</v>
      </c>
      <c r="K967" s="25">
        <f t="shared" si="98"/>
        <v>7</v>
      </c>
      <c r="L967" s="26">
        <f t="shared" si="99"/>
        <v>44397</v>
      </c>
      <c r="M967" s="46">
        <f t="shared" si="100"/>
        <v>-10.45</v>
      </c>
    </row>
    <row r="968" spans="2:13" ht="15.75">
      <c r="B968">
        <v>4691003000006390</v>
      </c>
      <c r="C968">
        <v>20210720</v>
      </c>
      <c r="D968">
        <v>105645</v>
      </c>
      <c r="E968" t="s">
        <v>1231</v>
      </c>
      <c r="F968" s="21">
        <v>10.45</v>
      </c>
      <c r="G968" t="s">
        <v>1228</v>
      </c>
      <c r="H968" s="46">
        <f t="shared" si="95"/>
        <v>-10.45</v>
      </c>
      <c r="I968" s="24">
        <f t="shared" si="96"/>
        <v>0</v>
      </c>
      <c r="J968" s="25" t="str">
        <f t="shared" si="97"/>
        <v>20</v>
      </c>
      <c r="K968" s="25">
        <f t="shared" si="98"/>
        <v>7</v>
      </c>
      <c r="L968" s="26">
        <f t="shared" si="99"/>
        <v>44397</v>
      </c>
      <c r="M968" s="46">
        <f t="shared" si="100"/>
        <v>-10.45</v>
      </c>
    </row>
    <row r="969" spans="2:13" ht="15.75">
      <c r="B969">
        <v>4691003000006390</v>
      </c>
      <c r="C969">
        <v>20210720</v>
      </c>
      <c r="D969">
        <v>105858</v>
      </c>
      <c r="E969" t="s">
        <v>1231</v>
      </c>
      <c r="F969" s="21">
        <v>10.45</v>
      </c>
      <c r="G969" t="s">
        <v>1228</v>
      </c>
      <c r="H969" s="46">
        <f t="shared" si="95"/>
        <v>-10.45</v>
      </c>
      <c r="I969" s="24">
        <f t="shared" si="96"/>
        <v>0</v>
      </c>
      <c r="J969" s="25" t="str">
        <f t="shared" si="97"/>
        <v>20</v>
      </c>
      <c r="K969" s="25">
        <f t="shared" si="98"/>
        <v>7</v>
      </c>
      <c r="L969" s="26">
        <f t="shared" si="99"/>
        <v>44397</v>
      </c>
      <c r="M969" s="46">
        <f t="shared" si="100"/>
        <v>-10.45</v>
      </c>
    </row>
    <row r="970" spans="2:13" ht="15.75">
      <c r="B970">
        <v>4691003000006390</v>
      </c>
      <c r="C970">
        <v>20210720</v>
      </c>
      <c r="D970">
        <v>109103</v>
      </c>
      <c r="E970" t="s">
        <v>1231</v>
      </c>
      <c r="F970" s="21">
        <v>10.45</v>
      </c>
      <c r="G970" t="s">
        <v>1228</v>
      </c>
      <c r="H970" s="46">
        <f t="shared" si="95"/>
        <v>-10.45</v>
      </c>
      <c r="I970" s="24">
        <f t="shared" si="96"/>
        <v>0</v>
      </c>
      <c r="J970" s="25" t="str">
        <f t="shared" si="97"/>
        <v>20</v>
      </c>
      <c r="K970" s="25">
        <f t="shared" si="98"/>
        <v>7</v>
      </c>
      <c r="L970" s="26">
        <f t="shared" si="99"/>
        <v>44397</v>
      </c>
      <c r="M970" s="46">
        <f t="shared" si="100"/>
        <v>-10.45</v>
      </c>
    </row>
    <row r="971" spans="2:13" ht="15.75">
      <c r="B971">
        <v>4691003000006390</v>
      </c>
      <c r="C971">
        <v>20210720</v>
      </c>
      <c r="D971">
        <v>109976</v>
      </c>
      <c r="E971" t="s">
        <v>1231</v>
      </c>
      <c r="F971" s="21">
        <v>10.45</v>
      </c>
      <c r="G971" t="s">
        <v>1228</v>
      </c>
      <c r="H971" s="46">
        <f t="shared" si="95"/>
        <v>-10.45</v>
      </c>
      <c r="I971" s="24">
        <f t="shared" si="96"/>
        <v>0</v>
      </c>
      <c r="J971" s="25" t="str">
        <f t="shared" si="97"/>
        <v>20</v>
      </c>
      <c r="K971" s="25">
        <f t="shared" si="98"/>
        <v>7</v>
      </c>
      <c r="L971" s="26">
        <f t="shared" si="99"/>
        <v>44397</v>
      </c>
      <c r="M971" s="46">
        <f t="shared" si="100"/>
        <v>-10.45</v>
      </c>
    </row>
    <row r="972" spans="2:13" ht="15.75">
      <c r="B972">
        <v>4691003000006390</v>
      </c>
      <c r="C972">
        <v>20210720</v>
      </c>
      <c r="D972">
        <v>113194</v>
      </c>
      <c r="E972" t="s">
        <v>1231</v>
      </c>
      <c r="F972" s="21">
        <v>10.45</v>
      </c>
      <c r="G972" t="s">
        <v>1228</v>
      </c>
      <c r="H972" s="46">
        <f t="shared" si="95"/>
        <v>-10.45</v>
      </c>
      <c r="I972" s="24">
        <f t="shared" si="96"/>
        <v>0</v>
      </c>
      <c r="J972" s="25" t="str">
        <f t="shared" si="97"/>
        <v>20</v>
      </c>
      <c r="K972" s="25">
        <f t="shared" si="98"/>
        <v>7</v>
      </c>
      <c r="L972" s="26">
        <f t="shared" si="99"/>
        <v>44397</v>
      </c>
      <c r="M972" s="46">
        <f t="shared" si="100"/>
        <v>-10.45</v>
      </c>
    </row>
    <row r="973" spans="2:13" ht="15.75">
      <c r="B973">
        <v>4691003000006390</v>
      </c>
      <c r="C973">
        <v>20210720</v>
      </c>
      <c r="D973">
        <v>122217</v>
      </c>
      <c r="E973" t="s">
        <v>1231</v>
      </c>
      <c r="F973" s="21">
        <v>10.45</v>
      </c>
      <c r="G973" t="s">
        <v>1228</v>
      </c>
      <c r="H973" s="46">
        <f t="shared" si="95"/>
        <v>-10.45</v>
      </c>
      <c r="I973" s="24">
        <f t="shared" si="96"/>
        <v>0</v>
      </c>
      <c r="J973" s="25" t="str">
        <f t="shared" si="97"/>
        <v>20</v>
      </c>
      <c r="K973" s="25">
        <f t="shared" si="98"/>
        <v>7</v>
      </c>
      <c r="L973" s="26">
        <f t="shared" si="99"/>
        <v>44397</v>
      </c>
      <c r="M973" s="46">
        <f t="shared" si="100"/>
        <v>-10.45</v>
      </c>
    </row>
    <row r="974" spans="2:13" ht="15.75">
      <c r="B974">
        <v>4691003000006390</v>
      </c>
      <c r="C974">
        <v>20210720</v>
      </c>
      <c r="D974">
        <v>127747</v>
      </c>
      <c r="E974" t="s">
        <v>1231</v>
      </c>
      <c r="F974" s="21">
        <v>10.45</v>
      </c>
      <c r="G974" t="s">
        <v>1228</v>
      </c>
      <c r="H974" s="46">
        <f t="shared" si="95"/>
        <v>-10.45</v>
      </c>
      <c r="I974" s="24">
        <f t="shared" si="96"/>
        <v>0</v>
      </c>
      <c r="J974" s="25" t="str">
        <f t="shared" si="97"/>
        <v>20</v>
      </c>
      <c r="K974" s="25">
        <f t="shared" si="98"/>
        <v>7</v>
      </c>
      <c r="L974" s="26">
        <f t="shared" si="99"/>
        <v>44397</v>
      </c>
      <c r="M974" s="46">
        <f t="shared" si="100"/>
        <v>-10.45</v>
      </c>
    </row>
    <row r="975" spans="2:13" ht="15.75">
      <c r="B975">
        <v>4691003000006390</v>
      </c>
      <c r="C975">
        <v>20210720</v>
      </c>
      <c r="D975">
        <v>137895</v>
      </c>
      <c r="E975" t="s">
        <v>1231</v>
      </c>
      <c r="F975" s="21">
        <v>10.45</v>
      </c>
      <c r="G975" t="s">
        <v>1228</v>
      </c>
      <c r="H975" s="46">
        <f t="shared" si="95"/>
        <v>-10.45</v>
      </c>
      <c r="I975" s="24">
        <f t="shared" si="96"/>
        <v>0</v>
      </c>
      <c r="J975" s="25" t="str">
        <f t="shared" si="97"/>
        <v>20</v>
      </c>
      <c r="K975" s="25">
        <f t="shared" si="98"/>
        <v>7</v>
      </c>
      <c r="L975" s="26">
        <f t="shared" si="99"/>
        <v>44397</v>
      </c>
      <c r="M975" s="46">
        <f t="shared" si="100"/>
        <v>-10.45</v>
      </c>
    </row>
    <row r="976" spans="2:13" ht="15.75">
      <c r="B976">
        <v>4691003000006390</v>
      </c>
      <c r="C976">
        <v>20210720</v>
      </c>
      <c r="D976">
        <v>140548</v>
      </c>
      <c r="E976" t="s">
        <v>1231</v>
      </c>
      <c r="F976" s="21">
        <v>10.45</v>
      </c>
      <c r="G976" t="s">
        <v>1228</v>
      </c>
      <c r="H976" s="46">
        <f t="shared" si="95"/>
        <v>-10.45</v>
      </c>
      <c r="I976" s="24">
        <f t="shared" si="96"/>
        <v>0</v>
      </c>
      <c r="J976" s="25" t="str">
        <f t="shared" si="97"/>
        <v>20</v>
      </c>
      <c r="K976" s="25">
        <f t="shared" si="98"/>
        <v>7</v>
      </c>
      <c r="L976" s="26">
        <f t="shared" si="99"/>
        <v>44397</v>
      </c>
      <c r="M976" s="46">
        <f t="shared" si="100"/>
        <v>-10.45</v>
      </c>
    </row>
    <row r="977" spans="2:13" ht="15.75">
      <c r="B977">
        <v>4691003000006390</v>
      </c>
      <c r="C977">
        <v>20210720</v>
      </c>
      <c r="D977">
        <v>149239</v>
      </c>
      <c r="E977" t="s">
        <v>1231</v>
      </c>
      <c r="F977" s="21">
        <v>10.45</v>
      </c>
      <c r="G977" t="s">
        <v>1228</v>
      </c>
      <c r="H977" s="46">
        <f t="shared" si="95"/>
        <v>-10.45</v>
      </c>
      <c r="I977" s="24">
        <f t="shared" si="96"/>
        <v>0</v>
      </c>
      <c r="J977" s="25" t="str">
        <f t="shared" si="97"/>
        <v>20</v>
      </c>
      <c r="K977" s="25">
        <f t="shared" si="98"/>
        <v>7</v>
      </c>
      <c r="L977" s="26">
        <f t="shared" si="99"/>
        <v>44397</v>
      </c>
      <c r="M977" s="46">
        <f t="shared" si="100"/>
        <v>-10.45</v>
      </c>
    </row>
    <row r="978" spans="2:13" ht="15.75">
      <c r="B978">
        <v>4691003000006390</v>
      </c>
      <c r="C978">
        <v>20210720</v>
      </c>
      <c r="D978">
        <v>155306</v>
      </c>
      <c r="E978" t="s">
        <v>1231</v>
      </c>
      <c r="F978" s="21">
        <v>10.45</v>
      </c>
      <c r="G978" t="s">
        <v>1228</v>
      </c>
      <c r="H978" s="46">
        <f t="shared" si="95"/>
        <v>-10.45</v>
      </c>
      <c r="I978" s="24">
        <f t="shared" si="96"/>
        <v>0</v>
      </c>
      <c r="J978" s="25" t="str">
        <f t="shared" si="97"/>
        <v>20</v>
      </c>
      <c r="K978" s="25">
        <f t="shared" si="98"/>
        <v>7</v>
      </c>
      <c r="L978" s="26">
        <f t="shared" si="99"/>
        <v>44397</v>
      </c>
      <c r="M978" s="46">
        <f t="shared" si="100"/>
        <v>-10.45</v>
      </c>
    </row>
    <row r="979" spans="2:13" ht="15.75">
      <c r="B979">
        <v>4691003000006390</v>
      </c>
      <c r="C979">
        <v>20210720</v>
      </c>
      <c r="D979">
        <v>155845</v>
      </c>
      <c r="E979" t="s">
        <v>1231</v>
      </c>
      <c r="F979" s="21">
        <v>10.45</v>
      </c>
      <c r="G979" t="s">
        <v>1228</v>
      </c>
      <c r="H979" s="46">
        <f t="shared" si="95"/>
        <v>-10.45</v>
      </c>
      <c r="I979" s="24">
        <f t="shared" si="96"/>
        <v>0</v>
      </c>
      <c r="J979" s="25" t="str">
        <f t="shared" si="97"/>
        <v>20</v>
      </c>
      <c r="K979" s="25">
        <f t="shared" si="98"/>
        <v>7</v>
      </c>
      <c r="L979" s="26">
        <f t="shared" si="99"/>
        <v>44397</v>
      </c>
      <c r="M979" s="46">
        <f t="shared" si="100"/>
        <v>-10.45</v>
      </c>
    </row>
    <row r="980" spans="2:13" ht="15.75">
      <c r="B980">
        <v>4691003000006390</v>
      </c>
      <c r="C980">
        <v>20210720</v>
      </c>
      <c r="D980">
        <v>158403</v>
      </c>
      <c r="E980" t="s">
        <v>1231</v>
      </c>
      <c r="F980" s="21">
        <v>10.45</v>
      </c>
      <c r="G980" t="s">
        <v>1228</v>
      </c>
      <c r="H980" s="46">
        <f t="shared" si="95"/>
        <v>-10.45</v>
      </c>
      <c r="I980" s="24">
        <f t="shared" si="96"/>
        <v>0</v>
      </c>
      <c r="J980" s="25" t="str">
        <f t="shared" si="97"/>
        <v>20</v>
      </c>
      <c r="K980" s="25">
        <f t="shared" si="98"/>
        <v>7</v>
      </c>
      <c r="L980" s="26">
        <f t="shared" si="99"/>
        <v>44397</v>
      </c>
      <c r="M980" s="46">
        <f t="shared" si="100"/>
        <v>-10.45</v>
      </c>
    </row>
    <row r="981" spans="2:13" ht="15.75">
      <c r="B981">
        <v>4691003000006390</v>
      </c>
      <c r="C981">
        <v>20210720</v>
      </c>
      <c r="D981">
        <v>159326</v>
      </c>
      <c r="E981" t="s">
        <v>1231</v>
      </c>
      <c r="F981" s="21">
        <v>10.45</v>
      </c>
      <c r="G981" t="s">
        <v>1228</v>
      </c>
      <c r="H981" s="46">
        <f t="shared" si="95"/>
        <v>-10.45</v>
      </c>
      <c r="I981" s="24">
        <f t="shared" si="96"/>
        <v>0</v>
      </c>
      <c r="J981" s="25" t="str">
        <f t="shared" si="97"/>
        <v>20</v>
      </c>
      <c r="K981" s="25">
        <f t="shared" si="98"/>
        <v>7</v>
      </c>
      <c r="L981" s="26">
        <f t="shared" si="99"/>
        <v>44397</v>
      </c>
      <c r="M981" s="46">
        <f t="shared" si="100"/>
        <v>-10.45</v>
      </c>
    </row>
    <row r="982" spans="2:13" ht="15.75">
      <c r="B982">
        <v>4691003000006390</v>
      </c>
      <c r="C982">
        <v>20210720</v>
      </c>
      <c r="D982">
        <v>160869</v>
      </c>
      <c r="E982" t="s">
        <v>1231</v>
      </c>
      <c r="F982" s="21">
        <v>10.45</v>
      </c>
      <c r="G982" t="s">
        <v>1228</v>
      </c>
      <c r="H982" s="46">
        <f t="shared" si="95"/>
        <v>-10.45</v>
      </c>
      <c r="I982" s="24">
        <f t="shared" si="96"/>
        <v>0</v>
      </c>
      <c r="J982" s="25" t="str">
        <f t="shared" si="97"/>
        <v>20</v>
      </c>
      <c r="K982" s="25">
        <f t="shared" si="98"/>
        <v>7</v>
      </c>
      <c r="L982" s="26">
        <f t="shared" si="99"/>
        <v>44397</v>
      </c>
      <c r="M982" s="46">
        <f t="shared" si="100"/>
        <v>-10.45</v>
      </c>
    </row>
    <row r="983" spans="2:13" ht="15.75">
      <c r="B983">
        <v>4691003000006390</v>
      </c>
      <c r="C983">
        <v>20210720</v>
      </c>
      <c r="D983">
        <v>161863</v>
      </c>
      <c r="E983" t="s">
        <v>1231</v>
      </c>
      <c r="F983" s="21">
        <v>10.45</v>
      </c>
      <c r="G983" t="s">
        <v>1228</v>
      </c>
      <c r="H983" s="46">
        <f t="shared" si="95"/>
        <v>-10.45</v>
      </c>
      <c r="I983" s="24">
        <f t="shared" si="96"/>
        <v>0</v>
      </c>
      <c r="J983" s="25" t="str">
        <f t="shared" si="97"/>
        <v>20</v>
      </c>
      <c r="K983" s="25">
        <f t="shared" si="98"/>
        <v>7</v>
      </c>
      <c r="L983" s="26">
        <f t="shared" si="99"/>
        <v>44397</v>
      </c>
      <c r="M983" s="46">
        <f t="shared" si="100"/>
        <v>-10.45</v>
      </c>
    </row>
    <row r="984" spans="2:13" ht="15.75">
      <c r="B984">
        <v>4691003000006390</v>
      </c>
      <c r="C984">
        <v>20210720</v>
      </c>
      <c r="D984">
        <v>163306</v>
      </c>
      <c r="E984" t="s">
        <v>1231</v>
      </c>
      <c r="F984" s="21">
        <v>10.45</v>
      </c>
      <c r="G984" t="s">
        <v>1228</v>
      </c>
      <c r="H984" s="46">
        <f t="shared" si="95"/>
        <v>-10.45</v>
      </c>
      <c r="I984" s="24">
        <f t="shared" si="96"/>
        <v>0</v>
      </c>
      <c r="J984" s="25" t="str">
        <f t="shared" si="97"/>
        <v>20</v>
      </c>
      <c r="K984" s="25">
        <f t="shared" si="98"/>
        <v>7</v>
      </c>
      <c r="L984" s="26">
        <f t="shared" si="99"/>
        <v>44397</v>
      </c>
      <c r="M984" s="46">
        <f t="shared" si="100"/>
        <v>-10.45</v>
      </c>
    </row>
    <row r="985" spans="2:13" ht="15.75">
      <c r="B985">
        <v>4691003000006390</v>
      </c>
      <c r="C985">
        <v>20210720</v>
      </c>
      <c r="D985">
        <v>165820</v>
      </c>
      <c r="E985" t="s">
        <v>1231</v>
      </c>
      <c r="F985" s="21">
        <v>10.45</v>
      </c>
      <c r="G985" t="s">
        <v>1228</v>
      </c>
      <c r="H985" s="46">
        <f t="shared" si="95"/>
        <v>-10.45</v>
      </c>
      <c r="I985" s="24">
        <f t="shared" si="96"/>
        <v>0</v>
      </c>
      <c r="J985" s="25" t="str">
        <f t="shared" si="97"/>
        <v>20</v>
      </c>
      <c r="K985" s="25">
        <f t="shared" si="98"/>
        <v>7</v>
      </c>
      <c r="L985" s="26">
        <f t="shared" si="99"/>
        <v>44397</v>
      </c>
      <c r="M985" s="46">
        <f t="shared" si="100"/>
        <v>-10.45</v>
      </c>
    </row>
    <row r="986" spans="2:13" ht="15.75">
      <c r="B986">
        <v>4691003000006390</v>
      </c>
      <c r="C986">
        <v>20210721</v>
      </c>
      <c r="D986">
        <v>543186</v>
      </c>
      <c r="E986" t="s">
        <v>1241</v>
      </c>
      <c r="F986" s="21">
        <v>3921.92</v>
      </c>
      <c r="G986" t="s">
        <v>1228</v>
      </c>
      <c r="H986" s="46">
        <f t="shared" si="95"/>
        <v>-3921.92</v>
      </c>
      <c r="I986" s="24">
        <f t="shared" si="96"/>
        <v>0</v>
      </c>
      <c r="J986" s="25" t="str">
        <f t="shared" si="97"/>
        <v>21</v>
      </c>
      <c r="K986" s="25">
        <f t="shared" si="98"/>
        <v>7</v>
      </c>
      <c r="L986" s="26">
        <f t="shared" si="99"/>
        <v>44398</v>
      </c>
      <c r="M986" s="46">
        <f t="shared" si="100"/>
        <v>-3921.92</v>
      </c>
    </row>
    <row r="987" spans="2:13" ht="15.75">
      <c r="B987">
        <v>4691003000006390</v>
      </c>
      <c r="C987">
        <v>20210721</v>
      </c>
      <c r="D987">
        <v>122274</v>
      </c>
      <c r="E987" t="s">
        <v>1227</v>
      </c>
      <c r="F987" s="21">
        <v>129210</v>
      </c>
      <c r="G987" t="s">
        <v>1228</v>
      </c>
      <c r="H987" s="46">
        <f t="shared" si="95"/>
        <v>-129210</v>
      </c>
      <c r="I987" s="24">
        <f t="shared" si="96"/>
        <v>0</v>
      </c>
      <c r="J987" s="25" t="str">
        <f t="shared" si="97"/>
        <v>21</v>
      </c>
      <c r="K987" s="25">
        <f t="shared" si="98"/>
        <v>7</v>
      </c>
      <c r="L987" s="26">
        <f t="shared" si="99"/>
        <v>44398</v>
      </c>
      <c r="M987" s="46">
        <f t="shared" si="100"/>
        <v>-129210</v>
      </c>
    </row>
    <row r="988" spans="2:13" ht="15.75">
      <c r="B988">
        <v>4691003000006390</v>
      </c>
      <c r="C988">
        <v>20210721</v>
      </c>
      <c r="D988">
        <v>134526</v>
      </c>
      <c r="E988" t="s">
        <v>1227</v>
      </c>
      <c r="F988" s="21">
        <v>3392.18</v>
      </c>
      <c r="G988" t="s">
        <v>1228</v>
      </c>
      <c r="H988" s="46">
        <f t="shared" si="95"/>
        <v>-3392.18</v>
      </c>
      <c r="I988" s="24">
        <f t="shared" si="96"/>
        <v>0</v>
      </c>
      <c r="J988" s="25" t="str">
        <f t="shared" si="97"/>
        <v>21</v>
      </c>
      <c r="K988" s="25">
        <f t="shared" si="98"/>
        <v>7</v>
      </c>
      <c r="L988" s="26">
        <f t="shared" si="99"/>
        <v>44398</v>
      </c>
      <c r="M988" s="46">
        <f t="shared" si="100"/>
        <v>-3392.18</v>
      </c>
    </row>
    <row r="989" spans="2:13" ht="15.75">
      <c r="B989">
        <v>4691003000006390</v>
      </c>
      <c r="C989">
        <v>20210721</v>
      </c>
      <c r="D989">
        <v>158992</v>
      </c>
      <c r="E989" t="s">
        <v>1227</v>
      </c>
      <c r="F989" s="21">
        <v>20000</v>
      </c>
      <c r="G989" t="s">
        <v>1228</v>
      </c>
      <c r="H989" s="46">
        <f t="shared" si="95"/>
        <v>-20000</v>
      </c>
      <c r="I989" s="24">
        <f t="shared" si="96"/>
        <v>0</v>
      </c>
      <c r="J989" s="25" t="str">
        <f t="shared" si="97"/>
        <v>21</v>
      </c>
      <c r="K989" s="25">
        <f t="shared" si="98"/>
        <v>7</v>
      </c>
      <c r="L989" s="26">
        <f t="shared" si="99"/>
        <v>44398</v>
      </c>
      <c r="M989" s="46">
        <f t="shared" si="100"/>
        <v>-20000</v>
      </c>
    </row>
    <row r="990" spans="2:13" ht="15.75">
      <c r="B990">
        <v>4691003000006390</v>
      </c>
      <c r="C990">
        <v>20210721</v>
      </c>
      <c r="D990">
        <v>172830</v>
      </c>
      <c r="E990" t="s">
        <v>1227</v>
      </c>
      <c r="F990" s="21">
        <v>9200</v>
      </c>
      <c r="G990" t="s">
        <v>1228</v>
      </c>
      <c r="H990" s="46">
        <f t="shared" si="95"/>
        <v>-9200</v>
      </c>
      <c r="I990" s="24">
        <f t="shared" si="96"/>
        <v>0</v>
      </c>
      <c r="J990" s="25" t="str">
        <f t="shared" si="97"/>
        <v>21</v>
      </c>
      <c r="K990" s="25">
        <f t="shared" si="98"/>
        <v>7</v>
      </c>
      <c r="L990" s="26">
        <f t="shared" si="99"/>
        <v>44398</v>
      </c>
      <c r="M990" s="46">
        <f t="shared" si="100"/>
        <v>-9200</v>
      </c>
    </row>
    <row r="991" spans="2:13" ht="15.75">
      <c r="B991">
        <v>4691003000006390</v>
      </c>
      <c r="C991">
        <v>20210721</v>
      </c>
      <c r="D991">
        <v>211626</v>
      </c>
      <c r="E991" t="s">
        <v>1235</v>
      </c>
      <c r="F991" s="21">
        <v>17965.8</v>
      </c>
      <c r="G991" t="s">
        <v>1228</v>
      </c>
      <c r="H991" s="46">
        <f t="shared" si="95"/>
        <v>-17965.8</v>
      </c>
      <c r="I991" s="24">
        <f t="shared" si="96"/>
        <v>0</v>
      </c>
      <c r="J991" s="25" t="str">
        <f t="shared" si="97"/>
        <v>21</v>
      </c>
      <c r="K991" s="25">
        <f t="shared" si="98"/>
        <v>7</v>
      </c>
      <c r="L991" s="26">
        <f t="shared" si="99"/>
        <v>44398</v>
      </c>
      <c r="M991" s="46">
        <f t="shared" si="100"/>
        <v>-17965.8</v>
      </c>
    </row>
    <row r="992" spans="2:13" ht="15.75">
      <c r="B992">
        <v>4691003000006390</v>
      </c>
      <c r="C992">
        <v>20210721</v>
      </c>
      <c r="D992">
        <v>122274</v>
      </c>
      <c r="E992" t="s">
        <v>1231</v>
      </c>
      <c r="F992" s="21">
        <v>10.45</v>
      </c>
      <c r="G992" t="s">
        <v>1228</v>
      </c>
      <c r="H992" s="46">
        <f t="shared" si="95"/>
        <v>-10.45</v>
      </c>
      <c r="I992" s="24">
        <f t="shared" si="96"/>
        <v>0</v>
      </c>
      <c r="J992" s="25" t="str">
        <f t="shared" si="97"/>
        <v>21</v>
      </c>
      <c r="K992" s="25">
        <f t="shared" si="98"/>
        <v>7</v>
      </c>
      <c r="L992" s="26">
        <f t="shared" si="99"/>
        <v>44398</v>
      </c>
      <c r="M992" s="46">
        <f t="shared" si="100"/>
        <v>-10.45</v>
      </c>
    </row>
    <row r="993" spans="2:13" ht="15.75">
      <c r="B993">
        <v>4691003000006390</v>
      </c>
      <c r="C993">
        <v>20210721</v>
      </c>
      <c r="D993">
        <v>134526</v>
      </c>
      <c r="E993" t="s">
        <v>1231</v>
      </c>
      <c r="F993" s="21">
        <v>10.45</v>
      </c>
      <c r="G993" t="s">
        <v>1228</v>
      </c>
      <c r="H993" s="46">
        <f t="shared" si="95"/>
        <v>-10.45</v>
      </c>
      <c r="I993" s="24">
        <f t="shared" si="96"/>
        <v>0</v>
      </c>
      <c r="J993" s="25" t="str">
        <f t="shared" si="97"/>
        <v>21</v>
      </c>
      <c r="K993" s="25">
        <f t="shared" si="98"/>
        <v>7</v>
      </c>
      <c r="L993" s="26">
        <f t="shared" si="99"/>
        <v>44398</v>
      </c>
      <c r="M993" s="46">
        <f t="shared" si="100"/>
        <v>-10.45</v>
      </c>
    </row>
    <row r="994" spans="2:13" ht="15.75">
      <c r="B994">
        <v>4691003000006390</v>
      </c>
      <c r="C994">
        <v>20210721</v>
      </c>
      <c r="D994">
        <v>158992</v>
      </c>
      <c r="E994" t="s">
        <v>1231</v>
      </c>
      <c r="F994" s="21">
        <v>10.45</v>
      </c>
      <c r="G994" t="s">
        <v>1228</v>
      </c>
      <c r="H994" s="46">
        <f t="shared" si="95"/>
        <v>-10.45</v>
      </c>
      <c r="I994" s="24">
        <f t="shared" si="96"/>
        <v>0</v>
      </c>
      <c r="J994" s="25" t="str">
        <f t="shared" si="97"/>
        <v>21</v>
      </c>
      <c r="K994" s="25">
        <f t="shared" si="98"/>
        <v>7</v>
      </c>
      <c r="L994" s="26">
        <f t="shared" si="99"/>
        <v>44398</v>
      </c>
      <c r="M994" s="46">
        <f t="shared" si="100"/>
        <v>-10.45</v>
      </c>
    </row>
    <row r="995" spans="2:13" ht="15.75">
      <c r="B995">
        <v>4691003000006390</v>
      </c>
      <c r="C995">
        <v>20210721</v>
      </c>
      <c r="D995">
        <v>172830</v>
      </c>
      <c r="E995" t="s">
        <v>1231</v>
      </c>
      <c r="F995" s="21">
        <v>10.45</v>
      </c>
      <c r="G995" t="s">
        <v>1228</v>
      </c>
      <c r="H995" s="46">
        <f t="shared" si="95"/>
        <v>-10.45</v>
      </c>
      <c r="I995" s="24">
        <f t="shared" si="96"/>
        <v>0</v>
      </c>
      <c r="J995" s="25" t="str">
        <f t="shared" si="97"/>
        <v>21</v>
      </c>
      <c r="K995" s="25">
        <f t="shared" si="98"/>
        <v>7</v>
      </c>
      <c r="L995" s="26">
        <f t="shared" si="99"/>
        <v>44398</v>
      </c>
      <c r="M995" s="46">
        <f t="shared" si="100"/>
        <v>-10.45</v>
      </c>
    </row>
    <row r="996" spans="2:13" ht="15.75">
      <c r="B996">
        <v>4691003000006390</v>
      </c>
      <c r="C996">
        <v>20210722</v>
      </c>
      <c r="D996">
        <v>557229</v>
      </c>
      <c r="E996" t="s">
        <v>1241</v>
      </c>
      <c r="F996" s="21">
        <v>64.8</v>
      </c>
      <c r="G996" t="s">
        <v>1228</v>
      </c>
      <c r="H996" s="46">
        <f t="shared" si="95"/>
        <v>-64.8</v>
      </c>
      <c r="I996" s="24">
        <f t="shared" si="96"/>
        <v>0</v>
      </c>
      <c r="J996" s="25" t="str">
        <f t="shared" si="97"/>
        <v>22</v>
      </c>
      <c r="K996" s="25">
        <f t="shared" si="98"/>
        <v>7</v>
      </c>
      <c r="L996" s="26">
        <f t="shared" si="99"/>
        <v>44399</v>
      </c>
      <c r="M996" s="46">
        <f t="shared" si="100"/>
        <v>-64.8</v>
      </c>
    </row>
    <row r="997" spans="2:13" ht="15.75">
      <c r="B997">
        <v>4691003000006390</v>
      </c>
      <c r="C997">
        <v>20210722</v>
      </c>
      <c r="D997">
        <v>128230</v>
      </c>
      <c r="E997" t="s">
        <v>1227</v>
      </c>
      <c r="F997" s="21">
        <v>253209</v>
      </c>
      <c r="G997" t="s">
        <v>1228</v>
      </c>
      <c r="H997" s="46">
        <f t="shared" si="95"/>
        <v>-253209</v>
      </c>
      <c r="I997" s="24">
        <f t="shared" si="96"/>
        <v>0</v>
      </c>
      <c r="J997" s="25" t="str">
        <f t="shared" si="97"/>
        <v>22</v>
      </c>
      <c r="K997" s="25">
        <f t="shared" si="98"/>
        <v>7</v>
      </c>
      <c r="L997" s="26">
        <f t="shared" si="99"/>
        <v>44399</v>
      </c>
      <c r="M997" s="46">
        <f t="shared" si="100"/>
        <v>-253209</v>
      </c>
    </row>
    <row r="998" spans="2:13" ht="15.75">
      <c r="B998">
        <v>4691003000006390</v>
      </c>
      <c r="C998">
        <v>20210722</v>
      </c>
      <c r="D998">
        <v>159601</v>
      </c>
      <c r="E998" t="s">
        <v>1227</v>
      </c>
      <c r="F998" s="21">
        <v>912.94</v>
      </c>
      <c r="G998" t="s">
        <v>1228</v>
      </c>
      <c r="H998" s="46">
        <f t="shared" si="95"/>
        <v>-912.94</v>
      </c>
      <c r="I998" s="24">
        <f t="shared" si="96"/>
        <v>0</v>
      </c>
      <c r="J998" s="25" t="str">
        <f t="shared" si="97"/>
        <v>22</v>
      </c>
      <c r="K998" s="25">
        <f t="shared" si="98"/>
        <v>7</v>
      </c>
      <c r="L998" s="26">
        <f t="shared" si="99"/>
        <v>44399</v>
      </c>
      <c r="M998" s="46">
        <f t="shared" si="100"/>
        <v>-912.94</v>
      </c>
    </row>
    <row r="999" spans="2:13" ht="15.75">
      <c r="B999">
        <v>4691003000006390</v>
      </c>
      <c r="C999">
        <v>20210722</v>
      </c>
      <c r="D999">
        <v>161490</v>
      </c>
      <c r="E999" t="s">
        <v>1227</v>
      </c>
      <c r="F999" s="21">
        <v>2910.38</v>
      </c>
      <c r="G999" t="s">
        <v>1228</v>
      </c>
      <c r="H999" s="46">
        <f t="shared" si="95"/>
        <v>-2910.38</v>
      </c>
      <c r="I999" s="24">
        <f t="shared" si="96"/>
        <v>0</v>
      </c>
      <c r="J999" s="25" t="str">
        <f t="shared" si="97"/>
        <v>22</v>
      </c>
      <c r="K999" s="25">
        <f t="shared" si="98"/>
        <v>7</v>
      </c>
      <c r="L999" s="26">
        <f t="shared" si="99"/>
        <v>44399</v>
      </c>
      <c r="M999" s="46">
        <f t="shared" si="100"/>
        <v>-2910.38</v>
      </c>
    </row>
    <row r="1000" spans="2:13" ht="15.75">
      <c r="B1000">
        <v>4691003000006390</v>
      </c>
      <c r="C1000">
        <v>20210722</v>
      </c>
      <c r="D1000">
        <v>128230</v>
      </c>
      <c r="E1000" t="s">
        <v>1231</v>
      </c>
      <c r="F1000" s="21">
        <v>10.45</v>
      </c>
      <c r="G1000" t="s">
        <v>1228</v>
      </c>
      <c r="H1000" s="46">
        <f t="shared" si="95"/>
        <v>-10.45</v>
      </c>
      <c r="I1000" s="24">
        <f t="shared" si="96"/>
        <v>0</v>
      </c>
      <c r="J1000" s="25" t="str">
        <f t="shared" si="97"/>
        <v>22</v>
      </c>
      <c r="K1000" s="25">
        <f t="shared" si="98"/>
        <v>7</v>
      </c>
      <c r="L1000" s="26">
        <f t="shared" si="99"/>
        <v>44399</v>
      </c>
      <c r="M1000" s="46">
        <f t="shared" si="100"/>
        <v>-10.45</v>
      </c>
    </row>
    <row r="1001" spans="2:13" ht="15.75">
      <c r="B1001">
        <v>4691003000006390</v>
      </c>
      <c r="C1001">
        <v>20210722</v>
      </c>
      <c r="D1001">
        <v>159601</v>
      </c>
      <c r="E1001" t="s">
        <v>1231</v>
      </c>
      <c r="F1001" s="21">
        <v>10.45</v>
      </c>
      <c r="G1001" t="s">
        <v>1228</v>
      </c>
      <c r="H1001" s="46">
        <f t="shared" si="95"/>
        <v>-10.45</v>
      </c>
      <c r="I1001" s="24">
        <f t="shared" si="96"/>
        <v>0</v>
      </c>
      <c r="J1001" s="25" t="str">
        <f t="shared" si="97"/>
        <v>22</v>
      </c>
      <c r="K1001" s="25">
        <f t="shared" si="98"/>
        <v>7</v>
      </c>
      <c r="L1001" s="26">
        <f t="shared" si="99"/>
        <v>44399</v>
      </c>
      <c r="M1001" s="46">
        <f t="shared" si="100"/>
        <v>-10.45</v>
      </c>
    </row>
    <row r="1002" spans="2:13" ht="15.75">
      <c r="B1002">
        <v>4691003000006390</v>
      </c>
      <c r="C1002">
        <v>20210722</v>
      </c>
      <c r="D1002">
        <v>161490</v>
      </c>
      <c r="E1002" t="s">
        <v>1231</v>
      </c>
      <c r="F1002" s="21">
        <v>10.45</v>
      </c>
      <c r="G1002" t="s">
        <v>1228</v>
      </c>
      <c r="H1002" s="46">
        <f t="shared" si="95"/>
        <v>-10.45</v>
      </c>
      <c r="I1002" s="24">
        <f t="shared" si="96"/>
        <v>0</v>
      </c>
      <c r="J1002" s="25" t="str">
        <f t="shared" si="97"/>
        <v>22</v>
      </c>
      <c r="K1002" s="25">
        <f t="shared" si="98"/>
        <v>7</v>
      </c>
      <c r="L1002" s="26">
        <f t="shared" si="99"/>
        <v>44399</v>
      </c>
      <c r="M1002" s="46">
        <f t="shared" si="100"/>
        <v>-10.45</v>
      </c>
    </row>
    <row r="1003" spans="2:13" ht="15.75">
      <c r="B1003">
        <v>4691003000006390</v>
      </c>
      <c r="C1003">
        <v>20210723</v>
      </c>
      <c r="D1003">
        <v>756</v>
      </c>
      <c r="E1003" t="s">
        <v>1245</v>
      </c>
      <c r="F1003" s="21">
        <v>430000</v>
      </c>
      <c r="G1003" t="s">
        <v>1233</v>
      </c>
      <c r="H1003" s="46">
        <f t="shared" si="95"/>
        <v>0</v>
      </c>
      <c r="I1003" s="24">
        <f t="shared" si="96"/>
        <v>430000</v>
      </c>
      <c r="J1003" s="25" t="str">
        <f t="shared" si="97"/>
        <v>23</v>
      </c>
      <c r="K1003" s="25">
        <f t="shared" si="98"/>
        <v>7</v>
      </c>
      <c r="L1003" s="26">
        <f t="shared" si="99"/>
        <v>44400</v>
      </c>
      <c r="M1003" s="46">
        <f t="shared" si="100"/>
        <v>430000</v>
      </c>
    </row>
    <row r="1004" spans="2:13" ht="15.75">
      <c r="B1004">
        <v>4691003000006390</v>
      </c>
      <c r="C1004">
        <v>20210723</v>
      </c>
      <c r="D1004">
        <v>171267</v>
      </c>
      <c r="E1004" t="s">
        <v>1232</v>
      </c>
      <c r="F1004" s="21">
        <v>13202.9</v>
      </c>
      <c r="G1004" t="s">
        <v>1233</v>
      </c>
      <c r="H1004" s="46">
        <f t="shared" si="95"/>
        <v>0</v>
      </c>
      <c r="I1004" s="24">
        <f t="shared" si="96"/>
        <v>13202.9</v>
      </c>
      <c r="J1004" s="25" t="str">
        <f t="shared" si="97"/>
        <v>23</v>
      </c>
      <c r="K1004" s="25">
        <f t="shared" si="98"/>
        <v>7</v>
      </c>
      <c r="L1004" s="26">
        <f t="shared" si="99"/>
        <v>44400</v>
      </c>
      <c r="M1004" s="46">
        <f t="shared" si="100"/>
        <v>13202.9</v>
      </c>
    </row>
    <row r="1005" spans="2:13" ht="15.75">
      <c r="B1005">
        <v>4691003000006390</v>
      </c>
      <c r="C1005">
        <v>20210723</v>
      </c>
      <c r="D1005">
        <v>210822</v>
      </c>
      <c r="E1005" t="s">
        <v>1230</v>
      </c>
      <c r="F1005" s="21">
        <v>99169.08</v>
      </c>
      <c r="G1005" t="s">
        <v>1228</v>
      </c>
      <c r="H1005" s="46">
        <f t="shared" si="95"/>
        <v>-99169.08</v>
      </c>
      <c r="I1005" s="24">
        <f t="shared" si="96"/>
        <v>0</v>
      </c>
      <c r="J1005" s="25" t="str">
        <f t="shared" si="97"/>
        <v>23</v>
      </c>
      <c r="K1005" s="25">
        <f t="shared" si="98"/>
        <v>7</v>
      </c>
      <c r="L1005" s="26">
        <f t="shared" si="99"/>
        <v>44400</v>
      </c>
      <c r="M1005" s="46">
        <f t="shared" si="100"/>
        <v>-99169.08</v>
      </c>
    </row>
    <row r="1006" spans="2:13" ht="15.75">
      <c r="B1006">
        <v>4691003000006390</v>
      </c>
      <c r="C1006">
        <v>20210723</v>
      </c>
      <c r="D1006">
        <v>563278</v>
      </c>
      <c r="E1006" t="s">
        <v>1241</v>
      </c>
      <c r="F1006" s="21">
        <v>3876.63</v>
      </c>
      <c r="G1006" t="s">
        <v>1228</v>
      </c>
      <c r="H1006" s="46">
        <f t="shared" si="95"/>
        <v>-3876.63</v>
      </c>
      <c r="I1006" s="24">
        <f t="shared" si="96"/>
        <v>0</v>
      </c>
      <c r="J1006" s="25" t="str">
        <f t="shared" si="97"/>
        <v>23</v>
      </c>
      <c r="K1006" s="25">
        <f t="shared" si="98"/>
        <v>7</v>
      </c>
      <c r="L1006" s="26">
        <f t="shared" si="99"/>
        <v>44400</v>
      </c>
      <c r="M1006" s="46">
        <f t="shared" si="100"/>
        <v>-3876.63</v>
      </c>
    </row>
    <row r="1007" spans="2:13" ht="15.75">
      <c r="B1007">
        <v>4691003000006390</v>
      </c>
      <c r="C1007">
        <v>20210723</v>
      </c>
      <c r="D1007">
        <v>110269</v>
      </c>
      <c r="E1007" t="s">
        <v>1227</v>
      </c>
      <c r="F1007" s="21">
        <v>1800</v>
      </c>
      <c r="G1007" t="s">
        <v>1228</v>
      </c>
      <c r="H1007" s="46">
        <f t="shared" si="95"/>
        <v>-1800</v>
      </c>
      <c r="I1007" s="24">
        <f t="shared" si="96"/>
        <v>0</v>
      </c>
      <c r="J1007" s="25" t="str">
        <f t="shared" si="97"/>
        <v>23</v>
      </c>
      <c r="K1007" s="25">
        <f t="shared" si="98"/>
        <v>7</v>
      </c>
      <c r="L1007" s="26">
        <f t="shared" si="99"/>
        <v>44400</v>
      </c>
      <c r="M1007" s="46">
        <f t="shared" si="100"/>
        <v>-1800</v>
      </c>
    </row>
    <row r="1008" spans="2:13" ht="15.75">
      <c r="B1008">
        <v>4691003000006390</v>
      </c>
      <c r="C1008">
        <v>20210723</v>
      </c>
      <c r="D1008">
        <v>119511</v>
      </c>
      <c r="E1008" t="s">
        <v>1227</v>
      </c>
      <c r="F1008" s="21">
        <v>10000</v>
      </c>
      <c r="G1008" t="s">
        <v>1228</v>
      </c>
      <c r="H1008" s="46">
        <f t="shared" si="95"/>
        <v>-10000</v>
      </c>
      <c r="I1008" s="24">
        <f t="shared" si="96"/>
        <v>0</v>
      </c>
      <c r="J1008" s="25" t="str">
        <f t="shared" si="97"/>
        <v>23</v>
      </c>
      <c r="K1008" s="25">
        <f t="shared" si="98"/>
        <v>7</v>
      </c>
      <c r="L1008" s="26">
        <f t="shared" si="99"/>
        <v>44400</v>
      </c>
      <c r="M1008" s="46">
        <f t="shared" si="100"/>
        <v>-10000</v>
      </c>
    </row>
    <row r="1009" spans="2:13" ht="15.75">
      <c r="B1009">
        <v>4691003000006390</v>
      </c>
      <c r="C1009">
        <v>20210723</v>
      </c>
      <c r="D1009">
        <v>120684</v>
      </c>
      <c r="E1009" t="s">
        <v>1227</v>
      </c>
      <c r="F1009" s="21">
        <v>597</v>
      </c>
      <c r="G1009" t="s">
        <v>1228</v>
      </c>
      <c r="H1009" s="46">
        <f t="shared" si="95"/>
        <v>-597</v>
      </c>
      <c r="I1009" s="24">
        <f t="shared" si="96"/>
        <v>0</v>
      </c>
      <c r="J1009" s="25" t="str">
        <f t="shared" si="97"/>
        <v>23</v>
      </c>
      <c r="K1009" s="25">
        <f t="shared" si="98"/>
        <v>7</v>
      </c>
      <c r="L1009" s="26">
        <f t="shared" si="99"/>
        <v>44400</v>
      </c>
      <c r="M1009" s="46">
        <f t="shared" si="100"/>
        <v>-597</v>
      </c>
    </row>
    <row r="1010" spans="2:13" ht="15.75">
      <c r="B1010">
        <v>4691003000006390</v>
      </c>
      <c r="C1010">
        <v>20210723</v>
      </c>
      <c r="D1010">
        <v>122026</v>
      </c>
      <c r="E1010" t="s">
        <v>1227</v>
      </c>
      <c r="F1010" s="21">
        <v>3091.5</v>
      </c>
      <c r="G1010" t="s">
        <v>1228</v>
      </c>
      <c r="H1010" s="46">
        <f t="shared" si="95"/>
        <v>-3091.5</v>
      </c>
      <c r="I1010" s="24">
        <f t="shared" si="96"/>
        <v>0</v>
      </c>
      <c r="J1010" s="25" t="str">
        <f t="shared" si="97"/>
        <v>23</v>
      </c>
      <c r="K1010" s="25">
        <f t="shared" si="98"/>
        <v>7</v>
      </c>
      <c r="L1010" s="26">
        <f t="shared" si="99"/>
        <v>44400</v>
      </c>
      <c r="M1010" s="46">
        <f t="shared" si="100"/>
        <v>-3091.5</v>
      </c>
    </row>
    <row r="1011" spans="2:13" ht="15.75">
      <c r="B1011">
        <v>4691003000006390</v>
      </c>
      <c r="C1011">
        <v>20210723</v>
      </c>
      <c r="D1011">
        <v>171267</v>
      </c>
      <c r="E1011" t="s">
        <v>1227</v>
      </c>
      <c r="F1011" s="21">
        <v>13202.9</v>
      </c>
      <c r="G1011" t="s">
        <v>1228</v>
      </c>
      <c r="H1011" s="46">
        <f t="shared" si="95"/>
        <v>-13202.9</v>
      </c>
      <c r="I1011" s="24">
        <f t="shared" si="96"/>
        <v>0</v>
      </c>
      <c r="J1011" s="25" t="str">
        <f t="shared" si="97"/>
        <v>23</v>
      </c>
      <c r="K1011" s="25">
        <f t="shared" si="98"/>
        <v>7</v>
      </c>
      <c r="L1011" s="26">
        <f t="shared" si="99"/>
        <v>44400</v>
      </c>
      <c r="M1011" s="46">
        <f t="shared" si="100"/>
        <v>-13202.9</v>
      </c>
    </row>
    <row r="1012" spans="2:13" ht="15.75">
      <c r="B1012">
        <v>4691003000006390</v>
      </c>
      <c r="C1012">
        <v>20210723</v>
      </c>
      <c r="D1012">
        <v>171417</v>
      </c>
      <c r="E1012" t="s">
        <v>1227</v>
      </c>
      <c r="F1012" s="21">
        <v>44850</v>
      </c>
      <c r="G1012" t="s">
        <v>1228</v>
      </c>
      <c r="H1012" s="46">
        <f t="shared" si="95"/>
        <v>-44850</v>
      </c>
      <c r="I1012" s="24">
        <f t="shared" si="96"/>
        <v>0</v>
      </c>
      <c r="J1012" s="25" t="str">
        <f t="shared" si="97"/>
        <v>23</v>
      </c>
      <c r="K1012" s="25">
        <f t="shared" si="98"/>
        <v>7</v>
      </c>
      <c r="L1012" s="26">
        <f t="shared" si="99"/>
        <v>44400</v>
      </c>
      <c r="M1012" s="46">
        <f t="shared" si="100"/>
        <v>-44850</v>
      </c>
    </row>
    <row r="1013" spans="2:13" ht="15.75">
      <c r="B1013">
        <v>4691003000006390</v>
      </c>
      <c r="C1013">
        <v>20210723</v>
      </c>
      <c r="D1013">
        <v>173126</v>
      </c>
      <c r="E1013" t="s">
        <v>1227</v>
      </c>
      <c r="F1013" s="21">
        <v>3290</v>
      </c>
      <c r="G1013" t="s">
        <v>1228</v>
      </c>
      <c r="H1013" s="46">
        <f t="shared" si="95"/>
        <v>-3290</v>
      </c>
      <c r="I1013" s="24">
        <f t="shared" si="96"/>
        <v>0</v>
      </c>
      <c r="J1013" s="25" t="str">
        <f t="shared" si="97"/>
        <v>23</v>
      </c>
      <c r="K1013" s="25">
        <f t="shared" si="98"/>
        <v>7</v>
      </c>
      <c r="L1013" s="26">
        <f t="shared" si="99"/>
        <v>44400</v>
      </c>
      <c r="M1013" s="46">
        <f t="shared" si="100"/>
        <v>-3290</v>
      </c>
    </row>
    <row r="1014" spans="2:13" ht="15.75">
      <c r="B1014">
        <v>4691003000006390</v>
      </c>
      <c r="C1014">
        <v>20210723</v>
      </c>
      <c r="D1014">
        <v>231034</v>
      </c>
      <c r="E1014" t="s">
        <v>1235</v>
      </c>
      <c r="F1014" s="21">
        <v>1788.32</v>
      </c>
      <c r="G1014" t="s">
        <v>1228</v>
      </c>
      <c r="H1014" s="46">
        <f t="shared" si="95"/>
        <v>-1788.32</v>
      </c>
      <c r="I1014" s="24">
        <f t="shared" si="96"/>
        <v>0</v>
      </c>
      <c r="J1014" s="25" t="str">
        <f t="shared" si="97"/>
        <v>23</v>
      </c>
      <c r="K1014" s="25">
        <f t="shared" si="98"/>
        <v>7</v>
      </c>
      <c r="L1014" s="26">
        <f t="shared" si="99"/>
        <v>44400</v>
      </c>
      <c r="M1014" s="46">
        <f t="shared" si="100"/>
        <v>-1788.32</v>
      </c>
    </row>
    <row r="1015" spans="2:13" ht="15.75">
      <c r="B1015">
        <v>4691003000006390</v>
      </c>
      <c r="C1015">
        <v>20210723</v>
      </c>
      <c r="D1015">
        <v>231102</v>
      </c>
      <c r="E1015" t="s">
        <v>1235</v>
      </c>
      <c r="F1015" s="21">
        <v>550</v>
      </c>
      <c r="G1015" t="s">
        <v>1228</v>
      </c>
      <c r="H1015" s="46">
        <f t="shared" si="95"/>
        <v>-550</v>
      </c>
      <c r="I1015" s="24">
        <f t="shared" si="96"/>
        <v>0</v>
      </c>
      <c r="J1015" s="25" t="str">
        <f t="shared" si="97"/>
        <v>23</v>
      </c>
      <c r="K1015" s="25">
        <f t="shared" si="98"/>
        <v>7</v>
      </c>
      <c r="L1015" s="26">
        <f t="shared" si="99"/>
        <v>44400</v>
      </c>
      <c r="M1015" s="46">
        <f t="shared" si="100"/>
        <v>-550</v>
      </c>
    </row>
    <row r="1016" spans="2:13" ht="15.75">
      <c r="B1016">
        <v>4691003000006390</v>
      </c>
      <c r="C1016">
        <v>20210723</v>
      </c>
      <c r="D1016">
        <v>231104</v>
      </c>
      <c r="E1016" t="s">
        <v>1235</v>
      </c>
      <c r="F1016" s="21">
        <v>1380</v>
      </c>
      <c r="G1016" t="s">
        <v>1228</v>
      </c>
      <c r="H1016" s="46">
        <f t="shared" si="95"/>
        <v>-1380</v>
      </c>
      <c r="I1016" s="24">
        <f t="shared" si="96"/>
        <v>0</v>
      </c>
      <c r="J1016" s="25" t="str">
        <f t="shared" si="97"/>
        <v>23</v>
      </c>
      <c r="K1016" s="25">
        <f t="shared" si="98"/>
        <v>7</v>
      </c>
      <c r="L1016" s="26">
        <f t="shared" si="99"/>
        <v>44400</v>
      </c>
      <c r="M1016" s="46">
        <f t="shared" si="100"/>
        <v>-1380</v>
      </c>
    </row>
    <row r="1017" spans="2:13" ht="15.75">
      <c r="B1017">
        <v>4691003000006390</v>
      </c>
      <c r="C1017">
        <v>20210723</v>
      </c>
      <c r="D1017">
        <v>231210</v>
      </c>
      <c r="E1017" t="s">
        <v>1235</v>
      </c>
      <c r="F1017" s="21">
        <v>130000</v>
      </c>
      <c r="G1017" t="s">
        <v>1228</v>
      </c>
      <c r="H1017" s="46">
        <f t="shared" si="95"/>
        <v>-130000</v>
      </c>
      <c r="I1017" s="24">
        <f t="shared" si="96"/>
        <v>0</v>
      </c>
      <c r="J1017" s="25" t="str">
        <f t="shared" si="97"/>
        <v>23</v>
      </c>
      <c r="K1017" s="25">
        <f t="shared" si="98"/>
        <v>7</v>
      </c>
      <c r="L1017" s="26">
        <f t="shared" si="99"/>
        <v>44400</v>
      </c>
      <c r="M1017" s="46">
        <f t="shared" si="100"/>
        <v>-130000</v>
      </c>
    </row>
    <row r="1018" spans="2:13" ht="15.75">
      <c r="B1018">
        <v>4691003000006390</v>
      </c>
      <c r="C1018">
        <v>20210723</v>
      </c>
      <c r="D1018">
        <v>110269</v>
      </c>
      <c r="E1018" t="s">
        <v>1231</v>
      </c>
      <c r="F1018" s="21">
        <v>10.45</v>
      </c>
      <c r="G1018" t="s">
        <v>1228</v>
      </c>
      <c r="H1018" s="46">
        <f t="shared" si="95"/>
        <v>-10.45</v>
      </c>
      <c r="I1018" s="24">
        <f t="shared" si="96"/>
        <v>0</v>
      </c>
      <c r="J1018" s="25" t="str">
        <f t="shared" si="97"/>
        <v>23</v>
      </c>
      <c r="K1018" s="25">
        <f t="shared" si="98"/>
        <v>7</v>
      </c>
      <c r="L1018" s="26">
        <f t="shared" si="99"/>
        <v>44400</v>
      </c>
      <c r="M1018" s="46">
        <f t="shared" si="100"/>
        <v>-10.45</v>
      </c>
    </row>
    <row r="1019" spans="2:13" ht="15.75">
      <c r="B1019">
        <v>4691003000006390</v>
      </c>
      <c r="C1019">
        <v>20210723</v>
      </c>
      <c r="D1019">
        <v>119511</v>
      </c>
      <c r="E1019" t="s">
        <v>1231</v>
      </c>
      <c r="F1019" s="21">
        <v>10.45</v>
      </c>
      <c r="G1019" t="s">
        <v>1228</v>
      </c>
      <c r="H1019" s="46">
        <f t="shared" si="95"/>
        <v>-10.45</v>
      </c>
      <c r="I1019" s="24">
        <f t="shared" si="96"/>
        <v>0</v>
      </c>
      <c r="J1019" s="25" t="str">
        <f t="shared" si="97"/>
        <v>23</v>
      </c>
      <c r="K1019" s="25">
        <f t="shared" si="98"/>
        <v>7</v>
      </c>
      <c r="L1019" s="26">
        <f t="shared" si="99"/>
        <v>44400</v>
      </c>
      <c r="M1019" s="46">
        <f t="shared" si="100"/>
        <v>-10.45</v>
      </c>
    </row>
    <row r="1020" spans="2:13" ht="15.75">
      <c r="B1020">
        <v>4691003000006390</v>
      </c>
      <c r="C1020">
        <v>20210723</v>
      </c>
      <c r="D1020">
        <v>120684</v>
      </c>
      <c r="E1020" t="s">
        <v>1231</v>
      </c>
      <c r="F1020" s="21">
        <v>10.45</v>
      </c>
      <c r="G1020" t="s">
        <v>1228</v>
      </c>
      <c r="H1020" s="46">
        <f t="shared" si="95"/>
        <v>-10.45</v>
      </c>
      <c r="I1020" s="24">
        <f t="shared" si="96"/>
        <v>0</v>
      </c>
      <c r="J1020" s="25" t="str">
        <f t="shared" si="97"/>
        <v>23</v>
      </c>
      <c r="K1020" s="25">
        <f t="shared" si="98"/>
        <v>7</v>
      </c>
      <c r="L1020" s="26">
        <f t="shared" si="99"/>
        <v>44400</v>
      </c>
      <c r="M1020" s="46">
        <f t="shared" si="100"/>
        <v>-10.45</v>
      </c>
    </row>
    <row r="1021" spans="2:13" ht="15.75">
      <c r="B1021">
        <v>4691003000006390</v>
      </c>
      <c r="C1021">
        <v>20210723</v>
      </c>
      <c r="D1021">
        <v>122026</v>
      </c>
      <c r="E1021" t="s">
        <v>1231</v>
      </c>
      <c r="F1021" s="21">
        <v>10.45</v>
      </c>
      <c r="G1021" t="s">
        <v>1228</v>
      </c>
      <c r="H1021" s="46">
        <f t="shared" si="95"/>
        <v>-10.45</v>
      </c>
      <c r="I1021" s="24">
        <f t="shared" si="96"/>
        <v>0</v>
      </c>
      <c r="J1021" s="25" t="str">
        <f t="shared" si="97"/>
        <v>23</v>
      </c>
      <c r="K1021" s="25">
        <f t="shared" si="98"/>
        <v>7</v>
      </c>
      <c r="L1021" s="26">
        <f t="shared" si="99"/>
        <v>44400</v>
      </c>
      <c r="M1021" s="46">
        <f t="shared" si="100"/>
        <v>-10.45</v>
      </c>
    </row>
    <row r="1022" spans="2:13" ht="15.75">
      <c r="B1022">
        <v>4691003000006390</v>
      </c>
      <c r="C1022">
        <v>20210723</v>
      </c>
      <c r="D1022">
        <v>171267</v>
      </c>
      <c r="E1022" t="s">
        <v>1231</v>
      </c>
      <c r="F1022" s="21">
        <v>10.45</v>
      </c>
      <c r="G1022" t="s">
        <v>1228</v>
      </c>
      <c r="H1022" s="46">
        <f t="shared" si="95"/>
        <v>-10.45</v>
      </c>
      <c r="I1022" s="24">
        <f t="shared" si="96"/>
        <v>0</v>
      </c>
      <c r="J1022" s="25" t="str">
        <f t="shared" si="97"/>
        <v>23</v>
      </c>
      <c r="K1022" s="25">
        <f t="shared" si="98"/>
        <v>7</v>
      </c>
      <c r="L1022" s="26">
        <f t="shared" si="99"/>
        <v>44400</v>
      </c>
      <c r="M1022" s="46">
        <f t="shared" si="100"/>
        <v>-10.45</v>
      </c>
    </row>
    <row r="1023" spans="2:13" ht="15.75">
      <c r="B1023">
        <v>4691003000006390</v>
      </c>
      <c r="C1023">
        <v>20210723</v>
      </c>
      <c r="D1023">
        <v>171417</v>
      </c>
      <c r="E1023" t="s">
        <v>1231</v>
      </c>
      <c r="F1023" s="21">
        <v>10.45</v>
      </c>
      <c r="G1023" t="s">
        <v>1228</v>
      </c>
      <c r="H1023" s="46">
        <f t="shared" si="95"/>
        <v>-10.45</v>
      </c>
      <c r="I1023" s="24">
        <f t="shared" si="96"/>
        <v>0</v>
      </c>
      <c r="J1023" s="25" t="str">
        <f t="shared" si="97"/>
        <v>23</v>
      </c>
      <c r="K1023" s="25">
        <f t="shared" si="98"/>
        <v>7</v>
      </c>
      <c r="L1023" s="26">
        <f t="shared" si="99"/>
        <v>44400</v>
      </c>
      <c r="M1023" s="46">
        <f t="shared" si="100"/>
        <v>-10.45</v>
      </c>
    </row>
    <row r="1024" spans="2:13" ht="15.75">
      <c r="B1024">
        <v>4691003000006390</v>
      </c>
      <c r="C1024">
        <v>20210723</v>
      </c>
      <c r="D1024">
        <v>173126</v>
      </c>
      <c r="E1024" t="s">
        <v>1231</v>
      </c>
      <c r="F1024" s="21">
        <v>10.45</v>
      </c>
      <c r="G1024" t="s">
        <v>1228</v>
      </c>
      <c r="H1024" s="46">
        <f t="shared" si="95"/>
        <v>-10.45</v>
      </c>
      <c r="I1024" s="24">
        <f t="shared" si="96"/>
        <v>0</v>
      </c>
      <c r="J1024" s="25" t="str">
        <f t="shared" si="97"/>
        <v>23</v>
      </c>
      <c r="K1024" s="25">
        <f t="shared" si="98"/>
        <v>7</v>
      </c>
      <c r="L1024" s="26">
        <f t="shared" si="99"/>
        <v>44400</v>
      </c>
      <c r="M1024" s="46">
        <f t="shared" si="100"/>
        <v>-10.45</v>
      </c>
    </row>
    <row r="1025" spans="2:13" ht="15.75">
      <c r="B1025" s="1">
        <v>4691003000006390</v>
      </c>
      <c r="C1025">
        <v>20210630</v>
      </c>
      <c r="D1025" s="7">
        <v>188503</v>
      </c>
      <c r="E1025" s="1" t="s">
        <v>1232</v>
      </c>
      <c r="F1025" s="32">
        <v>20000</v>
      </c>
      <c r="G1025" s="1" t="s">
        <v>1233</v>
      </c>
      <c r="H1025" s="46">
        <f t="shared" ref="H1025:H1088" si="101">-IF(G1025="D",F1025,0)</f>
        <v>0</v>
      </c>
      <c r="I1025" s="24">
        <f t="shared" ref="I1025:I1088" si="102">IF(G1025="C",F1025,0)</f>
        <v>20000</v>
      </c>
      <c r="J1025" s="25" t="str">
        <f t="shared" ref="J1025:J1088" si="103">RIGHT(C1025,2)</f>
        <v>30</v>
      </c>
      <c r="K1025" s="25">
        <f t="shared" ref="K1025:K1088" si="104">IFERROR(LEFT(C1025,6)-202100,"")</f>
        <v>6</v>
      </c>
      <c r="L1025" s="26">
        <f t="shared" ref="L1025:L1088" si="105">IFERROR(DATE(2021,K1025,J1025),"")</f>
        <v>44377</v>
      </c>
      <c r="M1025" s="46">
        <f t="shared" ref="M1025:M1088" si="106">IF(G1025="c",I1025,H1025)</f>
        <v>20000</v>
      </c>
    </row>
    <row r="1026" spans="2:13" ht="15.75">
      <c r="B1026" s="1">
        <v>4691003000006390</v>
      </c>
      <c r="C1026">
        <v>20210630</v>
      </c>
      <c r="D1026" s="7">
        <v>196352</v>
      </c>
      <c r="E1026" s="1" t="s">
        <v>1232</v>
      </c>
      <c r="F1026" s="32">
        <v>21160</v>
      </c>
      <c r="G1026" s="1" t="s">
        <v>1233</v>
      </c>
      <c r="H1026" s="46">
        <f t="shared" si="101"/>
        <v>0</v>
      </c>
      <c r="I1026" s="24">
        <f t="shared" si="102"/>
        <v>21160</v>
      </c>
      <c r="J1026" s="25" t="str">
        <f t="shared" si="103"/>
        <v>30</v>
      </c>
      <c r="K1026" s="25">
        <f t="shared" si="104"/>
        <v>6</v>
      </c>
      <c r="L1026" s="26">
        <f t="shared" si="105"/>
        <v>44377</v>
      </c>
      <c r="M1026" s="46">
        <f t="shared" si="106"/>
        <v>21160</v>
      </c>
    </row>
    <row r="1027" spans="2:13" ht="15.75">
      <c r="B1027" s="1">
        <v>4691003000006390</v>
      </c>
      <c r="C1027">
        <v>20210630</v>
      </c>
      <c r="D1027" s="7">
        <v>532118</v>
      </c>
      <c r="E1027" s="1" t="s">
        <v>1230</v>
      </c>
      <c r="F1027" s="32">
        <v>92250</v>
      </c>
      <c r="G1027" s="1" t="s">
        <v>1228</v>
      </c>
      <c r="H1027" s="46">
        <f t="shared" si="101"/>
        <v>-92250</v>
      </c>
      <c r="I1027" s="24">
        <f t="shared" si="102"/>
        <v>0</v>
      </c>
      <c r="J1027" s="25" t="str">
        <f t="shared" si="103"/>
        <v>30</v>
      </c>
      <c r="K1027" s="25">
        <f t="shared" si="104"/>
        <v>6</v>
      </c>
      <c r="L1027" s="26">
        <f t="shared" si="105"/>
        <v>44377</v>
      </c>
      <c r="M1027" s="46">
        <f t="shared" si="106"/>
        <v>-92250</v>
      </c>
    </row>
    <row r="1028" spans="2:13" ht="15.75">
      <c r="B1028" s="1">
        <v>4691003000006390</v>
      </c>
      <c r="C1028">
        <v>20210630</v>
      </c>
      <c r="D1028" s="7">
        <v>539956</v>
      </c>
      <c r="E1028" s="1" t="s">
        <v>1230</v>
      </c>
      <c r="F1028" s="32">
        <v>1420.1</v>
      </c>
      <c r="G1028" s="1" t="s">
        <v>1228</v>
      </c>
      <c r="H1028" s="46">
        <f t="shared" si="101"/>
        <v>-1420.1</v>
      </c>
      <c r="I1028" s="24">
        <f t="shared" si="102"/>
        <v>0</v>
      </c>
      <c r="J1028" s="25" t="str">
        <f t="shared" si="103"/>
        <v>30</v>
      </c>
      <c r="K1028" s="25">
        <f t="shared" si="104"/>
        <v>6</v>
      </c>
      <c r="L1028" s="26">
        <f t="shared" si="105"/>
        <v>44377</v>
      </c>
      <c r="M1028" s="46">
        <f t="shared" si="106"/>
        <v>-1420.1</v>
      </c>
    </row>
    <row r="1029" spans="2:13" ht="15.75">
      <c r="B1029" s="1">
        <v>4691003000006390</v>
      </c>
      <c r="C1029">
        <v>20210630</v>
      </c>
      <c r="D1029" s="7">
        <v>707797</v>
      </c>
      <c r="E1029" s="1" t="s">
        <v>1230</v>
      </c>
      <c r="F1029" s="32">
        <v>21160</v>
      </c>
      <c r="G1029" s="1" t="s">
        <v>1228</v>
      </c>
      <c r="H1029" s="46">
        <f t="shared" si="101"/>
        <v>-21160</v>
      </c>
      <c r="I1029" s="24">
        <f t="shared" si="102"/>
        <v>0</v>
      </c>
      <c r="J1029" s="25" t="str">
        <f t="shared" si="103"/>
        <v>30</v>
      </c>
      <c r="K1029" s="25">
        <f t="shared" si="104"/>
        <v>6</v>
      </c>
      <c r="L1029" s="26">
        <f t="shared" si="105"/>
        <v>44377</v>
      </c>
      <c r="M1029" s="46">
        <f t="shared" si="106"/>
        <v>-21160</v>
      </c>
    </row>
    <row r="1030" spans="2:13" ht="15.75">
      <c r="B1030" s="1">
        <v>4691003000006390</v>
      </c>
      <c r="C1030">
        <v>20210630</v>
      </c>
      <c r="D1030" s="7">
        <v>107900</v>
      </c>
      <c r="E1030" s="1" t="s">
        <v>1227</v>
      </c>
      <c r="F1030" s="32">
        <v>28155</v>
      </c>
      <c r="G1030" s="1" t="s">
        <v>1228</v>
      </c>
      <c r="H1030" s="46">
        <f t="shared" si="101"/>
        <v>-28155</v>
      </c>
      <c r="I1030" s="24">
        <f t="shared" si="102"/>
        <v>0</v>
      </c>
      <c r="J1030" s="25" t="str">
        <f t="shared" si="103"/>
        <v>30</v>
      </c>
      <c r="K1030" s="25">
        <f t="shared" si="104"/>
        <v>6</v>
      </c>
      <c r="L1030" s="26">
        <f t="shared" si="105"/>
        <v>44377</v>
      </c>
      <c r="M1030" s="46">
        <f t="shared" si="106"/>
        <v>-28155</v>
      </c>
    </row>
    <row r="1031" spans="2:13" ht="15.75">
      <c r="B1031" s="1">
        <v>4691003000006390</v>
      </c>
      <c r="C1031">
        <v>20210630</v>
      </c>
      <c r="D1031" s="7">
        <v>154482</v>
      </c>
      <c r="E1031" s="1" t="s">
        <v>1227</v>
      </c>
      <c r="F1031" s="32">
        <v>7940</v>
      </c>
      <c r="G1031" s="1" t="s">
        <v>1228</v>
      </c>
      <c r="H1031" s="46">
        <f t="shared" si="101"/>
        <v>-7940</v>
      </c>
      <c r="I1031" s="24">
        <f t="shared" si="102"/>
        <v>0</v>
      </c>
      <c r="J1031" s="25" t="str">
        <f t="shared" si="103"/>
        <v>30</v>
      </c>
      <c r="K1031" s="25">
        <f t="shared" si="104"/>
        <v>6</v>
      </c>
      <c r="L1031" s="26">
        <f t="shared" si="105"/>
        <v>44377</v>
      </c>
      <c r="M1031" s="46">
        <f t="shared" si="106"/>
        <v>-7940</v>
      </c>
    </row>
    <row r="1032" spans="2:13" ht="15.75">
      <c r="B1032" s="1">
        <v>4691003000006390</v>
      </c>
      <c r="C1032">
        <v>20210630</v>
      </c>
      <c r="D1032" s="7">
        <v>188503</v>
      </c>
      <c r="E1032" s="1" t="s">
        <v>1227</v>
      </c>
      <c r="F1032" s="32">
        <v>20000</v>
      </c>
      <c r="G1032" s="1" t="s">
        <v>1228</v>
      </c>
      <c r="H1032" s="46">
        <f t="shared" si="101"/>
        <v>-20000</v>
      </c>
      <c r="I1032" s="24">
        <f t="shared" si="102"/>
        <v>0</v>
      </c>
      <c r="J1032" s="25" t="str">
        <f t="shared" si="103"/>
        <v>30</v>
      </c>
      <c r="K1032" s="25">
        <f t="shared" si="104"/>
        <v>6</v>
      </c>
      <c r="L1032" s="26">
        <f t="shared" si="105"/>
        <v>44377</v>
      </c>
      <c r="M1032" s="46">
        <f t="shared" si="106"/>
        <v>-20000</v>
      </c>
    </row>
    <row r="1033" spans="2:13" ht="15.75">
      <c r="B1033" s="1">
        <v>4691003000006390</v>
      </c>
      <c r="C1033">
        <v>20210630</v>
      </c>
      <c r="D1033" s="7">
        <v>189220</v>
      </c>
      <c r="E1033" s="1" t="s">
        <v>1227</v>
      </c>
      <c r="F1033" s="32">
        <v>9000</v>
      </c>
      <c r="G1033" s="1" t="s">
        <v>1228</v>
      </c>
      <c r="H1033" s="46">
        <f t="shared" si="101"/>
        <v>-9000</v>
      </c>
      <c r="I1033" s="24">
        <f t="shared" si="102"/>
        <v>0</v>
      </c>
      <c r="J1033" s="25" t="str">
        <f t="shared" si="103"/>
        <v>30</v>
      </c>
      <c r="K1033" s="25">
        <f t="shared" si="104"/>
        <v>6</v>
      </c>
      <c r="L1033" s="26">
        <f t="shared" si="105"/>
        <v>44377</v>
      </c>
      <c r="M1033" s="46">
        <f t="shared" si="106"/>
        <v>-9000</v>
      </c>
    </row>
    <row r="1034" spans="2:13" ht="15.75">
      <c r="B1034" s="1">
        <v>4691003000006390</v>
      </c>
      <c r="C1034">
        <v>20210630</v>
      </c>
      <c r="D1034" s="7">
        <v>189611</v>
      </c>
      <c r="E1034" s="1" t="s">
        <v>1227</v>
      </c>
      <c r="F1034" s="32">
        <v>8500</v>
      </c>
      <c r="G1034" s="1" t="s">
        <v>1228</v>
      </c>
      <c r="H1034" s="46">
        <f t="shared" si="101"/>
        <v>-8500</v>
      </c>
      <c r="I1034" s="24">
        <f t="shared" si="102"/>
        <v>0</v>
      </c>
      <c r="J1034" s="25" t="str">
        <f t="shared" si="103"/>
        <v>30</v>
      </c>
      <c r="K1034" s="25">
        <f t="shared" si="104"/>
        <v>6</v>
      </c>
      <c r="L1034" s="26">
        <f t="shared" si="105"/>
        <v>44377</v>
      </c>
      <c r="M1034" s="46">
        <f t="shared" si="106"/>
        <v>-8500</v>
      </c>
    </row>
    <row r="1035" spans="2:13" ht="15.75">
      <c r="B1035" s="1">
        <v>4691003000006390</v>
      </c>
      <c r="C1035">
        <v>20210630</v>
      </c>
      <c r="D1035" s="7">
        <v>196352</v>
      </c>
      <c r="E1035" s="1" t="s">
        <v>1227</v>
      </c>
      <c r="F1035" s="32">
        <v>21160</v>
      </c>
      <c r="G1035" s="1" t="s">
        <v>1228</v>
      </c>
      <c r="H1035" s="46">
        <f t="shared" si="101"/>
        <v>-21160</v>
      </c>
      <c r="I1035" s="24">
        <f t="shared" si="102"/>
        <v>0</v>
      </c>
      <c r="J1035" s="25" t="str">
        <f t="shared" si="103"/>
        <v>30</v>
      </c>
      <c r="K1035" s="25">
        <f t="shared" si="104"/>
        <v>6</v>
      </c>
      <c r="L1035" s="26">
        <f t="shared" si="105"/>
        <v>44377</v>
      </c>
      <c r="M1035" s="46">
        <f t="shared" si="106"/>
        <v>-21160</v>
      </c>
    </row>
    <row r="1036" spans="2:13" ht="15.75">
      <c r="B1036" s="1">
        <v>4691003000006390</v>
      </c>
      <c r="C1036">
        <v>20210630</v>
      </c>
      <c r="D1036" s="7">
        <v>107900</v>
      </c>
      <c r="E1036" s="1" t="s">
        <v>1231</v>
      </c>
      <c r="F1036" s="32">
        <v>10.45</v>
      </c>
      <c r="G1036" s="1" t="s">
        <v>1228</v>
      </c>
      <c r="H1036" s="46">
        <f t="shared" si="101"/>
        <v>-10.45</v>
      </c>
      <c r="I1036" s="24">
        <f t="shared" si="102"/>
        <v>0</v>
      </c>
      <c r="J1036" s="25" t="str">
        <f t="shared" si="103"/>
        <v>30</v>
      </c>
      <c r="K1036" s="25">
        <f t="shared" si="104"/>
        <v>6</v>
      </c>
      <c r="L1036" s="26">
        <f t="shared" si="105"/>
        <v>44377</v>
      </c>
      <c r="M1036" s="46">
        <f t="shared" si="106"/>
        <v>-10.45</v>
      </c>
    </row>
    <row r="1037" spans="2:13" ht="15.75">
      <c r="B1037" s="1">
        <v>4691003000006390</v>
      </c>
      <c r="C1037">
        <v>20210630</v>
      </c>
      <c r="D1037" s="7">
        <v>154482</v>
      </c>
      <c r="E1037" s="1" t="s">
        <v>1231</v>
      </c>
      <c r="F1037" s="32">
        <v>10.45</v>
      </c>
      <c r="G1037" s="1" t="s">
        <v>1228</v>
      </c>
      <c r="H1037" s="46">
        <f t="shared" si="101"/>
        <v>-10.45</v>
      </c>
      <c r="I1037" s="24">
        <f t="shared" si="102"/>
        <v>0</v>
      </c>
      <c r="J1037" s="25" t="str">
        <f t="shared" si="103"/>
        <v>30</v>
      </c>
      <c r="K1037" s="25">
        <f t="shared" si="104"/>
        <v>6</v>
      </c>
      <c r="L1037" s="26">
        <f t="shared" si="105"/>
        <v>44377</v>
      </c>
      <c r="M1037" s="46">
        <f t="shared" si="106"/>
        <v>-10.45</v>
      </c>
    </row>
    <row r="1038" spans="2:13" ht="15.75">
      <c r="B1038" s="1">
        <v>4691003000006390</v>
      </c>
      <c r="C1038">
        <v>20210630</v>
      </c>
      <c r="D1038" s="7">
        <v>188503</v>
      </c>
      <c r="E1038" s="1" t="s">
        <v>1231</v>
      </c>
      <c r="F1038" s="32">
        <v>10.45</v>
      </c>
      <c r="G1038" s="1" t="s">
        <v>1228</v>
      </c>
      <c r="H1038" s="46">
        <f t="shared" si="101"/>
        <v>-10.45</v>
      </c>
      <c r="I1038" s="24">
        <f t="shared" si="102"/>
        <v>0</v>
      </c>
      <c r="J1038" s="25" t="str">
        <f t="shared" si="103"/>
        <v>30</v>
      </c>
      <c r="K1038" s="25">
        <f t="shared" si="104"/>
        <v>6</v>
      </c>
      <c r="L1038" s="26">
        <f t="shared" si="105"/>
        <v>44377</v>
      </c>
      <c r="M1038" s="46">
        <f t="shared" si="106"/>
        <v>-10.45</v>
      </c>
    </row>
    <row r="1039" spans="2:13" ht="15.75">
      <c r="B1039" s="1">
        <v>4691003000006390</v>
      </c>
      <c r="C1039">
        <v>20210630</v>
      </c>
      <c r="D1039" s="7">
        <v>189220</v>
      </c>
      <c r="E1039" s="1" t="s">
        <v>1231</v>
      </c>
      <c r="F1039" s="32">
        <v>10.45</v>
      </c>
      <c r="G1039" s="1" t="s">
        <v>1228</v>
      </c>
      <c r="H1039" s="46">
        <f t="shared" si="101"/>
        <v>-10.45</v>
      </c>
      <c r="I1039" s="24">
        <f t="shared" si="102"/>
        <v>0</v>
      </c>
      <c r="J1039" s="25" t="str">
        <f t="shared" si="103"/>
        <v>30</v>
      </c>
      <c r="K1039" s="25">
        <f t="shared" si="104"/>
        <v>6</v>
      </c>
      <c r="L1039" s="26">
        <f t="shared" si="105"/>
        <v>44377</v>
      </c>
      <c r="M1039" s="46">
        <f t="shared" si="106"/>
        <v>-10.45</v>
      </c>
    </row>
    <row r="1040" spans="2:13" ht="15.75">
      <c r="B1040" s="1">
        <v>4691003000006390</v>
      </c>
      <c r="C1040">
        <v>20210630</v>
      </c>
      <c r="D1040" s="7">
        <v>189611</v>
      </c>
      <c r="E1040" s="1" t="s">
        <v>1231</v>
      </c>
      <c r="F1040" s="32">
        <v>10.45</v>
      </c>
      <c r="G1040" s="1" t="s">
        <v>1228</v>
      </c>
      <c r="H1040" s="46">
        <f t="shared" si="101"/>
        <v>-10.45</v>
      </c>
      <c r="I1040" s="24">
        <f t="shared" si="102"/>
        <v>0</v>
      </c>
      <c r="J1040" s="25" t="str">
        <f t="shared" si="103"/>
        <v>30</v>
      </c>
      <c r="K1040" s="25">
        <f t="shared" si="104"/>
        <v>6</v>
      </c>
      <c r="L1040" s="26">
        <f t="shared" si="105"/>
        <v>44377</v>
      </c>
      <c r="M1040" s="46">
        <f t="shared" si="106"/>
        <v>-10.45</v>
      </c>
    </row>
    <row r="1041" spans="2:13" ht="15.75">
      <c r="B1041" s="1">
        <v>4691003000006390</v>
      </c>
      <c r="C1041">
        <v>20210630</v>
      </c>
      <c r="D1041" s="7">
        <v>196352</v>
      </c>
      <c r="E1041" s="1" t="s">
        <v>1231</v>
      </c>
      <c r="F1041" s="32">
        <v>10.45</v>
      </c>
      <c r="G1041" s="1" t="s">
        <v>1228</v>
      </c>
      <c r="H1041" s="46">
        <f t="shared" si="101"/>
        <v>-10.45</v>
      </c>
      <c r="I1041" s="24">
        <f t="shared" si="102"/>
        <v>0</v>
      </c>
      <c r="J1041" s="25" t="str">
        <f t="shared" si="103"/>
        <v>30</v>
      </c>
      <c r="K1041" s="25">
        <f t="shared" si="104"/>
        <v>6</v>
      </c>
      <c r="L1041" s="26">
        <f t="shared" si="105"/>
        <v>44377</v>
      </c>
      <c r="M1041" s="46">
        <f t="shared" si="106"/>
        <v>-10.45</v>
      </c>
    </row>
    <row r="1042" spans="2:13" ht="15.75">
      <c r="B1042" s="1">
        <v>4691003000006390</v>
      </c>
      <c r="C1042">
        <v>20210630</v>
      </c>
      <c r="D1042" s="7">
        <v>325169</v>
      </c>
      <c r="E1042" s="1" t="s">
        <v>1229</v>
      </c>
      <c r="F1042" s="32">
        <v>870939.72</v>
      </c>
      <c r="G1042" s="1" t="s">
        <v>1228</v>
      </c>
      <c r="H1042" s="46">
        <f t="shared" si="101"/>
        <v>-870939.72</v>
      </c>
      <c r="I1042" s="24">
        <f t="shared" si="102"/>
        <v>0</v>
      </c>
      <c r="J1042" s="25" t="str">
        <f t="shared" si="103"/>
        <v>30</v>
      </c>
      <c r="K1042" s="25">
        <f t="shared" si="104"/>
        <v>6</v>
      </c>
      <c r="L1042" s="26">
        <f t="shared" si="105"/>
        <v>44377</v>
      </c>
      <c r="M1042" s="46">
        <f t="shared" si="106"/>
        <v>-870939.72</v>
      </c>
    </row>
    <row r="1043" spans="2:13" ht="15.75">
      <c r="B1043" s="1">
        <v>4691003000006390</v>
      </c>
      <c r="C1043">
        <v>20210701</v>
      </c>
      <c r="D1043" s="7">
        <v>341</v>
      </c>
      <c r="E1043" s="1" t="s">
        <v>1245</v>
      </c>
      <c r="F1043" s="32">
        <v>1505.46</v>
      </c>
      <c r="G1043" s="1" t="s">
        <v>1233</v>
      </c>
      <c r="H1043" s="46">
        <f t="shared" si="101"/>
        <v>0</v>
      </c>
      <c r="I1043" s="24">
        <f t="shared" si="102"/>
        <v>1505.46</v>
      </c>
      <c r="J1043" s="25" t="str">
        <f t="shared" si="103"/>
        <v>01</v>
      </c>
      <c r="K1043" s="25">
        <f t="shared" si="104"/>
        <v>7</v>
      </c>
      <c r="L1043" s="26">
        <f t="shared" si="105"/>
        <v>44378</v>
      </c>
      <c r="M1043" s="46">
        <f t="shared" si="106"/>
        <v>1505.46</v>
      </c>
    </row>
    <row r="1044" spans="2:13" ht="15.75">
      <c r="B1044" s="1">
        <v>4691003000006390</v>
      </c>
      <c r="C1044">
        <v>20210701</v>
      </c>
      <c r="D1044" s="7">
        <v>10910</v>
      </c>
      <c r="E1044" s="1" t="s">
        <v>1237</v>
      </c>
      <c r="F1044" s="32">
        <v>1420.1</v>
      </c>
      <c r="G1044" s="1" t="s">
        <v>1233</v>
      </c>
      <c r="H1044" s="46">
        <f t="shared" si="101"/>
        <v>0</v>
      </c>
      <c r="I1044" s="24">
        <f t="shared" si="102"/>
        <v>1420.1</v>
      </c>
      <c r="J1044" s="25" t="str">
        <f t="shared" si="103"/>
        <v>01</v>
      </c>
      <c r="K1044" s="25">
        <f t="shared" si="104"/>
        <v>7</v>
      </c>
      <c r="L1044" s="26">
        <f t="shared" si="105"/>
        <v>44378</v>
      </c>
      <c r="M1044" s="46">
        <f t="shared" si="106"/>
        <v>1420.1</v>
      </c>
    </row>
    <row r="1045" spans="2:13" ht="15.75">
      <c r="B1045" s="1">
        <v>4691003000006390</v>
      </c>
      <c r="C1045">
        <v>20210701</v>
      </c>
      <c r="D1045" s="7">
        <v>11816</v>
      </c>
      <c r="E1045" s="1" t="s">
        <v>1249</v>
      </c>
      <c r="F1045" s="32">
        <v>22237.79</v>
      </c>
      <c r="G1045" s="1" t="s">
        <v>1233</v>
      </c>
      <c r="H1045" s="46">
        <f t="shared" si="101"/>
        <v>0</v>
      </c>
      <c r="I1045" s="24">
        <f t="shared" si="102"/>
        <v>22237.79</v>
      </c>
      <c r="J1045" s="25" t="str">
        <f t="shared" si="103"/>
        <v>01</v>
      </c>
      <c r="K1045" s="25">
        <f t="shared" si="104"/>
        <v>7</v>
      </c>
      <c r="L1045" s="26">
        <f t="shared" si="105"/>
        <v>44378</v>
      </c>
      <c r="M1045" s="46">
        <f t="shared" si="106"/>
        <v>22237.79</v>
      </c>
    </row>
    <row r="1046" spans="2:13" ht="15.75">
      <c r="B1046" s="1">
        <v>4691003000006390</v>
      </c>
      <c r="C1046">
        <v>20210701</v>
      </c>
      <c r="D1046" s="7">
        <v>11559</v>
      </c>
      <c r="E1046" s="1" t="s">
        <v>1238</v>
      </c>
      <c r="F1046" s="32">
        <v>874.5</v>
      </c>
      <c r="G1046" s="1" t="s">
        <v>1233</v>
      </c>
      <c r="H1046" s="46">
        <f t="shared" si="101"/>
        <v>0</v>
      </c>
      <c r="I1046" s="24">
        <f t="shared" si="102"/>
        <v>874.5</v>
      </c>
      <c r="J1046" s="25" t="str">
        <f t="shared" si="103"/>
        <v>01</v>
      </c>
      <c r="K1046" s="25">
        <f t="shared" si="104"/>
        <v>7</v>
      </c>
      <c r="L1046" s="26">
        <f t="shared" si="105"/>
        <v>44378</v>
      </c>
      <c r="M1046" s="46">
        <f t="shared" si="106"/>
        <v>874.5</v>
      </c>
    </row>
    <row r="1047" spans="2:13" ht="15.75">
      <c r="B1047" s="1">
        <v>4691003000006390</v>
      </c>
      <c r="C1047">
        <v>20210701</v>
      </c>
      <c r="D1047" s="7">
        <v>115406</v>
      </c>
      <c r="E1047" s="1" t="s">
        <v>1227</v>
      </c>
      <c r="F1047" s="32">
        <v>20000</v>
      </c>
      <c r="G1047" s="1" t="s">
        <v>1228</v>
      </c>
      <c r="H1047" s="46">
        <f t="shared" si="101"/>
        <v>-20000</v>
      </c>
      <c r="I1047" s="24">
        <f t="shared" si="102"/>
        <v>0</v>
      </c>
      <c r="J1047" s="25" t="str">
        <f t="shared" si="103"/>
        <v>01</v>
      </c>
      <c r="K1047" s="25">
        <f t="shared" si="104"/>
        <v>7</v>
      </c>
      <c r="L1047" s="26">
        <f t="shared" si="105"/>
        <v>44378</v>
      </c>
      <c r="M1047" s="46">
        <f t="shared" si="106"/>
        <v>-20000</v>
      </c>
    </row>
    <row r="1048" spans="2:13" ht="15.75">
      <c r="B1048" s="1">
        <v>4691003000006390</v>
      </c>
      <c r="C1048">
        <v>20210701</v>
      </c>
      <c r="D1048" s="7">
        <v>115811</v>
      </c>
      <c r="E1048" s="1" t="s">
        <v>1227</v>
      </c>
      <c r="F1048" s="32">
        <v>9000</v>
      </c>
      <c r="G1048" s="1" t="s">
        <v>1228</v>
      </c>
      <c r="H1048" s="46">
        <f t="shared" si="101"/>
        <v>-9000</v>
      </c>
      <c r="I1048" s="24">
        <f t="shared" si="102"/>
        <v>0</v>
      </c>
      <c r="J1048" s="25" t="str">
        <f t="shared" si="103"/>
        <v>01</v>
      </c>
      <c r="K1048" s="25">
        <f t="shared" si="104"/>
        <v>7</v>
      </c>
      <c r="L1048" s="26">
        <f t="shared" si="105"/>
        <v>44378</v>
      </c>
      <c r="M1048" s="46">
        <f t="shared" si="106"/>
        <v>-9000</v>
      </c>
    </row>
    <row r="1049" spans="2:13" ht="15.75">
      <c r="B1049" s="1">
        <v>4691003000006390</v>
      </c>
      <c r="C1049">
        <v>20210701</v>
      </c>
      <c r="D1049" s="7">
        <v>115911</v>
      </c>
      <c r="E1049" s="1" t="s">
        <v>1227</v>
      </c>
      <c r="F1049" s="32">
        <v>3074.36</v>
      </c>
      <c r="G1049" s="1" t="s">
        <v>1228</v>
      </c>
      <c r="H1049" s="46">
        <f t="shared" si="101"/>
        <v>-3074.36</v>
      </c>
      <c r="I1049" s="24">
        <f t="shared" si="102"/>
        <v>0</v>
      </c>
      <c r="J1049" s="25" t="str">
        <f t="shared" si="103"/>
        <v>01</v>
      </c>
      <c r="K1049" s="25">
        <f t="shared" si="104"/>
        <v>7</v>
      </c>
      <c r="L1049" s="26">
        <f t="shared" si="105"/>
        <v>44378</v>
      </c>
      <c r="M1049" s="46">
        <f t="shared" si="106"/>
        <v>-3074.36</v>
      </c>
    </row>
    <row r="1050" spans="2:13" ht="15.75">
      <c r="B1050" s="1">
        <v>4691003000006390</v>
      </c>
      <c r="C1050">
        <v>20210701</v>
      </c>
      <c r="D1050" s="7">
        <v>116136</v>
      </c>
      <c r="E1050" s="1" t="s">
        <v>1227</v>
      </c>
      <c r="F1050" s="32">
        <v>2687.13</v>
      </c>
      <c r="G1050" s="1" t="s">
        <v>1228</v>
      </c>
      <c r="H1050" s="46">
        <f t="shared" si="101"/>
        <v>-2687.13</v>
      </c>
      <c r="I1050" s="24">
        <f t="shared" si="102"/>
        <v>0</v>
      </c>
      <c r="J1050" s="25" t="str">
        <f t="shared" si="103"/>
        <v>01</v>
      </c>
      <c r="K1050" s="25">
        <f t="shared" si="104"/>
        <v>7</v>
      </c>
      <c r="L1050" s="26">
        <f t="shared" si="105"/>
        <v>44378</v>
      </c>
      <c r="M1050" s="46">
        <f t="shared" si="106"/>
        <v>-2687.13</v>
      </c>
    </row>
    <row r="1051" spans="2:13" ht="15.75">
      <c r="B1051" s="1">
        <v>4691003000006390</v>
      </c>
      <c r="C1051">
        <v>20210701</v>
      </c>
      <c r="D1051" s="7">
        <v>116175</v>
      </c>
      <c r="E1051" s="1" t="s">
        <v>1227</v>
      </c>
      <c r="F1051" s="32">
        <v>15000</v>
      </c>
      <c r="G1051" s="1" t="s">
        <v>1228</v>
      </c>
      <c r="H1051" s="46">
        <f t="shared" si="101"/>
        <v>-15000</v>
      </c>
      <c r="I1051" s="24">
        <f t="shared" si="102"/>
        <v>0</v>
      </c>
      <c r="J1051" s="25" t="str">
        <f t="shared" si="103"/>
        <v>01</v>
      </c>
      <c r="K1051" s="25">
        <f t="shared" si="104"/>
        <v>7</v>
      </c>
      <c r="L1051" s="26">
        <f t="shared" si="105"/>
        <v>44378</v>
      </c>
      <c r="M1051" s="46">
        <f t="shared" si="106"/>
        <v>-15000</v>
      </c>
    </row>
    <row r="1052" spans="2:13" ht="15.75">
      <c r="B1052" s="1">
        <v>4691003000006390</v>
      </c>
      <c r="C1052">
        <v>20210701</v>
      </c>
      <c r="D1052" s="7">
        <v>116515</v>
      </c>
      <c r="E1052" s="1" t="s">
        <v>1227</v>
      </c>
      <c r="F1052" s="32">
        <v>3441.14</v>
      </c>
      <c r="G1052" s="1" t="s">
        <v>1228</v>
      </c>
      <c r="H1052" s="46">
        <f t="shared" si="101"/>
        <v>-3441.14</v>
      </c>
      <c r="I1052" s="24">
        <f t="shared" si="102"/>
        <v>0</v>
      </c>
      <c r="J1052" s="25" t="str">
        <f t="shared" si="103"/>
        <v>01</v>
      </c>
      <c r="K1052" s="25">
        <f t="shared" si="104"/>
        <v>7</v>
      </c>
      <c r="L1052" s="26">
        <f t="shared" si="105"/>
        <v>44378</v>
      </c>
      <c r="M1052" s="46">
        <f t="shared" si="106"/>
        <v>-3441.14</v>
      </c>
    </row>
    <row r="1053" spans="2:13" ht="15.75">
      <c r="B1053" s="1">
        <v>4691003000006390</v>
      </c>
      <c r="C1053">
        <v>20210701</v>
      </c>
      <c r="D1053" s="7">
        <v>117108</v>
      </c>
      <c r="E1053" s="1" t="s">
        <v>1227</v>
      </c>
      <c r="F1053" s="32">
        <v>3102.8</v>
      </c>
      <c r="G1053" s="1" t="s">
        <v>1228</v>
      </c>
      <c r="H1053" s="46">
        <f t="shared" si="101"/>
        <v>-3102.8</v>
      </c>
      <c r="I1053" s="24">
        <f t="shared" si="102"/>
        <v>0</v>
      </c>
      <c r="J1053" s="25" t="str">
        <f t="shared" si="103"/>
        <v>01</v>
      </c>
      <c r="K1053" s="25">
        <f t="shared" si="104"/>
        <v>7</v>
      </c>
      <c r="L1053" s="26">
        <f t="shared" si="105"/>
        <v>44378</v>
      </c>
      <c r="M1053" s="46">
        <f t="shared" si="106"/>
        <v>-3102.8</v>
      </c>
    </row>
    <row r="1054" spans="2:13" ht="15.75">
      <c r="B1054" s="1">
        <v>4691003000006390</v>
      </c>
      <c r="C1054">
        <v>20210701</v>
      </c>
      <c r="D1054" s="7">
        <v>154179</v>
      </c>
      <c r="E1054" s="1" t="s">
        <v>1227</v>
      </c>
      <c r="F1054" s="32">
        <v>23982.15</v>
      </c>
      <c r="G1054" s="1" t="s">
        <v>1228</v>
      </c>
      <c r="H1054" s="46">
        <f t="shared" si="101"/>
        <v>-23982.15</v>
      </c>
      <c r="I1054" s="24">
        <f t="shared" si="102"/>
        <v>0</v>
      </c>
      <c r="J1054" s="25" t="str">
        <f t="shared" si="103"/>
        <v>01</v>
      </c>
      <c r="K1054" s="25">
        <f t="shared" si="104"/>
        <v>7</v>
      </c>
      <c r="L1054" s="26">
        <f t="shared" si="105"/>
        <v>44378</v>
      </c>
      <c r="M1054" s="46">
        <f t="shared" si="106"/>
        <v>-23982.15</v>
      </c>
    </row>
    <row r="1055" spans="2:13" ht="15.75">
      <c r="B1055" s="1">
        <v>4691003000006390</v>
      </c>
      <c r="C1055">
        <v>20210702</v>
      </c>
      <c r="D1055" s="7">
        <v>103544</v>
      </c>
      <c r="E1055" s="1" t="s">
        <v>1232</v>
      </c>
      <c r="F1055" s="32">
        <v>57537.56</v>
      </c>
      <c r="G1055" s="1" t="s">
        <v>1233</v>
      </c>
      <c r="H1055" s="46">
        <f t="shared" si="101"/>
        <v>0</v>
      </c>
      <c r="I1055" s="24">
        <f t="shared" si="102"/>
        <v>57537.56</v>
      </c>
      <c r="J1055" s="25" t="str">
        <f t="shared" si="103"/>
        <v>02</v>
      </c>
      <c r="K1055" s="25">
        <f t="shared" si="104"/>
        <v>7</v>
      </c>
      <c r="L1055" s="26">
        <f t="shared" si="105"/>
        <v>44379</v>
      </c>
      <c r="M1055" s="46">
        <f t="shared" si="106"/>
        <v>57537.56</v>
      </c>
    </row>
    <row r="1056" spans="2:13" ht="15.75">
      <c r="B1056" s="1">
        <v>4691003000006390</v>
      </c>
      <c r="C1056">
        <v>20210702</v>
      </c>
      <c r="D1056" s="7">
        <v>103544</v>
      </c>
      <c r="E1056" s="1" t="s">
        <v>1227</v>
      </c>
      <c r="F1056" s="32">
        <v>57537.56</v>
      </c>
      <c r="G1056" s="1" t="s">
        <v>1228</v>
      </c>
      <c r="H1056" s="46">
        <f t="shared" si="101"/>
        <v>-57537.56</v>
      </c>
      <c r="I1056" s="24">
        <f t="shared" si="102"/>
        <v>0</v>
      </c>
      <c r="J1056" s="25" t="str">
        <f t="shared" si="103"/>
        <v>02</v>
      </c>
      <c r="K1056" s="25">
        <f t="shared" si="104"/>
        <v>7</v>
      </c>
      <c r="L1056" s="26">
        <f t="shared" si="105"/>
        <v>44379</v>
      </c>
      <c r="M1056" s="46">
        <f t="shared" si="106"/>
        <v>-57537.56</v>
      </c>
    </row>
    <row r="1057" spans="2:13" ht="15.75">
      <c r="B1057" s="1">
        <v>4691003000006390</v>
      </c>
      <c r="C1057">
        <v>20210702</v>
      </c>
      <c r="D1057" s="7">
        <v>110278</v>
      </c>
      <c r="E1057" s="1" t="s">
        <v>1227</v>
      </c>
      <c r="F1057" s="32">
        <v>3802.9</v>
      </c>
      <c r="G1057" s="1" t="s">
        <v>1228</v>
      </c>
      <c r="H1057" s="46">
        <f t="shared" si="101"/>
        <v>-3802.9</v>
      </c>
      <c r="I1057" s="24">
        <f t="shared" si="102"/>
        <v>0</v>
      </c>
      <c r="J1057" s="25" t="str">
        <f t="shared" si="103"/>
        <v>02</v>
      </c>
      <c r="K1057" s="25">
        <f t="shared" si="104"/>
        <v>7</v>
      </c>
      <c r="L1057" s="26">
        <f t="shared" si="105"/>
        <v>44379</v>
      </c>
      <c r="M1057" s="46">
        <f t="shared" si="106"/>
        <v>-3802.9</v>
      </c>
    </row>
    <row r="1058" spans="2:13" ht="15.75">
      <c r="B1058" s="1">
        <v>4691003000006390</v>
      </c>
      <c r="C1058">
        <v>20210702</v>
      </c>
      <c r="D1058" s="7">
        <v>155782</v>
      </c>
      <c r="E1058" s="1" t="s">
        <v>1227</v>
      </c>
      <c r="F1058" s="32">
        <v>670.65</v>
      </c>
      <c r="G1058" s="1" t="s">
        <v>1228</v>
      </c>
      <c r="H1058" s="46">
        <f t="shared" si="101"/>
        <v>-670.65</v>
      </c>
      <c r="I1058" s="24">
        <f t="shared" si="102"/>
        <v>0</v>
      </c>
      <c r="J1058" s="25" t="str">
        <f t="shared" si="103"/>
        <v>02</v>
      </c>
      <c r="K1058" s="25">
        <f t="shared" si="104"/>
        <v>7</v>
      </c>
      <c r="L1058" s="26">
        <f t="shared" si="105"/>
        <v>44379</v>
      </c>
      <c r="M1058" s="46">
        <f t="shared" si="106"/>
        <v>-670.65</v>
      </c>
    </row>
    <row r="1059" spans="2:13" ht="15.75">
      <c r="B1059" s="1">
        <v>4691003000006390</v>
      </c>
      <c r="C1059">
        <v>20210702</v>
      </c>
      <c r="D1059" s="7">
        <v>156752</v>
      </c>
      <c r="E1059" s="1" t="s">
        <v>1227</v>
      </c>
      <c r="F1059" s="32">
        <v>1262.47</v>
      </c>
      <c r="G1059" s="1" t="s">
        <v>1228</v>
      </c>
      <c r="H1059" s="46">
        <f t="shared" si="101"/>
        <v>-1262.47</v>
      </c>
      <c r="I1059" s="24">
        <f t="shared" si="102"/>
        <v>0</v>
      </c>
      <c r="J1059" s="25" t="str">
        <f t="shared" si="103"/>
        <v>02</v>
      </c>
      <c r="K1059" s="25">
        <f t="shared" si="104"/>
        <v>7</v>
      </c>
      <c r="L1059" s="26">
        <f t="shared" si="105"/>
        <v>44379</v>
      </c>
      <c r="M1059" s="46">
        <f t="shared" si="106"/>
        <v>-1262.47</v>
      </c>
    </row>
    <row r="1060" spans="2:13" ht="15.75">
      <c r="B1060" s="1">
        <v>4691003000006390</v>
      </c>
      <c r="C1060">
        <v>20210702</v>
      </c>
      <c r="D1060" s="7">
        <v>168353</v>
      </c>
      <c r="E1060" s="1" t="s">
        <v>1227</v>
      </c>
      <c r="F1060" s="32">
        <v>132376.37</v>
      </c>
      <c r="G1060" s="1" t="s">
        <v>1228</v>
      </c>
      <c r="H1060" s="46">
        <f t="shared" si="101"/>
        <v>-132376.37</v>
      </c>
      <c r="I1060" s="24">
        <f t="shared" si="102"/>
        <v>0</v>
      </c>
      <c r="J1060" s="25" t="str">
        <f t="shared" si="103"/>
        <v>02</v>
      </c>
      <c r="K1060" s="25">
        <f t="shared" si="104"/>
        <v>7</v>
      </c>
      <c r="L1060" s="26">
        <f t="shared" si="105"/>
        <v>44379</v>
      </c>
      <c r="M1060" s="46">
        <f t="shared" si="106"/>
        <v>-132376.37</v>
      </c>
    </row>
    <row r="1061" spans="2:13" ht="15.75">
      <c r="B1061" s="1">
        <v>4691003000006390</v>
      </c>
      <c r="C1061">
        <v>20210702</v>
      </c>
      <c r="D1061" s="7">
        <v>173498</v>
      </c>
      <c r="E1061" s="1" t="s">
        <v>1227</v>
      </c>
      <c r="F1061" s="32">
        <v>22289.38</v>
      </c>
      <c r="G1061" s="1" t="s">
        <v>1228</v>
      </c>
      <c r="H1061" s="46">
        <f t="shared" si="101"/>
        <v>-22289.38</v>
      </c>
      <c r="I1061" s="24">
        <f t="shared" si="102"/>
        <v>0</v>
      </c>
      <c r="J1061" s="25" t="str">
        <f t="shared" si="103"/>
        <v>02</v>
      </c>
      <c r="K1061" s="25">
        <f t="shared" si="104"/>
        <v>7</v>
      </c>
      <c r="L1061" s="26">
        <f t="shared" si="105"/>
        <v>44379</v>
      </c>
      <c r="M1061" s="46">
        <f t="shared" si="106"/>
        <v>-22289.38</v>
      </c>
    </row>
    <row r="1062" spans="2:13" ht="15.75">
      <c r="B1062" s="1">
        <v>4691003000006390</v>
      </c>
      <c r="C1062">
        <v>20210702</v>
      </c>
      <c r="D1062" s="7">
        <v>196780</v>
      </c>
      <c r="E1062" s="1" t="s">
        <v>1227</v>
      </c>
      <c r="F1062" s="32">
        <v>10000</v>
      </c>
      <c r="G1062" s="1" t="s">
        <v>1228</v>
      </c>
      <c r="H1062" s="46">
        <f t="shared" si="101"/>
        <v>-10000</v>
      </c>
      <c r="I1062" s="24">
        <f t="shared" si="102"/>
        <v>0</v>
      </c>
      <c r="J1062" s="25" t="str">
        <f t="shared" si="103"/>
        <v>02</v>
      </c>
      <c r="K1062" s="25">
        <f t="shared" si="104"/>
        <v>7</v>
      </c>
      <c r="L1062" s="26">
        <f t="shared" si="105"/>
        <v>44379</v>
      </c>
      <c r="M1062" s="46">
        <f t="shared" si="106"/>
        <v>-10000</v>
      </c>
    </row>
    <row r="1063" spans="2:13" ht="15.75">
      <c r="B1063" s="1">
        <v>4691003000006390</v>
      </c>
      <c r="C1063">
        <v>20210702</v>
      </c>
      <c r="D1063" s="7">
        <v>197083</v>
      </c>
      <c r="E1063" s="1" t="s">
        <v>1227</v>
      </c>
      <c r="F1063" s="32">
        <v>10000</v>
      </c>
      <c r="G1063" s="1" t="s">
        <v>1228</v>
      </c>
      <c r="H1063" s="46">
        <f t="shared" si="101"/>
        <v>-10000</v>
      </c>
      <c r="I1063" s="24">
        <f t="shared" si="102"/>
        <v>0</v>
      </c>
      <c r="J1063" s="25" t="str">
        <f t="shared" si="103"/>
        <v>02</v>
      </c>
      <c r="K1063" s="25">
        <f t="shared" si="104"/>
        <v>7</v>
      </c>
      <c r="L1063" s="26">
        <f t="shared" si="105"/>
        <v>44379</v>
      </c>
      <c r="M1063" s="46">
        <f t="shared" si="106"/>
        <v>-10000</v>
      </c>
    </row>
    <row r="1064" spans="2:13" ht="15.75">
      <c r="B1064" s="1">
        <v>4691003000006390</v>
      </c>
      <c r="C1064">
        <v>20210702</v>
      </c>
      <c r="D1064" s="7">
        <v>103544</v>
      </c>
      <c r="E1064" s="1" t="s">
        <v>1231</v>
      </c>
      <c r="F1064" s="32">
        <v>10.45</v>
      </c>
      <c r="G1064" s="1" t="s">
        <v>1228</v>
      </c>
      <c r="H1064" s="46">
        <f t="shared" si="101"/>
        <v>-10.45</v>
      </c>
      <c r="I1064" s="24">
        <f t="shared" si="102"/>
        <v>0</v>
      </c>
      <c r="J1064" s="25" t="str">
        <f t="shared" si="103"/>
        <v>02</v>
      </c>
      <c r="K1064" s="25">
        <f t="shared" si="104"/>
        <v>7</v>
      </c>
      <c r="L1064" s="26">
        <f t="shared" si="105"/>
        <v>44379</v>
      </c>
      <c r="M1064" s="46">
        <f t="shared" si="106"/>
        <v>-10.45</v>
      </c>
    </row>
    <row r="1065" spans="2:13" ht="15.75">
      <c r="B1065" s="1">
        <v>4691003000006390</v>
      </c>
      <c r="C1065">
        <v>20210702</v>
      </c>
      <c r="D1065" s="7">
        <v>110278</v>
      </c>
      <c r="E1065" s="1" t="s">
        <v>1231</v>
      </c>
      <c r="F1065" s="32">
        <v>10.45</v>
      </c>
      <c r="G1065" s="1" t="s">
        <v>1228</v>
      </c>
      <c r="H1065" s="46">
        <f t="shared" si="101"/>
        <v>-10.45</v>
      </c>
      <c r="I1065" s="24">
        <f t="shared" si="102"/>
        <v>0</v>
      </c>
      <c r="J1065" s="25" t="str">
        <f t="shared" si="103"/>
        <v>02</v>
      </c>
      <c r="K1065" s="25">
        <f t="shared" si="104"/>
        <v>7</v>
      </c>
      <c r="L1065" s="26">
        <f t="shared" si="105"/>
        <v>44379</v>
      </c>
      <c r="M1065" s="46">
        <f t="shared" si="106"/>
        <v>-10.45</v>
      </c>
    </row>
    <row r="1066" spans="2:13" ht="15.75">
      <c r="B1066" s="1">
        <v>4691003000006390</v>
      </c>
      <c r="C1066">
        <v>20210702</v>
      </c>
      <c r="D1066" s="7">
        <v>155782</v>
      </c>
      <c r="E1066" s="1" t="s">
        <v>1231</v>
      </c>
      <c r="F1066" s="32">
        <v>10.45</v>
      </c>
      <c r="G1066" s="1" t="s">
        <v>1228</v>
      </c>
      <c r="H1066" s="46">
        <f t="shared" si="101"/>
        <v>-10.45</v>
      </c>
      <c r="I1066" s="24">
        <f t="shared" si="102"/>
        <v>0</v>
      </c>
      <c r="J1066" s="25" t="str">
        <f t="shared" si="103"/>
        <v>02</v>
      </c>
      <c r="K1066" s="25">
        <f t="shared" si="104"/>
        <v>7</v>
      </c>
      <c r="L1066" s="26">
        <f t="shared" si="105"/>
        <v>44379</v>
      </c>
      <c r="M1066" s="46">
        <f t="shared" si="106"/>
        <v>-10.45</v>
      </c>
    </row>
    <row r="1067" spans="2:13" ht="15.75">
      <c r="B1067" s="1">
        <v>4691003000006390</v>
      </c>
      <c r="C1067">
        <v>20210702</v>
      </c>
      <c r="D1067" s="7">
        <v>156752</v>
      </c>
      <c r="E1067" s="1" t="s">
        <v>1231</v>
      </c>
      <c r="F1067" s="32">
        <v>10.45</v>
      </c>
      <c r="G1067" s="1" t="s">
        <v>1228</v>
      </c>
      <c r="H1067" s="46">
        <f t="shared" si="101"/>
        <v>-10.45</v>
      </c>
      <c r="I1067" s="24">
        <f t="shared" si="102"/>
        <v>0</v>
      </c>
      <c r="J1067" s="25" t="str">
        <f t="shared" si="103"/>
        <v>02</v>
      </c>
      <c r="K1067" s="25">
        <f t="shared" si="104"/>
        <v>7</v>
      </c>
      <c r="L1067" s="26">
        <f t="shared" si="105"/>
        <v>44379</v>
      </c>
      <c r="M1067" s="46">
        <f t="shared" si="106"/>
        <v>-10.45</v>
      </c>
    </row>
    <row r="1068" spans="2:13" ht="15.75">
      <c r="B1068" s="1">
        <v>4691003000006390</v>
      </c>
      <c r="C1068">
        <v>20210702</v>
      </c>
      <c r="D1068" s="7">
        <v>168353</v>
      </c>
      <c r="E1068" s="1" t="s">
        <v>1231</v>
      </c>
      <c r="F1068" s="32">
        <v>10.45</v>
      </c>
      <c r="G1068" s="1" t="s">
        <v>1228</v>
      </c>
      <c r="H1068" s="46">
        <f t="shared" si="101"/>
        <v>-10.45</v>
      </c>
      <c r="I1068" s="24">
        <f t="shared" si="102"/>
        <v>0</v>
      </c>
      <c r="J1068" s="25" t="str">
        <f t="shared" si="103"/>
        <v>02</v>
      </c>
      <c r="K1068" s="25">
        <f t="shared" si="104"/>
        <v>7</v>
      </c>
      <c r="L1068" s="26">
        <f t="shared" si="105"/>
        <v>44379</v>
      </c>
      <c r="M1068" s="46">
        <f t="shared" si="106"/>
        <v>-10.45</v>
      </c>
    </row>
    <row r="1069" spans="2:13" ht="15.75">
      <c r="B1069" s="1">
        <v>4691003000006390</v>
      </c>
      <c r="C1069">
        <v>20210702</v>
      </c>
      <c r="D1069" s="7">
        <v>173498</v>
      </c>
      <c r="E1069" s="1" t="s">
        <v>1231</v>
      </c>
      <c r="F1069" s="32">
        <v>10.45</v>
      </c>
      <c r="G1069" s="1" t="s">
        <v>1228</v>
      </c>
      <c r="H1069" s="46">
        <f t="shared" si="101"/>
        <v>-10.45</v>
      </c>
      <c r="I1069" s="24">
        <f t="shared" si="102"/>
        <v>0</v>
      </c>
      <c r="J1069" s="25" t="str">
        <f t="shared" si="103"/>
        <v>02</v>
      </c>
      <c r="K1069" s="25">
        <f t="shared" si="104"/>
        <v>7</v>
      </c>
      <c r="L1069" s="26">
        <f t="shared" si="105"/>
        <v>44379</v>
      </c>
      <c r="M1069" s="46">
        <f t="shared" si="106"/>
        <v>-10.45</v>
      </c>
    </row>
    <row r="1070" spans="2:13" ht="15.75">
      <c r="B1070" s="1">
        <v>4691003000006390</v>
      </c>
      <c r="C1070">
        <v>20210702</v>
      </c>
      <c r="D1070" s="7">
        <v>196780</v>
      </c>
      <c r="E1070" s="1" t="s">
        <v>1231</v>
      </c>
      <c r="F1070" s="32">
        <v>10.45</v>
      </c>
      <c r="G1070" s="1" t="s">
        <v>1228</v>
      </c>
      <c r="H1070" s="46">
        <f t="shared" si="101"/>
        <v>-10.45</v>
      </c>
      <c r="I1070" s="24">
        <f t="shared" si="102"/>
        <v>0</v>
      </c>
      <c r="J1070" s="25" t="str">
        <f t="shared" si="103"/>
        <v>02</v>
      </c>
      <c r="K1070" s="25">
        <f t="shared" si="104"/>
        <v>7</v>
      </c>
      <c r="L1070" s="26">
        <f t="shared" si="105"/>
        <v>44379</v>
      </c>
      <c r="M1070" s="46">
        <f t="shared" si="106"/>
        <v>-10.45</v>
      </c>
    </row>
    <row r="1071" spans="2:13" ht="15.75">
      <c r="B1071" s="1">
        <v>4691003000006390</v>
      </c>
      <c r="C1071">
        <v>20210702</v>
      </c>
      <c r="D1071" s="7">
        <v>197083</v>
      </c>
      <c r="E1071" s="1" t="s">
        <v>1231</v>
      </c>
      <c r="F1071" s="32">
        <v>10.45</v>
      </c>
      <c r="G1071" s="1" t="s">
        <v>1228</v>
      </c>
      <c r="H1071" s="46">
        <f t="shared" si="101"/>
        <v>-10.45</v>
      </c>
      <c r="I1071" s="24">
        <f t="shared" si="102"/>
        <v>0</v>
      </c>
      <c r="J1071" s="25" t="str">
        <f t="shared" si="103"/>
        <v>02</v>
      </c>
      <c r="K1071" s="25">
        <f t="shared" si="104"/>
        <v>7</v>
      </c>
      <c r="L1071" s="26">
        <f t="shared" si="105"/>
        <v>44379</v>
      </c>
      <c r="M1071" s="46">
        <f t="shared" si="106"/>
        <v>-10.45</v>
      </c>
    </row>
    <row r="1072" spans="2:13" ht="15.75">
      <c r="B1072" s="1">
        <v>4691003000006390</v>
      </c>
      <c r="C1072">
        <v>20210702</v>
      </c>
      <c r="D1072" s="7">
        <v>325169</v>
      </c>
      <c r="E1072" s="1" t="s">
        <v>1236</v>
      </c>
      <c r="F1072" s="32">
        <v>1408.18</v>
      </c>
      <c r="G1072" s="1" t="s">
        <v>1228</v>
      </c>
      <c r="H1072" s="46">
        <f t="shared" si="101"/>
        <v>-1408.18</v>
      </c>
      <c r="I1072" s="24">
        <f t="shared" si="102"/>
        <v>0</v>
      </c>
      <c r="J1072" s="25" t="str">
        <f t="shared" si="103"/>
        <v>02</v>
      </c>
      <c r="K1072" s="25">
        <f t="shared" si="104"/>
        <v>7</v>
      </c>
      <c r="L1072" s="26">
        <f t="shared" si="105"/>
        <v>44379</v>
      </c>
      <c r="M1072" s="46">
        <f t="shared" si="106"/>
        <v>-1408.18</v>
      </c>
    </row>
    <row r="1073" spans="2:13" ht="15.75">
      <c r="B1073" s="1">
        <v>4691003000006390</v>
      </c>
      <c r="C1073">
        <v>20210705</v>
      </c>
      <c r="D1073" s="7">
        <v>119808</v>
      </c>
      <c r="E1073" s="1" t="s">
        <v>1232</v>
      </c>
      <c r="F1073" s="32">
        <v>10000.01</v>
      </c>
      <c r="G1073" s="1" t="s">
        <v>1233</v>
      </c>
      <c r="H1073" s="46">
        <f t="shared" si="101"/>
        <v>0</v>
      </c>
      <c r="I1073" s="24">
        <f t="shared" si="102"/>
        <v>10000.01</v>
      </c>
      <c r="J1073" s="25" t="str">
        <f t="shared" si="103"/>
        <v>05</v>
      </c>
      <c r="K1073" s="25">
        <f t="shared" si="104"/>
        <v>7</v>
      </c>
      <c r="L1073" s="26">
        <f t="shared" si="105"/>
        <v>44382</v>
      </c>
      <c r="M1073" s="46">
        <f t="shared" si="106"/>
        <v>10000.01</v>
      </c>
    </row>
    <row r="1074" spans="2:13" ht="15.75">
      <c r="B1074" s="1">
        <v>4691003000006390</v>
      </c>
      <c r="C1074">
        <v>20210705</v>
      </c>
      <c r="D1074" s="7">
        <v>169727</v>
      </c>
      <c r="E1074" s="1" t="s">
        <v>1232</v>
      </c>
      <c r="F1074" s="32">
        <v>1352.91</v>
      </c>
      <c r="G1074" s="1" t="s">
        <v>1233</v>
      </c>
      <c r="H1074" s="46">
        <f t="shared" si="101"/>
        <v>0</v>
      </c>
      <c r="I1074" s="24">
        <f t="shared" si="102"/>
        <v>1352.91</v>
      </c>
      <c r="J1074" s="25" t="str">
        <f t="shared" si="103"/>
        <v>05</v>
      </c>
      <c r="K1074" s="25">
        <f t="shared" si="104"/>
        <v>7</v>
      </c>
      <c r="L1074" s="26">
        <f t="shared" si="105"/>
        <v>44382</v>
      </c>
      <c r="M1074" s="46">
        <f t="shared" si="106"/>
        <v>1352.91</v>
      </c>
    </row>
    <row r="1075" spans="2:13" ht="15.75">
      <c r="B1075" s="1">
        <v>4691003000006390</v>
      </c>
      <c r="C1075">
        <v>20210705</v>
      </c>
      <c r="D1075" s="7">
        <v>183490</v>
      </c>
      <c r="E1075" s="1" t="s">
        <v>1230</v>
      </c>
      <c r="F1075" s="32">
        <v>19730.7</v>
      </c>
      <c r="G1075" s="1" t="s">
        <v>1228</v>
      </c>
      <c r="H1075" s="46">
        <f t="shared" si="101"/>
        <v>-19730.7</v>
      </c>
      <c r="I1075" s="24">
        <f t="shared" si="102"/>
        <v>0</v>
      </c>
      <c r="J1075" s="25" t="str">
        <f t="shared" si="103"/>
        <v>05</v>
      </c>
      <c r="K1075" s="25">
        <f t="shared" si="104"/>
        <v>7</v>
      </c>
      <c r="L1075" s="26">
        <f t="shared" si="105"/>
        <v>44382</v>
      </c>
      <c r="M1075" s="46">
        <f t="shared" si="106"/>
        <v>-19730.7</v>
      </c>
    </row>
    <row r="1076" spans="2:13" ht="15.75">
      <c r="B1076" s="1">
        <v>4691003000006390</v>
      </c>
      <c r="C1076">
        <v>20210705</v>
      </c>
      <c r="D1076" s="7">
        <v>119808</v>
      </c>
      <c r="E1076" s="1" t="s">
        <v>1227</v>
      </c>
      <c r="F1076" s="32">
        <v>10000.01</v>
      </c>
      <c r="G1076" s="1" t="s">
        <v>1228</v>
      </c>
      <c r="H1076" s="46">
        <f t="shared" si="101"/>
        <v>-10000.01</v>
      </c>
      <c r="I1076" s="24">
        <f t="shared" si="102"/>
        <v>0</v>
      </c>
      <c r="J1076" s="25" t="str">
        <f t="shared" si="103"/>
        <v>05</v>
      </c>
      <c r="K1076" s="25">
        <f t="shared" si="104"/>
        <v>7</v>
      </c>
      <c r="L1076" s="26">
        <f t="shared" si="105"/>
        <v>44382</v>
      </c>
      <c r="M1076" s="46">
        <f t="shared" si="106"/>
        <v>-10000.01</v>
      </c>
    </row>
    <row r="1077" spans="2:13" ht="15.75">
      <c r="B1077" s="1">
        <v>4691003000006390</v>
      </c>
      <c r="C1077">
        <v>20210705</v>
      </c>
      <c r="D1077" s="7">
        <v>123119</v>
      </c>
      <c r="E1077" s="1" t="s">
        <v>1227</v>
      </c>
      <c r="F1077" s="32">
        <v>1627.63</v>
      </c>
      <c r="G1077" s="1" t="s">
        <v>1228</v>
      </c>
      <c r="H1077" s="46">
        <f t="shared" si="101"/>
        <v>-1627.63</v>
      </c>
      <c r="I1077" s="24">
        <f t="shared" si="102"/>
        <v>0</v>
      </c>
      <c r="J1077" s="25" t="str">
        <f t="shared" si="103"/>
        <v>05</v>
      </c>
      <c r="K1077" s="25">
        <f t="shared" si="104"/>
        <v>7</v>
      </c>
      <c r="L1077" s="26">
        <f t="shared" si="105"/>
        <v>44382</v>
      </c>
      <c r="M1077" s="46">
        <f t="shared" si="106"/>
        <v>-1627.63</v>
      </c>
    </row>
    <row r="1078" spans="2:13" ht="15.75">
      <c r="B1078" s="1">
        <v>4691003000006390</v>
      </c>
      <c r="C1078">
        <v>20210705</v>
      </c>
      <c r="D1078" s="7">
        <v>160435</v>
      </c>
      <c r="E1078" s="1" t="s">
        <v>1227</v>
      </c>
      <c r="F1078" s="32">
        <v>4030.75</v>
      </c>
      <c r="G1078" s="1" t="s">
        <v>1228</v>
      </c>
      <c r="H1078" s="46">
        <f t="shared" si="101"/>
        <v>-4030.75</v>
      </c>
      <c r="I1078" s="24">
        <f t="shared" si="102"/>
        <v>0</v>
      </c>
      <c r="J1078" s="25" t="str">
        <f t="shared" si="103"/>
        <v>05</v>
      </c>
      <c r="K1078" s="25">
        <f t="shared" si="104"/>
        <v>7</v>
      </c>
      <c r="L1078" s="26">
        <f t="shared" si="105"/>
        <v>44382</v>
      </c>
      <c r="M1078" s="46">
        <f t="shared" si="106"/>
        <v>-4030.75</v>
      </c>
    </row>
    <row r="1079" spans="2:13" ht="15.75">
      <c r="B1079" s="1">
        <v>4691003000006390</v>
      </c>
      <c r="C1079">
        <v>20210705</v>
      </c>
      <c r="D1079" s="7">
        <v>166660</v>
      </c>
      <c r="E1079" s="1" t="s">
        <v>1227</v>
      </c>
      <c r="F1079" s="32">
        <v>8000</v>
      </c>
      <c r="G1079" s="1" t="s">
        <v>1228</v>
      </c>
      <c r="H1079" s="46">
        <f t="shared" si="101"/>
        <v>-8000</v>
      </c>
      <c r="I1079" s="24">
        <f t="shared" si="102"/>
        <v>0</v>
      </c>
      <c r="J1079" s="25" t="str">
        <f t="shared" si="103"/>
        <v>05</v>
      </c>
      <c r="K1079" s="25">
        <f t="shared" si="104"/>
        <v>7</v>
      </c>
      <c r="L1079" s="26">
        <f t="shared" si="105"/>
        <v>44382</v>
      </c>
      <c r="M1079" s="46">
        <f t="shared" si="106"/>
        <v>-8000</v>
      </c>
    </row>
    <row r="1080" spans="2:13" ht="15.75">
      <c r="B1080" s="1">
        <v>4691003000006390</v>
      </c>
      <c r="C1080">
        <v>20210705</v>
      </c>
      <c r="D1080" s="7">
        <v>167982</v>
      </c>
      <c r="E1080" s="1" t="s">
        <v>1227</v>
      </c>
      <c r="F1080" s="32">
        <v>10000</v>
      </c>
      <c r="G1080" s="1" t="s">
        <v>1228</v>
      </c>
      <c r="H1080" s="46">
        <f t="shared" si="101"/>
        <v>-10000</v>
      </c>
      <c r="I1080" s="24">
        <f t="shared" si="102"/>
        <v>0</v>
      </c>
      <c r="J1080" s="25" t="str">
        <f t="shared" si="103"/>
        <v>05</v>
      </c>
      <c r="K1080" s="25">
        <f t="shared" si="104"/>
        <v>7</v>
      </c>
      <c r="L1080" s="26">
        <f t="shared" si="105"/>
        <v>44382</v>
      </c>
      <c r="M1080" s="46">
        <f t="shared" si="106"/>
        <v>-10000</v>
      </c>
    </row>
    <row r="1081" spans="2:13" ht="15.75">
      <c r="B1081" s="1">
        <v>4691003000006390</v>
      </c>
      <c r="C1081">
        <v>20210705</v>
      </c>
      <c r="D1081" s="7">
        <v>168434</v>
      </c>
      <c r="E1081" s="1" t="s">
        <v>1227</v>
      </c>
      <c r="F1081" s="32">
        <v>3667.14</v>
      </c>
      <c r="G1081" s="1" t="s">
        <v>1228</v>
      </c>
      <c r="H1081" s="46">
        <f t="shared" si="101"/>
        <v>-3667.14</v>
      </c>
      <c r="I1081" s="24">
        <f t="shared" si="102"/>
        <v>0</v>
      </c>
      <c r="J1081" s="25" t="str">
        <f t="shared" si="103"/>
        <v>05</v>
      </c>
      <c r="K1081" s="25">
        <f t="shared" si="104"/>
        <v>7</v>
      </c>
      <c r="L1081" s="26">
        <f t="shared" si="105"/>
        <v>44382</v>
      </c>
      <c r="M1081" s="46">
        <f t="shared" si="106"/>
        <v>-3667.14</v>
      </c>
    </row>
    <row r="1082" spans="2:13" ht="15.75">
      <c r="B1082" s="1">
        <v>4691003000006390</v>
      </c>
      <c r="C1082">
        <v>20210705</v>
      </c>
      <c r="D1082" s="7">
        <v>168865</v>
      </c>
      <c r="E1082" s="1" t="s">
        <v>1227</v>
      </c>
      <c r="F1082" s="32">
        <v>1518.33</v>
      </c>
      <c r="G1082" s="1" t="s">
        <v>1228</v>
      </c>
      <c r="H1082" s="46">
        <f t="shared" si="101"/>
        <v>-1518.33</v>
      </c>
      <c r="I1082" s="24">
        <f t="shared" si="102"/>
        <v>0</v>
      </c>
      <c r="J1082" s="25" t="str">
        <f t="shared" si="103"/>
        <v>05</v>
      </c>
      <c r="K1082" s="25">
        <f t="shared" si="104"/>
        <v>7</v>
      </c>
      <c r="L1082" s="26">
        <f t="shared" si="105"/>
        <v>44382</v>
      </c>
      <c r="M1082" s="46">
        <f t="shared" si="106"/>
        <v>-1518.33</v>
      </c>
    </row>
    <row r="1083" spans="2:13" ht="15.75">
      <c r="B1083" s="1">
        <v>4691003000006390</v>
      </c>
      <c r="C1083">
        <v>20210705</v>
      </c>
      <c r="D1083" s="7">
        <v>168988</v>
      </c>
      <c r="E1083" s="1" t="s">
        <v>1227</v>
      </c>
      <c r="F1083" s="32">
        <v>5588.54</v>
      </c>
      <c r="G1083" s="1" t="s">
        <v>1228</v>
      </c>
      <c r="H1083" s="46">
        <f t="shared" si="101"/>
        <v>-5588.54</v>
      </c>
      <c r="I1083" s="24">
        <f t="shared" si="102"/>
        <v>0</v>
      </c>
      <c r="J1083" s="25" t="str">
        <f t="shared" si="103"/>
        <v>05</v>
      </c>
      <c r="K1083" s="25">
        <f t="shared" si="104"/>
        <v>7</v>
      </c>
      <c r="L1083" s="26">
        <f t="shared" si="105"/>
        <v>44382</v>
      </c>
      <c r="M1083" s="46">
        <f t="shared" si="106"/>
        <v>-5588.54</v>
      </c>
    </row>
    <row r="1084" spans="2:13" ht="15.75">
      <c r="B1084" s="1">
        <v>4691003000006390</v>
      </c>
      <c r="C1084">
        <v>20210705</v>
      </c>
      <c r="D1084" s="7">
        <v>169727</v>
      </c>
      <c r="E1084" s="1" t="s">
        <v>1227</v>
      </c>
      <c r="F1084" s="32">
        <v>1352.91</v>
      </c>
      <c r="G1084" s="1" t="s">
        <v>1228</v>
      </c>
      <c r="H1084" s="46">
        <f t="shared" si="101"/>
        <v>-1352.91</v>
      </c>
      <c r="I1084" s="24">
        <f t="shared" si="102"/>
        <v>0</v>
      </c>
      <c r="J1084" s="25" t="str">
        <f t="shared" si="103"/>
        <v>05</v>
      </c>
      <c r="K1084" s="25">
        <f t="shared" si="104"/>
        <v>7</v>
      </c>
      <c r="L1084" s="26">
        <f t="shared" si="105"/>
        <v>44382</v>
      </c>
      <c r="M1084" s="46">
        <f t="shared" si="106"/>
        <v>-1352.91</v>
      </c>
    </row>
    <row r="1085" spans="2:13" ht="15.75">
      <c r="B1085" s="1">
        <v>4691003000006390</v>
      </c>
      <c r="C1085">
        <v>20210705</v>
      </c>
      <c r="D1085" s="7">
        <v>170020</v>
      </c>
      <c r="E1085" s="1" t="s">
        <v>1227</v>
      </c>
      <c r="F1085" s="32">
        <v>7074.28</v>
      </c>
      <c r="G1085" s="1" t="s">
        <v>1228</v>
      </c>
      <c r="H1085" s="46">
        <f t="shared" si="101"/>
        <v>-7074.28</v>
      </c>
      <c r="I1085" s="24">
        <f t="shared" si="102"/>
        <v>0</v>
      </c>
      <c r="J1085" s="25" t="str">
        <f t="shared" si="103"/>
        <v>05</v>
      </c>
      <c r="K1085" s="25">
        <f t="shared" si="104"/>
        <v>7</v>
      </c>
      <c r="L1085" s="26">
        <f t="shared" si="105"/>
        <v>44382</v>
      </c>
      <c r="M1085" s="46">
        <f t="shared" si="106"/>
        <v>-7074.28</v>
      </c>
    </row>
    <row r="1086" spans="2:13" ht="15.75">
      <c r="B1086" s="1">
        <v>4691003000006390</v>
      </c>
      <c r="C1086">
        <v>20210705</v>
      </c>
      <c r="D1086" s="7">
        <v>171052</v>
      </c>
      <c r="E1086" s="1" t="s">
        <v>1227</v>
      </c>
      <c r="F1086" s="32">
        <v>3136.97</v>
      </c>
      <c r="G1086" s="1" t="s">
        <v>1228</v>
      </c>
      <c r="H1086" s="46">
        <f t="shared" si="101"/>
        <v>-3136.97</v>
      </c>
      <c r="I1086" s="24">
        <f t="shared" si="102"/>
        <v>0</v>
      </c>
      <c r="J1086" s="25" t="str">
        <f t="shared" si="103"/>
        <v>05</v>
      </c>
      <c r="K1086" s="25">
        <f t="shared" si="104"/>
        <v>7</v>
      </c>
      <c r="L1086" s="26">
        <f t="shared" si="105"/>
        <v>44382</v>
      </c>
      <c r="M1086" s="46">
        <f t="shared" si="106"/>
        <v>-3136.97</v>
      </c>
    </row>
    <row r="1087" spans="2:13" ht="15.75">
      <c r="B1087" s="1">
        <v>4691003000006390</v>
      </c>
      <c r="C1087">
        <v>20210705</v>
      </c>
      <c r="D1087" s="7">
        <v>172298</v>
      </c>
      <c r="E1087" s="1" t="s">
        <v>1227</v>
      </c>
      <c r="F1087" s="32">
        <v>2744.78</v>
      </c>
      <c r="G1087" s="1" t="s">
        <v>1228</v>
      </c>
      <c r="H1087" s="46">
        <f t="shared" si="101"/>
        <v>-2744.78</v>
      </c>
      <c r="I1087" s="24">
        <f t="shared" si="102"/>
        <v>0</v>
      </c>
      <c r="J1087" s="25" t="str">
        <f t="shared" si="103"/>
        <v>05</v>
      </c>
      <c r="K1087" s="25">
        <f t="shared" si="104"/>
        <v>7</v>
      </c>
      <c r="L1087" s="26">
        <f t="shared" si="105"/>
        <v>44382</v>
      </c>
      <c r="M1087" s="46">
        <f t="shared" si="106"/>
        <v>-2744.78</v>
      </c>
    </row>
    <row r="1088" spans="2:13" ht="15.75">
      <c r="B1088" s="1">
        <v>4691003000006390</v>
      </c>
      <c r="C1088">
        <v>20210705</v>
      </c>
      <c r="D1088" s="7">
        <v>172698</v>
      </c>
      <c r="E1088" s="1" t="s">
        <v>1227</v>
      </c>
      <c r="F1088" s="32">
        <v>1367.91</v>
      </c>
      <c r="G1088" s="1" t="s">
        <v>1228</v>
      </c>
      <c r="H1088" s="46">
        <f t="shared" si="101"/>
        <v>-1367.91</v>
      </c>
      <c r="I1088" s="24">
        <f t="shared" si="102"/>
        <v>0</v>
      </c>
      <c r="J1088" s="25" t="str">
        <f t="shared" si="103"/>
        <v>05</v>
      </c>
      <c r="K1088" s="25">
        <f t="shared" si="104"/>
        <v>7</v>
      </c>
      <c r="L1088" s="26">
        <f t="shared" si="105"/>
        <v>44382</v>
      </c>
      <c r="M1088" s="46">
        <f t="shared" si="106"/>
        <v>-1367.91</v>
      </c>
    </row>
    <row r="1089" spans="2:13" ht="15.75">
      <c r="B1089" s="1">
        <v>4691003000006390</v>
      </c>
      <c r="C1089">
        <v>20210705</v>
      </c>
      <c r="D1089" s="7">
        <v>173518</v>
      </c>
      <c r="E1089" s="1" t="s">
        <v>1227</v>
      </c>
      <c r="F1089" s="32">
        <v>4483.66</v>
      </c>
      <c r="G1089" s="1" t="s">
        <v>1228</v>
      </c>
      <c r="H1089" s="46">
        <f t="shared" ref="H1089:H1152" si="107">-IF(G1089="D",F1089,0)</f>
        <v>-4483.66</v>
      </c>
      <c r="I1089" s="24">
        <f t="shared" ref="I1089:I1152" si="108">IF(G1089="C",F1089,0)</f>
        <v>0</v>
      </c>
      <c r="J1089" s="25" t="str">
        <f t="shared" ref="J1089:J1152" si="109">RIGHT(C1089,2)</f>
        <v>05</v>
      </c>
      <c r="K1089" s="25">
        <f t="shared" ref="K1089:K1152" si="110">IFERROR(LEFT(C1089,6)-202100,"")</f>
        <v>7</v>
      </c>
      <c r="L1089" s="26">
        <f t="shared" ref="L1089:L1152" si="111">IFERROR(DATE(2021,K1089,J1089),"")</f>
        <v>44382</v>
      </c>
      <c r="M1089" s="46">
        <f t="shared" ref="M1089:M1152" si="112">IF(G1089="c",I1089,H1089)</f>
        <v>-4483.66</v>
      </c>
    </row>
    <row r="1090" spans="2:13" ht="15.75">
      <c r="B1090" s="1">
        <v>4691003000006390</v>
      </c>
      <c r="C1090">
        <v>20210705</v>
      </c>
      <c r="D1090" s="7">
        <v>174038</v>
      </c>
      <c r="E1090" s="1" t="s">
        <v>1227</v>
      </c>
      <c r="F1090" s="32">
        <v>1492.15</v>
      </c>
      <c r="G1090" s="1" t="s">
        <v>1228</v>
      </c>
      <c r="H1090" s="46">
        <f t="shared" si="107"/>
        <v>-1492.15</v>
      </c>
      <c r="I1090" s="24">
        <f t="shared" si="108"/>
        <v>0</v>
      </c>
      <c r="J1090" s="25" t="str">
        <f t="shared" si="109"/>
        <v>05</v>
      </c>
      <c r="K1090" s="25">
        <f t="shared" si="110"/>
        <v>7</v>
      </c>
      <c r="L1090" s="26">
        <f t="shared" si="111"/>
        <v>44382</v>
      </c>
      <c r="M1090" s="46">
        <f t="shared" si="112"/>
        <v>-1492.15</v>
      </c>
    </row>
    <row r="1091" spans="2:13" ht="15.75">
      <c r="B1091" s="1">
        <v>4691003000006390</v>
      </c>
      <c r="C1091">
        <v>20210705</v>
      </c>
      <c r="D1091" s="7">
        <v>174403</v>
      </c>
      <c r="E1091" s="1" t="s">
        <v>1227</v>
      </c>
      <c r="F1091" s="32">
        <v>1333.92</v>
      </c>
      <c r="G1091" s="1" t="s">
        <v>1228</v>
      </c>
      <c r="H1091" s="46">
        <f t="shared" si="107"/>
        <v>-1333.92</v>
      </c>
      <c r="I1091" s="24">
        <f t="shared" si="108"/>
        <v>0</v>
      </c>
      <c r="J1091" s="25" t="str">
        <f t="shared" si="109"/>
        <v>05</v>
      </c>
      <c r="K1091" s="25">
        <f t="shared" si="110"/>
        <v>7</v>
      </c>
      <c r="L1091" s="26">
        <f t="shared" si="111"/>
        <v>44382</v>
      </c>
      <c r="M1091" s="46">
        <f t="shared" si="112"/>
        <v>-1333.92</v>
      </c>
    </row>
    <row r="1092" spans="2:13" ht="15.75">
      <c r="B1092" s="1">
        <v>4691003000006390</v>
      </c>
      <c r="C1092">
        <v>20210705</v>
      </c>
      <c r="D1092" s="7">
        <v>178647</v>
      </c>
      <c r="E1092" s="1" t="s">
        <v>1227</v>
      </c>
      <c r="F1092" s="32">
        <v>1898.04</v>
      </c>
      <c r="G1092" s="1" t="s">
        <v>1228</v>
      </c>
      <c r="H1092" s="46">
        <f t="shared" si="107"/>
        <v>-1898.04</v>
      </c>
      <c r="I1092" s="24">
        <f t="shared" si="108"/>
        <v>0</v>
      </c>
      <c r="J1092" s="25" t="str">
        <f t="shared" si="109"/>
        <v>05</v>
      </c>
      <c r="K1092" s="25">
        <f t="shared" si="110"/>
        <v>7</v>
      </c>
      <c r="L1092" s="26">
        <f t="shared" si="111"/>
        <v>44382</v>
      </c>
      <c r="M1092" s="46">
        <f t="shared" si="112"/>
        <v>-1898.04</v>
      </c>
    </row>
    <row r="1093" spans="2:13" ht="15.75">
      <c r="B1093" s="1">
        <v>4691003000006390</v>
      </c>
      <c r="C1093">
        <v>20210705</v>
      </c>
      <c r="D1093" s="7">
        <v>179379</v>
      </c>
      <c r="E1093" s="1" t="s">
        <v>1227</v>
      </c>
      <c r="F1093" s="32">
        <v>1974.04</v>
      </c>
      <c r="G1093" s="1" t="s">
        <v>1228</v>
      </c>
      <c r="H1093" s="46">
        <f t="shared" si="107"/>
        <v>-1974.04</v>
      </c>
      <c r="I1093" s="24">
        <f t="shared" si="108"/>
        <v>0</v>
      </c>
      <c r="J1093" s="25" t="str">
        <f t="shared" si="109"/>
        <v>05</v>
      </c>
      <c r="K1093" s="25">
        <f t="shared" si="110"/>
        <v>7</v>
      </c>
      <c r="L1093" s="26">
        <f t="shared" si="111"/>
        <v>44382</v>
      </c>
      <c r="M1093" s="46">
        <f t="shared" si="112"/>
        <v>-1974.04</v>
      </c>
    </row>
    <row r="1094" spans="2:13" ht="15.75">
      <c r="B1094" s="1">
        <v>4691003000006390</v>
      </c>
      <c r="C1094">
        <v>20210705</v>
      </c>
      <c r="D1094" s="7">
        <v>184107</v>
      </c>
      <c r="E1094" s="1" t="s">
        <v>1227</v>
      </c>
      <c r="F1094" s="32">
        <v>630</v>
      </c>
      <c r="G1094" s="1" t="s">
        <v>1228</v>
      </c>
      <c r="H1094" s="46">
        <f t="shared" si="107"/>
        <v>-630</v>
      </c>
      <c r="I1094" s="24">
        <f t="shared" si="108"/>
        <v>0</v>
      </c>
      <c r="J1094" s="25" t="str">
        <f t="shared" si="109"/>
        <v>05</v>
      </c>
      <c r="K1094" s="25">
        <f t="shared" si="110"/>
        <v>7</v>
      </c>
      <c r="L1094" s="26">
        <f t="shared" si="111"/>
        <v>44382</v>
      </c>
      <c r="M1094" s="46">
        <f t="shared" si="112"/>
        <v>-630</v>
      </c>
    </row>
    <row r="1095" spans="2:13" ht="15.75">
      <c r="B1095" s="1">
        <v>4691003000006390</v>
      </c>
      <c r="C1095">
        <v>20210705</v>
      </c>
      <c r="D1095" s="7">
        <v>186443</v>
      </c>
      <c r="E1095" s="1" t="s">
        <v>1227</v>
      </c>
      <c r="F1095" s="32">
        <v>10000.01</v>
      </c>
      <c r="G1095" s="1" t="s">
        <v>1228</v>
      </c>
      <c r="H1095" s="46">
        <f t="shared" si="107"/>
        <v>-10000.01</v>
      </c>
      <c r="I1095" s="24">
        <f t="shared" si="108"/>
        <v>0</v>
      </c>
      <c r="J1095" s="25" t="str">
        <f t="shared" si="109"/>
        <v>05</v>
      </c>
      <c r="K1095" s="25">
        <f t="shared" si="110"/>
        <v>7</v>
      </c>
      <c r="L1095" s="26">
        <f t="shared" si="111"/>
        <v>44382</v>
      </c>
      <c r="M1095" s="46">
        <f t="shared" si="112"/>
        <v>-10000.01</v>
      </c>
    </row>
    <row r="1096" spans="2:13" ht="15.75">
      <c r="B1096" s="1">
        <v>4691003000006390</v>
      </c>
      <c r="C1096">
        <v>20210705</v>
      </c>
      <c r="D1096" s="7">
        <v>195204</v>
      </c>
      <c r="E1096" s="1" t="s">
        <v>1227</v>
      </c>
      <c r="F1096" s="32">
        <v>3910.8</v>
      </c>
      <c r="G1096" s="1" t="s">
        <v>1228</v>
      </c>
      <c r="H1096" s="46">
        <f t="shared" si="107"/>
        <v>-3910.8</v>
      </c>
      <c r="I1096" s="24">
        <f t="shared" si="108"/>
        <v>0</v>
      </c>
      <c r="J1096" s="25" t="str">
        <f t="shared" si="109"/>
        <v>05</v>
      </c>
      <c r="K1096" s="25">
        <f t="shared" si="110"/>
        <v>7</v>
      </c>
      <c r="L1096" s="26">
        <f t="shared" si="111"/>
        <v>44382</v>
      </c>
      <c r="M1096" s="46">
        <f t="shared" si="112"/>
        <v>-3910.8</v>
      </c>
    </row>
    <row r="1097" spans="2:13" ht="15.75">
      <c r="B1097" s="1">
        <v>4691003000006390</v>
      </c>
      <c r="C1097">
        <v>20210705</v>
      </c>
      <c r="D1097" s="7">
        <v>51521</v>
      </c>
      <c r="E1097" s="1" t="s">
        <v>1235</v>
      </c>
      <c r="F1097" s="32">
        <v>3380.65</v>
      </c>
      <c r="G1097" s="1" t="s">
        <v>1228</v>
      </c>
      <c r="H1097" s="46">
        <f t="shared" si="107"/>
        <v>-3380.65</v>
      </c>
      <c r="I1097" s="24">
        <f t="shared" si="108"/>
        <v>0</v>
      </c>
      <c r="J1097" s="25" t="str">
        <f t="shared" si="109"/>
        <v>05</v>
      </c>
      <c r="K1097" s="25">
        <f t="shared" si="110"/>
        <v>7</v>
      </c>
      <c r="L1097" s="26">
        <f t="shared" si="111"/>
        <v>44382</v>
      </c>
      <c r="M1097" s="46">
        <f t="shared" si="112"/>
        <v>-3380.65</v>
      </c>
    </row>
    <row r="1098" spans="2:13" ht="15.75">
      <c r="B1098" s="1">
        <v>4691003000006390</v>
      </c>
      <c r="C1098">
        <v>20210705</v>
      </c>
      <c r="D1098" s="7">
        <v>51524</v>
      </c>
      <c r="E1098" s="1" t="s">
        <v>1235</v>
      </c>
      <c r="F1098" s="32">
        <v>1728.9</v>
      </c>
      <c r="G1098" s="1" t="s">
        <v>1228</v>
      </c>
      <c r="H1098" s="46">
        <f t="shared" si="107"/>
        <v>-1728.9</v>
      </c>
      <c r="I1098" s="24">
        <f t="shared" si="108"/>
        <v>0</v>
      </c>
      <c r="J1098" s="25" t="str">
        <f t="shared" si="109"/>
        <v>05</v>
      </c>
      <c r="K1098" s="25">
        <f t="shared" si="110"/>
        <v>7</v>
      </c>
      <c r="L1098" s="26">
        <f t="shared" si="111"/>
        <v>44382</v>
      </c>
      <c r="M1098" s="46">
        <f t="shared" si="112"/>
        <v>-1728.9</v>
      </c>
    </row>
    <row r="1099" spans="2:13" ht="15.75">
      <c r="B1099" s="1">
        <v>4691003000006390</v>
      </c>
      <c r="C1099">
        <v>20210705</v>
      </c>
      <c r="D1099" s="7">
        <v>51529</v>
      </c>
      <c r="E1099" s="1" t="s">
        <v>1235</v>
      </c>
      <c r="F1099" s="32">
        <v>1487.1</v>
      </c>
      <c r="G1099" s="1" t="s">
        <v>1228</v>
      </c>
      <c r="H1099" s="46">
        <f t="shared" si="107"/>
        <v>-1487.1</v>
      </c>
      <c r="I1099" s="24">
        <f t="shared" si="108"/>
        <v>0</v>
      </c>
      <c r="J1099" s="25" t="str">
        <f t="shared" si="109"/>
        <v>05</v>
      </c>
      <c r="K1099" s="25">
        <f t="shared" si="110"/>
        <v>7</v>
      </c>
      <c r="L1099" s="26">
        <f t="shared" si="111"/>
        <v>44382</v>
      </c>
      <c r="M1099" s="46">
        <f t="shared" si="112"/>
        <v>-1487.1</v>
      </c>
    </row>
    <row r="1100" spans="2:13" ht="15.75">
      <c r="B1100" s="1">
        <v>4691003000006390</v>
      </c>
      <c r="C1100">
        <v>20210705</v>
      </c>
      <c r="D1100" s="7">
        <v>51531</v>
      </c>
      <c r="E1100" s="1" t="s">
        <v>1235</v>
      </c>
      <c r="F1100" s="32">
        <v>2999.3</v>
      </c>
      <c r="G1100" s="1" t="s">
        <v>1228</v>
      </c>
      <c r="H1100" s="46">
        <f t="shared" si="107"/>
        <v>-2999.3</v>
      </c>
      <c r="I1100" s="24">
        <f t="shared" si="108"/>
        <v>0</v>
      </c>
      <c r="J1100" s="25" t="str">
        <f t="shared" si="109"/>
        <v>05</v>
      </c>
      <c r="K1100" s="25">
        <f t="shared" si="110"/>
        <v>7</v>
      </c>
      <c r="L1100" s="26">
        <f t="shared" si="111"/>
        <v>44382</v>
      </c>
      <c r="M1100" s="46">
        <f t="shared" si="112"/>
        <v>-2999.3</v>
      </c>
    </row>
    <row r="1101" spans="2:13" ht="15.75">
      <c r="B1101" s="1">
        <v>4691003000006390</v>
      </c>
      <c r="C1101">
        <v>20210705</v>
      </c>
      <c r="D1101" s="7">
        <v>51532</v>
      </c>
      <c r="E1101" s="1" t="s">
        <v>1235</v>
      </c>
      <c r="F1101" s="32">
        <v>1514</v>
      </c>
      <c r="G1101" s="1" t="s">
        <v>1228</v>
      </c>
      <c r="H1101" s="46">
        <f t="shared" si="107"/>
        <v>-1514</v>
      </c>
      <c r="I1101" s="24">
        <f t="shared" si="108"/>
        <v>0</v>
      </c>
      <c r="J1101" s="25" t="str">
        <f t="shared" si="109"/>
        <v>05</v>
      </c>
      <c r="K1101" s="25">
        <f t="shared" si="110"/>
        <v>7</v>
      </c>
      <c r="L1101" s="26">
        <f t="shared" si="111"/>
        <v>44382</v>
      </c>
      <c r="M1101" s="46">
        <f t="shared" si="112"/>
        <v>-1514</v>
      </c>
    </row>
    <row r="1102" spans="2:13" ht="15.75">
      <c r="B1102" s="1">
        <v>4691003000006390</v>
      </c>
      <c r="C1102">
        <v>20210705</v>
      </c>
      <c r="D1102" s="7">
        <v>51534</v>
      </c>
      <c r="E1102" s="1" t="s">
        <v>1235</v>
      </c>
      <c r="F1102" s="32">
        <v>3401.03</v>
      </c>
      <c r="G1102" s="1" t="s">
        <v>1228</v>
      </c>
      <c r="H1102" s="46">
        <f t="shared" si="107"/>
        <v>-3401.03</v>
      </c>
      <c r="I1102" s="24">
        <f t="shared" si="108"/>
        <v>0</v>
      </c>
      <c r="J1102" s="25" t="str">
        <f t="shared" si="109"/>
        <v>05</v>
      </c>
      <c r="K1102" s="25">
        <f t="shared" si="110"/>
        <v>7</v>
      </c>
      <c r="L1102" s="26">
        <f t="shared" si="111"/>
        <v>44382</v>
      </c>
      <c r="M1102" s="46">
        <f t="shared" si="112"/>
        <v>-3401.03</v>
      </c>
    </row>
    <row r="1103" spans="2:13" ht="15.75">
      <c r="B1103" s="1">
        <v>4691003000006390</v>
      </c>
      <c r="C1103">
        <v>20210705</v>
      </c>
      <c r="D1103" s="7">
        <v>51604</v>
      </c>
      <c r="E1103" s="1" t="s">
        <v>1235</v>
      </c>
      <c r="F1103" s="32">
        <v>1791.93</v>
      </c>
      <c r="G1103" s="1" t="s">
        <v>1228</v>
      </c>
      <c r="H1103" s="46">
        <f t="shared" si="107"/>
        <v>-1791.93</v>
      </c>
      <c r="I1103" s="24">
        <f t="shared" si="108"/>
        <v>0</v>
      </c>
      <c r="J1103" s="25" t="str">
        <f t="shared" si="109"/>
        <v>05</v>
      </c>
      <c r="K1103" s="25">
        <f t="shared" si="110"/>
        <v>7</v>
      </c>
      <c r="L1103" s="26">
        <f t="shared" si="111"/>
        <v>44382</v>
      </c>
      <c r="M1103" s="46">
        <f t="shared" si="112"/>
        <v>-1791.93</v>
      </c>
    </row>
    <row r="1104" spans="2:13" ht="15.75">
      <c r="B1104" s="1">
        <v>4691003000006390</v>
      </c>
      <c r="C1104">
        <v>20210705</v>
      </c>
      <c r="D1104" s="7">
        <v>51605</v>
      </c>
      <c r="E1104" s="1" t="s">
        <v>1235</v>
      </c>
      <c r="F1104" s="32">
        <v>5226.3100000000004</v>
      </c>
      <c r="G1104" s="1" t="s">
        <v>1228</v>
      </c>
      <c r="H1104" s="46">
        <f t="shared" si="107"/>
        <v>-5226.3100000000004</v>
      </c>
      <c r="I1104" s="24">
        <f t="shared" si="108"/>
        <v>0</v>
      </c>
      <c r="J1104" s="25" t="str">
        <f t="shared" si="109"/>
        <v>05</v>
      </c>
      <c r="K1104" s="25">
        <f t="shared" si="110"/>
        <v>7</v>
      </c>
      <c r="L1104" s="26">
        <f t="shared" si="111"/>
        <v>44382</v>
      </c>
      <c r="M1104" s="46">
        <f t="shared" si="112"/>
        <v>-5226.3100000000004</v>
      </c>
    </row>
    <row r="1105" spans="2:13" ht="15.75">
      <c r="B1105" s="1">
        <v>4691003000006390</v>
      </c>
      <c r="C1105">
        <v>20210705</v>
      </c>
      <c r="D1105" s="7">
        <v>51606</v>
      </c>
      <c r="E1105" s="1" t="s">
        <v>1235</v>
      </c>
      <c r="F1105" s="32">
        <v>1672.83</v>
      </c>
      <c r="G1105" s="1" t="s">
        <v>1228</v>
      </c>
      <c r="H1105" s="46">
        <f t="shared" si="107"/>
        <v>-1672.83</v>
      </c>
      <c r="I1105" s="24">
        <f t="shared" si="108"/>
        <v>0</v>
      </c>
      <c r="J1105" s="25" t="str">
        <f t="shared" si="109"/>
        <v>05</v>
      </c>
      <c r="K1105" s="25">
        <f t="shared" si="110"/>
        <v>7</v>
      </c>
      <c r="L1105" s="26">
        <f t="shared" si="111"/>
        <v>44382</v>
      </c>
      <c r="M1105" s="46">
        <f t="shared" si="112"/>
        <v>-1672.83</v>
      </c>
    </row>
    <row r="1106" spans="2:13" ht="15.75">
      <c r="B1106" s="1">
        <v>4691003000006390</v>
      </c>
      <c r="C1106">
        <v>20210705</v>
      </c>
      <c r="D1106" s="7">
        <v>51614</v>
      </c>
      <c r="E1106" s="1" t="s">
        <v>1235</v>
      </c>
      <c r="F1106" s="32">
        <v>1229.8499999999999</v>
      </c>
      <c r="G1106" s="1" t="s">
        <v>1228</v>
      </c>
      <c r="H1106" s="46">
        <f t="shared" si="107"/>
        <v>-1229.8499999999999</v>
      </c>
      <c r="I1106" s="24">
        <f t="shared" si="108"/>
        <v>0</v>
      </c>
      <c r="J1106" s="25" t="str">
        <f t="shared" si="109"/>
        <v>05</v>
      </c>
      <c r="K1106" s="25">
        <f t="shared" si="110"/>
        <v>7</v>
      </c>
      <c r="L1106" s="26">
        <f t="shared" si="111"/>
        <v>44382</v>
      </c>
      <c r="M1106" s="46">
        <f t="shared" si="112"/>
        <v>-1229.8499999999999</v>
      </c>
    </row>
    <row r="1107" spans="2:13" ht="15.75">
      <c r="B1107" s="1">
        <v>4691003000006390</v>
      </c>
      <c r="C1107">
        <v>20210705</v>
      </c>
      <c r="D1107" s="7">
        <v>51616</v>
      </c>
      <c r="E1107" s="1" t="s">
        <v>1235</v>
      </c>
      <c r="F1107" s="32">
        <v>1512</v>
      </c>
      <c r="G1107" s="1" t="s">
        <v>1228</v>
      </c>
      <c r="H1107" s="46">
        <f t="shared" si="107"/>
        <v>-1512</v>
      </c>
      <c r="I1107" s="24">
        <f t="shared" si="108"/>
        <v>0</v>
      </c>
      <c r="J1107" s="25" t="str">
        <f t="shared" si="109"/>
        <v>05</v>
      </c>
      <c r="K1107" s="25">
        <f t="shared" si="110"/>
        <v>7</v>
      </c>
      <c r="L1107" s="26">
        <f t="shared" si="111"/>
        <v>44382</v>
      </c>
      <c r="M1107" s="46">
        <f t="shared" si="112"/>
        <v>-1512</v>
      </c>
    </row>
    <row r="1108" spans="2:13" ht="15.75">
      <c r="B1108" s="1">
        <v>4691003000006390</v>
      </c>
      <c r="C1108">
        <v>20210705</v>
      </c>
      <c r="D1108" s="7">
        <v>51620</v>
      </c>
      <c r="E1108" s="1" t="s">
        <v>1235</v>
      </c>
      <c r="F1108" s="32">
        <v>3300.8</v>
      </c>
      <c r="G1108" s="1" t="s">
        <v>1228</v>
      </c>
      <c r="H1108" s="46">
        <f t="shared" si="107"/>
        <v>-3300.8</v>
      </c>
      <c r="I1108" s="24">
        <f t="shared" si="108"/>
        <v>0</v>
      </c>
      <c r="J1108" s="25" t="str">
        <f t="shared" si="109"/>
        <v>05</v>
      </c>
      <c r="K1108" s="25">
        <f t="shared" si="110"/>
        <v>7</v>
      </c>
      <c r="L1108" s="26">
        <f t="shared" si="111"/>
        <v>44382</v>
      </c>
      <c r="M1108" s="46">
        <f t="shared" si="112"/>
        <v>-3300.8</v>
      </c>
    </row>
    <row r="1109" spans="2:13" ht="15.75">
      <c r="B1109" s="1">
        <v>4691003000006390</v>
      </c>
      <c r="C1109">
        <v>20210705</v>
      </c>
      <c r="D1109" s="7">
        <v>51623</v>
      </c>
      <c r="E1109" s="1" t="s">
        <v>1235</v>
      </c>
      <c r="F1109" s="32">
        <v>4664.91</v>
      </c>
      <c r="G1109" s="1" t="s">
        <v>1228</v>
      </c>
      <c r="H1109" s="46">
        <f t="shared" si="107"/>
        <v>-4664.91</v>
      </c>
      <c r="I1109" s="24">
        <f t="shared" si="108"/>
        <v>0</v>
      </c>
      <c r="J1109" s="25" t="str">
        <f t="shared" si="109"/>
        <v>05</v>
      </c>
      <c r="K1109" s="25">
        <f t="shared" si="110"/>
        <v>7</v>
      </c>
      <c r="L1109" s="26">
        <f t="shared" si="111"/>
        <v>44382</v>
      </c>
      <c r="M1109" s="46">
        <f t="shared" si="112"/>
        <v>-4664.91</v>
      </c>
    </row>
    <row r="1110" spans="2:13" ht="15.75">
      <c r="B1110" s="1">
        <v>4691003000006390</v>
      </c>
      <c r="C1110">
        <v>20210705</v>
      </c>
      <c r="D1110" s="7">
        <v>51624</v>
      </c>
      <c r="E1110" s="1" t="s">
        <v>1235</v>
      </c>
      <c r="F1110" s="32">
        <v>1315.34</v>
      </c>
      <c r="G1110" s="1" t="s">
        <v>1228</v>
      </c>
      <c r="H1110" s="46">
        <f t="shared" si="107"/>
        <v>-1315.34</v>
      </c>
      <c r="I1110" s="24">
        <f t="shared" si="108"/>
        <v>0</v>
      </c>
      <c r="J1110" s="25" t="str">
        <f t="shared" si="109"/>
        <v>05</v>
      </c>
      <c r="K1110" s="25">
        <f t="shared" si="110"/>
        <v>7</v>
      </c>
      <c r="L1110" s="26">
        <f t="shared" si="111"/>
        <v>44382</v>
      </c>
      <c r="M1110" s="46">
        <f t="shared" si="112"/>
        <v>-1315.34</v>
      </c>
    </row>
    <row r="1111" spans="2:13" ht="15.75">
      <c r="B1111" s="1">
        <v>4691003000006390</v>
      </c>
      <c r="C1111">
        <v>20210705</v>
      </c>
      <c r="D1111" s="7">
        <v>51626</v>
      </c>
      <c r="E1111" s="1" t="s">
        <v>1235</v>
      </c>
      <c r="F1111" s="32">
        <v>1615.63</v>
      </c>
      <c r="G1111" s="1" t="s">
        <v>1228</v>
      </c>
      <c r="H1111" s="46">
        <f t="shared" si="107"/>
        <v>-1615.63</v>
      </c>
      <c r="I1111" s="24">
        <f t="shared" si="108"/>
        <v>0</v>
      </c>
      <c r="J1111" s="25" t="str">
        <f t="shared" si="109"/>
        <v>05</v>
      </c>
      <c r="K1111" s="25">
        <f t="shared" si="110"/>
        <v>7</v>
      </c>
      <c r="L1111" s="26">
        <f t="shared" si="111"/>
        <v>44382</v>
      </c>
      <c r="M1111" s="46">
        <f t="shared" si="112"/>
        <v>-1615.63</v>
      </c>
    </row>
    <row r="1112" spans="2:13" ht="15.75">
      <c r="B1112" s="1">
        <v>4691003000006390</v>
      </c>
      <c r="C1112">
        <v>20210705</v>
      </c>
      <c r="D1112" s="7">
        <v>51638</v>
      </c>
      <c r="E1112" s="1" t="s">
        <v>1235</v>
      </c>
      <c r="F1112" s="32">
        <v>716.97</v>
      </c>
      <c r="G1112" s="1" t="s">
        <v>1228</v>
      </c>
      <c r="H1112" s="46">
        <f t="shared" si="107"/>
        <v>-716.97</v>
      </c>
      <c r="I1112" s="24">
        <f t="shared" si="108"/>
        <v>0</v>
      </c>
      <c r="J1112" s="25" t="str">
        <f t="shared" si="109"/>
        <v>05</v>
      </c>
      <c r="K1112" s="25">
        <f t="shared" si="110"/>
        <v>7</v>
      </c>
      <c r="L1112" s="26">
        <f t="shared" si="111"/>
        <v>44382</v>
      </c>
      <c r="M1112" s="46">
        <f t="shared" si="112"/>
        <v>-716.97</v>
      </c>
    </row>
    <row r="1113" spans="2:13" ht="15.75">
      <c r="B1113" s="1">
        <v>4691003000006390</v>
      </c>
      <c r="C1113">
        <v>20210705</v>
      </c>
      <c r="D1113" s="7">
        <v>51649</v>
      </c>
      <c r="E1113" s="1" t="s">
        <v>1235</v>
      </c>
      <c r="F1113" s="32">
        <v>2999.3</v>
      </c>
      <c r="G1113" s="1" t="s">
        <v>1228</v>
      </c>
      <c r="H1113" s="46">
        <f t="shared" si="107"/>
        <v>-2999.3</v>
      </c>
      <c r="I1113" s="24">
        <f t="shared" si="108"/>
        <v>0</v>
      </c>
      <c r="J1113" s="25" t="str">
        <f t="shared" si="109"/>
        <v>05</v>
      </c>
      <c r="K1113" s="25">
        <f t="shared" si="110"/>
        <v>7</v>
      </c>
      <c r="L1113" s="26">
        <f t="shared" si="111"/>
        <v>44382</v>
      </c>
      <c r="M1113" s="46">
        <f t="shared" si="112"/>
        <v>-2999.3</v>
      </c>
    </row>
    <row r="1114" spans="2:13" ht="15.75">
      <c r="B1114" s="1">
        <v>4691003000006390</v>
      </c>
      <c r="C1114">
        <v>20210705</v>
      </c>
      <c r="D1114" s="7">
        <v>51650</v>
      </c>
      <c r="E1114" s="1" t="s">
        <v>1235</v>
      </c>
      <c r="F1114" s="32">
        <v>2961.29</v>
      </c>
      <c r="G1114" s="1" t="s">
        <v>1228</v>
      </c>
      <c r="H1114" s="46">
        <f t="shared" si="107"/>
        <v>-2961.29</v>
      </c>
      <c r="I1114" s="24">
        <f t="shared" si="108"/>
        <v>0</v>
      </c>
      <c r="J1114" s="25" t="str">
        <f t="shared" si="109"/>
        <v>05</v>
      </c>
      <c r="K1114" s="25">
        <f t="shared" si="110"/>
        <v>7</v>
      </c>
      <c r="L1114" s="26">
        <f t="shared" si="111"/>
        <v>44382</v>
      </c>
      <c r="M1114" s="46">
        <f t="shared" si="112"/>
        <v>-2961.29</v>
      </c>
    </row>
    <row r="1115" spans="2:13" ht="15.75">
      <c r="B1115" s="1">
        <v>4691003000006390</v>
      </c>
      <c r="C1115">
        <v>20210705</v>
      </c>
      <c r="D1115" s="7">
        <v>51650</v>
      </c>
      <c r="E1115" s="1" t="s">
        <v>1235</v>
      </c>
      <c r="F1115" s="32">
        <v>988.63</v>
      </c>
      <c r="G1115" s="1" t="s">
        <v>1228</v>
      </c>
      <c r="H1115" s="46">
        <f t="shared" si="107"/>
        <v>-988.63</v>
      </c>
      <c r="I1115" s="24">
        <f t="shared" si="108"/>
        <v>0</v>
      </c>
      <c r="J1115" s="25" t="str">
        <f t="shared" si="109"/>
        <v>05</v>
      </c>
      <c r="K1115" s="25">
        <f t="shared" si="110"/>
        <v>7</v>
      </c>
      <c r="L1115" s="26">
        <f t="shared" si="111"/>
        <v>44382</v>
      </c>
      <c r="M1115" s="46">
        <f t="shared" si="112"/>
        <v>-988.63</v>
      </c>
    </row>
    <row r="1116" spans="2:13" ht="15.75">
      <c r="B1116" s="1">
        <v>4691003000006390</v>
      </c>
      <c r="C1116">
        <v>20210705</v>
      </c>
      <c r="D1116" s="7">
        <v>51652</v>
      </c>
      <c r="E1116" s="1" t="s">
        <v>1235</v>
      </c>
      <c r="F1116" s="32">
        <v>440.81</v>
      </c>
      <c r="G1116" s="1" t="s">
        <v>1228</v>
      </c>
      <c r="H1116" s="46">
        <f t="shared" si="107"/>
        <v>-440.81</v>
      </c>
      <c r="I1116" s="24">
        <f t="shared" si="108"/>
        <v>0</v>
      </c>
      <c r="J1116" s="25" t="str">
        <f t="shared" si="109"/>
        <v>05</v>
      </c>
      <c r="K1116" s="25">
        <f t="shared" si="110"/>
        <v>7</v>
      </c>
      <c r="L1116" s="26">
        <f t="shared" si="111"/>
        <v>44382</v>
      </c>
      <c r="M1116" s="46">
        <f t="shared" si="112"/>
        <v>-440.81</v>
      </c>
    </row>
    <row r="1117" spans="2:13" ht="15.75">
      <c r="B1117" s="1">
        <v>4691003000006390</v>
      </c>
      <c r="C1117">
        <v>20210705</v>
      </c>
      <c r="D1117" s="7">
        <v>51653</v>
      </c>
      <c r="E1117" s="1" t="s">
        <v>1235</v>
      </c>
      <c r="F1117" s="32">
        <v>4104.6499999999996</v>
      </c>
      <c r="G1117" s="1" t="s">
        <v>1228</v>
      </c>
      <c r="H1117" s="46">
        <f t="shared" si="107"/>
        <v>-4104.6499999999996</v>
      </c>
      <c r="I1117" s="24">
        <f t="shared" si="108"/>
        <v>0</v>
      </c>
      <c r="J1117" s="25" t="str">
        <f t="shared" si="109"/>
        <v>05</v>
      </c>
      <c r="K1117" s="25">
        <f t="shared" si="110"/>
        <v>7</v>
      </c>
      <c r="L1117" s="26">
        <f t="shared" si="111"/>
        <v>44382</v>
      </c>
      <c r="M1117" s="46">
        <f t="shared" si="112"/>
        <v>-4104.6499999999996</v>
      </c>
    </row>
    <row r="1118" spans="2:13" ht="15.75">
      <c r="B1118" s="1">
        <v>4691003000006390</v>
      </c>
      <c r="C1118">
        <v>20210705</v>
      </c>
      <c r="D1118" s="7">
        <v>51654</v>
      </c>
      <c r="E1118" s="1" t="s">
        <v>1235</v>
      </c>
      <c r="F1118" s="32">
        <v>1090.6600000000001</v>
      </c>
      <c r="G1118" s="1" t="s">
        <v>1228</v>
      </c>
      <c r="H1118" s="46">
        <f t="shared" si="107"/>
        <v>-1090.6600000000001</v>
      </c>
      <c r="I1118" s="24">
        <f t="shared" si="108"/>
        <v>0</v>
      </c>
      <c r="J1118" s="25" t="str">
        <f t="shared" si="109"/>
        <v>05</v>
      </c>
      <c r="K1118" s="25">
        <f t="shared" si="110"/>
        <v>7</v>
      </c>
      <c r="L1118" s="26">
        <f t="shared" si="111"/>
        <v>44382</v>
      </c>
      <c r="M1118" s="46">
        <f t="shared" si="112"/>
        <v>-1090.6600000000001</v>
      </c>
    </row>
    <row r="1119" spans="2:13" ht="15.75">
      <c r="B1119" s="1">
        <v>4691003000006390</v>
      </c>
      <c r="C1119">
        <v>20210705</v>
      </c>
      <c r="D1119" s="7">
        <v>51654</v>
      </c>
      <c r="E1119" s="1" t="s">
        <v>1235</v>
      </c>
      <c r="F1119" s="32">
        <v>3229.77</v>
      </c>
      <c r="G1119" s="1" t="s">
        <v>1228</v>
      </c>
      <c r="H1119" s="46">
        <f t="shared" si="107"/>
        <v>-3229.77</v>
      </c>
      <c r="I1119" s="24">
        <f t="shared" si="108"/>
        <v>0</v>
      </c>
      <c r="J1119" s="25" t="str">
        <f t="shared" si="109"/>
        <v>05</v>
      </c>
      <c r="K1119" s="25">
        <f t="shared" si="110"/>
        <v>7</v>
      </c>
      <c r="L1119" s="26">
        <f t="shared" si="111"/>
        <v>44382</v>
      </c>
      <c r="M1119" s="46">
        <f t="shared" si="112"/>
        <v>-3229.77</v>
      </c>
    </row>
    <row r="1120" spans="2:13" ht="15.75">
      <c r="B1120" s="1">
        <v>4691003000006390</v>
      </c>
      <c r="C1120">
        <v>20210705</v>
      </c>
      <c r="D1120" s="7">
        <v>119808</v>
      </c>
      <c r="E1120" s="1" t="s">
        <v>1231</v>
      </c>
      <c r="F1120" s="32">
        <v>10.45</v>
      </c>
      <c r="G1120" s="1" t="s">
        <v>1228</v>
      </c>
      <c r="H1120" s="46">
        <f t="shared" si="107"/>
        <v>-10.45</v>
      </c>
      <c r="I1120" s="24">
        <f t="shared" si="108"/>
        <v>0</v>
      </c>
      <c r="J1120" s="25" t="str">
        <f t="shared" si="109"/>
        <v>05</v>
      </c>
      <c r="K1120" s="25">
        <f t="shared" si="110"/>
        <v>7</v>
      </c>
      <c r="L1120" s="26">
        <f t="shared" si="111"/>
        <v>44382</v>
      </c>
      <c r="M1120" s="46">
        <f t="shared" si="112"/>
        <v>-10.45</v>
      </c>
    </row>
    <row r="1121" spans="2:13" ht="15.75">
      <c r="B1121" s="1">
        <v>4691003000006390</v>
      </c>
      <c r="C1121">
        <v>20210705</v>
      </c>
      <c r="D1121" s="7">
        <v>123119</v>
      </c>
      <c r="E1121" s="1" t="s">
        <v>1231</v>
      </c>
      <c r="F1121" s="32">
        <v>10.45</v>
      </c>
      <c r="G1121" s="1" t="s">
        <v>1228</v>
      </c>
      <c r="H1121" s="46">
        <f t="shared" si="107"/>
        <v>-10.45</v>
      </c>
      <c r="I1121" s="24">
        <f t="shared" si="108"/>
        <v>0</v>
      </c>
      <c r="J1121" s="25" t="str">
        <f t="shared" si="109"/>
        <v>05</v>
      </c>
      <c r="K1121" s="25">
        <f t="shared" si="110"/>
        <v>7</v>
      </c>
      <c r="L1121" s="26">
        <f t="shared" si="111"/>
        <v>44382</v>
      </c>
      <c r="M1121" s="46">
        <f t="shared" si="112"/>
        <v>-10.45</v>
      </c>
    </row>
    <row r="1122" spans="2:13" ht="15.75">
      <c r="B1122" s="1">
        <v>4691003000006390</v>
      </c>
      <c r="C1122">
        <v>20210705</v>
      </c>
      <c r="D1122" s="7">
        <v>160435</v>
      </c>
      <c r="E1122" s="1" t="s">
        <v>1231</v>
      </c>
      <c r="F1122" s="32">
        <v>10.45</v>
      </c>
      <c r="G1122" s="1" t="s">
        <v>1228</v>
      </c>
      <c r="H1122" s="46">
        <f t="shared" si="107"/>
        <v>-10.45</v>
      </c>
      <c r="I1122" s="24">
        <f t="shared" si="108"/>
        <v>0</v>
      </c>
      <c r="J1122" s="25" t="str">
        <f t="shared" si="109"/>
        <v>05</v>
      </c>
      <c r="K1122" s="25">
        <f t="shared" si="110"/>
        <v>7</v>
      </c>
      <c r="L1122" s="26">
        <f t="shared" si="111"/>
        <v>44382</v>
      </c>
      <c r="M1122" s="46">
        <f t="shared" si="112"/>
        <v>-10.45</v>
      </c>
    </row>
    <row r="1123" spans="2:13" ht="15.75">
      <c r="B1123" s="1">
        <v>4691003000006390</v>
      </c>
      <c r="C1123">
        <v>20210705</v>
      </c>
      <c r="D1123" s="7">
        <v>166660</v>
      </c>
      <c r="E1123" s="1" t="s">
        <v>1231</v>
      </c>
      <c r="F1123" s="32">
        <v>10.45</v>
      </c>
      <c r="G1123" s="1" t="s">
        <v>1228</v>
      </c>
      <c r="H1123" s="46">
        <f t="shared" si="107"/>
        <v>-10.45</v>
      </c>
      <c r="I1123" s="24">
        <f t="shared" si="108"/>
        <v>0</v>
      </c>
      <c r="J1123" s="25" t="str">
        <f t="shared" si="109"/>
        <v>05</v>
      </c>
      <c r="K1123" s="25">
        <f t="shared" si="110"/>
        <v>7</v>
      </c>
      <c r="L1123" s="26">
        <f t="shared" si="111"/>
        <v>44382</v>
      </c>
      <c r="M1123" s="46">
        <f t="shared" si="112"/>
        <v>-10.45</v>
      </c>
    </row>
    <row r="1124" spans="2:13" ht="15.75">
      <c r="B1124" s="1">
        <v>4691003000006390</v>
      </c>
      <c r="C1124">
        <v>20210705</v>
      </c>
      <c r="D1124" s="7">
        <v>167982</v>
      </c>
      <c r="E1124" s="1" t="s">
        <v>1231</v>
      </c>
      <c r="F1124" s="32">
        <v>10.45</v>
      </c>
      <c r="G1124" s="1" t="s">
        <v>1228</v>
      </c>
      <c r="H1124" s="46">
        <f t="shared" si="107"/>
        <v>-10.45</v>
      </c>
      <c r="I1124" s="24">
        <f t="shared" si="108"/>
        <v>0</v>
      </c>
      <c r="J1124" s="25" t="str">
        <f t="shared" si="109"/>
        <v>05</v>
      </c>
      <c r="K1124" s="25">
        <f t="shared" si="110"/>
        <v>7</v>
      </c>
      <c r="L1124" s="26">
        <f t="shared" si="111"/>
        <v>44382</v>
      </c>
      <c r="M1124" s="46">
        <f t="shared" si="112"/>
        <v>-10.45</v>
      </c>
    </row>
    <row r="1125" spans="2:13" ht="15.75">
      <c r="B1125" s="1">
        <v>4691003000006390</v>
      </c>
      <c r="C1125">
        <v>20210705</v>
      </c>
      <c r="D1125" s="7">
        <v>168434</v>
      </c>
      <c r="E1125" s="1" t="s">
        <v>1231</v>
      </c>
      <c r="F1125" s="32">
        <v>10.45</v>
      </c>
      <c r="G1125" s="1" t="s">
        <v>1228</v>
      </c>
      <c r="H1125" s="46">
        <f t="shared" si="107"/>
        <v>-10.45</v>
      </c>
      <c r="I1125" s="24">
        <f t="shared" si="108"/>
        <v>0</v>
      </c>
      <c r="J1125" s="25" t="str">
        <f t="shared" si="109"/>
        <v>05</v>
      </c>
      <c r="K1125" s="25">
        <f t="shared" si="110"/>
        <v>7</v>
      </c>
      <c r="L1125" s="26">
        <f t="shared" si="111"/>
        <v>44382</v>
      </c>
      <c r="M1125" s="46">
        <f t="shared" si="112"/>
        <v>-10.45</v>
      </c>
    </row>
    <row r="1126" spans="2:13" ht="15.75">
      <c r="B1126" s="1">
        <v>4691003000006390</v>
      </c>
      <c r="C1126">
        <v>20210705</v>
      </c>
      <c r="D1126" s="7">
        <v>168865</v>
      </c>
      <c r="E1126" s="1" t="s">
        <v>1231</v>
      </c>
      <c r="F1126" s="32">
        <v>10.45</v>
      </c>
      <c r="G1126" s="1" t="s">
        <v>1228</v>
      </c>
      <c r="H1126" s="46">
        <f t="shared" si="107"/>
        <v>-10.45</v>
      </c>
      <c r="I1126" s="24">
        <f t="shared" si="108"/>
        <v>0</v>
      </c>
      <c r="J1126" s="25" t="str">
        <f t="shared" si="109"/>
        <v>05</v>
      </c>
      <c r="K1126" s="25">
        <f t="shared" si="110"/>
        <v>7</v>
      </c>
      <c r="L1126" s="26">
        <f t="shared" si="111"/>
        <v>44382</v>
      </c>
      <c r="M1126" s="46">
        <f t="shared" si="112"/>
        <v>-10.45</v>
      </c>
    </row>
    <row r="1127" spans="2:13" ht="15.75">
      <c r="B1127" s="1">
        <v>4691003000006390</v>
      </c>
      <c r="C1127">
        <v>20210705</v>
      </c>
      <c r="D1127" s="7">
        <v>168988</v>
      </c>
      <c r="E1127" s="1" t="s">
        <v>1231</v>
      </c>
      <c r="F1127" s="32">
        <v>10.45</v>
      </c>
      <c r="G1127" s="1" t="s">
        <v>1228</v>
      </c>
      <c r="H1127" s="46">
        <f t="shared" si="107"/>
        <v>-10.45</v>
      </c>
      <c r="I1127" s="24">
        <f t="shared" si="108"/>
        <v>0</v>
      </c>
      <c r="J1127" s="25" t="str">
        <f t="shared" si="109"/>
        <v>05</v>
      </c>
      <c r="K1127" s="25">
        <f t="shared" si="110"/>
        <v>7</v>
      </c>
      <c r="L1127" s="26">
        <f t="shared" si="111"/>
        <v>44382</v>
      </c>
      <c r="M1127" s="46">
        <f t="shared" si="112"/>
        <v>-10.45</v>
      </c>
    </row>
    <row r="1128" spans="2:13" ht="15.75">
      <c r="B1128" s="1">
        <v>4691003000006390</v>
      </c>
      <c r="C1128">
        <v>20210705</v>
      </c>
      <c r="D1128" s="7">
        <v>169727</v>
      </c>
      <c r="E1128" s="1" t="s">
        <v>1231</v>
      </c>
      <c r="F1128" s="32">
        <v>10.45</v>
      </c>
      <c r="G1128" s="1" t="s">
        <v>1228</v>
      </c>
      <c r="H1128" s="46">
        <f t="shared" si="107"/>
        <v>-10.45</v>
      </c>
      <c r="I1128" s="24">
        <f t="shared" si="108"/>
        <v>0</v>
      </c>
      <c r="J1128" s="25" t="str">
        <f t="shared" si="109"/>
        <v>05</v>
      </c>
      <c r="K1128" s="25">
        <f t="shared" si="110"/>
        <v>7</v>
      </c>
      <c r="L1128" s="26">
        <f t="shared" si="111"/>
        <v>44382</v>
      </c>
      <c r="M1128" s="46">
        <f t="shared" si="112"/>
        <v>-10.45</v>
      </c>
    </row>
    <row r="1129" spans="2:13" ht="15.75">
      <c r="B1129" s="1">
        <v>4691003000006390</v>
      </c>
      <c r="C1129">
        <v>20210705</v>
      </c>
      <c r="D1129" s="7">
        <v>170020</v>
      </c>
      <c r="E1129" s="1" t="s">
        <v>1231</v>
      </c>
      <c r="F1129" s="32">
        <v>10.45</v>
      </c>
      <c r="G1129" s="1" t="s">
        <v>1228</v>
      </c>
      <c r="H1129" s="46">
        <f t="shared" si="107"/>
        <v>-10.45</v>
      </c>
      <c r="I1129" s="24">
        <f t="shared" si="108"/>
        <v>0</v>
      </c>
      <c r="J1129" s="25" t="str">
        <f t="shared" si="109"/>
        <v>05</v>
      </c>
      <c r="K1129" s="25">
        <f t="shared" si="110"/>
        <v>7</v>
      </c>
      <c r="L1129" s="26">
        <f t="shared" si="111"/>
        <v>44382</v>
      </c>
      <c r="M1129" s="46">
        <f t="shared" si="112"/>
        <v>-10.45</v>
      </c>
    </row>
    <row r="1130" spans="2:13" ht="15.75">
      <c r="B1130" s="1">
        <v>4691003000006390</v>
      </c>
      <c r="C1130">
        <v>20210705</v>
      </c>
      <c r="D1130" s="7">
        <v>171052</v>
      </c>
      <c r="E1130" s="1" t="s">
        <v>1231</v>
      </c>
      <c r="F1130" s="32">
        <v>10.45</v>
      </c>
      <c r="G1130" s="1" t="s">
        <v>1228</v>
      </c>
      <c r="H1130" s="46">
        <f t="shared" si="107"/>
        <v>-10.45</v>
      </c>
      <c r="I1130" s="24">
        <f t="shared" si="108"/>
        <v>0</v>
      </c>
      <c r="J1130" s="25" t="str">
        <f t="shared" si="109"/>
        <v>05</v>
      </c>
      <c r="K1130" s="25">
        <f t="shared" si="110"/>
        <v>7</v>
      </c>
      <c r="L1130" s="26">
        <f t="shared" si="111"/>
        <v>44382</v>
      </c>
      <c r="M1130" s="46">
        <f t="shared" si="112"/>
        <v>-10.45</v>
      </c>
    </row>
    <row r="1131" spans="2:13" ht="15.75">
      <c r="B1131" s="1">
        <v>4691003000006390</v>
      </c>
      <c r="C1131">
        <v>20210705</v>
      </c>
      <c r="D1131" s="7">
        <v>172298</v>
      </c>
      <c r="E1131" s="1" t="s">
        <v>1231</v>
      </c>
      <c r="F1131" s="32">
        <v>10.45</v>
      </c>
      <c r="G1131" s="1" t="s">
        <v>1228</v>
      </c>
      <c r="H1131" s="46">
        <f t="shared" si="107"/>
        <v>-10.45</v>
      </c>
      <c r="I1131" s="24">
        <f t="shared" si="108"/>
        <v>0</v>
      </c>
      <c r="J1131" s="25" t="str">
        <f t="shared" si="109"/>
        <v>05</v>
      </c>
      <c r="K1131" s="25">
        <f t="shared" si="110"/>
        <v>7</v>
      </c>
      <c r="L1131" s="26">
        <f t="shared" si="111"/>
        <v>44382</v>
      </c>
      <c r="M1131" s="46">
        <f t="shared" si="112"/>
        <v>-10.45</v>
      </c>
    </row>
    <row r="1132" spans="2:13" ht="15.75">
      <c r="B1132" s="1">
        <v>4691003000006390</v>
      </c>
      <c r="C1132">
        <v>20210705</v>
      </c>
      <c r="D1132" s="7">
        <v>172698</v>
      </c>
      <c r="E1132" s="1" t="s">
        <v>1231</v>
      </c>
      <c r="F1132" s="32">
        <v>10.45</v>
      </c>
      <c r="G1132" s="1" t="s">
        <v>1228</v>
      </c>
      <c r="H1132" s="46">
        <f t="shared" si="107"/>
        <v>-10.45</v>
      </c>
      <c r="I1132" s="24">
        <f t="shared" si="108"/>
        <v>0</v>
      </c>
      <c r="J1132" s="25" t="str">
        <f t="shared" si="109"/>
        <v>05</v>
      </c>
      <c r="K1132" s="25">
        <f t="shared" si="110"/>
        <v>7</v>
      </c>
      <c r="L1132" s="26">
        <f t="shared" si="111"/>
        <v>44382</v>
      </c>
      <c r="M1132" s="46">
        <f t="shared" si="112"/>
        <v>-10.45</v>
      </c>
    </row>
    <row r="1133" spans="2:13" ht="15.75">
      <c r="B1133" s="1">
        <v>4691003000006390</v>
      </c>
      <c r="C1133">
        <v>20210705</v>
      </c>
      <c r="D1133" s="7">
        <v>173518</v>
      </c>
      <c r="E1133" s="1" t="s">
        <v>1231</v>
      </c>
      <c r="F1133" s="32">
        <v>10.45</v>
      </c>
      <c r="G1133" s="1" t="s">
        <v>1228</v>
      </c>
      <c r="H1133" s="46">
        <f t="shared" si="107"/>
        <v>-10.45</v>
      </c>
      <c r="I1133" s="24">
        <f t="shared" si="108"/>
        <v>0</v>
      </c>
      <c r="J1133" s="25" t="str">
        <f t="shared" si="109"/>
        <v>05</v>
      </c>
      <c r="K1133" s="25">
        <f t="shared" si="110"/>
        <v>7</v>
      </c>
      <c r="L1133" s="26">
        <f t="shared" si="111"/>
        <v>44382</v>
      </c>
      <c r="M1133" s="46">
        <f t="shared" si="112"/>
        <v>-10.45</v>
      </c>
    </row>
    <row r="1134" spans="2:13" ht="15.75">
      <c r="B1134" s="1">
        <v>4691003000006390</v>
      </c>
      <c r="C1134">
        <v>20210705</v>
      </c>
      <c r="D1134" s="7">
        <v>174038</v>
      </c>
      <c r="E1134" s="1" t="s">
        <v>1231</v>
      </c>
      <c r="F1134" s="32">
        <v>10.45</v>
      </c>
      <c r="G1134" s="1" t="s">
        <v>1228</v>
      </c>
      <c r="H1134" s="46">
        <f t="shared" si="107"/>
        <v>-10.45</v>
      </c>
      <c r="I1134" s="24">
        <f t="shared" si="108"/>
        <v>0</v>
      </c>
      <c r="J1134" s="25" t="str">
        <f t="shared" si="109"/>
        <v>05</v>
      </c>
      <c r="K1134" s="25">
        <f t="shared" si="110"/>
        <v>7</v>
      </c>
      <c r="L1134" s="26">
        <f t="shared" si="111"/>
        <v>44382</v>
      </c>
      <c r="M1134" s="46">
        <f t="shared" si="112"/>
        <v>-10.45</v>
      </c>
    </row>
    <row r="1135" spans="2:13" ht="15.75">
      <c r="B1135" s="1">
        <v>4691003000006390</v>
      </c>
      <c r="C1135">
        <v>20210705</v>
      </c>
      <c r="D1135" s="7">
        <v>174403</v>
      </c>
      <c r="E1135" s="1" t="s">
        <v>1231</v>
      </c>
      <c r="F1135" s="32">
        <v>10.45</v>
      </c>
      <c r="G1135" s="1" t="s">
        <v>1228</v>
      </c>
      <c r="H1135" s="46">
        <f t="shared" si="107"/>
        <v>-10.45</v>
      </c>
      <c r="I1135" s="24">
        <f t="shared" si="108"/>
        <v>0</v>
      </c>
      <c r="J1135" s="25" t="str">
        <f t="shared" si="109"/>
        <v>05</v>
      </c>
      <c r="K1135" s="25">
        <f t="shared" si="110"/>
        <v>7</v>
      </c>
      <c r="L1135" s="26">
        <f t="shared" si="111"/>
        <v>44382</v>
      </c>
      <c r="M1135" s="46">
        <f t="shared" si="112"/>
        <v>-10.45</v>
      </c>
    </row>
    <row r="1136" spans="2:13" ht="15.75">
      <c r="B1136" s="1">
        <v>4691003000006390</v>
      </c>
      <c r="C1136">
        <v>20210705</v>
      </c>
      <c r="D1136" s="7">
        <v>178647</v>
      </c>
      <c r="E1136" s="1" t="s">
        <v>1231</v>
      </c>
      <c r="F1136" s="32">
        <v>10.45</v>
      </c>
      <c r="G1136" s="1" t="s">
        <v>1228</v>
      </c>
      <c r="H1136" s="46">
        <f t="shared" si="107"/>
        <v>-10.45</v>
      </c>
      <c r="I1136" s="24">
        <f t="shared" si="108"/>
        <v>0</v>
      </c>
      <c r="J1136" s="25" t="str">
        <f t="shared" si="109"/>
        <v>05</v>
      </c>
      <c r="K1136" s="25">
        <f t="shared" si="110"/>
        <v>7</v>
      </c>
      <c r="L1136" s="26">
        <f t="shared" si="111"/>
        <v>44382</v>
      </c>
      <c r="M1136" s="46">
        <f t="shared" si="112"/>
        <v>-10.45</v>
      </c>
    </row>
    <row r="1137" spans="2:13" ht="15.75">
      <c r="B1137" s="1">
        <v>4691003000006390</v>
      </c>
      <c r="C1137">
        <v>20210705</v>
      </c>
      <c r="D1137" s="7">
        <v>179379</v>
      </c>
      <c r="E1137" s="1" t="s">
        <v>1231</v>
      </c>
      <c r="F1137" s="32">
        <v>10.45</v>
      </c>
      <c r="G1137" s="1" t="s">
        <v>1228</v>
      </c>
      <c r="H1137" s="46">
        <f t="shared" si="107"/>
        <v>-10.45</v>
      </c>
      <c r="I1137" s="24">
        <f t="shared" si="108"/>
        <v>0</v>
      </c>
      <c r="J1137" s="25" t="str">
        <f t="shared" si="109"/>
        <v>05</v>
      </c>
      <c r="K1137" s="25">
        <f t="shared" si="110"/>
        <v>7</v>
      </c>
      <c r="L1137" s="26">
        <f t="shared" si="111"/>
        <v>44382</v>
      </c>
      <c r="M1137" s="46">
        <f t="shared" si="112"/>
        <v>-10.45</v>
      </c>
    </row>
    <row r="1138" spans="2:13" ht="15.75">
      <c r="B1138" s="1">
        <v>4691003000006390</v>
      </c>
      <c r="C1138">
        <v>20210705</v>
      </c>
      <c r="D1138" s="7">
        <v>184107</v>
      </c>
      <c r="E1138" s="1" t="s">
        <v>1231</v>
      </c>
      <c r="F1138" s="32">
        <v>10.45</v>
      </c>
      <c r="G1138" s="1" t="s">
        <v>1228</v>
      </c>
      <c r="H1138" s="46">
        <f t="shared" si="107"/>
        <v>-10.45</v>
      </c>
      <c r="I1138" s="24">
        <f t="shared" si="108"/>
        <v>0</v>
      </c>
      <c r="J1138" s="25" t="str">
        <f t="shared" si="109"/>
        <v>05</v>
      </c>
      <c r="K1138" s="25">
        <f t="shared" si="110"/>
        <v>7</v>
      </c>
      <c r="L1138" s="26">
        <f t="shared" si="111"/>
        <v>44382</v>
      </c>
      <c r="M1138" s="46">
        <f t="shared" si="112"/>
        <v>-10.45</v>
      </c>
    </row>
    <row r="1139" spans="2:13" ht="15.75">
      <c r="B1139" s="1">
        <v>4691003000006390</v>
      </c>
      <c r="C1139">
        <v>20210705</v>
      </c>
      <c r="D1139" s="7">
        <v>186443</v>
      </c>
      <c r="E1139" s="1" t="s">
        <v>1231</v>
      </c>
      <c r="F1139" s="32">
        <v>10.45</v>
      </c>
      <c r="G1139" s="1" t="s">
        <v>1228</v>
      </c>
      <c r="H1139" s="46">
        <f t="shared" si="107"/>
        <v>-10.45</v>
      </c>
      <c r="I1139" s="24">
        <f t="shared" si="108"/>
        <v>0</v>
      </c>
      <c r="J1139" s="25" t="str">
        <f t="shared" si="109"/>
        <v>05</v>
      </c>
      <c r="K1139" s="25">
        <f t="shared" si="110"/>
        <v>7</v>
      </c>
      <c r="L1139" s="26">
        <f t="shared" si="111"/>
        <v>44382</v>
      </c>
      <c r="M1139" s="46">
        <f t="shared" si="112"/>
        <v>-10.45</v>
      </c>
    </row>
    <row r="1140" spans="2:13" ht="15.75">
      <c r="B1140" s="1">
        <v>4691003000006390</v>
      </c>
      <c r="C1140">
        <v>20210705</v>
      </c>
      <c r="D1140" s="7">
        <v>195204</v>
      </c>
      <c r="E1140" s="1" t="s">
        <v>1231</v>
      </c>
      <c r="F1140" s="32">
        <v>10.45</v>
      </c>
      <c r="G1140" s="1" t="s">
        <v>1228</v>
      </c>
      <c r="H1140" s="46">
        <f t="shared" si="107"/>
        <v>-10.45</v>
      </c>
      <c r="I1140" s="24">
        <f t="shared" si="108"/>
        <v>0</v>
      </c>
      <c r="J1140" s="25" t="str">
        <f t="shared" si="109"/>
        <v>05</v>
      </c>
      <c r="K1140" s="25">
        <f t="shared" si="110"/>
        <v>7</v>
      </c>
      <c r="L1140" s="26">
        <f t="shared" si="111"/>
        <v>44382</v>
      </c>
      <c r="M1140" s="46">
        <f t="shared" si="112"/>
        <v>-10.45</v>
      </c>
    </row>
    <row r="1141" spans="2:13" ht="15.75">
      <c r="B1141" s="1">
        <v>4691003000006390</v>
      </c>
      <c r="C1141">
        <v>20210706</v>
      </c>
      <c r="D1141" s="7">
        <v>126069</v>
      </c>
      <c r="E1141" s="1" t="s">
        <v>1232</v>
      </c>
      <c r="F1141" s="32">
        <v>12000</v>
      </c>
      <c r="G1141" s="1" t="s">
        <v>1233</v>
      </c>
      <c r="H1141" s="46">
        <f t="shared" si="107"/>
        <v>0</v>
      </c>
      <c r="I1141" s="24">
        <f t="shared" si="108"/>
        <v>12000</v>
      </c>
      <c r="J1141" s="25" t="str">
        <f t="shared" si="109"/>
        <v>06</v>
      </c>
      <c r="K1141" s="25">
        <f t="shared" si="110"/>
        <v>7</v>
      </c>
      <c r="L1141" s="26">
        <f t="shared" si="111"/>
        <v>44383</v>
      </c>
      <c r="M1141" s="46">
        <f t="shared" si="112"/>
        <v>12000</v>
      </c>
    </row>
    <row r="1142" spans="2:13" ht="15.75">
      <c r="B1142" s="1">
        <v>4691003000006390</v>
      </c>
      <c r="C1142">
        <v>20210706</v>
      </c>
      <c r="D1142" s="7">
        <v>61252</v>
      </c>
      <c r="E1142" s="1" t="s">
        <v>1237</v>
      </c>
      <c r="F1142" s="32">
        <v>200000</v>
      </c>
      <c r="G1142" s="1" t="s">
        <v>1233</v>
      </c>
      <c r="H1142" s="46">
        <f t="shared" si="107"/>
        <v>0</v>
      </c>
      <c r="I1142" s="24">
        <f t="shared" si="108"/>
        <v>200000</v>
      </c>
      <c r="J1142" s="25" t="str">
        <f t="shared" si="109"/>
        <v>06</v>
      </c>
      <c r="K1142" s="25">
        <f t="shared" si="110"/>
        <v>7</v>
      </c>
      <c r="L1142" s="26">
        <f t="shared" si="111"/>
        <v>44383</v>
      </c>
      <c r="M1142" s="46">
        <f t="shared" si="112"/>
        <v>200000</v>
      </c>
    </row>
    <row r="1143" spans="2:13" ht="15.75">
      <c r="B1143" s="1">
        <v>4691003000006390</v>
      </c>
      <c r="C1143">
        <v>20210706</v>
      </c>
      <c r="D1143" s="7">
        <v>577721</v>
      </c>
      <c r="E1143" s="1" t="s">
        <v>1241</v>
      </c>
      <c r="F1143" s="32">
        <v>296.55</v>
      </c>
      <c r="G1143" s="1" t="s">
        <v>1228</v>
      </c>
      <c r="H1143" s="46">
        <f t="shared" si="107"/>
        <v>-296.55</v>
      </c>
      <c r="I1143" s="24">
        <f t="shared" si="108"/>
        <v>0</v>
      </c>
      <c r="J1143" s="25" t="str">
        <f t="shared" si="109"/>
        <v>06</v>
      </c>
      <c r="K1143" s="25">
        <f t="shared" si="110"/>
        <v>7</v>
      </c>
      <c r="L1143" s="26">
        <f t="shared" si="111"/>
        <v>44383</v>
      </c>
      <c r="M1143" s="46">
        <f t="shared" si="112"/>
        <v>-296.55</v>
      </c>
    </row>
    <row r="1144" spans="2:13" ht="15.75">
      <c r="B1144" s="1">
        <v>4691003000006390</v>
      </c>
      <c r="C1144">
        <v>20210706</v>
      </c>
      <c r="D1144" s="7">
        <v>109496</v>
      </c>
      <c r="E1144" s="1" t="s">
        <v>1227</v>
      </c>
      <c r="F1144" s="32">
        <v>1795.42</v>
      </c>
      <c r="G1144" s="1" t="s">
        <v>1228</v>
      </c>
      <c r="H1144" s="46">
        <f t="shared" si="107"/>
        <v>-1795.42</v>
      </c>
      <c r="I1144" s="24">
        <f t="shared" si="108"/>
        <v>0</v>
      </c>
      <c r="J1144" s="25" t="str">
        <f t="shared" si="109"/>
        <v>06</v>
      </c>
      <c r="K1144" s="25">
        <f t="shared" si="110"/>
        <v>7</v>
      </c>
      <c r="L1144" s="26">
        <f t="shared" si="111"/>
        <v>44383</v>
      </c>
      <c r="M1144" s="46">
        <f t="shared" si="112"/>
        <v>-1795.42</v>
      </c>
    </row>
    <row r="1145" spans="2:13" ht="15.75">
      <c r="B1145" s="1">
        <v>4691003000006390</v>
      </c>
      <c r="C1145">
        <v>20210706</v>
      </c>
      <c r="D1145" s="7">
        <v>111365</v>
      </c>
      <c r="E1145" s="1" t="s">
        <v>1227</v>
      </c>
      <c r="F1145" s="32">
        <v>2809.37</v>
      </c>
      <c r="G1145" s="1" t="s">
        <v>1228</v>
      </c>
      <c r="H1145" s="46">
        <f t="shared" si="107"/>
        <v>-2809.37</v>
      </c>
      <c r="I1145" s="24">
        <f t="shared" si="108"/>
        <v>0</v>
      </c>
      <c r="J1145" s="25" t="str">
        <f t="shared" si="109"/>
        <v>06</v>
      </c>
      <c r="K1145" s="25">
        <f t="shared" si="110"/>
        <v>7</v>
      </c>
      <c r="L1145" s="26">
        <f t="shared" si="111"/>
        <v>44383</v>
      </c>
      <c r="M1145" s="46">
        <f t="shared" si="112"/>
        <v>-2809.37</v>
      </c>
    </row>
    <row r="1146" spans="2:13" ht="15.75">
      <c r="B1146" s="1">
        <v>4691003000006390</v>
      </c>
      <c r="C1146">
        <v>20210706</v>
      </c>
      <c r="D1146" s="7">
        <v>116728</v>
      </c>
      <c r="E1146" s="1" t="s">
        <v>1227</v>
      </c>
      <c r="F1146" s="32">
        <v>57537.56</v>
      </c>
      <c r="G1146" s="1" t="s">
        <v>1228</v>
      </c>
      <c r="H1146" s="46">
        <f t="shared" si="107"/>
        <v>-57537.56</v>
      </c>
      <c r="I1146" s="24">
        <f t="shared" si="108"/>
        <v>0</v>
      </c>
      <c r="J1146" s="25" t="str">
        <f t="shared" si="109"/>
        <v>06</v>
      </c>
      <c r="K1146" s="25">
        <f t="shared" si="110"/>
        <v>7</v>
      </c>
      <c r="L1146" s="26">
        <f t="shared" si="111"/>
        <v>44383</v>
      </c>
      <c r="M1146" s="46">
        <f t="shared" si="112"/>
        <v>-57537.56</v>
      </c>
    </row>
    <row r="1147" spans="2:13" ht="15.75">
      <c r="B1147" s="1">
        <v>4691003000006390</v>
      </c>
      <c r="C1147">
        <v>20210706</v>
      </c>
      <c r="D1147" s="7">
        <v>126069</v>
      </c>
      <c r="E1147" s="1" t="s">
        <v>1227</v>
      </c>
      <c r="F1147" s="32">
        <v>12000</v>
      </c>
      <c r="G1147" s="1" t="s">
        <v>1228</v>
      </c>
      <c r="H1147" s="46">
        <f t="shared" si="107"/>
        <v>-12000</v>
      </c>
      <c r="I1147" s="24">
        <f t="shared" si="108"/>
        <v>0</v>
      </c>
      <c r="J1147" s="25" t="str">
        <f t="shared" si="109"/>
        <v>06</v>
      </c>
      <c r="K1147" s="25">
        <f t="shared" si="110"/>
        <v>7</v>
      </c>
      <c r="L1147" s="26">
        <f t="shared" si="111"/>
        <v>44383</v>
      </c>
      <c r="M1147" s="46">
        <f t="shared" si="112"/>
        <v>-12000</v>
      </c>
    </row>
    <row r="1148" spans="2:13" ht="15.75">
      <c r="B1148" s="1">
        <v>4691003000006390</v>
      </c>
      <c r="C1148">
        <v>20210706</v>
      </c>
      <c r="D1148" s="7">
        <v>126403</v>
      </c>
      <c r="E1148" s="1" t="s">
        <v>1227</v>
      </c>
      <c r="F1148" s="32">
        <v>29516.58</v>
      </c>
      <c r="G1148" s="1" t="s">
        <v>1228</v>
      </c>
      <c r="H1148" s="46">
        <f t="shared" si="107"/>
        <v>-29516.58</v>
      </c>
      <c r="I1148" s="24">
        <f t="shared" si="108"/>
        <v>0</v>
      </c>
      <c r="J1148" s="25" t="str">
        <f t="shared" si="109"/>
        <v>06</v>
      </c>
      <c r="K1148" s="25">
        <f t="shared" si="110"/>
        <v>7</v>
      </c>
      <c r="L1148" s="26">
        <f t="shared" si="111"/>
        <v>44383</v>
      </c>
      <c r="M1148" s="46">
        <f t="shared" si="112"/>
        <v>-29516.58</v>
      </c>
    </row>
    <row r="1149" spans="2:13" ht="15.75">
      <c r="B1149" s="1">
        <v>4691003000006390</v>
      </c>
      <c r="C1149">
        <v>20210706</v>
      </c>
      <c r="D1149" s="7">
        <v>126733</v>
      </c>
      <c r="E1149" s="1" t="s">
        <v>1227</v>
      </c>
      <c r="F1149" s="32">
        <v>5000</v>
      </c>
      <c r="G1149" s="1" t="s">
        <v>1228</v>
      </c>
      <c r="H1149" s="46">
        <f t="shared" si="107"/>
        <v>-5000</v>
      </c>
      <c r="I1149" s="24">
        <f t="shared" si="108"/>
        <v>0</v>
      </c>
      <c r="J1149" s="25" t="str">
        <f t="shared" si="109"/>
        <v>06</v>
      </c>
      <c r="K1149" s="25">
        <f t="shared" si="110"/>
        <v>7</v>
      </c>
      <c r="L1149" s="26">
        <f t="shared" si="111"/>
        <v>44383</v>
      </c>
      <c r="M1149" s="46">
        <f t="shared" si="112"/>
        <v>-5000</v>
      </c>
    </row>
    <row r="1150" spans="2:13" ht="15.75">
      <c r="B1150" s="1">
        <v>4691003000006390</v>
      </c>
      <c r="C1150">
        <v>20210706</v>
      </c>
      <c r="D1150" s="7">
        <v>163554</v>
      </c>
      <c r="E1150" s="1" t="s">
        <v>1227</v>
      </c>
      <c r="F1150" s="32">
        <v>10000</v>
      </c>
      <c r="G1150" s="1" t="s">
        <v>1228</v>
      </c>
      <c r="H1150" s="46">
        <f t="shared" si="107"/>
        <v>-10000</v>
      </c>
      <c r="I1150" s="24">
        <f t="shared" si="108"/>
        <v>0</v>
      </c>
      <c r="J1150" s="25" t="str">
        <f t="shared" si="109"/>
        <v>06</v>
      </c>
      <c r="K1150" s="25">
        <f t="shared" si="110"/>
        <v>7</v>
      </c>
      <c r="L1150" s="26">
        <f t="shared" si="111"/>
        <v>44383</v>
      </c>
      <c r="M1150" s="46">
        <f t="shared" si="112"/>
        <v>-10000</v>
      </c>
    </row>
    <row r="1151" spans="2:13" ht="15.75">
      <c r="B1151" s="1">
        <v>4691003000006390</v>
      </c>
      <c r="C1151">
        <v>20210706</v>
      </c>
      <c r="D1151" s="7">
        <v>164017</v>
      </c>
      <c r="E1151" s="1" t="s">
        <v>1227</v>
      </c>
      <c r="F1151" s="32">
        <v>10000</v>
      </c>
      <c r="G1151" s="1" t="s">
        <v>1228</v>
      </c>
      <c r="H1151" s="46">
        <f t="shared" si="107"/>
        <v>-10000</v>
      </c>
      <c r="I1151" s="24">
        <f t="shared" si="108"/>
        <v>0</v>
      </c>
      <c r="J1151" s="25" t="str">
        <f t="shared" si="109"/>
        <v>06</v>
      </c>
      <c r="K1151" s="25">
        <f t="shared" si="110"/>
        <v>7</v>
      </c>
      <c r="L1151" s="26">
        <f t="shared" si="111"/>
        <v>44383</v>
      </c>
      <c r="M1151" s="46">
        <f t="shared" si="112"/>
        <v>-10000</v>
      </c>
    </row>
    <row r="1152" spans="2:13" ht="15.75">
      <c r="B1152" s="1">
        <v>4691003000006390</v>
      </c>
      <c r="C1152">
        <v>20210706</v>
      </c>
      <c r="D1152" s="7">
        <v>166313</v>
      </c>
      <c r="E1152" s="1" t="s">
        <v>1227</v>
      </c>
      <c r="F1152" s="32">
        <v>1429.89</v>
      </c>
      <c r="G1152" s="1" t="s">
        <v>1228</v>
      </c>
      <c r="H1152" s="46">
        <f t="shared" si="107"/>
        <v>-1429.89</v>
      </c>
      <c r="I1152" s="24">
        <f t="shared" si="108"/>
        <v>0</v>
      </c>
      <c r="J1152" s="25" t="str">
        <f t="shared" si="109"/>
        <v>06</v>
      </c>
      <c r="K1152" s="25">
        <f t="shared" si="110"/>
        <v>7</v>
      </c>
      <c r="L1152" s="26">
        <f t="shared" si="111"/>
        <v>44383</v>
      </c>
      <c r="M1152" s="46">
        <f t="shared" si="112"/>
        <v>-1429.89</v>
      </c>
    </row>
    <row r="1153" spans="2:13" ht="15.75">
      <c r="B1153" s="1">
        <v>4691003000006390</v>
      </c>
      <c r="C1153">
        <v>20210706</v>
      </c>
      <c r="D1153" s="7">
        <v>166634</v>
      </c>
      <c r="E1153" s="1" t="s">
        <v>1227</v>
      </c>
      <c r="F1153" s="32">
        <v>1143.05</v>
      </c>
      <c r="G1153" s="1" t="s">
        <v>1228</v>
      </c>
      <c r="H1153" s="46">
        <f t="shared" ref="H1153:H1216" si="113">-IF(G1153="D",F1153,0)</f>
        <v>-1143.05</v>
      </c>
      <c r="I1153" s="24">
        <f t="shared" ref="I1153:I1216" si="114">IF(G1153="C",F1153,0)</f>
        <v>0</v>
      </c>
      <c r="J1153" s="25" t="str">
        <f t="shared" ref="J1153:J1216" si="115">RIGHT(C1153,2)</f>
        <v>06</v>
      </c>
      <c r="K1153" s="25">
        <f t="shared" ref="K1153:K1216" si="116">IFERROR(LEFT(C1153,6)-202100,"")</f>
        <v>7</v>
      </c>
      <c r="L1153" s="26">
        <f t="shared" ref="L1153:L1216" si="117">IFERROR(DATE(2021,K1153,J1153),"")</f>
        <v>44383</v>
      </c>
      <c r="M1153" s="46">
        <f t="shared" ref="M1153:M1216" si="118">IF(G1153="c",I1153,H1153)</f>
        <v>-1143.05</v>
      </c>
    </row>
    <row r="1154" spans="2:13" ht="15.75">
      <c r="B1154" s="1">
        <v>4691003000006390</v>
      </c>
      <c r="C1154">
        <v>20210706</v>
      </c>
      <c r="D1154" s="7">
        <v>167801</v>
      </c>
      <c r="E1154" s="1" t="s">
        <v>1227</v>
      </c>
      <c r="F1154" s="32">
        <v>249.56</v>
      </c>
      <c r="G1154" s="1" t="s">
        <v>1228</v>
      </c>
      <c r="H1154" s="46">
        <f t="shared" si="113"/>
        <v>-249.56</v>
      </c>
      <c r="I1154" s="24">
        <f t="shared" si="114"/>
        <v>0</v>
      </c>
      <c r="J1154" s="25" t="str">
        <f t="shared" si="115"/>
        <v>06</v>
      </c>
      <c r="K1154" s="25">
        <f t="shared" si="116"/>
        <v>7</v>
      </c>
      <c r="L1154" s="26">
        <f t="shared" si="117"/>
        <v>44383</v>
      </c>
      <c r="M1154" s="46">
        <f t="shared" si="118"/>
        <v>-249.56</v>
      </c>
    </row>
    <row r="1155" spans="2:13" ht="15.75">
      <c r="B1155" s="1">
        <v>4691003000006390</v>
      </c>
      <c r="C1155">
        <v>20210706</v>
      </c>
      <c r="D1155" s="7">
        <v>168081</v>
      </c>
      <c r="E1155" s="1" t="s">
        <v>1227</v>
      </c>
      <c r="F1155" s="32">
        <v>1340.42</v>
      </c>
      <c r="G1155" s="1" t="s">
        <v>1228</v>
      </c>
      <c r="H1155" s="46">
        <f t="shared" si="113"/>
        <v>-1340.42</v>
      </c>
      <c r="I1155" s="24">
        <f t="shared" si="114"/>
        <v>0</v>
      </c>
      <c r="J1155" s="25" t="str">
        <f t="shared" si="115"/>
        <v>06</v>
      </c>
      <c r="K1155" s="25">
        <f t="shared" si="116"/>
        <v>7</v>
      </c>
      <c r="L1155" s="26">
        <f t="shared" si="117"/>
        <v>44383</v>
      </c>
      <c r="M1155" s="46">
        <f t="shared" si="118"/>
        <v>-1340.42</v>
      </c>
    </row>
    <row r="1156" spans="2:13" ht="15.75">
      <c r="B1156" s="1">
        <v>4691003000006390</v>
      </c>
      <c r="C1156">
        <v>20210706</v>
      </c>
      <c r="D1156" s="7">
        <v>169096</v>
      </c>
      <c r="E1156" s="1" t="s">
        <v>1227</v>
      </c>
      <c r="F1156" s="32">
        <v>853.55</v>
      </c>
      <c r="G1156" s="1" t="s">
        <v>1228</v>
      </c>
      <c r="H1156" s="46">
        <f t="shared" si="113"/>
        <v>-853.55</v>
      </c>
      <c r="I1156" s="24">
        <f t="shared" si="114"/>
        <v>0</v>
      </c>
      <c r="J1156" s="25" t="str">
        <f t="shared" si="115"/>
        <v>06</v>
      </c>
      <c r="K1156" s="25">
        <f t="shared" si="116"/>
        <v>7</v>
      </c>
      <c r="L1156" s="26">
        <f t="shared" si="117"/>
        <v>44383</v>
      </c>
      <c r="M1156" s="46">
        <f t="shared" si="118"/>
        <v>-853.55</v>
      </c>
    </row>
    <row r="1157" spans="2:13" ht="15.75">
      <c r="B1157" s="1">
        <v>4691003000006390</v>
      </c>
      <c r="C1157">
        <v>20210706</v>
      </c>
      <c r="D1157" s="7">
        <v>169760</v>
      </c>
      <c r="E1157" s="1" t="s">
        <v>1227</v>
      </c>
      <c r="F1157" s="32">
        <v>1451.36</v>
      </c>
      <c r="G1157" s="1" t="s">
        <v>1228</v>
      </c>
      <c r="H1157" s="46">
        <f t="shared" si="113"/>
        <v>-1451.36</v>
      </c>
      <c r="I1157" s="24">
        <f t="shared" si="114"/>
        <v>0</v>
      </c>
      <c r="J1157" s="25" t="str">
        <f t="shared" si="115"/>
        <v>06</v>
      </c>
      <c r="K1157" s="25">
        <f t="shared" si="116"/>
        <v>7</v>
      </c>
      <c r="L1157" s="26">
        <f t="shared" si="117"/>
        <v>44383</v>
      </c>
      <c r="M1157" s="46">
        <f t="shared" si="118"/>
        <v>-1451.36</v>
      </c>
    </row>
    <row r="1158" spans="2:13" ht="15.75">
      <c r="B1158" s="1">
        <v>4691003000006390</v>
      </c>
      <c r="C1158">
        <v>20210706</v>
      </c>
      <c r="D1158" s="7">
        <v>169948</v>
      </c>
      <c r="E1158" s="1" t="s">
        <v>1227</v>
      </c>
      <c r="F1158" s="32">
        <v>1733.65</v>
      </c>
      <c r="G1158" s="1" t="s">
        <v>1228</v>
      </c>
      <c r="H1158" s="46">
        <f t="shared" si="113"/>
        <v>-1733.65</v>
      </c>
      <c r="I1158" s="24">
        <f t="shared" si="114"/>
        <v>0</v>
      </c>
      <c r="J1158" s="25" t="str">
        <f t="shared" si="115"/>
        <v>06</v>
      </c>
      <c r="K1158" s="25">
        <f t="shared" si="116"/>
        <v>7</v>
      </c>
      <c r="L1158" s="26">
        <f t="shared" si="117"/>
        <v>44383</v>
      </c>
      <c r="M1158" s="46">
        <f t="shared" si="118"/>
        <v>-1733.65</v>
      </c>
    </row>
    <row r="1159" spans="2:13" ht="15.75">
      <c r="B1159" s="1">
        <v>4691003000006390</v>
      </c>
      <c r="C1159">
        <v>20210706</v>
      </c>
      <c r="D1159" s="7">
        <v>170224</v>
      </c>
      <c r="E1159" s="1" t="s">
        <v>1227</v>
      </c>
      <c r="F1159" s="32">
        <v>1733.65</v>
      </c>
      <c r="G1159" s="1" t="s">
        <v>1228</v>
      </c>
      <c r="H1159" s="46">
        <f t="shared" si="113"/>
        <v>-1733.65</v>
      </c>
      <c r="I1159" s="24">
        <f t="shared" si="114"/>
        <v>0</v>
      </c>
      <c r="J1159" s="25" t="str">
        <f t="shared" si="115"/>
        <v>06</v>
      </c>
      <c r="K1159" s="25">
        <f t="shared" si="116"/>
        <v>7</v>
      </c>
      <c r="L1159" s="26">
        <f t="shared" si="117"/>
        <v>44383</v>
      </c>
      <c r="M1159" s="46">
        <f t="shared" si="118"/>
        <v>-1733.65</v>
      </c>
    </row>
    <row r="1160" spans="2:13" ht="15.75">
      <c r="B1160" s="1">
        <v>4691003000006390</v>
      </c>
      <c r="C1160">
        <v>20210706</v>
      </c>
      <c r="D1160" s="7">
        <v>170852</v>
      </c>
      <c r="E1160" s="1" t="s">
        <v>1227</v>
      </c>
      <c r="F1160" s="32">
        <v>10508</v>
      </c>
      <c r="G1160" s="1" t="s">
        <v>1228</v>
      </c>
      <c r="H1160" s="46">
        <f t="shared" si="113"/>
        <v>-10508</v>
      </c>
      <c r="I1160" s="24">
        <f t="shared" si="114"/>
        <v>0</v>
      </c>
      <c r="J1160" s="25" t="str">
        <f t="shared" si="115"/>
        <v>06</v>
      </c>
      <c r="K1160" s="25">
        <f t="shared" si="116"/>
        <v>7</v>
      </c>
      <c r="L1160" s="26">
        <f t="shared" si="117"/>
        <v>44383</v>
      </c>
      <c r="M1160" s="46">
        <f t="shared" si="118"/>
        <v>-10508</v>
      </c>
    </row>
    <row r="1161" spans="2:13" ht="15.75">
      <c r="B1161" s="1">
        <v>4691003000006390</v>
      </c>
      <c r="C1161">
        <v>20210706</v>
      </c>
      <c r="D1161" s="7">
        <v>171969</v>
      </c>
      <c r="E1161" s="1" t="s">
        <v>1227</v>
      </c>
      <c r="F1161" s="32">
        <v>10000.01</v>
      </c>
      <c r="G1161" s="1" t="s">
        <v>1228</v>
      </c>
      <c r="H1161" s="46">
        <f t="shared" si="113"/>
        <v>-10000.01</v>
      </c>
      <c r="I1161" s="24">
        <f t="shared" si="114"/>
        <v>0</v>
      </c>
      <c r="J1161" s="25" t="str">
        <f t="shared" si="115"/>
        <v>06</v>
      </c>
      <c r="K1161" s="25">
        <f t="shared" si="116"/>
        <v>7</v>
      </c>
      <c r="L1161" s="26">
        <f t="shared" si="117"/>
        <v>44383</v>
      </c>
      <c r="M1161" s="46">
        <f t="shared" si="118"/>
        <v>-10000.01</v>
      </c>
    </row>
    <row r="1162" spans="2:13" ht="15.75">
      <c r="B1162" s="1">
        <v>4691003000006390</v>
      </c>
      <c r="C1162">
        <v>20210706</v>
      </c>
      <c r="D1162" s="7">
        <v>189812</v>
      </c>
      <c r="E1162" s="1" t="s">
        <v>1227</v>
      </c>
      <c r="F1162" s="32">
        <v>1049.9000000000001</v>
      </c>
      <c r="G1162" s="1" t="s">
        <v>1228</v>
      </c>
      <c r="H1162" s="46">
        <f t="shared" si="113"/>
        <v>-1049.9000000000001</v>
      </c>
      <c r="I1162" s="24">
        <f t="shared" si="114"/>
        <v>0</v>
      </c>
      <c r="J1162" s="25" t="str">
        <f t="shared" si="115"/>
        <v>06</v>
      </c>
      <c r="K1162" s="25">
        <f t="shared" si="116"/>
        <v>7</v>
      </c>
      <c r="L1162" s="26">
        <f t="shared" si="117"/>
        <v>44383</v>
      </c>
      <c r="M1162" s="46">
        <f t="shared" si="118"/>
        <v>-1049.9000000000001</v>
      </c>
    </row>
    <row r="1163" spans="2:13" ht="15.75">
      <c r="B1163" s="1">
        <v>4691003000006390</v>
      </c>
      <c r="C1163">
        <v>20210706</v>
      </c>
      <c r="D1163" s="7">
        <v>61247</v>
      </c>
      <c r="E1163" s="1" t="s">
        <v>1235</v>
      </c>
      <c r="F1163" s="32">
        <v>1340.42</v>
      </c>
      <c r="G1163" s="1" t="s">
        <v>1228</v>
      </c>
      <c r="H1163" s="46">
        <f t="shared" si="113"/>
        <v>-1340.42</v>
      </c>
      <c r="I1163" s="24">
        <f t="shared" si="114"/>
        <v>0</v>
      </c>
      <c r="J1163" s="25" t="str">
        <f t="shared" si="115"/>
        <v>06</v>
      </c>
      <c r="K1163" s="25">
        <f t="shared" si="116"/>
        <v>7</v>
      </c>
      <c r="L1163" s="26">
        <f t="shared" si="117"/>
        <v>44383</v>
      </c>
      <c r="M1163" s="46">
        <f t="shared" si="118"/>
        <v>-1340.42</v>
      </c>
    </row>
    <row r="1164" spans="2:13" ht="15.75">
      <c r="B1164" s="1">
        <v>4691003000006390</v>
      </c>
      <c r="C1164">
        <v>20210706</v>
      </c>
      <c r="D1164" s="7">
        <v>61327</v>
      </c>
      <c r="E1164" s="1" t="s">
        <v>1235</v>
      </c>
      <c r="F1164" s="32">
        <v>1265.22</v>
      </c>
      <c r="G1164" s="1" t="s">
        <v>1228</v>
      </c>
      <c r="H1164" s="46">
        <f t="shared" si="113"/>
        <v>-1265.22</v>
      </c>
      <c r="I1164" s="24">
        <f t="shared" si="114"/>
        <v>0</v>
      </c>
      <c r="J1164" s="25" t="str">
        <f t="shared" si="115"/>
        <v>06</v>
      </c>
      <c r="K1164" s="25">
        <f t="shared" si="116"/>
        <v>7</v>
      </c>
      <c r="L1164" s="26">
        <f t="shared" si="117"/>
        <v>44383</v>
      </c>
      <c r="M1164" s="46">
        <f t="shared" si="118"/>
        <v>-1265.22</v>
      </c>
    </row>
    <row r="1165" spans="2:13" ht="15.75">
      <c r="B1165" s="1">
        <v>4691003000006390</v>
      </c>
      <c r="C1165">
        <v>20210706</v>
      </c>
      <c r="D1165" s="7">
        <v>61329</v>
      </c>
      <c r="E1165" s="1" t="s">
        <v>1235</v>
      </c>
      <c r="F1165" s="32">
        <v>1583.86</v>
      </c>
      <c r="G1165" s="1" t="s">
        <v>1228</v>
      </c>
      <c r="H1165" s="46">
        <f t="shared" si="113"/>
        <v>-1583.86</v>
      </c>
      <c r="I1165" s="24">
        <f t="shared" si="114"/>
        <v>0</v>
      </c>
      <c r="J1165" s="25" t="str">
        <f t="shared" si="115"/>
        <v>06</v>
      </c>
      <c r="K1165" s="25">
        <f t="shared" si="116"/>
        <v>7</v>
      </c>
      <c r="L1165" s="26">
        <f t="shared" si="117"/>
        <v>44383</v>
      </c>
      <c r="M1165" s="46">
        <f t="shared" si="118"/>
        <v>-1583.86</v>
      </c>
    </row>
    <row r="1166" spans="2:13" ht="15.75">
      <c r="B1166" s="1">
        <v>4691003000006390</v>
      </c>
      <c r="C1166">
        <v>20210706</v>
      </c>
      <c r="D1166" s="7">
        <v>61331</v>
      </c>
      <c r="E1166" s="1" t="s">
        <v>1235</v>
      </c>
      <c r="F1166" s="32">
        <v>1414.91</v>
      </c>
      <c r="G1166" s="1" t="s">
        <v>1228</v>
      </c>
      <c r="H1166" s="46">
        <f t="shared" si="113"/>
        <v>-1414.91</v>
      </c>
      <c r="I1166" s="24">
        <f t="shared" si="114"/>
        <v>0</v>
      </c>
      <c r="J1166" s="25" t="str">
        <f t="shared" si="115"/>
        <v>06</v>
      </c>
      <c r="K1166" s="25">
        <f t="shared" si="116"/>
        <v>7</v>
      </c>
      <c r="L1166" s="26">
        <f t="shared" si="117"/>
        <v>44383</v>
      </c>
      <c r="M1166" s="46">
        <f t="shared" si="118"/>
        <v>-1414.91</v>
      </c>
    </row>
    <row r="1167" spans="2:13" ht="15.75">
      <c r="B1167" s="1">
        <v>4691003000006390</v>
      </c>
      <c r="C1167">
        <v>20210706</v>
      </c>
      <c r="D1167" s="7">
        <v>61332</v>
      </c>
      <c r="E1167" s="1" t="s">
        <v>1235</v>
      </c>
      <c r="F1167" s="32">
        <v>2088.5500000000002</v>
      </c>
      <c r="G1167" s="1" t="s">
        <v>1228</v>
      </c>
      <c r="H1167" s="46">
        <f t="shared" si="113"/>
        <v>-2088.5500000000002</v>
      </c>
      <c r="I1167" s="24">
        <f t="shared" si="114"/>
        <v>0</v>
      </c>
      <c r="J1167" s="25" t="str">
        <f t="shared" si="115"/>
        <v>06</v>
      </c>
      <c r="K1167" s="25">
        <f t="shared" si="116"/>
        <v>7</v>
      </c>
      <c r="L1167" s="26">
        <f t="shared" si="117"/>
        <v>44383</v>
      </c>
      <c r="M1167" s="46">
        <f t="shared" si="118"/>
        <v>-2088.5500000000002</v>
      </c>
    </row>
    <row r="1168" spans="2:13" ht="15.75">
      <c r="B1168" s="1">
        <v>4691003000006390</v>
      </c>
      <c r="C1168">
        <v>20210706</v>
      </c>
      <c r="D1168" s="7">
        <v>61333</v>
      </c>
      <c r="E1168" s="1" t="s">
        <v>1235</v>
      </c>
      <c r="F1168" s="32">
        <v>1734.39</v>
      </c>
      <c r="G1168" s="1" t="s">
        <v>1228</v>
      </c>
      <c r="H1168" s="46">
        <f t="shared" si="113"/>
        <v>-1734.39</v>
      </c>
      <c r="I1168" s="24">
        <f t="shared" si="114"/>
        <v>0</v>
      </c>
      <c r="J1168" s="25" t="str">
        <f t="shared" si="115"/>
        <v>06</v>
      </c>
      <c r="K1168" s="25">
        <f t="shared" si="116"/>
        <v>7</v>
      </c>
      <c r="L1168" s="26">
        <f t="shared" si="117"/>
        <v>44383</v>
      </c>
      <c r="M1168" s="46">
        <f t="shared" si="118"/>
        <v>-1734.39</v>
      </c>
    </row>
    <row r="1169" spans="2:13" ht="15.75">
      <c r="B1169" s="1">
        <v>4691003000006390</v>
      </c>
      <c r="C1169">
        <v>20210706</v>
      </c>
      <c r="D1169" s="7">
        <v>61333</v>
      </c>
      <c r="E1169" s="1" t="s">
        <v>1235</v>
      </c>
      <c r="F1169" s="32">
        <v>4272.7700000000004</v>
      </c>
      <c r="G1169" s="1" t="s">
        <v>1228</v>
      </c>
      <c r="H1169" s="46">
        <f t="shared" si="113"/>
        <v>-4272.7700000000004</v>
      </c>
      <c r="I1169" s="24">
        <f t="shared" si="114"/>
        <v>0</v>
      </c>
      <c r="J1169" s="25" t="str">
        <f t="shared" si="115"/>
        <v>06</v>
      </c>
      <c r="K1169" s="25">
        <f t="shared" si="116"/>
        <v>7</v>
      </c>
      <c r="L1169" s="26">
        <f t="shared" si="117"/>
        <v>44383</v>
      </c>
      <c r="M1169" s="46">
        <f t="shared" si="118"/>
        <v>-4272.7700000000004</v>
      </c>
    </row>
    <row r="1170" spans="2:13" ht="15.75">
      <c r="B1170" s="1">
        <v>4691003000006390</v>
      </c>
      <c r="C1170">
        <v>20210706</v>
      </c>
      <c r="D1170" s="7">
        <v>61335</v>
      </c>
      <c r="E1170" s="1" t="s">
        <v>1235</v>
      </c>
      <c r="F1170" s="32">
        <v>1474.54</v>
      </c>
      <c r="G1170" s="1" t="s">
        <v>1228</v>
      </c>
      <c r="H1170" s="46">
        <f t="shared" si="113"/>
        <v>-1474.54</v>
      </c>
      <c r="I1170" s="24">
        <f t="shared" si="114"/>
        <v>0</v>
      </c>
      <c r="J1170" s="25" t="str">
        <f t="shared" si="115"/>
        <v>06</v>
      </c>
      <c r="K1170" s="25">
        <f t="shared" si="116"/>
        <v>7</v>
      </c>
      <c r="L1170" s="26">
        <f t="shared" si="117"/>
        <v>44383</v>
      </c>
      <c r="M1170" s="46">
        <f t="shared" si="118"/>
        <v>-1474.54</v>
      </c>
    </row>
    <row r="1171" spans="2:13" ht="15.75">
      <c r="B1171" s="1">
        <v>4691003000006390</v>
      </c>
      <c r="C1171">
        <v>20210706</v>
      </c>
      <c r="D1171" s="7">
        <v>61335</v>
      </c>
      <c r="E1171" s="1" t="s">
        <v>1235</v>
      </c>
      <c r="F1171" s="32">
        <v>1449.88</v>
      </c>
      <c r="G1171" s="1" t="s">
        <v>1228</v>
      </c>
      <c r="H1171" s="46">
        <f t="shared" si="113"/>
        <v>-1449.88</v>
      </c>
      <c r="I1171" s="24">
        <f t="shared" si="114"/>
        <v>0</v>
      </c>
      <c r="J1171" s="25" t="str">
        <f t="shared" si="115"/>
        <v>06</v>
      </c>
      <c r="K1171" s="25">
        <f t="shared" si="116"/>
        <v>7</v>
      </c>
      <c r="L1171" s="26">
        <f t="shared" si="117"/>
        <v>44383</v>
      </c>
      <c r="M1171" s="46">
        <f t="shared" si="118"/>
        <v>-1449.88</v>
      </c>
    </row>
    <row r="1172" spans="2:13" ht="15.75">
      <c r="B1172" s="1">
        <v>4691003000006390</v>
      </c>
      <c r="C1172">
        <v>20210706</v>
      </c>
      <c r="D1172" s="7">
        <v>61337</v>
      </c>
      <c r="E1172" s="1" t="s">
        <v>1235</v>
      </c>
      <c r="F1172" s="32">
        <v>637.72</v>
      </c>
      <c r="G1172" s="1" t="s">
        <v>1228</v>
      </c>
      <c r="H1172" s="46">
        <f t="shared" si="113"/>
        <v>-637.72</v>
      </c>
      <c r="I1172" s="24">
        <f t="shared" si="114"/>
        <v>0</v>
      </c>
      <c r="J1172" s="25" t="str">
        <f t="shared" si="115"/>
        <v>06</v>
      </c>
      <c r="K1172" s="25">
        <f t="shared" si="116"/>
        <v>7</v>
      </c>
      <c r="L1172" s="26">
        <f t="shared" si="117"/>
        <v>44383</v>
      </c>
      <c r="M1172" s="46">
        <f t="shared" si="118"/>
        <v>-637.72</v>
      </c>
    </row>
    <row r="1173" spans="2:13" ht="15.75">
      <c r="B1173" s="1">
        <v>4691003000006390</v>
      </c>
      <c r="C1173">
        <v>20210706</v>
      </c>
      <c r="D1173" s="7">
        <v>61345</v>
      </c>
      <c r="E1173" s="1" t="s">
        <v>1235</v>
      </c>
      <c r="F1173" s="32">
        <v>1355.45</v>
      </c>
      <c r="G1173" s="1" t="s">
        <v>1228</v>
      </c>
      <c r="H1173" s="46">
        <f t="shared" si="113"/>
        <v>-1355.45</v>
      </c>
      <c r="I1173" s="24">
        <f t="shared" si="114"/>
        <v>0</v>
      </c>
      <c r="J1173" s="25" t="str">
        <f t="shared" si="115"/>
        <v>06</v>
      </c>
      <c r="K1173" s="25">
        <f t="shared" si="116"/>
        <v>7</v>
      </c>
      <c r="L1173" s="26">
        <f t="shared" si="117"/>
        <v>44383</v>
      </c>
      <c r="M1173" s="46">
        <f t="shared" si="118"/>
        <v>-1355.45</v>
      </c>
    </row>
    <row r="1174" spans="2:13" ht="15.75">
      <c r="B1174" s="1">
        <v>4691003000006390</v>
      </c>
      <c r="C1174">
        <v>20210706</v>
      </c>
      <c r="D1174" s="7">
        <v>61452</v>
      </c>
      <c r="E1174" s="1" t="s">
        <v>1235</v>
      </c>
      <c r="F1174" s="32">
        <v>4644.99</v>
      </c>
      <c r="G1174" s="1" t="s">
        <v>1228</v>
      </c>
      <c r="H1174" s="46">
        <f t="shared" si="113"/>
        <v>-4644.99</v>
      </c>
      <c r="I1174" s="24">
        <f t="shared" si="114"/>
        <v>0</v>
      </c>
      <c r="J1174" s="25" t="str">
        <f t="shared" si="115"/>
        <v>06</v>
      </c>
      <c r="K1174" s="25">
        <f t="shared" si="116"/>
        <v>7</v>
      </c>
      <c r="L1174" s="26">
        <f t="shared" si="117"/>
        <v>44383</v>
      </c>
      <c r="M1174" s="46">
        <f t="shared" si="118"/>
        <v>-4644.99</v>
      </c>
    </row>
    <row r="1175" spans="2:13" ht="15.75">
      <c r="B1175" s="1">
        <v>4691003000006390</v>
      </c>
      <c r="C1175">
        <v>20210706</v>
      </c>
      <c r="D1175" s="7">
        <v>61529</v>
      </c>
      <c r="E1175" s="1" t="s">
        <v>1235</v>
      </c>
      <c r="F1175" s="32">
        <v>624.92999999999995</v>
      </c>
      <c r="G1175" s="1" t="s">
        <v>1228</v>
      </c>
      <c r="H1175" s="46">
        <f t="shared" si="113"/>
        <v>-624.92999999999995</v>
      </c>
      <c r="I1175" s="24">
        <f t="shared" si="114"/>
        <v>0</v>
      </c>
      <c r="J1175" s="25" t="str">
        <f t="shared" si="115"/>
        <v>06</v>
      </c>
      <c r="K1175" s="25">
        <f t="shared" si="116"/>
        <v>7</v>
      </c>
      <c r="L1175" s="26">
        <f t="shared" si="117"/>
        <v>44383</v>
      </c>
      <c r="M1175" s="46">
        <f t="shared" si="118"/>
        <v>-624.92999999999995</v>
      </c>
    </row>
    <row r="1176" spans="2:13" ht="15.75">
      <c r="B1176" s="1">
        <v>4691003000006390</v>
      </c>
      <c r="C1176">
        <v>20210706</v>
      </c>
      <c r="D1176" s="7">
        <v>109496</v>
      </c>
      <c r="E1176" s="1" t="s">
        <v>1231</v>
      </c>
      <c r="F1176" s="32">
        <v>10.45</v>
      </c>
      <c r="G1176" s="1" t="s">
        <v>1228</v>
      </c>
      <c r="H1176" s="46">
        <f t="shared" si="113"/>
        <v>-10.45</v>
      </c>
      <c r="I1176" s="24">
        <f t="shared" si="114"/>
        <v>0</v>
      </c>
      <c r="J1176" s="25" t="str">
        <f t="shared" si="115"/>
        <v>06</v>
      </c>
      <c r="K1176" s="25">
        <f t="shared" si="116"/>
        <v>7</v>
      </c>
      <c r="L1176" s="26">
        <f t="shared" si="117"/>
        <v>44383</v>
      </c>
      <c r="M1176" s="46">
        <f t="shared" si="118"/>
        <v>-10.45</v>
      </c>
    </row>
    <row r="1177" spans="2:13" ht="15.75">
      <c r="B1177" s="1">
        <v>4691003000006390</v>
      </c>
      <c r="C1177">
        <v>20210706</v>
      </c>
      <c r="D1177" s="7">
        <v>111365</v>
      </c>
      <c r="E1177" s="1" t="s">
        <v>1231</v>
      </c>
      <c r="F1177" s="32">
        <v>10.45</v>
      </c>
      <c r="G1177" s="1" t="s">
        <v>1228</v>
      </c>
      <c r="H1177" s="46">
        <f t="shared" si="113"/>
        <v>-10.45</v>
      </c>
      <c r="I1177" s="24">
        <f t="shared" si="114"/>
        <v>0</v>
      </c>
      <c r="J1177" s="25" t="str">
        <f t="shared" si="115"/>
        <v>06</v>
      </c>
      <c r="K1177" s="25">
        <f t="shared" si="116"/>
        <v>7</v>
      </c>
      <c r="L1177" s="26">
        <f t="shared" si="117"/>
        <v>44383</v>
      </c>
      <c r="M1177" s="46">
        <f t="shared" si="118"/>
        <v>-10.45</v>
      </c>
    </row>
    <row r="1178" spans="2:13" ht="15.75">
      <c r="B1178" s="1">
        <v>4691003000006390</v>
      </c>
      <c r="C1178">
        <v>20210706</v>
      </c>
      <c r="D1178" s="7">
        <v>116728</v>
      </c>
      <c r="E1178" s="1" t="s">
        <v>1231</v>
      </c>
      <c r="F1178" s="32">
        <v>10.45</v>
      </c>
      <c r="G1178" s="1" t="s">
        <v>1228</v>
      </c>
      <c r="H1178" s="46">
        <f t="shared" si="113"/>
        <v>-10.45</v>
      </c>
      <c r="I1178" s="24">
        <f t="shared" si="114"/>
        <v>0</v>
      </c>
      <c r="J1178" s="25" t="str">
        <f t="shared" si="115"/>
        <v>06</v>
      </c>
      <c r="K1178" s="25">
        <f t="shared" si="116"/>
        <v>7</v>
      </c>
      <c r="L1178" s="26">
        <f t="shared" si="117"/>
        <v>44383</v>
      </c>
      <c r="M1178" s="46">
        <f t="shared" si="118"/>
        <v>-10.45</v>
      </c>
    </row>
    <row r="1179" spans="2:13" ht="15.75">
      <c r="B1179" s="1">
        <v>4691003000006390</v>
      </c>
      <c r="C1179">
        <v>20210706</v>
      </c>
      <c r="D1179" s="7">
        <v>126069</v>
      </c>
      <c r="E1179" s="1" t="s">
        <v>1231</v>
      </c>
      <c r="F1179" s="32">
        <v>10.45</v>
      </c>
      <c r="G1179" s="1" t="s">
        <v>1228</v>
      </c>
      <c r="H1179" s="46">
        <f t="shared" si="113"/>
        <v>-10.45</v>
      </c>
      <c r="I1179" s="24">
        <f t="shared" si="114"/>
        <v>0</v>
      </c>
      <c r="J1179" s="25" t="str">
        <f t="shared" si="115"/>
        <v>06</v>
      </c>
      <c r="K1179" s="25">
        <f t="shared" si="116"/>
        <v>7</v>
      </c>
      <c r="L1179" s="26">
        <f t="shared" si="117"/>
        <v>44383</v>
      </c>
      <c r="M1179" s="46">
        <f t="shared" si="118"/>
        <v>-10.45</v>
      </c>
    </row>
    <row r="1180" spans="2:13" ht="15.75">
      <c r="B1180" s="1">
        <v>4691003000006390</v>
      </c>
      <c r="C1180">
        <v>20210706</v>
      </c>
      <c r="D1180" s="7">
        <v>126403</v>
      </c>
      <c r="E1180" s="1" t="s">
        <v>1231</v>
      </c>
      <c r="F1180" s="32">
        <v>10.45</v>
      </c>
      <c r="G1180" s="1" t="s">
        <v>1228</v>
      </c>
      <c r="H1180" s="46">
        <f t="shared" si="113"/>
        <v>-10.45</v>
      </c>
      <c r="I1180" s="24">
        <f t="shared" si="114"/>
        <v>0</v>
      </c>
      <c r="J1180" s="25" t="str">
        <f t="shared" si="115"/>
        <v>06</v>
      </c>
      <c r="K1180" s="25">
        <f t="shared" si="116"/>
        <v>7</v>
      </c>
      <c r="L1180" s="26">
        <f t="shared" si="117"/>
        <v>44383</v>
      </c>
      <c r="M1180" s="46">
        <f t="shared" si="118"/>
        <v>-10.45</v>
      </c>
    </row>
    <row r="1181" spans="2:13" ht="15.75">
      <c r="B1181" s="1">
        <v>4691003000006390</v>
      </c>
      <c r="C1181">
        <v>20210706</v>
      </c>
      <c r="D1181" s="7">
        <v>126733</v>
      </c>
      <c r="E1181" s="1" t="s">
        <v>1231</v>
      </c>
      <c r="F1181" s="32">
        <v>10.45</v>
      </c>
      <c r="G1181" s="1" t="s">
        <v>1228</v>
      </c>
      <c r="H1181" s="46">
        <f t="shared" si="113"/>
        <v>-10.45</v>
      </c>
      <c r="I1181" s="24">
        <f t="shared" si="114"/>
        <v>0</v>
      </c>
      <c r="J1181" s="25" t="str">
        <f t="shared" si="115"/>
        <v>06</v>
      </c>
      <c r="K1181" s="25">
        <f t="shared" si="116"/>
        <v>7</v>
      </c>
      <c r="L1181" s="26">
        <f t="shared" si="117"/>
        <v>44383</v>
      </c>
      <c r="M1181" s="46">
        <f t="shared" si="118"/>
        <v>-10.45</v>
      </c>
    </row>
    <row r="1182" spans="2:13" ht="15.75">
      <c r="B1182" s="1">
        <v>4691003000006390</v>
      </c>
      <c r="C1182">
        <v>20210706</v>
      </c>
      <c r="D1182" s="7">
        <v>163554</v>
      </c>
      <c r="E1182" s="1" t="s">
        <v>1231</v>
      </c>
      <c r="F1182" s="32">
        <v>10.45</v>
      </c>
      <c r="G1182" s="1" t="s">
        <v>1228</v>
      </c>
      <c r="H1182" s="46">
        <f t="shared" si="113"/>
        <v>-10.45</v>
      </c>
      <c r="I1182" s="24">
        <f t="shared" si="114"/>
        <v>0</v>
      </c>
      <c r="J1182" s="25" t="str">
        <f t="shared" si="115"/>
        <v>06</v>
      </c>
      <c r="K1182" s="25">
        <f t="shared" si="116"/>
        <v>7</v>
      </c>
      <c r="L1182" s="26">
        <f t="shared" si="117"/>
        <v>44383</v>
      </c>
      <c r="M1182" s="46">
        <f t="shared" si="118"/>
        <v>-10.45</v>
      </c>
    </row>
    <row r="1183" spans="2:13" ht="15.75">
      <c r="B1183" s="1">
        <v>4691003000006390</v>
      </c>
      <c r="C1183">
        <v>20210706</v>
      </c>
      <c r="D1183" s="7">
        <v>164017</v>
      </c>
      <c r="E1183" s="1" t="s">
        <v>1231</v>
      </c>
      <c r="F1183" s="32">
        <v>10.45</v>
      </c>
      <c r="G1183" s="1" t="s">
        <v>1228</v>
      </c>
      <c r="H1183" s="46">
        <f t="shared" si="113"/>
        <v>-10.45</v>
      </c>
      <c r="I1183" s="24">
        <f t="shared" si="114"/>
        <v>0</v>
      </c>
      <c r="J1183" s="25" t="str">
        <f t="shared" si="115"/>
        <v>06</v>
      </c>
      <c r="K1183" s="25">
        <f t="shared" si="116"/>
        <v>7</v>
      </c>
      <c r="L1183" s="26">
        <f t="shared" si="117"/>
        <v>44383</v>
      </c>
      <c r="M1183" s="46">
        <f t="shared" si="118"/>
        <v>-10.45</v>
      </c>
    </row>
    <row r="1184" spans="2:13" ht="15.75">
      <c r="B1184" s="1">
        <v>4691003000006390</v>
      </c>
      <c r="C1184">
        <v>20210706</v>
      </c>
      <c r="D1184" s="7">
        <v>166313</v>
      </c>
      <c r="E1184" s="1" t="s">
        <v>1231</v>
      </c>
      <c r="F1184" s="32">
        <v>10.45</v>
      </c>
      <c r="G1184" s="1" t="s">
        <v>1228</v>
      </c>
      <c r="H1184" s="46">
        <f t="shared" si="113"/>
        <v>-10.45</v>
      </c>
      <c r="I1184" s="24">
        <f t="shared" si="114"/>
        <v>0</v>
      </c>
      <c r="J1184" s="25" t="str">
        <f t="shared" si="115"/>
        <v>06</v>
      </c>
      <c r="K1184" s="25">
        <f t="shared" si="116"/>
        <v>7</v>
      </c>
      <c r="L1184" s="26">
        <f t="shared" si="117"/>
        <v>44383</v>
      </c>
      <c r="M1184" s="46">
        <f t="shared" si="118"/>
        <v>-10.45</v>
      </c>
    </row>
    <row r="1185" spans="2:13" ht="15.75">
      <c r="B1185" s="1">
        <v>4691003000006390</v>
      </c>
      <c r="C1185">
        <v>20210706</v>
      </c>
      <c r="D1185" s="7">
        <v>166634</v>
      </c>
      <c r="E1185" s="1" t="s">
        <v>1231</v>
      </c>
      <c r="F1185" s="32">
        <v>10.45</v>
      </c>
      <c r="G1185" s="1" t="s">
        <v>1228</v>
      </c>
      <c r="H1185" s="46">
        <f t="shared" si="113"/>
        <v>-10.45</v>
      </c>
      <c r="I1185" s="24">
        <f t="shared" si="114"/>
        <v>0</v>
      </c>
      <c r="J1185" s="25" t="str">
        <f t="shared" si="115"/>
        <v>06</v>
      </c>
      <c r="K1185" s="25">
        <f t="shared" si="116"/>
        <v>7</v>
      </c>
      <c r="L1185" s="26">
        <f t="shared" si="117"/>
        <v>44383</v>
      </c>
      <c r="M1185" s="46">
        <f t="shared" si="118"/>
        <v>-10.45</v>
      </c>
    </row>
    <row r="1186" spans="2:13" ht="15.75">
      <c r="B1186" s="1">
        <v>4691003000006390</v>
      </c>
      <c r="C1186">
        <v>20210706</v>
      </c>
      <c r="D1186" s="7">
        <v>167801</v>
      </c>
      <c r="E1186" s="1" t="s">
        <v>1231</v>
      </c>
      <c r="F1186" s="32">
        <v>10.45</v>
      </c>
      <c r="G1186" s="1" t="s">
        <v>1228</v>
      </c>
      <c r="H1186" s="46">
        <f t="shared" si="113"/>
        <v>-10.45</v>
      </c>
      <c r="I1186" s="24">
        <f t="shared" si="114"/>
        <v>0</v>
      </c>
      <c r="J1186" s="25" t="str">
        <f t="shared" si="115"/>
        <v>06</v>
      </c>
      <c r="K1186" s="25">
        <f t="shared" si="116"/>
        <v>7</v>
      </c>
      <c r="L1186" s="26">
        <f t="shared" si="117"/>
        <v>44383</v>
      </c>
      <c r="M1186" s="46">
        <f t="shared" si="118"/>
        <v>-10.45</v>
      </c>
    </row>
    <row r="1187" spans="2:13" ht="15.75">
      <c r="B1187" s="1">
        <v>4691003000006390</v>
      </c>
      <c r="C1187">
        <v>20210706</v>
      </c>
      <c r="D1187" s="7">
        <v>168081</v>
      </c>
      <c r="E1187" s="1" t="s">
        <v>1231</v>
      </c>
      <c r="F1187" s="32">
        <v>10.45</v>
      </c>
      <c r="G1187" s="1" t="s">
        <v>1228</v>
      </c>
      <c r="H1187" s="46">
        <f t="shared" si="113"/>
        <v>-10.45</v>
      </c>
      <c r="I1187" s="24">
        <f t="shared" si="114"/>
        <v>0</v>
      </c>
      <c r="J1187" s="25" t="str">
        <f t="shared" si="115"/>
        <v>06</v>
      </c>
      <c r="K1187" s="25">
        <f t="shared" si="116"/>
        <v>7</v>
      </c>
      <c r="L1187" s="26">
        <f t="shared" si="117"/>
        <v>44383</v>
      </c>
      <c r="M1187" s="46">
        <f t="shared" si="118"/>
        <v>-10.45</v>
      </c>
    </row>
    <row r="1188" spans="2:13" ht="15.75">
      <c r="B1188" s="1">
        <v>4691003000006390</v>
      </c>
      <c r="C1188">
        <v>20210706</v>
      </c>
      <c r="D1188" s="7">
        <v>169096</v>
      </c>
      <c r="E1188" s="1" t="s">
        <v>1231</v>
      </c>
      <c r="F1188" s="32">
        <v>10.45</v>
      </c>
      <c r="G1188" s="1" t="s">
        <v>1228</v>
      </c>
      <c r="H1188" s="46">
        <f t="shared" si="113"/>
        <v>-10.45</v>
      </c>
      <c r="I1188" s="24">
        <f t="shared" si="114"/>
        <v>0</v>
      </c>
      <c r="J1188" s="25" t="str">
        <f t="shared" si="115"/>
        <v>06</v>
      </c>
      <c r="K1188" s="25">
        <f t="shared" si="116"/>
        <v>7</v>
      </c>
      <c r="L1188" s="26">
        <f t="shared" si="117"/>
        <v>44383</v>
      </c>
      <c r="M1188" s="46">
        <f t="shared" si="118"/>
        <v>-10.45</v>
      </c>
    </row>
    <row r="1189" spans="2:13" ht="15.75">
      <c r="B1189" s="1">
        <v>4691003000006390</v>
      </c>
      <c r="C1189">
        <v>20210706</v>
      </c>
      <c r="D1189" s="7">
        <v>169760</v>
      </c>
      <c r="E1189" s="1" t="s">
        <v>1231</v>
      </c>
      <c r="F1189" s="32">
        <v>10.45</v>
      </c>
      <c r="G1189" s="1" t="s">
        <v>1228</v>
      </c>
      <c r="H1189" s="46">
        <f t="shared" si="113"/>
        <v>-10.45</v>
      </c>
      <c r="I1189" s="24">
        <f t="shared" si="114"/>
        <v>0</v>
      </c>
      <c r="J1189" s="25" t="str">
        <f t="shared" si="115"/>
        <v>06</v>
      </c>
      <c r="K1189" s="25">
        <f t="shared" si="116"/>
        <v>7</v>
      </c>
      <c r="L1189" s="26">
        <f t="shared" si="117"/>
        <v>44383</v>
      </c>
      <c r="M1189" s="46">
        <f t="shared" si="118"/>
        <v>-10.45</v>
      </c>
    </row>
    <row r="1190" spans="2:13" ht="15.75">
      <c r="B1190" s="1">
        <v>4691003000006390</v>
      </c>
      <c r="C1190">
        <v>20210706</v>
      </c>
      <c r="D1190" s="7">
        <v>169948</v>
      </c>
      <c r="E1190" s="1" t="s">
        <v>1231</v>
      </c>
      <c r="F1190" s="32">
        <v>10.45</v>
      </c>
      <c r="G1190" s="1" t="s">
        <v>1228</v>
      </c>
      <c r="H1190" s="46">
        <f t="shared" si="113"/>
        <v>-10.45</v>
      </c>
      <c r="I1190" s="24">
        <f t="shared" si="114"/>
        <v>0</v>
      </c>
      <c r="J1190" s="25" t="str">
        <f t="shared" si="115"/>
        <v>06</v>
      </c>
      <c r="K1190" s="25">
        <f t="shared" si="116"/>
        <v>7</v>
      </c>
      <c r="L1190" s="26">
        <f t="shared" si="117"/>
        <v>44383</v>
      </c>
      <c r="M1190" s="46">
        <f t="shared" si="118"/>
        <v>-10.45</v>
      </c>
    </row>
    <row r="1191" spans="2:13" ht="15.75">
      <c r="B1191" s="1">
        <v>4691003000006390</v>
      </c>
      <c r="C1191">
        <v>20210706</v>
      </c>
      <c r="D1191" s="7">
        <v>170224</v>
      </c>
      <c r="E1191" s="1" t="s">
        <v>1231</v>
      </c>
      <c r="F1191" s="32">
        <v>10.45</v>
      </c>
      <c r="G1191" s="1" t="s">
        <v>1228</v>
      </c>
      <c r="H1191" s="46">
        <f t="shared" si="113"/>
        <v>-10.45</v>
      </c>
      <c r="I1191" s="24">
        <f t="shared" si="114"/>
        <v>0</v>
      </c>
      <c r="J1191" s="25" t="str">
        <f t="shared" si="115"/>
        <v>06</v>
      </c>
      <c r="K1191" s="25">
        <f t="shared" si="116"/>
        <v>7</v>
      </c>
      <c r="L1191" s="26">
        <f t="shared" si="117"/>
        <v>44383</v>
      </c>
      <c r="M1191" s="46">
        <f t="shared" si="118"/>
        <v>-10.45</v>
      </c>
    </row>
    <row r="1192" spans="2:13" ht="15.75">
      <c r="B1192" s="1">
        <v>4691003000006390</v>
      </c>
      <c r="C1192">
        <v>20210706</v>
      </c>
      <c r="D1192" s="7">
        <v>170852</v>
      </c>
      <c r="E1192" s="1" t="s">
        <v>1231</v>
      </c>
      <c r="F1192" s="32">
        <v>10.45</v>
      </c>
      <c r="G1192" s="1" t="s">
        <v>1228</v>
      </c>
      <c r="H1192" s="46">
        <f t="shared" si="113"/>
        <v>-10.45</v>
      </c>
      <c r="I1192" s="24">
        <f t="shared" si="114"/>
        <v>0</v>
      </c>
      <c r="J1192" s="25" t="str">
        <f t="shared" si="115"/>
        <v>06</v>
      </c>
      <c r="K1192" s="25">
        <f t="shared" si="116"/>
        <v>7</v>
      </c>
      <c r="L1192" s="26">
        <f t="shared" si="117"/>
        <v>44383</v>
      </c>
      <c r="M1192" s="46">
        <f t="shared" si="118"/>
        <v>-10.45</v>
      </c>
    </row>
    <row r="1193" spans="2:13" ht="15.75">
      <c r="B1193" s="1">
        <v>4691003000006390</v>
      </c>
      <c r="C1193">
        <v>20210706</v>
      </c>
      <c r="D1193" s="7">
        <v>171969</v>
      </c>
      <c r="E1193" s="1" t="s">
        <v>1231</v>
      </c>
      <c r="F1193" s="32">
        <v>10.45</v>
      </c>
      <c r="G1193" s="1" t="s">
        <v>1228</v>
      </c>
      <c r="H1193" s="46">
        <f t="shared" si="113"/>
        <v>-10.45</v>
      </c>
      <c r="I1193" s="24">
        <f t="shared" si="114"/>
        <v>0</v>
      </c>
      <c r="J1193" s="25" t="str">
        <f t="shared" si="115"/>
        <v>06</v>
      </c>
      <c r="K1193" s="25">
        <f t="shared" si="116"/>
        <v>7</v>
      </c>
      <c r="L1193" s="26">
        <f t="shared" si="117"/>
        <v>44383</v>
      </c>
      <c r="M1193" s="46">
        <f t="shared" si="118"/>
        <v>-10.45</v>
      </c>
    </row>
    <row r="1194" spans="2:13" ht="15.75">
      <c r="B1194" s="1">
        <v>4691003000006390</v>
      </c>
      <c r="C1194">
        <v>20210706</v>
      </c>
      <c r="D1194" s="7">
        <v>189812</v>
      </c>
      <c r="E1194" s="1" t="s">
        <v>1231</v>
      </c>
      <c r="F1194" s="32">
        <v>10.45</v>
      </c>
      <c r="G1194" s="1" t="s">
        <v>1228</v>
      </c>
      <c r="H1194" s="46">
        <f t="shared" si="113"/>
        <v>-10.45</v>
      </c>
      <c r="I1194" s="24">
        <f t="shared" si="114"/>
        <v>0</v>
      </c>
      <c r="J1194" s="25" t="str">
        <f t="shared" si="115"/>
        <v>06</v>
      </c>
      <c r="K1194" s="25">
        <f t="shared" si="116"/>
        <v>7</v>
      </c>
      <c r="L1194" s="26">
        <f t="shared" si="117"/>
        <v>44383</v>
      </c>
      <c r="M1194" s="46">
        <f t="shared" si="118"/>
        <v>-10.45</v>
      </c>
    </row>
    <row r="1195" spans="2:13" ht="15.75">
      <c r="B1195" s="1">
        <v>4691003000006390</v>
      </c>
      <c r="C1195">
        <v>20210707</v>
      </c>
      <c r="D1195" s="7">
        <v>71447</v>
      </c>
      <c r="E1195" s="1" t="s">
        <v>1237</v>
      </c>
      <c r="F1195" s="32">
        <v>50000</v>
      </c>
      <c r="G1195" s="1" t="s">
        <v>1233</v>
      </c>
      <c r="H1195" s="46">
        <f t="shared" si="113"/>
        <v>0</v>
      </c>
      <c r="I1195" s="24">
        <f t="shared" si="114"/>
        <v>50000</v>
      </c>
      <c r="J1195" s="25" t="str">
        <f t="shared" si="115"/>
        <v>07</v>
      </c>
      <c r="K1195" s="25">
        <f t="shared" si="116"/>
        <v>7</v>
      </c>
      <c r="L1195" s="26">
        <f t="shared" si="117"/>
        <v>44384</v>
      </c>
      <c r="M1195" s="46">
        <f t="shared" si="118"/>
        <v>50000</v>
      </c>
    </row>
    <row r="1196" spans="2:13" ht="15.75">
      <c r="B1196" s="1">
        <v>4691003000006390</v>
      </c>
      <c r="C1196">
        <v>20210707</v>
      </c>
      <c r="D1196" s="7">
        <v>71620</v>
      </c>
      <c r="E1196" s="1" t="s">
        <v>1237</v>
      </c>
      <c r="F1196" s="32">
        <v>2000</v>
      </c>
      <c r="G1196" s="1" t="s">
        <v>1233</v>
      </c>
      <c r="H1196" s="46">
        <f t="shared" si="113"/>
        <v>0</v>
      </c>
      <c r="I1196" s="24">
        <f t="shared" si="114"/>
        <v>2000</v>
      </c>
      <c r="J1196" s="25" t="str">
        <f t="shared" si="115"/>
        <v>07</v>
      </c>
      <c r="K1196" s="25">
        <f t="shared" si="116"/>
        <v>7</v>
      </c>
      <c r="L1196" s="26">
        <f t="shared" si="117"/>
        <v>44384</v>
      </c>
      <c r="M1196" s="46">
        <f t="shared" si="118"/>
        <v>2000</v>
      </c>
    </row>
    <row r="1197" spans="2:13" ht="15.75">
      <c r="B1197" s="1">
        <v>4691003000006390</v>
      </c>
      <c r="C1197">
        <v>20210707</v>
      </c>
      <c r="D1197" s="7">
        <v>581549</v>
      </c>
      <c r="E1197" s="1" t="s">
        <v>1241</v>
      </c>
      <c r="F1197" s="32">
        <v>382.86</v>
      </c>
      <c r="G1197" s="1" t="s">
        <v>1228</v>
      </c>
      <c r="H1197" s="46">
        <f t="shared" si="113"/>
        <v>-382.86</v>
      </c>
      <c r="I1197" s="24">
        <f t="shared" si="114"/>
        <v>0</v>
      </c>
      <c r="J1197" s="25" t="str">
        <f t="shared" si="115"/>
        <v>07</v>
      </c>
      <c r="K1197" s="25">
        <f t="shared" si="116"/>
        <v>7</v>
      </c>
      <c r="L1197" s="26">
        <f t="shared" si="117"/>
        <v>44384</v>
      </c>
      <c r="M1197" s="46">
        <f t="shared" si="118"/>
        <v>-382.86</v>
      </c>
    </row>
    <row r="1198" spans="2:13" ht="15.75">
      <c r="B1198" s="1">
        <v>4691003000006390</v>
      </c>
      <c r="C1198">
        <v>20210707</v>
      </c>
      <c r="D1198" s="7">
        <v>581898</v>
      </c>
      <c r="E1198" s="1" t="s">
        <v>1241</v>
      </c>
      <c r="F1198" s="32">
        <v>229.96</v>
      </c>
      <c r="G1198" s="1" t="s">
        <v>1228</v>
      </c>
      <c r="H1198" s="46">
        <f t="shared" si="113"/>
        <v>-229.96</v>
      </c>
      <c r="I1198" s="24">
        <f t="shared" si="114"/>
        <v>0</v>
      </c>
      <c r="J1198" s="25" t="str">
        <f t="shared" si="115"/>
        <v>07</v>
      </c>
      <c r="K1198" s="25">
        <f t="shared" si="116"/>
        <v>7</v>
      </c>
      <c r="L1198" s="26">
        <f t="shared" si="117"/>
        <v>44384</v>
      </c>
      <c r="M1198" s="46">
        <f t="shared" si="118"/>
        <v>-229.96</v>
      </c>
    </row>
    <row r="1199" spans="2:13" ht="15.75">
      <c r="B1199" s="1">
        <v>4691003000006390</v>
      </c>
      <c r="C1199">
        <v>20210707</v>
      </c>
      <c r="D1199" s="7">
        <v>583305</v>
      </c>
      <c r="E1199" s="1" t="s">
        <v>1241</v>
      </c>
      <c r="F1199" s="32">
        <v>920.9</v>
      </c>
      <c r="G1199" s="1" t="s">
        <v>1228</v>
      </c>
      <c r="H1199" s="46">
        <f t="shared" si="113"/>
        <v>-920.9</v>
      </c>
      <c r="I1199" s="24">
        <f t="shared" si="114"/>
        <v>0</v>
      </c>
      <c r="J1199" s="25" t="str">
        <f t="shared" si="115"/>
        <v>07</v>
      </c>
      <c r="K1199" s="25">
        <f t="shared" si="116"/>
        <v>7</v>
      </c>
      <c r="L1199" s="26">
        <f t="shared" si="117"/>
        <v>44384</v>
      </c>
      <c r="M1199" s="46">
        <f t="shared" si="118"/>
        <v>-920.9</v>
      </c>
    </row>
    <row r="1200" spans="2:13" ht="15.75">
      <c r="B1200" s="1">
        <v>4691003000006390</v>
      </c>
      <c r="C1200">
        <v>20210707</v>
      </c>
      <c r="D1200" s="7">
        <v>583585</v>
      </c>
      <c r="E1200" s="1" t="s">
        <v>1241</v>
      </c>
      <c r="F1200" s="32">
        <v>128.57</v>
      </c>
      <c r="G1200" s="1" t="s">
        <v>1228</v>
      </c>
      <c r="H1200" s="46">
        <f t="shared" si="113"/>
        <v>-128.57</v>
      </c>
      <c r="I1200" s="24">
        <f t="shared" si="114"/>
        <v>0</v>
      </c>
      <c r="J1200" s="25" t="str">
        <f t="shared" si="115"/>
        <v>07</v>
      </c>
      <c r="K1200" s="25">
        <f t="shared" si="116"/>
        <v>7</v>
      </c>
      <c r="L1200" s="26">
        <f t="shared" si="117"/>
        <v>44384</v>
      </c>
      <c r="M1200" s="46">
        <f t="shared" si="118"/>
        <v>-128.57</v>
      </c>
    </row>
    <row r="1201" spans="2:13" ht="15.75">
      <c r="B1201" s="1">
        <v>4691003000006390</v>
      </c>
      <c r="C1201">
        <v>20210707</v>
      </c>
      <c r="D1201" s="7">
        <v>587949</v>
      </c>
      <c r="E1201" s="1" t="s">
        <v>1241</v>
      </c>
      <c r="F1201" s="32">
        <v>93736.74</v>
      </c>
      <c r="G1201" s="1" t="s">
        <v>1228</v>
      </c>
      <c r="H1201" s="46">
        <f t="shared" si="113"/>
        <v>-93736.74</v>
      </c>
      <c r="I1201" s="24">
        <f t="shared" si="114"/>
        <v>0</v>
      </c>
      <c r="J1201" s="25" t="str">
        <f t="shared" si="115"/>
        <v>07</v>
      </c>
      <c r="K1201" s="25">
        <f t="shared" si="116"/>
        <v>7</v>
      </c>
      <c r="L1201" s="26">
        <f t="shared" si="117"/>
        <v>44384</v>
      </c>
      <c r="M1201" s="46">
        <f t="shared" si="118"/>
        <v>-93736.74</v>
      </c>
    </row>
    <row r="1202" spans="2:13" ht="15.75">
      <c r="B1202" s="1">
        <v>4691003000006390</v>
      </c>
      <c r="C1202">
        <v>20210707</v>
      </c>
      <c r="D1202" s="7">
        <v>824974</v>
      </c>
      <c r="E1202" s="1" t="s">
        <v>1230</v>
      </c>
      <c r="F1202" s="32">
        <v>905.3</v>
      </c>
      <c r="G1202" s="1" t="s">
        <v>1228</v>
      </c>
      <c r="H1202" s="46">
        <f t="shared" si="113"/>
        <v>-905.3</v>
      </c>
      <c r="I1202" s="24">
        <f t="shared" si="114"/>
        <v>0</v>
      </c>
      <c r="J1202" s="25" t="str">
        <f t="shared" si="115"/>
        <v>07</v>
      </c>
      <c r="K1202" s="25">
        <f t="shared" si="116"/>
        <v>7</v>
      </c>
      <c r="L1202" s="26">
        <f t="shared" si="117"/>
        <v>44384</v>
      </c>
      <c r="M1202" s="46">
        <f t="shared" si="118"/>
        <v>-905.3</v>
      </c>
    </row>
    <row r="1203" spans="2:13" ht="15.75">
      <c r="B1203" s="1">
        <v>4691003000006390</v>
      </c>
      <c r="C1203">
        <v>20210707</v>
      </c>
      <c r="D1203" s="7">
        <v>897468</v>
      </c>
      <c r="E1203" s="1" t="s">
        <v>1230</v>
      </c>
      <c r="F1203" s="32">
        <v>4956.1000000000004</v>
      </c>
      <c r="G1203" s="1" t="s">
        <v>1228</v>
      </c>
      <c r="H1203" s="46">
        <f t="shared" si="113"/>
        <v>-4956.1000000000004</v>
      </c>
      <c r="I1203" s="24">
        <f t="shared" si="114"/>
        <v>0</v>
      </c>
      <c r="J1203" s="25" t="str">
        <f t="shared" si="115"/>
        <v>07</v>
      </c>
      <c r="K1203" s="25">
        <f t="shared" si="116"/>
        <v>7</v>
      </c>
      <c r="L1203" s="26">
        <f t="shared" si="117"/>
        <v>44384</v>
      </c>
      <c r="M1203" s="46">
        <f t="shared" si="118"/>
        <v>-4956.1000000000004</v>
      </c>
    </row>
    <row r="1204" spans="2:13" ht="15.75">
      <c r="B1204" s="1">
        <v>4691003000006390</v>
      </c>
      <c r="C1204">
        <v>20210707</v>
      </c>
      <c r="D1204" s="7">
        <v>113276</v>
      </c>
      <c r="E1204" s="1" t="s">
        <v>1227</v>
      </c>
      <c r="F1204" s="32">
        <v>12000</v>
      </c>
      <c r="G1204" s="1" t="s">
        <v>1228</v>
      </c>
      <c r="H1204" s="46">
        <f t="shared" si="113"/>
        <v>-12000</v>
      </c>
      <c r="I1204" s="24">
        <f t="shared" si="114"/>
        <v>0</v>
      </c>
      <c r="J1204" s="25" t="str">
        <f t="shared" si="115"/>
        <v>07</v>
      </c>
      <c r="K1204" s="25">
        <f t="shared" si="116"/>
        <v>7</v>
      </c>
      <c r="L1204" s="26">
        <f t="shared" si="117"/>
        <v>44384</v>
      </c>
      <c r="M1204" s="46">
        <f t="shared" si="118"/>
        <v>-12000</v>
      </c>
    </row>
    <row r="1205" spans="2:13" ht="15.75">
      <c r="B1205" s="1">
        <v>4691003000006390</v>
      </c>
      <c r="C1205">
        <v>20210707</v>
      </c>
      <c r="D1205" s="7">
        <v>114251</v>
      </c>
      <c r="E1205" s="1" t="s">
        <v>1227</v>
      </c>
      <c r="F1205" s="32">
        <v>1352.91</v>
      </c>
      <c r="G1205" s="1" t="s">
        <v>1228</v>
      </c>
      <c r="H1205" s="46">
        <f t="shared" si="113"/>
        <v>-1352.91</v>
      </c>
      <c r="I1205" s="24">
        <f t="shared" si="114"/>
        <v>0</v>
      </c>
      <c r="J1205" s="25" t="str">
        <f t="shared" si="115"/>
        <v>07</v>
      </c>
      <c r="K1205" s="25">
        <f t="shared" si="116"/>
        <v>7</v>
      </c>
      <c r="L1205" s="26">
        <f t="shared" si="117"/>
        <v>44384</v>
      </c>
      <c r="M1205" s="46">
        <f t="shared" si="118"/>
        <v>-1352.91</v>
      </c>
    </row>
    <row r="1206" spans="2:13" ht="15.75">
      <c r="B1206" s="1">
        <v>4691003000006390</v>
      </c>
      <c r="C1206">
        <v>20210707</v>
      </c>
      <c r="D1206" s="7">
        <v>151154</v>
      </c>
      <c r="E1206" s="1" t="s">
        <v>1227</v>
      </c>
      <c r="F1206" s="32">
        <v>7084.08</v>
      </c>
      <c r="G1206" s="1" t="s">
        <v>1228</v>
      </c>
      <c r="H1206" s="46">
        <f t="shared" si="113"/>
        <v>-7084.08</v>
      </c>
      <c r="I1206" s="24">
        <f t="shared" si="114"/>
        <v>0</v>
      </c>
      <c r="J1206" s="25" t="str">
        <f t="shared" si="115"/>
        <v>07</v>
      </c>
      <c r="K1206" s="25">
        <f t="shared" si="116"/>
        <v>7</v>
      </c>
      <c r="L1206" s="26">
        <f t="shared" si="117"/>
        <v>44384</v>
      </c>
      <c r="M1206" s="46">
        <f t="shared" si="118"/>
        <v>-7084.08</v>
      </c>
    </row>
    <row r="1207" spans="2:13" ht="15.75">
      <c r="B1207" s="1">
        <v>4691003000006390</v>
      </c>
      <c r="C1207">
        <v>20210707</v>
      </c>
      <c r="D1207" s="7">
        <v>152961</v>
      </c>
      <c r="E1207" s="1" t="s">
        <v>1227</v>
      </c>
      <c r="F1207" s="32">
        <v>3749.24</v>
      </c>
      <c r="G1207" s="1" t="s">
        <v>1228</v>
      </c>
      <c r="H1207" s="46">
        <f t="shared" si="113"/>
        <v>-3749.24</v>
      </c>
      <c r="I1207" s="24">
        <f t="shared" si="114"/>
        <v>0</v>
      </c>
      <c r="J1207" s="25" t="str">
        <f t="shared" si="115"/>
        <v>07</v>
      </c>
      <c r="K1207" s="25">
        <f t="shared" si="116"/>
        <v>7</v>
      </c>
      <c r="L1207" s="26">
        <f t="shared" si="117"/>
        <v>44384</v>
      </c>
      <c r="M1207" s="46">
        <f t="shared" si="118"/>
        <v>-3749.24</v>
      </c>
    </row>
    <row r="1208" spans="2:13" ht="15.75">
      <c r="B1208" s="1">
        <v>4691003000006390</v>
      </c>
      <c r="C1208">
        <v>20210707</v>
      </c>
      <c r="D1208" s="7">
        <v>186340</v>
      </c>
      <c r="E1208" s="1" t="s">
        <v>1227</v>
      </c>
      <c r="F1208" s="32">
        <v>960</v>
      </c>
      <c r="G1208" s="1" t="s">
        <v>1228</v>
      </c>
      <c r="H1208" s="46">
        <f t="shared" si="113"/>
        <v>-960</v>
      </c>
      <c r="I1208" s="24">
        <f t="shared" si="114"/>
        <v>0</v>
      </c>
      <c r="J1208" s="25" t="str">
        <f t="shared" si="115"/>
        <v>07</v>
      </c>
      <c r="K1208" s="25">
        <f t="shared" si="116"/>
        <v>7</v>
      </c>
      <c r="L1208" s="26">
        <f t="shared" si="117"/>
        <v>44384</v>
      </c>
      <c r="M1208" s="46">
        <f t="shared" si="118"/>
        <v>-960</v>
      </c>
    </row>
    <row r="1209" spans="2:13" ht="15.75">
      <c r="B1209" s="1">
        <v>4691003000006390</v>
      </c>
      <c r="C1209">
        <v>20210707</v>
      </c>
      <c r="D1209" s="7">
        <v>188706</v>
      </c>
      <c r="E1209" s="1" t="s">
        <v>1227</v>
      </c>
      <c r="F1209" s="32">
        <v>7595.86</v>
      </c>
      <c r="G1209" s="1" t="s">
        <v>1228</v>
      </c>
      <c r="H1209" s="46">
        <f t="shared" si="113"/>
        <v>-7595.86</v>
      </c>
      <c r="I1209" s="24">
        <f t="shared" si="114"/>
        <v>0</v>
      </c>
      <c r="J1209" s="25" t="str">
        <f t="shared" si="115"/>
        <v>07</v>
      </c>
      <c r="K1209" s="25">
        <f t="shared" si="116"/>
        <v>7</v>
      </c>
      <c r="L1209" s="26">
        <f t="shared" si="117"/>
        <v>44384</v>
      </c>
      <c r="M1209" s="46">
        <f t="shared" si="118"/>
        <v>-7595.86</v>
      </c>
    </row>
    <row r="1210" spans="2:13" ht="15.75">
      <c r="B1210" s="1">
        <v>4691003000006390</v>
      </c>
      <c r="C1210">
        <v>20210707</v>
      </c>
      <c r="D1210" s="7">
        <v>70924</v>
      </c>
      <c r="E1210" s="1" t="s">
        <v>1235</v>
      </c>
      <c r="F1210" s="32">
        <v>3426.35</v>
      </c>
      <c r="G1210" s="1" t="s">
        <v>1228</v>
      </c>
      <c r="H1210" s="46">
        <f t="shared" si="113"/>
        <v>-3426.35</v>
      </c>
      <c r="I1210" s="24">
        <f t="shared" si="114"/>
        <v>0</v>
      </c>
      <c r="J1210" s="25" t="str">
        <f t="shared" si="115"/>
        <v>07</v>
      </c>
      <c r="K1210" s="25">
        <f t="shared" si="116"/>
        <v>7</v>
      </c>
      <c r="L1210" s="26">
        <f t="shared" si="117"/>
        <v>44384</v>
      </c>
      <c r="M1210" s="46">
        <f t="shared" si="118"/>
        <v>-3426.35</v>
      </c>
    </row>
    <row r="1211" spans="2:13" ht="15.75">
      <c r="B1211" s="1">
        <v>4691003000006390</v>
      </c>
      <c r="C1211">
        <v>20210707</v>
      </c>
      <c r="D1211" s="7">
        <v>70926</v>
      </c>
      <c r="E1211" s="1" t="s">
        <v>1235</v>
      </c>
      <c r="F1211" s="32">
        <v>5379.87</v>
      </c>
      <c r="G1211" s="1" t="s">
        <v>1228</v>
      </c>
      <c r="H1211" s="46">
        <f t="shared" si="113"/>
        <v>-5379.87</v>
      </c>
      <c r="I1211" s="24">
        <f t="shared" si="114"/>
        <v>0</v>
      </c>
      <c r="J1211" s="25" t="str">
        <f t="shared" si="115"/>
        <v>07</v>
      </c>
      <c r="K1211" s="25">
        <f t="shared" si="116"/>
        <v>7</v>
      </c>
      <c r="L1211" s="26">
        <f t="shared" si="117"/>
        <v>44384</v>
      </c>
      <c r="M1211" s="46">
        <f t="shared" si="118"/>
        <v>-5379.87</v>
      </c>
    </row>
    <row r="1212" spans="2:13" ht="15.75">
      <c r="B1212" s="1">
        <v>4691003000006390</v>
      </c>
      <c r="C1212">
        <v>20210707</v>
      </c>
      <c r="D1212" s="7">
        <v>113276</v>
      </c>
      <c r="E1212" s="1" t="s">
        <v>1231</v>
      </c>
      <c r="F1212" s="32">
        <v>10.45</v>
      </c>
      <c r="G1212" s="1" t="s">
        <v>1228</v>
      </c>
      <c r="H1212" s="46">
        <f t="shared" si="113"/>
        <v>-10.45</v>
      </c>
      <c r="I1212" s="24">
        <f t="shared" si="114"/>
        <v>0</v>
      </c>
      <c r="J1212" s="25" t="str">
        <f t="shared" si="115"/>
        <v>07</v>
      </c>
      <c r="K1212" s="25">
        <f t="shared" si="116"/>
        <v>7</v>
      </c>
      <c r="L1212" s="26">
        <f t="shared" si="117"/>
        <v>44384</v>
      </c>
      <c r="M1212" s="46">
        <f t="shared" si="118"/>
        <v>-10.45</v>
      </c>
    </row>
    <row r="1213" spans="2:13" ht="15.75">
      <c r="B1213" s="1">
        <v>4691003000006390</v>
      </c>
      <c r="C1213">
        <v>20210707</v>
      </c>
      <c r="D1213" s="7">
        <v>114251</v>
      </c>
      <c r="E1213" s="1" t="s">
        <v>1231</v>
      </c>
      <c r="F1213" s="32">
        <v>10.45</v>
      </c>
      <c r="G1213" s="1" t="s">
        <v>1228</v>
      </c>
      <c r="H1213" s="46">
        <f t="shared" si="113"/>
        <v>-10.45</v>
      </c>
      <c r="I1213" s="24">
        <f t="shared" si="114"/>
        <v>0</v>
      </c>
      <c r="J1213" s="25" t="str">
        <f t="shared" si="115"/>
        <v>07</v>
      </c>
      <c r="K1213" s="25">
        <f t="shared" si="116"/>
        <v>7</v>
      </c>
      <c r="L1213" s="26">
        <f t="shared" si="117"/>
        <v>44384</v>
      </c>
      <c r="M1213" s="46">
        <f t="shared" si="118"/>
        <v>-10.45</v>
      </c>
    </row>
    <row r="1214" spans="2:13" ht="15.75">
      <c r="B1214" s="1">
        <v>4691003000006390</v>
      </c>
      <c r="C1214">
        <v>20210707</v>
      </c>
      <c r="D1214" s="7">
        <v>151154</v>
      </c>
      <c r="E1214" s="1" t="s">
        <v>1231</v>
      </c>
      <c r="F1214" s="32">
        <v>10.45</v>
      </c>
      <c r="G1214" s="1" t="s">
        <v>1228</v>
      </c>
      <c r="H1214" s="46">
        <f t="shared" si="113"/>
        <v>-10.45</v>
      </c>
      <c r="I1214" s="24">
        <f t="shared" si="114"/>
        <v>0</v>
      </c>
      <c r="J1214" s="25" t="str">
        <f t="shared" si="115"/>
        <v>07</v>
      </c>
      <c r="K1214" s="25">
        <f t="shared" si="116"/>
        <v>7</v>
      </c>
      <c r="L1214" s="26">
        <f t="shared" si="117"/>
        <v>44384</v>
      </c>
      <c r="M1214" s="46">
        <f t="shared" si="118"/>
        <v>-10.45</v>
      </c>
    </row>
    <row r="1215" spans="2:13" ht="15.75">
      <c r="B1215" s="1">
        <v>4691003000006390</v>
      </c>
      <c r="C1215">
        <v>20210707</v>
      </c>
      <c r="D1215" s="7">
        <v>152961</v>
      </c>
      <c r="E1215" s="1" t="s">
        <v>1231</v>
      </c>
      <c r="F1215" s="32">
        <v>10.45</v>
      </c>
      <c r="G1215" s="1" t="s">
        <v>1228</v>
      </c>
      <c r="H1215" s="46">
        <f t="shared" si="113"/>
        <v>-10.45</v>
      </c>
      <c r="I1215" s="24">
        <f t="shared" si="114"/>
        <v>0</v>
      </c>
      <c r="J1215" s="25" t="str">
        <f t="shared" si="115"/>
        <v>07</v>
      </c>
      <c r="K1215" s="25">
        <f t="shared" si="116"/>
        <v>7</v>
      </c>
      <c r="L1215" s="26">
        <f t="shared" si="117"/>
        <v>44384</v>
      </c>
      <c r="M1215" s="46">
        <f t="shared" si="118"/>
        <v>-10.45</v>
      </c>
    </row>
    <row r="1216" spans="2:13" ht="15.75">
      <c r="B1216" s="1">
        <v>4691003000006390</v>
      </c>
      <c r="C1216">
        <v>20210707</v>
      </c>
      <c r="D1216" s="7">
        <v>186340</v>
      </c>
      <c r="E1216" s="1" t="s">
        <v>1231</v>
      </c>
      <c r="F1216" s="32">
        <v>10.45</v>
      </c>
      <c r="G1216" s="1" t="s">
        <v>1228</v>
      </c>
      <c r="H1216" s="46">
        <f t="shared" si="113"/>
        <v>-10.45</v>
      </c>
      <c r="I1216" s="24">
        <f t="shared" si="114"/>
        <v>0</v>
      </c>
      <c r="J1216" s="25" t="str">
        <f t="shared" si="115"/>
        <v>07</v>
      </c>
      <c r="K1216" s="25">
        <f t="shared" si="116"/>
        <v>7</v>
      </c>
      <c r="L1216" s="26">
        <f t="shared" si="117"/>
        <v>44384</v>
      </c>
      <c r="M1216" s="46">
        <f t="shared" si="118"/>
        <v>-10.45</v>
      </c>
    </row>
    <row r="1217" spans="2:13" ht="15.75">
      <c r="B1217" s="1">
        <v>4691003000006390</v>
      </c>
      <c r="C1217">
        <v>20210707</v>
      </c>
      <c r="D1217" s="7">
        <v>188706</v>
      </c>
      <c r="E1217" s="1" t="s">
        <v>1231</v>
      </c>
      <c r="F1217" s="32">
        <v>10.45</v>
      </c>
      <c r="G1217" s="1" t="s">
        <v>1228</v>
      </c>
      <c r="H1217" s="46">
        <f t="shared" ref="H1217:H1280" si="119">-IF(G1217="D",F1217,0)</f>
        <v>-10.45</v>
      </c>
      <c r="I1217" s="24">
        <f t="shared" ref="I1217:I1280" si="120">IF(G1217="C",F1217,0)</f>
        <v>0</v>
      </c>
      <c r="J1217" s="25" t="str">
        <f t="shared" ref="J1217:J1280" si="121">RIGHT(C1217,2)</f>
        <v>07</v>
      </c>
      <c r="K1217" s="25">
        <f t="shared" ref="K1217:K1280" si="122">IFERROR(LEFT(C1217,6)-202100,"")</f>
        <v>7</v>
      </c>
      <c r="L1217" s="26">
        <f t="shared" ref="L1217:L1280" si="123">IFERROR(DATE(2021,K1217,J1217),"")</f>
        <v>44384</v>
      </c>
      <c r="M1217" s="46">
        <f t="shared" ref="M1217:M1280" si="124">IF(G1217="c",I1217,H1217)</f>
        <v>-10.45</v>
      </c>
    </row>
    <row r="1218" spans="2:13" ht="15.75">
      <c r="B1218" s="1">
        <v>4691003000006390</v>
      </c>
      <c r="C1218">
        <v>20210707</v>
      </c>
      <c r="D1218" s="7">
        <v>727220</v>
      </c>
      <c r="E1218" s="1" t="s">
        <v>1250</v>
      </c>
      <c r="F1218" s="32">
        <v>103.12</v>
      </c>
      <c r="G1218" s="1" t="s">
        <v>1233</v>
      </c>
      <c r="H1218" s="46">
        <f t="shared" si="119"/>
        <v>0</v>
      </c>
      <c r="I1218" s="24">
        <f t="shared" si="120"/>
        <v>103.12</v>
      </c>
      <c r="J1218" s="25" t="str">
        <f t="shared" si="121"/>
        <v>07</v>
      </c>
      <c r="K1218" s="25">
        <f t="shared" si="122"/>
        <v>7</v>
      </c>
      <c r="L1218" s="26">
        <f t="shared" si="123"/>
        <v>44384</v>
      </c>
      <c r="M1218" s="46">
        <f t="shared" si="124"/>
        <v>103.12</v>
      </c>
    </row>
    <row r="1219" spans="2:13" ht="15.75">
      <c r="B1219" s="1">
        <v>4691003000006390</v>
      </c>
      <c r="C1219">
        <v>20210708</v>
      </c>
      <c r="D1219" s="7">
        <v>81451</v>
      </c>
      <c r="E1219" s="1" t="s">
        <v>1237</v>
      </c>
      <c r="F1219" s="32">
        <v>20000</v>
      </c>
      <c r="G1219" s="1" t="s">
        <v>1233</v>
      </c>
      <c r="H1219" s="46">
        <f t="shared" si="119"/>
        <v>0</v>
      </c>
      <c r="I1219" s="24">
        <f t="shared" si="120"/>
        <v>20000</v>
      </c>
      <c r="J1219" s="25" t="str">
        <f t="shared" si="121"/>
        <v>08</v>
      </c>
      <c r="K1219" s="25">
        <f t="shared" si="122"/>
        <v>7</v>
      </c>
      <c r="L1219" s="26">
        <f t="shared" si="123"/>
        <v>44385</v>
      </c>
      <c r="M1219" s="46">
        <f t="shared" si="124"/>
        <v>20000</v>
      </c>
    </row>
    <row r="1220" spans="2:13" ht="15.75">
      <c r="B1220" s="1">
        <v>4691003000006390</v>
      </c>
      <c r="C1220">
        <v>20210708</v>
      </c>
      <c r="D1220" s="7">
        <v>668051</v>
      </c>
      <c r="E1220" s="1" t="s">
        <v>1230</v>
      </c>
      <c r="F1220" s="32">
        <v>7936.98</v>
      </c>
      <c r="G1220" s="1" t="s">
        <v>1228</v>
      </c>
      <c r="H1220" s="46">
        <f t="shared" si="119"/>
        <v>-7936.98</v>
      </c>
      <c r="I1220" s="24">
        <f t="shared" si="120"/>
        <v>0</v>
      </c>
      <c r="J1220" s="25" t="str">
        <f t="shared" si="121"/>
        <v>08</v>
      </c>
      <c r="K1220" s="25">
        <f t="shared" si="122"/>
        <v>7</v>
      </c>
      <c r="L1220" s="26">
        <f t="shared" si="123"/>
        <v>44385</v>
      </c>
      <c r="M1220" s="46">
        <f t="shared" si="124"/>
        <v>-7936.98</v>
      </c>
    </row>
    <row r="1221" spans="2:13" ht="15.75">
      <c r="B1221" s="1">
        <v>4691003000006390</v>
      </c>
      <c r="C1221">
        <v>20210708</v>
      </c>
      <c r="D1221" s="7">
        <v>107939</v>
      </c>
      <c r="E1221" s="1" t="s">
        <v>1227</v>
      </c>
      <c r="F1221" s="32">
        <v>1155.77</v>
      </c>
      <c r="G1221" s="1" t="s">
        <v>1228</v>
      </c>
      <c r="H1221" s="46">
        <f t="shared" si="119"/>
        <v>-1155.77</v>
      </c>
      <c r="I1221" s="24">
        <f t="shared" si="120"/>
        <v>0</v>
      </c>
      <c r="J1221" s="25" t="str">
        <f t="shared" si="121"/>
        <v>08</v>
      </c>
      <c r="K1221" s="25">
        <f t="shared" si="122"/>
        <v>7</v>
      </c>
      <c r="L1221" s="26">
        <f t="shared" si="123"/>
        <v>44385</v>
      </c>
      <c r="M1221" s="46">
        <f t="shared" si="124"/>
        <v>-1155.77</v>
      </c>
    </row>
    <row r="1222" spans="2:13" ht="15.75">
      <c r="B1222" s="1">
        <v>4691003000006390</v>
      </c>
      <c r="C1222">
        <v>20210708</v>
      </c>
      <c r="D1222" s="7">
        <v>109680</v>
      </c>
      <c r="E1222" s="1" t="s">
        <v>1227</v>
      </c>
      <c r="F1222" s="32">
        <v>1276.71</v>
      </c>
      <c r="G1222" s="1" t="s">
        <v>1228</v>
      </c>
      <c r="H1222" s="46">
        <f t="shared" si="119"/>
        <v>-1276.71</v>
      </c>
      <c r="I1222" s="24">
        <f t="shared" si="120"/>
        <v>0</v>
      </c>
      <c r="J1222" s="25" t="str">
        <f t="shared" si="121"/>
        <v>08</v>
      </c>
      <c r="K1222" s="25">
        <f t="shared" si="122"/>
        <v>7</v>
      </c>
      <c r="L1222" s="26">
        <f t="shared" si="123"/>
        <v>44385</v>
      </c>
      <c r="M1222" s="46">
        <f t="shared" si="124"/>
        <v>-1276.71</v>
      </c>
    </row>
    <row r="1223" spans="2:13" ht="15.75">
      <c r="B1223" s="1">
        <v>4691003000006390</v>
      </c>
      <c r="C1223">
        <v>20210708</v>
      </c>
      <c r="D1223" s="7">
        <v>123413</v>
      </c>
      <c r="E1223" s="1" t="s">
        <v>1227</v>
      </c>
      <c r="F1223" s="32">
        <v>2783.19</v>
      </c>
      <c r="G1223" s="1" t="s">
        <v>1228</v>
      </c>
      <c r="H1223" s="46">
        <f t="shared" si="119"/>
        <v>-2783.19</v>
      </c>
      <c r="I1223" s="24">
        <f t="shared" si="120"/>
        <v>0</v>
      </c>
      <c r="J1223" s="25" t="str">
        <f t="shared" si="121"/>
        <v>08</v>
      </c>
      <c r="K1223" s="25">
        <f t="shared" si="122"/>
        <v>7</v>
      </c>
      <c r="L1223" s="26">
        <f t="shared" si="123"/>
        <v>44385</v>
      </c>
      <c r="M1223" s="46">
        <f t="shared" si="124"/>
        <v>-2783.19</v>
      </c>
    </row>
    <row r="1224" spans="2:13" ht="15.75">
      <c r="B1224" s="1">
        <v>4691003000006390</v>
      </c>
      <c r="C1224">
        <v>20210708</v>
      </c>
      <c r="D1224" s="7">
        <v>148353</v>
      </c>
      <c r="E1224" s="1" t="s">
        <v>1227</v>
      </c>
      <c r="F1224" s="32">
        <v>1426.54</v>
      </c>
      <c r="G1224" s="1" t="s">
        <v>1228</v>
      </c>
      <c r="H1224" s="46">
        <f t="shared" si="119"/>
        <v>-1426.54</v>
      </c>
      <c r="I1224" s="24">
        <f t="shared" si="120"/>
        <v>0</v>
      </c>
      <c r="J1224" s="25" t="str">
        <f t="shared" si="121"/>
        <v>08</v>
      </c>
      <c r="K1224" s="25">
        <f t="shared" si="122"/>
        <v>7</v>
      </c>
      <c r="L1224" s="26">
        <f t="shared" si="123"/>
        <v>44385</v>
      </c>
      <c r="M1224" s="46">
        <f t="shared" si="124"/>
        <v>-1426.54</v>
      </c>
    </row>
    <row r="1225" spans="2:13" ht="15.75">
      <c r="B1225" s="1">
        <v>4691003000006390</v>
      </c>
      <c r="C1225">
        <v>20210708</v>
      </c>
      <c r="D1225" s="7">
        <v>107939</v>
      </c>
      <c r="E1225" s="1" t="s">
        <v>1231</v>
      </c>
      <c r="F1225" s="32">
        <v>10.45</v>
      </c>
      <c r="G1225" s="1" t="s">
        <v>1228</v>
      </c>
      <c r="H1225" s="46">
        <f t="shared" si="119"/>
        <v>-10.45</v>
      </c>
      <c r="I1225" s="24">
        <f t="shared" si="120"/>
        <v>0</v>
      </c>
      <c r="J1225" s="25" t="str">
        <f t="shared" si="121"/>
        <v>08</v>
      </c>
      <c r="K1225" s="25">
        <f t="shared" si="122"/>
        <v>7</v>
      </c>
      <c r="L1225" s="26">
        <f t="shared" si="123"/>
        <v>44385</v>
      </c>
      <c r="M1225" s="46">
        <f t="shared" si="124"/>
        <v>-10.45</v>
      </c>
    </row>
    <row r="1226" spans="2:13" ht="15.75">
      <c r="B1226" s="1">
        <v>4691003000006390</v>
      </c>
      <c r="C1226">
        <v>20210708</v>
      </c>
      <c r="D1226" s="7">
        <v>109680</v>
      </c>
      <c r="E1226" s="1" t="s">
        <v>1231</v>
      </c>
      <c r="F1226" s="32">
        <v>10.45</v>
      </c>
      <c r="G1226" s="1" t="s">
        <v>1228</v>
      </c>
      <c r="H1226" s="46">
        <f t="shared" si="119"/>
        <v>-10.45</v>
      </c>
      <c r="I1226" s="24">
        <f t="shared" si="120"/>
        <v>0</v>
      </c>
      <c r="J1226" s="25" t="str">
        <f t="shared" si="121"/>
        <v>08</v>
      </c>
      <c r="K1226" s="25">
        <f t="shared" si="122"/>
        <v>7</v>
      </c>
      <c r="L1226" s="26">
        <f t="shared" si="123"/>
        <v>44385</v>
      </c>
      <c r="M1226" s="46">
        <f t="shared" si="124"/>
        <v>-10.45</v>
      </c>
    </row>
    <row r="1227" spans="2:13" ht="15.75">
      <c r="B1227" s="1">
        <v>4691003000006390</v>
      </c>
      <c r="C1227">
        <v>20210708</v>
      </c>
      <c r="D1227" s="7">
        <v>123413</v>
      </c>
      <c r="E1227" s="1" t="s">
        <v>1231</v>
      </c>
      <c r="F1227" s="32">
        <v>10.45</v>
      </c>
      <c r="G1227" s="1" t="s">
        <v>1228</v>
      </c>
      <c r="H1227" s="46">
        <f t="shared" si="119"/>
        <v>-10.45</v>
      </c>
      <c r="I1227" s="24">
        <f t="shared" si="120"/>
        <v>0</v>
      </c>
      <c r="J1227" s="25" t="str">
        <f t="shared" si="121"/>
        <v>08</v>
      </c>
      <c r="K1227" s="25">
        <f t="shared" si="122"/>
        <v>7</v>
      </c>
      <c r="L1227" s="26">
        <f t="shared" si="123"/>
        <v>44385</v>
      </c>
      <c r="M1227" s="46">
        <f t="shared" si="124"/>
        <v>-10.45</v>
      </c>
    </row>
    <row r="1228" spans="2:13" ht="15.75">
      <c r="B1228" s="1">
        <v>4691003000006390</v>
      </c>
      <c r="C1228">
        <v>20210708</v>
      </c>
      <c r="D1228" s="7">
        <v>148353</v>
      </c>
      <c r="E1228" s="1" t="s">
        <v>1231</v>
      </c>
      <c r="F1228" s="32">
        <v>10.45</v>
      </c>
      <c r="G1228" s="1" t="s">
        <v>1228</v>
      </c>
      <c r="H1228" s="46">
        <f t="shared" si="119"/>
        <v>-10.45</v>
      </c>
      <c r="I1228" s="24">
        <f t="shared" si="120"/>
        <v>0</v>
      </c>
      <c r="J1228" s="25" t="str">
        <f t="shared" si="121"/>
        <v>08</v>
      </c>
      <c r="K1228" s="25">
        <f t="shared" si="122"/>
        <v>7</v>
      </c>
      <c r="L1228" s="26">
        <f t="shared" si="123"/>
        <v>44385</v>
      </c>
      <c r="M1228" s="46">
        <f t="shared" si="124"/>
        <v>-10.45</v>
      </c>
    </row>
    <row r="1229" spans="2:13" ht="15.75">
      <c r="B1229" s="1">
        <v>4691003000006390</v>
      </c>
      <c r="C1229">
        <v>20210709</v>
      </c>
      <c r="D1229" s="7">
        <v>91626</v>
      </c>
      <c r="E1229" s="1" t="s">
        <v>1237</v>
      </c>
      <c r="F1229" s="32">
        <v>10056820.75</v>
      </c>
      <c r="G1229" s="1" t="s">
        <v>1233</v>
      </c>
      <c r="H1229" s="46">
        <f t="shared" si="119"/>
        <v>0</v>
      </c>
      <c r="I1229" s="24">
        <f t="shared" si="120"/>
        <v>10056820.75</v>
      </c>
      <c r="J1229" s="25" t="str">
        <f t="shared" si="121"/>
        <v>09</v>
      </c>
      <c r="K1229" s="25">
        <f t="shared" si="122"/>
        <v>7</v>
      </c>
      <c r="L1229" s="26">
        <f t="shared" si="123"/>
        <v>44386</v>
      </c>
      <c r="M1229" s="46">
        <f t="shared" si="124"/>
        <v>10056820.75</v>
      </c>
    </row>
    <row r="1230" spans="2:13" ht="15.75">
      <c r="B1230" s="1">
        <v>4691003000006390</v>
      </c>
      <c r="C1230">
        <v>20210709</v>
      </c>
      <c r="D1230" s="7">
        <v>184679</v>
      </c>
      <c r="E1230" s="1" t="s">
        <v>1227</v>
      </c>
      <c r="F1230" s="32">
        <v>134.01</v>
      </c>
      <c r="G1230" s="1" t="s">
        <v>1228</v>
      </c>
      <c r="H1230" s="46">
        <f t="shared" si="119"/>
        <v>-134.01</v>
      </c>
      <c r="I1230" s="24">
        <f t="shared" si="120"/>
        <v>0</v>
      </c>
      <c r="J1230" s="25" t="str">
        <f t="shared" si="121"/>
        <v>09</v>
      </c>
      <c r="K1230" s="25">
        <f t="shared" si="122"/>
        <v>7</v>
      </c>
      <c r="L1230" s="26">
        <f t="shared" si="123"/>
        <v>44386</v>
      </c>
      <c r="M1230" s="46">
        <f t="shared" si="124"/>
        <v>-134.01</v>
      </c>
    </row>
    <row r="1231" spans="2:13" ht="15.75">
      <c r="B1231" s="1">
        <v>4691003000006390</v>
      </c>
      <c r="C1231">
        <v>20210709</v>
      </c>
      <c r="D1231" s="7">
        <v>91109</v>
      </c>
      <c r="E1231" s="1" t="s">
        <v>1235</v>
      </c>
      <c r="F1231" s="32">
        <v>3000</v>
      </c>
      <c r="G1231" s="1" t="s">
        <v>1228</v>
      </c>
      <c r="H1231" s="46">
        <f t="shared" si="119"/>
        <v>-3000</v>
      </c>
      <c r="I1231" s="24">
        <f t="shared" si="120"/>
        <v>0</v>
      </c>
      <c r="J1231" s="25" t="str">
        <f t="shared" si="121"/>
        <v>09</v>
      </c>
      <c r="K1231" s="25">
        <f t="shared" si="122"/>
        <v>7</v>
      </c>
      <c r="L1231" s="26">
        <f t="shared" si="123"/>
        <v>44386</v>
      </c>
      <c r="M1231" s="46">
        <f t="shared" si="124"/>
        <v>-3000</v>
      </c>
    </row>
    <row r="1232" spans="2:13" ht="15.75">
      <c r="B1232" s="1">
        <v>4691003000006390</v>
      </c>
      <c r="C1232">
        <v>20210709</v>
      </c>
      <c r="D1232" s="7">
        <v>91537</v>
      </c>
      <c r="E1232" s="1" t="s">
        <v>1235</v>
      </c>
      <c r="F1232" s="32">
        <v>371.73</v>
      </c>
      <c r="G1232" s="1" t="s">
        <v>1228</v>
      </c>
      <c r="H1232" s="46">
        <f t="shared" si="119"/>
        <v>-371.73</v>
      </c>
      <c r="I1232" s="24">
        <f t="shared" si="120"/>
        <v>0</v>
      </c>
      <c r="J1232" s="25" t="str">
        <f t="shared" si="121"/>
        <v>09</v>
      </c>
      <c r="K1232" s="25">
        <f t="shared" si="122"/>
        <v>7</v>
      </c>
      <c r="L1232" s="26">
        <f t="shared" si="123"/>
        <v>44386</v>
      </c>
      <c r="M1232" s="46">
        <f t="shared" si="124"/>
        <v>-371.73</v>
      </c>
    </row>
    <row r="1233" spans="2:13" ht="15.75">
      <c r="B1233" s="1">
        <v>4691003000006390</v>
      </c>
      <c r="C1233">
        <v>20210709</v>
      </c>
      <c r="D1233" s="7">
        <v>91627</v>
      </c>
      <c r="E1233" s="1" t="s">
        <v>1235</v>
      </c>
      <c r="F1233" s="32">
        <v>573.77</v>
      </c>
      <c r="G1233" s="1" t="s">
        <v>1228</v>
      </c>
      <c r="H1233" s="46">
        <f t="shared" si="119"/>
        <v>-573.77</v>
      </c>
      <c r="I1233" s="24">
        <f t="shared" si="120"/>
        <v>0</v>
      </c>
      <c r="J1233" s="25" t="str">
        <f t="shared" si="121"/>
        <v>09</v>
      </c>
      <c r="K1233" s="25">
        <f t="shared" si="122"/>
        <v>7</v>
      </c>
      <c r="L1233" s="26">
        <f t="shared" si="123"/>
        <v>44386</v>
      </c>
      <c r="M1233" s="46">
        <f t="shared" si="124"/>
        <v>-573.77</v>
      </c>
    </row>
    <row r="1234" spans="2:13" ht="15.75">
      <c r="B1234" s="1">
        <v>4691003000006390</v>
      </c>
      <c r="C1234">
        <v>20210709</v>
      </c>
      <c r="D1234" s="7">
        <v>91628</v>
      </c>
      <c r="E1234" s="1" t="s">
        <v>1235</v>
      </c>
      <c r="F1234" s="32">
        <v>1172.3699999999999</v>
      </c>
      <c r="G1234" s="1" t="s">
        <v>1228</v>
      </c>
      <c r="H1234" s="46">
        <f t="shared" si="119"/>
        <v>-1172.3699999999999</v>
      </c>
      <c r="I1234" s="24">
        <f t="shared" si="120"/>
        <v>0</v>
      </c>
      <c r="J1234" s="25" t="str">
        <f t="shared" si="121"/>
        <v>09</v>
      </c>
      <c r="K1234" s="25">
        <f t="shared" si="122"/>
        <v>7</v>
      </c>
      <c r="L1234" s="26">
        <f t="shared" si="123"/>
        <v>44386</v>
      </c>
      <c r="M1234" s="46">
        <f t="shared" si="124"/>
        <v>-1172.3699999999999</v>
      </c>
    </row>
    <row r="1235" spans="2:13" ht="15.75">
      <c r="B1235" s="1">
        <v>4691003000006390</v>
      </c>
      <c r="C1235">
        <v>20210709</v>
      </c>
      <c r="D1235" s="7">
        <v>184679</v>
      </c>
      <c r="E1235" s="1" t="s">
        <v>1231</v>
      </c>
      <c r="F1235" s="32">
        <v>10.45</v>
      </c>
      <c r="G1235" s="1" t="s">
        <v>1228</v>
      </c>
      <c r="H1235" s="46">
        <f t="shared" si="119"/>
        <v>-10.45</v>
      </c>
      <c r="I1235" s="24">
        <f t="shared" si="120"/>
        <v>0</v>
      </c>
      <c r="J1235" s="25" t="str">
        <f t="shared" si="121"/>
        <v>09</v>
      </c>
      <c r="K1235" s="25">
        <f t="shared" si="122"/>
        <v>7</v>
      </c>
      <c r="L1235" s="26">
        <f t="shared" si="123"/>
        <v>44386</v>
      </c>
      <c r="M1235" s="46">
        <f t="shared" si="124"/>
        <v>-10.45</v>
      </c>
    </row>
    <row r="1236" spans="2:13" ht="15.75">
      <c r="B1236" s="1">
        <v>4691003000006390</v>
      </c>
      <c r="C1236">
        <v>20210712</v>
      </c>
      <c r="D1236" s="7">
        <v>100951</v>
      </c>
      <c r="E1236" s="1" t="s">
        <v>1227</v>
      </c>
      <c r="F1236" s="32">
        <v>146247.82</v>
      </c>
      <c r="G1236" s="1" t="s">
        <v>1228</v>
      </c>
      <c r="H1236" s="46">
        <f t="shared" si="119"/>
        <v>-146247.82</v>
      </c>
      <c r="I1236" s="24">
        <f t="shared" si="120"/>
        <v>0</v>
      </c>
      <c r="J1236" s="25" t="str">
        <f t="shared" si="121"/>
        <v>12</v>
      </c>
      <c r="K1236" s="25">
        <f t="shared" si="122"/>
        <v>7</v>
      </c>
      <c r="L1236" s="26">
        <f t="shared" si="123"/>
        <v>44389</v>
      </c>
      <c r="M1236" s="46">
        <f t="shared" si="124"/>
        <v>-146247.82</v>
      </c>
    </row>
    <row r="1237" spans="2:13" ht="15.75">
      <c r="B1237" s="1">
        <v>4691003000006390</v>
      </c>
      <c r="C1237">
        <v>20210712</v>
      </c>
      <c r="D1237" s="7">
        <v>101467</v>
      </c>
      <c r="E1237" s="1" t="s">
        <v>1227</v>
      </c>
      <c r="F1237" s="32">
        <v>142526.70000000001</v>
      </c>
      <c r="G1237" s="1" t="s">
        <v>1228</v>
      </c>
      <c r="H1237" s="46">
        <f t="shared" si="119"/>
        <v>-142526.70000000001</v>
      </c>
      <c r="I1237" s="24">
        <f t="shared" si="120"/>
        <v>0</v>
      </c>
      <c r="J1237" s="25" t="str">
        <f t="shared" si="121"/>
        <v>12</v>
      </c>
      <c r="K1237" s="25">
        <f t="shared" si="122"/>
        <v>7</v>
      </c>
      <c r="L1237" s="26">
        <f t="shared" si="123"/>
        <v>44389</v>
      </c>
      <c r="M1237" s="46">
        <f t="shared" si="124"/>
        <v>-142526.70000000001</v>
      </c>
    </row>
    <row r="1238" spans="2:13" ht="15.75">
      <c r="B1238" s="1">
        <v>4691003000006390</v>
      </c>
      <c r="C1238">
        <v>20210712</v>
      </c>
      <c r="D1238" s="7">
        <v>129417</v>
      </c>
      <c r="E1238" s="1" t="s">
        <v>1227</v>
      </c>
      <c r="F1238" s="32">
        <v>68624.41</v>
      </c>
      <c r="G1238" s="1" t="s">
        <v>1228</v>
      </c>
      <c r="H1238" s="46">
        <f t="shared" si="119"/>
        <v>-68624.41</v>
      </c>
      <c r="I1238" s="24">
        <f t="shared" si="120"/>
        <v>0</v>
      </c>
      <c r="J1238" s="25" t="str">
        <f t="shared" si="121"/>
        <v>12</v>
      </c>
      <c r="K1238" s="25">
        <f t="shared" si="122"/>
        <v>7</v>
      </c>
      <c r="L1238" s="26">
        <f t="shared" si="123"/>
        <v>44389</v>
      </c>
      <c r="M1238" s="46">
        <f t="shared" si="124"/>
        <v>-68624.41</v>
      </c>
    </row>
    <row r="1239" spans="2:13" ht="15.75">
      <c r="B1239" s="1">
        <v>4691003000006390</v>
      </c>
      <c r="C1239">
        <v>20210712</v>
      </c>
      <c r="D1239" s="7">
        <v>129741</v>
      </c>
      <c r="E1239" s="1" t="s">
        <v>1227</v>
      </c>
      <c r="F1239" s="32">
        <v>43939.86</v>
      </c>
      <c r="G1239" s="1" t="s">
        <v>1228</v>
      </c>
      <c r="H1239" s="46">
        <f t="shared" si="119"/>
        <v>-43939.86</v>
      </c>
      <c r="I1239" s="24">
        <f t="shared" si="120"/>
        <v>0</v>
      </c>
      <c r="J1239" s="25" t="str">
        <f t="shared" si="121"/>
        <v>12</v>
      </c>
      <c r="K1239" s="25">
        <f t="shared" si="122"/>
        <v>7</v>
      </c>
      <c r="L1239" s="26">
        <f t="shared" si="123"/>
        <v>44389</v>
      </c>
      <c r="M1239" s="46">
        <f t="shared" si="124"/>
        <v>-43939.86</v>
      </c>
    </row>
    <row r="1240" spans="2:13" ht="15.75">
      <c r="B1240" s="1">
        <v>4691003000006390</v>
      </c>
      <c r="C1240">
        <v>20210712</v>
      </c>
      <c r="D1240" s="7">
        <v>129926</v>
      </c>
      <c r="E1240" s="1" t="s">
        <v>1227</v>
      </c>
      <c r="F1240" s="32">
        <v>16777.39</v>
      </c>
      <c r="G1240" s="1" t="s">
        <v>1228</v>
      </c>
      <c r="H1240" s="46">
        <f t="shared" si="119"/>
        <v>-16777.39</v>
      </c>
      <c r="I1240" s="24">
        <f t="shared" si="120"/>
        <v>0</v>
      </c>
      <c r="J1240" s="25" t="str">
        <f t="shared" si="121"/>
        <v>12</v>
      </c>
      <c r="K1240" s="25">
        <f t="shared" si="122"/>
        <v>7</v>
      </c>
      <c r="L1240" s="26">
        <f t="shared" si="123"/>
        <v>44389</v>
      </c>
      <c r="M1240" s="46">
        <f t="shared" si="124"/>
        <v>-16777.39</v>
      </c>
    </row>
    <row r="1241" spans="2:13" ht="15.75">
      <c r="B1241" s="1">
        <v>4691003000006390</v>
      </c>
      <c r="C1241">
        <v>20210712</v>
      </c>
      <c r="D1241" s="7">
        <v>130144</v>
      </c>
      <c r="E1241" s="1" t="s">
        <v>1227</v>
      </c>
      <c r="F1241" s="32">
        <v>29747.85</v>
      </c>
      <c r="G1241" s="1" t="s">
        <v>1228</v>
      </c>
      <c r="H1241" s="46">
        <f t="shared" si="119"/>
        <v>-29747.85</v>
      </c>
      <c r="I1241" s="24">
        <f t="shared" si="120"/>
        <v>0</v>
      </c>
      <c r="J1241" s="25" t="str">
        <f t="shared" si="121"/>
        <v>12</v>
      </c>
      <c r="K1241" s="25">
        <f t="shared" si="122"/>
        <v>7</v>
      </c>
      <c r="L1241" s="26">
        <f t="shared" si="123"/>
        <v>44389</v>
      </c>
      <c r="M1241" s="46">
        <f t="shared" si="124"/>
        <v>-29747.85</v>
      </c>
    </row>
    <row r="1242" spans="2:13" ht="15.75">
      <c r="B1242" s="1">
        <v>4691003000006390</v>
      </c>
      <c r="C1242">
        <v>20210712</v>
      </c>
      <c r="D1242" s="7">
        <v>130378</v>
      </c>
      <c r="E1242" s="1" t="s">
        <v>1227</v>
      </c>
      <c r="F1242" s="32">
        <v>12326</v>
      </c>
      <c r="G1242" s="1" t="s">
        <v>1228</v>
      </c>
      <c r="H1242" s="46">
        <f t="shared" si="119"/>
        <v>-12326</v>
      </c>
      <c r="I1242" s="24">
        <f t="shared" si="120"/>
        <v>0</v>
      </c>
      <c r="J1242" s="25" t="str">
        <f t="shared" si="121"/>
        <v>12</v>
      </c>
      <c r="K1242" s="25">
        <f t="shared" si="122"/>
        <v>7</v>
      </c>
      <c r="L1242" s="26">
        <f t="shared" si="123"/>
        <v>44389</v>
      </c>
      <c r="M1242" s="46">
        <f t="shared" si="124"/>
        <v>-12326</v>
      </c>
    </row>
    <row r="1243" spans="2:13" ht="15.75">
      <c r="B1243" s="1">
        <v>4691003000006390</v>
      </c>
      <c r="C1243">
        <v>20210712</v>
      </c>
      <c r="D1243" s="7">
        <v>130611</v>
      </c>
      <c r="E1243" s="1" t="s">
        <v>1227</v>
      </c>
      <c r="F1243" s="32">
        <v>134230.37</v>
      </c>
      <c r="G1243" s="1" t="s">
        <v>1228</v>
      </c>
      <c r="H1243" s="46">
        <f t="shared" si="119"/>
        <v>-134230.37</v>
      </c>
      <c r="I1243" s="24">
        <f t="shared" si="120"/>
        <v>0</v>
      </c>
      <c r="J1243" s="25" t="str">
        <f t="shared" si="121"/>
        <v>12</v>
      </c>
      <c r="K1243" s="25">
        <f t="shared" si="122"/>
        <v>7</v>
      </c>
      <c r="L1243" s="26">
        <f t="shared" si="123"/>
        <v>44389</v>
      </c>
      <c r="M1243" s="46">
        <f t="shared" si="124"/>
        <v>-134230.37</v>
      </c>
    </row>
    <row r="1244" spans="2:13" ht="15.75">
      <c r="B1244" s="1">
        <v>4691003000006390</v>
      </c>
      <c r="C1244">
        <v>20210712</v>
      </c>
      <c r="D1244" s="7">
        <v>130882</v>
      </c>
      <c r="E1244" s="1" t="s">
        <v>1227</v>
      </c>
      <c r="F1244" s="32">
        <v>95853.61</v>
      </c>
      <c r="G1244" s="1" t="s">
        <v>1228</v>
      </c>
      <c r="H1244" s="46">
        <f t="shared" si="119"/>
        <v>-95853.61</v>
      </c>
      <c r="I1244" s="24">
        <f t="shared" si="120"/>
        <v>0</v>
      </c>
      <c r="J1244" s="25" t="str">
        <f t="shared" si="121"/>
        <v>12</v>
      </c>
      <c r="K1244" s="25">
        <f t="shared" si="122"/>
        <v>7</v>
      </c>
      <c r="L1244" s="26">
        <f t="shared" si="123"/>
        <v>44389</v>
      </c>
      <c r="M1244" s="46">
        <f t="shared" si="124"/>
        <v>-95853.61</v>
      </c>
    </row>
    <row r="1245" spans="2:13" ht="15.75">
      <c r="B1245" s="1">
        <v>4691003000006390</v>
      </c>
      <c r="C1245">
        <v>20210712</v>
      </c>
      <c r="D1245" s="7">
        <v>131061</v>
      </c>
      <c r="E1245" s="1" t="s">
        <v>1227</v>
      </c>
      <c r="F1245" s="32">
        <v>83280.91</v>
      </c>
      <c r="G1245" s="1" t="s">
        <v>1228</v>
      </c>
      <c r="H1245" s="46">
        <f t="shared" si="119"/>
        <v>-83280.91</v>
      </c>
      <c r="I1245" s="24">
        <f t="shared" si="120"/>
        <v>0</v>
      </c>
      <c r="J1245" s="25" t="str">
        <f t="shared" si="121"/>
        <v>12</v>
      </c>
      <c r="K1245" s="25">
        <f t="shared" si="122"/>
        <v>7</v>
      </c>
      <c r="L1245" s="26">
        <f t="shared" si="123"/>
        <v>44389</v>
      </c>
      <c r="M1245" s="46">
        <f t="shared" si="124"/>
        <v>-83280.91</v>
      </c>
    </row>
    <row r="1246" spans="2:13" ht="15.75">
      <c r="B1246" s="1">
        <v>4691003000006390</v>
      </c>
      <c r="C1246">
        <v>20210712</v>
      </c>
      <c r="D1246" s="7">
        <v>131460</v>
      </c>
      <c r="E1246" s="1" t="s">
        <v>1227</v>
      </c>
      <c r="F1246" s="32">
        <v>32901.35</v>
      </c>
      <c r="G1246" s="1" t="s">
        <v>1228</v>
      </c>
      <c r="H1246" s="46">
        <f t="shared" si="119"/>
        <v>-32901.35</v>
      </c>
      <c r="I1246" s="24">
        <f t="shared" si="120"/>
        <v>0</v>
      </c>
      <c r="J1246" s="25" t="str">
        <f t="shared" si="121"/>
        <v>12</v>
      </c>
      <c r="K1246" s="25">
        <f t="shared" si="122"/>
        <v>7</v>
      </c>
      <c r="L1246" s="26">
        <f t="shared" si="123"/>
        <v>44389</v>
      </c>
      <c r="M1246" s="46">
        <f t="shared" si="124"/>
        <v>-32901.35</v>
      </c>
    </row>
    <row r="1247" spans="2:13" ht="15.75">
      <c r="B1247" s="1">
        <v>4691003000006390</v>
      </c>
      <c r="C1247">
        <v>20210712</v>
      </c>
      <c r="D1247" s="7">
        <v>131886</v>
      </c>
      <c r="E1247" s="1" t="s">
        <v>1227</v>
      </c>
      <c r="F1247" s="32">
        <v>34440</v>
      </c>
      <c r="G1247" s="1" t="s">
        <v>1228</v>
      </c>
      <c r="H1247" s="46">
        <f t="shared" si="119"/>
        <v>-34440</v>
      </c>
      <c r="I1247" s="24">
        <f t="shared" si="120"/>
        <v>0</v>
      </c>
      <c r="J1247" s="25" t="str">
        <f t="shared" si="121"/>
        <v>12</v>
      </c>
      <c r="K1247" s="25">
        <f t="shared" si="122"/>
        <v>7</v>
      </c>
      <c r="L1247" s="26">
        <f t="shared" si="123"/>
        <v>44389</v>
      </c>
      <c r="M1247" s="46">
        <f t="shared" si="124"/>
        <v>-34440</v>
      </c>
    </row>
    <row r="1248" spans="2:13" ht="15.75">
      <c r="B1248" s="1">
        <v>4691003000006390</v>
      </c>
      <c r="C1248">
        <v>20210712</v>
      </c>
      <c r="D1248" s="7">
        <v>177835</v>
      </c>
      <c r="E1248" s="1" t="s">
        <v>1227</v>
      </c>
      <c r="F1248" s="32">
        <v>441890</v>
      </c>
      <c r="G1248" s="1" t="s">
        <v>1228</v>
      </c>
      <c r="H1248" s="46">
        <f t="shared" si="119"/>
        <v>-441890</v>
      </c>
      <c r="I1248" s="24">
        <f t="shared" si="120"/>
        <v>0</v>
      </c>
      <c r="J1248" s="25" t="str">
        <f t="shared" si="121"/>
        <v>12</v>
      </c>
      <c r="K1248" s="25">
        <f t="shared" si="122"/>
        <v>7</v>
      </c>
      <c r="L1248" s="26">
        <f t="shared" si="123"/>
        <v>44389</v>
      </c>
      <c r="M1248" s="46">
        <f t="shared" si="124"/>
        <v>-441890</v>
      </c>
    </row>
    <row r="1249" spans="2:13" ht="15.75">
      <c r="B1249" s="1">
        <v>4691003000006390</v>
      </c>
      <c r="C1249">
        <v>20210712</v>
      </c>
      <c r="D1249" s="7">
        <v>178005</v>
      </c>
      <c r="E1249" s="1" t="s">
        <v>1227</v>
      </c>
      <c r="F1249" s="32">
        <v>241666.66</v>
      </c>
      <c r="G1249" s="1" t="s">
        <v>1228</v>
      </c>
      <c r="H1249" s="46">
        <f t="shared" si="119"/>
        <v>-241666.66</v>
      </c>
      <c r="I1249" s="24">
        <f t="shared" si="120"/>
        <v>0</v>
      </c>
      <c r="J1249" s="25" t="str">
        <f t="shared" si="121"/>
        <v>12</v>
      </c>
      <c r="K1249" s="25">
        <f t="shared" si="122"/>
        <v>7</v>
      </c>
      <c r="L1249" s="26">
        <f t="shared" si="123"/>
        <v>44389</v>
      </c>
      <c r="M1249" s="46">
        <f t="shared" si="124"/>
        <v>-241666.66</v>
      </c>
    </row>
    <row r="1250" spans="2:13" ht="15.75">
      <c r="B1250" s="1">
        <v>4691003000006390</v>
      </c>
      <c r="C1250">
        <v>20210712</v>
      </c>
      <c r="D1250" s="7">
        <v>178337</v>
      </c>
      <c r="E1250" s="1" t="s">
        <v>1227</v>
      </c>
      <c r="F1250" s="32">
        <v>500000</v>
      </c>
      <c r="G1250" s="1" t="s">
        <v>1228</v>
      </c>
      <c r="H1250" s="46">
        <f t="shared" si="119"/>
        <v>-500000</v>
      </c>
      <c r="I1250" s="24">
        <f t="shared" si="120"/>
        <v>0</v>
      </c>
      <c r="J1250" s="25" t="str">
        <f t="shared" si="121"/>
        <v>12</v>
      </c>
      <c r="K1250" s="25">
        <f t="shared" si="122"/>
        <v>7</v>
      </c>
      <c r="L1250" s="26">
        <f t="shared" si="123"/>
        <v>44389</v>
      </c>
      <c r="M1250" s="46">
        <f t="shared" si="124"/>
        <v>-500000</v>
      </c>
    </row>
    <row r="1251" spans="2:13" ht="15.75">
      <c r="B1251" s="1">
        <v>4691003000006390</v>
      </c>
      <c r="C1251">
        <v>20210712</v>
      </c>
      <c r="D1251" s="7">
        <v>178529</v>
      </c>
      <c r="E1251" s="1" t="s">
        <v>1227</v>
      </c>
      <c r="F1251" s="32">
        <v>342351.9</v>
      </c>
      <c r="G1251" s="1" t="s">
        <v>1228</v>
      </c>
      <c r="H1251" s="46">
        <f t="shared" si="119"/>
        <v>-342351.9</v>
      </c>
      <c r="I1251" s="24">
        <f t="shared" si="120"/>
        <v>0</v>
      </c>
      <c r="J1251" s="25" t="str">
        <f t="shared" si="121"/>
        <v>12</v>
      </c>
      <c r="K1251" s="25">
        <f t="shared" si="122"/>
        <v>7</v>
      </c>
      <c r="L1251" s="26">
        <f t="shared" si="123"/>
        <v>44389</v>
      </c>
      <c r="M1251" s="46">
        <f t="shared" si="124"/>
        <v>-342351.9</v>
      </c>
    </row>
    <row r="1252" spans="2:13" ht="15.75">
      <c r="B1252" s="1">
        <v>4691003000006390</v>
      </c>
      <c r="C1252">
        <v>20210712</v>
      </c>
      <c r="D1252" s="7">
        <v>194597</v>
      </c>
      <c r="E1252" s="1" t="s">
        <v>1227</v>
      </c>
      <c r="F1252" s="32">
        <v>22821.11</v>
      </c>
      <c r="G1252" s="1" t="s">
        <v>1228</v>
      </c>
      <c r="H1252" s="46">
        <f t="shared" si="119"/>
        <v>-22821.11</v>
      </c>
      <c r="I1252" s="24">
        <f t="shared" si="120"/>
        <v>0</v>
      </c>
      <c r="J1252" s="25" t="str">
        <f t="shared" si="121"/>
        <v>12</v>
      </c>
      <c r="K1252" s="25">
        <f t="shared" si="122"/>
        <v>7</v>
      </c>
      <c r="L1252" s="26">
        <f t="shared" si="123"/>
        <v>44389</v>
      </c>
      <c r="M1252" s="46">
        <f t="shared" si="124"/>
        <v>-22821.11</v>
      </c>
    </row>
    <row r="1253" spans="2:13" ht="15.75">
      <c r="B1253" s="1">
        <v>4691003000006390</v>
      </c>
      <c r="C1253">
        <v>20210712</v>
      </c>
      <c r="D1253" s="7">
        <v>196197</v>
      </c>
      <c r="E1253" s="1" t="s">
        <v>1227</v>
      </c>
      <c r="F1253" s="32">
        <v>359856.87</v>
      </c>
      <c r="G1253" s="1" t="s">
        <v>1228</v>
      </c>
      <c r="H1253" s="46">
        <f t="shared" si="119"/>
        <v>-359856.87</v>
      </c>
      <c r="I1253" s="24">
        <f t="shared" si="120"/>
        <v>0</v>
      </c>
      <c r="J1253" s="25" t="str">
        <f t="shared" si="121"/>
        <v>12</v>
      </c>
      <c r="K1253" s="25">
        <f t="shared" si="122"/>
        <v>7</v>
      </c>
      <c r="L1253" s="26">
        <f t="shared" si="123"/>
        <v>44389</v>
      </c>
      <c r="M1253" s="46">
        <f t="shared" si="124"/>
        <v>-359856.87</v>
      </c>
    </row>
    <row r="1254" spans="2:13" ht="15.75">
      <c r="B1254" s="1">
        <v>4691003000006390</v>
      </c>
      <c r="C1254">
        <v>20210712</v>
      </c>
      <c r="D1254" s="7">
        <v>120817</v>
      </c>
      <c r="E1254" s="1" t="s">
        <v>1235</v>
      </c>
      <c r="F1254" s="32">
        <v>20000</v>
      </c>
      <c r="G1254" s="1" t="s">
        <v>1228</v>
      </c>
      <c r="H1254" s="46">
        <f t="shared" si="119"/>
        <v>-20000</v>
      </c>
      <c r="I1254" s="24">
        <f t="shared" si="120"/>
        <v>0</v>
      </c>
      <c r="J1254" s="25" t="str">
        <f t="shared" si="121"/>
        <v>12</v>
      </c>
      <c r="K1254" s="25">
        <f t="shared" si="122"/>
        <v>7</v>
      </c>
      <c r="L1254" s="26">
        <f t="shared" si="123"/>
        <v>44389</v>
      </c>
      <c r="M1254" s="46">
        <f t="shared" si="124"/>
        <v>-20000</v>
      </c>
    </row>
    <row r="1255" spans="2:13" ht="15.75">
      <c r="B1255" s="1">
        <v>4691003000006390</v>
      </c>
      <c r="C1255">
        <v>20210712</v>
      </c>
      <c r="D1255" s="7">
        <v>120822</v>
      </c>
      <c r="E1255" s="1" t="s">
        <v>1235</v>
      </c>
      <c r="F1255" s="32">
        <v>250000</v>
      </c>
      <c r="G1255" s="1" t="s">
        <v>1228</v>
      </c>
      <c r="H1255" s="46">
        <f t="shared" si="119"/>
        <v>-250000</v>
      </c>
      <c r="I1255" s="24">
        <f t="shared" si="120"/>
        <v>0</v>
      </c>
      <c r="J1255" s="25" t="str">
        <f t="shared" si="121"/>
        <v>12</v>
      </c>
      <c r="K1255" s="25">
        <f t="shared" si="122"/>
        <v>7</v>
      </c>
      <c r="L1255" s="26">
        <f t="shared" si="123"/>
        <v>44389</v>
      </c>
      <c r="M1255" s="46">
        <f t="shared" si="124"/>
        <v>-250000</v>
      </c>
    </row>
    <row r="1256" spans="2:13" ht="15.75">
      <c r="B1256" s="1">
        <v>4691003000006390</v>
      </c>
      <c r="C1256">
        <v>20210712</v>
      </c>
      <c r="D1256" s="7">
        <v>120827</v>
      </c>
      <c r="E1256" s="1" t="s">
        <v>1235</v>
      </c>
      <c r="F1256" s="32">
        <v>2000</v>
      </c>
      <c r="G1256" s="1" t="s">
        <v>1228</v>
      </c>
      <c r="H1256" s="46">
        <f t="shared" si="119"/>
        <v>-2000</v>
      </c>
      <c r="I1256" s="24">
        <f t="shared" si="120"/>
        <v>0</v>
      </c>
      <c r="J1256" s="25" t="str">
        <f t="shared" si="121"/>
        <v>12</v>
      </c>
      <c r="K1256" s="25">
        <f t="shared" si="122"/>
        <v>7</v>
      </c>
      <c r="L1256" s="26">
        <f t="shared" si="123"/>
        <v>44389</v>
      </c>
      <c r="M1256" s="46">
        <f t="shared" si="124"/>
        <v>-2000</v>
      </c>
    </row>
    <row r="1257" spans="2:13" ht="15.75">
      <c r="B1257" s="1">
        <v>4691003000006390</v>
      </c>
      <c r="C1257">
        <v>20210712</v>
      </c>
      <c r="D1257" s="7">
        <v>121515</v>
      </c>
      <c r="E1257" s="1" t="s">
        <v>1235</v>
      </c>
      <c r="F1257" s="32">
        <v>623.98</v>
      </c>
      <c r="G1257" s="1" t="s">
        <v>1228</v>
      </c>
      <c r="H1257" s="46">
        <f t="shared" si="119"/>
        <v>-623.98</v>
      </c>
      <c r="I1257" s="24">
        <f t="shared" si="120"/>
        <v>0</v>
      </c>
      <c r="J1257" s="25" t="str">
        <f t="shared" si="121"/>
        <v>12</v>
      </c>
      <c r="K1257" s="25">
        <f t="shared" si="122"/>
        <v>7</v>
      </c>
      <c r="L1257" s="26">
        <f t="shared" si="123"/>
        <v>44389</v>
      </c>
      <c r="M1257" s="46">
        <f t="shared" si="124"/>
        <v>-623.98</v>
      </c>
    </row>
    <row r="1258" spans="2:13" ht="15.75">
      <c r="B1258" s="1">
        <v>4691003000006390</v>
      </c>
      <c r="C1258">
        <v>20210712</v>
      </c>
      <c r="D1258" s="7">
        <v>100951</v>
      </c>
      <c r="E1258" s="1" t="s">
        <v>1231</v>
      </c>
      <c r="F1258" s="32">
        <v>10.45</v>
      </c>
      <c r="G1258" s="1" t="s">
        <v>1228</v>
      </c>
      <c r="H1258" s="46">
        <f t="shared" si="119"/>
        <v>-10.45</v>
      </c>
      <c r="I1258" s="24">
        <f t="shared" si="120"/>
        <v>0</v>
      </c>
      <c r="J1258" s="25" t="str">
        <f t="shared" si="121"/>
        <v>12</v>
      </c>
      <c r="K1258" s="25">
        <f t="shared" si="122"/>
        <v>7</v>
      </c>
      <c r="L1258" s="26">
        <f t="shared" si="123"/>
        <v>44389</v>
      </c>
      <c r="M1258" s="46">
        <f t="shared" si="124"/>
        <v>-10.45</v>
      </c>
    </row>
    <row r="1259" spans="2:13" ht="15.75">
      <c r="B1259" s="1">
        <v>4691003000006390</v>
      </c>
      <c r="C1259">
        <v>20210712</v>
      </c>
      <c r="D1259" s="7">
        <v>101467</v>
      </c>
      <c r="E1259" s="1" t="s">
        <v>1231</v>
      </c>
      <c r="F1259" s="32">
        <v>10.45</v>
      </c>
      <c r="G1259" s="1" t="s">
        <v>1228</v>
      </c>
      <c r="H1259" s="46">
        <f t="shared" si="119"/>
        <v>-10.45</v>
      </c>
      <c r="I1259" s="24">
        <f t="shared" si="120"/>
        <v>0</v>
      </c>
      <c r="J1259" s="25" t="str">
        <f t="shared" si="121"/>
        <v>12</v>
      </c>
      <c r="K1259" s="25">
        <f t="shared" si="122"/>
        <v>7</v>
      </c>
      <c r="L1259" s="26">
        <f t="shared" si="123"/>
        <v>44389</v>
      </c>
      <c r="M1259" s="46">
        <f t="shared" si="124"/>
        <v>-10.45</v>
      </c>
    </row>
    <row r="1260" spans="2:13" ht="15.75">
      <c r="B1260" s="1">
        <v>4691003000006390</v>
      </c>
      <c r="C1260">
        <v>20210712</v>
      </c>
      <c r="D1260" s="7">
        <v>129417</v>
      </c>
      <c r="E1260" s="1" t="s">
        <v>1231</v>
      </c>
      <c r="F1260" s="32">
        <v>10.45</v>
      </c>
      <c r="G1260" s="1" t="s">
        <v>1228</v>
      </c>
      <c r="H1260" s="46">
        <f t="shared" si="119"/>
        <v>-10.45</v>
      </c>
      <c r="I1260" s="24">
        <f t="shared" si="120"/>
        <v>0</v>
      </c>
      <c r="J1260" s="25" t="str">
        <f t="shared" si="121"/>
        <v>12</v>
      </c>
      <c r="K1260" s="25">
        <f t="shared" si="122"/>
        <v>7</v>
      </c>
      <c r="L1260" s="26">
        <f t="shared" si="123"/>
        <v>44389</v>
      </c>
      <c r="M1260" s="46">
        <f t="shared" si="124"/>
        <v>-10.45</v>
      </c>
    </row>
    <row r="1261" spans="2:13" ht="15.75">
      <c r="B1261" s="1">
        <v>4691003000006390</v>
      </c>
      <c r="C1261">
        <v>20210712</v>
      </c>
      <c r="D1261" s="7">
        <v>129741</v>
      </c>
      <c r="E1261" s="1" t="s">
        <v>1231</v>
      </c>
      <c r="F1261" s="32">
        <v>10.45</v>
      </c>
      <c r="G1261" s="1" t="s">
        <v>1228</v>
      </c>
      <c r="H1261" s="46">
        <f t="shared" si="119"/>
        <v>-10.45</v>
      </c>
      <c r="I1261" s="24">
        <f t="shared" si="120"/>
        <v>0</v>
      </c>
      <c r="J1261" s="25" t="str">
        <f t="shared" si="121"/>
        <v>12</v>
      </c>
      <c r="K1261" s="25">
        <f t="shared" si="122"/>
        <v>7</v>
      </c>
      <c r="L1261" s="26">
        <f t="shared" si="123"/>
        <v>44389</v>
      </c>
      <c r="M1261" s="46">
        <f t="shared" si="124"/>
        <v>-10.45</v>
      </c>
    </row>
    <row r="1262" spans="2:13" ht="15.75">
      <c r="B1262" s="1">
        <v>4691003000006390</v>
      </c>
      <c r="C1262">
        <v>20210712</v>
      </c>
      <c r="D1262" s="7">
        <v>129926</v>
      </c>
      <c r="E1262" s="1" t="s">
        <v>1231</v>
      </c>
      <c r="F1262" s="32">
        <v>10.45</v>
      </c>
      <c r="G1262" s="1" t="s">
        <v>1228</v>
      </c>
      <c r="H1262" s="46">
        <f t="shared" si="119"/>
        <v>-10.45</v>
      </c>
      <c r="I1262" s="24">
        <f t="shared" si="120"/>
        <v>0</v>
      </c>
      <c r="J1262" s="25" t="str">
        <f t="shared" si="121"/>
        <v>12</v>
      </c>
      <c r="K1262" s="25">
        <f t="shared" si="122"/>
        <v>7</v>
      </c>
      <c r="L1262" s="26">
        <f t="shared" si="123"/>
        <v>44389</v>
      </c>
      <c r="M1262" s="46">
        <f t="shared" si="124"/>
        <v>-10.45</v>
      </c>
    </row>
    <row r="1263" spans="2:13" ht="15.75">
      <c r="B1263" s="1">
        <v>4691003000006390</v>
      </c>
      <c r="C1263">
        <v>20210712</v>
      </c>
      <c r="D1263" s="7">
        <v>130144</v>
      </c>
      <c r="E1263" s="1" t="s">
        <v>1231</v>
      </c>
      <c r="F1263" s="32">
        <v>10.45</v>
      </c>
      <c r="G1263" s="1" t="s">
        <v>1228</v>
      </c>
      <c r="H1263" s="46">
        <f t="shared" si="119"/>
        <v>-10.45</v>
      </c>
      <c r="I1263" s="24">
        <f t="shared" si="120"/>
        <v>0</v>
      </c>
      <c r="J1263" s="25" t="str">
        <f t="shared" si="121"/>
        <v>12</v>
      </c>
      <c r="K1263" s="25">
        <f t="shared" si="122"/>
        <v>7</v>
      </c>
      <c r="L1263" s="26">
        <f t="shared" si="123"/>
        <v>44389</v>
      </c>
      <c r="M1263" s="46">
        <f t="shared" si="124"/>
        <v>-10.45</v>
      </c>
    </row>
    <row r="1264" spans="2:13" ht="15.75">
      <c r="B1264" s="1">
        <v>4691003000006390</v>
      </c>
      <c r="C1264">
        <v>20210712</v>
      </c>
      <c r="D1264" s="7">
        <v>130378</v>
      </c>
      <c r="E1264" s="1" t="s">
        <v>1231</v>
      </c>
      <c r="F1264" s="32">
        <v>10.45</v>
      </c>
      <c r="G1264" s="1" t="s">
        <v>1228</v>
      </c>
      <c r="H1264" s="46">
        <f t="shared" si="119"/>
        <v>-10.45</v>
      </c>
      <c r="I1264" s="24">
        <f t="shared" si="120"/>
        <v>0</v>
      </c>
      <c r="J1264" s="25" t="str">
        <f t="shared" si="121"/>
        <v>12</v>
      </c>
      <c r="K1264" s="25">
        <f t="shared" si="122"/>
        <v>7</v>
      </c>
      <c r="L1264" s="26">
        <f t="shared" si="123"/>
        <v>44389</v>
      </c>
      <c r="M1264" s="46">
        <f t="shared" si="124"/>
        <v>-10.45</v>
      </c>
    </row>
    <row r="1265" spans="2:13" ht="15.75">
      <c r="B1265" s="1">
        <v>4691003000006390</v>
      </c>
      <c r="C1265">
        <v>20210712</v>
      </c>
      <c r="D1265" s="7">
        <v>130611</v>
      </c>
      <c r="E1265" s="1" t="s">
        <v>1231</v>
      </c>
      <c r="F1265" s="32">
        <v>10.45</v>
      </c>
      <c r="G1265" s="1" t="s">
        <v>1228</v>
      </c>
      <c r="H1265" s="46">
        <f t="shared" si="119"/>
        <v>-10.45</v>
      </c>
      <c r="I1265" s="24">
        <f t="shared" si="120"/>
        <v>0</v>
      </c>
      <c r="J1265" s="25" t="str">
        <f t="shared" si="121"/>
        <v>12</v>
      </c>
      <c r="K1265" s="25">
        <f t="shared" si="122"/>
        <v>7</v>
      </c>
      <c r="L1265" s="26">
        <f t="shared" si="123"/>
        <v>44389</v>
      </c>
      <c r="M1265" s="46">
        <f t="shared" si="124"/>
        <v>-10.45</v>
      </c>
    </row>
    <row r="1266" spans="2:13" ht="15.75">
      <c r="B1266" s="1">
        <v>4691003000006390</v>
      </c>
      <c r="C1266">
        <v>20210712</v>
      </c>
      <c r="D1266" s="7">
        <v>130882</v>
      </c>
      <c r="E1266" s="1" t="s">
        <v>1231</v>
      </c>
      <c r="F1266" s="32">
        <v>10.45</v>
      </c>
      <c r="G1266" s="1" t="s">
        <v>1228</v>
      </c>
      <c r="H1266" s="46">
        <f t="shared" si="119"/>
        <v>-10.45</v>
      </c>
      <c r="I1266" s="24">
        <f t="shared" si="120"/>
        <v>0</v>
      </c>
      <c r="J1266" s="25" t="str">
        <f t="shared" si="121"/>
        <v>12</v>
      </c>
      <c r="K1266" s="25">
        <f t="shared" si="122"/>
        <v>7</v>
      </c>
      <c r="L1266" s="26">
        <f t="shared" si="123"/>
        <v>44389</v>
      </c>
      <c r="M1266" s="46">
        <f t="shared" si="124"/>
        <v>-10.45</v>
      </c>
    </row>
    <row r="1267" spans="2:13" ht="15.75">
      <c r="B1267" s="1">
        <v>4691003000006390</v>
      </c>
      <c r="C1267">
        <v>20210712</v>
      </c>
      <c r="D1267" s="7">
        <v>131061</v>
      </c>
      <c r="E1267" s="1" t="s">
        <v>1231</v>
      </c>
      <c r="F1267" s="32">
        <v>10.45</v>
      </c>
      <c r="G1267" s="1" t="s">
        <v>1228</v>
      </c>
      <c r="H1267" s="46">
        <f t="shared" si="119"/>
        <v>-10.45</v>
      </c>
      <c r="I1267" s="24">
        <f t="shared" si="120"/>
        <v>0</v>
      </c>
      <c r="J1267" s="25" t="str">
        <f t="shared" si="121"/>
        <v>12</v>
      </c>
      <c r="K1267" s="25">
        <f t="shared" si="122"/>
        <v>7</v>
      </c>
      <c r="L1267" s="26">
        <f t="shared" si="123"/>
        <v>44389</v>
      </c>
      <c r="M1267" s="46">
        <f t="shared" si="124"/>
        <v>-10.45</v>
      </c>
    </row>
    <row r="1268" spans="2:13" ht="15.75">
      <c r="B1268" s="1">
        <v>4691003000006390</v>
      </c>
      <c r="C1268">
        <v>20210712</v>
      </c>
      <c r="D1268" s="7">
        <v>131460</v>
      </c>
      <c r="E1268" s="1" t="s">
        <v>1231</v>
      </c>
      <c r="F1268" s="32">
        <v>10.45</v>
      </c>
      <c r="G1268" s="1" t="s">
        <v>1228</v>
      </c>
      <c r="H1268" s="46">
        <f t="shared" si="119"/>
        <v>-10.45</v>
      </c>
      <c r="I1268" s="24">
        <f t="shared" si="120"/>
        <v>0</v>
      </c>
      <c r="J1268" s="25" t="str">
        <f t="shared" si="121"/>
        <v>12</v>
      </c>
      <c r="K1268" s="25">
        <f t="shared" si="122"/>
        <v>7</v>
      </c>
      <c r="L1268" s="26">
        <f t="shared" si="123"/>
        <v>44389</v>
      </c>
      <c r="M1268" s="46">
        <f t="shared" si="124"/>
        <v>-10.45</v>
      </c>
    </row>
    <row r="1269" spans="2:13" ht="15.75">
      <c r="B1269" s="1">
        <v>4691003000006390</v>
      </c>
      <c r="C1269">
        <v>20210712</v>
      </c>
      <c r="D1269" s="7">
        <v>131886</v>
      </c>
      <c r="E1269" s="1" t="s">
        <v>1231</v>
      </c>
      <c r="F1269" s="32">
        <v>10.45</v>
      </c>
      <c r="G1269" s="1" t="s">
        <v>1228</v>
      </c>
      <c r="H1269" s="46">
        <f t="shared" si="119"/>
        <v>-10.45</v>
      </c>
      <c r="I1269" s="24">
        <f t="shared" si="120"/>
        <v>0</v>
      </c>
      <c r="J1269" s="25" t="str">
        <f t="shared" si="121"/>
        <v>12</v>
      </c>
      <c r="K1269" s="25">
        <f t="shared" si="122"/>
        <v>7</v>
      </c>
      <c r="L1269" s="26">
        <f t="shared" si="123"/>
        <v>44389</v>
      </c>
      <c r="M1269" s="46">
        <f t="shared" si="124"/>
        <v>-10.45</v>
      </c>
    </row>
    <row r="1270" spans="2:13" ht="15.75">
      <c r="B1270" s="1">
        <v>4691003000006390</v>
      </c>
      <c r="C1270">
        <v>20210712</v>
      </c>
      <c r="D1270" s="7">
        <v>177835</v>
      </c>
      <c r="E1270" s="1" t="s">
        <v>1231</v>
      </c>
      <c r="F1270" s="32">
        <v>10.45</v>
      </c>
      <c r="G1270" s="1" t="s">
        <v>1228</v>
      </c>
      <c r="H1270" s="46">
        <f t="shared" si="119"/>
        <v>-10.45</v>
      </c>
      <c r="I1270" s="24">
        <f t="shared" si="120"/>
        <v>0</v>
      </c>
      <c r="J1270" s="25" t="str">
        <f t="shared" si="121"/>
        <v>12</v>
      </c>
      <c r="K1270" s="25">
        <f t="shared" si="122"/>
        <v>7</v>
      </c>
      <c r="L1270" s="26">
        <f t="shared" si="123"/>
        <v>44389</v>
      </c>
      <c r="M1270" s="46">
        <f t="shared" si="124"/>
        <v>-10.45</v>
      </c>
    </row>
    <row r="1271" spans="2:13" ht="15.75">
      <c r="B1271" s="1">
        <v>4691003000006390</v>
      </c>
      <c r="C1271">
        <v>20210712</v>
      </c>
      <c r="D1271" s="7">
        <v>178005</v>
      </c>
      <c r="E1271" s="1" t="s">
        <v>1231</v>
      </c>
      <c r="F1271" s="32">
        <v>10.45</v>
      </c>
      <c r="G1271" s="1" t="s">
        <v>1228</v>
      </c>
      <c r="H1271" s="46">
        <f t="shared" si="119"/>
        <v>-10.45</v>
      </c>
      <c r="I1271" s="24">
        <f t="shared" si="120"/>
        <v>0</v>
      </c>
      <c r="J1271" s="25" t="str">
        <f t="shared" si="121"/>
        <v>12</v>
      </c>
      <c r="K1271" s="25">
        <f t="shared" si="122"/>
        <v>7</v>
      </c>
      <c r="L1271" s="26">
        <f t="shared" si="123"/>
        <v>44389</v>
      </c>
      <c r="M1271" s="46">
        <f t="shared" si="124"/>
        <v>-10.45</v>
      </c>
    </row>
    <row r="1272" spans="2:13" ht="15.75">
      <c r="B1272" s="1">
        <v>4691003000006390</v>
      </c>
      <c r="C1272">
        <v>20210712</v>
      </c>
      <c r="D1272" s="7">
        <v>178337</v>
      </c>
      <c r="E1272" s="1" t="s">
        <v>1231</v>
      </c>
      <c r="F1272" s="32">
        <v>10.45</v>
      </c>
      <c r="G1272" s="1" t="s">
        <v>1228</v>
      </c>
      <c r="H1272" s="46">
        <f t="shared" si="119"/>
        <v>-10.45</v>
      </c>
      <c r="I1272" s="24">
        <f t="shared" si="120"/>
        <v>0</v>
      </c>
      <c r="J1272" s="25" t="str">
        <f t="shared" si="121"/>
        <v>12</v>
      </c>
      <c r="K1272" s="25">
        <f t="shared" si="122"/>
        <v>7</v>
      </c>
      <c r="L1272" s="26">
        <f t="shared" si="123"/>
        <v>44389</v>
      </c>
      <c r="M1272" s="46">
        <f t="shared" si="124"/>
        <v>-10.45</v>
      </c>
    </row>
    <row r="1273" spans="2:13" ht="15.75">
      <c r="B1273" s="1">
        <v>4691003000006390</v>
      </c>
      <c r="C1273">
        <v>20210712</v>
      </c>
      <c r="D1273" s="7">
        <v>178529</v>
      </c>
      <c r="E1273" s="1" t="s">
        <v>1231</v>
      </c>
      <c r="F1273" s="32">
        <v>10.45</v>
      </c>
      <c r="G1273" s="1" t="s">
        <v>1228</v>
      </c>
      <c r="H1273" s="46">
        <f t="shared" si="119"/>
        <v>-10.45</v>
      </c>
      <c r="I1273" s="24">
        <f t="shared" si="120"/>
        <v>0</v>
      </c>
      <c r="J1273" s="25" t="str">
        <f t="shared" si="121"/>
        <v>12</v>
      </c>
      <c r="K1273" s="25">
        <f t="shared" si="122"/>
        <v>7</v>
      </c>
      <c r="L1273" s="26">
        <f t="shared" si="123"/>
        <v>44389</v>
      </c>
      <c r="M1273" s="46">
        <f t="shared" si="124"/>
        <v>-10.45</v>
      </c>
    </row>
    <row r="1274" spans="2:13" ht="15.75">
      <c r="B1274" s="1">
        <v>4691003000006390</v>
      </c>
      <c r="C1274">
        <v>20210712</v>
      </c>
      <c r="D1274" s="7">
        <v>194597</v>
      </c>
      <c r="E1274" s="1" t="s">
        <v>1231</v>
      </c>
      <c r="F1274" s="32">
        <v>10.45</v>
      </c>
      <c r="G1274" s="1" t="s">
        <v>1228</v>
      </c>
      <c r="H1274" s="46">
        <f t="shared" si="119"/>
        <v>-10.45</v>
      </c>
      <c r="I1274" s="24">
        <f t="shared" si="120"/>
        <v>0</v>
      </c>
      <c r="J1274" s="25" t="str">
        <f t="shared" si="121"/>
        <v>12</v>
      </c>
      <c r="K1274" s="25">
        <f t="shared" si="122"/>
        <v>7</v>
      </c>
      <c r="L1274" s="26">
        <f t="shared" si="123"/>
        <v>44389</v>
      </c>
      <c r="M1274" s="46">
        <f t="shared" si="124"/>
        <v>-10.45</v>
      </c>
    </row>
    <row r="1275" spans="2:13" ht="15.75">
      <c r="B1275" s="1">
        <v>4691003000006390</v>
      </c>
      <c r="C1275">
        <v>20210712</v>
      </c>
      <c r="D1275" s="7">
        <v>196197</v>
      </c>
      <c r="E1275" s="1" t="s">
        <v>1231</v>
      </c>
      <c r="F1275" s="32">
        <v>10.45</v>
      </c>
      <c r="G1275" s="1" t="s">
        <v>1228</v>
      </c>
      <c r="H1275" s="46">
        <f t="shared" si="119"/>
        <v>-10.45</v>
      </c>
      <c r="I1275" s="24">
        <f t="shared" si="120"/>
        <v>0</v>
      </c>
      <c r="J1275" s="25" t="str">
        <f t="shared" si="121"/>
        <v>12</v>
      </c>
      <c r="K1275" s="25">
        <f t="shared" si="122"/>
        <v>7</v>
      </c>
      <c r="L1275" s="26">
        <f t="shared" si="123"/>
        <v>44389</v>
      </c>
      <c r="M1275" s="46">
        <f t="shared" si="124"/>
        <v>-10.45</v>
      </c>
    </row>
    <row r="1276" spans="2:13" ht="15.75">
      <c r="B1276" s="1">
        <v>4691003000006390</v>
      </c>
      <c r="C1276">
        <v>20210713</v>
      </c>
      <c r="D1276" s="7">
        <v>170449</v>
      </c>
      <c r="E1276" s="1" t="s">
        <v>1232</v>
      </c>
      <c r="F1276" s="32">
        <v>474091.44</v>
      </c>
      <c r="G1276" s="1" t="s">
        <v>1233</v>
      </c>
      <c r="H1276" s="46">
        <f t="shared" si="119"/>
        <v>0</v>
      </c>
      <c r="I1276" s="24">
        <f t="shared" si="120"/>
        <v>474091.44</v>
      </c>
      <c r="J1276" s="25" t="str">
        <f t="shared" si="121"/>
        <v>13</v>
      </c>
      <c r="K1276" s="25">
        <f t="shared" si="122"/>
        <v>7</v>
      </c>
      <c r="L1276" s="26">
        <f t="shared" si="123"/>
        <v>44390</v>
      </c>
      <c r="M1276" s="46">
        <f t="shared" si="124"/>
        <v>474091.44</v>
      </c>
    </row>
    <row r="1277" spans="2:13" ht="15.75">
      <c r="B1277" s="1">
        <v>4691003000006390</v>
      </c>
      <c r="C1277">
        <v>20210713</v>
      </c>
      <c r="D1277" s="7">
        <v>390509</v>
      </c>
      <c r="E1277" s="1" t="s">
        <v>1230</v>
      </c>
      <c r="F1277" s="32">
        <v>15308.8</v>
      </c>
      <c r="G1277" s="1" t="s">
        <v>1228</v>
      </c>
      <c r="H1277" s="46">
        <f t="shared" si="119"/>
        <v>-15308.8</v>
      </c>
      <c r="I1277" s="24">
        <f t="shared" si="120"/>
        <v>0</v>
      </c>
      <c r="J1277" s="25" t="str">
        <f t="shared" si="121"/>
        <v>13</v>
      </c>
      <c r="K1277" s="25">
        <f t="shared" si="122"/>
        <v>7</v>
      </c>
      <c r="L1277" s="26">
        <f t="shared" si="123"/>
        <v>44390</v>
      </c>
      <c r="M1277" s="46">
        <f t="shared" si="124"/>
        <v>-15308.8</v>
      </c>
    </row>
    <row r="1278" spans="2:13" ht="15.75">
      <c r="B1278" s="1">
        <v>4691003000006390</v>
      </c>
      <c r="C1278">
        <v>20210713</v>
      </c>
      <c r="D1278" s="7">
        <v>557169</v>
      </c>
      <c r="E1278" s="1" t="s">
        <v>1241</v>
      </c>
      <c r="F1278" s="32">
        <v>1659.24</v>
      </c>
      <c r="G1278" s="1" t="s">
        <v>1228</v>
      </c>
      <c r="H1278" s="46">
        <f t="shared" si="119"/>
        <v>-1659.24</v>
      </c>
      <c r="I1278" s="24">
        <f t="shared" si="120"/>
        <v>0</v>
      </c>
      <c r="J1278" s="25" t="str">
        <f t="shared" si="121"/>
        <v>13</v>
      </c>
      <c r="K1278" s="25">
        <f t="shared" si="122"/>
        <v>7</v>
      </c>
      <c r="L1278" s="26">
        <f t="shared" si="123"/>
        <v>44390</v>
      </c>
      <c r="M1278" s="46">
        <f t="shared" si="124"/>
        <v>-1659.24</v>
      </c>
    </row>
    <row r="1279" spans="2:13" ht="15.75">
      <c r="B1279" s="1">
        <v>4691003000006390</v>
      </c>
      <c r="C1279">
        <v>20210713</v>
      </c>
      <c r="D1279" s="7">
        <v>557463</v>
      </c>
      <c r="E1279" s="1" t="s">
        <v>1241</v>
      </c>
      <c r="F1279" s="32">
        <v>964.02</v>
      </c>
      <c r="G1279" s="1" t="s">
        <v>1228</v>
      </c>
      <c r="H1279" s="46">
        <f t="shared" si="119"/>
        <v>-964.02</v>
      </c>
      <c r="I1279" s="24">
        <f t="shared" si="120"/>
        <v>0</v>
      </c>
      <c r="J1279" s="25" t="str">
        <f t="shared" si="121"/>
        <v>13</v>
      </c>
      <c r="K1279" s="25">
        <f t="shared" si="122"/>
        <v>7</v>
      </c>
      <c r="L1279" s="26">
        <f t="shared" si="123"/>
        <v>44390</v>
      </c>
      <c r="M1279" s="46">
        <f t="shared" si="124"/>
        <v>-964.02</v>
      </c>
    </row>
    <row r="1280" spans="2:13" ht="15.75">
      <c r="B1280" s="1">
        <v>4691003000006390</v>
      </c>
      <c r="C1280">
        <v>20210713</v>
      </c>
      <c r="D1280" s="7">
        <v>133588</v>
      </c>
      <c r="E1280" s="1" t="s">
        <v>1227</v>
      </c>
      <c r="F1280" s="32">
        <v>25000</v>
      </c>
      <c r="G1280" s="1" t="s">
        <v>1228</v>
      </c>
      <c r="H1280" s="46">
        <f t="shared" si="119"/>
        <v>-25000</v>
      </c>
      <c r="I1280" s="24">
        <f t="shared" si="120"/>
        <v>0</v>
      </c>
      <c r="J1280" s="25" t="str">
        <f t="shared" si="121"/>
        <v>13</v>
      </c>
      <c r="K1280" s="25">
        <f t="shared" si="122"/>
        <v>7</v>
      </c>
      <c r="L1280" s="26">
        <f t="shared" si="123"/>
        <v>44390</v>
      </c>
      <c r="M1280" s="46">
        <f t="shared" si="124"/>
        <v>-25000</v>
      </c>
    </row>
    <row r="1281" spans="2:13" ht="15.75">
      <c r="B1281" s="1">
        <v>4691003000006390</v>
      </c>
      <c r="C1281">
        <v>20210713</v>
      </c>
      <c r="D1281" s="7">
        <v>134036</v>
      </c>
      <c r="E1281" s="1" t="s">
        <v>1227</v>
      </c>
      <c r="F1281" s="32">
        <v>1775.62</v>
      </c>
      <c r="G1281" s="1" t="s">
        <v>1228</v>
      </c>
      <c r="H1281" s="46">
        <f t="shared" ref="H1281:H1344" si="125">-IF(G1281="D",F1281,0)</f>
        <v>-1775.62</v>
      </c>
      <c r="I1281" s="24">
        <f t="shared" ref="I1281:I1344" si="126">IF(G1281="C",F1281,0)</f>
        <v>0</v>
      </c>
      <c r="J1281" s="25" t="str">
        <f t="shared" ref="J1281:J1344" si="127">RIGHT(C1281,2)</f>
        <v>13</v>
      </c>
      <c r="K1281" s="25">
        <f t="shared" ref="K1281:K1344" si="128">IFERROR(LEFT(C1281,6)-202100,"")</f>
        <v>7</v>
      </c>
      <c r="L1281" s="26">
        <f t="shared" ref="L1281:L1344" si="129">IFERROR(DATE(2021,K1281,J1281),"")</f>
        <v>44390</v>
      </c>
      <c r="M1281" s="46">
        <f t="shared" ref="M1281:M1344" si="130">IF(G1281="c",I1281,H1281)</f>
        <v>-1775.62</v>
      </c>
    </row>
    <row r="1282" spans="2:13" ht="15.75">
      <c r="B1282" s="1">
        <v>4691003000006390</v>
      </c>
      <c r="C1282">
        <v>20210713</v>
      </c>
      <c r="D1282" s="7">
        <v>134722</v>
      </c>
      <c r="E1282" s="1" t="s">
        <v>1227</v>
      </c>
      <c r="F1282" s="32">
        <v>170445</v>
      </c>
      <c r="G1282" s="1" t="s">
        <v>1228</v>
      </c>
      <c r="H1282" s="46">
        <f t="shared" si="125"/>
        <v>-170445</v>
      </c>
      <c r="I1282" s="24">
        <f t="shared" si="126"/>
        <v>0</v>
      </c>
      <c r="J1282" s="25" t="str">
        <f t="shared" si="127"/>
        <v>13</v>
      </c>
      <c r="K1282" s="25">
        <f t="shared" si="128"/>
        <v>7</v>
      </c>
      <c r="L1282" s="26">
        <f t="shared" si="129"/>
        <v>44390</v>
      </c>
      <c r="M1282" s="46">
        <f t="shared" si="130"/>
        <v>-170445</v>
      </c>
    </row>
    <row r="1283" spans="2:13" ht="15.75">
      <c r="B1283" s="1">
        <v>4691003000006390</v>
      </c>
      <c r="C1283">
        <v>20210713</v>
      </c>
      <c r="D1283" s="7">
        <v>136191</v>
      </c>
      <c r="E1283" s="1" t="s">
        <v>1227</v>
      </c>
      <c r="F1283" s="32">
        <v>112522.5</v>
      </c>
      <c r="G1283" s="1" t="s">
        <v>1228</v>
      </c>
      <c r="H1283" s="46">
        <f t="shared" si="125"/>
        <v>-112522.5</v>
      </c>
      <c r="I1283" s="24">
        <f t="shared" si="126"/>
        <v>0</v>
      </c>
      <c r="J1283" s="25" t="str">
        <f t="shared" si="127"/>
        <v>13</v>
      </c>
      <c r="K1283" s="25">
        <f t="shared" si="128"/>
        <v>7</v>
      </c>
      <c r="L1283" s="26">
        <f t="shared" si="129"/>
        <v>44390</v>
      </c>
      <c r="M1283" s="46">
        <f t="shared" si="130"/>
        <v>-112522.5</v>
      </c>
    </row>
    <row r="1284" spans="2:13" ht="15.75">
      <c r="B1284" s="1">
        <v>4691003000006390</v>
      </c>
      <c r="C1284">
        <v>20210713</v>
      </c>
      <c r="D1284" s="7">
        <v>136437</v>
      </c>
      <c r="E1284" s="1" t="s">
        <v>1227</v>
      </c>
      <c r="F1284" s="32">
        <v>1435.2</v>
      </c>
      <c r="G1284" s="1" t="s">
        <v>1228</v>
      </c>
      <c r="H1284" s="46">
        <f t="shared" si="125"/>
        <v>-1435.2</v>
      </c>
      <c r="I1284" s="24">
        <f t="shared" si="126"/>
        <v>0</v>
      </c>
      <c r="J1284" s="25" t="str">
        <f t="shared" si="127"/>
        <v>13</v>
      </c>
      <c r="K1284" s="25">
        <f t="shared" si="128"/>
        <v>7</v>
      </c>
      <c r="L1284" s="26">
        <f t="shared" si="129"/>
        <v>44390</v>
      </c>
      <c r="M1284" s="46">
        <f t="shared" si="130"/>
        <v>-1435.2</v>
      </c>
    </row>
    <row r="1285" spans="2:13" ht="15.75">
      <c r="B1285" s="1">
        <v>4691003000006390</v>
      </c>
      <c r="C1285">
        <v>20210713</v>
      </c>
      <c r="D1285" s="7">
        <v>137008</v>
      </c>
      <c r="E1285" s="1" t="s">
        <v>1227</v>
      </c>
      <c r="F1285" s="32">
        <v>9195</v>
      </c>
      <c r="G1285" s="1" t="s">
        <v>1228</v>
      </c>
      <c r="H1285" s="46">
        <f t="shared" si="125"/>
        <v>-9195</v>
      </c>
      <c r="I1285" s="24">
        <f t="shared" si="126"/>
        <v>0</v>
      </c>
      <c r="J1285" s="25" t="str">
        <f t="shared" si="127"/>
        <v>13</v>
      </c>
      <c r="K1285" s="25">
        <f t="shared" si="128"/>
        <v>7</v>
      </c>
      <c r="L1285" s="26">
        <f t="shared" si="129"/>
        <v>44390</v>
      </c>
      <c r="M1285" s="46">
        <f t="shared" si="130"/>
        <v>-9195</v>
      </c>
    </row>
    <row r="1286" spans="2:13" ht="15.75">
      <c r="B1286" s="1">
        <v>4691003000006390</v>
      </c>
      <c r="C1286">
        <v>20210713</v>
      </c>
      <c r="D1286" s="7">
        <v>137816</v>
      </c>
      <c r="E1286" s="1" t="s">
        <v>1227</v>
      </c>
      <c r="F1286" s="32">
        <v>67301.22</v>
      </c>
      <c r="G1286" s="1" t="s">
        <v>1228</v>
      </c>
      <c r="H1286" s="46">
        <f t="shared" si="125"/>
        <v>-67301.22</v>
      </c>
      <c r="I1286" s="24">
        <f t="shared" si="126"/>
        <v>0</v>
      </c>
      <c r="J1286" s="25" t="str">
        <f t="shared" si="127"/>
        <v>13</v>
      </c>
      <c r="K1286" s="25">
        <f t="shared" si="128"/>
        <v>7</v>
      </c>
      <c r="L1286" s="26">
        <f t="shared" si="129"/>
        <v>44390</v>
      </c>
      <c r="M1286" s="46">
        <f t="shared" si="130"/>
        <v>-67301.22</v>
      </c>
    </row>
    <row r="1287" spans="2:13" ht="15.75">
      <c r="B1287" s="1">
        <v>4691003000006390</v>
      </c>
      <c r="C1287">
        <v>20210713</v>
      </c>
      <c r="D1287" s="7">
        <v>142174</v>
      </c>
      <c r="E1287" s="1" t="s">
        <v>1227</v>
      </c>
      <c r="F1287" s="32">
        <v>410428.81</v>
      </c>
      <c r="G1287" s="1" t="s">
        <v>1228</v>
      </c>
      <c r="H1287" s="46">
        <f t="shared" si="125"/>
        <v>-410428.81</v>
      </c>
      <c r="I1287" s="24">
        <f t="shared" si="126"/>
        <v>0</v>
      </c>
      <c r="J1287" s="25" t="str">
        <f t="shared" si="127"/>
        <v>13</v>
      </c>
      <c r="K1287" s="25">
        <f t="shared" si="128"/>
        <v>7</v>
      </c>
      <c r="L1287" s="26">
        <f t="shared" si="129"/>
        <v>44390</v>
      </c>
      <c r="M1287" s="46">
        <f t="shared" si="130"/>
        <v>-410428.81</v>
      </c>
    </row>
    <row r="1288" spans="2:13" ht="15.75">
      <c r="B1288" s="1">
        <v>4691003000006390</v>
      </c>
      <c r="C1288">
        <v>20210713</v>
      </c>
      <c r="D1288" s="7">
        <v>143598</v>
      </c>
      <c r="E1288" s="1" t="s">
        <v>1227</v>
      </c>
      <c r="F1288" s="32">
        <v>31194.5</v>
      </c>
      <c r="G1288" s="1" t="s">
        <v>1228</v>
      </c>
      <c r="H1288" s="46">
        <f t="shared" si="125"/>
        <v>-31194.5</v>
      </c>
      <c r="I1288" s="24">
        <f t="shared" si="126"/>
        <v>0</v>
      </c>
      <c r="J1288" s="25" t="str">
        <f t="shared" si="127"/>
        <v>13</v>
      </c>
      <c r="K1288" s="25">
        <f t="shared" si="128"/>
        <v>7</v>
      </c>
      <c r="L1288" s="26">
        <f t="shared" si="129"/>
        <v>44390</v>
      </c>
      <c r="M1288" s="46">
        <f t="shared" si="130"/>
        <v>-31194.5</v>
      </c>
    </row>
    <row r="1289" spans="2:13" ht="15.75">
      <c r="B1289" s="1">
        <v>4691003000006390</v>
      </c>
      <c r="C1289">
        <v>20210713</v>
      </c>
      <c r="D1289" s="7">
        <v>149884</v>
      </c>
      <c r="E1289" s="1" t="s">
        <v>1227</v>
      </c>
      <c r="F1289" s="32">
        <v>2057</v>
      </c>
      <c r="G1289" s="1" t="s">
        <v>1228</v>
      </c>
      <c r="H1289" s="46">
        <f t="shared" si="125"/>
        <v>-2057</v>
      </c>
      <c r="I1289" s="24">
        <f t="shared" si="126"/>
        <v>0</v>
      </c>
      <c r="J1289" s="25" t="str">
        <f t="shared" si="127"/>
        <v>13</v>
      </c>
      <c r="K1289" s="25">
        <f t="shared" si="128"/>
        <v>7</v>
      </c>
      <c r="L1289" s="26">
        <f t="shared" si="129"/>
        <v>44390</v>
      </c>
      <c r="M1289" s="46">
        <f t="shared" si="130"/>
        <v>-2057</v>
      </c>
    </row>
    <row r="1290" spans="2:13" ht="15.75">
      <c r="B1290" s="1">
        <v>4691003000006390</v>
      </c>
      <c r="C1290">
        <v>20210713</v>
      </c>
      <c r="D1290" s="7">
        <v>151306</v>
      </c>
      <c r="E1290" s="1" t="s">
        <v>1227</v>
      </c>
      <c r="F1290" s="32">
        <v>2635.86</v>
      </c>
      <c r="G1290" s="1" t="s">
        <v>1228</v>
      </c>
      <c r="H1290" s="46">
        <f t="shared" si="125"/>
        <v>-2635.86</v>
      </c>
      <c r="I1290" s="24">
        <f t="shared" si="126"/>
        <v>0</v>
      </c>
      <c r="J1290" s="25" t="str">
        <f t="shared" si="127"/>
        <v>13</v>
      </c>
      <c r="K1290" s="25">
        <f t="shared" si="128"/>
        <v>7</v>
      </c>
      <c r="L1290" s="26">
        <f t="shared" si="129"/>
        <v>44390</v>
      </c>
      <c r="M1290" s="46">
        <f t="shared" si="130"/>
        <v>-2635.86</v>
      </c>
    </row>
    <row r="1291" spans="2:13" ht="15.75">
      <c r="B1291" s="1">
        <v>4691003000006390</v>
      </c>
      <c r="C1291">
        <v>20210713</v>
      </c>
      <c r="D1291" s="7">
        <v>158063</v>
      </c>
      <c r="E1291" s="1" t="s">
        <v>1227</v>
      </c>
      <c r="F1291" s="32">
        <v>7907.45</v>
      </c>
      <c r="G1291" s="1" t="s">
        <v>1228</v>
      </c>
      <c r="H1291" s="46">
        <f t="shared" si="125"/>
        <v>-7907.45</v>
      </c>
      <c r="I1291" s="24">
        <f t="shared" si="126"/>
        <v>0</v>
      </c>
      <c r="J1291" s="25" t="str">
        <f t="shared" si="127"/>
        <v>13</v>
      </c>
      <c r="K1291" s="25">
        <f t="shared" si="128"/>
        <v>7</v>
      </c>
      <c r="L1291" s="26">
        <f t="shared" si="129"/>
        <v>44390</v>
      </c>
      <c r="M1291" s="46">
        <f t="shared" si="130"/>
        <v>-7907.45</v>
      </c>
    </row>
    <row r="1292" spans="2:13" ht="15.75">
      <c r="B1292" s="1">
        <v>4691003000006390</v>
      </c>
      <c r="C1292">
        <v>20210713</v>
      </c>
      <c r="D1292" s="7">
        <v>169790</v>
      </c>
      <c r="E1292" s="1" t="s">
        <v>1227</v>
      </c>
      <c r="F1292" s="32">
        <v>172813.09</v>
      </c>
      <c r="G1292" s="1" t="s">
        <v>1228</v>
      </c>
      <c r="H1292" s="46">
        <f t="shared" si="125"/>
        <v>-172813.09</v>
      </c>
      <c r="I1292" s="24">
        <f t="shared" si="126"/>
        <v>0</v>
      </c>
      <c r="J1292" s="25" t="str">
        <f t="shared" si="127"/>
        <v>13</v>
      </c>
      <c r="K1292" s="25">
        <f t="shared" si="128"/>
        <v>7</v>
      </c>
      <c r="L1292" s="26">
        <f t="shared" si="129"/>
        <v>44390</v>
      </c>
      <c r="M1292" s="46">
        <f t="shared" si="130"/>
        <v>-172813.09</v>
      </c>
    </row>
    <row r="1293" spans="2:13" ht="15.75">
      <c r="B1293" s="1">
        <v>4691003000006390</v>
      </c>
      <c r="C1293">
        <v>20210713</v>
      </c>
      <c r="D1293" s="7">
        <v>170025</v>
      </c>
      <c r="E1293" s="1" t="s">
        <v>1227</v>
      </c>
      <c r="F1293" s="32">
        <v>83938.19</v>
      </c>
      <c r="G1293" s="1" t="s">
        <v>1228</v>
      </c>
      <c r="H1293" s="46">
        <f t="shared" si="125"/>
        <v>-83938.19</v>
      </c>
      <c r="I1293" s="24">
        <f t="shared" si="126"/>
        <v>0</v>
      </c>
      <c r="J1293" s="25" t="str">
        <f t="shared" si="127"/>
        <v>13</v>
      </c>
      <c r="K1293" s="25">
        <f t="shared" si="128"/>
        <v>7</v>
      </c>
      <c r="L1293" s="26">
        <f t="shared" si="129"/>
        <v>44390</v>
      </c>
      <c r="M1293" s="46">
        <f t="shared" si="130"/>
        <v>-83938.19</v>
      </c>
    </row>
    <row r="1294" spans="2:13" ht="15.75">
      <c r="B1294" s="1">
        <v>4691003000006390</v>
      </c>
      <c r="C1294">
        <v>20210713</v>
      </c>
      <c r="D1294" s="7">
        <v>170449</v>
      </c>
      <c r="E1294" s="1" t="s">
        <v>1227</v>
      </c>
      <c r="F1294" s="32">
        <v>474091.44</v>
      </c>
      <c r="G1294" s="1" t="s">
        <v>1228</v>
      </c>
      <c r="H1294" s="46">
        <f t="shared" si="125"/>
        <v>-474091.44</v>
      </c>
      <c r="I1294" s="24">
        <f t="shared" si="126"/>
        <v>0</v>
      </c>
      <c r="J1294" s="25" t="str">
        <f t="shared" si="127"/>
        <v>13</v>
      </c>
      <c r="K1294" s="25">
        <f t="shared" si="128"/>
        <v>7</v>
      </c>
      <c r="L1294" s="26">
        <f t="shared" si="129"/>
        <v>44390</v>
      </c>
      <c r="M1294" s="46">
        <f t="shared" si="130"/>
        <v>-474091.44</v>
      </c>
    </row>
    <row r="1295" spans="2:13" ht="15.75">
      <c r="B1295" s="1">
        <v>4691003000006390</v>
      </c>
      <c r="C1295">
        <v>20210713</v>
      </c>
      <c r="D1295" s="7">
        <v>172117</v>
      </c>
      <c r="E1295" s="1" t="s">
        <v>1227</v>
      </c>
      <c r="F1295" s="32">
        <v>494731.55</v>
      </c>
      <c r="G1295" s="1" t="s">
        <v>1228</v>
      </c>
      <c r="H1295" s="46">
        <f t="shared" si="125"/>
        <v>-494731.55</v>
      </c>
      <c r="I1295" s="24">
        <f t="shared" si="126"/>
        <v>0</v>
      </c>
      <c r="J1295" s="25" t="str">
        <f t="shared" si="127"/>
        <v>13</v>
      </c>
      <c r="K1295" s="25">
        <f t="shared" si="128"/>
        <v>7</v>
      </c>
      <c r="L1295" s="26">
        <f t="shared" si="129"/>
        <v>44390</v>
      </c>
      <c r="M1295" s="46">
        <f t="shared" si="130"/>
        <v>-494731.55</v>
      </c>
    </row>
    <row r="1296" spans="2:13" ht="15.75">
      <c r="B1296" s="1">
        <v>4691003000006390</v>
      </c>
      <c r="C1296">
        <v>20210713</v>
      </c>
      <c r="D1296" s="7">
        <v>181342</v>
      </c>
      <c r="E1296" s="1" t="s">
        <v>1227</v>
      </c>
      <c r="F1296" s="32">
        <v>2062.79</v>
      </c>
      <c r="G1296" s="1" t="s">
        <v>1228</v>
      </c>
      <c r="H1296" s="46">
        <f t="shared" si="125"/>
        <v>-2062.79</v>
      </c>
      <c r="I1296" s="24">
        <f t="shared" si="126"/>
        <v>0</v>
      </c>
      <c r="J1296" s="25" t="str">
        <f t="shared" si="127"/>
        <v>13</v>
      </c>
      <c r="K1296" s="25">
        <f t="shared" si="128"/>
        <v>7</v>
      </c>
      <c r="L1296" s="26">
        <f t="shared" si="129"/>
        <v>44390</v>
      </c>
      <c r="M1296" s="46">
        <f t="shared" si="130"/>
        <v>-2062.79</v>
      </c>
    </row>
    <row r="1297" spans="2:13" ht="15.75">
      <c r="B1297" s="1">
        <v>4691003000006390</v>
      </c>
      <c r="C1297">
        <v>20210713</v>
      </c>
      <c r="D1297" s="7">
        <v>193202</v>
      </c>
      <c r="E1297" s="1" t="s">
        <v>1227</v>
      </c>
      <c r="F1297" s="32">
        <v>116978.44</v>
      </c>
      <c r="G1297" s="1" t="s">
        <v>1228</v>
      </c>
      <c r="H1297" s="46">
        <f t="shared" si="125"/>
        <v>-116978.44</v>
      </c>
      <c r="I1297" s="24">
        <f t="shared" si="126"/>
        <v>0</v>
      </c>
      <c r="J1297" s="25" t="str">
        <f t="shared" si="127"/>
        <v>13</v>
      </c>
      <c r="K1297" s="25">
        <f t="shared" si="128"/>
        <v>7</v>
      </c>
      <c r="L1297" s="26">
        <f t="shared" si="129"/>
        <v>44390</v>
      </c>
      <c r="M1297" s="46">
        <f t="shared" si="130"/>
        <v>-116978.44</v>
      </c>
    </row>
    <row r="1298" spans="2:13" ht="15.75">
      <c r="B1298" s="1">
        <v>4691003000006390</v>
      </c>
      <c r="C1298">
        <v>20210713</v>
      </c>
      <c r="D1298" s="7">
        <v>194400</v>
      </c>
      <c r="E1298" s="1" t="s">
        <v>1227</v>
      </c>
      <c r="F1298" s="32">
        <v>300000</v>
      </c>
      <c r="G1298" s="1" t="s">
        <v>1228</v>
      </c>
      <c r="H1298" s="46">
        <f t="shared" si="125"/>
        <v>-300000</v>
      </c>
      <c r="I1298" s="24">
        <f t="shared" si="126"/>
        <v>0</v>
      </c>
      <c r="J1298" s="25" t="str">
        <f t="shared" si="127"/>
        <v>13</v>
      </c>
      <c r="K1298" s="25">
        <f t="shared" si="128"/>
        <v>7</v>
      </c>
      <c r="L1298" s="26">
        <f t="shared" si="129"/>
        <v>44390</v>
      </c>
      <c r="M1298" s="46">
        <f t="shared" si="130"/>
        <v>-300000</v>
      </c>
    </row>
    <row r="1299" spans="2:13" ht="15.75">
      <c r="B1299" s="1">
        <v>4691003000006390</v>
      </c>
      <c r="C1299">
        <v>20210713</v>
      </c>
      <c r="D1299" s="7">
        <v>131327</v>
      </c>
      <c r="E1299" s="1" t="s">
        <v>1235</v>
      </c>
      <c r="F1299" s="32">
        <v>301704.62</v>
      </c>
      <c r="G1299" s="1" t="s">
        <v>1228</v>
      </c>
      <c r="H1299" s="46">
        <f t="shared" si="125"/>
        <v>-301704.62</v>
      </c>
      <c r="I1299" s="24">
        <f t="shared" si="126"/>
        <v>0</v>
      </c>
      <c r="J1299" s="25" t="str">
        <f t="shared" si="127"/>
        <v>13</v>
      </c>
      <c r="K1299" s="25">
        <f t="shared" si="128"/>
        <v>7</v>
      </c>
      <c r="L1299" s="26">
        <f t="shared" si="129"/>
        <v>44390</v>
      </c>
      <c r="M1299" s="46">
        <f t="shared" si="130"/>
        <v>-301704.62</v>
      </c>
    </row>
    <row r="1300" spans="2:13" ht="15.75">
      <c r="B1300" s="1">
        <v>4691003000006390</v>
      </c>
      <c r="C1300">
        <v>20210713</v>
      </c>
      <c r="D1300" s="7">
        <v>131630</v>
      </c>
      <c r="E1300" s="1" t="s">
        <v>1235</v>
      </c>
      <c r="F1300" s="32">
        <v>3173.9</v>
      </c>
      <c r="G1300" s="1" t="s">
        <v>1228</v>
      </c>
      <c r="H1300" s="46">
        <f t="shared" si="125"/>
        <v>-3173.9</v>
      </c>
      <c r="I1300" s="24">
        <f t="shared" si="126"/>
        <v>0</v>
      </c>
      <c r="J1300" s="25" t="str">
        <f t="shared" si="127"/>
        <v>13</v>
      </c>
      <c r="K1300" s="25">
        <f t="shared" si="128"/>
        <v>7</v>
      </c>
      <c r="L1300" s="26">
        <f t="shared" si="129"/>
        <v>44390</v>
      </c>
      <c r="M1300" s="46">
        <f t="shared" si="130"/>
        <v>-3173.9</v>
      </c>
    </row>
    <row r="1301" spans="2:13" ht="15.75">
      <c r="B1301" s="1">
        <v>4691003000006390</v>
      </c>
      <c r="C1301">
        <v>20210713</v>
      </c>
      <c r="D1301" s="7">
        <v>131631</v>
      </c>
      <c r="E1301" s="1" t="s">
        <v>1235</v>
      </c>
      <c r="F1301" s="32">
        <v>3988.03</v>
      </c>
      <c r="G1301" s="1" t="s">
        <v>1228</v>
      </c>
      <c r="H1301" s="46">
        <f t="shared" si="125"/>
        <v>-3988.03</v>
      </c>
      <c r="I1301" s="24">
        <f t="shared" si="126"/>
        <v>0</v>
      </c>
      <c r="J1301" s="25" t="str">
        <f t="shared" si="127"/>
        <v>13</v>
      </c>
      <c r="K1301" s="25">
        <f t="shared" si="128"/>
        <v>7</v>
      </c>
      <c r="L1301" s="26">
        <f t="shared" si="129"/>
        <v>44390</v>
      </c>
      <c r="M1301" s="46">
        <f t="shared" si="130"/>
        <v>-3988.03</v>
      </c>
    </row>
    <row r="1302" spans="2:13" ht="15.75">
      <c r="B1302" s="1">
        <v>4691003000006390</v>
      </c>
      <c r="C1302">
        <v>20210713</v>
      </c>
      <c r="D1302" s="7">
        <v>131632</v>
      </c>
      <c r="E1302" s="1" t="s">
        <v>1235</v>
      </c>
      <c r="F1302" s="32">
        <v>2081.59</v>
      </c>
      <c r="G1302" s="1" t="s">
        <v>1228</v>
      </c>
      <c r="H1302" s="46">
        <f t="shared" si="125"/>
        <v>-2081.59</v>
      </c>
      <c r="I1302" s="24">
        <f t="shared" si="126"/>
        <v>0</v>
      </c>
      <c r="J1302" s="25" t="str">
        <f t="shared" si="127"/>
        <v>13</v>
      </c>
      <c r="K1302" s="25">
        <f t="shared" si="128"/>
        <v>7</v>
      </c>
      <c r="L1302" s="26">
        <f t="shared" si="129"/>
        <v>44390</v>
      </c>
      <c r="M1302" s="46">
        <f t="shared" si="130"/>
        <v>-2081.59</v>
      </c>
    </row>
    <row r="1303" spans="2:13" ht="15.75">
      <c r="B1303" s="1">
        <v>4691003000006390</v>
      </c>
      <c r="C1303">
        <v>20210713</v>
      </c>
      <c r="D1303" s="7">
        <v>131640</v>
      </c>
      <c r="E1303" s="1" t="s">
        <v>1235</v>
      </c>
      <c r="F1303" s="32">
        <v>2201.36</v>
      </c>
      <c r="G1303" s="1" t="s">
        <v>1228</v>
      </c>
      <c r="H1303" s="46">
        <f t="shared" si="125"/>
        <v>-2201.36</v>
      </c>
      <c r="I1303" s="24">
        <f t="shared" si="126"/>
        <v>0</v>
      </c>
      <c r="J1303" s="25" t="str">
        <f t="shared" si="127"/>
        <v>13</v>
      </c>
      <c r="K1303" s="25">
        <f t="shared" si="128"/>
        <v>7</v>
      </c>
      <c r="L1303" s="26">
        <f t="shared" si="129"/>
        <v>44390</v>
      </c>
      <c r="M1303" s="46">
        <f t="shared" si="130"/>
        <v>-2201.36</v>
      </c>
    </row>
    <row r="1304" spans="2:13" ht="15.75">
      <c r="B1304" s="1">
        <v>4691003000006390</v>
      </c>
      <c r="C1304">
        <v>20210713</v>
      </c>
      <c r="D1304" s="7">
        <v>131642</v>
      </c>
      <c r="E1304" s="1" t="s">
        <v>1235</v>
      </c>
      <c r="F1304" s="32">
        <v>1967.24</v>
      </c>
      <c r="G1304" s="1" t="s">
        <v>1228</v>
      </c>
      <c r="H1304" s="46">
        <f t="shared" si="125"/>
        <v>-1967.24</v>
      </c>
      <c r="I1304" s="24">
        <f t="shared" si="126"/>
        <v>0</v>
      </c>
      <c r="J1304" s="25" t="str">
        <f t="shared" si="127"/>
        <v>13</v>
      </c>
      <c r="K1304" s="25">
        <f t="shared" si="128"/>
        <v>7</v>
      </c>
      <c r="L1304" s="26">
        <f t="shared" si="129"/>
        <v>44390</v>
      </c>
      <c r="M1304" s="46">
        <f t="shared" si="130"/>
        <v>-1967.24</v>
      </c>
    </row>
    <row r="1305" spans="2:13" ht="15.75">
      <c r="B1305" s="1">
        <v>4691003000006390</v>
      </c>
      <c r="C1305">
        <v>20210713</v>
      </c>
      <c r="D1305" s="7">
        <v>131643</v>
      </c>
      <c r="E1305" s="1" t="s">
        <v>1235</v>
      </c>
      <c r="F1305" s="32">
        <v>2086.44</v>
      </c>
      <c r="G1305" s="1" t="s">
        <v>1228</v>
      </c>
      <c r="H1305" s="46">
        <f t="shared" si="125"/>
        <v>-2086.44</v>
      </c>
      <c r="I1305" s="24">
        <f t="shared" si="126"/>
        <v>0</v>
      </c>
      <c r="J1305" s="25" t="str">
        <f t="shared" si="127"/>
        <v>13</v>
      </c>
      <c r="K1305" s="25">
        <f t="shared" si="128"/>
        <v>7</v>
      </c>
      <c r="L1305" s="26">
        <f t="shared" si="129"/>
        <v>44390</v>
      </c>
      <c r="M1305" s="46">
        <f t="shared" si="130"/>
        <v>-2086.44</v>
      </c>
    </row>
    <row r="1306" spans="2:13" ht="15.75">
      <c r="B1306" s="1">
        <v>4691003000006390</v>
      </c>
      <c r="C1306">
        <v>20210713</v>
      </c>
      <c r="D1306" s="7">
        <v>131655</v>
      </c>
      <c r="E1306" s="1" t="s">
        <v>1235</v>
      </c>
      <c r="F1306" s="32">
        <v>1813.84</v>
      </c>
      <c r="G1306" s="1" t="s">
        <v>1228</v>
      </c>
      <c r="H1306" s="46">
        <f t="shared" si="125"/>
        <v>-1813.84</v>
      </c>
      <c r="I1306" s="24">
        <f t="shared" si="126"/>
        <v>0</v>
      </c>
      <c r="J1306" s="25" t="str">
        <f t="shared" si="127"/>
        <v>13</v>
      </c>
      <c r="K1306" s="25">
        <f t="shared" si="128"/>
        <v>7</v>
      </c>
      <c r="L1306" s="26">
        <f t="shared" si="129"/>
        <v>44390</v>
      </c>
      <c r="M1306" s="46">
        <f t="shared" si="130"/>
        <v>-1813.84</v>
      </c>
    </row>
    <row r="1307" spans="2:13" ht="15.75">
      <c r="B1307" s="1">
        <v>4691003000006390</v>
      </c>
      <c r="C1307">
        <v>20210713</v>
      </c>
      <c r="D1307" s="7">
        <v>131656</v>
      </c>
      <c r="E1307" s="1" t="s">
        <v>1235</v>
      </c>
      <c r="F1307" s="32">
        <v>3805.2</v>
      </c>
      <c r="G1307" s="1" t="s">
        <v>1228</v>
      </c>
      <c r="H1307" s="46">
        <f t="shared" si="125"/>
        <v>-3805.2</v>
      </c>
      <c r="I1307" s="24">
        <f t="shared" si="126"/>
        <v>0</v>
      </c>
      <c r="J1307" s="25" t="str">
        <f t="shared" si="127"/>
        <v>13</v>
      </c>
      <c r="K1307" s="25">
        <f t="shared" si="128"/>
        <v>7</v>
      </c>
      <c r="L1307" s="26">
        <f t="shared" si="129"/>
        <v>44390</v>
      </c>
      <c r="M1307" s="46">
        <f t="shared" si="130"/>
        <v>-3805.2</v>
      </c>
    </row>
    <row r="1308" spans="2:13" ht="15.75">
      <c r="B1308" s="1">
        <v>4691003000006390</v>
      </c>
      <c r="C1308">
        <v>20210713</v>
      </c>
      <c r="D1308" s="7">
        <v>131657</v>
      </c>
      <c r="E1308" s="1" t="s">
        <v>1235</v>
      </c>
      <c r="F1308" s="32">
        <v>3437.78</v>
      </c>
      <c r="G1308" s="1" t="s">
        <v>1228</v>
      </c>
      <c r="H1308" s="46">
        <f t="shared" si="125"/>
        <v>-3437.78</v>
      </c>
      <c r="I1308" s="24">
        <f t="shared" si="126"/>
        <v>0</v>
      </c>
      <c r="J1308" s="25" t="str">
        <f t="shared" si="127"/>
        <v>13</v>
      </c>
      <c r="K1308" s="25">
        <f t="shared" si="128"/>
        <v>7</v>
      </c>
      <c r="L1308" s="26">
        <f t="shared" si="129"/>
        <v>44390</v>
      </c>
      <c r="M1308" s="46">
        <f t="shared" si="130"/>
        <v>-3437.78</v>
      </c>
    </row>
    <row r="1309" spans="2:13" ht="15.75">
      <c r="B1309" s="1">
        <v>4691003000006390</v>
      </c>
      <c r="C1309">
        <v>20210713</v>
      </c>
      <c r="D1309" s="7">
        <v>131658</v>
      </c>
      <c r="E1309" s="1" t="s">
        <v>1235</v>
      </c>
      <c r="F1309" s="32">
        <v>4003.17</v>
      </c>
      <c r="G1309" s="1" t="s">
        <v>1228</v>
      </c>
      <c r="H1309" s="46">
        <f t="shared" si="125"/>
        <v>-4003.17</v>
      </c>
      <c r="I1309" s="24">
        <f t="shared" si="126"/>
        <v>0</v>
      </c>
      <c r="J1309" s="25" t="str">
        <f t="shared" si="127"/>
        <v>13</v>
      </c>
      <c r="K1309" s="25">
        <f t="shared" si="128"/>
        <v>7</v>
      </c>
      <c r="L1309" s="26">
        <f t="shared" si="129"/>
        <v>44390</v>
      </c>
      <c r="M1309" s="46">
        <f t="shared" si="130"/>
        <v>-4003.17</v>
      </c>
    </row>
    <row r="1310" spans="2:13" ht="15.75">
      <c r="B1310" s="1">
        <v>4691003000006390</v>
      </c>
      <c r="C1310">
        <v>20210713</v>
      </c>
      <c r="D1310" s="7">
        <v>131659</v>
      </c>
      <c r="E1310" s="1" t="s">
        <v>1235</v>
      </c>
      <c r="F1310" s="32">
        <v>2174.52</v>
      </c>
      <c r="G1310" s="1" t="s">
        <v>1228</v>
      </c>
      <c r="H1310" s="46">
        <f t="shared" si="125"/>
        <v>-2174.52</v>
      </c>
      <c r="I1310" s="24">
        <f t="shared" si="126"/>
        <v>0</v>
      </c>
      <c r="J1310" s="25" t="str">
        <f t="shared" si="127"/>
        <v>13</v>
      </c>
      <c r="K1310" s="25">
        <f t="shared" si="128"/>
        <v>7</v>
      </c>
      <c r="L1310" s="26">
        <f t="shared" si="129"/>
        <v>44390</v>
      </c>
      <c r="M1310" s="46">
        <f t="shared" si="130"/>
        <v>-2174.52</v>
      </c>
    </row>
    <row r="1311" spans="2:13" ht="15.75">
      <c r="B1311" s="1">
        <v>4691003000006390</v>
      </c>
      <c r="C1311">
        <v>20210713</v>
      </c>
      <c r="D1311" s="7">
        <v>131701</v>
      </c>
      <c r="E1311" s="1" t="s">
        <v>1235</v>
      </c>
      <c r="F1311" s="32">
        <v>4144.55</v>
      </c>
      <c r="G1311" s="1" t="s">
        <v>1228</v>
      </c>
      <c r="H1311" s="46">
        <f t="shared" si="125"/>
        <v>-4144.55</v>
      </c>
      <c r="I1311" s="24">
        <f t="shared" si="126"/>
        <v>0</v>
      </c>
      <c r="J1311" s="25" t="str">
        <f t="shared" si="127"/>
        <v>13</v>
      </c>
      <c r="K1311" s="25">
        <f t="shared" si="128"/>
        <v>7</v>
      </c>
      <c r="L1311" s="26">
        <f t="shared" si="129"/>
        <v>44390</v>
      </c>
      <c r="M1311" s="46">
        <f t="shared" si="130"/>
        <v>-4144.55</v>
      </c>
    </row>
    <row r="1312" spans="2:13" ht="15.75">
      <c r="B1312" s="1">
        <v>4691003000006390</v>
      </c>
      <c r="C1312">
        <v>20210713</v>
      </c>
      <c r="D1312" s="7">
        <v>131702</v>
      </c>
      <c r="E1312" s="1" t="s">
        <v>1235</v>
      </c>
      <c r="F1312" s="32">
        <v>2486.46</v>
      </c>
      <c r="G1312" s="1" t="s">
        <v>1228</v>
      </c>
      <c r="H1312" s="46">
        <f t="shared" si="125"/>
        <v>-2486.46</v>
      </c>
      <c r="I1312" s="24">
        <f t="shared" si="126"/>
        <v>0</v>
      </c>
      <c r="J1312" s="25" t="str">
        <f t="shared" si="127"/>
        <v>13</v>
      </c>
      <c r="K1312" s="25">
        <f t="shared" si="128"/>
        <v>7</v>
      </c>
      <c r="L1312" s="26">
        <f t="shared" si="129"/>
        <v>44390</v>
      </c>
      <c r="M1312" s="46">
        <f t="shared" si="130"/>
        <v>-2486.46</v>
      </c>
    </row>
    <row r="1313" spans="2:13" ht="15.75">
      <c r="B1313" s="1">
        <v>4691003000006390</v>
      </c>
      <c r="C1313">
        <v>20210713</v>
      </c>
      <c r="D1313" s="7">
        <v>131703</v>
      </c>
      <c r="E1313" s="1" t="s">
        <v>1235</v>
      </c>
      <c r="F1313" s="32">
        <v>2336.7199999999998</v>
      </c>
      <c r="G1313" s="1" t="s">
        <v>1228</v>
      </c>
      <c r="H1313" s="46">
        <f t="shared" si="125"/>
        <v>-2336.7199999999998</v>
      </c>
      <c r="I1313" s="24">
        <f t="shared" si="126"/>
        <v>0</v>
      </c>
      <c r="J1313" s="25" t="str">
        <f t="shared" si="127"/>
        <v>13</v>
      </c>
      <c r="K1313" s="25">
        <f t="shared" si="128"/>
        <v>7</v>
      </c>
      <c r="L1313" s="26">
        <f t="shared" si="129"/>
        <v>44390</v>
      </c>
      <c r="M1313" s="46">
        <f t="shared" si="130"/>
        <v>-2336.7199999999998</v>
      </c>
    </row>
    <row r="1314" spans="2:13" ht="15.75">
      <c r="B1314" s="1">
        <v>4691003000006390</v>
      </c>
      <c r="C1314">
        <v>20210713</v>
      </c>
      <c r="D1314" s="7">
        <v>131705</v>
      </c>
      <c r="E1314" s="1" t="s">
        <v>1235</v>
      </c>
      <c r="F1314" s="32">
        <v>5607.71</v>
      </c>
      <c r="G1314" s="1" t="s">
        <v>1228</v>
      </c>
      <c r="H1314" s="46">
        <f t="shared" si="125"/>
        <v>-5607.71</v>
      </c>
      <c r="I1314" s="24">
        <f t="shared" si="126"/>
        <v>0</v>
      </c>
      <c r="J1314" s="25" t="str">
        <f t="shared" si="127"/>
        <v>13</v>
      </c>
      <c r="K1314" s="25">
        <f t="shared" si="128"/>
        <v>7</v>
      </c>
      <c r="L1314" s="26">
        <f t="shared" si="129"/>
        <v>44390</v>
      </c>
      <c r="M1314" s="46">
        <f t="shared" si="130"/>
        <v>-5607.71</v>
      </c>
    </row>
    <row r="1315" spans="2:13" ht="15.75">
      <c r="B1315" s="1">
        <v>4691003000006390</v>
      </c>
      <c r="C1315">
        <v>20210713</v>
      </c>
      <c r="D1315" s="7">
        <v>131719</v>
      </c>
      <c r="E1315" s="1" t="s">
        <v>1235</v>
      </c>
      <c r="F1315" s="32">
        <v>2537.19</v>
      </c>
      <c r="G1315" s="1" t="s">
        <v>1228</v>
      </c>
      <c r="H1315" s="46">
        <f t="shared" si="125"/>
        <v>-2537.19</v>
      </c>
      <c r="I1315" s="24">
        <f t="shared" si="126"/>
        <v>0</v>
      </c>
      <c r="J1315" s="25" t="str">
        <f t="shared" si="127"/>
        <v>13</v>
      </c>
      <c r="K1315" s="25">
        <f t="shared" si="128"/>
        <v>7</v>
      </c>
      <c r="L1315" s="26">
        <f t="shared" si="129"/>
        <v>44390</v>
      </c>
      <c r="M1315" s="46">
        <f t="shared" si="130"/>
        <v>-2537.19</v>
      </c>
    </row>
    <row r="1316" spans="2:13" ht="15.75">
      <c r="B1316" s="1">
        <v>4691003000006390</v>
      </c>
      <c r="C1316">
        <v>20210713</v>
      </c>
      <c r="D1316" s="7">
        <v>131721</v>
      </c>
      <c r="E1316" s="1" t="s">
        <v>1235</v>
      </c>
      <c r="F1316" s="32">
        <v>2336.7199999999998</v>
      </c>
      <c r="G1316" s="1" t="s">
        <v>1228</v>
      </c>
      <c r="H1316" s="46">
        <f t="shared" si="125"/>
        <v>-2336.7199999999998</v>
      </c>
      <c r="I1316" s="24">
        <f t="shared" si="126"/>
        <v>0</v>
      </c>
      <c r="J1316" s="25" t="str">
        <f t="shared" si="127"/>
        <v>13</v>
      </c>
      <c r="K1316" s="25">
        <f t="shared" si="128"/>
        <v>7</v>
      </c>
      <c r="L1316" s="26">
        <f t="shared" si="129"/>
        <v>44390</v>
      </c>
      <c r="M1316" s="46">
        <f t="shared" si="130"/>
        <v>-2336.7199999999998</v>
      </c>
    </row>
    <row r="1317" spans="2:13" ht="15.75">
      <c r="B1317" s="1">
        <v>4691003000006390</v>
      </c>
      <c r="C1317">
        <v>20210713</v>
      </c>
      <c r="D1317" s="7">
        <v>133588</v>
      </c>
      <c r="E1317" s="1" t="s">
        <v>1231</v>
      </c>
      <c r="F1317" s="32">
        <v>10.45</v>
      </c>
      <c r="G1317" s="1" t="s">
        <v>1228</v>
      </c>
      <c r="H1317" s="46">
        <f t="shared" si="125"/>
        <v>-10.45</v>
      </c>
      <c r="I1317" s="24">
        <f t="shared" si="126"/>
        <v>0</v>
      </c>
      <c r="J1317" s="25" t="str">
        <f t="shared" si="127"/>
        <v>13</v>
      </c>
      <c r="K1317" s="25">
        <f t="shared" si="128"/>
        <v>7</v>
      </c>
      <c r="L1317" s="26">
        <f t="shared" si="129"/>
        <v>44390</v>
      </c>
      <c r="M1317" s="46">
        <f t="shared" si="130"/>
        <v>-10.45</v>
      </c>
    </row>
    <row r="1318" spans="2:13" ht="15.75">
      <c r="B1318" s="1">
        <v>4691003000006390</v>
      </c>
      <c r="C1318">
        <v>20210713</v>
      </c>
      <c r="D1318" s="7">
        <v>134036</v>
      </c>
      <c r="E1318" s="1" t="s">
        <v>1231</v>
      </c>
      <c r="F1318" s="32">
        <v>10.45</v>
      </c>
      <c r="G1318" s="1" t="s">
        <v>1228</v>
      </c>
      <c r="H1318" s="46">
        <f t="shared" si="125"/>
        <v>-10.45</v>
      </c>
      <c r="I1318" s="24">
        <f t="shared" si="126"/>
        <v>0</v>
      </c>
      <c r="J1318" s="25" t="str">
        <f t="shared" si="127"/>
        <v>13</v>
      </c>
      <c r="K1318" s="25">
        <f t="shared" si="128"/>
        <v>7</v>
      </c>
      <c r="L1318" s="26">
        <f t="shared" si="129"/>
        <v>44390</v>
      </c>
      <c r="M1318" s="46">
        <f t="shared" si="130"/>
        <v>-10.45</v>
      </c>
    </row>
    <row r="1319" spans="2:13" ht="15.75">
      <c r="B1319" s="1">
        <v>4691003000006390</v>
      </c>
      <c r="C1319">
        <v>20210713</v>
      </c>
      <c r="D1319" s="7">
        <v>134722</v>
      </c>
      <c r="E1319" s="1" t="s">
        <v>1231</v>
      </c>
      <c r="F1319" s="32">
        <v>10.45</v>
      </c>
      <c r="G1319" s="1" t="s">
        <v>1228</v>
      </c>
      <c r="H1319" s="46">
        <f t="shared" si="125"/>
        <v>-10.45</v>
      </c>
      <c r="I1319" s="24">
        <f t="shared" si="126"/>
        <v>0</v>
      </c>
      <c r="J1319" s="25" t="str">
        <f t="shared" si="127"/>
        <v>13</v>
      </c>
      <c r="K1319" s="25">
        <f t="shared" si="128"/>
        <v>7</v>
      </c>
      <c r="L1319" s="26">
        <f t="shared" si="129"/>
        <v>44390</v>
      </c>
      <c r="M1319" s="46">
        <f t="shared" si="130"/>
        <v>-10.45</v>
      </c>
    </row>
    <row r="1320" spans="2:13" ht="15.75">
      <c r="B1320" s="1">
        <v>4691003000006390</v>
      </c>
      <c r="C1320">
        <v>20210713</v>
      </c>
      <c r="D1320" s="7">
        <v>136191</v>
      </c>
      <c r="E1320" s="1" t="s">
        <v>1231</v>
      </c>
      <c r="F1320" s="32">
        <v>10.45</v>
      </c>
      <c r="G1320" s="1" t="s">
        <v>1228</v>
      </c>
      <c r="H1320" s="46">
        <f t="shared" si="125"/>
        <v>-10.45</v>
      </c>
      <c r="I1320" s="24">
        <f t="shared" si="126"/>
        <v>0</v>
      </c>
      <c r="J1320" s="25" t="str">
        <f t="shared" si="127"/>
        <v>13</v>
      </c>
      <c r="K1320" s="25">
        <f t="shared" si="128"/>
        <v>7</v>
      </c>
      <c r="L1320" s="26">
        <f t="shared" si="129"/>
        <v>44390</v>
      </c>
      <c r="M1320" s="46">
        <f t="shared" si="130"/>
        <v>-10.45</v>
      </c>
    </row>
    <row r="1321" spans="2:13" ht="15.75">
      <c r="B1321" s="1">
        <v>4691003000006390</v>
      </c>
      <c r="C1321">
        <v>20210713</v>
      </c>
      <c r="D1321" s="7">
        <v>136437</v>
      </c>
      <c r="E1321" s="1" t="s">
        <v>1231</v>
      </c>
      <c r="F1321" s="32">
        <v>10.45</v>
      </c>
      <c r="G1321" s="1" t="s">
        <v>1228</v>
      </c>
      <c r="H1321" s="46">
        <f t="shared" si="125"/>
        <v>-10.45</v>
      </c>
      <c r="I1321" s="24">
        <f t="shared" si="126"/>
        <v>0</v>
      </c>
      <c r="J1321" s="25" t="str">
        <f t="shared" si="127"/>
        <v>13</v>
      </c>
      <c r="K1321" s="25">
        <f t="shared" si="128"/>
        <v>7</v>
      </c>
      <c r="L1321" s="26">
        <f t="shared" si="129"/>
        <v>44390</v>
      </c>
      <c r="M1321" s="46">
        <f t="shared" si="130"/>
        <v>-10.45</v>
      </c>
    </row>
    <row r="1322" spans="2:13" ht="15.75">
      <c r="B1322" s="1">
        <v>4691003000006390</v>
      </c>
      <c r="C1322">
        <v>20210713</v>
      </c>
      <c r="D1322" s="7">
        <v>137008</v>
      </c>
      <c r="E1322" s="1" t="s">
        <v>1231</v>
      </c>
      <c r="F1322" s="32">
        <v>10.45</v>
      </c>
      <c r="G1322" s="1" t="s">
        <v>1228</v>
      </c>
      <c r="H1322" s="46">
        <f t="shared" si="125"/>
        <v>-10.45</v>
      </c>
      <c r="I1322" s="24">
        <f t="shared" si="126"/>
        <v>0</v>
      </c>
      <c r="J1322" s="25" t="str">
        <f t="shared" si="127"/>
        <v>13</v>
      </c>
      <c r="K1322" s="25">
        <f t="shared" si="128"/>
        <v>7</v>
      </c>
      <c r="L1322" s="26">
        <f t="shared" si="129"/>
        <v>44390</v>
      </c>
      <c r="M1322" s="46">
        <f t="shared" si="130"/>
        <v>-10.45</v>
      </c>
    </row>
    <row r="1323" spans="2:13" ht="15.75">
      <c r="B1323" s="1">
        <v>4691003000006390</v>
      </c>
      <c r="C1323">
        <v>20210713</v>
      </c>
      <c r="D1323" s="7">
        <v>137816</v>
      </c>
      <c r="E1323" s="1" t="s">
        <v>1231</v>
      </c>
      <c r="F1323" s="32">
        <v>10.45</v>
      </c>
      <c r="G1323" s="1" t="s">
        <v>1228</v>
      </c>
      <c r="H1323" s="46">
        <f t="shared" si="125"/>
        <v>-10.45</v>
      </c>
      <c r="I1323" s="24">
        <f t="shared" si="126"/>
        <v>0</v>
      </c>
      <c r="J1323" s="25" t="str">
        <f t="shared" si="127"/>
        <v>13</v>
      </c>
      <c r="K1323" s="25">
        <f t="shared" si="128"/>
        <v>7</v>
      </c>
      <c r="L1323" s="26">
        <f t="shared" si="129"/>
        <v>44390</v>
      </c>
      <c r="M1323" s="46">
        <f t="shared" si="130"/>
        <v>-10.45</v>
      </c>
    </row>
    <row r="1324" spans="2:13" ht="15.75">
      <c r="B1324" s="1">
        <v>4691003000006390</v>
      </c>
      <c r="C1324">
        <v>20210713</v>
      </c>
      <c r="D1324" s="7">
        <v>142174</v>
      </c>
      <c r="E1324" s="1" t="s">
        <v>1231</v>
      </c>
      <c r="F1324" s="32">
        <v>10.45</v>
      </c>
      <c r="G1324" s="1" t="s">
        <v>1228</v>
      </c>
      <c r="H1324" s="46">
        <f t="shared" si="125"/>
        <v>-10.45</v>
      </c>
      <c r="I1324" s="24">
        <f t="shared" si="126"/>
        <v>0</v>
      </c>
      <c r="J1324" s="25" t="str">
        <f t="shared" si="127"/>
        <v>13</v>
      </c>
      <c r="K1324" s="25">
        <f t="shared" si="128"/>
        <v>7</v>
      </c>
      <c r="L1324" s="26">
        <f t="shared" si="129"/>
        <v>44390</v>
      </c>
      <c r="M1324" s="46">
        <f t="shared" si="130"/>
        <v>-10.45</v>
      </c>
    </row>
    <row r="1325" spans="2:13" ht="15.75">
      <c r="B1325" s="1">
        <v>4691003000006390</v>
      </c>
      <c r="C1325">
        <v>20210713</v>
      </c>
      <c r="D1325" s="7">
        <v>143598</v>
      </c>
      <c r="E1325" s="1" t="s">
        <v>1231</v>
      </c>
      <c r="F1325" s="32">
        <v>10.45</v>
      </c>
      <c r="G1325" s="1" t="s">
        <v>1228</v>
      </c>
      <c r="H1325" s="46">
        <f t="shared" si="125"/>
        <v>-10.45</v>
      </c>
      <c r="I1325" s="24">
        <f t="shared" si="126"/>
        <v>0</v>
      </c>
      <c r="J1325" s="25" t="str">
        <f t="shared" si="127"/>
        <v>13</v>
      </c>
      <c r="K1325" s="25">
        <f t="shared" si="128"/>
        <v>7</v>
      </c>
      <c r="L1325" s="26">
        <f t="shared" si="129"/>
        <v>44390</v>
      </c>
      <c r="M1325" s="46">
        <f t="shared" si="130"/>
        <v>-10.45</v>
      </c>
    </row>
    <row r="1326" spans="2:13" ht="15.75">
      <c r="B1326" s="1">
        <v>4691003000006390</v>
      </c>
      <c r="C1326">
        <v>20210713</v>
      </c>
      <c r="D1326" s="7">
        <v>149884</v>
      </c>
      <c r="E1326" s="1" t="s">
        <v>1231</v>
      </c>
      <c r="F1326" s="32">
        <v>10.45</v>
      </c>
      <c r="G1326" s="1" t="s">
        <v>1228</v>
      </c>
      <c r="H1326" s="46">
        <f t="shared" si="125"/>
        <v>-10.45</v>
      </c>
      <c r="I1326" s="24">
        <f t="shared" si="126"/>
        <v>0</v>
      </c>
      <c r="J1326" s="25" t="str">
        <f t="shared" si="127"/>
        <v>13</v>
      </c>
      <c r="K1326" s="25">
        <f t="shared" si="128"/>
        <v>7</v>
      </c>
      <c r="L1326" s="26">
        <f t="shared" si="129"/>
        <v>44390</v>
      </c>
      <c r="M1326" s="46">
        <f t="shared" si="130"/>
        <v>-10.45</v>
      </c>
    </row>
    <row r="1327" spans="2:13" ht="15.75">
      <c r="B1327" s="1">
        <v>4691003000006390</v>
      </c>
      <c r="C1327">
        <v>20210713</v>
      </c>
      <c r="D1327" s="7">
        <v>151306</v>
      </c>
      <c r="E1327" s="1" t="s">
        <v>1231</v>
      </c>
      <c r="F1327" s="32">
        <v>10.45</v>
      </c>
      <c r="G1327" s="1" t="s">
        <v>1228</v>
      </c>
      <c r="H1327" s="46">
        <f t="shared" si="125"/>
        <v>-10.45</v>
      </c>
      <c r="I1327" s="24">
        <f t="shared" si="126"/>
        <v>0</v>
      </c>
      <c r="J1327" s="25" t="str">
        <f t="shared" si="127"/>
        <v>13</v>
      </c>
      <c r="K1327" s="25">
        <f t="shared" si="128"/>
        <v>7</v>
      </c>
      <c r="L1327" s="26">
        <f t="shared" si="129"/>
        <v>44390</v>
      </c>
      <c r="M1327" s="46">
        <f t="shared" si="130"/>
        <v>-10.45</v>
      </c>
    </row>
    <row r="1328" spans="2:13" ht="15.75">
      <c r="B1328" s="1">
        <v>4691003000006390</v>
      </c>
      <c r="C1328">
        <v>20210713</v>
      </c>
      <c r="D1328" s="7">
        <v>158063</v>
      </c>
      <c r="E1328" s="1" t="s">
        <v>1231</v>
      </c>
      <c r="F1328" s="32">
        <v>10.45</v>
      </c>
      <c r="G1328" s="1" t="s">
        <v>1228</v>
      </c>
      <c r="H1328" s="46">
        <f t="shared" si="125"/>
        <v>-10.45</v>
      </c>
      <c r="I1328" s="24">
        <f t="shared" si="126"/>
        <v>0</v>
      </c>
      <c r="J1328" s="25" t="str">
        <f t="shared" si="127"/>
        <v>13</v>
      </c>
      <c r="K1328" s="25">
        <f t="shared" si="128"/>
        <v>7</v>
      </c>
      <c r="L1328" s="26">
        <f t="shared" si="129"/>
        <v>44390</v>
      </c>
      <c r="M1328" s="46">
        <f t="shared" si="130"/>
        <v>-10.45</v>
      </c>
    </row>
    <row r="1329" spans="2:13" ht="15.75">
      <c r="B1329" s="1">
        <v>4691003000006390</v>
      </c>
      <c r="C1329">
        <v>20210713</v>
      </c>
      <c r="D1329" s="7">
        <v>169790</v>
      </c>
      <c r="E1329" s="1" t="s">
        <v>1231</v>
      </c>
      <c r="F1329" s="32">
        <v>10.45</v>
      </c>
      <c r="G1329" s="1" t="s">
        <v>1228</v>
      </c>
      <c r="H1329" s="46">
        <f t="shared" si="125"/>
        <v>-10.45</v>
      </c>
      <c r="I1329" s="24">
        <f t="shared" si="126"/>
        <v>0</v>
      </c>
      <c r="J1329" s="25" t="str">
        <f t="shared" si="127"/>
        <v>13</v>
      </c>
      <c r="K1329" s="25">
        <f t="shared" si="128"/>
        <v>7</v>
      </c>
      <c r="L1329" s="26">
        <f t="shared" si="129"/>
        <v>44390</v>
      </c>
      <c r="M1329" s="46">
        <f t="shared" si="130"/>
        <v>-10.45</v>
      </c>
    </row>
    <row r="1330" spans="2:13" ht="15.75">
      <c r="B1330" s="1">
        <v>4691003000006390</v>
      </c>
      <c r="C1330">
        <v>20210713</v>
      </c>
      <c r="D1330" s="7">
        <v>170025</v>
      </c>
      <c r="E1330" s="1" t="s">
        <v>1231</v>
      </c>
      <c r="F1330" s="32">
        <v>10.45</v>
      </c>
      <c r="G1330" s="1" t="s">
        <v>1228</v>
      </c>
      <c r="H1330" s="46">
        <f t="shared" si="125"/>
        <v>-10.45</v>
      </c>
      <c r="I1330" s="24">
        <f t="shared" si="126"/>
        <v>0</v>
      </c>
      <c r="J1330" s="25" t="str">
        <f t="shared" si="127"/>
        <v>13</v>
      </c>
      <c r="K1330" s="25">
        <f t="shared" si="128"/>
        <v>7</v>
      </c>
      <c r="L1330" s="26">
        <f t="shared" si="129"/>
        <v>44390</v>
      </c>
      <c r="M1330" s="46">
        <f t="shared" si="130"/>
        <v>-10.45</v>
      </c>
    </row>
    <row r="1331" spans="2:13" ht="15.75">
      <c r="B1331" s="1">
        <v>4691003000006390</v>
      </c>
      <c r="C1331">
        <v>20210713</v>
      </c>
      <c r="D1331" s="7">
        <v>170449</v>
      </c>
      <c r="E1331" s="1" t="s">
        <v>1231</v>
      </c>
      <c r="F1331" s="32">
        <v>10.45</v>
      </c>
      <c r="G1331" s="1" t="s">
        <v>1228</v>
      </c>
      <c r="H1331" s="46">
        <f t="shared" si="125"/>
        <v>-10.45</v>
      </c>
      <c r="I1331" s="24">
        <f t="shared" si="126"/>
        <v>0</v>
      </c>
      <c r="J1331" s="25" t="str">
        <f t="shared" si="127"/>
        <v>13</v>
      </c>
      <c r="K1331" s="25">
        <f t="shared" si="128"/>
        <v>7</v>
      </c>
      <c r="L1331" s="26">
        <f t="shared" si="129"/>
        <v>44390</v>
      </c>
      <c r="M1331" s="46">
        <f t="shared" si="130"/>
        <v>-10.45</v>
      </c>
    </row>
    <row r="1332" spans="2:13" ht="15.75">
      <c r="B1332" s="1">
        <v>4691003000006390</v>
      </c>
      <c r="C1332">
        <v>20210713</v>
      </c>
      <c r="D1332" s="7">
        <v>172117</v>
      </c>
      <c r="E1332" s="1" t="s">
        <v>1231</v>
      </c>
      <c r="F1332" s="32">
        <v>10.45</v>
      </c>
      <c r="G1332" s="1" t="s">
        <v>1228</v>
      </c>
      <c r="H1332" s="46">
        <f t="shared" si="125"/>
        <v>-10.45</v>
      </c>
      <c r="I1332" s="24">
        <f t="shared" si="126"/>
        <v>0</v>
      </c>
      <c r="J1332" s="25" t="str">
        <f t="shared" si="127"/>
        <v>13</v>
      </c>
      <c r="K1332" s="25">
        <f t="shared" si="128"/>
        <v>7</v>
      </c>
      <c r="L1332" s="26">
        <f t="shared" si="129"/>
        <v>44390</v>
      </c>
      <c r="M1332" s="46">
        <f t="shared" si="130"/>
        <v>-10.45</v>
      </c>
    </row>
    <row r="1333" spans="2:13" ht="15.75">
      <c r="B1333" s="1">
        <v>4691003000006390</v>
      </c>
      <c r="C1333">
        <v>20210713</v>
      </c>
      <c r="D1333" s="7">
        <v>181342</v>
      </c>
      <c r="E1333" s="1" t="s">
        <v>1231</v>
      </c>
      <c r="F1333" s="32">
        <v>10.45</v>
      </c>
      <c r="G1333" s="1" t="s">
        <v>1228</v>
      </c>
      <c r="H1333" s="46">
        <f t="shared" si="125"/>
        <v>-10.45</v>
      </c>
      <c r="I1333" s="24">
        <f t="shared" si="126"/>
        <v>0</v>
      </c>
      <c r="J1333" s="25" t="str">
        <f t="shared" si="127"/>
        <v>13</v>
      </c>
      <c r="K1333" s="25">
        <f t="shared" si="128"/>
        <v>7</v>
      </c>
      <c r="L1333" s="26">
        <f t="shared" si="129"/>
        <v>44390</v>
      </c>
      <c r="M1333" s="46">
        <f t="shared" si="130"/>
        <v>-10.45</v>
      </c>
    </row>
    <row r="1334" spans="2:13" ht="15.75">
      <c r="B1334" s="1">
        <v>4691003000006390</v>
      </c>
      <c r="C1334">
        <v>20210713</v>
      </c>
      <c r="D1334" s="7">
        <v>193202</v>
      </c>
      <c r="E1334" s="1" t="s">
        <v>1231</v>
      </c>
      <c r="F1334" s="32">
        <v>10.45</v>
      </c>
      <c r="G1334" s="1" t="s">
        <v>1228</v>
      </c>
      <c r="H1334" s="46">
        <f t="shared" si="125"/>
        <v>-10.45</v>
      </c>
      <c r="I1334" s="24">
        <f t="shared" si="126"/>
        <v>0</v>
      </c>
      <c r="J1334" s="25" t="str">
        <f t="shared" si="127"/>
        <v>13</v>
      </c>
      <c r="K1334" s="25">
        <f t="shared" si="128"/>
        <v>7</v>
      </c>
      <c r="L1334" s="26">
        <f t="shared" si="129"/>
        <v>44390</v>
      </c>
      <c r="M1334" s="46">
        <f t="shared" si="130"/>
        <v>-10.45</v>
      </c>
    </row>
    <row r="1335" spans="2:13" ht="15.75">
      <c r="B1335" s="1">
        <v>4691003000006390</v>
      </c>
      <c r="C1335">
        <v>20210713</v>
      </c>
      <c r="D1335" s="7">
        <v>194400</v>
      </c>
      <c r="E1335" s="1" t="s">
        <v>1231</v>
      </c>
      <c r="F1335" s="32">
        <v>10.45</v>
      </c>
      <c r="G1335" s="1" t="s">
        <v>1228</v>
      </c>
      <c r="H1335" s="46">
        <f t="shared" si="125"/>
        <v>-10.45</v>
      </c>
      <c r="I1335" s="24">
        <f t="shared" si="126"/>
        <v>0</v>
      </c>
      <c r="J1335" s="25" t="str">
        <f t="shared" si="127"/>
        <v>13</v>
      </c>
      <c r="K1335" s="25">
        <f t="shared" si="128"/>
        <v>7</v>
      </c>
      <c r="L1335" s="26">
        <f t="shared" si="129"/>
        <v>44390</v>
      </c>
      <c r="M1335" s="46">
        <f t="shared" si="130"/>
        <v>-10.45</v>
      </c>
    </row>
    <row r="1336" spans="2:13" ht="15.75">
      <c r="B1336" s="1">
        <v>4691003000006390</v>
      </c>
      <c r="C1336">
        <v>20210714</v>
      </c>
      <c r="D1336" s="7">
        <v>110902</v>
      </c>
      <c r="E1336" s="1" t="s">
        <v>1232</v>
      </c>
      <c r="F1336" s="32">
        <v>38965.35</v>
      </c>
      <c r="G1336" s="1" t="s">
        <v>1233</v>
      </c>
      <c r="H1336" s="46">
        <f t="shared" si="125"/>
        <v>0</v>
      </c>
      <c r="I1336" s="24">
        <f t="shared" si="126"/>
        <v>38965.35</v>
      </c>
      <c r="J1336" s="25" t="str">
        <f t="shared" si="127"/>
        <v>14</v>
      </c>
      <c r="K1336" s="25">
        <f t="shared" si="128"/>
        <v>7</v>
      </c>
      <c r="L1336" s="26">
        <f t="shared" si="129"/>
        <v>44391</v>
      </c>
      <c r="M1336" s="46">
        <f t="shared" si="130"/>
        <v>38965.35</v>
      </c>
    </row>
    <row r="1337" spans="2:13" ht="15.75">
      <c r="B1337" s="1">
        <v>4691003000006390</v>
      </c>
      <c r="C1337">
        <v>20210714</v>
      </c>
      <c r="D1337" s="7">
        <v>108655</v>
      </c>
      <c r="E1337" s="1" t="s">
        <v>1227</v>
      </c>
      <c r="F1337" s="32">
        <v>3961.76</v>
      </c>
      <c r="G1337" s="1" t="s">
        <v>1228</v>
      </c>
      <c r="H1337" s="46">
        <f t="shared" si="125"/>
        <v>-3961.76</v>
      </c>
      <c r="I1337" s="24">
        <f t="shared" si="126"/>
        <v>0</v>
      </c>
      <c r="J1337" s="25" t="str">
        <f t="shared" si="127"/>
        <v>14</v>
      </c>
      <c r="K1337" s="25">
        <f t="shared" si="128"/>
        <v>7</v>
      </c>
      <c r="L1337" s="26">
        <f t="shared" si="129"/>
        <v>44391</v>
      </c>
      <c r="M1337" s="46">
        <f t="shared" si="130"/>
        <v>-3961.76</v>
      </c>
    </row>
    <row r="1338" spans="2:13" ht="15.75">
      <c r="B1338" s="1">
        <v>4691003000006390</v>
      </c>
      <c r="C1338">
        <v>20210714</v>
      </c>
      <c r="D1338" s="7">
        <v>109066</v>
      </c>
      <c r="E1338" s="1" t="s">
        <v>1227</v>
      </c>
      <c r="F1338" s="32">
        <v>4200.08</v>
      </c>
      <c r="G1338" s="1" t="s">
        <v>1228</v>
      </c>
      <c r="H1338" s="46">
        <f t="shared" si="125"/>
        <v>-4200.08</v>
      </c>
      <c r="I1338" s="24">
        <f t="shared" si="126"/>
        <v>0</v>
      </c>
      <c r="J1338" s="25" t="str">
        <f t="shared" si="127"/>
        <v>14</v>
      </c>
      <c r="K1338" s="25">
        <f t="shared" si="128"/>
        <v>7</v>
      </c>
      <c r="L1338" s="26">
        <f t="shared" si="129"/>
        <v>44391</v>
      </c>
      <c r="M1338" s="46">
        <f t="shared" si="130"/>
        <v>-4200.08</v>
      </c>
    </row>
    <row r="1339" spans="2:13" ht="15.75">
      <c r="B1339" s="1">
        <v>4691003000006390</v>
      </c>
      <c r="C1339">
        <v>20210714</v>
      </c>
      <c r="D1339" s="7">
        <v>110902</v>
      </c>
      <c r="E1339" s="1" t="s">
        <v>1227</v>
      </c>
      <c r="F1339" s="32">
        <v>38965.35</v>
      </c>
      <c r="G1339" s="1" t="s">
        <v>1228</v>
      </c>
      <c r="H1339" s="46">
        <f t="shared" si="125"/>
        <v>-38965.35</v>
      </c>
      <c r="I1339" s="24">
        <f t="shared" si="126"/>
        <v>0</v>
      </c>
      <c r="J1339" s="25" t="str">
        <f t="shared" si="127"/>
        <v>14</v>
      </c>
      <c r="K1339" s="25">
        <f t="shared" si="128"/>
        <v>7</v>
      </c>
      <c r="L1339" s="26">
        <f t="shared" si="129"/>
        <v>44391</v>
      </c>
      <c r="M1339" s="46">
        <f t="shared" si="130"/>
        <v>-38965.35</v>
      </c>
    </row>
    <row r="1340" spans="2:13" ht="15.75">
      <c r="B1340" s="1">
        <v>4691003000006390</v>
      </c>
      <c r="C1340">
        <v>20210714</v>
      </c>
      <c r="D1340" s="7">
        <v>131098</v>
      </c>
      <c r="E1340" s="1" t="s">
        <v>1227</v>
      </c>
      <c r="F1340" s="32">
        <v>474091.44</v>
      </c>
      <c r="G1340" s="1" t="s">
        <v>1228</v>
      </c>
      <c r="H1340" s="46">
        <f t="shared" si="125"/>
        <v>-474091.44</v>
      </c>
      <c r="I1340" s="24">
        <f t="shared" si="126"/>
        <v>0</v>
      </c>
      <c r="J1340" s="25" t="str">
        <f t="shared" si="127"/>
        <v>14</v>
      </c>
      <c r="K1340" s="25">
        <f t="shared" si="128"/>
        <v>7</v>
      </c>
      <c r="L1340" s="26">
        <f t="shared" si="129"/>
        <v>44391</v>
      </c>
      <c r="M1340" s="46">
        <f t="shared" si="130"/>
        <v>-474091.44</v>
      </c>
    </row>
    <row r="1341" spans="2:13" ht="15.75">
      <c r="B1341" s="1">
        <v>4691003000006390</v>
      </c>
      <c r="C1341">
        <v>20210714</v>
      </c>
      <c r="D1341" s="7">
        <v>142059</v>
      </c>
      <c r="E1341" s="1" t="s">
        <v>1227</v>
      </c>
      <c r="F1341" s="32">
        <v>142154.46</v>
      </c>
      <c r="G1341" s="1" t="s">
        <v>1228</v>
      </c>
      <c r="H1341" s="46">
        <f t="shared" si="125"/>
        <v>-142154.46</v>
      </c>
      <c r="I1341" s="24">
        <f t="shared" si="126"/>
        <v>0</v>
      </c>
      <c r="J1341" s="25" t="str">
        <f t="shared" si="127"/>
        <v>14</v>
      </c>
      <c r="K1341" s="25">
        <f t="shared" si="128"/>
        <v>7</v>
      </c>
      <c r="L1341" s="26">
        <f t="shared" si="129"/>
        <v>44391</v>
      </c>
      <c r="M1341" s="46">
        <f t="shared" si="130"/>
        <v>-142154.46</v>
      </c>
    </row>
    <row r="1342" spans="2:13" ht="15.75">
      <c r="B1342" s="1">
        <v>4691003000006390</v>
      </c>
      <c r="C1342">
        <v>20210714</v>
      </c>
      <c r="D1342" s="7">
        <v>167918</v>
      </c>
      <c r="E1342" s="1" t="s">
        <v>1227</v>
      </c>
      <c r="F1342" s="32">
        <v>38500</v>
      </c>
      <c r="G1342" s="1" t="s">
        <v>1228</v>
      </c>
      <c r="H1342" s="46">
        <f t="shared" si="125"/>
        <v>-38500</v>
      </c>
      <c r="I1342" s="24">
        <f t="shared" si="126"/>
        <v>0</v>
      </c>
      <c r="J1342" s="25" t="str">
        <f t="shared" si="127"/>
        <v>14</v>
      </c>
      <c r="K1342" s="25">
        <f t="shared" si="128"/>
        <v>7</v>
      </c>
      <c r="L1342" s="26">
        <f t="shared" si="129"/>
        <v>44391</v>
      </c>
      <c r="M1342" s="46">
        <f t="shared" si="130"/>
        <v>-38500</v>
      </c>
    </row>
    <row r="1343" spans="2:13" ht="15.75">
      <c r="B1343" s="1">
        <v>4691003000006390</v>
      </c>
      <c r="C1343">
        <v>20210714</v>
      </c>
      <c r="D1343" s="7">
        <v>181343</v>
      </c>
      <c r="E1343" s="1" t="s">
        <v>1227</v>
      </c>
      <c r="F1343" s="32">
        <v>15379</v>
      </c>
      <c r="G1343" s="1" t="s">
        <v>1228</v>
      </c>
      <c r="H1343" s="46">
        <f t="shared" si="125"/>
        <v>-15379</v>
      </c>
      <c r="I1343" s="24">
        <f t="shared" si="126"/>
        <v>0</v>
      </c>
      <c r="J1343" s="25" t="str">
        <f t="shared" si="127"/>
        <v>14</v>
      </c>
      <c r="K1343" s="25">
        <f t="shared" si="128"/>
        <v>7</v>
      </c>
      <c r="L1343" s="26">
        <f t="shared" si="129"/>
        <v>44391</v>
      </c>
      <c r="M1343" s="46">
        <f t="shared" si="130"/>
        <v>-15379</v>
      </c>
    </row>
    <row r="1344" spans="2:13" ht="15.75">
      <c r="B1344" s="1">
        <v>4691003000006390</v>
      </c>
      <c r="C1344">
        <v>20210714</v>
      </c>
      <c r="D1344" s="7">
        <v>141406</v>
      </c>
      <c r="E1344" s="1" t="s">
        <v>1235</v>
      </c>
      <c r="F1344" s="32">
        <v>564.34</v>
      </c>
      <c r="G1344" s="1" t="s">
        <v>1228</v>
      </c>
      <c r="H1344" s="46">
        <f t="shared" si="125"/>
        <v>-564.34</v>
      </c>
      <c r="I1344" s="24">
        <f t="shared" si="126"/>
        <v>0</v>
      </c>
      <c r="J1344" s="25" t="str">
        <f t="shared" si="127"/>
        <v>14</v>
      </c>
      <c r="K1344" s="25">
        <f t="shared" si="128"/>
        <v>7</v>
      </c>
      <c r="L1344" s="26">
        <f t="shared" si="129"/>
        <v>44391</v>
      </c>
      <c r="M1344" s="46">
        <f t="shared" si="130"/>
        <v>-564.34</v>
      </c>
    </row>
    <row r="1345" spans="2:13" ht="15.75">
      <c r="B1345" s="1">
        <v>4691003000006390</v>
      </c>
      <c r="C1345">
        <v>20210714</v>
      </c>
      <c r="D1345" s="7">
        <v>141407</v>
      </c>
      <c r="E1345" s="1" t="s">
        <v>1235</v>
      </c>
      <c r="F1345" s="32">
        <v>4656</v>
      </c>
      <c r="G1345" s="1" t="s">
        <v>1228</v>
      </c>
      <c r="H1345" s="46">
        <f t="shared" ref="H1345:H1408" si="131">-IF(G1345="D",F1345,0)</f>
        <v>-4656</v>
      </c>
      <c r="I1345" s="24">
        <f t="shared" ref="I1345:I1408" si="132">IF(G1345="C",F1345,0)</f>
        <v>0</v>
      </c>
      <c r="J1345" s="25" t="str">
        <f t="shared" ref="J1345:J1408" si="133">RIGHT(C1345,2)</f>
        <v>14</v>
      </c>
      <c r="K1345" s="25">
        <f t="shared" ref="K1345:K1408" si="134">IFERROR(LEFT(C1345,6)-202100,"")</f>
        <v>7</v>
      </c>
      <c r="L1345" s="26">
        <f t="shared" ref="L1345:L1408" si="135">IFERROR(DATE(2021,K1345,J1345),"")</f>
        <v>44391</v>
      </c>
      <c r="M1345" s="46">
        <f t="shared" ref="M1345:M1408" si="136">IF(G1345="c",I1345,H1345)</f>
        <v>-4656</v>
      </c>
    </row>
    <row r="1346" spans="2:13" ht="15.75">
      <c r="B1346" s="1">
        <v>4691003000006390</v>
      </c>
      <c r="C1346">
        <v>20210714</v>
      </c>
      <c r="D1346" s="7">
        <v>141409</v>
      </c>
      <c r="E1346" s="1" t="s">
        <v>1235</v>
      </c>
      <c r="F1346" s="32">
        <v>8085.1</v>
      </c>
      <c r="G1346" s="1" t="s">
        <v>1228</v>
      </c>
      <c r="H1346" s="46">
        <f t="shared" si="131"/>
        <v>-8085.1</v>
      </c>
      <c r="I1346" s="24">
        <f t="shared" si="132"/>
        <v>0</v>
      </c>
      <c r="J1346" s="25" t="str">
        <f t="shared" si="133"/>
        <v>14</v>
      </c>
      <c r="K1346" s="25">
        <f t="shared" si="134"/>
        <v>7</v>
      </c>
      <c r="L1346" s="26">
        <f t="shared" si="135"/>
        <v>44391</v>
      </c>
      <c r="M1346" s="46">
        <f t="shared" si="136"/>
        <v>-8085.1</v>
      </c>
    </row>
    <row r="1347" spans="2:13" ht="15.75">
      <c r="B1347" s="1">
        <v>4691003000006390</v>
      </c>
      <c r="C1347">
        <v>20210714</v>
      </c>
      <c r="D1347" s="7">
        <v>141417</v>
      </c>
      <c r="E1347" s="1" t="s">
        <v>1235</v>
      </c>
      <c r="F1347" s="32">
        <v>2336.7199999999998</v>
      </c>
      <c r="G1347" s="1" t="s">
        <v>1228</v>
      </c>
      <c r="H1347" s="46">
        <f t="shared" si="131"/>
        <v>-2336.7199999999998</v>
      </c>
      <c r="I1347" s="24">
        <f t="shared" si="132"/>
        <v>0</v>
      </c>
      <c r="J1347" s="25" t="str">
        <f t="shared" si="133"/>
        <v>14</v>
      </c>
      <c r="K1347" s="25">
        <f t="shared" si="134"/>
        <v>7</v>
      </c>
      <c r="L1347" s="26">
        <f t="shared" si="135"/>
        <v>44391</v>
      </c>
      <c r="M1347" s="46">
        <f t="shared" si="136"/>
        <v>-2336.7199999999998</v>
      </c>
    </row>
    <row r="1348" spans="2:13" ht="15.75">
      <c r="B1348" s="1">
        <v>4691003000006390</v>
      </c>
      <c r="C1348">
        <v>20210714</v>
      </c>
      <c r="D1348" s="7">
        <v>141418</v>
      </c>
      <c r="E1348" s="1" t="s">
        <v>1235</v>
      </c>
      <c r="F1348" s="32">
        <v>1903.54</v>
      </c>
      <c r="G1348" s="1" t="s">
        <v>1228</v>
      </c>
      <c r="H1348" s="46">
        <f t="shared" si="131"/>
        <v>-1903.54</v>
      </c>
      <c r="I1348" s="24">
        <f t="shared" si="132"/>
        <v>0</v>
      </c>
      <c r="J1348" s="25" t="str">
        <f t="shared" si="133"/>
        <v>14</v>
      </c>
      <c r="K1348" s="25">
        <f t="shared" si="134"/>
        <v>7</v>
      </c>
      <c r="L1348" s="26">
        <f t="shared" si="135"/>
        <v>44391</v>
      </c>
      <c r="M1348" s="46">
        <f t="shared" si="136"/>
        <v>-1903.54</v>
      </c>
    </row>
    <row r="1349" spans="2:13" ht="15.75">
      <c r="B1349" s="1">
        <v>4691003000006390</v>
      </c>
      <c r="C1349">
        <v>20210714</v>
      </c>
      <c r="D1349" s="7">
        <v>141601</v>
      </c>
      <c r="E1349" s="1" t="s">
        <v>1235</v>
      </c>
      <c r="F1349" s="32">
        <v>4480</v>
      </c>
      <c r="G1349" s="1" t="s">
        <v>1228</v>
      </c>
      <c r="H1349" s="46">
        <f t="shared" si="131"/>
        <v>-4480</v>
      </c>
      <c r="I1349" s="24">
        <f t="shared" si="132"/>
        <v>0</v>
      </c>
      <c r="J1349" s="25" t="str">
        <f t="shared" si="133"/>
        <v>14</v>
      </c>
      <c r="K1349" s="25">
        <f t="shared" si="134"/>
        <v>7</v>
      </c>
      <c r="L1349" s="26">
        <f t="shared" si="135"/>
        <v>44391</v>
      </c>
      <c r="M1349" s="46">
        <f t="shared" si="136"/>
        <v>-4480</v>
      </c>
    </row>
    <row r="1350" spans="2:13" ht="15.75">
      <c r="B1350" s="1">
        <v>4691003000006390</v>
      </c>
      <c r="C1350">
        <v>20210714</v>
      </c>
      <c r="D1350" s="7">
        <v>108655</v>
      </c>
      <c r="E1350" s="1" t="s">
        <v>1231</v>
      </c>
      <c r="F1350" s="32">
        <v>10.45</v>
      </c>
      <c r="G1350" s="1" t="s">
        <v>1228</v>
      </c>
      <c r="H1350" s="46">
        <f t="shared" si="131"/>
        <v>-10.45</v>
      </c>
      <c r="I1350" s="24">
        <f t="shared" si="132"/>
        <v>0</v>
      </c>
      <c r="J1350" s="25" t="str">
        <f t="shared" si="133"/>
        <v>14</v>
      </c>
      <c r="K1350" s="25">
        <f t="shared" si="134"/>
        <v>7</v>
      </c>
      <c r="L1350" s="26">
        <f t="shared" si="135"/>
        <v>44391</v>
      </c>
      <c r="M1350" s="46">
        <f t="shared" si="136"/>
        <v>-10.45</v>
      </c>
    </row>
    <row r="1351" spans="2:13" ht="15.75">
      <c r="B1351" s="1">
        <v>4691003000006390</v>
      </c>
      <c r="C1351">
        <v>20210714</v>
      </c>
      <c r="D1351" s="7">
        <v>109066</v>
      </c>
      <c r="E1351" s="1" t="s">
        <v>1231</v>
      </c>
      <c r="F1351" s="32">
        <v>10.45</v>
      </c>
      <c r="G1351" s="1" t="s">
        <v>1228</v>
      </c>
      <c r="H1351" s="46">
        <f t="shared" si="131"/>
        <v>-10.45</v>
      </c>
      <c r="I1351" s="24">
        <f t="shared" si="132"/>
        <v>0</v>
      </c>
      <c r="J1351" s="25" t="str">
        <f t="shared" si="133"/>
        <v>14</v>
      </c>
      <c r="K1351" s="25">
        <f t="shared" si="134"/>
        <v>7</v>
      </c>
      <c r="L1351" s="26">
        <f t="shared" si="135"/>
        <v>44391</v>
      </c>
      <c r="M1351" s="46">
        <f t="shared" si="136"/>
        <v>-10.45</v>
      </c>
    </row>
    <row r="1352" spans="2:13" ht="15.75">
      <c r="B1352" s="1">
        <v>4691003000006390</v>
      </c>
      <c r="C1352">
        <v>20210714</v>
      </c>
      <c r="D1352" s="7">
        <v>110902</v>
      </c>
      <c r="E1352" s="1" t="s">
        <v>1231</v>
      </c>
      <c r="F1352" s="32">
        <v>10.45</v>
      </c>
      <c r="G1352" s="1" t="s">
        <v>1228</v>
      </c>
      <c r="H1352" s="46">
        <f t="shared" si="131"/>
        <v>-10.45</v>
      </c>
      <c r="I1352" s="24">
        <f t="shared" si="132"/>
        <v>0</v>
      </c>
      <c r="J1352" s="25" t="str">
        <f t="shared" si="133"/>
        <v>14</v>
      </c>
      <c r="K1352" s="25">
        <f t="shared" si="134"/>
        <v>7</v>
      </c>
      <c r="L1352" s="26">
        <f t="shared" si="135"/>
        <v>44391</v>
      </c>
      <c r="M1352" s="46">
        <f t="shared" si="136"/>
        <v>-10.45</v>
      </c>
    </row>
    <row r="1353" spans="2:13" ht="15.75">
      <c r="B1353" s="1">
        <v>4691003000006390</v>
      </c>
      <c r="C1353">
        <v>20210714</v>
      </c>
      <c r="D1353" s="7">
        <v>131098</v>
      </c>
      <c r="E1353" s="1" t="s">
        <v>1231</v>
      </c>
      <c r="F1353" s="32">
        <v>10.45</v>
      </c>
      <c r="G1353" s="1" t="s">
        <v>1228</v>
      </c>
      <c r="H1353" s="46">
        <f t="shared" si="131"/>
        <v>-10.45</v>
      </c>
      <c r="I1353" s="24">
        <f t="shared" si="132"/>
        <v>0</v>
      </c>
      <c r="J1353" s="25" t="str">
        <f t="shared" si="133"/>
        <v>14</v>
      </c>
      <c r="K1353" s="25">
        <f t="shared" si="134"/>
        <v>7</v>
      </c>
      <c r="L1353" s="26">
        <f t="shared" si="135"/>
        <v>44391</v>
      </c>
      <c r="M1353" s="46">
        <f t="shared" si="136"/>
        <v>-10.45</v>
      </c>
    </row>
    <row r="1354" spans="2:13" ht="15.75">
      <c r="B1354" s="1">
        <v>4691003000006390</v>
      </c>
      <c r="C1354">
        <v>20210714</v>
      </c>
      <c r="D1354" s="7">
        <v>142059</v>
      </c>
      <c r="E1354" s="1" t="s">
        <v>1231</v>
      </c>
      <c r="F1354" s="32">
        <v>10.45</v>
      </c>
      <c r="G1354" s="1" t="s">
        <v>1228</v>
      </c>
      <c r="H1354" s="46">
        <f t="shared" si="131"/>
        <v>-10.45</v>
      </c>
      <c r="I1354" s="24">
        <f t="shared" si="132"/>
        <v>0</v>
      </c>
      <c r="J1354" s="25" t="str">
        <f t="shared" si="133"/>
        <v>14</v>
      </c>
      <c r="K1354" s="25">
        <f t="shared" si="134"/>
        <v>7</v>
      </c>
      <c r="L1354" s="26">
        <f t="shared" si="135"/>
        <v>44391</v>
      </c>
      <c r="M1354" s="46">
        <f t="shared" si="136"/>
        <v>-10.45</v>
      </c>
    </row>
    <row r="1355" spans="2:13" ht="15.75">
      <c r="B1355" s="1">
        <v>4691003000006390</v>
      </c>
      <c r="C1355">
        <v>20210714</v>
      </c>
      <c r="D1355" s="7">
        <v>167918</v>
      </c>
      <c r="E1355" s="1" t="s">
        <v>1231</v>
      </c>
      <c r="F1355" s="32">
        <v>10.45</v>
      </c>
      <c r="G1355" s="1" t="s">
        <v>1228</v>
      </c>
      <c r="H1355" s="46">
        <f t="shared" si="131"/>
        <v>-10.45</v>
      </c>
      <c r="I1355" s="24">
        <f t="shared" si="132"/>
        <v>0</v>
      </c>
      <c r="J1355" s="25" t="str">
        <f t="shared" si="133"/>
        <v>14</v>
      </c>
      <c r="K1355" s="25">
        <f t="shared" si="134"/>
        <v>7</v>
      </c>
      <c r="L1355" s="26">
        <f t="shared" si="135"/>
        <v>44391</v>
      </c>
      <c r="M1355" s="46">
        <f t="shared" si="136"/>
        <v>-10.45</v>
      </c>
    </row>
    <row r="1356" spans="2:13" ht="15.75">
      <c r="B1356" s="1">
        <v>4691003000006390</v>
      </c>
      <c r="C1356">
        <v>20210714</v>
      </c>
      <c r="D1356" s="7">
        <v>181343</v>
      </c>
      <c r="E1356" s="1" t="s">
        <v>1231</v>
      </c>
      <c r="F1356" s="32">
        <v>10.45</v>
      </c>
      <c r="G1356" s="1" t="s">
        <v>1228</v>
      </c>
      <c r="H1356" s="46">
        <f t="shared" si="131"/>
        <v>-10.45</v>
      </c>
      <c r="I1356" s="24">
        <f t="shared" si="132"/>
        <v>0</v>
      </c>
      <c r="J1356" s="25" t="str">
        <f t="shared" si="133"/>
        <v>14</v>
      </c>
      <c r="K1356" s="25">
        <f t="shared" si="134"/>
        <v>7</v>
      </c>
      <c r="L1356" s="26">
        <f t="shared" si="135"/>
        <v>44391</v>
      </c>
      <c r="M1356" s="46">
        <f t="shared" si="136"/>
        <v>-10.45</v>
      </c>
    </row>
    <row r="1357" spans="2:13" ht="15.75">
      <c r="B1357" s="1">
        <v>4691003000006390</v>
      </c>
      <c r="C1357">
        <v>20210715</v>
      </c>
      <c r="D1357" s="7">
        <v>164296</v>
      </c>
      <c r="E1357" s="1" t="s">
        <v>1230</v>
      </c>
      <c r="F1357" s="32">
        <v>9455.2000000000007</v>
      </c>
      <c r="G1357" s="1" t="s">
        <v>1228</v>
      </c>
      <c r="H1357" s="46">
        <f t="shared" si="131"/>
        <v>-9455.2000000000007</v>
      </c>
      <c r="I1357" s="24">
        <f t="shared" si="132"/>
        <v>0</v>
      </c>
      <c r="J1357" s="25" t="str">
        <f t="shared" si="133"/>
        <v>15</v>
      </c>
      <c r="K1357" s="25">
        <f t="shared" si="134"/>
        <v>7</v>
      </c>
      <c r="L1357" s="26">
        <f t="shared" si="135"/>
        <v>44392</v>
      </c>
      <c r="M1357" s="46">
        <f t="shared" si="136"/>
        <v>-9455.2000000000007</v>
      </c>
    </row>
    <row r="1358" spans="2:13" ht="15.75">
      <c r="B1358" s="1">
        <v>4691003000006390</v>
      </c>
      <c r="C1358">
        <v>20210715</v>
      </c>
      <c r="D1358" s="7">
        <v>571427</v>
      </c>
      <c r="E1358" s="1" t="s">
        <v>1241</v>
      </c>
      <c r="F1358" s="32">
        <v>94605.24</v>
      </c>
      <c r="G1358" s="1" t="s">
        <v>1228</v>
      </c>
      <c r="H1358" s="46">
        <f t="shared" si="131"/>
        <v>-94605.24</v>
      </c>
      <c r="I1358" s="24">
        <f t="shared" si="132"/>
        <v>0</v>
      </c>
      <c r="J1358" s="25" t="str">
        <f t="shared" si="133"/>
        <v>15</v>
      </c>
      <c r="K1358" s="25">
        <f t="shared" si="134"/>
        <v>7</v>
      </c>
      <c r="L1358" s="26">
        <f t="shared" si="135"/>
        <v>44392</v>
      </c>
      <c r="M1358" s="46">
        <f t="shared" si="136"/>
        <v>-94605.24</v>
      </c>
    </row>
    <row r="1359" spans="2:13" ht="15.75">
      <c r="B1359" s="1">
        <v>4691003000006390</v>
      </c>
      <c r="C1359">
        <v>20210715</v>
      </c>
      <c r="D1359" s="7">
        <v>617923</v>
      </c>
      <c r="E1359" s="1" t="s">
        <v>1251</v>
      </c>
      <c r="F1359" s="32">
        <v>37421.269999999997</v>
      </c>
      <c r="G1359" s="1" t="s">
        <v>1228</v>
      </c>
      <c r="H1359" s="46">
        <f t="shared" si="131"/>
        <v>-37421.269999999997</v>
      </c>
      <c r="I1359" s="24">
        <f t="shared" si="132"/>
        <v>0</v>
      </c>
      <c r="J1359" s="25" t="str">
        <f t="shared" si="133"/>
        <v>15</v>
      </c>
      <c r="K1359" s="25">
        <f t="shared" si="134"/>
        <v>7</v>
      </c>
      <c r="L1359" s="26">
        <f t="shared" si="135"/>
        <v>44392</v>
      </c>
      <c r="M1359" s="46">
        <f t="shared" si="136"/>
        <v>-37421.269999999997</v>
      </c>
    </row>
    <row r="1360" spans="2:13" ht="15.75">
      <c r="B1360" s="1">
        <v>4691003000006390</v>
      </c>
      <c r="C1360">
        <v>20210715</v>
      </c>
      <c r="D1360" s="7">
        <v>101253</v>
      </c>
      <c r="E1360" s="1" t="s">
        <v>1227</v>
      </c>
      <c r="F1360" s="32">
        <v>929.2</v>
      </c>
      <c r="G1360" s="1" t="s">
        <v>1228</v>
      </c>
      <c r="H1360" s="46">
        <f t="shared" si="131"/>
        <v>-929.2</v>
      </c>
      <c r="I1360" s="24">
        <f t="shared" si="132"/>
        <v>0</v>
      </c>
      <c r="J1360" s="25" t="str">
        <f t="shared" si="133"/>
        <v>15</v>
      </c>
      <c r="K1360" s="25">
        <f t="shared" si="134"/>
        <v>7</v>
      </c>
      <c r="L1360" s="26">
        <f t="shared" si="135"/>
        <v>44392</v>
      </c>
      <c r="M1360" s="46">
        <f t="shared" si="136"/>
        <v>-929.2</v>
      </c>
    </row>
    <row r="1361" spans="2:13" ht="15.75">
      <c r="B1361" s="1">
        <v>4691003000006390</v>
      </c>
      <c r="C1361">
        <v>20210715</v>
      </c>
      <c r="D1361" s="7">
        <v>104338</v>
      </c>
      <c r="E1361" s="1" t="s">
        <v>1227</v>
      </c>
      <c r="F1361" s="32">
        <v>3462.5</v>
      </c>
      <c r="G1361" s="1" t="s">
        <v>1228</v>
      </c>
      <c r="H1361" s="46">
        <f t="shared" si="131"/>
        <v>-3462.5</v>
      </c>
      <c r="I1361" s="24">
        <f t="shared" si="132"/>
        <v>0</v>
      </c>
      <c r="J1361" s="25" t="str">
        <f t="shared" si="133"/>
        <v>15</v>
      </c>
      <c r="K1361" s="25">
        <f t="shared" si="134"/>
        <v>7</v>
      </c>
      <c r="L1361" s="26">
        <f t="shared" si="135"/>
        <v>44392</v>
      </c>
      <c r="M1361" s="46">
        <f t="shared" si="136"/>
        <v>-3462.5</v>
      </c>
    </row>
    <row r="1362" spans="2:13" ht="15.75">
      <c r="B1362" s="1">
        <v>4691003000006390</v>
      </c>
      <c r="C1362">
        <v>20210715</v>
      </c>
      <c r="D1362" s="7">
        <v>104533</v>
      </c>
      <c r="E1362" s="1" t="s">
        <v>1227</v>
      </c>
      <c r="F1362" s="32">
        <v>6620</v>
      </c>
      <c r="G1362" s="1" t="s">
        <v>1228</v>
      </c>
      <c r="H1362" s="46">
        <f t="shared" si="131"/>
        <v>-6620</v>
      </c>
      <c r="I1362" s="24">
        <f t="shared" si="132"/>
        <v>0</v>
      </c>
      <c r="J1362" s="25" t="str">
        <f t="shared" si="133"/>
        <v>15</v>
      </c>
      <c r="K1362" s="25">
        <f t="shared" si="134"/>
        <v>7</v>
      </c>
      <c r="L1362" s="26">
        <f t="shared" si="135"/>
        <v>44392</v>
      </c>
      <c r="M1362" s="46">
        <f t="shared" si="136"/>
        <v>-6620</v>
      </c>
    </row>
    <row r="1363" spans="2:13" ht="15.75">
      <c r="B1363" s="1">
        <v>4691003000006390</v>
      </c>
      <c r="C1363">
        <v>20210715</v>
      </c>
      <c r="D1363" s="7">
        <v>112841</v>
      </c>
      <c r="E1363" s="1" t="s">
        <v>1227</v>
      </c>
      <c r="F1363" s="32">
        <v>400000</v>
      </c>
      <c r="G1363" s="1" t="s">
        <v>1228</v>
      </c>
      <c r="H1363" s="46">
        <f t="shared" si="131"/>
        <v>-400000</v>
      </c>
      <c r="I1363" s="24">
        <f t="shared" si="132"/>
        <v>0</v>
      </c>
      <c r="J1363" s="25" t="str">
        <f t="shared" si="133"/>
        <v>15</v>
      </c>
      <c r="K1363" s="25">
        <f t="shared" si="134"/>
        <v>7</v>
      </c>
      <c r="L1363" s="26">
        <f t="shared" si="135"/>
        <v>44392</v>
      </c>
      <c r="M1363" s="46">
        <f t="shared" si="136"/>
        <v>-400000</v>
      </c>
    </row>
    <row r="1364" spans="2:13" ht="15.75">
      <c r="B1364" s="1">
        <v>4691003000006390</v>
      </c>
      <c r="C1364">
        <v>20210715</v>
      </c>
      <c r="D1364" s="7">
        <v>113391</v>
      </c>
      <c r="E1364" s="1" t="s">
        <v>1227</v>
      </c>
      <c r="F1364" s="32">
        <v>410000</v>
      </c>
      <c r="G1364" s="1" t="s">
        <v>1228</v>
      </c>
      <c r="H1364" s="46">
        <f t="shared" si="131"/>
        <v>-410000</v>
      </c>
      <c r="I1364" s="24">
        <f t="shared" si="132"/>
        <v>0</v>
      </c>
      <c r="J1364" s="25" t="str">
        <f t="shared" si="133"/>
        <v>15</v>
      </c>
      <c r="K1364" s="25">
        <f t="shared" si="134"/>
        <v>7</v>
      </c>
      <c r="L1364" s="26">
        <f t="shared" si="135"/>
        <v>44392</v>
      </c>
      <c r="M1364" s="46">
        <f t="shared" si="136"/>
        <v>-410000</v>
      </c>
    </row>
    <row r="1365" spans="2:13" ht="15.75">
      <c r="B1365" s="1">
        <v>4691003000006390</v>
      </c>
      <c r="C1365">
        <v>20210715</v>
      </c>
      <c r="D1365" s="7">
        <v>113633</v>
      </c>
      <c r="E1365" s="1" t="s">
        <v>1227</v>
      </c>
      <c r="F1365" s="32">
        <v>5255</v>
      </c>
      <c r="G1365" s="1" t="s">
        <v>1228</v>
      </c>
      <c r="H1365" s="46">
        <f t="shared" si="131"/>
        <v>-5255</v>
      </c>
      <c r="I1365" s="24">
        <f t="shared" si="132"/>
        <v>0</v>
      </c>
      <c r="J1365" s="25" t="str">
        <f t="shared" si="133"/>
        <v>15</v>
      </c>
      <c r="K1365" s="25">
        <f t="shared" si="134"/>
        <v>7</v>
      </c>
      <c r="L1365" s="26">
        <f t="shared" si="135"/>
        <v>44392</v>
      </c>
      <c r="M1365" s="46">
        <f t="shared" si="136"/>
        <v>-5255</v>
      </c>
    </row>
    <row r="1366" spans="2:13" ht="15.75">
      <c r="B1366" s="1">
        <v>4691003000006390</v>
      </c>
      <c r="C1366">
        <v>20210715</v>
      </c>
      <c r="D1366" s="7">
        <v>113958</v>
      </c>
      <c r="E1366" s="1" t="s">
        <v>1227</v>
      </c>
      <c r="F1366" s="32">
        <v>9000</v>
      </c>
      <c r="G1366" s="1" t="s">
        <v>1228</v>
      </c>
      <c r="H1366" s="46">
        <f t="shared" si="131"/>
        <v>-9000</v>
      </c>
      <c r="I1366" s="24">
        <f t="shared" si="132"/>
        <v>0</v>
      </c>
      <c r="J1366" s="25" t="str">
        <f t="shared" si="133"/>
        <v>15</v>
      </c>
      <c r="K1366" s="25">
        <f t="shared" si="134"/>
        <v>7</v>
      </c>
      <c r="L1366" s="26">
        <f t="shared" si="135"/>
        <v>44392</v>
      </c>
      <c r="M1366" s="46">
        <f t="shared" si="136"/>
        <v>-9000</v>
      </c>
    </row>
    <row r="1367" spans="2:13" ht="15.75">
      <c r="B1367" s="1">
        <v>4691003000006390</v>
      </c>
      <c r="C1367">
        <v>20210715</v>
      </c>
      <c r="D1367" s="7">
        <v>114154</v>
      </c>
      <c r="E1367" s="1" t="s">
        <v>1227</v>
      </c>
      <c r="F1367" s="32">
        <v>30000</v>
      </c>
      <c r="G1367" s="1" t="s">
        <v>1228</v>
      </c>
      <c r="H1367" s="46">
        <f t="shared" si="131"/>
        <v>-30000</v>
      </c>
      <c r="I1367" s="24">
        <f t="shared" si="132"/>
        <v>0</v>
      </c>
      <c r="J1367" s="25" t="str">
        <f t="shared" si="133"/>
        <v>15</v>
      </c>
      <c r="K1367" s="25">
        <f t="shared" si="134"/>
        <v>7</v>
      </c>
      <c r="L1367" s="26">
        <f t="shared" si="135"/>
        <v>44392</v>
      </c>
      <c r="M1367" s="46">
        <f t="shared" si="136"/>
        <v>-30000</v>
      </c>
    </row>
    <row r="1368" spans="2:13" ht="15.75">
      <c r="B1368" s="1">
        <v>4691003000006390</v>
      </c>
      <c r="C1368">
        <v>20210715</v>
      </c>
      <c r="D1368" s="7">
        <v>114441</v>
      </c>
      <c r="E1368" s="1" t="s">
        <v>1227</v>
      </c>
      <c r="F1368" s="32">
        <v>5000</v>
      </c>
      <c r="G1368" s="1" t="s">
        <v>1228</v>
      </c>
      <c r="H1368" s="46">
        <f t="shared" si="131"/>
        <v>-5000</v>
      </c>
      <c r="I1368" s="24">
        <f t="shared" si="132"/>
        <v>0</v>
      </c>
      <c r="J1368" s="25" t="str">
        <f t="shared" si="133"/>
        <v>15</v>
      </c>
      <c r="K1368" s="25">
        <f t="shared" si="134"/>
        <v>7</v>
      </c>
      <c r="L1368" s="26">
        <f t="shared" si="135"/>
        <v>44392</v>
      </c>
      <c r="M1368" s="46">
        <f t="shared" si="136"/>
        <v>-5000</v>
      </c>
    </row>
    <row r="1369" spans="2:13" ht="15.75">
      <c r="B1369" s="1">
        <v>4691003000006390</v>
      </c>
      <c r="C1369">
        <v>20210715</v>
      </c>
      <c r="D1369" s="7">
        <v>118317</v>
      </c>
      <c r="E1369" s="1" t="s">
        <v>1227</v>
      </c>
      <c r="F1369" s="32">
        <v>6527.5</v>
      </c>
      <c r="G1369" s="1" t="s">
        <v>1228</v>
      </c>
      <c r="H1369" s="46">
        <f t="shared" si="131"/>
        <v>-6527.5</v>
      </c>
      <c r="I1369" s="24">
        <f t="shared" si="132"/>
        <v>0</v>
      </c>
      <c r="J1369" s="25" t="str">
        <f t="shared" si="133"/>
        <v>15</v>
      </c>
      <c r="K1369" s="25">
        <f t="shared" si="134"/>
        <v>7</v>
      </c>
      <c r="L1369" s="26">
        <f t="shared" si="135"/>
        <v>44392</v>
      </c>
      <c r="M1369" s="46">
        <f t="shared" si="136"/>
        <v>-6527.5</v>
      </c>
    </row>
    <row r="1370" spans="2:13" ht="15.75">
      <c r="B1370" s="1">
        <v>4691003000006390</v>
      </c>
      <c r="C1370">
        <v>20210715</v>
      </c>
      <c r="D1370" s="7">
        <v>118713</v>
      </c>
      <c r="E1370" s="1" t="s">
        <v>1227</v>
      </c>
      <c r="F1370" s="32">
        <v>46260</v>
      </c>
      <c r="G1370" s="1" t="s">
        <v>1228</v>
      </c>
      <c r="H1370" s="46">
        <f t="shared" si="131"/>
        <v>-46260</v>
      </c>
      <c r="I1370" s="24">
        <f t="shared" si="132"/>
        <v>0</v>
      </c>
      <c r="J1370" s="25" t="str">
        <f t="shared" si="133"/>
        <v>15</v>
      </c>
      <c r="K1370" s="25">
        <f t="shared" si="134"/>
        <v>7</v>
      </c>
      <c r="L1370" s="26">
        <f t="shared" si="135"/>
        <v>44392</v>
      </c>
      <c r="M1370" s="46">
        <f t="shared" si="136"/>
        <v>-46260</v>
      </c>
    </row>
    <row r="1371" spans="2:13" ht="15.75">
      <c r="B1371" s="1">
        <v>4691003000006390</v>
      </c>
      <c r="C1371">
        <v>20210715</v>
      </c>
      <c r="D1371" s="7">
        <v>119249</v>
      </c>
      <c r="E1371" s="1" t="s">
        <v>1227</v>
      </c>
      <c r="F1371" s="32">
        <v>14500</v>
      </c>
      <c r="G1371" s="1" t="s">
        <v>1228</v>
      </c>
      <c r="H1371" s="46">
        <f t="shared" si="131"/>
        <v>-14500</v>
      </c>
      <c r="I1371" s="24">
        <f t="shared" si="132"/>
        <v>0</v>
      </c>
      <c r="J1371" s="25" t="str">
        <f t="shared" si="133"/>
        <v>15</v>
      </c>
      <c r="K1371" s="25">
        <f t="shared" si="134"/>
        <v>7</v>
      </c>
      <c r="L1371" s="26">
        <f t="shared" si="135"/>
        <v>44392</v>
      </c>
      <c r="M1371" s="46">
        <f t="shared" si="136"/>
        <v>-14500</v>
      </c>
    </row>
    <row r="1372" spans="2:13" ht="15.75">
      <c r="B1372" s="1">
        <v>4691003000006390</v>
      </c>
      <c r="C1372">
        <v>20210715</v>
      </c>
      <c r="D1372" s="7">
        <v>119507</v>
      </c>
      <c r="E1372" s="1" t="s">
        <v>1227</v>
      </c>
      <c r="F1372" s="32">
        <v>13200</v>
      </c>
      <c r="G1372" s="1" t="s">
        <v>1228</v>
      </c>
      <c r="H1372" s="46">
        <f t="shared" si="131"/>
        <v>-13200</v>
      </c>
      <c r="I1372" s="24">
        <f t="shared" si="132"/>
        <v>0</v>
      </c>
      <c r="J1372" s="25" t="str">
        <f t="shared" si="133"/>
        <v>15</v>
      </c>
      <c r="K1372" s="25">
        <f t="shared" si="134"/>
        <v>7</v>
      </c>
      <c r="L1372" s="26">
        <f t="shared" si="135"/>
        <v>44392</v>
      </c>
      <c r="M1372" s="46">
        <f t="shared" si="136"/>
        <v>-13200</v>
      </c>
    </row>
    <row r="1373" spans="2:13" ht="15.75">
      <c r="B1373" s="1">
        <v>4691003000006390</v>
      </c>
      <c r="C1373">
        <v>20210715</v>
      </c>
      <c r="D1373" s="7">
        <v>120951</v>
      </c>
      <c r="E1373" s="1" t="s">
        <v>1227</v>
      </c>
      <c r="F1373" s="32">
        <v>464696.93</v>
      </c>
      <c r="G1373" s="1" t="s">
        <v>1228</v>
      </c>
      <c r="H1373" s="46">
        <f t="shared" si="131"/>
        <v>-464696.93</v>
      </c>
      <c r="I1373" s="24">
        <f t="shared" si="132"/>
        <v>0</v>
      </c>
      <c r="J1373" s="25" t="str">
        <f t="shared" si="133"/>
        <v>15</v>
      </c>
      <c r="K1373" s="25">
        <f t="shared" si="134"/>
        <v>7</v>
      </c>
      <c r="L1373" s="26">
        <f t="shared" si="135"/>
        <v>44392</v>
      </c>
      <c r="M1373" s="46">
        <f t="shared" si="136"/>
        <v>-464696.93</v>
      </c>
    </row>
    <row r="1374" spans="2:13" ht="15.75">
      <c r="B1374" s="1">
        <v>4691003000006390</v>
      </c>
      <c r="C1374">
        <v>20210715</v>
      </c>
      <c r="D1374" s="7">
        <v>121233</v>
      </c>
      <c r="E1374" s="1" t="s">
        <v>1227</v>
      </c>
      <c r="F1374" s="32">
        <v>38940.86</v>
      </c>
      <c r="G1374" s="1" t="s">
        <v>1228</v>
      </c>
      <c r="H1374" s="46">
        <f t="shared" si="131"/>
        <v>-38940.86</v>
      </c>
      <c r="I1374" s="24">
        <f t="shared" si="132"/>
        <v>0</v>
      </c>
      <c r="J1374" s="25" t="str">
        <f t="shared" si="133"/>
        <v>15</v>
      </c>
      <c r="K1374" s="25">
        <f t="shared" si="134"/>
        <v>7</v>
      </c>
      <c r="L1374" s="26">
        <f t="shared" si="135"/>
        <v>44392</v>
      </c>
      <c r="M1374" s="46">
        <f t="shared" si="136"/>
        <v>-38940.86</v>
      </c>
    </row>
    <row r="1375" spans="2:13" ht="15.75">
      <c r="B1375" s="1">
        <v>4691003000006390</v>
      </c>
      <c r="C1375">
        <v>20210715</v>
      </c>
      <c r="D1375" s="7">
        <v>137869</v>
      </c>
      <c r="E1375" s="1" t="s">
        <v>1227</v>
      </c>
      <c r="F1375" s="32">
        <v>6460.05</v>
      </c>
      <c r="G1375" s="1" t="s">
        <v>1228</v>
      </c>
      <c r="H1375" s="46">
        <f t="shared" si="131"/>
        <v>-6460.05</v>
      </c>
      <c r="I1375" s="24">
        <f t="shared" si="132"/>
        <v>0</v>
      </c>
      <c r="J1375" s="25" t="str">
        <f t="shared" si="133"/>
        <v>15</v>
      </c>
      <c r="K1375" s="25">
        <f t="shared" si="134"/>
        <v>7</v>
      </c>
      <c r="L1375" s="26">
        <f t="shared" si="135"/>
        <v>44392</v>
      </c>
      <c r="M1375" s="46">
        <f t="shared" si="136"/>
        <v>-6460.05</v>
      </c>
    </row>
    <row r="1376" spans="2:13" ht="15.75">
      <c r="B1376" s="1">
        <v>4691003000006390</v>
      </c>
      <c r="C1376">
        <v>20210715</v>
      </c>
      <c r="D1376" s="7">
        <v>138194</v>
      </c>
      <c r="E1376" s="1" t="s">
        <v>1227</v>
      </c>
      <c r="F1376" s="32">
        <v>6120</v>
      </c>
      <c r="G1376" s="1" t="s">
        <v>1228</v>
      </c>
      <c r="H1376" s="46">
        <f t="shared" si="131"/>
        <v>-6120</v>
      </c>
      <c r="I1376" s="24">
        <f t="shared" si="132"/>
        <v>0</v>
      </c>
      <c r="J1376" s="25" t="str">
        <f t="shared" si="133"/>
        <v>15</v>
      </c>
      <c r="K1376" s="25">
        <f t="shared" si="134"/>
        <v>7</v>
      </c>
      <c r="L1376" s="26">
        <f t="shared" si="135"/>
        <v>44392</v>
      </c>
      <c r="M1376" s="46">
        <f t="shared" si="136"/>
        <v>-6120</v>
      </c>
    </row>
    <row r="1377" spans="2:13" ht="15.75">
      <c r="B1377" s="1">
        <v>4691003000006390</v>
      </c>
      <c r="C1377">
        <v>20210715</v>
      </c>
      <c r="D1377" s="7">
        <v>138458</v>
      </c>
      <c r="E1377" s="1" t="s">
        <v>1227</v>
      </c>
      <c r="F1377" s="32">
        <v>3500</v>
      </c>
      <c r="G1377" s="1" t="s">
        <v>1228</v>
      </c>
      <c r="H1377" s="46">
        <f t="shared" si="131"/>
        <v>-3500</v>
      </c>
      <c r="I1377" s="24">
        <f t="shared" si="132"/>
        <v>0</v>
      </c>
      <c r="J1377" s="25" t="str">
        <f t="shared" si="133"/>
        <v>15</v>
      </c>
      <c r="K1377" s="25">
        <f t="shared" si="134"/>
        <v>7</v>
      </c>
      <c r="L1377" s="26">
        <f t="shared" si="135"/>
        <v>44392</v>
      </c>
      <c r="M1377" s="46">
        <f t="shared" si="136"/>
        <v>-3500</v>
      </c>
    </row>
    <row r="1378" spans="2:13" ht="15.75">
      <c r="B1378" s="1">
        <v>4691003000006390</v>
      </c>
      <c r="C1378">
        <v>20210715</v>
      </c>
      <c r="D1378" s="7">
        <v>138558</v>
      </c>
      <c r="E1378" s="1" t="s">
        <v>1227</v>
      </c>
      <c r="F1378" s="32">
        <v>2139.83</v>
      </c>
      <c r="G1378" s="1" t="s">
        <v>1228</v>
      </c>
      <c r="H1378" s="46">
        <f t="shared" si="131"/>
        <v>-2139.83</v>
      </c>
      <c r="I1378" s="24">
        <f t="shared" si="132"/>
        <v>0</v>
      </c>
      <c r="J1378" s="25" t="str">
        <f t="shared" si="133"/>
        <v>15</v>
      </c>
      <c r="K1378" s="25">
        <f t="shared" si="134"/>
        <v>7</v>
      </c>
      <c r="L1378" s="26">
        <f t="shared" si="135"/>
        <v>44392</v>
      </c>
      <c r="M1378" s="46">
        <f t="shared" si="136"/>
        <v>-2139.83</v>
      </c>
    </row>
    <row r="1379" spans="2:13" ht="15.75">
      <c r="B1379" s="1">
        <v>4691003000006390</v>
      </c>
      <c r="C1379">
        <v>20210715</v>
      </c>
      <c r="D1379" s="7">
        <v>138696</v>
      </c>
      <c r="E1379" s="1" t="s">
        <v>1227</v>
      </c>
      <c r="F1379" s="32">
        <v>1345</v>
      </c>
      <c r="G1379" s="1" t="s">
        <v>1228</v>
      </c>
      <c r="H1379" s="46">
        <f t="shared" si="131"/>
        <v>-1345</v>
      </c>
      <c r="I1379" s="24">
        <f t="shared" si="132"/>
        <v>0</v>
      </c>
      <c r="J1379" s="25" t="str">
        <f t="shared" si="133"/>
        <v>15</v>
      </c>
      <c r="K1379" s="25">
        <f t="shared" si="134"/>
        <v>7</v>
      </c>
      <c r="L1379" s="26">
        <f t="shared" si="135"/>
        <v>44392</v>
      </c>
      <c r="M1379" s="46">
        <f t="shared" si="136"/>
        <v>-1345</v>
      </c>
    </row>
    <row r="1380" spans="2:13" ht="15.75">
      <c r="B1380" s="1">
        <v>4691003000006390</v>
      </c>
      <c r="C1380">
        <v>20210715</v>
      </c>
      <c r="D1380" s="7">
        <v>138978</v>
      </c>
      <c r="E1380" s="1" t="s">
        <v>1227</v>
      </c>
      <c r="F1380" s="32">
        <v>421</v>
      </c>
      <c r="G1380" s="1" t="s">
        <v>1228</v>
      </c>
      <c r="H1380" s="46">
        <f t="shared" si="131"/>
        <v>-421</v>
      </c>
      <c r="I1380" s="24">
        <f t="shared" si="132"/>
        <v>0</v>
      </c>
      <c r="J1380" s="25" t="str">
        <f t="shared" si="133"/>
        <v>15</v>
      </c>
      <c r="K1380" s="25">
        <f t="shared" si="134"/>
        <v>7</v>
      </c>
      <c r="L1380" s="26">
        <f t="shared" si="135"/>
        <v>44392</v>
      </c>
      <c r="M1380" s="46">
        <f t="shared" si="136"/>
        <v>-421</v>
      </c>
    </row>
    <row r="1381" spans="2:13" ht="15.75">
      <c r="B1381" s="1">
        <v>4691003000006390</v>
      </c>
      <c r="C1381">
        <v>20210715</v>
      </c>
      <c r="D1381" s="7">
        <v>147347</v>
      </c>
      <c r="E1381" s="1" t="s">
        <v>1227</v>
      </c>
      <c r="F1381" s="32">
        <v>16204.12</v>
      </c>
      <c r="G1381" s="1" t="s">
        <v>1228</v>
      </c>
      <c r="H1381" s="46">
        <f t="shared" si="131"/>
        <v>-16204.12</v>
      </c>
      <c r="I1381" s="24">
        <f t="shared" si="132"/>
        <v>0</v>
      </c>
      <c r="J1381" s="25" t="str">
        <f t="shared" si="133"/>
        <v>15</v>
      </c>
      <c r="K1381" s="25">
        <f t="shared" si="134"/>
        <v>7</v>
      </c>
      <c r="L1381" s="26">
        <f t="shared" si="135"/>
        <v>44392</v>
      </c>
      <c r="M1381" s="46">
        <f t="shared" si="136"/>
        <v>-16204.12</v>
      </c>
    </row>
    <row r="1382" spans="2:13" ht="15.75">
      <c r="B1382" s="1">
        <v>4691003000006390</v>
      </c>
      <c r="C1382">
        <v>20210715</v>
      </c>
      <c r="D1382" s="7">
        <v>155563</v>
      </c>
      <c r="E1382" s="1" t="s">
        <v>1227</v>
      </c>
      <c r="F1382" s="32">
        <v>427871.42</v>
      </c>
      <c r="G1382" s="1" t="s">
        <v>1228</v>
      </c>
      <c r="H1382" s="46">
        <f t="shared" si="131"/>
        <v>-427871.42</v>
      </c>
      <c r="I1382" s="24">
        <f t="shared" si="132"/>
        <v>0</v>
      </c>
      <c r="J1382" s="25" t="str">
        <f t="shared" si="133"/>
        <v>15</v>
      </c>
      <c r="K1382" s="25">
        <f t="shared" si="134"/>
        <v>7</v>
      </c>
      <c r="L1382" s="26">
        <f t="shared" si="135"/>
        <v>44392</v>
      </c>
      <c r="M1382" s="46">
        <f t="shared" si="136"/>
        <v>-427871.42</v>
      </c>
    </row>
    <row r="1383" spans="2:13" ht="15.75">
      <c r="B1383" s="1">
        <v>4691003000006390</v>
      </c>
      <c r="C1383">
        <v>20210715</v>
      </c>
      <c r="D1383" s="7">
        <v>177816</v>
      </c>
      <c r="E1383" s="1" t="s">
        <v>1227</v>
      </c>
      <c r="F1383" s="32">
        <v>58855</v>
      </c>
      <c r="G1383" s="1" t="s">
        <v>1228</v>
      </c>
      <c r="H1383" s="46">
        <f t="shared" si="131"/>
        <v>-58855</v>
      </c>
      <c r="I1383" s="24">
        <f t="shared" si="132"/>
        <v>0</v>
      </c>
      <c r="J1383" s="25" t="str">
        <f t="shared" si="133"/>
        <v>15</v>
      </c>
      <c r="K1383" s="25">
        <f t="shared" si="134"/>
        <v>7</v>
      </c>
      <c r="L1383" s="26">
        <f t="shared" si="135"/>
        <v>44392</v>
      </c>
      <c r="M1383" s="46">
        <f t="shared" si="136"/>
        <v>-58855</v>
      </c>
    </row>
    <row r="1384" spans="2:13" ht="15.75">
      <c r="B1384" s="1">
        <v>4691003000006390</v>
      </c>
      <c r="C1384">
        <v>20210715</v>
      </c>
      <c r="D1384" s="7">
        <v>178977</v>
      </c>
      <c r="E1384" s="1" t="s">
        <v>1227</v>
      </c>
      <c r="F1384" s="32">
        <v>9936.94</v>
      </c>
      <c r="G1384" s="1" t="s">
        <v>1228</v>
      </c>
      <c r="H1384" s="46">
        <f t="shared" si="131"/>
        <v>-9936.94</v>
      </c>
      <c r="I1384" s="24">
        <f t="shared" si="132"/>
        <v>0</v>
      </c>
      <c r="J1384" s="25" t="str">
        <f t="shared" si="133"/>
        <v>15</v>
      </c>
      <c r="K1384" s="25">
        <f t="shared" si="134"/>
        <v>7</v>
      </c>
      <c r="L1384" s="26">
        <f t="shared" si="135"/>
        <v>44392</v>
      </c>
      <c r="M1384" s="46">
        <f t="shared" si="136"/>
        <v>-9936.94</v>
      </c>
    </row>
    <row r="1385" spans="2:13" ht="15.75">
      <c r="B1385" s="1">
        <v>4691003000006390</v>
      </c>
      <c r="C1385">
        <v>20210715</v>
      </c>
      <c r="D1385" s="7">
        <v>183012</v>
      </c>
      <c r="E1385" s="1" t="s">
        <v>1227</v>
      </c>
      <c r="F1385" s="32">
        <v>26368.06</v>
      </c>
      <c r="G1385" s="1" t="s">
        <v>1228</v>
      </c>
      <c r="H1385" s="46">
        <f t="shared" si="131"/>
        <v>-26368.06</v>
      </c>
      <c r="I1385" s="24">
        <f t="shared" si="132"/>
        <v>0</v>
      </c>
      <c r="J1385" s="25" t="str">
        <f t="shared" si="133"/>
        <v>15</v>
      </c>
      <c r="K1385" s="25">
        <f t="shared" si="134"/>
        <v>7</v>
      </c>
      <c r="L1385" s="26">
        <f t="shared" si="135"/>
        <v>44392</v>
      </c>
      <c r="M1385" s="46">
        <f t="shared" si="136"/>
        <v>-26368.06</v>
      </c>
    </row>
    <row r="1386" spans="2:13" ht="15.75">
      <c r="B1386" s="1">
        <v>4691003000006390</v>
      </c>
      <c r="C1386">
        <v>20210715</v>
      </c>
      <c r="D1386" s="7">
        <v>186589</v>
      </c>
      <c r="E1386" s="1" t="s">
        <v>1227</v>
      </c>
      <c r="F1386" s="32">
        <v>116425</v>
      </c>
      <c r="G1386" s="1" t="s">
        <v>1228</v>
      </c>
      <c r="H1386" s="46">
        <f t="shared" si="131"/>
        <v>-116425</v>
      </c>
      <c r="I1386" s="24">
        <f t="shared" si="132"/>
        <v>0</v>
      </c>
      <c r="J1386" s="25" t="str">
        <f t="shared" si="133"/>
        <v>15</v>
      </c>
      <c r="K1386" s="25">
        <f t="shared" si="134"/>
        <v>7</v>
      </c>
      <c r="L1386" s="26">
        <f t="shared" si="135"/>
        <v>44392</v>
      </c>
      <c r="M1386" s="46">
        <f t="shared" si="136"/>
        <v>-116425</v>
      </c>
    </row>
    <row r="1387" spans="2:13" ht="15.75">
      <c r="B1387" s="1">
        <v>4691003000006390</v>
      </c>
      <c r="C1387">
        <v>20210715</v>
      </c>
      <c r="D1387" s="7">
        <v>194292</v>
      </c>
      <c r="E1387" s="1" t="s">
        <v>1227</v>
      </c>
      <c r="F1387" s="32">
        <v>1850</v>
      </c>
      <c r="G1387" s="1" t="s">
        <v>1228</v>
      </c>
      <c r="H1387" s="46">
        <f t="shared" si="131"/>
        <v>-1850</v>
      </c>
      <c r="I1387" s="24">
        <f t="shared" si="132"/>
        <v>0</v>
      </c>
      <c r="J1387" s="25" t="str">
        <f t="shared" si="133"/>
        <v>15</v>
      </c>
      <c r="K1387" s="25">
        <f t="shared" si="134"/>
        <v>7</v>
      </c>
      <c r="L1387" s="26">
        <f t="shared" si="135"/>
        <v>44392</v>
      </c>
      <c r="M1387" s="46">
        <f t="shared" si="136"/>
        <v>-1850</v>
      </c>
    </row>
    <row r="1388" spans="2:13" ht="15.75">
      <c r="B1388" s="1">
        <v>4691003000006390</v>
      </c>
      <c r="C1388">
        <v>20210715</v>
      </c>
      <c r="D1388" s="7">
        <v>194607</v>
      </c>
      <c r="E1388" s="1" t="s">
        <v>1227</v>
      </c>
      <c r="F1388" s="32">
        <v>2674.56</v>
      </c>
      <c r="G1388" s="1" t="s">
        <v>1228</v>
      </c>
      <c r="H1388" s="46">
        <f t="shared" si="131"/>
        <v>-2674.56</v>
      </c>
      <c r="I1388" s="24">
        <f t="shared" si="132"/>
        <v>0</v>
      </c>
      <c r="J1388" s="25" t="str">
        <f t="shared" si="133"/>
        <v>15</v>
      </c>
      <c r="K1388" s="25">
        <f t="shared" si="134"/>
        <v>7</v>
      </c>
      <c r="L1388" s="26">
        <f t="shared" si="135"/>
        <v>44392</v>
      </c>
      <c r="M1388" s="46">
        <f t="shared" si="136"/>
        <v>-2674.56</v>
      </c>
    </row>
    <row r="1389" spans="2:13" ht="15.75">
      <c r="B1389" s="1">
        <v>4691003000006390</v>
      </c>
      <c r="C1389">
        <v>20210715</v>
      </c>
      <c r="D1389" s="7">
        <v>151041</v>
      </c>
      <c r="E1389" s="1" t="s">
        <v>1235</v>
      </c>
      <c r="F1389" s="32">
        <v>1920.6</v>
      </c>
      <c r="G1389" s="1" t="s">
        <v>1228</v>
      </c>
      <c r="H1389" s="46">
        <f t="shared" si="131"/>
        <v>-1920.6</v>
      </c>
      <c r="I1389" s="24">
        <f t="shared" si="132"/>
        <v>0</v>
      </c>
      <c r="J1389" s="25" t="str">
        <f t="shared" si="133"/>
        <v>15</v>
      </c>
      <c r="K1389" s="25">
        <f t="shared" si="134"/>
        <v>7</v>
      </c>
      <c r="L1389" s="26">
        <f t="shared" si="135"/>
        <v>44392</v>
      </c>
      <c r="M1389" s="46">
        <f t="shared" si="136"/>
        <v>-1920.6</v>
      </c>
    </row>
    <row r="1390" spans="2:13" ht="15.75">
      <c r="B1390" s="1">
        <v>4691003000006390</v>
      </c>
      <c r="C1390">
        <v>20210715</v>
      </c>
      <c r="D1390" s="7">
        <v>151049</v>
      </c>
      <c r="E1390" s="1" t="s">
        <v>1235</v>
      </c>
      <c r="F1390" s="32">
        <v>3000</v>
      </c>
      <c r="G1390" s="1" t="s">
        <v>1228</v>
      </c>
      <c r="H1390" s="46">
        <f t="shared" si="131"/>
        <v>-3000</v>
      </c>
      <c r="I1390" s="24">
        <f t="shared" si="132"/>
        <v>0</v>
      </c>
      <c r="J1390" s="25" t="str">
        <f t="shared" si="133"/>
        <v>15</v>
      </c>
      <c r="K1390" s="25">
        <f t="shared" si="134"/>
        <v>7</v>
      </c>
      <c r="L1390" s="26">
        <f t="shared" si="135"/>
        <v>44392</v>
      </c>
      <c r="M1390" s="46">
        <f t="shared" si="136"/>
        <v>-3000</v>
      </c>
    </row>
    <row r="1391" spans="2:13" ht="15.75">
      <c r="B1391" s="1">
        <v>4691003000006390</v>
      </c>
      <c r="C1391">
        <v>20210715</v>
      </c>
      <c r="D1391" s="7">
        <v>151050</v>
      </c>
      <c r="E1391" s="1" t="s">
        <v>1235</v>
      </c>
      <c r="F1391" s="32">
        <v>2369.6999999999998</v>
      </c>
      <c r="G1391" s="1" t="s">
        <v>1228</v>
      </c>
      <c r="H1391" s="46">
        <f t="shared" si="131"/>
        <v>-2369.6999999999998</v>
      </c>
      <c r="I1391" s="24">
        <f t="shared" si="132"/>
        <v>0</v>
      </c>
      <c r="J1391" s="25" t="str">
        <f t="shared" si="133"/>
        <v>15</v>
      </c>
      <c r="K1391" s="25">
        <f t="shared" si="134"/>
        <v>7</v>
      </c>
      <c r="L1391" s="26">
        <f t="shared" si="135"/>
        <v>44392</v>
      </c>
      <c r="M1391" s="46">
        <f t="shared" si="136"/>
        <v>-2369.6999999999998</v>
      </c>
    </row>
    <row r="1392" spans="2:13" ht="15.75">
      <c r="B1392" s="1">
        <v>4691003000006390</v>
      </c>
      <c r="C1392">
        <v>20210715</v>
      </c>
      <c r="D1392" s="7">
        <v>151137</v>
      </c>
      <c r="E1392" s="1" t="s">
        <v>1235</v>
      </c>
      <c r="F1392" s="32">
        <v>980</v>
      </c>
      <c r="G1392" s="1" t="s">
        <v>1228</v>
      </c>
      <c r="H1392" s="46">
        <f t="shared" si="131"/>
        <v>-980</v>
      </c>
      <c r="I1392" s="24">
        <f t="shared" si="132"/>
        <v>0</v>
      </c>
      <c r="J1392" s="25" t="str">
        <f t="shared" si="133"/>
        <v>15</v>
      </c>
      <c r="K1392" s="25">
        <f t="shared" si="134"/>
        <v>7</v>
      </c>
      <c r="L1392" s="26">
        <f t="shared" si="135"/>
        <v>44392</v>
      </c>
      <c r="M1392" s="46">
        <f t="shared" si="136"/>
        <v>-980</v>
      </c>
    </row>
    <row r="1393" spans="2:13" ht="15.75">
      <c r="B1393" s="1">
        <v>4691003000006390</v>
      </c>
      <c r="C1393">
        <v>20210715</v>
      </c>
      <c r="D1393" s="7">
        <v>151138</v>
      </c>
      <c r="E1393" s="1" t="s">
        <v>1235</v>
      </c>
      <c r="F1393" s="32">
        <v>445</v>
      </c>
      <c r="G1393" s="1" t="s">
        <v>1228</v>
      </c>
      <c r="H1393" s="46">
        <f t="shared" si="131"/>
        <v>-445</v>
      </c>
      <c r="I1393" s="24">
        <f t="shared" si="132"/>
        <v>0</v>
      </c>
      <c r="J1393" s="25" t="str">
        <f t="shared" si="133"/>
        <v>15</v>
      </c>
      <c r="K1393" s="25">
        <f t="shared" si="134"/>
        <v>7</v>
      </c>
      <c r="L1393" s="26">
        <f t="shared" si="135"/>
        <v>44392</v>
      </c>
      <c r="M1393" s="46">
        <f t="shared" si="136"/>
        <v>-445</v>
      </c>
    </row>
    <row r="1394" spans="2:13" ht="15.75">
      <c r="B1394" s="1">
        <v>4691003000006390</v>
      </c>
      <c r="C1394">
        <v>20210715</v>
      </c>
      <c r="D1394" s="7">
        <v>101253</v>
      </c>
      <c r="E1394" s="1" t="s">
        <v>1231</v>
      </c>
      <c r="F1394" s="32">
        <v>10.45</v>
      </c>
      <c r="G1394" s="1" t="s">
        <v>1228</v>
      </c>
      <c r="H1394" s="46">
        <f t="shared" si="131"/>
        <v>-10.45</v>
      </c>
      <c r="I1394" s="24">
        <f t="shared" si="132"/>
        <v>0</v>
      </c>
      <c r="J1394" s="25" t="str">
        <f t="shared" si="133"/>
        <v>15</v>
      </c>
      <c r="K1394" s="25">
        <f t="shared" si="134"/>
        <v>7</v>
      </c>
      <c r="L1394" s="26">
        <f t="shared" si="135"/>
        <v>44392</v>
      </c>
      <c r="M1394" s="46">
        <f t="shared" si="136"/>
        <v>-10.45</v>
      </c>
    </row>
    <row r="1395" spans="2:13" ht="15.75">
      <c r="B1395" s="1">
        <v>4691003000006390</v>
      </c>
      <c r="C1395">
        <v>20210715</v>
      </c>
      <c r="D1395" s="7">
        <v>104338</v>
      </c>
      <c r="E1395" s="1" t="s">
        <v>1231</v>
      </c>
      <c r="F1395" s="32">
        <v>10.45</v>
      </c>
      <c r="G1395" s="1" t="s">
        <v>1228</v>
      </c>
      <c r="H1395" s="46">
        <f t="shared" si="131"/>
        <v>-10.45</v>
      </c>
      <c r="I1395" s="24">
        <f t="shared" si="132"/>
        <v>0</v>
      </c>
      <c r="J1395" s="25" t="str">
        <f t="shared" si="133"/>
        <v>15</v>
      </c>
      <c r="K1395" s="25">
        <f t="shared" si="134"/>
        <v>7</v>
      </c>
      <c r="L1395" s="26">
        <f t="shared" si="135"/>
        <v>44392</v>
      </c>
      <c r="M1395" s="46">
        <f t="shared" si="136"/>
        <v>-10.45</v>
      </c>
    </row>
    <row r="1396" spans="2:13" ht="15.75">
      <c r="B1396" s="1">
        <v>4691003000006390</v>
      </c>
      <c r="C1396">
        <v>20210715</v>
      </c>
      <c r="D1396" s="7">
        <v>104533</v>
      </c>
      <c r="E1396" s="1" t="s">
        <v>1231</v>
      </c>
      <c r="F1396" s="32">
        <v>10.45</v>
      </c>
      <c r="G1396" s="1" t="s">
        <v>1228</v>
      </c>
      <c r="H1396" s="46">
        <f t="shared" si="131"/>
        <v>-10.45</v>
      </c>
      <c r="I1396" s="24">
        <f t="shared" si="132"/>
        <v>0</v>
      </c>
      <c r="J1396" s="25" t="str">
        <f t="shared" si="133"/>
        <v>15</v>
      </c>
      <c r="K1396" s="25">
        <f t="shared" si="134"/>
        <v>7</v>
      </c>
      <c r="L1396" s="26">
        <f t="shared" si="135"/>
        <v>44392</v>
      </c>
      <c r="M1396" s="46">
        <f t="shared" si="136"/>
        <v>-10.45</v>
      </c>
    </row>
    <row r="1397" spans="2:13" ht="15.75">
      <c r="B1397" s="1">
        <v>4691003000006390</v>
      </c>
      <c r="C1397">
        <v>20210715</v>
      </c>
      <c r="D1397" s="7">
        <v>112841</v>
      </c>
      <c r="E1397" s="1" t="s">
        <v>1231</v>
      </c>
      <c r="F1397" s="32">
        <v>10.45</v>
      </c>
      <c r="G1397" s="1" t="s">
        <v>1228</v>
      </c>
      <c r="H1397" s="46">
        <f t="shared" si="131"/>
        <v>-10.45</v>
      </c>
      <c r="I1397" s="24">
        <f t="shared" si="132"/>
        <v>0</v>
      </c>
      <c r="J1397" s="25" t="str">
        <f t="shared" si="133"/>
        <v>15</v>
      </c>
      <c r="K1397" s="25">
        <f t="shared" si="134"/>
        <v>7</v>
      </c>
      <c r="L1397" s="26">
        <f t="shared" si="135"/>
        <v>44392</v>
      </c>
      <c r="M1397" s="46">
        <f t="shared" si="136"/>
        <v>-10.45</v>
      </c>
    </row>
    <row r="1398" spans="2:13" ht="15.75">
      <c r="B1398" s="1">
        <v>4691003000006390</v>
      </c>
      <c r="C1398">
        <v>20210715</v>
      </c>
      <c r="D1398" s="7">
        <v>113391</v>
      </c>
      <c r="E1398" s="1" t="s">
        <v>1231</v>
      </c>
      <c r="F1398" s="32">
        <v>10.45</v>
      </c>
      <c r="G1398" s="1" t="s">
        <v>1228</v>
      </c>
      <c r="H1398" s="46">
        <f t="shared" si="131"/>
        <v>-10.45</v>
      </c>
      <c r="I1398" s="24">
        <f t="shared" si="132"/>
        <v>0</v>
      </c>
      <c r="J1398" s="25" t="str">
        <f t="shared" si="133"/>
        <v>15</v>
      </c>
      <c r="K1398" s="25">
        <f t="shared" si="134"/>
        <v>7</v>
      </c>
      <c r="L1398" s="26">
        <f t="shared" si="135"/>
        <v>44392</v>
      </c>
      <c r="M1398" s="46">
        <f t="shared" si="136"/>
        <v>-10.45</v>
      </c>
    </row>
    <row r="1399" spans="2:13" ht="15.75">
      <c r="B1399" s="1">
        <v>4691003000006390</v>
      </c>
      <c r="C1399">
        <v>20210715</v>
      </c>
      <c r="D1399" s="7">
        <v>113633</v>
      </c>
      <c r="E1399" s="1" t="s">
        <v>1231</v>
      </c>
      <c r="F1399" s="32">
        <v>10.45</v>
      </c>
      <c r="G1399" s="1" t="s">
        <v>1228</v>
      </c>
      <c r="H1399" s="46">
        <f t="shared" si="131"/>
        <v>-10.45</v>
      </c>
      <c r="I1399" s="24">
        <f t="shared" si="132"/>
        <v>0</v>
      </c>
      <c r="J1399" s="25" t="str">
        <f t="shared" si="133"/>
        <v>15</v>
      </c>
      <c r="K1399" s="25">
        <f t="shared" si="134"/>
        <v>7</v>
      </c>
      <c r="L1399" s="26">
        <f t="shared" si="135"/>
        <v>44392</v>
      </c>
      <c r="M1399" s="46">
        <f t="shared" si="136"/>
        <v>-10.45</v>
      </c>
    </row>
    <row r="1400" spans="2:13" ht="15.75">
      <c r="B1400" s="1">
        <v>4691003000006390</v>
      </c>
      <c r="C1400">
        <v>20210715</v>
      </c>
      <c r="D1400" s="7">
        <v>113958</v>
      </c>
      <c r="E1400" s="1" t="s">
        <v>1231</v>
      </c>
      <c r="F1400" s="32">
        <v>10.45</v>
      </c>
      <c r="G1400" s="1" t="s">
        <v>1228</v>
      </c>
      <c r="H1400" s="46">
        <f t="shared" si="131"/>
        <v>-10.45</v>
      </c>
      <c r="I1400" s="24">
        <f t="shared" si="132"/>
        <v>0</v>
      </c>
      <c r="J1400" s="25" t="str">
        <f t="shared" si="133"/>
        <v>15</v>
      </c>
      <c r="K1400" s="25">
        <f t="shared" si="134"/>
        <v>7</v>
      </c>
      <c r="L1400" s="26">
        <f t="shared" si="135"/>
        <v>44392</v>
      </c>
      <c r="M1400" s="46">
        <f t="shared" si="136"/>
        <v>-10.45</v>
      </c>
    </row>
    <row r="1401" spans="2:13" ht="15.75">
      <c r="B1401" s="1">
        <v>4691003000006390</v>
      </c>
      <c r="C1401">
        <v>20210715</v>
      </c>
      <c r="D1401" s="7">
        <v>114154</v>
      </c>
      <c r="E1401" s="1" t="s">
        <v>1231</v>
      </c>
      <c r="F1401" s="32">
        <v>10.45</v>
      </c>
      <c r="G1401" s="1" t="s">
        <v>1228</v>
      </c>
      <c r="H1401" s="46">
        <f t="shared" si="131"/>
        <v>-10.45</v>
      </c>
      <c r="I1401" s="24">
        <f t="shared" si="132"/>
        <v>0</v>
      </c>
      <c r="J1401" s="25" t="str">
        <f t="shared" si="133"/>
        <v>15</v>
      </c>
      <c r="K1401" s="25">
        <f t="shared" si="134"/>
        <v>7</v>
      </c>
      <c r="L1401" s="26">
        <f t="shared" si="135"/>
        <v>44392</v>
      </c>
      <c r="M1401" s="46">
        <f t="shared" si="136"/>
        <v>-10.45</v>
      </c>
    </row>
    <row r="1402" spans="2:13" ht="15.75">
      <c r="B1402" s="1">
        <v>4691003000006390</v>
      </c>
      <c r="C1402">
        <v>20210715</v>
      </c>
      <c r="D1402" s="7">
        <v>114441</v>
      </c>
      <c r="E1402" s="1" t="s">
        <v>1231</v>
      </c>
      <c r="F1402" s="32">
        <v>10.45</v>
      </c>
      <c r="G1402" s="1" t="s">
        <v>1228</v>
      </c>
      <c r="H1402" s="46">
        <f t="shared" si="131"/>
        <v>-10.45</v>
      </c>
      <c r="I1402" s="24">
        <f t="shared" si="132"/>
        <v>0</v>
      </c>
      <c r="J1402" s="25" t="str">
        <f t="shared" si="133"/>
        <v>15</v>
      </c>
      <c r="K1402" s="25">
        <f t="shared" si="134"/>
        <v>7</v>
      </c>
      <c r="L1402" s="26">
        <f t="shared" si="135"/>
        <v>44392</v>
      </c>
      <c r="M1402" s="46">
        <f t="shared" si="136"/>
        <v>-10.45</v>
      </c>
    </row>
    <row r="1403" spans="2:13" ht="15.75">
      <c r="B1403" s="1">
        <v>4691003000006390</v>
      </c>
      <c r="C1403">
        <v>20210715</v>
      </c>
      <c r="D1403" s="7">
        <v>118317</v>
      </c>
      <c r="E1403" s="1" t="s">
        <v>1231</v>
      </c>
      <c r="F1403" s="32">
        <v>10.45</v>
      </c>
      <c r="G1403" s="1" t="s">
        <v>1228</v>
      </c>
      <c r="H1403" s="46">
        <f t="shared" si="131"/>
        <v>-10.45</v>
      </c>
      <c r="I1403" s="24">
        <f t="shared" si="132"/>
        <v>0</v>
      </c>
      <c r="J1403" s="25" t="str">
        <f t="shared" si="133"/>
        <v>15</v>
      </c>
      <c r="K1403" s="25">
        <f t="shared" si="134"/>
        <v>7</v>
      </c>
      <c r="L1403" s="26">
        <f t="shared" si="135"/>
        <v>44392</v>
      </c>
      <c r="M1403" s="46">
        <f t="shared" si="136"/>
        <v>-10.45</v>
      </c>
    </row>
    <row r="1404" spans="2:13" ht="15.75">
      <c r="B1404" s="1">
        <v>4691003000006390</v>
      </c>
      <c r="C1404">
        <v>20210715</v>
      </c>
      <c r="D1404" s="7">
        <v>118713</v>
      </c>
      <c r="E1404" s="1" t="s">
        <v>1231</v>
      </c>
      <c r="F1404" s="32">
        <v>10.45</v>
      </c>
      <c r="G1404" s="1" t="s">
        <v>1228</v>
      </c>
      <c r="H1404" s="46">
        <f t="shared" si="131"/>
        <v>-10.45</v>
      </c>
      <c r="I1404" s="24">
        <f t="shared" si="132"/>
        <v>0</v>
      </c>
      <c r="J1404" s="25" t="str">
        <f t="shared" si="133"/>
        <v>15</v>
      </c>
      <c r="K1404" s="25">
        <f t="shared" si="134"/>
        <v>7</v>
      </c>
      <c r="L1404" s="26">
        <f t="shared" si="135"/>
        <v>44392</v>
      </c>
      <c r="M1404" s="46">
        <f t="shared" si="136"/>
        <v>-10.45</v>
      </c>
    </row>
    <row r="1405" spans="2:13" ht="15.75">
      <c r="B1405" s="1">
        <v>4691003000006390</v>
      </c>
      <c r="C1405">
        <v>20210715</v>
      </c>
      <c r="D1405" s="7">
        <v>119249</v>
      </c>
      <c r="E1405" s="1" t="s">
        <v>1231</v>
      </c>
      <c r="F1405" s="32">
        <v>10.45</v>
      </c>
      <c r="G1405" s="1" t="s">
        <v>1228</v>
      </c>
      <c r="H1405" s="46">
        <f t="shared" si="131"/>
        <v>-10.45</v>
      </c>
      <c r="I1405" s="24">
        <f t="shared" si="132"/>
        <v>0</v>
      </c>
      <c r="J1405" s="25" t="str">
        <f t="shared" si="133"/>
        <v>15</v>
      </c>
      <c r="K1405" s="25">
        <f t="shared" si="134"/>
        <v>7</v>
      </c>
      <c r="L1405" s="26">
        <f t="shared" si="135"/>
        <v>44392</v>
      </c>
      <c r="M1405" s="46">
        <f t="shared" si="136"/>
        <v>-10.45</v>
      </c>
    </row>
    <row r="1406" spans="2:13" ht="15.75">
      <c r="B1406" s="1">
        <v>4691003000006390</v>
      </c>
      <c r="C1406">
        <v>20210715</v>
      </c>
      <c r="D1406" s="7">
        <v>119507</v>
      </c>
      <c r="E1406" s="1" t="s">
        <v>1231</v>
      </c>
      <c r="F1406" s="32">
        <v>10.45</v>
      </c>
      <c r="G1406" s="1" t="s">
        <v>1228</v>
      </c>
      <c r="H1406" s="46">
        <f t="shared" si="131"/>
        <v>-10.45</v>
      </c>
      <c r="I1406" s="24">
        <f t="shared" si="132"/>
        <v>0</v>
      </c>
      <c r="J1406" s="25" t="str">
        <f t="shared" si="133"/>
        <v>15</v>
      </c>
      <c r="K1406" s="25">
        <f t="shared" si="134"/>
        <v>7</v>
      </c>
      <c r="L1406" s="26">
        <f t="shared" si="135"/>
        <v>44392</v>
      </c>
      <c r="M1406" s="46">
        <f t="shared" si="136"/>
        <v>-10.45</v>
      </c>
    </row>
    <row r="1407" spans="2:13" ht="15.75">
      <c r="B1407" s="1">
        <v>4691003000006390</v>
      </c>
      <c r="C1407">
        <v>20210715</v>
      </c>
      <c r="D1407" s="7">
        <v>120951</v>
      </c>
      <c r="E1407" s="1" t="s">
        <v>1231</v>
      </c>
      <c r="F1407" s="32">
        <v>10.45</v>
      </c>
      <c r="G1407" s="1" t="s">
        <v>1228</v>
      </c>
      <c r="H1407" s="46">
        <f t="shared" si="131"/>
        <v>-10.45</v>
      </c>
      <c r="I1407" s="24">
        <f t="shared" si="132"/>
        <v>0</v>
      </c>
      <c r="J1407" s="25" t="str">
        <f t="shared" si="133"/>
        <v>15</v>
      </c>
      <c r="K1407" s="25">
        <f t="shared" si="134"/>
        <v>7</v>
      </c>
      <c r="L1407" s="26">
        <f t="shared" si="135"/>
        <v>44392</v>
      </c>
      <c r="M1407" s="46">
        <f t="shared" si="136"/>
        <v>-10.45</v>
      </c>
    </row>
    <row r="1408" spans="2:13" ht="15.75">
      <c r="B1408" s="1">
        <v>4691003000006390</v>
      </c>
      <c r="C1408">
        <v>20210715</v>
      </c>
      <c r="D1408" s="7">
        <v>121233</v>
      </c>
      <c r="E1408" s="1" t="s">
        <v>1231</v>
      </c>
      <c r="F1408" s="32">
        <v>10.45</v>
      </c>
      <c r="G1408" s="1" t="s">
        <v>1228</v>
      </c>
      <c r="H1408" s="46">
        <f t="shared" si="131"/>
        <v>-10.45</v>
      </c>
      <c r="I1408" s="24">
        <f t="shared" si="132"/>
        <v>0</v>
      </c>
      <c r="J1408" s="25" t="str">
        <f t="shared" si="133"/>
        <v>15</v>
      </c>
      <c r="K1408" s="25">
        <f t="shared" si="134"/>
        <v>7</v>
      </c>
      <c r="L1408" s="26">
        <f t="shared" si="135"/>
        <v>44392</v>
      </c>
      <c r="M1408" s="46">
        <f t="shared" si="136"/>
        <v>-10.45</v>
      </c>
    </row>
    <row r="1409" spans="2:13" ht="15.75">
      <c r="B1409" s="1">
        <v>4691003000006390</v>
      </c>
      <c r="C1409">
        <v>20210715</v>
      </c>
      <c r="D1409" s="7">
        <v>137869</v>
      </c>
      <c r="E1409" s="1" t="s">
        <v>1231</v>
      </c>
      <c r="F1409" s="32">
        <v>10.45</v>
      </c>
      <c r="G1409" s="1" t="s">
        <v>1228</v>
      </c>
      <c r="H1409" s="46">
        <f t="shared" ref="H1409:H1472" si="137">-IF(G1409="D",F1409,0)</f>
        <v>-10.45</v>
      </c>
      <c r="I1409" s="24">
        <f t="shared" ref="I1409:I1472" si="138">IF(G1409="C",F1409,0)</f>
        <v>0</v>
      </c>
      <c r="J1409" s="25" t="str">
        <f t="shared" ref="J1409:J1472" si="139">RIGHT(C1409,2)</f>
        <v>15</v>
      </c>
      <c r="K1409" s="25">
        <f t="shared" ref="K1409:K1472" si="140">IFERROR(LEFT(C1409,6)-202100,"")</f>
        <v>7</v>
      </c>
      <c r="L1409" s="26">
        <f t="shared" ref="L1409:L1472" si="141">IFERROR(DATE(2021,K1409,J1409),"")</f>
        <v>44392</v>
      </c>
      <c r="M1409" s="46">
        <f t="shared" ref="M1409:M1472" si="142">IF(G1409="c",I1409,H1409)</f>
        <v>-10.45</v>
      </c>
    </row>
    <row r="1410" spans="2:13" ht="15.75">
      <c r="B1410" s="1">
        <v>4691003000006390</v>
      </c>
      <c r="C1410">
        <v>20210715</v>
      </c>
      <c r="D1410" s="7">
        <v>138194</v>
      </c>
      <c r="E1410" s="1" t="s">
        <v>1231</v>
      </c>
      <c r="F1410" s="32">
        <v>10.45</v>
      </c>
      <c r="G1410" s="1" t="s">
        <v>1228</v>
      </c>
      <c r="H1410" s="46">
        <f t="shared" si="137"/>
        <v>-10.45</v>
      </c>
      <c r="I1410" s="24">
        <f t="shared" si="138"/>
        <v>0</v>
      </c>
      <c r="J1410" s="25" t="str">
        <f t="shared" si="139"/>
        <v>15</v>
      </c>
      <c r="K1410" s="25">
        <f t="shared" si="140"/>
        <v>7</v>
      </c>
      <c r="L1410" s="26">
        <f t="shared" si="141"/>
        <v>44392</v>
      </c>
      <c r="M1410" s="46">
        <f t="shared" si="142"/>
        <v>-10.45</v>
      </c>
    </row>
    <row r="1411" spans="2:13" ht="15.75">
      <c r="B1411" s="1">
        <v>4691003000006390</v>
      </c>
      <c r="C1411">
        <v>20210715</v>
      </c>
      <c r="D1411" s="7">
        <v>138458</v>
      </c>
      <c r="E1411" s="1" t="s">
        <v>1231</v>
      </c>
      <c r="F1411" s="32">
        <v>10.45</v>
      </c>
      <c r="G1411" s="1" t="s">
        <v>1228</v>
      </c>
      <c r="H1411" s="46">
        <f t="shared" si="137"/>
        <v>-10.45</v>
      </c>
      <c r="I1411" s="24">
        <f t="shared" si="138"/>
        <v>0</v>
      </c>
      <c r="J1411" s="25" t="str">
        <f t="shared" si="139"/>
        <v>15</v>
      </c>
      <c r="K1411" s="25">
        <f t="shared" si="140"/>
        <v>7</v>
      </c>
      <c r="L1411" s="26">
        <f t="shared" si="141"/>
        <v>44392</v>
      </c>
      <c r="M1411" s="46">
        <f t="shared" si="142"/>
        <v>-10.45</v>
      </c>
    </row>
    <row r="1412" spans="2:13" ht="15.75">
      <c r="B1412" s="1">
        <v>4691003000006390</v>
      </c>
      <c r="C1412">
        <v>20210715</v>
      </c>
      <c r="D1412" s="7">
        <v>138558</v>
      </c>
      <c r="E1412" s="1" t="s">
        <v>1231</v>
      </c>
      <c r="F1412" s="32">
        <v>10.45</v>
      </c>
      <c r="G1412" s="1" t="s">
        <v>1228</v>
      </c>
      <c r="H1412" s="46">
        <f t="shared" si="137"/>
        <v>-10.45</v>
      </c>
      <c r="I1412" s="24">
        <f t="shared" si="138"/>
        <v>0</v>
      </c>
      <c r="J1412" s="25" t="str">
        <f t="shared" si="139"/>
        <v>15</v>
      </c>
      <c r="K1412" s="25">
        <f t="shared" si="140"/>
        <v>7</v>
      </c>
      <c r="L1412" s="26">
        <f t="shared" si="141"/>
        <v>44392</v>
      </c>
      <c r="M1412" s="46">
        <f t="shared" si="142"/>
        <v>-10.45</v>
      </c>
    </row>
    <row r="1413" spans="2:13" ht="15.75">
      <c r="B1413" s="1">
        <v>4691003000006390</v>
      </c>
      <c r="C1413">
        <v>20210715</v>
      </c>
      <c r="D1413" s="7">
        <v>138696</v>
      </c>
      <c r="E1413" s="1" t="s">
        <v>1231</v>
      </c>
      <c r="F1413" s="32">
        <v>10.45</v>
      </c>
      <c r="G1413" s="1" t="s">
        <v>1228</v>
      </c>
      <c r="H1413" s="46">
        <f t="shared" si="137"/>
        <v>-10.45</v>
      </c>
      <c r="I1413" s="24">
        <f t="shared" si="138"/>
        <v>0</v>
      </c>
      <c r="J1413" s="25" t="str">
        <f t="shared" si="139"/>
        <v>15</v>
      </c>
      <c r="K1413" s="25">
        <f t="shared" si="140"/>
        <v>7</v>
      </c>
      <c r="L1413" s="26">
        <f t="shared" si="141"/>
        <v>44392</v>
      </c>
      <c r="M1413" s="46">
        <f t="shared" si="142"/>
        <v>-10.45</v>
      </c>
    </row>
    <row r="1414" spans="2:13" ht="15.75">
      <c r="B1414" s="1">
        <v>4691003000006390</v>
      </c>
      <c r="C1414">
        <v>20210715</v>
      </c>
      <c r="D1414" s="7">
        <v>138978</v>
      </c>
      <c r="E1414" s="1" t="s">
        <v>1231</v>
      </c>
      <c r="F1414" s="32">
        <v>10.45</v>
      </c>
      <c r="G1414" s="1" t="s">
        <v>1228</v>
      </c>
      <c r="H1414" s="46">
        <f t="shared" si="137"/>
        <v>-10.45</v>
      </c>
      <c r="I1414" s="24">
        <f t="shared" si="138"/>
        <v>0</v>
      </c>
      <c r="J1414" s="25" t="str">
        <f t="shared" si="139"/>
        <v>15</v>
      </c>
      <c r="K1414" s="25">
        <f t="shared" si="140"/>
        <v>7</v>
      </c>
      <c r="L1414" s="26">
        <f t="shared" si="141"/>
        <v>44392</v>
      </c>
      <c r="M1414" s="46">
        <f t="shared" si="142"/>
        <v>-10.45</v>
      </c>
    </row>
    <row r="1415" spans="2:13" ht="15.75">
      <c r="B1415" s="1">
        <v>4691003000006390</v>
      </c>
      <c r="C1415">
        <v>20210715</v>
      </c>
      <c r="D1415" s="7">
        <v>147347</v>
      </c>
      <c r="E1415" s="1" t="s">
        <v>1231</v>
      </c>
      <c r="F1415" s="32">
        <v>10.45</v>
      </c>
      <c r="G1415" s="1" t="s">
        <v>1228</v>
      </c>
      <c r="H1415" s="46">
        <f t="shared" si="137"/>
        <v>-10.45</v>
      </c>
      <c r="I1415" s="24">
        <f t="shared" si="138"/>
        <v>0</v>
      </c>
      <c r="J1415" s="25" t="str">
        <f t="shared" si="139"/>
        <v>15</v>
      </c>
      <c r="K1415" s="25">
        <f t="shared" si="140"/>
        <v>7</v>
      </c>
      <c r="L1415" s="26">
        <f t="shared" si="141"/>
        <v>44392</v>
      </c>
      <c r="M1415" s="46">
        <f t="shared" si="142"/>
        <v>-10.45</v>
      </c>
    </row>
    <row r="1416" spans="2:13" ht="15.75">
      <c r="B1416" s="1">
        <v>4691003000006390</v>
      </c>
      <c r="C1416">
        <v>20210715</v>
      </c>
      <c r="D1416" s="7">
        <v>155563</v>
      </c>
      <c r="E1416" s="1" t="s">
        <v>1231</v>
      </c>
      <c r="F1416" s="32">
        <v>10.45</v>
      </c>
      <c r="G1416" s="1" t="s">
        <v>1228</v>
      </c>
      <c r="H1416" s="46">
        <f t="shared" si="137"/>
        <v>-10.45</v>
      </c>
      <c r="I1416" s="24">
        <f t="shared" si="138"/>
        <v>0</v>
      </c>
      <c r="J1416" s="25" t="str">
        <f t="shared" si="139"/>
        <v>15</v>
      </c>
      <c r="K1416" s="25">
        <f t="shared" si="140"/>
        <v>7</v>
      </c>
      <c r="L1416" s="26">
        <f t="shared" si="141"/>
        <v>44392</v>
      </c>
      <c r="M1416" s="46">
        <f t="shared" si="142"/>
        <v>-10.45</v>
      </c>
    </row>
    <row r="1417" spans="2:13" ht="15.75">
      <c r="B1417" s="1">
        <v>4691003000006390</v>
      </c>
      <c r="C1417">
        <v>20210715</v>
      </c>
      <c r="D1417" s="7">
        <v>177816</v>
      </c>
      <c r="E1417" s="1" t="s">
        <v>1231</v>
      </c>
      <c r="F1417" s="32">
        <v>10.45</v>
      </c>
      <c r="G1417" s="1" t="s">
        <v>1228</v>
      </c>
      <c r="H1417" s="46">
        <f t="shared" si="137"/>
        <v>-10.45</v>
      </c>
      <c r="I1417" s="24">
        <f t="shared" si="138"/>
        <v>0</v>
      </c>
      <c r="J1417" s="25" t="str">
        <f t="shared" si="139"/>
        <v>15</v>
      </c>
      <c r="K1417" s="25">
        <f t="shared" si="140"/>
        <v>7</v>
      </c>
      <c r="L1417" s="26">
        <f t="shared" si="141"/>
        <v>44392</v>
      </c>
      <c r="M1417" s="46">
        <f t="shared" si="142"/>
        <v>-10.45</v>
      </c>
    </row>
    <row r="1418" spans="2:13" ht="15.75">
      <c r="B1418" s="1">
        <v>4691003000006390</v>
      </c>
      <c r="C1418">
        <v>20210715</v>
      </c>
      <c r="D1418" s="7">
        <v>178977</v>
      </c>
      <c r="E1418" s="1" t="s">
        <v>1231</v>
      </c>
      <c r="F1418" s="32">
        <v>10.45</v>
      </c>
      <c r="G1418" s="1" t="s">
        <v>1228</v>
      </c>
      <c r="H1418" s="46">
        <f t="shared" si="137"/>
        <v>-10.45</v>
      </c>
      <c r="I1418" s="24">
        <f t="shared" si="138"/>
        <v>0</v>
      </c>
      <c r="J1418" s="25" t="str">
        <f t="shared" si="139"/>
        <v>15</v>
      </c>
      <c r="K1418" s="25">
        <f t="shared" si="140"/>
        <v>7</v>
      </c>
      <c r="L1418" s="26">
        <f t="shared" si="141"/>
        <v>44392</v>
      </c>
      <c r="M1418" s="46">
        <f t="shared" si="142"/>
        <v>-10.45</v>
      </c>
    </row>
    <row r="1419" spans="2:13" ht="15.75">
      <c r="B1419" s="1">
        <v>4691003000006390</v>
      </c>
      <c r="C1419">
        <v>20210715</v>
      </c>
      <c r="D1419" s="7">
        <v>183012</v>
      </c>
      <c r="E1419" s="1" t="s">
        <v>1231</v>
      </c>
      <c r="F1419" s="32">
        <v>10.45</v>
      </c>
      <c r="G1419" s="1" t="s">
        <v>1228</v>
      </c>
      <c r="H1419" s="46">
        <f t="shared" si="137"/>
        <v>-10.45</v>
      </c>
      <c r="I1419" s="24">
        <f t="shared" si="138"/>
        <v>0</v>
      </c>
      <c r="J1419" s="25" t="str">
        <f t="shared" si="139"/>
        <v>15</v>
      </c>
      <c r="K1419" s="25">
        <f t="shared" si="140"/>
        <v>7</v>
      </c>
      <c r="L1419" s="26">
        <f t="shared" si="141"/>
        <v>44392</v>
      </c>
      <c r="M1419" s="46">
        <f t="shared" si="142"/>
        <v>-10.45</v>
      </c>
    </row>
    <row r="1420" spans="2:13" ht="15.75">
      <c r="B1420" s="1">
        <v>4691003000006390</v>
      </c>
      <c r="C1420">
        <v>20210715</v>
      </c>
      <c r="D1420" s="7">
        <v>186589</v>
      </c>
      <c r="E1420" s="1" t="s">
        <v>1231</v>
      </c>
      <c r="F1420" s="32">
        <v>10.45</v>
      </c>
      <c r="G1420" s="1" t="s">
        <v>1228</v>
      </c>
      <c r="H1420" s="46">
        <f t="shared" si="137"/>
        <v>-10.45</v>
      </c>
      <c r="I1420" s="24">
        <f t="shared" si="138"/>
        <v>0</v>
      </c>
      <c r="J1420" s="25" t="str">
        <f t="shared" si="139"/>
        <v>15</v>
      </c>
      <c r="K1420" s="25">
        <f t="shared" si="140"/>
        <v>7</v>
      </c>
      <c r="L1420" s="26">
        <f t="shared" si="141"/>
        <v>44392</v>
      </c>
      <c r="M1420" s="46">
        <f t="shared" si="142"/>
        <v>-10.45</v>
      </c>
    </row>
    <row r="1421" spans="2:13" ht="15.75">
      <c r="B1421" s="1">
        <v>4691003000006390</v>
      </c>
      <c r="C1421">
        <v>20210715</v>
      </c>
      <c r="D1421" s="7">
        <v>194292</v>
      </c>
      <c r="E1421" s="1" t="s">
        <v>1231</v>
      </c>
      <c r="F1421" s="32">
        <v>10.45</v>
      </c>
      <c r="G1421" s="1" t="s">
        <v>1228</v>
      </c>
      <c r="H1421" s="46">
        <f t="shared" si="137"/>
        <v>-10.45</v>
      </c>
      <c r="I1421" s="24">
        <f t="shared" si="138"/>
        <v>0</v>
      </c>
      <c r="J1421" s="25" t="str">
        <f t="shared" si="139"/>
        <v>15</v>
      </c>
      <c r="K1421" s="25">
        <f t="shared" si="140"/>
        <v>7</v>
      </c>
      <c r="L1421" s="26">
        <f t="shared" si="141"/>
        <v>44392</v>
      </c>
      <c r="M1421" s="46">
        <f t="shared" si="142"/>
        <v>-10.45</v>
      </c>
    </row>
    <row r="1422" spans="2:13" ht="15.75">
      <c r="B1422" s="1">
        <v>4691003000006390</v>
      </c>
      <c r="C1422">
        <v>20210715</v>
      </c>
      <c r="D1422" s="7">
        <v>194607</v>
      </c>
      <c r="E1422" s="1" t="s">
        <v>1231</v>
      </c>
      <c r="F1422" s="32">
        <v>10.45</v>
      </c>
      <c r="G1422" s="1" t="s">
        <v>1228</v>
      </c>
      <c r="H1422" s="46">
        <f t="shared" si="137"/>
        <v>-10.45</v>
      </c>
      <c r="I1422" s="24">
        <f t="shared" si="138"/>
        <v>0</v>
      </c>
      <c r="J1422" s="25" t="str">
        <f t="shared" si="139"/>
        <v>15</v>
      </c>
      <c r="K1422" s="25">
        <f t="shared" si="140"/>
        <v>7</v>
      </c>
      <c r="L1422" s="26">
        <f t="shared" si="141"/>
        <v>44392</v>
      </c>
      <c r="M1422" s="46">
        <f t="shared" si="142"/>
        <v>-10.45</v>
      </c>
    </row>
    <row r="1423" spans="2:13" ht="15.75">
      <c r="B1423" s="1">
        <v>4691003000006390</v>
      </c>
      <c r="C1423">
        <v>20210716</v>
      </c>
      <c r="D1423" s="7">
        <v>174712</v>
      </c>
      <c r="E1423" s="1" t="s">
        <v>1230</v>
      </c>
      <c r="F1423" s="32">
        <v>504.25</v>
      </c>
      <c r="G1423" s="1" t="s">
        <v>1228</v>
      </c>
      <c r="H1423" s="46">
        <f t="shared" si="137"/>
        <v>-504.25</v>
      </c>
      <c r="I1423" s="24">
        <f t="shared" si="138"/>
        <v>0</v>
      </c>
      <c r="J1423" s="25" t="str">
        <f t="shared" si="139"/>
        <v>16</v>
      </c>
      <c r="K1423" s="25">
        <f t="shared" si="140"/>
        <v>7</v>
      </c>
      <c r="L1423" s="26">
        <f t="shared" si="141"/>
        <v>44393</v>
      </c>
      <c r="M1423" s="46">
        <f t="shared" si="142"/>
        <v>-504.25</v>
      </c>
    </row>
    <row r="1424" spans="2:13" ht="15.75">
      <c r="B1424" s="1">
        <v>4691003000006390</v>
      </c>
      <c r="C1424">
        <v>20210716</v>
      </c>
      <c r="D1424" s="7">
        <v>176603</v>
      </c>
      <c r="E1424" s="1" t="s">
        <v>1230</v>
      </c>
      <c r="F1424" s="32">
        <v>2931</v>
      </c>
      <c r="G1424" s="1" t="s">
        <v>1228</v>
      </c>
      <c r="H1424" s="46">
        <f t="shared" si="137"/>
        <v>-2931</v>
      </c>
      <c r="I1424" s="24">
        <f t="shared" si="138"/>
        <v>0</v>
      </c>
      <c r="J1424" s="25" t="str">
        <f t="shared" si="139"/>
        <v>16</v>
      </c>
      <c r="K1424" s="25">
        <f t="shared" si="140"/>
        <v>7</v>
      </c>
      <c r="L1424" s="26">
        <f t="shared" si="141"/>
        <v>44393</v>
      </c>
      <c r="M1424" s="46">
        <f t="shared" si="142"/>
        <v>-2931</v>
      </c>
    </row>
    <row r="1425" spans="2:13" ht="15.75">
      <c r="B1425" s="1">
        <v>4691003000006390</v>
      </c>
      <c r="C1425">
        <v>20210716</v>
      </c>
      <c r="D1425" s="7">
        <v>400798</v>
      </c>
      <c r="E1425" s="1" t="s">
        <v>1230</v>
      </c>
      <c r="F1425" s="32">
        <v>121550</v>
      </c>
      <c r="G1425" s="1" t="s">
        <v>1228</v>
      </c>
      <c r="H1425" s="46">
        <f t="shared" si="137"/>
        <v>-121550</v>
      </c>
      <c r="I1425" s="24">
        <f t="shared" si="138"/>
        <v>0</v>
      </c>
      <c r="J1425" s="25" t="str">
        <f t="shared" si="139"/>
        <v>16</v>
      </c>
      <c r="K1425" s="25">
        <f t="shared" si="140"/>
        <v>7</v>
      </c>
      <c r="L1425" s="26">
        <f t="shared" si="141"/>
        <v>44393</v>
      </c>
      <c r="M1425" s="46">
        <f t="shared" si="142"/>
        <v>-121550</v>
      </c>
    </row>
    <row r="1426" spans="2:13" ht="15.75">
      <c r="B1426" s="1">
        <v>4691003000006390</v>
      </c>
      <c r="C1426">
        <v>20210716</v>
      </c>
      <c r="D1426" s="7">
        <v>584798</v>
      </c>
      <c r="E1426" s="1" t="s">
        <v>1241</v>
      </c>
      <c r="F1426" s="32">
        <v>5757.12</v>
      </c>
      <c r="G1426" s="1" t="s">
        <v>1228</v>
      </c>
      <c r="H1426" s="46">
        <f t="shared" si="137"/>
        <v>-5757.12</v>
      </c>
      <c r="I1426" s="24">
        <f t="shared" si="138"/>
        <v>0</v>
      </c>
      <c r="J1426" s="25" t="str">
        <f t="shared" si="139"/>
        <v>16</v>
      </c>
      <c r="K1426" s="25">
        <f t="shared" si="140"/>
        <v>7</v>
      </c>
      <c r="L1426" s="26">
        <f t="shared" si="141"/>
        <v>44393</v>
      </c>
      <c r="M1426" s="46">
        <f t="shared" si="142"/>
        <v>-5757.12</v>
      </c>
    </row>
    <row r="1427" spans="2:13" ht="15.75">
      <c r="B1427" s="1">
        <v>4691003000006390</v>
      </c>
      <c r="C1427">
        <v>20210716</v>
      </c>
      <c r="D1427" s="7">
        <v>122071</v>
      </c>
      <c r="E1427" s="1" t="s">
        <v>1227</v>
      </c>
      <c r="F1427" s="32">
        <v>121125</v>
      </c>
      <c r="G1427" s="1" t="s">
        <v>1228</v>
      </c>
      <c r="H1427" s="46">
        <f t="shared" si="137"/>
        <v>-121125</v>
      </c>
      <c r="I1427" s="24">
        <f t="shared" si="138"/>
        <v>0</v>
      </c>
      <c r="J1427" s="25" t="str">
        <f t="shared" si="139"/>
        <v>16</v>
      </c>
      <c r="K1427" s="25">
        <f t="shared" si="140"/>
        <v>7</v>
      </c>
      <c r="L1427" s="26">
        <f t="shared" si="141"/>
        <v>44393</v>
      </c>
      <c r="M1427" s="46">
        <f t="shared" si="142"/>
        <v>-121125</v>
      </c>
    </row>
    <row r="1428" spans="2:13" ht="15.75">
      <c r="B1428" s="1">
        <v>4691003000006390</v>
      </c>
      <c r="C1428">
        <v>20210716</v>
      </c>
      <c r="D1428" s="7">
        <v>144427</v>
      </c>
      <c r="E1428" s="1" t="s">
        <v>1227</v>
      </c>
      <c r="F1428" s="32">
        <v>38965.35</v>
      </c>
      <c r="G1428" s="1" t="s">
        <v>1228</v>
      </c>
      <c r="H1428" s="46">
        <f t="shared" si="137"/>
        <v>-38965.35</v>
      </c>
      <c r="I1428" s="24">
        <f t="shared" si="138"/>
        <v>0</v>
      </c>
      <c r="J1428" s="25" t="str">
        <f t="shared" si="139"/>
        <v>16</v>
      </c>
      <c r="K1428" s="25">
        <f t="shared" si="140"/>
        <v>7</v>
      </c>
      <c r="L1428" s="26">
        <f t="shared" si="141"/>
        <v>44393</v>
      </c>
      <c r="M1428" s="46">
        <f t="shared" si="142"/>
        <v>-38965.35</v>
      </c>
    </row>
    <row r="1429" spans="2:13" ht="15.75">
      <c r="B1429" s="1">
        <v>4691003000006390</v>
      </c>
      <c r="C1429">
        <v>20210716</v>
      </c>
      <c r="D1429" s="7">
        <v>163556</v>
      </c>
      <c r="E1429" s="1" t="s">
        <v>1227</v>
      </c>
      <c r="F1429" s="32">
        <v>4491</v>
      </c>
      <c r="G1429" s="1" t="s">
        <v>1228</v>
      </c>
      <c r="H1429" s="46">
        <f t="shared" si="137"/>
        <v>-4491</v>
      </c>
      <c r="I1429" s="24">
        <f t="shared" si="138"/>
        <v>0</v>
      </c>
      <c r="J1429" s="25" t="str">
        <f t="shared" si="139"/>
        <v>16</v>
      </c>
      <c r="K1429" s="25">
        <f t="shared" si="140"/>
        <v>7</v>
      </c>
      <c r="L1429" s="26">
        <f t="shared" si="141"/>
        <v>44393</v>
      </c>
      <c r="M1429" s="46">
        <f t="shared" si="142"/>
        <v>-4491</v>
      </c>
    </row>
    <row r="1430" spans="2:13" ht="15.75">
      <c r="B1430" s="1">
        <v>4691003000006390</v>
      </c>
      <c r="C1430">
        <v>20210716</v>
      </c>
      <c r="D1430" s="7">
        <v>163749</v>
      </c>
      <c r="E1430" s="1" t="s">
        <v>1227</v>
      </c>
      <c r="F1430" s="32">
        <v>23250</v>
      </c>
      <c r="G1430" s="1" t="s">
        <v>1228</v>
      </c>
      <c r="H1430" s="46">
        <f t="shared" si="137"/>
        <v>-23250</v>
      </c>
      <c r="I1430" s="24">
        <f t="shared" si="138"/>
        <v>0</v>
      </c>
      <c r="J1430" s="25" t="str">
        <f t="shared" si="139"/>
        <v>16</v>
      </c>
      <c r="K1430" s="25">
        <f t="shared" si="140"/>
        <v>7</v>
      </c>
      <c r="L1430" s="26">
        <f t="shared" si="141"/>
        <v>44393</v>
      </c>
      <c r="M1430" s="46">
        <f t="shared" si="142"/>
        <v>-23250</v>
      </c>
    </row>
    <row r="1431" spans="2:13" ht="15.75">
      <c r="B1431" s="1">
        <v>4691003000006390</v>
      </c>
      <c r="C1431">
        <v>20210716</v>
      </c>
      <c r="D1431" s="7">
        <v>163933</v>
      </c>
      <c r="E1431" s="1" t="s">
        <v>1227</v>
      </c>
      <c r="F1431" s="32">
        <v>28894.26</v>
      </c>
      <c r="G1431" s="1" t="s">
        <v>1228</v>
      </c>
      <c r="H1431" s="46">
        <f t="shared" si="137"/>
        <v>-28894.26</v>
      </c>
      <c r="I1431" s="24">
        <f t="shared" si="138"/>
        <v>0</v>
      </c>
      <c r="J1431" s="25" t="str">
        <f t="shared" si="139"/>
        <v>16</v>
      </c>
      <c r="K1431" s="25">
        <f t="shared" si="140"/>
        <v>7</v>
      </c>
      <c r="L1431" s="26">
        <f t="shared" si="141"/>
        <v>44393</v>
      </c>
      <c r="M1431" s="46">
        <f t="shared" si="142"/>
        <v>-28894.26</v>
      </c>
    </row>
    <row r="1432" spans="2:13" ht="15.75">
      <c r="B1432" s="1">
        <v>4691003000006390</v>
      </c>
      <c r="C1432">
        <v>20210716</v>
      </c>
      <c r="D1432" s="7">
        <v>164149</v>
      </c>
      <c r="E1432" s="1" t="s">
        <v>1227</v>
      </c>
      <c r="F1432" s="32">
        <v>13955</v>
      </c>
      <c r="G1432" s="1" t="s">
        <v>1228</v>
      </c>
      <c r="H1432" s="46">
        <f t="shared" si="137"/>
        <v>-13955</v>
      </c>
      <c r="I1432" s="24">
        <f t="shared" si="138"/>
        <v>0</v>
      </c>
      <c r="J1432" s="25" t="str">
        <f t="shared" si="139"/>
        <v>16</v>
      </c>
      <c r="K1432" s="25">
        <f t="shared" si="140"/>
        <v>7</v>
      </c>
      <c r="L1432" s="26">
        <f t="shared" si="141"/>
        <v>44393</v>
      </c>
      <c r="M1432" s="46">
        <f t="shared" si="142"/>
        <v>-13955</v>
      </c>
    </row>
    <row r="1433" spans="2:13" ht="15.75">
      <c r="B1433" s="1">
        <v>4691003000006390</v>
      </c>
      <c r="C1433">
        <v>20210716</v>
      </c>
      <c r="D1433" s="7">
        <v>164887</v>
      </c>
      <c r="E1433" s="1" t="s">
        <v>1227</v>
      </c>
      <c r="F1433" s="32">
        <v>122351.9</v>
      </c>
      <c r="G1433" s="1" t="s">
        <v>1228</v>
      </c>
      <c r="H1433" s="46">
        <f t="shared" si="137"/>
        <v>-122351.9</v>
      </c>
      <c r="I1433" s="24">
        <f t="shared" si="138"/>
        <v>0</v>
      </c>
      <c r="J1433" s="25" t="str">
        <f t="shared" si="139"/>
        <v>16</v>
      </c>
      <c r="K1433" s="25">
        <f t="shared" si="140"/>
        <v>7</v>
      </c>
      <c r="L1433" s="26">
        <f t="shared" si="141"/>
        <v>44393</v>
      </c>
      <c r="M1433" s="46">
        <f t="shared" si="142"/>
        <v>-122351.9</v>
      </c>
    </row>
    <row r="1434" spans="2:13" ht="15.75">
      <c r="B1434" s="1">
        <v>4691003000006390</v>
      </c>
      <c r="C1434">
        <v>20210716</v>
      </c>
      <c r="D1434" s="7">
        <v>168051</v>
      </c>
      <c r="E1434" s="1" t="s">
        <v>1227</v>
      </c>
      <c r="F1434" s="32">
        <v>1379.7</v>
      </c>
      <c r="G1434" s="1" t="s">
        <v>1228</v>
      </c>
      <c r="H1434" s="46">
        <f t="shared" si="137"/>
        <v>-1379.7</v>
      </c>
      <c r="I1434" s="24">
        <f t="shared" si="138"/>
        <v>0</v>
      </c>
      <c r="J1434" s="25" t="str">
        <f t="shared" si="139"/>
        <v>16</v>
      </c>
      <c r="K1434" s="25">
        <f t="shared" si="140"/>
        <v>7</v>
      </c>
      <c r="L1434" s="26">
        <f t="shared" si="141"/>
        <v>44393</v>
      </c>
      <c r="M1434" s="46">
        <f t="shared" si="142"/>
        <v>-1379.7</v>
      </c>
    </row>
    <row r="1435" spans="2:13" ht="15.75">
      <c r="B1435" s="1">
        <v>4691003000006390</v>
      </c>
      <c r="C1435">
        <v>20210716</v>
      </c>
      <c r="D1435" s="7">
        <v>168235</v>
      </c>
      <c r="E1435" s="1" t="s">
        <v>1227</v>
      </c>
      <c r="F1435" s="32">
        <v>4603.74</v>
      </c>
      <c r="G1435" s="1" t="s">
        <v>1228</v>
      </c>
      <c r="H1435" s="46">
        <f t="shared" si="137"/>
        <v>-4603.74</v>
      </c>
      <c r="I1435" s="24">
        <f t="shared" si="138"/>
        <v>0</v>
      </c>
      <c r="J1435" s="25" t="str">
        <f t="shared" si="139"/>
        <v>16</v>
      </c>
      <c r="K1435" s="25">
        <f t="shared" si="140"/>
        <v>7</v>
      </c>
      <c r="L1435" s="26">
        <f t="shared" si="141"/>
        <v>44393</v>
      </c>
      <c r="M1435" s="46">
        <f t="shared" si="142"/>
        <v>-4603.74</v>
      </c>
    </row>
    <row r="1436" spans="2:13" ht="15.75">
      <c r="B1436" s="1">
        <v>4691003000006390</v>
      </c>
      <c r="C1436">
        <v>20210716</v>
      </c>
      <c r="D1436" s="7">
        <v>170758</v>
      </c>
      <c r="E1436" s="1" t="s">
        <v>1227</v>
      </c>
      <c r="F1436" s="32">
        <v>1264.07</v>
      </c>
      <c r="G1436" s="1" t="s">
        <v>1228</v>
      </c>
      <c r="H1436" s="46">
        <f t="shared" si="137"/>
        <v>-1264.07</v>
      </c>
      <c r="I1436" s="24">
        <f t="shared" si="138"/>
        <v>0</v>
      </c>
      <c r="J1436" s="25" t="str">
        <f t="shared" si="139"/>
        <v>16</v>
      </c>
      <c r="K1436" s="25">
        <f t="shared" si="140"/>
        <v>7</v>
      </c>
      <c r="L1436" s="26">
        <f t="shared" si="141"/>
        <v>44393</v>
      </c>
      <c r="M1436" s="46">
        <f t="shared" si="142"/>
        <v>-1264.07</v>
      </c>
    </row>
    <row r="1437" spans="2:13" ht="15.75">
      <c r="B1437" s="1">
        <v>4691003000006390</v>
      </c>
      <c r="C1437">
        <v>20210716</v>
      </c>
      <c r="D1437" s="7">
        <v>176672</v>
      </c>
      <c r="E1437" s="1" t="s">
        <v>1227</v>
      </c>
      <c r="F1437" s="32">
        <v>27900</v>
      </c>
      <c r="G1437" s="1" t="s">
        <v>1228</v>
      </c>
      <c r="H1437" s="46">
        <f t="shared" si="137"/>
        <v>-27900</v>
      </c>
      <c r="I1437" s="24">
        <f t="shared" si="138"/>
        <v>0</v>
      </c>
      <c r="J1437" s="25" t="str">
        <f t="shared" si="139"/>
        <v>16</v>
      </c>
      <c r="K1437" s="25">
        <f t="shared" si="140"/>
        <v>7</v>
      </c>
      <c r="L1437" s="26">
        <f t="shared" si="141"/>
        <v>44393</v>
      </c>
      <c r="M1437" s="46">
        <f t="shared" si="142"/>
        <v>-27900</v>
      </c>
    </row>
    <row r="1438" spans="2:13" ht="15.75">
      <c r="B1438" s="1">
        <v>4691003000006390</v>
      </c>
      <c r="C1438">
        <v>20210716</v>
      </c>
      <c r="D1438" s="7">
        <v>122071</v>
      </c>
      <c r="E1438" s="1" t="s">
        <v>1231</v>
      </c>
      <c r="F1438" s="32">
        <v>10.45</v>
      </c>
      <c r="G1438" s="1" t="s">
        <v>1228</v>
      </c>
      <c r="H1438" s="46">
        <f t="shared" si="137"/>
        <v>-10.45</v>
      </c>
      <c r="I1438" s="24">
        <f t="shared" si="138"/>
        <v>0</v>
      </c>
      <c r="J1438" s="25" t="str">
        <f t="shared" si="139"/>
        <v>16</v>
      </c>
      <c r="K1438" s="25">
        <f t="shared" si="140"/>
        <v>7</v>
      </c>
      <c r="L1438" s="26">
        <f t="shared" si="141"/>
        <v>44393</v>
      </c>
      <c r="M1438" s="46">
        <f t="shared" si="142"/>
        <v>-10.45</v>
      </c>
    </row>
    <row r="1439" spans="2:13" ht="15.75">
      <c r="B1439" s="1">
        <v>4691003000006390</v>
      </c>
      <c r="C1439">
        <v>20210716</v>
      </c>
      <c r="D1439" s="7">
        <v>144427</v>
      </c>
      <c r="E1439" s="1" t="s">
        <v>1231</v>
      </c>
      <c r="F1439" s="32">
        <v>10.45</v>
      </c>
      <c r="G1439" s="1" t="s">
        <v>1228</v>
      </c>
      <c r="H1439" s="46">
        <f t="shared" si="137"/>
        <v>-10.45</v>
      </c>
      <c r="I1439" s="24">
        <f t="shared" si="138"/>
        <v>0</v>
      </c>
      <c r="J1439" s="25" t="str">
        <f t="shared" si="139"/>
        <v>16</v>
      </c>
      <c r="K1439" s="25">
        <f t="shared" si="140"/>
        <v>7</v>
      </c>
      <c r="L1439" s="26">
        <f t="shared" si="141"/>
        <v>44393</v>
      </c>
      <c r="M1439" s="46">
        <f t="shared" si="142"/>
        <v>-10.45</v>
      </c>
    </row>
    <row r="1440" spans="2:13" ht="15.75">
      <c r="B1440" s="1">
        <v>4691003000006390</v>
      </c>
      <c r="C1440">
        <v>20210716</v>
      </c>
      <c r="D1440" s="7">
        <v>163556</v>
      </c>
      <c r="E1440" s="1" t="s">
        <v>1231</v>
      </c>
      <c r="F1440" s="32">
        <v>10.45</v>
      </c>
      <c r="G1440" s="1" t="s">
        <v>1228</v>
      </c>
      <c r="H1440" s="46">
        <f t="shared" si="137"/>
        <v>-10.45</v>
      </c>
      <c r="I1440" s="24">
        <f t="shared" si="138"/>
        <v>0</v>
      </c>
      <c r="J1440" s="25" t="str">
        <f t="shared" si="139"/>
        <v>16</v>
      </c>
      <c r="K1440" s="25">
        <f t="shared" si="140"/>
        <v>7</v>
      </c>
      <c r="L1440" s="26">
        <f t="shared" si="141"/>
        <v>44393</v>
      </c>
      <c r="M1440" s="46">
        <f t="shared" si="142"/>
        <v>-10.45</v>
      </c>
    </row>
    <row r="1441" spans="2:13" ht="15.75">
      <c r="B1441" s="1">
        <v>4691003000006390</v>
      </c>
      <c r="C1441">
        <v>20210716</v>
      </c>
      <c r="D1441" s="7">
        <v>163749</v>
      </c>
      <c r="E1441" s="1" t="s">
        <v>1231</v>
      </c>
      <c r="F1441" s="32">
        <v>10.45</v>
      </c>
      <c r="G1441" s="1" t="s">
        <v>1228</v>
      </c>
      <c r="H1441" s="46">
        <f t="shared" si="137"/>
        <v>-10.45</v>
      </c>
      <c r="I1441" s="24">
        <f t="shared" si="138"/>
        <v>0</v>
      </c>
      <c r="J1441" s="25" t="str">
        <f t="shared" si="139"/>
        <v>16</v>
      </c>
      <c r="K1441" s="25">
        <f t="shared" si="140"/>
        <v>7</v>
      </c>
      <c r="L1441" s="26">
        <f t="shared" si="141"/>
        <v>44393</v>
      </c>
      <c r="M1441" s="46">
        <f t="shared" si="142"/>
        <v>-10.45</v>
      </c>
    </row>
    <row r="1442" spans="2:13" ht="15.75">
      <c r="B1442" s="1">
        <v>4691003000006390</v>
      </c>
      <c r="C1442">
        <v>20210716</v>
      </c>
      <c r="D1442" s="7">
        <v>163933</v>
      </c>
      <c r="E1442" s="1" t="s">
        <v>1231</v>
      </c>
      <c r="F1442" s="32">
        <v>10.45</v>
      </c>
      <c r="G1442" s="1" t="s">
        <v>1228</v>
      </c>
      <c r="H1442" s="46">
        <f t="shared" si="137"/>
        <v>-10.45</v>
      </c>
      <c r="I1442" s="24">
        <f t="shared" si="138"/>
        <v>0</v>
      </c>
      <c r="J1442" s="25" t="str">
        <f t="shared" si="139"/>
        <v>16</v>
      </c>
      <c r="K1442" s="25">
        <f t="shared" si="140"/>
        <v>7</v>
      </c>
      <c r="L1442" s="26">
        <f t="shared" si="141"/>
        <v>44393</v>
      </c>
      <c r="M1442" s="46">
        <f t="shared" si="142"/>
        <v>-10.45</v>
      </c>
    </row>
    <row r="1443" spans="2:13" ht="15.75">
      <c r="B1443" s="1">
        <v>4691003000006390</v>
      </c>
      <c r="C1443">
        <v>20210716</v>
      </c>
      <c r="D1443" s="7">
        <v>164149</v>
      </c>
      <c r="E1443" s="1" t="s">
        <v>1231</v>
      </c>
      <c r="F1443" s="32">
        <v>10.45</v>
      </c>
      <c r="G1443" s="1" t="s">
        <v>1228</v>
      </c>
      <c r="H1443" s="46">
        <f t="shared" si="137"/>
        <v>-10.45</v>
      </c>
      <c r="I1443" s="24">
        <f t="shared" si="138"/>
        <v>0</v>
      </c>
      <c r="J1443" s="25" t="str">
        <f t="shared" si="139"/>
        <v>16</v>
      </c>
      <c r="K1443" s="25">
        <f t="shared" si="140"/>
        <v>7</v>
      </c>
      <c r="L1443" s="26">
        <f t="shared" si="141"/>
        <v>44393</v>
      </c>
      <c r="M1443" s="46">
        <f t="shared" si="142"/>
        <v>-10.45</v>
      </c>
    </row>
    <row r="1444" spans="2:13" ht="15.75">
      <c r="B1444" s="1">
        <v>4691003000006390</v>
      </c>
      <c r="C1444">
        <v>20210716</v>
      </c>
      <c r="D1444" s="7">
        <v>164887</v>
      </c>
      <c r="E1444" s="1" t="s">
        <v>1231</v>
      </c>
      <c r="F1444" s="32">
        <v>10.45</v>
      </c>
      <c r="G1444" s="1" t="s">
        <v>1228</v>
      </c>
      <c r="H1444" s="46">
        <f t="shared" si="137"/>
        <v>-10.45</v>
      </c>
      <c r="I1444" s="24">
        <f t="shared" si="138"/>
        <v>0</v>
      </c>
      <c r="J1444" s="25" t="str">
        <f t="shared" si="139"/>
        <v>16</v>
      </c>
      <c r="K1444" s="25">
        <f t="shared" si="140"/>
        <v>7</v>
      </c>
      <c r="L1444" s="26">
        <f t="shared" si="141"/>
        <v>44393</v>
      </c>
      <c r="M1444" s="46">
        <f t="shared" si="142"/>
        <v>-10.45</v>
      </c>
    </row>
    <row r="1445" spans="2:13" ht="15.75">
      <c r="B1445" s="1">
        <v>4691003000006390</v>
      </c>
      <c r="C1445">
        <v>20210716</v>
      </c>
      <c r="D1445" s="7">
        <v>168051</v>
      </c>
      <c r="E1445" s="1" t="s">
        <v>1231</v>
      </c>
      <c r="F1445" s="32">
        <v>10.45</v>
      </c>
      <c r="G1445" s="1" t="s">
        <v>1228</v>
      </c>
      <c r="H1445" s="46">
        <f t="shared" si="137"/>
        <v>-10.45</v>
      </c>
      <c r="I1445" s="24">
        <f t="shared" si="138"/>
        <v>0</v>
      </c>
      <c r="J1445" s="25" t="str">
        <f t="shared" si="139"/>
        <v>16</v>
      </c>
      <c r="K1445" s="25">
        <f t="shared" si="140"/>
        <v>7</v>
      </c>
      <c r="L1445" s="26">
        <f t="shared" si="141"/>
        <v>44393</v>
      </c>
      <c r="M1445" s="46">
        <f t="shared" si="142"/>
        <v>-10.45</v>
      </c>
    </row>
    <row r="1446" spans="2:13" ht="15.75">
      <c r="B1446" s="1">
        <v>4691003000006390</v>
      </c>
      <c r="C1446">
        <v>20210716</v>
      </c>
      <c r="D1446" s="7">
        <v>168235</v>
      </c>
      <c r="E1446" s="1" t="s">
        <v>1231</v>
      </c>
      <c r="F1446" s="32">
        <v>10.45</v>
      </c>
      <c r="G1446" s="1" t="s">
        <v>1228</v>
      </c>
      <c r="H1446" s="46">
        <f t="shared" si="137"/>
        <v>-10.45</v>
      </c>
      <c r="I1446" s="24">
        <f t="shared" si="138"/>
        <v>0</v>
      </c>
      <c r="J1446" s="25" t="str">
        <f t="shared" si="139"/>
        <v>16</v>
      </c>
      <c r="K1446" s="25">
        <f t="shared" si="140"/>
        <v>7</v>
      </c>
      <c r="L1446" s="26">
        <f t="shared" si="141"/>
        <v>44393</v>
      </c>
      <c r="M1446" s="46">
        <f t="shared" si="142"/>
        <v>-10.45</v>
      </c>
    </row>
    <row r="1447" spans="2:13" ht="15.75">
      <c r="B1447" s="1">
        <v>4691003000006390</v>
      </c>
      <c r="C1447">
        <v>20210716</v>
      </c>
      <c r="D1447" s="7">
        <v>170758</v>
      </c>
      <c r="E1447" s="1" t="s">
        <v>1231</v>
      </c>
      <c r="F1447" s="32">
        <v>10.45</v>
      </c>
      <c r="G1447" s="1" t="s">
        <v>1228</v>
      </c>
      <c r="H1447" s="46">
        <f t="shared" si="137"/>
        <v>-10.45</v>
      </c>
      <c r="I1447" s="24">
        <f t="shared" si="138"/>
        <v>0</v>
      </c>
      <c r="J1447" s="25" t="str">
        <f t="shared" si="139"/>
        <v>16</v>
      </c>
      <c r="K1447" s="25">
        <f t="shared" si="140"/>
        <v>7</v>
      </c>
      <c r="L1447" s="26">
        <f t="shared" si="141"/>
        <v>44393</v>
      </c>
      <c r="M1447" s="46">
        <f t="shared" si="142"/>
        <v>-10.45</v>
      </c>
    </row>
    <row r="1448" spans="2:13" ht="15.75">
      <c r="B1448" s="1">
        <v>4691003000006390</v>
      </c>
      <c r="C1448">
        <v>20210716</v>
      </c>
      <c r="D1448" s="7">
        <v>176672</v>
      </c>
      <c r="E1448" s="1" t="s">
        <v>1231</v>
      </c>
      <c r="F1448" s="32">
        <v>10.45</v>
      </c>
      <c r="G1448" s="1" t="s">
        <v>1228</v>
      </c>
      <c r="H1448" s="46">
        <f t="shared" si="137"/>
        <v>-10.45</v>
      </c>
      <c r="I1448" s="24">
        <f t="shared" si="138"/>
        <v>0</v>
      </c>
      <c r="J1448" s="25" t="str">
        <f t="shared" si="139"/>
        <v>16</v>
      </c>
      <c r="K1448" s="25">
        <f t="shared" si="140"/>
        <v>7</v>
      </c>
      <c r="L1448" s="26">
        <f t="shared" si="141"/>
        <v>44393</v>
      </c>
      <c r="M1448" s="46">
        <f t="shared" si="142"/>
        <v>-10.45</v>
      </c>
    </row>
    <row r="1449" spans="2:13" ht="15.75">
      <c r="B1449" s="1">
        <v>4691003000006390</v>
      </c>
      <c r="C1449">
        <v>20210719</v>
      </c>
      <c r="D1449" s="7">
        <v>103169</v>
      </c>
      <c r="E1449" s="1" t="s">
        <v>1227</v>
      </c>
      <c r="F1449" s="32">
        <v>6000</v>
      </c>
      <c r="G1449" s="1" t="s">
        <v>1228</v>
      </c>
      <c r="H1449" s="46">
        <f t="shared" si="137"/>
        <v>-6000</v>
      </c>
      <c r="I1449" s="24">
        <f t="shared" si="138"/>
        <v>0</v>
      </c>
      <c r="J1449" s="25" t="str">
        <f t="shared" si="139"/>
        <v>19</v>
      </c>
      <c r="K1449" s="25">
        <f t="shared" si="140"/>
        <v>7</v>
      </c>
      <c r="L1449" s="26">
        <f t="shared" si="141"/>
        <v>44396</v>
      </c>
      <c r="M1449" s="46">
        <f t="shared" si="142"/>
        <v>-6000</v>
      </c>
    </row>
    <row r="1450" spans="2:13" ht="15.75">
      <c r="B1450" s="1">
        <v>4691003000006390</v>
      </c>
      <c r="C1450">
        <v>20210719</v>
      </c>
      <c r="D1450" s="7">
        <v>140850</v>
      </c>
      <c r="E1450" s="1" t="s">
        <v>1227</v>
      </c>
      <c r="F1450" s="32">
        <v>3933.65</v>
      </c>
      <c r="G1450" s="1" t="s">
        <v>1228</v>
      </c>
      <c r="H1450" s="46">
        <f t="shared" si="137"/>
        <v>-3933.65</v>
      </c>
      <c r="I1450" s="24">
        <f t="shared" si="138"/>
        <v>0</v>
      </c>
      <c r="J1450" s="25" t="str">
        <f t="shared" si="139"/>
        <v>19</v>
      </c>
      <c r="K1450" s="25">
        <f t="shared" si="140"/>
        <v>7</v>
      </c>
      <c r="L1450" s="26">
        <f t="shared" si="141"/>
        <v>44396</v>
      </c>
      <c r="M1450" s="46">
        <f t="shared" si="142"/>
        <v>-3933.65</v>
      </c>
    </row>
    <row r="1451" spans="2:13" ht="15.75">
      <c r="B1451" s="1">
        <v>4691003000006390</v>
      </c>
      <c r="C1451">
        <v>20210719</v>
      </c>
      <c r="D1451" s="7">
        <v>159332</v>
      </c>
      <c r="E1451" s="1" t="s">
        <v>1227</v>
      </c>
      <c r="F1451" s="32">
        <v>680</v>
      </c>
      <c r="G1451" s="1" t="s">
        <v>1228</v>
      </c>
      <c r="H1451" s="46">
        <f t="shared" si="137"/>
        <v>-680</v>
      </c>
      <c r="I1451" s="24">
        <f t="shared" si="138"/>
        <v>0</v>
      </c>
      <c r="J1451" s="25" t="str">
        <f t="shared" si="139"/>
        <v>19</v>
      </c>
      <c r="K1451" s="25">
        <f t="shared" si="140"/>
        <v>7</v>
      </c>
      <c r="L1451" s="26">
        <f t="shared" si="141"/>
        <v>44396</v>
      </c>
      <c r="M1451" s="46">
        <f t="shared" si="142"/>
        <v>-680</v>
      </c>
    </row>
    <row r="1452" spans="2:13" ht="15.75">
      <c r="B1452" s="1">
        <v>4691003000006390</v>
      </c>
      <c r="C1452">
        <v>20210719</v>
      </c>
      <c r="D1452" s="7">
        <v>160124</v>
      </c>
      <c r="E1452" s="1" t="s">
        <v>1227</v>
      </c>
      <c r="F1452" s="32">
        <v>10295.85</v>
      </c>
      <c r="G1452" s="1" t="s">
        <v>1228</v>
      </c>
      <c r="H1452" s="46">
        <f t="shared" si="137"/>
        <v>-10295.85</v>
      </c>
      <c r="I1452" s="24">
        <f t="shared" si="138"/>
        <v>0</v>
      </c>
      <c r="J1452" s="25" t="str">
        <f t="shared" si="139"/>
        <v>19</v>
      </c>
      <c r="K1452" s="25">
        <f t="shared" si="140"/>
        <v>7</v>
      </c>
      <c r="L1452" s="26">
        <f t="shared" si="141"/>
        <v>44396</v>
      </c>
      <c r="M1452" s="46">
        <f t="shared" si="142"/>
        <v>-10295.85</v>
      </c>
    </row>
    <row r="1453" spans="2:13" ht="15.75">
      <c r="B1453" s="1">
        <v>4691003000006390</v>
      </c>
      <c r="C1453">
        <v>20210719</v>
      </c>
      <c r="D1453" s="7">
        <v>170754</v>
      </c>
      <c r="E1453" s="1" t="s">
        <v>1227</v>
      </c>
      <c r="F1453" s="32">
        <v>14795.1</v>
      </c>
      <c r="G1453" s="1" t="s">
        <v>1228</v>
      </c>
      <c r="H1453" s="46">
        <f t="shared" si="137"/>
        <v>-14795.1</v>
      </c>
      <c r="I1453" s="24">
        <f t="shared" si="138"/>
        <v>0</v>
      </c>
      <c r="J1453" s="25" t="str">
        <f t="shared" si="139"/>
        <v>19</v>
      </c>
      <c r="K1453" s="25">
        <f t="shared" si="140"/>
        <v>7</v>
      </c>
      <c r="L1453" s="26">
        <f t="shared" si="141"/>
        <v>44396</v>
      </c>
      <c r="M1453" s="46">
        <f t="shared" si="142"/>
        <v>-14795.1</v>
      </c>
    </row>
    <row r="1454" spans="2:13" ht="15.75">
      <c r="B1454" s="1">
        <v>4691003000006390</v>
      </c>
      <c r="C1454">
        <v>20210719</v>
      </c>
      <c r="D1454" s="7">
        <v>171125</v>
      </c>
      <c r="E1454" s="1" t="s">
        <v>1227</v>
      </c>
      <c r="F1454" s="32">
        <v>2760</v>
      </c>
      <c r="G1454" s="1" t="s">
        <v>1228</v>
      </c>
      <c r="H1454" s="46">
        <f t="shared" si="137"/>
        <v>-2760</v>
      </c>
      <c r="I1454" s="24">
        <f t="shared" si="138"/>
        <v>0</v>
      </c>
      <c r="J1454" s="25" t="str">
        <f t="shared" si="139"/>
        <v>19</v>
      </c>
      <c r="K1454" s="25">
        <f t="shared" si="140"/>
        <v>7</v>
      </c>
      <c r="L1454" s="26">
        <f t="shared" si="141"/>
        <v>44396</v>
      </c>
      <c r="M1454" s="46">
        <f t="shared" si="142"/>
        <v>-2760</v>
      </c>
    </row>
    <row r="1455" spans="2:13" ht="15.75">
      <c r="B1455" s="1">
        <v>4691003000006390</v>
      </c>
      <c r="C1455">
        <v>20210719</v>
      </c>
      <c r="D1455" s="7">
        <v>103169</v>
      </c>
      <c r="E1455" s="1" t="s">
        <v>1231</v>
      </c>
      <c r="F1455" s="32">
        <v>10.45</v>
      </c>
      <c r="G1455" s="1" t="s">
        <v>1228</v>
      </c>
      <c r="H1455" s="46">
        <f t="shared" si="137"/>
        <v>-10.45</v>
      </c>
      <c r="I1455" s="24">
        <f t="shared" si="138"/>
        <v>0</v>
      </c>
      <c r="J1455" s="25" t="str">
        <f t="shared" si="139"/>
        <v>19</v>
      </c>
      <c r="K1455" s="25">
        <f t="shared" si="140"/>
        <v>7</v>
      </c>
      <c r="L1455" s="26">
        <f t="shared" si="141"/>
        <v>44396</v>
      </c>
      <c r="M1455" s="46">
        <f t="shared" si="142"/>
        <v>-10.45</v>
      </c>
    </row>
    <row r="1456" spans="2:13" ht="15.75">
      <c r="B1456" s="1">
        <v>4691003000006390</v>
      </c>
      <c r="C1456">
        <v>20210719</v>
      </c>
      <c r="D1456" s="7">
        <v>140850</v>
      </c>
      <c r="E1456" s="1" t="s">
        <v>1231</v>
      </c>
      <c r="F1456" s="32">
        <v>10.45</v>
      </c>
      <c r="G1456" s="1" t="s">
        <v>1228</v>
      </c>
      <c r="H1456" s="46">
        <f t="shared" si="137"/>
        <v>-10.45</v>
      </c>
      <c r="I1456" s="24">
        <f t="shared" si="138"/>
        <v>0</v>
      </c>
      <c r="J1456" s="25" t="str">
        <f t="shared" si="139"/>
        <v>19</v>
      </c>
      <c r="K1456" s="25">
        <f t="shared" si="140"/>
        <v>7</v>
      </c>
      <c r="L1456" s="26">
        <f t="shared" si="141"/>
        <v>44396</v>
      </c>
      <c r="M1456" s="46">
        <f t="shared" si="142"/>
        <v>-10.45</v>
      </c>
    </row>
    <row r="1457" spans="2:13" ht="15.75">
      <c r="B1457" s="1">
        <v>4691003000006390</v>
      </c>
      <c r="C1457">
        <v>20210719</v>
      </c>
      <c r="D1457" s="7">
        <v>159332</v>
      </c>
      <c r="E1457" s="1" t="s">
        <v>1231</v>
      </c>
      <c r="F1457" s="32">
        <v>10.45</v>
      </c>
      <c r="G1457" s="1" t="s">
        <v>1228</v>
      </c>
      <c r="H1457" s="46">
        <f t="shared" si="137"/>
        <v>-10.45</v>
      </c>
      <c r="I1457" s="24">
        <f t="shared" si="138"/>
        <v>0</v>
      </c>
      <c r="J1457" s="25" t="str">
        <f t="shared" si="139"/>
        <v>19</v>
      </c>
      <c r="K1457" s="25">
        <f t="shared" si="140"/>
        <v>7</v>
      </c>
      <c r="L1457" s="26">
        <f t="shared" si="141"/>
        <v>44396</v>
      </c>
      <c r="M1457" s="46">
        <f t="shared" si="142"/>
        <v>-10.45</v>
      </c>
    </row>
    <row r="1458" spans="2:13" ht="15.75">
      <c r="B1458" s="1">
        <v>4691003000006390</v>
      </c>
      <c r="C1458">
        <v>20210719</v>
      </c>
      <c r="D1458" s="7">
        <v>160124</v>
      </c>
      <c r="E1458" s="1" t="s">
        <v>1231</v>
      </c>
      <c r="F1458" s="32">
        <v>10.45</v>
      </c>
      <c r="G1458" s="1" t="s">
        <v>1228</v>
      </c>
      <c r="H1458" s="46">
        <f t="shared" si="137"/>
        <v>-10.45</v>
      </c>
      <c r="I1458" s="24">
        <f t="shared" si="138"/>
        <v>0</v>
      </c>
      <c r="J1458" s="25" t="str">
        <f t="shared" si="139"/>
        <v>19</v>
      </c>
      <c r="K1458" s="25">
        <f t="shared" si="140"/>
        <v>7</v>
      </c>
      <c r="L1458" s="26">
        <f t="shared" si="141"/>
        <v>44396</v>
      </c>
      <c r="M1458" s="46">
        <f t="shared" si="142"/>
        <v>-10.45</v>
      </c>
    </row>
    <row r="1459" spans="2:13" ht="15.75">
      <c r="B1459" s="1">
        <v>4691003000006390</v>
      </c>
      <c r="C1459">
        <v>20210719</v>
      </c>
      <c r="D1459" s="7">
        <v>170754</v>
      </c>
      <c r="E1459" s="1" t="s">
        <v>1231</v>
      </c>
      <c r="F1459" s="32">
        <v>10.45</v>
      </c>
      <c r="G1459" s="1" t="s">
        <v>1228</v>
      </c>
      <c r="H1459" s="46">
        <f t="shared" si="137"/>
        <v>-10.45</v>
      </c>
      <c r="I1459" s="24">
        <f t="shared" si="138"/>
        <v>0</v>
      </c>
      <c r="J1459" s="25" t="str">
        <f t="shared" si="139"/>
        <v>19</v>
      </c>
      <c r="K1459" s="25">
        <f t="shared" si="140"/>
        <v>7</v>
      </c>
      <c r="L1459" s="26">
        <f t="shared" si="141"/>
        <v>44396</v>
      </c>
      <c r="M1459" s="46">
        <f t="shared" si="142"/>
        <v>-10.45</v>
      </c>
    </row>
    <row r="1460" spans="2:13" ht="15.75">
      <c r="B1460" s="1">
        <v>4691003000006390</v>
      </c>
      <c r="C1460">
        <v>20210719</v>
      </c>
      <c r="D1460" s="7">
        <v>171125</v>
      </c>
      <c r="E1460" s="1" t="s">
        <v>1231</v>
      </c>
      <c r="F1460" s="32">
        <v>10.45</v>
      </c>
      <c r="G1460" s="1" t="s">
        <v>1228</v>
      </c>
      <c r="H1460" s="46">
        <f t="shared" si="137"/>
        <v>-10.45</v>
      </c>
      <c r="I1460" s="24">
        <f t="shared" si="138"/>
        <v>0</v>
      </c>
      <c r="J1460" s="25" t="str">
        <f t="shared" si="139"/>
        <v>19</v>
      </c>
      <c r="K1460" s="25">
        <f t="shared" si="140"/>
        <v>7</v>
      </c>
      <c r="L1460" s="26">
        <f t="shared" si="141"/>
        <v>44396</v>
      </c>
      <c r="M1460" s="46">
        <f t="shared" si="142"/>
        <v>-10.45</v>
      </c>
    </row>
    <row r="1461" spans="2:13" ht="15.75">
      <c r="B1461" s="1">
        <v>4691003000006390</v>
      </c>
      <c r="C1461">
        <v>20210720</v>
      </c>
      <c r="D1461" s="7">
        <v>341</v>
      </c>
      <c r="E1461" s="1" t="s">
        <v>1245</v>
      </c>
      <c r="F1461" s="32">
        <v>3290.5</v>
      </c>
      <c r="G1461" s="1" t="s">
        <v>1233</v>
      </c>
      <c r="H1461" s="46">
        <f t="shared" si="137"/>
        <v>0</v>
      </c>
      <c r="I1461" s="24">
        <f t="shared" si="138"/>
        <v>3290.5</v>
      </c>
      <c r="J1461" s="25" t="str">
        <f t="shared" si="139"/>
        <v>20</v>
      </c>
      <c r="K1461" s="25">
        <f t="shared" si="140"/>
        <v>7</v>
      </c>
      <c r="L1461" s="26">
        <f t="shared" si="141"/>
        <v>44397</v>
      </c>
      <c r="M1461" s="46">
        <f t="shared" si="142"/>
        <v>3290.5</v>
      </c>
    </row>
    <row r="1462" spans="2:13" ht="15.75">
      <c r="B1462" s="1">
        <v>4691003000006390</v>
      </c>
      <c r="C1462">
        <v>20210720</v>
      </c>
      <c r="D1462" s="7">
        <v>105645</v>
      </c>
      <c r="E1462" s="1" t="s">
        <v>1232</v>
      </c>
      <c r="F1462" s="32">
        <v>3392.18</v>
      </c>
      <c r="G1462" s="1" t="s">
        <v>1233</v>
      </c>
      <c r="H1462" s="46">
        <f t="shared" si="137"/>
        <v>0</v>
      </c>
      <c r="I1462" s="24">
        <f t="shared" si="138"/>
        <v>3392.18</v>
      </c>
      <c r="J1462" s="25" t="str">
        <f t="shared" si="139"/>
        <v>20</v>
      </c>
      <c r="K1462" s="25">
        <f t="shared" si="140"/>
        <v>7</v>
      </c>
      <c r="L1462" s="26">
        <f t="shared" si="141"/>
        <v>44397</v>
      </c>
      <c r="M1462" s="46">
        <f t="shared" si="142"/>
        <v>3392.18</v>
      </c>
    </row>
    <row r="1463" spans="2:13" ht="15.75">
      <c r="B1463" s="1">
        <v>4691003000006390</v>
      </c>
      <c r="C1463">
        <v>20210720</v>
      </c>
      <c r="D1463" s="7">
        <v>309014</v>
      </c>
      <c r="E1463" s="1" t="s">
        <v>1246</v>
      </c>
      <c r="F1463" s="32">
        <v>103.35</v>
      </c>
      <c r="G1463" s="1" t="s">
        <v>1228</v>
      </c>
      <c r="H1463" s="46">
        <f t="shared" si="137"/>
        <v>-103.35</v>
      </c>
      <c r="I1463" s="24">
        <f t="shared" si="138"/>
        <v>0</v>
      </c>
      <c r="J1463" s="25" t="str">
        <f t="shared" si="139"/>
        <v>20</v>
      </c>
      <c r="K1463" s="25">
        <f t="shared" si="140"/>
        <v>7</v>
      </c>
      <c r="L1463" s="26">
        <f t="shared" si="141"/>
        <v>44397</v>
      </c>
      <c r="M1463" s="46">
        <f t="shared" si="142"/>
        <v>-103.35</v>
      </c>
    </row>
    <row r="1464" spans="2:13" ht="15.75">
      <c r="B1464" s="1">
        <v>4691003000006390</v>
      </c>
      <c r="C1464">
        <v>20210720</v>
      </c>
      <c r="D1464" s="7">
        <v>313262</v>
      </c>
      <c r="E1464" s="1" t="s">
        <v>1246</v>
      </c>
      <c r="F1464" s="32">
        <v>3478.73</v>
      </c>
      <c r="G1464" s="1" t="s">
        <v>1228</v>
      </c>
      <c r="H1464" s="46">
        <f t="shared" si="137"/>
        <v>-3478.73</v>
      </c>
      <c r="I1464" s="24">
        <f t="shared" si="138"/>
        <v>0</v>
      </c>
      <c r="J1464" s="25" t="str">
        <f t="shared" si="139"/>
        <v>20</v>
      </c>
      <c r="K1464" s="25">
        <f t="shared" si="140"/>
        <v>7</v>
      </c>
      <c r="L1464" s="26">
        <f t="shared" si="141"/>
        <v>44397</v>
      </c>
      <c r="M1464" s="46">
        <f t="shared" si="142"/>
        <v>-3478.73</v>
      </c>
    </row>
    <row r="1465" spans="2:13" ht="15.75">
      <c r="B1465" s="1">
        <v>4691003000006390</v>
      </c>
      <c r="C1465">
        <v>20210720</v>
      </c>
      <c r="D1465" s="7">
        <v>314002</v>
      </c>
      <c r="E1465" s="1" t="s">
        <v>1246</v>
      </c>
      <c r="F1465" s="32">
        <v>1982.71</v>
      </c>
      <c r="G1465" s="1" t="s">
        <v>1228</v>
      </c>
      <c r="H1465" s="46">
        <f t="shared" si="137"/>
        <v>-1982.71</v>
      </c>
      <c r="I1465" s="24">
        <f t="shared" si="138"/>
        <v>0</v>
      </c>
      <c r="J1465" s="25" t="str">
        <f t="shared" si="139"/>
        <v>20</v>
      </c>
      <c r="K1465" s="25">
        <f t="shared" si="140"/>
        <v>7</v>
      </c>
      <c r="L1465" s="26">
        <f t="shared" si="141"/>
        <v>44397</v>
      </c>
      <c r="M1465" s="46">
        <f t="shared" si="142"/>
        <v>-1982.71</v>
      </c>
    </row>
    <row r="1466" spans="2:13" ht="15.75">
      <c r="B1466" s="1">
        <v>4691003000006390</v>
      </c>
      <c r="C1466">
        <v>20210720</v>
      </c>
      <c r="D1466" s="7">
        <v>370074</v>
      </c>
      <c r="E1466" s="1" t="s">
        <v>1230</v>
      </c>
      <c r="F1466" s="32">
        <v>45.9</v>
      </c>
      <c r="G1466" s="1" t="s">
        <v>1228</v>
      </c>
      <c r="H1466" s="46">
        <f t="shared" si="137"/>
        <v>-45.9</v>
      </c>
      <c r="I1466" s="24">
        <f t="shared" si="138"/>
        <v>0</v>
      </c>
      <c r="J1466" s="25" t="str">
        <f t="shared" si="139"/>
        <v>20</v>
      </c>
      <c r="K1466" s="25">
        <f t="shared" si="140"/>
        <v>7</v>
      </c>
      <c r="L1466" s="26">
        <f t="shared" si="141"/>
        <v>44397</v>
      </c>
      <c r="M1466" s="46">
        <f t="shared" si="142"/>
        <v>-45.9</v>
      </c>
    </row>
    <row r="1467" spans="2:13" ht="15.75">
      <c r="B1467" s="1">
        <v>4691003000006390</v>
      </c>
      <c r="C1467">
        <v>20210720</v>
      </c>
      <c r="D1467" s="7">
        <v>372847</v>
      </c>
      <c r="E1467" s="1" t="s">
        <v>1230</v>
      </c>
      <c r="F1467" s="32">
        <v>334.49</v>
      </c>
      <c r="G1467" s="1" t="s">
        <v>1228</v>
      </c>
      <c r="H1467" s="46">
        <f t="shared" si="137"/>
        <v>-334.49</v>
      </c>
      <c r="I1467" s="24">
        <f t="shared" si="138"/>
        <v>0</v>
      </c>
      <c r="J1467" s="25" t="str">
        <f t="shared" si="139"/>
        <v>20</v>
      </c>
      <c r="K1467" s="25">
        <f t="shared" si="140"/>
        <v>7</v>
      </c>
      <c r="L1467" s="26">
        <f t="shared" si="141"/>
        <v>44397</v>
      </c>
      <c r="M1467" s="46">
        <f t="shared" si="142"/>
        <v>-334.49</v>
      </c>
    </row>
    <row r="1468" spans="2:13" ht="15.75">
      <c r="B1468" s="1">
        <v>4691003000006390</v>
      </c>
      <c r="C1468">
        <v>20210720</v>
      </c>
      <c r="D1468" s="7">
        <v>379546</v>
      </c>
      <c r="E1468" s="1" t="s">
        <v>1230</v>
      </c>
      <c r="F1468" s="32">
        <v>1567.8</v>
      </c>
      <c r="G1468" s="1" t="s">
        <v>1228</v>
      </c>
      <c r="H1468" s="46">
        <f t="shared" si="137"/>
        <v>-1567.8</v>
      </c>
      <c r="I1468" s="24">
        <f t="shared" si="138"/>
        <v>0</v>
      </c>
      <c r="J1468" s="25" t="str">
        <f t="shared" si="139"/>
        <v>20</v>
      </c>
      <c r="K1468" s="25">
        <f t="shared" si="140"/>
        <v>7</v>
      </c>
      <c r="L1468" s="26">
        <f t="shared" si="141"/>
        <v>44397</v>
      </c>
      <c r="M1468" s="46">
        <f t="shared" si="142"/>
        <v>-1567.8</v>
      </c>
    </row>
    <row r="1469" spans="2:13" ht="15.75">
      <c r="B1469" s="1">
        <v>4691003000006390</v>
      </c>
      <c r="C1469">
        <v>20210720</v>
      </c>
      <c r="D1469" s="7">
        <v>380843</v>
      </c>
      <c r="E1469" s="1" t="s">
        <v>1230</v>
      </c>
      <c r="F1469" s="32">
        <v>1120</v>
      </c>
      <c r="G1469" s="1" t="s">
        <v>1228</v>
      </c>
      <c r="H1469" s="46">
        <f t="shared" si="137"/>
        <v>-1120</v>
      </c>
      <c r="I1469" s="24">
        <f t="shared" si="138"/>
        <v>0</v>
      </c>
      <c r="J1469" s="25" t="str">
        <f t="shared" si="139"/>
        <v>20</v>
      </c>
      <c r="K1469" s="25">
        <f t="shared" si="140"/>
        <v>7</v>
      </c>
      <c r="L1469" s="26">
        <f t="shared" si="141"/>
        <v>44397</v>
      </c>
      <c r="M1469" s="46">
        <f t="shared" si="142"/>
        <v>-1120</v>
      </c>
    </row>
    <row r="1470" spans="2:13" ht="15.75">
      <c r="B1470" s="1">
        <v>4691003000006390</v>
      </c>
      <c r="C1470">
        <v>20210720</v>
      </c>
      <c r="D1470" s="7">
        <v>381915</v>
      </c>
      <c r="E1470" s="1" t="s">
        <v>1230</v>
      </c>
      <c r="F1470" s="32">
        <v>1990</v>
      </c>
      <c r="G1470" s="1" t="s">
        <v>1228</v>
      </c>
      <c r="H1470" s="46">
        <f t="shared" si="137"/>
        <v>-1990</v>
      </c>
      <c r="I1470" s="24">
        <f t="shared" si="138"/>
        <v>0</v>
      </c>
      <c r="J1470" s="25" t="str">
        <f t="shared" si="139"/>
        <v>20</v>
      </c>
      <c r="K1470" s="25">
        <f t="shared" si="140"/>
        <v>7</v>
      </c>
      <c r="L1470" s="26">
        <f t="shared" si="141"/>
        <v>44397</v>
      </c>
      <c r="M1470" s="46">
        <f t="shared" si="142"/>
        <v>-1990</v>
      </c>
    </row>
    <row r="1471" spans="2:13" ht="15.75">
      <c r="B1471" s="1">
        <v>4691003000006390</v>
      </c>
      <c r="C1471">
        <v>20210720</v>
      </c>
      <c r="D1471" s="7">
        <v>385454</v>
      </c>
      <c r="E1471" s="1" t="s">
        <v>1230</v>
      </c>
      <c r="F1471" s="32">
        <v>53900</v>
      </c>
      <c r="G1471" s="1" t="s">
        <v>1228</v>
      </c>
      <c r="H1471" s="46">
        <f t="shared" si="137"/>
        <v>-53900</v>
      </c>
      <c r="I1471" s="24">
        <f t="shared" si="138"/>
        <v>0</v>
      </c>
      <c r="J1471" s="25" t="str">
        <f t="shared" si="139"/>
        <v>20</v>
      </c>
      <c r="K1471" s="25">
        <f t="shared" si="140"/>
        <v>7</v>
      </c>
      <c r="L1471" s="26">
        <f t="shared" si="141"/>
        <v>44397</v>
      </c>
      <c r="M1471" s="46">
        <f t="shared" si="142"/>
        <v>-53900</v>
      </c>
    </row>
    <row r="1472" spans="2:13" ht="15.75">
      <c r="B1472" s="1">
        <v>4691003000006390</v>
      </c>
      <c r="C1472">
        <v>20210720</v>
      </c>
      <c r="D1472" s="7">
        <v>105470</v>
      </c>
      <c r="E1472" s="1" t="s">
        <v>1227</v>
      </c>
      <c r="F1472" s="32">
        <v>802.56</v>
      </c>
      <c r="G1472" s="1" t="s">
        <v>1228</v>
      </c>
      <c r="H1472" s="46">
        <f t="shared" si="137"/>
        <v>-802.56</v>
      </c>
      <c r="I1472" s="24">
        <f t="shared" si="138"/>
        <v>0</v>
      </c>
      <c r="J1472" s="25" t="str">
        <f t="shared" si="139"/>
        <v>20</v>
      </c>
      <c r="K1472" s="25">
        <f t="shared" si="140"/>
        <v>7</v>
      </c>
      <c r="L1472" s="26">
        <f t="shared" si="141"/>
        <v>44397</v>
      </c>
      <c r="M1472" s="46">
        <f t="shared" si="142"/>
        <v>-802.56</v>
      </c>
    </row>
    <row r="1473" spans="2:13" ht="15.75">
      <c r="B1473" s="1">
        <v>4691003000006390</v>
      </c>
      <c r="C1473">
        <v>20210720</v>
      </c>
      <c r="D1473" s="7">
        <v>105645</v>
      </c>
      <c r="E1473" s="1" t="s">
        <v>1227</v>
      </c>
      <c r="F1473" s="32">
        <v>3392.18</v>
      </c>
      <c r="G1473" s="1" t="s">
        <v>1228</v>
      </c>
      <c r="H1473" s="46">
        <f t="shared" ref="H1473:H1536" si="143">-IF(G1473="D",F1473,0)</f>
        <v>-3392.18</v>
      </c>
      <c r="I1473" s="24">
        <f t="shared" ref="I1473:I1536" si="144">IF(G1473="C",F1473,0)</f>
        <v>0</v>
      </c>
      <c r="J1473" s="25" t="str">
        <f t="shared" ref="J1473:J1536" si="145">RIGHT(C1473,2)</f>
        <v>20</v>
      </c>
      <c r="K1473" s="25">
        <f t="shared" ref="K1473:K1536" si="146">IFERROR(LEFT(C1473,6)-202100,"")</f>
        <v>7</v>
      </c>
      <c r="L1473" s="26">
        <f t="shared" ref="L1473:L1536" si="147">IFERROR(DATE(2021,K1473,J1473),"")</f>
        <v>44397</v>
      </c>
      <c r="M1473" s="46">
        <f t="shared" ref="M1473:M1536" si="148">IF(G1473="c",I1473,H1473)</f>
        <v>-3392.18</v>
      </c>
    </row>
    <row r="1474" spans="2:13" ht="15.75">
      <c r="B1474" s="1">
        <v>4691003000006390</v>
      </c>
      <c r="C1474">
        <v>20210720</v>
      </c>
      <c r="D1474" s="7">
        <v>105858</v>
      </c>
      <c r="E1474" s="1" t="s">
        <v>1227</v>
      </c>
      <c r="F1474" s="32">
        <v>20000</v>
      </c>
      <c r="G1474" s="1" t="s">
        <v>1228</v>
      </c>
      <c r="H1474" s="46">
        <f t="shared" si="143"/>
        <v>-20000</v>
      </c>
      <c r="I1474" s="24">
        <f t="shared" si="144"/>
        <v>0</v>
      </c>
      <c r="J1474" s="25" t="str">
        <f t="shared" si="145"/>
        <v>20</v>
      </c>
      <c r="K1474" s="25">
        <f t="shared" si="146"/>
        <v>7</v>
      </c>
      <c r="L1474" s="26">
        <f t="shared" si="147"/>
        <v>44397</v>
      </c>
      <c r="M1474" s="46">
        <f t="shared" si="148"/>
        <v>-20000</v>
      </c>
    </row>
    <row r="1475" spans="2:13" ht="15.75">
      <c r="B1475" s="1">
        <v>4691003000006390</v>
      </c>
      <c r="C1475">
        <v>20210720</v>
      </c>
      <c r="D1475" s="7">
        <v>109103</v>
      </c>
      <c r="E1475" s="1" t="s">
        <v>1227</v>
      </c>
      <c r="F1475" s="32">
        <v>49855.95</v>
      </c>
      <c r="G1475" s="1" t="s">
        <v>1228</v>
      </c>
      <c r="H1475" s="46">
        <f t="shared" si="143"/>
        <v>-49855.95</v>
      </c>
      <c r="I1475" s="24">
        <f t="shared" si="144"/>
        <v>0</v>
      </c>
      <c r="J1475" s="25" t="str">
        <f t="shared" si="145"/>
        <v>20</v>
      </c>
      <c r="K1475" s="25">
        <f t="shared" si="146"/>
        <v>7</v>
      </c>
      <c r="L1475" s="26">
        <f t="shared" si="147"/>
        <v>44397</v>
      </c>
      <c r="M1475" s="46">
        <f t="shared" si="148"/>
        <v>-49855.95</v>
      </c>
    </row>
    <row r="1476" spans="2:13" ht="15.75">
      <c r="B1476" s="1">
        <v>4691003000006390</v>
      </c>
      <c r="C1476">
        <v>20210720</v>
      </c>
      <c r="D1476" s="7">
        <v>109976</v>
      </c>
      <c r="E1476" s="1" t="s">
        <v>1227</v>
      </c>
      <c r="F1476" s="32">
        <v>2243.8200000000002</v>
      </c>
      <c r="G1476" s="1" t="s">
        <v>1228</v>
      </c>
      <c r="H1476" s="46">
        <f t="shared" si="143"/>
        <v>-2243.8200000000002</v>
      </c>
      <c r="I1476" s="24">
        <f t="shared" si="144"/>
        <v>0</v>
      </c>
      <c r="J1476" s="25" t="str">
        <f t="shared" si="145"/>
        <v>20</v>
      </c>
      <c r="K1476" s="25">
        <f t="shared" si="146"/>
        <v>7</v>
      </c>
      <c r="L1476" s="26">
        <f t="shared" si="147"/>
        <v>44397</v>
      </c>
      <c r="M1476" s="46">
        <f t="shared" si="148"/>
        <v>-2243.8200000000002</v>
      </c>
    </row>
    <row r="1477" spans="2:13" ht="15.75">
      <c r="B1477" s="1">
        <v>4691003000006390</v>
      </c>
      <c r="C1477">
        <v>20210720</v>
      </c>
      <c r="D1477" s="7">
        <v>113194</v>
      </c>
      <c r="E1477" s="1" t="s">
        <v>1227</v>
      </c>
      <c r="F1477" s="32">
        <v>7550</v>
      </c>
      <c r="G1477" s="1" t="s">
        <v>1228</v>
      </c>
      <c r="H1477" s="46">
        <f t="shared" si="143"/>
        <v>-7550</v>
      </c>
      <c r="I1477" s="24">
        <f t="shared" si="144"/>
        <v>0</v>
      </c>
      <c r="J1477" s="25" t="str">
        <f t="shared" si="145"/>
        <v>20</v>
      </c>
      <c r="K1477" s="25">
        <f t="shared" si="146"/>
        <v>7</v>
      </c>
      <c r="L1477" s="26">
        <f t="shared" si="147"/>
        <v>44397</v>
      </c>
      <c r="M1477" s="46">
        <f t="shared" si="148"/>
        <v>-7550</v>
      </c>
    </row>
    <row r="1478" spans="2:13" ht="15.75">
      <c r="B1478" s="1">
        <v>4691003000006390</v>
      </c>
      <c r="C1478">
        <v>20210720</v>
      </c>
      <c r="D1478" s="7">
        <v>122217</v>
      </c>
      <c r="E1478" s="1" t="s">
        <v>1227</v>
      </c>
      <c r="F1478" s="32">
        <v>36766.660000000003</v>
      </c>
      <c r="G1478" s="1" t="s">
        <v>1228</v>
      </c>
      <c r="H1478" s="46">
        <f t="shared" si="143"/>
        <v>-36766.660000000003</v>
      </c>
      <c r="I1478" s="24">
        <f t="shared" si="144"/>
        <v>0</v>
      </c>
      <c r="J1478" s="25" t="str">
        <f t="shared" si="145"/>
        <v>20</v>
      </c>
      <c r="K1478" s="25">
        <f t="shared" si="146"/>
        <v>7</v>
      </c>
      <c r="L1478" s="26">
        <f t="shared" si="147"/>
        <v>44397</v>
      </c>
      <c r="M1478" s="46">
        <f t="shared" si="148"/>
        <v>-36766.660000000003</v>
      </c>
    </row>
    <row r="1479" spans="2:13" ht="15.75">
      <c r="B1479" s="1">
        <v>4691003000006390</v>
      </c>
      <c r="C1479">
        <v>20210720</v>
      </c>
      <c r="D1479" s="7">
        <v>127747</v>
      </c>
      <c r="E1479" s="1" t="s">
        <v>1227</v>
      </c>
      <c r="F1479" s="32">
        <v>5267.88</v>
      </c>
      <c r="G1479" s="1" t="s">
        <v>1228</v>
      </c>
      <c r="H1479" s="46">
        <f t="shared" si="143"/>
        <v>-5267.88</v>
      </c>
      <c r="I1479" s="24">
        <f t="shared" si="144"/>
        <v>0</v>
      </c>
      <c r="J1479" s="25" t="str">
        <f t="shared" si="145"/>
        <v>20</v>
      </c>
      <c r="K1479" s="25">
        <f t="shared" si="146"/>
        <v>7</v>
      </c>
      <c r="L1479" s="26">
        <f t="shared" si="147"/>
        <v>44397</v>
      </c>
      <c r="M1479" s="46">
        <f t="shared" si="148"/>
        <v>-5267.88</v>
      </c>
    </row>
    <row r="1480" spans="2:13" ht="15.75">
      <c r="B1480" s="1">
        <v>4691003000006390</v>
      </c>
      <c r="C1480">
        <v>20210720</v>
      </c>
      <c r="D1480" s="7">
        <v>137895</v>
      </c>
      <c r="E1480" s="1" t="s">
        <v>1227</v>
      </c>
      <c r="F1480" s="32">
        <v>3462.5</v>
      </c>
      <c r="G1480" s="1" t="s">
        <v>1228</v>
      </c>
      <c r="H1480" s="46">
        <f t="shared" si="143"/>
        <v>-3462.5</v>
      </c>
      <c r="I1480" s="24">
        <f t="shared" si="144"/>
        <v>0</v>
      </c>
      <c r="J1480" s="25" t="str">
        <f t="shared" si="145"/>
        <v>20</v>
      </c>
      <c r="K1480" s="25">
        <f t="shared" si="146"/>
        <v>7</v>
      </c>
      <c r="L1480" s="26">
        <f t="shared" si="147"/>
        <v>44397</v>
      </c>
      <c r="M1480" s="46">
        <f t="shared" si="148"/>
        <v>-3462.5</v>
      </c>
    </row>
    <row r="1481" spans="2:13" ht="15.75">
      <c r="B1481" s="1">
        <v>4691003000006390</v>
      </c>
      <c r="C1481">
        <v>20210720</v>
      </c>
      <c r="D1481" s="7">
        <v>140548</v>
      </c>
      <c r="E1481" s="1" t="s">
        <v>1227</v>
      </c>
      <c r="F1481" s="32">
        <v>129115</v>
      </c>
      <c r="G1481" s="1" t="s">
        <v>1228</v>
      </c>
      <c r="H1481" s="46">
        <f t="shared" si="143"/>
        <v>-129115</v>
      </c>
      <c r="I1481" s="24">
        <f t="shared" si="144"/>
        <v>0</v>
      </c>
      <c r="J1481" s="25" t="str">
        <f t="shared" si="145"/>
        <v>20</v>
      </c>
      <c r="K1481" s="25">
        <f t="shared" si="146"/>
        <v>7</v>
      </c>
      <c r="L1481" s="26">
        <f t="shared" si="147"/>
        <v>44397</v>
      </c>
      <c r="M1481" s="46">
        <f t="shared" si="148"/>
        <v>-129115</v>
      </c>
    </row>
    <row r="1482" spans="2:13" ht="15.75">
      <c r="B1482" s="1">
        <v>4691003000006390</v>
      </c>
      <c r="C1482">
        <v>20210720</v>
      </c>
      <c r="D1482" s="7">
        <v>149239</v>
      </c>
      <c r="E1482" s="1" t="s">
        <v>1227</v>
      </c>
      <c r="F1482" s="32">
        <v>22079.5</v>
      </c>
      <c r="G1482" s="1" t="s">
        <v>1228</v>
      </c>
      <c r="H1482" s="46">
        <f t="shared" si="143"/>
        <v>-22079.5</v>
      </c>
      <c r="I1482" s="24">
        <f t="shared" si="144"/>
        <v>0</v>
      </c>
      <c r="J1482" s="25" t="str">
        <f t="shared" si="145"/>
        <v>20</v>
      </c>
      <c r="K1482" s="25">
        <f t="shared" si="146"/>
        <v>7</v>
      </c>
      <c r="L1482" s="26">
        <f t="shared" si="147"/>
        <v>44397</v>
      </c>
      <c r="M1482" s="46">
        <f t="shared" si="148"/>
        <v>-22079.5</v>
      </c>
    </row>
    <row r="1483" spans="2:13" ht="15.75">
      <c r="B1483" s="1">
        <v>4691003000006390</v>
      </c>
      <c r="C1483">
        <v>20210720</v>
      </c>
      <c r="D1483" s="7">
        <v>155306</v>
      </c>
      <c r="E1483" s="1" t="s">
        <v>1227</v>
      </c>
      <c r="F1483" s="32">
        <v>59269.22</v>
      </c>
      <c r="G1483" s="1" t="s">
        <v>1228</v>
      </c>
      <c r="H1483" s="46">
        <f t="shared" si="143"/>
        <v>-59269.22</v>
      </c>
      <c r="I1483" s="24">
        <f t="shared" si="144"/>
        <v>0</v>
      </c>
      <c r="J1483" s="25" t="str">
        <f t="shared" si="145"/>
        <v>20</v>
      </c>
      <c r="K1483" s="25">
        <f t="shared" si="146"/>
        <v>7</v>
      </c>
      <c r="L1483" s="26">
        <f t="shared" si="147"/>
        <v>44397</v>
      </c>
      <c r="M1483" s="46">
        <f t="shared" si="148"/>
        <v>-59269.22</v>
      </c>
    </row>
    <row r="1484" spans="2:13" ht="15.75">
      <c r="B1484" s="1">
        <v>4691003000006390</v>
      </c>
      <c r="C1484">
        <v>20210720</v>
      </c>
      <c r="D1484" s="7">
        <v>155845</v>
      </c>
      <c r="E1484" s="1" t="s">
        <v>1227</v>
      </c>
      <c r="F1484" s="32">
        <v>3184.44</v>
      </c>
      <c r="G1484" s="1" t="s">
        <v>1228</v>
      </c>
      <c r="H1484" s="46">
        <f t="shared" si="143"/>
        <v>-3184.44</v>
      </c>
      <c r="I1484" s="24">
        <f t="shared" si="144"/>
        <v>0</v>
      </c>
      <c r="J1484" s="25" t="str">
        <f t="shared" si="145"/>
        <v>20</v>
      </c>
      <c r="K1484" s="25">
        <f t="shared" si="146"/>
        <v>7</v>
      </c>
      <c r="L1484" s="26">
        <f t="shared" si="147"/>
        <v>44397</v>
      </c>
      <c r="M1484" s="46">
        <f t="shared" si="148"/>
        <v>-3184.44</v>
      </c>
    </row>
    <row r="1485" spans="2:13" ht="15.75">
      <c r="B1485" s="1">
        <v>4691003000006390</v>
      </c>
      <c r="C1485">
        <v>20210720</v>
      </c>
      <c r="D1485" s="7">
        <v>158403</v>
      </c>
      <c r="E1485" s="1" t="s">
        <v>1227</v>
      </c>
      <c r="F1485" s="32">
        <v>5605.16</v>
      </c>
      <c r="G1485" s="1" t="s">
        <v>1228</v>
      </c>
      <c r="H1485" s="46">
        <f t="shared" si="143"/>
        <v>-5605.16</v>
      </c>
      <c r="I1485" s="24">
        <f t="shared" si="144"/>
        <v>0</v>
      </c>
      <c r="J1485" s="25" t="str">
        <f t="shared" si="145"/>
        <v>20</v>
      </c>
      <c r="K1485" s="25">
        <f t="shared" si="146"/>
        <v>7</v>
      </c>
      <c r="L1485" s="26">
        <f t="shared" si="147"/>
        <v>44397</v>
      </c>
      <c r="M1485" s="46">
        <f t="shared" si="148"/>
        <v>-5605.16</v>
      </c>
    </row>
    <row r="1486" spans="2:13" ht="15.75">
      <c r="B1486" s="1">
        <v>4691003000006390</v>
      </c>
      <c r="C1486">
        <v>20210720</v>
      </c>
      <c r="D1486" s="7">
        <v>159326</v>
      </c>
      <c r="E1486" s="1" t="s">
        <v>1227</v>
      </c>
      <c r="F1486" s="32">
        <v>118750</v>
      </c>
      <c r="G1486" s="1" t="s">
        <v>1228</v>
      </c>
      <c r="H1486" s="46">
        <f t="shared" si="143"/>
        <v>-118750</v>
      </c>
      <c r="I1486" s="24">
        <f t="shared" si="144"/>
        <v>0</v>
      </c>
      <c r="J1486" s="25" t="str">
        <f t="shared" si="145"/>
        <v>20</v>
      </c>
      <c r="K1486" s="25">
        <f t="shared" si="146"/>
        <v>7</v>
      </c>
      <c r="L1486" s="26">
        <f t="shared" si="147"/>
        <v>44397</v>
      </c>
      <c r="M1486" s="46">
        <f t="shared" si="148"/>
        <v>-118750</v>
      </c>
    </row>
    <row r="1487" spans="2:13" ht="15.75">
      <c r="B1487" s="1">
        <v>4691003000006390</v>
      </c>
      <c r="C1487">
        <v>20210720</v>
      </c>
      <c r="D1487" s="7">
        <v>160869</v>
      </c>
      <c r="E1487" s="1" t="s">
        <v>1227</v>
      </c>
      <c r="F1487" s="32">
        <v>28155</v>
      </c>
      <c r="G1487" s="1" t="s">
        <v>1228</v>
      </c>
      <c r="H1487" s="46">
        <f t="shared" si="143"/>
        <v>-28155</v>
      </c>
      <c r="I1487" s="24">
        <f t="shared" si="144"/>
        <v>0</v>
      </c>
      <c r="J1487" s="25" t="str">
        <f t="shared" si="145"/>
        <v>20</v>
      </c>
      <c r="K1487" s="25">
        <f t="shared" si="146"/>
        <v>7</v>
      </c>
      <c r="L1487" s="26">
        <f t="shared" si="147"/>
        <v>44397</v>
      </c>
      <c r="M1487" s="46">
        <f t="shared" si="148"/>
        <v>-28155</v>
      </c>
    </row>
    <row r="1488" spans="2:13" ht="15.75">
      <c r="B1488" s="1">
        <v>4691003000006390</v>
      </c>
      <c r="C1488">
        <v>20210720</v>
      </c>
      <c r="D1488" s="7">
        <v>161863</v>
      </c>
      <c r="E1488" s="1" t="s">
        <v>1227</v>
      </c>
      <c r="F1488" s="32">
        <v>12952.9</v>
      </c>
      <c r="G1488" s="1" t="s">
        <v>1228</v>
      </c>
      <c r="H1488" s="46">
        <f t="shared" si="143"/>
        <v>-12952.9</v>
      </c>
      <c r="I1488" s="24">
        <f t="shared" si="144"/>
        <v>0</v>
      </c>
      <c r="J1488" s="25" t="str">
        <f t="shared" si="145"/>
        <v>20</v>
      </c>
      <c r="K1488" s="25">
        <f t="shared" si="146"/>
        <v>7</v>
      </c>
      <c r="L1488" s="26">
        <f t="shared" si="147"/>
        <v>44397</v>
      </c>
      <c r="M1488" s="46">
        <f t="shared" si="148"/>
        <v>-12952.9</v>
      </c>
    </row>
    <row r="1489" spans="2:13" ht="15.75">
      <c r="B1489" s="1">
        <v>4691003000006390</v>
      </c>
      <c r="C1489">
        <v>20210720</v>
      </c>
      <c r="D1489" s="7">
        <v>163306</v>
      </c>
      <c r="E1489" s="1" t="s">
        <v>1227</v>
      </c>
      <c r="F1489" s="32">
        <v>38965.35</v>
      </c>
      <c r="G1489" s="1" t="s">
        <v>1228</v>
      </c>
      <c r="H1489" s="46">
        <f t="shared" si="143"/>
        <v>-38965.35</v>
      </c>
      <c r="I1489" s="24">
        <f t="shared" si="144"/>
        <v>0</v>
      </c>
      <c r="J1489" s="25" t="str">
        <f t="shared" si="145"/>
        <v>20</v>
      </c>
      <c r="K1489" s="25">
        <f t="shared" si="146"/>
        <v>7</v>
      </c>
      <c r="L1489" s="26">
        <f t="shared" si="147"/>
        <v>44397</v>
      </c>
      <c r="M1489" s="46">
        <f t="shared" si="148"/>
        <v>-38965.35</v>
      </c>
    </row>
    <row r="1490" spans="2:13" ht="15.75">
      <c r="B1490" s="1">
        <v>4691003000006390</v>
      </c>
      <c r="C1490">
        <v>20210720</v>
      </c>
      <c r="D1490" s="7">
        <v>165820</v>
      </c>
      <c r="E1490" s="1" t="s">
        <v>1227</v>
      </c>
      <c r="F1490" s="32">
        <v>34800.99</v>
      </c>
      <c r="G1490" s="1" t="s">
        <v>1228</v>
      </c>
      <c r="H1490" s="46">
        <f t="shared" si="143"/>
        <v>-34800.99</v>
      </c>
      <c r="I1490" s="24">
        <f t="shared" si="144"/>
        <v>0</v>
      </c>
      <c r="J1490" s="25" t="str">
        <f t="shared" si="145"/>
        <v>20</v>
      </c>
      <c r="K1490" s="25">
        <f t="shared" si="146"/>
        <v>7</v>
      </c>
      <c r="L1490" s="26">
        <f t="shared" si="147"/>
        <v>44397</v>
      </c>
      <c r="M1490" s="46">
        <f t="shared" si="148"/>
        <v>-34800.99</v>
      </c>
    </row>
    <row r="1491" spans="2:13" ht="15.75">
      <c r="B1491" s="1">
        <v>4691003000006390</v>
      </c>
      <c r="C1491">
        <v>20210720</v>
      </c>
      <c r="D1491" s="7">
        <v>201229</v>
      </c>
      <c r="E1491" s="1" t="s">
        <v>1235</v>
      </c>
      <c r="F1491" s="32">
        <v>980</v>
      </c>
      <c r="G1491" s="1" t="s">
        <v>1228</v>
      </c>
      <c r="H1491" s="46">
        <f t="shared" si="143"/>
        <v>-980</v>
      </c>
      <c r="I1491" s="24">
        <f t="shared" si="144"/>
        <v>0</v>
      </c>
      <c r="J1491" s="25" t="str">
        <f t="shared" si="145"/>
        <v>20</v>
      </c>
      <c r="K1491" s="25">
        <f t="shared" si="146"/>
        <v>7</v>
      </c>
      <c r="L1491" s="26">
        <f t="shared" si="147"/>
        <v>44397</v>
      </c>
      <c r="M1491" s="46">
        <f t="shared" si="148"/>
        <v>-980</v>
      </c>
    </row>
    <row r="1492" spans="2:13" ht="15.75">
      <c r="B1492" s="1">
        <v>4691003000006390</v>
      </c>
      <c r="C1492">
        <v>20210720</v>
      </c>
      <c r="D1492" s="7">
        <v>201358</v>
      </c>
      <c r="E1492" s="1" t="s">
        <v>1235</v>
      </c>
      <c r="F1492" s="32">
        <v>9156</v>
      </c>
      <c r="G1492" s="1" t="s">
        <v>1228</v>
      </c>
      <c r="H1492" s="46">
        <f t="shared" si="143"/>
        <v>-9156</v>
      </c>
      <c r="I1492" s="24">
        <f t="shared" si="144"/>
        <v>0</v>
      </c>
      <c r="J1492" s="25" t="str">
        <f t="shared" si="145"/>
        <v>20</v>
      </c>
      <c r="K1492" s="25">
        <f t="shared" si="146"/>
        <v>7</v>
      </c>
      <c r="L1492" s="26">
        <f t="shared" si="147"/>
        <v>44397</v>
      </c>
      <c r="M1492" s="46">
        <f t="shared" si="148"/>
        <v>-9156</v>
      </c>
    </row>
    <row r="1493" spans="2:13" ht="15.75">
      <c r="B1493" s="1">
        <v>4691003000006390</v>
      </c>
      <c r="C1493">
        <v>20210720</v>
      </c>
      <c r="D1493" s="7">
        <v>105470</v>
      </c>
      <c r="E1493" s="1" t="s">
        <v>1231</v>
      </c>
      <c r="F1493" s="32">
        <v>10.45</v>
      </c>
      <c r="G1493" s="1" t="s">
        <v>1228</v>
      </c>
      <c r="H1493" s="46">
        <f t="shared" si="143"/>
        <v>-10.45</v>
      </c>
      <c r="I1493" s="24">
        <f t="shared" si="144"/>
        <v>0</v>
      </c>
      <c r="J1493" s="25" t="str">
        <f t="shared" si="145"/>
        <v>20</v>
      </c>
      <c r="K1493" s="25">
        <f t="shared" si="146"/>
        <v>7</v>
      </c>
      <c r="L1493" s="26">
        <f t="shared" si="147"/>
        <v>44397</v>
      </c>
      <c r="M1493" s="46">
        <f t="shared" si="148"/>
        <v>-10.45</v>
      </c>
    </row>
    <row r="1494" spans="2:13" ht="15.75">
      <c r="B1494" s="1">
        <v>4691003000006390</v>
      </c>
      <c r="C1494">
        <v>20210720</v>
      </c>
      <c r="D1494" s="7">
        <v>105645</v>
      </c>
      <c r="E1494" s="1" t="s">
        <v>1231</v>
      </c>
      <c r="F1494" s="32">
        <v>10.45</v>
      </c>
      <c r="G1494" s="1" t="s">
        <v>1228</v>
      </c>
      <c r="H1494" s="46">
        <f t="shared" si="143"/>
        <v>-10.45</v>
      </c>
      <c r="I1494" s="24">
        <f t="shared" si="144"/>
        <v>0</v>
      </c>
      <c r="J1494" s="25" t="str">
        <f t="shared" si="145"/>
        <v>20</v>
      </c>
      <c r="K1494" s="25">
        <f t="shared" si="146"/>
        <v>7</v>
      </c>
      <c r="L1494" s="26">
        <f t="shared" si="147"/>
        <v>44397</v>
      </c>
      <c r="M1494" s="46">
        <f t="shared" si="148"/>
        <v>-10.45</v>
      </c>
    </row>
    <row r="1495" spans="2:13" ht="15.75">
      <c r="B1495" s="1">
        <v>4691003000006390</v>
      </c>
      <c r="C1495">
        <v>20210720</v>
      </c>
      <c r="D1495" s="7">
        <v>105858</v>
      </c>
      <c r="E1495" s="1" t="s">
        <v>1231</v>
      </c>
      <c r="F1495" s="32">
        <v>10.45</v>
      </c>
      <c r="G1495" s="1" t="s">
        <v>1228</v>
      </c>
      <c r="H1495" s="46">
        <f t="shared" si="143"/>
        <v>-10.45</v>
      </c>
      <c r="I1495" s="24">
        <f t="shared" si="144"/>
        <v>0</v>
      </c>
      <c r="J1495" s="25" t="str">
        <f t="shared" si="145"/>
        <v>20</v>
      </c>
      <c r="K1495" s="25">
        <f t="shared" si="146"/>
        <v>7</v>
      </c>
      <c r="L1495" s="26">
        <f t="shared" si="147"/>
        <v>44397</v>
      </c>
      <c r="M1495" s="46">
        <f t="shared" si="148"/>
        <v>-10.45</v>
      </c>
    </row>
    <row r="1496" spans="2:13" ht="15.75">
      <c r="B1496" s="1">
        <v>4691003000006390</v>
      </c>
      <c r="C1496">
        <v>20210720</v>
      </c>
      <c r="D1496" s="7">
        <v>109103</v>
      </c>
      <c r="E1496" s="1" t="s">
        <v>1231</v>
      </c>
      <c r="F1496" s="32">
        <v>10.45</v>
      </c>
      <c r="G1496" s="1" t="s">
        <v>1228</v>
      </c>
      <c r="H1496" s="46">
        <f t="shared" si="143"/>
        <v>-10.45</v>
      </c>
      <c r="I1496" s="24">
        <f t="shared" si="144"/>
        <v>0</v>
      </c>
      <c r="J1496" s="25" t="str">
        <f t="shared" si="145"/>
        <v>20</v>
      </c>
      <c r="K1496" s="25">
        <f t="shared" si="146"/>
        <v>7</v>
      </c>
      <c r="L1496" s="26">
        <f t="shared" si="147"/>
        <v>44397</v>
      </c>
      <c r="M1496" s="46">
        <f t="shared" si="148"/>
        <v>-10.45</v>
      </c>
    </row>
    <row r="1497" spans="2:13" ht="15.75">
      <c r="B1497" s="1">
        <v>4691003000006390</v>
      </c>
      <c r="C1497">
        <v>20210720</v>
      </c>
      <c r="D1497" s="7">
        <v>109976</v>
      </c>
      <c r="E1497" s="1" t="s">
        <v>1231</v>
      </c>
      <c r="F1497" s="32">
        <v>10.45</v>
      </c>
      <c r="G1497" s="1" t="s">
        <v>1228</v>
      </c>
      <c r="H1497" s="46">
        <f t="shared" si="143"/>
        <v>-10.45</v>
      </c>
      <c r="I1497" s="24">
        <f t="shared" si="144"/>
        <v>0</v>
      </c>
      <c r="J1497" s="25" t="str">
        <f t="shared" si="145"/>
        <v>20</v>
      </c>
      <c r="K1497" s="25">
        <f t="shared" si="146"/>
        <v>7</v>
      </c>
      <c r="L1497" s="26">
        <f t="shared" si="147"/>
        <v>44397</v>
      </c>
      <c r="M1497" s="46">
        <f t="shared" si="148"/>
        <v>-10.45</v>
      </c>
    </row>
    <row r="1498" spans="2:13" ht="15.75">
      <c r="B1498" s="1">
        <v>4691003000006390</v>
      </c>
      <c r="C1498">
        <v>20210720</v>
      </c>
      <c r="D1498" s="7">
        <v>113194</v>
      </c>
      <c r="E1498" s="1" t="s">
        <v>1231</v>
      </c>
      <c r="F1498" s="32">
        <v>10.45</v>
      </c>
      <c r="G1498" s="1" t="s">
        <v>1228</v>
      </c>
      <c r="H1498" s="46">
        <f t="shared" si="143"/>
        <v>-10.45</v>
      </c>
      <c r="I1498" s="24">
        <f t="shared" si="144"/>
        <v>0</v>
      </c>
      <c r="J1498" s="25" t="str">
        <f t="shared" si="145"/>
        <v>20</v>
      </c>
      <c r="K1498" s="25">
        <f t="shared" si="146"/>
        <v>7</v>
      </c>
      <c r="L1498" s="26">
        <f t="shared" si="147"/>
        <v>44397</v>
      </c>
      <c r="M1498" s="46">
        <f t="shared" si="148"/>
        <v>-10.45</v>
      </c>
    </row>
    <row r="1499" spans="2:13" ht="15.75">
      <c r="B1499" s="1">
        <v>4691003000006390</v>
      </c>
      <c r="C1499">
        <v>20210720</v>
      </c>
      <c r="D1499" s="7">
        <v>122217</v>
      </c>
      <c r="E1499" s="1" t="s">
        <v>1231</v>
      </c>
      <c r="F1499" s="32">
        <v>10.45</v>
      </c>
      <c r="G1499" s="1" t="s">
        <v>1228</v>
      </c>
      <c r="H1499" s="46">
        <f t="shared" si="143"/>
        <v>-10.45</v>
      </c>
      <c r="I1499" s="24">
        <f t="shared" si="144"/>
        <v>0</v>
      </c>
      <c r="J1499" s="25" t="str">
        <f t="shared" si="145"/>
        <v>20</v>
      </c>
      <c r="K1499" s="25">
        <f t="shared" si="146"/>
        <v>7</v>
      </c>
      <c r="L1499" s="26">
        <f t="shared" si="147"/>
        <v>44397</v>
      </c>
      <c r="M1499" s="46">
        <f t="shared" si="148"/>
        <v>-10.45</v>
      </c>
    </row>
    <row r="1500" spans="2:13" ht="15.75">
      <c r="B1500" s="1">
        <v>4691003000006390</v>
      </c>
      <c r="C1500">
        <v>20210720</v>
      </c>
      <c r="D1500" s="7">
        <v>127747</v>
      </c>
      <c r="E1500" s="1" t="s">
        <v>1231</v>
      </c>
      <c r="F1500" s="32">
        <v>10.45</v>
      </c>
      <c r="G1500" s="1" t="s">
        <v>1228</v>
      </c>
      <c r="H1500" s="46">
        <f t="shared" si="143"/>
        <v>-10.45</v>
      </c>
      <c r="I1500" s="24">
        <f t="shared" si="144"/>
        <v>0</v>
      </c>
      <c r="J1500" s="25" t="str">
        <f t="shared" si="145"/>
        <v>20</v>
      </c>
      <c r="K1500" s="25">
        <f t="shared" si="146"/>
        <v>7</v>
      </c>
      <c r="L1500" s="26">
        <f t="shared" si="147"/>
        <v>44397</v>
      </c>
      <c r="M1500" s="46">
        <f t="shared" si="148"/>
        <v>-10.45</v>
      </c>
    </row>
    <row r="1501" spans="2:13" ht="15.75">
      <c r="B1501" s="1">
        <v>4691003000006390</v>
      </c>
      <c r="C1501">
        <v>20210720</v>
      </c>
      <c r="D1501" s="7">
        <v>137895</v>
      </c>
      <c r="E1501" s="1" t="s">
        <v>1231</v>
      </c>
      <c r="F1501" s="32">
        <v>10.45</v>
      </c>
      <c r="G1501" s="1" t="s">
        <v>1228</v>
      </c>
      <c r="H1501" s="46">
        <f t="shared" si="143"/>
        <v>-10.45</v>
      </c>
      <c r="I1501" s="24">
        <f t="shared" si="144"/>
        <v>0</v>
      </c>
      <c r="J1501" s="25" t="str">
        <f t="shared" si="145"/>
        <v>20</v>
      </c>
      <c r="K1501" s="25">
        <f t="shared" si="146"/>
        <v>7</v>
      </c>
      <c r="L1501" s="26">
        <f t="shared" si="147"/>
        <v>44397</v>
      </c>
      <c r="M1501" s="46">
        <f t="shared" si="148"/>
        <v>-10.45</v>
      </c>
    </row>
    <row r="1502" spans="2:13" ht="15.75">
      <c r="B1502" s="1">
        <v>4691003000006390</v>
      </c>
      <c r="C1502">
        <v>20210720</v>
      </c>
      <c r="D1502" s="7">
        <v>140548</v>
      </c>
      <c r="E1502" s="1" t="s">
        <v>1231</v>
      </c>
      <c r="F1502" s="32">
        <v>10.45</v>
      </c>
      <c r="G1502" s="1" t="s">
        <v>1228</v>
      </c>
      <c r="H1502" s="46">
        <f t="shared" si="143"/>
        <v>-10.45</v>
      </c>
      <c r="I1502" s="24">
        <f t="shared" si="144"/>
        <v>0</v>
      </c>
      <c r="J1502" s="25" t="str">
        <f t="shared" si="145"/>
        <v>20</v>
      </c>
      <c r="K1502" s="25">
        <f t="shared" si="146"/>
        <v>7</v>
      </c>
      <c r="L1502" s="26">
        <f t="shared" si="147"/>
        <v>44397</v>
      </c>
      <c r="M1502" s="46">
        <f t="shared" si="148"/>
        <v>-10.45</v>
      </c>
    </row>
    <row r="1503" spans="2:13" ht="15.75">
      <c r="B1503" s="1">
        <v>4691003000006390</v>
      </c>
      <c r="C1503">
        <v>20210720</v>
      </c>
      <c r="D1503" s="7">
        <v>149239</v>
      </c>
      <c r="E1503" s="1" t="s">
        <v>1231</v>
      </c>
      <c r="F1503" s="32">
        <v>10.45</v>
      </c>
      <c r="G1503" s="1" t="s">
        <v>1228</v>
      </c>
      <c r="H1503" s="46">
        <f t="shared" si="143"/>
        <v>-10.45</v>
      </c>
      <c r="I1503" s="24">
        <f t="shared" si="144"/>
        <v>0</v>
      </c>
      <c r="J1503" s="25" t="str">
        <f t="shared" si="145"/>
        <v>20</v>
      </c>
      <c r="K1503" s="25">
        <f t="shared" si="146"/>
        <v>7</v>
      </c>
      <c r="L1503" s="26">
        <f t="shared" si="147"/>
        <v>44397</v>
      </c>
      <c r="M1503" s="46">
        <f t="shared" si="148"/>
        <v>-10.45</v>
      </c>
    </row>
    <row r="1504" spans="2:13" ht="15.75">
      <c r="B1504" s="1">
        <v>4691003000006390</v>
      </c>
      <c r="C1504">
        <v>20210720</v>
      </c>
      <c r="D1504" s="7">
        <v>155306</v>
      </c>
      <c r="E1504" s="1" t="s">
        <v>1231</v>
      </c>
      <c r="F1504" s="32">
        <v>10.45</v>
      </c>
      <c r="G1504" s="1" t="s">
        <v>1228</v>
      </c>
      <c r="H1504" s="46">
        <f t="shared" si="143"/>
        <v>-10.45</v>
      </c>
      <c r="I1504" s="24">
        <f t="shared" si="144"/>
        <v>0</v>
      </c>
      <c r="J1504" s="25" t="str">
        <f t="shared" si="145"/>
        <v>20</v>
      </c>
      <c r="K1504" s="25">
        <f t="shared" si="146"/>
        <v>7</v>
      </c>
      <c r="L1504" s="26">
        <f t="shared" si="147"/>
        <v>44397</v>
      </c>
      <c r="M1504" s="46">
        <f t="shared" si="148"/>
        <v>-10.45</v>
      </c>
    </row>
    <row r="1505" spans="2:13" ht="15.75">
      <c r="B1505" s="1">
        <v>4691003000006390</v>
      </c>
      <c r="C1505">
        <v>20210720</v>
      </c>
      <c r="D1505" s="7">
        <v>155845</v>
      </c>
      <c r="E1505" s="1" t="s">
        <v>1231</v>
      </c>
      <c r="F1505" s="32">
        <v>10.45</v>
      </c>
      <c r="G1505" s="1" t="s">
        <v>1228</v>
      </c>
      <c r="H1505" s="46">
        <f t="shared" si="143"/>
        <v>-10.45</v>
      </c>
      <c r="I1505" s="24">
        <f t="shared" si="144"/>
        <v>0</v>
      </c>
      <c r="J1505" s="25" t="str">
        <f t="shared" si="145"/>
        <v>20</v>
      </c>
      <c r="K1505" s="25">
        <f t="shared" si="146"/>
        <v>7</v>
      </c>
      <c r="L1505" s="26">
        <f t="shared" si="147"/>
        <v>44397</v>
      </c>
      <c r="M1505" s="46">
        <f t="shared" si="148"/>
        <v>-10.45</v>
      </c>
    </row>
    <row r="1506" spans="2:13" ht="15.75">
      <c r="B1506" s="1">
        <v>4691003000006390</v>
      </c>
      <c r="C1506">
        <v>20210720</v>
      </c>
      <c r="D1506" s="7">
        <v>158403</v>
      </c>
      <c r="E1506" s="1" t="s">
        <v>1231</v>
      </c>
      <c r="F1506" s="32">
        <v>10.45</v>
      </c>
      <c r="G1506" s="1" t="s">
        <v>1228</v>
      </c>
      <c r="H1506" s="46">
        <f t="shared" si="143"/>
        <v>-10.45</v>
      </c>
      <c r="I1506" s="24">
        <f t="shared" si="144"/>
        <v>0</v>
      </c>
      <c r="J1506" s="25" t="str">
        <f t="shared" si="145"/>
        <v>20</v>
      </c>
      <c r="K1506" s="25">
        <f t="shared" si="146"/>
        <v>7</v>
      </c>
      <c r="L1506" s="26">
        <f t="shared" si="147"/>
        <v>44397</v>
      </c>
      <c r="M1506" s="46">
        <f t="shared" si="148"/>
        <v>-10.45</v>
      </c>
    </row>
    <row r="1507" spans="2:13" ht="15.75">
      <c r="B1507" s="1">
        <v>4691003000006390</v>
      </c>
      <c r="C1507">
        <v>20210720</v>
      </c>
      <c r="D1507" s="7">
        <v>159326</v>
      </c>
      <c r="E1507" s="1" t="s">
        <v>1231</v>
      </c>
      <c r="F1507" s="32">
        <v>10.45</v>
      </c>
      <c r="G1507" s="1" t="s">
        <v>1228</v>
      </c>
      <c r="H1507" s="46">
        <f t="shared" si="143"/>
        <v>-10.45</v>
      </c>
      <c r="I1507" s="24">
        <f t="shared" si="144"/>
        <v>0</v>
      </c>
      <c r="J1507" s="25" t="str">
        <f t="shared" si="145"/>
        <v>20</v>
      </c>
      <c r="K1507" s="25">
        <f t="shared" si="146"/>
        <v>7</v>
      </c>
      <c r="L1507" s="26">
        <f t="shared" si="147"/>
        <v>44397</v>
      </c>
      <c r="M1507" s="46">
        <f t="shared" si="148"/>
        <v>-10.45</v>
      </c>
    </row>
    <row r="1508" spans="2:13" ht="15.75">
      <c r="B1508" s="1">
        <v>4691003000006390</v>
      </c>
      <c r="C1508">
        <v>20210720</v>
      </c>
      <c r="D1508" s="7">
        <v>160869</v>
      </c>
      <c r="E1508" s="1" t="s">
        <v>1231</v>
      </c>
      <c r="F1508" s="32">
        <v>10.45</v>
      </c>
      <c r="G1508" s="1" t="s">
        <v>1228</v>
      </c>
      <c r="H1508" s="46">
        <f t="shared" si="143"/>
        <v>-10.45</v>
      </c>
      <c r="I1508" s="24">
        <f t="shared" si="144"/>
        <v>0</v>
      </c>
      <c r="J1508" s="25" t="str">
        <f t="shared" si="145"/>
        <v>20</v>
      </c>
      <c r="K1508" s="25">
        <f t="shared" si="146"/>
        <v>7</v>
      </c>
      <c r="L1508" s="26">
        <f t="shared" si="147"/>
        <v>44397</v>
      </c>
      <c r="M1508" s="46">
        <f t="shared" si="148"/>
        <v>-10.45</v>
      </c>
    </row>
    <row r="1509" spans="2:13" ht="15.75">
      <c r="B1509" s="1">
        <v>4691003000006390</v>
      </c>
      <c r="C1509">
        <v>20210720</v>
      </c>
      <c r="D1509" s="7">
        <v>161863</v>
      </c>
      <c r="E1509" s="1" t="s">
        <v>1231</v>
      </c>
      <c r="F1509" s="32">
        <v>10.45</v>
      </c>
      <c r="G1509" s="1" t="s">
        <v>1228</v>
      </c>
      <c r="H1509" s="46">
        <f t="shared" si="143"/>
        <v>-10.45</v>
      </c>
      <c r="I1509" s="24">
        <f t="shared" si="144"/>
        <v>0</v>
      </c>
      <c r="J1509" s="25" t="str">
        <f t="shared" si="145"/>
        <v>20</v>
      </c>
      <c r="K1509" s="25">
        <f t="shared" si="146"/>
        <v>7</v>
      </c>
      <c r="L1509" s="26">
        <f t="shared" si="147"/>
        <v>44397</v>
      </c>
      <c r="M1509" s="46">
        <f t="shared" si="148"/>
        <v>-10.45</v>
      </c>
    </row>
    <row r="1510" spans="2:13" ht="15.75">
      <c r="B1510" s="1">
        <v>4691003000006390</v>
      </c>
      <c r="C1510">
        <v>20210720</v>
      </c>
      <c r="D1510" s="7">
        <v>163306</v>
      </c>
      <c r="E1510" s="1" t="s">
        <v>1231</v>
      </c>
      <c r="F1510" s="32">
        <v>10.45</v>
      </c>
      <c r="G1510" s="1" t="s">
        <v>1228</v>
      </c>
      <c r="H1510" s="46">
        <f t="shared" si="143"/>
        <v>-10.45</v>
      </c>
      <c r="I1510" s="24">
        <f t="shared" si="144"/>
        <v>0</v>
      </c>
      <c r="J1510" s="25" t="str">
        <f t="shared" si="145"/>
        <v>20</v>
      </c>
      <c r="K1510" s="25">
        <f t="shared" si="146"/>
        <v>7</v>
      </c>
      <c r="L1510" s="26">
        <f t="shared" si="147"/>
        <v>44397</v>
      </c>
      <c r="M1510" s="46">
        <f t="shared" si="148"/>
        <v>-10.45</v>
      </c>
    </row>
    <row r="1511" spans="2:13" ht="15.75">
      <c r="B1511" s="1">
        <v>4691003000006390</v>
      </c>
      <c r="C1511">
        <v>20210720</v>
      </c>
      <c r="D1511" s="7">
        <v>165820</v>
      </c>
      <c r="E1511" s="1" t="s">
        <v>1231</v>
      </c>
      <c r="F1511" s="32">
        <v>10.45</v>
      </c>
      <c r="G1511" s="1" t="s">
        <v>1228</v>
      </c>
      <c r="H1511" s="46">
        <f t="shared" si="143"/>
        <v>-10.45</v>
      </c>
      <c r="I1511" s="24">
        <f t="shared" si="144"/>
        <v>0</v>
      </c>
      <c r="J1511" s="25" t="str">
        <f t="shared" si="145"/>
        <v>20</v>
      </c>
      <c r="K1511" s="25">
        <f t="shared" si="146"/>
        <v>7</v>
      </c>
      <c r="L1511" s="26">
        <f t="shared" si="147"/>
        <v>44397</v>
      </c>
      <c r="M1511" s="46">
        <f t="shared" si="148"/>
        <v>-10.45</v>
      </c>
    </row>
    <row r="1512" spans="2:13" ht="15.75">
      <c r="B1512" s="1">
        <v>4691003000006390</v>
      </c>
      <c r="C1512">
        <v>20210721</v>
      </c>
      <c r="D1512" s="7">
        <v>543186</v>
      </c>
      <c r="E1512" s="1" t="s">
        <v>1241</v>
      </c>
      <c r="F1512" s="32">
        <v>3921.92</v>
      </c>
      <c r="G1512" s="1" t="s">
        <v>1228</v>
      </c>
      <c r="H1512" s="46">
        <f t="shared" si="143"/>
        <v>-3921.92</v>
      </c>
      <c r="I1512" s="24">
        <f t="shared" si="144"/>
        <v>0</v>
      </c>
      <c r="J1512" s="25" t="str">
        <f t="shared" si="145"/>
        <v>21</v>
      </c>
      <c r="K1512" s="25">
        <f t="shared" si="146"/>
        <v>7</v>
      </c>
      <c r="L1512" s="26">
        <f t="shared" si="147"/>
        <v>44398</v>
      </c>
      <c r="M1512" s="46">
        <f t="shared" si="148"/>
        <v>-3921.92</v>
      </c>
    </row>
    <row r="1513" spans="2:13" ht="15.75">
      <c r="B1513" s="1">
        <v>4691003000006390</v>
      </c>
      <c r="C1513">
        <v>20210721</v>
      </c>
      <c r="D1513" s="7">
        <v>122274</v>
      </c>
      <c r="E1513" s="1" t="s">
        <v>1227</v>
      </c>
      <c r="F1513" s="32">
        <v>129210</v>
      </c>
      <c r="G1513" s="1" t="s">
        <v>1228</v>
      </c>
      <c r="H1513" s="46">
        <f t="shared" si="143"/>
        <v>-129210</v>
      </c>
      <c r="I1513" s="24">
        <f t="shared" si="144"/>
        <v>0</v>
      </c>
      <c r="J1513" s="25" t="str">
        <f t="shared" si="145"/>
        <v>21</v>
      </c>
      <c r="K1513" s="25">
        <f t="shared" si="146"/>
        <v>7</v>
      </c>
      <c r="L1513" s="26">
        <f t="shared" si="147"/>
        <v>44398</v>
      </c>
      <c r="M1513" s="46">
        <f t="shared" si="148"/>
        <v>-129210</v>
      </c>
    </row>
    <row r="1514" spans="2:13" ht="15.75">
      <c r="B1514" s="1">
        <v>4691003000006390</v>
      </c>
      <c r="C1514">
        <v>20210721</v>
      </c>
      <c r="D1514" s="7">
        <v>134526</v>
      </c>
      <c r="E1514" s="1" t="s">
        <v>1227</v>
      </c>
      <c r="F1514" s="32">
        <v>3392.18</v>
      </c>
      <c r="G1514" s="1" t="s">
        <v>1228</v>
      </c>
      <c r="H1514" s="46">
        <f t="shared" si="143"/>
        <v>-3392.18</v>
      </c>
      <c r="I1514" s="24">
        <f t="shared" si="144"/>
        <v>0</v>
      </c>
      <c r="J1514" s="25" t="str">
        <f t="shared" si="145"/>
        <v>21</v>
      </c>
      <c r="K1514" s="25">
        <f t="shared" si="146"/>
        <v>7</v>
      </c>
      <c r="L1514" s="26">
        <f t="shared" si="147"/>
        <v>44398</v>
      </c>
      <c r="M1514" s="46">
        <f t="shared" si="148"/>
        <v>-3392.18</v>
      </c>
    </row>
    <row r="1515" spans="2:13" ht="15.75">
      <c r="B1515" s="1">
        <v>4691003000006390</v>
      </c>
      <c r="C1515">
        <v>20210721</v>
      </c>
      <c r="D1515" s="7">
        <v>158992</v>
      </c>
      <c r="E1515" s="1" t="s">
        <v>1227</v>
      </c>
      <c r="F1515" s="32">
        <v>20000</v>
      </c>
      <c r="G1515" s="1" t="s">
        <v>1228</v>
      </c>
      <c r="H1515" s="46">
        <f t="shared" si="143"/>
        <v>-20000</v>
      </c>
      <c r="I1515" s="24">
        <f t="shared" si="144"/>
        <v>0</v>
      </c>
      <c r="J1515" s="25" t="str">
        <f t="shared" si="145"/>
        <v>21</v>
      </c>
      <c r="K1515" s="25">
        <f t="shared" si="146"/>
        <v>7</v>
      </c>
      <c r="L1515" s="26">
        <f t="shared" si="147"/>
        <v>44398</v>
      </c>
      <c r="M1515" s="46">
        <f t="shared" si="148"/>
        <v>-20000</v>
      </c>
    </row>
    <row r="1516" spans="2:13" ht="15.75">
      <c r="B1516" s="1">
        <v>4691003000006390</v>
      </c>
      <c r="C1516">
        <v>20210721</v>
      </c>
      <c r="D1516" s="7">
        <v>172830</v>
      </c>
      <c r="E1516" s="1" t="s">
        <v>1227</v>
      </c>
      <c r="F1516" s="32">
        <v>9200</v>
      </c>
      <c r="G1516" s="1" t="s">
        <v>1228</v>
      </c>
      <c r="H1516" s="46">
        <f t="shared" si="143"/>
        <v>-9200</v>
      </c>
      <c r="I1516" s="24">
        <f t="shared" si="144"/>
        <v>0</v>
      </c>
      <c r="J1516" s="25" t="str">
        <f t="shared" si="145"/>
        <v>21</v>
      </c>
      <c r="K1516" s="25">
        <f t="shared" si="146"/>
        <v>7</v>
      </c>
      <c r="L1516" s="26">
        <f t="shared" si="147"/>
        <v>44398</v>
      </c>
      <c r="M1516" s="46">
        <f t="shared" si="148"/>
        <v>-9200</v>
      </c>
    </row>
    <row r="1517" spans="2:13" ht="15.75">
      <c r="B1517" s="1">
        <v>4691003000006390</v>
      </c>
      <c r="C1517">
        <v>20210721</v>
      </c>
      <c r="D1517" s="7">
        <v>211626</v>
      </c>
      <c r="E1517" s="1" t="s">
        <v>1235</v>
      </c>
      <c r="F1517" s="32">
        <v>17965.8</v>
      </c>
      <c r="G1517" s="1" t="s">
        <v>1228</v>
      </c>
      <c r="H1517" s="46">
        <f t="shared" si="143"/>
        <v>-17965.8</v>
      </c>
      <c r="I1517" s="24">
        <f t="shared" si="144"/>
        <v>0</v>
      </c>
      <c r="J1517" s="25" t="str">
        <f t="shared" si="145"/>
        <v>21</v>
      </c>
      <c r="K1517" s="25">
        <f t="shared" si="146"/>
        <v>7</v>
      </c>
      <c r="L1517" s="26">
        <f t="shared" si="147"/>
        <v>44398</v>
      </c>
      <c r="M1517" s="46">
        <f t="shared" si="148"/>
        <v>-17965.8</v>
      </c>
    </row>
    <row r="1518" spans="2:13" ht="15.75">
      <c r="B1518" s="1">
        <v>4691003000006390</v>
      </c>
      <c r="C1518">
        <v>20210721</v>
      </c>
      <c r="D1518" s="7">
        <v>122274</v>
      </c>
      <c r="E1518" s="1" t="s">
        <v>1231</v>
      </c>
      <c r="F1518" s="32">
        <v>10.45</v>
      </c>
      <c r="G1518" s="1" t="s">
        <v>1228</v>
      </c>
      <c r="H1518" s="46">
        <f t="shared" si="143"/>
        <v>-10.45</v>
      </c>
      <c r="I1518" s="24">
        <f t="shared" si="144"/>
        <v>0</v>
      </c>
      <c r="J1518" s="25" t="str">
        <f t="shared" si="145"/>
        <v>21</v>
      </c>
      <c r="K1518" s="25">
        <f t="shared" si="146"/>
        <v>7</v>
      </c>
      <c r="L1518" s="26">
        <f t="shared" si="147"/>
        <v>44398</v>
      </c>
      <c r="M1518" s="46">
        <f t="shared" si="148"/>
        <v>-10.45</v>
      </c>
    </row>
    <row r="1519" spans="2:13" ht="15.75">
      <c r="B1519" s="1">
        <v>4691003000006390</v>
      </c>
      <c r="C1519">
        <v>20210721</v>
      </c>
      <c r="D1519" s="7">
        <v>134526</v>
      </c>
      <c r="E1519" s="1" t="s">
        <v>1231</v>
      </c>
      <c r="F1519" s="32">
        <v>10.45</v>
      </c>
      <c r="G1519" s="1" t="s">
        <v>1228</v>
      </c>
      <c r="H1519" s="46">
        <f t="shared" si="143"/>
        <v>-10.45</v>
      </c>
      <c r="I1519" s="24">
        <f t="shared" si="144"/>
        <v>0</v>
      </c>
      <c r="J1519" s="25" t="str">
        <f t="shared" si="145"/>
        <v>21</v>
      </c>
      <c r="K1519" s="25">
        <f t="shared" si="146"/>
        <v>7</v>
      </c>
      <c r="L1519" s="26">
        <f t="shared" si="147"/>
        <v>44398</v>
      </c>
      <c r="M1519" s="46">
        <f t="shared" si="148"/>
        <v>-10.45</v>
      </c>
    </row>
    <row r="1520" spans="2:13" ht="15.75">
      <c r="B1520" s="1">
        <v>4691003000006390</v>
      </c>
      <c r="C1520">
        <v>20210721</v>
      </c>
      <c r="D1520" s="7">
        <v>158992</v>
      </c>
      <c r="E1520" s="1" t="s">
        <v>1231</v>
      </c>
      <c r="F1520" s="32">
        <v>10.45</v>
      </c>
      <c r="G1520" s="1" t="s">
        <v>1228</v>
      </c>
      <c r="H1520" s="46">
        <f t="shared" si="143"/>
        <v>-10.45</v>
      </c>
      <c r="I1520" s="24">
        <f t="shared" si="144"/>
        <v>0</v>
      </c>
      <c r="J1520" s="25" t="str">
        <f t="shared" si="145"/>
        <v>21</v>
      </c>
      <c r="K1520" s="25">
        <f t="shared" si="146"/>
        <v>7</v>
      </c>
      <c r="L1520" s="26">
        <f t="shared" si="147"/>
        <v>44398</v>
      </c>
      <c r="M1520" s="46">
        <f t="shared" si="148"/>
        <v>-10.45</v>
      </c>
    </row>
    <row r="1521" spans="2:13" ht="15.75">
      <c r="B1521" s="1">
        <v>4691003000006390</v>
      </c>
      <c r="C1521">
        <v>20210721</v>
      </c>
      <c r="D1521" s="7">
        <v>172830</v>
      </c>
      <c r="E1521" s="1" t="s">
        <v>1231</v>
      </c>
      <c r="F1521" s="32">
        <v>10.45</v>
      </c>
      <c r="G1521" s="1" t="s">
        <v>1228</v>
      </c>
      <c r="H1521" s="46">
        <f t="shared" si="143"/>
        <v>-10.45</v>
      </c>
      <c r="I1521" s="24">
        <f t="shared" si="144"/>
        <v>0</v>
      </c>
      <c r="J1521" s="25" t="str">
        <f t="shared" si="145"/>
        <v>21</v>
      </c>
      <c r="K1521" s="25">
        <f t="shared" si="146"/>
        <v>7</v>
      </c>
      <c r="L1521" s="26">
        <f t="shared" si="147"/>
        <v>44398</v>
      </c>
      <c r="M1521" s="46">
        <f t="shared" si="148"/>
        <v>-10.45</v>
      </c>
    </row>
    <row r="1522" spans="2:13" ht="15.75">
      <c r="B1522" s="1">
        <v>4691003000006390</v>
      </c>
      <c r="C1522">
        <v>20210722</v>
      </c>
      <c r="D1522" s="7">
        <v>557229</v>
      </c>
      <c r="E1522" s="1" t="s">
        <v>1241</v>
      </c>
      <c r="F1522" s="32">
        <v>64.8</v>
      </c>
      <c r="G1522" s="1" t="s">
        <v>1228</v>
      </c>
      <c r="H1522" s="46">
        <f t="shared" si="143"/>
        <v>-64.8</v>
      </c>
      <c r="I1522" s="24">
        <f t="shared" si="144"/>
        <v>0</v>
      </c>
      <c r="J1522" s="25" t="str">
        <f t="shared" si="145"/>
        <v>22</v>
      </c>
      <c r="K1522" s="25">
        <f t="shared" si="146"/>
        <v>7</v>
      </c>
      <c r="L1522" s="26">
        <f t="shared" si="147"/>
        <v>44399</v>
      </c>
      <c r="M1522" s="46">
        <f t="shared" si="148"/>
        <v>-64.8</v>
      </c>
    </row>
    <row r="1523" spans="2:13" ht="15.75">
      <c r="B1523" s="1">
        <v>4691003000006390</v>
      </c>
      <c r="C1523">
        <v>20210722</v>
      </c>
      <c r="D1523" s="7">
        <v>128230</v>
      </c>
      <c r="E1523" s="1" t="s">
        <v>1227</v>
      </c>
      <c r="F1523" s="32">
        <v>253209</v>
      </c>
      <c r="G1523" s="1" t="s">
        <v>1228</v>
      </c>
      <c r="H1523" s="46">
        <f t="shared" si="143"/>
        <v>-253209</v>
      </c>
      <c r="I1523" s="24">
        <f t="shared" si="144"/>
        <v>0</v>
      </c>
      <c r="J1523" s="25" t="str">
        <f t="shared" si="145"/>
        <v>22</v>
      </c>
      <c r="K1523" s="25">
        <f t="shared" si="146"/>
        <v>7</v>
      </c>
      <c r="L1523" s="26">
        <f t="shared" si="147"/>
        <v>44399</v>
      </c>
      <c r="M1523" s="46">
        <f t="shared" si="148"/>
        <v>-253209</v>
      </c>
    </row>
    <row r="1524" spans="2:13" ht="15.75">
      <c r="B1524" s="1">
        <v>4691003000006390</v>
      </c>
      <c r="C1524">
        <v>20210722</v>
      </c>
      <c r="D1524" s="7">
        <v>159601</v>
      </c>
      <c r="E1524" s="1" t="s">
        <v>1227</v>
      </c>
      <c r="F1524" s="32">
        <v>912.94</v>
      </c>
      <c r="G1524" s="1" t="s">
        <v>1228</v>
      </c>
      <c r="H1524" s="46">
        <f t="shared" si="143"/>
        <v>-912.94</v>
      </c>
      <c r="I1524" s="24">
        <f t="shared" si="144"/>
        <v>0</v>
      </c>
      <c r="J1524" s="25" t="str">
        <f t="shared" si="145"/>
        <v>22</v>
      </c>
      <c r="K1524" s="25">
        <f t="shared" si="146"/>
        <v>7</v>
      </c>
      <c r="L1524" s="26">
        <f t="shared" si="147"/>
        <v>44399</v>
      </c>
      <c r="M1524" s="46">
        <f t="shared" si="148"/>
        <v>-912.94</v>
      </c>
    </row>
    <row r="1525" spans="2:13" ht="15.75">
      <c r="B1525" s="1">
        <v>4691003000006390</v>
      </c>
      <c r="C1525">
        <v>20210722</v>
      </c>
      <c r="D1525" s="7">
        <v>161490</v>
      </c>
      <c r="E1525" s="1" t="s">
        <v>1227</v>
      </c>
      <c r="F1525" s="32">
        <v>2910.38</v>
      </c>
      <c r="G1525" s="1" t="s">
        <v>1228</v>
      </c>
      <c r="H1525" s="46">
        <f t="shared" si="143"/>
        <v>-2910.38</v>
      </c>
      <c r="I1525" s="24">
        <f t="shared" si="144"/>
        <v>0</v>
      </c>
      <c r="J1525" s="25" t="str">
        <f t="shared" si="145"/>
        <v>22</v>
      </c>
      <c r="K1525" s="25">
        <f t="shared" si="146"/>
        <v>7</v>
      </c>
      <c r="L1525" s="26">
        <f t="shared" si="147"/>
        <v>44399</v>
      </c>
      <c r="M1525" s="46">
        <f t="shared" si="148"/>
        <v>-2910.38</v>
      </c>
    </row>
    <row r="1526" spans="2:13" ht="15.75">
      <c r="B1526" s="1">
        <v>4691003000006390</v>
      </c>
      <c r="C1526">
        <v>20210722</v>
      </c>
      <c r="D1526" s="7">
        <v>128230</v>
      </c>
      <c r="E1526" s="1" t="s">
        <v>1231</v>
      </c>
      <c r="F1526" s="32">
        <v>10.45</v>
      </c>
      <c r="G1526" s="1" t="s">
        <v>1228</v>
      </c>
      <c r="H1526" s="46">
        <f t="shared" si="143"/>
        <v>-10.45</v>
      </c>
      <c r="I1526" s="24">
        <f t="shared" si="144"/>
        <v>0</v>
      </c>
      <c r="J1526" s="25" t="str">
        <f t="shared" si="145"/>
        <v>22</v>
      </c>
      <c r="K1526" s="25">
        <f t="shared" si="146"/>
        <v>7</v>
      </c>
      <c r="L1526" s="26">
        <f t="shared" si="147"/>
        <v>44399</v>
      </c>
      <c r="M1526" s="46">
        <f t="shared" si="148"/>
        <v>-10.45</v>
      </c>
    </row>
    <row r="1527" spans="2:13" ht="15.75">
      <c r="B1527" s="1">
        <v>4691003000006390</v>
      </c>
      <c r="C1527">
        <v>20210722</v>
      </c>
      <c r="D1527" s="7">
        <v>159601</v>
      </c>
      <c r="E1527" s="1" t="s">
        <v>1231</v>
      </c>
      <c r="F1527" s="32">
        <v>10.45</v>
      </c>
      <c r="G1527" s="1" t="s">
        <v>1228</v>
      </c>
      <c r="H1527" s="46">
        <f t="shared" si="143"/>
        <v>-10.45</v>
      </c>
      <c r="I1527" s="24">
        <f t="shared" si="144"/>
        <v>0</v>
      </c>
      <c r="J1527" s="25" t="str">
        <f t="shared" si="145"/>
        <v>22</v>
      </c>
      <c r="K1527" s="25">
        <f t="shared" si="146"/>
        <v>7</v>
      </c>
      <c r="L1527" s="26">
        <f t="shared" si="147"/>
        <v>44399</v>
      </c>
      <c r="M1527" s="46">
        <f t="shared" si="148"/>
        <v>-10.45</v>
      </c>
    </row>
    <row r="1528" spans="2:13" ht="15.75">
      <c r="B1528" s="1">
        <v>4691003000006390</v>
      </c>
      <c r="C1528">
        <v>20210722</v>
      </c>
      <c r="D1528" s="7">
        <v>161490</v>
      </c>
      <c r="E1528" s="1" t="s">
        <v>1231</v>
      </c>
      <c r="F1528" s="32">
        <v>10.45</v>
      </c>
      <c r="G1528" s="1" t="s">
        <v>1228</v>
      </c>
      <c r="H1528" s="46">
        <f t="shared" si="143"/>
        <v>-10.45</v>
      </c>
      <c r="I1528" s="24">
        <f t="shared" si="144"/>
        <v>0</v>
      </c>
      <c r="J1528" s="25" t="str">
        <f t="shared" si="145"/>
        <v>22</v>
      </c>
      <c r="K1528" s="25">
        <f t="shared" si="146"/>
        <v>7</v>
      </c>
      <c r="L1528" s="26">
        <f t="shared" si="147"/>
        <v>44399</v>
      </c>
      <c r="M1528" s="46">
        <f t="shared" si="148"/>
        <v>-10.45</v>
      </c>
    </row>
    <row r="1529" spans="2:13" ht="15.75">
      <c r="B1529" s="1">
        <v>4691003000006390</v>
      </c>
      <c r="C1529">
        <v>20210723</v>
      </c>
      <c r="D1529" s="7">
        <v>756</v>
      </c>
      <c r="E1529" s="1" t="s">
        <v>1245</v>
      </c>
      <c r="F1529" s="32">
        <v>430000</v>
      </c>
      <c r="G1529" s="1" t="s">
        <v>1233</v>
      </c>
      <c r="H1529" s="46">
        <f t="shared" si="143"/>
        <v>0</v>
      </c>
      <c r="I1529" s="24">
        <f t="shared" si="144"/>
        <v>430000</v>
      </c>
      <c r="J1529" s="25" t="str">
        <f t="shared" si="145"/>
        <v>23</v>
      </c>
      <c r="K1529" s="25">
        <f t="shared" si="146"/>
        <v>7</v>
      </c>
      <c r="L1529" s="26">
        <f t="shared" si="147"/>
        <v>44400</v>
      </c>
      <c r="M1529" s="46">
        <f t="shared" si="148"/>
        <v>430000</v>
      </c>
    </row>
    <row r="1530" spans="2:13" ht="15.75">
      <c r="B1530" s="1">
        <v>4691003000006390</v>
      </c>
      <c r="C1530">
        <v>20210723</v>
      </c>
      <c r="D1530" s="7">
        <v>171267</v>
      </c>
      <c r="E1530" s="1" t="s">
        <v>1232</v>
      </c>
      <c r="F1530" s="32">
        <v>13202.9</v>
      </c>
      <c r="G1530" s="1" t="s">
        <v>1233</v>
      </c>
      <c r="H1530" s="46">
        <f t="shared" si="143"/>
        <v>0</v>
      </c>
      <c r="I1530" s="24">
        <f t="shared" si="144"/>
        <v>13202.9</v>
      </c>
      <c r="J1530" s="25" t="str">
        <f t="shared" si="145"/>
        <v>23</v>
      </c>
      <c r="K1530" s="25">
        <f t="shared" si="146"/>
        <v>7</v>
      </c>
      <c r="L1530" s="26">
        <f t="shared" si="147"/>
        <v>44400</v>
      </c>
      <c r="M1530" s="46">
        <f t="shared" si="148"/>
        <v>13202.9</v>
      </c>
    </row>
    <row r="1531" spans="2:13" ht="15.75">
      <c r="B1531" s="1">
        <v>4691003000006390</v>
      </c>
      <c r="C1531">
        <v>20210723</v>
      </c>
      <c r="D1531" s="7">
        <v>210822</v>
      </c>
      <c r="E1531" s="1" t="s">
        <v>1230</v>
      </c>
      <c r="F1531" s="32">
        <v>99169.08</v>
      </c>
      <c r="G1531" s="1" t="s">
        <v>1228</v>
      </c>
      <c r="H1531" s="46">
        <f t="shared" si="143"/>
        <v>-99169.08</v>
      </c>
      <c r="I1531" s="24">
        <f t="shared" si="144"/>
        <v>0</v>
      </c>
      <c r="J1531" s="25" t="str">
        <f t="shared" si="145"/>
        <v>23</v>
      </c>
      <c r="K1531" s="25">
        <f t="shared" si="146"/>
        <v>7</v>
      </c>
      <c r="L1531" s="26">
        <f t="shared" si="147"/>
        <v>44400</v>
      </c>
      <c r="M1531" s="46">
        <f t="shared" si="148"/>
        <v>-99169.08</v>
      </c>
    </row>
    <row r="1532" spans="2:13" ht="15.75">
      <c r="B1532" s="1">
        <v>4691003000006390</v>
      </c>
      <c r="C1532">
        <v>20210723</v>
      </c>
      <c r="D1532" s="7">
        <v>563278</v>
      </c>
      <c r="E1532" s="1" t="s">
        <v>1241</v>
      </c>
      <c r="F1532" s="32">
        <v>3876.63</v>
      </c>
      <c r="G1532" s="1" t="s">
        <v>1228</v>
      </c>
      <c r="H1532" s="46">
        <f t="shared" si="143"/>
        <v>-3876.63</v>
      </c>
      <c r="I1532" s="24">
        <f t="shared" si="144"/>
        <v>0</v>
      </c>
      <c r="J1532" s="25" t="str">
        <f t="shared" si="145"/>
        <v>23</v>
      </c>
      <c r="K1532" s="25">
        <f t="shared" si="146"/>
        <v>7</v>
      </c>
      <c r="L1532" s="26">
        <f t="shared" si="147"/>
        <v>44400</v>
      </c>
      <c r="M1532" s="46">
        <f t="shared" si="148"/>
        <v>-3876.63</v>
      </c>
    </row>
    <row r="1533" spans="2:13" ht="15.75">
      <c r="B1533" s="1">
        <v>4691003000006390</v>
      </c>
      <c r="C1533">
        <v>20210723</v>
      </c>
      <c r="D1533" s="7">
        <v>110269</v>
      </c>
      <c r="E1533" s="1" t="s">
        <v>1227</v>
      </c>
      <c r="F1533" s="32">
        <v>1800</v>
      </c>
      <c r="G1533" s="1" t="s">
        <v>1228</v>
      </c>
      <c r="H1533" s="46">
        <f t="shared" si="143"/>
        <v>-1800</v>
      </c>
      <c r="I1533" s="24">
        <f t="shared" si="144"/>
        <v>0</v>
      </c>
      <c r="J1533" s="25" t="str">
        <f t="shared" si="145"/>
        <v>23</v>
      </c>
      <c r="K1533" s="25">
        <f t="shared" si="146"/>
        <v>7</v>
      </c>
      <c r="L1533" s="26">
        <f t="shared" si="147"/>
        <v>44400</v>
      </c>
      <c r="M1533" s="46">
        <f t="shared" si="148"/>
        <v>-1800</v>
      </c>
    </row>
    <row r="1534" spans="2:13" ht="15.75">
      <c r="B1534" s="1">
        <v>4691003000006390</v>
      </c>
      <c r="C1534">
        <v>20210723</v>
      </c>
      <c r="D1534" s="7">
        <v>119511</v>
      </c>
      <c r="E1534" s="1" t="s">
        <v>1227</v>
      </c>
      <c r="F1534" s="32">
        <v>10000</v>
      </c>
      <c r="G1534" s="1" t="s">
        <v>1228</v>
      </c>
      <c r="H1534" s="46">
        <f t="shared" si="143"/>
        <v>-10000</v>
      </c>
      <c r="I1534" s="24">
        <f t="shared" si="144"/>
        <v>0</v>
      </c>
      <c r="J1534" s="25" t="str">
        <f t="shared" si="145"/>
        <v>23</v>
      </c>
      <c r="K1534" s="25">
        <f t="shared" si="146"/>
        <v>7</v>
      </c>
      <c r="L1534" s="26">
        <f t="shared" si="147"/>
        <v>44400</v>
      </c>
      <c r="M1534" s="46">
        <f t="shared" si="148"/>
        <v>-10000</v>
      </c>
    </row>
    <row r="1535" spans="2:13" ht="15.75">
      <c r="B1535" s="1">
        <v>4691003000006390</v>
      </c>
      <c r="C1535">
        <v>20210723</v>
      </c>
      <c r="D1535" s="7">
        <v>120684</v>
      </c>
      <c r="E1535" s="1" t="s">
        <v>1227</v>
      </c>
      <c r="F1535" s="32">
        <v>597</v>
      </c>
      <c r="G1535" s="1" t="s">
        <v>1228</v>
      </c>
      <c r="H1535" s="46">
        <f t="shared" si="143"/>
        <v>-597</v>
      </c>
      <c r="I1535" s="24">
        <f t="shared" si="144"/>
        <v>0</v>
      </c>
      <c r="J1535" s="25" t="str">
        <f t="shared" si="145"/>
        <v>23</v>
      </c>
      <c r="K1535" s="25">
        <f t="shared" si="146"/>
        <v>7</v>
      </c>
      <c r="L1535" s="26">
        <f t="shared" si="147"/>
        <v>44400</v>
      </c>
      <c r="M1535" s="46">
        <f t="shared" si="148"/>
        <v>-597</v>
      </c>
    </row>
    <row r="1536" spans="2:13" ht="15.75">
      <c r="B1536" s="1">
        <v>4691003000006390</v>
      </c>
      <c r="C1536">
        <v>20210723</v>
      </c>
      <c r="D1536" s="7">
        <v>122026</v>
      </c>
      <c r="E1536" s="1" t="s">
        <v>1227</v>
      </c>
      <c r="F1536" s="32">
        <v>3091.5</v>
      </c>
      <c r="G1536" s="1" t="s">
        <v>1228</v>
      </c>
      <c r="H1536" s="46">
        <f t="shared" si="143"/>
        <v>-3091.5</v>
      </c>
      <c r="I1536" s="24">
        <f t="shared" si="144"/>
        <v>0</v>
      </c>
      <c r="J1536" s="25" t="str">
        <f t="shared" si="145"/>
        <v>23</v>
      </c>
      <c r="K1536" s="25">
        <f t="shared" si="146"/>
        <v>7</v>
      </c>
      <c r="L1536" s="26">
        <f t="shared" si="147"/>
        <v>44400</v>
      </c>
      <c r="M1536" s="46">
        <f t="shared" si="148"/>
        <v>-3091.5</v>
      </c>
    </row>
    <row r="1537" spans="2:13" ht="15.75">
      <c r="B1537" s="1">
        <v>4691003000006390</v>
      </c>
      <c r="C1537">
        <v>20210723</v>
      </c>
      <c r="D1537" s="7">
        <v>171267</v>
      </c>
      <c r="E1537" s="1" t="s">
        <v>1227</v>
      </c>
      <c r="F1537" s="32">
        <v>13202.9</v>
      </c>
      <c r="G1537" s="1" t="s">
        <v>1228</v>
      </c>
      <c r="H1537" s="46">
        <f t="shared" ref="H1537:H1600" si="149">-IF(G1537="D",F1537,0)</f>
        <v>-13202.9</v>
      </c>
      <c r="I1537" s="24">
        <f t="shared" ref="I1537:I1600" si="150">IF(G1537="C",F1537,0)</f>
        <v>0</v>
      </c>
      <c r="J1537" s="25" t="str">
        <f t="shared" ref="J1537:J1600" si="151">RIGHT(C1537,2)</f>
        <v>23</v>
      </c>
      <c r="K1537" s="25">
        <f t="shared" ref="K1537:K1600" si="152">IFERROR(LEFT(C1537,6)-202100,"")</f>
        <v>7</v>
      </c>
      <c r="L1537" s="26">
        <f t="shared" ref="L1537:L1600" si="153">IFERROR(DATE(2021,K1537,J1537),"")</f>
        <v>44400</v>
      </c>
      <c r="M1537" s="46">
        <f t="shared" ref="M1537:M1600" si="154">IF(G1537="c",I1537,H1537)</f>
        <v>-13202.9</v>
      </c>
    </row>
    <row r="1538" spans="2:13" ht="15.75">
      <c r="B1538" s="1">
        <v>4691003000006390</v>
      </c>
      <c r="C1538">
        <v>20210723</v>
      </c>
      <c r="D1538" s="7">
        <v>171417</v>
      </c>
      <c r="E1538" s="1" t="s">
        <v>1227</v>
      </c>
      <c r="F1538" s="32">
        <v>44850</v>
      </c>
      <c r="G1538" s="1" t="s">
        <v>1228</v>
      </c>
      <c r="H1538" s="46">
        <f t="shared" si="149"/>
        <v>-44850</v>
      </c>
      <c r="I1538" s="24">
        <f t="shared" si="150"/>
        <v>0</v>
      </c>
      <c r="J1538" s="25" t="str">
        <f t="shared" si="151"/>
        <v>23</v>
      </c>
      <c r="K1538" s="25">
        <f t="shared" si="152"/>
        <v>7</v>
      </c>
      <c r="L1538" s="26">
        <f t="shared" si="153"/>
        <v>44400</v>
      </c>
      <c r="M1538" s="46">
        <f t="shared" si="154"/>
        <v>-44850</v>
      </c>
    </row>
    <row r="1539" spans="2:13" ht="15.75">
      <c r="B1539" s="1">
        <v>4691003000006390</v>
      </c>
      <c r="C1539">
        <v>20210723</v>
      </c>
      <c r="D1539" s="7">
        <v>173126</v>
      </c>
      <c r="E1539" s="1" t="s">
        <v>1227</v>
      </c>
      <c r="F1539" s="32">
        <v>3290</v>
      </c>
      <c r="G1539" s="1" t="s">
        <v>1228</v>
      </c>
      <c r="H1539" s="46">
        <f t="shared" si="149"/>
        <v>-3290</v>
      </c>
      <c r="I1539" s="24">
        <f t="shared" si="150"/>
        <v>0</v>
      </c>
      <c r="J1539" s="25" t="str">
        <f t="shared" si="151"/>
        <v>23</v>
      </c>
      <c r="K1539" s="25">
        <f t="shared" si="152"/>
        <v>7</v>
      </c>
      <c r="L1539" s="26">
        <f t="shared" si="153"/>
        <v>44400</v>
      </c>
      <c r="M1539" s="46">
        <f t="shared" si="154"/>
        <v>-3290</v>
      </c>
    </row>
    <row r="1540" spans="2:13" ht="15.75">
      <c r="B1540" s="1">
        <v>4691003000006390</v>
      </c>
      <c r="C1540">
        <v>20210723</v>
      </c>
      <c r="D1540" s="7">
        <v>231034</v>
      </c>
      <c r="E1540" s="1" t="s">
        <v>1235</v>
      </c>
      <c r="F1540" s="32">
        <v>1788.32</v>
      </c>
      <c r="G1540" s="1" t="s">
        <v>1228</v>
      </c>
      <c r="H1540" s="46">
        <f t="shared" si="149"/>
        <v>-1788.32</v>
      </c>
      <c r="I1540" s="24">
        <f t="shared" si="150"/>
        <v>0</v>
      </c>
      <c r="J1540" s="25" t="str">
        <f t="shared" si="151"/>
        <v>23</v>
      </c>
      <c r="K1540" s="25">
        <f t="shared" si="152"/>
        <v>7</v>
      </c>
      <c r="L1540" s="26">
        <f t="shared" si="153"/>
        <v>44400</v>
      </c>
      <c r="M1540" s="46">
        <f t="shared" si="154"/>
        <v>-1788.32</v>
      </c>
    </row>
    <row r="1541" spans="2:13" ht="15.75">
      <c r="B1541" s="1">
        <v>4691003000006390</v>
      </c>
      <c r="C1541">
        <v>20210723</v>
      </c>
      <c r="D1541" s="7">
        <v>231102</v>
      </c>
      <c r="E1541" s="1" t="s">
        <v>1235</v>
      </c>
      <c r="F1541" s="32">
        <v>550</v>
      </c>
      <c r="G1541" s="1" t="s">
        <v>1228</v>
      </c>
      <c r="H1541" s="46">
        <f t="shared" si="149"/>
        <v>-550</v>
      </c>
      <c r="I1541" s="24">
        <f t="shared" si="150"/>
        <v>0</v>
      </c>
      <c r="J1541" s="25" t="str">
        <f t="shared" si="151"/>
        <v>23</v>
      </c>
      <c r="K1541" s="25">
        <f t="shared" si="152"/>
        <v>7</v>
      </c>
      <c r="L1541" s="26">
        <f t="shared" si="153"/>
        <v>44400</v>
      </c>
      <c r="M1541" s="46">
        <f t="shared" si="154"/>
        <v>-550</v>
      </c>
    </row>
    <row r="1542" spans="2:13" ht="15.75">
      <c r="B1542" s="1">
        <v>4691003000006390</v>
      </c>
      <c r="C1542">
        <v>20210723</v>
      </c>
      <c r="D1542" s="7">
        <v>231104</v>
      </c>
      <c r="E1542" s="1" t="s">
        <v>1235</v>
      </c>
      <c r="F1542" s="32">
        <v>1380</v>
      </c>
      <c r="G1542" s="1" t="s">
        <v>1228</v>
      </c>
      <c r="H1542" s="46">
        <f t="shared" si="149"/>
        <v>-1380</v>
      </c>
      <c r="I1542" s="24">
        <f t="shared" si="150"/>
        <v>0</v>
      </c>
      <c r="J1542" s="25" t="str">
        <f t="shared" si="151"/>
        <v>23</v>
      </c>
      <c r="K1542" s="25">
        <f t="shared" si="152"/>
        <v>7</v>
      </c>
      <c r="L1542" s="26">
        <f t="shared" si="153"/>
        <v>44400</v>
      </c>
      <c r="M1542" s="46">
        <f t="shared" si="154"/>
        <v>-1380</v>
      </c>
    </row>
    <row r="1543" spans="2:13" ht="15.75">
      <c r="B1543" s="1">
        <v>4691003000006390</v>
      </c>
      <c r="C1543">
        <v>20210723</v>
      </c>
      <c r="D1543" s="7">
        <v>231210</v>
      </c>
      <c r="E1543" s="1" t="s">
        <v>1235</v>
      </c>
      <c r="F1543" s="32">
        <v>130000</v>
      </c>
      <c r="G1543" s="1" t="s">
        <v>1228</v>
      </c>
      <c r="H1543" s="46">
        <f t="shared" si="149"/>
        <v>-130000</v>
      </c>
      <c r="I1543" s="24">
        <f t="shared" si="150"/>
        <v>0</v>
      </c>
      <c r="J1543" s="25" t="str">
        <f t="shared" si="151"/>
        <v>23</v>
      </c>
      <c r="K1543" s="25">
        <f t="shared" si="152"/>
        <v>7</v>
      </c>
      <c r="L1543" s="26">
        <f t="shared" si="153"/>
        <v>44400</v>
      </c>
      <c r="M1543" s="46">
        <f t="shared" si="154"/>
        <v>-130000</v>
      </c>
    </row>
    <row r="1544" spans="2:13" ht="15.75">
      <c r="B1544" s="1">
        <v>4691003000006390</v>
      </c>
      <c r="C1544">
        <v>20210723</v>
      </c>
      <c r="D1544" s="7">
        <v>110269</v>
      </c>
      <c r="E1544" s="1" t="s">
        <v>1231</v>
      </c>
      <c r="F1544" s="32">
        <v>10.45</v>
      </c>
      <c r="G1544" s="1" t="s">
        <v>1228</v>
      </c>
      <c r="H1544" s="46">
        <f t="shared" si="149"/>
        <v>-10.45</v>
      </c>
      <c r="I1544" s="24">
        <f t="shared" si="150"/>
        <v>0</v>
      </c>
      <c r="J1544" s="25" t="str">
        <f t="shared" si="151"/>
        <v>23</v>
      </c>
      <c r="K1544" s="25">
        <f t="shared" si="152"/>
        <v>7</v>
      </c>
      <c r="L1544" s="26">
        <f t="shared" si="153"/>
        <v>44400</v>
      </c>
      <c r="M1544" s="46">
        <f t="shared" si="154"/>
        <v>-10.45</v>
      </c>
    </row>
    <row r="1545" spans="2:13" ht="15.75">
      <c r="B1545" s="1">
        <v>4691003000006390</v>
      </c>
      <c r="C1545">
        <v>20210723</v>
      </c>
      <c r="D1545" s="7">
        <v>119511</v>
      </c>
      <c r="E1545" s="1" t="s">
        <v>1231</v>
      </c>
      <c r="F1545" s="32">
        <v>10.45</v>
      </c>
      <c r="G1545" s="1" t="s">
        <v>1228</v>
      </c>
      <c r="H1545" s="46">
        <f t="shared" si="149"/>
        <v>-10.45</v>
      </c>
      <c r="I1545" s="24">
        <f t="shared" si="150"/>
        <v>0</v>
      </c>
      <c r="J1545" s="25" t="str">
        <f t="shared" si="151"/>
        <v>23</v>
      </c>
      <c r="K1545" s="25">
        <f t="shared" si="152"/>
        <v>7</v>
      </c>
      <c r="L1545" s="26">
        <f t="shared" si="153"/>
        <v>44400</v>
      </c>
      <c r="M1545" s="46">
        <f t="shared" si="154"/>
        <v>-10.45</v>
      </c>
    </row>
    <row r="1546" spans="2:13" ht="15.75">
      <c r="B1546" s="1">
        <v>4691003000006390</v>
      </c>
      <c r="C1546">
        <v>20210723</v>
      </c>
      <c r="D1546" s="7">
        <v>120684</v>
      </c>
      <c r="E1546" s="1" t="s">
        <v>1231</v>
      </c>
      <c r="F1546" s="32">
        <v>10.45</v>
      </c>
      <c r="G1546" s="1" t="s">
        <v>1228</v>
      </c>
      <c r="H1546" s="46">
        <f t="shared" si="149"/>
        <v>-10.45</v>
      </c>
      <c r="I1546" s="24">
        <f t="shared" si="150"/>
        <v>0</v>
      </c>
      <c r="J1546" s="25" t="str">
        <f t="shared" si="151"/>
        <v>23</v>
      </c>
      <c r="K1546" s="25">
        <f t="shared" si="152"/>
        <v>7</v>
      </c>
      <c r="L1546" s="26">
        <f t="shared" si="153"/>
        <v>44400</v>
      </c>
      <c r="M1546" s="46">
        <f t="shared" si="154"/>
        <v>-10.45</v>
      </c>
    </row>
    <row r="1547" spans="2:13" ht="15.75">
      <c r="B1547" s="1">
        <v>4691003000006390</v>
      </c>
      <c r="C1547">
        <v>20210723</v>
      </c>
      <c r="D1547" s="7">
        <v>122026</v>
      </c>
      <c r="E1547" s="1" t="s">
        <v>1231</v>
      </c>
      <c r="F1547" s="32">
        <v>10.45</v>
      </c>
      <c r="G1547" s="1" t="s">
        <v>1228</v>
      </c>
      <c r="H1547" s="46">
        <f t="shared" si="149"/>
        <v>-10.45</v>
      </c>
      <c r="I1547" s="24">
        <f t="shared" si="150"/>
        <v>0</v>
      </c>
      <c r="J1547" s="25" t="str">
        <f t="shared" si="151"/>
        <v>23</v>
      </c>
      <c r="K1547" s="25">
        <f t="shared" si="152"/>
        <v>7</v>
      </c>
      <c r="L1547" s="26">
        <f t="shared" si="153"/>
        <v>44400</v>
      </c>
      <c r="M1547" s="46">
        <f t="shared" si="154"/>
        <v>-10.45</v>
      </c>
    </row>
    <row r="1548" spans="2:13" ht="15.75">
      <c r="B1548" s="1">
        <v>4691003000006390</v>
      </c>
      <c r="C1548">
        <v>20210723</v>
      </c>
      <c r="D1548" s="7">
        <v>171267</v>
      </c>
      <c r="E1548" s="1" t="s">
        <v>1231</v>
      </c>
      <c r="F1548" s="32">
        <v>10.45</v>
      </c>
      <c r="G1548" s="1" t="s">
        <v>1228</v>
      </c>
      <c r="H1548" s="46">
        <f t="shared" si="149"/>
        <v>-10.45</v>
      </c>
      <c r="I1548" s="24">
        <f t="shared" si="150"/>
        <v>0</v>
      </c>
      <c r="J1548" s="25" t="str">
        <f t="shared" si="151"/>
        <v>23</v>
      </c>
      <c r="K1548" s="25">
        <f t="shared" si="152"/>
        <v>7</v>
      </c>
      <c r="L1548" s="26">
        <f t="shared" si="153"/>
        <v>44400</v>
      </c>
      <c r="M1548" s="46">
        <f t="shared" si="154"/>
        <v>-10.45</v>
      </c>
    </row>
    <row r="1549" spans="2:13" ht="15.75">
      <c r="B1549" s="1">
        <v>4691003000006390</v>
      </c>
      <c r="C1549">
        <v>20210723</v>
      </c>
      <c r="D1549" s="7">
        <v>171417</v>
      </c>
      <c r="E1549" s="1" t="s">
        <v>1231</v>
      </c>
      <c r="F1549" s="32">
        <v>10.45</v>
      </c>
      <c r="G1549" s="1" t="s">
        <v>1228</v>
      </c>
      <c r="H1549" s="46">
        <f t="shared" si="149"/>
        <v>-10.45</v>
      </c>
      <c r="I1549" s="24">
        <f t="shared" si="150"/>
        <v>0</v>
      </c>
      <c r="J1549" s="25" t="str">
        <f t="shared" si="151"/>
        <v>23</v>
      </c>
      <c r="K1549" s="25">
        <f t="shared" si="152"/>
        <v>7</v>
      </c>
      <c r="L1549" s="26">
        <f t="shared" si="153"/>
        <v>44400</v>
      </c>
      <c r="M1549" s="46">
        <f t="shared" si="154"/>
        <v>-10.45</v>
      </c>
    </row>
    <row r="1550" spans="2:13" ht="15.75">
      <c r="B1550" s="1">
        <v>4691003000006390</v>
      </c>
      <c r="C1550">
        <v>20210723</v>
      </c>
      <c r="D1550" s="7">
        <v>173126</v>
      </c>
      <c r="E1550" s="1" t="s">
        <v>1231</v>
      </c>
      <c r="F1550" s="32">
        <v>10.45</v>
      </c>
      <c r="G1550" s="1" t="s">
        <v>1228</v>
      </c>
      <c r="H1550" s="46">
        <f t="shared" si="149"/>
        <v>-10.45</v>
      </c>
      <c r="I1550" s="24">
        <f t="shared" si="150"/>
        <v>0</v>
      </c>
      <c r="J1550" s="25" t="str">
        <f t="shared" si="151"/>
        <v>23</v>
      </c>
      <c r="K1550" s="25">
        <f t="shared" si="152"/>
        <v>7</v>
      </c>
      <c r="L1550" s="26">
        <f t="shared" si="153"/>
        <v>44400</v>
      </c>
      <c r="M1550" s="46">
        <f t="shared" si="154"/>
        <v>-10.45</v>
      </c>
    </row>
    <row r="1551" spans="2:13" ht="15.75">
      <c r="B1551" s="1">
        <v>4691003000006390</v>
      </c>
      <c r="C1551">
        <v>20210726</v>
      </c>
      <c r="D1551" s="7">
        <v>756</v>
      </c>
      <c r="E1551" s="1" t="s">
        <v>1245</v>
      </c>
      <c r="F1551" s="32">
        <v>90000</v>
      </c>
      <c r="G1551" s="1" t="s">
        <v>1233</v>
      </c>
      <c r="H1551" s="46">
        <f t="shared" si="149"/>
        <v>0</v>
      </c>
      <c r="I1551" s="24">
        <f t="shared" si="150"/>
        <v>90000</v>
      </c>
      <c r="J1551" s="25" t="str">
        <f t="shared" si="151"/>
        <v>26</v>
      </c>
      <c r="K1551" s="25">
        <f t="shared" si="152"/>
        <v>7</v>
      </c>
      <c r="L1551" s="26">
        <f t="shared" si="153"/>
        <v>44403</v>
      </c>
      <c r="M1551" s="46">
        <f t="shared" si="154"/>
        <v>90000</v>
      </c>
    </row>
    <row r="1552" spans="2:13" ht="15.75">
      <c r="B1552" s="1">
        <v>4691003000006390</v>
      </c>
      <c r="C1552">
        <v>20210726</v>
      </c>
      <c r="D1552" s="7">
        <v>578435</v>
      </c>
      <c r="E1552" s="1" t="s">
        <v>1230</v>
      </c>
      <c r="F1552" s="32">
        <v>1992</v>
      </c>
      <c r="G1552" s="1" t="s">
        <v>1228</v>
      </c>
      <c r="H1552" s="46">
        <f t="shared" si="149"/>
        <v>-1992</v>
      </c>
      <c r="I1552" s="24">
        <f t="shared" si="150"/>
        <v>0</v>
      </c>
      <c r="J1552" s="25" t="str">
        <f t="shared" si="151"/>
        <v>26</v>
      </c>
      <c r="K1552" s="25">
        <f t="shared" si="152"/>
        <v>7</v>
      </c>
      <c r="L1552" s="26">
        <f t="shared" si="153"/>
        <v>44403</v>
      </c>
      <c r="M1552" s="46">
        <f t="shared" si="154"/>
        <v>-1992</v>
      </c>
    </row>
    <row r="1553" spans="2:13" ht="15.75">
      <c r="B1553" s="1">
        <v>4691003000006390</v>
      </c>
      <c r="C1553">
        <v>20210726</v>
      </c>
      <c r="D1553" s="7">
        <v>580932</v>
      </c>
      <c r="E1553" s="1" t="s">
        <v>1230</v>
      </c>
      <c r="F1553" s="32">
        <v>5310</v>
      </c>
      <c r="G1553" s="1" t="s">
        <v>1228</v>
      </c>
      <c r="H1553" s="46">
        <f t="shared" si="149"/>
        <v>-5310</v>
      </c>
      <c r="I1553" s="24">
        <f t="shared" si="150"/>
        <v>0</v>
      </c>
      <c r="J1553" s="25" t="str">
        <f t="shared" si="151"/>
        <v>26</v>
      </c>
      <c r="K1553" s="25">
        <f t="shared" si="152"/>
        <v>7</v>
      </c>
      <c r="L1553" s="26">
        <f t="shared" si="153"/>
        <v>44403</v>
      </c>
      <c r="M1553" s="46">
        <f t="shared" si="154"/>
        <v>-5310</v>
      </c>
    </row>
    <row r="1554" spans="2:13" ht="15.75">
      <c r="B1554" s="1">
        <v>4691003000006390</v>
      </c>
      <c r="C1554">
        <v>20210726</v>
      </c>
      <c r="D1554" s="7">
        <v>583248</v>
      </c>
      <c r="E1554" s="1" t="s">
        <v>1230</v>
      </c>
      <c r="F1554" s="32">
        <v>5160</v>
      </c>
      <c r="G1554" s="1" t="s">
        <v>1228</v>
      </c>
      <c r="H1554" s="46">
        <f t="shared" si="149"/>
        <v>-5160</v>
      </c>
      <c r="I1554" s="24">
        <f t="shared" si="150"/>
        <v>0</v>
      </c>
      <c r="J1554" s="25" t="str">
        <f t="shared" si="151"/>
        <v>26</v>
      </c>
      <c r="K1554" s="25">
        <f t="shared" si="152"/>
        <v>7</v>
      </c>
      <c r="L1554" s="26">
        <f t="shared" si="153"/>
        <v>44403</v>
      </c>
      <c r="M1554" s="46">
        <f t="shared" si="154"/>
        <v>-5160</v>
      </c>
    </row>
    <row r="1555" spans="2:13" ht="15.75">
      <c r="B1555" s="1">
        <v>4691003000006390</v>
      </c>
      <c r="C1555">
        <v>20210726</v>
      </c>
      <c r="D1555" s="7">
        <v>590100</v>
      </c>
      <c r="E1555" s="1" t="s">
        <v>1230</v>
      </c>
      <c r="F1555" s="32">
        <v>99666.67</v>
      </c>
      <c r="G1555" s="1" t="s">
        <v>1228</v>
      </c>
      <c r="H1555" s="46">
        <f t="shared" si="149"/>
        <v>-99666.67</v>
      </c>
      <c r="I1555" s="24">
        <f t="shared" si="150"/>
        <v>0</v>
      </c>
      <c r="J1555" s="25" t="str">
        <f t="shared" si="151"/>
        <v>26</v>
      </c>
      <c r="K1555" s="25">
        <f t="shared" si="152"/>
        <v>7</v>
      </c>
      <c r="L1555" s="26">
        <f t="shared" si="153"/>
        <v>44403</v>
      </c>
      <c r="M1555" s="46">
        <f t="shared" si="154"/>
        <v>-99666.67</v>
      </c>
    </row>
    <row r="1556" spans="2:13" ht="15.75">
      <c r="B1556" s="1">
        <v>4691003000006390</v>
      </c>
      <c r="C1556">
        <v>20210726</v>
      </c>
      <c r="D1556" s="7">
        <v>596019</v>
      </c>
      <c r="E1556" s="1" t="s">
        <v>1241</v>
      </c>
      <c r="F1556" s="32">
        <v>137.02000000000001</v>
      </c>
      <c r="G1556" s="1" t="s">
        <v>1228</v>
      </c>
      <c r="H1556" s="46">
        <f t="shared" si="149"/>
        <v>-137.02000000000001</v>
      </c>
      <c r="I1556" s="24">
        <f t="shared" si="150"/>
        <v>0</v>
      </c>
      <c r="J1556" s="25" t="str">
        <f t="shared" si="151"/>
        <v>26</v>
      </c>
      <c r="K1556" s="25">
        <f t="shared" si="152"/>
        <v>7</v>
      </c>
      <c r="L1556" s="26">
        <f t="shared" si="153"/>
        <v>44403</v>
      </c>
      <c r="M1556" s="46">
        <f t="shared" si="154"/>
        <v>-137.02000000000001</v>
      </c>
    </row>
    <row r="1557" spans="2:13" ht="15.75">
      <c r="B1557" s="1">
        <v>4691003000006390</v>
      </c>
      <c r="C1557">
        <v>20210726</v>
      </c>
      <c r="D1557" s="7">
        <v>161331</v>
      </c>
      <c r="E1557" s="1" t="s">
        <v>1227</v>
      </c>
      <c r="F1557" s="32">
        <v>3822</v>
      </c>
      <c r="G1557" s="1" t="s">
        <v>1228</v>
      </c>
      <c r="H1557" s="46">
        <f t="shared" si="149"/>
        <v>-3822</v>
      </c>
      <c r="I1557" s="24">
        <f t="shared" si="150"/>
        <v>0</v>
      </c>
      <c r="J1557" s="25" t="str">
        <f t="shared" si="151"/>
        <v>26</v>
      </c>
      <c r="K1557" s="25">
        <f t="shared" si="152"/>
        <v>7</v>
      </c>
      <c r="L1557" s="26">
        <f t="shared" si="153"/>
        <v>44403</v>
      </c>
      <c r="M1557" s="46">
        <f t="shared" si="154"/>
        <v>-3822</v>
      </c>
    </row>
    <row r="1558" spans="2:13" ht="15.75">
      <c r="B1558" s="1">
        <v>4691003000006390</v>
      </c>
      <c r="C1558">
        <v>20210726</v>
      </c>
      <c r="D1558" s="7">
        <v>176387</v>
      </c>
      <c r="E1558" s="1" t="s">
        <v>1227</v>
      </c>
      <c r="F1558" s="32">
        <v>4554</v>
      </c>
      <c r="G1558" s="1" t="s">
        <v>1228</v>
      </c>
      <c r="H1558" s="46">
        <f t="shared" si="149"/>
        <v>-4554</v>
      </c>
      <c r="I1558" s="24">
        <f t="shared" si="150"/>
        <v>0</v>
      </c>
      <c r="J1558" s="25" t="str">
        <f t="shared" si="151"/>
        <v>26</v>
      </c>
      <c r="K1558" s="25">
        <f t="shared" si="152"/>
        <v>7</v>
      </c>
      <c r="L1558" s="26">
        <f t="shared" si="153"/>
        <v>44403</v>
      </c>
      <c r="M1558" s="46">
        <f t="shared" si="154"/>
        <v>-4554</v>
      </c>
    </row>
    <row r="1559" spans="2:13" ht="15.75">
      <c r="B1559" s="1">
        <v>4691003000006390</v>
      </c>
      <c r="C1559">
        <v>20210726</v>
      </c>
      <c r="D1559" s="7">
        <v>261441</v>
      </c>
      <c r="E1559" s="1" t="s">
        <v>1235</v>
      </c>
      <c r="F1559" s="32">
        <v>2078.73</v>
      </c>
      <c r="G1559" s="1" t="s">
        <v>1228</v>
      </c>
      <c r="H1559" s="46">
        <f t="shared" si="149"/>
        <v>-2078.73</v>
      </c>
      <c r="I1559" s="24">
        <f t="shared" si="150"/>
        <v>0</v>
      </c>
      <c r="J1559" s="25" t="str">
        <f t="shared" si="151"/>
        <v>26</v>
      </c>
      <c r="K1559" s="25">
        <f t="shared" si="152"/>
        <v>7</v>
      </c>
      <c r="L1559" s="26">
        <f t="shared" si="153"/>
        <v>44403</v>
      </c>
      <c r="M1559" s="46">
        <f t="shared" si="154"/>
        <v>-2078.73</v>
      </c>
    </row>
    <row r="1560" spans="2:13" ht="15.75">
      <c r="B1560" s="1">
        <v>4691003000006390</v>
      </c>
      <c r="C1560">
        <v>20210726</v>
      </c>
      <c r="D1560" s="7">
        <v>161331</v>
      </c>
      <c r="E1560" s="1" t="s">
        <v>1231</v>
      </c>
      <c r="F1560" s="32">
        <v>10.45</v>
      </c>
      <c r="G1560" s="1" t="s">
        <v>1228</v>
      </c>
      <c r="H1560" s="46">
        <f t="shared" si="149"/>
        <v>-10.45</v>
      </c>
      <c r="I1560" s="24">
        <f t="shared" si="150"/>
        <v>0</v>
      </c>
      <c r="J1560" s="25" t="str">
        <f t="shared" si="151"/>
        <v>26</v>
      </c>
      <c r="K1560" s="25">
        <f t="shared" si="152"/>
        <v>7</v>
      </c>
      <c r="L1560" s="26">
        <f t="shared" si="153"/>
        <v>44403</v>
      </c>
      <c r="M1560" s="46">
        <f t="shared" si="154"/>
        <v>-10.45</v>
      </c>
    </row>
    <row r="1561" spans="2:13" ht="15.75">
      <c r="B1561" s="1">
        <v>4691003000006390</v>
      </c>
      <c r="C1561">
        <v>20210726</v>
      </c>
      <c r="D1561" s="7">
        <v>176387</v>
      </c>
      <c r="E1561" s="1" t="s">
        <v>1231</v>
      </c>
      <c r="F1561" s="32">
        <v>10.45</v>
      </c>
      <c r="G1561" s="1" t="s">
        <v>1228</v>
      </c>
      <c r="H1561" s="46">
        <f t="shared" si="149"/>
        <v>-10.45</v>
      </c>
      <c r="I1561" s="24">
        <f t="shared" si="150"/>
        <v>0</v>
      </c>
      <c r="J1561" s="25" t="str">
        <f t="shared" si="151"/>
        <v>26</v>
      </c>
      <c r="K1561" s="25">
        <f t="shared" si="152"/>
        <v>7</v>
      </c>
      <c r="L1561" s="26">
        <f t="shared" si="153"/>
        <v>44403</v>
      </c>
      <c r="M1561" s="46">
        <f t="shared" si="154"/>
        <v>-10.45</v>
      </c>
    </row>
    <row r="1562" spans="2:13" ht="15.75">
      <c r="B1562" s="1">
        <v>4691003000006390</v>
      </c>
      <c r="C1562">
        <v>20210727</v>
      </c>
      <c r="D1562" s="7">
        <v>512416</v>
      </c>
      <c r="E1562" s="1" t="s">
        <v>1241</v>
      </c>
      <c r="F1562" s="32">
        <v>1829.26</v>
      </c>
      <c r="G1562" s="1" t="s">
        <v>1228</v>
      </c>
      <c r="H1562" s="46">
        <f t="shared" si="149"/>
        <v>-1829.26</v>
      </c>
      <c r="I1562" s="24">
        <f t="shared" si="150"/>
        <v>0</v>
      </c>
      <c r="J1562" s="25" t="str">
        <f t="shared" si="151"/>
        <v>27</v>
      </c>
      <c r="K1562" s="25">
        <f t="shared" si="152"/>
        <v>7</v>
      </c>
      <c r="L1562" s="26">
        <f t="shared" si="153"/>
        <v>44404</v>
      </c>
      <c r="M1562" s="46">
        <f t="shared" si="154"/>
        <v>-1829.26</v>
      </c>
    </row>
    <row r="1563" spans="2:13" ht="15.75">
      <c r="B1563" s="1">
        <v>4691003000006390</v>
      </c>
      <c r="C1563">
        <v>20210727</v>
      </c>
      <c r="D1563" s="7">
        <v>119152</v>
      </c>
      <c r="E1563" s="1" t="s">
        <v>1227</v>
      </c>
      <c r="F1563" s="32">
        <v>3800</v>
      </c>
      <c r="G1563" s="1" t="s">
        <v>1228</v>
      </c>
      <c r="H1563" s="46">
        <f t="shared" si="149"/>
        <v>-3800</v>
      </c>
      <c r="I1563" s="24">
        <f t="shared" si="150"/>
        <v>0</v>
      </c>
      <c r="J1563" s="25" t="str">
        <f t="shared" si="151"/>
        <v>27</v>
      </c>
      <c r="K1563" s="25">
        <f t="shared" si="152"/>
        <v>7</v>
      </c>
      <c r="L1563" s="26">
        <f t="shared" si="153"/>
        <v>44404</v>
      </c>
      <c r="M1563" s="46">
        <f t="shared" si="154"/>
        <v>-3800</v>
      </c>
    </row>
    <row r="1564" spans="2:13" ht="15.75">
      <c r="B1564" s="1">
        <v>4691003000006390</v>
      </c>
      <c r="C1564">
        <v>20210727</v>
      </c>
      <c r="D1564" s="7">
        <v>177408</v>
      </c>
      <c r="E1564" s="1" t="s">
        <v>1227</v>
      </c>
      <c r="F1564" s="32">
        <v>13202.9</v>
      </c>
      <c r="G1564" s="1" t="s">
        <v>1228</v>
      </c>
      <c r="H1564" s="46">
        <f t="shared" si="149"/>
        <v>-13202.9</v>
      </c>
      <c r="I1564" s="24">
        <f t="shared" si="150"/>
        <v>0</v>
      </c>
      <c r="J1564" s="25" t="str">
        <f t="shared" si="151"/>
        <v>27</v>
      </c>
      <c r="K1564" s="25">
        <f t="shared" si="152"/>
        <v>7</v>
      </c>
      <c r="L1564" s="26">
        <f t="shared" si="153"/>
        <v>44404</v>
      </c>
      <c r="M1564" s="46">
        <f t="shared" si="154"/>
        <v>-13202.9</v>
      </c>
    </row>
    <row r="1565" spans="2:13" ht="15.75">
      <c r="B1565" s="1">
        <v>4691003000006390</v>
      </c>
      <c r="C1565">
        <v>20210727</v>
      </c>
      <c r="D1565" s="7">
        <v>178073</v>
      </c>
      <c r="E1565" s="1" t="s">
        <v>1227</v>
      </c>
      <c r="F1565" s="32">
        <v>4192.78</v>
      </c>
      <c r="G1565" s="1" t="s">
        <v>1228</v>
      </c>
      <c r="H1565" s="46">
        <f t="shared" si="149"/>
        <v>-4192.78</v>
      </c>
      <c r="I1565" s="24">
        <f t="shared" si="150"/>
        <v>0</v>
      </c>
      <c r="J1565" s="25" t="str">
        <f t="shared" si="151"/>
        <v>27</v>
      </c>
      <c r="K1565" s="25">
        <f t="shared" si="152"/>
        <v>7</v>
      </c>
      <c r="L1565" s="26">
        <f t="shared" si="153"/>
        <v>44404</v>
      </c>
      <c r="M1565" s="46">
        <f t="shared" si="154"/>
        <v>-4192.78</v>
      </c>
    </row>
    <row r="1566" spans="2:13" ht="15.75">
      <c r="B1566" s="1">
        <v>4691003000006390</v>
      </c>
      <c r="C1566">
        <v>20210727</v>
      </c>
      <c r="D1566" s="7">
        <v>178303</v>
      </c>
      <c r="E1566" s="1" t="s">
        <v>1227</v>
      </c>
      <c r="F1566" s="32">
        <v>16166.51</v>
      </c>
      <c r="G1566" s="1" t="s">
        <v>1228</v>
      </c>
      <c r="H1566" s="46">
        <f t="shared" si="149"/>
        <v>-16166.51</v>
      </c>
      <c r="I1566" s="24">
        <f t="shared" si="150"/>
        <v>0</v>
      </c>
      <c r="J1566" s="25" t="str">
        <f t="shared" si="151"/>
        <v>27</v>
      </c>
      <c r="K1566" s="25">
        <f t="shared" si="152"/>
        <v>7</v>
      </c>
      <c r="L1566" s="26">
        <f t="shared" si="153"/>
        <v>44404</v>
      </c>
      <c r="M1566" s="46">
        <f t="shared" si="154"/>
        <v>-16166.51</v>
      </c>
    </row>
    <row r="1567" spans="2:13" ht="15.75">
      <c r="B1567" s="1">
        <v>4691003000006390</v>
      </c>
      <c r="C1567">
        <v>20210727</v>
      </c>
      <c r="D1567" s="7">
        <v>271102</v>
      </c>
      <c r="E1567" s="1" t="s">
        <v>1235</v>
      </c>
      <c r="F1567" s="32">
        <v>665.57</v>
      </c>
      <c r="G1567" s="1" t="s">
        <v>1228</v>
      </c>
      <c r="H1567" s="46">
        <f t="shared" si="149"/>
        <v>-665.57</v>
      </c>
      <c r="I1567" s="24">
        <f t="shared" si="150"/>
        <v>0</v>
      </c>
      <c r="J1567" s="25" t="str">
        <f t="shared" si="151"/>
        <v>27</v>
      </c>
      <c r="K1567" s="25">
        <f t="shared" si="152"/>
        <v>7</v>
      </c>
      <c r="L1567" s="26">
        <f t="shared" si="153"/>
        <v>44404</v>
      </c>
      <c r="M1567" s="46">
        <f t="shared" si="154"/>
        <v>-665.57</v>
      </c>
    </row>
    <row r="1568" spans="2:13" ht="15.75">
      <c r="B1568" s="1">
        <v>4691003000006390</v>
      </c>
      <c r="C1568">
        <v>20210727</v>
      </c>
      <c r="D1568" s="7">
        <v>119152</v>
      </c>
      <c r="E1568" s="1" t="s">
        <v>1231</v>
      </c>
      <c r="F1568" s="32">
        <v>10.45</v>
      </c>
      <c r="G1568" s="1" t="s">
        <v>1228</v>
      </c>
      <c r="H1568" s="46">
        <f t="shared" si="149"/>
        <v>-10.45</v>
      </c>
      <c r="I1568" s="24">
        <f t="shared" si="150"/>
        <v>0</v>
      </c>
      <c r="J1568" s="25" t="str">
        <f t="shared" si="151"/>
        <v>27</v>
      </c>
      <c r="K1568" s="25">
        <f t="shared" si="152"/>
        <v>7</v>
      </c>
      <c r="L1568" s="26">
        <f t="shared" si="153"/>
        <v>44404</v>
      </c>
      <c r="M1568" s="46">
        <f t="shared" si="154"/>
        <v>-10.45</v>
      </c>
    </row>
    <row r="1569" spans="2:13" ht="15.75">
      <c r="B1569" s="1">
        <v>4691003000006390</v>
      </c>
      <c r="C1569">
        <v>20210727</v>
      </c>
      <c r="D1569" s="7">
        <v>177408</v>
      </c>
      <c r="E1569" s="1" t="s">
        <v>1231</v>
      </c>
      <c r="F1569" s="32">
        <v>10.45</v>
      </c>
      <c r="G1569" s="1" t="s">
        <v>1228</v>
      </c>
      <c r="H1569" s="46">
        <f t="shared" si="149"/>
        <v>-10.45</v>
      </c>
      <c r="I1569" s="24">
        <f t="shared" si="150"/>
        <v>0</v>
      </c>
      <c r="J1569" s="25" t="str">
        <f t="shared" si="151"/>
        <v>27</v>
      </c>
      <c r="K1569" s="25">
        <f t="shared" si="152"/>
        <v>7</v>
      </c>
      <c r="L1569" s="26">
        <f t="shared" si="153"/>
        <v>44404</v>
      </c>
      <c r="M1569" s="46">
        <f t="shared" si="154"/>
        <v>-10.45</v>
      </c>
    </row>
    <row r="1570" spans="2:13" ht="15.75">
      <c r="B1570" s="1">
        <v>4691003000006390</v>
      </c>
      <c r="C1570">
        <v>20210727</v>
      </c>
      <c r="D1570" s="7">
        <v>178073</v>
      </c>
      <c r="E1570" s="1" t="s">
        <v>1231</v>
      </c>
      <c r="F1570" s="32">
        <v>10.45</v>
      </c>
      <c r="G1570" s="1" t="s">
        <v>1228</v>
      </c>
      <c r="H1570" s="46">
        <f t="shared" si="149"/>
        <v>-10.45</v>
      </c>
      <c r="I1570" s="24">
        <f t="shared" si="150"/>
        <v>0</v>
      </c>
      <c r="J1570" s="25" t="str">
        <f t="shared" si="151"/>
        <v>27</v>
      </c>
      <c r="K1570" s="25">
        <f t="shared" si="152"/>
        <v>7</v>
      </c>
      <c r="L1570" s="26">
        <f t="shared" si="153"/>
        <v>44404</v>
      </c>
      <c r="M1570" s="46">
        <f t="shared" si="154"/>
        <v>-10.45</v>
      </c>
    </row>
    <row r="1571" spans="2:13" ht="15.75">
      <c r="B1571" s="1">
        <v>4691003000006390</v>
      </c>
      <c r="C1571">
        <v>20210727</v>
      </c>
      <c r="D1571" s="7">
        <v>178303</v>
      </c>
      <c r="E1571" s="1" t="s">
        <v>1231</v>
      </c>
      <c r="F1571" s="32">
        <v>10.45</v>
      </c>
      <c r="G1571" s="1" t="s">
        <v>1228</v>
      </c>
      <c r="H1571" s="46">
        <f t="shared" si="149"/>
        <v>-10.45</v>
      </c>
      <c r="I1571" s="24">
        <f t="shared" si="150"/>
        <v>0</v>
      </c>
      <c r="J1571" s="25" t="str">
        <f t="shared" si="151"/>
        <v>27</v>
      </c>
      <c r="K1571" s="25">
        <f t="shared" si="152"/>
        <v>7</v>
      </c>
      <c r="L1571" s="26">
        <f t="shared" si="153"/>
        <v>44404</v>
      </c>
      <c r="M1571" s="46">
        <f t="shared" si="154"/>
        <v>-10.45</v>
      </c>
    </row>
    <row r="1572" spans="2:13" ht="15.75">
      <c r="B1572" s="1">
        <v>4691003000006390</v>
      </c>
      <c r="C1572">
        <v>20210728</v>
      </c>
      <c r="D1572" s="7">
        <v>341</v>
      </c>
      <c r="E1572" s="1" t="s">
        <v>1245</v>
      </c>
      <c r="F1572" s="32">
        <v>1832</v>
      </c>
      <c r="G1572" s="1" t="s">
        <v>1233</v>
      </c>
      <c r="H1572" s="46">
        <f t="shared" si="149"/>
        <v>0</v>
      </c>
      <c r="I1572" s="24">
        <f t="shared" si="150"/>
        <v>1832</v>
      </c>
      <c r="J1572" s="25" t="str">
        <f t="shared" si="151"/>
        <v>28</v>
      </c>
      <c r="K1572" s="25">
        <f t="shared" si="152"/>
        <v>7</v>
      </c>
      <c r="L1572" s="26">
        <f t="shared" si="153"/>
        <v>44405</v>
      </c>
      <c r="M1572" s="46">
        <f t="shared" si="154"/>
        <v>1832</v>
      </c>
    </row>
    <row r="1573" spans="2:13" ht="15.75">
      <c r="B1573" s="1">
        <v>4691003000006390</v>
      </c>
      <c r="C1573">
        <v>20210728</v>
      </c>
      <c r="D1573" s="7">
        <v>756</v>
      </c>
      <c r="E1573" s="1" t="s">
        <v>1245</v>
      </c>
      <c r="F1573" s="32">
        <v>100000</v>
      </c>
      <c r="G1573" s="1" t="s">
        <v>1233</v>
      </c>
      <c r="H1573" s="46">
        <f t="shared" si="149"/>
        <v>0</v>
      </c>
      <c r="I1573" s="24">
        <f t="shared" si="150"/>
        <v>100000</v>
      </c>
      <c r="J1573" s="25" t="str">
        <f t="shared" si="151"/>
        <v>28</v>
      </c>
      <c r="K1573" s="25">
        <f t="shared" si="152"/>
        <v>7</v>
      </c>
      <c r="L1573" s="26">
        <f t="shared" si="153"/>
        <v>44405</v>
      </c>
      <c r="M1573" s="46">
        <f t="shared" si="154"/>
        <v>100000</v>
      </c>
    </row>
    <row r="1574" spans="2:13" ht="15.75">
      <c r="B1574" s="1">
        <v>4691003000006390</v>
      </c>
      <c r="C1574">
        <v>20210728</v>
      </c>
      <c r="D1574" s="7">
        <v>216854</v>
      </c>
      <c r="E1574" s="1" t="s">
        <v>1230</v>
      </c>
      <c r="F1574" s="32">
        <v>389.6</v>
      </c>
      <c r="G1574" s="1" t="s">
        <v>1228</v>
      </c>
      <c r="H1574" s="46">
        <f t="shared" si="149"/>
        <v>-389.6</v>
      </c>
      <c r="I1574" s="24">
        <f t="shared" si="150"/>
        <v>0</v>
      </c>
      <c r="J1574" s="25" t="str">
        <f t="shared" si="151"/>
        <v>28</v>
      </c>
      <c r="K1574" s="25">
        <f t="shared" si="152"/>
        <v>7</v>
      </c>
      <c r="L1574" s="26">
        <f t="shared" si="153"/>
        <v>44405</v>
      </c>
      <c r="M1574" s="46">
        <f t="shared" si="154"/>
        <v>-389.6</v>
      </c>
    </row>
    <row r="1575" spans="2:13" ht="15.75">
      <c r="B1575" s="1">
        <v>4691003000006390</v>
      </c>
      <c r="C1575">
        <v>20210728</v>
      </c>
      <c r="D1575" s="7">
        <v>218353</v>
      </c>
      <c r="E1575" s="1" t="s">
        <v>1230</v>
      </c>
      <c r="F1575" s="32">
        <v>152.16</v>
      </c>
      <c r="G1575" s="1" t="s">
        <v>1228</v>
      </c>
      <c r="H1575" s="46">
        <f t="shared" si="149"/>
        <v>-152.16</v>
      </c>
      <c r="I1575" s="24">
        <f t="shared" si="150"/>
        <v>0</v>
      </c>
      <c r="J1575" s="25" t="str">
        <f t="shared" si="151"/>
        <v>28</v>
      </c>
      <c r="K1575" s="25">
        <f t="shared" si="152"/>
        <v>7</v>
      </c>
      <c r="L1575" s="26">
        <f t="shared" si="153"/>
        <v>44405</v>
      </c>
      <c r="M1575" s="46">
        <f t="shared" si="154"/>
        <v>-152.16</v>
      </c>
    </row>
    <row r="1576" spans="2:13" ht="15.75">
      <c r="B1576" s="1">
        <v>4691003000006390</v>
      </c>
      <c r="C1576">
        <v>20210728</v>
      </c>
      <c r="D1576" s="7">
        <v>523980</v>
      </c>
      <c r="E1576" s="1" t="s">
        <v>1241</v>
      </c>
      <c r="F1576" s="32">
        <v>290.87</v>
      </c>
      <c r="G1576" s="1" t="s">
        <v>1228</v>
      </c>
      <c r="H1576" s="46">
        <f t="shared" si="149"/>
        <v>-290.87</v>
      </c>
      <c r="I1576" s="24">
        <f t="shared" si="150"/>
        <v>0</v>
      </c>
      <c r="J1576" s="25" t="str">
        <f t="shared" si="151"/>
        <v>28</v>
      </c>
      <c r="K1576" s="25">
        <f t="shared" si="152"/>
        <v>7</v>
      </c>
      <c r="L1576" s="26">
        <f t="shared" si="153"/>
        <v>44405</v>
      </c>
      <c r="M1576" s="46">
        <f t="shared" si="154"/>
        <v>-290.87</v>
      </c>
    </row>
    <row r="1577" spans="2:13" ht="15.75">
      <c r="B1577" s="1">
        <v>4691003000006390</v>
      </c>
      <c r="C1577">
        <v>20210728</v>
      </c>
      <c r="D1577" s="7">
        <v>106675</v>
      </c>
      <c r="E1577" s="1" t="s">
        <v>1227</v>
      </c>
      <c r="F1577" s="32">
        <v>34000</v>
      </c>
      <c r="G1577" s="1" t="s">
        <v>1228</v>
      </c>
      <c r="H1577" s="46">
        <f t="shared" si="149"/>
        <v>-34000</v>
      </c>
      <c r="I1577" s="24">
        <f t="shared" si="150"/>
        <v>0</v>
      </c>
      <c r="J1577" s="25" t="str">
        <f t="shared" si="151"/>
        <v>28</v>
      </c>
      <c r="K1577" s="25">
        <f t="shared" si="152"/>
        <v>7</v>
      </c>
      <c r="L1577" s="26">
        <f t="shared" si="153"/>
        <v>44405</v>
      </c>
      <c r="M1577" s="46">
        <f t="shared" si="154"/>
        <v>-34000</v>
      </c>
    </row>
    <row r="1578" spans="2:13" ht="15.75">
      <c r="B1578" s="1">
        <v>4691003000006390</v>
      </c>
      <c r="C1578">
        <v>20210728</v>
      </c>
      <c r="D1578" s="7">
        <v>106742</v>
      </c>
      <c r="E1578" s="1" t="s">
        <v>1227</v>
      </c>
      <c r="F1578" s="32">
        <v>12000</v>
      </c>
      <c r="G1578" s="1" t="s">
        <v>1228</v>
      </c>
      <c r="H1578" s="46">
        <f t="shared" si="149"/>
        <v>-12000</v>
      </c>
      <c r="I1578" s="24">
        <f t="shared" si="150"/>
        <v>0</v>
      </c>
      <c r="J1578" s="25" t="str">
        <f t="shared" si="151"/>
        <v>28</v>
      </c>
      <c r="K1578" s="25">
        <f t="shared" si="152"/>
        <v>7</v>
      </c>
      <c r="L1578" s="26">
        <f t="shared" si="153"/>
        <v>44405</v>
      </c>
      <c r="M1578" s="46">
        <f t="shared" si="154"/>
        <v>-12000</v>
      </c>
    </row>
    <row r="1579" spans="2:13" ht="15.75">
      <c r="B1579" s="1">
        <v>4691003000006390</v>
      </c>
      <c r="C1579">
        <v>20210728</v>
      </c>
      <c r="D1579" s="7">
        <v>106798</v>
      </c>
      <c r="E1579" s="1" t="s">
        <v>1227</v>
      </c>
      <c r="F1579" s="32">
        <v>12096</v>
      </c>
      <c r="G1579" s="1" t="s">
        <v>1228</v>
      </c>
      <c r="H1579" s="46">
        <f t="shared" si="149"/>
        <v>-12096</v>
      </c>
      <c r="I1579" s="24">
        <f t="shared" si="150"/>
        <v>0</v>
      </c>
      <c r="J1579" s="25" t="str">
        <f t="shared" si="151"/>
        <v>28</v>
      </c>
      <c r="K1579" s="25">
        <f t="shared" si="152"/>
        <v>7</v>
      </c>
      <c r="L1579" s="26">
        <f t="shared" si="153"/>
        <v>44405</v>
      </c>
      <c r="M1579" s="46">
        <f t="shared" si="154"/>
        <v>-12096</v>
      </c>
    </row>
    <row r="1580" spans="2:13" ht="15.75">
      <c r="B1580" s="1">
        <v>4691003000006390</v>
      </c>
      <c r="C1580">
        <v>20210728</v>
      </c>
      <c r="D1580" s="7">
        <v>117357</v>
      </c>
      <c r="E1580" s="1" t="s">
        <v>1227</v>
      </c>
      <c r="F1580" s="32">
        <v>4779.25</v>
      </c>
      <c r="G1580" s="1" t="s">
        <v>1228</v>
      </c>
      <c r="H1580" s="46">
        <f t="shared" si="149"/>
        <v>-4779.25</v>
      </c>
      <c r="I1580" s="24">
        <f t="shared" si="150"/>
        <v>0</v>
      </c>
      <c r="J1580" s="25" t="str">
        <f t="shared" si="151"/>
        <v>28</v>
      </c>
      <c r="K1580" s="25">
        <f t="shared" si="152"/>
        <v>7</v>
      </c>
      <c r="L1580" s="26">
        <f t="shared" si="153"/>
        <v>44405</v>
      </c>
      <c r="M1580" s="46">
        <f t="shared" si="154"/>
        <v>-4779.25</v>
      </c>
    </row>
    <row r="1581" spans="2:13" ht="15.75">
      <c r="B1581" s="1">
        <v>4691003000006390</v>
      </c>
      <c r="C1581">
        <v>20210728</v>
      </c>
      <c r="D1581" s="7">
        <v>117556</v>
      </c>
      <c r="E1581" s="1" t="s">
        <v>1227</v>
      </c>
      <c r="F1581" s="32">
        <v>1298.25</v>
      </c>
      <c r="G1581" s="1" t="s">
        <v>1228</v>
      </c>
      <c r="H1581" s="46">
        <f t="shared" si="149"/>
        <v>-1298.25</v>
      </c>
      <c r="I1581" s="24">
        <f t="shared" si="150"/>
        <v>0</v>
      </c>
      <c r="J1581" s="25" t="str">
        <f t="shared" si="151"/>
        <v>28</v>
      </c>
      <c r="K1581" s="25">
        <f t="shared" si="152"/>
        <v>7</v>
      </c>
      <c r="L1581" s="26">
        <f t="shared" si="153"/>
        <v>44405</v>
      </c>
      <c r="M1581" s="46">
        <f t="shared" si="154"/>
        <v>-1298.25</v>
      </c>
    </row>
    <row r="1582" spans="2:13" ht="15.75">
      <c r="B1582" s="1">
        <v>4691003000006390</v>
      </c>
      <c r="C1582">
        <v>20210728</v>
      </c>
      <c r="D1582" s="7">
        <v>117750</v>
      </c>
      <c r="E1582" s="1" t="s">
        <v>1227</v>
      </c>
      <c r="F1582" s="32">
        <v>32045</v>
      </c>
      <c r="G1582" s="1" t="s">
        <v>1228</v>
      </c>
      <c r="H1582" s="46">
        <f t="shared" si="149"/>
        <v>-32045</v>
      </c>
      <c r="I1582" s="24">
        <f t="shared" si="150"/>
        <v>0</v>
      </c>
      <c r="J1582" s="25" t="str">
        <f t="shared" si="151"/>
        <v>28</v>
      </c>
      <c r="K1582" s="25">
        <f t="shared" si="152"/>
        <v>7</v>
      </c>
      <c r="L1582" s="26">
        <f t="shared" si="153"/>
        <v>44405</v>
      </c>
      <c r="M1582" s="46">
        <f t="shared" si="154"/>
        <v>-32045</v>
      </c>
    </row>
    <row r="1583" spans="2:13" ht="15.75">
      <c r="B1583" s="1">
        <v>4691003000006390</v>
      </c>
      <c r="C1583">
        <v>20210728</v>
      </c>
      <c r="D1583" s="7">
        <v>117932</v>
      </c>
      <c r="E1583" s="1" t="s">
        <v>1227</v>
      </c>
      <c r="F1583" s="32">
        <v>3761.51</v>
      </c>
      <c r="G1583" s="1" t="s">
        <v>1228</v>
      </c>
      <c r="H1583" s="46">
        <f t="shared" si="149"/>
        <v>-3761.51</v>
      </c>
      <c r="I1583" s="24">
        <f t="shared" si="150"/>
        <v>0</v>
      </c>
      <c r="J1583" s="25" t="str">
        <f t="shared" si="151"/>
        <v>28</v>
      </c>
      <c r="K1583" s="25">
        <f t="shared" si="152"/>
        <v>7</v>
      </c>
      <c r="L1583" s="26">
        <f t="shared" si="153"/>
        <v>44405</v>
      </c>
      <c r="M1583" s="46">
        <f t="shared" si="154"/>
        <v>-3761.51</v>
      </c>
    </row>
    <row r="1584" spans="2:13" ht="15.75">
      <c r="B1584" s="1">
        <v>4691003000006390</v>
      </c>
      <c r="C1584">
        <v>20210728</v>
      </c>
      <c r="D1584" s="7">
        <v>118054</v>
      </c>
      <c r="E1584" s="1" t="s">
        <v>1227</v>
      </c>
      <c r="F1584" s="32">
        <v>1957.32</v>
      </c>
      <c r="G1584" s="1" t="s">
        <v>1228</v>
      </c>
      <c r="H1584" s="46">
        <f t="shared" si="149"/>
        <v>-1957.32</v>
      </c>
      <c r="I1584" s="24">
        <f t="shared" si="150"/>
        <v>0</v>
      </c>
      <c r="J1584" s="25" t="str">
        <f t="shared" si="151"/>
        <v>28</v>
      </c>
      <c r="K1584" s="25">
        <f t="shared" si="152"/>
        <v>7</v>
      </c>
      <c r="L1584" s="26">
        <f t="shared" si="153"/>
        <v>44405</v>
      </c>
      <c r="M1584" s="46">
        <f t="shared" si="154"/>
        <v>-1957.32</v>
      </c>
    </row>
    <row r="1585" spans="2:13" ht="15.75">
      <c r="B1585" s="1">
        <v>4691003000006390</v>
      </c>
      <c r="C1585">
        <v>20210728</v>
      </c>
      <c r="D1585" s="7">
        <v>118460</v>
      </c>
      <c r="E1585" s="1" t="s">
        <v>1227</v>
      </c>
      <c r="F1585" s="32">
        <v>4305.6000000000004</v>
      </c>
      <c r="G1585" s="1" t="s">
        <v>1228</v>
      </c>
      <c r="H1585" s="46">
        <f t="shared" si="149"/>
        <v>-4305.6000000000004</v>
      </c>
      <c r="I1585" s="24">
        <f t="shared" si="150"/>
        <v>0</v>
      </c>
      <c r="J1585" s="25" t="str">
        <f t="shared" si="151"/>
        <v>28</v>
      </c>
      <c r="K1585" s="25">
        <f t="shared" si="152"/>
        <v>7</v>
      </c>
      <c r="L1585" s="26">
        <f t="shared" si="153"/>
        <v>44405</v>
      </c>
      <c r="M1585" s="46">
        <f t="shared" si="154"/>
        <v>-4305.6000000000004</v>
      </c>
    </row>
    <row r="1586" spans="2:13" ht="15.75">
      <c r="B1586" s="1">
        <v>4691003000006390</v>
      </c>
      <c r="C1586">
        <v>20210728</v>
      </c>
      <c r="D1586" s="7">
        <v>118791</v>
      </c>
      <c r="E1586" s="1" t="s">
        <v>1227</v>
      </c>
      <c r="F1586" s="32">
        <v>5384</v>
      </c>
      <c r="G1586" s="1" t="s">
        <v>1228</v>
      </c>
      <c r="H1586" s="46">
        <f t="shared" si="149"/>
        <v>-5384</v>
      </c>
      <c r="I1586" s="24">
        <f t="shared" si="150"/>
        <v>0</v>
      </c>
      <c r="J1586" s="25" t="str">
        <f t="shared" si="151"/>
        <v>28</v>
      </c>
      <c r="K1586" s="25">
        <f t="shared" si="152"/>
        <v>7</v>
      </c>
      <c r="L1586" s="26">
        <f t="shared" si="153"/>
        <v>44405</v>
      </c>
      <c r="M1586" s="46">
        <f t="shared" si="154"/>
        <v>-5384</v>
      </c>
    </row>
    <row r="1587" spans="2:13" ht="15.75">
      <c r="B1587" s="1">
        <v>4691003000006390</v>
      </c>
      <c r="C1587">
        <v>20210728</v>
      </c>
      <c r="D1587" s="7">
        <v>281214</v>
      </c>
      <c r="E1587" s="1" t="s">
        <v>1235</v>
      </c>
      <c r="F1587" s="32">
        <v>3988.03</v>
      </c>
      <c r="G1587" s="1" t="s">
        <v>1228</v>
      </c>
      <c r="H1587" s="46">
        <f t="shared" si="149"/>
        <v>-3988.03</v>
      </c>
      <c r="I1587" s="24">
        <f t="shared" si="150"/>
        <v>0</v>
      </c>
      <c r="J1587" s="25" t="str">
        <f t="shared" si="151"/>
        <v>28</v>
      </c>
      <c r="K1587" s="25">
        <f t="shared" si="152"/>
        <v>7</v>
      </c>
      <c r="L1587" s="26">
        <f t="shared" si="153"/>
        <v>44405</v>
      </c>
      <c r="M1587" s="46">
        <f t="shared" si="154"/>
        <v>-3988.03</v>
      </c>
    </row>
    <row r="1588" spans="2:13" ht="15.75">
      <c r="B1588" s="1">
        <v>4691003000006390</v>
      </c>
      <c r="C1588">
        <v>20210728</v>
      </c>
      <c r="D1588" s="7">
        <v>281220</v>
      </c>
      <c r="E1588" s="1" t="s">
        <v>1235</v>
      </c>
      <c r="F1588" s="32">
        <v>2266.9</v>
      </c>
      <c r="G1588" s="1" t="s">
        <v>1228</v>
      </c>
      <c r="H1588" s="46">
        <f t="shared" si="149"/>
        <v>-2266.9</v>
      </c>
      <c r="I1588" s="24">
        <f t="shared" si="150"/>
        <v>0</v>
      </c>
      <c r="J1588" s="25" t="str">
        <f t="shared" si="151"/>
        <v>28</v>
      </c>
      <c r="K1588" s="25">
        <f t="shared" si="152"/>
        <v>7</v>
      </c>
      <c r="L1588" s="26">
        <f t="shared" si="153"/>
        <v>44405</v>
      </c>
      <c r="M1588" s="46">
        <f t="shared" si="154"/>
        <v>-2266.9</v>
      </c>
    </row>
    <row r="1589" spans="2:13" ht="15.75">
      <c r="B1589" s="1">
        <v>4691003000006390</v>
      </c>
      <c r="C1589">
        <v>20210728</v>
      </c>
      <c r="D1589" s="7">
        <v>281222</v>
      </c>
      <c r="E1589" s="1" t="s">
        <v>1235</v>
      </c>
      <c r="F1589" s="32">
        <v>493.9</v>
      </c>
      <c r="G1589" s="1" t="s">
        <v>1228</v>
      </c>
      <c r="H1589" s="46">
        <f t="shared" si="149"/>
        <v>-493.9</v>
      </c>
      <c r="I1589" s="24">
        <f t="shared" si="150"/>
        <v>0</v>
      </c>
      <c r="J1589" s="25" t="str">
        <f t="shared" si="151"/>
        <v>28</v>
      </c>
      <c r="K1589" s="25">
        <f t="shared" si="152"/>
        <v>7</v>
      </c>
      <c r="L1589" s="26">
        <f t="shared" si="153"/>
        <v>44405</v>
      </c>
      <c r="M1589" s="46">
        <f t="shared" si="154"/>
        <v>-493.9</v>
      </c>
    </row>
    <row r="1590" spans="2:13" ht="15.75">
      <c r="B1590" s="1">
        <v>4691003000006390</v>
      </c>
      <c r="C1590">
        <v>20210728</v>
      </c>
      <c r="D1590" s="7">
        <v>106675</v>
      </c>
      <c r="E1590" s="1" t="s">
        <v>1231</v>
      </c>
      <c r="F1590" s="32">
        <v>10.45</v>
      </c>
      <c r="G1590" s="1" t="s">
        <v>1228</v>
      </c>
      <c r="H1590" s="46">
        <f t="shared" si="149"/>
        <v>-10.45</v>
      </c>
      <c r="I1590" s="24">
        <f t="shared" si="150"/>
        <v>0</v>
      </c>
      <c r="J1590" s="25" t="str">
        <f t="shared" si="151"/>
        <v>28</v>
      </c>
      <c r="K1590" s="25">
        <f t="shared" si="152"/>
        <v>7</v>
      </c>
      <c r="L1590" s="26">
        <f t="shared" si="153"/>
        <v>44405</v>
      </c>
      <c r="M1590" s="46">
        <f t="shared" si="154"/>
        <v>-10.45</v>
      </c>
    </row>
    <row r="1591" spans="2:13" ht="15.75">
      <c r="B1591" s="1">
        <v>4691003000006390</v>
      </c>
      <c r="C1591">
        <v>20210728</v>
      </c>
      <c r="D1591" s="7">
        <v>106742</v>
      </c>
      <c r="E1591" s="1" t="s">
        <v>1231</v>
      </c>
      <c r="F1591" s="32">
        <v>10.45</v>
      </c>
      <c r="G1591" s="1" t="s">
        <v>1228</v>
      </c>
      <c r="H1591" s="46">
        <f t="shared" si="149"/>
        <v>-10.45</v>
      </c>
      <c r="I1591" s="24">
        <f t="shared" si="150"/>
        <v>0</v>
      </c>
      <c r="J1591" s="25" t="str">
        <f t="shared" si="151"/>
        <v>28</v>
      </c>
      <c r="K1591" s="25">
        <f t="shared" si="152"/>
        <v>7</v>
      </c>
      <c r="L1591" s="26">
        <f t="shared" si="153"/>
        <v>44405</v>
      </c>
      <c r="M1591" s="46">
        <f t="shared" si="154"/>
        <v>-10.45</v>
      </c>
    </row>
    <row r="1592" spans="2:13" ht="15.75">
      <c r="B1592" s="1">
        <v>4691003000006390</v>
      </c>
      <c r="C1592">
        <v>20210728</v>
      </c>
      <c r="D1592" s="7">
        <v>106798</v>
      </c>
      <c r="E1592" s="1" t="s">
        <v>1231</v>
      </c>
      <c r="F1592" s="32">
        <v>10.45</v>
      </c>
      <c r="G1592" s="1" t="s">
        <v>1228</v>
      </c>
      <c r="H1592" s="46">
        <f t="shared" si="149"/>
        <v>-10.45</v>
      </c>
      <c r="I1592" s="24">
        <f t="shared" si="150"/>
        <v>0</v>
      </c>
      <c r="J1592" s="25" t="str">
        <f t="shared" si="151"/>
        <v>28</v>
      </c>
      <c r="K1592" s="25">
        <f t="shared" si="152"/>
        <v>7</v>
      </c>
      <c r="L1592" s="26">
        <f t="shared" si="153"/>
        <v>44405</v>
      </c>
      <c r="M1592" s="46">
        <f t="shared" si="154"/>
        <v>-10.45</v>
      </c>
    </row>
    <row r="1593" spans="2:13" ht="15.75">
      <c r="B1593" s="1">
        <v>4691003000006390</v>
      </c>
      <c r="C1593">
        <v>20210728</v>
      </c>
      <c r="D1593" s="7">
        <v>117357</v>
      </c>
      <c r="E1593" s="1" t="s">
        <v>1231</v>
      </c>
      <c r="F1593" s="32">
        <v>10.45</v>
      </c>
      <c r="G1593" s="1" t="s">
        <v>1228</v>
      </c>
      <c r="H1593" s="46">
        <f t="shared" si="149"/>
        <v>-10.45</v>
      </c>
      <c r="I1593" s="24">
        <f t="shared" si="150"/>
        <v>0</v>
      </c>
      <c r="J1593" s="25" t="str">
        <f t="shared" si="151"/>
        <v>28</v>
      </c>
      <c r="K1593" s="25">
        <f t="shared" si="152"/>
        <v>7</v>
      </c>
      <c r="L1593" s="26">
        <f t="shared" si="153"/>
        <v>44405</v>
      </c>
      <c r="M1593" s="46">
        <f t="shared" si="154"/>
        <v>-10.45</v>
      </c>
    </row>
    <row r="1594" spans="2:13" ht="15.75">
      <c r="B1594" s="1">
        <v>4691003000006390</v>
      </c>
      <c r="C1594">
        <v>20210728</v>
      </c>
      <c r="D1594" s="7">
        <v>117556</v>
      </c>
      <c r="E1594" s="1" t="s">
        <v>1231</v>
      </c>
      <c r="F1594" s="32">
        <v>10.45</v>
      </c>
      <c r="G1594" s="1" t="s">
        <v>1228</v>
      </c>
      <c r="H1594" s="46">
        <f t="shared" si="149"/>
        <v>-10.45</v>
      </c>
      <c r="I1594" s="24">
        <f t="shared" si="150"/>
        <v>0</v>
      </c>
      <c r="J1594" s="25" t="str">
        <f t="shared" si="151"/>
        <v>28</v>
      </c>
      <c r="K1594" s="25">
        <f t="shared" si="152"/>
        <v>7</v>
      </c>
      <c r="L1594" s="26">
        <f t="shared" si="153"/>
        <v>44405</v>
      </c>
      <c r="M1594" s="46">
        <f t="shared" si="154"/>
        <v>-10.45</v>
      </c>
    </row>
    <row r="1595" spans="2:13" ht="15.75">
      <c r="B1595" s="1">
        <v>4691003000006390</v>
      </c>
      <c r="C1595">
        <v>20210728</v>
      </c>
      <c r="D1595" s="7">
        <v>117750</v>
      </c>
      <c r="E1595" s="1" t="s">
        <v>1231</v>
      </c>
      <c r="F1595" s="32">
        <v>10.45</v>
      </c>
      <c r="G1595" s="1" t="s">
        <v>1228</v>
      </c>
      <c r="H1595" s="46">
        <f t="shared" si="149"/>
        <v>-10.45</v>
      </c>
      <c r="I1595" s="24">
        <f t="shared" si="150"/>
        <v>0</v>
      </c>
      <c r="J1595" s="25" t="str">
        <f t="shared" si="151"/>
        <v>28</v>
      </c>
      <c r="K1595" s="25">
        <f t="shared" si="152"/>
        <v>7</v>
      </c>
      <c r="L1595" s="26">
        <f t="shared" si="153"/>
        <v>44405</v>
      </c>
      <c r="M1595" s="46">
        <f t="shared" si="154"/>
        <v>-10.45</v>
      </c>
    </row>
    <row r="1596" spans="2:13" ht="15.75">
      <c r="B1596" s="1">
        <v>4691003000006390</v>
      </c>
      <c r="C1596">
        <v>20210728</v>
      </c>
      <c r="D1596" s="7">
        <v>117932</v>
      </c>
      <c r="E1596" s="1" t="s">
        <v>1231</v>
      </c>
      <c r="F1596" s="32">
        <v>10.45</v>
      </c>
      <c r="G1596" s="1" t="s">
        <v>1228</v>
      </c>
      <c r="H1596" s="46">
        <f t="shared" si="149"/>
        <v>-10.45</v>
      </c>
      <c r="I1596" s="24">
        <f t="shared" si="150"/>
        <v>0</v>
      </c>
      <c r="J1596" s="25" t="str">
        <f t="shared" si="151"/>
        <v>28</v>
      </c>
      <c r="K1596" s="25">
        <f t="shared" si="152"/>
        <v>7</v>
      </c>
      <c r="L1596" s="26">
        <f t="shared" si="153"/>
        <v>44405</v>
      </c>
      <c r="M1596" s="46">
        <f t="shared" si="154"/>
        <v>-10.45</v>
      </c>
    </row>
    <row r="1597" spans="2:13" ht="15.75">
      <c r="B1597" s="1">
        <v>4691003000006390</v>
      </c>
      <c r="C1597">
        <v>20210728</v>
      </c>
      <c r="D1597" s="7">
        <v>118054</v>
      </c>
      <c r="E1597" s="1" t="s">
        <v>1231</v>
      </c>
      <c r="F1597" s="32">
        <v>10.45</v>
      </c>
      <c r="G1597" s="1" t="s">
        <v>1228</v>
      </c>
      <c r="H1597" s="46">
        <f t="shared" si="149"/>
        <v>-10.45</v>
      </c>
      <c r="I1597" s="24">
        <f t="shared" si="150"/>
        <v>0</v>
      </c>
      <c r="J1597" s="25" t="str">
        <f t="shared" si="151"/>
        <v>28</v>
      </c>
      <c r="K1597" s="25">
        <f t="shared" si="152"/>
        <v>7</v>
      </c>
      <c r="L1597" s="26">
        <f t="shared" si="153"/>
        <v>44405</v>
      </c>
      <c r="M1597" s="46">
        <f t="shared" si="154"/>
        <v>-10.45</v>
      </c>
    </row>
    <row r="1598" spans="2:13" ht="15.75">
      <c r="B1598" s="1">
        <v>4691003000006390</v>
      </c>
      <c r="C1598">
        <v>20210728</v>
      </c>
      <c r="D1598" s="7">
        <v>118460</v>
      </c>
      <c r="E1598" s="1" t="s">
        <v>1231</v>
      </c>
      <c r="F1598" s="32">
        <v>10.45</v>
      </c>
      <c r="G1598" s="1" t="s">
        <v>1228</v>
      </c>
      <c r="H1598" s="46">
        <f t="shared" si="149"/>
        <v>-10.45</v>
      </c>
      <c r="I1598" s="24">
        <f t="shared" si="150"/>
        <v>0</v>
      </c>
      <c r="J1598" s="25" t="str">
        <f t="shared" si="151"/>
        <v>28</v>
      </c>
      <c r="K1598" s="25">
        <f t="shared" si="152"/>
        <v>7</v>
      </c>
      <c r="L1598" s="26">
        <f t="shared" si="153"/>
        <v>44405</v>
      </c>
      <c r="M1598" s="46">
        <f t="shared" si="154"/>
        <v>-10.45</v>
      </c>
    </row>
    <row r="1599" spans="2:13" ht="15.75">
      <c r="B1599" s="1">
        <v>4691003000006390</v>
      </c>
      <c r="C1599">
        <v>20210728</v>
      </c>
      <c r="D1599" s="7">
        <v>118791</v>
      </c>
      <c r="E1599" s="1" t="s">
        <v>1231</v>
      </c>
      <c r="F1599" s="32">
        <v>10.45</v>
      </c>
      <c r="G1599" s="1" t="s">
        <v>1228</v>
      </c>
      <c r="H1599" s="46">
        <f t="shared" si="149"/>
        <v>-10.45</v>
      </c>
      <c r="I1599" s="24">
        <f t="shared" si="150"/>
        <v>0</v>
      </c>
      <c r="J1599" s="25" t="str">
        <f t="shared" si="151"/>
        <v>28</v>
      </c>
      <c r="K1599" s="25">
        <f t="shared" si="152"/>
        <v>7</v>
      </c>
      <c r="L1599" s="26">
        <f t="shared" si="153"/>
        <v>44405</v>
      </c>
      <c r="M1599" s="46">
        <f t="shared" si="154"/>
        <v>-10.45</v>
      </c>
    </row>
    <row r="1600" spans="2:13" ht="15.75">
      <c r="B1600" s="1">
        <v>4691003000006390</v>
      </c>
      <c r="C1600">
        <v>20210729</v>
      </c>
      <c r="D1600" s="7">
        <v>538168</v>
      </c>
      <c r="E1600" s="1" t="s">
        <v>1241</v>
      </c>
      <c r="F1600" s="32">
        <v>2111.33</v>
      </c>
      <c r="G1600" s="1" t="s">
        <v>1228</v>
      </c>
      <c r="H1600" s="46">
        <f t="shared" si="149"/>
        <v>-2111.33</v>
      </c>
      <c r="I1600" s="24">
        <f t="shared" si="150"/>
        <v>0</v>
      </c>
      <c r="J1600" s="25" t="str">
        <f t="shared" si="151"/>
        <v>29</v>
      </c>
      <c r="K1600" s="25">
        <f t="shared" si="152"/>
        <v>7</v>
      </c>
      <c r="L1600" s="26">
        <f t="shared" si="153"/>
        <v>44406</v>
      </c>
      <c r="M1600" s="46">
        <f t="shared" si="154"/>
        <v>-2111.33</v>
      </c>
    </row>
    <row r="1601" spans="2:13" ht="15.75">
      <c r="B1601" s="1">
        <v>4691003000006390</v>
      </c>
      <c r="C1601">
        <v>20210729</v>
      </c>
      <c r="D1601" s="7">
        <v>107099</v>
      </c>
      <c r="E1601" s="1" t="s">
        <v>1227</v>
      </c>
      <c r="F1601" s="32">
        <v>4480</v>
      </c>
      <c r="G1601" s="1" t="s">
        <v>1228</v>
      </c>
      <c r="H1601" s="46">
        <f t="shared" ref="H1601:H1605" si="155">-IF(G1601="D",F1601,0)</f>
        <v>-4480</v>
      </c>
      <c r="I1601" s="24">
        <f t="shared" ref="I1601:I1605" si="156">IF(G1601="C",F1601,0)</f>
        <v>0</v>
      </c>
      <c r="J1601" s="25" t="str">
        <f t="shared" ref="J1601:J1605" si="157">RIGHT(C1601,2)</f>
        <v>29</v>
      </c>
      <c r="K1601" s="25">
        <f t="shared" ref="K1601:K1605" si="158">IFERROR(LEFT(C1601,6)-202100,"")</f>
        <v>7</v>
      </c>
      <c r="L1601" s="26">
        <f t="shared" ref="L1601:L1605" si="159">IFERROR(DATE(2021,K1601,J1601),"")</f>
        <v>44406</v>
      </c>
      <c r="M1601" s="46">
        <f t="shared" ref="M1601:M1605" si="160">IF(G1601="c",I1601,H1601)</f>
        <v>-4480</v>
      </c>
    </row>
    <row r="1602" spans="2:13" ht="15.75">
      <c r="B1602" s="1">
        <v>4691003000006390</v>
      </c>
      <c r="C1602">
        <v>20210729</v>
      </c>
      <c r="D1602" s="7">
        <v>135002</v>
      </c>
      <c r="E1602" s="1" t="s">
        <v>1227</v>
      </c>
      <c r="F1602" s="32">
        <v>13955.62</v>
      </c>
      <c r="G1602" s="1" t="s">
        <v>1228</v>
      </c>
      <c r="H1602" s="46">
        <f t="shared" si="155"/>
        <v>-13955.62</v>
      </c>
      <c r="I1602" s="24">
        <f t="shared" si="156"/>
        <v>0</v>
      </c>
      <c r="J1602" s="25" t="str">
        <f t="shared" si="157"/>
        <v>29</v>
      </c>
      <c r="K1602" s="25">
        <f t="shared" si="158"/>
        <v>7</v>
      </c>
      <c r="L1602" s="26">
        <f t="shared" si="159"/>
        <v>44406</v>
      </c>
      <c r="M1602" s="46">
        <f t="shared" si="160"/>
        <v>-13955.62</v>
      </c>
    </row>
    <row r="1603" spans="2:13" ht="15.75">
      <c r="B1603" s="1">
        <v>4691003000006390</v>
      </c>
      <c r="C1603">
        <v>20210729</v>
      </c>
      <c r="D1603" s="7">
        <v>290952</v>
      </c>
      <c r="E1603" s="1" t="s">
        <v>1235</v>
      </c>
      <c r="F1603" s="32">
        <v>4092.72</v>
      </c>
      <c r="G1603" s="1" t="s">
        <v>1228</v>
      </c>
      <c r="H1603" s="46">
        <f t="shared" si="155"/>
        <v>-4092.72</v>
      </c>
      <c r="I1603" s="24">
        <f t="shared" si="156"/>
        <v>0</v>
      </c>
      <c r="J1603" s="25" t="str">
        <f t="shared" si="157"/>
        <v>29</v>
      </c>
      <c r="K1603" s="25">
        <f t="shared" si="158"/>
        <v>7</v>
      </c>
      <c r="L1603" s="26">
        <f t="shared" si="159"/>
        <v>44406</v>
      </c>
      <c r="M1603" s="46">
        <f t="shared" si="160"/>
        <v>-4092.72</v>
      </c>
    </row>
    <row r="1604" spans="2:13" ht="15.75">
      <c r="B1604" s="1">
        <v>4691003000006390</v>
      </c>
      <c r="C1604">
        <v>20210729</v>
      </c>
      <c r="D1604" s="7">
        <v>107099</v>
      </c>
      <c r="E1604" s="1" t="s">
        <v>1231</v>
      </c>
      <c r="F1604" s="32">
        <v>10.45</v>
      </c>
      <c r="G1604" s="1" t="s">
        <v>1228</v>
      </c>
      <c r="H1604" s="46">
        <f t="shared" si="155"/>
        <v>-10.45</v>
      </c>
      <c r="I1604" s="24">
        <f t="shared" si="156"/>
        <v>0</v>
      </c>
      <c r="J1604" s="25" t="str">
        <f t="shared" si="157"/>
        <v>29</v>
      </c>
      <c r="K1604" s="25">
        <f t="shared" si="158"/>
        <v>7</v>
      </c>
      <c r="L1604" s="26">
        <f t="shared" si="159"/>
        <v>44406</v>
      </c>
      <c r="M1604" s="46">
        <f t="shared" si="160"/>
        <v>-10.45</v>
      </c>
    </row>
    <row r="1605" spans="2:13" ht="15.75">
      <c r="B1605" s="1">
        <v>4691003000006390</v>
      </c>
      <c r="C1605">
        <v>20210729</v>
      </c>
      <c r="D1605" s="7">
        <v>135002</v>
      </c>
      <c r="E1605" s="1" t="s">
        <v>1231</v>
      </c>
      <c r="F1605" s="32">
        <v>10.45</v>
      </c>
      <c r="G1605" s="1" t="s">
        <v>1228</v>
      </c>
      <c r="H1605" s="46">
        <f t="shared" si="155"/>
        <v>-10.45</v>
      </c>
      <c r="I1605" s="24">
        <f t="shared" si="156"/>
        <v>0</v>
      </c>
      <c r="J1605" s="25" t="str">
        <f t="shared" si="157"/>
        <v>29</v>
      </c>
      <c r="K1605" s="25">
        <f t="shared" si="158"/>
        <v>7</v>
      </c>
      <c r="L1605" s="26">
        <f t="shared" si="159"/>
        <v>44406</v>
      </c>
      <c r="M1605" s="46">
        <f t="shared" si="160"/>
        <v>-10.45</v>
      </c>
    </row>
  </sheetData>
  <autoFilter ref="B3:L1024" xr:uid="{00000000-0009-0000-0000-00000A000000}"/>
  <pageMargins left="0.511811024" right="0.511811024" top="0.78740157499999996" bottom="0.78740157499999996" header="0.31496062000000002" footer="0.31496062000000002"/>
  <pageSetup orientation="portrait" horizontalDpi="1200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K65"/>
  <sheetViews>
    <sheetView showGridLines="0" workbookViewId="0">
      <pane xSplit="2" ySplit="3" topLeftCell="C35" activePane="bottomRight" state="frozen"/>
      <selection pane="bottomRight" activeCell="G19" sqref="G19"/>
      <selection pane="bottomLeft" activeCell="G19" sqref="G19"/>
      <selection pane="topRight" activeCell="G19" sqref="G19"/>
    </sheetView>
  </sheetViews>
  <sheetFormatPr defaultColWidth="9" defaultRowHeight="13.5"/>
  <cols>
    <col min="1" max="1" width="9" style="1"/>
    <col min="2" max="2" width="9.7109375" style="1" bestFit="1" customWidth="1"/>
    <col min="3" max="3" width="16.85546875" style="1" bestFit="1" customWidth="1"/>
    <col min="4" max="4" width="14.42578125" style="1" bestFit="1" customWidth="1"/>
    <col min="5" max="5" width="16.85546875" style="1" bestFit="1" customWidth="1"/>
    <col min="6" max="7" width="11.42578125" style="1" bestFit="1" customWidth="1"/>
    <col min="8" max="8" width="10.7109375" style="1" bestFit="1" customWidth="1"/>
    <col min="9" max="9" width="10.140625" style="1" bestFit="1" customWidth="1"/>
    <col min="10" max="11" width="15.7109375" style="1" bestFit="1" customWidth="1"/>
    <col min="12" max="16384" width="9" style="1"/>
  </cols>
  <sheetData>
    <row r="2" spans="2:9">
      <c r="C2" s="213" t="s">
        <v>1252</v>
      </c>
      <c r="D2" s="213"/>
      <c r="E2" s="214" t="s">
        <v>1253</v>
      </c>
      <c r="F2" s="214"/>
      <c r="G2" s="214" t="s">
        <v>1254</v>
      </c>
      <c r="H2" s="214"/>
    </row>
    <row r="3" spans="2:9">
      <c r="B3" s="30"/>
      <c r="C3" s="34" t="s">
        <v>1255</v>
      </c>
      <c r="D3" s="34" t="s">
        <v>1256</v>
      </c>
      <c r="E3" s="35" t="s">
        <v>1255</v>
      </c>
      <c r="F3" s="35" t="s">
        <v>1256</v>
      </c>
      <c r="G3" s="36" t="s">
        <v>1255</v>
      </c>
      <c r="H3" s="36" t="s">
        <v>1256</v>
      </c>
      <c r="I3" s="30"/>
    </row>
    <row r="4" spans="2:9">
      <c r="B4" s="39">
        <v>44348</v>
      </c>
      <c r="C4" s="40">
        <f>SUMIFS(BDextratobancário!$H:$H,BDextratobancário!$L:$L,B4)</f>
        <v>-747374.71</v>
      </c>
      <c r="D4" s="40">
        <f>SUMIFS(BDextratobancário!$I:$I,BDextratobancário!$L:$L,B4)</f>
        <v>0</v>
      </c>
      <c r="E4" s="40" t="e">
        <f>SUMIFS('BD Conta 555-5'!$J:$J,'BD Conta 555-5'!$D:$D,'BD Conciliação'!$B4,'BD Conta 555-5'!#REF!,"D")</f>
        <v>#REF!</v>
      </c>
      <c r="F4" s="40" t="e">
        <f>SUMIFS('BD Conta 555-5'!$J:$J,'BD Conta 555-5'!$D:$D,'BD Conciliação'!$B4,'BD Conta 555-5'!#REF!,"C")</f>
        <v>#REF!</v>
      </c>
      <c r="G4" s="37" t="e">
        <f>C4-E4</f>
        <v>#REF!</v>
      </c>
      <c r="H4" s="37" t="e">
        <f t="shared" ref="H4" si="0">F4-D4</f>
        <v>#REF!</v>
      </c>
      <c r="I4" s="1" t="e">
        <f t="shared" ref="I4:I33" si="1">G4=H4</f>
        <v>#REF!</v>
      </c>
    </row>
    <row r="5" spans="2:9">
      <c r="B5" s="39">
        <f t="shared" ref="B5:B64" si="2">B4+1</f>
        <v>44349</v>
      </c>
      <c r="C5" s="40">
        <f>SUMIFS(BDextratobancário!$H:$H,BDextratobancário!$L:$L,B5)</f>
        <v>-1366068.0500000003</v>
      </c>
      <c r="D5" s="40">
        <f>SUMIFS(BDextratobancário!$I:$I,BDextratobancário!$L:$L,B5)</f>
        <v>0</v>
      </c>
      <c r="E5" s="40" t="e">
        <f>SUMIFS('BD Conta 555-5'!$J:$J,'BD Conta 555-5'!$D:$D,'BD Conciliação'!$B5,'BD Conta 555-5'!#REF!,"D")</f>
        <v>#REF!</v>
      </c>
      <c r="F5" s="40" t="e">
        <f>SUMIFS('BD Conta 555-5'!$J:$J,'BD Conta 555-5'!$D:$D,'BD Conciliação'!$B5,'BD Conta 555-5'!#REF!,"C")</f>
        <v>#REF!</v>
      </c>
      <c r="G5" s="37" t="e">
        <f t="shared" ref="G5:G33" si="3">C5-E5</f>
        <v>#REF!</v>
      </c>
      <c r="H5" s="37" t="e">
        <f t="shared" ref="H5:H33" si="4">F5-D5</f>
        <v>#REF!</v>
      </c>
      <c r="I5" s="1" t="e">
        <f t="shared" si="1"/>
        <v>#REF!</v>
      </c>
    </row>
    <row r="6" spans="2:9">
      <c r="B6" s="39">
        <f t="shared" si="2"/>
        <v>44350</v>
      </c>
      <c r="C6" s="40">
        <f>SUMIFS(BDextratobancário!$H:$H,BDextratobancário!$L:$L,B6)</f>
        <v>0</v>
      </c>
      <c r="D6" s="40">
        <f>SUMIFS(BDextratobancário!$I:$I,BDextratobancário!$L:$L,B6)</f>
        <v>0</v>
      </c>
      <c r="E6" s="40" t="e">
        <f>SUMIFS('BD Conta 555-5'!$J:$J,'BD Conta 555-5'!$D:$D,'BD Conciliação'!$B6,'BD Conta 555-5'!#REF!,"D")</f>
        <v>#REF!</v>
      </c>
      <c r="F6" s="40" t="e">
        <f>SUMIFS('BD Conta 555-5'!$J:$J,'BD Conta 555-5'!$D:$D,'BD Conciliação'!$B6,'BD Conta 555-5'!#REF!,"C")</f>
        <v>#REF!</v>
      </c>
      <c r="G6" s="37" t="e">
        <f t="shared" si="3"/>
        <v>#REF!</v>
      </c>
      <c r="H6" s="37" t="e">
        <f t="shared" si="4"/>
        <v>#REF!</v>
      </c>
      <c r="I6" s="1" t="e">
        <f t="shared" si="1"/>
        <v>#REF!</v>
      </c>
    </row>
    <row r="7" spans="2:9">
      <c r="B7" s="39">
        <f t="shared" si="2"/>
        <v>44351</v>
      </c>
      <c r="C7" s="40">
        <f>SUMIFS(BDextratobancário!$H:$H,BDextratobancário!$L:$L,B7)</f>
        <v>-466047.18000000017</v>
      </c>
      <c r="D7" s="40">
        <f>SUMIFS(BDextratobancário!$I:$I,BDextratobancário!$L:$L,B7)</f>
        <v>20000</v>
      </c>
      <c r="E7" s="40" t="e">
        <f>SUMIFS('BD Conta 555-5'!$J:$J,'BD Conta 555-5'!$D:$D,'BD Conciliação'!$B7,'BD Conta 555-5'!#REF!,"D")</f>
        <v>#REF!</v>
      </c>
      <c r="F7" s="40" t="e">
        <f>SUMIFS('BD Conta 555-5'!$J:$J,'BD Conta 555-5'!$D:$D,'BD Conciliação'!$B7,'BD Conta 555-5'!#REF!,"C")</f>
        <v>#REF!</v>
      </c>
      <c r="G7" s="37" t="e">
        <f t="shared" si="3"/>
        <v>#REF!</v>
      </c>
      <c r="H7" s="37" t="e">
        <f t="shared" si="4"/>
        <v>#REF!</v>
      </c>
      <c r="I7" s="1" t="e">
        <f t="shared" si="1"/>
        <v>#REF!</v>
      </c>
    </row>
    <row r="8" spans="2:9">
      <c r="B8" s="39">
        <f t="shared" si="2"/>
        <v>44352</v>
      </c>
      <c r="C8" s="40">
        <f>SUMIFS(BDextratobancário!$H:$H,BDextratobancário!$L:$L,B8)</f>
        <v>0</v>
      </c>
      <c r="D8" s="40">
        <f>SUMIFS(BDextratobancário!$I:$I,BDextratobancário!$L:$L,B8)</f>
        <v>0</v>
      </c>
      <c r="E8" s="40" t="e">
        <f>SUMIFS('BD Conta 555-5'!$J:$J,'BD Conta 555-5'!$D:$D,'BD Conciliação'!$B8,'BD Conta 555-5'!#REF!,"D")</f>
        <v>#REF!</v>
      </c>
      <c r="F8" s="40" t="e">
        <f>SUMIFS('BD Conta 555-5'!$J:$J,'BD Conta 555-5'!$D:$D,'BD Conciliação'!$B8,'BD Conta 555-5'!#REF!,"C")</f>
        <v>#REF!</v>
      </c>
      <c r="G8" s="37" t="e">
        <f t="shared" si="3"/>
        <v>#REF!</v>
      </c>
      <c r="H8" s="37" t="e">
        <f t="shared" si="4"/>
        <v>#REF!</v>
      </c>
      <c r="I8" s="1" t="e">
        <f t="shared" si="1"/>
        <v>#REF!</v>
      </c>
    </row>
    <row r="9" spans="2:9">
      <c r="B9" s="39">
        <f t="shared" si="2"/>
        <v>44353</v>
      </c>
      <c r="C9" s="40">
        <f>SUMIFS(BDextratobancário!$H:$H,BDextratobancário!$L:$L,B9)</f>
        <v>0</v>
      </c>
      <c r="D9" s="40">
        <f>SUMIFS(BDextratobancário!$I:$I,BDextratobancário!$L:$L,B9)</f>
        <v>0</v>
      </c>
      <c r="E9" s="40" t="e">
        <f>SUMIFS('BD Conta 555-5'!$J:$J,'BD Conta 555-5'!$D:$D,'BD Conciliação'!$B9,'BD Conta 555-5'!#REF!,"D")</f>
        <v>#REF!</v>
      </c>
      <c r="F9" s="40" t="e">
        <f>SUMIFS('BD Conta 555-5'!$J:$J,'BD Conta 555-5'!$D:$D,'BD Conciliação'!$B9,'BD Conta 555-5'!#REF!,"C")</f>
        <v>#REF!</v>
      </c>
      <c r="G9" s="37" t="e">
        <f t="shared" si="3"/>
        <v>#REF!</v>
      </c>
      <c r="H9" s="37" t="e">
        <f t="shared" si="4"/>
        <v>#REF!</v>
      </c>
      <c r="I9" s="1" t="e">
        <f t="shared" si="1"/>
        <v>#REF!</v>
      </c>
    </row>
    <row r="10" spans="2:9">
      <c r="B10" s="39">
        <f t="shared" si="2"/>
        <v>44354</v>
      </c>
      <c r="C10" s="40">
        <f>SUMIFS(BDextratobancário!$H:$H,BDextratobancário!$L:$L,B10)</f>
        <v>-7640.6100000000006</v>
      </c>
      <c r="D10" s="40">
        <f>SUMIFS(BDextratobancário!$I:$I,BDextratobancário!$L:$L,B10)</f>
        <v>0</v>
      </c>
      <c r="E10" s="40" t="e">
        <f>SUMIFS('BD Conta 555-5'!$J:$J,'BD Conta 555-5'!$D:$D,'BD Conciliação'!$B10,'BD Conta 555-5'!#REF!,"D")</f>
        <v>#REF!</v>
      </c>
      <c r="F10" s="40" t="e">
        <f>SUMIFS('BD Conta 555-5'!$J:$J,'BD Conta 555-5'!$D:$D,'BD Conciliação'!$B10,'BD Conta 555-5'!#REF!,"C")</f>
        <v>#REF!</v>
      </c>
      <c r="G10" s="37" t="e">
        <f t="shared" si="3"/>
        <v>#REF!</v>
      </c>
      <c r="H10" s="37" t="e">
        <f t="shared" si="4"/>
        <v>#REF!</v>
      </c>
      <c r="I10" s="1" t="e">
        <f t="shared" si="1"/>
        <v>#REF!</v>
      </c>
    </row>
    <row r="11" spans="2:9">
      <c r="B11" s="39">
        <f t="shared" si="2"/>
        <v>44355</v>
      </c>
      <c r="C11" s="40">
        <f>SUMIFS(BDextratobancário!$H:$H,BDextratobancário!$L:$L,B11)</f>
        <v>-464102.03000000009</v>
      </c>
      <c r="D11" s="40">
        <f>SUMIFS(BDextratobancário!$I:$I,BDextratobancário!$L:$L,B11)</f>
        <v>0</v>
      </c>
      <c r="E11" s="40" t="e">
        <f>SUMIFS('BD Conta 555-5'!$J:$J,'BD Conta 555-5'!$D:$D,'BD Conciliação'!$B11,'BD Conta 555-5'!#REF!,"D")</f>
        <v>#REF!</v>
      </c>
      <c r="F11" s="40" t="e">
        <f>SUMIFS('BD Conta 555-5'!$J:$J,'BD Conta 555-5'!$D:$D,'BD Conciliação'!$B11,'BD Conta 555-5'!#REF!,"C")</f>
        <v>#REF!</v>
      </c>
      <c r="G11" s="37" t="e">
        <f t="shared" si="3"/>
        <v>#REF!</v>
      </c>
      <c r="H11" s="37" t="e">
        <f t="shared" si="4"/>
        <v>#REF!</v>
      </c>
      <c r="I11" s="1" t="e">
        <f t="shared" si="1"/>
        <v>#REF!</v>
      </c>
    </row>
    <row r="12" spans="2:9">
      <c r="B12" s="39">
        <f t="shared" si="2"/>
        <v>44356</v>
      </c>
      <c r="C12" s="40">
        <f>SUMIFS(BDextratobancário!$H:$H,BDextratobancário!$L:$L,B12)</f>
        <v>-21331.51</v>
      </c>
      <c r="D12" s="40">
        <f>SUMIFS(BDextratobancário!$I:$I,BDextratobancário!$L:$L,B12)</f>
        <v>9998707.7599999998</v>
      </c>
      <c r="E12" s="40" t="e">
        <f>SUMIFS('BD Conta 555-5'!$J:$J,'BD Conta 555-5'!$D:$D,'BD Conciliação'!$B12,'BD Conta 555-5'!#REF!,"D")</f>
        <v>#REF!</v>
      </c>
      <c r="F12" s="40" t="e">
        <f>SUMIFS('BD Conta 555-5'!$J:$J,'BD Conta 555-5'!$D:$D,'BD Conciliação'!$B12,'BD Conta 555-5'!#REF!,"C")</f>
        <v>#REF!</v>
      </c>
      <c r="G12" s="37" t="e">
        <f t="shared" si="3"/>
        <v>#REF!</v>
      </c>
      <c r="H12" s="37" t="e">
        <f t="shared" si="4"/>
        <v>#REF!</v>
      </c>
      <c r="I12" s="1" t="e">
        <f t="shared" si="1"/>
        <v>#REF!</v>
      </c>
    </row>
    <row r="13" spans="2:9">
      <c r="B13" s="39">
        <f t="shared" si="2"/>
        <v>44357</v>
      </c>
      <c r="C13" s="40">
        <f>SUMIFS(BDextratobancário!$H:$H,BDextratobancário!$L:$L,B13)</f>
        <v>-5393805.9000000078</v>
      </c>
      <c r="D13" s="40">
        <f>SUMIFS(BDextratobancário!$I:$I,BDextratobancário!$L:$L,B13)</f>
        <v>1235869.77</v>
      </c>
      <c r="E13" s="40" t="e">
        <f>SUMIFS('BD Conta 555-5'!$J:$J,'BD Conta 555-5'!$D:$D,'BD Conciliação'!$B13,'BD Conta 555-5'!#REF!,"D")</f>
        <v>#REF!</v>
      </c>
      <c r="F13" s="40" t="e">
        <f>SUMIFS('BD Conta 555-5'!$J:$J,'BD Conta 555-5'!$D:$D,'BD Conciliação'!$B13,'BD Conta 555-5'!#REF!,"C")</f>
        <v>#REF!</v>
      </c>
      <c r="G13" s="37" t="e">
        <f>C13-E13</f>
        <v>#REF!</v>
      </c>
      <c r="H13" s="37" t="e">
        <f>F13-D13</f>
        <v>#REF!</v>
      </c>
      <c r="I13" s="1" t="e">
        <f>G13=H13</f>
        <v>#REF!</v>
      </c>
    </row>
    <row r="14" spans="2:9">
      <c r="B14" s="39">
        <f t="shared" si="2"/>
        <v>44358</v>
      </c>
      <c r="C14" s="40">
        <f>SUMIFS(BDextratobancário!$H:$H,BDextratobancário!$L:$L,B14)</f>
        <v>-1806574.4999999993</v>
      </c>
      <c r="D14" s="40">
        <f>SUMIFS(BDextratobancário!$I:$I,BDextratobancário!$L:$L,B14)</f>
        <v>0</v>
      </c>
      <c r="E14" s="40" t="e">
        <f>SUMIFS('BD Conta 555-5'!$J:$J,'BD Conta 555-5'!$D:$D,'BD Conciliação'!$B14,'BD Conta 555-5'!#REF!,"D")</f>
        <v>#REF!</v>
      </c>
      <c r="F14" s="40" t="e">
        <f>SUMIFS('BD Conta 555-5'!$J:$J,'BD Conta 555-5'!$D:$D,'BD Conciliação'!$B14,'BD Conta 555-5'!#REF!,"C")</f>
        <v>#REF!</v>
      </c>
      <c r="G14" s="37" t="e">
        <f>C14-E14</f>
        <v>#REF!</v>
      </c>
      <c r="H14" s="37" t="e">
        <f t="shared" si="4"/>
        <v>#REF!</v>
      </c>
      <c r="I14" s="1" t="e">
        <f t="shared" si="1"/>
        <v>#REF!</v>
      </c>
    </row>
    <row r="15" spans="2:9">
      <c r="B15" s="39">
        <f t="shared" si="2"/>
        <v>44359</v>
      </c>
      <c r="C15" s="40">
        <f>SUMIFS(BDextratobancário!$H:$H,BDextratobancário!$L:$L,B15)</f>
        <v>0</v>
      </c>
      <c r="D15" s="40">
        <f>SUMIFS(BDextratobancário!$I:$I,BDextratobancário!$L:$L,B15)</f>
        <v>0</v>
      </c>
      <c r="E15" s="40" t="e">
        <f>SUMIFS('BD Conta 555-5'!$J:$J,'BD Conta 555-5'!$D:$D,'BD Conciliação'!$B15,'BD Conta 555-5'!#REF!,"D")</f>
        <v>#REF!</v>
      </c>
      <c r="F15" s="40" t="e">
        <f>SUMIFS('BD Conta 555-5'!$J:$J,'BD Conta 555-5'!$D:$D,'BD Conciliação'!$B15,'BD Conta 555-5'!#REF!,"C")</f>
        <v>#REF!</v>
      </c>
      <c r="G15" s="37" t="e">
        <f t="shared" si="3"/>
        <v>#REF!</v>
      </c>
      <c r="H15" s="37" t="e">
        <f t="shared" si="4"/>
        <v>#REF!</v>
      </c>
      <c r="I15" s="1" t="e">
        <f t="shared" si="1"/>
        <v>#REF!</v>
      </c>
    </row>
    <row r="16" spans="2:9">
      <c r="B16" s="39">
        <f t="shared" si="2"/>
        <v>44360</v>
      </c>
      <c r="C16" s="40">
        <f>SUMIFS(BDextratobancário!$H:$H,BDextratobancário!$L:$L,B16)</f>
        <v>0</v>
      </c>
      <c r="D16" s="40">
        <f>SUMIFS(BDextratobancário!$I:$I,BDextratobancário!$L:$L,B16)</f>
        <v>0</v>
      </c>
      <c r="E16" s="40" t="e">
        <f>SUMIFS('BD Conta 555-5'!$J:$J,'BD Conta 555-5'!$D:$D,'BD Conciliação'!$B16,'BD Conta 555-5'!#REF!,"D")</f>
        <v>#REF!</v>
      </c>
      <c r="F16" s="40" t="e">
        <f>SUMIFS('BD Conta 555-5'!$J:$J,'BD Conta 555-5'!$D:$D,'BD Conciliação'!$B16,'BD Conta 555-5'!#REF!,"C")</f>
        <v>#REF!</v>
      </c>
      <c r="G16" s="37" t="e">
        <f t="shared" si="3"/>
        <v>#REF!</v>
      </c>
      <c r="H16" s="37" t="e">
        <f t="shared" si="4"/>
        <v>#REF!</v>
      </c>
      <c r="I16" s="1" t="e">
        <f t="shared" si="1"/>
        <v>#REF!</v>
      </c>
    </row>
    <row r="17" spans="2:9">
      <c r="B17" s="39">
        <f t="shared" si="2"/>
        <v>44361</v>
      </c>
      <c r="C17" s="40">
        <f>SUMIFS(BDextratobancário!$H:$H,BDextratobancário!$L:$L,B17)</f>
        <v>-676894.7099999995</v>
      </c>
      <c r="D17" s="40">
        <f>SUMIFS(BDextratobancário!$I:$I,BDextratobancário!$L:$L,B17)</f>
        <v>6859.91</v>
      </c>
      <c r="E17" s="40" t="e">
        <f>SUMIFS('BD Conta 555-5'!$J:$J,'BD Conta 555-5'!$D:$D,'BD Conciliação'!$B17,'BD Conta 555-5'!#REF!,"D")</f>
        <v>#REF!</v>
      </c>
      <c r="F17" s="40" t="e">
        <f>SUMIFS('BD Conta 555-5'!$J:$J,'BD Conta 555-5'!$D:$D,'BD Conciliação'!$B17,'BD Conta 555-5'!#REF!,"C")</f>
        <v>#REF!</v>
      </c>
      <c r="G17" s="37" t="e">
        <f t="shared" si="3"/>
        <v>#REF!</v>
      </c>
      <c r="H17" s="37" t="e">
        <f t="shared" si="4"/>
        <v>#REF!</v>
      </c>
      <c r="I17" s="1" t="e">
        <f t="shared" si="1"/>
        <v>#REF!</v>
      </c>
    </row>
    <row r="18" spans="2:9">
      <c r="B18" s="39">
        <f t="shared" si="2"/>
        <v>44362</v>
      </c>
      <c r="C18" s="40">
        <f>SUMIFS(BDextratobancário!$H:$H,BDextratobancário!$L:$L,B18)</f>
        <v>-308838.5</v>
      </c>
      <c r="D18" s="40">
        <f>SUMIFS(BDextratobancário!$I:$I,BDextratobancário!$L:$L,B18)</f>
        <v>0</v>
      </c>
      <c r="E18" s="40" t="e">
        <f>SUMIFS('BD Conta 555-5'!$J:$J,'BD Conta 555-5'!$D:$D,'BD Conciliação'!$B18,'BD Conta 555-5'!#REF!,"D")</f>
        <v>#REF!</v>
      </c>
      <c r="F18" s="40" t="e">
        <f>SUMIFS('BD Conta 555-5'!$J:$J,'BD Conta 555-5'!$D:$D,'BD Conciliação'!$B18,'BD Conta 555-5'!#REF!,"C")</f>
        <v>#REF!</v>
      </c>
      <c r="G18" s="37" t="e">
        <f t="shared" si="3"/>
        <v>#REF!</v>
      </c>
      <c r="H18" s="37" t="e">
        <f t="shared" si="4"/>
        <v>#REF!</v>
      </c>
      <c r="I18" s="1" t="e">
        <f t="shared" si="1"/>
        <v>#REF!</v>
      </c>
    </row>
    <row r="19" spans="2:9">
      <c r="B19" s="39">
        <f t="shared" si="2"/>
        <v>44363</v>
      </c>
      <c r="C19" s="40">
        <f>SUMIFS(BDextratobancário!$H:$H,BDextratobancário!$L:$L,B19)</f>
        <v>-3370795.7900000014</v>
      </c>
      <c r="D19" s="40">
        <f>SUMIFS(BDextratobancário!$I:$I,BDextratobancário!$L:$L,B19)</f>
        <v>3091.5</v>
      </c>
      <c r="E19" s="40" t="e">
        <f>SUMIFS('BD Conta 555-5'!$J:$J,'BD Conta 555-5'!$D:$D,'BD Conciliação'!$B19,'BD Conta 555-5'!#REF!,"D")</f>
        <v>#REF!</v>
      </c>
      <c r="F19" s="40" t="e">
        <f>SUMIFS('BD Conta 555-5'!$J:$J,'BD Conta 555-5'!$D:$D,'BD Conciliação'!$B19,'BD Conta 555-5'!#REF!,"C")</f>
        <v>#REF!</v>
      </c>
      <c r="G19" s="37" t="e">
        <f t="shared" si="3"/>
        <v>#REF!</v>
      </c>
      <c r="H19" s="37" t="e">
        <f t="shared" si="4"/>
        <v>#REF!</v>
      </c>
      <c r="I19" s="1" t="e">
        <f t="shared" si="1"/>
        <v>#REF!</v>
      </c>
    </row>
    <row r="20" spans="2:9">
      <c r="B20" s="39">
        <f t="shared" si="2"/>
        <v>44364</v>
      </c>
      <c r="C20" s="40">
        <f>SUMIFS(BDextratobancário!$H:$H,BDextratobancário!$L:$L,B20)</f>
        <v>-144083.94000000026</v>
      </c>
      <c r="D20" s="40">
        <f>SUMIFS(BDextratobancário!$I:$I,BDextratobancário!$L:$L,B20)</f>
        <v>55727.360000000001</v>
      </c>
      <c r="E20" s="40" t="e">
        <f>SUMIFS('BD Conta 555-5'!$J:$J,'BD Conta 555-5'!$D:$D,'BD Conciliação'!$B20,'BD Conta 555-5'!#REF!,"D")</f>
        <v>#REF!</v>
      </c>
      <c r="F20" s="40" t="e">
        <f>SUMIFS('BD Conta 555-5'!$J:$J,'BD Conta 555-5'!$D:$D,'BD Conciliação'!$B20,'BD Conta 555-5'!#REF!,"C")</f>
        <v>#REF!</v>
      </c>
      <c r="G20" s="37" t="e">
        <f t="shared" si="3"/>
        <v>#REF!</v>
      </c>
      <c r="H20" s="37" t="e">
        <f t="shared" si="4"/>
        <v>#REF!</v>
      </c>
      <c r="I20" s="1" t="e">
        <f t="shared" si="1"/>
        <v>#REF!</v>
      </c>
    </row>
    <row r="21" spans="2:9">
      <c r="B21" s="39">
        <f t="shared" si="2"/>
        <v>44365</v>
      </c>
      <c r="C21" s="40">
        <f>SUMIFS(BDextratobancário!$H:$H,BDextratobancário!$L:$L,B21)</f>
        <v>-106212.27999999997</v>
      </c>
      <c r="D21" s="40">
        <f>SUMIFS(BDextratobancário!$I:$I,BDextratobancário!$L:$L,B21)</f>
        <v>1470.4</v>
      </c>
      <c r="E21" s="40" t="e">
        <f>SUMIFS('BD Conta 555-5'!$J:$J,'BD Conta 555-5'!$D:$D,'BD Conciliação'!$B21,'BD Conta 555-5'!#REF!,"D")</f>
        <v>#REF!</v>
      </c>
      <c r="F21" s="40" t="e">
        <f>SUMIFS('BD Conta 555-5'!$J:$J,'BD Conta 555-5'!$D:$D,'BD Conciliação'!$B21,'BD Conta 555-5'!#REF!,"C")</f>
        <v>#REF!</v>
      </c>
      <c r="G21" s="37" t="e">
        <f t="shared" si="3"/>
        <v>#REF!</v>
      </c>
      <c r="H21" s="37" t="e">
        <f t="shared" si="4"/>
        <v>#REF!</v>
      </c>
      <c r="I21" s="1" t="e">
        <f t="shared" si="1"/>
        <v>#REF!</v>
      </c>
    </row>
    <row r="22" spans="2:9">
      <c r="B22" s="39">
        <f t="shared" si="2"/>
        <v>44366</v>
      </c>
      <c r="C22" s="40">
        <f>SUMIFS(BDextratobancário!$H:$H,BDextratobancário!$L:$L,B22)</f>
        <v>0</v>
      </c>
      <c r="D22" s="40">
        <f>SUMIFS(BDextratobancário!$I:$I,BDextratobancário!$L:$L,B22)</f>
        <v>0</v>
      </c>
      <c r="E22" s="40" t="e">
        <f>SUMIFS('BD Conta 555-5'!$J:$J,'BD Conta 555-5'!$D:$D,'BD Conciliação'!$B22,'BD Conta 555-5'!#REF!,"D")</f>
        <v>#REF!</v>
      </c>
      <c r="F22" s="40" t="e">
        <f>SUMIFS('BD Conta 555-5'!$J:$J,'BD Conta 555-5'!$D:$D,'BD Conciliação'!$B22,'BD Conta 555-5'!#REF!,"C")</f>
        <v>#REF!</v>
      </c>
      <c r="G22" s="37" t="e">
        <f t="shared" si="3"/>
        <v>#REF!</v>
      </c>
      <c r="H22" s="37" t="e">
        <f t="shared" si="4"/>
        <v>#REF!</v>
      </c>
      <c r="I22" s="1" t="e">
        <f t="shared" si="1"/>
        <v>#REF!</v>
      </c>
    </row>
    <row r="23" spans="2:9">
      <c r="B23" s="39">
        <f t="shared" si="2"/>
        <v>44367</v>
      </c>
      <c r="C23" s="40">
        <f>SUMIFS(BDextratobancário!$H:$H,BDextratobancário!$L:$L,B23)</f>
        <v>0</v>
      </c>
      <c r="D23" s="40">
        <f>SUMIFS(BDextratobancário!$I:$I,BDextratobancário!$L:$L,B23)</f>
        <v>0</v>
      </c>
      <c r="E23" s="40" t="e">
        <f>SUMIFS('BD Conta 555-5'!$J:$J,'BD Conta 555-5'!$D:$D,'BD Conciliação'!$B23,'BD Conta 555-5'!#REF!,"D")</f>
        <v>#REF!</v>
      </c>
      <c r="F23" s="40" t="e">
        <f>SUMIFS('BD Conta 555-5'!$J:$J,'BD Conta 555-5'!$D:$D,'BD Conciliação'!$B23,'BD Conta 555-5'!#REF!,"C")</f>
        <v>#REF!</v>
      </c>
      <c r="G23" s="37" t="e">
        <f t="shared" si="3"/>
        <v>#REF!</v>
      </c>
      <c r="H23" s="37" t="e">
        <f t="shared" si="4"/>
        <v>#REF!</v>
      </c>
      <c r="I23" s="1" t="e">
        <f t="shared" si="1"/>
        <v>#REF!</v>
      </c>
    </row>
    <row r="24" spans="2:9">
      <c r="B24" s="39">
        <f t="shared" si="2"/>
        <v>44368</v>
      </c>
      <c r="C24" s="40">
        <f>SUMIFS(BDextratobancário!$H:$H,BDextratobancário!$L:$L,B24)</f>
        <v>-255569.11000000002</v>
      </c>
      <c r="D24" s="40">
        <f>SUMIFS(BDextratobancário!$I:$I,BDextratobancário!$L:$L,B24)</f>
        <v>200000</v>
      </c>
      <c r="E24" s="40" t="e">
        <f>SUMIFS('BD Conta 555-5'!$J:$J,'BD Conta 555-5'!$D:$D,'BD Conciliação'!$B24,'BD Conta 555-5'!#REF!,"D")</f>
        <v>#REF!</v>
      </c>
      <c r="F24" s="40" t="e">
        <f>SUMIFS('BD Conta 555-5'!$J:$J,'BD Conta 555-5'!$D:$D,'BD Conciliação'!$B24,'BD Conta 555-5'!#REF!,"C")</f>
        <v>#REF!</v>
      </c>
      <c r="G24" s="37" t="e">
        <f t="shared" si="3"/>
        <v>#REF!</v>
      </c>
      <c r="H24" s="37" t="e">
        <f t="shared" si="4"/>
        <v>#REF!</v>
      </c>
      <c r="I24" s="1" t="e">
        <f t="shared" si="1"/>
        <v>#REF!</v>
      </c>
    </row>
    <row r="25" spans="2:9">
      <c r="B25" s="39">
        <f t="shared" si="2"/>
        <v>44369</v>
      </c>
      <c r="C25" s="40">
        <f>SUMIFS(BDextratobancário!$H:$H,BDextratobancário!$L:$L,B25)</f>
        <v>-27497.820000000003</v>
      </c>
      <c r="D25" s="40">
        <f>SUMIFS(BDextratobancário!$I:$I,BDextratobancário!$L:$L,B25)</f>
        <v>0</v>
      </c>
      <c r="E25" s="40" t="e">
        <f>SUMIFS('BD Conta 555-5'!$J:$J,'BD Conta 555-5'!$D:$D,'BD Conciliação'!$B25,'BD Conta 555-5'!#REF!,"D")</f>
        <v>#REF!</v>
      </c>
      <c r="F25" s="40" t="e">
        <f>SUMIFS('BD Conta 555-5'!$J:$J,'BD Conta 555-5'!$D:$D,'BD Conciliação'!$B25,'BD Conta 555-5'!#REF!,"C")</f>
        <v>#REF!</v>
      </c>
      <c r="G25" s="37" t="e">
        <f t="shared" si="3"/>
        <v>#REF!</v>
      </c>
      <c r="H25" s="37" t="e">
        <f t="shared" si="4"/>
        <v>#REF!</v>
      </c>
      <c r="I25" s="1" t="e">
        <f t="shared" si="1"/>
        <v>#REF!</v>
      </c>
    </row>
    <row r="26" spans="2:9">
      <c r="B26" s="39">
        <f t="shared" si="2"/>
        <v>44370</v>
      </c>
      <c r="C26" s="40">
        <f>SUMIFS(BDextratobancário!$H:$H,BDextratobancário!$L:$L,B26)</f>
        <v>0</v>
      </c>
      <c r="D26" s="40">
        <f>SUMIFS(BDextratobancário!$I:$I,BDextratobancário!$L:$L,B26)</f>
        <v>0</v>
      </c>
      <c r="E26" s="40" t="e">
        <f>SUMIFS('BD Conta 555-5'!$J:$J,'BD Conta 555-5'!$D:$D,'BD Conciliação'!$B26,'BD Conta 555-5'!#REF!,"D")</f>
        <v>#REF!</v>
      </c>
      <c r="F26" s="40" t="e">
        <f>SUMIFS('BD Conta 555-5'!$J:$J,'BD Conta 555-5'!$D:$D,'BD Conciliação'!$B26,'BD Conta 555-5'!#REF!,"C")</f>
        <v>#REF!</v>
      </c>
      <c r="G26" s="37" t="e">
        <f t="shared" si="3"/>
        <v>#REF!</v>
      </c>
      <c r="H26" s="37" t="e">
        <f t="shared" si="4"/>
        <v>#REF!</v>
      </c>
      <c r="I26" s="1" t="e">
        <f t="shared" si="1"/>
        <v>#REF!</v>
      </c>
    </row>
    <row r="27" spans="2:9">
      <c r="B27" s="39">
        <f t="shared" si="2"/>
        <v>44371</v>
      </c>
      <c r="C27" s="40">
        <f>SUMIFS(BDextratobancário!$H:$H,BDextratobancário!$L:$L,B27)</f>
        <v>-10155.470000000001</v>
      </c>
      <c r="D27" s="40">
        <f>SUMIFS(BDextratobancário!$I:$I,BDextratobancário!$L:$L,B27)</f>
        <v>0</v>
      </c>
      <c r="E27" s="40" t="e">
        <f>SUMIFS('BD Conta 555-5'!$J:$J,'BD Conta 555-5'!$D:$D,'BD Conciliação'!$B27,'BD Conta 555-5'!#REF!,"D")</f>
        <v>#REF!</v>
      </c>
      <c r="F27" s="40" t="e">
        <f>SUMIFS('BD Conta 555-5'!$J:$J,'BD Conta 555-5'!$D:$D,'BD Conciliação'!$B27,'BD Conta 555-5'!#REF!,"C")</f>
        <v>#REF!</v>
      </c>
      <c r="G27" s="37" t="e">
        <f t="shared" si="3"/>
        <v>#REF!</v>
      </c>
      <c r="H27" s="37" t="e">
        <f t="shared" si="4"/>
        <v>#REF!</v>
      </c>
      <c r="I27" s="1" t="e">
        <f t="shared" si="1"/>
        <v>#REF!</v>
      </c>
    </row>
    <row r="28" spans="2:9">
      <c r="B28" s="39">
        <f t="shared" si="2"/>
        <v>44372</v>
      </c>
      <c r="C28" s="40">
        <f>SUMIFS(BDextratobancário!$H:$H,BDextratobancário!$L:$L,B28)</f>
        <v>-254043.85</v>
      </c>
      <c r="D28" s="40">
        <f>SUMIFS(BDextratobancário!$I:$I,BDextratobancário!$L:$L,B28)</f>
        <v>5464055.1400000006</v>
      </c>
      <c r="E28" s="40" t="e">
        <f>SUMIFS('BD Conta 555-5'!$J:$J,'BD Conta 555-5'!$D:$D,'BD Conciliação'!$B28,'BD Conta 555-5'!#REF!,"D")</f>
        <v>#REF!</v>
      </c>
      <c r="F28" s="40" t="e">
        <f>SUMIFS('BD Conta 555-5'!$J:$J,'BD Conta 555-5'!$D:$D,'BD Conciliação'!$B28,'BD Conta 555-5'!#REF!,"C")</f>
        <v>#REF!</v>
      </c>
      <c r="G28" s="37" t="e">
        <f t="shared" si="3"/>
        <v>#REF!</v>
      </c>
      <c r="H28" s="37" t="e">
        <f t="shared" si="4"/>
        <v>#REF!</v>
      </c>
      <c r="I28" s="1" t="e">
        <f t="shared" si="1"/>
        <v>#REF!</v>
      </c>
    </row>
    <row r="29" spans="2:9">
      <c r="B29" s="39">
        <f t="shared" si="2"/>
        <v>44373</v>
      </c>
      <c r="C29" s="40">
        <f>SUMIFS(BDextratobancário!$H:$H,BDextratobancário!$L:$L,B29)</f>
        <v>0</v>
      </c>
      <c r="D29" s="40">
        <f>SUMIFS(BDextratobancário!$I:$I,BDextratobancário!$L:$L,B29)</f>
        <v>0</v>
      </c>
      <c r="E29" s="40" t="e">
        <f>SUMIFS('BD Conta 555-5'!$J:$J,'BD Conta 555-5'!$D:$D,'BD Conciliação'!$B29,'BD Conta 555-5'!#REF!,"D")</f>
        <v>#REF!</v>
      </c>
      <c r="F29" s="40" t="e">
        <f>SUMIFS('BD Conta 555-5'!$J:$J,'BD Conta 555-5'!$D:$D,'BD Conciliação'!$B29,'BD Conta 555-5'!#REF!,"C")</f>
        <v>#REF!</v>
      </c>
      <c r="G29" s="37" t="e">
        <f t="shared" si="3"/>
        <v>#REF!</v>
      </c>
      <c r="H29" s="37" t="e">
        <f t="shared" si="4"/>
        <v>#REF!</v>
      </c>
      <c r="I29" s="1" t="e">
        <f t="shared" si="1"/>
        <v>#REF!</v>
      </c>
    </row>
    <row r="30" spans="2:9">
      <c r="B30" s="39">
        <f t="shared" si="2"/>
        <v>44374</v>
      </c>
      <c r="C30" s="40">
        <f>SUMIFS(BDextratobancário!$H:$H,BDextratobancário!$L:$L,B30)</f>
        <v>0</v>
      </c>
      <c r="D30" s="40">
        <f>SUMIFS(BDextratobancário!$I:$I,BDextratobancário!$L:$L,B30)</f>
        <v>0</v>
      </c>
      <c r="E30" s="40" t="e">
        <f>SUMIFS('BD Conta 555-5'!$J:$J,'BD Conta 555-5'!$D:$D,'BD Conciliação'!$B30,'BD Conta 555-5'!#REF!,"D")</f>
        <v>#REF!</v>
      </c>
      <c r="F30" s="40" t="e">
        <f>SUMIFS('BD Conta 555-5'!$J:$J,'BD Conta 555-5'!$D:$D,'BD Conciliação'!$B30,'BD Conta 555-5'!#REF!,"C")</f>
        <v>#REF!</v>
      </c>
      <c r="G30" s="37" t="e">
        <f t="shared" si="3"/>
        <v>#REF!</v>
      </c>
      <c r="H30" s="37" t="e">
        <f t="shared" si="4"/>
        <v>#REF!</v>
      </c>
      <c r="I30" s="1" t="e">
        <f t="shared" si="1"/>
        <v>#REF!</v>
      </c>
    </row>
    <row r="31" spans="2:9">
      <c r="B31" s="39">
        <f t="shared" si="2"/>
        <v>44375</v>
      </c>
      <c r="C31" s="40">
        <f>SUMIFS(BDextratobancário!$H:$H,BDextratobancário!$L:$L,B31)</f>
        <v>-2364272.4400000018</v>
      </c>
      <c r="D31" s="40">
        <f>SUMIFS(BDextratobancário!$I:$I,BDextratobancário!$L:$L,B31)</f>
        <v>0</v>
      </c>
      <c r="E31" s="40" t="e">
        <f>SUMIFS('BD Conta 555-5'!$J:$J,'BD Conta 555-5'!$D:$D,'BD Conciliação'!$B31,'BD Conta 555-5'!#REF!,"D")</f>
        <v>#REF!</v>
      </c>
      <c r="F31" s="40" t="e">
        <f>SUMIFS('BD Conta 555-5'!$J:$J,'BD Conta 555-5'!$D:$D,'BD Conciliação'!$B31,'BD Conta 555-5'!#REF!,"C")</f>
        <v>#REF!</v>
      </c>
      <c r="G31" s="37" t="e">
        <f t="shared" si="3"/>
        <v>#REF!</v>
      </c>
      <c r="H31" s="37" t="e">
        <f t="shared" si="4"/>
        <v>#REF!</v>
      </c>
      <c r="I31" s="1" t="e">
        <f t="shared" si="1"/>
        <v>#REF!</v>
      </c>
    </row>
    <row r="32" spans="2:9">
      <c r="B32" s="39">
        <f t="shared" si="2"/>
        <v>44376</v>
      </c>
      <c r="C32" s="40">
        <f>SUMIFS(BDextratobancário!$H:$H,BDextratobancário!$L:$L,B32)</f>
        <v>-1359063.2699999993</v>
      </c>
      <c r="D32" s="40">
        <f>SUMIFS(BDextratobancário!$I:$I,BDextratobancário!$L:$L,B32)</f>
        <v>0</v>
      </c>
      <c r="E32" s="40" t="e">
        <f>SUMIFS('BD Conta 555-5'!$J:$J,'BD Conta 555-5'!$D:$D,'BD Conciliação'!$B32,'BD Conta 555-5'!#REF!,"D")</f>
        <v>#REF!</v>
      </c>
      <c r="F32" s="40" t="e">
        <f>SUMIFS('BD Conta 555-5'!$J:$J,'BD Conta 555-5'!$D:$D,'BD Conciliação'!$B32,'BD Conta 555-5'!#REF!,"C")</f>
        <v>#REF!</v>
      </c>
      <c r="G32" s="37" t="e">
        <f t="shared" si="3"/>
        <v>#REF!</v>
      </c>
      <c r="H32" s="37" t="e">
        <f t="shared" si="4"/>
        <v>#REF!</v>
      </c>
      <c r="I32" s="1" t="e">
        <f t="shared" si="1"/>
        <v>#REF!</v>
      </c>
    </row>
    <row r="33" spans="2:11">
      <c r="B33" s="39">
        <f t="shared" si="2"/>
        <v>44377</v>
      </c>
      <c r="C33" s="40">
        <f>SUMIFS(BDextratobancário!$H:$H,BDextratobancário!$L:$L,B33)</f>
        <v>-2161175.04</v>
      </c>
      <c r="D33" s="40">
        <f>SUMIFS(BDextratobancário!$I:$I,BDextratobancário!$L:$L,B33)</f>
        <v>82320</v>
      </c>
      <c r="E33" s="40" t="e">
        <f>SUMIFS('BD Conta 555-5'!$J:$J,'BD Conta 555-5'!$D:$D,'BD Conciliação'!$B33,'BD Conta 555-5'!#REF!,"D")</f>
        <v>#REF!</v>
      </c>
      <c r="F33" s="40" t="e">
        <f>SUMIFS('BD Conta 555-5'!$J:$J,'BD Conta 555-5'!$D:$D,'BD Conciliação'!$B33,'BD Conta 555-5'!#REF!,"C")</f>
        <v>#REF!</v>
      </c>
      <c r="G33" s="37" t="e">
        <f t="shared" si="3"/>
        <v>#REF!</v>
      </c>
      <c r="H33" s="37" t="e">
        <f t="shared" si="4"/>
        <v>#REF!</v>
      </c>
      <c r="I33" s="1" t="e">
        <f t="shared" si="1"/>
        <v>#REF!</v>
      </c>
    </row>
    <row r="34" spans="2:11">
      <c r="B34" s="31">
        <f t="shared" si="2"/>
        <v>44378</v>
      </c>
      <c r="C34" s="47">
        <f>SUMIFS(BDextratobancário!$H:$H,BDextratobancário!$L:$L,B34)</f>
        <v>-160575.16</v>
      </c>
      <c r="D34" s="47">
        <f>SUMIFS(BDextratobancário!$I:$I,BDextratobancário!$L:$L,B34)</f>
        <v>52075.7</v>
      </c>
      <c r="E34" s="47" t="e">
        <f>SUMIFS('BD Conta 555-5'!$J:$J,'BD Conta 555-5'!$D:$D,'BD Conciliação'!$B34,'BD Conta 555-5'!#REF!,"D")</f>
        <v>#REF!</v>
      </c>
      <c r="F34" s="47" t="e">
        <f>SUMIFS('BD Conta 555-5'!$J:$J,'BD Conta 555-5'!$D:$D,'BD Conciliação'!$B34,'BD Conta 555-5'!#REF!,"C")</f>
        <v>#REF!</v>
      </c>
      <c r="G34" s="37" t="e">
        <f t="shared" ref="G34:G64" si="5">C34-E34</f>
        <v>#REF!</v>
      </c>
      <c r="H34" s="37" t="e">
        <f t="shared" ref="H34:H64" si="6">F34-D34</f>
        <v>#REF!</v>
      </c>
      <c r="I34" s="1" t="e">
        <f t="shared" ref="I34:I64" si="7">G34=H34</f>
        <v>#REF!</v>
      </c>
    </row>
    <row r="35" spans="2:11">
      <c r="B35" s="31">
        <f t="shared" si="2"/>
        <v>44379</v>
      </c>
      <c r="C35" s="47">
        <f>SUMIFS(BDextratobancário!$H:$H,BDextratobancário!$L:$L,B35)</f>
        <v>-478862.2200000002</v>
      </c>
      <c r="D35" s="47">
        <f>SUMIFS(BDextratobancário!$I:$I,BDextratobancário!$L:$L,B35)</f>
        <v>115075.12</v>
      </c>
      <c r="E35" s="47" t="e">
        <f>SUMIFS('BD Conta 555-5'!$J:$J,'BD Conta 555-5'!$D:$D,'BD Conciliação'!$B35,'BD Conta 555-5'!#REF!,"D")</f>
        <v>#REF!</v>
      </c>
      <c r="F35" s="47" t="e">
        <f>SUMIFS('BD Conta 555-5'!$J:$J,'BD Conta 555-5'!$D:$D,'BD Conciliação'!$B35,'BD Conta 555-5'!#REF!,"C")</f>
        <v>#REF!</v>
      </c>
      <c r="G35" s="37" t="e">
        <f t="shared" si="5"/>
        <v>#REF!</v>
      </c>
      <c r="H35" s="37" t="e">
        <f t="shared" si="6"/>
        <v>#REF!</v>
      </c>
      <c r="I35" s="1" t="e">
        <f t="shared" si="7"/>
        <v>#REF!</v>
      </c>
    </row>
    <row r="36" spans="2:11">
      <c r="B36" s="31">
        <f t="shared" si="2"/>
        <v>44380</v>
      </c>
      <c r="C36" s="47">
        <f>SUMIFS(BDextratobancário!$H:$H,BDextratobancário!$L:$L,B36)</f>
        <v>0</v>
      </c>
      <c r="D36" s="47">
        <f>SUMIFS(BDextratobancário!$I:$I,BDextratobancário!$L:$L,B36)</f>
        <v>0</v>
      </c>
      <c r="E36" s="47" t="e">
        <f>SUMIFS('BD Conta 555-5'!$J:$J,'BD Conta 555-5'!$D:$D,'BD Conciliação'!$B36,'BD Conta 555-5'!#REF!,"D")</f>
        <v>#REF!</v>
      </c>
      <c r="F36" s="47" t="e">
        <f>SUMIFS('BD Conta 555-5'!$J:$J,'BD Conta 555-5'!$D:$D,'BD Conciliação'!$B36,'BD Conta 555-5'!#REF!,"C")</f>
        <v>#REF!</v>
      </c>
      <c r="G36" s="37" t="e">
        <f t="shared" si="5"/>
        <v>#REF!</v>
      </c>
      <c r="H36" s="37" t="e">
        <f t="shared" si="6"/>
        <v>#REF!</v>
      </c>
      <c r="I36" s="1" t="e">
        <f t="shared" si="7"/>
        <v>#REF!</v>
      </c>
    </row>
    <row r="37" spans="2:11">
      <c r="B37" s="31">
        <f t="shared" si="2"/>
        <v>44381</v>
      </c>
      <c r="C37" s="47">
        <f>SUMIFS(BDextratobancário!$H:$H,BDextratobancário!$L:$L,B37)</f>
        <v>0</v>
      </c>
      <c r="D37" s="47">
        <f>SUMIFS(BDextratobancário!$I:$I,BDextratobancário!$L:$L,B37)</f>
        <v>0</v>
      </c>
      <c r="E37" s="47" t="e">
        <f>SUMIFS('BD Conta 555-5'!$J:$J,'BD Conta 555-5'!$D:$D,'BD Conciliação'!$B37,'BD Conta 555-5'!#REF!,"D")</f>
        <v>#REF!</v>
      </c>
      <c r="F37" s="47" t="e">
        <f>SUMIFS('BD Conta 555-5'!$J:$J,'BD Conta 555-5'!$D:$D,'BD Conciliação'!$B37,'BD Conta 555-5'!#REF!,"C")</f>
        <v>#REF!</v>
      </c>
      <c r="G37" s="37" t="e">
        <f t="shared" si="5"/>
        <v>#REF!</v>
      </c>
      <c r="H37" s="37" t="e">
        <f t="shared" si="6"/>
        <v>#REF!</v>
      </c>
      <c r="I37" s="1" t="e">
        <f t="shared" si="7"/>
        <v>#REF!</v>
      </c>
    </row>
    <row r="38" spans="2:11">
      <c r="B38" s="31">
        <f t="shared" si="2"/>
        <v>44382</v>
      </c>
      <c r="C38" s="47">
        <f>SUMIFS(BDextratobancário!$H:$H,BDextratobancário!$L:$L,B38)</f>
        <v>-318309.36000000051</v>
      </c>
      <c r="D38" s="47">
        <f>SUMIFS(BDextratobancário!$I:$I,BDextratobancário!$L:$L,B38)</f>
        <v>22705.84</v>
      </c>
      <c r="E38" s="47" t="e">
        <f>SUMIFS('BD Conta 555-5'!$J:$J,'BD Conta 555-5'!$D:$D,'BD Conciliação'!$B38,'BD Conta 555-5'!#REF!,"D")</f>
        <v>#REF!</v>
      </c>
      <c r="F38" s="47" t="e">
        <f>SUMIFS('BD Conta 555-5'!$J:$J,'BD Conta 555-5'!$D:$D,'BD Conciliação'!$B38,'BD Conta 555-5'!#REF!,"C")</f>
        <v>#REF!</v>
      </c>
      <c r="G38" s="37" t="e">
        <f t="shared" si="5"/>
        <v>#REF!</v>
      </c>
      <c r="H38" s="37" t="e">
        <f t="shared" si="6"/>
        <v>#REF!</v>
      </c>
      <c r="I38" s="1" t="e">
        <f t="shared" si="7"/>
        <v>#REF!</v>
      </c>
      <c r="J38" s="32" t="e">
        <f>SUMIFS(#REF!,#REF!,'BD Conciliação'!B38)</f>
        <v>#REF!</v>
      </c>
      <c r="K38" s="42" t="e">
        <f>J38-C38</f>
        <v>#REF!</v>
      </c>
    </row>
    <row r="39" spans="2:11">
      <c r="B39" s="31">
        <f t="shared" si="2"/>
        <v>44383</v>
      </c>
      <c r="C39" s="47">
        <f>SUMIFS(BDextratobancário!$H:$H,BDextratobancário!$L:$L,B39)</f>
        <v>-369069.40000000031</v>
      </c>
      <c r="D39" s="47">
        <f>SUMIFS(BDextratobancário!$I:$I,BDextratobancário!$L:$L,B39)</f>
        <v>424000</v>
      </c>
      <c r="E39" s="47" t="e">
        <f>SUMIFS('BD Conta 555-5'!$J:$J,'BD Conta 555-5'!$D:$D,'BD Conciliação'!$B39,'BD Conta 555-5'!#REF!,"D")</f>
        <v>#REF!</v>
      </c>
      <c r="F39" s="47" t="e">
        <f>SUMIFS('BD Conta 555-5'!$J:$J,'BD Conta 555-5'!$D:$D,'BD Conciliação'!$B39,'BD Conta 555-5'!#REF!,"C")</f>
        <v>#REF!</v>
      </c>
      <c r="G39" s="37" t="e">
        <f t="shared" si="5"/>
        <v>#REF!</v>
      </c>
      <c r="H39" s="37" t="e">
        <f t="shared" si="6"/>
        <v>#REF!</v>
      </c>
      <c r="I39" s="1" t="e">
        <f t="shared" si="7"/>
        <v>#REF!</v>
      </c>
      <c r="J39" s="32" t="e">
        <f>SUMIFS(#REF!,#REF!,'BD Conciliação'!B39)</f>
        <v>#REF!</v>
      </c>
      <c r="K39" s="42" t="e">
        <f t="shared" ref="K39:K56" si="8">J39-C39</f>
        <v>#REF!</v>
      </c>
    </row>
    <row r="40" spans="2:11">
      <c r="B40" s="31">
        <f t="shared" si="2"/>
        <v>44384</v>
      </c>
      <c r="C40" s="47">
        <f>SUMIFS(BDextratobancário!$H:$H,BDextratobancário!$L:$L,B40)</f>
        <v>-285742.88000000012</v>
      </c>
      <c r="D40" s="47">
        <f>SUMIFS(BDextratobancário!$I:$I,BDextratobancário!$L:$L,B40)</f>
        <v>104206.23999999999</v>
      </c>
      <c r="E40" s="47" t="e">
        <f>SUMIFS('BD Conta 555-5'!$J:$J,'BD Conta 555-5'!$D:$D,'BD Conciliação'!$B40,'BD Conta 555-5'!#REF!,"D")</f>
        <v>#REF!</v>
      </c>
      <c r="F40" s="47" t="e">
        <f>SUMIFS('BD Conta 555-5'!$J:$J,'BD Conta 555-5'!$D:$D,'BD Conciliação'!$B40,'BD Conta 555-5'!#REF!,"C")</f>
        <v>#REF!</v>
      </c>
      <c r="G40" s="37" t="e">
        <f t="shared" si="5"/>
        <v>#REF!</v>
      </c>
      <c r="H40" s="37" t="e">
        <f t="shared" si="6"/>
        <v>#REF!</v>
      </c>
      <c r="I40" s="1" t="e">
        <f t="shared" si="7"/>
        <v>#REF!</v>
      </c>
      <c r="J40" s="32" t="e">
        <f>SUMIFS(#REF!,#REF!,'BD Conciliação'!B40)</f>
        <v>#REF!</v>
      </c>
      <c r="K40" s="42" t="e">
        <f t="shared" si="8"/>
        <v>#REF!</v>
      </c>
    </row>
    <row r="41" spans="2:11">
      <c r="B41" s="31">
        <f t="shared" si="2"/>
        <v>44385</v>
      </c>
      <c r="C41" s="47">
        <f>SUMIFS(BDextratobancário!$H:$H,BDextratobancário!$L:$L,B41)</f>
        <v>-29241.980000000003</v>
      </c>
      <c r="D41" s="47">
        <f>SUMIFS(BDextratobancário!$I:$I,BDextratobancário!$L:$L,B41)</f>
        <v>40000</v>
      </c>
      <c r="E41" s="47" t="e">
        <f>SUMIFS('BD Conta 555-5'!$J:$J,'BD Conta 555-5'!$D:$D,'BD Conciliação'!$B41,'BD Conta 555-5'!#REF!,"D")</f>
        <v>#REF!</v>
      </c>
      <c r="F41" s="47" t="e">
        <f>SUMIFS('BD Conta 555-5'!$J:$J,'BD Conta 555-5'!$D:$D,'BD Conciliação'!$B41,'BD Conta 555-5'!#REF!,"C")</f>
        <v>#REF!</v>
      </c>
      <c r="G41" s="37" t="e">
        <f t="shared" si="5"/>
        <v>#REF!</v>
      </c>
      <c r="H41" s="37" t="e">
        <f t="shared" si="6"/>
        <v>#REF!</v>
      </c>
      <c r="I41" s="1" t="e">
        <f t="shared" si="7"/>
        <v>#REF!</v>
      </c>
      <c r="J41" s="32" t="e">
        <f>SUMIFS(#REF!,#REF!,'BD Conciliação'!B41)</f>
        <v>#REF!</v>
      </c>
      <c r="K41" s="42" t="e">
        <f t="shared" si="8"/>
        <v>#REF!</v>
      </c>
    </row>
    <row r="42" spans="2:11">
      <c r="B42" s="31">
        <f t="shared" si="2"/>
        <v>44386</v>
      </c>
      <c r="C42" s="47">
        <f>SUMIFS(BDextratobancário!$H:$H,BDextratobancário!$L:$L,B42)</f>
        <v>-10524.66</v>
      </c>
      <c r="D42" s="47">
        <f>SUMIFS(BDextratobancário!$I:$I,BDextratobancário!$L:$L,B42)</f>
        <v>20113641.5</v>
      </c>
      <c r="E42" s="47" t="e">
        <f>SUMIFS('BD Conta 555-5'!$J:$J,'BD Conta 555-5'!$D:$D,'BD Conciliação'!$B42,'BD Conta 555-5'!#REF!,"D")</f>
        <v>#REF!</v>
      </c>
      <c r="F42" s="47" t="e">
        <f>SUMIFS('BD Conta 555-5'!$J:$J,'BD Conta 555-5'!$D:$D,'BD Conciliação'!$B42,'BD Conta 555-5'!#REF!,"C")</f>
        <v>#REF!</v>
      </c>
      <c r="G42" s="37" t="e">
        <f t="shared" si="5"/>
        <v>#REF!</v>
      </c>
      <c r="H42" s="37" t="e">
        <f t="shared" si="6"/>
        <v>#REF!</v>
      </c>
      <c r="I42" s="1" t="e">
        <f t="shared" si="7"/>
        <v>#REF!</v>
      </c>
      <c r="J42" s="32" t="e">
        <f>SUMIFS(#REF!,#REF!,'BD Conciliação'!B42)</f>
        <v>#REF!</v>
      </c>
      <c r="K42" s="42" t="e">
        <f t="shared" si="8"/>
        <v>#REF!</v>
      </c>
    </row>
    <row r="43" spans="2:11">
      <c r="B43" s="31">
        <f t="shared" si="2"/>
        <v>44387</v>
      </c>
      <c r="C43" s="47">
        <f>SUMIFS(BDextratobancário!$H:$H,BDextratobancário!$L:$L,B43)</f>
        <v>0</v>
      </c>
      <c r="D43" s="47">
        <f>SUMIFS(BDextratobancário!$I:$I,BDextratobancário!$L:$L,B43)</f>
        <v>0</v>
      </c>
      <c r="E43" s="47" t="e">
        <f>SUMIFS('BD Conta 555-5'!$J:$J,'BD Conta 555-5'!$D:$D,'BD Conciliação'!$B43,'BD Conta 555-5'!#REF!,"D")</f>
        <v>#REF!</v>
      </c>
      <c r="F43" s="47" t="e">
        <f>SUMIFS('BD Conta 555-5'!$J:$J,'BD Conta 555-5'!$D:$D,'BD Conciliação'!$B43,'BD Conta 555-5'!#REF!,"C")</f>
        <v>#REF!</v>
      </c>
      <c r="G43" s="37" t="e">
        <f t="shared" si="5"/>
        <v>#REF!</v>
      </c>
      <c r="H43" s="37" t="e">
        <f t="shared" si="6"/>
        <v>#REF!</v>
      </c>
      <c r="I43" s="1" t="e">
        <f t="shared" si="7"/>
        <v>#REF!</v>
      </c>
      <c r="J43" s="32" t="e">
        <f>SUMIFS(#REF!,#REF!,'BD Conciliação'!B43)</f>
        <v>#REF!</v>
      </c>
      <c r="K43" s="42" t="e">
        <f t="shared" si="8"/>
        <v>#REF!</v>
      </c>
    </row>
    <row r="44" spans="2:11">
      <c r="B44" s="31">
        <f t="shared" si="2"/>
        <v>44388</v>
      </c>
      <c r="C44" s="47">
        <f>SUMIFS(BDextratobancário!$H:$H,BDextratobancário!$L:$L,B44)</f>
        <v>0</v>
      </c>
      <c r="D44" s="47">
        <f>SUMIFS(BDextratobancário!$I:$I,BDextratobancário!$L:$L,B44)</f>
        <v>0</v>
      </c>
      <c r="E44" s="47" t="e">
        <f>SUMIFS('BD Conta 555-5'!$J:$J,'BD Conta 555-5'!$D:$D,'BD Conciliação'!$B44,'BD Conta 555-5'!#REF!,"D")</f>
        <v>#REF!</v>
      </c>
      <c r="F44" s="47" t="e">
        <f>SUMIFS('BD Conta 555-5'!$J:$J,'BD Conta 555-5'!$D:$D,'BD Conciliação'!$B44,'BD Conta 555-5'!#REF!,"C")</f>
        <v>#REF!</v>
      </c>
      <c r="G44" s="37" t="e">
        <f t="shared" si="5"/>
        <v>#REF!</v>
      </c>
      <c r="H44" s="37" t="e">
        <f t="shared" si="6"/>
        <v>#REF!</v>
      </c>
      <c r="I44" s="1" t="e">
        <f t="shared" si="7"/>
        <v>#REF!</v>
      </c>
      <c r="J44" s="32" t="e">
        <f>SUMIFS(#REF!,#REF!,'BD Conciliação'!B44)</f>
        <v>#REF!</v>
      </c>
      <c r="K44" s="42" t="e">
        <f t="shared" si="8"/>
        <v>#REF!</v>
      </c>
    </row>
    <row r="45" spans="2:11">
      <c r="B45" s="31">
        <f t="shared" si="2"/>
        <v>44389</v>
      </c>
      <c r="C45" s="47">
        <f>SUMIFS(BDextratobancário!$H:$H,BDextratobancário!$L:$L,B45)</f>
        <v>-6044589.7800000086</v>
      </c>
      <c r="D45" s="47">
        <f>SUMIFS(BDextratobancário!$I:$I,BDextratobancário!$L:$L,B45)</f>
        <v>0</v>
      </c>
      <c r="E45" s="47" t="e">
        <f>SUMIFS('BD Conta 555-5'!$J:$J,'BD Conta 555-5'!$D:$D,'BD Conciliação'!$B45,'BD Conta 555-5'!#REF!,"D")</f>
        <v>#REF!</v>
      </c>
      <c r="F45" s="47" t="e">
        <f>SUMIFS('BD Conta 555-5'!$J:$J,'BD Conta 555-5'!$D:$D,'BD Conciliação'!$B45,'BD Conta 555-5'!#REF!,"C")</f>
        <v>#REF!</v>
      </c>
      <c r="G45" s="37" t="e">
        <f t="shared" si="5"/>
        <v>#REF!</v>
      </c>
      <c r="H45" s="37" t="e">
        <f t="shared" si="6"/>
        <v>#REF!</v>
      </c>
      <c r="I45" s="1" t="e">
        <f t="shared" si="7"/>
        <v>#REF!</v>
      </c>
      <c r="J45" s="32" t="e">
        <f>SUMIFS(#REF!,#REF!,'BD Conciliação'!B45)</f>
        <v>#REF!</v>
      </c>
      <c r="K45" s="42" t="e">
        <f t="shared" si="8"/>
        <v>#REF!</v>
      </c>
    </row>
    <row r="46" spans="2:11">
      <c r="B46" s="31">
        <f t="shared" si="2"/>
        <v>44390</v>
      </c>
      <c r="C46" s="47">
        <f>SUMIFS(BDextratobancário!$H:$H,BDextratobancário!$L:$L,B46)</f>
        <v>-5713062.6200000085</v>
      </c>
      <c r="D46" s="47">
        <f>SUMIFS(BDextratobancário!$I:$I,BDextratobancário!$L:$L,B46)</f>
        <v>948182.88</v>
      </c>
      <c r="E46" s="47" t="e">
        <f>SUMIFS('BD Conta 555-5'!$J:$J,'BD Conta 555-5'!$D:$D,'BD Conciliação'!$B46,'BD Conta 555-5'!#REF!,"D")</f>
        <v>#REF!</v>
      </c>
      <c r="F46" s="47" t="e">
        <f>SUMIFS('BD Conta 555-5'!$J:$J,'BD Conta 555-5'!$D:$D,'BD Conciliação'!$B46,'BD Conta 555-5'!#REF!,"C")</f>
        <v>#REF!</v>
      </c>
      <c r="G46" s="37" t="e">
        <f t="shared" si="5"/>
        <v>#REF!</v>
      </c>
      <c r="H46" s="37" t="e">
        <f t="shared" si="6"/>
        <v>#REF!</v>
      </c>
      <c r="I46" s="1" t="e">
        <f t="shared" si="7"/>
        <v>#REF!</v>
      </c>
      <c r="J46" s="32" t="e">
        <f>SUMIFS(#REF!,#REF!,'BD Conciliação'!B46)</f>
        <v>#REF!</v>
      </c>
      <c r="K46" s="42" t="e">
        <f t="shared" si="8"/>
        <v>#REF!</v>
      </c>
    </row>
    <row r="47" spans="2:11">
      <c r="B47" s="31">
        <f t="shared" si="2"/>
        <v>44391</v>
      </c>
      <c r="C47" s="47">
        <f>SUMIFS(BDextratobancário!$H:$H,BDextratobancário!$L:$L,B47)</f>
        <v>-1478701.8799999994</v>
      </c>
      <c r="D47" s="47">
        <f>SUMIFS(BDextratobancário!$I:$I,BDextratobancário!$L:$L,B47)</f>
        <v>77930.7</v>
      </c>
      <c r="E47" s="47" t="e">
        <f>SUMIFS('BD Conta 555-5'!$J:$J,'BD Conta 555-5'!$D:$D,'BD Conciliação'!$B47,'BD Conta 555-5'!#REF!,"D")</f>
        <v>#REF!</v>
      </c>
      <c r="F47" s="47" t="e">
        <f>SUMIFS('BD Conta 555-5'!$J:$J,'BD Conta 555-5'!$D:$D,'BD Conciliação'!$B47,'BD Conta 555-5'!#REF!,"C")</f>
        <v>#REF!</v>
      </c>
      <c r="G47" s="37" t="e">
        <f t="shared" si="5"/>
        <v>#REF!</v>
      </c>
      <c r="H47" s="37" t="e">
        <f t="shared" si="6"/>
        <v>#REF!</v>
      </c>
      <c r="I47" s="1" t="e">
        <f t="shared" si="7"/>
        <v>#REF!</v>
      </c>
      <c r="J47" s="32" t="e">
        <f>SUMIFS(#REF!,#REF!,'BD Conciliação'!B47)</f>
        <v>#REF!</v>
      </c>
      <c r="K47" s="42" t="e">
        <f t="shared" si="8"/>
        <v>#REF!</v>
      </c>
    </row>
    <row r="48" spans="2:11">
      <c r="B48" s="31">
        <f t="shared" si="2"/>
        <v>44392</v>
      </c>
      <c r="C48" s="47">
        <f>SUMIFS(BDextratobancário!$H:$H,BDextratobancário!$L:$L,B48)</f>
        <v>-4570126.0600000117</v>
      </c>
      <c r="D48" s="47">
        <f>SUMIFS(BDextratobancário!$I:$I,BDextratobancário!$L:$L,B48)</f>
        <v>0</v>
      </c>
      <c r="E48" s="47" t="e">
        <f>SUMIFS('BD Conta 555-5'!$J:$J,'BD Conta 555-5'!$D:$D,'BD Conciliação'!$B48,'BD Conta 555-5'!#REF!,"D")</f>
        <v>#REF!</v>
      </c>
      <c r="F48" s="47" t="e">
        <f>SUMIFS('BD Conta 555-5'!$J:$J,'BD Conta 555-5'!$D:$D,'BD Conciliação'!$B48,'BD Conta 555-5'!#REF!,"C")</f>
        <v>#REF!</v>
      </c>
      <c r="G48" s="37" t="e">
        <f t="shared" si="5"/>
        <v>#REF!</v>
      </c>
      <c r="H48" s="37" t="e">
        <f t="shared" si="6"/>
        <v>#REF!</v>
      </c>
      <c r="I48" s="1" t="e">
        <f t="shared" si="7"/>
        <v>#REF!</v>
      </c>
      <c r="J48" s="32" t="e">
        <f>SUMIFS(#REF!,#REF!,'BD Conciliação'!B48)</f>
        <v>#REF!</v>
      </c>
      <c r="K48" s="42" t="e">
        <f t="shared" si="8"/>
        <v>#REF!</v>
      </c>
    </row>
    <row r="49" spans="2:11">
      <c r="B49" s="31">
        <f t="shared" si="2"/>
        <v>44393</v>
      </c>
      <c r="C49" s="47">
        <f>SUMIFS(BDextratobancário!$H:$H,BDextratobancário!$L:$L,B49)</f>
        <v>-1038074.6799999995</v>
      </c>
      <c r="D49" s="47">
        <f>SUMIFS(BDextratobancário!$I:$I,BDextratobancário!$L:$L,B49)</f>
        <v>0</v>
      </c>
      <c r="E49" s="47" t="e">
        <f>SUMIFS('BD Conta 555-5'!$J:$J,'BD Conta 555-5'!$D:$D,'BD Conciliação'!$B49,'BD Conta 555-5'!#REF!,"D")</f>
        <v>#REF!</v>
      </c>
      <c r="F49" s="47" t="e">
        <f>SUMIFS('BD Conta 555-5'!$J:$J,'BD Conta 555-5'!$D:$D,'BD Conciliação'!$B49,'BD Conta 555-5'!#REF!,"C")</f>
        <v>#REF!</v>
      </c>
      <c r="G49" s="37" t="e">
        <f t="shared" si="5"/>
        <v>#REF!</v>
      </c>
      <c r="H49" s="37" t="e">
        <f t="shared" si="6"/>
        <v>#REF!</v>
      </c>
      <c r="I49" s="1" t="e">
        <f t="shared" si="7"/>
        <v>#REF!</v>
      </c>
      <c r="J49" s="32" t="e">
        <f>SUMIFS(#REF!,#REF!,'BD Conciliação'!B49)</f>
        <v>#REF!</v>
      </c>
      <c r="K49" s="42" t="e">
        <f t="shared" si="8"/>
        <v>#REF!</v>
      </c>
    </row>
    <row r="50" spans="2:11">
      <c r="B50" s="31">
        <f t="shared" si="2"/>
        <v>44394</v>
      </c>
      <c r="C50" s="47">
        <f>SUMIFS(BDextratobancário!$H:$H,BDextratobancário!$L:$L,B50)</f>
        <v>0</v>
      </c>
      <c r="D50" s="47">
        <f>SUMIFS(BDextratobancário!$I:$I,BDextratobancário!$L:$L,B50)</f>
        <v>0</v>
      </c>
      <c r="E50" s="47" t="e">
        <f>SUMIFS('BD Conta 555-5'!$J:$J,'BD Conta 555-5'!$D:$D,'BD Conciliação'!$B50,'BD Conta 555-5'!#REF!,"D")</f>
        <v>#REF!</v>
      </c>
      <c r="F50" s="47" t="e">
        <f>SUMIFS('BD Conta 555-5'!$J:$J,'BD Conta 555-5'!$D:$D,'BD Conciliação'!$B50,'BD Conta 555-5'!#REF!,"C")</f>
        <v>#REF!</v>
      </c>
      <c r="G50" s="37" t="e">
        <f t="shared" si="5"/>
        <v>#REF!</v>
      </c>
      <c r="H50" s="37" t="e">
        <f t="shared" si="6"/>
        <v>#REF!</v>
      </c>
      <c r="I50" s="1" t="e">
        <f t="shared" si="7"/>
        <v>#REF!</v>
      </c>
      <c r="J50" s="32" t="e">
        <f>SUMIFS(#REF!,#REF!,'BD Conciliação'!B50)</f>
        <v>#REF!</v>
      </c>
      <c r="K50" s="42" t="e">
        <f t="shared" si="8"/>
        <v>#REF!</v>
      </c>
    </row>
    <row r="51" spans="2:11">
      <c r="B51" s="31">
        <f t="shared" si="2"/>
        <v>44395</v>
      </c>
      <c r="C51" s="47">
        <f>SUMIFS(BDextratobancário!$H:$H,BDextratobancário!$L:$L,B51)</f>
        <v>0</v>
      </c>
      <c r="D51" s="47">
        <f>SUMIFS(BDextratobancário!$I:$I,BDextratobancário!$L:$L,B51)</f>
        <v>0</v>
      </c>
      <c r="E51" s="47" t="e">
        <f>SUMIFS('BD Conta 555-5'!$J:$J,'BD Conta 555-5'!$D:$D,'BD Conciliação'!$B51,'BD Conta 555-5'!#REF!,"D")</f>
        <v>#REF!</v>
      </c>
      <c r="F51" s="47" t="e">
        <f>SUMIFS('BD Conta 555-5'!$J:$J,'BD Conta 555-5'!$D:$D,'BD Conciliação'!$B51,'BD Conta 555-5'!#REF!,"C")</f>
        <v>#REF!</v>
      </c>
      <c r="G51" s="37" t="e">
        <f t="shared" si="5"/>
        <v>#REF!</v>
      </c>
      <c r="H51" s="37" t="e">
        <f t="shared" si="6"/>
        <v>#REF!</v>
      </c>
      <c r="I51" s="1" t="e">
        <f t="shared" si="7"/>
        <v>#REF!</v>
      </c>
      <c r="J51" s="32" t="e">
        <f>SUMIFS(#REF!,#REF!,'BD Conciliação'!B51)</f>
        <v>#REF!</v>
      </c>
      <c r="K51" s="42" t="e">
        <f t="shared" si="8"/>
        <v>#REF!</v>
      </c>
    </row>
    <row r="52" spans="2:11">
      <c r="B52" s="31">
        <f t="shared" si="2"/>
        <v>44396</v>
      </c>
      <c r="C52" s="47">
        <f>SUMIFS(BDextratobancário!$H:$H,BDextratobancário!$L:$L,B52)</f>
        <v>-77054.599999999962</v>
      </c>
      <c r="D52" s="47">
        <f>SUMIFS(BDextratobancário!$I:$I,BDextratobancário!$L:$L,B52)</f>
        <v>0</v>
      </c>
      <c r="E52" s="47" t="e">
        <f>SUMIFS('BD Conta 555-5'!$J:$J,'BD Conta 555-5'!$D:$D,'BD Conciliação'!$B52,'BD Conta 555-5'!#REF!,"D")</f>
        <v>#REF!</v>
      </c>
      <c r="F52" s="47" t="e">
        <f>SUMIFS('BD Conta 555-5'!$J:$J,'BD Conta 555-5'!$D:$D,'BD Conciliação'!$B52,'BD Conta 555-5'!#REF!,"C")</f>
        <v>#REF!</v>
      </c>
      <c r="G52" s="37" t="e">
        <f t="shared" si="5"/>
        <v>#REF!</v>
      </c>
      <c r="H52" s="37" t="e">
        <f t="shared" si="6"/>
        <v>#REF!</v>
      </c>
      <c r="I52" s="1" t="e">
        <f t="shared" si="7"/>
        <v>#REF!</v>
      </c>
      <c r="J52" s="32" t="e">
        <f>SUMIFS(#REF!,#REF!,'BD Conciliação'!B52)</f>
        <v>#REF!</v>
      </c>
      <c r="K52" s="42" t="e">
        <f t="shared" si="8"/>
        <v>#REF!</v>
      </c>
    </row>
    <row r="53" spans="2:11">
      <c r="B53" s="31">
        <f t="shared" si="2"/>
        <v>44397</v>
      </c>
      <c r="C53" s="47">
        <f>SUMIFS(BDextratobancário!$H:$H,BDextratobancário!$L:$L,B53)</f>
        <v>-1314153.2799999982</v>
      </c>
      <c r="D53" s="47">
        <f>SUMIFS(BDextratobancário!$I:$I,BDextratobancário!$L:$L,B53)</f>
        <v>13365.36</v>
      </c>
      <c r="E53" s="47" t="e">
        <f>SUMIFS('BD Conta 555-5'!$J:$J,'BD Conta 555-5'!$D:$D,'BD Conciliação'!$B53,'BD Conta 555-5'!#REF!,"D")</f>
        <v>#REF!</v>
      </c>
      <c r="F53" s="47" t="e">
        <f>SUMIFS('BD Conta 555-5'!$J:$J,'BD Conta 555-5'!$D:$D,'BD Conciliação'!$B53,'BD Conta 555-5'!#REF!,"C")</f>
        <v>#REF!</v>
      </c>
      <c r="G53" s="37" t="e">
        <f t="shared" si="5"/>
        <v>#REF!</v>
      </c>
      <c r="H53" s="37" t="e">
        <f t="shared" si="6"/>
        <v>#REF!</v>
      </c>
      <c r="I53" s="1" t="e">
        <f t="shared" si="7"/>
        <v>#REF!</v>
      </c>
      <c r="J53" s="32" t="e">
        <f>SUMIFS(#REF!,#REF!,'BD Conciliação'!B53)</f>
        <v>#REF!</v>
      </c>
      <c r="K53" s="42" t="e">
        <f t="shared" si="8"/>
        <v>#REF!</v>
      </c>
    </row>
    <row r="54" spans="2:11">
      <c r="B54" s="31">
        <f t="shared" si="2"/>
        <v>44398</v>
      </c>
      <c r="C54" s="47">
        <f>SUMIFS(BDextratobancário!$H:$H,BDextratobancário!$L:$L,B54)</f>
        <v>-367463.40000000008</v>
      </c>
      <c r="D54" s="47">
        <f>SUMIFS(BDextratobancário!$I:$I,BDextratobancário!$L:$L,B54)</f>
        <v>0</v>
      </c>
      <c r="E54" s="47" t="e">
        <f>SUMIFS('BD Conta 555-5'!$J:$J,'BD Conta 555-5'!$D:$D,'BD Conciliação'!$B54,'BD Conta 555-5'!#REF!,"D")</f>
        <v>#REF!</v>
      </c>
      <c r="F54" s="47" t="e">
        <f>SUMIFS('BD Conta 555-5'!$J:$J,'BD Conta 555-5'!$D:$D,'BD Conciliação'!$B54,'BD Conta 555-5'!#REF!,"C")</f>
        <v>#REF!</v>
      </c>
      <c r="G54" s="37" t="e">
        <f t="shared" si="5"/>
        <v>#REF!</v>
      </c>
      <c r="H54" s="37" t="e">
        <f t="shared" si="6"/>
        <v>#REF!</v>
      </c>
      <c r="I54" s="1" t="e">
        <f t="shared" si="7"/>
        <v>#REF!</v>
      </c>
      <c r="J54" s="32" t="e">
        <f>SUMIFS(#REF!,#REF!,'BD Conciliação'!B54)</f>
        <v>#REF!</v>
      </c>
      <c r="K54" s="42" t="e">
        <f t="shared" si="8"/>
        <v>#REF!</v>
      </c>
    </row>
    <row r="55" spans="2:11">
      <c r="B55" s="31">
        <f t="shared" si="2"/>
        <v>44399</v>
      </c>
      <c r="C55" s="47">
        <f>SUMIFS(BDextratobancário!$H:$H,BDextratobancário!$L:$L,B55)</f>
        <v>-514256.94000000006</v>
      </c>
      <c r="D55" s="47">
        <f>SUMIFS(BDextratobancário!$I:$I,BDextratobancário!$L:$L,B55)</f>
        <v>0</v>
      </c>
      <c r="E55" s="47" t="e">
        <f>SUMIFS('BD Conta 555-5'!$J:$J,'BD Conta 555-5'!$D:$D,'BD Conciliação'!$B55,'BD Conta 555-5'!#REF!,"D")</f>
        <v>#REF!</v>
      </c>
      <c r="F55" s="47" t="e">
        <f>SUMIFS('BD Conta 555-5'!$J:$J,'BD Conta 555-5'!$D:$D,'BD Conciliação'!$B55,'BD Conta 555-5'!#REF!,"C")</f>
        <v>#REF!</v>
      </c>
      <c r="G55" s="37" t="e">
        <f t="shared" si="5"/>
        <v>#REF!</v>
      </c>
      <c r="H55" s="37" t="e">
        <f t="shared" si="6"/>
        <v>#REF!</v>
      </c>
      <c r="I55" s="1" t="e">
        <f t="shared" si="7"/>
        <v>#REF!</v>
      </c>
      <c r="J55" s="32" t="e">
        <f>SUMIFS(#REF!,#REF!,'BD Conciliação'!B55)</f>
        <v>#REF!</v>
      </c>
      <c r="K55" s="42" t="e">
        <f t="shared" si="8"/>
        <v>#REF!</v>
      </c>
    </row>
    <row r="56" spans="2:11">
      <c r="B56" s="31">
        <f t="shared" si="2"/>
        <v>44400</v>
      </c>
      <c r="C56" s="47">
        <f>SUMIFS(BDextratobancário!$H:$H,BDextratobancário!$L:$L,B56)</f>
        <v>-627337.15999999992</v>
      </c>
      <c r="D56" s="47">
        <f>SUMIFS(BDextratobancário!$I:$I,BDextratobancário!$L:$L,B56)</f>
        <v>886405.8</v>
      </c>
      <c r="E56" s="47" t="e">
        <f>SUMIFS('BD Conta 555-5'!$J:$J,'BD Conta 555-5'!$D:$D,'BD Conciliação'!$B56,'BD Conta 555-5'!#REF!,"D")</f>
        <v>#REF!</v>
      </c>
      <c r="F56" s="47" t="e">
        <f>SUMIFS('BD Conta 555-5'!$J:$J,'BD Conta 555-5'!$D:$D,'BD Conciliação'!$B56,'BD Conta 555-5'!#REF!,"C")</f>
        <v>#REF!</v>
      </c>
      <c r="G56" s="37" t="e">
        <f t="shared" si="5"/>
        <v>#REF!</v>
      </c>
      <c r="H56" s="37" t="e">
        <f t="shared" si="6"/>
        <v>#REF!</v>
      </c>
      <c r="I56" s="1" t="e">
        <f t="shared" si="7"/>
        <v>#REF!</v>
      </c>
      <c r="J56" s="32" t="e">
        <f>SUMIFS(#REF!,#REF!,'BD Conciliação'!B56)</f>
        <v>#REF!</v>
      </c>
      <c r="K56" s="42" t="e">
        <f t="shared" si="8"/>
        <v>#REF!</v>
      </c>
    </row>
    <row r="57" spans="2:11">
      <c r="B57" s="31">
        <f t="shared" si="2"/>
        <v>44401</v>
      </c>
      <c r="C57" s="47">
        <f>SUMIFS(BDextratobancário!$H:$H,BDextratobancário!$L:$L,B57)</f>
        <v>0</v>
      </c>
      <c r="D57" s="47">
        <f>SUMIFS(BDextratobancário!$I:$I,BDextratobancário!$L:$L,B57)</f>
        <v>0</v>
      </c>
      <c r="E57" s="47" t="e">
        <f>SUMIFS('BD Conta 555-5'!$J:$J,'BD Conta 555-5'!$D:$D,'BD Conciliação'!$B57,'BD Conta 555-5'!#REF!,"D")</f>
        <v>#REF!</v>
      </c>
      <c r="F57" s="47" t="e">
        <f>SUMIFS('BD Conta 555-5'!$J:$J,'BD Conta 555-5'!$D:$D,'BD Conciliação'!$B57,'BD Conta 555-5'!#REF!,"C")</f>
        <v>#REF!</v>
      </c>
      <c r="G57" s="37" t="e">
        <f t="shared" si="5"/>
        <v>#REF!</v>
      </c>
      <c r="H57" s="37" t="e">
        <f t="shared" si="6"/>
        <v>#REF!</v>
      </c>
      <c r="I57" s="1" t="e">
        <f t="shared" si="7"/>
        <v>#REF!</v>
      </c>
      <c r="J57" s="32"/>
      <c r="K57" s="42"/>
    </row>
    <row r="58" spans="2:11">
      <c r="B58" s="31">
        <f t="shared" si="2"/>
        <v>44402</v>
      </c>
      <c r="C58" s="47">
        <f>SUMIFS(BDextratobancário!$H:$H,BDextratobancário!$L:$L,B58)</f>
        <v>0</v>
      </c>
      <c r="D58" s="47">
        <f>SUMIFS(BDextratobancário!$I:$I,BDextratobancário!$L:$L,B58)</f>
        <v>0</v>
      </c>
      <c r="E58" s="47" t="e">
        <f>SUMIFS('BD Conta 555-5'!$J:$J,'BD Conta 555-5'!$D:$D,'BD Conciliação'!$B58,'BD Conta 555-5'!#REF!,"D")</f>
        <v>#REF!</v>
      </c>
      <c r="F58" s="47" t="e">
        <f>SUMIFS('BD Conta 555-5'!$J:$J,'BD Conta 555-5'!$D:$D,'BD Conciliação'!$B58,'BD Conta 555-5'!#REF!,"C")</f>
        <v>#REF!</v>
      </c>
      <c r="G58" s="37" t="e">
        <f t="shared" si="5"/>
        <v>#REF!</v>
      </c>
      <c r="H58" s="37" t="e">
        <f t="shared" si="6"/>
        <v>#REF!</v>
      </c>
      <c r="I58" s="1" t="e">
        <f t="shared" si="7"/>
        <v>#REF!</v>
      </c>
      <c r="J58" s="32"/>
      <c r="K58" s="42"/>
    </row>
    <row r="59" spans="2:11">
      <c r="B59" s="31">
        <f t="shared" si="2"/>
        <v>44403</v>
      </c>
      <c r="C59" s="47">
        <f>SUMIFS(BDextratobancário!$H:$H,BDextratobancário!$L:$L,B59)</f>
        <v>-122741.31999999999</v>
      </c>
      <c r="D59" s="47">
        <f>SUMIFS(BDextratobancário!$I:$I,BDextratobancário!$L:$L,B59)</f>
        <v>90000</v>
      </c>
      <c r="E59" s="47" t="e">
        <f>SUMIFS('BD Conta 555-5'!$J:$J,'BD Conta 555-5'!$D:$D,'BD Conciliação'!$B59,'BD Conta 555-5'!#REF!,"D")</f>
        <v>#REF!</v>
      </c>
      <c r="F59" s="47" t="e">
        <f>SUMIFS('BD Conta 555-5'!$J:$J,'BD Conta 555-5'!$D:$D,'BD Conciliação'!$B59,'BD Conta 555-5'!#REF!,"C")</f>
        <v>#REF!</v>
      </c>
      <c r="G59" s="37" t="e">
        <f t="shared" si="5"/>
        <v>#REF!</v>
      </c>
      <c r="H59" s="37" t="e">
        <f t="shared" si="6"/>
        <v>#REF!</v>
      </c>
      <c r="I59" s="1" t="e">
        <f t="shared" si="7"/>
        <v>#REF!</v>
      </c>
      <c r="J59" s="32"/>
      <c r="K59" s="42"/>
    </row>
    <row r="60" spans="2:11">
      <c r="B60" s="31">
        <f t="shared" si="2"/>
        <v>44404</v>
      </c>
      <c r="C60" s="47">
        <f>SUMIFS(BDextratobancário!$H:$H,BDextratobancário!$L:$L,B60)</f>
        <v>-39898.819999999985</v>
      </c>
      <c r="D60" s="47">
        <f>SUMIFS(BDextratobancário!$I:$I,BDextratobancário!$L:$L,B60)</f>
        <v>0</v>
      </c>
      <c r="E60" s="47" t="e">
        <f>SUMIFS('BD Conta 555-5'!$J:$J,'BD Conta 555-5'!$D:$D,'BD Conciliação'!$B60,'BD Conta 555-5'!#REF!,"D")</f>
        <v>#REF!</v>
      </c>
      <c r="F60" s="47" t="e">
        <f>SUMIFS('BD Conta 555-5'!$J:$J,'BD Conta 555-5'!$D:$D,'BD Conciliação'!$B60,'BD Conta 555-5'!#REF!,"C")</f>
        <v>#REF!</v>
      </c>
      <c r="G60" s="37" t="e">
        <f t="shared" si="5"/>
        <v>#REF!</v>
      </c>
      <c r="H60" s="37" t="e">
        <f t="shared" si="6"/>
        <v>#REF!</v>
      </c>
      <c r="I60" s="1" t="e">
        <f t="shared" si="7"/>
        <v>#REF!</v>
      </c>
      <c r="J60" s="32"/>
      <c r="K60" s="42"/>
    </row>
    <row r="61" spans="2:11">
      <c r="B61" s="31">
        <f t="shared" si="2"/>
        <v>44405</v>
      </c>
      <c r="C61" s="47">
        <f>SUMIFS(BDextratobancário!$H:$H,BDextratobancário!$L:$L,B61)</f>
        <v>-119312.88999999997</v>
      </c>
      <c r="D61" s="47">
        <f>SUMIFS(BDextratobancário!$I:$I,BDextratobancário!$L:$L,B61)</f>
        <v>101832</v>
      </c>
      <c r="E61" s="47" t="e">
        <f>SUMIFS('BD Conta 555-5'!$J:$J,'BD Conta 555-5'!$D:$D,'BD Conciliação'!$B61,'BD Conta 555-5'!#REF!,"D")</f>
        <v>#REF!</v>
      </c>
      <c r="F61" s="47" t="e">
        <f>SUMIFS('BD Conta 555-5'!$J:$J,'BD Conta 555-5'!$D:$D,'BD Conciliação'!$B61,'BD Conta 555-5'!#REF!,"C")</f>
        <v>#REF!</v>
      </c>
      <c r="G61" s="37" t="e">
        <f t="shared" si="5"/>
        <v>#REF!</v>
      </c>
      <c r="H61" s="37" t="e">
        <f t="shared" si="6"/>
        <v>#REF!</v>
      </c>
      <c r="I61" s="1" t="e">
        <f t="shared" si="7"/>
        <v>#REF!</v>
      </c>
      <c r="J61" s="32"/>
      <c r="K61" s="42"/>
    </row>
    <row r="62" spans="2:11">
      <c r="B62" s="31">
        <f t="shared" si="2"/>
        <v>44406</v>
      </c>
      <c r="C62" s="47">
        <f>SUMIFS(BDextratobancário!$H:$H,BDextratobancário!$L:$L,B62)</f>
        <v>-24660.570000000003</v>
      </c>
      <c r="D62" s="47">
        <f>SUMIFS(BDextratobancário!$I:$I,BDextratobancário!$L:$L,B62)</f>
        <v>0</v>
      </c>
      <c r="E62" s="47" t="e">
        <f>SUMIFS('BD Conta 555-5'!$J:$J,'BD Conta 555-5'!$D:$D,'BD Conciliação'!$B62,'BD Conta 555-5'!#REF!,"D")</f>
        <v>#REF!</v>
      </c>
      <c r="F62" s="47" t="e">
        <f>SUMIFS('BD Conta 555-5'!$J:$J,'BD Conta 555-5'!$D:$D,'BD Conciliação'!$B62,'BD Conta 555-5'!#REF!,"C")</f>
        <v>#REF!</v>
      </c>
      <c r="G62" s="37" t="e">
        <f t="shared" si="5"/>
        <v>#REF!</v>
      </c>
      <c r="H62" s="37" t="e">
        <f t="shared" si="6"/>
        <v>#REF!</v>
      </c>
      <c r="I62" s="1" t="e">
        <f t="shared" si="7"/>
        <v>#REF!</v>
      </c>
      <c r="J62" s="32"/>
      <c r="K62" s="42"/>
    </row>
    <row r="63" spans="2:11">
      <c r="B63" s="31">
        <f t="shared" si="2"/>
        <v>44407</v>
      </c>
      <c r="C63" s="47">
        <f>SUMIFS(BDextratobancário!$H:$H,BDextratobancário!$L:$L,B63)</f>
        <v>0</v>
      </c>
      <c r="D63" s="47">
        <f>SUMIFS(BDextratobancário!$I:$I,BDextratobancário!$L:$L,B63)</f>
        <v>0</v>
      </c>
      <c r="E63" s="47" t="e">
        <f>SUMIFS('BD Conta 555-5'!$J:$J,'BD Conta 555-5'!$D:$D,'BD Conciliação'!$B63,'BD Conta 555-5'!#REF!,"D")</f>
        <v>#REF!</v>
      </c>
      <c r="F63" s="47" t="e">
        <f>SUMIFS('BD Conta 555-5'!$J:$J,'BD Conta 555-5'!$D:$D,'BD Conciliação'!$B63,'BD Conta 555-5'!#REF!,"C")</f>
        <v>#REF!</v>
      </c>
      <c r="G63" s="37" t="e">
        <f t="shared" si="5"/>
        <v>#REF!</v>
      </c>
      <c r="H63" s="37" t="e">
        <f t="shared" si="6"/>
        <v>#REF!</v>
      </c>
      <c r="I63" s="1" t="e">
        <f t="shared" si="7"/>
        <v>#REF!</v>
      </c>
      <c r="J63" s="32"/>
      <c r="K63" s="42"/>
    </row>
    <row r="64" spans="2:11">
      <c r="B64" s="31">
        <f t="shared" si="2"/>
        <v>44408</v>
      </c>
      <c r="C64" s="47">
        <f>SUMIFS(BDextratobancário!$H:$H,BDextratobancário!$L:$L,B64)</f>
        <v>0</v>
      </c>
      <c r="D64" s="47">
        <f>SUMIFS(BDextratobancário!$I:$I,BDextratobancário!$L:$L,B64)</f>
        <v>0</v>
      </c>
      <c r="E64" s="47" t="e">
        <f>SUMIFS('BD Conta 555-5'!$J:$J,'BD Conta 555-5'!$D:$D,'BD Conciliação'!$B64,'BD Conta 555-5'!#REF!,"D")</f>
        <v>#REF!</v>
      </c>
      <c r="F64" s="47" t="e">
        <f>SUMIFS('BD Conta 555-5'!$J:$J,'BD Conta 555-5'!$D:$D,'BD Conciliação'!$B64,'BD Conta 555-5'!#REF!,"C")</f>
        <v>#REF!</v>
      </c>
      <c r="G64" s="37" t="e">
        <f t="shared" si="5"/>
        <v>#REF!</v>
      </c>
      <c r="H64" s="37" t="e">
        <f t="shared" si="6"/>
        <v>#REF!</v>
      </c>
      <c r="I64" s="1" t="e">
        <f t="shared" si="7"/>
        <v>#REF!</v>
      </c>
      <c r="J64" s="32"/>
      <c r="K64" s="42"/>
    </row>
    <row r="65" spans="3:11">
      <c r="C65" s="42">
        <f>SUM(C38:C64)</f>
        <v>-23064322.280000027</v>
      </c>
      <c r="D65" s="42">
        <f>SUM(D38:D64)</f>
        <v>22822270.319999997</v>
      </c>
      <c r="E65" s="42" t="e">
        <f>SUM(E38:E64)</f>
        <v>#REF!</v>
      </c>
      <c r="F65" s="42" t="e">
        <f>SUM(F38:F64)</f>
        <v>#REF!</v>
      </c>
      <c r="J65" s="42" t="e">
        <f>SUM(J38:J64)</f>
        <v>#REF!</v>
      </c>
      <c r="K65" s="42" t="e">
        <f>SUM(K38:K64)</f>
        <v>#REF!</v>
      </c>
    </row>
  </sheetData>
  <mergeCells count="3">
    <mergeCell ref="C2:D2"/>
    <mergeCell ref="E2:F2"/>
    <mergeCell ref="G2:H2"/>
  </mergeCells>
  <conditionalFormatting sqref="I10">
    <cfRule type="containsText" dxfId="7" priority="9" operator="containsText" text="FALSO">
      <formula>NOT(ISERROR(SEARCH("FALSO",I10)))</formula>
    </cfRule>
    <cfRule type="containsText" dxfId="6" priority="10" operator="containsText" text="VERDADEIRO">
      <formula>NOT(ISERROR(SEARCH("VERDADEIRO",I10)))</formula>
    </cfRule>
  </conditionalFormatting>
  <conditionalFormatting sqref="I11:I33">
    <cfRule type="containsText" dxfId="5" priority="7" operator="containsText" text="FALSO">
      <formula>NOT(ISERROR(SEARCH("FALSO",I11)))</formula>
    </cfRule>
    <cfRule type="containsText" dxfId="4" priority="8" operator="containsText" text="VERDADEIRO">
      <formula>NOT(ISERROR(SEARCH("VERDADEIRO",I11)))</formula>
    </cfRule>
  </conditionalFormatting>
  <conditionalFormatting sqref="I4:I9">
    <cfRule type="containsText" dxfId="3" priority="5" operator="containsText" text="FALSO">
      <formula>NOT(ISERROR(SEARCH("FALSO",I4)))</formula>
    </cfRule>
    <cfRule type="containsText" dxfId="2" priority="6" operator="containsText" text="VERDADEIRO">
      <formula>NOT(ISERROR(SEARCH("VERDADEIRO",I4)))</formula>
    </cfRule>
  </conditionalFormatting>
  <conditionalFormatting sqref="I34:I64">
    <cfRule type="containsText" dxfId="1" priority="1" operator="containsText" text="FALSO">
      <formula>NOT(ISERROR(SEARCH("FALSO",I34)))</formula>
    </cfRule>
    <cfRule type="containsText" dxfId="0" priority="2" operator="containsText" text="VERDADEIRO">
      <formula>NOT(ISERROR(SEARCH("VERDADEIRO",I34)))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K64"/>
  <sheetViews>
    <sheetView topLeftCell="C1" workbookViewId="0">
      <selection activeCell="I5" sqref="I5"/>
    </sheetView>
  </sheetViews>
  <sheetFormatPr defaultRowHeight="15"/>
  <cols>
    <col min="2" max="2" width="42.5703125" bestFit="1" customWidth="1"/>
    <col min="3" max="3" width="15.42578125" style="57" bestFit="1" customWidth="1"/>
    <col min="5" max="5" width="42.5703125" bestFit="1" customWidth="1"/>
    <col min="6" max="6" width="15.42578125" style="57" bestFit="1" customWidth="1"/>
    <col min="8" max="8" width="42.5703125" bestFit="1" customWidth="1"/>
    <col min="9" max="9" width="15.42578125" bestFit="1" customWidth="1"/>
    <col min="10" max="10" width="15.28515625" bestFit="1" customWidth="1"/>
    <col min="11" max="11" width="11.140625" bestFit="1" customWidth="1"/>
  </cols>
  <sheetData>
    <row r="2" spans="2:11">
      <c r="B2" s="152" t="s">
        <v>158</v>
      </c>
      <c r="E2" s="152" t="s">
        <v>159</v>
      </c>
      <c r="H2" s="152" t="s">
        <v>160</v>
      </c>
      <c r="I2" s="57"/>
    </row>
    <row r="3" spans="2:11">
      <c r="B3" s="152" t="s">
        <v>7</v>
      </c>
      <c r="C3"/>
      <c r="E3" s="152" t="s">
        <v>161</v>
      </c>
      <c r="F3" s="153">
        <v>0.34071415289430829</v>
      </c>
      <c r="H3" s="152" t="s">
        <v>162</v>
      </c>
      <c r="I3" s="155">
        <f>(I5-C5)/C5</f>
        <v>0.24542855371924108</v>
      </c>
    </row>
    <row r="4" spans="2:11">
      <c r="C4"/>
      <c r="F4"/>
    </row>
    <row r="5" spans="2:11">
      <c r="B5" t="s">
        <v>3</v>
      </c>
      <c r="C5" s="57">
        <v>1331017.5</v>
      </c>
      <c r="E5" t="s">
        <v>3</v>
      </c>
      <c r="F5" s="57">
        <f>C5*$F$3+C5</f>
        <v>1784514</v>
      </c>
      <c r="H5" t="s">
        <v>3</v>
      </c>
      <c r="I5" s="57">
        <v>1657687.2</v>
      </c>
      <c r="J5" s="162"/>
      <c r="K5" s="154"/>
    </row>
    <row r="6" spans="2:11">
      <c r="I6" s="57"/>
      <c r="J6" s="163"/>
    </row>
    <row r="7" spans="2:11">
      <c r="C7" s="120"/>
      <c r="F7" s="120"/>
      <c r="I7" s="120"/>
    </row>
    <row r="8" spans="2:11">
      <c r="B8" t="s">
        <v>18</v>
      </c>
      <c r="C8" s="57">
        <v>93171.23</v>
      </c>
      <c r="E8" t="s">
        <v>18</v>
      </c>
      <c r="F8" s="57">
        <f>C8*$F$3+C8</f>
        <v>124915.98670357076</v>
      </c>
      <c r="H8" t="s">
        <v>18</v>
      </c>
      <c r="I8" s="57">
        <f t="shared" ref="I8:I39" si="0">C8-(C8*$I$3)</f>
        <v>70304.34977285724</v>
      </c>
    </row>
    <row r="9" spans="2:11">
      <c r="B9" t="s">
        <v>21</v>
      </c>
      <c r="C9" s="57">
        <v>35000</v>
      </c>
      <c r="E9" t="s">
        <v>21</v>
      </c>
      <c r="F9" s="57">
        <f t="shared" ref="F9:F63" si="1">C9*$F$3+C9</f>
        <v>46924.995351300793</v>
      </c>
      <c r="H9" t="s">
        <v>21</v>
      </c>
      <c r="I9" s="57">
        <f t="shared" si="0"/>
        <v>26410.000619826562</v>
      </c>
    </row>
    <row r="10" spans="2:11">
      <c r="B10" t="s">
        <v>23</v>
      </c>
      <c r="C10" s="57">
        <v>0</v>
      </c>
      <c r="E10" t="s">
        <v>23</v>
      </c>
      <c r="F10" s="57">
        <f t="shared" si="1"/>
        <v>0</v>
      </c>
      <c r="H10" t="s">
        <v>23</v>
      </c>
      <c r="I10" s="57">
        <f t="shared" si="0"/>
        <v>0</v>
      </c>
    </row>
    <row r="11" spans="2:11">
      <c r="B11" t="s">
        <v>25</v>
      </c>
      <c r="C11" s="57">
        <v>0</v>
      </c>
      <c r="E11" t="s">
        <v>25</v>
      </c>
      <c r="F11" s="57">
        <f t="shared" si="1"/>
        <v>0</v>
      </c>
      <c r="H11" t="s">
        <v>25</v>
      </c>
      <c r="I11" s="57">
        <f t="shared" si="0"/>
        <v>0</v>
      </c>
    </row>
    <row r="12" spans="2:11">
      <c r="B12" t="s">
        <v>27</v>
      </c>
      <c r="C12" s="57">
        <v>23800</v>
      </c>
      <c r="E12" t="s">
        <v>27</v>
      </c>
      <c r="F12" s="57">
        <f t="shared" si="1"/>
        <v>31908.996838884537</v>
      </c>
      <c r="H12" t="s">
        <v>27</v>
      </c>
      <c r="I12" s="57">
        <f t="shared" si="0"/>
        <v>17958.800421482061</v>
      </c>
    </row>
    <row r="13" spans="2:11">
      <c r="B13" t="s">
        <v>29</v>
      </c>
      <c r="C13" s="57">
        <v>647000</v>
      </c>
      <c r="E13" t="s">
        <v>29</v>
      </c>
      <c r="F13" s="57">
        <f t="shared" si="1"/>
        <v>867442.05692261748</v>
      </c>
      <c r="H13" t="s">
        <v>29</v>
      </c>
      <c r="I13" s="57">
        <f t="shared" si="0"/>
        <v>488207.72574365104</v>
      </c>
    </row>
    <row r="14" spans="2:11">
      <c r="B14" t="s">
        <v>30</v>
      </c>
      <c r="C14" s="57">
        <v>0</v>
      </c>
      <c r="E14" t="s">
        <v>30</v>
      </c>
      <c r="F14" s="57">
        <f t="shared" si="1"/>
        <v>0</v>
      </c>
      <c r="H14" t="s">
        <v>30</v>
      </c>
      <c r="I14" s="57">
        <f t="shared" si="0"/>
        <v>0</v>
      </c>
    </row>
    <row r="15" spans="2:11">
      <c r="B15" t="s">
        <v>32</v>
      </c>
      <c r="C15" s="57">
        <v>0</v>
      </c>
      <c r="E15" t="s">
        <v>32</v>
      </c>
      <c r="F15" s="57">
        <f t="shared" si="1"/>
        <v>0</v>
      </c>
      <c r="H15" t="s">
        <v>32</v>
      </c>
      <c r="I15" s="57">
        <f t="shared" si="0"/>
        <v>0</v>
      </c>
    </row>
    <row r="16" spans="2:11">
      <c r="B16" t="s">
        <v>34</v>
      </c>
      <c r="C16" s="57">
        <v>0</v>
      </c>
      <c r="E16" t="s">
        <v>34</v>
      </c>
      <c r="F16" s="57">
        <f t="shared" si="1"/>
        <v>0</v>
      </c>
      <c r="H16" t="s">
        <v>34</v>
      </c>
      <c r="I16" s="57">
        <f t="shared" si="0"/>
        <v>0</v>
      </c>
    </row>
    <row r="17" spans="2:9">
      <c r="B17" t="s">
        <v>35</v>
      </c>
      <c r="C17" s="57">
        <v>0</v>
      </c>
      <c r="E17" t="s">
        <v>35</v>
      </c>
      <c r="F17" s="57">
        <f t="shared" si="1"/>
        <v>0</v>
      </c>
      <c r="H17" t="s">
        <v>35</v>
      </c>
      <c r="I17" s="57">
        <f t="shared" si="0"/>
        <v>0</v>
      </c>
    </row>
    <row r="18" spans="2:9">
      <c r="B18" t="s">
        <v>37</v>
      </c>
      <c r="C18" s="57">
        <v>34675</v>
      </c>
      <c r="E18" t="s">
        <v>37</v>
      </c>
      <c r="F18" s="57">
        <f t="shared" si="1"/>
        <v>46489.263251610144</v>
      </c>
      <c r="H18" t="s">
        <v>37</v>
      </c>
      <c r="I18" s="57">
        <f t="shared" si="0"/>
        <v>26164.764899785318</v>
      </c>
    </row>
    <row r="19" spans="2:9">
      <c r="B19" t="s">
        <v>39</v>
      </c>
      <c r="C19" s="57">
        <v>1825</v>
      </c>
      <c r="E19" t="s">
        <v>39</v>
      </c>
      <c r="F19" s="57">
        <f t="shared" si="1"/>
        <v>2446.8033290321127</v>
      </c>
      <c r="H19" t="s">
        <v>39</v>
      </c>
      <c r="I19" s="57">
        <f t="shared" si="0"/>
        <v>1377.0928894623851</v>
      </c>
    </row>
    <row r="20" spans="2:9">
      <c r="B20" t="s">
        <v>41</v>
      </c>
      <c r="C20" s="57">
        <v>0</v>
      </c>
      <c r="E20" t="s">
        <v>41</v>
      </c>
      <c r="F20" s="57">
        <f t="shared" si="1"/>
        <v>0</v>
      </c>
      <c r="H20" t="s">
        <v>41</v>
      </c>
      <c r="I20" s="57">
        <f t="shared" si="0"/>
        <v>0</v>
      </c>
    </row>
    <row r="21" spans="2:9">
      <c r="B21" t="s">
        <v>43</v>
      </c>
      <c r="C21" s="57">
        <v>0</v>
      </c>
      <c r="E21" t="s">
        <v>43</v>
      </c>
      <c r="F21" s="57">
        <f t="shared" si="1"/>
        <v>0</v>
      </c>
      <c r="H21" t="s">
        <v>43</v>
      </c>
      <c r="I21" s="57">
        <f t="shared" si="0"/>
        <v>0</v>
      </c>
    </row>
    <row r="22" spans="2:9">
      <c r="B22" t="s">
        <v>46</v>
      </c>
      <c r="C22" s="57">
        <v>106046.27</v>
      </c>
      <c r="E22" t="s">
        <v>46</v>
      </c>
      <c r="F22" s="57">
        <f t="shared" si="1"/>
        <v>142177.7350506511</v>
      </c>
      <c r="H22" t="s">
        <v>46</v>
      </c>
      <c r="I22" s="57">
        <f t="shared" si="0"/>
        <v>80019.487326579867</v>
      </c>
    </row>
    <row r="23" spans="2:9">
      <c r="B23" t="s">
        <v>49</v>
      </c>
      <c r="C23" s="57">
        <v>3500</v>
      </c>
      <c r="E23" t="s">
        <v>49</v>
      </c>
      <c r="F23" s="57">
        <f t="shared" si="1"/>
        <v>4692.4995351300786</v>
      </c>
      <c r="H23" t="s">
        <v>49</v>
      </c>
      <c r="I23" s="57">
        <f t="shared" si="0"/>
        <v>2641.000061982656</v>
      </c>
    </row>
    <row r="24" spans="2:9">
      <c r="B24" t="s">
        <v>56</v>
      </c>
      <c r="C24" s="57">
        <v>5000</v>
      </c>
      <c r="E24" t="s">
        <v>56</v>
      </c>
      <c r="F24" s="57">
        <f t="shared" si="1"/>
        <v>6703.5707644715412</v>
      </c>
      <c r="H24" t="s">
        <v>56</v>
      </c>
      <c r="I24" s="57">
        <f t="shared" si="0"/>
        <v>3772.8572314037947</v>
      </c>
    </row>
    <row r="25" spans="2:9">
      <c r="B25" t="s">
        <v>58</v>
      </c>
      <c r="C25" s="57">
        <v>0</v>
      </c>
      <c r="E25" t="s">
        <v>58</v>
      </c>
      <c r="F25" s="57">
        <f t="shared" si="1"/>
        <v>0</v>
      </c>
      <c r="H25" t="s">
        <v>58</v>
      </c>
      <c r="I25" s="57">
        <f t="shared" si="0"/>
        <v>0</v>
      </c>
    </row>
    <row r="26" spans="2:9">
      <c r="B26" t="s">
        <v>61</v>
      </c>
      <c r="C26" s="57">
        <v>0</v>
      </c>
      <c r="E26" t="s">
        <v>61</v>
      </c>
      <c r="F26" s="57">
        <f t="shared" si="1"/>
        <v>0</v>
      </c>
      <c r="H26" t="s">
        <v>61</v>
      </c>
      <c r="I26" s="57">
        <f t="shared" si="0"/>
        <v>0</v>
      </c>
    </row>
    <row r="27" spans="2:9">
      <c r="B27" t="s">
        <v>63</v>
      </c>
      <c r="C27" s="57">
        <v>2000</v>
      </c>
      <c r="E27" t="s">
        <v>63</v>
      </c>
      <c r="F27" s="57">
        <f t="shared" si="1"/>
        <v>2681.4283057886169</v>
      </c>
      <c r="H27" t="s">
        <v>63</v>
      </c>
      <c r="I27" s="57">
        <f t="shared" si="0"/>
        <v>1509.1428925615178</v>
      </c>
    </row>
    <row r="28" spans="2:9">
      <c r="B28" t="s">
        <v>65</v>
      </c>
      <c r="C28" s="57">
        <v>1000</v>
      </c>
      <c r="E28" t="s">
        <v>65</v>
      </c>
      <c r="F28" s="57">
        <f t="shared" si="1"/>
        <v>1340.7141528943084</v>
      </c>
      <c r="H28" t="s">
        <v>65</v>
      </c>
      <c r="I28" s="57">
        <f t="shared" si="0"/>
        <v>754.57144628075889</v>
      </c>
    </row>
    <row r="29" spans="2:9">
      <c r="B29" t="s">
        <v>67</v>
      </c>
      <c r="C29" s="57">
        <v>36000</v>
      </c>
      <c r="E29" t="s">
        <v>67</v>
      </c>
      <c r="F29" s="57">
        <f t="shared" si="1"/>
        <v>48265.709504195096</v>
      </c>
      <c r="H29" t="s">
        <v>67</v>
      </c>
      <c r="I29" s="57">
        <f t="shared" si="0"/>
        <v>27164.572066107321</v>
      </c>
    </row>
    <row r="30" spans="2:9">
      <c r="B30" t="s">
        <v>78</v>
      </c>
      <c r="C30" s="57">
        <v>20000</v>
      </c>
      <c r="E30" t="s">
        <v>78</v>
      </c>
      <c r="F30" s="57">
        <f t="shared" si="1"/>
        <v>26814.283057886165</v>
      </c>
      <c r="H30" t="s">
        <v>78</v>
      </c>
      <c r="I30" s="57">
        <f t="shared" si="0"/>
        <v>15091.428925615179</v>
      </c>
    </row>
    <row r="31" spans="2:9">
      <c r="B31" t="s">
        <v>81</v>
      </c>
      <c r="C31" s="57">
        <v>188500</v>
      </c>
      <c r="E31" t="s">
        <v>81</v>
      </c>
      <c r="F31" s="57">
        <f t="shared" si="1"/>
        <v>252724.61782057711</v>
      </c>
      <c r="H31" t="s">
        <v>81</v>
      </c>
      <c r="I31" s="57">
        <f t="shared" si="0"/>
        <v>142236.71762392306</v>
      </c>
    </row>
    <row r="32" spans="2:9">
      <c r="B32" t="s">
        <v>83</v>
      </c>
      <c r="C32" s="57">
        <v>100</v>
      </c>
      <c r="E32" t="s">
        <v>83</v>
      </c>
      <c r="F32" s="57">
        <f t="shared" si="1"/>
        <v>134.07141528943083</v>
      </c>
      <c r="H32" t="s">
        <v>83</v>
      </c>
      <c r="I32" s="57">
        <f t="shared" si="0"/>
        <v>75.457144628075895</v>
      </c>
    </row>
    <row r="33" spans="2:9">
      <c r="B33" t="s">
        <v>85</v>
      </c>
      <c r="C33" s="57">
        <v>1000</v>
      </c>
      <c r="E33" t="s">
        <v>85</v>
      </c>
      <c r="F33" s="57">
        <f t="shared" si="1"/>
        <v>1340.7141528943084</v>
      </c>
      <c r="H33" t="s">
        <v>85</v>
      </c>
      <c r="I33" s="57">
        <f t="shared" si="0"/>
        <v>754.57144628075889</v>
      </c>
    </row>
    <row r="34" spans="2:9">
      <c r="B34" t="s">
        <v>88</v>
      </c>
      <c r="C34" s="57">
        <v>0</v>
      </c>
      <c r="E34" t="s">
        <v>88</v>
      </c>
      <c r="F34" s="57">
        <f t="shared" si="1"/>
        <v>0</v>
      </c>
      <c r="H34" t="s">
        <v>88</v>
      </c>
      <c r="I34" s="57">
        <f t="shared" si="0"/>
        <v>0</v>
      </c>
    </row>
    <row r="35" spans="2:9">
      <c r="B35" t="s">
        <v>90</v>
      </c>
      <c r="C35" s="57">
        <v>3000</v>
      </c>
      <c r="E35" t="s">
        <v>90</v>
      </c>
      <c r="F35" s="57">
        <f t="shared" si="1"/>
        <v>4022.1424586829248</v>
      </c>
      <c r="H35" t="s">
        <v>90</v>
      </c>
      <c r="I35" s="57">
        <f t="shared" si="0"/>
        <v>2263.7143388422769</v>
      </c>
    </row>
    <row r="36" spans="2:9">
      <c r="B36" t="s">
        <v>92</v>
      </c>
      <c r="C36" s="57">
        <v>9000</v>
      </c>
      <c r="E36" t="s">
        <v>92</v>
      </c>
      <c r="F36" s="57">
        <f t="shared" si="1"/>
        <v>12066.427376048774</v>
      </c>
      <c r="H36" t="s">
        <v>92</v>
      </c>
      <c r="I36" s="57">
        <f t="shared" si="0"/>
        <v>6791.1430165268303</v>
      </c>
    </row>
    <row r="37" spans="2:9">
      <c r="B37" t="s">
        <v>94</v>
      </c>
      <c r="C37" s="57">
        <v>2500</v>
      </c>
      <c r="E37" t="s">
        <v>94</v>
      </c>
      <c r="F37" s="57">
        <f t="shared" si="1"/>
        <v>3351.7853822357706</v>
      </c>
      <c r="H37" t="s">
        <v>94</v>
      </c>
      <c r="I37" s="57">
        <f t="shared" si="0"/>
        <v>1886.4286157018973</v>
      </c>
    </row>
    <row r="38" spans="2:9">
      <c r="B38" t="s">
        <v>96</v>
      </c>
      <c r="C38" s="57">
        <v>10000</v>
      </c>
      <c r="E38" t="s">
        <v>96</v>
      </c>
      <c r="F38" s="57">
        <f t="shared" si="1"/>
        <v>13407.141528943082</v>
      </c>
      <c r="H38" t="s">
        <v>96</v>
      </c>
      <c r="I38" s="57">
        <f t="shared" si="0"/>
        <v>7545.7144628075894</v>
      </c>
    </row>
    <row r="39" spans="2:9">
      <c r="B39" t="s">
        <v>98</v>
      </c>
      <c r="C39" s="57">
        <v>12000</v>
      </c>
      <c r="E39" t="s">
        <v>98</v>
      </c>
      <c r="F39" s="57">
        <f t="shared" si="1"/>
        <v>16088.569834731699</v>
      </c>
      <c r="H39" t="s">
        <v>98</v>
      </c>
      <c r="I39" s="57">
        <f t="shared" si="0"/>
        <v>9054.8573553691076</v>
      </c>
    </row>
    <row r="40" spans="2:9">
      <c r="B40" t="s">
        <v>100</v>
      </c>
      <c r="C40" s="57">
        <v>15000</v>
      </c>
      <c r="E40" t="s">
        <v>100</v>
      </c>
      <c r="F40" s="57">
        <f t="shared" si="1"/>
        <v>20110.712293414625</v>
      </c>
      <c r="H40" t="s">
        <v>100</v>
      </c>
      <c r="I40" s="57">
        <f t="shared" ref="I40:I63" si="2">C40-(C40*$I$3)</f>
        <v>11318.571694211383</v>
      </c>
    </row>
    <row r="41" spans="2:9">
      <c r="B41" t="s">
        <v>102</v>
      </c>
      <c r="C41" s="57">
        <v>10000</v>
      </c>
      <c r="E41" t="s">
        <v>102</v>
      </c>
      <c r="F41" s="57">
        <f t="shared" si="1"/>
        <v>13407.141528943082</v>
      </c>
      <c r="H41" t="s">
        <v>102</v>
      </c>
      <c r="I41" s="57">
        <f t="shared" si="2"/>
        <v>7545.7144628075894</v>
      </c>
    </row>
    <row r="42" spans="2:9">
      <c r="B42" t="s">
        <v>105</v>
      </c>
      <c r="C42" s="57">
        <v>8000</v>
      </c>
      <c r="E42" t="s">
        <v>105</v>
      </c>
      <c r="F42" s="57">
        <f t="shared" si="1"/>
        <v>10725.713223154467</v>
      </c>
      <c r="H42" t="s">
        <v>105</v>
      </c>
      <c r="I42" s="57">
        <f t="shared" si="2"/>
        <v>6036.5715702460711</v>
      </c>
    </row>
    <row r="43" spans="2:9">
      <c r="B43" t="s">
        <v>108</v>
      </c>
      <c r="C43" s="57">
        <v>18900</v>
      </c>
      <c r="E43" t="s">
        <v>108</v>
      </c>
      <c r="F43" s="57">
        <f t="shared" si="1"/>
        <v>25339.497489702426</v>
      </c>
      <c r="H43" t="s">
        <v>108</v>
      </c>
      <c r="I43" s="57">
        <f t="shared" si="2"/>
        <v>14261.400334706344</v>
      </c>
    </row>
    <row r="44" spans="2:9">
      <c r="B44" t="s">
        <v>111</v>
      </c>
      <c r="C44" s="57">
        <v>30000</v>
      </c>
      <c r="E44" t="s">
        <v>111</v>
      </c>
      <c r="F44" s="57">
        <f t="shared" si="1"/>
        <v>40221.424586829249</v>
      </c>
      <c r="H44" t="s">
        <v>111</v>
      </c>
      <c r="I44" s="57">
        <f t="shared" si="2"/>
        <v>22637.143388422766</v>
      </c>
    </row>
    <row r="45" spans="2:9">
      <c r="B45" t="s">
        <v>113</v>
      </c>
      <c r="C45" s="57">
        <v>0</v>
      </c>
      <c r="E45" t="s">
        <v>113</v>
      </c>
      <c r="F45" s="57">
        <f t="shared" si="1"/>
        <v>0</v>
      </c>
      <c r="H45" t="s">
        <v>113</v>
      </c>
      <c r="I45" s="57">
        <f t="shared" si="2"/>
        <v>0</v>
      </c>
    </row>
    <row r="46" spans="2:9">
      <c r="B46" t="s">
        <v>116</v>
      </c>
      <c r="C46" s="57">
        <v>0</v>
      </c>
      <c r="E46" t="s">
        <v>116</v>
      </c>
      <c r="F46" s="57">
        <f t="shared" si="1"/>
        <v>0</v>
      </c>
      <c r="H46" t="s">
        <v>116</v>
      </c>
      <c r="I46" s="57">
        <f t="shared" si="2"/>
        <v>0</v>
      </c>
    </row>
    <row r="47" spans="2:9">
      <c r="B47" t="s">
        <v>117</v>
      </c>
      <c r="C47" s="57">
        <v>10000</v>
      </c>
      <c r="E47" t="s">
        <v>117</v>
      </c>
      <c r="F47" s="57">
        <f t="shared" si="1"/>
        <v>13407.141528943082</v>
      </c>
      <c r="H47" t="s">
        <v>117</v>
      </c>
      <c r="I47" s="57">
        <f t="shared" si="2"/>
        <v>7545.7144628075894</v>
      </c>
    </row>
    <row r="48" spans="2:9">
      <c r="B48" t="s">
        <v>119</v>
      </c>
      <c r="C48" s="57">
        <v>9000</v>
      </c>
      <c r="E48" t="s">
        <v>119</v>
      </c>
      <c r="F48" s="57">
        <f t="shared" si="1"/>
        <v>12066.427376048774</v>
      </c>
      <c r="H48" t="s">
        <v>119</v>
      </c>
      <c r="I48" s="57">
        <f t="shared" si="2"/>
        <v>6791.1430165268303</v>
      </c>
    </row>
    <row r="49" spans="2:9">
      <c r="B49" t="s">
        <v>123</v>
      </c>
      <c r="C49" s="57">
        <v>2000</v>
      </c>
      <c r="E49" t="s">
        <v>123</v>
      </c>
      <c r="F49" s="57">
        <f t="shared" si="1"/>
        <v>2681.4283057886169</v>
      </c>
      <c r="H49" t="s">
        <v>123</v>
      </c>
      <c r="I49" s="57">
        <f t="shared" si="2"/>
        <v>1509.1428925615178</v>
      </c>
    </row>
    <row r="50" spans="2:9">
      <c r="B50" t="s">
        <v>125</v>
      </c>
      <c r="C50" s="57">
        <v>0</v>
      </c>
      <c r="E50" t="s">
        <v>125</v>
      </c>
      <c r="F50" s="57">
        <f t="shared" si="1"/>
        <v>0</v>
      </c>
      <c r="H50" t="s">
        <v>125</v>
      </c>
      <c r="I50" s="57">
        <f t="shared" si="2"/>
        <v>0</v>
      </c>
    </row>
    <row r="51" spans="2:9">
      <c r="B51" t="s">
        <v>127</v>
      </c>
      <c r="C51" s="57">
        <v>0</v>
      </c>
      <c r="E51" t="s">
        <v>127</v>
      </c>
      <c r="F51" s="57">
        <f t="shared" si="1"/>
        <v>0</v>
      </c>
      <c r="H51" t="s">
        <v>127</v>
      </c>
      <c r="I51" s="57">
        <f t="shared" si="2"/>
        <v>0</v>
      </c>
    </row>
    <row r="52" spans="2:9">
      <c r="B52" t="s">
        <v>130</v>
      </c>
      <c r="C52" s="57">
        <v>1000</v>
      </c>
      <c r="E52" t="s">
        <v>130</v>
      </c>
      <c r="F52" s="57">
        <f t="shared" si="1"/>
        <v>1340.7141528943084</v>
      </c>
      <c r="H52" t="s">
        <v>130</v>
      </c>
      <c r="I52" s="57">
        <f t="shared" si="2"/>
        <v>754.57144628075889</v>
      </c>
    </row>
    <row r="53" spans="2:9">
      <c r="B53" t="s">
        <v>135</v>
      </c>
      <c r="C53" s="57">
        <v>0</v>
      </c>
      <c r="E53" t="s">
        <v>135</v>
      </c>
      <c r="F53" s="57">
        <f t="shared" si="1"/>
        <v>0</v>
      </c>
      <c r="H53" t="s">
        <v>135</v>
      </c>
      <c r="I53" s="57">
        <f t="shared" si="2"/>
        <v>0</v>
      </c>
    </row>
    <row r="54" spans="2:9">
      <c r="B54" t="s">
        <v>136</v>
      </c>
      <c r="C54" s="57">
        <v>0</v>
      </c>
      <c r="E54" t="s">
        <v>136</v>
      </c>
      <c r="F54" s="57">
        <f t="shared" si="1"/>
        <v>0</v>
      </c>
      <c r="H54" t="s">
        <v>136</v>
      </c>
      <c r="I54" s="57">
        <f t="shared" si="2"/>
        <v>0</v>
      </c>
    </row>
    <row r="55" spans="2:9">
      <c r="B55" t="s">
        <v>137</v>
      </c>
      <c r="C55" s="57">
        <v>0</v>
      </c>
      <c r="E55" t="s">
        <v>137</v>
      </c>
      <c r="F55" s="57">
        <f t="shared" si="1"/>
        <v>0</v>
      </c>
      <c r="H55" t="s">
        <v>137</v>
      </c>
      <c r="I55" s="57">
        <f t="shared" si="2"/>
        <v>0</v>
      </c>
    </row>
    <row r="56" spans="2:9">
      <c r="B56" t="s">
        <v>138</v>
      </c>
      <c r="C56" s="57">
        <v>0</v>
      </c>
      <c r="E56" t="s">
        <v>138</v>
      </c>
      <c r="F56" s="57">
        <f t="shared" si="1"/>
        <v>0</v>
      </c>
      <c r="H56" t="s">
        <v>138</v>
      </c>
      <c r="I56" s="57">
        <f t="shared" si="2"/>
        <v>0</v>
      </c>
    </row>
    <row r="57" spans="2:9">
      <c r="B57">
        <v>0</v>
      </c>
      <c r="C57" s="57">
        <v>0</v>
      </c>
      <c r="E57">
        <v>0</v>
      </c>
      <c r="F57" s="57">
        <f t="shared" si="1"/>
        <v>0</v>
      </c>
      <c r="H57">
        <v>0</v>
      </c>
      <c r="I57" s="57">
        <f t="shared" si="2"/>
        <v>0</v>
      </c>
    </row>
    <row r="58" spans="2:9">
      <c r="B58" t="s">
        <v>16</v>
      </c>
      <c r="C58" s="57">
        <v>0</v>
      </c>
      <c r="E58" t="s">
        <v>16</v>
      </c>
      <c r="F58" s="57">
        <f t="shared" si="1"/>
        <v>0</v>
      </c>
      <c r="H58" t="s">
        <v>16</v>
      </c>
      <c r="I58" s="57">
        <f t="shared" si="2"/>
        <v>0</v>
      </c>
    </row>
    <row r="59" spans="2:9">
      <c r="B59" t="s">
        <v>144</v>
      </c>
      <c r="C59" s="57">
        <v>0</v>
      </c>
      <c r="E59" t="s">
        <v>144</v>
      </c>
      <c r="F59" s="57">
        <f t="shared" si="1"/>
        <v>0</v>
      </c>
      <c r="H59" t="s">
        <v>144</v>
      </c>
      <c r="I59" s="57">
        <f t="shared" si="2"/>
        <v>0</v>
      </c>
    </row>
    <row r="60" spans="2:9">
      <c r="B60" t="s">
        <v>146</v>
      </c>
      <c r="C60" s="57">
        <v>2000</v>
      </c>
      <c r="E60" t="s">
        <v>146</v>
      </c>
      <c r="F60" s="57">
        <f t="shared" si="1"/>
        <v>2681.4283057886169</v>
      </c>
      <c r="H60" t="s">
        <v>146</v>
      </c>
      <c r="I60" s="57">
        <f t="shared" si="2"/>
        <v>1509.1428925615178</v>
      </c>
    </row>
    <row r="61" spans="2:9">
      <c r="B61" t="s">
        <v>148</v>
      </c>
      <c r="C61" s="57">
        <v>0</v>
      </c>
      <c r="E61" t="s">
        <v>148</v>
      </c>
      <c r="F61" s="57">
        <f t="shared" si="1"/>
        <v>0</v>
      </c>
      <c r="H61" t="s">
        <v>148</v>
      </c>
      <c r="I61" s="57">
        <f t="shared" si="2"/>
        <v>0</v>
      </c>
    </row>
    <row r="62" spans="2:9">
      <c r="B62" t="s">
        <v>149</v>
      </c>
      <c r="C62" s="57">
        <v>0</v>
      </c>
      <c r="E62" t="s">
        <v>149</v>
      </c>
      <c r="F62" s="57">
        <f t="shared" si="1"/>
        <v>0</v>
      </c>
      <c r="H62" t="s">
        <v>149</v>
      </c>
      <c r="I62" s="57">
        <f t="shared" si="2"/>
        <v>0</v>
      </c>
    </row>
    <row r="63" spans="2:9">
      <c r="B63" t="s">
        <v>150</v>
      </c>
      <c r="C63" s="57">
        <v>0</v>
      </c>
      <c r="E63" t="s">
        <v>150</v>
      </c>
      <c r="F63" s="57">
        <f t="shared" si="1"/>
        <v>0</v>
      </c>
      <c r="H63" t="s">
        <v>150</v>
      </c>
      <c r="I63" s="57">
        <f t="shared" si="2"/>
        <v>0</v>
      </c>
    </row>
    <row r="64" spans="2:9">
      <c r="I64" s="57"/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BK121"/>
  <sheetViews>
    <sheetView showGridLines="0" tabSelected="1" zoomScaleNormal="100" workbookViewId="0">
      <pane xSplit="2" ySplit="5" topLeftCell="G108" activePane="bottomRight" state="frozen"/>
      <selection pane="bottomRight" activeCell="G2" sqref="C2:K2"/>
      <selection pane="bottomLeft" activeCell="A6" sqref="A6"/>
      <selection pane="topRight" activeCell="C1" sqref="C1"/>
    </sheetView>
  </sheetViews>
  <sheetFormatPr defaultColWidth="9.140625" defaultRowHeight="13.5" outlineLevelRow="1" outlineLevelCol="1"/>
  <cols>
    <col min="1" max="1" width="1.42578125" style="5" customWidth="1"/>
    <col min="2" max="2" width="38.28515625" style="7" customWidth="1"/>
    <col min="3" max="6" width="11.85546875" style="7" hidden="1" customWidth="1" outlineLevel="1"/>
    <col min="7" max="7" width="11.85546875" style="7" customWidth="1" collapsed="1"/>
    <col min="8" max="8" width="11.85546875" style="7" customWidth="1"/>
    <col min="9" max="11" width="11.85546875" style="7" hidden="1" customWidth="1" outlineLevel="1"/>
    <col min="12" max="12" width="2.5703125" style="5" hidden="1" customWidth="1" outlineLevel="1"/>
    <col min="13" max="13" width="11.85546875" style="7" hidden="1" customWidth="1" outlineLevel="1" collapsed="1"/>
    <col min="14" max="16" width="11.85546875" style="7" hidden="1" customWidth="1" outlineLevel="1"/>
    <col min="17" max="17" width="2.5703125" style="7" hidden="1" customWidth="1" outlineLevel="1"/>
    <col min="18" max="21" width="11.85546875" style="7" hidden="1" customWidth="1" outlineLevel="1"/>
    <col min="22" max="22" width="9.140625" style="7" hidden="1" customWidth="1" outlineLevel="1"/>
    <col min="23" max="34" width="16" style="7" hidden="1" customWidth="1" outlineLevel="1"/>
    <col min="35" max="35" width="9.140625" style="7" hidden="1" customWidth="1" outlineLevel="1"/>
    <col min="36" max="36" width="15.140625" style="7" hidden="1" customWidth="1" outlineLevel="1"/>
    <col min="37" max="40" width="16" style="7" hidden="1" customWidth="1" outlineLevel="1"/>
    <col min="41" max="47" width="15.140625" style="7" hidden="1" customWidth="1" outlineLevel="1"/>
    <col min="48" max="48" width="1.5703125" style="7" hidden="1" customWidth="1" outlineLevel="1"/>
    <col min="49" max="49" width="15.140625" style="7" hidden="1" customWidth="1" outlineLevel="1"/>
    <col min="50" max="56" width="16" style="7" hidden="1" customWidth="1" outlineLevel="1"/>
    <col min="57" max="57" width="16.42578125" style="7" hidden="1" customWidth="1" outlineLevel="1"/>
    <col min="58" max="60" width="17.28515625" style="7" hidden="1" customWidth="1" outlineLevel="1"/>
    <col min="61" max="61" width="9.140625" style="7" customWidth="1" collapsed="1"/>
    <col min="62" max="16384" width="9.140625" style="7"/>
  </cols>
  <sheetData>
    <row r="1" spans="1:60" s="143" customFormat="1" ht="22.15" customHeight="1">
      <c r="A1" s="5"/>
      <c r="C1" s="6">
        <v>44652</v>
      </c>
      <c r="D1" s="6">
        <f>EDATE(C1,1)</f>
        <v>44682</v>
      </c>
      <c r="E1" s="6">
        <f>EDATE(D1,1)</f>
        <v>44713</v>
      </c>
      <c r="F1" s="6">
        <f t="shared" ref="F1:G1" si="0">EDATE(E1,1)</f>
        <v>44743</v>
      </c>
      <c r="G1" s="6">
        <f t="shared" si="0"/>
        <v>44774</v>
      </c>
      <c r="H1" s="6">
        <f t="shared" ref="H1" si="1">EDATE(G1,1)</f>
        <v>44805</v>
      </c>
      <c r="I1" s="6">
        <f t="shared" ref="I1" si="2">EDATE(H1,1)</f>
        <v>44835</v>
      </c>
      <c r="J1" s="6">
        <f t="shared" ref="J1" si="3">EDATE(I1,1)</f>
        <v>44866</v>
      </c>
      <c r="K1" s="6">
        <f t="shared" ref="K1" si="4">EDATE(J1,1)</f>
        <v>44896</v>
      </c>
      <c r="L1" s="5"/>
      <c r="W1" s="6">
        <v>44562</v>
      </c>
      <c r="X1" s="6">
        <f>EDATE(W1,1)</f>
        <v>44593</v>
      </c>
      <c r="Y1" s="6">
        <f>EDATE(X1,1)</f>
        <v>44621</v>
      </c>
      <c r="Z1" s="6">
        <f>EDATE(Y1,1)</f>
        <v>44652</v>
      </c>
      <c r="AA1" s="6">
        <f>EDATE(Z1,1)</f>
        <v>44682</v>
      </c>
      <c r="AB1" s="6">
        <f>EDATE(AA1,1)</f>
        <v>44713</v>
      </c>
      <c r="AC1" s="6">
        <f t="shared" ref="AC1:AH1" si="5">EDATE(AB1,1)</f>
        <v>44743</v>
      </c>
      <c r="AD1" s="6">
        <f t="shared" si="5"/>
        <v>44774</v>
      </c>
      <c r="AE1" s="6">
        <f t="shared" si="5"/>
        <v>44805</v>
      </c>
      <c r="AF1" s="6">
        <f t="shared" si="5"/>
        <v>44835</v>
      </c>
      <c r="AG1" s="6">
        <f t="shared" si="5"/>
        <v>44866</v>
      </c>
      <c r="AH1" s="6">
        <f t="shared" si="5"/>
        <v>44896</v>
      </c>
      <c r="AJ1" s="6">
        <v>44562</v>
      </c>
      <c r="AK1" s="6">
        <f>EDATE(AJ1,1)</f>
        <v>44593</v>
      </c>
      <c r="AL1" s="6">
        <f>EDATE(AK1,1)</f>
        <v>44621</v>
      </c>
      <c r="AM1" s="6">
        <f>EDATE(AL1,1)</f>
        <v>44652</v>
      </c>
      <c r="AN1" s="6">
        <f>EDATE(AM1,1)</f>
        <v>44682</v>
      </c>
      <c r="AO1" s="6">
        <f>EDATE(AN1,1)</f>
        <v>44713</v>
      </c>
      <c r="AP1" s="6">
        <f t="shared" ref="AP1:AU1" si="6">EDATE(AO1,1)</f>
        <v>44743</v>
      </c>
      <c r="AQ1" s="6">
        <f t="shared" si="6"/>
        <v>44774</v>
      </c>
      <c r="AR1" s="6">
        <f t="shared" si="6"/>
        <v>44805</v>
      </c>
      <c r="AS1" s="6">
        <f t="shared" si="6"/>
        <v>44835</v>
      </c>
      <c r="AT1" s="6">
        <f t="shared" si="6"/>
        <v>44866</v>
      </c>
      <c r="AU1" s="6">
        <f t="shared" si="6"/>
        <v>44896</v>
      </c>
      <c r="AV1" s="5"/>
      <c r="AW1" s="6">
        <v>44562</v>
      </c>
      <c r="AX1" s="6">
        <f>EDATE(AW1,1)</f>
        <v>44593</v>
      </c>
      <c r="AY1" s="6">
        <f>EDATE(AX1,1)</f>
        <v>44621</v>
      </c>
      <c r="AZ1" s="6">
        <f>EDATE(AY1,1)</f>
        <v>44652</v>
      </c>
      <c r="BA1" s="6">
        <f>EDATE(AZ1,1)</f>
        <v>44682</v>
      </c>
      <c r="BB1" s="6">
        <f>EDATE(BA1,1)</f>
        <v>44713</v>
      </c>
      <c r="BC1" s="6">
        <f t="shared" ref="BC1:BH1" si="7">EDATE(BB1,1)</f>
        <v>44743</v>
      </c>
      <c r="BD1" s="6">
        <f t="shared" si="7"/>
        <v>44774</v>
      </c>
      <c r="BE1" s="6">
        <f t="shared" si="7"/>
        <v>44805</v>
      </c>
      <c r="BF1" s="6">
        <f t="shared" si="7"/>
        <v>44835</v>
      </c>
      <c r="BG1" s="6">
        <f t="shared" si="7"/>
        <v>44866</v>
      </c>
      <c r="BH1" s="6">
        <f t="shared" si="7"/>
        <v>44896</v>
      </c>
    </row>
    <row r="2" spans="1:60" s="5" customFormat="1" ht="22.15" customHeight="1">
      <c r="B2" s="144"/>
      <c r="C2" s="178" t="s">
        <v>163</v>
      </c>
      <c r="D2" s="178"/>
      <c r="E2" s="178"/>
      <c r="F2" s="178"/>
      <c r="G2" s="178"/>
      <c r="H2" s="178"/>
      <c r="I2" s="178"/>
      <c r="J2" s="178"/>
      <c r="K2" s="178"/>
      <c r="L2" s="5">
        <f>VLOOKUP(M2,'DE-PARA'!B:C,2,0)</f>
        <v>12</v>
      </c>
      <c r="M2" s="179" t="s">
        <v>164</v>
      </c>
      <c r="N2" s="179"/>
      <c r="O2" s="179"/>
      <c r="P2" s="179"/>
      <c r="Q2" s="3"/>
      <c r="R2" s="179" t="str">
        <f>"Acumulado até "&amp;M2</f>
        <v>Acumulado até Dezembro</v>
      </c>
      <c r="S2" s="179"/>
      <c r="T2" s="179"/>
      <c r="U2" s="179"/>
      <c r="W2" s="177" t="s">
        <v>165</v>
      </c>
      <c r="X2" s="177"/>
      <c r="Y2" s="177"/>
      <c r="Z2" s="177"/>
      <c r="AA2" s="177"/>
      <c r="AB2" s="177"/>
      <c r="AC2" s="177"/>
      <c r="AD2" s="177"/>
      <c r="AE2" s="177"/>
      <c r="AF2" s="177"/>
      <c r="AG2" s="177"/>
      <c r="AH2" s="177"/>
      <c r="AJ2" s="177" t="s">
        <v>166</v>
      </c>
      <c r="AK2" s="177"/>
      <c r="AL2" s="177"/>
      <c r="AM2" s="177"/>
      <c r="AN2" s="177"/>
      <c r="AO2" s="177"/>
      <c r="AP2" s="177"/>
      <c r="AQ2" s="177"/>
      <c r="AR2" s="177"/>
      <c r="AS2" s="177"/>
      <c r="AT2" s="177"/>
      <c r="AU2" s="177"/>
      <c r="AW2" s="177" t="s">
        <v>167</v>
      </c>
      <c r="AX2" s="177"/>
      <c r="AY2" s="177"/>
      <c r="AZ2" s="177"/>
      <c r="BA2" s="177"/>
      <c r="BB2" s="177"/>
      <c r="BC2" s="177"/>
      <c r="BD2" s="177"/>
      <c r="BE2" s="177"/>
      <c r="BF2" s="177"/>
      <c r="BG2" s="177"/>
      <c r="BH2" s="177"/>
    </row>
    <row r="3" spans="1:60" s="48" customFormat="1" ht="20.25" customHeight="1">
      <c r="A3" s="59">
        <v>0</v>
      </c>
      <c r="B3" s="71" t="s">
        <v>168</v>
      </c>
      <c r="C3" s="71" t="str">
        <f t="shared" ref="C3:G3" si="8">MONTH(C1)&amp;"-"&amp;YEAR(C1)</f>
        <v>4-2022</v>
      </c>
      <c r="D3" s="71" t="str">
        <f t="shared" si="8"/>
        <v>5-2022</v>
      </c>
      <c r="E3" s="71" t="str">
        <f t="shared" si="8"/>
        <v>6-2022</v>
      </c>
      <c r="F3" s="71" t="str">
        <f t="shared" si="8"/>
        <v>7-2022</v>
      </c>
      <c r="G3" s="71" t="str">
        <f t="shared" si="8"/>
        <v>8-2022</v>
      </c>
      <c r="H3" s="71" t="str">
        <f t="shared" ref="H3:K3" si="9">MONTH(H1)&amp;"-"&amp;YEAR(H1)</f>
        <v>9-2022</v>
      </c>
      <c r="I3" s="71" t="str">
        <f t="shared" si="9"/>
        <v>10-2022</v>
      </c>
      <c r="J3" s="71" t="str">
        <f t="shared" si="9"/>
        <v>11-2022</v>
      </c>
      <c r="K3" s="71" t="str">
        <f t="shared" si="9"/>
        <v>12-2022</v>
      </c>
      <c r="L3" s="59"/>
      <c r="M3" s="72" t="s">
        <v>166</v>
      </c>
      <c r="N3" s="72" t="s">
        <v>169</v>
      </c>
      <c r="O3" s="72" t="s">
        <v>170</v>
      </c>
      <c r="P3" s="73" t="s">
        <v>171</v>
      </c>
      <c r="Q3" s="52"/>
      <c r="R3" s="72" t="s">
        <v>166</v>
      </c>
      <c r="S3" s="72" t="s">
        <v>169</v>
      </c>
      <c r="T3" s="74" t="s">
        <v>170</v>
      </c>
      <c r="U3" s="74" t="s">
        <v>171</v>
      </c>
      <c r="W3" s="71" t="str">
        <f t="shared" ref="W3:AH3" si="10">MONTH(W1)&amp;"-"&amp;YEAR(W1)</f>
        <v>1-2022</v>
      </c>
      <c r="X3" s="71" t="str">
        <f t="shared" si="10"/>
        <v>2-2022</v>
      </c>
      <c r="Y3" s="71" t="str">
        <f t="shared" si="10"/>
        <v>3-2022</v>
      </c>
      <c r="Z3" s="71" t="str">
        <f t="shared" si="10"/>
        <v>4-2022</v>
      </c>
      <c r="AA3" s="71" t="str">
        <f t="shared" si="10"/>
        <v>5-2022</v>
      </c>
      <c r="AB3" s="71" t="str">
        <f t="shared" si="10"/>
        <v>6-2022</v>
      </c>
      <c r="AC3" s="71" t="str">
        <f t="shared" si="10"/>
        <v>7-2022</v>
      </c>
      <c r="AD3" s="71" t="str">
        <f t="shared" si="10"/>
        <v>8-2022</v>
      </c>
      <c r="AE3" s="71" t="str">
        <f t="shared" si="10"/>
        <v>9-2022</v>
      </c>
      <c r="AF3" s="71" t="str">
        <f t="shared" si="10"/>
        <v>10-2022</v>
      </c>
      <c r="AG3" s="71" t="str">
        <f t="shared" si="10"/>
        <v>11-2022</v>
      </c>
      <c r="AH3" s="71" t="str">
        <f t="shared" si="10"/>
        <v>12-2022</v>
      </c>
      <c r="AJ3" s="71" t="str">
        <f t="shared" ref="AJ3:AU3" si="11">MONTH(AJ1)&amp;"-"&amp;YEAR(AJ1)</f>
        <v>1-2022</v>
      </c>
      <c r="AK3" s="71" t="str">
        <f t="shared" si="11"/>
        <v>2-2022</v>
      </c>
      <c r="AL3" s="71" t="str">
        <f t="shared" si="11"/>
        <v>3-2022</v>
      </c>
      <c r="AM3" s="71" t="str">
        <f t="shared" si="11"/>
        <v>4-2022</v>
      </c>
      <c r="AN3" s="71" t="str">
        <f t="shared" si="11"/>
        <v>5-2022</v>
      </c>
      <c r="AO3" s="71" t="str">
        <f t="shared" si="11"/>
        <v>6-2022</v>
      </c>
      <c r="AP3" s="71" t="str">
        <f t="shared" si="11"/>
        <v>7-2022</v>
      </c>
      <c r="AQ3" s="71" t="str">
        <f t="shared" si="11"/>
        <v>8-2022</v>
      </c>
      <c r="AR3" s="71" t="str">
        <f t="shared" si="11"/>
        <v>9-2022</v>
      </c>
      <c r="AS3" s="71" t="str">
        <f t="shared" si="11"/>
        <v>10-2022</v>
      </c>
      <c r="AT3" s="71" t="str">
        <f t="shared" si="11"/>
        <v>11-2022</v>
      </c>
      <c r="AU3" s="71" t="str">
        <f t="shared" si="11"/>
        <v>12-2022</v>
      </c>
      <c r="AW3" s="71" t="str">
        <f t="shared" ref="AW3:BH3" si="12">MONTH(AW1)&amp;"-"&amp;YEAR(AW1)</f>
        <v>1-2022</v>
      </c>
      <c r="AX3" s="71" t="str">
        <f t="shared" si="12"/>
        <v>2-2022</v>
      </c>
      <c r="AY3" s="71" t="str">
        <f t="shared" si="12"/>
        <v>3-2022</v>
      </c>
      <c r="AZ3" s="71" t="str">
        <f t="shared" si="12"/>
        <v>4-2022</v>
      </c>
      <c r="BA3" s="71" t="str">
        <f t="shared" si="12"/>
        <v>5-2022</v>
      </c>
      <c r="BB3" s="71" t="str">
        <f t="shared" si="12"/>
        <v>6-2022</v>
      </c>
      <c r="BC3" s="71" t="str">
        <f t="shared" si="12"/>
        <v>7-2022</v>
      </c>
      <c r="BD3" s="71" t="str">
        <f t="shared" si="12"/>
        <v>8-2022</v>
      </c>
      <c r="BE3" s="71" t="str">
        <f t="shared" si="12"/>
        <v>9-2022</v>
      </c>
      <c r="BF3" s="71" t="str">
        <f t="shared" si="12"/>
        <v>10-2022</v>
      </c>
      <c r="BG3" s="71" t="str">
        <f t="shared" si="12"/>
        <v>11-2022</v>
      </c>
      <c r="BH3" s="71" t="str">
        <f t="shared" si="12"/>
        <v>12-2022</v>
      </c>
    </row>
    <row r="4" spans="1:60" s="5" customFormat="1">
      <c r="A4" s="5">
        <f>A3+1</f>
        <v>1</v>
      </c>
      <c r="C4" s="5">
        <v>4</v>
      </c>
      <c r="D4" s="5">
        <v>5</v>
      </c>
      <c r="E4" s="5">
        <v>6</v>
      </c>
      <c r="F4" s="5">
        <v>7</v>
      </c>
      <c r="G4" s="5">
        <v>8</v>
      </c>
      <c r="H4" s="5">
        <v>9</v>
      </c>
      <c r="I4" s="5">
        <v>10</v>
      </c>
      <c r="J4" s="5">
        <v>11</v>
      </c>
      <c r="K4" s="5">
        <v>12</v>
      </c>
      <c r="W4" s="5">
        <v>1</v>
      </c>
      <c r="X4" s="5">
        <v>2</v>
      </c>
      <c r="Y4" s="5">
        <v>3</v>
      </c>
      <c r="Z4" s="5">
        <v>4</v>
      </c>
      <c r="AA4" s="5">
        <v>5</v>
      </c>
      <c r="AB4" s="5">
        <v>6</v>
      </c>
      <c r="AC4" s="5">
        <v>7</v>
      </c>
      <c r="AD4" s="5">
        <v>8</v>
      </c>
      <c r="AE4" s="5">
        <v>9</v>
      </c>
      <c r="AF4" s="5">
        <v>10</v>
      </c>
      <c r="AG4" s="5">
        <v>11</v>
      </c>
      <c r="AH4" s="5">
        <v>12</v>
      </c>
      <c r="AJ4" s="5">
        <v>1</v>
      </c>
      <c r="AK4" s="5">
        <v>2</v>
      </c>
      <c r="AL4" s="5">
        <v>3</v>
      </c>
      <c r="AM4" s="5">
        <v>4</v>
      </c>
      <c r="AN4" s="5">
        <v>5</v>
      </c>
      <c r="AO4" s="5">
        <v>6</v>
      </c>
      <c r="AP4" s="5">
        <v>7</v>
      </c>
      <c r="AQ4" s="5">
        <v>8</v>
      </c>
      <c r="AR4" s="5">
        <v>9</v>
      </c>
      <c r="AS4" s="5">
        <v>10</v>
      </c>
      <c r="AT4" s="5">
        <v>11</v>
      </c>
      <c r="AU4" s="5">
        <v>12</v>
      </c>
      <c r="AW4" s="5">
        <v>1</v>
      </c>
      <c r="AX4" s="5">
        <v>2</v>
      </c>
      <c r="AY4" s="5">
        <v>3</v>
      </c>
      <c r="AZ4" s="5">
        <v>4</v>
      </c>
      <c r="BA4" s="5">
        <v>5</v>
      </c>
      <c r="BB4" s="5">
        <v>6</v>
      </c>
      <c r="BC4" s="5">
        <v>7</v>
      </c>
      <c r="BD4" s="5">
        <v>8</v>
      </c>
      <c r="BE4" s="5">
        <v>9</v>
      </c>
      <c r="BF4" s="5">
        <v>10</v>
      </c>
      <c r="BG4" s="5">
        <v>11</v>
      </c>
      <c r="BH4" s="5">
        <v>12</v>
      </c>
    </row>
    <row r="5" spans="1:60" collapsed="1">
      <c r="A5" s="5">
        <f t="shared" ref="A5:A71" si="13">A4+1</f>
        <v>2</v>
      </c>
      <c r="B5" s="75" t="s">
        <v>172</v>
      </c>
      <c r="C5" s="77">
        <f t="shared" ref="C5:G5" si="14">SUM(C6:C8)</f>
        <v>0</v>
      </c>
      <c r="D5" s="77">
        <f t="shared" si="14"/>
        <v>0</v>
      </c>
      <c r="E5" s="77">
        <f t="shared" si="14"/>
        <v>0</v>
      </c>
      <c r="F5" s="77">
        <f t="shared" si="14"/>
        <v>0</v>
      </c>
      <c r="G5" s="77">
        <f t="shared" si="14"/>
        <v>6553763.4399999995</v>
      </c>
      <c r="H5" s="77">
        <f t="shared" ref="H5:K5" si="15">SUM(H6:H8)</f>
        <v>8158666.6600000001</v>
      </c>
      <c r="I5" s="77">
        <f t="shared" si="15"/>
        <v>0</v>
      </c>
      <c r="J5" s="77">
        <f t="shared" si="15"/>
        <v>0</v>
      </c>
      <c r="K5" s="77">
        <f t="shared" si="15"/>
        <v>0</v>
      </c>
      <c r="M5" s="77">
        <f t="shared" ref="M5" si="16">SUM(M6:M8)</f>
        <v>0</v>
      </c>
      <c r="N5" s="77">
        <f t="shared" ref="N5" si="17">SUM(N6:N8)</f>
        <v>0</v>
      </c>
      <c r="O5" s="77">
        <f t="shared" ref="O5" si="18">SUM(O6:O8)</f>
        <v>0</v>
      </c>
      <c r="P5" s="79">
        <f>IFERROR(IF(N5=0,0,N5/M5-1),0)</f>
        <v>0</v>
      </c>
      <c r="R5" s="77">
        <f t="shared" ref="R5" si="19">SUM(R6:R8)</f>
        <v>4973061.5999999996</v>
      </c>
      <c r="S5" s="77">
        <f t="shared" ref="S5" si="20">SUM(S6:S8)</f>
        <v>14712430.1</v>
      </c>
      <c r="T5" s="77">
        <f t="shared" ref="T5" si="21">SUM(T6:T8)</f>
        <v>9739368.5</v>
      </c>
      <c r="U5" s="79">
        <f>IFERROR(IF(S5=0,0,S5/R5-1),0)</f>
        <v>1.9584250675680352</v>
      </c>
      <c r="W5" s="77" t="e">
        <f>SUM(#REF!)</f>
        <v>#REF!</v>
      </c>
      <c r="X5" s="77" t="e">
        <f>SUM(#REF!)</f>
        <v>#REF!</v>
      </c>
      <c r="Y5" s="77" t="e">
        <f>SUM(#REF!)</f>
        <v>#REF!</v>
      </c>
      <c r="Z5" s="77">
        <f>SUM($C5:C5)</f>
        <v>0</v>
      </c>
      <c r="AA5" s="77">
        <f>SUM($C5:D5)</f>
        <v>0</v>
      </c>
      <c r="AB5" s="77">
        <f>SUM($C5:E5)</f>
        <v>0</v>
      </c>
      <c r="AC5" s="77">
        <f>SUM($C5:F5)</f>
        <v>0</v>
      </c>
      <c r="AD5" s="77">
        <f>SUM($C5:G5)</f>
        <v>6553763.4399999995</v>
      </c>
      <c r="AE5" s="77">
        <f>SUM($C5:H5)</f>
        <v>14712430.1</v>
      </c>
      <c r="AF5" s="77">
        <f>SUM($C5:I5)</f>
        <v>14712430.1</v>
      </c>
      <c r="AG5" s="77">
        <f>SUM($C5:J5)</f>
        <v>14712430.1</v>
      </c>
      <c r="AH5" s="77">
        <f>SUM($C5:K5)</f>
        <v>14712430.1</v>
      </c>
      <c r="AJ5" s="77">
        <f t="shared" ref="AJ5:AU5" si="22">SUM(AJ6:AJ8)</f>
        <v>1657687.2</v>
      </c>
      <c r="AK5" s="77">
        <f t="shared" si="22"/>
        <v>1657687.2</v>
      </c>
      <c r="AL5" s="77">
        <f t="shared" si="22"/>
        <v>1657687.2</v>
      </c>
      <c r="AM5" s="77">
        <f t="shared" si="22"/>
        <v>0</v>
      </c>
      <c r="AN5" s="77">
        <f t="shared" si="22"/>
        <v>0</v>
      </c>
      <c r="AO5" s="77">
        <f t="shared" si="22"/>
        <v>0</v>
      </c>
      <c r="AP5" s="77">
        <f t="shared" si="22"/>
        <v>0</v>
      </c>
      <c r="AQ5" s="77">
        <f t="shared" si="22"/>
        <v>0</v>
      </c>
      <c r="AR5" s="77">
        <f t="shared" si="22"/>
        <v>0</v>
      </c>
      <c r="AS5" s="77">
        <f t="shared" si="22"/>
        <v>0</v>
      </c>
      <c r="AT5" s="77">
        <f t="shared" si="22"/>
        <v>0</v>
      </c>
      <c r="AU5" s="77">
        <f t="shared" si="22"/>
        <v>0</v>
      </c>
      <c r="AW5" s="77">
        <f>SUM(AJ5)</f>
        <v>1657687.2</v>
      </c>
      <c r="AX5" s="77">
        <f>SUM(AJ5:AK5)</f>
        <v>3315374.4</v>
      </c>
      <c r="AY5" s="77">
        <f>SUM(AJ5:AL5)</f>
        <v>4973061.5999999996</v>
      </c>
      <c r="AZ5" s="77">
        <f>SUM(AJ5:AM5)</f>
        <v>4973061.5999999996</v>
      </c>
      <c r="BA5" s="77">
        <f>SUM(AJ5:AN5)</f>
        <v>4973061.5999999996</v>
      </c>
      <c r="BB5" s="78">
        <f>SUM(AJ5:AO5)</f>
        <v>4973061.5999999996</v>
      </c>
      <c r="BC5" s="78">
        <f>SUM(AJ5:AP5)</f>
        <v>4973061.5999999996</v>
      </c>
      <c r="BD5" s="78">
        <f>SUM(AJ5:AQ5)</f>
        <v>4973061.5999999996</v>
      </c>
      <c r="BE5" s="78">
        <f>SUM(AJ5:AR5)</f>
        <v>4973061.5999999996</v>
      </c>
      <c r="BF5" s="78">
        <f>SUM(AJ5:AS5)</f>
        <v>4973061.5999999996</v>
      </c>
      <c r="BG5" s="78">
        <f>SUM(AJ5:AT5)</f>
        <v>4973061.5999999996</v>
      </c>
      <c r="BH5" s="78">
        <f>SUM(AJ5:AU5)</f>
        <v>4973061.5999999996</v>
      </c>
    </row>
    <row r="6" spans="1:60" hidden="1" outlineLevel="1">
      <c r="A6" s="5">
        <f t="shared" si="13"/>
        <v>3</v>
      </c>
      <c r="B6" s="14" t="s">
        <v>3</v>
      </c>
      <c r="C6" s="51">
        <f>SUMIFS('BD Conta 555-5'!$J:$J,'BD Conta 555-5'!$I:$I,'Fluxo de Caixa'!$B6,'BD Conta 555-5'!$E:$E,'Fluxo de Caixa'!C$3)+SUMIFS('BD Conta 5295-0'!$L:$L,'BD Conta 5295-0'!$K:$K,'Fluxo de Caixa'!$B6,'BD Conta 5295-0'!$E:$E,'Fluxo de Caixa'!C$3)+SUMIFS('BD Conta 5294-1'!$L:$L,'BD Conta 5294-1'!$K:$K,'Fluxo de Caixa'!$B6,'BD Conta 5294-1'!$E:$E,'Fluxo de Caixa'!C$3)+SUMIFS('BD Conta 726-4'!$L:$L,'BD Conta 726-4'!$K:$K,'Fluxo de Caixa'!$B6,'BD Conta 726-4'!$E:$E,'Fluxo de Caixa'!C$3)</f>
        <v>0</v>
      </c>
      <c r="D6" s="51">
        <f>SUMIFS('BD Conta 555-5'!$J:$J,'BD Conta 555-5'!$I:$I,'Fluxo de Caixa'!$B6,'BD Conta 555-5'!$E:$E,'Fluxo de Caixa'!D$3)+SUMIFS('BD Conta 5295-0'!$L:$L,'BD Conta 5295-0'!$K:$K,'Fluxo de Caixa'!$B6,'BD Conta 5295-0'!$E:$E,'Fluxo de Caixa'!D$3)+SUMIFS('BD Conta 5294-1'!$L:$L,'BD Conta 5294-1'!$K:$K,'Fluxo de Caixa'!$B6,'BD Conta 5294-1'!$E:$E,'Fluxo de Caixa'!D$3)+SUMIFS('BD Conta 726-4'!$L:$L,'BD Conta 726-4'!$K:$K,'Fluxo de Caixa'!$B6,'BD Conta 726-4'!$E:$E,'Fluxo de Caixa'!D$3)</f>
        <v>0</v>
      </c>
      <c r="E6" s="51">
        <f>SUMIFS('BD Conta 555-5'!$J:$J,'BD Conta 555-5'!$I:$I,'Fluxo de Caixa'!$B6,'BD Conta 555-5'!$E:$E,'Fluxo de Caixa'!E$3)+SUMIFS('BD Conta 5295-0'!$L:$L,'BD Conta 5295-0'!$K:$K,'Fluxo de Caixa'!$B6,'BD Conta 5295-0'!$E:$E,'Fluxo de Caixa'!E$3)+SUMIFS('BD Conta 5294-1'!$L:$L,'BD Conta 5294-1'!$K:$K,'Fluxo de Caixa'!$B6,'BD Conta 5294-1'!$E:$E,'Fluxo de Caixa'!E$3)+SUMIFS('BD Conta 726-4'!$L:$L,'BD Conta 726-4'!$K:$K,'Fluxo de Caixa'!$B6,'BD Conta 726-4'!$E:$E,'Fluxo de Caixa'!E$3)</f>
        <v>0</v>
      </c>
      <c r="F6" s="51">
        <f>SUMIFS('BD Conta 555-5'!$J:$J,'BD Conta 555-5'!$I:$I,'Fluxo de Caixa'!$B6,'BD Conta 555-5'!$E:$E,'Fluxo de Caixa'!F$3)+SUMIFS('BD Conta 5295-0'!$L:$L,'BD Conta 5295-0'!$K:$K,'Fluxo de Caixa'!$B6,'BD Conta 5295-0'!$E:$E,'Fluxo de Caixa'!F$3)+SUMIFS('BD Conta 5294-1'!$L:$L,'BD Conta 5294-1'!$K:$K,'Fluxo de Caixa'!$B6,'BD Conta 5294-1'!$E:$E,'Fluxo de Caixa'!F$3)+SUMIFS('BD Conta 726-4'!$L:$L,'BD Conta 726-4'!$K:$K,'Fluxo de Caixa'!$B6,'BD Conta 726-4'!$E:$E,'Fluxo de Caixa'!F$3)</f>
        <v>0</v>
      </c>
      <c r="G6" s="51">
        <f>SUMIFS('BD Conta 555-5'!$J:$J,'BD Conta 555-5'!$I:$I,'Fluxo de Caixa'!$B6,'BD Conta 555-5'!$E:$E,'Fluxo de Caixa'!G$3)+SUMIFS('BD Conta 5295-0'!$L:$L,'BD Conta 5295-0'!$K:$K,'Fluxo de Caixa'!$B6,'BD Conta 5295-0'!$E:$E,'Fluxo de Caixa'!G$3)+SUMIFS('BD Conta 5294-1'!$L:$L,'BD Conta 5294-1'!$K:$K,'Fluxo de Caixa'!$B6,'BD Conta 5294-1'!$E:$E,'Fluxo de Caixa'!G$3)+SUMIFS('BD Conta 726-4'!$L:$L,'BD Conta 726-4'!$K:$K,'Fluxo de Caixa'!$B6,'BD Conta 726-4'!$E:$E,'Fluxo de Caixa'!G$3)</f>
        <v>6553763.4399999995</v>
      </c>
      <c r="H6" s="51">
        <f>SUMIFS('BD Conta 555-5'!$J:$J,'BD Conta 555-5'!$I:$I,'Fluxo de Caixa'!$B6,'BD Conta 555-5'!$E:$E,'Fluxo de Caixa'!H$3)+SUMIFS('BD Conta 5295-0'!$L:$L,'BD Conta 5295-0'!$K:$K,'Fluxo de Caixa'!$B6,'BD Conta 5295-0'!$E:$E,'Fluxo de Caixa'!H$3)+SUMIFS('BD Conta 5294-1'!$L:$L,'BD Conta 5294-1'!$K:$K,'Fluxo de Caixa'!$B6,'BD Conta 5294-1'!$E:$E,'Fluxo de Caixa'!H$3)+SUMIFS('BD Conta 726-4'!$L:$L,'BD Conta 726-4'!$K:$K,'Fluxo de Caixa'!$B6,'BD Conta 726-4'!$E:$E,'Fluxo de Caixa'!H$3)</f>
        <v>8158666.6600000001</v>
      </c>
      <c r="I6" s="51">
        <f>SUMIFS('BD Conta 555-5'!$J:$J,'BD Conta 555-5'!$I:$I,'Fluxo de Caixa'!$B6,'BD Conta 555-5'!$E:$E,'Fluxo de Caixa'!I$3)+SUMIFS('BD Conta 5295-0'!$L:$L,'BD Conta 5295-0'!$K:$K,'Fluxo de Caixa'!$B6,'BD Conta 5295-0'!$E:$E,'Fluxo de Caixa'!I$3)+SUMIFS('BD Conta 5294-1'!$L:$L,'BD Conta 5294-1'!$K:$K,'Fluxo de Caixa'!$B6,'BD Conta 5294-1'!$E:$E,'Fluxo de Caixa'!I$3)+SUMIFS('BD Conta 726-4'!$L:$L,'BD Conta 726-4'!$K:$K,'Fluxo de Caixa'!$B6,'BD Conta 726-4'!$E:$E,'Fluxo de Caixa'!I$3)</f>
        <v>0</v>
      </c>
      <c r="J6" s="51">
        <f>SUMIFS('BD Conta 555-5'!$J:$J,'BD Conta 555-5'!$I:$I,'Fluxo de Caixa'!$B6,'BD Conta 555-5'!$E:$E,'Fluxo de Caixa'!J$3)+SUMIFS('BD Conta 5295-0'!$L:$L,'BD Conta 5295-0'!$K:$K,'Fluxo de Caixa'!$B6,'BD Conta 5295-0'!$E:$E,'Fluxo de Caixa'!J$3)+SUMIFS('BD Conta 5294-1'!$L:$L,'BD Conta 5294-1'!$K:$K,'Fluxo de Caixa'!$B6,'BD Conta 5294-1'!$E:$E,'Fluxo de Caixa'!J$3)+SUMIFS('BD Conta 726-4'!$L:$L,'BD Conta 726-4'!$K:$K,'Fluxo de Caixa'!$B6,'BD Conta 726-4'!$E:$E,'Fluxo de Caixa'!J$3)</f>
        <v>0</v>
      </c>
      <c r="K6" s="51">
        <f>SUMIFS('BD Conta 555-5'!$J:$J,'BD Conta 555-5'!$I:$I,'Fluxo de Caixa'!$B6,'BD Conta 555-5'!$E:$E,'Fluxo de Caixa'!K$3)+SUMIFS('BD Conta 5295-0'!$L:$L,'BD Conta 5295-0'!$K:$K,'Fluxo de Caixa'!$B6,'BD Conta 5295-0'!$E:$E,'Fluxo de Caixa'!K$3)+SUMIFS('BD Conta 5294-1'!$L:$L,'BD Conta 5294-1'!$K:$K,'Fluxo de Caixa'!$B6,'BD Conta 5294-1'!$E:$E,'Fluxo de Caixa'!K$3)+SUMIFS('BD Conta 726-4'!$L:$L,'BD Conta 726-4'!$K:$K,'Fluxo de Caixa'!$B6,'BD Conta 726-4'!$E:$E,'Fluxo de Caixa'!K$3)</f>
        <v>0</v>
      </c>
      <c r="M6" s="51">
        <f>HLOOKUP($L$2,$AJ$4:$AU$111,$A6,0)</f>
        <v>0</v>
      </c>
      <c r="N6" s="51">
        <f>HLOOKUP($L$2,$C$4:$K$111,$A6,0)</f>
        <v>0</v>
      </c>
      <c r="O6" s="17">
        <f>N6-M6</f>
        <v>0</v>
      </c>
      <c r="P6" s="4">
        <f>IFERROR(IF(N6=0,0,N6/M6-1),0)</f>
        <v>0</v>
      </c>
      <c r="R6" s="51">
        <f>HLOOKUP($L$2,$AW$4:$BH$111,$A6,0)</f>
        <v>4973061.5999999996</v>
      </c>
      <c r="S6" s="51">
        <f>HLOOKUP($L$2,$W$4:$AH$111,$A6,0)</f>
        <v>14712430.1</v>
      </c>
      <c r="T6" s="17">
        <f>S6-R6</f>
        <v>9739368.5</v>
      </c>
      <c r="U6" s="4">
        <f>IFERROR(IF(S6=0,0,S6/R6-1),0)</f>
        <v>1.9584250675680352</v>
      </c>
      <c r="W6" s="51" t="e">
        <f>SUM(#REF!)</f>
        <v>#REF!</v>
      </c>
      <c r="X6" s="51" t="e">
        <f>SUM(#REF!)</f>
        <v>#REF!</v>
      </c>
      <c r="Y6" s="51" t="e">
        <f>SUM(#REF!)</f>
        <v>#REF!</v>
      </c>
      <c r="Z6" s="51">
        <f>SUM($C6:C6)</f>
        <v>0</v>
      </c>
      <c r="AA6" s="51">
        <f>SUM($C6:D6)</f>
        <v>0</v>
      </c>
      <c r="AB6" s="51">
        <f>SUM($C6:E6)</f>
        <v>0</v>
      </c>
      <c r="AC6" s="51">
        <f>SUM($C6:F6)</f>
        <v>0</v>
      </c>
      <c r="AD6" s="51">
        <f>SUM($C6:G6)</f>
        <v>6553763.4399999995</v>
      </c>
      <c r="AE6" s="51">
        <f>SUM($C6:H6)</f>
        <v>14712430.1</v>
      </c>
      <c r="AF6" s="51">
        <f>SUM($C6:I6)</f>
        <v>14712430.1</v>
      </c>
      <c r="AG6" s="51">
        <f>SUM($C6:J6)</f>
        <v>14712430.1</v>
      </c>
      <c r="AH6" s="51">
        <f>SUM($C6:K6)</f>
        <v>14712430.1</v>
      </c>
      <c r="AJ6" s="51">
        <f>IFERROR(VLOOKUP($B6,Orçado!$B:$I,8,0),0)</f>
        <v>1657687.2</v>
      </c>
      <c r="AK6" s="51">
        <f>IFERROR(VLOOKUP($B6,Orçado!$B:$I,8,0),0)</f>
        <v>1657687.2</v>
      </c>
      <c r="AL6" s="51">
        <f>IFERROR(VLOOKUP($B6,Orçado!$B:$I,8,0),0)</f>
        <v>1657687.2</v>
      </c>
      <c r="AM6" s="51"/>
      <c r="AN6" s="51"/>
      <c r="AO6" s="51"/>
      <c r="AP6" s="51"/>
      <c r="AQ6" s="51"/>
      <c r="AR6" s="51"/>
      <c r="AS6" s="51"/>
      <c r="AT6" s="51"/>
      <c r="AU6" s="51"/>
      <c r="AW6" s="51">
        <f>SUM(AJ6)</f>
        <v>1657687.2</v>
      </c>
      <c r="AX6" s="51">
        <f>SUM(AJ6:AK6)</f>
        <v>3315374.4</v>
      </c>
      <c r="AY6" s="51">
        <f>SUM(AJ6:AL6)</f>
        <v>4973061.5999999996</v>
      </c>
      <c r="AZ6" s="51">
        <f>SUM(AJ6:AM6)</f>
        <v>4973061.5999999996</v>
      </c>
      <c r="BA6" s="51">
        <f>SUM(AJ6:AN6)</f>
        <v>4973061.5999999996</v>
      </c>
      <c r="BB6" s="51">
        <f>SUM(AJ6:AO6)</f>
        <v>4973061.5999999996</v>
      </c>
      <c r="BC6" s="51">
        <f>SUM(AJ6:AP6)</f>
        <v>4973061.5999999996</v>
      </c>
      <c r="BD6" s="51">
        <f>SUM(AJ6:AQ6)</f>
        <v>4973061.5999999996</v>
      </c>
      <c r="BE6" s="51">
        <f>SUM(AJ6:AR6)</f>
        <v>4973061.5999999996</v>
      </c>
      <c r="BF6" s="51">
        <f>SUM(AJ6:AS6)</f>
        <v>4973061.5999999996</v>
      </c>
      <c r="BG6" s="51">
        <f>SUM(AJ6:AT6)</f>
        <v>4973061.5999999996</v>
      </c>
      <c r="BH6" s="51">
        <f>SUM(AJ6:AU6)</f>
        <v>4973061.5999999996</v>
      </c>
    </row>
    <row r="7" spans="1:60" hidden="1" outlineLevel="1">
      <c r="A7" s="5">
        <f t="shared" si="13"/>
        <v>4</v>
      </c>
      <c r="B7" s="14" t="s">
        <v>173</v>
      </c>
      <c r="C7" s="51">
        <f>SUMIFS('BD Conta 555-5'!$J:$J,'BD Conta 555-5'!$I:$I,'Fluxo de Caixa'!$B7,'BD Conta 555-5'!$E:$E,'Fluxo de Caixa'!C$3)+SUMIFS('BD Conta 5295-0'!$L:$L,'BD Conta 5295-0'!$K:$K,'Fluxo de Caixa'!$B7,'BD Conta 5295-0'!$E:$E,'Fluxo de Caixa'!C$3)+SUMIFS('BD Conta 5294-1'!$L:$L,'BD Conta 5294-1'!$K:$K,'Fluxo de Caixa'!$B7,'BD Conta 5294-1'!$E:$E,'Fluxo de Caixa'!C$3)+SUMIFS('BD Conta 726-4'!$L:$L,'BD Conta 726-4'!$K:$K,'Fluxo de Caixa'!$B7,'BD Conta 726-4'!$E:$E,'Fluxo de Caixa'!C$3)</f>
        <v>0</v>
      </c>
      <c r="D7" s="51">
        <f>SUMIFS('BD Conta 555-5'!$J:$J,'BD Conta 555-5'!$I:$I,'Fluxo de Caixa'!$B7,'BD Conta 555-5'!$E:$E,'Fluxo de Caixa'!D$3)+SUMIFS('BD Conta 5295-0'!$L:$L,'BD Conta 5295-0'!$K:$K,'Fluxo de Caixa'!$B7,'BD Conta 5295-0'!$E:$E,'Fluxo de Caixa'!D$3)+SUMIFS('BD Conta 5294-1'!$L:$L,'BD Conta 5294-1'!$K:$K,'Fluxo de Caixa'!$B7,'BD Conta 5294-1'!$E:$E,'Fluxo de Caixa'!D$3)+SUMIFS('BD Conta 726-4'!$L:$L,'BD Conta 726-4'!$K:$K,'Fluxo de Caixa'!$B7,'BD Conta 726-4'!$E:$E,'Fluxo de Caixa'!D$3)</f>
        <v>0</v>
      </c>
      <c r="E7" s="51">
        <f>SUMIFS('BD Conta 555-5'!$J:$J,'BD Conta 555-5'!$I:$I,'Fluxo de Caixa'!$B7,'BD Conta 555-5'!$E:$E,'Fluxo de Caixa'!E$3)+SUMIFS('BD Conta 5295-0'!$L:$L,'BD Conta 5295-0'!$K:$K,'Fluxo de Caixa'!$B7,'BD Conta 5295-0'!$E:$E,'Fluxo de Caixa'!E$3)+SUMIFS('BD Conta 5294-1'!$L:$L,'BD Conta 5294-1'!$K:$K,'Fluxo de Caixa'!$B7,'BD Conta 5294-1'!$E:$E,'Fluxo de Caixa'!E$3)+SUMIFS('BD Conta 726-4'!$L:$L,'BD Conta 726-4'!$K:$K,'Fluxo de Caixa'!$B7,'BD Conta 726-4'!$E:$E,'Fluxo de Caixa'!E$3)</f>
        <v>0</v>
      </c>
      <c r="F7" s="51">
        <f>SUMIFS('BD Conta 555-5'!$J:$J,'BD Conta 555-5'!$I:$I,'Fluxo de Caixa'!$B7,'BD Conta 555-5'!$E:$E,'Fluxo de Caixa'!F$3)+SUMIFS('BD Conta 5295-0'!$L:$L,'BD Conta 5295-0'!$K:$K,'Fluxo de Caixa'!$B7,'BD Conta 5295-0'!$E:$E,'Fluxo de Caixa'!F$3)+SUMIFS('BD Conta 5294-1'!$L:$L,'BD Conta 5294-1'!$K:$K,'Fluxo de Caixa'!$B7,'BD Conta 5294-1'!$E:$E,'Fluxo de Caixa'!F$3)+SUMIFS('BD Conta 726-4'!$L:$L,'BD Conta 726-4'!$K:$K,'Fluxo de Caixa'!$B7,'BD Conta 726-4'!$E:$E,'Fluxo de Caixa'!F$3)</f>
        <v>0</v>
      </c>
      <c r="G7" s="51">
        <f>SUMIFS('BD Conta 555-5'!$J:$J,'BD Conta 555-5'!$I:$I,'Fluxo de Caixa'!$B7,'BD Conta 555-5'!$E:$E,'Fluxo de Caixa'!G$3)+SUMIFS('BD Conta 5295-0'!$L:$L,'BD Conta 5295-0'!$K:$K,'Fluxo de Caixa'!$B7,'BD Conta 5295-0'!$E:$E,'Fluxo de Caixa'!G$3)+SUMIFS('BD Conta 5294-1'!$L:$L,'BD Conta 5294-1'!$K:$K,'Fluxo de Caixa'!$B7,'BD Conta 5294-1'!$E:$E,'Fluxo de Caixa'!G$3)+SUMIFS('BD Conta 726-4'!$L:$L,'BD Conta 726-4'!$K:$K,'Fluxo de Caixa'!$B7,'BD Conta 726-4'!$E:$E,'Fluxo de Caixa'!G$3)</f>
        <v>0</v>
      </c>
      <c r="H7" s="51">
        <f>SUMIFS('BD Conta 555-5'!$J:$J,'BD Conta 555-5'!$I:$I,'Fluxo de Caixa'!$B7,'BD Conta 555-5'!$E:$E,'Fluxo de Caixa'!H$3)+SUMIFS('BD Conta 5295-0'!$L:$L,'BD Conta 5295-0'!$K:$K,'Fluxo de Caixa'!$B7,'BD Conta 5295-0'!$E:$E,'Fluxo de Caixa'!H$3)+SUMIFS('BD Conta 5294-1'!$L:$L,'BD Conta 5294-1'!$K:$K,'Fluxo de Caixa'!$B7,'BD Conta 5294-1'!$E:$E,'Fluxo de Caixa'!H$3)+SUMIFS('BD Conta 726-4'!$L:$L,'BD Conta 726-4'!$K:$K,'Fluxo de Caixa'!$B7,'BD Conta 726-4'!$E:$E,'Fluxo de Caixa'!H$3)</f>
        <v>0</v>
      </c>
      <c r="I7" s="51">
        <f>SUMIFS('BD Conta 555-5'!$J:$J,'BD Conta 555-5'!$I:$I,'Fluxo de Caixa'!$B7,'BD Conta 555-5'!$E:$E,'Fluxo de Caixa'!I$3)+SUMIFS('BD Conta 5295-0'!$L:$L,'BD Conta 5295-0'!$K:$K,'Fluxo de Caixa'!$B7,'BD Conta 5295-0'!$E:$E,'Fluxo de Caixa'!I$3)+SUMIFS('BD Conta 5294-1'!$L:$L,'BD Conta 5294-1'!$K:$K,'Fluxo de Caixa'!$B7,'BD Conta 5294-1'!$E:$E,'Fluxo de Caixa'!I$3)+SUMIFS('BD Conta 726-4'!$L:$L,'BD Conta 726-4'!$K:$K,'Fluxo de Caixa'!$B7,'BD Conta 726-4'!$E:$E,'Fluxo de Caixa'!I$3)</f>
        <v>0</v>
      </c>
      <c r="J7" s="51">
        <f>SUMIFS('BD Conta 555-5'!$J:$J,'BD Conta 555-5'!$I:$I,'Fluxo de Caixa'!$B7,'BD Conta 555-5'!$E:$E,'Fluxo de Caixa'!J$3)+SUMIFS('BD Conta 5295-0'!$L:$L,'BD Conta 5295-0'!$K:$K,'Fluxo de Caixa'!$B7,'BD Conta 5295-0'!$E:$E,'Fluxo de Caixa'!J$3)+SUMIFS('BD Conta 5294-1'!$L:$L,'BD Conta 5294-1'!$K:$K,'Fluxo de Caixa'!$B7,'BD Conta 5294-1'!$E:$E,'Fluxo de Caixa'!J$3)+SUMIFS('BD Conta 726-4'!$L:$L,'BD Conta 726-4'!$K:$K,'Fluxo de Caixa'!$B7,'BD Conta 726-4'!$E:$E,'Fluxo de Caixa'!J$3)</f>
        <v>0</v>
      </c>
      <c r="K7" s="51">
        <f>SUMIFS('BD Conta 555-5'!$J:$J,'BD Conta 555-5'!$I:$I,'Fluxo de Caixa'!$B7,'BD Conta 555-5'!$E:$E,'Fluxo de Caixa'!K$3)+SUMIFS('BD Conta 5295-0'!$L:$L,'BD Conta 5295-0'!$K:$K,'Fluxo de Caixa'!$B7,'BD Conta 5295-0'!$E:$E,'Fluxo de Caixa'!K$3)+SUMIFS('BD Conta 5294-1'!$L:$L,'BD Conta 5294-1'!$K:$K,'Fluxo de Caixa'!$B7,'BD Conta 5294-1'!$E:$E,'Fluxo de Caixa'!K$3)+SUMIFS('BD Conta 726-4'!$L:$L,'BD Conta 726-4'!$K:$K,'Fluxo de Caixa'!$B7,'BD Conta 726-4'!$E:$E,'Fluxo de Caixa'!K$3)</f>
        <v>0</v>
      </c>
      <c r="M7" s="51">
        <f>HLOOKUP($L$2,$AJ$4:$AU$111,$A7,0)</f>
        <v>0</v>
      </c>
      <c r="N7" s="51">
        <f>HLOOKUP($L$2,$C$4:$K$111,$A7,0)</f>
        <v>0</v>
      </c>
      <c r="O7" s="17">
        <f t="shared" ref="O7:O27" si="23">N7-M7</f>
        <v>0</v>
      </c>
      <c r="P7" s="4">
        <f t="shared" ref="P7:P8" si="24">IFERROR(IF(N7=0,0,N7/M7-1),0)</f>
        <v>0</v>
      </c>
      <c r="R7" s="51">
        <f>HLOOKUP($L$2,$AW$4:$BH$111,$A7,0)</f>
        <v>0</v>
      </c>
      <c r="S7" s="51">
        <f>HLOOKUP($L$2,$W$4:$AH$111,$A7,0)</f>
        <v>0</v>
      </c>
      <c r="T7" s="17">
        <f t="shared" ref="T7:T8" si="25">S7-R7</f>
        <v>0</v>
      </c>
      <c r="U7" s="4">
        <f t="shared" ref="U7:U8" si="26">IFERROR(IF(S7=0,0,S7/R7-1),0)</f>
        <v>0</v>
      </c>
      <c r="W7" s="51" t="e">
        <f>SUM(#REF!)</f>
        <v>#REF!</v>
      </c>
      <c r="X7" s="51" t="e">
        <f>SUM(#REF!)</f>
        <v>#REF!</v>
      </c>
      <c r="Y7" s="51" t="e">
        <f>SUM(#REF!)</f>
        <v>#REF!</v>
      </c>
      <c r="Z7" s="51">
        <f>SUM($C7:C7)</f>
        <v>0</v>
      </c>
      <c r="AA7" s="51">
        <f>SUM($C7:D7)</f>
        <v>0</v>
      </c>
      <c r="AB7" s="51">
        <f>SUM($C7:E7)</f>
        <v>0</v>
      </c>
      <c r="AC7" s="51">
        <f>SUM($C7:F7)</f>
        <v>0</v>
      </c>
      <c r="AD7" s="51">
        <f>SUM($C7:G7)</f>
        <v>0</v>
      </c>
      <c r="AE7" s="51">
        <f>SUM($C7:H7)</f>
        <v>0</v>
      </c>
      <c r="AF7" s="51">
        <f>SUM($C7:I7)</f>
        <v>0</v>
      </c>
      <c r="AG7" s="51">
        <f>SUM($C7:J7)</f>
        <v>0</v>
      </c>
      <c r="AH7" s="51">
        <f>SUM($C7:K7)</f>
        <v>0</v>
      </c>
      <c r="AJ7" s="51">
        <f>IFERROR(VLOOKUP($B7,Orçado!$B:$I,8,0),0)</f>
        <v>0</v>
      </c>
      <c r="AK7" s="51">
        <f>IFERROR(VLOOKUP($B7,Orçado!$B:$I,8,0),0)</f>
        <v>0</v>
      </c>
      <c r="AL7" s="51">
        <f>IFERROR(VLOOKUP($B7,Orçado!$B:$I,8,0),0)</f>
        <v>0</v>
      </c>
      <c r="AM7" s="51">
        <f>IFERROR(VLOOKUP($B7,Orçado!$E:$F,2,0),0)</f>
        <v>0</v>
      </c>
      <c r="AN7" s="51">
        <f>IFERROR(VLOOKUP($B7,Orçado!$E:$F,2,0),0)</f>
        <v>0</v>
      </c>
      <c r="AO7" s="51">
        <f>IFERROR(VLOOKUP($B7,Orçado!$E:$F,2,0),0)</f>
        <v>0</v>
      </c>
      <c r="AP7" s="51">
        <f>IFERROR(VLOOKUP($B7,Orçado!$E:$F,2,0),0)</f>
        <v>0</v>
      </c>
      <c r="AQ7" s="51">
        <f>IFERROR(VLOOKUP($B7,Orçado!$E:$F,2,0),0)</f>
        <v>0</v>
      </c>
      <c r="AR7" s="51">
        <f>IFERROR(VLOOKUP($B7,Orçado!$E:$F,2,0),0)</f>
        <v>0</v>
      </c>
      <c r="AS7" s="51">
        <f>IFERROR(VLOOKUP($B7,Orçado!$H:$I,2,0),0)</f>
        <v>0</v>
      </c>
      <c r="AT7" s="51">
        <f>IFERROR(VLOOKUP($B7,Orçado!$H:$I,2,0),0)</f>
        <v>0</v>
      </c>
      <c r="AU7" s="51">
        <f>IFERROR(VLOOKUP($B7,Orçado!$H:$I,2,0),0)</f>
        <v>0</v>
      </c>
      <c r="AW7" s="51">
        <f t="shared" ref="AW7:AW8" si="27">SUM(AJ7)</f>
        <v>0</v>
      </c>
      <c r="AX7" s="51">
        <f t="shared" ref="AX7:AX8" si="28">SUM(AJ7:AK7)</f>
        <v>0</v>
      </c>
      <c r="AY7" s="51">
        <f t="shared" ref="AY7:AY8" si="29">SUM(AJ7:AL7)</f>
        <v>0</v>
      </c>
      <c r="AZ7" s="51">
        <f t="shared" ref="AZ7:AZ8" si="30">SUM(AJ7:AM7)</f>
        <v>0</v>
      </c>
      <c r="BA7" s="51">
        <f t="shared" ref="BA7:BA8" si="31">SUM(AJ7:AN7)</f>
        <v>0</v>
      </c>
      <c r="BB7" s="51">
        <f t="shared" ref="BB7:BB8" si="32">SUM(AJ7:AO7)</f>
        <v>0</v>
      </c>
      <c r="BC7" s="51">
        <f t="shared" ref="BC7:BC8" si="33">SUM(AJ7:AP7)</f>
        <v>0</v>
      </c>
      <c r="BD7" s="51">
        <f t="shared" ref="BD7:BD8" si="34">SUM(AJ7:AQ7)</f>
        <v>0</v>
      </c>
      <c r="BE7" s="51">
        <f t="shared" ref="BE7:BE8" si="35">SUM(AJ7:AR7)</f>
        <v>0</v>
      </c>
      <c r="BF7" s="51">
        <f t="shared" ref="BF7:BF8" si="36">SUM(AJ7:AS7)</f>
        <v>0</v>
      </c>
      <c r="BG7" s="51">
        <f t="shared" ref="BG7:BG8" si="37">SUM(AJ7:AT7)</f>
        <v>0</v>
      </c>
      <c r="BH7" s="51">
        <f t="shared" ref="BH7:BH8" si="38">SUM(AJ7:AU7)</f>
        <v>0</v>
      </c>
    </row>
    <row r="8" spans="1:60" hidden="1" outlineLevel="1">
      <c r="A8" s="5">
        <f t="shared" si="13"/>
        <v>5</v>
      </c>
      <c r="B8" s="14" t="s">
        <v>174</v>
      </c>
      <c r="C8" s="51">
        <f>SUMIFS('BD Conta 555-5'!$J:$J,'BD Conta 555-5'!$I:$I,'Fluxo de Caixa'!$B8,'BD Conta 555-5'!$E:$E,'Fluxo de Caixa'!C$3)+SUMIFS('BD Conta 5295-0'!$L:$L,'BD Conta 5295-0'!$K:$K,'Fluxo de Caixa'!$B8,'BD Conta 5295-0'!$E:$E,'Fluxo de Caixa'!C$3)+SUMIFS('BD Conta 5294-1'!$L:$L,'BD Conta 5294-1'!$K:$K,'Fluxo de Caixa'!$B8,'BD Conta 5294-1'!$E:$E,'Fluxo de Caixa'!C$3)+SUMIFS('BD Conta 726-4'!$L:$L,'BD Conta 726-4'!$K:$K,'Fluxo de Caixa'!$B8,'BD Conta 726-4'!$E:$E,'Fluxo de Caixa'!C$3)</f>
        <v>0</v>
      </c>
      <c r="D8" s="51">
        <f>SUMIFS('BD Conta 555-5'!$J:$J,'BD Conta 555-5'!$I:$I,'Fluxo de Caixa'!$B8,'BD Conta 555-5'!$E:$E,'Fluxo de Caixa'!D$3)+SUMIFS('BD Conta 5295-0'!$L:$L,'BD Conta 5295-0'!$K:$K,'Fluxo de Caixa'!$B8,'BD Conta 5295-0'!$E:$E,'Fluxo de Caixa'!D$3)+SUMIFS('BD Conta 5294-1'!$L:$L,'BD Conta 5294-1'!$K:$K,'Fluxo de Caixa'!$B8,'BD Conta 5294-1'!$E:$E,'Fluxo de Caixa'!D$3)+SUMIFS('BD Conta 726-4'!$L:$L,'BD Conta 726-4'!$K:$K,'Fluxo de Caixa'!$B8,'BD Conta 726-4'!$E:$E,'Fluxo de Caixa'!D$3)</f>
        <v>0</v>
      </c>
      <c r="E8" s="51">
        <f>SUMIFS('BD Conta 555-5'!$J:$J,'BD Conta 555-5'!$I:$I,'Fluxo de Caixa'!$B8,'BD Conta 555-5'!$E:$E,'Fluxo de Caixa'!E$3)+SUMIFS('BD Conta 5295-0'!$L:$L,'BD Conta 5295-0'!$K:$K,'Fluxo de Caixa'!$B8,'BD Conta 5295-0'!$E:$E,'Fluxo de Caixa'!E$3)+SUMIFS('BD Conta 5294-1'!$L:$L,'BD Conta 5294-1'!$K:$K,'Fluxo de Caixa'!$B8,'BD Conta 5294-1'!$E:$E,'Fluxo de Caixa'!E$3)+SUMIFS('BD Conta 726-4'!$L:$L,'BD Conta 726-4'!$K:$K,'Fluxo de Caixa'!$B8,'BD Conta 726-4'!$E:$E,'Fluxo de Caixa'!E$3)</f>
        <v>0</v>
      </c>
      <c r="F8" s="51">
        <f>SUMIFS('BD Conta 555-5'!$J:$J,'BD Conta 555-5'!$I:$I,'Fluxo de Caixa'!$B8,'BD Conta 555-5'!$E:$E,'Fluxo de Caixa'!F$3)+SUMIFS('BD Conta 5295-0'!$L:$L,'BD Conta 5295-0'!$K:$K,'Fluxo de Caixa'!$B8,'BD Conta 5295-0'!$E:$E,'Fluxo de Caixa'!F$3)+SUMIFS('BD Conta 5294-1'!$L:$L,'BD Conta 5294-1'!$K:$K,'Fluxo de Caixa'!$B8,'BD Conta 5294-1'!$E:$E,'Fluxo de Caixa'!F$3)+SUMIFS('BD Conta 726-4'!$L:$L,'BD Conta 726-4'!$K:$K,'Fluxo de Caixa'!$B8,'BD Conta 726-4'!$E:$E,'Fluxo de Caixa'!F$3)</f>
        <v>0</v>
      </c>
      <c r="G8" s="51">
        <f>SUMIFS('BD Conta 555-5'!$J:$J,'BD Conta 555-5'!$I:$I,'Fluxo de Caixa'!$B8,'BD Conta 555-5'!$E:$E,'Fluxo de Caixa'!G$3)+SUMIFS('BD Conta 5295-0'!$L:$L,'BD Conta 5295-0'!$K:$K,'Fluxo de Caixa'!$B8,'BD Conta 5295-0'!$E:$E,'Fluxo de Caixa'!G$3)+SUMIFS('BD Conta 5294-1'!$L:$L,'BD Conta 5294-1'!$K:$K,'Fluxo de Caixa'!$B8,'BD Conta 5294-1'!$E:$E,'Fluxo de Caixa'!G$3)+SUMIFS('BD Conta 726-4'!$L:$L,'BD Conta 726-4'!$K:$K,'Fluxo de Caixa'!$B8,'BD Conta 726-4'!$E:$E,'Fluxo de Caixa'!G$3)</f>
        <v>0</v>
      </c>
      <c r="H8" s="51">
        <f>SUMIFS('BD Conta 555-5'!$J:$J,'BD Conta 555-5'!$I:$I,'Fluxo de Caixa'!$B8,'BD Conta 555-5'!$E:$E,'Fluxo de Caixa'!H$3)+SUMIFS('BD Conta 5295-0'!$L:$L,'BD Conta 5295-0'!$K:$K,'Fluxo de Caixa'!$B8,'BD Conta 5295-0'!$E:$E,'Fluxo de Caixa'!H$3)+SUMIFS('BD Conta 5294-1'!$L:$L,'BD Conta 5294-1'!$K:$K,'Fluxo de Caixa'!$B8,'BD Conta 5294-1'!$E:$E,'Fluxo de Caixa'!H$3)+SUMIFS('BD Conta 726-4'!$L:$L,'BD Conta 726-4'!$K:$K,'Fluxo de Caixa'!$B8,'BD Conta 726-4'!$E:$E,'Fluxo de Caixa'!H$3)</f>
        <v>0</v>
      </c>
      <c r="I8" s="51">
        <f>SUMIFS('BD Conta 555-5'!$J:$J,'BD Conta 555-5'!$I:$I,'Fluxo de Caixa'!$B8,'BD Conta 555-5'!$E:$E,'Fluxo de Caixa'!I$3)+SUMIFS('BD Conta 5295-0'!$L:$L,'BD Conta 5295-0'!$K:$K,'Fluxo de Caixa'!$B8,'BD Conta 5295-0'!$E:$E,'Fluxo de Caixa'!I$3)+SUMIFS('BD Conta 5294-1'!$L:$L,'BD Conta 5294-1'!$K:$K,'Fluxo de Caixa'!$B8,'BD Conta 5294-1'!$E:$E,'Fluxo de Caixa'!I$3)+SUMIFS('BD Conta 726-4'!$L:$L,'BD Conta 726-4'!$K:$K,'Fluxo de Caixa'!$B8,'BD Conta 726-4'!$E:$E,'Fluxo de Caixa'!I$3)</f>
        <v>0</v>
      </c>
      <c r="J8" s="51">
        <f>SUMIFS('BD Conta 555-5'!$J:$J,'BD Conta 555-5'!$I:$I,'Fluxo de Caixa'!$B8,'BD Conta 555-5'!$E:$E,'Fluxo de Caixa'!J$3)+SUMIFS('BD Conta 5295-0'!$L:$L,'BD Conta 5295-0'!$K:$K,'Fluxo de Caixa'!$B8,'BD Conta 5295-0'!$E:$E,'Fluxo de Caixa'!J$3)+SUMIFS('BD Conta 5294-1'!$L:$L,'BD Conta 5294-1'!$K:$K,'Fluxo de Caixa'!$B8,'BD Conta 5294-1'!$E:$E,'Fluxo de Caixa'!J$3)+SUMIFS('BD Conta 726-4'!$L:$L,'BD Conta 726-4'!$K:$K,'Fluxo de Caixa'!$B8,'BD Conta 726-4'!$E:$E,'Fluxo de Caixa'!J$3)</f>
        <v>0</v>
      </c>
      <c r="K8" s="51">
        <f>SUMIFS('BD Conta 555-5'!$J:$J,'BD Conta 555-5'!$I:$I,'Fluxo de Caixa'!$B8,'BD Conta 555-5'!$E:$E,'Fluxo de Caixa'!K$3)+SUMIFS('BD Conta 5295-0'!$L:$L,'BD Conta 5295-0'!$K:$K,'Fluxo de Caixa'!$B8,'BD Conta 5295-0'!$E:$E,'Fluxo de Caixa'!K$3)+SUMIFS('BD Conta 5294-1'!$L:$L,'BD Conta 5294-1'!$K:$K,'Fluxo de Caixa'!$B8,'BD Conta 5294-1'!$E:$E,'Fluxo de Caixa'!K$3)+SUMIFS('BD Conta 726-4'!$L:$L,'BD Conta 726-4'!$K:$K,'Fluxo de Caixa'!$B8,'BD Conta 726-4'!$E:$E,'Fluxo de Caixa'!K$3)</f>
        <v>0</v>
      </c>
      <c r="M8" s="51">
        <f>HLOOKUP($L$2,$AJ$4:$AU$111,$A8,0)</f>
        <v>0</v>
      </c>
      <c r="N8" s="51">
        <f>HLOOKUP($L$2,$C$4:$K$111,$A8,0)</f>
        <v>0</v>
      </c>
      <c r="O8" s="17">
        <f t="shared" si="23"/>
        <v>0</v>
      </c>
      <c r="P8" s="4">
        <f t="shared" si="24"/>
        <v>0</v>
      </c>
      <c r="R8" s="51">
        <f>HLOOKUP($L$2,$AW$4:$BH$111,$A8,0)</f>
        <v>0</v>
      </c>
      <c r="S8" s="51">
        <f>HLOOKUP($L$2,$W$4:$AH$111,$A8,0)</f>
        <v>0</v>
      </c>
      <c r="T8" s="17">
        <f t="shared" si="25"/>
        <v>0</v>
      </c>
      <c r="U8" s="4">
        <f t="shared" si="26"/>
        <v>0</v>
      </c>
      <c r="W8" s="51" t="e">
        <f>SUM(#REF!)</f>
        <v>#REF!</v>
      </c>
      <c r="X8" s="51" t="e">
        <f>SUM(#REF!)</f>
        <v>#REF!</v>
      </c>
      <c r="Y8" s="51" t="e">
        <f>SUM(#REF!)</f>
        <v>#REF!</v>
      </c>
      <c r="Z8" s="51">
        <f>SUM($C8:C8)</f>
        <v>0</v>
      </c>
      <c r="AA8" s="51">
        <f>SUM($C8:D8)</f>
        <v>0</v>
      </c>
      <c r="AB8" s="51">
        <f>SUM($C8:E8)</f>
        <v>0</v>
      </c>
      <c r="AC8" s="51">
        <f>SUM($C8:F8)</f>
        <v>0</v>
      </c>
      <c r="AD8" s="51">
        <f>SUM($C8:G8)</f>
        <v>0</v>
      </c>
      <c r="AE8" s="51">
        <f>SUM($C8:H8)</f>
        <v>0</v>
      </c>
      <c r="AF8" s="51">
        <f>SUM($C8:I8)</f>
        <v>0</v>
      </c>
      <c r="AG8" s="51">
        <f>SUM($C8:J8)</f>
        <v>0</v>
      </c>
      <c r="AH8" s="51">
        <f>SUM($C8:K8)</f>
        <v>0</v>
      </c>
      <c r="AJ8" s="51">
        <f>IFERROR(VLOOKUP($B8,Orçado!$B:$I,8,0),0)</f>
        <v>0</v>
      </c>
      <c r="AK8" s="51">
        <f>IFERROR(VLOOKUP($B8,Orçado!$B:$I,8,0),0)</f>
        <v>0</v>
      </c>
      <c r="AL8" s="51">
        <f>IFERROR(VLOOKUP($B8,Orçado!$B:$I,8,0),0)</f>
        <v>0</v>
      </c>
      <c r="AM8" s="51">
        <f>IFERROR(VLOOKUP($B8,Orçado!$E:$F,2,0),0)</f>
        <v>0</v>
      </c>
      <c r="AN8" s="51">
        <f>IFERROR(VLOOKUP($B8,Orçado!$E:$F,2,0),0)</f>
        <v>0</v>
      </c>
      <c r="AO8" s="51">
        <f>IFERROR(VLOOKUP($B8,Orçado!$E:$F,2,0),0)</f>
        <v>0</v>
      </c>
      <c r="AP8" s="51">
        <f>IFERROR(VLOOKUP($B8,Orçado!$E:$F,2,0),0)</f>
        <v>0</v>
      </c>
      <c r="AQ8" s="51">
        <f>IFERROR(VLOOKUP($B8,Orçado!$E:$F,2,0),0)</f>
        <v>0</v>
      </c>
      <c r="AR8" s="51">
        <f>IFERROR(VLOOKUP($B8,Orçado!$E:$F,2,0),0)</f>
        <v>0</v>
      </c>
      <c r="AS8" s="51">
        <f>IFERROR(VLOOKUP($B8,Orçado!$H:$I,2,0),0)</f>
        <v>0</v>
      </c>
      <c r="AT8" s="51">
        <f>IFERROR(VLOOKUP($B8,Orçado!$H:$I,2,0),0)</f>
        <v>0</v>
      </c>
      <c r="AU8" s="51">
        <f>IFERROR(VLOOKUP($B8,Orçado!$H:$I,2,0),0)</f>
        <v>0</v>
      </c>
      <c r="AW8" s="51">
        <f t="shared" si="27"/>
        <v>0</v>
      </c>
      <c r="AX8" s="51">
        <f t="shared" si="28"/>
        <v>0</v>
      </c>
      <c r="AY8" s="51">
        <f t="shared" si="29"/>
        <v>0</v>
      </c>
      <c r="AZ8" s="51">
        <f t="shared" si="30"/>
        <v>0</v>
      </c>
      <c r="BA8" s="51">
        <f t="shared" si="31"/>
        <v>0</v>
      </c>
      <c r="BB8" s="51">
        <f t="shared" si="32"/>
        <v>0</v>
      </c>
      <c r="BC8" s="51">
        <f t="shared" si="33"/>
        <v>0</v>
      </c>
      <c r="BD8" s="51">
        <f t="shared" si="34"/>
        <v>0</v>
      </c>
      <c r="BE8" s="51">
        <f t="shared" si="35"/>
        <v>0</v>
      </c>
      <c r="BF8" s="51">
        <f t="shared" si="36"/>
        <v>0</v>
      </c>
      <c r="BG8" s="51">
        <f t="shared" si="37"/>
        <v>0</v>
      </c>
      <c r="BH8" s="51">
        <f t="shared" si="38"/>
        <v>0</v>
      </c>
    </row>
    <row r="9" spans="1:60" s="8" customFormat="1" ht="13.5" customHeight="1" collapsed="1">
      <c r="A9" s="5">
        <f t="shared" si="13"/>
        <v>6</v>
      </c>
      <c r="B9" s="15"/>
      <c r="C9" s="58"/>
      <c r="D9" s="58"/>
      <c r="E9" s="58"/>
      <c r="F9" s="58"/>
      <c r="G9" s="58"/>
      <c r="H9" s="58"/>
      <c r="I9" s="58"/>
      <c r="J9" s="58"/>
      <c r="K9" s="58"/>
      <c r="L9" s="106"/>
      <c r="M9" s="10"/>
      <c r="N9" s="10"/>
      <c r="O9" s="10"/>
      <c r="P9" s="10"/>
      <c r="Q9" s="7"/>
      <c r="R9" s="10"/>
      <c r="S9" s="10"/>
      <c r="T9" s="10"/>
      <c r="U9" s="10"/>
      <c r="AA9" s="10"/>
      <c r="AB9" s="10"/>
      <c r="AC9" s="10"/>
      <c r="AD9" s="10"/>
      <c r="AE9" s="10"/>
      <c r="AF9" s="10"/>
      <c r="AG9" s="10"/>
      <c r="AH9" s="10"/>
      <c r="AI9" s="7"/>
      <c r="AJ9" s="49"/>
      <c r="AN9" s="10"/>
      <c r="AO9" s="10"/>
      <c r="AP9" s="10"/>
      <c r="AQ9" s="10"/>
      <c r="AR9" s="10"/>
      <c r="AS9" s="10"/>
      <c r="AT9" s="10"/>
      <c r="AU9" s="10"/>
      <c r="BA9" s="10"/>
      <c r="BB9" s="10"/>
      <c r="BC9" s="10"/>
      <c r="BD9" s="10"/>
      <c r="BE9" s="10"/>
      <c r="BF9" s="10"/>
      <c r="BG9" s="10"/>
      <c r="BH9" s="10"/>
    </row>
    <row r="10" spans="1:60" collapsed="1">
      <c r="A10" s="5">
        <f t="shared" si="13"/>
        <v>7</v>
      </c>
      <c r="B10" s="75" t="s">
        <v>13</v>
      </c>
      <c r="C10" s="77">
        <f t="shared" ref="C10:G10" si="39">SUM(C11,C29,C35,C47,C62,C75,C78)</f>
        <v>0</v>
      </c>
      <c r="D10" s="77">
        <f t="shared" si="39"/>
        <v>0</v>
      </c>
      <c r="E10" s="77">
        <f t="shared" si="39"/>
        <v>0</v>
      </c>
      <c r="F10" s="77">
        <f t="shared" si="39"/>
        <v>0</v>
      </c>
      <c r="G10" s="77">
        <f t="shared" si="39"/>
        <v>-1618868.49</v>
      </c>
      <c r="H10" s="77">
        <f t="shared" ref="H10:K10" si="40">SUM(H11,H29,H35,H47,H62,H75,H78)</f>
        <v>-1957284.3000000003</v>
      </c>
      <c r="I10" s="77">
        <f t="shared" si="40"/>
        <v>0</v>
      </c>
      <c r="J10" s="77">
        <f t="shared" si="40"/>
        <v>0</v>
      </c>
      <c r="K10" s="77">
        <f t="shared" si="40"/>
        <v>0</v>
      </c>
      <c r="M10" s="77">
        <f>SUM(M11,M29,M35,M47,M62,M75,M78)</f>
        <v>0</v>
      </c>
      <c r="N10" s="77">
        <f>SUM(N11,N29,N35,N47,N62,N75,N78)</f>
        <v>0</v>
      </c>
      <c r="O10" s="77">
        <f t="shared" si="23"/>
        <v>0</v>
      </c>
      <c r="P10" s="79">
        <f>-IFERROR(IF(N10=0,0,N10/M10-1),0)</f>
        <v>0</v>
      </c>
      <c r="R10" s="77">
        <f>SUM(R11,R29,R35,R47,R62,R75,R78)</f>
        <v>-3008515.9713223153</v>
      </c>
      <c r="S10" s="77">
        <f>SUM(S11,S29,S35,S47,S62,S75,S78)</f>
        <v>-3751105.22</v>
      </c>
      <c r="T10" s="77">
        <f t="shared" ref="T10:T27" si="41">S10-R10</f>
        <v>-742589.24867768493</v>
      </c>
      <c r="U10" s="79">
        <f>-IFERROR(IF(S10=0,0,S10/R10-1),0)</f>
        <v>-0.24682908641874324</v>
      </c>
      <c r="W10" s="77" t="e">
        <f>SUM(#REF!)</f>
        <v>#REF!</v>
      </c>
      <c r="X10" s="77" t="e">
        <f>SUM(#REF!)</f>
        <v>#REF!</v>
      </c>
      <c r="Y10" s="77" t="e">
        <f>SUM(#REF!)</f>
        <v>#REF!</v>
      </c>
      <c r="Z10" s="77">
        <f>SUM($C10:C10)</f>
        <v>0</v>
      </c>
      <c r="AA10" s="77">
        <f>SUM($C10:D10)</f>
        <v>0</v>
      </c>
      <c r="AB10" s="77">
        <f>SUM($C10:E10)</f>
        <v>0</v>
      </c>
      <c r="AC10" s="77">
        <f>SUM($C10:F10)</f>
        <v>0</v>
      </c>
      <c r="AD10" s="77">
        <f>SUM($C10:G10)</f>
        <v>-1618868.49</v>
      </c>
      <c r="AE10" s="77">
        <f>SUM($C10:H10)</f>
        <v>-3576152.79</v>
      </c>
      <c r="AF10" s="77">
        <f>SUM($C10:I10)</f>
        <v>-3576152.79</v>
      </c>
      <c r="AG10" s="77">
        <f>SUM($C10:J10)</f>
        <v>-3576152.79</v>
      </c>
      <c r="AH10" s="77">
        <f>SUM($C10:K10)</f>
        <v>-3576152.79</v>
      </c>
      <c r="AJ10" s="77">
        <f>SUM(AJ11,AJ29,AJ35,AJ47,AJ62,AJ75,AJ78)</f>
        <v>-1002838.6571074384</v>
      </c>
      <c r="AK10" s="77">
        <f t="shared" ref="AK10:AU10" si="42">SUM(AK11,AK29,AK35,AK47,AK62,AK75,AK78)</f>
        <v>-1002838.6571074384</v>
      </c>
      <c r="AL10" s="77">
        <f t="shared" si="42"/>
        <v>-1002838.6571074384</v>
      </c>
      <c r="AM10" s="77">
        <f t="shared" si="42"/>
        <v>0</v>
      </c>
      <c r="AN10" s="77">
        <f t="shared" si="42"/>
        <v>0</v>
      </c>
      <c r="AO10" s="77">
        <f t="shared" si="42"/>
        <v>0</v>
      </c>
      <c r="AP10" s="77">
        <f t="shared" si="42"/>
        <v>0</v>
      </c>
      <c r="AQ10" s="77">
        <f t="shared" si="42"/>
        <v>0</v>
      </c>
      <c r="AR10" s="77">
        <f t="shared" si="42"/>
        <v>0</v>
      </c>
      <c r="AS10" s="77">
        <f t="shared" si="42"/>
        <v>0</v>
      </c>
      <c r="AT10" s="77">
        <f t="shared" si="42"/>
        <v>0</v>
      </c>
      <c r="AU10" s="77">
        <f t="shared" si="42"/>
        <v>0</v>
      </c>
      <c r="AW10" s="77">
        <f t="shared" ref="AW10" si="43">SUM(AJ10)</f>
        <v>-1002838.6571074384</v>
      </c>
      <c r="AX10" s="77">
        <f>SUM(AJ10:AK10)</f>
        <v>-2005677.3142148769</v>
      </c>
      <c r="AY10" s="77">
        <f>SUM(AJ10:AL10)</f>
        <v>-3008515.9713223153</v>
      </c>
      <c r="AZ10" s="77">
        <f>SUM(AJ10:AM10)</f>
        <v>-3008515.9713223153</v>
      </c>
      <c r="BA10" s="77">
        <f>SUM(AJ10:AN10)</f>
        <v>-3008515.9713223153</v>
      </c>
      <c r="BB10" s="78">
        <f>SUM(AJ10:AO10)</f>
        <v>-3008515.9713223153</v>
      </c>
      <c r="BC10" s="78">
        <f>SUM(AJ10:AP10)</f>
        <v>-3008515.9713223153</v>
      </c>
      <c r="BD10" s="78">
        <f>SUM(AJ10:AQ10)</f>
        <v>-3008515.9713223153</v>
      </c>
      <c r="BE10" s="78">
        <f>SUM(AJ10:AR10)</f>
        <v>-3008515.9713223153</v>
      </c>
      <c r="BF10" s="78">
        <f>SUM(AJ10:AS10)</f>
        <v>-3008515.9713223153</v>
      </c>
      <c r="BG10" s="78">
        <f>SUM(AJ10:AT10)</f>
        <v>-3008515.9713223153</v>
      </c>
      <c r="BH10" s="78">
        <f>SUM(AJ10:AU10)</f>
        <v>-3008515.9713223153</v>
      </c>
    </row>
    <row r="11" spans="1:60" s="8" customFormat="1">
      <c r="A11" s="5">
        <f t="shared" si="13"/>
        <v>8</v>
      </c>
      <c r="B11" s="53" t="s">
        <v>175</v>
      </c>
      <c r="C11" s="54">
        <f t="shared" ref="C11:K11" si="44">SUM(C12:C27)</f>
        <v>0</v>
      </c>
      <c r="D11" s="54">
        <f t="shared" si="44"/>
        <v>0</v>
      </c>
      <c r="E11" s="54">
        <f t="shared" si="44"/>
        <v>0</v>
      </c>
      <c r="F11" s="54">
        <f t="shared" si="44"/>
        <v>0</v>
      </c>
      <c r="G11" s="54">
        <f t="shared" si="44"/>
        <v>0</v>
      </c>
      <c r="H11" s="54">
        <f t="shared" si="44"/>
        <v>0</v>
      </c>
      <c r="I11" s="54">
        <f t="shared" si="44"/>
        <v>0</v>
      </c>
      <c r="J11" s="54">
        <f t="shared" si="44"/>
        <v>0</v>
      </c>
      <c r="K11" s="54">
        <f t="shared" si="44"/>
        <v>0</v>
      </c>
      <c r="L11" s="106"/>
      <c r="M11" s="54">
        <f>HLOOKUP($L$2,$AJ$4:$AU$111,$A11,0)</f>
        <v>0</v>
      </c>
      <c r="N11" s="54">
        <f>SUM(N12:N27)</f>
        <v>0</v>
      </c>
      <c r="O11" s="17">
        <f t="shared" si="23"/>
        <v>0</v>
      </c>
      <c r="P11" s="4">
        <f t="shared" ref="P11:P60" si="45">-IFERROR(IF(N11=0,0,N11/M11-1),0)</f>
        <v>0</v>
      </c>
      <c r="R11" s="54">
        <f>HLOOKUP($L$2,$AW$4:$BH$111,$A11,0)</f>
        <v>-1597955.951788763</v>
      </c>
      <c r="S11" s="54">
        <f>HLOOKUP($L$2,$W$4:$AH$111,$A11,0)</f>
        <v>0</v>
      </c>
      <c r="T11" s="17">
        <f t="shared" si="41"/>
        <v>1597955.951788763</v>
      </c>
      <c r="U11" s="4">
        <f t="shared" ref="U11:U24" si="46">-IFERROR(IF(S11=0,0,S11/R11-1),0)</f>
        <v>0</v>
      </c>
      <c r="W11" s="51" t="e">
        <f>SUM(#REF!)</f>
        <v>#REF!</v>
      </c>
      <c r="X11" s="51" t="e">
        <f>SUM(#REF!)</f>
        <v>#REF!</v>
      </c>
      <c r="Y11" s="51" t="e">
        <f>SUM(#REF!)</f>
        <v>#REF!</v>
      </c>
      <c r="Z11" s="51">
        <f>SUM($C11:C11)</f>
        <v>0</v>
      </c>
      <c r="AA11" s="51">
        <f>SUM($C11:D11)</f>
        <v>0</v>
      </c>
      <c r="AB11" s="51">
        <f>SUM($C11:E11)</f>
        <v>0</v>
      </c>
      <c r="AC11" s="51">
        <f>SUM($C11:F11)</f>
        <v>0</v>
      </c>
      <c r="AD11" s="51">
        <f>SUM($C11:G11)</f>
        <v>0</v>
      </c>
      <c r="AE11" s="51">
        <f>SUM($C11:H11)</f>
        <v>0</v>
      </c>
      <c r="AF11" s="51">
        <f>SUM($C11:I11)</f>
        <v>0</v>
      </c>
      <c r="AG11" s="51">
        <f>SUM($C11:J11)</f>
        <v>0</v>
      </c>
      <c r="AH11" s="51">
        <f>SUM($C11:K11)</f>
        <v>0</v>
      </c>
      <c r="AI11" s="7"/>
      <c r="AJ11" s="51">
        <f>SUM(AJ12:AJ27)</f>
        <v>-532651.98392958764</v>
      </c>
      <c r="AK11" s="51">
        <f>SUM(AK12:AK27)</f>
        <v>-532651.98392958764</v>
      </c>
      <c r="AL11" s="51">
        <f>SUM(AL12:AL27)</f>
        <v>-532651.98392958764</v>
      </c>
      <c r="AM11" s="54">
        <f t="shared" ref="AM11:AU11" si="47">SUM(AM12:AM27)</f>
        <v>0</v>
      </c>
      <c r="AN11" s="54">
        <f t="shared" si="47"/>
        <v>0</v>
      </c>
      <c r="AO11" s="54">
        <f t="shared" si="47"/>
        <v>0</v>
      </c>
      <c r="AP11" s="54">
        <f t="shared" si="47"/>
        <v>0</v>
      </c>
      <c r="AQ11" s="54">
        <f t="shared" si="47"/>
        <v>0</v>
      </c>
      <c r="AR11" s="54">
        <f t="shared" si="47"/>
        <v>0</v>
      </c>
      <c r="AS11" s="54">
        <f t="shared" si="47"/>
        <v>0</v>
      </c>
      <c r="AT11" s="54">
        <f t="shared" si="47"/>
        <v>0</v>
      </c>
      <c r="AU11" s="54">
        <f t="shared" si="47"/>
        <v>0</v>
      </c>
      <c r="AW11" s="54">
        <f t="shared" ref="AW11:AW24" si="48">SUM(AJ11)</f>
        <v>-532651.98392958764</v>
      </c>
      <c r="AX11" s="54">
        <f t="shared" ref="AX11:AX24" si="49">SUM(AJ11:AK11)</f>
        <v>-1065303.9678591753</v>
      </c>
      <c r="AY11" s="54">
        <f t="shared" ref="AY11:AY24" si="50">SUM(AJ11:AL11)</f>
        <v>-1597955.951788763</v>
      </c>
      <c r="AZ11" s="54">
        <f t="shared" ref="AZ11:AZ24" si="51">SUM(AJ11:AM11)</f>
        <v>-1597955.951788763</v>
      </c>
      <c r="BA11" s="54">
        <f t="shared" ref="BA11:BA24" si="52">SUM(AJ11:AN11)</f>
        <v>-1597955.951788763</v>
      </c>
      <c r="BB11" s="54">
        <f t="shared" ref="BB11:BB24" si="53">SUM(AJ11:AO11)</f>
        <v>-1597955.951788763</v>
      </c>
      <c r="BC11" s="54">
        <f t="shared" ref="BC11:BC24" si="54">SUM(AJ11:AP11)</f>
        <v>-1597955.951788763</v>
      </c>
      <c r="BD11" s="54">
        <f t="shared" ref="BD11:BD24" si="55">SUM(AJ11:AQ11)</f>
        <v>-1597955.951788763</v>
      </c>
      <c r="BE11" s="54">
        <f t="shared" ref="BE11:BE24" si="56">SUM(AJ11:AR11)</f>
        <v>-1597955.951788763</v>
      </c>
      <c r="BF11" s="54">
        <f t="shared" ref="BF11:BF24" si="57">SUM(AJ11:AS11)</f>
        <v>-1597955.951788763</v>
      </c>
      <c r="BG11" s="54">
        <f t="shared" ref="BG11:BG24" si="58">SUM(AJ11:AT11)</f>
        <v>-1597955.951788763</v>
      </c>
      <c r="BH11" s="54">
        <f t="shared" ref="BH11:BH24" si="59">SUM(AJ11:AU11)</f>
        <v>-1597955.951788763</v>
      </c>
    </row>
    <row r="12" spans="1:60" hidden="1" outlineLevel="1">
      <c r="A12" s="5">
        <f t="shared" si="13"/>
        <v>9</v>
      </c>
      <c r="B12" s="14" t="s">
        <v>21</v>
      </c>
      <c r="C12" s="51">
        <f>SUMIFS('BD Conta 555-5'!$J:$J,'BD Conta 555-5'!$I:$I,'Fluxo de Caixa'!$B12,'BD Conta 555-5'!$E:$E,'Fluxo de Caixa'!C$3)+SUMIFS('BD Conta 5295-0'!$L:$L,'BD Conta 5295-0'!$K:$K,'Fluxo de Caixa'!$B12,'BD Conta 5295-0'!$E:$E,'Fluxo de Caixa'!C$3)+SUMIFS('BD Conta 5294-1'!$L:$L,'BD Conta 5294-1'!$K:$K,'Fluxo de Caixa'!$B12,'BD Conta 5294-1'!$E:$E,'Fluxo de Caixa'!C$3)+SUMIFS('BD Conta 726-4'!$L:$L,'BD Conta 726-4'!$K:$K,'Fluxo de Caixa'!$B12,'BD Conta 726-4'!$E:$E,'Fluxo de Caixa'!C$3)</f>
        <v>0</v>
      </c>
      <c r="D12" s="51">
        <f>SUMIFS('BD Conta 555-5'!$J:$J,'BD Conta 555-5'!$I:$I,'Fluxo de Caixa'!$B12,'BD Conta 555-5'!$E:$E,'Fluxo de Caixa'!D$3)+SUMIFS('BD Conta 5295-0'!$L:$L,'BD Conta 5295-0'!$K:$K,'Fluxo de Caixa'!$B12,'BD Conta 5295-0'!$E:$E,'Fluxo de Caixa'!D$3)+SUMIFS('BD Conta 5294-1'!$L:$L,'BD Conta 5294-1'!$K:$K,'Fluxo de Caixa'!$B12,'BD Conta 5294-1'!$E:$E,'Fluxo de Caixa'!D$3)+SUMIFS('BD Conta 726-4'!$L:$L,'BD Conta 726-4'!$K:$K,'Fluxo de Caixa'!$B12,'BD Conta 726-4'!$E:$E,'Fluxo de Caixa'!D$3)</f>
        <v>0</v>
      </c>
      <c r="E12" s="51">
        <f>SUMIFS('BD Conta 555-5'!$J:$J,'BD Conta 555-5'!$I:$I,'Fluxo de Caixa'!$B12,'BD Conta 555-5'!$E:$E,'Fluxo de Caixa'!E$3)+SUMIFS('BD Conta 5295-0'!$L:$L,'BD Conta 5295-0'!$K:$K,'Fluxo de Caixa'!$B12,'BD Conta 5295-0'!$E:$E,'Fluxo de Caixa'!E$3)+SUMIFS('BD Conta 5294-1'!$L:$L,'BD Conta 5294-1'!$K:$K,'Fluxo de Caixa'!$B12,'BD Conta 5294-1'!$E:$E,'Fluxo de Caixa'!E$3)+SUMIFS('BD Conta 726-4'!$L:$L,'BD Conta 726-4'!$K:$K,'Fluxo de Caixa'!$B12,'BD Conta 726-4'!$E:$E,'Fluxo de Caixa'!E$3)</f>
        <v>0</v>
      </c>
      <c r="F12" s="51">
        <f>SUMIFS('BD Conta 555-5'!$J:$J,'BD Conta 555-5'!$I:$I,'Fluxo de Caixa'!$B12,'BD Conta 555-5'!$E:$E,'Fluxo de Caixa'!F$3)+SUMIFS('BD Conta 5295-0'!$L:$L,'BD Conta 5295-0'!$K:$K,'Fluxo de Caixa'!$B12,'BD Conta 5295-0'!$E:$E,'Fluxo de Caixa'!F$3)+SUMIFS('BD Conta 5294-1'!$L:$L,'BD Conta 5294-1'!$K:$K,'Fluxo de Caixa'!$B12,'BD Conta 5294-1'!$E:$E,'Fluxo de Caixa'!F$3)+SUMIFS('BD Conta 726-4'!$L:$L,'BD Conta 726-4'!$K:$K,'Fluxo de Caixa'!$B12,'BD Conta 726-4'!$E:$E,'Fluxo de Caixa'!F$3)</f>
        <v>0</v>
      </c>
      <c r="G12" s="51">
        <f>SUMIFS('BD Conta 555-5'!$J:$J,'BD Conta 555-5'!$I:$I,'Fluxo de Caixa'!$B12,'BD Conta 555-5'!$E:$E,'Fluxo de Caixa'!G$3)+SUMIFS('BD Conta 5295-0'!$L:$L,'BD Conta 5295-0'!$K:$K,'Fluxo de Caixa'!$B12,'BD Conta 5295-0'!$E:$E,'Fluxo de Caixa'!G$3)+SUMIFS('BD Conta 5294-1'!$L:$L,'BD Conta 5294-1'!$K:$K,'Fluxo de Caixa'!$B12,'BD Conta 5294-1'!$E:$E,'Fluxo de Caixa'!G$3)+SUMIFS('BD Conta 726-4'!$L:$L,'BD Conta 726-4'!$K:$K,'Fluxo de Caixa'!$B12,'BD Conta 726-4'!$E:$E,'Fluxo de Caixa'!G$3)</f>
        <v>0</v>
      </c>
      <c r="H12" s="51">
        <f>SUMIFS('BD Conta 555-5'!$J:$J,'BD Conta 555-5'!$I:$I,'Fluxo de Caixa'!$B12,'BD Conta 555-5'!$E:$E,'Fluxo de Caixa'!H$3)+SUMIFS('BD Conta 5295-0'!$L:$L,'BD Conta 5295-0'!$K:$K,'Fluxo de Caixa'!$B12,'BD Conta 5295-0'!$E:$E,'Fluxo de Caixa'!H$3)+SUMIFS('BD Conta 5294-1'!$L:$L,'BD Conta 5294-1'!$K:$K,'Fluxo de Caixa'!$B12,'BD Conta 5294-1'!$E:$E,'Fluxo de Caixa'!H$3)+SUMIFS('BD Conta 726-4'!$L:$L,'BD Conta 726-4'!$K:$K,'Fluxo de Caixa'!$B12,'BD Conta 726-4'!$E:$E,'Fluxo de Caixa'!H$3)</f>
        <v>0</v>
      </c>
      <c r="I12" s="51">
        <f>SUMIFS('BD Conta 555-5'!$J:$J,'BD Conta 555-5'!$I:$I,'Fluxo de Caixa'!$B12,'BD Conta 555-5'!$E:$E,'Fluxo de Caixa'!I$3)+SUMIFS('BD Conta 5295-0'!$L:$L,'BD Conta 5295-0'!$K:$K,'Fluxo de Caixa'!$B12,'BD Conta 5295-0'!$E:$E,'Fluxo de Caixa'!I$3)+SUMIFS('BD Conta 5294-1'!$L:$L,'BD Conta 5294-1'!$K:$K,'Fluxo de Caixa'!$B12,'BD Conta 5294-1'!$E:$E,'Fluxo de Caixa'!I$3)+SUMIFS('BD Conta 726-4'!$L:$L,'BD Conta 726-4'!$K:$K,'Fluxo de Caixa'!$B12,'BD Conta 726-4'!$E:$E,'Fluxo de Caixa'!I$3)</f>
        <v>0</v>
      </c>
      <c r="J12" s="51">
        <f>SUMIFS('BD Conta 555-5'!$J:$J,'BD Conta 555-5'!$I:$I,'Fluxo de Caixa'!$B12,'BD Conta 555-5'!$E:$E,'Fluxo de Caixa'!J$3)+SUMIFS('BD Conta 5295-0'!$L:$L,'BD Conta 5295-0'!$K:$K,'Fluxo de Caixa'!$B12,'BD Conta 5295-0'!$E:$E,'Fluxo de Caixa'!J$3)+SUMIFS('BD Conta 5294-1'!$L:$L,'BD Conta 5294-1'!$K:$K,'Fluxo de Caixa'!$B12,'BD Conta 5294-1'!$E:$E,'Fluxo de Caixa'!J$3)+SUMIFS('BD Conta 726-4'!$L:$L,'BD Conta 726-4'!$K:$K,'Fluxo de Caixa'!$B12,'BD Conta 726-4'!$E:$E,'Fluxo de Caixa'!J$3)</f>
        <v>0</v>
      </c>
      <c r="K12" s="51">
        <f>SUMIFS('BD Conta 555-5'!$J:$J,'BD Conta 555-5'!$I:$I,'Fluxo de Caixa'!$B12,'BD Conta 555-5'!$E:$E,'Fluxo de Caixa'!K$3)+SUMIFS('BD Conta 5295-0'!$L:$L,'BD Conta 5295-0'!$K:$K,'Fluxo de Caixa'!$B12,'BD Conta 5295-0'!$E:$E,'Fluxo de Caixa'!K$3)+SUMIFS('BD Conta 5294-1'!$L:$L,'BD Conta 5294-1'!$K:$K,'Fluxo de Caixa'!$B12,'BD Conta 5294-1'!$E:$E,'Fluxo de Caixa'!K$3)+SUMIFS('BD Conta 726-4'!$L:$L,'BD Conta 726-4'!$K:$K,'Fluxo de Caixa'!$B12,'BD Conta 726-4'!$E:$E,'Fluxo de Caixa'!K$3)</f>
        <v>0</v>
      </c>
      <c r="M12" s="51">
        <f>HLOOKUP($L$2,$AJ$4:$AU$111,$A12,0)</f>
        <v>0</v>
      </c>
      <c r="N12" s="51">
        <f>HLOOKUP($L$2,$C$4:$K$111,$A12,0)</f>
        <v>0</v>
      </c>
      <c r="O12" s="17">
        <f t="shared" si="23"/>
        <v>0</v>
      </c>
      <c r="P12" s="4">
        <f t="shared" si="45"/>
        <v>0</v>
      </c>
      <c r="R12" s="51">
        <f>HLOOKUP($L$2,$AW$4:$BH$111,$A12,0)</f>
        <v>-79230.001859479686</v>
      </c>
      <c r="S12" s="51">
        <f>HLOOKUP($L$2,$W$4:$AH$111,$A12,0)</f>
        <v>0</v>
      </c>
      <c r="T12" s="17">
        <f t="shared" si="41"/>
        <v>79230.001859479686</v>
      </c>
      <c r="U12" s="4">
        <f t="shared" si="46"/>
        <v>0</v>
      </c>
      <c r="W12" s="51" t="e">
        <f>SUM(#REF!)</f>
        <v>#REF!</v>
      </c>
      <c r="X12" s="51" t="e">
        <f>SUM(#REF!)</f>
        <v>#REF!</v>
      </c>
      <c r="Y12" s="51" t="e">
        <f>SUM(#REF!)</f>
        <v>#REF!</v>
      </c>
      <c r="Z12" s="51">
        <f>SUM($C12:C12)</f>
        <v>0</v>
      </c>
      <c r="AA12" s="51">
        <f>SUM($C12:D12)</f>
        <v>0</v>
      </c>
      <c r="AB12" s="51">
        <f>SUM($C12:E12)</f>
        <v>0</v>
      </c>
      <c r="AC12" s="51">
        <f>SUM($C12:F12)</f>
        <v>0</v>
      </c>
      <c r="AD12" s="51">
        <f>SUM($C12:G12)</f>
        <v>0</v>
      </c>
      <c r="AE12" s="51">
        <f>SUM($C12:H12)</f>
        <v>0</v>
      </c>
      <c r="AF12" s="51">
        <f>SUM($C12:I12)</f>
        <v>0</v>
      </c>
      <c r="AG12" s="51">
        <f>SUM($C12:J12)</f>
        <v>0</v>
      </c>
      <c r="AH12" s="51">
        <f>SUM($C12:K12)</f>
        <v>0</v>
      </c>
      <c r="AJ12" s="51">
        <f>-IFERROR(VLOOKUP($B12,Orçado!$B:$I,8,0),0)</f>
        <v>-26410.000619826562</v>
      </c>
      <c r="AK12" s="51">
        <f>-IFERROR(VLOOKUP($B12,Orçado!$B:$I,8,0),0)</f>
        <v>-26410.000619826562</v>
      </c>
      <c r="AL12" s="51">
        <f>-IFERROR(VLOOKUP($B12,Orçado!$B:$I,8,0),0)</f>
        <v>-26410.000619826562</v>
      </c>
      <c r="AM12" s="51"/>
      <c r="AN12" s="51"/>
      <c r="AO12" s="51"/>
      <c r="AP12" s="51"/>
      <c r="AQ12" s="51"/>
      <c r="AR12" s="51"/>
      <c r="AS12" s="51"/>
      <c r="AT12" s="51"/>
      <c r="AU12" s="51"/>
      <c r="AW12" s="51">
        <f t="shared" si="48"/>
        <v>-26410.000619826562</v>
      </c>
      <c r="AX12" s="51">
        <f t="shared" si="49"/>
        <v>-52820.001239653124</v>
      </c>
      <c r="AY12" s="51">
        <f t="shared" si="50"/>
        <v>-79230.001859479686</v>
      </c>
      <c r="AZ12" s="51">
        <f t="shared" si="51"/>
        <v>-79230.001859479686</v>
      </c>
      <c r="BA12" s="51">
        <f t="shared" si="52"/>
        <v>-79230.001859479686</v>
      </c>
      <c r="BB12" s="51">
        <f t="shared" si="53"/>
        <v>-79230.001859479686</v>
      </c>
      <c r="BC12" s="51">
        <f t="shared" si="54"/>
        <v>-79230.001859479686</v>
      </c>
      <c r="BD12" s="51">
        <f t="shared" si="55"/>
        <v>-79230.001859479686</v>
      </c>
      <c r="BE12" s="51">
        <f t="shared" si="56"/>
        <v>-79230.001859479686</v>
      </c>
      <c r="BF12" s="51">
        <f t="shared" si="57"/>
        <v>-79230.001859479686</v>
      </c>
      <c r="BG12" s="51">
        <f t="shared" si="58"/>
        <v>-79230.001859479686</v>
      </c>
      <c r="BH12" s="51">
        <f t="shared" si="59"/>
        <v>-79230.001859479686</v>
      </c>
    </row>
    <row r="13" spans="1:60" hidden="1" outlineLevel="1">
      <c r="A13" s="5">
        <f t="shared" si="13"/>
        <v>10</v>
      </c>
      <c r="B13" s="14" t="s">
        <v>32</v>
      </c>
      <c r="C13" s="51">
        <f>SUMIFS('BD Conta 555-5'!$J:$J,'BD Conta 555-5'!$I:$I,'Fluxo de Caixa'!$B13,'BD Conta 555-5'!$E:$E,'Fluxo de Caixa'!C$3)+SUMIFS('BD Conta 5295-0'!$L:$L,'BD Conta 5295-0'!$K:$K,'Fluxo de Caixa'!$B13,'BD Conta 5295-0'!$E:$E,'Fluxo de Caixa'!C$3)+SUMIFS('BD Conta 5294-1'!$L:$L,'BD Conta 5294-1'!$K:$K,'Fluxo de Caixa'!$B13,'BD Conta 5294-1'!$E:$E,'Fluxo de Caixa'!C$3)+SUMIFS('BD Conta 726-4'!$L:$L,'BD Conta 726-4'!$K:$K,'Fluxo de Caixa'!$B13,'BD Conta 726-4'!$E:$E,'Fluxo de Caixa'!C$3)</f>
        <v>0</v>
      </c>
      <c r="D13" s="51">
        <f>SUMIFS('BD Conta 555-5'!$J:$J,'BD Conta 555-5'!$I:$I,'Fluxo de Caixa'!$B13,'BD Conta 555-5'!$E:$E,'Fluxo de Caixa'!D$3)+SUMIFS('BD Conta 5295-0'!$L:$L,'BD Conta 5295-0'!$K:$K,'Fluxo de Caixa'!$B13,'BD Conta 5295-0'!$E:$E,'Fluxo de Caixa'!D$3)+SUMIFS('BD Conta 5294-1'!$L:$L,'BD Conta 5294-1'!$K:$K,'Fluxo de Caixa'!$B13,'BD Conta 5294-1'!$E:$E,'Fluxo de Caixa'!D$3)+SUMIFS('BD Conta 726-4'!$L:$L,'BD Conta 726-4'!$K:$K,'Fluxo de Caixa'!$B13,'BD Conta 726-4'!$E:$E,'Fluxo de Caixa'!D$3)</f>
        <v>0</v>
      </c>
      <c r="E13" s="51">
        <f>SUMIFS('BD Conta 555-5'!$J:$J,'BD Conta 555-5'!$I:$I,'Fluxo de Caixa'!$B13,'BD Conta 555-5'!$E:$E,'Fluxo de Caixa'!E$3)+SUMIFS('BD Conta 5295-0'!$L:$L,'BD Conta 5295-0'!$K:$K,'Fluxo de Caixa'!$B13,'BD Conta 5295-0'!$E:$E,'Fluxo de Caixa'!E$3)+SUMIFS('BD Conta 5294-1'!$L:$L,'BD Conta 5294-1'!$K:$K,'Fluxo de Caixa'!$B13,'BD Conta 5294-1'!$E:$E,'Fluxo de Caixa'!E$3)+SUMIFS('BD Conta 726-4'!$L:$L,'BD Conta 726-4'!$K:$K,'Fluxo de Caixa'!$B13,'BD Conta 726-4'!$E:$E,'Fluxo de Caixa'!E$3)</f>
        <v>0</v>
      </c>
      <c r="F13" s="51">
        <f>SUMIFS('BD Conta 555-5'!$J:$J,'BD Conta 555-5'!$I:$I,'Fluxo de Caixa'!$B13,'BD Conta 555-5'!$E:$E,'Fluxo de Caixa'!F$3)+SUMIFS('BD Conta 5295-0'!$L:$L,'BD Conta 5295-0'!$K:$K,'Fluxo de Caixa'!$B13,'BD Conta 5295-0'!$E:$E,'Fluxo de Caixa'!F$3)+SUMIFS('BD Conta 5294-1'!$L:$L,'BD Conta 5294-1'!$K:$K,'Fluxo de Caixa'!$B13,'BD Conta 5294-1'!$E:$E,'Fluxo de Caixa'!F$3)+SUMIFS('BD Conta 726-4'!$L:$L,'BD Conta 726-4'!$K:$K,'Fluxo de Caixa'!$B13,'BD Conta 726-4'!$E:$E,'Fluxo de Caixa'!F$3)</f>
        <v>0</v>
      </c>
      <c r="G13" s="51">
        <f>SUMIFS('BD Conta 555-5'!$J:$J,'BD Conta 555-5'!$I:$I,'Fluxo de Caixa'!$B13,'BD Conta 555-5'!$E:$E,'Fluxo de Caixa'!G$3)+SUMIFS('BD Conta 5295-0'!$L:$L,'BD Conta 5295-0'!$K:$K,'Fluxo de Caixa'!$B13,'BD Conta 5295-0'!$E:$E,'Fluxo de Caixa'!G$3)+SUMIFS('BD Conta 5294-1'!$L:$L,'BD Conta 5294-1'!$K:$K,'Fluxo de Caixa'!$B13,'BD Conta 5294-1'!$E:$E,'Fluxo de Caixa'!G$3)+SUMIFS('BD Conta 726-4'!$L:$L,'BD Conta 726-4'!$K:$K,'Fluxo de Caixa'!$B13,'BD Conta 726-4'!$E:$E,'Fluxo de Caixa'!G$3)</f>
        <v>0</v>
      </c>
      <c r="H13" s="51">
        <f>SUMIFS('BD Conta 555-5'!$J:$J,'BD Conta 555-5'!$I:$I,'Fluxo de Caixa'!$B13,'BD Conta 555-5'!$E:$E,'Fluxo de Caixa'!H$3)+SUMIFS('BD Conta 5295-0'!$L:$L,'BD Conta 5295-0'!$K:$K,'Fluxo de Caixa'!$B13,'BD Conta 5295-0'!$E:$E,'Fluxo de Caixa'!H$3)+SUMIFS('BD Conta 5294-1'!$L:$L,'BD Conta 5294-1'!$K:$K,'Fluxo de Caixa'!$B13,'BD Conta 5294-1'!$E:$E,'Fluxo de Caixa'!H$3)+SUMIFS('BD Conta 726-4'!$L:$L,'BD Conta 726-4'!$K:$K,'Fluxo de Caixa'!$B13,'BD Conta 726-4'!$E:$E,'Fluxo de Caixa'!H$3)</f>
        <v>0</v>
      </c>
      <c r="I13" s="51">
        <f>SUMIFS('BD Conta 555-5'!$J:$J,'BD Conta 555-5'!$I:$I,'Fluxo de Caixa'!$B13,'BD Conta 555-5'!$E:$E,'Fluxo de Caixa'!I$3)+SUMIFS('BD Conta 5295-0'!$L:$L,'BD Conta 5295-0'!$K:$K,'Fluxo de Caixa'!$B13,'BD Conta 5295-0'!$E:$E,'Fluxo de Caixa'!I$3)+SUMIFS('BD Conta 5294-1'!$L:$L,'BD Conta 5294-1'!$K:$K,'Fluxo de Caixa'!$B13,'BD Conta 5294-1'!$E:$E,'Fluxo de Caixa'!I$3)+SUMIFS('BD Conta 726-4'!$L:$L,'BD Conta 726-4'!$K:$K,'Fluxo de Caixa'!$B13,'BD Conta 726-4'!$E:$E,'Fluxo de Caixa'!I$3)</f>
        <v>0</v>
      </c>
      <c r="J13" s="51">
        <f>SUMIFS('BD Conta 555-5'!$J:$J,'BD Conta 555-5'!$I:$I,'Fluxo de Caixa'!$B13,'BD Conta 555-5'!$E:$E,'Fluxo de Caixa'!J$3)+SUMIFS('BD Conta 5295-0'!$L:$L,'BD Conta 5295-0'!$K:$K,'Fluxo de Caixa'!$B13,'BD Conta 5295-0'!$E:$E,'Fluxo de Caixa'!J$3)+SUMIFS('BD Conta 5294-1'!$L:$L,'BD Conta 5294-1'!$K:$K,'Fluxo de Caixa'!$B13,'BD Conta 5294-1'!$E:$E,'Fluxo de Caixa'!J$3)+SUMIFS('BD Conta 726-4'!$L:$L,'BD Conta 726-4'!$K:$K,'Fluxo de Caixa'!$B13,'BD Conta 726-4'!$E:$E,'Fluxo de Caixa'!J$3)</f>
        <v>0</v>
      </c>
      <c r="K13" s="51">
        <f>SUMIFS('BD Conta 555-5'!$J:$J,'BD Conta 555-5'!$I:$I,'Fluxo de Caixa'!$B13,'BD Conta 555-5'!$E:$E,'Fluxo de Caixa'!K$3)+SUMIFS('BD Conta 5295-0'!$L:$L,'BD Conta 5295-0'!$K:$K,'Fluxo de Caixa'!$B13,'BD Conta 5295-0'!$E:$E,'Fluxo de Caixa'!K$3)+SUMIFS('BD Conta 5294-1'!$L:$L,'BD Conta 5294-1'!$K:$K,'Fluxo de Caixa'!$B13,'BD Conta 5294-1'!$E:$E,'Fluxo de Caixa'!K$3)+SUMIFS('BD Conta 726-4'!$L:$L,'BD Conta 726-4'!$K:$K,'Fluxo de Caixa'!$B13,'BD Conta 726-4'!$E:$E,'Fluxo de Caixa'!K$3)</f>
        <v>0</v>
      </c>
      <c r="M13" s="51">
        <f>HLOOKUP($L$2,$AJ$4:$AU$111,$A13,0)</f>
        <v>0</v>
      </c>
      <c r="N13" s="51">
        <f>HLOOKUP($L$2,$C$4:$K$111,$A13,0)</f>
        <v>0</v>
      </c>
      <c r="O13" s="17">
        <f t="shared" si="23"/>
        <v>0</v>
      </c>
      <c r="P13" s="4">
        <f t="shared" si="45"/>
        <v>0</v>
      </c>
      <c r="R13" s="51">
        <f>HLOOKUP($L$2,$AW$4:$BH$111,$A13,0)</f>
        <v>0</v>
      </c>
      <c r="S13" s="51">
        <f>HLOOKUP($L$2,$W$4:$AH$111,$A13,0)</f>
        <v>0</v>
      </c>
      <c r="T13" s="17">
        <f t="shared" si="41"/>
        <v>0</v>
      </c>
      <c r="U13" s="4">
        <f t="shared" si="46"/>
        <v>0</v>
      </c>
      <c r="W13" s="51" t="e">
        <f>SUM(#REF!)</f>
        <v>#REF!</v>
      </c>
      <c r="X13" s="51" t="e">
        <f>SUM(#REF!)</f>
        <v>#REF!</v>
      </c>
      <c r="Y13" s="51" t="e">
        <f>SUM(#REF!)</f>
        <v>#REF!</v>
      </c>
      <c r="Z13" s="51">
        <f>SUM($C13:C13)</f>
        <v>0</v>
      </c>
      <c r="AA13" s="51">
        <f>SUM($C13:D13)</f>
        <v>0</v>
      </c>
      <c r="AB13" s="51">
        <f>SUM($C13:E13)</f>
        <v>0</v>
      </c>
      <c r="AC13" s="51">
        <f>SUM($C13:F13)</f>
        <v>0</v>
      </c>
      <c r="AD13" s="51">
        <f>SUM($C13:G13)</f>
        <v>0</v>
      </c>
      <c r="AE13" s="51">
        <f>SUM($C13:H13)</f>
        <v>0</v>
      </c>
      <c r="AF13" s="51">
        <f>SUM($C13:I13)</f>
        <v>0</v>
      </c>
      <c r="AG13" s="51">
        <f>SUM($C13:J13)</f>
        <v>0</v>
      </c>
      <c r="AH13" s="51">
        <f>SUM($C13:K13)</f>
        <v>0</v>
      </c>
      <c r="AJ13" s="51">
        <f>-IFERROR(VLOOKUP($B13,Orçado!$B:$I,8,0),0)</f>
        <v>0</v>
      </c>
      <c r="AK13" s="51">
        <f>-IFERROR(VLOOKUP($B13,Orçado!$B:$I,8,0),0)</f>
        <v>0</v>
      </c>
      <c r="AL13" s="51">
        <f>-IFERROR(VLOOKUP($B13,Orçado!$B:$I,8,0),0)</f>
        <v>0</v>
      </c>
      <c r="AM13" s="51"/>
      <c r="AN13" s="51"/>
      <c r="AO13" s="51"/>
      <c r="AP13" s="51"/>
      <c r="AQ13" s="51"/>
      <c r="AR13" s="51"/>
      <c r="AS13" s="51"/>
      <c r="AT13" s="51"/>
      <c r="AU13" s="51"/>
      <c r="AW13" s="51">
        <f t="shared" si="48"/>
        <v>0</v>
      </c>
      <c r="AX13" s="51">
        <f t="shared" si="49"/>
        <v>0</v>
      </c>
      <c r="AY13" s="51">
        <f t="shared" si="50"/>
        <v>0</v>
      </c>
      <c r="AZ13" s="51">
        <f t="shared" si="51"/>
        <v>0</v>
      </c>
      <c r="BA13" s="51">
        <f t="shared" si="52"/>
        <v>0</v>
      </c>
      <c r="BB13" s="51">
        <f t="shared" si="53"/>
        <v>0</v>
      </c>
      <c r="BC13" s="51">
        <f t="shared" si="54"/>
        <v>0</v>
      </c>
      <c r="BD13" s="51">
        <f t="shared" si="55"/>
        <v>0</v>
      </c>
      <c r="BE13" s="51">
        <f t="shared" si="56"/>
        <v>0</v>
      </c>
      <c r="BF13" s="51">
        <f t="shared" si="57"/>
        <v>0</v>
      </c>
      <c r="BG13" s="51">
        <f t="shared" si="58"/>
        <v>0</v>
      </c>
      <c r="BH13" s="51">
        <f t="shared" si="59"/>
        <v>0</v>
      </c>
    </row>
    <row r="14" spans="1:60" hidden="1" outlineLevel="1">
      <c r="A14" s="5">
        <f t="shared" si="13"/>
        <v>11</v>
      </c>
      <c r="B14" s="14" t="s">
        <v>34</v>
      </c>
      <c r="C14" s="51">
        <f>SUMIFS('BD Conta 555-5'!$J:$J,'BD Conta 555-5'!$I:$I,'Fluxo de Caixa'!$B14,'BD Conta 555-5'!$E:$E,'Fluxo de Caixa'!C$3)+SUMIFS('BD Conta 5295-0'!$L:$L,'BD Conta 5295-0'!$K:$K,'Fluxo de Caixa'!$B14,'BD Conta 5295-0'!$E:$E,'Fluxo de Caixa'!C$3)+SUMIFS('BD Conta 5294-1'!$L:$L,'BD Conta 5294-1'!$K:$K,'Fluxo de Caixa'!$B14,'BD Conta 5294-1'!$E:$E,'Fluxo de Caixa'!C$3)+SUMIFS('BD Conta 726-4'!$L:$L,'BD Conta 726-4'!$K:$K,'Fluxo de Caixa'!$B14,'BD Conta 726-4'!$E:$E,'Fluxo de Caixa'!C$3)</f>
        <v>0</v>
      </c>
      <c r="D14" s="51">
        <f>SUMIFS('BD Conta 555-5'!$J:$J,'BD Conta 555-5'!$I:$I,'Fluxo de Caixa'!$B14,'BD Conta 555-5'!$E:$E,'Fluxo de Caixa'!D$3)+SUMIFS('BD Conta 5295-0'!$L:$L,'BD Conta 5295-0'!$K:$K,'Fluxo de Caixa'!$B14,'BD Conta 5295-0'!$E:$E,'Fluxo de Caixa'!D$3)+SUMIFS('BD Conta 5294-1'!$L:$L,'BD Conta 5294-1'!$K:$K,'Fluxo de Caixa'!$B14,'BD Conta 5294-1'!$E:$E,'Fluxo de Caixa'!D$3)+SUMIFS('BD Conta 726-4'!$L:$L,'BD Conta 726-4'!$K:$K,'Fluxo de Caixa'!$B14,'BD Conta 726-4'!$E:$E,'Fluxo de Caixa'!D$3)</f>
        <v>0</v>
      </c>
      <c r="E14" s="51">
        <f>SUMIFS('BD Conta 555-5'!$J:$J,'BD Conta 555-5'!$I:$I,'Fluxo de Caixa'!$B14,'BD Conta 555-5'!$E:$E,'Fluxo de Caixa'!E$3)+SUMIFS('BD Conta 5295-0'!$L:$L,'BD Conta 5295-0'!$K:$K,'Fluxo de Caixa'!$B14,'BD Conta 5295-0'!$E:$E,'Fluxo de Caixa'!E$3)+SUMIFS('BD Conta 5294-1'!$L:$L,'BD Conta 5294-1'!$K:$K,'Fluxo de Caixa'!$B14,'BD Conta 5294-1'!$E:$E,'Fluxo de Caixa'!E$3)+SUMIFS('BD Conta 726-4'!$L:$L,'BD Conta 726-4'!$K:$K,'Fluxo de Caixa'!$B14,'BD Conta 726-4'!$E:$E,'Fluxo de Caixa'!E$3)</f>
        <v>0</v>
      </c>
      <c r="F14" s="51">
        <f>SUMIFS('BD Conta 555-5'!$J:$J,'BD Conta 555-5'!$I:$I,'Fluxo de Caixa'!$B14,'BD Conta 555-5'!$E:$E,'Fluxo de Caixa'!F$3)+SUMIFS('BD Conta 5295-0'!$L:$L,'BD Conta 5295-0'!$K:$K,'Fluxo de Caixa'!$B14,'BD Conta 5295-0'!$E:$E,'Fluxo de Caixa'!F$3)+SUMIFS('BD Conta 5294-1'!$L:$L,'BD Conta 5294-1'!$K:$K,'Fluxo de Caixa'!$B14,'BD Conta 5294-1'!$E:$E,'Fluxo de Caixa'!F$3)+SUMIFS('BD Conta 726-4'!$L:$L,'BD Conta 726-4'!$K:$K,'Fluxo de Caixa'!$B14,'BD Conta 726-4'!$E:$E,'Fluxo de Caixa'!F$3)</f>
        <v>0</v>
      </c>
      <c r="G14" s="51">
        <f>SUMIFS('BD Conta 555-5'!$J:$J,'BD Conta 555-5'!$I:$I,'Fluxo de Caixa'!$B14,'BD Conta 555-5'!$E:$E,'Fluxo de Caixa'!G$3)+SUMIFS('BD Conta 5295-0'!$L:$L,'BD Conta 5295-0'!$K:$K,'Fluxo de Caixa'!$B14,'BD Conta 5295-0'!$E:$E,'Fluxo de Caixa'!G$3)+SUMIFS('BD Conta 5294-1'!$L:$L,'BD Conta 5294-1'!$K:$K,'Fluxo de Caixa'!$B14,'BD Conta 5294-1'!$E:$E,'Fluxo de Caixa'!G$3)+SUMIFS('BD Conta 726-4'!$L:$L,'BD Conta 726-4'!$K:$K,'Fluxo de Caixa'!$B14,'BD Conta 726-4'!$E:$E,'Fluxo de Caixa'!G$3)</f>
        <v>0</v>
      </c>
      <c r="H14" s="51">
        <f>SUMIFS('BD Conta 555-5'!$J:$J,'BD Conta 555-5'!$I:$I,'Fluxo de Caixa'!$B14,'BD Conta 555-5'!$E:$E,'Fluxo de Caixa'!H$3)+SUMIFS('BD Conta 5295-0'!$L:$L,'BD Conta 5295-0'!$K:$K,'Fluxo de Caixa'!$B14,'BD Conta 5295-0'!$E:$E,'Fluxo de Caixa'!H$3)+SUMIFS('BD Conta 5294-1'!$L:$L,'BD Conta 5294-1'!$K:$K,'Fluxo de Caixa'!$B14,'BD Conta 5294-1'!$E:$E,'Fluxo de Caixa'!H$3)+SUMIFS('BD Conta 726-4'!$L:$L,'BD Conta 726-4'!$K:$K,'Fluxo de Caixa'!$B14,'BD Conta 726-4'!$E:$E,'Fluxo de Caixa'!H$3)</f>
        <v>0</v>
      </c>
      <c r="I14" s="51">
        <f>SUMIFS('BD Conta 555-5'!$J:$J,'BD Conta 555-5'!$I:$I,'Fluxo de Caixa'!$B14,'BD Conta 555-5'!$E:$E,'Fluxo de Caixa'!I$3)+SUMIFS('BD Conta 5295-0'!$L:$L,'BD Conta 5295-0'!$K:$K,'Fluxo de Caixa'!$B14,'BD Conta 5295-0'!$E:$E,'Fluxo de Caixa'!I$3)+SUMIFS('BD Conta 5294-1'!$L:$L,'BD Conta 5294-1'!$K:$K,'Fluxo de Caixa'!$B14,'BD Conta 5294-1'!$E:$E,'Fluxo de Caixa'!I$3)+SUMIFS('BD Conta 726-4'!$L:$L,'BD Conta 726-4'!$K:$K,'Fluxo de Caixa'!$B14,'BD Conta 726-4'!$E:$E,'Fluxo de Caixa'!I$3)</f>
        <v>0</v>
      </c>
      <c r="J14" s="51">
        <f>SUMIFS('BD Conta 555-5'!$J:$J,'BD Conta 555-5'!$I:$I,'Fluxo de Caixa'!$B14,'BD Conta 555-5'!$E:$E,'Fluxo de Caixa'!J$3)+SUMIFS('BD Conta 5295-0'!$L:$L,'BD Conta 5295-0'!$K:$K,'Fluxo de Caixa'!$B14,'BD Conta 5295-0'!$E:$E,'Fluxo de Caixa'!J$3)+SUMIFS('BD Conta 5294-1'!$L:$L,'BD Conta 5294-1'!$K:$K,'Fluxo de Caixa'!$B14,'BD Conta 5294-1'!$E:$E,'Fluxo de Caixa'!J$3)+SUMIFS('BD Conta 726-4'!$L:$L,'BD Conta 726-4'!$K:$K,'Fluxo de Caixa'!$B14,'BD Conta 726-4'!$E:$E,'Fluxo de Caixa'!J$3)</f>
        <v>0</v>
      </c>
      <c r="K14" s="51">
        <f>SUMIFS('BD Conta 555-5'!$J:$J,'BD Conta 555-5'!$I:$I,'Fluxo de Caixa'!$B14,'BD Conta 555-5'!$E:$E,'Fluxo de Caixa'!K$3)+SUMIFS('BD Conta 5295-0'!$L:$L,'BD Conta 5295-0'!$K:$K,'Fluxo de Caixa'!$B14,'BD Conta 5295-0'!$E:$E,'Fluxo de Caixa'!K$3)+SUMIFS('BD Conta 5294-1'!$L:$L,'BD Conta 5294-1'!$K:$K,'Fluxo de Caixa'!$B14,'BD Conta 5294-1'!$E:$E,'Fluxo de Caixa'!K$3)+SUMIFS('BD Conta 726-4'!$L:$L,'BD Conta 726-4'!$K:$K,'Fluxo de Caixa'!$B14,'BD Conta 726-4'!$E:$E,'Fluxo de Caixa'!K$3)</f>
        <v>0</v>
      </c>
      <c r="M14" s="51">
        <f>HLOOKUP($L$2,$AJ$4:$AU$111,$A14,0)</f>
        <v>0</v>
      </c>
      <c r="N14" s="51">
        <f>HLOOKUP($L$2,$C$4:$K$111,$A14,0)</f>
        <v>0</v>
      </c>
      <c r="O14" s="17">
        <f t="shared" si="23"/>
        <v>0</v>
      </c>
      <c r="P14" s="4">
        <f t="shared" si="45"/>
        <v>0</v>
      </c>
      <c r="R14" s="51">
        <f>HLOOKUP($L$2,$AW$4:$BH$111,$A14,0)</f>
        <v>0</v>
      </c>
      <c r="S14" s="51">
        <f>HLOOKUP($L$2,$W$4:$AH$111,$A14,0)</f>
        <v>0</v>
      </c>
      <c r="T14" s="17">
        <f t="shared" si="41"/>
        <v>0</v>
      </c>
      <c r="U14" s="4">
        <f t="shared" si="46"/>
        <v>0</v>
      </c>
      <c r="W14" s="51" t="e">
        <f>SUM(#REF!)</f>
        <v>#REF!</v>
      </c>
      <c r="X14" s="51" t="e">
        <f>SUM(#REF!)</f>
        <v>#REF!</v>
      </c>
      <c r="Y14" s="51" t="e">
        <f>SUM(#REF!)</f>
        <v>#REF!</v>
      </c>
      <c r="Z14" s="51">
        <f>SUM($C14:C14)</f>
        <v>0</v>
      </c>
      <c r="AA14" s="51">
        <f>SUM($C14:D14)</f>
        <v>0</v>
      </c>
      <c r="AB14" s="51">
        <f>SUM($C14:E14)</f>
        <v>0</v>
      </c>
      <c r="AC14" s="51">
        <f>SUM($C14:F14)</f>
        <v>0</v>
      </c>
      <c r="AD14" s="51">
        <f>SUM($C14:G14)</f>
        <v>0</v>
      </c>
      <c r="AE14" s="51">
        <f>SUM($C14:H14)</f>
        <v>0</v>
      </c>
      <c r="AF14" s="51">
        <f>SUM($C14:I14)</f>
        <v>0</v>
      </c>
      <c r="AG14" s="51">
        <f>SUM($C14:J14)</f>
        <v>0</v>
      </c>
      <c r="AH14" s="51">
        <f>SUM($C14:K14)</f>
        <v>0</v>
      </c>
      <c r="AJ14" s="51">
        <f>-IFERROR(VLOOKUP($B14,Orçado!$B:$I,8,0),0)</f>
        <v>0</v>
      </c>
      <c r="AK14" s="51">
        <f>-IFERROR(VLOOKUP($B14,Orçado!$B:$I,8,0),0)</f>
        <v>0</v>
      </c>
      <c r="AL14" s="51">
        <f>-IFERROR(VLOOKUP($B14,Orçado!$B:$I,8,0),0)</f>
        <v>0</v>
      </c>
      <c r="AM14" s="51"/>
      <c r="AN14" s="51"/>
      <c r="AO14" s="51"/>
      <c r="AP14" s="51"/>
      <c r="AQ14" s="51"/>
      <c r="AR14" s="51"/>
      <c r="AS14" s="51"/>
      <c r="AT14" s="51"/>
      <c r="AU14" s="51"/>
      <c r="AW14" s="51">
        <f t="shared" si="48"/>
        <v>0</v>
      </c>
      <c r="AX14" s="51">
        <f t="shared" si="49"/>
        <v>0</v>
      </c>
      <c r="AY14" s="51">
        <f t="shared" si="50"/>
        <v>0</v>
      </c>
      <c r="AZ14" s="51">
        <f t="shared" si="51"/>
        <v>0</v>
      </c>
      <c r="BA14" s="51">
        <f t="shared" si="52"/>
        <v>0</v>
      </c>
      <c r="BB14" s="51">
        <f t="shared" si="53"/>
        <v>0</v>
      </c>
      <c r="BC14" s="51">
        <f t="shared" si="54"/>
        <v>0</v>
      </c>
      <c r="BD14" s="51">
        <f t="shared" si="55"/>
        <v>0</v>
      </c>
      <c r="BE14" s="51">
        <f t="shared" si="56"/>
        <v>0</v>
      </c>
      <c r="BF14" s="51">
        <f t="shared" si="57"/>
        <v>0</v>
      </c>
      <c r="BG14" s="51">
        <f t="shared" si="58"/>
        <v>0</v>
      </c>
      <c r="BH14" s="51">
        <f t="shared" si="59"/>
        <v>0</v>
      </c>
    </row>
    <row r="15" spans="1:60" hidden="1" outlineLevel="1">
      <c r="A15" s="5">
        <f t="shared" si="13"/>
        <v>12</v>
      </c>
      <c r="B15" s="14" t="s">
        <v>35</v>
      </c>
      <c r="C15" s="51">
        <f>SUMIFS('BD Conta 555-5'!$J:$J,'BD Conta 555-5'!$I:$I,'Fluxo de Caixa'!$B15,'BD Conta 555-5'!$E:$E,'Fluxo de Caixa'!C$3)+SUMIFS('BD Conta 5295-0'!$L:$L,'BD Conta 5295-0'!$K:$K,'Fluxo de Caixa'!$B15,'BD Conta 5295-0'!$E:$E,'Fluxo de Caixa'!C$3)+SUMIFS('BD Conta 5294-1'!$L:$L,'BD Conta 5294-1'!$K:$K,'Fluxo de Caixa'!$B15,'BD Conta 5294-1'!$E:$E,'Fluxo de Caixa'!C$3)+SUMIFS('BD Conta 726-4'!$L:$L,'BD Conta 726-4'!$K:$K,'Fluxo de Caixa'!$B15,'BD Conta 726-4'!$E:$E,'Fluxo de Caixa'!C$3)</f>
        <v>0</v>
      </c>
      <c r="D15" s="51">
        <f>SUMIFS('BD Conta 555-5'!$J:$J,'BD Conta 555-5'!$I:$I,'Fluxo de Caixa'!$B15,'BD Conta 555-5'!$E:$E,'Fluxo de Caixa'!D$3)+SUMIFS('BD Conta 5295-0'!$L:$L,'BD Conta 5295-0'!$K:$K,'Fluxo de Caixa'!$B15,'BD Conta 5295-0'!$E:$E,'Fluxo de Caixa'!D$3)+SUMIFS('BD Conta 5294-1'!$L:$L,'BD Conta 5294-1'!$K:$K,'Fluxo de Caixa'!$B15,'BD Conta 5294-1'!$E:$E,'Fluxo de Caixa'!D$3)+SUMIFS('BD Conta 726-4'!$L:$L,'BD Conta 726-4'!$K:$K,'Fluxo de Caixa'!$B15,'BD Conta 726-4'!$E:$E,'Fluxo de Caixa'!D$3)</f>
        <v>0</v>
      </c>
      <c r="E15" s="51">
        <f>SUMIFS('BD Conta 555-5'!$J:$J,'BD Conta 555-5'!$I:$I,'Fluxo de Caixa'!$B15,'BD Conta 555-5'!$E:$E,'Fluxo de Caixa'!E$3)+SUMIFS('BD Conta 5295-0'!$L:$L,'BD Conta 5295-0'!$K:$K,'Fluxo de Caixa'!$B15,'BD Conta 5295-0'!$E:$E,'Fluxo de Caixa'!E$3)+SUMIFS('BD Conta 5294-1'!$L:$L,'BD Conta 5294-1'!$K:$K,'Fluxo de Caixa'!$B15,'BD Conta 5294-1'!$E:$E,'Fluxo de Caixa'!E$3)+SUMIFS('BD Conta 726-4'!$L:$L,'BD Conta 726-4'!$K:$K,'Fluxo de Caixa'!$B15,'BD Conta 726-4'!$E:$E,'Fluxo de Caixa'!E$3)</f>
        <v>0</v>
      </c>
      <c r="F15" s="51">
        <f>SUMIFS('BD Conta 555-5'!$J:$J,'BD Conta 555-5'!$I:$I,'Fluxo de Caixa'!$B15,'BD Conta 555-5'!$E:$E,'Fluxo de Caixa'!F$3)+SUMIFS('BD Conta 5295-0'!$L:$L,'BD Conta 5295-0'!$K:$K,'Fluxo de Caixa'!$B15,'BD Conta 5295-0'!$E:$E,'Fluxo de Caixa'!F$3)+SUMIFS('BD Conta 5294-1'!$L:$L,'BD Conta 5294-1'!$K:$K,'Fluxo de Caixa'!$B15,'BD Conta 5294-1'!$E:$E,'Fluxo de Caixa'!F$3)+SUMIFS('BD Conta 726-4'!$L:$L,'BD Conta 726-4'!$K:$K,'Fluxo de Caixa'!$B15,'BD Conta 726-4'!$E:$E,'Fluxo de Caixa'!F$3)</f>
        <v>0</v>
      </c>
      <c r="G15" s="51">
        <f>SUMIFS('BD Conta 555-5'!$J:$J,'BD Conta 555-5'!$I:$I,'Fluxo de Caixa'!$B15,'BD Conta 555-5'!$E:$E,'Fluxo de Caixa'!G$3)+SUMIFS('BD Conta 5295-0'!$L:$L,'BD Conta 5295-0'!$K:$K,'Fluxo de Caixa'!$B15,'BD Conta 5295-0'!$E:$E,'Fluxo de Caixa'!G$3)+SUMIFS('BD Conta 5294-1'!$L:$L,'BD Conta 5294-1'!$K:$K,'Fluxo de Caixa'!$B15,'BD Conta 5294-1'!$E:$E,'Fluxo de Caixa'!G$3)+SUMIFS('BD Conta 726-4'!$L:$L,'BD Conta 726-4'!$K:$K,'Fluxo de Caixa'!$B15,'BD Conta 726-4'!$E:$E,'Fluxo de Caixa'!G$3)</f>
        <v>0</v>
      </c>
      <c r="H15" s="51">
        <f>SUMIFS('BD Conta 555-5'!$J:$J,'BD Conta 555-5'!$I:$I,'Fluxo de Caixa'!$B15,'BD Conta 555-5'!$E:$E,'Fluxo de Caixa'!H$3)+SUMIFS('BD Conta 5295-0'!$L:$L,'BD Conta 5295-0'!$K:$K,'Fluxo de Caixa'!$B15,'BD Conta 5295-0'!$E:$E,'Fluxo de Caixa'!H$3)+SUMIFS('BD Conta 5294-1'!$L:$L,'BD Conta 5294-1'!$K:$K,'Fluxo de Caixa'!$B15,'BD Conta 5294-1'!$E:$E,'Fluxo de Caixa'!H$3)+SUMIFS('BD Conta 726-4'!$L:$L,'BD Conta 726-4'!$K:$K,'Fluxo de Caixa'!$B15,'BD Conta 726-4'!$E:$E,'Fluxo de Caixa'!H$3)</f>
        <v>0</v>
      </c>
      <c r="I15" s="51">
        <f>SUMIFS('BD Conta 555-5'!$J:$J,'BD Conta 555-5'!$I:$I,'Fluxo de Caixa'!$B15,'BD Conta 555-5'!$E:$E,'Fluxo de Caixa'!I$3)+SUMIFS('BD Conta 5295-0'!$L:$L,'BD Conta 5295-0'!$K:$K,'Fluxo de Caixa'!$B15,'BD Conta 5295-0'!$E:$E,'Fluxo de Caixa'!I$3)+SUMIFS('BD Conta 5294-1'!$L:$L,'BD Conta 5294-1'!$K:$K,'Fluxo de Caixa'!$B15,'BD Conta 5294-1'!$E:$E,'Fluxo de Caixa'!I$3)+SUMIFS('BD Conta 726-4'!$L:$L,'BD Conta 726-4'!$K:$K,'Fluxo de Caixa'!$B15,'BD Conta 726-4'!$E:$E,'Fluxo de Caixa'!I$3)</f>
        <v>0</v>
      </c>
      <c r="J15" s="51">
        <f>SUMIFS('BD Conta 555-5'!$J:$J,'BD Conta 555-5'!$I:$I,'Fluxo de Caixa'!$B15,'BD Conta 555-5'!$E:$E,'Fluxo de Caixa'!J$3)+SUMIFS('BD Conta 5295-0'!$L:$L,'BD Conta 5295-0'!$K:$K,'Fluxo de Caixa'!$B15,'BD Conta 5295-0'!$E:$E,'Fluxo de Caixa'!J$3)+SUMIFS('BD Conta 5294-1'!$L:$L,'BD Conta 5294-1'!$K:$K,'Fluxo de Caixa'!$B15,'BD Conta 5294-1'!$E:$E,'Fluxo de Caixa'!J$3)+SUMIFS('BD Conta 726-4'!$L:$L,'BD Conta 726-4'!$K:$K,'Fluxo de Caixa'!$B15,'BD Conta 726-4'!$E:$E,'Fluxo de Caixa'!J$3)</f>
        <v>0</v>
      </c>
      <c r="K15" s="51">
        <f>SUMIFS('BD Conta 555-5'!$J:$J,'BD Conta 555-5'!$I:$I,'Fluxo de Caixa'!$B15,'BD Conta 555-5'!$E:$E,'Fluxo de Caixa'!K$3)+SUMIFS('BD Conta 5295-0'!$L:$L,'BD Conta 5295-0'!$K:$K,'Fluxo de Caixa'!$B15,'BD Conta 5295-0'!$E:$E,'Fluxo de Caixa'!K$3)+SUMIFS('BD Conta 5294-1'!$L:$L,'BD Conta 5294-1'!$K:$K,'Fluxo de Caixa'!$B15,'BD Conta 5294-1'!$E:$E,'Fluxo de Caixa'!K$3)+SUMIFS('BD Conta 726-4'!$L:$L,'BD Conta 726-4'!$K:$K,'Fluxo de Caixa'!$B15,'BD Conta 726-4'!$E:$E,'Fluxo de Caixa'!K$3)</f>
        <v>0</v>
      </c>
      <c r="M15" s="51">
        <f>HLOOKUP($L$2,$AJ$4:$AU$111,$A15,0)</f>
        <v>0</v>
      </c>
      <c r="N15" s="51">
        <f>HLOOKUP($L$2,$C$4:$K$111,$A15,0)</f>
        <v>0</v>
      </c>
      <c r="O15" s="17">
        <f t="shared" si="23"/>
        <v>0</v>
      </c>
      <c r="P15" s="4">
        <f t="shared" si="45"/>
        <v>0</v>
      </c>
      <c r="R15" s="51">
        <f>HLOOKUP($L$2,$AW$4:$BH$111,$A15,0)</f>
        <v>0</v>
      </c>
      <c r="S15" s="51">
        <f>HLOOKUP($L$2,$W$4:$AH$111,$A15,0)</f>
        <v>0</v>
      </c>
      <c r="T15" s="17">
        <f t="shared" si="41"/>
        <v>0</v>
      </c>
      <c r="U15" s="4">
        <f t="shared" si="46"/>
        <v>0</v>
      </c>
      <c r="W15" s="51" t="e">
        <f>SUM(#REF!)</f>
        <v>#REF!</v>
      </c>
      <c r="X15" s="51" t="e">
        <f>SUM(#REF!)</f>
        <v>#REF!</v>
      </c>
      <c r="Y15" s="51" t="e">
        <f>SUM(#REF!)</f>
        <v>#REF!</v>
      </c>
      <c r="Z15" s="51">
        <f>SUM($C15:C15)</f>
        <v>0</v>
      </c>
      <c r="AA15" s="51">
        <f>SUM($C15:D15)</f>
        <v>0</v>
      </c>
      <c r="AB15" s="51">
        <f>SUM($C15:E15)</f>
        <v>0</v>
      </c>
      <c r="AC15" s="51">
        <f>SUM($C15:F15)</f>
        <v>0</v>
      </c>
      <c r="AD15" s="51">
        <f>SUM($C15:G15)</f>
        <v>0</v>
      </c>
      <c r="AE15" s="51">
        <f>SUM($C15:H15)</f>
        <v>0</v>
      </c>
      <c r="AF15" s="51">
        <f>SUM($C15:I15)</f>
        <v>0</v>
      </c>
      <c r="AG15" s="51">
        <f>SUM($C15:J15)</f>
        <v>0</v>
      </c>
      <c r="AH15" s="51">
        <f>SUM($C15:K15)</f>
        <v>0</v>
      </c>
      <c r="AJ15" s="51">
        <f>-IFERROR(VLOOKUP($B15,Orçado!$B:$I,8,0),0)</f>
        <v>0</v>
      </c>
      <c r="AK15" s="51">
        <f>-IFERROR(VLOOKUP($B15,Orçado!$B:$I,8,0),0)</f>
        <v>0</v>
      </c>
      <c r="AL15" s="51">
        <f>-IFERROR(VLOOKUP($B15,Orçado!$B:$I,8,0),0)</f>
        <v>0</v>
      </c>
      <c r="AM15" s="51"/>
      <c r="AN15" s="51"/>
      <c r="AO15" s="51"/>
      <c r="AP15" s="51"/>
      <c r="AQ15" s="51"/>
      <c r="AR15" s="51"/>
      <c r="AS15" s="51"/>
      <c r="AT15" s="51"/>
      <c r="AU15" s="51"/>
      <c r="AW15" s="51">
        <f t="shared" si="48"/>
        <v>0</v>
      </c>
      <c r="AX15" s="51">
        <f t="shared" si="49"/>
        <v>0</v>
      </c>
      <c r="AY15" s="51">
        <f t="shared" si="50"/>
        <v>0</v>
      </c>
      <c r="AZ15" s="51">
        <f t="shared" si="51"/>
        <v>0</v>
      </c>
      <c r="BA15" s="51">
        <f t="shared" si="52"/>
        <v>0</v>
      </c>
      <c r="BB15" s="51">
        <f t="shared" si="53"/>
        <v>0</v>
      </c>
      <c r="BC15" s="51">
        <f t="shared" si="54"/>
        <v>0</v>
      </c>
      <c r="BD15" s="51">
        <f t="shared" si="55"/>
        <v>0</v>
      </c>
      <c r="BE15" s="51">
        <f t="shared" si="56"/>
        <v>0</v>
      </c>
      <c r="BF15" s="51">
        <f t="shared" si="57"/>
        <v>0</v>
      </c>
      <c r="BG15" s="51">
        <f t="shared" si="58"/>
        <v>0</v>
      </c>
      <c r="BH15" s="51">
        <f t="shared" si="59"/>
        <v>0</v>
      </c>
    </row>
    <row r="16" spans="1:60" hidden="1" outlineLevel="1">
      <c r="A16" s="5">
        <f t="shared" si="13"/>
        <v>13</v>
      </c>
      <c r="B16" s="14" t="s">
        <v>176</v>
      </c>
      <c r="C16" s="51">
        <f>SUMIFS('BD Conta 555-5'!$J:$J,'BD Conta 555-5'!$I:$I,'Fluxo de Caixa'!$B16,'BD Conta 555-5'!$E:$E,'Fluxo de Caixa'!C$3)+SUMIFS('BD Conta 5295-0'!$L:$L,'BD Conta 5295-0'!$K:$K,'Fluxo de Caixa'!$B16,'BD Conta 5295-0'!$E:$E,'Fluxo de Caixa'!C$3)+SUMIFS('BD Conta 5294-1'!$L:$L,'BD Conta 5294-1'!$K:$K,'Fluxo de Caixa'!$B16,'BD Conta 5294-1'!$E:$E,'Fluxo de Caixa'!C$3)+SUMIFS('BD Conta 726-4'!$L:$L,'BD Conta 726-4'!$K:$K,'Fluxo de Caixa'!$B16,'BD Conta 726-4'!$E:$E,'Fluxo de Caixa'!C$3)</f>
        <v>0</v>
      </c>
      <c r="D16" s="51">
        <f>SUMIFS('BD Conta 555-5'!$J:$J,'BD Conta 555-5'!$I:$I,'Fluxo de Caixa'!$B16,'BD Conta 555-5'!$E:$E,'Fluxo de Caixa'!D$3)+SUMIFS('BD Conta 5295-0'!$L:$L,'BD Conta 5295-0'!$K:$K,'Fluxo de Caixa'!$B16,'BD Conta 5295-0'!$E:$E,'Fluxo de Caixa'!D$3)+SUMIFS('BD Conta 5294-1'!$L:$L,'BD Conta 5294-1'!$K:$K,'Fluxo de Caixa'!$B16,'BD Conta 5294-1'!$E:$E,'Fluxo de Caixa'!D$3)+SUMIFS('BD Conta 726-4'!$L:$L,'BD Conta 726-4'!$K:$K,'Fluxo de Caixa'!$B16,'BD Conta 726-4'!$E:$E,'Fluxo de Caixa'!D$3)</f>
        <v>0</v>
      </c>
      <c r="E16" s="51">
        <f>SUMIFS('BD Conta 555-5'!$J:$J,'BD Conta 555-5'!$I:$I,'Fluxo de Caixa'!$B16,'BD Conta 555-5'!$E:$E,'Fluxo de Caixa'!E$3)+SUMIFS('BD Conta 5295-0'!$L:$L,'BD Conta 5295-0'!$K:$K,'Fluxo de Caixa'!$B16,'BD Conta 5295-0'!$E:$E,'Fluxo de Caixa'!E$3)+SUMIFS('BD Conta 5294-1'!$L:$L,'BD Conta 5294-1'!$K:$K,'Fluxo de Caixa'!$B16,'BD Conta 5294-1'!$E:$E,'Fluxo de Caixa'!E$3)+SUMIFS('BD Conta 726-4'!$L:$L,'BD Conta 726-4'!$K:$K,'Fluxo de Caixa'!$B16,'BD Conta 726-4'!$E:$E,'Fluxo de Caixa'!E$3)</f>
        <v>0</v>
      </c>
      <c r="F16" s="51">
        <f>SUMIFS('BD Conta 555-5'!$J:$J,'BD Conta 555-5'!$I:$I,'Fluxo de Caixa'!$B16,'BD Conta 555-5'!$E:$E,'Fluxo de Caixa'!F$3)+SUMIFS('BD Conta 5295-0'!$L:$L,'BD Conta 5295-0'!$K:$K,'Fluxo de Caixa'!$B16,'BD Conta 5295-0'!$E:$E,'Fluxo de Caixa'!F$3)+SUMIFS('BD Conta 5294-1'!$L:$L,'BD Conta 5294-1'!$K:$K,'Fluxo de Caixa'!$B16,'BD Conta 5294-1'!$E:$E,'Fluxo de Caixa'!F$3)+SUMIFS('BD Conta 726-4'!$L:$L,'BD Conta 726-4'!$K:$K,'Fluxo de Caixa'!$B16,'BD Conta 726-4'!$E:$E,'Fluxo de Caixa'!F$3)</f>
        <v>0</v>
      </c>
      <c r="G16" s="51">
        <f>SUMIFS('BD Conta 555-5'!$J:$J,'BD Conta 555-5'!$I:$I,'Fluxo de Caixa'!$B16,'BD Conta 555-5'!$E:$E,'Fluxo de Caixa'!G$3)+SUMIFS('BD Conta 5295-0'!$L:$L,'BD Conta 5295-0'!$K:$K,'Fluxo de Caixa'!$B16,'BD Conta 5295-0'!$E:$E,'Fluxo de Caixa'!G$3)+SUMIFS('BD Conta 5294-1'!$L:$L,'BD Conta 5294-1'!$K:$K,'Fluxo de Caixa'!$B16,'BD Conta 5294-1'!$E:$E,'Fluxo de Caixa'!G$3)+SUMIFS('BD Conta 726-4'!$L:$L,'BD Conta 726-4'!$K:$K,'Fluxo de Caixa'!$B16,'BD Conta 726-4'!$E:$E,'Fluxo de Caixa'!G$3)</f>
        <v>0</v>
      </c>
      <c r="H16" s="51">
        <f>SUMIFS('BD Conta 555-5'!$J:$J,'BD Conta 555-5'!$I:$I,'Fluxo de Caixa'!$B16,'BD Conta 555-5'!$E:$E,'Fluxo de Caixa'!H$3)+SUMIFS('BD Conta 5295-0'!$L:$L,'BD Conta 5295-0'!$K:$K,'Fluxo de Caixa'!$B16,'BD Conta 5295-0'!$E:$E,'Fluxo de Caixa'!H$3)+SUMIFS('BD Conta 5294-1'!$L:$L,'BD Conta 5294-1'!$K:$K,'Fluxo de Caixa'!$B16,'BD Conta 5294-1'!$E:$E,'Fluxo de Caixa'!H$3)+SUMIFS('BD Conta 726-4'!$L:$L,'BD Conta 726-4'!$K:$K,'Fluxo de Caixa'!$B16,'BD Conta 726-4'!$E:$E,'Fluxo de Caixa'!H$3)</f>
        <v>0</v>
      </c>
      <c r="I16" s="51">
        <f>SUMIFS('BD Conta 555-5'!$J:$J,'BD Conta 555-5'!$I:$I,'Fluxo de Caixa'!$B16,'BD Conta 555-5'!$E:$E,'Fluxo de Caixa'!I$3)+SUMIFS('BD Conta 5295-0'!$L:$L,'BD Conta 5295-0'!$K:$K,'Fluxo de Caixa'!$B16,'BD Conta 5295-0'!$E:$E,'Fluxo de Caixa'!I$3)+SUMIFS('BD Conta 5294-1'!$L:$L,'BD Conta 5294-1'!$K:$K,'Fluxo de Caixa'!$B16,'BD Conta 5294-1'!$E:$E,'Fluxo de Caixa'!I$3)+SUMIFS('BD Conta 726-4'!$L:$L,'BD Conta 726-4'!$K:$K,'Fluxo de Caixa'!$B16,'BD Conta 726-4'!$E:$E,'Fluxo de Caixa'!I$3)</f>
        <v>0</v>
      </c>
      <c r="J16" s="51">
        <f>SUMIFS('BD Conta 555-5'!$J:$J,'BD Conta 555-5'!$I:$I,'Fluxo de Caixa'!$B16,'BD Conta 555-5'!$E:$E,'Fluxo de Caixa'!J$3)+SUMIFS('BD Conta 5295-0'!$L:$L,'BD Conta 5295-0'!$K:$K,'Fluxo de Caixa'!$B16,'BD Conta 5295-0'!$E:$E,'Fluxo de Caixa'!J$3)+SUMIFS('BD Conta 5294-1'!$L:$L,'BD Conta 5294-1'!$K:$K,'Fluxo de Caixa'!$B16,'BD Conta 5294-1'!$E:$E,'Fluxo de Caixa'!J$3)+SUMIFS('BD Conta 726-4'!$L:$L,'BD Conta 726-4'!$K:$K,'Fluxo de Caixa'!$B16,'BD Conta 726-4'!$E:$E,'Fluxo de Caixa'!J$3)</f>
        <v>0</v>
      </c>
      <c r="K16" s="51">
        <f>SUMIFS('BD Conta 555-5'!$J:$J,'BD Conta 555-5'!$I:$I,'Fluxo de Caixa'!$B16,'BD Conta 555-5'!$E:$E,'Fluxo de Caixa'!K$3)+SUMIFS('BD Conta 5295-0'!$L:$L,'BD Conta 5295-0'!$K:$K,'Fluxo de Caixa'!$B16,'BD Conta 5295-0'!$E:$E,'Fluxo de Caixa'!K$3)+SUMIFS('BD Conta 5294-1'!$L:$L,'BD Conta 5294-1'!$K:$K,'Fluxo de Caixa'!$B16,'BD Conta 5294-1'!$E:$E,'Fluxo de Caixa'!K$3)+SUMIFS('BD Conta 726-4'!$L:$L,'BD Conta 726-4'!$K:$K,'Fluxo de Caixa'!$B16,'BD Conta 726-4'!$E:$E,'Fluxo de Caixa'!K$3)</f>
        <v>0</v>
      </c>
      <c r="M16" s="51">
        <f>HLOOKUP($L$2,$AJ$4:$AU$111,$A16,0)</f>
        <v>0</v>
      </c>
      <c r="N16" s="51">
        <f>HLOOKUP($L$2,$C$4:$K$111,$A16,0)</f>
        <v>0</v>
      </c>
      <c r="O16" s="17">
        <f t="shared" si="23"/>
        <v>0</v>
      </c>
      <c r="P16" s="4">
        <f t="shared" si="45"/>
        <v>0</v>
      </c>
      <c r="R16" s="51">
        <f>HLOOKUP($L$2,$AW$4:$BH$111,$A16,0)</f>
        <v>0</v>
      </c>
      <c r="S16" s="51">
        <f>HLOOKUP($L$2,$W$4:$AH$111,$A16,0)</f>
        <v>0</v>
      </c>
      <c r="T16" s="17">
        <f t="shared" si="41"/>
        <v>0</v>
      </c>
      <c r="U16" s="4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51"/>
      <c r="AH16" s="51"/>
      <c r="AJ16" s="51">
        <f>-IFERROR(VLOOKUP($B16,Orçado!$B:$I,8,0),0)</f>
        <v>0</v>
      </c>
      <c r="AK16" s="51">
        <f>-IFERROR(VLOOKUP($B16,Orçado!$B:$I,8,0),0)</f>
        <v>0</v>
      </c>
      <c r="AL16" s="51">
        <f>-IFERROR(VLOOKUP($B16,Orçado!$B:$I,8,0),0)</f>
        <v>0</v>
      </c>
      <c r="AM16" s="51"/>
      <c r="AN16" s="51"/>
      <c r="AO16" s="51"/>
      <c r="AP16" s="51"/>
      <c r="AQ16" s="51"/>
      <c r="AR16" s="51"/>
      <c r="AS16" s="51"/>
      <c r="AT16" s="51"/>
      <c r="AU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</row>
    <row r="17" spans="1:60" hidden="1" outlineLevel="1">
      <c r="A17" s="5">
        <f t="shared" si="13"/>
        <v>14</v>
      </c>
      <c r="B17" s="14" t="s">
        <v>29</v>
      </c>
      <c r="C17" s="51">
        <f>SUMIFS('BD Conta 555-5'!$J:$J,'BD Conta 555-5'!$I:$I,'Fluxo de Caixa'!$B17,'BD Conta 555-5'!$E:$E,'Fluxo de Caixa'!C$3)+SUMIFS('BD Conta 5295-0'!$L:$L,'BD Conta 5295-0'!$K:$K,'Fluxo de Caixa'!$B17,'BD Conta 5295-0'!$E:$E,'Fluxo de Caixa'!C$3)+SUMIFS('BD Conta 5294-1'!$L:$L,'BD Conta 5294-1'!$K:$K,'Fluxo de Caixa'!$B17,'BD Conta 5294-1'!$E:$E,'Fluxo de Caixa'!C$3)+SUMIFS('BD Conta 726-4'!$L:$L,'BD Conta 726-4'!$K:$K,'Fluxo de Caixa'!$B17,'BD Conta 726-4'!$E:$E,'Fluxo de Caixa'!C$3)</f>
        <v>0</v>
      </c>
      <c r="D17" s="51">
        <f>SUMIFS('BD Conta 555-5'!$J:$J,'BD Conta 555-5'!$I:$I,'Fluxo de Caixa'!$B17,'BD Conta 555-5'!$E:$E,'Fluxo de Caixa'!D$3)+SUMIFS('BD Conta 5295-0'!$L:$L,'BD Conta 5295-0'!$K:$K,'Fluxo de Caixa'!$B17,'BD Conta 5295-0'!$E:$E,'Fluxo de Caixa'!D$3)+SUMIFS('BD Conta 5294-1'!$L:$L,'BD Conta 5294-1'!$K:$K,'Fluxo de Caixa'!$B17,'BD Conta 5294-1'!$E:$E,'Fluxo de Caixa'!D$3)+SUMIFS('BD Conta 726-4'!$L:$L,'BD Conta 726-4'!$K:$K,'Fluxo de Caixa'!$B17,'BD Conta 726-4'!$E:$E,'Fluxo de Caixa'!D$3)</f>
        <v>0</v>
      </c>
      <c r="E17" s="51">
        <f>SUMIFS('BD Conta 555-5'!$J:$J,'BD Conta 555-5'!$I:$I,'Fluxo de Caixa'!$B17,'BD Conta 555-5'!$E:$E,'Fluxo de Caixa'!E$3)+SUMIFS('BD Conta 5295-0'!$L:$L,'BD Conta 5295-0'!$K:$K,'Fluxo de Caixa'!$B17,'BD Conta 5295-0'!$E:$E,'Fluxo de Caixa'!E$3)+SUMIFS('BD Conta 5294-1'!$L:$L,'BD Conta 5294-1'!$K:$K,'Fluxo de Caixa'!$B17,'BD Conta 5294-1'!$E:$E,'Fluxo de Caixa'!E$3)+SUMIFS('BD Conta 726-4'!$L:$L,'BD Conta 726-4'!$K:$K,'Fluxo de Caixa'!$B17,'BD Conta 726-4'!$E:$E,'Fluxo de Caixa'!E$3)</f>
        <v>0</v>
      </c>
      <c r="F17" s="51">
        <f>SUMIFS('BD Conta 555-5'!$J:$J,'BD Conta 555-5'!$I:$I,'Fluxo de Caixa'!$B17,'BD Conta 555-5'!$E:$E,'Fluxo de Caixa'!F$3)+SUMIFS('BD Conta 5295-0'!$L:$L,'BD Conta 5295-0'!$K:$K,'Fluxo de Caixa'!$B17,'BD Conta 5295-0'!$E:$E,'Fluxo de Caixa'!F$3)+SUMIFS('BD Conta 5294-1'!$L:$L,'BD Conta 5294-1'!$K:$K,'Fluxo de Caixa'!$B17,'BD Conta 5294-1'!$E:$E,'Fluxo de Caixa'!F$3)+SUMIFS('BD Conta 726-4'!$L:$L,'BD Conta 726-4'!$K:$K,'Fluxo de Caixa'!$B17,'BD Conta 726-4'!$E:$E,'Fluxo de Caixa'!F$3)</f>
        <v>0</v>
      </c>
      <c r="G17" s="51">
        <f>SUMIFS('BD Conta 555-5'!$J:$J,'BD Conta 555-5'!$I:$I,'Fluxo de Caixa'!$B17,'BD Conta 555-5'!$E:$E,'Fluxo de Caixa'!G$3)+SUMIFS('BD Conta 5295-0'!$L:$L,'BD Conta 5295-0'!$K:$K,'Fluxo de Caixa'!$B17,'BD Conta 5295-0'!$E:$E,'Fluxo de Caixa'!G$3)+SUMIFS('BD Conta 5294-1'!$L:$L,'BD Conta 5294-1'!$K:$K,'Fluxo de Caixa'!$B17,'BD Conta 5294-1'!$E:$E,'Fluxo de Caixa'!G$3)+SUMIFS('BD Conta 726-4'!$L:$L,'BD Conta 726-4'!$K:$K,'Fluxo de Caixa'!$B17,'BD Conta 726-4'!$E:$E,'Fluxo de Caixa'!G$3)</f>
        <v>0</v>
      </c>
      <c r="H17" s="51">
        <f>SUMIFS('BD Conta 555-5'!$J:$J,'BD Conta 555-5'!$I:$I,'Fluxo de Caixa'!$B17,'BD Conta 555-5'!$E:$E,'Fluxo de Caixa'!H$3)+SUMIFS('BD Conta 5295-0'!$L:$L,'BD Conta 5295-0'!$K:$K,'Fluxo de Caixa'!$B17,'BD Conta 5295-0'!$E:$E,'Fluxo de Caixa'!H$3)+SUMIFS('BD Conta 5294-1'!$L:$L,'BD Conta 5294-1'!$K:$K,'Fluxo de Caixa'!$B17,'BD Conta 5294-1'!$E:$E,'Fluxo de Caixa'!H$3)+SUMIFS('BD Conta 726-4'!$L:$L,'BD Conta 726-4'!$K:$K,'Fluxo de Caixa'!$B17,'BD Conta 726-4'!$E:$E,'Fluxo de Caixa'!H$3)</f>
        <v>0</v>
      </c>
      <c r="I17" s="51">
        <f>SUMIFS('BD Conta 555-5'!$J:$J,'BD Conta 555-5'!$I:$I,'Fluxo de Caixa'!$B17,'BD Conta 555-5'!$E:$E,'Fluxo de Caixa'!I$3)+SUMIFS('BD Conta 5295-0'!$L:$L,'BD Conta 5295-0'!$K:$K,'Fluxo de Caixa'!$B17,'BD Conta 5295-0'!$E:$E,'Fluxo de Caixa'!I$3)+SUMIFS('BD Conta 5294-1'!$L:$L,'BD Conta 5294-1'!$K:$K,'Fluxo de Caixa'!$B17,'BD Conta 5294-1'!$E:$E,'Fluxo de Caixa'!I$3)+SUMIFS('BD Conta 726-4'!$L:$L,'BD Conta 726-4'!$K:$K,'Fluxo de Caixa'!$B17,'BD Conta 726-4'!$E:$E,'Fluxo de Caixa'!I$3)</f>
        <v>0</v>
      </c>
      <c r="J17" s="51">
        <f>SUMIFS('BD Conta 555-5'!$J:$J,'BD Conta 555-5'!$I:$I,'Fluxo de Caixa'!$B17,'BD Conta 555-5'!$E:$E,'Fluxo de Caixa'!J$3)+SUMIFS('BD Conta 5295-0'!$L:$L,'BD Conta 5295-0'!$K:$K,'Fluxo de Caixa'!$B17,'BD Conta 5295-0'!$E:$E,'Fluxo de Caixa'!J$3)+SUMIFS('BD Conta 5294-1'!$L:$L,'BD Conta 5294-1'!$K:$K,'Fluxo de Caixa'!$B17,'BD Conta 5294-1'!$E:$E,'Fluxo de Caixa'!J$3)+SUMIFS('BD Conta 726-4'!$L:$L,'BD Conta 726-4'!$K:$K,'Fluxo de Caixa'!$B17,'BD Conta 726-4'!$E:$E,'Fluxo de Caixa'!J$3)</f>
        <v>0</v>
      </c>
      <c r="K17" s="51">
        <f>SUMIFS('BD Conta 555-5'!$J:$J,'BD Conta 555-5'!$I:$I,'Fluxo de Caixa'!$B17,'BD Conta 555-5'!$E:$E,'Fluxo de Caixa'!K$3)+SUMIFS('BD Conta 5295-0'!$L:$L,'BD Conta 5295-0'!$K:$K,'Fluxo de Caixa'!$B17,'BD Conta 5295-0'!$E:$E,'Fluxo de Caixa'!K$3)+SUMIFS('BD Conta 5294-1'!$L:$L,'BD Conta 5294-1'!$K:$K,'Fluxo de Caixa'!$B17,'BD Conta 5294-1'!$E:$E,'Fluxo de Caixa'!K$3)+SUMIFS('BD Conta 726-4'!$L:$L,'BD Conta 726-4'!$K:$K,'Fluxo de Caixa'!$B17,'BD Conta 726-4'!$E:$E,'Fluxo de Caixa'!K$3)</f>
        <v>0</v>
      </c>
      <c r="M17" s="51">
        <f>HLOOKUP($L$2,$AJ$4:$AU$111,$A17,0)</f>
        <v>0</v>
      </c>
      <c r="N17" s="51">
        <f>HLOOKUP($L$2,$C$4:$K$111,$A17,0)</f>
        <v>0</v>
      </c>
      <c r="O17" s="17">
        <f t="shared" si="23"/>
        <v>0</v>
      </c>
      <c r="P17" s="4">
        <f t="shared" si="45"/>
        <v>0</v>
      </c>
      <c r="R17" s="51">
        <f>HLOOKUP($L$2,$AW$4:$BH$111,$A17,0)</f>
        <v>-1464623.1772309532</v>
      </c>
      <c r="S17" s="51">
        <f>HLOOKUP($L$2,$W$4:$AH$111,$A17,0)</f>
        <v>0</v>
      </c>
      <c r="T17" s="17">
        <f t="shared" si="41"/>
        <v>1464623.1772309532</v>
      </c>
      <c r="U17" s="4">
        <f t="shared" si="46"/>
        <v>0</v>
      </c>
      <c r="W17" s="51" t="e">
        <f>SUM(#REF!)</f>
        <v>#REF!</v>
      </c>
      <c r="X17" s="51" t="e">
        <f>SUM(#REF!)</f>
        <v>#REF!</v>
      </c>
      <c r="Y17" s="51" t="e">
        <f>SUM(#REF!)</f>
        <v>#REF!</v>
      </c>
      <c r="Z17" s="51">
        <f>SUM($C17:C17)</f>
        <v>0</v>
      </c>
      <c r="AA17" s="51">
        <f>SUM($C17:D17)</f>
        <v>0</v>
      </c>
      <c r="AB17" s="51">
        <f>SUM($C17:E17)</f>
        <v>0</v>
      </c>
      <c r="AC17" s="51">
        <f>SUM($C17:F17)</f>
        <v>0</v>
      </c>
      <c r="AD17" s="51">
        <f>SUM($C17:G17)</f>
        <v>0</v>
      </c>
      <c r="AE17" s="51">
        <f>SUM($C17:H17)</f>
        <v>0</v>
      </c>
      <c r="AF17" s="51">
        <f>SUM($C17:I17)</f>
        <v>0</v>
      </c>
      <c r="AG17" s="51">
        <f>SUM($C17:J17)</f>
        <v>0</v>
      </c>
      <c r="AH17" s="51">
        <f>SUM($C17:K17)</f>
        <v>0</v>
      </c>
      <c r="AJ17" s="51">
        <f>-IFERROR(VLOOKUP($B17,Orçado!$B:$I,8,0),0)</f>
        <v>-488207.72574365104</v>
      </c>
      <c r="AK17" s="51">
        <f>-IFERROR(VLOOKUP($B17,Orçado!$B:$I,8,0),0)</f>
        <v>-488207.72574365104</v>
      </c>
      <c r="AL17" s="51">
        <f>-IFERROR(VLOOKUP($B17,Orçado!$B:$I,8,0),0)</f>
        <v>-488207.72574365104</v>
      </c>
      <c r="AM17" s="51"/>
      <c r="AN17" s="51"/>
      <c r="AO17" s="51"/>
      <c r="AP17" s="51"/>
      <c r="AQ17" s="51"/>
      <c r="AR17" s="51"/>
      <c r="AS17" s="51"/>
      <c r="AT17" s="51"/>
      <c r="AU17" s="51"/>
      <c r="AW17" s="51">
        <f t="shared" si="48"/>
        <v>-488207.72574365104</v>
      </c>
      <c r="AX17" s="51">
        <f t="shared" si="49"/>
        <v>-976415.45148730208</v>
      </c>
      <c r="AY17" s="51">
        <f t="shared" si="50"/>
        <v>-1464623.1772309532</v>
      </c>
      <c r="AZ17" s="51">
        <f t="shared" si="51"/>
        <v>-1464623.1772309532</v>
      </c>
      <c r="BA17" s="51">
        <f t="shared" si="52"/>
        <v>-1464623.1772309532</v>
      </c>
      <c r="BB17" s="51">
        <f t="shared" si="53"/>
        <v>-1464623.1772309532</v>
      </c>
      <c r="BC17" s="51">
        <f t="shared" si="54"/>
        <v>-1464623.1772309532</v>
      </c>
      <c r="BD17" s="51">
        <f t="shared" si="55"/>
        <v>-1464623.1772309532</v>
      </c>
      <c r="BE17" s="51">
        <f t="shared" si="56"/>
        <v>-1464623.1772309532</v>
      </c>
      <c r="BF17" s="51">
        <f t="shared" si="57"/>
        <v>-1464623.1772309532</v>
      </c>
      <c r="BG17" s="51">
        <f t="shared" si="58"/>
        <v>-1464623.1772309532</v>
      </c>
      <c r="BH17" s="51">
        <f t="shared" si="59"/>
        <v>-1464623.1772309532</v>
      </c>
    </row>
    <row r="18" spans="1:60" hidden="1" outlineLevel="1">
      <c r="A18" s="5">
        <f t="shared" si="13"/>
        <v>15</v>
      </c>
      <c r="B18" s="14" t="s">
        <v>25</v>
      </c>
      <c r="C18" s="51">
        <f>SUMIFS('BD Conta 555-5'!$J:$J,'BD Conta 555-5'!$I:$I,'Fluxo de Caixa'!$B18,'BD Conta 555-5'!$E:$E,'Fluxo de Caixa'!C$3)+SUMIFS('BD Conta 5295-0'!$L:$L,'BD Conta 5295-0'!$K:$K,'Fluxo de Caixa'!$B18,'BD Conta 5295-0'!$E:$E,'Fluxo de Caixa'!C$3)+SUMIFS('BD Conta 5294-1'!$L:$L,'BD Conta 5294-1'!$K:$K,'Fluxo de Caixa'!$B18,'BD Conta 5294-1'!$E:$E,'Fluxo de Caixa'!C$3)+SUMIFS('BD Conta 726-4'!$L:$L,'BD Conta 726-4'!$K:$K,'Fluxo de Caixa'!$B18,'BD Conta 726-4'!$E:$E,'Fluxo de Caixa'!C$3)</f>
        <v>0</v>
      </c>
      <c r="D18" s="51">
        <f>SUMIFS('BD Conta 555-5'!$J:$J,'BD Conta 555-5'!$I:$I,'Fluxo de Caixa'!$B18,'BD Conta 555-5'!$E:$E,'Fluxo de Caixa'!D$3)+SUMIFS('BD Conta 5295-0'!$L:$L,'BD Conta 5295-0'!$K:$K,'Fluxo de Caixa'!$B18,'BD Conta 5295-0'!$E:$E,'Fluxo de Caixa'!D$3)+SUMIFS('BD Conta 5294-1'!$L:$L,'BD Conta 5294-1'!$K:$K,'Fluxo de Caixa'!$B18,'BD Conta 5294-1'!$E:$E,'Fluxo de Caixa'!D$3)+SUMIFS('BD Conta 726-4'!$L:$L,'BD Conta 726-4'!$K:$K,'Fluxo de Caixa'!$B18,'BD Conta 726-4'!$E:$E,'Fluxo de Caixa'!D$3)</f>
        <v>0</v>
      </c>
      <c r="E18" s="51">
        <f>SUMIFS('BD Conta 555-5'!$J:$J,'BD Conta 555-5'!$I:$I,'Fluxo de Caixa'!$B18,'BD Conta 555-5'!$E:$E,'Fluxo de Caixa'!E$3)+SUMIFS('BD Conta 5295-0'!$L:$L,'BD Conta 5295-0'!$K:$K,'Fluxo de Caixa'!$B18,'BD Conta 5295-0'!$E:$E,'Fluxo de Caixa'!E$3)+SUMIFS('BD Conta 5294-1'!$L:$L,'BD Conta 5294-1'!$K:$K,'Fluxo de Caixa'!$B18,'BD Conta 5294-1'!$E:$E,'Fluxo de Caixa'!E$3)+SUMIFS('BD Conta 726-4'!$L:$L,'BD Conta 726-4'!$K:$K,'Fluxo de Caixa'!$B18,'BD Conta 726-4'!$E:$E,'Fluxo de Caixa'!E$3)</f>
        <v>0</v>
      </c>
      <c r="F18" s="51">
        <f>SUMIFS('BD Conta 555-5'!$J:$J,'BD Conta 555-5'!$I:$I,'Fluxo de Caixa'!$B18,'BD Conta 555-5'!$E:$E,'Fluxo de Caixa'!F$3)+SUMIFS('BD Conta 5295-0'!$L:$L,'BD Conta 5295-0'!$K:$K,'Fluxo de Caixa'!$B18,'BD Conta 5295-0'!$E:$E,'Fluxo de Caixa'!F$3)+SUMIFS('BD Conta 5294-1'!$L:$L,'BD Conta 5294-1'!$K:$K,'Fluxo de Caixa'!$B18,'BD Conta 5294-1'!$E:$E,'Fluxo de Caixa'!F$3)+SUMIFS('BD Conta 726-4'!$L:$L,'BD Conta 726-4'!$K:$K,'Fluxo de Caixa'!$B18,'BD Conta 726-4'!$E:$E,'Fluxo de Caixa'!F$3)</f>
        <v>0</v>
      </c>
      <c r="G18" s="51">
        <f>SUMIFS('BD Conta 555-5'!$J:$J,'BD Conta 555-5'!$I:$I,'Fluxo de Caixa'!$B18,'BD Conta 555-5'!$E:$E,'Fluxo de Caixa'!G$3)+SUMIFS('BD Conta 5295-0'!$L:$L,'BD Conta 5295-0'!$K:$K,'Fluxo de Caixa'!$B18,'BD Conta 5295-0'!$E:$E,'Fluxo de Caixa'!G$3)+SUMIFS('BD Conta 5294-1'!$L:$L,'BD Conta 5294-1'!$K:$K,'Fluxo de Caixa'!$B18,'BD Conta 5294-1'!$E:$E,'Fluxo de Caixa'!G$3)+SUMIFS('BD Conta 726-4'!$L:$L,'BD Conta 726-4'!$K:$K,'Fluxo de Caixa'!$B18,'BD Conta 726-4'!$E:$E,'Fluxo de Caixa'!G$3)</f>
        <v>0</v>
      </c>
      <c r="H18" s="51">
        <f>SUMIFS('BD Conta 555-5'!$J:$J,'BD Conta 555-5'!$I:$I,'Fluxo de Caixa'!$B18,'BD Conta 555-5'!$E:$E,'Fluxo de Caixa'!H$3)+SUMIFS('BD Conta 5295-0'!$L:$L,'BD Conta 5295-0'!$K:$K,'Fluxo de Caixa'!$B18,'BD Conta 5295-0'!$E:$E,'Fluxo de Caixa'!H$3)+SUMIFS('BD Conta 5294-1'!$L:$L,'BD Conta 5294-1'!$K:$K,'Fluxo de Caixa'!$B18,'BD Conta 5294-1'!$E:$E,'Fluxo de Caixa'!H$3)+SUMIFS('BD Conta 726-4'!$L:$L,'BD Conta 726-4'!$K:$K,'Fluxo de Caixa'!$B18,'BD Conta 726-4'!$E:$E,'Fluxo de Caixa'!H$3)</f>
        <v>0</v>
      </c>
      <c r="I18" s="51">
        <f>SUMIFS('BD Conta 555-5'!$J:$J,'BD Conta 555-5'!$I:$I,'Fluxo de Caixa'!$B18,'BD Conta 555-5'!$E:$E,'Fluxo de Caixa'!I$3)+SUMIFS('BD Conta 5295-0'!$L:$L,'BD Conta 5295-0'!$K:$K,'Fluxo de Caixa'!$B18,'BD Conta 5295-0'!$E:$E,'Fluxo de Caixa'!I$3)+SUMIFS('BD Conta 5294-1'!$L:$L,'BD Conta 5294-1'!$K:$K,'Fluxo de Caixa'!$B18,'BD Conta 5294-1'!$E:$E,'Fluxo de Caixa'!I$3)+SUMIFS('BD Conta 726-4'!$L:$L,'BD Conta 726-4'!$K:$K,'Fluxo de Caixa'!$B18,'BD Conta 726-4'!$E:$E,'Fluxo de Caixa'!I$3)</f>
        <v>0</v>
      </c>
      <c r="J18" s="51">
        <f>SUMIFS('BD Conta 555-5'!$J:$J,'BD Conta 555-5'!$I:$I,'Fluxo de Caixa'!$B18,'BD Conta 555-5'!$E:$E,'Fluxo de Caixa'!J$3)+SUMIFS('BD Conta 5295-0'!$L:$L,'BD Conta 5295-0'!$K:$K,'Fluxo de Caixa'!$B18,'BD Conta 5295-0'!$E:$E,'Fluxo de Caixa'!J$3)+SUMIFS('BD Conta 5294-1'!$L:$L,'BD Conta 5294-1'!$K:$K,'Fluxo de Caixa'!$B18,'BD Conta 5294-1'!$E:$E,'Fluxo de Caixa'!J$3)+SUMIFS('BD Conta 726-4'!$L:$L,'BD Conta 726-4'!$K:$K,'Fluxo de Caixa'!$B18,'BD Conta 726-4'!$E:$E,'Fluxo de Caixa'!J$3)</f>
        <v>0</v>
      </c>
      <c r="K18" s="51">
        <f>SUMIFS('BD Conta 555-5'!$J:$J,'BD Conta 555-5'!$I:$I,'Fluxo de Caixa'!$B18,'BD Conta 555-5'!$E:$E,'Fluxo de Caixa'!K$3)+SUMIFS('BD Conta 5295-0'!$L:$L,'BD Conta 5295-0'!$K:$K,'Fluxo de Caixa'!$B18,'BD Conta 5295-0'!$E:$E,'Fluxo de Caixa'!K$3)+SUMIFS('BD Conta 5294-1'!$L:$L,'BD Conta 5294-1'!$K:$K,'Fluxo de Caixa'!$B18,'BD Conta 5294-1'!$E:$E,'Fluxo de Caixa'!K$3)+SUMIFS('BD Conta 726-4'!$L:$L,'BD Conta 726-4'!$K:$K,'Fluxo de Caixa'!$B18,'BD Conta 726-4'!$E:$E,'Fluxo de Caixa'!K$3)</f>
        <v>0</v>
      </c>
      <c r="M18" s="51">
        <f>HLOOKUP($L$2,$AJ$4:$AU$111,$A18,0)</f>
        <v>0</v>
      </c>
      <c r="N18" s="51">
        <f>HLOOKUP($L$2,$C$4:$K$111,$A18,0)</f>
        <v>0</v>
      </c>
      <c r="O18" s="17">
        <f t="shared" si="23"/>
        <v>0</v>
      </c>
      <c r="P18" s="4">
        <f t="shared" si="45"/>
        <v>0</v>
      </c>
      <c r="R18" s="51">
        <f>HLOOKUP($L$2,$AW$4:$BH$111,$A18,0)</f>
        <v>0</v>
      </c>
      <c r="S18" s="51">
        <f>HLOOKUP($L$2,$W$4:$AH$111,$A18,0)</f>
        <v>0</v>
      </c>
      <c r="T18" s="17">
        <f t="shared" si="41"/>
        <v>0</v>
      </c>
      <c r="U18" s="4">
        <f t="shared" si="46"/>
        <v>0</v>
      </c>
      <c r="W18" s="51" t="e">
        <f>SUM(#REF!)</f>
        <v>#REF!</v>
      </c>
      <c r="X18" s="51" t="e">
        <f>SUM(#REF!)</f>
        <v>#REF!</v>
      </c>
      <c r="Y18" s="51" t="e">
        <f>SUM(#REF!)</f>
        <v>#REF!</v>
      </c>
      <c r="Z18" s="51">
        <f>SUM($C18:C18)</f>
        <v>0</v>
      </c>
      <c r="AA18" s="51">
        <f>SUM($C18:D18)</f>
        <v>0</v>
      </c>
      <c r="AB18" s="51">
        <f>SUM($C18:E18)</f>
        <v>0</v>
      </c>
      <c r="AC18" s="51">
        <f>SUM($C18:F18)</f>
        <v>0</v>
      </c>
      <c r="AD18" s="51">
        <f>SUM($C18:G18)</f>
        <v>0</v>
      </c>
      <c r="AE18" s="51">
        <f>SUM($C18:H18)</f>
        <v>0</v>
      </c>
      <c r="AF18" s="51">
        <f>SUM($C18:I18)</f>
        <v>0</v>
      </c>
      <c r="AG18" s="51">
        <f>SUM($C18:J18)</f>
        <v>0</v>
      </c>
      <c r="AH18" s="51">
        <f>SUM($C18:K18)</f>
        <v>0</v>
      </c>
      <c r="AJ18" s="51">
        <f>-IFERROR(VLOOKUP($B18,Orçado!$B:$I,8,0),0)</f>
        <v>0</v>
      </c>
      <c r="AK18" s="51">
        <f>-IFERROR(VLOOKUP($B18,Orçado!$B:$I,8,0),0)</f>
        <v>0</v>
      </c>
      <c r="AL18" s="51">
        <f>-IFERROR(VLOOKUP($B18,Orçado!$B:$I,8,0),0)</f>
        <v>0</v>
      </c>
      <c r="AM18" s="51"/>
      <c r="AN18" s="51"/>
      <c r="AO18" s="51"/>
      <c r="AP18" s="51"/>
      <c r="AQ18" s="51"/>
      <c r="AR18" s="51"/>
      <c r="AS18" s="51"/>
      <c r="AT18" s="51"/>
      <c r="AU18" s="51"/>
      <c r="AW18" s="51">
        <f t="shared" si="48"/>
        <v>0</v>
      </c>
      <c r="AX18" s="51">
        <f t="shared" si="49"/>
        <v>0</v>
      </c>
      <c r="AY18" s="51">
        <f t="shared" si="50"/>
        <v>0</v>
      </c>
      <c r="AZ18" s="51">
        <f t="shared" si="51"/>
        <v>0</v>
      </c>
      <c r="BA18" s="51">
        <f t="shared" si="52"/>
        <v>0</v>
      </c>
      <c r="BB18" s="51">
        <f t="shared" si="53"/>
        <v>0</v>
      </c>
      <c r="BC18" s="51">
        <f t="shared" si="54"/>
        <v>0</v>
      </c>
      <c r="BD18" s="51">
        <f t="shared" si="55"/>
        <v>0</v>
      </c>
      <c r="BE18" s="51">
        <f t="shared" si="56"/>
        <v>0</v>
      </c>
      <c r="BF18" s="51">
        <f t="shared" si="57"/>
        <v>0</v>
      </c>
      <c r="BG18" s="51">
        <f t="shared" si="58"/>
        <v>0</v>
      </c>
      <c r="BH18" s="51">
        <f t="shared" si="59"/>
        <v>0</v>
      </c>
    </row>
    <row r="19" spans="1:60" hidden="1" outlineLevel="1">
      <c r="A19" s="5">
        <f t="shared" si="13"/>
        <v>16</v>
      </c>
      <c r="B19" s="14" t="s">
        <v>23</v>
      </c>
      <c r="C19" s="51">
        <f>SUMIFS('BD Conta 555-5'!$J:$J,'BD Conta 555-5'!$I:$I,'Fluxo de Caixa'!$B19,'BD Conta 555-5'!$E:$E,'Fluxo de Caixa'!C$3)+SUMIFS('BD Conta 5295-0'!$L:$L,'BD Conta 5295-0'!$K:$K,'Fluxo de Caixa'!$B19,'BD Conta 5295-0'!$E:$E,'Fluxo de Caixa'!C$3)+SUMIFS('BD Conta 5294-1'!$L:$L,'BD Conta 5294-1'!$K:$K,'Fluxo de Caixa'!$B19,'BD Conta 5294-1'!$E:$E,'Fluxo de Caixa'!C$3)+SUMIFS('BD Conta 726-4'!$L:$L,'BD Conta 726-4'!$K:$K,'Fluxo de Caixa'!$B19,'BD Conta 726-4'!$E:$E,'Fluxo de Caixa'!C$3)</f>
        <v>0</v>
      </c>
      <c r="D19" s="51">
        <f>SUMIFS('BD Conta 555-5'!$J:$J,'BD Conta 555-5'!$I:$I,'Fluxo de Caixa'!$B19,'BD Conta 555-5'!$E:$E,'Fluxo de Caixa'!D$3)+SUMIFS('BD Conta 5295-0'!$L:$L,'BD Conta 5295-0'!$K:$K,'Fluxo de Caixa'!$B19,'BD Conta 5295-0'!$E:$E,'Fluxo de Caixa'!D$3)+SUMIFS('BD Conta 5294-1'!$L:$L,'BD Conta 5294-1'!$K:$K,'Fluxo de Caixa'!$B19,'BD Conta 5294-1'!$E:$E,'Fluxo de Caixa'!D$3)+SUMIFS('BD Conta 726-4'!$L:$L,'BD Conta 726-4'!$K:$K,'Fluxo de Caixa'!$B19,'BD Conta 726-4'!$E:$E,'Fluxo de Caixa'!D$3)</f>
        <v>0</v>
      </c>
      <c r="E19" s="51">
        <f>SUMIFS('BD Conta 555-5'!$J:$J,'BD Conta 555-5'!$I:$I,'Fluxo de Caixa'!$B19,'BD Conta 555-5'!$E:$E,'Fluxo de Caixa'!E$3)+SUMIFS('BD Conta 5295-0'!$L:$L,'BD Conta 5295-0'!$K:$K,'Fluxo de Caixa'!$B19,'BD Conta 5295-0'!$E:$E,'Fluxo de Caixa'!E$3)+SUMIFS('BD Conta 5294-1'!$L:$L,'BD Conta 5294-1'!$K:$K,'Fluxo de Caixa'!$B19,'BD Conta 5294-1'!$E:$E,'Fluxo de Caixa'!E$3)+SUMIFS('BD Conta 726-4'!$L:$L,'BD Conta 726-4'!$K:$K,'Fluxo de Caixa'!$B19,'BD Conta 726-4'!$E:$E,'Fluxo de Caixa'!E$3)</f>
        <v>0</v>
      </c>
      <c r="F19" s="51">
        <f>SUMIFS('BD Conta 555-5'!$J:$J,'BD Conta 555-5'!$I:$I,'Fluxo de Caixa'!$B19,'BD Conta 555-5'!$E:$E,'Fluxo de Caixa'!F$3)+SUMIFS('BD Conta 5295-0'!$L:$L,'BD Conta 5295-0'!$K:$K,'Fluxo de Caixa'!$B19,'BD Conta 5295-0'!$E:$E,'Fluxo de Caixa'!F$3)+SUMIFS('BD Conta 5294-1'!$L:$L,'BD Conta 5294-1'!$K:$K,'Fluxo de Caixa'!$B19,'BD Conta 5294-1'!$E:$E,'Fluxo de Caixa'!F$3)+SUMIFS('BD Conta 726-4'!$L:$L,'BD Conta 726-4'!$K:$K,'Fluxo de Caixa'!$B19,'BD Conta 726-4'!$E:$E,'Fluxo de Caixa'!F$3)</f>
        <v>0</v>
      </c>
      <c r="G19" s="51">
        <f>SUMIFS('BD Conta 555-5'!$J:$J,'BD Conta 555-5'!$I:$I,'Fluxo de Caixa'!$B19,'BD Conta 555-5'!$E:$E,'Fluxo de Caixa'!G$3)+SUMIFS('BD Conta 5295-0'!$L:$L,'BD Conta 5295-0'!$K:$K,'Fluxo de Caixa'!$B19,'BD Conta 5295-0'!$E:$E,'Fluxo de Caixa'!G$3)+SUMIFS('BD Conta 5294-1'!$L:$L,'BD Conta 5294-1'!$K:$K,'Fluxo de Caixa'!$B19,'BD Conta 5294-1'!$E:$E,'Fluxo de Caixa'!G$3)+SUMIFS('BD Conta 726-4'!$L:$L,'BD Conta 726-4'!$K:$K,'Fluxo de Caixa'!$B19,'BD Conta 726-4'!$E:$E,'Fluxo de Caixa'!G$3)</f>
        <v>0</v>
      </c>
      <c r="H19" s="51">
        <f>SUMIFS('BD Conta 555-5'!$J:$J,'BD Conta 555-5'!$I:$I,'Fluxo de Caixa'!$B19,'BD Conta 555-5'!$E:$E,'Fluxo de Caixa'!H$3)+SUMIFS('BD Conta 5295-0'!$L:$L,'BD Conta 5295-0'!$K:$K,'Fluxo de Caixa'!$B19,'BD Conta 5295-0'!$E:$E,'Fluxo de Caixa'!H$3)+SUMIFS('BD Conta 5294-1'!$L:$L,'BD Conta 5294-1'!$K:$K,'Fluxo de Caixa'!$B19,'BD Conta 5294-1'!$E:$E,'Fluxo de Caixa'!H$3)+SUMIFS('BD Conta 726-4'!$L:$L,'BD Conta 726-4'!$K:$K,'Fluxo de Caixa'!$B19,'BD Conta 726-4'!$E:$E,'Fluxo de Caixa'!H$3)</f>
        <v>0</v>
      </c>
      <c r="I19" s="51">
        <f>SUMIFS('BD Conta 555-5'!$J:$J,'BD Conta 555-5'!$I:$I,'Fluxo de Caixa'!$B19,'BD Conta 555-5'!$E:$E,'Fluxo de Caixa'!I$3)+SUMIFS('BD Conta 5295-0'!$L:$L,'BD Conta 5295-0'!$K:$K,'Fluxo de Caixa'!$B19,'BD Conta 5295-0'!$E:$E,'Fluxo de Caixa'!I$3)+SUMIFS('BD Conta 5294-1'!$L:$L,'BD Conta 5294-1'!$K:$K,'Fluxo de Caixa'!$B19,'BD Conta 5294-1'!$E:$E,'Fluxo de Caixa'!I$3)+SUMIFS('BD Conta 726-4'!$L:$L,'BD Conta 726-4'!$K:$K,'Fluxo de Caixa'!$B19,'BD Conta 726-4'!$E:$E,'Fluxo de Caixa'!I$3)</f>
        <v>0</v>
      </c>
      <c r="J19" s="51">
        <f>SUMIFS('BD Conta 555-5'!$J:$J,'BD Conta 555-5'!$I:$I,'Fluxo de Caixa'!$B19,'BD Conta 555-5'!$E:$E,'Fluxo de Caixa'!J$3)+SUMIFS('BD Conta 5295-0'!$L:$L,'BD Conta 5295-0'!$K:$K,'Fluxo de Caixa'!$B19,'BD Conta 5295-0'!$E:$E,'Fluxo de Caixa'!J$3)+SUMIFS('BD Conta 5294-1'!$L:$L,'BD Conta 5294-1'!$K:$K,'Fluxo de Caixa'!$B19,'BD Conta 5294-1'!$E:$E,'Fluxo de Caixa'!J$3)+SUMIFS('BD Conta 726-4'!$L:$L,'BD Conta 726-4'!$K:$K,'Fluxo de Caixa'!$B19,'BD Conta 726-4'!$E:$E,'Fluxo de Caixa'!J$3)</f>
        <v>0</v>
      </c>
      <c r="K19" s="51">
        <f>SUMIFS('BD Conta 555-5'!$J:$J,'BD Conta 555-5'!$I:$I,'Fluxo de Caixa'!$B19,'BD Conta 555-5'!$E:$E,'Fluxo de Caixa'!K$3)+SUMIFS('BD Conta 5295-0'!$L:$L,'BD Conta 5295-0'!$K:$K,'Fluxo de Caixa'!$B19,'BD Conta 5295-0'!$E:$E,'Fluxo de Caixa'!K$3)+SUMIFS('BD Conta 5294-1'!$L:$L,'BD Conta 5294-1'!$K:$K,'Fluxo de Caixa'!$B19,'BD Conta 5294-1'!$E:$E,'Fluxo de Caixa'!K$3)+SUMIFS('BD Conta 726-4'!$L:$L,'BD Conta 726-4'!$K:$K,'Fluxo de Caixa'!$B19,'BD Conta 726-4'!$E:$E,'Fluxo de Caixa'!K$3)</f>
        <v>0</v>
      </c>
      <c r="M19" s="51">
        <f>HLOOKUP($L$2,$AJ$4:$AU$111,$A19,0)</f>
        <v>0</v>
      </c>
      <c r="N19" s="51">
        <f>HLOOKUP($L$2,$C$4:$K$111,$A19,0)</f>
        <v>0</v>
      </c>
      <c r="O19" s="17">
        <f t="shared" si="23"/>
        <v>0</v>
      </c>
      <c r="P19" s="4">
        <f t="shared" si="45"/>
        <v>0</v>
      </c>
      <c r="R19" s="51">
        <f>HLOOKUP($L$2,$AW$4:$BH$111,$A19,0)</f>
        <v>0</v>
      </c>
      <c r="S19" s="51">
        <f>HLOOKUP($L$2,$W$4:$AH$111,$A19,0)</f>
        <v>0</v>
      </c>
      <c r="T19" s="17">
        <f t="shared" si="41"/>
        <v>0</v>
      </c>
      <c r="U19" s="4">
        <f t="shared" si="46"/>
        <v>0</v>
      </c>
      <c r="W19" s="51" t="e">
        <f>SUM(#REF!)</f>
        <v>#REF!</v>
      </c>
      <c r="X19" s="51" t="e">
        <f>SUM(#REF!)</f>
        <v>#REF!</v>
      </c>
      <c r="Y19" s="51" t="e">
        <f>SUM(#REF!)</f>
        <v>#REF!</v>
      </c>
      <c r="Z19" s="51">
        <f>SUM($C19:C19)</f>
        <v>0</v>
      </c>
      <c r="AA19" s="51">
        <f>SUM($C19:D19)</f>
        <v>0</v>
      </c>
      <c r="AB19" s="51">
        <f>SUM($C19:E19)</f>
        <v>0</v>
      </c>
      <c r="AC19" s="51">
        <f>SUM($C19:F19)</f>
        <v>0</v>
      </c>
      <c r="AD19" s="51">
        <f>SUM($C19:G19)</f>
        <v>0</v>
      </c>
      <c r="AE19" s="51">
        <f>SUM($C19:H19)</f>
        <v>0</v>
      </c>
      <c r="AF19" s="51">
        <f>SUM($C19:I19)</f>
        <v>0</v>
      </c>
      <c r="AG19" s="51">
        <f>SUM($C19:J19)</f>
        <v>0</v>
      </c>
      <c r="AH19" s="51">
        <f>SUM($C19:K19)</f>
        <v>0</v>
      </c>
      <c r="AJ19" s="51">
        <f>-IFERROR(VLOOKUP($B19,Orçado!$B:$I,8,0),0)</f>
        <v>0</v>
      </c>
      <c r="AK19" s="51">
        <f>-IFERROR(VLOOKUP($B19,Orçado!$B:$I,8,0),0)</f>
        <v>0</v>
      </c>
      <c r="AL19" s="51">
        <f>-IFERROR(VLOOKUP($B19,Orçado!$B:$I,8,0),0)</f>
        <v>0</v>
      </c>
      <c r="AM19" s="51"/>
      <c r="AN19" s="51"/>
      <c r="AO19" s="51"/>
      <c r="AP19" s="51"/>
      <c r="AQ19" s="51"/>
      <c r="AR19" s="51"/>
      <c r="AS19" s="51"/>
      <c r="AT19" s="51"/>
      <c r="AU19" s="51"/>
      <c r="AW19" s="51">
        <f t="shared" si="48"/>
        <v>0</v>
      </c>
      <c r="AX19" s="51">
        <f t="shared" si="49"/>
        <v>0</v>
      </c>
      <c r="AY19" s="51">
        <f t="shared" si="50"/>
        <v>0</v>
      </c>
      <c r="AZ19" s="51">
        <f t="shared" si="51"/>
        <v>0</v>
      </c>
      <c r="BA19" s="51">
        <f t="shared" si="52"/>
        <v>0</v>
      </c>
      <c r="BB19" s="51">
        <f t="shared" si="53"/>
        <v>0</v>
      </c>
      <c r="BC19" s="51">
        <f t="shared" si="54"/>
        <v>0</v>
      </c>
      <c r="BD19" s="51">
        <f t="shared" si="55"/>
        <v>0</v>
      </c>
      <c r="BE19" s="51">
        <f t="shared" si="56"/>
        <v>0</v>
      </c>
      <c r="BF19" s="51">
        <f t="shared" si="57"/>
        <v>0</v>
      </c>
      <c r="BG19" s="51">
        <f t="shared" si="58"/>
        <v>0</v>
      </c>
      <c r="BH19" s="51">
        <f t="shared" si="59"/>
        <v>0</v>
      </c>
    </row>
    <row r="20" spans="1:60" hidden="1" outlineLevel="1">
      <c r="A20" s="5">
        <f t="shared" si="13"/>
        <v>17</v>
      </c>
      <c r="B20" s="14" t="s">
        <v>27</v>
      </c>
      <c r="C20" s="51">
        <f>SUMIFS('BD Conta 555-5'!$J:$J,'BD Conta 555-5'!$I:$I,'Fluxo de Caixa'!$B20,'BD Conta 555-5'!$E:$E,'Fluxo de Caixa'!C$3)+SUMIFS('BD Conta 5295-0'!$L:$L,'BD Conta 5295-0'!$K:$K,'Fluxo de Caixa'!$B20,'BD Conta 5295-0'!$E:$E,'Fluxo de Caixa'!C$3)+SUMIFS('BD Conta 5294-1'!$L:$L,'BD Conta 5294-1'!$K:$K,'Fluxo de Caixa'!$B20,'BD Conta 5294-1'!$E:$E,'Fluxo de Caixa'!C$3)+SUMIFS('BD Conta 726-4'!$L:$L,'BD Conta 726-4'!$K:$K,'Fluxo de Caixa'!$B20,'BD Conta 726-4'!$E:$E,'Fluxo de Caixa'!C$3)</f>
        <v>0</v>
      </c>
      <c r="D20" s="51">
        <f>SUMIFS('BD Conta 555-5'!$J:$J,'BD Conta 555-5'!$I:$I,'Fluxo de Caixa'!$B20,'BD Conta 555-5'!$E:$E,'Fluxo de Caixa'!D$3)+SUMIFS('BD Conta 5295-0'!$L:$L,'BD Conta 5295-0'!$K:$K,'Fluxo de Caixa'!$B20,'BD Conta 5295-0'!$E:$E,'Fluxo de Caixa'!D$3)+SUMIFS('BD Conta 5294-1'!$L:$L,'BD Conta 5294-1'!$K:$K,'Fluxo de Caixa'!$B20,'BD Conta 5294-1'!$E:$E,'Fluxo de Caixa'!D$3)+SUMIFS('BD Conta 726-4'!$L:$L,'BD Conta 726-4'!$K:$K,'Fluxo de Caixa'!$B20,'BD Conta 726-4'!$E:$E,'Fluxo de Caixa'!D$3)</f>
        <v>0</v>
      </c>
      <c r="E20" s="51">
        <f>SUMIFS('BD Conta 555-5'!$J:$J,'BD Conta 555-5'!$I:$I,'Fluxo de Caixa'!$B20,'BD Conta 555-5'!$E:$E,'Fluxo de Caixa'!E$3)+SUMIFS('BD Conta 5295-0'!$L:$L,'BD Conta 5295-0'!$K:$K,'Fluxo de Caixa'!$B20,'BD Conta 5295-0'!$E:$E,'Fluxo de Caixa'!E$3)+SUMIFS('BD Conta 5294-1'!$L:$L,'BD Conta 5294-1'!$K:$K,'Fluxo de Caixa'!$B20,'BD Conta 5294-1'!$E:$E,'Fluxo de Caixa'!E$3)+SUMIFS('BD Conta 726-4'!$L:$L,'BD Conta 726-4'!$K:$K,'Fluxo de Caixa'!$B20,'BD Conta 726-4'!$E:$E,'Fluxo de Caixa'!E$3)</f>
        <v>0</v>
      </c>
      <c r="F20" s="51">
        <f>SUMIFS('BD Conta 555-5'!$J:$J,'BD Conta 555-5'!$I:$I,'Fluxo de Caixa'!$B20,'BD Conta 555-5'!$E:$E,'Fluxo de Caixa'!F$3)+SUMIFS('BD Conta 5295-0'!$L:$L,'BD Conta 5295-0'!$K:$K,'Fluxo de Caixa'!$B20,'BD Conta 5295-0'!$E:$E,'Fluxo de Caixa'!F$3)+SUMIFS('BD Conta 5294-1'!$L:$L,'BD Conta 5294-1'!$K:$K,'Fluxo de Caixa'!$B20,'BD Conta 5294-1'!$E:$E,'Fluxo de Caixa'!F$3)+SUMIFS('BD Conta 726-4'!$L:$L,'BD Conta 726-4'!$K:$K,'Fluxo de Caixa'!$B20,'BD Conta 726-4'!$E:$E,'Fluxo de Caixa'!F$3)</f>
        <v>0</v>
      </c>
      <c r="G20" s="51">
        <f>SUMIFS('BD Conta 555-5'!$J:$J,'BD Conta 555-5'!$I:$I,'Fluxo de Caixa'!$B20,'BD Conta 555-5'!$E:$E,'Fluxo de Caixa'!G$3)+SUMIFS('BD Conta 5295-0'!$L:$L,'BD Conta 5295-0'!$K:$K,'Fluxo de Caixa'!$B20,'BD Conta 5295-0'!$E:$E,'Fluxo de Caixa'!G$3)+SUMIFS('BD Conta 5294-1'!$L:$L,'BD Conta 5294-1'!$K:$K,'Fluxo de Caixa'!$B20,'BD Conta 5294-1'!$E:$E,'Fluxo de Caixa'!G$3)+SUMIFS('BD Conta 726-4'!$L:$L,'BD Conta 726-4'!$K:$K,'Fluxo de Caixa'!$B20,'BD Conta 726-4'!$E:$E,'Fluxo de Caixa'!G$3)</f>
        <v>0</v>
      </c>
      <c r="H20" s="51">
        <f>SUMIFS('BD Conta 555-5'!$J:$J,'BD Conta 555-5'!$I:$I,'Fluxo de Caixa'!$B20,'BD Conta 555-5'!$E:$E,'Fluxo de Caixa'!H$3)+SUMIFS('BD Conta 5295-0'!$L:$L,'BD Conta 5295-0'!$K:$K,'Fluxo de Caixa'!$B20,'BD Conta 5295-0'!$E:$E,'Fluxo de Caixa'!H$3)+SUMIFS('BD Conta 5294-1'!$L:$L,'BD Conta 5294-1'!$K:$K,'Fluxo de Caixa'!$B20,'BD Conta 5294-1'!$E:$E,'Fluxo de Caixa'!H$3)+SUMIFS('BD Conta 726-4'!$L:$L,'BD Conta 726-4'!$K:$K,'Fluxo de Caixa'!$B20,'BD Conta 726-4'!$E:$E,'Fluxo de Caixa'!H$3)</f>
        <v>0</v>
      </c>
      <c r="I20" s="51">
        <f>SUMIFS('BD Conta 555-5'!$J:$J,'BD Conta 555-5'!$I:$I,'Fluxo de Caixa'!$B20,'BD Conta 555-5'!$E:$E,'Fluxo de Caixa'!I$3)+SUMIFS('BD Conta 5295-0'!$L:$L,'BD Conta 5295-0'!$K:$K,'Fluxo de Caixa'!$B20,'BD Conta 5295-0'!$E:$E,'Fluxo de Caixa'!I$3)+SUMIFS('BD Conta 5294-1'!$L:$L,'BD Conta 5294-1'!$K:$K,'Fluxo de Caixa'!$B20,'BD Conta 5294-1'!$E:$E,'Fluxo de Caixa'!I$3)+SUMIFS('BD Conta 726-4'!$L:$L,'BD Conta 726-4'!$K:$K,'Fluxo de Caixa'!$B20,'BD Conta 726-4'!$E:$E,'Fluxo de Caixa'!I$3)</f>
        <v>0</v>
      </c>
      <c r="J20" s="51">
        <f>SUMIFS('BD Conta 555-5'!$J:$J,'BD Conta 555-5'!$I:$I,'Fluxo de Caixa'!$B20,'BD Conta 555-5'!$E:$E,'Fluxo de Caixa'!J$3)+SUMIFS('BD Conta 5295-0'!$L:$L,'BD Conta 5295-0'!$K:$K,'Fluxo de Caixa'!$B20,'BD Conta 5295-0'!$E:$E,'Fluxo de Caixa'!J$3)+SUMIFS('BD Conta 5294-1'!$L:$L,'BD Conta 5294-1'!$K:$K,'Fluxo de Caixa'!$B20,'BD Conta 5294-1'!$E:$E,'Fluxo de Caixa'!J$3)+SUMIFS('BD Conta 726-4'!$L:$L,'BD Conta 726-4'!$K:$K,'Fluxo de Caixa'!$B20,'BD Conta 726-4'!$E:$E,'Fluxo de Caixa'!J$3)</f>
        <v>0</v>
      </c>
      <c r="K20" s="51">
        <f>SUMIFS('BD Conta 555-5'!$J:$J,'BD Conta 555-5'!$I:$I,'Fluxo de Caixa'!$B20,'BD Conta 555-5'!$E:$E,'Fluxo de Caixa'!K$3)+SUMIFS('BD Conta 5295-0'!$L:$L,'BD Conta 5295-0'!$K:$K,'Fluxo de Caixa'!$B20,'BD Conta 5295-0'!$E:$E,'Fluxo de Caixa'!K$3)+SUMIFS('BD Conta 5294-1'!$L:$L,'BD Conta 5294-1'!$K:$K,'Fluxo de Caixa'!$B20,'BD Conta 5294-1'!$E:$E,'Fluxo de Caixa'!K$3)+SUMIFS('BD Conta 726-4'!$L:$L,'BD Conta 726-4'!$K:$K,'Fluxo de Caixa'!$B20,'BD Conta 726-4'!$E:$E,'Fluxo de Caixa'!K$3)</f>
        <v>0</v>
      </c>
      <c r="M20" s="51">
        <f>HLOOKUP($L$2,$AJ$4:$AU$111,$A20,0)</f>
        <v>0</v>
      </c>
      <c r="N20" s="51">
        <f>HLOOKUP($L$2,$C$4:$K$111,$A20,0)</f>
        <v>0</v>
      </c>
      <c r="O20" s="17">
        <f t="shared" si="23"/>
        <v>0</v>
      </c>
      <c r="P20" s="4">
        <f t="shared" si="45"/>
        <v>0</v>
      </c>
      <c r="R20" s="51">
        <f>HLOOKUP($L$2,$AW$4:$BH$111,$A20,0)</f>
        <v>-53876.401264446184</v>
      </c>
      <c r="S20" s="51">
        <f>HLOOKUP($L$2,$W$4:$AH$111,$A20,0)</f>
        <v>0</v>
      </c>
      <c r="T20" s="17">
        <f t="shared" si="41"/>
        <v>53876.401264446184</v>
      </c>
      <c r="U20" s="4">
        <f t="shared" si="46"/>
        <v>0</v>
      </c>
      <c r="W20" s="51" t="e">
        <f>SUM(#REF!)</f>
        <v>#REF!</v>
      </c>
      <c r="X20" s="51" t="e">
        <f>SUM(#REF!)</f>
        <v>#REF!</v>
      </c>
      <c r="Y20" s="51" t="e">
        <f>SUM(#REF!)</f>
        <v>#REF!</v>
      </c>
      <c r="Z20" s="51">
        <f>SUM($C20:C20)</f>
        <v>0</v>
      </c>
      <c r="AA20" s="51">
        <f>SUM($C20:D20)</f>
        <v>0</v>
      </c>
      <c r="AB20" s="51">
        <f>SUM($C20:E20)</f>
        <v>0</v>
      </c>
      <c r="AC20" s="51">
        <f>SUM($C20:F20)</f>
        <v>0</v>
      </c>
      <c r="AD20" s="51">
        <f>SUM($C20:G20)</f>
        <v>0</v>
      </c>
      <c r="AE20" s="51">
        <f>SUM($C20:H20)</f>
        <v>0</v>
      </c>
      <c r="AF20" s="51">
        <f>SUM($C20:I20)</f>
        <v>0</v>
      </c>
      <c r="AG20" s="51">
        <f>SUM($C20:J20)</f>
        <v>0</v>
      </c>
      <c r="AH20" s="51">
        <f>SUM($C20:K20)</f>
        <v>0</v>
      </c>
      <c r="AJ20" s="51">
        <f>-IFERROR(VLOOKUP($B20,Orçado!$B:$I,8,0),0)</f>
        <v>-17958.800421482061</v>
      </c>
      <c r="AK20" s="51">
        <f>-IFERROR(VLOOKUP($B20,Orçado!$B:$I,8,0),0)</f>
        <v>-17958.800421482061</v>
      </c>
      <c r="AL20" s="51">
        <f>-IFERROR(VLOOKUP($B20,Orçado!$B:$I,8,0),0)</f>
        <v>-17958.800421482061</v>
      </c>
      <c r="AM20" s="51"/>
      <c r="AN20" s="51"/>
      <c r="AO20" s="51"/>
      <c r="AP20" s="51"/>
      <c r="AQ20" s="51"/>
      <c r="AR20" s="51"/>
      <c r="AS20" s="51"/>
      <c r="AT20" s="51"/>
      <c r="AU20" s="51"/>
      <c r="AW20" s="51">
        <f t="shared" si="48"/>
        <v>-17958.800421482061</v>
      </c>
      <c r="AX20" s="51">
        <f t="shared" si="49"/>
        <v>-35917.600842964122</v>
      </c>
      <c r="AY20" s="51">
        <f t="shared" si="50"/>
        <v>-53876.401264446184</v>
      </c>
      <c r="AZ20" s="51">
        <f t="shared" si="51"/>
        <v>-53876.401264446184</v>
      </c>
      <c r="BA20" s="51">
        <f t="shared" si="52"/>
        <v>-53876.401264446184</v>
      </c>
      <c r="BB20" s="51">
        <f t="shared" si="53"/>
        <v>-53876.401264446184</v>
      </c>
      <c r="BC20" s="51">
        <f t="shared" si="54"/>
        <v>-53876.401264446184</v>
      </c>
      <c r="BD20" s="51">
        <f t="shared" si="55"/>
        <v>-53876.401264446184</v>
      </c>
      <c r="BE20" s="51">
        <f t="shared" si="56"/>
        <v>-53876.401264446184</v>
      </c>
      <c r="BF20" s="51">
        <f t="shared" si="57"/>
        <v>-53876.401264446184</v>
      </c>
      <c r="BG20" s="51">
        <f t="shared" si="58"/>
        <v>-53876.401264446184</v>
      </c>
      <c r="BH20" s="51">
        <f t="shared" si="59"/>
        <v>-53876.401264446184</v>
      </c>
    </row>
    <row r="21" spans="1:60" hidden="1" outlineLevel="1">
      <c r="A21" s="5">
        <f t="shared" si="13"/>
        <v>18</v>
      </c>
      <c r="B21" s="14" t="s">
        <v>43</v>
      </c>
      <c r="C21" s="51">
        <f>SUMIFS('BD Conta 555-5'!$J:$J,'BD Conta 555-5'!$I:$I,'Fluxo de Caixa'!$B21,'BD Conta 555-5'!$E:$E,'Fluxo de Caixa'!C$3)+SUMIFS('BD Conta 5295-0'!$L:$L,'BD Conta 5295-0'!$K:$K,'Fluxo de Caixa'!$B21,'BD Conta 5295-0'!$E:$E,'Fluxo de Caixa'!C$3)+SUMIFS('BD Conta 5294-1'!$L:$L,'BD Conta 5294-1'!$K:$K,'Fluxo de Caixa'!$B21,'BD Conta 5294-1'!$E:$E,'Fluxo de Caixa'!C$3)+SUMIFS('BD Conta 726-4'!$L:$L,'BD Conta 726-4'!$K:$K,'Fluxo de Caixa'!$B21,'BD Conta 726-4'!$E:$E,'Fluxo de Caixa'!C$3)</f>
        <v>0</v>
      </c>
      <c r="D21" s="51">
        <f>SUMIFS('BD Conta 555-5'!$J:$J,'BD Conta 555-5'!$I:$I,'Fluxo de Caixa'!$B21,'BD Conta 555-5'!$E:$E,'Fluxo de Caixa'!D$3)+SUMIFS('BD Conta 5295-0'!$L:$L,'BD Conta 5295-0'!$K:$K,'Fluxo de Caixa'!$B21,'BD Conta 5295-0'!$E:$E,'Fluxo de Caixa'!D$3)+SUMIFS('BD Conta 5294-1'!$L:$L,'BD Conta 5294-1'!$K:$K,'Fluxo de Caixa'!$B21,'BD Conta 5294-1'!$E:$E,'Fluxo de Caixa'!D$3)+SUMIFS('BD Conta 726-4'!$L:$L,'BD Conta 726-4'!$K:$K,'Fluxo de Caixa'!$B21,'BD Conta 726-4'!$E:$E,'Fluxo de Caixa'!D$3)</f>
        <v>0</v>
      </c>
      <c r="E21" s="51">
        <f>SUMIFS('BD Conta 555-5'!$J:$J,'BD Conta 555-5'!$I:$I,'Fluxo de Caixa'!$B21,'BD Conta 555-5'!$E:$E,'Fluxo de Caixa'!E$3)+SUMIFS('BD Conta 5295-0'!$L:$L,'BD Conta 5295-0'!$K:$K,'Fluxo de Caixa'!$B21,'BD Conta 5295-0'!$E:$E,'Fluxo de Caixa'!E$3)+SUMIFS('BD Conta 5294-1'!$L:$L,'BD Conta 5294-1'!$K:$K,'Fluxo de Caixa'!$B21,'BD Conta 5294-1'!$E:$E,'Fluxo de Caixa'!E$3)+SUMIFS('BD Conta 726-4'!$L:$L,'BD Conta 726-4'!$K:$K,'Fluxo de Caixa'!$B21,'BD Conta 726-4'!$E:$E,'Fluxo de Caixa'!E$3)</f>
        <v>0</v>
      </c>
      <c r="F21" s="51">
        <f>SUMIFS('BD Conta 555-5'!$J:$J,'BD Conta 555-5'!$I:$I,'Fluxo de Caixa'!$B21,'BD Conta 555-5'!$E:$E,'Fluxo de Caixa'!F$3)+SUMIFS('BD Conta 5295-0'!$L:$L,'BD Conta 5295-0'!$K:$K,'Fluxo de Caixa'!$B21,'BD Conta 5295-0'!$E:$E,'Fluxo de Caixa'!F$3)+SUMIFS('BD Conta 5294-1'!$L:$L,'BD Conta 5294-1'!$K:$K,'Fluxo de Caixa'!$B21,'BD Conta 5294-1'!$E:$E,'Fluxo de Caixa'!F$3)+SUMIFS('BD Conta 726-4'!$L:$L,'BD Conta 726-4'!$K:$K,'Fluxo de Caixa'!$B21,'BD Conta 726-4'!$E:$E,'Fluxo de Caixa'!F$3)</f>
        <v>0</v>
      </c>
      <c r="G21" s="51">
        <f>SUMIFS('BD Conta 555-5'!$J:$J,'BD Conta 555-5'!$I:$I,'Fluxo de Caixa'!$B21,'BD Conta 555-5'!$E:$E,'Fluxo de Caixa'!G$3)+SUMIFS('BD Conta 5295-0'!$L:$L,'BD Conta 5295-0'!$K:$K,'Fluxo de Caixa'!$B21,'BD Conta 5295-0'!$E:$E,'Fluxo de Caixa'!G$3)+SUMIFS('BD Conta 5294-1'!$L:$L,'BD Conta 5294-1'!$K:$K,'Fluxo de Caixa'!$B21,'BD Conta 5294-1'!$E:$E,'Fluxo de Caixa'!G$3)+SUMIFS('BD Conta 726-4'!$L:$L,'BD Conta 726-4'!$K:$K,'Fluxo de Caixa'!$B21,'BD Conta 726-4'!$E:$E,'Fluxo de Caixa'!G$3)</f>
        <v>0</v>
      </c>
      <c r="H21" s="51">
        <f>SUMIFS('BD Conta 555-5'!$J:$J,'BD Conta 555-5'!$I:$I,'Fluxo de Caixa'!$B21,'BD Conta 555-5'!$E:$E,'Fluxo de Caixa'!H$3)+SUMIFS('BD Conta 5295-0'!$L:$L,'BD Conta 5295-0'!$K:$K,'Fluxo de Caixa'!$B21,'BD Conta 5295-0'!$E:$E,'Fluxo de Caixa'!H$3)+SUMIFS('BD Conta 5294-1'!$L:$L,'BD Conta 5294-1'!$K:$K,'Fluxo de Caixa'!$B21,'BD Conta 5294-1'!$E:$E,'Fluxo de Caixa'!H$3)+SUMIFS('BD Conta 726-4'!$L:$L,'BD Conta 726-4'!$K:$K,'Fluxo de Caixa'!$B21,'BD Conta 726-4'!$E:$E,'Fluxo de Caixa'!H$3)</f>
        <v>0</v>
      </c>
      <c r="I21" s="51">
        <f>SUMIFS('BD Conta 555-5'!$J:$J,'BD Conta 555-5'!$I:$I,'Fluxo de Caixa'!$B21,'BD Conta 555-5'!$E:$E,'Fluxo de Caixa'!I$3)+SUMIFS('BD Conta 5295-0'!$L:$L,'BD Conta 5295-0'!$K:$K,'Fluxo de Caixa'!$B21,'BD Conta 5295-0'!$E:$E,'Fluxo de Caixa'!I$3)+SUMIFS('BD Conta 5294-1'!$L:$L,'BD Conta 5294-1'!$K:$K,'Fluxo de Caixa'!$B21,'BD Conta 5294-1'!$E:$E,'Fluxo de Caixa'!I$3)+SUMIFS('BD Conta 726-4'!$L:$L,'BD Conta 726-4'!$K:$K,'Fluxo de Caixa'!$B21,'BD Conta 726-4'!$E:$E,'Fluxo de Caixa'!I$3)</f>
        <v>0</v>
      </c>
      <c r="J21" s="51">
        <f>SUMIFS('BD Conta 555-5'!$J:$J,'BD Conta 555-5'!$I:$I,'Fluxo de Caixa'!$B21,'BD Conta 555-5'!$E:$E,'Fluxo de Caixa'!J$3)+SUMIFS('BD Conta 5295-0'!$L:$L,'BD Conta 5295-0'!$K:$K,'Fluxo de Caixa'!$B21,'BD Conta 5295-0'!$E:$E,'Fluxo de Caixa'!J$3)+SUMIFS('BD Conta 5294-1'!$L:$L,'BD Conta 5294-1'!$K:$K,'Fluxo de Caixa'!$B21,'BD Conta 5294-1'!$E:$E,'Fluxo de Caixa'!J$3)+SUMIFS('BD Conta 726-4'!$L:$L,'BD Conta 726-4'!$K:$K,'Fluxo de Caixa'!$B21,'BD Conta 726-4'!$E:$E,'Fluxo de Caixa'!J$3)</f>
        <v>0</v>
      </c>
      <c r="K21" s="51">
        <f>SUMIFS('BD Conta 555-5'!$J:$J,'BD Conta 555-5'!$I:$I,'Fluxo de Caixa'!$B21,'BD Conta 555-5'!$E:$E,'Fluxo de Caixa'!K$3)+SUMIFS('BD Conta 5295-0'!$L:$L,'BD Conta 5295-0'!$K:$K,'Fluxo de Caixa'!$B21,'BD Conta 5295-0'!$E:$E,'Fluxo de Caixa'!K$3)+SUMIFS('BD Conta 5294-1'!$L:$L,'BD Conta 5294-1'!$K:$K,'Fluxo de Caixa'!$B21,'BD Conta 5294-1'!$E:$E,'Fluxo de Caixa'!K$3)+SUMIFS('BD Conta 726-4'!$L:$L,'BD Conta 726-4'!$K:$K,'Fluxo de Caixa'!$B21,'BD Conta 726-4'!$E:$E,'Fluxo de Caixa'!K$3)</f>
        <v>0</v>
      </c>
      <c r="M21" s="51">
        <f>HLOOKUP($L$2,$AJ$4:$AU$111,$A21,0)</f>
        <v>0</v>
      </c>
      <c r="N21" s="51">
        <f>HLOOKUP($L$2,$C$4:$K$111,$A21,0)</f>
        <v>0</v>
      </c>
      <c r="O21" s="17">
        <f t="shared" si="23"/>
        <v>0</v>
      </c>
      <c r="P21" s="4">
        <f t="shared" si="45"/>
        <v>0</v>
      </c>
      <c r="R21" s="51">
        <f>HLOOKUP($L$2,$AW$4:$BH$111,$A21,0)</f>
        <v>0</v>
      </c>
      <c r="S21" s="51">
        <f>HLOOKUP($L$2,$W$4:$AH$111,$A21,0)</f>
        <v>0</v>
      </c>
      <c r="T21" s="17">
        <f t="shared" si="41"/>
        <v>0</v>
      </c>
      <c r="U21" s="4">
        <f t="shared" si="46"/>
        <v>0</v>
      </c>
      <c r="W21" s="51" t="e">
        <f>SUM(#REF!)</f>
        <v>#REF!</v>
      </c>
      <c r="X21" s="51" t="e">
        <f>SUM(#REF!)</f>
        <v>#REF!</v>
      </c>
      <c r="Y21" s="51" t="e">
        <f>SUM(#REF!)</f>
        <v>#REF!</v>
      </c>
      <c r="Z21" s="51">
        <f>SUM($C21:C21)</f>
        <v>0</v>
      </c>
      <c r="AA21" s="51">
        <f>SUM($C21:D21)</f>
        <v>0</v>
      </c>
      <c r="AB21" s="51">
        <f>SUM($C21:E21)</f>
        <v>0</v>
      </c>
      <c r="AC21" s="51">
        <f>SUM($C21:F21)</f>
        <v>0</v>
      </c>
      <c r="AD21" s="51">
        <f>SUM($C21:G21)</f>
        <v>0</v>
      </c>
      <c r="AE21" s="51">
        <f>SUM($C21:H21)</f>
        <v>0</v>
      </c>
      <c r="AF21" s="51">
        <f>SUM($C21:I21)</f>
        <v>0</v>
      </c>
      <c r="AG21" s="51">
        <f>SUM($C21:J21)</f>
        <v>0</v>
      </c>
      <c r="AH21" s="51">
        <f>SUM($C21:K21)</f>
        <v>0</v>
      </c>
      <c r="AJ21" s="51">
        <f>-IFERROR(VLOOKUP($B21,Orçado!$B:$I,8,0),0)</f>
        <v>0</v>
      </c>
      <c r="AK21" s="51">
        <f>-IFERROR(VLOOKUP($B21,Orçado!$B:$I,8,0),0)</f>
        <v>0</v>
      </c>
      <c r="AL21" s="51">
        <f>-IFERROR(VLOOKUP($B21,Orçado!$B:$I,8,0),0)</f>
        <v>0</v>
      </c>
      <c r="AM21" s="51"/>
      <c r="AN21" s="51"/>
      <c r="AO21" s="51"/>
      <c r="AP21" s="51"/>
      <c r="AQ21" s="51"/>
      <c r="AR21" s="51"/>
      <c r="AS21" s="51"/>
      <c r="AT21" s="51"/>
      <c r="AU21" s="51"/>
      <c r="AW21" s="51">
        <f t="shared" si="48"/>
        <v>0</v>
      </c>
      <c r="AX21" s="51">
        <f t="shared" si="49"/>
        <v>0</v>
      </c>
      <c r="AY21" s="51">
        <f t="shared" si="50"/>
        <v>0</v>
      </c>
      <c r="AZ21" s="51">
        <f t="shared" si="51"/>
        <v>0</v>
      </c>
      <c r="BA21" s="51">
        <f t="shared" si="52"/>
        <v>0</v>
      </c>
      <c r="BB21" s="51">
        <f t="shared" si="53"/>
        <v>0</v>
      </c>
      <c r="BC21" s="51">
        <f t="shared" si="54"/>
        <v>0</v>
      </c>
      <c r="BD21" s="51">
        <f t="shared" si="55"/>
        <v>0</v>
      </c>
      <c r="BE21" s="51">
        <f t="shared" si="56"/>
        <v>0</v>
      </c>
      <c r="BF21" s="51">
        <f t="shared" si="57"/>
        <v>0</v>
      </c>
      <c r="BG21" s="51">
        <f t="shared" si="58"/>
        <v>0</v>
      </c>
      <c r="BH21" s="51">
        <f t="shared" si="59"/>
        <v>0</v>
      </c>
    </row>
    <row r="22" spans="1:60" hidden="1" outlineLevel="1">
      <c r="A22" s="5">
        <f t="shared" si="13"/>
        <v>19</v>
      </c>
      <c r="B22" s="14" t="s">
        <v>177</v>
      </c>
      <c r="C22" s="51">
        <f>SUMIFS('BD Conta 555-5'!$J:$J,'BD Conta 555-5'!$I:$I,'Fluxo de Caixa'!$B22,'BD Conta 555-5'!$E:$E,'Fluxo de Caixa'!C$3)+SUMIFS('BD Conta 5295-0'!$L:$L,'BD Conta 5295-0'!$K:$K,'Fluxo de Caixa'!$B22,'BD Conta 5295-0'!$E:$E,'Fluxo de Caixa'!C$3)+SUMIFS('BD Conta 5294-1'!$L:$L,'BD Conta 5294-1'!$K:$K,'Fluxo de Caixa'!$B22,'BD Conta 5294-1'!$E:$E,'Fluxo de Caixa'!C$3)+SUMIFS('BD Conta 726-4'!$L:$L,'BD Conta 726-4'!$K:$K,'Fluxo de Caixa'!$B22,'BD Conta 726-4'!$E:$E,'Fluxo de Caixa'!C$3)</f>
        <v>0</v>
      </c>
      <c r="D22" s="51">
        <f>SUMIFS('BD Conta 555-5'!$J:$J,'BD Conta 555-5'!$I:$I,'Fluxo de Caixa'!$B22,'BD Conta 555-5'!$E:$E,'Fluxo de Caixa'!D$3)+SUMIFS('BD Conta 5295-0'!$L:$L,'BD Conta 5295-0'!$K:$K,'Fluxo de Caixa'!$B22,'BD Conta 5295-0'!$E:$E,'Fluxo de Caixa'!D$3)+SUMIFS('BD Conta 5294-1'!$L:$L,'BD Conta 5294-1'!$K:$K,'Fluxo de Caixa'!$B22,'BD Conta 5294-1'!$E:$E,'Fluxo de Caixa'!D$3)+SUMIFS('BD Conta 726-4'!$L:$L,'BD Conta 726-4'!$K:$K,'Fluxo de Caixa'!$B22,'BD Conta 726-4'!$E:$E,'Fluxo de Caixa'!D$3)</f>
        <v>0</v>
      </c>
      <c r="E22" s="51">
        <f>SUMIFS('BD Conta 555-5'!$J:$J,'BD Conta 555-5'!$I:$I,'Fluxo de Caixa'!$B22,'BD Conta 555-5'!$E:$E,'Fluxo de Caixa'!E$3)+SUMIFS('BD Conta 5295-0'!$L:$L,'BD Conta 5295-0'!$K:$K,'Fluxo de Caixa'!$B22,'BD Conta 5295-0'!$E:$E,'Fluxo de Caixa'!E$3)+SUMIFS('BD Conta 5294-1'!$L:$L,'BD Conta 5294-1'!$K:$K,'Fluxo de Caixa'!$B22,'BD Conta 5294-1'!$E:$E,'Fluxo de Caixa'!E$3)+SUMIFS('BD Conta 726-4'!$L:$L,'BD Conta 726-4'!$K:$K,'Fluxo de Caixa'!$B22,'BD Conta 726-4'!$E:$E,'Fluxo de Caixa'!E$3)</f>
        <v>0</v>
      </c>
      <c r="F22" s="51">
        <f>SUMIFS('BD Conta 555-5'!$J:$J,'BD Conta 555-5'!$I:$I,'Fluxo de Caixa'!$B22,'BD Conta 555-5'!$E:$E,'Fluxo de Caixa'!F$3)+SUMIFS('BD Conta 5295-0'!$L:$L,'BD Conta 5295-0'!$K:$K,'Fluxo de Caixa'!$B22,'BD Conta 5295-0'!$E:$E,'Fluxo de Caixa'!F$3)+SUMIFS('BD Conta 5294-1'!$L:$L,'BD Conta 5294-1'!$K:$K,'Fluxo de Caixa'!$B22,'BD Conta 5294-1'!$E:$E,'Fluxo de Caixa'!F$3)+SUMIFS('BD Conta 726-4'!$L:$L,'BD Conta 726-4'!$K:$K,'Fluxo de Caixa'!$B22,'BD Conta 726-4'!$E:$E,'Fluxo de Caixa'!F$3)</f>
        <v>0</v>
      </c>
      <c r="G22" s="51">
        <f>SUMIFS('BD Conta 555-5'!$J:$J,'BD Conta 555-5'!$I:$I,'Fluxo de Caixa'!$B22,'BD Conta 555-5'!$E:$E,'Fluxo de Caixa'!G$3)+SUMIFS('BD Conta 5295-0'!$L:$L,'BD Conta 5295-0'!$K:$K,'Fluxo de Caixa'!$B22,'BD Conta 5295-0'!$E:$E,'Fluxo de Caixa'!G$3)+SUMIFS('BD Conta 5294-1'!$L:$L,'BD Conta 5294-1'!$K:$K,'Fluxo de Caixa'!$B22,'BD Conta 5294-1'!$E:$E,'Fluxo de Caixa'!G$3)+SUMIFS('BD Conta 726-4'!$L:$L,'BD Conta 726-4'!$K:$K,'Fluxo de Caixa'!$B22,'BD Conta 726-4'!$E:$E,'Fluxo de Caixa'!G$3)</f>
        <v>0</v>
      </c>
      <c r="H22" s="51">
        <f>SUMIFS('BD Conta 555-5'!$J:$J,'BD Conta 555-5'!$I:$I,'Fluxo de Caixa'!$B22,'BD Conta 555-5'!$E:$E,'Fluxo de Caixa'!H$3)+SUMIFS('BD Conta 5295-0'!$L:$L,'BD Conta 5295-0'!$K:$K,'Fluxo de Caixa'!$B22,'BD Conta 5295-0'!$E:$E,'Fluxo de Caixa'!H$3)+SUMIFS('BD Conta 5294-1'!$L:$L,'BD Conta 5294-1'!$K:$K,'Fluxo de Caixa'!$B22,'BD Conta 5294-1'!$E:$E,'Fluxo de Caixa'!H$3)+SUMIFS('BD Conta 726-4'!$L:$L,'BD Conta 726-4'!$K:$K,'Fluxo de Caixa'!$B22,'BD Conta 726-4'!$E:$E,'Fluxo de Caixa'!H$3)</f>
        <v>0</v>
      </c>
      <c r="I22" s="51">
        <f>SUMIFS('BD Conta 555-5'!$J:$J,'BD Conta 555-5'!$I:$I,'Fluxo de Caixa'!$B22,'BD Conta 555-5'!$E:$E,'Fluxo de Caixa'!I$3)+SUMIFS('BD Conta 5295-0'!$L:$L,'BD Conta 5295-0'!$K:$K,'Fluxo de Caixa'!$B22,'BD Conta 5295-0'!$E:$E,'Fluxo de Caixa'!I$3)+SUMIFS('BD Conta 5294-1'!$L:$L,'BD Conta 5294-1'!$K:$K,'Fluxo de Caixa'!$B22,'BD Conta 5294-1'!$E:$E,'Fluxo de Caixa'!I$3)+SUMIFS('BD Conta 726-4'!$L:$L,'BD Conta 726-4'!$K:$K,'Fluxo de Caixa'!$B22,'BD Conta 726-4'!$E:$E,'Fluxo de Caixa'!I$3)</f>
        <v>0</v>
      </c>
      <c r="J22" s="51">
        <f>SUMIFS('BD Conta 555-5'!$J:$J,'BD Conta 555-5'!$I:$I,'Fluxo de Caixa'!$B22,'BD Conta 555-5'!$E:$E,'Fluxo de Caixa'!J$3)+SUMIFS('BD Conta 5295-0'!$L:$L,'BD Conta 5295-0'!$K:$K,'Fluxo de Caixa'!$B22,'BD Conta 5295-0'!$E:$E,'Fluxo de Caixa'!J$3)+SUMIFS('BD Conta 5294-1'!$L:$L,'BD Conta 5294-1'!$K:$K,'Fluxo de Caixa'!$B22,'BD Conta 5294-1'!$E:$E,'Fluxo de Caixa'!J$3)+SUMIFS('BD Conta 726-4'!$L:$L,'BD Conta 726-4'!$K:$K,'Fluxo de Caixa'!$B22,'BD Conta 726-4'!$E:$E,'Fluxo de Caixa'!J$3)</f>
        <v>0</v>
      </c>
      <c r="K22" s="51">
        <f>SUMIFS('BD Conta 555-5'!$J:$J,'BD Conta 555-5'!$I:$I,'Fluxo de Caixa'!$B22,'BD Conta 555-5'!$E:$E,'Fluxo de Caixa'!K$3)+SUMIFS('BD Conta 5295-0'!$L:$L,'BD Conta 5295-0'!$K:$K,'Fluxo de Caixa'!$B22,'BD Conta 5295-0'!$E:$E,'Fluxo de Caixa'!K$3)+SUMIFS('BD Conta 5294-1'!$L:$L,'BD Conta 5294-1'!$K:$K,'Fluxo de Caixa'!$B22,'BD Conta 5294-1'!$E:$E,'Fluxo de Caixa'!K$3)+SUMIFS('BD Conta 726-4'!$L:$L,'BD Conta 726-4'!$K:$K,'Fluxo de Caixa'!$B22,'BD Conta 726-4'!$E:$E,'Fluxo de Caixa'!K$3)</f>
        <v>0</v>
      </c>
      <c r="M22" s="51">
        <f>HLOOKUP($L$2,$AJ$4:$AU$111,$A22,0)</f>
        <v>0</v>
      </c>
      <c r="N22" s="51">
        <f>HLOOKUP($L$2,$C$4:$K$111,$A22,0)</f>
        <v>0</v>
      </c>
      <c r="O22" s="17">
        <f t="shared" ref="O22" si="60">N22-M22</f>
        <v>0</v>
      </c>
      <c r="P22" s="4">
        <f t="shared" si="45"/>
        <v>0</v>
      </c>
      <c r="R22" s="51">
        <f>HLOOKUP($L$2,$AW$4:$BH$111,$A22,0)</f>
        <v>0</v>
      </c>
      <c r="S22" s="51">
        <f>HLOOKUP($L$2,$W$4:$AH$111,$A22,0)</f>
        <v>0</v>
      </c>
      <c r="T22" s="17">
        <f t="shared" ref="T22" si="61">S22-R22</f>
        <v>0</v>
      </c>
      <c r="U22" s="4">
        <f t="shared" ref="U22" si="62">-IFERROR(IF(S22=0,0,S22/R22-1),0)</f>
        <v>0</v>
      </c>
      <c r="W22" s="51" t="e">
        <f>SUM(#REF!)</f>
        <v>#REF!</v>
      </c>
      <c r="X22" s="51" t="e">
        <f>SUM(#REF!)</f>
        <v>#REF!</v>
      </c>
      <c r="Y22" s="51" t="e">
        <f>SUM(#REF!)</f>
        <v>#REF!</v>
      </c>
      <c r="Z22" s="51">
        <f>SUM($C22:C22)</f>
        <v>0</v>
      </c>
      <c r="AA22" s="51">
        <f>SUM($C22:D22)</f>
        <v>0</v>
      </c>
      <c r="AB22" s="51">
        <f>SUM($C22:E22)</f>
        <v>0</v>
      </c>
      <c r="AC22" s="51">
        <f>SUM($C22:F22)</f>
        <v>0</v>
      </c>
      <c r="AD22" s="51">
        <f>SUM($C22:G22)</f>
        <v>0</v>
      </c>
      <c r="AE22" s="51">
        <f>SUM($C22:H22)</f>
        <v>0</v>
      </c>
      <c r="AF22" s="51">
        <f>SUM($C22:I22)</f>
        <v>0</v>
      </c>
      <c r="AG22" s="51">
        <f>SUM($C22:J22)</f>
        <v>0</v>
      </c>
      <c r="AH22" s="51">
        <f>SUM($C22:K22)</f>
        <v>0</v>
      </c>
      <c r="AJ22" s="51">
        <f>-IFERROR(VLOOKUP($B22,Orçado!$B:$I,8,0),0)</f>
        <v>0</v>
      </c>
      <c r="AK22" s="51">
        <f>-IFERROR(VLOOKUP($B22,Orçado!$B:$I,8,0),0)</f>
        <v>0</v>
      </c>
      <c r="AL22" s="51">
        <f>-IFERROR(VLOOKUP($B22,Orçado!$B:$I,8,0),0)</f>
        <v>0</v>
      </c>
      <c r="AM22" s="51"/>
      <c r="AN22" s="51"/>
      <c r="AO22" s="51"/>
      <c r="AP22" s="51"/>
      <c r="AQ22" s="51"/>
      <c r="AR22" s="51"/>
      <c r="AS22" s="51"/>
      <c r="AT22" s="51"/>
      <c r="AU22" s="51"/>
      <c r="AW22" s="51">
        <f t="shared" ref="AW22" si="63">SUM(AJ22)</f>
        <v>0</v>
      </c>
      <c r="AX22" s="51">
        <f t="shared" ref="AX22" si="64">SUM(AJ22:AK22)</f>
        <v>0</v>
      </c>
      <c r="AY22" s="51">
        <f t="shared" ref="AY22" si="65">SUM(AJ22:AL22)</f>
        <v>0</v>
      </c>
      <c r="AZ22" s="51">
        <f t="shared" ref="AZ22" si="66">SUM(AJ22:AM22)</f>
        <v>0</v>
      </c>
      <c r="BA22" s="51">
        <f t="shared" ref="BA22" si="67">SUM(AJ22:AN22)</f>
        <v>0</v>
      </c>
      <c r="BB22" s="51">
        <f t="shared" ref="BB22" si="68">SUM(AJ22:AO22)</f>
        <v>0</v>
      </c>
      <c r="BC22" s="51">
        <f t="shared" ref="BC22" si="69">SUM(AJ22:AP22)</f>
        <v>0</v>
      </c>
      <c r="BD22" s="51">
        <f t="shared" ref="BD22" si="70">SUM(AJ22:AQ22)</f>
        <v>0</v>
      </c>
      <c r="BE22" s="51">
        <f t="shared" ref="BE22" si="71">SUM(AJ22:AR22)</f>
        <v>0</v>
      </c>
      <c r="BF22" s="51">
        <f t="shared" ref="BF22" si="72">SUM(AJ22:AS22)</f>
        <v>0</v>
      </c>
      <c r="BG22" s="51">
        <f t="shared" ref="BG22" si="73">SUM(AJ22:AT22)</f>
        <v>0</v>
      </c>
      <c r="BH22" s="51">
        <f t="shared" ref="BH22" si="74">SUM(AJ22:AU22)</f>
        <v>0</v>
      </c>
    </row>
    <row r="23" spans="1:60" hidden="1" outlineLevel="1">
      <c r="A23" s="5">
        <f t="shared" si="13"/>
        <v>20</v>
      </c>
      <c r="B23" s="14" t="s">
        <v>178</v>
      </c>
      <c r="C23" s="51">
        <f>SUMIFS('BD Conta 555-5'!$J:$J,'BD Conta 555-5'!$I:$I,'Fluxo de Caixa'!$B23,'BD Conta 555-5'!$E:$E,'Fluxo de Caixa'!C$3)+SUMIFS('BD Conta 5295-0'!$L:$L,'BD Conta 5295-0'!$K:$K,'Fluxo de Caixa'!$B23,'BD Conta 5295-0'!$E:$E,'Fluxo de Caixa'!C$3)+SUMIFS('BD Conta 5294-1'!$L:$L,'BD Conta 5294-1'!$K:$K,'Fluxo de Caixa'!$B23,'BD Conta 5294-1'!$E:$E,'Fluxo de Caixa'!C$3)+SUMIFS('BD Conta 726-4'!$L:$L,'BD Conta 726-4'!$K:$K,'Fluxo de Caixa'!$B23,'BD Conta 726-4'!$E:$E,'Fluxo de Caixa'!C$3)</f>
        <v>0</v>
      </c>
      <c r="D23" s="51">
        <f>SUMIFS('BD Conta 555-5'!$J:$J,'BD Conta 555-5'!$I:$I,'Fluxo de Caixa'!$B23,'BD Conta 555-5'!$E:$E,'Fluxo de Caixa'!D$3)+SUMIFS('BD Conta 5295-0'!$L:$L,'BD Conta 5295-0'!$K:$K,'Fluxo de Caixa'!$B23,'BD Conta 5295-0'!$E:$E,'Fluxo de Caixa'!D$3)+SUMIFS('BD Conta 5294-1'!$L:$L,'BD Conta 5294-1'!$K:$K,'Fluxo de Caixa'!$B23,'BD Conta 5294-1'!$E:$E,'Fluxo de Caixa'!D$3)+SUMIFS('BD Conta 726-4'!$L:$L,'BD Conta 726-4'!$K:$K,'Fluxo de Caixa'!$B23,'BD Conta 726-4'!$E:$E,'Fluxo de Caixa'!D$3)</f>
        <v>0</v>
      </c>
      <c r="E23" s="51">
        <f>SUMIFS('BD Conta 555-5'!$J:$J,'BD Conta 555-5'!$I:$I,'Fluxo de Caixa'!$B23,'BD Conta 555-5'!$E:$E,'Fluxo de Caixa'!E$3)+SUMIFS('BD Conta 5295-0'!$L:$L,'BD Conta 5295-0'!$K:$K,'Fluxo de Caixa'!$B23,'BD Conta 5295-0'!$E:$E,'Fluxo de Caixa'!E$3)+SUMIFS('BD Conta 5294-1'!$L:$L,'BD Conta 5294-1'!$K:$K,'Fluxo de Caixa'!$B23,'BD Conta 5294-1'!$E:$E,'Fluxo de Caixa'!E$3)+SUMIFS('BD Conta 726-4'!$L:$L,'BD Conta 726-4'!$K:$K,'Fluxo de Caixa'!$B23,'BD Conta 726-4'!$E:$E,'Fluxo de Caixa'!E$3)</f>
        <v>0</v>
      </c>
      <c r="F23" s="51">
        <f>SUMIFS('BD Conta 555-5'!$J:$J,'BD Conta 555-5'!$I:$I,'Fluxo de Caixa'!$B23,'BD Conta 555-5'!$E:$E,'Fluxo de Caixa'!F$3)+SUMIFS('BD Conta 5295-0'!$L:$L,'BD Conta 5295-0'!$K:$K,'Fluxo de Caixa'!$B23,'BD Conta 5295-0'!$E:$E,'Fluxo de Caixa'!F$3)+SUMIFS('BD Conta 5294-1'!$L:$L,'BD Conta 5294-1'!$K:$K,'Fluxo de Caixa'!$B23,'BD Conta 5294-1'!$E:$E,'Fluxo de Caixa'!F$3)+SUMIFS('BD Conta 726-4'!$L:$L,'BD Conta 726-4'!$K:$K,'Fluxo de Caixa'!$B23,'BD Conta 726-4'!$E:$E,'Fluxo de Caixa'!F$3)</f>
        <v>0</v>
      </c>
      <c r="G23" s="51">
        <f>SUMIFS('BD Conta 555-5'!$J:$J,'BD Conta 555-5'!$I:$I,'Fluxo de Caixa'!$B23,'BD Conta 555-5'!$E:$E,'Fluxo de Caixa'!G$3)+SUMIFS('BD Conta 5295-0'!$L:$L,'BD Conta 5295-0'!$K:$K,'Fluxo de Caixa'!$B23,'BD Conta 5295-0'!$E:$E,'Fluxo de Caixa'!G$3)+SUMIFS('BD Conta 5294-1'!$L:$L,'BD Conta 5294-1'!$K:$K,'Fluxo de Caixa'!$B23,'BD Conta 5294-1'!$E:$E,'Fluxo de Caixa'!G$3)+SUMIFS('BD Conta 726-4'!$L:$L,'BD Conta 726-4'!$K:$K,'Fluxo de Caixa'!$B23,'BD Conta 726-4'!$E:$E,'Fluxo de Caixa'!G$3)</f>
        <v>0</v>
      </c>
      <c r="H23" s="51">
        <f>SUMIFS('BD Conta 555-5'!$J:$J,'BD Conta 555-5'!$I:$I,'Fluxo de Caixa'!$B23,'BD Conta 555-5'!$E:$E,'Fluxo de Caixa'!H$3)+SUMIFS('BD Conta 5295-0'!$L:$L,'BD Conta 5295-0'!$K:$K,'Fluxo de Caixa'!$B23,'BD Conta 5295-0'!$E:$E,'Fluxo de Caixa'!H$3)+SUMIFS('BD Conta 5294-1'!$L:$L,'BD Conta 5294-1'!$K:$K,'Fluxo de Caixa'!$B23,'BD Conta 5294-1'!$E:$E,'Fluxo de Caixa'!H$3)+SUMIFS('BD Conta 726-4'!$L:$L,'BD Conta 726-4'!$K:$K,'Fluxo de Caixa'!$B23,'BD Conta 726-4'!$E:$E,'Fluxo de Caixa'!H$3)</f>
        <v>0</v>
      </c>
      <c r="I23" s="51">
        <f>SUMIFS('BD Conta 555-5'!$J:$J,'BD Conta 555-5'!$I:$I,'Fluxo de Caixa'!$B23,'BD Conta 555-5'!$E:$E,'Fluxo de Caixa'!I$3)+SUMIFS('BD Conta 5295-0'!$L:$L,'BD Conta 5295-0'!$K:$K,'Fluxo de Caixa'!$B23,'BD Conta 5295-0'!$E:$E,'Fluxo de Caixa'!I$3)+SUMIFS('BD Conta 5294-1'!$L:$L,'BD Conta 5294-1'!$K:$K,'Fluxo de Caixa'!$B23,'BD Conta 5294-1'!$E:$E,'Fluxo de Caixa'!I$3)+SUMIFS('BD Conta 726-4'!$L:$L,'BD Conta 726-4'!$K:$K,'Fluxo de Caixa'!$B23,'BD Conta 726-4'!$E:$E,'Fluxo de Caixa'!I$3)</f>
        <v>0</v>
      </c>
      <c r="J23" s="51">
        <f>SUMIFS('BD Conta 555-5'!$J:$J,'BD Conta 555-5'!$I:$I,'Fluxo de Caixa'!$B23,'BD Conta 555-5'!$E:$E,'Fluxo de Caixa'!J$3)+SUMIFS('BD Conta 5295-0'!$L:$L,'BD Conta 5295-0'!$K:$K,'Fluxo de Caixa'!$B23,'BD Conta 5295-0'!$E:$E,'Fluxo de Caixa'!J$3)+SUMIFS('BD Conta 5294-1'!$L:$L,'BD Conta 5294-1'!$K:$K,'Fluxo de Caixa'!$B23,'BD Conta 5294-1'!$E:$E,'Fluxo de Caixa'!J$3)+SUMIFS('BD Conta 726-4'!$L:$L,'BD Conta 726-4'!$K:$K,'Fluxo de Caixa'!$B23,'BD Conta 726-4'!$E:$E,'Fluxo de Caixa'!J$3)</f>
        <v>0</v>
      </c>
      <c r="K23" s="51">
        <f>SUMIFS('BD Conta 555-5'!$J:$J,'BD Conta 555-5'!$I:$I,'Fluxo de Caixa'!$B23,'BD Conta 555-5'!$E:$E,'Fluxo de Caixa'!K$3)+SUMIFS('BD Conta 5295-0'!$L:$L,'BD Conta 5295-0'!$K:$K,'Fluxo de Caixa'!$B23,'BD Conta 5295-0'!$E:$E,'Fluxo de Caixa'!K$3)+SUMIFS('BD Conta 5294-1'!$L:$L,'BD Conta 5294-1'!$K:$K,'Fluxo de Caixa'!$B23,'BD Conta 5294-1'!$E:$E,'Fluxo de Caixa'!K$3)+SUMIFS('BD Conta 726-4'!$L:$L,'BD Conta 726-4'!$K:$K,'Fluxo de Caixa'!$B23,'BD Conta 726-4'!$E:$E,'Fluxo de Caixa'!K$3)</f>
        <v>0</v>
      </c>
      <c r="M23" s="51">
        <f>HLOOKUP($L$2,$AJ$4:$AU$111,$A23,0)</f>
        <v>0</v>
      </c>
      <c r="N23" s="51">
        <f>HLOOKUP($L$2,$C$4:$K$111,$A23,0)</f>
        <v>0</v>
      </c>
      <c r="O23" s="17">
        <f t="shared" si="23"/>
        <v>0</v>
      </c>
      <c r="P23" s="4">
        <f t="shared" si="45"/>
        <v>0</v>
      </c>
      <c r="R23" s="51">
        <f>HLOOKUP($L$2,$AW$4:$BH$111,$A23,0)</f>
        <v>0</v>
      </c>
      <c r="S23" s="51">
        <f>HLOOKUP($L$2,$W$4:$AH$111,$A23,0)</f>
        <v>0</v>
      </c>
      <c r="T23" s="17">
        <f t="shared" si="41"/>
        <v>0</v>
      </c>
      <c r="U23" s="4">
        <f t="shared" si="46"/>
        <v>0</v>
      </c>
      <c r="W23" s="51" t="e">
        <f>SUM(#REF!)</f>
        <v>#REF!</v>
      </c>
      <c r="X23" s="51" t="e">
        <f>SUM(#REF!)</f>
        <v>#REF!</v>
      </c>
      <c r="Y23" s="51" t="e">
        <f>SUM(#REF!)</f>
        <v>#REF!</v>
      </c>
      <c r="Z23" s="51">
        <f>SUM($C23:C23)</f>
        <v>0</v>
      </c>
      <c r="AA23" s="51">
        <f>SUM($C23:D23)</f>
        <v>0</v>
      </c>
      <c r="AB23" s="51">
        <f>SUM($C23:E23)</f>
        <v>0</v>
      </c>
      <c r="AC23" s="51">
        <f>SUM($C23:F23)</f>
        <v>0</v>
      </c>
      <c r="AD23" s="51">
        <f>SUM($C23:G23)</f>
        <v>0</v>
      </c>
      <c r="AE23" s="51">
        <f>SUM($C23:H23)</f>
        <v>0</v>
      </c>
      <c r="AF23" s="51">
        <f>SUM($C23:I23)</f>
        <v>0</v>
      </c>
      <c r="AG23" s="51">
        <f>SUM($C23:J23)</f>
        <v>0</v>
      </c>
      <c r="AH23" s="51">
        <f>SUM($C23:K23)</f>
        <v>0</v>
      </c>
      <c r="AJ23" s="51">
        <f>-IFERROR(VLOOKUP($B23,Orçado!$B:$I,8,0),0)</f>
        <v>0</v>
      </c>
      <c r="AK23" s="51">
        <f>-IFERROR(VLOOKUP($B23,Orçado!$B:$I,8,0),0)</f>
        <v>0</v>
      </c>
      <c r="AL23" s="51">
        <f>-IFERROR(VLOOKUP($B23,Orçado!$B:$I,8,0),0)</f>
        <v>0</v>
      </c>
      <c r="AM23" s="51"/>
      <c r="AN23" s="51"/>
      <c r="AO23" s="51"/>
      <c r="AP23" s="51"/>
      <c r="AQ23" s="51"/>
      <c r="AR23" s="51"/>
      <c r="AS23" s="51"/>
      <c r="AT23" s="51"/>
      <c r="AU23" s="51"/>
      <c r="AW23" s="51">
        <f t="shared" si="48"/>
        <v>0</v>
      </c>
      <c r="AX23" s="51">
        <f t="shared" si="49"/>
        <v>0</v>
      </c>
      <c r="AY23" s="51">
        <f t="shared" si="50"/>
        <v>0</v>
      </c>
      <c r="AZ23" s="51">
        <f t="shared" si="51"/>
        <v>0</v>
      </c>
      <c r="BA23" s="51">
        <f t="shared" si="52"/>
        <v>0</v>
      </c>
      <c r="BB23" s="51">
        <f t="shared" si="53"/>
        <v>0</v>
      </c>
      <c r="BC23" s="51">
        <f t="shared" si="54"/>
        <v>0</v>
      </c>
      <c r="BD23" s="51">
        <f t="shared" si="55"/>
        <v>0</v>
      </c>
      <c r="BE23" s="51">
        <f t="shared" si="56"/>
        <v>0</v>
      </c>
      <c r="BF23" s="51">
        <f t="shared" si="57"/>
        <v>0</v>
      </c>
      <c r="BG23" s="51">
        <f t="shared" si="58"/>
        <v>0</v>
      </c>
      <c r="BH23" s="51">
        <f t="shared" si="59"/>
        <v>0</v>
      </c>
    </row>
    <row r="24" spans="1:60" hidden="1" outlineLevel="1">
      <c r="A24" s="5">
        <f t="shared" si="13"/>
        <v>21</v>
      </c>
      <c r="B24" s="14" t="s">
        <v>83</v>
      </c>
      <c r="C24" s="51">
        <f>SUMIFS('BD Conta 555-5'!$J:$J,'BD Conta 555-5'!$I:$I,'Fluxo de Caixa'!$B24,'BD Conta 555-5'!$E:$E,'Fluxo de Caixa'!C$3)+SUMIFS('BD Conta 5295-0'!$L:$L,'BD Conta 5295-0'!$K:$K,'Fluxo de Caixa'!$B24,'BD Conta 5295-0'!$E:$E,'Fluxo de Caixa'!C$3)+SUMIFS('BD Conta 5294-1'!$L:$L,'BD Conta 5294-1'!$K:$K,'Fluxo de Caixa'!$B24,'BD Conta 5294-1'!$E:$E,'Fluxo de Caixa'!C$3)+SUMIFS('BD Conta 726-4'!$L:$L,'BD Conta 726-4'!$K:$K,'Fluxo de Caixa'!$B24,'BD Conta 726-4'!$E:$E,'Fluxo de Caixa'!C$3)</f>
        <v>0</v>
      </c>
      <c r="D24" s="51">
        <f>SUMIFS('BD Conta 555-5'!$J:$J,'BD Conta 555-5'!$I:$I,'Fluxo de Caixa'!$B24,'BD Conta 555-5'!$E:$E,'Fluxo de Caixa'!D$3)+SUMIFS('BD Conta 5295-0'!$L:$L,'BD Conta 5295-0'!$K:$K,'Fluxo de Caixa'!$B24,'BD Conta 5295-0'!$E:$E,'Fluxo de Caixa'!D$3)+SUMIFS('BD Conta 5294-1'!$L:$L,'BD Conta 5294-1'!$K:$K,'Fluxo de Caixa'!$B24,'BD Conta 5294-1'!$E:$E,'Fluxo de Caixa'!D$3)+SUMIFS('BD Conta 726-4'!$L:$L,'BD Conta 726-4'!$K:$K,'Fluxo de Caixa'!$B24,'BD Conta 726-4'!$E:$E,'Fluxo de Caixa'!D$3)</f>
        <v>0</v>
      </c>
      <c r="E24" s="51">
        <f>SUMIFS('BD Conta 555-5'!$J:$J,'BD Conta 555-5'!$I:$I,'Fluxo de Caixa'!$B24,'BD Conta 555-5'!$E:$E,'Fluxo de Caixa'!E$3)+SUMIFS('BD Conta 5295-0'!$L:$L,'BD Conta 5295-0'!$K:$K,'Fluxo de Caixa'!$B24,'BD Conta 5295-0'!$E:$E,'Fluxo de Caixa'!E$3)+SUMIFS('BD Conta 5294-1'!$L:$L,'BD Conta 5294-1'!$K:$K,'Fluxo de Caixa'!$B24,'BD Conta 5294-1'!$E:$E,'Fluxo de Caixa'!E$3)+SUMIFS('BD Conta 726-4'!$L:$L,'BD Conta 726-4'!$K:$K,'Fluxo de Caixa'!$B24,'BD Conta 726-4'!$E:$E,'Fluxo de Caixa'!E$3)</f>
        <v>0</v>
      </c>
      <c r="F24" s="51">
        <f>SUMIFS('BD Conta 555-5'!$J:$J,'BD Conta 555-5'!$I:$I,'Fluxo de Caixa'!$B24,'BD Conta 555-5'!$E:$E,'Fluxo de Caixa'!F$3)+SUMIFS('BD Conta 5295-0'!$L:$L,'BD Conta 5295-0'!$K:$K,'Fluxo de Caixa'!$B24,'BD Conta 5295-0'!$E:$E,'Fluxo de Caixa'!F$3)+SUMIFS('BD Conta 5294-1'!$L:$L,'BD Conta 5294-1'!$K:$K,'Fluxo de Caixa'!$B24,'BD Conta 5294-1'!$E:$E,'Fluxo de Caixa'!F$3)+SUMIFS('BD Conta 726-4'!$L:$L,'BD Conta 726-4'!$K:$K,'Fluxo de Caixa'!$B24,'BD Conta 726-4'!$E:$E,'Fluxo de Caixa'!F$3)</f>
        <v>0</v>
      </c>
      <c r="G24" s="51">
        <f>SUMIFS('BD Conta 555-5'!$J:$J,'BD Conta 555-5'!$I:$I,'Fluxo de Caixa'!$B24,'BD Conta 555-5'!$E:$E,'Fluxo de Caixa'!G$3)+SUMIFS('BD Conta 5295-0'!$L:$L,'BD Conta 5295-0'!$K:$K,'Fluxo de Caixa'!$B24,'BD Conta 5295-0'!$E:$E,'Fluxo de Caixa'!G$3)+SUMIFS('BD Conta 5294-1'!$L:$L,'BD Conta 5294-1'!$K:$K,'Fluxo de Caixa'!$B24,'BD Conta 5294-1'!$E:$E,'Fluxo de Caixa'!G$3)+SUMIFS('BD Conta 726-4'!$L:$L,'BD Conta 726-4'!$K:$K,'Fluxo de Caixa'!$B24,'BD Conta 726-4'!$E:$E,'Fluxo de Caixa'!G$3)</f>
        <v>0</v>
      </c>
      <c r="H24" s="51">
        <f>SUMIFS('BD Conta 555-5'!$J:$J,'BD Conta 555-5'!$I:$I,'Fluxo de Caixa'!$B24,'BD Conta 555-5'!$E:$E,'Fluxo de Caixa'!H$3)+SUMIFS('BD Conta 5295-0'!$L:$L,'BD Conta 5295-0'!$K:$K,'Fluxo de Caixa'!$B24,'BD Conta 5295-0'!$E:$E,'Fluxo de Caixa'!H$3)+SUMIFS('BD Conta 5294-1'!$L:$L,'BD Conta 5294-1'!$K:$K,'Fluxo de Caixa'!$B24,'BD Conta 5294-1'!$E:$E,'Fluxo de Caixa'!H$3)+SUMIFS('BD Conta 726-4'!$L:$L,'BD Conta 726-4'!$K:$K,'Fluxo de Caixa'!$B24,'BD Conta 726-4'!$E:$E,'Fluxo de Caixa'!H$3)</f>
        <v>0</v>
      </c>
      <c r="I24" s="51">
        <f>SUMIFS('BD Conta 555-5'!$J:$J,'BD Conta 555-5'!$I:$I,'Fluxo de Caixa'!$B24,'BD Conta 555-5'!$E:$E,'Fluxo de Caixa'!I$3)+SUMIFS('BD Conta 5295-0'!$L:$L,'BD Conta 5295-0'!$K:$K,'Fluxo de Caixa'!$B24,'BD Conta 5295-0'!$E:$E,'Fluxo de Caixa'!I$3)+SUMIFS('BD Conta 5294-1'!$L:$L,'BD Conta 5294-1'!$K:$K,'Fluxo de Caixa'!$B24,'BD Conta 5294-1'!$E:$E,'Fluxo de Caixa'!I$3)+SUMIFS('BD Conta 726-4'!$L:$L,'BD Conta 726-4'!$K:$K,'Fluxo de Caixa'!$B24,'BD Conta 726-4'!$E:$E,'Fluxo de Caixa'!I$3)</f>
        <v>0</v>
      </c>
      <c r="J24" s="51">
        <f>SUMIFS('BD Conta 555-5'!$J:$J,'BD Conta 555-5'!$I:$I,'Fluxo de Caixa'!$B24,'BD Conta 555-5'!$E:$E,'Fluxo de Caixa'!J$3)+SUMIFS('BD Conta 5295-0'!$L:$L,'BD Conta 5295-0'!$K:$K,'Fluxo de Caixa'!$B24,'BD Conta 5295-0'!$E:$E,'Fluxo de Caixa'!J$3)+SUMIFS('BD Conta 5294-1'!$L:$L,'BD Conta 5294-1'!$K:$K,'Fluxo de Caixa'!$B24,'BD Conta 5294-1'!$E:$E,'Fluxo de Caixa'!J$3)+SUMIFS('BD Conta 726-4'!$L:$L,'BD Conta 726-4'!$K:$K,'Fluxo de Caixa'!$B24,'BD Conta 726-4'!$E:$E,'Fluxo de Caixa'!J$3)</f>
        <v>0</v>
      </c>
      <c r="K24" s="51">
        <f>SUMIFS('BD Conta 555-5'!$J:$J,'BD Conta 555-5'!$I:$I,'Fluxo de Caixa'!$B24,'BD Conta 555-5'!$E:$E,'Fluxo de Caixa'!K$3)+SUMIFS('BD Conta 5295-0'!$L:$L,'BD Conta 5295-0'!$K:$K,'Fluxo de Caixa'!$B24,'BD Conta 5295-0'!$E:$E,'Fluxo de Caixa'!K$3)+SUMIFS('BD Conta 5294-1'!$L:$L,'BD Conta 5294-1'!$K:$K,'Fluxo de Caixa'!$B24,'BD Conta 5294-1'!$E:$E,'Fluxo de Caixa'!K$3)+SUMIFS('BD Conta 726-4'!$L:$L,'BD Conta 726-4'!$K:$K,'Fluxo de Caixa'!$B24,'BD Conta 726-4'!$E:$E,'Fluxo de Caixa'!K$3)</f>
        <v>0</v>
      </c>
      <c r="M24" s="51">
        <f>HLOOKUP($L$2,$AJ$4:$AU$111,$A24,0)</f>
        <v>0</v>
      </c>
      <c r="N24" s="51">
        <f>HLOOKUP($L$2,$C$4:$K$111,$A24,0)</f>
        <v>0</v>
      </c>
      <c r="O24" s="17">
        <f t="shared" si="23"/>
        <v>0</v>
      </c>
      <c r="P24" s="4">
        <f t="shared" si="45"/>
        <v>0</v>
      </c>
      <c r="R24" s="51">
        <f>HLOOKUP($L$2,$AW$4:$BH$111,$A24,0)</f>
        <v>-226.37143388422768</v>
      </c>
      <c r="S24" s="51">
        <f>HLOOKUP($L$2,$W$4:$AH$111,$A24,0)</f>
        <v>0</v>
      </c>
      <c r="T24" s="17">
        <f t="shared" si="41"/>
        <v>226.37143388422768</v>
      </c>
      <c r="U24" s="4">
        <f t="shared" si="46"/>
        <v>0</v>
      </c>
      <c r="W24" s="51" t="e">
        <f>SUM(#REF!)</f>
        <v>#REF!</v>
      </c>
      <c r="X24" s="51" t="e">
        <f>SUM(#REF!)</f>
        <v>#REF!</v>
      </c>
      <c r="Y24" s="51" t="e">
        <f>SUM(#REF!)</f>
        <v>#REF!</v>
      </c>
      <c r="Z24" s="51">
        <f>SUM($C24:C24)</f>
        <v>0</v>
      </c>
      <c r="AA24" s="51">
        <f>SUM($C24:D24)</f>
        <v>0</v>
      </c>
      <c r="AB24" s="51">
        <f>SUM($C24:E24)</f>
        <v>0</v>
      </c>
      <c r="AC24" s="51">
        <f>SUM($C24:F24)</f>
        <v>0</v>
      </c>
      <c r="AD24" s="51">
        <f>SUM($C24:G24)</f>
        <v>0</v>
      </c>
      <c r="AE24" s="51">
        <f>SUM($C24:H24)</f>
        <v>0</v>
      </c>
      <c r="AF24" s="51">
        <f>SUM($C24:I24)</f>
        <v>0</v>
      </c>
      <c r="AG24" s="51">
        <f>SUM($C24:J24)</f>
        <v>0</v>
      </c>
      <c r="AH24" s="51">
        <f>SUM($C24:K24)</f>
        <v>0</v>
      </c>
      <c r="AJ24" s="51">
        <f>-IFERROR(VLOOKUP($B24,Orçado!$B:$I,8,0),0)</f>
        <v>-75.457144628075895</v>
      </c>
      <c r="AK24" s="51">
        <f>-IFERROR(VLOOKUP($B24,Orçado!$B:$I,8,0),0)</f>
        <v>-75.457144628075895</v>
      </c>
      <c r="AL24" s="51">
        <f>-IFERROR(VLOOKUP($B24,Orçado!$B:$I,8,0),0)</f>
        <v>-75.457144628075895</v>
      </c>
      <c r="AM24" s="51"/>
      <c r="AN24" s="51"/>
      <c r="AO24" s="51"/>
      <c r="AP24" s="51"/>
      <c r="AQ24" s="51"/>
      <c r="AR24" s="51"/>
      <c r="AS24" s="51"/>
      <c r="AT24" s="51"/>
      <c r="AU24" s="51"/>
      <c r="AW24" s="51">
        <f t="shared" si="48"/>
        <v>-75.457144628075895</v>
      </c>
      <c r="AX24" s="51">
        <f t="shared" si="49"/>
        <v>-150.91428925615179</v>
      </c>
      <c r="AY24" s="51">
        <f t="shared" si="50"/>
        <v>-226.37143388422768</v>
      </c>
      <c r="AZ24" s="51">
        <f t="shared" si="51"/>
        <v>-226.37143388422768</v>
      </c>
      <c r="BA24" s="51">
        <f t="shared" si="52"/>
        <v>-226.37143388422768</v>
      </c>
      <c r="BB24" s="51">
        <f t="shared" si="53"/>
        <v>-226.37143388422768</v>
      </c>
      <c r="BC24" s="51">
        <f t="shared" si="54"/>
        <v>-226.37143388422768</v>
      </c>
      <c r="BD24" s="51">
        <f t="shared" si="55"/>
        <v>-226.37143388422768</v>
      </c>
      <c r="BE24" s="51">
        <f t="shared" si="56"/>
        <v>-226.37143388422768</v>
      </c>
      <c r="BF24" s="51">
        <f t="shared" si="57"/>
        <v>-226.37143388422768</v>
      </c>
      <c r="BG24" s="51">
        <f t="shared" si="58"/>
        <v>-226.37143388422768</v>
      </c>
      <c r="BH24" s="51">
        <f t="shared" si="59"/>
        <v>-226.37143388422768</v>
      </c>
    </row>
    <row r="25" spans="1:60" hidden="1" outlineLevel="1">
      <c r="A25" s="5">
        <f t="shared" si="13"/>
        <v>22</v>
      </c>
      <c r="B25" s="14" t="s">
        <v>30</v>
      </c>
      <c r="C25" s="51">
        <f>SUMIFS('BD Conta 555-5'!$J:$J,'BD Conta 555-5'!$I:$I,'Fluxo de Caixa'!$B25,'BD Conta 555-5'!$E:$E,'Fluxo de Caixa'!C$3)+SUMIFS('BD Conta 5295-0'!$L:$L,'BD Conta 5295-0'!$K:$K,'Fluxo de Caixa'!$B25,'BD Conta 5295-0'!$E:$E,'Fluxo de Caixa'!C$3)+SUMIFS('BD Conta 5294-1'!$L:$L,'BD Conta 5294-1'!$K:$K,'Fluxo de Caixa'!$B25,'BD Conta 5294-1'!$E:$E,'Fluxo de Caixa'!C$3)+SUMIFS('BD Conta 726-4'!$L:$L,'BD Conta 726-4'!$K:$K,'Fluxo de Caixa'!$B25,'BD Conta 726-4'!$E:$E,'Fluxo de Caixa'!C$3)</f>
        <v>0</v>
      </c>
      <c r="D25" s="51">
        <f>SUMIFS('BD Conta 555-5'!$J:$J,'BD Conta 555-5'!$I:$I,'Fluxo de Caixa'!$B25,'BD Conta 555-5'!$E:$E,'Fluxo de Caixa'!D$3)+SUMIFS('BD Conta 5295-0'!$L:$L,'BD Conta 5295-0'!$K:$K,'Fluxo de Caixa'!$B25,'BD Conta 5295-0'!$E:$E,'Fluxo de Caixa'!D$3)+SUMIFS('BD Conta 5294-1'!$L:$L,'BD Conta 5294-1'!$K:$K,'Fluxo de Caixa'!$B25,'BD Conta 5294-1'!$E:$E,'Fluxo de Caixa'!D$3)+SUMIFS('BD Conta 726-4'!$L:$L,'BD Conta 726-4'!$K:$K,'Fluxo de Caixa'!$B25,'BD Conta 726-4'!$E:$E,'Fluxo de Caixa'!D$3)</f>
        <v>0</v>
      </c>
      <c r="E25" s="51">
        <f>SUMIFS('BD Conta 555-5'!$J:$J,'BD Conta 555-5'!$I:$I,'Fluxo de Caixa'!$B25,'BD Conta 555-5'!$E:$E,'Fluxo de Caixa'!E$3)+SUMIFS('BD Conta 5295-0'!$L:$L,'BD Conta 5295-0'!$K:$K,'Fluxo de Caixa'!$B25,'BD Conta 5295-0'!$E:$E,'Fluxo de Caixa'!E$3)+SUMIFS('BD Conta 5294-1'!$L:$L,'BD Conta 5294-1'!$K:$K,'Fluxo de Caixa'!$B25,'BD Conta 5294-1'!$E:$E,'Fluxo de Caixa'!E$3)+SUMIFS('BD Conta 726-4'!$L:$L,'BD Conta 726-4'!$K:$K,'Fluxo de Caixa'!$B25,'BD Conta 726-4'!$E:$E,'Fluxo de Caixa'!E$3)</f>
        <v>0</v>
      </c>
      <c r="F25" s="51">
        <f>SUMIFS('BD Conta 555-5'!$J:$J,'BD Conta 555-5'!$I:$I,'Fluxo de Caixa'!$B25,'BD Conta 555-5'!$E:$E,'Fluxo de Caixa'!F$3)+SUMIFS('BD Conta 5295-0'!$L:$L,'BD Conta 5295-0'!$K:$K,'Fluxo de Caixa'!$B25,'BD Conta 5295-0'!$E:$E,'Fluxo de Caixa'!F$3)+SUMIFS('BD Conta 5294-1'!$L:$L,'BD Conta 5294-1'!$K:$K,'Fluxo de Caixa'!$B25,'BD Conta 5294-1'!$E:$E,'Fluxo de Caixa'!F$3)+SUMIFS('BD Conta 726-4'!$L:$L,'BD Conta 726-4'!$K:$K,'Fluxo de Caixa'!$B25,'BD Conta 726-4'!$E:$E,'Fluxo de Caixa'!F$3)</f>
        <v>0</v>
      </c>
      <c r="G25" s="51">
        <f>SUMIFS('BD Conta 555-5'!$J:$J,'BD Conta 555-5'!$I:$I,'Fluxo de Caixa'!$B25,'BD Conta 555-5'!$E:$E,'Fluxo de Caixa'!G$3)+SUMIFS('BD Conta 5295-0'!$L:$L,'BD Conta 5295-0'!$K:$K,'Fluxo de Caixa'!$B25,'BD Conta 5295-0'!$E:$E,'Fluxo de Caixa'!G$3)+SUMIFS('BD Conta 5294-1'!$L:$L,'BD Conta 5294-1'!$K:$K,'Fluxo de Caixa'!$B25,'BD Conta 5294-1'!$E:$E,'Fluxo de Caixa'!G$3)+SUMIFS('BD Conta 726-4'!$L:$L,'BD Conta 726-4'!$K:$K,'Fluxo de Caixa'!$B25,'BD Conta 726-4'!$E:$E,'Fluxo de Caixa'!G$3)</f>
        <v>0</v>
      </c>
      <c r="H25" s="51">
        <f>SUMIFS('BD Conta 555-5'!$J:$J,'BD Conta 555-5'!$I:$I,'Fluxo de Caixa'!$B25,'BD Conta 555-5'!$E:$E,'Fluxo de Caixa'!H$3)+SUMIFS('BD Conta 5295-0'!$L:$L,'BD Conta 5295-0'!$K:$K,'Fluxo de Caixa'!$B25,'BD Conta 5295-0'!$E:$E,'Fluxo de Caixa'!H$3)+SUMIFS('BD Conta 5294-1'!$L:$L,'BD Conta 5294-1'!$K:$K,'Fluxo de Caixa'!$B25,'BD Conta 5294-1'!$E:$E,'Fluxo de Caixa'!H$3)+SUMIFS('BD Conta 726-4'!$L:$L,'BD Conta 726-4'!$K:$K,'Fluxo de Caixa'!$B25,'BD Conta 726-4'!$E:$E,'Fluxo de Caixa'!H$3)</f>
        <v>0</v>
      </c>
      <c r="I25" s="51">
        <f>SUMIFS('BD Conta 555-5'!$J:$J,'BD Conta 555-5'!$I:$I,'Fluxo de Caixa'!$B25,'BD Conta 555-5'!$E:$E,'Fluxo de Caixa'!I$3)+SUMIFS('BD Conta 5295-0'!$L:$L,'BD Conta 5295-0'!$K:$K,'Fluxo de Caixa'!$B25,'BD Conta 5295-0'!$E:$E,'Fluxo de Caixa'!I$3)+SUMIFS('BD Conta 5294-1'!$L:$L,'BD Conta 5294-1'!$K:$K,'Fluxo de Caixa'!$B25,'BD Conta 5294-1'!$E:$E,'Fluxo de Caixa'!I$3)+SUMIFS('BD Conta 726-4'!$L:$L,'BD Conta 726-4'!$K:$K,'Fluxo de Caixa'!$B25,'BD Conta 726-4'!$E:$E,'Fluxo de Caixa'!I$3)</f>
        <v>0</v>
      </c>
      <c r="J25" s="51">
        <f>SUMIFS('BD Conta 555-5'!$J:$J,'BD Conta 555-5'!$I:$I,'Fluxo de Caixa'!$B25,'BD Conta 555-5'!$E:$E,'Fluxo de Caixa'!J$3)+SUMIFS('BD Conta 5295-0'!$L:$L,'BD Conta 5295-0'!$K:$K,'Fluxo de Caixa'!$B25,'BD Conta 5295-0'!$E:$E,'Fluxo de Caixa'!J$3)+SUMIFS('BD Conta 5294-1'!$L:$L,'BD Conta 5294-1'!$K:$K,'Fluxo de Caixa'!$B25,'BD Conta 5294-1'!$E:$E,'Fluxo de Caixa'!J$3)+SUMIFS('BD Conta 726-4'!$L:$L,'BD Conta 726-4'!$K:$K,'Fluxo de Caixa'!$B25,'BD Conta 726-4'!$E:$E,'Fluxo de Caixa'!J$3)</f>
        <v>0</v>
      </c>
      <c r="K25" s="51">
        <f>SUMIFS('BD Conta 555-5'!$J:$J,'BD Conta 555-5'!$I:$I,'Fluxo de Caixa'!$B25,'BD Conta 555-5'!$E:$E,'Fluxo de Caixa'!K$3)+SUMIFS('BD Conta 5295-0'!$L:$L,'BD Conta 5295-0'!$K:$K,'Fluxo de Caixa'!$B25,'BD Conta 5295-0'!$E:$E,'Fluxo de Caixa'!K$3)+SUMIFS('BD Conta 5294-1'!$L:$L,'BD Conta 5294-1'!$K:$K,'Fluxo de Caixa'!$B25,'BD Conta 5294-1'!$E:$E,'Fluxo de Caixa'!K$3)+SUMIFS('BD Conta 726-4'!$L:$L,'BD Conta 726-4'!$K:$K,'Fluxo de Caixa'!$B25,'BD Conta 726-4'!$E:$E,'Fluxo de Caixa'!K$3)</f>
        <v>0</v>
      </c>
      <c r="M25" s="51">
        <f>HLOOKUP($L$2,$AJ$4:$AU$111,$A25,0)</f>
        <v>0</v>
      </c>
      <c r="N25" s="51">
        <f>HLOOKUP($L$2,$C$4:$K$111,$A25,0)</f>
        <v>0</v>
      </c>
      <c r="O25" s="17">
        <f t="shared" si="23"/>
        <v>0</v>
      </c>
      <c r="P25" s="4">
        <f t="shared" ref="P25:P27" si="75">-IFERROR(IF(N25=0,0,N25/M25-1),0)</f>
        <v>0</v>
      </c>
      <c r="R25" s="51">
        <f>HLOOKUP($L$2,$AW$4:$BH$111,$A25,0)</f>
        <v>0</v>
      </c>
      <c r="S25" s="51">
        <f>HLOOKUP($L$2,$W$4:$AH$111,$A25,0)</f>
        <v>0</v>
      </c>
      <c r="T25" s="17">
        <f t="shared" si="41"/>
        <v>0</v>
      </c>
      <c r="U25" s="4">
        <f t="shared" ref="U25:U27" si="76">-IFERROR(IF(S25=0,0,S25/R25-1),0)</f>
        <v>0</v>
      </c>
      <c r="W25" s="51" t="e">
        <f>SUM(#REF!)</f>
        <v>#REF!</v>
      </c>
      <c r="X25" s="51" t="e">
        <f>SUM(#REF!)</f>
        <v>#REF!</v>
      </c>
      <c r="Y25" s="51" t="e">
        <f>SUM(#REF!)</f>
        <v>#REF!</v>
      </c>
      <c r="Z25" s="51">
        <f>SUM($C25:C25)</f>
        <v>0</v>
      </c>
      <c r="AA25" s="51">
        <f>SUM($C25:D25)</f>
        <v>0</v>
      </c>
      <c r="AB25" s="51">
        <f>SUM($C25:E25)</f>
        <v>0</v>
      </c>
      <c r="AC25" s="51">
        <f>SUM($C25:F25)</f>
        <v>0</v>
      </c>
      <c r="AD25" s="51">
        <f>SUM($C25:G25)</f>
        <v>0</v>
      </c>
      <c r="AE25" s="51">
        <f>SUM($C25:H25)</f>
        <v>0</v>
      </c>
      <c r="AF25" s="51">
        <f>SUM($C25:I25)</f>
        <v>0</v>
      </c>
      <c r="AG25" s="51">
        <f>SUM($C25:J25)</f>
        <v>0</v>
      </c>
      <c r="AH25" s="51">
        <f>SUM($C25:K25)</f>
        <v>0</v>
      </c>
      <c r="AJ25" s="51">
        <f>-IFERROR(VLOOKUP($B25,Orçado!$B:$I,8,0),0)</f>
        <v>0</v>
      </c>
      <c r="AK25" s="51">
        <f>-IFERROR(VLOOKUP($B25,Orçado!$B:$I,8,0),0)</f>
        <v>0</v>
      </c>
      <c r="AL25" s="51">
        <f>-IFERROR(VLOOKUP($B25,Orçado!$B:$I,8,0),0)</f>
        <v>0</v>
      </c>
      <c r="AM25" s="51"/>
      <c r="AN25" s="51"/>
      <c r="AO25" s="51"/>
      <c r="AP25" s="51"/>
      <c r="AQ25" s="51"/>
      <c r="AR25" s="51"/>
      <c r="AS25" s="51"/>
      <c r="AT25" s="51"/>
      <c r="AU25" s="51"/>
      <c r="AW25" s="51">
        <f t="shared" ref="AW25:AW27" si="77">SUM(AJ25)</f>
        <v>0</v>
      </c>
      <c r="AX25" s="51">
        <f t="shared" ref="AX25:AX27" si="78">SUM(AJ25:AK25)</f>
        <v>0</v>
      </c>
      <c r="AY25" s="51">
        <f t="shared" ref="AY25:AY27" si="79">SUM(AJ25:AL25)</f>
        <v>0</v>
      </c>
      <c r="AZ25" s="51">
        <f t="shared" ref="AZ25:AZ27" si="80">SUM(AJ25:AM25)</f>
        <v>0</v>
      </c>
      <c r="BA25" s="51">
        <f t="shared" ref="BA25:BA27" si="81">SUM(AJ25:AN25)</f>
        <v>0</v>
      </c>
      <c r="BB25" s="51">
        <f t="shared" ref="BB25:BB27" si="82">SUM(AJ25:AO25)</f>
        <v>0</v>
      </c>
      <c r="BC25" s="51">
        <f t="shared" ref="BC25:BC27" si="83">SUM(AJ25:AP25)</f>
        <v>0</v>
      </c>
      <c r="BD25" s="51">
        <f t="shared" ref="BD25:BD27" si="84">SUM(AJ25:AQ25)</f>
        <v>0</v>
      </c>
      <c r="BE25" s="51">
        <f t="shared" ref="BE25:BE27" si="85">SUM(AJ25:AR25)</f>
        <v>0</v>
      </c>
      <c r="BF25" s="51">
        <f t="shared" ref="BF25:BF27" si="86">SUM(AJ25:AS25)</f>
        <v>0</v>
      </c>
      <c r="BG25" s="51">
        <f t="shared" ref="BG25:BG27" si="87">SUM(AJ25:AT25)</f>
        <v>0</v>
      </c>
      <c r="BH25" s="51">
        <f t="shared" ref="BH25:BH27" si="88">SUM(AJ25:AU25)</f>
        <v>0</v>
      </c>
    </row>
    <row r="26" spans="1:60" hidden="1" outlineLevel="1">
      <c r="A26" s="5">
        <f t="shared" si="13"/>
        <v>23</v>
      </c>
      <c r="B26" s="14" t="s">
        <v>179</v>
      </c>
      <c r="C26" s="51">
        <f>SUMIFS('BD Conta 555-5'!$J:$J,'BD Conta 555-5'!$I:$I,'Fluxo de Caixa'!$B26,'BD Conta 555-5'!$E:$E,'Fluxo de Caixa'!C$3)+SUMIFS('BD Conta 5295-0'!$L:$L,'BD Conta 5295-0'!$K:$K,'Fluxo de Caixa'!$B26,'BD Conta 5295-0'!$E:$E,'Fluxo de Caixa'!C$3)+SUMIFS('BD Conta 5294-1'!$L:$L,'BD Conta 5294-1'!$K:$K,'Fluxo de Caixa'!$B26,'BD Conta 5294-1'!$E:$E,'Fluxo de Caixa'!C$3)+SUMIFS('BD Conta 726-4'!$L:$L,'BD Conta 726-4'!$K:$K,'Fluxo de Caixa'!$B26,'BD Conta 726-4'!$E:$E,'Fluxo de Caixa'!C$3)</f>
        <v>0</v>
      </c>
      <c r="D26" s="51">
        <f>SUMIFS('BD Conta 555-5'!$J:$J,'BD Conta 555-5'!$I:$I,'Fluxo de Caixa'!$B26,'BD Conta 555-5'!$E:$E,'Fluxo de Caixa'!D$3)+SUMIFS('BD Conta 5295-0'!$L:$L,'BD Conta 5295-0'!$K:$K,'Fluxo de Caixa'!$B26,'BD Conta 5295-0'!$E:$E,'Fluxo de Caixa'!D$3)+SUMIFS('BD Conta 5294-1'!$L:$L,'BD Conta 5294-1'!$K:$K,'Fluxo de Caixa'!$B26,'BD Conta 5294-1'!$E:$E,'Fluxo de Caixa'!D$3)+SUMIFS('BD Conta 726-4'!$L:$L,'BD Conta 726-4'!$K:$K,'Fluxo de Caixa'!$B26,'BD Conta 726-4'!$E:$E,'Fluxo de Caixa'!D$3)</f>
        <v>0</v>
      </c>
      <c r="E26" s="51">
        <f>SUMIFS('BD Conta 555-5'!$J:$J,'BD Conta 555-5'!$I:$I,'Fluxo de Caixa'!$B26,'BD Conta 555-5'!$E:$E,'Fluxo de Caixa'!E$3)+SUMIFS('BD Conta 5295-0'!$L:$L,'BD Conta 5295-0'!$K:$K,'Fluxo de Caixa'!$B26,'BD Conta 5295-0'!$E:$E,'Fluxo de Caixa'!E$3)+SUMIFS('BD Conta 5294-1'!$L:$L,'BD Conta 5294-1'!$K:$K,'Fluxo de Caixa'!$B26,'BD Conta 5294-1'!$E:$E,'Fluxo de Caixa'!E$3)+SUMIFS('BD Conta 726-4'!$L:$L,'BD Conta 726-4'!$K:$K,'Fluxo de Caixa'!$B26,'BD Conta 726-4'!$E:$E,'Fluxo de Caixa'!E$3)</f>
        <v>0</v>
      </c>
      <c r="F26" s="51">
        <f>SUMIFS('BD Conta 555-5'!$J:$J,'BD Conta 555-5'!$I:$I,'Fluxo de Caixa'!$B26,'BD Conta 555-5'!$E:$E,'Fluxo de Caixa'!F$3)+SUMIFS('BD Conta 5295-0'!$L:$L,'BD Conta 5295-0'!$K:$K,'Fluxo de Caixa'!$B26,'BD Conta 5295-0'!$E:$E,'Fluxo de Caixa'!F$3)+SUMIFS('BD Conta 5294-1'!$L:$L,'BD Conta 5294-1'!$K:$K,'Fluxo de Caixa'!$B26,'BD Conta 5294-1'!$E:$E,'Fluxo de Caixa'!F$3)+SUMIFS('BD Conta 726-4'!$L:$L,'BD Conta 726-4'!$K:$K,'Fluxo de Caixa'!$B26,'BD Conta 726-4'!$E:$E,'Fluxo de Caixa'!F$3)</f>
        <v>0</v>
      </c>
      <c r="G26" s="51">
        <f>SUMIFS('BD Conta 555-5'!$J:$J,'BD Conta 555-5'!$I:$I,'Fluxo de Caixa'!$B26,'BD Conta 555-5'!$E:$E,'Fluxo de Caixa'!G$3)+SUMIFS('BD Conta 5295-0'!$L:$L,'BD Conta 5295-0'!$K:$K,'Fluxo de Caixa'!$B26,'BD Conta 5295-0'!$E:$E,'Fluxo de Caixa'!G$3)+SUMIFS('BD Conta 5294-1'!$L:$L,'BD Conta 5294-1'!$K:$K,'Fluxo de Caixa'!$B26,'BD Conta 5294-1'!$E:$E,'Fluxo de Caixa'!G$3)+SUMIFS('BD Conta 726-4'!$L:$L,'BD Conta 726-4'!$K:$K,'Fluxo de Caixa'!$B26,'BD Conta 726-4'!$E:$E,'Fluxo de Caixa'!G$3)</f>
        <v>0</v>
      </c>
      <c r="H26" s="51">
        <f>SUMIFS('BD Conta 555-5'!$J:$J,'BD Conta 555-5'!$I:$I,'Fluxo de Caixa'!$B26,'BD Conta 555-5'!$E:$E,'Fluxo de Caixa'!H$3)+SUMIFS('BD Conta 5295-0'!$L:$L,'BD Conta 5295-0'!$K:$K,'Fluxo de Caixa'!$B26,'BD Conta 5295-0'!$E:$E,'Fluxo de Caixa'!H$3)+SUMIFS('BD Conta 5294-1'!$L:$L,'BD Conta 5294-1'!$K:$K,'Fluxo de Caixa'!$B26,'BD Conta 5294-1'!$E:$E,'Fluxo de Caixa'!H$3)+SUMIFS('BD Conta 726-4'!$L:$L,'BD Conta 726-4'!$K:$K,'Fluxo de Caixa'!$B26,'BD Conta 726-4'!$E:$E,'Fluxo de Caixa'!H$3)</f>
        <v>0</v>
      </c>
      <c r="I26" s="51">
        <f>SUMIFS('BD Conta 555-5'!$J:$J,'BD Conta 555-5'!$I:$I,'Fluxo de Caixa'!$B26,'BD Conta 555-5'!$E:$E,'Fluxo de Caixa'!I$3)+SUMIFS('BD Conta 5295-0'!$L:$L,'BD Conta 5295-0'!$K:$K,'Fluxo de Caixa'!$B26,'BD Conta 5295-0'!$E:$E,'Fluxo de Caixa'!I$3)+SUMIFS('BD Conta 5294-1'!$L:$L,'BD Conta 5294-1'!$K:$K,'Fluxo de Caixa'!$B26,'BD Conta 5294-1'!$E:$E,'Fluxo de Caixa'!I$3)+SUMIFS('BD Conta 726-4'!$L:$L,'BD Conta 726-4'!$K:$K,'Fluxo de Caixa'!$B26,'BD Conta 726-4'!$E:$E,'Fluxo de Caixa'!I$3)</f>
        <v>0</v>
      </c>
      <c r="J26" s="51">
        <f>SUMIFS('BD Conta 555-5'!$J:$J,'BD Conta 555-5'!$I:$I,'Fluxo de Caixa'!$B26,'BD Conta 555-5'!$E:$E,'Fluxo de Caixa'!J$3)+SUMIFS('BD Conta 5295-0'!$L:$L,'BD Conta 5295-0'!$K:$K,'Fluxo de Caixa'!$B26,'BD Conta 5295-0'!$E:$E,'Fluxo de Caixa'!J$3)+SUMIFS('BD Conta 5294-1'!$L:$L,'BD Conta 5294-1'!$K:$K,'Fluxo de Caixa'!$B26,'BD Conta 5294-1'!$E:$E,'Fluxo de Caixa'!J$3)+SUMIFS('BD Conta 726-4'!$L:$L,'BD Conta 726-4'!$K:$K,'Fluxo de Caixa'!$B26,'BD Conta 726-4'!$E:$E,'Fluxo de Caixa'!J$3)</f>
        <v>0</v>
      </c>
      <c r="K26" s="51">
        <f>SUMIFS('BD Conta 555-5'!$J:$J,'BD Conta 555-5'!$I:$I,'Fluxo de Caixa'!$B26,'BD Conta 555-5'!$E:$E,'Fluxo de Caixa'!K$3)+SUMIFS('BD Conta 5295-0'!$L:$L,'BD Conta 5295-0'!$K:$K,'Fluxo de Caixa'!$B26,'BD Conta 5295-0'!$E:$E,'Fluxo de Caixa'!K$3)+SUMIFS('BD Conta 5294-1'!$L:$L,'BD Conta 5294-1'!$K:$K,'Fluxo de Caixa'!$B26,'BD Conta 5294-1'!$E:$E,'Fluxo de Caixa'!K$3)+SUMIFS('BD Conta 726-4'!$L:$L,'BD Conta 726-4'!$K:$K,'Fluxo de Caixa'!$B26,'BD Conta 726-4'!$E:$E,'Fluxo de Caixa'!K$3)</f>
        <v>0</v>
      </c>
      <c r="M26" s="51">
        <f>HLOOKUP($L$2,$AJ$4:$AU$111,$A26,0)</f>
        <v>0</v>
      </c>
      <c r="N26" s="51">
        <f>HLOOKUP($L$2,$C$4:$K$111,$A26,0)</f>
        <v>0</v>
      </c>
      <c r="O26" s="17">
        <f t="shared" ref="O26" si="89">N26-M26</f>
        <v>0</v>
      </c>
      <c r="P26" s="4">
        <f t="shared" ref="P26" si="90">-IFERROR(IF(N26=0,0,N26/M26-1),0)</f>
        <v>0</v>
      </c>
      <c r="R26" s="51">
        <f>HLOOKUP($L$2,$AW$4:$BH$111,$A26,0)</f>
        <v>0</v>
      </c>
      <c r="S26" s="51">
        <f>HLOOKUP($L$2,$W$4:$AH$111,$A26,0)</f>
        <v>0</v>
      </c>
      <c r="T26" s="17">
        <f t="shared" ref="T26" si="91">S26-R26</f>
        <v>0</v>
      </c>
      <c r="U26" s="4">
        <f t="shared" ref="U26" si="92">-IFERROR(IF(S26=0,0,S26/R26-1),0)</f>
        <v>0</v>
      </c>
      <c r="W26" s="51" t="e">
        <f>SUM(#REF!)</f>
        <v>#REF!</v>
      </c>
      <c r="X26" s="51" t="e">
        <f>SUM(#REF!)</f>
        <v>#REF!</v>
      </c>
      <c r="Y26" s="51" t="e">
        <f>SUM(#REF!)</f>
        <v>#REF!</v>
      </c>
      <c r="Z26" s="51">
        <f>SUM($C26:C26)</f>
        <v>0</v>
      </c>
      <c r="AA26" s="51">
        <f>SUM($C26:D26)</f>
        <v>0</v>
      </c>
      <c r="AB26" s="51">
        <f>SUM($C26:E26)</f>
        <v>0</v>
      </c>
      <c r="AC26" s="51">
        <f>SUM($C26:F26)</f>
        <v>0</v>
      </c>
      <c r="AD26" s="51">
        <f>SUM($C26:G26)</f>
        <v>0</v>
      </c>
      <c r="AE26" s="51">
        <f>SUM($C26:H26)</f>
        <v>0</v>
      </c>
      <c r="AF26" s="51">
        <f>SUM($C26:I26)</f>
        <v>0</v>
      </c>
      <c r="AG26" s="51">
        <f>SUM($C26:J26)</f>
        <v>0</v>
      </c>
      <c r="AH26" s="51">
        <f>SUM($C26:K26)</f>
        <v>0</v>
      </c>
      <c r="AJ26" s="51">
        <f>-IFERROR(VLOOKUP($B26,Orçado!$B:$I,8,0),0)</f>
        <v>0</v>
      </c>
      <c r="AK26" s="51">
        <f>-IFERROR(VLOOKUP($B26,Orçado!$B:$I,8,0),0)</f>
        <v>0</v>
      </c>
      <c r="AL26" s="51">
        <f>-IFERROR(VLOOKUP($B26,Orçado!$B:$I,8,0),0)</f>
        <v>0</v>
      </c>
      <c r="AM26" s="51"/>
      <c r="AN26" s="51"/>
      <c r="AO26" s="51"/>
      <c r="AP26" s="51"/>
      <c r="AQ26" s="51"/>
      <c r="AR26" s="51"/>
      <c r="AS26" s="51"/>
      <c r="AT26" s="51"/>
      <c r="AU26" s="51"/>
      <c r="AW26" s="51">
        <f t="shared" ref="AW26" si="93">SUM(AJ26)</f>
        <v>0</v>
      </c>
      <c r="AX26" s="51">
        <f t="shared" ref="AX26" si="94">SUM(AJ26:AK26)</f>
        <v>0</v>
      </c>
      <c r="AY26" s="51">
        <f t="shared" ref="AY26" si="95">SUM(AJ26:AL26)</f>
        <v>0</v>
      </c>
      <c r="AZ26" s="51">
        <f t="shared" ref="AZ26" si="96">SUM(AJ26:AM26)</f>
        <v>0</v>
      </c>
      <c r="BA26" s="51">
        <f t="shared" ref="BA26" si="97">SUM(AJ26:AN26)</f>
        <v>0</v>
      </c>
      <c r="BB26" s="51">
        <f t="shared" ref="BB26" si="98">SUM(AJ26:AO26)</f>
        <v>0</v>
      </c>
      <c r="BC26" s="51">
        <f t="shared" ref="BC26" si="99">SUM(AJ26:AP26)</f>
        <v>0</v>
      </c>
      <c r="BD26" s="51">
        <f t="shared" ref="BD26" si="100">SUM(AJ26:AQ26)</f>
        <v>0</v>
      </c>
      <c r="BE26" s="51">
        <f t="shared" ref="BE26" si="101">SUM(AJ26:AR26)</f>
        <v>0</v>
      </c>
      <c r="BF26" s="51">
        <f t="shared" ref="BF26" si="102">SUM(AJ26:AS26)</f>
        <v>0</v>
      </c>
      <c r="BG26" s="51">
        <f t="shared" ref="BG26" si="103">SUM(AJ26:AT26)</f>
        <v>0</v>
      </c>
      <c r="BH26" s="51">
        <f t="shared" ref="BH26" si="104">SUM(AJ26:AU26)</f>
        <v>0</v>
      </c>
    </row>
    <row r="27" spans="1:60" hidden="1" outlineLevel="1">
      <c r="A27" s="5">
        <f t="shared" si="13"/>
        <v>24</v>
      </c>
      <c r="B27" s="14" t="s">
        <v>180</v>
      </c>
      <c r="C27" s="51">
        <f>SUMIFS('BD Conta 555-5'!$J:$J,'BD Conta 555-5'!$I:$I,'Fluxo de Caixa'!$B27,'BD Conta 555-5'!$E:$E,'Fluxo de Caixa'!C$3)+SUMIFS('BD Conta 5295-0'!$L:$L,'BD Conta 5295-0'!$K:$K,'Fluxo de Caixa'!$B27,'BD Conta 5295-0'!$E:$E,'Fluxo de Caixa'!C$3)+SUMIFS('BD Conta 5294-1'!$L:$L,'BD Conta 5294-1'!$K:$K,'Fluxo de Caixa'!$B27,'BD Conta 5294-1'!$E:$E,'Fluxo de Caixa'!C$3)+SUMIFS('BD Conta 726-4'!$L:$L,'BD Conta 726-4'!$K:$K,'Fluxo de Caixa'!$B27,'BD Conta 726-4'!$E:$E,'Fluxo de Caixa'!C$3)</f>
        <v>0</v>
      </c>
      <c r="D27" s="51">
        <f>SUMIFS('BD Conta 555-5'!$J:$J,'BD Conta 555-5'!$I:$I,'Fluxo de Caixa'!$B27,'BD Conta 555-5'!$E:$E,'Fluxo de Caixa'!D$3)+SUMIFS('BD Conta 5295-0'!$L:$L,'BD Conta 5295-0'!$K:$K,'Fluxo de Caixa'!$B27,'BD Conta 5295-0'!$E:$E,'Fluxo de Caixa'!D$3)+SUMIFS('BD Conta 5294-1'!$L:$L,'BD Conta 5294-1'!$K:$K,'Fluxo de Caixa'!$B27,'BD Conta 5294-1'!$E:$E,'Fluxo de Caixa'!D$3)+SUMIFS('BD Conta 726-4'!$L:$L,'BD Conta 726-4'!$K:$K,'Fluxo de Caixa'!$B27,'BD Conta 726-4'!$E:$E,'Fluxo de Caixa'!D$3)</f>
        <v>0</v>
      </c>
      <c r="E27" s="51">
        <f>SUMIFS('BD Conta 555-5'!$J:$J,'BD Conta 555-5'!$I:$I,'Fluxo de Caixa'!$B27,'BD Conta 555-5'!$E:$E,'Fluxo de Caixa'!E$3)+SUMIFS('BD Conta 5295-0'!$L:$L,'BD Conta 5295-0'!$K:$K,'Fluxo de Caixa'!$B27,'BD Conta 5295-0'!$E:$E,'Fluxo de Caixa'!E$3)+SUMIFS('BD Conta 5294-1'!$L:$L,'BD Conta 5294-1'!$K:$K,'Fluxo de Caixa'!$B27,'BD Conta 5294-1'!$E:$E,'Fluxo de Caixa'!E$3)+SUMIFS('BD Conta 726-4'!$L:$L,'BD Conta 726-4'!$K:$K,'Fluxo de Caixa'!$B27,'BD Conta 726-4'!$E:$E,'Fluxo de Caixa'!E$3)</f>
        <v>0</v>
      </c>
      <c r="F27" s="51">
        <f>SUMIFS('BD Conta 555-5'!$J:$J,'BD Conta 555-5'!$I:$I,'Fluxo de Caixa'!$B27,'BD Conta 555-5'!$E:$E,'Fluxo de Caixa'!F$3)+SUMIFS('BD Conta 5295-0'!$L:$L,'BD Conta 5295-0'!$K:$K,'Fluxo de Caixa'!$B27,'BD Conta 5295-0'!$E:$E,'Fluxo de Caixa'!F$3)+SUMIFS('BD Conta 5294-1'!$L:$L,'BD Conta 5294-1'!$K:$K,'Fluxo de Caixa'!$B27,'BD Conta 5294-1'!$E:$E,'Fluxo de Caixa'!F$3)+SUMIFS('BD Conta 726-4'!$L:$L,'BD Conta 726-4'!$K:$K,'Fluxo de Caixa'!$B27,'BD Conta 726-4'!$E:$E,'Fluxo de Caixa'!F$3)</f>
        <v>0</v>
      </c>
      <c r="G27" s="51">
        <f>SUMIFS('BD Conta 555-5'!$J:$J,'BD Conta 555-5'!$I:$I,'Fluxo de Caixa'!$B27,'BD Conta 555-5'!$E:$E,'Fluxo de Caixa'!G$3)+SUMIFS('BD Conta 5295-0'!$L:$L,'BD Conta 5295-0'!$K:$K,'Fluxo de Caixa'!$B27,'BD Conta 5295-0'!$E:$E,'Fluxo de Caixa'!G$3)+SUMIFS('BD Conta 5294-1'!$L:$L,'BD Conta 5294-1'!$K:$K,'Fluxo de Caixa'!$B27,'BD Conta 5294-1'!$E:$E,'Fluxo de Caixa'!G$3)+SUMIFS('BD Conta 726-4'!$L:$L,'BD Conta 726-4'!$K:$K,'Fluxo de Caixa'!$B27,'BD Conta 726-4'!$E:$E,'Fluxo de Caixa'!G$3)</f>
        <v>0</v>
      </c>
      <c r="H27" s="51">
        <f>SUMIFS('BD Conta 555-5'!$J:$J,'BD Conta 555-5'!$I:$I,'Fluxo de Caixa'!$B27,'BD Conta 555-5'!$E:$E,'Fluxo de Caixa'!H$3)+SUMIFS('BD Conta 5295-0'!$L:$L,'BD Conta 5295-0'!$K:$K,'Fluxo de Caixa'!$B27,'BD Conta 5295-0'!$E:$E,'Fluxo de Caixa'!H$3)+SUMIFS('BD Conta 5294-1'!$L:$L,'BD Conta 5294-1'!$K:$K,'Fluxo de Caixa'!$B27,'BD Conta 5294-1'!$E:$E,'Fluxo de Caixa'!H$3)+SUMIFS('BD Conta 726-4'!$L:$L,'BD Conta 726-4'!$K:$K,'Fluxo de Caixa'!$B27,'BD Conta 726-4'!$E:$E,'Fluxo de Caixa'!H$3)</f>
        <v>0</v>
      </c>
      <c r="I27" s="51">
        <f>SUMIFS('BD Conta 555-5'!$J:$J,'BD Conta 555-5'!$I:$I,'Fluxo de Caixa'!$B27,'BD Conta 555-5'!$E:$E,'Fluxo de Caixa'!I$3)+SUMIFS('BD Conta 5295-0'!$L:$L,'BD Conta 5295-0'!$K:$K,'Fluxo de Caixa'!$B27,'BD Conta 5295-0'!$E:$E,'Fluxo de Caixa'!I$3)+SUMIFS('BD Conta 5294-1'!$L:$L,'BD Conta 5294-1'!$K:$K,'Fluxo de Caixa'!$B27,'BD Conta 5294-1'!$E:$E,'Fluxo de Caixa'!I$3)+SUMIFS('BD Conta 726-4'!$L:$L,'BD Conta 726-4'!$K:$K,'Fluxo de Caixa'!$B27,'BD Conta 726-4'!$E:$E,'Fluxo de Caixa'!I$3)</f>
        <v>0</v>
      </c>
      <c r="J27" s="51">
        <f>SUMIFS('BD Conta 555-5'!$J:$J,'BD Conta 555-5'!$I:$I,'Fluxo de Caixa'!$B27,'BD Conta 555-5'!$E:$E,'Fluxo de Caixa'!J$3)+SUMIFS('BD Conta 5295-0'!$L:$L,'BD Conta 5295-0'!$K:$K,'Fluxo de Caixa'!$B27,'BD Conta 5295-0'!$E:$E,'Fluxo de Caixa'!J$3)+SUMIFS('BD Conta 5294-1'!$L:$L,'BD Conta 5294-1'!$K:$K,'Fluxo de Caixa'!$B27,'BD Conta 5294-1'!$E:$E,'Fluxo de Caixa'!J$3)+SUMIFS('BD Conta 726-4'!$L:$L,'BD Conta 726-4'!$K:$K,'Fluxo de Caixa'!$B27,'BD Conta 726-4'!$E:$E,'Fluxo de Caixa'!J$3)</f>
        <v>0</v>
      </c>
      <c r="K27" s="51">
        <f>SUMIFS('BD Conta 555-5'!$J:$J,'BD Conta 555-5'!$I:$I,'Fluxo de Caixa'!$B27,'BD Conta 555-5'!$E:$E,'Fluxo de Caixa'!K$3)+SUMIFS('BD Conta 5295-0'!$L:$L,'BD Conta 5295-0'!$K:$K,'Fluxo de Caixa'!$B27,'BD Conta 5295-0'!$E:$E,'Fluxo de Caixa'!K$3)+SUMIFS('BD Conta 5294-1'!$L:$L,'BD Conta 5294-1'!$K:$K,'Fluxo de Caixa'!$B27,'BD Conta 5294-1'!$E:$E,'Fluxo de Caixa'!K$3)+SUMIFS('BD Conta 726-4'!$L:$L,'BD Conta 726-4'!$K:$K,'Fluxo de Caixa'!$B27,'BD Conta 726-4'!$E:$E,'Fluxo de Caixa'!K$3)</f>
        <v>0</v>
      </c>
      <c r="M27" s="51">
        <f>HLOOKUP($L$2,$AJ$4:$AU$111,$A27,0)</f>
        <v>0</v>
      </c>
      <c r="N27" s="51">
        <f>HLOOKUP($L$2,$C$4:$K$111,$A27,0)</f>
        <v>0</v>
      </c>
      <c r="O27" s="17">
        <f t="shared" si="23"/>
        <v>0</v>
      </c>
      <c r="P27" s="4">
        <f t="shared" si="75"/>
        <v>0</v>
      </c>
      <c r="R27" s="51">
        <f>HLOOKUP($L$2,$AW$4:$BH$111,$A27,0)</f>
        <v>0</v>
      </c>
      <c r="S27" s="51">
        <f>HLOOKUP($L$2,$W$4:$AH$111,$A27,0)</f>
        <v>0</v>
      </c>
      <c r="T27" s="17">
        <f t="shared" si="41"/>
        <v>0</v>
      </c>
      <c r="U27" s="4">
        <f t="shared" si="76"/>
        <v>0</v>
      </c>
      <c r="W27" s="51" t="e">
        <f>SUM(#REF!)</f>
        <v>#REF!</v>
      </c>
      <c r="X27" s="51" t="e">
        <f>SUM(#REF!)</f>
        <v>#REF!</v>
      </c>
      <c r="Y27" s="51" t="e">
        <f>SUM(#REF!)</f>
        <v>#REF!</v>
      </c>
      <c r="Z27" s="51">
        <f>SUM($C27:C27)</f>
        <v>0</v>
      </c>
      <c r="AA27" s="51">
        <f>SUM($C27:D27)</f>
        <v>0</v>
      </c>
      <c r="AB27" s="51">
        <f>SUM($C27:E27)</f>
        <v>0</v>
      </c>
      <c r="AC27" s="51">
        <f>SUM($C27:F27)</f>
        <v>0</v>
      </c>
      <c r="AD27" s="51">
        <f>SUM($C27:G27)</f>
        <v>0</v>
      </c>
      <c r="AE27" s="51">
        <f>SUM($C27:H27)</f>
        <v>0</v>
      </c>
      <c r="AF27" s="51">
        <f>SUM($C27:I27)</f>
        <v>0</v>
      </c>
      <c r="AG27" s="51">
        <f>SUM($C27:J27)</f>
        <v>0</v>
      </c>
      <c r="AH27" s="51">
        <f>SUM($C27:K27)</f>
        <v>0</v>
      </c>
      <c r="AJ27" s="51">
        <f>-IFERROR(VLOOKUP($B27,Orçado!$B:$I,8,0),0)</f>
        <v>0</v>
      </c>
      <c r="AK27" s="51">
        <f>-IFERROR(VLOOKUP($B27,Orçado!$B:$I,8,0),0)</f>
        <v>0</v>
      </c>
      <c r="AL27" s="51">
        <f>-IFERROR(VLOOKUP($B27,Orçado!$B:$I,8,0),0)</f>
        <v>0</v>
      </c>
      <c r="AM27" s="51"/>
      <c r="AN27" s="51"/>
      <c r="AO27" s="51"/>
      <c r="AP27" s="51"/>
      <c r="AQ27" s="51"/>
      <c r="AR27" s="51"/>
      <c r="AS27" s="51"/>
      <c r="AT27" s="51"/>
      <c r="AU27" s="51"/>
      <c r="AW27" s="51">
        <f t="shared" si="77"/>
        <v>0</v>
      </c>
      <c r="AX27" s="51">
        <f t="shared" si="78"/>
        <v>0</v>
      </c>
      <c r="AY27" s="51">
        <f t="shared" si="79"/>
        <v>0</v>
      </c>
      <c r="AZ27" s="51">
        <f t="shared" si="80"/>
        <v>0</v>
      </c>
      <c r="BA27" s="51">
        <f t="shared" si="81"/>
        <v>0</v>
      </c>
      <c r="BB27" s="51">
        <f t="shared" si="82"/>
        <v>0</v>
      </c>
      <c r="BC27" s="51">
        <f t="shared" si="83"/>
        <v>0</v>
      </c>
      <c r="BD27" s="51">
        <f t="shared" si="84"/>
        <v>0</v>
      </c>
      <c r="BE27" s="51">
        <f t="shared" si="85"/>
        <v>0</v>
      </c>
      <c r="BF27" s="51">
        <f t="shared" si="86"/>
        <v>0</v>
      </c>
      <c r="BG27" s="51">
        <f t="shared" si="87"/>
        <v>0</v>
      </c>
      <c r="BH27" s="51">
        <f t="shared" si="88"/>
        <v>0</v>
      </c>
    </row>
    <row r="28" spans="1:60" hidden="1" outlineLevel="1">
      <c r="A28" s="5">
        <f t="shared" si="13"/>
        <v>25</v>
      </c>
      <c r="B28" s="16"/>
    </row>
    <row r="29" spans="1:60" s="8" customFormat="1" collapsed="1">
      <c r="A29" s="5">
        <f t="shared" si="13"/>
        <v>26</v>
      </c>
      <c r="B29" s="53" t="s">
        <v>44</v>
      </c>
      <c r="C29" s="54">
        <f t="shared" ref="C29:G29" si="105">SUM(C30:C33)</f>
        <v>0</v>
      </c>
      <c r="D29" s="54">
        <f t="shared" si="105"/>
        <v>0</v>
      </c>
      <c r="E29" s="54">
        <f t="shared" si="105"/>
        <v>0</v>
      </c>
      <c r="F29" s="54">
        <f t="shared" si="105"/>
        <v>0</v>
      </c>
      <c r="G29" s="54">
        <f t="shared" si="105"/>
        <v>-545693.60000000009</v>
      </c>
      <c r="H29" s="54">
        <f t="shared" ref="H29:K29" si="106">SUM(H30:H33)</f>
        <v>-104273.40999999999</v>
      </c>
      <c r="I29" s="54">
        <f t="shared" si="106"/>
        <v>0</v>
      </c>
      <c r="J29" s="54">
        <f t="shared" si="106"/>
        <v>0</v>
      </c>
      <c r="K29" s="54">
        <f t="shared" si="106"/>
        <v>0</v>
      </c>
      <c r="L29" s="106"/>
      <c r="M29" s="54">
        <f t="shared" ref="M29" si="107">SUM(M30:M33)</f>
        <v>0</v>
      </c>
      <c r="N29" s="54">
        <f>SUM(N30:N33)</f>
        <v>0</v>
      </c>
      <c r="O29" s="105">
        <f>SUM(O30:O33)</f>
        <v>0</v>
      </c>
      <c r="P29" s="4">
        <f t="shared" si="45"/>
        <v>0</v>
      </c>
      <c r="R29" s="54">
        <f>SUM(R30:R33)</f>
        <v>-323815.89251690381</v>
      </c>
      <c r="S29" s="54">
        <f>SUM(S30:S33)</f>
        <v>-649967.01000000013</v>
      </c>
      <c r="T29" s="105">
        <f>SUM(T30:T33)</f>
        <v>-326151.11748309631</v>
      </c>
      <c r="U29" s="4">
        <f t="shared" ref="U29:U33" si="108">-IFERROR(IF(S29=0,0,S29/R29-1),0)</f>
        <v>-1.0072115823224168</v>
      </c>
      <c r="W29" s="51" t="e">
        <f>SUM(#REF!)</f>
        <v>#REF!</v>
      </c>
      <c r="X29" s="51" t="e">
        <f>SUM(#REF!)</f>
        <v>#REF!</v>
      </c>
      <c r="Y29" s="51" t="e">
        <f>SUM(#REF!)</f>
        <v>#REF!</v>
      </c>
      <c r="Z29" s="51">
        <f>SUM($C29:C29)</f>
        <v>0</v>
      </c>
      <c r="AA29" s="51">
        <f>SUM($C29:D29)</f>
        <v>0</v>
      </c>
      <c r="AB29" s="51">
        <f>SUM($C29:E29)</f>
        <v>0</v>
      </c>
      <c r="AC29" s="51">
        <f>SUM($C29:F29)</f>
        <v>0</v>
      </c>
      <c r="AD29" s="51">
        <f>SUM($C29:G29)</f>
        <v>-545693.60000000009</v>
      </c>
      <c r="AE29" s="51">
        <f>SUM($C29:H29)</f>
        <v>-649967.01000000013</v>
      </c>
      <c r="AF29" s="51">
        <f>SUM($C29:I29)</f>
        <v>-649967.01000000013</v>
      </c>
      <c r="AG29" s="51">
        <f>SUM($C29:J29)</f>
        <v>-649967.01000000013</v>
      </c>
      <c r="AH29" s="51">
        <f>SUM($C29:K29)</f>
        <v>-649967.01000000013</v>
      </c>
      <c r="AI29" s="7"/>
      <c r="AJ29" s="51">
        <f t="shared" ref="AJ29:AU29" si="109">SUM(AJ30:AJ33)</f>
        <v>-107938.63083896795</v>
      </c>
      <c r="AK29" s="51">
        <f t="shared" si="109"/>
        <v>-107938.63083896795</v>
      </c>
      <c r="AL29" s="51">
        <f t="shared" si="109"/>
        <v>-107938.63083896795</v>
      </c>
      <c r="AM29" s="51">
        <f t="shared" si="109"/>
        <v>0</v>
      </c>
      <c r="AN29" s="51">
        <f t="shared" si="109"/>
        <v>0</v>
      </c>
      <c r="AO29" s="51">
        <f t="shared" si="109"/>
        <v>0</v>
      </c>
      <c r="AP29" s="51">
        <f t="shared" si="109"/>
        <v>0</v>
      </c>
      <c r="AQ29" s="51">
        <f t="shared" si="109"/>
        <v>0</v>
      </c>
      <c r="AR29" s="51">
        <f t="shared" si="109"/>
        <v>0</v>
      </c>
      <c r="AS29" s="51">
        <f t="shared" si="109"/>
        <v>0</v>
      </c>
      <c r="AT29" s="51">
        <f t="shared" si="109"/>
        <v>0</v>
      </c>
      <c r="AU29" s="51">
        <f t="shared" si="109"/>
        <v>0</v>
      </c>
      <c r="AW29" s="54">
        <f t="shared" ref="AW29:AW33" si="110">SUM(AJ29)</f>
        <v>-107938.63083896795</v>
      </c>
      <c r="AX29" s="54">
        <f t="shared" ref="AX29:AX33" si="111">SUM(AJ29:AK29)</f>
        <v>-215877.26167793589</v>
      </c>
      <c r="AY29" s="54">
        <f t="shared" ref="AY29:AY33" si="112">SUM(AJ29:AL29)</f>
        <v>-323815.89251690381</v>
      </c>
      <c r="AZ29" s="54">
        <f t="shared" ref="AZ29:AZ33" si="113">SUM(AJ29:AM29)</f>
        <v>-323815.89251690381</v>
      </c>
      <c r="BA29" s="54">
        <f t="shared" ref="BA29:BA33" si="114">SUM(AJ29:AN29)</f>
        <v>-323815.89251690381</v>
      </c>
      <c r="BB29" s="54">
        <f t="shared" ref="BB29:BB33" si="115">SUM(AJ29:AO29)</f>
        <v>-323815.89251690381</v>
      </c>
      <c r="BC29" s="54">
        <f t="shared" ref="BC29:BC33" si="116">SUM(AJ29:AP29)</f>
        <v>-323815.89251690381</v>
      </c>
      <c r="BD29" s="54">
        <f t="shared" ref="BD29:BD33" si="117">SUM(AJ29:AQ29)</f>
        <v>-323815.89251690381</v>
      </c>
      <c r="BE29" s="54">
        <f t="shared" ref="BE29:BE33" si="118">SUM(AJ29:AR29)</f>
        <v>-323815.89251690381</v>
      </c>
      <c r="BF29" s="54">
        <f t="shared" ref="BF29:BF33" si="119">SUM(AJ29:AS29)</f>
        <v>-323815.89251690381</v>
      </c>
      <c r="BG29" s="54">
        <f t="shared" ref="BG29:BG33" si="120">SUM(AJ29:AT29)</f>
        <v>-323815.89251690381</v>
      </c>
      <c r="BH29" s="54">
        <f t="shared" ref="BH29:BH33" si="121">SUM(AJ29:AU29)</f>
        <v>-323815.89251690381</v>
      </c>
    </row>
    <row r="30" spans="1:60" hidden="1" outlineLevel="1">
      <c r="A30" s="5">
        <f t="shared" si="13"/>
        <v>27</v>
      </c>
      <c r="B30" s="14" t="s">
        <v>46</v>
      </c>
      <c r="C30" s="51">
        <f>SUMIFS('BD Conta 555-5'!$J:$J,'BD Conta 555-5'!$I:$I,'Fluxo de Caixa'!$B30,'BD Conta 555-5'!$E:$E,'Fluxo de Caixa'!C$3)+SUMIFS('BD Conta 5295-0'!$L:$L,'BD Conta 5295-0'!$K:$K,'Fluxo de Caixa'!$B30,'BD Conta 5295-0'!$E:$E,'Fluxo de Caixa'!C$3)+SUMIFS('BD Conta 5294-1'!$L:$L,'BD Conta 5294-1'!$K:$K,'Fluxo de Caixa'!$B30,'BD Conta 5294-1'!$E:$E,'Fluxo de Caixa'!C$3)+SUMIFS('BD Conta 726-4'!$L:$L,'BD Conta 726-4'!$K:$K,'Fluxo de Caixa'!$B30,'BD Conta 726-4'!$E:$E,'Fluxo de Caixa'!C$3)</f>
        <v>0</v>
      </c>
      <c r="D30" s="51">
        <f>SUMIFS('BD Conta 555-5'!$J:$J,'BD Conta 555-5'!$I:$I,'Fluxo de Caixa'!$B30,'BD Conta 555-5'!$E:$E,'Fluxo de Caixa'!D$3)+SUMIFS('BD Conta 5295-0'!$L:$L,'BD Conta 5295-0'!$K:$K,'Fluxo de Caixa'!$B30,'BD Conta 5295-0'!$E:$E,'Fluxo de Caixa'!D$3)+SUMIFS('BD Conta 5294-1'!$L:$L,'BD Conta 5294-1'!$K:$K,'Fluxo de Caixa'!$B30,'BD Conta 5294-1'!$E:$E,'Fluxo de Caixa'!D$3)+SUMIFS('BD Conta 726-4'!$L:$L,'BD Conta 726-4'!$K:$K,'Fluxo de Caixa'!$B30,'BD Conta 726-4'!$E:$E,'Fluxo de Caixa'!D$3)</f>
        <v>0</v>
      </c>
      <c r="E30" s="51">
        <f>SUMIFS('BD Conta 555-5'!$J:$J,'BD Conta 555-5'!$I:$I,'Fluxo de Caixa'!$B30,'BD Conta 555-5'!$E:$E,'Fluxo de Caixa'!E$3)+SUMIFS('BD Conta 5295-0'!$L:$L,'BD Conta 5295-0'!$K:$K,'Fluxo de Caixa'!$B30,'BD Conta 5295-0'!$E:$E,'Fluxo de Caixa'!E$3)+SUMIFS('BD Conta 5294-1'!$L:$L,'BD Conta 5294-1'!$K:$K,'Fluxo de Caixa'!$B30,'BD Conta 5294-1'!$E:$E,'Fluxo de Caixa'!E$3)+SUMIFS('BD Conta 726-4'!$L:$L,'BD Conta 726-4'!$K:$K,'Fluxo de Caixa'!$B30,'BD Conta 726-4'!$E:$E,'Fluxo de Caixa'!E$3)</f>
        <v>0</v>
      </c>
      <c r="F30" s="51">
        <f>SUMIFS('BD Conta 555-5'!$J:$J,'BD Conta 555-5'!$I:$I,'Fluxo de Caixa'!$B30,'BD Conta 555-5'!$E:$E,'Fluxo de Caixa'!F$3)+SUMIFS('BD Conta 5295-0'!$L:$L,'BD Conta 5295-0'!$K:$K,'Fluxo de Caixa'!$B30,'BD Conta 5295-0'!$E:$E,'Fluxo de Caixa'!F$3)+SUMIFS('BD Conta 5294-1'!$L:$L,'BD Conta 5294-1'!$K:$K,'Fluxo de Caixa'!$B30,'BD Conta 5294-1'!$E:$E,'Fluxo de Caixa'!F$3)+SUMIFS('BD Conta 726-4'!$L:$L,'BD Conta 726-4'!$K:$K,'Fluxo de Caixa'!$B30,'BD Conta 726-4'!$E:$E,'Fluxo de Caixa'!F$3)</f>
        <v>0</v>
      </c>
      <c r="G30" s="51">
        <f>SUMIFS('BD Conta 555-5'!$J:$J,'BD Conta 555-5'!$I:$I,'Fluxo de Caixa'!$B30,'BD Conta 555-5'!$E:$E,'Fluxo de Caixa'!G$3)+SUMIFS('BD Conta 5295-0'!$L:$L,'BD Conta 5295-0'!$K:$K,'Fluxo de Caixa'!$B30,'BD Conta 5295-0'!$E:$E,'Fluxo de Caixa'!G$3)+SUMIFS('BD Conta 5294-1'!$L:$L,'BD Conta 5294-1'!$K:$K,'Fluxo de Caixa'!$B30,'BD Conta 5294-1'!$E:$E,'Fluxo de Caixa'!G$3)+SUMIFS('BD Conta 726-4'!$L:$L,'BD Conta 726-4'!$K:$K,'Fluxo de Caixa'!$B30,'BD Conta 726-4'!$E:$E,'Fluxo de Caixa'!G$3)</f>
        <v>-545693.60000000009</v>
      </c>
      <c r="H30" s="51">
        <f>SUMIFS('BD Conta 555-5'!$J:$J,'BD Conta 555-5'!$I:$I,'Fluxo de Caixa'!$B30,'BD Conta 555-5'!$E:$E,'Fluxo de Caixa'!H$3)+SUMIFS('BD Conta 5295-0'!$L:$L,'BD Conta 5295-0'!$K:$K,'Fluxo de Caixa'!$B30,'BD Conta 5295-0'!$E:$E,'Fluxo de Caixa'!H$3)+SUMIFS('BD Conta 5294-1'!$L:$L,'BD Conta 5294-1'!$K:$K,'Fluxo de Caixa'!$B30,'BD Conta 5294-1'!$E:$E,'Fluxo de Caixa'!H$3)+SUMIFS('BD Conta 726-4'!$L:$L,'BD Conta 726-4'!$K:$K,'Fluxo de Caixa'!$B30,'BD Conta 726-4'!$E:$E,'Fluxo de Caixa'!H$3)</f>
        <v>-104273.40999999999</v>
      </c>
      <c r="I30" s="51">
        <f>SUMIFS('BD Conta 555-5'!$J:$J,'BD Conta 555-5'!$I:$I,'Fluxo de Caixa'!$B30,'BD Conta 555-5'!$E:$E,'Fluxo de Caixa'!I$3)+SUMIFS('BD Conta 5295-0'!$L:$L,'BD Conta 5295-0'!$K:$K,'Fluxo de Caixa'!$B30,'BD Conta 5295-0'!$E:$E,'Fluxo de Caixa'!I$3)+SUMIFS('BD Conta 5294-1'!$L:$L,'BD Conta 5294-1'!$K:$K,'Fluxo de Caixa'!$B30,'BD Conta 5294-1'!$E:$E,'Fluxo de Caixa'!I$3)+SUMIFS('BD Conta 726-4'!$L:$L,'BD Conta 726-4'!$K:$K,'Fluxo de Caixa'!$B30,'BD Conta 726-4'!$E:$E,'Fluxo de Caixa'!I$3)</f>
        <v>0</v>
      </c>
      <c r="J30" s="51">
        <f>SUMIFS('BD Conta 555-5'!$J:$J,'BD Conta 555-5'!$I:$I,'Fluxo de Caixa'!$B30,'BD Conta 555-5'!$E:$E,'Fluxo de Caixa'!J$3)+SUMIFS('BD Conta 5295-0'!$L:$L,'BD Conta 5295-0'!$K:$K,'Fluxo de Caixa'!$B30,'BD Conta 5295-0'!$E:$E,'Fluxo de Caixa'!J$3)+SUMIFS('BD Conta 5294-1'!$L:$L,'BD Conta 5294-1'!$K:$K,'Fluxo de Caixa'!$B30,'BD Conta 5294-1'!$E:$E,'Fluxo de Caixa'!J$3)+SUMIFS('BD Conta 726-4'!$L:$L,'BD Conta 726-4'!$K:$K,'Fluxo de Caixa'!$B30,'BD Conta 726-4'!$E:$E,'Fluxo de Caixa'!J$3)</f>
        <v>0</v>
      </c>
      <c r="K30" s="51">
        <f>SUMIFS('BD Conta 555-5'!$J:$J,'BD Conta 555-5'!$I:$I,'Fluxo de Caixa'!$B30,'BD Conta 555-5'!$E:$E,'Fluxo de Caixa'!K$3)+SUMIFS('BD Conta 5295-0'!$L:$L,'BD Conta 5295-0'!$K:$K,'Fluxo de Caixa'!$B30,'BD Conta 5295-0'!$E:$E,'Fluxo de Caixa'!K$3)+SUMIFS('BD Conta 5294-1'!$L:$L,'BD Conta 5294-1'!$K:$K,'Fluxo de Caixa'!$B30,'BD Conta 5294-1'!$E:$E,'Fluxo de Caixa'!K$3)+SUMIFS('BD Conta 726-4'!$L:$L,'BD Conta 726-4'!$K:$K,'Fluxo de Caixa'!$B30,'BD Conta 726-4'!$E:$E,'Fluxo de Caixa'!K$3)</f>
        <v>0</v>
      </c>
      <c r="M30" s="9">
        <f>HLOOKUP($L$2,$AJ$4:$AU$111,$A30,0)</f>
        <v>0</v>
      </c>
      <c r="N30" s="51">
        <f>HLOOKUP($L$2,$C$4:$K$111,$A30,0)</f>
        <v>0</v>
      </c>
      <c r="O30" s="17">
        <f t="shared" ref="O30:O33" si="122">N30-M30</f>
        <v>0</v>
      </c>
      <c r="P30" s="4">
        <f t="shared" si="45"/>
        <v>0</v>
      </c>
      <c r="R30" s="51">
        <f>HLOOKUP($L$2,$AW$4:$BH$111,$A30,0)</f>
        <v>-240058.4619797396</v>
      </c>
      <c r="S30" s="51">
        <f>HLOOKUP($L$2,$W$4:$AH$111,$A30,0)</f>
        <v>-649967.01000000013</v>
      </c>
      <c r="T30" s="17">
        <f t="shared" ref="T30:T33" si="123">S30-R30</f>
        <v>-409908.54802026052</v>
      </c>
      <c r="U30" s="4">
        <f t="shared" si="108"/>
        <v>-1.7075363419384728</v>
      </c>
      <c r="W30" s="9" t="e">
        <f>SUM(#REF!)</f>
        <v>#REF!</v>
      </c>
      <c r="X30" s="9" t="e">
        <f>SUM(#REF!)</f>
        <v>#REF!</v>
      </c>
      <c r="Y30" s="9" t="e">
        <f>SUM(#REF!)</f>
        <v>#REF!</v>
      </c>
      <c r="Z30" s="9">
        <f>SUM($C30:C30)</f>
        <v>0</v>
      </c>
      <c r="AA30" s="9">
        <f>SUM($C30:D30)</f>
        <v>0</v>
      </c>
      <c r="AB30" s="51">
        <f>SUM($C30:E30)</f>
        <v>0</v>
      </c>
      <c r="AC30" s="9">
        <f>SUM($C30:F30)</f>
        <v>0</v>
      </c>
      <c r="AD30" s="9">
        <f>SUM($C30:G30)</f>
        <v>-545693.60000000009</v>
      </c>
      <c r="AE30" s="9">
        <f>SUM($C30:H30)</f>
        <v>-649967.01000000013</v>
      </c>
      <c r="AF30" s="9">
        <f>SUM($C30:I30)</f>
        <v>-649967.01000000013</v>
      </c>
      <c r="AG30" s="9">
        <f>SUM($C30:J30)</f>
        <v>-649967.01000000013</v>
      </c>
      <c r="AH30" s="9">
        <f>SUM($C30:K30)</f>
        <v>-649967.01000000013</v>
      </c>
      <c r="AJ30" s="51">
        <f>-IFERROR(VLOOKUP($B30,Orçado!$B:$I,8,0),0)</f>
        <v>-80019.487326579867</v>
      </c>
      <c r="AK30" s="51">
        <f>-IFERROR(VLOOKUP($B30,Orçado!$B:$I,8,0),0)</f>
        <v>-80019.487326579867</v>
      </c>
      <c r="AL30" s="51">
        <f>-IFERROR(VLOOKUP($B30,Orçado!$B:$I,8,0),0)</f>
        <v>-80019.487326579867</v>
      </c>
      <c r="AM30" s="51"/>
      <c r="AN30" s="51"/>
      <c r="AO30" s="51"/>
      <c r="AP30" s="51"/>
      <c r="AQ30" s="51"/>
      <c r="AR30" s="51"/>
      <c r="AS30" s="51"/>
      <c r="AT30" s="51"/>
      <c r="AU30" s="51"/>
      <c r="AW30" s="9">
        <f t="shared" si="110"/>
        <v>-80019.487326579867</v>
      </c>
      <c r="AX30" s="9">
        <f t="shared" si="111"/>
        <v>-160038.97465315973</v>
      </c>
      <c r="AY30" s="9">
        <f t="shared" si="112"/>
        <v>-240058.4619797396</v>
      </c>
      <c r="AZ30" s="9">
        <f t="shared" si="113"/>
        <v>-240058.4619797396</v>
      </c>
      <c r="BA30" s="9">
        <f t="shared" si="114"/>
        <v>-240058.4619797396</v>
      </c>
      <c r="BB30" s="9">
        <f t="shared" si="115"/>
        <v>-240058.4619797396</v>
      </c>
      <c r="BC30" s="9">
        <f t="shared" si="116"/>
        <v>-240058.4619797396</v>
      </c>
      <c r="BD30" s="9">
        <f t="shared" si="117"/>
        <v>-240058.4619797396</v>
      </c>
      <c r="BE30" s="9">
        <f t="shared" si="118"/>
        <v>-240058.4619797396</v>
      </c>
      <c r="BF30" s="9">
        <f t="shared" si="119"/>
        <v>-240058.4619797396</v>
      </c>
      <c r="BG30" s="9">
        <f t="shared" si="120"/>
        <v>-240058.4619797396</v>
      </c>
      <c r="BH30" s="9">
        <f t="shared" si="121"/>
        <v>-240058.4619797396</v>
      </c>
    </row>
    <row r="31" spans="1:60" hidden="1" outlineLevel="1">
      <c r="A31" s="5">
        <f t="shared" si="13"/>
        <v>28</v>
      </c>
      <c r="B31" s="14" t="s">
        <v>65</v>
      </c>
      <c r="C31" s="51">
        <f>SUMIFS('BD Conta 555-5'!$J:$J,'BD Conta 555-5'!$I:$I,'Fluxo de Caixa'!$B31,'BD Conta 555-5'!$E:$E,'Fluxo de Caixa'!C$3)+SUMIFS('BD Conta 5295-0'!$L:$L,'BD Conta 5295-0'!$K:$K,'Fluxo de Caixa'!$B31,'BD Conta 5295-0'!$E:$E,'Fluxo de Caixa'!C$3)+SUMIFS('BD Conta 5294-1'!$L:$L,'BD Conta 5294-1'!$K:$K,'Fluxo de Caixa'!$B31,'BD Conta 5294-1'!$E:$E,'Fluxo de Caixa'!C$3)+SUMIFS('BD Conta 726-4'!$L:$L,'BD Conta 726-4'!$K:$K,'Fluxo de Caixa'!$B31,'BD Conta 726-4'!$E:$E,'Fluxo de Caixa'!C$3)</f>
        <v>0</v>
      </c>
      <c r="D31" s="51">
        <f>SUMIFS('BD Conta 555-5'!$J:$J,'BD Conta 555-5'!$I:$I,'Fluxo de Caixa'!$B31,'BD Conta 555-5'!$E:$E,'Fluxo de Caixa'!D$3)+SUMIFS('BD Conta 5295-0'!$L:$L,'BD Conta 5295-0'!$K:$K,'Fluxo de Caixa'!$B31,'BD Conta 5295-0'!$E:$E,'Fluxo de Caixa'!D$3)+SUMIFS('BD Conta 5294-1'!$L:$L,'BD Conta 5294-1'!$K:$K,'Fluxo de Caixa'!$B31,'BD Conta 5294-1'!$E:$E,'Fluxo de Caixa'!D$3)+SUMIFS('BD Conta 726-4'!$L:$L,'BD Conta 726-4'!$K:$K,'Fluxo de Caixa'!$B31,'BD Conta 726-4'!$E:$E,'Fluxo de Caixa'!D$3)</f>
        <v>0</v>
      </c>
      <c r="E31" s="51">
        <f>SUMIFS('BD Conta 555-5'!$J:$J,'BD Conta 555-5'!$I:$I,'Fluxo de Caixa'!$B31,'BD Conta 555-5'!$E:$E,'Fluxo de Caixa'!E$3)+SUMIFS('BD Conta 5295-0'!$L:$L,'BD Conta 5295-0'!$K:$K,'Fluxo de Caixa'!$B31,'BD Conta 5295-0'!$E:$E,'Fluxo de Caixa'!E$3)+SUMIFS('BD Conta 5294-1'!$L:$L,'BD Conta 5294-1'!$K:$K,'Fluxo de Caixa'!$B31,'BD Conta 5294-1'!$E:$E,'Fluxo de Caixa'!E$3)+SUMIFS('BD Conta 726-4'!$L:$L,'BD Conta 726-4'!$K:$K,'Fluxo de Caixa'!$B31,'BD Conta 726-4'!$E:$E,'Fluxo de Caixa'!E$3)</f>
        <v>0</v>
      </c>
      <c r="F31" s="51">
        <f>SUMIFS('BD Conta 555-5'!$J:$J,'BD Conta 555-5'!$I:$I,'Fluxo de Caixa'!$B31,'BD Conta 555-5'!$E:$E,'Fluxo de Caixa'!F$3)+SUMIFS('BD Conta 5295-0'!$L:$L,'BD Conta 5295-0'!$K:$K,'Fluxo de Caixa'!$B31,'BD Conta 5295-0'!$E:$E,'Fluxo de Caixa'!F$3)+SUMIFS('BD Conta 5294-1'!$L:$L,'BD Conta 5294-1'!$K:$K,'Fluxo de Caixa'!$B31,'BD Conta 5294-1'!$E:$E,'Fluxo de Caixa'!F$3)+SUMIFS('BD Conta 726-4'!$L:$L,'BD Conta 726-4'!$K:$K,'Fluxo de Caixa'!$B31,'BD Conta 726-4'!$E:$E,'Fluxo de Caixa'!F$3)</f>
        <v>0</v>
      </c>
      <c r="G31" s="51">
        <f>SUMIFS('BD Conta 555-5'!$J:$J,'BD Conta 555-5'!$I:$I,'Fluxo de Caixa'!$B31,'BD Conta 555-5'!$E:$E,'Fluxo de Caixa'!G$3)+SUMIFS('BD Conta 5295-0'!$L:$L,'BD Conta 5295-0'!$K:$K,'Fluxo de Caixa'!$B31,'BD Conta 5295-0'!$E:$E,'Fluxo de Caixa'!G$3)+SUMIFS('BD Conta 5294-1'!$L:$L,'BD Conta 5294-1'!$K:$K,'Fluxo de Caixa'!$B31,'BD Conta 5294-1'!$E:$E,'Fluxo de Caixa'!G$3)+SUMIFS('BD Conta 726-4'!$L:$L,'BD Conta 726-4'!$K:$K,'Fluxo de Caixa'!$B31,'BD Conta 726-4'!$E:$E,'Fluxo de Caixa'!G$3)</f>
        <v>0</v>
      </c>
      <c r="H31" s="51">
        <f>SUMIFS('BD Conta 555-5'!$J:$J,'BD Conta 555-5'!$I:$I,'Fluxo de Caixa'!$B31,'BD Conta 555-5'!$E:$E,'Fluxo de Caixa'!H$3)+SUMIFS('BD Conta 5295-0'!$L:$L,'BD Conta 5295-0'!$K:$K,'Fluxo de Caixa'!$B31,'BD Conta 5295-0'!$E:$E,'Fluxo de Caixa'!H$3)+SUMIFS('BD Conta 5294-1'!$L:$L,'BD Conta 5294-1'!$K:$K,'Fluxo de Caixa'!$B31,'BD Conta 5294-1'!$E:$E,'Fluxo de Caixa'!H$3)+SUMIFS('BD Conta 726-4'!$L:$L,'BD Conta 726-4'!$K:$K,'Fluxo de Caixa'!$B31,'BD Conta 726-4'!$E:$E,'Fluxo de Caixa'!H$3)</f>
        <v>0</v>
      </c>
      <c r="I31" s="51">
        <f>SUMIFS('BD Conta 555-5'!$J:$J,'BD Conta 555-5'!$I:$I,'Fluxo de Caixa'!$B31,'BD Conta 555-5'!$E:$E,'Fluxo de Caixa'!I$3)+SUMIFS('BD Conta 5295-0'!$L:$L,'BD Conta 5295-0'!$K:$K,'Fluxo de Caixa'!$B31,'BD Conta 5295-0'!$E:$E,'Fluxo de Caixa'!I$3)+SUMIFS('BD Conta 5294-1'!$L:$L,'BD Conta 5294-1'!$K:$K,'Fluxo de Caixa'!$B31,'BD Conta 5294-1'!$E:$E,'Fluxo de Caixa'!I$3)+SUMIFS('BD Conta 726-4'!$L:$L,'BD Conta 726-4'!$K:$K,'Fluxo de Caixa'!$B31,'BD Conta 726-4'!$E:$E,'Fluxo de Caixa'!I$3)</f>
        <v>0</v>
      </c>
      <c r="J31" s="51">
        <f>SUMIFS('BD Conta 555-5'!$J:$J,'BD Conta 555-5'!$I:$I,'Fluxo de Caixa'!$B31,'BD Conta 555-5'!$E:$E,'Fluxo de Caixa'!J$3)+SUMIFS('BD Conta 5295-0'!$L:$L,'BD Conta 5295-0'!$K:$K,'Fluxo de Caixa'!$B31,'BD Conta 5295-0'!$E:$E,'Fluxo de Caixa'!J$3)+SUMIFS('BD Conta 5294-1'!$L:$L,'BD Conta 5294-1'!$K:$K,'Fluxo de Caixa'!$B31,'BD Conta 5294-1'!$E:$E,'Fluxo de Caixa'!J$3)+SUMIFS('BD Conta 726-4'!$L:$L,'BD Conta 726-4'!$K:$K,'Fluxo de Caixa'!$B31,'BD Conta 726-4'!$E:$E,'Fluxo de Caixa'!J$3)</f>
        <v>0</v>
      </c>
      <c r="K31" s="51">
        <f>SUMIFS('BD Conta 555-5'!$J:$J,'BD Conta 555-5'!$I:$I,'Fluxo de Caixa'!$B31,'BD Conta 555-5'!$E:$E,'Fluxo de Caixa'!K$3)+SUMIFS('BD Conta 5295-0'!$L:$L,'BD Conta 5295-0'!$K:$K,'Fluxo de Caixa'!$B31,'BD Conta 5295-0'!$E:$E,'Fluxo de Caixa'!K$3)+SUMIFS('BD Conta 5294-1'!$L:$L,'BD Conta 5294-1'!$K:$K,'Fluxo de Caixa'!$B31,'BD Conta 5294-1'!$E:$E,'Fluxo de Caixa'!K$3)+SUMIFS('BD Conta 726-4'!$L:$L,'BD Conta 726-4'!$K:$K,'Fluxo de Caixa'!$B31,'BD Conta 726-4'!$E:$E,'Fluxo de Caixa'!K$3)</f>
        <v>0</v>
      </c>
      <c r="M31" s="9">
        <f>HLOOKUP($L$2,$AJ$4:$AU$111,$A31,0)</f>
        <v>0</v>
      </c>
      <c r="N31" s="51">
        <f>HLOOKUP($L$2,$C$4:$K$111,$A31,0)</f>
        <v>0</v>
      </c>
      <c r="O31" s="17">
        <f t="shared" si="122"/>
        <v>0</v>
      </c>
      <c r="P31" s="4">
        <f t="shared" si="45"/>
        <v>0</v>
      </c>
      <c r="R31" s="51">
        <f>HLOOKUP($L$2,$AW$4:$BH$111,$A31,0)</f>
        <v>-2263.7143388422764</v>
      </c>
      <c r="S31" s="51">
        <f>HLOOKUP($L$2,$W$4:$AH$111,$A31,0)</f>
        <v>0</v>
      </c>
      <c r="T31" s="17">
        <f t="shared" si="123"/>
        <v>2263.7143388422764</v>
      </c>
      <c r="U31" s="4">
        <f t="shared" si="108"/>
        <v>0</v>
      </c>
      <c r="W31" s="9" t="e">
        <f>SUM(#REF!)</f>
        <v>#REF!</v>
      </c>
      <c r="X31" s="9" t="e">
        <f>SUM(#REF!)</f>
        <v>#REF!</v>
      </c>
      <c r="Y31" s="9" t="e">
        <f>SUM(#REF!)</f>
        <v>#REF!</v>
      </c>
      <c r="Z31" s="9">
        <f>SUM($C31:C31)</f>
        <v>0</v>
      </c>
      <c r="AA31" s="9">
        <f>SUM($C31:D31)</f>
        <v>0</v>
      </c>
      <c r="AB31" s="51">
        <f>SUM($C31:E31)</f>
        <v>0</v>
      </c>
      <c r="AC31" s="9">
        <f>SUM($C31:F31)</f>
        <v>0</v>
      </c>
      <c r="AD31" s="9">
        <f>SUM($C31:G31)</f>
        <v>0</v>
      </c>
      <c r="AE31" s="9">
        <f>SUM($C31:H31)</f>
        <v>0</v>
      </c>
      <c r="AF31" s="9">
        <f>SUM($C31:I31)</f>
        <v>0</v>
      </c>
      <c r="AG31" s="9">
        <f>SUM($C31:J31)</f>
        <v>0</v>
      </c>
      <c r="AH31" s="9">
        <f>SUM($C31:K31)</f>
        <v>0</v>
      </c>
      <c r="AJ31" s="51">
        <f>-IFERROR(VLOOKUP($B31,Orçado!$B:$I,8,0),0)</f>
        <v>-754.57144628075889</v>
      </c>
      <c r="AK31" s="51">
        <f>-IFERROR(VLOOKUP($B31,Orçado!$B:$I,8,0),0)</f>
        <v>-754.57144628075889</v>
      </c>
      <c r="AL31" s="51">
        <f>-IFERROR(VLOOKUP($B31,Orçado!$B:$I,8,0),0)</f>
        <v>-754.57144628075889</v>
      </c>
      <c r="AM31" s="51"/>
      <c r="AN31" s="51"/>
      <c r="AO31" s="51"/>
      <c r="AP31" s="51"/>
      <c r="AQ31" s="51"/>
      <c r="AR31" s="51"/>
      <c r="AS31" s="51"/>
      <c r="AT31" s="51"/>
      <c r="AU31" s="51"/>
      <c r="AW31" s="9">
        <f t="shared" si="110"/>
        <v>-754.57144628075889</v>
      </c>
      <c r="AX31" s="9">
        <f t="shared" si="111"/>
        <v>-1509.1428925615178</v>
      </c>
      <c r="AY31" s="9">
        <f t="shared" si="112"/>
        <v>-2263.7143388422764</v>
      </c>
      <c r="AZ31" s="9">
        <f t="shared" si="113"/>
        <v>-2263.7143388422764</v>
      </c>
      <c r="BA31" s="9">
        <f t="shared" si="114"/>
        <v>-2263.7143388422764</v>
      </c>
      <c r="BB31" s="51">
        <f t="shared" si="115"/>
        <v>-2263.7143388422764</v>
      </c>
      <c r="BC31" s="9">
        <f t="shared" si="116"/>
        <v>-2263.7143388422764</v>
      </c>
      <c r="BD31" s="9">
        <f t="shared" si="117"/>
        <v>-2263.7143388422764</v>
      </c>
      <c r="BE31" s="9">
        <f t="shared" si="118"/>
        <v>-2263.7143388422764</v>
      </c>
      <c r="BF31" s="9">
        <f t="shared" si="119"/>
        <v>-2263.7143388422764</v>
      </c>
      <c r="BG31" s="9">
        <f t="shared" si="120"/>
        <v>-2263.7143388422764</v>
      </c>
      <c r="BH31" s="9">
        <f t="shared" si="121"/>
        <v>-2263.7143388422764</v>
      </c>
    </row>
    <row r="32" spans="1:60" hidden="1" outlineLevel="1">
      <c r="A32" s="5">
        <f t="shared" si="13"/>
        <v>29</v>
      </c>
      <c r="B32" s="14" t="s">
        <v>67</v>
      </c>
      <c r="C32" s="51">
        <f>SUMIFS('BD Conta 555-5'!$J:$J,'BD Conta 555-5'!$I:$I,'Fluxo de Caixa'!$B32,'BD Conta 555-5'!$E:$E,'Fluxo de Caixa'!C$3)+SUMIFS('BD Conta 5295-0'!$L:$L,'BD Conta 5295-0'!$K:$K,'Fluxo de Caixa'!$B32,'BD Conta 5295-0'!$E:$E,'Fluxo de Caixa'!C$3)+SUMIFS('BD Conta 5294-1'!$L:$L,'BD Conta 5294-1'!$K:$K,'Fluxo de Caixa'!$B32,'BD Conta 5294-1'!$E:$E,'Fluxo de Caixa'!C$3)+SUMIFS('BD Conta 726-4'!$L:$L,'BD Conta 726-4'!$K:$K,'Fluxo de Caixa'!$B32,'BD Conta 726-4'!$E:$E,'Fluxo de Caixa'!C$3)</f>
        <v>0</v>
      </c>
      <c r="D32" s="51">
        <f>SUMIFS('BD Conta 555-5'!$J:$J,'BD Conta 555-5'!$I:$I,'Fluxo de Caixa'!$B32,'BD Conta 555-5'!$E:$E,'Fluxo de Caixa'!D$3)+SUMIFS('BD Conta 5295-0'!$L:$L,'BD Conta 5295-0'!$K:$K,'Fluxo de Caixa'!$B32,'BD Conta 5295-0'!$E:$E,'Fluxo de Caixa'!D$3)+SUMIFS('BD Conta 5294-1'!$L:$L,'BD Conta 5294-1'!$K:$K,'Fluxo de Caixa'!$B32,'BD Conta 5294-1'!$E:$E,'Fluxo de Caixa'!D$3)+SUMIFS('BD Conta 726-4'!$L:$L,'BD Conta 726-4'!$K:$K,'Fluxo de Caixa'!$B32,'BD Conta 726-4'!$E:$E,'Fluxo de Caixa'!D$3)</f>
        <v>0</v>
      </c>
      <c r="E32" s="51">
        <f>SUMIFS('BD Conta 555-5'!$J:$J,'BD Conta 555-5'!$I:$I,'Fluxo de Caixa'!$B32,'BD Conta 555-5'!$E:$E,'Fluxo de Caixa'!E$3)+SUMIFS('BD Conta 5295-0'!$L:$L,'BD Conta 5295-0'!$K:$K,'Fluxo de Caixa'!$B32,'BD Conta 5295-0'!$E:$E,'Fluxo de Caixa'!E$3)+SUMIFS('BD Conta 5294-1'!$L:$L,'BD Conta 5294-1'!$K:$K,'Fluxo de Caixa'!$B32,'BD Conta 5294-1'!$E:$E,'Fluxo de Caixa'!E$3)+SUMIFS('BD Conta 726-4'!$L:$L,'BD Conta 726-4'!$K:$K,'Fluxo de Caixa'!$B32,'BD Conta 726-4'!$E:$E,'Fluxo de Caixa'!E$3)</f>
        <v>0</v>
      </c>
      <c r="F32" s="51">
        <f>SUMIFS('BD Conta 555-5'!$J:$J,'BD Conta 555-5'!$I:$I,'Fluxo de Caixa'!$B32,'BD Conta 555-5'!$E:$E,'Fluxo de Caixa'!F$3)+SUMIFS('BD Conta 5295-0'!$L:$L,'BD Conta 5295-0'!$K:$K,'Fluxo de Caixa'!$B32,'BD Conta 5295-0'!$E:$E,'Fluxo de Caixa'!F$3)+SUMIFS('BD Conta 5294-1'!$L:$L,'BD Conta 5294-1'!$K:$K,'Fluxo de Caixa'!$B32,'BD Conta 5294-1'!$E:$E,'Fluxo de Caixa'!F$3)+SUMIFS('BD Conta 726-4'!$L:$L,'BD Conta 726-4'!$K:$K,'Fluxo de Caixa'!$B32,'BD Conta 726-4'!$E:$E,'Fluxo de Caixa'!F$3)</f>
        <v>0</v>
      </c>
      <c r="G32" s="51">
        <f>SUMIFS('BD Conta 555-5'!$J:$J,'BD Conta 555-5'!$I:$I,'Fluxo de Caixa'!$B32,'BD Conta 555-5'!$E:$E,'Fluxo de Caixa'!G$3)+SUMIFS('BD Conta 5295-0'!$L:$L,'BD Conta 5295-0'!$K:$K,'Fluxo de Caixa'!$B32,'BD Conta 5295-0'!$E:$E,'Fluxo de Caixa'!G$3)+SUMIFS('BD Conta 5294-1'!$L:$L,'BD Conta 5294-1'!$K:$K,'Fluxo de Caixa'!$B32,'BD Conta 5294-1'!$E:$E,'Fluxo de Caixa'!G$3)+SUMIFS('BD Conta 726-4'!$L:$L,'BD Conta 726-4'!$K:$K,'Fluxo de Caixa'!$B32,'BD Conta 726-4'!$E:$E,'Fluxo de Caixa'!G$3)</f>
        <v>0</v>
      </c>
      <c r="H32" s="51">
        <f>SUMIFS('BD Conta 555-5'!$J:$J,'BD Conta 555-5'!$I:$I,'Fluxo de Caixa'!$B32,'BD Conta 555-5'!$E:$E,'Fluxo de Caixa'!H$3)+SUMIFS('BD Conta 5295-0'!$L:$L,'BD Conta 5295-0'!$K:$K,'Fluxo de Caixa'!$B32,'BD Conta 5295-0'!$E:$E,'Fluxo de Caixa'!H$3)+SUMIFS('BD Conta 5294-1'!$L:$L,'BD Conta 5294-1'!$K:$K,'Fluxo de Caixa'!$B32,'BD Conta 5294-1'!$E:$E,'Fluxo de Caixa'!H$3)+SUMIFS('BD Conta 726-4'!$L:$L,'BD Conta 726-4'!$K:$K,'Fluxo de Caixa'!$B32,'BD Conta 726-4'!$E:$E,'Fluxo de Caixa'!H$3)</f>
        <v>0</v>
      </c>
      <c r="I32" s="51">
        <f>SUMIFS('BD Conta 555-5'!$J:$J,'BD Conta 555-5'!$I:$I,'Fluxo de Caixa'!$B32,'BD Conta 555-5'!$E:$E,'Fluxo de Caixa'!I$3)+SUMIFS('BD Conta 5295-0'!$L:$L,'BD Conta 5295-0'!$K:$K,'Fluxo de Caixa'!$B32,'BD Conta 5295-0'!$E:$E,'Fluxo de Caixa'!I$3)+SUMIFS('BD Conta 5294-1'!$L:$L,'BD Conta 5294-1'!$K:$K,'Fluxo de Caixa'!$B32,'BD Conta 5294-1'!$E:$E,'Fluxo de Caixa'!I$3)+SUMIFS('BD Conta 726-4'!$L:$L,'BD Conta 726-4'!$K:$K,'Fluxo de Caixa'!$B32,'BD Conta 726-4'!$E:$E,'Fluxo de Caixa'!I$3)</f>
        <v>0</v>
      </c>
      <c r="J32" s="51">
        <f>SUMIFS('BD Conta 555-5'!$J:$J,'BD Conta 555-5'!$I:$I,'Fluxo de Caixa'!$B32,'BD Conta 555-5'!$E:$E,'Fluxo de Caixa'!J$3)+SUMIFS('BD Conta 5295-0'!$L:$L,'BD Conta 5295-0'!$K:$K,'Fluxo de Caixa'!$B32,'BD Conta 5295-0'!$E:$E,'Fluxo de Caixa'!J$3)+SUMIFS('BD Conta 5294-1'!$L:$L,'BD Conta 5294-1'!$K:$K,'Fluxo de Caixa'!$B32,'BD Conta 5294-1'!$E:$E,'Fluxo de Caixa'!J$3)+SUMIFS('BD Conta 726-4'!$L:$L,'BD Conta 726-4'!$K:$K,'Fluxo de Caixa'!$B32,'BD Conta 726-4'!$E:$E,'Fluxo de Caixa'!J$3)</f>
        <v>0</v>
      </c>
      <c r="K32" s="51">
        <f>SUMIFS('BD Conta 555-5'!$J:$J,'BD Conta 555-5'!$I:$I,'Fluxo de Caixa'!$B32,'BD Conta 555-5'!$E:$E,'Fluxo de Caixa'!K$3)+SUMIFS('BD Conta 5295-0'!$L:$L,'BD Conta 5295-0'!$K:$K,'Fluxo de Caixa'!$B32,'BD Conta 5295-0'!$E:$E,'Fluxo de Caixa'!K$3)+SUMIFS('BD Conta 5294-1'!$L:$L,'BD Conta 5294-1'!$K:$K,'Fluxo de Caixa'!$B32,'BD Conta 5294-1'!$E:$E,'Fluxo de Caixa'!K$3)+SUMIFS('BD Conta 726-4'!$L:$L,'BD Conta 726-4'!$K:$K,'Fluxo de Caixa'!$B32,'BD Conta 726-4'!$E:$E,'Fluxo de Caixa'!K$3)</f>
        <v>0</v>
      </c>
      <c r="M32" s="9">
        <f>HLOOKUP($L$2,$AJ$4:$AU$111,$A32,0)</f>
        <v>0</v>
      </c>
      <c r="N32" s="51">
        <f>HLOOKUP($L$2,$C$4:$K$111,$A32,0)</f>
        <v>0</v>
      </c>
      <c r="O32" s="17">
        <f t="shared" si="122"/>
        <v>0</v>
      </c>
      <c r="P32" s="4">
        <f t="shared" si="45"/>
        <v>0</v>
      </c>
      <c r="R32" s="51">
        <f>HLOOKUP($L$2,$AW$4:$BH$111,$A32,0)</f>
        <v>-81493.716198321956</v>
      </c>
      <c r="S32" s="51">
        <f>HLOOKUP($L$2,$W$4:$AH$111,$A32,0)</f>
        <v>0</v>
      </c>
      <c r="T32" s="17">
        <f t="shared" si="123"/>
        <v>81493.716198321956</v>
      </c>
      <c r="U32" s="4">
        <f t="shared" si="108"/>
        <v>0</v>
      </c>
      <c r="W32" s="9" t="e">
        <f>SUM(#REF!)</f>
        <v>#REF!</v>
      </c>
      <c r="X32" s="9" t="e">
        <f>SUM(#REF!)</f>
        <v>#REF!</v>
      </c>
      <c r="Y32" s="9" t="e">
        <f>SUM(#REF!)</f>
        <v>#REF!</v>
      </c>
      <c r="Z32" s="9">
        <f>SUM($C32:C32)</f>
        <v>0</v>
      </c>
      <c r="AA32" s="9">
        <f>SUM($C32:D32)</f>
        <v>0</v>
      </c>
      <c r="AB32" s="51">
        <f>SUM($C32:E32)</f>
        <v>0</v>
      </c>
      <c r="AC32" s="9">
        <f>SUM($C32:F32)</f>
        <v>0</v>
      </c>
      <c r="AD32" s="9">
        <f>SUM($C32:G32)</f>
        <v>0</v>
      </c>
      <c r="AE32" s="9">
        <f>SUM($C32:H32)</f>
        <v>0</v>
      </c>
      <c r="AF32" s="9">
        <f>SUM($C32:I32)</f>
        <v>0</v>
      </c>
      <c r="AG32" s="9">
        <f>SUM($C32:J32)</f>
        <v>0</v>
      </c>
      <c r="AH32" s="9">
        <f>SUM($C32:K32)</f>
        <v>0</v>
      </c>
      <c r="AJ32" s="51">
        <f>-IFERROR(VLOOKUP($B32,Orçado!$B:$I,8,0),0)</f>
        <v>-27164.572066107321</v>
      </c>
      <c r="AK32" s="51">
        <f>-IFERROR(VLOOKUP($B32,Orçado!$B:$I,8,0),0)</f>
        <v>-27164.572066107321</v>
      </c>
      <c r="AL32" s="51">
        <f>-IFERROR(VLOOKUP($B32,Orçado!$B:$I,8,0),0)</f>
        <v>-27164.572066107321</v>
      </c>
      <c r="AM32" s="51"/>
      <c r="AN32" s="51"/>
      <c r="AO32" s="51"/>
      <c r="AP32" s="51"/>
      <c r="AQ32" s="51"/>
      <c r="AR32" s="51"/>
      <c r="AS32" s="51"/>
      <c r="AT32" s="51"/>
      <c r="AU32" s="51"/>
      <c r="AW32" s="9">
        <f t="shared" si="110"/>
        <v>-27164.572066107321</v>
      </c>
      <c r="AX32" s="9">
        <f t="shared" si="111"/>
        <v>-54329.144132214642</v>
      </c>
      <c r="AY32" s="9">
        <f t="shared" si="112"/>
        <v>-81493.716198321956</v>
      </c>
      <c r="AZ32" s="9">
        <f t="shared" si="113"/>
        <v>-81493.716198321956</v>
      </c>
      <c r="BA32" s="9">
        <f t="shared" si="114"/>
        <v>-81493.716198321956</v>
      </c>
      <c r="BB32" s="51">
        <f t="shared" si="115"/>
        <v>-81493.716198321956</v>
      </c>
      <c r="BC32" s="9">
        <f t="shared" si="116"/>
        <v>-81493.716198321956</v>
      </c>
      <c r="BD32" s="9">
        <f t="shared" si="117"/>
        <v>-81493.716198321956</v>
      </c>
      <c r="BE32" s="9">
        <f t="shared" si="118"/>
        <v>-81493.716198321956</v>
      </c>
      <c r="BF32" s="9">
        <f t="shared" si="119"/>
        <v>-81493.716198321956</v>
      </c>
      <c r="BG32" s="9">
        <f t="shared" si="120"/>
        <v>-81493.716198321956</v>
      </c>
      <c r="BH32" s="9">
        <f t="shared" si="121"/>
        <v>-81493.716198321956</v>
      </c>
    </row>
    <row r="33" spans="1:60" hidden="1" outlineLevel="1">
      <c r="A33" s="5">
        <f t="shared" si="13"/>
        <v>30</v>
      </c>
      <c r="B33" s="14" t="s">
        <v>58</v>
      </c>
      <c r="C33" s="51">
        <f>SUMIFS('BD Conta 555-5'!$J:$J,'BD Conta 555-5'!$I:$I,'Fluxo de Caixa'!$B33,'BD Conta 555-5'!$E:$E,'Fluxo de Caixa'!C$3)+SUMIFS('BD Conta 5295-0'!$L:$L,'BD Conta 5295-0'!$K:$K,'Fluxo de Caixa'!$B33,'BD Conta 5295-0'!$E:$E,'Fluxo de Caixa'!C$3)+SUMIFS('BD Conta 5294-1'!$L:$L,'BD Conta 5294-1'!$K:$K,'Fluxo de Caixa'!$B33,'BD Conta 5294-1'!$E:$E,'Fluxo de Caixa'!C$3)+SUMIFS('BD Conta 726-4'!$L:$L,'BD Conta 726-4'!$K:$K,'Fluxo de Caixa'!$B33,'BD Conta 726-4'!$E:$E,'Fluxo de Caixa'!C$3)</f>
        <v>0</v>
      </c>
      <c r="D33" s="51">
        <f>SUMIFS('BD Conta 555-5'!$J:$J,'BD Conta 555-5'!$I:$I,'Fluxo de Caixa'!$B33,'BD Conta 555-5'!$E:$E,'Fluxo de Caixa'!D$3)+SUMIFS('BD Conta 5295-0'!$L:$L,'BD Conta 5295-0'!$K:$K,'Fluxo de Caixa'!$B33,'BD Conta 5295-0'!$E:$E,'Fluxo de Caixa'!D$3)+SUMIFS('BD Conta 5294-1'!$L:$L,'BD Conta 5294-1'!$K:$K,'Fluxo de Caixa'!$B33,'BD Conta 5294-1'!$E:$E,'Fluxo de Caixa'!D$3)+SUMIFS('BD Conta 726-4'!$L:$L,'BD Conta 726-4'!$K:$K,'Fluxo de Caixa'!$B33,'BD Conta 726-4'!$E:$E,'Fluxo de Caixa'!D$3)</f>
        <v>0</v>
      </c>
      <c r="E33" s="51">
        <f>SUMIFS('BD Conta 555-5'!$J:$J,'BD Conta 555-5'!$I:$I,'Fluxo de Caixa'!$B33,'BD Conta 555-5'!$E:$E,'Fluxo de Caixa'!E$3)+SUMIFS('BD Conta 5295-0'!$L:$L,'BD Conta 5295-0'!$K:$K,'Fluxo de Caixa'!$B33,'BD Conta 5295-0'!$E:$E,'Fluxo de Caixa'!E$3)+SUMIFS('BD Conta 5294-1'!$L:$L,'BD Conta 5294-1'!$K:$K,'Fluxo de Caixa'!$B33,'BD Conta 5294-1'!$E:$E,'Fluxo de Caixa'!E$3)+SUMIFS('BD Conta 726-4'!$L:$L,'BD Conta 726-4'!$K:$K,'Fluxo de Caixa'!$B33,'BD Conta 726-4'!$E:$E,'Fluxo de Caixa'!E$3)</f>
        <v>0</v>
      </c>
      <c r="F33" s="51">
        <f>SUMIFS('BD Conta 555-5'!$J:$J,'BD Conta 555-5'!$I:$I,'Fluxo de Caixa'!$B33,'BD Conta 555-5'!$E:$E,'Fluxo de Caixa'!F$3)+SUMIFS('BD Conta 5295-0'!$L:$L,'BD Conta 5295-0'!$K:$K,'Fluxo de Caixa'!$B33,'BD Conta 5295-0'!$E:$E,'Fluxo de Caixa'!F$3)+SUMIFS('BD Conta 5294-1'!$L:$L,'BD Conta 5294-1'!$K:$K,'Fluxo de Caixa'!$B33,'BD Conta 5294-1'!$E:$E,'Fluxo de Caixa'!F$3)+SUMIFS('BD Conta 726-4'!$L:$L,'BD Conta 726-4'!$K:$K,'Fluxo de Caixa'!$B33,'BD Conta 726-4'!$E:$E,'Fluxo de Caixa'!F$3)</f>
        <v>0</v>
      </c>
      <c r="G33" s="51">
        <f>SUMIFS('BD Conta 555-5'!$J:$J,'BD Conta 555-5'!$I:$I,'Fluxo de Caixa'!$B33,'BD Conta 555-5'!$E:$E,'Fluxo de Caixa'!G$3)+SUMIFS('BD Conta 5295-0'!$L:$L,'BD Conta 5295-0'!$K:$K,'Fluxo de Caixa'!$B33,'BD Conta 5295-0'!$E:$E,'Fluxo de Caixa'!G$3)+SUMIFS('BD Conta 5294-1'!$L:$L,'BD Conta 5294-1'!$K:$K,'Fluxo de Caixa'!$B33,'BD Conta 5294-1'!$E:$E,'Fluxo de Caixa'!G$3)+SUMIFS('BD Conta 726-4'!$L:$L,'BD Conta 726-4'!$K:$K,'Fluxo de Caixa'!$B33,'BD Conta 726-4'!$E:$E,'Fluxo de Caixa'!G$3)</f>
        <v>0</v>
      </c>
      <c r="H33" s="51">
        <f>SUMIFS('BD Conta 555-5'!$J:$J,'BD Conta 555-5'!$I:$I,'Fluxo de Caixa'!$B33,'BD Conta 555-5'!$E:$E,'Fluxo de Caixa'!H$3)+SUMIFS('BD Conta 5295-0'!$L:$L,'BD Conta 5295-0'!$K:$K,'Fluxo de Caixa'!$B33,'BD Conta 5295-0'!$E:$E,'Fluxo de Caixa'!H$3)+SUMIFS('BD Conta 5294-1'!$L:$L,'BD Conta 5294-1'!$K:$K,'Fluxo de Caixa'!$B33,'BD Conta 5294-1'!$E:$E,'Fluxo de Caixa'!H$3)+SUMIFS('BD Conta 726-4'!$L:$L,'BD Conta 726-4'!$K:$K,'Fluxo de Caixa'!$B33,'BD Conta 726-4'!$E:$E,'Fluxo de Caixa'!H$3)</f>
        <v>0</v>
      </c>
      <c r="I33" s="51">
        <f>SUMIFS('BD Conta 555-5'!$J:$J,'BD Conta 555-5'!$I:$I,'Fluxo de Caixa'!$B33,'BD Conta 555-5'!$E:$E,'Fluxo de Caixa'!I$3)+SUMIFS('BD Conta 5295-0'!$L:$L,'BD Conta 5295-0'!$K:$K,'Fluxo de Caixa'!$B33,'BD Conta 5295-0'!$E:$E,'Fluxo de Caixa'!I$3)+SUMIFS('BD Conta 5294-1'!$L:$L,'BD Conta 5294-1'!$K:$K,'Fluxo de Caixa'!$B33,'BD Conta 5294-1'!$E:$E,'Fluxo de Caixa'!I$3)+SUMIFS('BD Conta 726-4'!$L:$L,'BD Conta 726-4'!$K:$K,'Fluxo de Caixa'!$B33,'BD Conta 726-4'!$E:$E,'Fluxo de Caixa'!I$3)</f>
        <v>0</v>
      </c>
      <c r="J33" s="51">
        <f>SUMIFS('BD Conta 555-5'!$J:$J,'BD Conta 555-5'!$I:$I,'Fluxo de Caixa'!$B33,'BD Conta 555-5'!$E:$E,'Fluxo de Caixa'!J$3)+SUMIFS('BD Conta 5295-0'!$L:$L,'BD Conta 5295-0'!$K:$K,'Fluxo de Caixa'!$B33,'BD Conta 5295-0'!$E:$E,'Fluxo de Caixa'!J$3)+SUMIFS('BD Conta 5294-1'!$L:$L,'BD Conta 5294-1'!$K:$K,'Fluxo de Caixa'!$B33,'BD Conta 5294-1'!$E:$E,'Fluxo de Caixa'!J$3)+SUMIFS('BD Conta 726-4'!$L:$L,'BD Conta 726-4'!$K:$K,'Fluxo de Caixa'!$B33,'BD Conta 726-4'!$E:$E,'Fluxo de Caixa'!J$3)</f>
        <v>0</v>
      </c>
      <c r="K33" s="51">
        <f>SUMIFS('BD Conta 555-5'!$J:$J,'BD Conta 555-5'!$I:$I,'Fluxo de Caixa'!$B33,'BD Conta 555-5'!$E:$E,'Fluxo de Caixa'!K$3)+SUMIFS('BD Conta 5295-0'!$L:$L,'BD Conta 5295-0'!$K:$K,'Fluxo de Caixa'!$B33,'BD Conta 5295-0'!$E:$E,'Fluxo de Caixa'!K$3)+SUMIFS('BD Conta 5294-1'!$L:$L,'BD Conta 5294-1'!$K:$K,'Fluxo de Caixa'!$B33,'BD Conta 5294-1'!$E:$E,'Fluxo de Caixa'!K$3)+SUMIFS('BD Conta 726-4'!$L:$L,'BD Conta 726-4'!$K:$K,'Fluxo de Caixa'!$B33,'BD Conta 726-4'!$E:$E,'Fluxo de Caixa'!K$3)</f>
        <v>0</v>
      </c>
      <c r="M33" s="9">
        <f>HLOOKUP($L$2,$AJ$4:$AU$111,$A33,0)</f>
        <v>0</v>
      </c>
      <c r="N33" s="51">
        <f>HLOOKUP($L$2,$C$4:$K$111,$A33,0)</f>
        <v>0</v>
      </c>
      <c r="O33" s="17">
        <f t="shared" si="122"/>
        <v>0</v>
      </c>
      <c r="P33" s="4">
        <f t="shared" si="45"/>
        <v>0</v>
      </c>
      <c r="R33" s="51">
        <f>HLOOKUP($L$2,$AW$4:$BH$111,$A33,0)</f>
        <v>0</v>
      </c>
      <c r="S33" s="51">
        <f>HLOOKUP($L$2,$W$4:$AH$111,$A33,0)</f>
        <v>0</v>
      </c>
      <c r="T33" s="17">
        <f t="shared" si="123"/>
        <v>0</v>
      </c>
      <c r="U33" s="4">
        <f t="shared" si="108"/>
        <v>0</v>
      </c>
      <c r="W33" s="9" t="e">
        <f>SUM(#REF!)</f>
        <v>#REF!</v>
      </c>
      <c r="X33" s="9" t="e">
        <f>SUM(#REF!)</f>
        <v>#REF!</v>
      </c>
      <c r="Y33" s="9" t="e">
        <f>SUM(#REF!)</f>
        <v>#REF!</v>
      </c>
      <c r="Z33" s="9">
        <f>SUM($C33:C33)</f>
        <v>0</v>
      </c>
      <c r="AA33" s="9">
        <f>SUM($C33:D33)</f>
        <v>0</v>
      </c>
      <c r="AB33" s="51">
        <f>SUM($C33:E33)</f>
        <v>0</v>
      </c>
      <c r="AC33" s="9">
        <f>SUM($C33:F33)</f>
        <v>0</v>
      </c>
      <c r="AD33" s="9">
        <f>SUM($C33:G33)</f>
        <v>0</v>
      </c>
      <c r="AE33" s="9">
        <f>SUM($C33:H33)</f>
        <v>0</v>
      </c>
      <c r="AF33" s="9">
        <f>SUM($C33:I33)</f>
        <v>0</v>
      </c>
      <c r="AG33" s="9">
        <f>SUM($C33:J33)</f>
        <v>0</v>
      </c>
      <c r="AH33" s="9">
        <f>SUM($C33:K33)</f>
        <v>0</v>
      </c>
      <c r="AJ33" s="51">
        <f>-IFERROR(VLOOKUP($B33,Orçado!$B:$I,8,0),0)</f>
        <v>0</v>
      </c>
      <c r="AK33" s="51">
        <f>-IFERROR(VLOOKUP($B33,Orçado!$B:$I,8,0),0)</f>
        <v>0</v>
      </c>
      <c r="AL33" s="51">
        <f>-IFERROR(VLOOKUP($B33,Orçado!$B:$I,8,0),0)</f>
        <v>0</v>
      </c>
      <c r="AM33" s="51"/>
      <c r="AN33" s="51"/>
      <c r="AO33" s="51"/>
      <c r="AP33" s="51"/>
      <c r="AQ33" s="51"/>
      <c r="AR33" s="51"/>
      <c r="AS33" s="51"/>
      <c r="AT33" s="51"/>
      <c r="AU33" s="51"/>
      <c r="AW33" s="9">
        <f t="shared" si="110"/>
        <v>0</v>
      </c>
      <c r="AX33" s="9">
        <f t="shared" si="111"/>
        <v>0</v>
      </c>
      <c r="AY33" s="9">
        <f t="shared" si="112"/>
        <v>0</v>
      </c>
      <c r="AZ33" s="9">
        <f t="shared" si="113"/>
        <v>0</v>
      </c>
      <c r="BA33" s="9">
        <f t="shared" si="114"/>
        <v>0</v>
      </c>
      <c r="BB33" s="51">
        <f t="shared" si="115"/>
        <v>0</v>
      </c>
      <c r="BC33" s="9">
        <f t="shared" si="116"/>
        <v>0</v>
      </c>
      <c r="BD33" s="9">
        <f t="shared" si="117"/>
        <v>0</v>
      </c>
      <c r="BE33" s="9">
        <f t="shared" si="118"/>
        <v>0</v>
      </c>
      <c r="BF33" s="9">
        <f t="shared" si="119"/>
        <v>0</v>
      </c>
      <c r="BG33" s="9">
        <f t="shared" si="120"/>
        <v>0</v>
      </c>
      <c r="BH33" s="9">
        <f t="shared" si="121"/>
        <v>0</v>
      </c>
    </row>
    <row r="34" spans="1:60" hidden="1" outlineLevel="1">
      <c r="A34" s="5">
        <f t="shared" si="13"/>
        <v>31</v>
      </c>
      <c r="B34" s="16"/>
      <c r="W34" s="50"/>
    </row>
    <row r="35" spans="1:60" s="8" customFormat="1" collapsed="1">
      <c r="A35" s="5">
        <f t="shared" si="13"/>
        <v>32</v>
      </c>
      <c r="B35" s="53" t="s">
        <v>181</v>
      </c>
      <c r="C35" s="54">
        <f t="shared" ref="C35:G35" si="124">SUM(C36:C45)</f>
        <v>0</v>
      </c>
      <c r="D35" s="54">
        <f t="shared" si="124"/>
        <v>0</v>
      </c>
      <c r="E35" s="54">
        <f t="shared" si="124"/>
        <v>0</v>
      </c>
      <c r="F35" s="54">
        <f t="shared" si="124"/>
        <v>0</v>
      </c>
      <c r="G35" s="54">
        <f t="shared" si="124"/>
        <v>-143684.35999999999</v>
      </c>
      <c r="H35" s="54">
        <f t="shared" ref="H35:K35" si="125">SUM(H36:H45)</f>
        <v>-128893.93999999999</v>
      </c>
      <c r="I35" s="54">
        <f t="shared" si="125"/>
        <v>0</v>
      </c>
      <c r="J35" s="54">
        <f t="shared" si="125"/>
        <v>0</v>
      </c>
      <c r="K35" s="54">
        <f t="shared" si="125"/>
        <v>0</v>
      </c>
      <c r="L35" s="106"/>
      <c r="M35" s="54">
        <f t="shared" ref="M35:O35" si="126">SUM(M36:M45)</f>
        <v>0</v>
      </c>
      <c r="N35" s="54">
        <f t="shared" si="126"/>
        <v>0</v>
      </c>
      <c r="O35" s="105">
        <f t="shared" si="126"/>
        <v>0</v>
      </c>
      <c r="P35" s="4">
        <f t="shared" si="45"/>
        <v>0</v>
      </c>
      <c r="R35" s="54">
        <f t="shared" ref="R35:T35" si="127">SUM(R36:R45)</f>
        <v>-621785.73602150241</v>
      </c>
      <c r="S35" s="54">
        <f t="shared" si="127"/>
        <v>-272578.3</v>
      </c>
      <c r="T35" s="105">
        <f t="shared" si="127"/>
        <v>349207.43602150236</v>
      </c>
      <c r="U35" s="4">
        <f t="shared" ref="U35:U45" si="128">-IFERROR(IF(S35=0,0,S35/R35-1),0)</f>
        <v>0.56162021061452305</v>
      </c>
      <c r="W35" s="51" t="e">
        <f>SUM(#REF!)</f>
        <v>#REF!</v>
      </c>
      <c r="X35" s="51" t="e">
        <f>SUM(#REF!)</f>
        <v>#REF!</v>
      </c>
      <c r="Y35" s="51" t="e">
        <f>SUM(#REF!)</f>
        <v>#REF!</v>
      </c>
      <c r="Z35" s="51">
        <f>SUM($C35:C35)</f>
        <v>0</v>
      </c>
      <c r="AA35" s="51">
        <f>SUM($C35:D35)</f>
        <v>0</v>
      </c>
      <c r="AB35" s="51">
        <f>SUM($C35:E35)</f>
        <v>0</v>
      </c>
      <c r="AC35" s="51">
        <f>SUM($C35:F35)</f>
        <v>0</v>
      </c>
      <c r="AD35" s="51">
        <f>SUM($C35:G35)</f>
        <v>-143684.35999999999</v>
      </c>
      <c r="AE35" s="51">
        <f>SUM($C35:H35)</f>
        <v>-272578.3</v>
      </c>
      <c r="AF35" s="51">
        <f>SUM($C35:I35)</f>
        <v>-272578.3</v>
      </c>
      <c r="AG35" s="51">
        <f>SUM($C35:J35)</f>
        <v>-272578.3</v>
      </c>
      <c r="AH35" s="51">
        <f>SUM($C35:K35)</f>
        <v>-272578.3</v>
      </c>
      <c r="AI35" s="7"/>
      <c r="AJ35" s="51">
        <f t="shared" ref="AJ35:AU35" si="129">SUM(AJ36:AJ45)</f>
        <v>-207261.91200716747</v>
      </c>
      <c r="AK35" s="51">
        <f t="shared" si="129"/>
        <v>-207261.91200716747</v>
      </c>
      <c r="AL35" s="51">
        <f t="shared" si="129"/>
        <v>-207261.91200716747</v>
      </c>
      <c r="AM35" s="51">
        <f t="shared" si="129"/>
        <v>0</v>
      </c>
      <c r="AN35" s="51">
        <f t="shared" si="129"/>
        <v>0</v>
      </c>
      <c r="AO35" s="51">
        <f t="shared" si="129"/>
        <v>0</v>
      </c>
      <c r="AP35" s="51">
        <f t="shared" si="129"/>
        <v>0</v>
      </c>
      <c r="AQ35" s="51">
        <f t="shared" si="129"/>
        <v>0</v>
      </c>
      <c r="AR35" s="51">
        <f t="shared" si="129"/>
        <v>0</v>
      </c>
      <c r="AS35" s="51">
        <f t="shared" si="129"/>
        <v>0</v>
      </c>
      <c r="AT35" s="51">
        <f t="shared" si="129"/>
        <v>0</v>
      </c>
      <c r="AU35" s="51">
        <f t="shared" si="129"/>
        <v>0</v>
      </c>
      <c r="AW35" s="54">
        <f t="shared" ref="AW35:AW45" si="130">SUM(AJ35)</f>
        <v>-207261.91200716747</v>
      </c>
      <c r="AX35" s="54">
        <f t="shared" ref="AX35:AX45" si="131">SUM(AJ35:AK35)</f>
        <v>-414523.82401433494</v>
      </c>
      <c r="AY35" s="54">
        <f t="shared" ref="AY35:AY45" si="132">SUM(AJ35:AL35)</f>
        <v>-621785.73602150241</v>
      </c>
      <c r="AZ35" s="54">
        <f t="shared" ref="AZ35:AZ45" si="133">SUM(AJ35:AM35)</f>
        <v>-621785.73602150241</v>
      </c>
      <c r="BA35" s="54">
        <f t="shared" ref="BA35:BA45" si="134">SUM(AJ35:AN35)</f>
        <v>-621785.73602150241</v>
      </c>
      <c r="BB35" s="54">
        <f t="shared" ref="BB35:BB45" si="135">SUM(AJ35:AO35)</f>
        <v>-621785.73602150241</v>
      </c>
      <c r="BC35" s="54">
        <f t="shared" ref="BC35:BC45" si="136">SUM(AJ35:AP35)</f>
        <v>-621785.73602150241</v>
      </c>
      <c r="BD35" s="54">
        <f t="shared" ref="BD35:BD45" si="137">SUM(AJ35:AQ35)</f>
        <v>-621785.73602150241</v>
      </c>
      <c r="BE35" s="54">
        <f t="shared" ref="BE35:BE45" si="138">SUM(AJ35:AR35)</f>
        <v>-621785.73602150241</v>
      </c>
      <c r="BF35" s="54">
        <f t="shared" ref="BF35:BF45" si="139">SUM(AJ35:AS35)</f>
        <v>-621785.73602150241</v>
      </c>
      <c r="BG35" s="54">
        <f t="shared" ref="BG35:BG45" si="140">SUM(AJ35:AT35)</f>
        <v>-621785.73602150241</v>
      </c>
      <c r="BH35" s="54">
        <f t="shared" ref="BH35:BH45" si="141">SUM(AJ35:AU35)</f>
        <v>-621785.73602150241</v>
      </c>
    </row>
    <row r="36" spans="1:60" hidden="1" outlineLevel="1">
      <c r="A36" s="5">
        <f t="shared" si="13"/>
        <v>33</v>
      </c>
      <c r="B36" s="14" t="s">
        <v>37</v>
      </c>
      <c r="C36" s="51">
        <f>SUMIFS('BD Conta 555-5'!$J:$J,'BD Conta 555-5'!$I:$I,'Fluxo de Caixa'!$B36,'BD Conta 555-5'!$E:$E,'Fluxo de Caixa'!C$3)+SUMIFS('BD Conta 5295-0'!$L:$L,'BD Conta 5295-0'!$K:$K,'Fluxo de Caixa'!$B36,'BD Conta 5295-0'!$E:$E,'Fluxo de Caixa'!C$3)+SUMIFS('BD Conta 5294-1'!$L:$L,'BD Conta 5294-1'!$K:$K,'Fluxo de Caixa'!$B36,'BD Conta 5294-1'!$E:$E,'Fluxo de Caixa'!C$3)+SUMIFS('BD Conta 726-4'!$L:$L,'BD Conta 726-4'!$K:$K,'Fluxo de Caixa'!$B36,'BD Conta 726-4'!$E:$E,'Fluxo de Caixa'!C$3)</f>
        <v>0</v>
      </c>
      <c r="D36" s="51">
        <f>SUMIFS('BD Conta 555-5'!$J:$J,'BD Conta 555-5'!$I:$I,'Fluxo de Caixa'!$B36,'BD Conta 555-5'!$E:$E,'Fluxo de Caixa'!D$3)+SUMIFS('BD Conta 5295-0'!$L:$L,'BD Conta 5295-0'!$K:$K,'Fluxo de Caixa'!$B36,'BD Conta 5295-0'!$E:$E,'Fluxo de Caixa'!D$3)+SUMIFS('BD Conta 5294-1'!$L:$L,'BD Conta 5294-1'!$K:$K,'Fluxo de Caixa'!$B36,'BD Conta 5294-1'!$E:$E,'Fluxo de Caixa'!D$3)+SUMIFS('BD Conta 726-4'!$L:$L,'BD Conta 726-4'!$K:$K,'Fluxo de Caixa'!$B36,'BD Conta 726-4'!$E:$E,'Fluxo de Caixa'!D$3)</f>
        <v>0</v>
      </c>
      <c r="E36" s="51">
        <f>SUMIFS('BD Conta 555-5'!$J:$J,'BD Conta 555-5'!$I:$I,'Fluxo de Caixa'!$B36,'BD Conta 555-5'!$E:$E,'Fluxo de Caixa'!E$3)+SUMIFS('BD Conta 5295-0'!$L:$L,'BD Conta 5295-0'!$K:$K,'Fluxo de Caixa'!$B36,'BD Conta 5295-0'!$E:$E,'Fluxo de Caixa'!E$3)+SUMIFS('BD Conta 5294-1'!$L:$L,'BD Conta 5294-1'!$K:$K,'Fluxo de Caixa'!$B36,'BD Conta 5294-1'!$E:$E,'Fluxo de Caixa'!E$3)+SUMIFS('BD Conta 726-4'!$L:$L,'BD Conta 726-4'!$K:$K,'Fluxo de Caixa'!$B36,'BD Conta 726-4'!$E:$E,'Fluxo de Caixa'!E$3)</f>
        <v>0</v>
      </c>
      <c r="F36" s="51">
        <f>SUMIFS('BD Conta 555-5'!$J:$J,'BD Conta 555-5'!$I:$I,'Fluxo de Caixa'!$B36,'BD Conta 555-5'!$E:$E,'Fluxo de Caixa'!F$3)+SUMIFS('BD Conta 5295-0'!$L:$L,'BD Conta 5295-0'!$K:$K,'Fluxo de Caixa'!$B36,'BD Conta 5295-0'!$E:$E,'Fluxo de Caixa'!F$3)+SUMIFS('BD Conta 5294-1'!$L:$L,'BD Conta 5294-1'!$K:$K,'Fluxo de Caixa'!$B36,'BD Conta 5294-1'!$E:$E,'Fluxo de Caixa'!F$3)+SUMIFS('BD Conta 726-4'!$L:$L,'BD Conta 726-4'!$K:$K,'Fluxo de Caixa'!$B36,'BD Conta 726-4'!$E:$E,'Fluxo de Caixa'!F$3)</f>
        <v>0</v>
      </c>
      <c r="G36" s="51">
        <f>SUMIFS('BD Conta 555-5'!$J:$J,'BD Conta 555-5'!$I:$I,'Fluxo de Caixa'!$B36,'BD Conta 555-5'!$E:$E,'Fluxo de Caixa'!G$3)+SUMIFS('BD Conta 5295-0'!$L:$L,'BD Conta 5295-0'!$K:$K,'Fluxo de Caixa'!$B36,'BD Conta 5295-0'!$E:$E,'Fluxo de Caixa'!G$3)+SUMIFS('BD Conta 5294-1'!$L:$L,'BD Conta 5294-1'!$K:$K,'Fluxo de Caixa'!$B36,'BD Conta 5294-1'!$E:$E,'Fluxo de Caixa'!G$3)+SUMIFS('BD Conta 726-4'!$L:$L,'BD Conta 726-4'!$K:$K,'Fluxo de Caixa'!$B36,'BD Conta 726-4'!$E:$E,'Fluxo de Caixa'!G$3)</f>
        <v>-24516.13</v>
      </c>
      <c r="H36" s="51">
        <f>SUMIFS('BD Conta 555-5'!$J:$J,'BD Conta 555-5'!$I:$I,'Fluxo de Caixa'!$B36,'BD Conta 555-5'!$E:$E,'Fluxo de Caixa'!H$3)+SUMIFS('BD Conta 5295-0'!$L:$L,'BD Conta 5295-0'!$K:$K,'Fluxo de Caixa'!$B36,'BD Conta 5295-0'!$E:$E,'Fluxo de Caixa'!H$3)+SUMIFS('BD Conta 5294-1'!$L:$L,'BD Conta 5294-1'!$K:$K,'Fluxo de Caixa'!$B36,'BD Conta 5294-1'!$E:$E,'Fluxo de Caixa'!H$3)+SUMIFS('BD Conta 726-4'!$L:$L,'BD Conta 726-4'!$K:$K,'Fluxo de Caixa'!$B36,'BD Conta 726-4'!$E:$E,'Fluxo de Caixa'!H$3)</f>
        <v>-50967.74</v>
      </c>
      <c r="I36" s="51">
        <f>SUMIFS('BD Conta 555-5'!$J:$J,'BD Conta 555-5'!$I:$I,'Fluxo de Caixa'!$B36,'BD Conta 555-5'!$E:$E,'Fluxo de Caixa'!I$3)+SUMIFS('BD Conta 5295-0'!$L:$L,'BD Conta 5295-0'!$K:$K,'Fluxo de Caixa'!$B36,'BD Conta 5295-0'!$E:$E,'Fluxo de Caixa'!I$3)+SUMIFS('BD Conta 5294-1'!$L:$L,'BD Conta 5294-1'!$K:$K,'Fluxo de Caixa'!$B36,'BD Conta 5294-1'!$E:$E,'Fluxo de Caixa'!I$3)+SUMIFS('BD Conta 726-4'!$L:$L,'BD Conta 726-4'!$K:$K,'Fluxo de Caixa'!$B36,'BD Conta 726-4'!$E:$E,'Fluxo de Caixa'!I$3)</f>
        <v>0</v>
      </c>
      <c r="J36" s="51">
        <f>SUMIFS('BD Conta 555-5'!$J:$J,'BD Conta 555-5'!$I:$I,'Fluxo de Caixa'!$B36,'BD Conta 555-5'!$E:$E,'Fluxo de Caixa'!J$3)+SUMIFS('BD Conta 5295-0'!$L:$L,'BD Conta 5295-0'!$K:$K,'Fluxo de Caixa'!$B36,'BD Conta 5295-0'!$E:$E,'Fluxo de Caixa'!J$3)+SUMIFS('BD Conta 5294-1'!$L:$L,'BD Conta 5294-1'!$K:$K,'Fluxo de Caixa'!$B36,'BD Conta 5294-1'!$E:$E,'Fluxo de Caixa'!J$3)+SUMIFS('BD Conta 726-4'!$L:$L,'BD Conta 726-4'!$K:$K,'Fluxo de Caixa'!$B36,'BD Conta 726-4'!$E:$E,'Fluxo de Caixa'!J$3)</f>
        <v>0</v>
      </c>
      <c r="K36" s="51">
        <f>SUMIFS('BD Conta 555-5'!$J:$J,'BD Conta 555-5'!$I:$I,'Fluxo de Caixa'!$B36,'BD Conta 555-5'!$E:$E,'Fluxo de Caixa'!K$3)+SUMIFS('BD Conta 5295-0'!$L:$L,'BD Conta 5295-0'!$K:$K,'Fluxo de Caixa'!$B36,'BD Conta 5295-0'!$E:$E,'Fluxo de Caixa'!K$3)+SUMIFS('BD Conta 5294-1'!$L:$L,'BD Conta 5294-1'!$K:$K,'Fluxo de Caixa'!$B36,'BD Conta 5294-1'!$E:$E,'Fluxo de Caixa'!K$3)+SUMIFS('BD Conta 726-4'!$L:$L,'BD Conta 726-4'!$K:$K,'Fluxo de Caixa'!$B36,'BD Conta 726-4'!$E:$E,'Fluxo de Caixa'!K$3)</f>
        <v>0</v>
      </c>
      <c r="M36" s="9">
        <f>HLOOKUP($L$2,$AJ$4:$AU$111,$A36,0)</f>
        <v>0</v>
      </c>
      <c r="N36" s="51">
        <f>HLOOKUP($L$2,$C$4:$K$111,$A36,0)</f>
        <v>0</v>
      </c>
      <c r="O36" s="17">
        <f t="shared" ref="O36:O45" si="142">N36-M36</f>
        <v>0</v>
      </c>
      <c r="P36" s="4">
        <f t="shared" si="45"/>
        <v>0</v>
      </c>
      <c r="R36" s="51">
        <f>HLOOKUP($L$2,$AW$4:$BH$111,$A36,0)</f>
        <v>-78494.29469935596</v>
      </c>
      <c r="S36" s="51">
        <f>HLOOKUP($L$2,$W$4:$AH$111,$A36,0)</f>
        <v>-75483.87</v>
      </c>
      <c r="T36" s="17">
        <f t="shared" ref="T36:T45" si="143">S36-R36</f>
        <v>3010.4246993559645</v>
      </c>
      <c r="U36" s="4">
        <f t="shared" si="128"/>
        <v>3.8352146622710692E-2</v>
      </c>
      <c r="W36" s="9" t="e">
        <f>SUM(#REF!)</f>
        <v>#REF!</v>
      </c>
      <c r="X36" s="9" t="e">
        <f>SUM(#REF!)</f>
        <v>#REF!</v>
      </c>
      <c r="Y36" s="9" t="e">
        <f>SUM(#REF!)</f>
        <v>#REF!</v>
      </c>
      <c r="Z36" s="9">
        <f>SUM($C36:C36)</f>
        <v>0</v>
      </c>
      <c r="AA36" s="9">
        <f>SUM($C36:D36)</f>
        <v>0</v>
      </c>
      <c r="AB36" s="9">
        <f>SUM($C36:E36)</f>
        <v>0</v>
      </c>
      <c r="AC36" s="9">
        <f>SUM($C36:F36)</f>
        <v>0</v>
      </c>
      <c r="AD36" s="9">
        <f>SUM($C36:G36)</f>
        <v>-24516.13</v>
      </c>
      <c r="AE36" s="9">
        <f>SUM($C36:H36)</f>
        <v>-75483.87</v>
      </c>
      <c r="AF36" s="9">
        <f>SUM($C36:I36)</f>
        <v>-75483.87</v>
      </c>
      <c r="AG36" s="9">
        <f>SUM($C36:J36)</f>
        <v>-75483.87</v>
      </c>
      <c r="AH36" s="9">
        <f>SUM($C36:K36)</f>
        <v>-75483.87</v>
      </c>
      <c r="AJ36" s="51">
        <f>-IFERROR(VLOOKUP($B36,Orçado!$B:$I,8,0),0)</f>
        <v>-26164.764899785318</v>
      </c>
      <c r="AK36" s="51">
        <f>-IFERROR(VLOOKUP($B36,Orçado!$B:$I,8,0),0)</f>
        <v>-26164.764899785318</v>
      </c>
      <c r="AL36" s="51">
        <f>-IFERROR(VLOOKUP($B36,Orçado!$B:$I,8,0),0)</f>
        <v>-26164.764899785318</v>
      </c>
      <c r="AM36" s="51"/>
      <c r="AN36" s="51"/>
      <c r="AO36" s="51"/>
      <c r="AP36" s="51"/>
      <c r="AQ36" s="51"/>
      <c r="AR36" s="51"/>
      <c r="AS36" s="51"/>
      <c r="AT36" s="51"/>
      <c r="AU36" s="51"/>
      <c r="AW36" s="9">
        <f t="shared" si="130"/>
        <v>-26164.764899785318</v>
      </c>
      <c r="AX36" s="9">
        <f t="shared" si="131"/>
        <v>-52329.529799570635</v>
      </c>
      <c r="AY36" s="9">
        <f t="shared" si="132"/>
        <v>-78494.29469935596</v>
      </c>
      <c r="AZ36" s="9">
        <f t="shared" si="133"/>
        <v>-78494.29469935596</v>
      </c>
      <c r="BA36" s="9">
        <f t="shared" si="134"/>
        <v>-78494.29469935596</v>
      </c>
      <c r="BB36" s="9">
        <f t="shared" si="135"/>
        <v>-78494.29469935596</v>
      </c>
      <c r="BC36" s="9">
        <f t="shared" si="136"/>
        <v>-78494.29469935596</v>
      </c>
      <c r="BD36" s="9">
        <f t="shared" si="137"/>
        <v>-78494.29469935596</v>
      </c>
      <c r="BE36" s="9">
        <f t="shared" si="138"/>
        <v>-78494.29469935596</v>
      </c>
      <c r="BF36" s="9">
        <f t="shared" si="139"/>
        <v>-78494.29469935596</v>
      </c>
      <c r="BG36" s="9">
        <f t="shared" si="140"/>
        <v>-78494.29469935596</v>
      </c>
      <c r="BH36" s="9">
        <f t="shared" si="141"/>
        <v>-78494.29469935596</v>
      </c>
    </row>
    <row r="37" spans="1:60" hidden="1" outlineLevel="1">
      <c r="A37" s="5">
        <f t="shared" si="13"/>
        <v>34</v>
      </c>
      <c r="B37" s="14" t="s">
        <v>111</v>
      </c>
      <c r="C37" s="51">
        <f>SUMIFS('BD Conta 555-5'!$J:$J,'BD Conta 555-5'!$I:$I,'Fluxo de Caixa'!$B37,'BD Conta 555-5'!$E:$E,'Fluxo de Caixa'!C$3)+SUMIFS('BD Conta 5295-0'!$L:$L,'BD Conta 5295-0'!$K:$K,'Fluxo de Caixa'!$B37,'BD Conta 5295-0'!$E:$E,'Fluxo de Caixa'!C$3)+SUMIFS('BD Conta 5294-1'!$L:$L,'BD Conta 5294-1'!$K:$K,'Fluxo de Caixa'!$B37,'BD Conta 5294-1'!$E:$E,'Fluxo de Caixa'!C$3)+SUMIFS('BD Conta 726-4'!$L:$L,'BD Conta 726-4'!$K:$K,'Fluxo de Caixa'!$B37,'BD Conta 726-4'!$E:$E,'Fluxo de Caixa'!C$3)</f>
        <v>0</v>
      </c>
      <c r="D37" s="51">
        <f>SUMIFS('BD Conta 555-5'!$J:$J,'BD Conta 555-5'!$I:$I,'Fluxo de Caixa'!$B37,'BD Conta 555-5'!$E:$E,'Fluxo de Caixa'!D$3)+SUMIFS('BD Conta 5295-0'!$L:$L,'BD Conta 5295-0'!$K:$K,'Fluxo de Caixa'!$B37,'BD Conta 5295-0'!$E:$E,'Fluxo de Caixa'!D$3)+SUMIFS('BD Conta 5294-1'!$L:$L,'BD Conta 5294-1'!$K:$K,'Fluxo de Caixa'!$B37,'BD Conta 5294-1'!$E:$E,'Fluxo de Caixa'!D$3)+SUMIFS('BD Conta 726-4'!$L:$L,'BD Conta 726-4'!$K:$K,'Fluxo de Caixa'!$B37,'BD Conta 726-4'!$E:$E,'Fluxo de Caixa'!D$3)</f>
        <v>0</v>
      </c>
      <c r="E37" s="51">
        <f>SUMIFS('BD Conta 555-5'!$J:$J,'BD Conta 555-5'!$I:$I,'Fluxo de Caixa'!$B37,'BD Conta 555-5'!$E:$E,'Fluxo de Caixa'!E$3)+SUMIFS('BD Conta 5295-0'!$L:$L,'BD Conta 5295-0'!$K:$K,'Fluxo de Caixa'!$B37,'BD Conta 5295-0'!$E:$E,'Fluxo de Caixa'!E$3)+SUMIFS('BD Conta 5294-1'!$L:$L,'BD Conta 5294-1'!$K:$K,'Fluxo de Caixa'!$B37,'BD Conta 5294-1'!$E:$E,'Fluxo de Caixa'!E$3)+SUMIFS('BD Conta 726-4'!$L:$L,'BD Conta 726-4'!$K:$K,'Fluxo de Caixa'!$B37,'BD Conta 726-4'!$E:$E,'Fluxo de Caixa'!E$3)</f>
        <v>0</v>
      </c>
      <c r="F37" s="51">
        <f>SUMIFS('BD Conta 555-5'!$J:$J,'BD Conta 555-5'!$I:$I,'Fluxo de Caixa'!$B37,'BD Conta 555-5'!$E:$E,'Fluxo de Caixa'!F$3)+SUMIFS('BD Conta 5295-0'!$L:$L,'BD Conta 5295-0'!$K:$K,'Fluxo de Caixa'!$B37,'BD Conta 5295-0'!$E:$E,'Fluxo de Caixa'!F$3)+SUMIFS('BD Conta 5294-1'!$L:$L,'BD Conta 5294-1'!$K:$K,'Fluxo de Caixa'!$B37,'BD Conta 5294-1'!$E:$E,'Fluxo de Caixa'!F$3)+SUMIFS('BD Conta 726-4'!$L:$L,'BD Conta 726-4'!$K:$K,'Fluxo de Caixa'!$B37,'BD Conta 726-4'!$E:$E,'Fluxo de Caixa'!F$3)</f>
        <v>0</v>
      </c>
      <c r="G37" s="51">
        <f>SUMIFS('BD Conta 555-5'!$J:$J,'BD Conta 555-5'!$I:$I,'Fluxo de Caixa'!$B37,'BD Conta 555-5'!$E:$E,'Fluxo de Caixa'!G$3)+SUMIFS('BD Conta 5295-0'!$L:$L,'BD Conta 5295-0'!$K:$K,'Fluxo de Caixa'!$B37,'BD Conta 5295-0'!$E:$E,'Fluxo de Caixa'!G$3)+SUMIFS('BD Conta 5294-1'!$L:$L,'BD Conta 5294-1'!$K:$K,'Fluxo de Caixa'!$B37,'BD Conta 5294-1'!$E:$E,'Fluxo de Caixa'!G$3)+SUMIFS('BD Conta 726-4'!$L:$L,'BD Conta 726-4'!$K:$K,'Fluxo de Caixa'!$B37,'BD Conta 726-4'!$E:$E,'Fluxo de Caixa'!G$3)</f>
        <v>0</v>
      </c>
      <c r="H37" s="51">
        <f>SUMIFS('BD Conta 555-5'!$J:$J,'BD Conta 555-5'!$I:$I,'Fluxo de Caixa'!$B37,'BD Conta 555-5'!$E:$E,'Fluxo de Caixa'!H$3)+SUMIFS('BD Conta 5295-0'!$L:$L,'BD Conta 5295-0'!$K:$K,'Fluxo de Caixa'!$B37,'BD Conta 5295-0'!$E:$E,'Fluxo de Caixa'!H$3)+SUMIFS('BD Conta 5294-1'!$L:$L,'BD Conta 5294-1'!$K:$K,'Fluxo de Caixa'!$B37,'BD Conta 5294-1'!$E:$E,'Fluxo de Caixa'!H$3)+SUMIFS('BD Conta 726-4'!$L:$L,'BD Conta 726-4'!$K:$K,'Fluxo de Caixa'!$B37,'BD Conta 726-4'!$E:$E,'Fluxo de Caixa'!H$3)</f>
        <v>0</v>
      </c>
      <c r="I37" s="51">
        <f>SUMIFS('BD Conta 555-5'!$J:$J,'BD Conta 555-5'!$I:$I,'Fluxo de Caixa'!$B37,'BD Conta 555-5'!$E:$E,'Fluxo de Caixa'!I$3)+SUMIFS('BD Conta 5295-0'!$L:$L,'BD Conta 5295-0'!$K:$K,'Fluxo de Caixa'!$B37,'BD Conta 5295-0'!$E:$E,'Fluxo de Caixa'!I$3)+SUMIFS('BD Conta 5294-1'!$L:$L,'BD Conta 5294-1'!$K:$K,'Fluxo de Caixa'!$B37,'BD Conta 5294-1'!$E:$E,'Fluxo de Caixa'!I$3)+SUMIFS('BD Conta 726-4'!$L:$L,'BD Conta 726-4'!$K:$K,'Fluxo de Caixa'!$B37,'BD Conta 726-4'!$E:$E,'Fluxo de Caixa'!I$3)</f>
        <v>0</v>
      </c>
      <c r="J37" s="51">
        <f>SUMIFS('BD Conta 555-5'!$J:$J,'BD Conta 555-5'!$I:$I,'Fluxo de Caixa'!$B37,'BD Conta 555-5'!$E:$E,'Fluxo de Caixa'!J$3)+SUMIFS('BD Conta 5295-0'!$L:$L,'BD Conta 5295-0'!$K:$K,'Fluxo de Caixa'!$B37,'BD Conta 5295-0'!$E:$E,'Fluxo de Caixa'!J$3)+SUMIFS('BD Conta 5294-1'!$L:$L,'BD Conta 5294-1'!$K:$K,'Fluxo de Caixa'!$B37,'BD Conta 5294-1'!$E:$E,'Fluxo de Caixa'!J$3)+SUMIFS('BD Conta 726-4'!$L:$L,'BD Conta 726-4'!$K:$K,'Fluxo de Caixa'!$B37,'BD Conta 726-4'!$E:$E,'Fluxo de Caixa'!J$3)</f>
        <v>0</v>
      </c>
      <c r="K37" s="51">
        <f>SUMIFS('BD Conta 555-5'!$J:$J,'BD Conta 555-5'!$I:$I,'Fluxo de Caixa'!$B37,'BD Conta 555-5'!$E:$E,'Fluxo de Caixa'!K$3)+SUMIFS('BD Conta 5295-0'!$L:$L,'BD Conta 5295-0'!$K:$K,'Fluxo de Caixa'!$B37,'BD Conta 5295-0'!$E:$E,'Fluxo de Caixa'!K$3)+SUMIFS('BD Conta 5294-1'!$L:$L,'BD Conta 5294-1'!$K:$K,'Fluxo de Caixa'!$B37,'BD Conta 5294-1'!$E:$E,'Fluxo de Caixa'!K$3)+SUMIFS('BD Conta 726-4'!$L:$L,'BD Conta 726-4'!$K:$K,'Fluxo de Caixa'!$B37,'BD Conta 726-4'!$E:$E,'Fluxo de Caixa'!K$3)</f>
        <v>0</v>
      </c>
      <c r="M37" s="9">
        <f>HLOOKUP($L$2,$AJ$4:$AU$111,$A37,0)</f>
        <v>0</v>
      </c>
      <c r="N37" s="51">
        <f>HLOOKUP($L$2,$C$4:$K$111,$A37,0)</f>
        <v>0</v>
      </c>
      <c r="O37" s="17">
        <f t="shared" si="142"/>
        <v>0</v>
      </c>
      <c r="P37" s="4">
        <f t="shared" si="45"/>
        <v>0</v>
      </c>
      <c r="R37" s="51">
        <f>HLOOKUP($L$2,$AW$4:$BH$111,$A37,0)</f>
        <v>-67911.430165268306</v>
      </c>
      <c r="S37" s="51">
        <f>HLOOKUP($L$2,$W$4:$AH$111,$A37,0)</f>
        <v>0</v>
      </c>
      <c r="T37" s="17">
        <f t="shared" si="143"/>
        <v>67911.430165268306</v>
      </c>
      <c r="U37" s="4">
        <f t="shared" si="128"/>
        <v>0</v>
      </c>
      <c r="W37" s="9" t="e">
        <f>SUM(#REF!)</f>
        <v>#REF!</v>
      </c>
      <c r="X37" s="9" t="e">
        <f>SUM(#REF!)</f>
        <v>#REF!</v>
      </c>
      <c r="Y37" s="9" t="e">
        <f>SUM(#REF!)</f>
        <v>#REF!</v>
      </c>
      <c r="Z37" s="9">
        <f>SUM($C37:C37)</f>
        <v>0</v>
      </c>
      <c r="AA37" s="9">
        <f>SUM($C37:D37)</f>
        <v>0</v>
      </c>
      <c r="AB37" s="9">
        <f>SUM($C37:E37)</f>
        <v>0</v>
      </c>
      <c r="AC37" s="9">
        <f>SUM($C37:F37)</f>
        <v>0</v>
      </c>
      <c r="AD37" s="9">
        <f>SUM($C37:G37)</f>
        <v>0</v>
      </c>
      <c r="AE37" s="9">
        <f>SUM($C37:H37)</f>
        <v>0</v>
      </c>
      <c r="AF37" s="9">
        <f>SUM($C37:I37)</f>
        <v>0</v>
      </c>
      <c r="AG37" s="9">
        <f>SUM($C37:J37)</f>
        <v>0</v>
      </c>
      <c r="AH37" s="9">
        <f>SUM($C37:K37)</f>
        <v>0</v>
      </c>
      <c r="AJ37" s="51">
        <f>-IFERROR(VLOOKUP($B37,Orçado!$B:$I,8,0),0)</f>
        <v>-22637.143388422766</v>
      </c>
      <c r="AK37" s="51">
        <f>-IFERROR(VLOOKUP($B37,Orçado!$B:$I,8,0),0)</f>
        <v>-22637.143388422766</v>
      </c>
      <c r="AL37" s="51">
        <f>-IFERROR(VLOOKUP($B37,Orçado!$B:$I,8,0),0)</f>
        <v>-22637.143388422766</v>
      </c>
      <c r="AM37" s="51"/>
      <c r="AN37" s="51"/>
      <c r="AO37" s="51"/>
      <c r="AP37" s="51"/>
      <c r="AQ37" s="51"/>
      <c r="AR37" s="51"/>
      <c r="AS37" s="51"/>
      <c r="AT37" s="51"/>
      <c r="AU37" s="51"/>
      <c r="AW37" s="9">
        <f t="shared" si="130"/>
        <v>-22637.143388422766</v>
      </c>
      <c r="AX37" s="9">
        <f t="shared" si="131"/>
        <v>-45274.286776845533</v>
      </c>
      <c r="AY37" s="9">
        <f t="shared" si="132"/>
        <v>-67911.430165268306</v>
      </c>
      <c r="AZ37" s="9">
        <f t="shared" si="133"/>
        <v>-67911.430165268306</v>
      </c>
      <c r="BA37" s="9">
        <f t="shared" si="134"/>
        <v>-67911.430165268306</v>
      </c>
      <c r="BB37" s="9">
        <f t="shared" si="135"/>
        <v>-67911.430165268306</v>
      </c>
      <c r="BC37" s="9">
        <f t="shared" si="136"/>
        <v>-67911.430165268306</v>
      </c>
      <c r="BD37" s="9">
        <f t="shared" si="137"/>
        <v>-67911.430165268306</v>
      </c>
      <c r="BE37" s="9">
        <f t="shared" si="138"/>
        <v>-67911.430165268306</v>
      </c>
      <c r="BF37" s="9">
        <f t="shared" si="139"/>
        <v>-67911.430165268306</v>
      </c>
      <c r="BG37" s="9">
        <f t="shared" si="140"/>
        <v>-67911.430165268306</v>
      </c>
      <c r="BH37" s="9">
        <f t="shared" si="141"/>
        <v>-67911.430165268306</v>
      </c>
    </row>
    <row r="38" spans="1:60" hidden="1" outlineLevel="1">
      <c r="A38" s="5">
        <f t="shared" si="13"/>
        <v>35</v>
      </c>
      <c r="B38" s="14" t="s">
        <v>61</v>
      </c>
      <c r="C38" s="51">
        <f>SUMIFS('BD Conta 555-5'!$J:$J,'BD Conta 555-5'!$I:$I,'Fluxo de Caixa'!$B38,'BD Conta 555-5'!$E:$E,'Fluxo de Caixa'!C$3)+SUMIFS('BD Conta 5295-0'!$L:$L,'BD Conta 5295-0'!$K:$K,'Fluxo de Caixa'!$B38,'BD Conta 5295-0'!$E:$E,'Fluxo de Caixa'!C$3)+SUMIFS('BD Conta 5294-1'!$L:$L,'BD Conta 5294-1'!$K:$K,'Fluxo de Caixa'!$B38,'BD Conta 5294-1'!$E:$E,'Fluxo de Caixa'!C$3)+SUMIFS('BD Conta 726-4'!$L:$L,'BD Conta 726-4'!$K:$K,'Fluxo de Caixa'!$B38,'BD Conta 726-4'!$E:$E,'Fluxo de Caixa'!C$3)</f>
        <v>0</v>
      </c>
      <c r="D38" s="51">
        <f>SUMIFS('BD Conta 555-5'!$J:$J,'BD Conta 555-5'!$I:$I,'Fluxo de Caixa'!$B38,'BD Conta 555-5'!$E:$E,'Fluxo de Caixa'!D$3)+SUMIFS('BD Conta 5295-0'!$L:$L,'BD Conta 5295-0'!$K:$K,'Fluxo de Caixa'!$B38,'BD Conta 5295-0'!$E:$E,'Fluxo de Caixa'!D$3)+SUMIFS('BD Conta 5294-1'!$L:$L,'BD Conta 5294-1'!$K:$K,'Fluxo de Caixa'!$B38,'BD Conta 5294-1'!$E:$E,'Fluxo de Caixa'!D$3)+SUMIFS('BD Conta 726-4'!$L:$L,'BD Conta 726-4'!$K:$K,'Fluxo de Caixa'!$B38,'BD Conta 726-4'!$E:$E,'Fluxo de Caixa'!D$3)</f>
        <v>0</v>
      </c>
      <c r="E38" s="51">
        <f>SUMIFS('BD Conta 555-5'!$J:$J,'BD Conta 555-5'!$I:$I,'Fluxo de Caixa'!$B38,'BD Conta 555-5'!$E:$E,'Fluxo de Caixa'!E$3)+SUMIFS('BD Conta 5295-0'!$L:$L,'BD Conta 5295-0'!$K:$K,'Fluxo de Caixa'!$B38,'BD Conta 5295-0'!$E:$E,'Fluxo de Caixa'!E$3)+SUMIFS('BD Conta 5294-1'!$L:$L,'BD Conta 5294-1'!$K:$K,'Fluxo de Caixa'!$B38,'BD Conta 5294-1'!$E:$E,'Fluxo de Caixa'!E$3)+SUMIFS('BD Conta 726-4'!$L:$L,'BD Conta 726-4'!$K:$K,'Fluxo de Caixa'!$B38,'BD Conta 726-4'!$E:$E,'Fluxo de Caixa'!E$3)</f>
        <v>0</v>
      </c>
      <c r="F38" s="51">
        <f>SUMIFS('BD Conta 555-5'!$J:$J,'BD Conta 555-5'!$I:$I,'Fluxo de Caixa'!$B38,'BD Conta 555-5'!$E:$E,'Fluxo de Caixa'!F$3)+SUMIFS('BD Conta 5295-0'!$L:$L,'BD Conta 5295-0'!$K:$K,'Fluxo de Caixa'!$B38,'BD Conta 5295-0'!$E:$E,'Fluxo de Caixa'!F$3)+SUMIFS('BD Conta 5294-1'!$L:$L,'BD Conta 5294-1'!$K:$K,'Fluxo de Caixa'!$B38,'BD Conta 5294-1'!$E:$E,'Fluxo de Caixa'!F$3)+SUMIFS('BD Conta 726-4'!$L:$L,'BD Conta 726-4'!$K:$K,'Fluxo de Caixa'!$B38,'BD Conta 726-4'!$E:$E,'Fluxo de Caixa'!F$3)</f>
        <v>0</v>
      </c>
      <c r="G38" s="51">
        <f>SUMIFS('BD Conta 555-5'!$J:$J,'BD Conta 555-5'!$I:$I,'Fluxo de Caixa'!$B38,'BD Conta 555-5'!$E:$E,'Fluxo de Caixa'!G$3)+SUMIFS('BD Conta 5295-0'!$L:$L,'BD Conta 5295-0'!$K:$K,'Fluxo de Caixa'!$B38,'BD Conta 5295-0'!$E:$E,'Fluxo de Caixa'!G$3)+SUMIFS('BD Conta 5294-1'!$L:$L,'BD Conta 5294-1'!$K:$K,'Fluxo de Caixa'!$B38,'BD Conta 5294-1'!$E:$E,'Fluxo de Caixa'!G$3)+SUMIFS('BD Conta 726-4'!$L:$L,'BD Conta 726-4'!$K:$K,'Fluxo de Caixa'!$B38,'BD Conta 726-4'!$E:$E,'Fluxo de Caixa'!G$3)</f>
        <v>0</v>
      </c>
      <c r="H38" s="51">
        <f>SUMIFS('BD Conta 555-5'!$J:$J,'BD Conta 555-5'!$I:$I,'Fluxo de Caixa'!$B38,'BD Conta 555-5'!$E:$E,'Fluxo de Caixa'!H$3)+SUMIFS('BD Conta 5295-0'!$L:$L,'BD Conta 5295-0'!$K:$K,'Fluxo de Caixa'!$B38,'BD Conta 5295-0'!$E:$E,'Fluxo de Caixa'!H$3)+SUMIFS('BD Conta 5294-1'!$L:$L,'BD Conta 5294-1'!$K:$K,'Fluxo de Caixa'!$B38,'BD Conta 5294-1'!$E:$E,'Fluxo de Caixa'!H$3)+SUMIFS('BD Conta 726-4'!$L:$L,'BD Conta 726-4'!$K:$K,'Fluxo de Caixa'!$B38,'BD Conta 726-4'!$E:$E,'Fluxo de Caixa'!H$3)</f>
        <v>0</v>
      </c>
      <c r="I38" s="51">
        <f>SUMIFS('BD Conta 555-5'!$J:$J,'BD Conta 555-5'!$I:$I,'Fluxo de Caixa'!$B38,'BD Conta 555-5'!$E:$E,'Fluxo de Caixa'!I$3)+SUMIFS('BD Conta 5295-0'!$L:$L,'BD Conta 5295-0'!$K:$K,'Fluxo de Caixa'!$B38,'BD Conta 5295-0'!$E:$E,'Fluxo de Caixa'!I$3)+SUMIFS('BD Conta 5294-1'!$L:$L,'BD Conta 5294-1'!$K:$K,'Fluxo de Caixa'!$B38,'BD Conta 5294-1'!$E:$E,'Fluxo de Caixa'!I$3)+SUMIFS('BD Conta 726-4'!$L:$L,'BD Conta 726-4'!$K:$K,'Fluxo de Caixa'!$B38,'BD Conta 726-4'!$E:$E,'Fluxo de Caixa'!I$3)</f>
        <v>0</v>
      </c>
      <c r="J38" s="51">
        <f>SUMIFS('BD Conta 555-5'!$J:$J,'BD Conta 555-5'!$I:$I,'Fluxo de Caixa'!$B38,'BD Conta 555-5'!$E:$E,'Fluxo de Caixa'!J$3)+SUMIFS('BD Conta 5295-0'!$L:$L,'BD Conta 5295-0'!$K:$K,'Fluxo de Caixa'!$B38,'BD Conta 5295-0'!$E:$E,'Fluxo de Caixa'!J$3)+SUMIFS('BD Conta 5294-1'!$L:$L,'BD Conta 5294-1'!$K:$K,'Fluxo de Caixa'!$B38,'BD Conta 5294-1'!$E:$E,'Fluxo de Caixa'!J$3)+SUMIFS('BD Conta 726-4'!$L:$L,'BD Conta 726-4'!$K:$K,'Fluxo de Caixa'!$B38,'BD Conta 726-4'!$E:$E,'Fluxo de Caixa'!J$3)</f>
        <v>0</v>
      </c>
      <c r="K38" s="51">
        <f>SUMIFS('BD Conta 555-5'!$J:$J,'BD Conta 555-5'!$I:$I,'Fluxo de Caixa'!$B38,'BD Conta 555-5'!$E:$E,'Fluxo de Caixa'!K$3)+SUMIFS('BD Conta 5295-0'!$L:$L,'BD Conta 5295-0'!$K:$K,'Fluxo de Caixa'!$B38,'BD Conta 5295-0'!$E:$E,'Fluxo de Caixa'!K$3)+SUMIFS('BD Conta 5294-1'!$L:$L,'BD Conta 5294-1'!$K:$K,'Fluxo de Caixa'!$B38,'BD Conta 5294-1'!$E:$E,'Fluxo de Caixa'!K$3)+SUMIFS('BD Conta 726-4'!$L:$L,'BD Conta 726-4'!$K:$K,'Fluxo de Caixa'!$B38,'BD Conta 726-4'!$E:$E,'Fluxo de Caixa'!K$3)</f>
        <v>0</v>
      </c>
      <c r="M38" s="9">
        <f>HLOOKUP($L$2,$AJ$4:$AU$111,$A38,0)</f>
        <v>0</v>
      </c>
      <c r="N38" s="51">
        <f>HLOOKUP($L$2,$C$4:$K$111,$A38,0)</f>
        <v>0</v>
      </c>
      <c r="O38" s="17">
        <f t="shared" si="142"/>
        <v>0</v>
      </c>
      <c r="P38" s="4">
        <f t="shared" si="45"/>
        <v>0</v>
      </c>
      <c r="R38" s="51">
        <f>HLOOKUP($L$2,$AW$4:$BH$111,$A38,0)</f>
        <v>0</v>
      </c>
      <c r="S38" s="51">
        <f>HLOOKUP($L$2,$W$4:$AH$111,$A38,0)</f>
        <v>0</v>
      </c>
      <c r="T38" s="17">
        <f t="shared" si="143"/>
        <v>0</v>
      </c>
      <c r="U38" s="4">
        <f t="shared" si="128"/>
        <v>0</v>
      </c>
      <c r="W38" s="9" t="e">
        <f>SUM(#REF!)</f>
        <v>#REF!</v>
      </c>
      <c r="X38" s="9" t="e">
        <f>SUM(#REF!)</f>
        <v>#REF!</v>
      </c>
      <c r="Y38" s="9" t="e">
        <f>SUM(#REF!)</f>
        <v>#REF!</v>
      </c>
      <c r="Z38" s="9">
        <f>SUM($C38:C38)</f>
        <v>0</v>
      </c>
      <c r="AA38" s="9">
        <f>SUM($C38:D38)</f>
        <v>0</v>
      </c>
      <c r="AB38" s="9">
        <f>SUM($C38:E38)</f>
        <v>0</v>
      </c>
      <c r="AC38" s="9">
        <f>SUM($C38:F38)</f>
        <v>0</v>
      </c>
      <c r="AD38" s="9">
        <f>SUM($C38:G38)</f>
        <v>0</v>
      </c>
      <c r="AE38" s="9">
        <f>SUM($C38:H38)</f>
        <v>0</v>
      </c>
      <c r="AF38" s="9">
        <f>SUM($C38:I38)</f>
        <v>0</v>
      </c>
      <c r="AG38" s="9">
        <f>SUM($C38:J38)</f>
        <v>0</v>
      </c>
      <c r="AH38" s="9">
        <f>SUM($C38:K38)</f>
        <v>0</v>
      </c>
      <c r="AJ38" s="51">
        <f>-IFERROR(VLOOKUP($B38,Orçado!$B:$I,8,0),0)</f>
        <v>0</v>
      </c>
      <c r="AK38" s="51">
        <f>-IFERROR(VLOOKUP($B38,Orçado!$B:$I,8,0),0)</f>
        <v>0</v>
      </c>
      <c r="AL38" s="51">
        <f>-IFERROR(VLOOKUP($B38,Orçado!$B:$I,8,0),0)</f>
        <v>0</v>
      </c>
      <c r="AM38" s="51"/>
      <c r="AN38" s="51"/>
      <c r="AO38" s="51"/>
      <c r="AP38" s="51"/>
      <c r="AQ38" s="51"/>
      <c r="AR38" s="51"/>
      <c r="AS38" s="51"/>
      <c r="AT38" s="51"/>
      <c r="AU38" s="51"/>
      <c r="AW38" s="9">
        <f t="shared" si="130"/>
        <v>0</v>
      </c>
      <c r="AX38" s="9">
        <f t="shared" si="131"/>
        <v>0</v>
      </c>
      <c r="AY38" s="9">
        <f t="shared" si="132"/>
        <v>0</v>
      </c>
      <c r="AZ38" s="9">
        <f t="shared" si="133"/>
        <v>0</v>
      </c>
      <c r="BA38" s="9">
        <f t="shared" si="134"/>
        <v>0</v>
      </c>
      <c r="BB38" s="9">
        <f t="shared" si="135"/>
        <v>0</v>
      </c>
      <c r="BC38" s="9">
        <f t="shared" si="136"/>
        <v>0</v>
      </c>
      <c r="BD38" s="9">
        <f t="shared" si="137"/>
        <v>0</v>
      </c>
      <c r="BE38" s="9">
        <f t="shared" si="138"/>
        <v>0</v>
      </c>
      <c r="BF38" s="9">
        <f t="shared" si="139"/>
        <v>0</v>
      </c>
      <c r="BG38" s="9">
        <f t="shared" si="140"/>
        <v>0</v>
      </c>
      <c r="BH38" s="9">
        <f t="shared" si="141"/>
        <v>0</v>
      </c>
    </row>
    <row r="39" spans="1:60" hidden="1" outlineLevel="1">
      <c r="A39" s="5">
        <f t="shared" si="13"/>
        <v>36</v>
      </c>
      <c r="B39" s="14" t="s">
        <v>49</v>
      </c>
      <c r="C39" s="51">
        <f>SUMIFS('BD Conta 555-5'!$J:$J,'BD Conta 555-5'!$I:$I,'Fluxo de Caixa'!$B39,'BD Conta 555-5'!$E:$E,'Fluxo de Caixa'!C$3)+SUMIFS('BD Conta 5295-0'!$L:$L,'BD Conta 5295-0'!$K:$K,'Fluxo de Caixa'!$B39,'BD Conta 5295-0'!$E:$E,'Fluxo de Caixa'!C$3)+SUMIFS('BD Conta 5294-1'!$L:$L,'BD Conta 5294-1'!$K:$K,'Fluxo de Caixa'!$B39,'BD Conta 5294-1'!$E:$E,'Fluxo de Caixa'!C$3)+SUMIFS('BD Conta 726-4'!$L:$L,'BD Conta 726-4'!$K:$K,'Fluxo de Caixa'!$B39,'BD Conta 726-4'!$E:$E,'Fluxo de Caixa'!C$3)</f>
        <v>0</v>
      </c>
      <c r="D39" s="51">
        <f>SUMIFS('BD Conta 555-5'!$J:$J,'BD Conta 555-5'!$I:$I,'Fluxo de Caixa'!$B39,'BD Conta 555-5'!$E:$E,'Fluxo de Caixa'!D$3)+SUMIFS('BD Conta 5295-0'!$L:$L,'BD Conta 5295-0'!$K:$K,'Fluxo de Caixa'!$B39,'BD Conta 5295-0'!$E:$E,'Fluxo de Caixa'!D$3)+SUMIFS('BD Conta 5294-1'!$L:$L,'BD Conta 5294-1'!$K:$K,'Fluxo de Caixa'!$B39,'BD Conta 5294-1'!$E:$E,'Fluxo de Caixa'!D$3)+SUMIFS('BD Conta 726-4'!$L:$L,'BD Conta 726-4'!$K:$K,'Fluxo de Caixa'!$B39,'BD Conta 726-4'!$E:$E,'Fluxo de Caixa'!D$3)</f>
        <v>0</v>
      </c>
      <c r="E39" s="51">
        <f>SUMIFS('BD Conta 555-5'!$J:$J,'BD Conta 555-5'!$I:$I,'Fluxo de Caixa'!$B39,'BD Conta 555-5'!$E:$E,'Fluxo de Caixa'!E$3)+SUMIFS('BD Conta 5295-0'!$L:$L,'BD Conta 5295-0'!$K:$K,'Fluxo de Caixa'!$B39,'BD Conta 5295-0'!$E:$E,'Fluxo de Caixa'!E$3)+SUMIFS('BD Conta 5294-1'!$L:$L,'BD Conta 5294-1'!$K:$K,'Fluxo de Caixa'!$B39,'BD Conta 5294-1'!$E:$E,'Fluxo de Caixa'!E$3)+SUMIFS('BD Conta 726-4'!$L:$L,'BD Conta 726-4'!$K:$K,'Fluxo de Caixa'!$B39,'BD Conta 726-4'!$E:$E,'Fluxo de Caixa'!E$3)</f>
        <v>0</v>
      </c>
      <c r="F39" s="51">
        <f>SUMIFS('BD Conta 555-5'!$J:$J,'BD Conta 555-5'!$I:$I,'Fluxo de Caixa'!$B39,'BD Conta 555-5'!$E:$E,'Fluxo de Caixa'!F$3)+SUMIFS('BD Conta 5295-0'!$L:$L,'BD Conta 5295-0'!$K:$K,'Fluxo de Caixa'!$B39,'BD Conta 5295-0'!$E:$E,'Fluxo de Caixa'!F$3)+SUMIFS('BD Conta 5294-1'!$L:$L,'BD Conta 5294-1'!$K:$K,'Fluxo de Caixa'!$B39,'BD Conta 5294-1'!$E:$E,'Fluxo de Caixa'!F$3)+SUMIFS('BD Conta 726-4'!$L:$L,'BD Conta 726-4'!$K:$K,'Fluxo de Caixa'!$B39,'BD Conta 726-4'!$E:$E,'Fluxo de Caixa'!F$3)</f>
        <v>0</v>
      </c>
      <c r="G39" s="51">
        <f>SUMIFS('BD Conta 555-5'!$J:$J,'BD Conta 555-5'!$I:$I,'Fluxo de Caixa'!$B39,'BD Conta 555-5'!$E:$E,'Fluxo de Caixa'!G$3)+SUMIFS('BD Conta 5295-0'!$L:$L,'BD Conta 5295-0'!$K:$K,'Fluxo de Caixa'!$B39,'BD Conta 5295-0'!$E:$E,'Fluxo de Caixa'!G$3)+SUMIFS('BD Conta 5294-1'!$L:$L,'BD Conta 5294-1'!$K:$K,'Fluxo de Caixa'!$B39,'BD Conta 5294-1'!$E:$E,'Fluxo de Caixa'!G$3)+SUMIFS('BD Conta 726-4'!$L:$L,'BD Conta 726-4'!$K:$K,'Fluxo de Caixa'!$B39,'BD Conta 726-4'!$E:$E,'Fluxo de Caixa'!G$3)</f>
        <v>0</v>
      </c>
      <c r="H39" s="51">
        <f>SUMIFS('BD Conta 555-5'!$J:$J,'BD Conta 555-5'!$I:$I,'Fluxo de Caixa'!$B39,'BD Conta 555-5'!$E:$E,'Fluxo de Caixa'!H$3)+SUMIFS('BD Conta 5295-0'!$L:$L,'BD Conta 5295-0'!$K:$K,'Fluxo de Caixa'!$B39,'BD Conta 5295-0'!$E:$E,'Fluxo de Caixa'!H$3)+SUMIFS('BD Conta 5294-1'!$L:$L,'BD Conta 5294-1'!$K:$K,'Fluxo de Caixa'!$B39,'BD Conta 5294-1'!$E:$E,'Fluxo de Caixa'!H$3)+SUMIFS('BD Conta 726-4'!$L:$L,'BD Conta 726-4'!$K:$K,'Fluxo de Caixa'!$B39,'BD Conta 726-4'!$E:$E,'Fluxo de Caixa'!H$3)</f>
        <v>-30000</v>
      </c>
      <c r="I39" s="51">
        <f>SUMIFS('BD Conta 555-5'!$J:$J,'BD Conta 555-5'!$I:$I,'Fluxo de Caixa'!$B39,'BD Conta 555-5'!$E:$E,'Fluxo de Caixa'!I$3)+SUMIFS('BD Conta 5295-0'!$L:$L,'BD Conta 5295-0'!$K:$K,'Fluxo de Caixa'!$B39,'BD Conta 5295-0'!$E:$E,'Fluxo de Caixa'!I$3)+SUMIFS('BD Conta 5294-1'!$L:$L,'BD Conta 5294-1'!$K:$K,'Fluxo de Caixa'!$B39,'BD Conta 5294-1'!$E:$E,'Fluxo de Caixa'!I$3)+SUMIFS('BD Conta 726-4'!$L:$L,'BD Conta 726-4'!$K:$K,'Fluxo de Caixa'!$B39,'BD Conta 726-4'!$E:$E,'Fluxo de Caixa'!I$3)</f>
        <v>0</v>
      </c>
      <c r="J39" s="51">
        <f>SUMIFS('BD Conta 555-5'!$J:$J,'BD Conta 555-5'!$I:$I,'Fluxo de Caixa'!$B39,'BD Conta 555-5'!$E:$E,'Fluxo de Caixa'!J$3)+SUMIFS('BD Conta 5295-0'!$L:$L,'BD Conta 5295-0'!$K:$K,'Fluxo de Caixa'!$B39,'BD Conta 5295-0'!$E:$E,'Fluxo de Caixa'!J$3)+SUMIFS('BD Conta 5294-1'!$L:$L,'BD Conta 5294-1'!$K:$K,'Fluxo de Caixa'!$B39,'BD Conta 5294-1'!$E:$E,'Fluxo de Caixa'!J$3)+SUMIFS('BD Conta 726-4'!$L:$L,'BD Conta 726-4'!$K:$K,'Fluxo de Caixa'!$B39,'BD Conta 726-4'!$E:$E,'Fluxo de Caixa'!J$3)</f>
        <v>0</v>
      </c>
      <c r="K39" s="51">
        <f>SUMIFS('BD Conta 555-5'!$J:$J,'BD Conta 555-5'!$I:$I,'Fluxo de Caixa'!$B39,'BD Conta 555-5'!$E:$E,'Fluxo de Caixa'!K$3)+SUMIFS('BD Conta 5295-0'!$L:$L,'BD Conta 5295-0'!$K:$K,'Fluxo de Caixa'!$B39,'BD Conta 5295-0'!$E:$E,'Fluxo de Caixa'!K$3)+SUMIFS('BD Conta 5294-1'!$L:$L,'BD Conta 5294-1'!$K:$K,'Fluxo de Caixa'!$B39,'BD Conta 5294-1'!$E:$E,'Fluxo de Caixa'!K$3)+SUMIFS('BD Conta 726-4'!$L:$L,'BD Conta 726-4'!$K:$K,'Fluxo de Caixa'!$B39,'BD Conta 726-4'!$E:$E,'Fluxo de Caixa'!K$3)</f>
        <v>0</v>
      </c>
      <c r="M39" s="9">
        <f>HLOOKUP($L$2,$AJ$4:$AU$111,$A39,0)</f>
        <v>0</v>
      </c>
      <c r="N39" s="51">
        <f>HLOOKUP($L$2,$C$4:$K$111,$A39,0)</f>
        <v>0</v>
      </c>
      <c r="O39" s="17">
        <f t="shared" si="142"/>
        <v>0</v>
      </c>
      <c r="P39" s="4">
        <f t="shared" si="45"/>
        <v>0</v>
      </c>
      <c r="R39" s="51">
        <f>HLOOKUP($L$2,$AW$4:$BH$111,$A39,0)</f>
        <v>-7923.000185947968</v>
      </c>
      <c r="S39" s="51">
        <f>HLOOKUP($L$2,$W$4:$AH$111,$A39,0)</f>
        <v>-30000</v>
      </c>
      <c r="T39" s="17">
        <f t="shared" si="143"/>
        <v>-22076.999814052033</v>
      </c>
      <c r="U39" s="4">
        <f t="shared" si="128"/>
        <v>-2.7864444397221191</v>
      </c>
      <c r="W39" s="9" t="e">
        <f>SUM(#REF!)</f>
        <v>#REF!</v>
      </c>
      <c r="X39" s="9" t="e">
        <f>SUM(#REF!)</f>
        <v>#REF!</v>
      </c>
      <c r="Y39" s="9" t="e">
        <f>SUM(#REF!)</f>
        <v>#REF!</v>
      </c>
      <c r="Z39" s="9">
        <f>SUM($C39:C39)</f>
        <v>0</v>
      </c>
      <c r="AA39" s="9">
        <f>SUM($C39:D39)</f>
        <v>0</v>
      </c>
      <c r="AB39" s="9">
        <f>SUM($C39:E39)</f>
        <v>0</v>
      </c>
      <c r="AC39" s="9">
        <f>SUM($C39:F39)</f>
        <v>0</v>
      </c>
      <c r="AD39" s="9">
        <f>SUM($C39:G39)</f>
        <v>0</v>
      </c>
      <c r="AE39" s="9">
        <f>SUM($C39:H39)</f>
        <v>-30000</v>
      </c>
      <c r="AF39" s="9">
        <f>SUM($C39:I39)</f>
        <v>-30000</v>
      </c>
      <c r="AG39" s="9">
        <f>SUM($C39:J39)</f>
        <v>-30000</v>
      </c>
      <c r="AH39" s="9">
        <f>SUM($C39:K39)</f>
        <v>-30000</v>
      </c>
      <c r="AJ39" s="51">
        <f>-IFERROR(VLOOKUP($B39,Orçado!$B:$I,8,0),0)</f>
        <v>-2641.000061982656</v>
      </c>
      <c r="AK39" s="51">
        <f>-IFERROR(VLOOKUP($B39,Orçado!$B:$I,8,0),0)</f>
        <v>-2641.000061982656</v>
      </c>
      <c r="AL39" s="51">
        <f>-IFERROR(VLOOKUP($B39,Orçado!$B:$I,8,0),0)</f>
        <v>-2641.000061982656</v>
      </c>
      <c r="AM39" s="51"/>
      <c r="AN39" s="51"/>
      <c r="AO39" s="51"/>
      <c r="AP39" s="51"/>
      <c r="AQ39" s="51"/>
      <c r="AR39" s="51"/>
      <c r="AS39" s="51"/>
      <c r="AT39" s="51"/>
      <c r="AU39" s="51"/>
      <c r="AW39" s="9">
        <f t="shared" si="130"/>
        <v>-2641.000061982656</v>
      </c>
      <c r="AX39" s="9">
        <f t="shared" si="131"/>
        <v>-5282.000123965312</v>
      </c>
      <c r="AY39" s="9">
        <f t="shared" si="132"/>
        <v>-7923.000185947968</v>
      </c>
      <c r="AZ39" s="9">
        <f t="shared" si="133"/>
        <v>-7923.000185947968</v>
      </c>
      <c r="BA39" s="9">
        <f t="shared" si="134"/>
        <v>-7923.000185947968</v>
      </c>
      <c r="BB39" s="9">
        <f t="shared" si="135"/>
        <v>-7923.000185947968</v>
      </c>
      <c r="BC39" s="9">
        <f t="shared" si="136"/>
        <v>-7923.000185947968</v>
      </c>
      <c r="BD39" s="9">
        <f t="shared" si="137"/>
        <v>-7923.000185947968</v>
      </c>
      <c r="BE39" s="9">
        <f t="shared" si="138"/>
        <v>-7923.000185947968</v>
      </c>
      <c r="BF39" s="9">
        <f t="shared" si="139"/>
        <v>-7923.000185947968</v>
      </c>
      <c r="BG39" s="9">
        <f t="shared" si="140"/>
        <v>-7923.000185947968</v>
      </c>
      <c r="BH39" s="9">
        <f t="shared" si="141"/>
        <v>-7923.000185947968</v>
      </c>
    </row>
    <row r="40" spans="1:60" hidden="1" outlineLevel="1">
      <c r="A40" s="5">
        <f t="shared" si="13"/>
        <v>37</v>
      </c>
      <c r="B40" s="14" t="s">
        <v>125</v>
      </c>
      <c r="C40" s="51">
        <f>SUMIFS('BD Conta 555-5'!$J:$J,'BD Conta 555-5'!$I:$I,'Fluxo de Caixa'!$B40,'BD Conta 555-5'!$E:$E,'Fluxo de Caixa'!C$3)+SUMIFS('BD Conta 5295-0'!$L:$L,'BD Conta 5295-0'!$K:$K,'Fluxo de Caixa'!$B40,'BD Conta 5295-0'!$E:$E,'Fluxo de Caixa'!C$3)+SUMIFS('BD Conta 5294-1'!$L:$L,'BD Conta 5294-1'!$K:$K,'Fluxo de Caixa'!$B40,'BD Conta 5294-1'!$E:$E,'Fluxo de Caixa'!C$3)+SUMIFS('BD Conta 726-4'!$L:$L,'BD Conta 726-4'!$K:$K,'Fluxo de Caixa'!$B40,'BD Conta 726-4'!$E:$E,'Fluxo de Caixa'!C$3)</f>
        <v>0</v>
      </c>
      <c r="D40" s="51">
        <f>SUMIFS('BD Conta 555-5'!$J:$J,'BD Conta 555-5'!$I:$I,'Fluxo de Caixa'!$B40,'BD Conta 555-5'!$E:$E,'Fluxo de Caixa'!D$3)+SUMIFS('BD Conta 5295-0'!$L:$L,'BD Conta 5295-0'!$K:$K,'Fluxo de Caixa'!$B40,'BD Conta 5295-0'!$E:$E,'Fluxo de Caixa'!D$3)+SUMIFS('BD Conta 5294-1'!$L:$L,'BD Conta 5294-1'!$K:$K,'Fluxo de Caixa'!$B40,'BD Conta 5294-1'!$E:$E,'Fluxo de Caixa'!D$3)+SUMIFS('BD Conta 726-4'!$L:$L,'BD Conta 726-4'!$K:$K,'Fluxo de Caixa'!$B40,'BD Conta 726-4'!$E:$E,'Fluxo de Caixa'!D$3)</f>
        <v>0</v>
      </c>
      <c r="E40" s="51">
        <f>SUMIFS('BD Conta 555-5'!$J:$J,'BD Conta 555-5'!$I:$I,'Fluxo de Caixa'!$B40,'BD Conta 555-5'!$E:$E,'Fluxo de Caixa'!E$3)+SUMIFS('BD Conta 5295-0'!$L:$L,'BD Conta 5295-0'!$K:$K,'Fluxo de Caixa'!$B40,'BD Conta 5295-0'!$E:$E,'Fluxo de Caixa'!E$3)+SUMIFS('BD Conta 5294-1'!$L:$L,'BD Conta 5294-1'!$K:$K,'Fluxo de Caixa'!$B40,'BD Conta 5294-1'!$E:$E,'Fluxo de Caixa'!E$3)+SUMIFS('BD Conta 726-4'!$L:$L,'BD Conta 726-4'!$K:$K,'Fluxo de Caixa'!$B40,'BD Conta 726-4'!$E:$E,'Fluxo de Caixa'!E$3)</f>
        <v>0</v>
      </c>
      <c r="F40" s="51">
        <f>SUMIFS('BD Conta 555-5'!$J:$J,'BD Conta 555-5'!$I:$I,'Fluxo de Caixa'!$B40,'BD Conta 555-5'!$E:$E,'Fluxo de Caixa'!F$3)+SUMIFS('BD Conta 5295-0'!$L:$L,'BD Conta 5295-0'!$K:$K,'Fluxo de Caixa'!$B40,'BD Conta 5295-0'!$E:$E,'Fluxo de Caixa'!F$3)+SUMIFS('BD Conta 5294-1'!$L:$L,'BD Conta 5294-1'!$K:$K,'Fluxo de Caixa'!$B40,'BD Conta 5294-1'!$E:$E,'Fluxo de Caixa'!F$3)+SUMIFS('BD Conta 726-4'!$L:$L,'BD Conta 726-4'!$K:$K,'Fluxo de Caixa'!$B40,'BD Conta 726-4'!$E:$E,'Fluxo de Caixa'!F$3)</f>
        <v>0</v>
      </c>
      <c r="G40" s="51">
        <f>SUMIFS('BD Conta 555-5'!$J:$J,'BD Conta 555-5'!$I:$I,'Fluxo de Caixa'!$B40,'BD Conta 555-5'!$E:$E,'Fluxo de Caixa'!G$3)+SUMIFS('BD Conta 5295-0'!$L:$L,'BD Conta 5295-0'!$K:$K,'Fluxo de Caixa'!$B40,'BD Conta 5295-0'!$E:$E,'Fluxo de Caixa'!G$3)+SUMIFS('BD Conta 5294-1'!$L:$L,'BD Conta 5294-1'!$K:$K,'Fluxo de Caixa'!$B40,'BD Conta 5294-1'!$E:$E,'Fluxo de Caixa'!G$3)+SUMIFS('BD Conta 726-4'!$L:$L,'BD Conta 726-4'!$K:$K,'Fluxo de Caixa'!$B40,'BD Conta 726-4'!$E:$E,'Fluxo de Caixa'!G$3)</f>
        <v>0</v>
      </c>
      <c r="H40" s="51">
        <f>SUMIFS('BD Conta 555-5'!$J:$J,'BD Conta 555-5'!$I:$I,'Fluxo de Caixa'!$B40,'BD Conta 555-5'!$E:$E,'Fluxo de Caixa'!H$3)+SUMIFS('BD Conta 5295-0'!$L:$L,'BD Conta 5295-0'!$K:$K,'Fluxo de Caixa'!$B40,'BD Conta 5295-0'!$E:$E,'Fluxo de Caixa'!H$3)+SUMIFS('BD Conta 5294-1'!$L:$L,'BD Conta 5294-1'!$K:$K,'Fluxo de Caixa'!$B40,'BD Conta 5294-1'!$E:$E,'Fluxo de Caixa'!H$3)+SUMIFS('BD Conta 726-4'!$L:$L,'BD Conta 726-4'!$K:$K,'Fluxo de Caixa'!$B40,'BD Conta 726-4'!$E:$E,'Fluxo de Caixa'!H$3)</f>
        <v>0</v>
      </c>
      <c r="I40" s="51">
        <f>SUMIFS('BD Conta 555-5'!$J:$J,'BD Conta 555-5'!$I:$I,'Fluxo de Caixa'!$B40,'BD Conta 555-5'!$E:$E,'Fluxo de Caixa'!I$3)+SUMIFS('BD Conta 5295-0'!$L:$L,'BD Conta 5295-0'!$K:$K,'Fluxo de Caixa'!$B40,'BD Conta 5295-0'!$E:$E,'Fluxo de Caixa'!I$3)+SUMIFS('BD Conta 5294-1'!$L:$L,'BD Conta 5294-1'!$K:$K,'Fluxo de Caixa'!$B40,'BD Conta 5294-1'!$E:$E,'Fluxo de Caixa'!I$3)+SUMIFS('BD Conta 726-4'!$L:$L,'BD Conta 726-4'!$K:$K,'Fluxo de Caixa'!$B40,'BD Conta 726-4'!$E:$E,'Fluxo de Caixa'!I$3)</f>
        <v>0</v>
      </c>
      <c r="J40" s="51">
        <f>SUMIFS('BD Conta 555-5'!$J:$J,'BD Conta 555-5'!$I:$I,'Fluxo de Caixa'!$B40,'BD Conta 555-5'!$E:$E,'Fluxo de Caixa'!J$3)+SUMIFS('BD Conta 5295-0'!$L:$L,'BD Conta 5295-0'!$K:$K,'Fluxo de Caixa'!$B40,'BD Conta 5295-0'!$E:$E,'Fluxo de Caixa'!J$3)+SUMIFS('BD Conta 5294-1'!$L:$L,'BD Conta 5294-1'!$K:$K,'Fluxo de Caixa'!$B40,'BD Conta 5294-1'!$E:$E,'Fluxo de Caixa'!J$3)+SUMIFS('BD Conta 726-4'!$L:$L,'BD Conta 726-4'!$K:$K,'Fluxo de Caixa'!$B40,'BD Conta 726-4'!$E:$E,'Fluxo de Caixa'!J$3)</f>
        <v>0</v>
      </c>
      <c r="K40" s="51">
        <f>SUMIFS('BD Conta 555-5'!$J:$J,'BD Conta 555-5'!$I:$I,'Fluxo de Caixa'!$B40,'BD Conta 555-5'!$E:$E,'Fluxo de Caixa'!K$3)+SUMIFS('BD Conta 5295-0'!$L:$L,'BD Conta 5295-0'!$K:$K,'Fluxo de Caixa'!$B40,'BD Conta 5295-0'!$E:$E,'Fluxo de Caixa'!K$3)+SUMIFS('BD Conta 5294-1'!$L:$L,'BD Conta 5294-1'!$K:$K,'Fluxo de Caixa'!$B40,'BD Conta 5294-1'!$E:$E,'Fluxo de Caixa'!K$3)+SUMIFS('BD Conta 726-4'!$L:$L,'BD Conta 726-4'!$K:$K,'Fluxo de Caixa'!$B40,'BD Conta 726-4'!$E:$E,'Fluxo de Caixa'!K$3)</f>
        <v>0</v>
      </c>
      <c r="M40" s="9">
        <f>HLOOKUP($L$2,$AJ$4:$AU$111,$A40,0)</f>
        <v>0</v>
      </c>
      <c r="N40" s="51">
        <f>HLOOKUP($L$2,$C$4:$K$111,$A40,0)</f>
        <v>0</v>
      </c>
      <c r="O40" s="17">
        <f t="shared" si="142"/>
        <v>0</v>
      </c>
      <c r="P40" s="4">
        <f t="shared" si="45"/>
        <v>0</v>
      </c>
      <c r="R40" s="51">
        <f>HLOOKUP($L$2,$AW$4:$BH$111,$A40,0)</f>
        <v>0</v>
      </c>
      <c r="S40" s="51">
        <f>HLOOKUP($L$2,$W$4:$AH$111,$A40,0)</f>
        <v>0</v>
      </c>
      <c r="T40" s="17">
        <f t="shared" si="143"/>
        <v>0</v>
      </c>
      <c r="U40" s="4">
        <f t="shared" si="128"/>
        <v>0</v>
      </c>
      <c r="W40" s="9" t="e">
        <f>SUM(#REF!)</f>
        <v>#REF!</v>
      </c>
      <c r="X40" s="9" t="e">
        <f>SUM(#REF!)</f>
        <v>#REF!</v>
      </c>
      <c r="Y40" s="9" t="e">
        <f>SUM(#REF!)</f>
        <v>#REF!</v>
      </c>
      <c r="Z40" s="9">
        <f>SUM($C40:C40)</f>
        <v>0</v>
      </c>
      <c r="AA40" s="9">
        <f>SUM($C40:D40)</f>
        <v>0</v>
      </c>
      <c r="AB40" s="9">
        <f>SUM($C40:E40)</f>
        <v>0</v>
      </c>
      <c r="AC40" s="9">
        <f>SUM($C40:F40)</f>
        <v>0</v>
      </c>
      <c r="AD40" s="9">
        <f>SUM($C40:G40)</f>
        <v>0</v>
      </c>
      <c r="AE40" s="9">
        <f>SUM($C40:H40)</f>
        <v>0</v>
      </c>
      <c r="AF40" s="9">
        <f>SUM($C40:I40)</f>
        <v>0</v>
      </c>
      <c r="AG40" s="9">
        <f>SUM($C40:J40)</f>
        <v>0</v>
      </c>
      <c r="AH40" s="9">
        <f>SUM($C40:K40)</f>
        <v>0</v>
      </c>
      <c r="AJ40" s="51">
        <f>-IFERROR(VLOOKUP($B40,Orçado!$B:$I,8,0),0)</f>
        <v>0</v>
      </c>
      <c r="AK40" s="51">
        <f>-IFERROR(VLOOKUP($B40,Orçado!$B:$I,8,0),0)</f>
        <v>0</v>
      </c>
      <c r="AL40" s="51">
        <f>-IFERROR(VLOOKUP($B40,Orçado!$B:$I,8,0),0)</f>
        <v>0</v>
      </c>
      <c r="AM40" s="51"/>
      <c r="AN40" s="51"/>
      <c r="AO40" s="51"/>
      <c r="AP40" s="51"/>
      <c r="AQ40" s="51"/>
      <c r="AR40" s="51"/>
      <c r="AS40" s="51"/>
      <c r="AT40" s="51"/>
      <c r="AU40" s="51"/>
      <c r="AW40" s="9">
        <f t="shared" si="130"/>
        <v>0</v>
      </c>
      <c r="AX40" s="9">
        <f t="shared" si="131"/>
        <v>0</v>
      </c>
      <c r="AY40" s="9">
        <f t="shared" si="132"/>
        <v>0</v>
      </c>
      <c r="AZ40" s="9">
        <f t="shared" si="133"/>
        <v>0</v>
      </c>
      <c r="BA40" s="9">
        <f t="shared" si="134"/>
        <v>0</v>
      </c>
      <c r="BB40" s="9">
        <f t="shared" si="135"/>
        <v>0</v>
      </c>
      <c r="BC40" s="9">
        <f t="shared" si="136"/>
        <v>0</v>
      </c>
      <c r="BD40" s="9">
        <f t="shared" si="137"/>
        <v>0</v>
      </c>
      <c r="BE40" s="9">
        <f t="shared" si="138"/>
        <v>0</v>
      </c>
      <c r="BF40" s="9">
        <f t="shared" si="139"/>
        <v>0</v>
      </c>
      <c r="BG40" s="9">
        <f t="shared" si="140"/>
        <v>0</v>
      </c>
      <c r="BH40" s="9">
        <f t="shared" si="141"/>
        <v>0</v>
      </c>
    </row>
    <row r="41" spans="1:60" hidden="1" outlineLevel="1">
      <c r="A41" s="5">
        <f t="shared" si="13"/>
        <v>38</v>
      </c>
      <c r="B41" s="14" t="s">
        <v>85</v>
      </c>
      <c r="C41" s="51">
        <f>SUMIFS('BD Conta 555-5'!$J:$J,'BD Conta 555-5'!$I:$I,'Fluxo de Caixa'!$B41,'BD Conta 555-5'!$E:$E,'Fluxo de Caixa'!C$3)+SUMIFS('BD Conta 5295-0'!$L:$L,'BD Conta 5295-0'!$K:$K,'Fluxo de Caixa'!$B41,'BD Conta 5295-0'!$E:$E,'Fluxo de Caixa'!C$3)+SUMIFS('BD Conta 5294-1'!$L:$L,'BD Conta 5294-1'!$K:$K,'Fluxo de Caixa'!$B41,'BD Conta 5294-1'!$E:$E,'Fluxo de Caixa'!C$3)+SUMIFS('BD Conta 726-4'!$L:$L,'BD Conta 726-4'!$K:$K,'Fluxo de Caixa'!$B41,'BD Conta 726-4'!$E:$E,'Fluxo de Caixa'!C$3)</f>
        <v>0</v>
      </c>
      <c r="D41" s="51">
        <f>SUMIFS('BD Conta 555-5'!$J:$J,'BD Conta 555-5'!$I:$I,'Fluxo de Caixa'!$B41,'BD Conta 555-5'!$E:$E,'Fluxo de Caixa'!D$3)+SUMIFS('BD Conta 5295-0'!$L:$L,'BD Conta 5295-0'!$K:$K,'Fluxo de Caixa'!$B41,'BD Conta 5295-0'!$E:$E,'Fluxo de Caixa'!D$3)+SUMIFS('BD Conta 5294-1'!$L:$L,'BD Conta 5294-1'!$K:$K,'Fluxo de Caixa'!$B41,'BD Conta 5294-1'!$E:$E,'Fluxo de Caixa'!D$3)+SUMIFS('BD Conta 726-4'!$L:$L,'BD Conta 726-4'!$K:$K,'Fluxo de Caixa'!$B41,'BD Conta 726-4'!$E:$E,'Fluxo de Caixa'!D$3)</f>
        <v>0</v>
      </c>
      <c r="E41" s="51">
        <f>SUMIFS('BD Conta 555-5'!$J:$J,'BD Conta 555-5'!$I:$I,'Fluxo de Caixa'!$B41,'BD Conta 555-5'!$E:$E,'Fluxo de Caixa'!E$3)+SUMIFS('BD Conta 5295-0'!$L:$L,'BD Conta 5295-0'!$K:$K,'Fluxo de Caixa'!$B41,'BD Conta 5295-0'!$E:$E,'Fluxo de Caixa'!E$3)+SUMIFS('BD Conta 5294-1'!$L:$L,'BD Conta 5294-1'!$K:$K,'Fluxo de Caixa'!$B41,'BD Conta 5294-1'!$E:$E,'Fluxo de Caixa'!E$3)+SUMIFS('BD Conta 726-4'!$L:$L,'BD Conta 726-4'!$K:$K,'Fluxo de Caixa'!$B41,'BD Conta 726-4'!$E:$E,'Fluxo de Caixa'!E$3)</f>
        <v>0</v>
      </c>
      <c r="F41" s="51">
        <f>SUMIFS('BD Conta 555-5'!$J:$J,'BD Conta 555-5'!$I:$I,'Fluxo de Caixa'!$B41,'BD Conta 555-5'!$E:$E,'Fluxo de Caixa'!F$3)+SUMIFS('BD Conta 5295-0'!$L:$L,'BD Conta 5295-0'!$K:$K,'Fluxo de Caixa'!$B41,'BD Conta 5295-0'!$E:$E,'Fluxo de Caixa'!F$3)+SUMIFS('BD Conta 5294-1'!$L:$L,'BD Conta 5294-1'!$K:$K,'Fluxo de Caixa'!$B41,'BD Conta 5294-1'!$E:$E,'Fluxo de Caixa'!F$3)+SUMIFS('BD Conta 726-4'!$L:$L,'BD Conta 726-4'!$K:$K,'Fluxo de Caixa'!$B41,'BD Conta 726-4'!$E:$E,'Fluxo de Caixa'!F$3)</f>
        <v>0</v>
      </c>
      <c r="G41" s="51">
        <f>SUMIFS('BD Conta 555-5'!$J:$J,'BD Conta 555-5'!$I:$I,'Fluxo de Caixa'!$B41,'BD Conta 555-5'!$E:$E,'Fluxo de Caixa'!G$3)+SUMIFS('BD Conta 5295-0'!$L:$L,'BD Conta 5295-0'!$K:$K,'Fluxo de Caixa'!$B41,'BD Conta 5295-0'!$E:$E,'Fluxo de Caixa'!G$3)+SUMIFS('BD Conta 5294-1'!$L:$L,'BD Conta 5294-1'!$K:$K,'Fluxo de Caixa'!$B41,'BD Conta 5294-1'!$E:$E,'Fluxo de Caixa'!G$3)+SUMIFS('BD Conta 726-4'!$L:$L,'BD Conta 726-4'!$K:$K,'Fluxo de Caixa'!$B41,'BD Conta 726-4'!$E:$E,'Fluxo de Caixa'!G$3)</f>
        <v>0</v>
      </c>
      <c r="H41" s="51">
        <f>SUMIFS('BD Conta 555-5'!$J:$J,'BD Conta 555-5'!$I:$I,'Fluxo de Caixa'!$B41,'BD Conta 555-5'!$E:$E,'Fluxo de Caixa'!H$3)+SUMIFS('BD Conta 5295-0'!$L:$L,'BD Conta 5295-0'!$K:$K,'Fluxo de Caixa'!$B41,'BD Conta 5295-0'!$E:$E,'Fluxo de Caixa'!H$3)+SUMIFS('BD Conta 5294-1'!$L:$L,'BD Conta 5294-1'!$K:$K,'Fluxo de Caixa'!$B41,'BD Conta 5294-1'!$E:$E,'Fluxo de Caixa'!H$3)+SUMIFS('BD Conta 726-4'!$L:$L,'BD Conta 726-4'!$K:$K,'Fluxo de Caixa'!$B41,'BD Conta 726-4'!$E:$E,'Fluxo de Caixa'!H$3)</f>
        <v>-13575.01</v>
      </c>
      <c r="I41" s="51">
        <f>SUMIFS('BD Conta 555-5'!$J:$J,'BD Conta 555-5'!$I:$I,'Fluxo de Caixa'!$B41,'BD Conta 555-5'!$E:$E,'Fluxo de Caixa'!I$3)+SUMIFS('BD Conta 5295-0'!$L:$L,'BD Conta 5295-0'!$K:$K,'Fluxo de Caixa'!$B41,'BD Conta 5295-0'!$E:$E,'Fluxo de Caixa'!I$3)+SUMIFS('BD Conta 5294-1'!$L:$L,'BD Conta 5294-1'!$K:$K,'Fluxo de Caixa'!$B41,'BD Conta 5294-1'!$E:$E,'Fluxo de Caixa'!I$3)+SUMIFS('BD Conta 726-4'!$L:$L,'BD Conta 726-4'!$K:$K,'Fluxo de Caixa'!$B41,'BD Conta 726-4'!$E:$E,'Fluxo de Caixa'!I$3)</f>
        <v>0</v>
      </c>
      <c r="J41" s="51">
        <f>SUMIFS('BD Conta 555-5'!$J:$J,'BD Conta 555-5'!$I:$I,'Fluxo de Caixa'!$B41,'BD Conta 555-5'!$E:$E,'Fluxo de Caixa'!J$3)+SUMIFS('BD Conta 5295-0'!$L:$L,'BD Conta 5295-0'!$K:$K,'Fluxo de Caixa'!$B41,'BD Conta 5295-0'!$E:$E,'Fluxo de Caixa'!J$3)+SUMIFS('BD Conta 5294-1'!$L:$L,'BD Conta 5294-1'!$K:$K,'Fluxo de Caixa'!$B41,'BD Conta 5294-1'!$E:$E,'Fluxo de Caixa'!J$3)+SUMIFS('BD Conta 726-4'!$L:$L,'BD Conta 726-4'!$K:$K,'Fluxo de Caixa'!$B41,'BD Conta 726-4'!$E:$E,'Fluxo de Caixa'!J$3)</f>
        <v>0</v>
      </c>
      <c r="K41" s="51">
        <f>SUMIFS('BD Conta 555-5'!$J:$J,'BD Conta 555-5'!$I:$I,'Fluxo de Caixa'!$B41,'BD Conta 555-5'!$E:$E,'Fluxo de Caixa'!K$3)+SUMIFS('BD Conta 5295-0'!$L:$L,'BD Conta 5295-0'!$K:$K,'Fluxo de Caixa'!$B41,'BD Conta 5295-0'!$E:$E,'Fluxo de Caixa'!K$3)+SUMIFS('BD Conta 5294-1'!$L:$L,'BD Conta 5294-1'!$K:$K,'Fluxo de Caixa'!$B41,'BD Conta 5294-1'!$E:$E,'Fluxo de Caixa'!K$3)+SUMIFS('BD Conta 726-4'!$L:$L,'BD Conta 726-4'!$K:$K,'Fluxo de Caixa'!$B41,'BD Conta 726-4'!$E:$E,'Fluxo de Caixa'!K$3)</f>
        <v>0</v>
      </c>
      <c r="M41" s="9">
        <f>HLOOKUP($L$2,$AJ$4:$AU$111,$A41,0)</f>
        <v>0</v>
      </c>
      <c r="N41" s="51">
        <f>HLOOKUP($L$2,$C$4:$K$111,$A41,0)</f>
        <v>0</v>
      </c>
      <c r="O41" s="17">
        <f t="shared" si="142"/>
        <v>0</v>
      </c>
      <c r="P41" s="4">
        <f t="shared" si="45"/>
        <v>0</v>
      </c>
      <c r="R41" s="51">
        <f>HLOOKUP($L$2,$AW$4:$BH$111,$A41,0)</f>
        <v>-2263.7143388422764</v>
      </c>
      <c r="S41" s="51">
        <f>HLOOKUP($L$2,$W$4:$AH$111,$A41,0)</f>
        <v>-13575.01</v>
      </c>
      <c r="T41" s="17">
        <f t="shared" si="143"/>
        <v>-11311.295661157725</v>
      </c>
      <c r="U41" s="4">
        <f t="shared" si="128"/>
        <v>-4.9967857989284195</v>
      </c>
      <c r="W41" s="9" t="e">
        <f>SUM(#REF!)</f>
        <v>#REF!</v>
      </c>
      <c r="X41" s="9" t="e">
        <f>SUM(#REF!)</f>
        <v>#REF!</v>
      </c>
      <c r="Y41" s="9" t="e">
        <f>SUM(#REF!)</f>
        <v>#REF!</v>
      </c>
      <c r="Z41" s="9">
        <f>SUM($C41:C41)</f>
        <v>0</v>
      </c>
      <c r="AA41" s="9">
        <f>SUM($C41:D41)</f>
        <v>0</v>
      </c>
      <c r="AB41" s="9">
        <f>SUM($C41:E41)</f>
        <v>0</v>
      </c>
      <c r="AC41" s="9">
        <f>SUM($C41:F41)</f>
        <v>0</v>
      </c>
      <c r="AD41" s="9">
        <f>SUM($C41:G41)</f>
        <v>0</v>
      </c>
      <c r="AE41" s="9">
        <f>SUM($C41:H41)</f>
        <v>-13575.01</v>
      </c>
      <c r="AF41" s="9">
        <f>SUM($C41:I41)</f>
        <v>-13575.01</v>
      </c>
      <c r="AG41" s="9">
        <f>SUM($C41:J41)</f>
        <v>-13575.01</v>
      </c>
      <c r="AH41" s="9">
        <f>SUM($C41:K41)</f>
        <v>-13575.01</v>
      </c>
      <c r="AJ41" s="51">
        <f>-IFERROR(VLOOKUP($B41,Orçado!$B:$I,8,0),0)</f>
        <v>-754.57144628075889</v>
      </c>
      <c r="AK41" s="51">
        <f>-IFERROR(VLOOKUP($B41,Orçado!$B:$I,8,0),0)</f>
        <v>-754.57144628075889</v>
      </c>
      <c r="AL41" s="51">
        <f>-IFERROR(VLOOKUP($B41,Orçado!$B:$I,8,0),0)</f>
        <v>-754.57144628075889</v>
      </c>
      <c r="AM41" s="51"/>
      <c r="AN41" s="51"/>
      <c r="AO41" s="51"/>
      <c r="AP41" s="51"/>
      <c r="AQ41" s="51"/>
      <c r="AR41" s="51"/>
      <c r="AS41" s="51"/>
      <c r="AT41" s="51"/>
      <c r="AU41" s="51"/>
      <c r="AW41" s="9">
        <f t="shared" si="130"/>
        <v>-754.57144628075889</v>
      </c>
      <c r="AX41" s="9">
        <f t="shared" si="131"/>
        <v>-1509.1428925615178</v>
      </c>
      <c r="AY41" s="9">
        <f t="shared" si="132"/>
        <v>-2263.7143388422764</v>
      </c>
      <c r="AZ41" s="9">
        <f t="shared" si="133"/>
        <v>-2263.7143388422764</v>
      </c>
      <c r="BA41" s="9">
        <f t="shared" si="134"/>
        <v>-2263.7143388422764</v>
      </c>
      <c r="BB41" s="9">
        <f t="shared" si="135"/>
        <v>-2263.7143388422764</v>
      </c>
      <c r="BC41" s="9">
        <f t="shared" si="136"/>
        <v>-2263.7143388422764</v>
      </c>
      <c r="BD41" s="9">
        <f t="shared" si="137"/>
        <v>-2263.7143388422764</v>
      </c>
      <c r="BE41" s="9">
        <f t="shared" si="138"/>
        <v>-2263.7143388422764</v>
      </c>
      <c r="BF41" s="9">
        <f t="shared" si="139"/>
        <v>-2263.7143388422764</v>
      </c>
      <c r="BG41" s="9">
        <f t="shared" si="140"/>
        <v>-2263.7143388422764</v>
      </c>
      <c r="BH41" s="9">
        <f t="shared" si="141"/>
        <v>-2263.7143388422764</v>
      </c>
    </row>
    <row r="42" spans="1:60" hidden="1" outlineLevel="1">
      <c r="A42" s="5">
        <f t="shared" si="13"/>
        <v>39</v>
      </c>
      <c r="B42" s="14" t="s">
        <v>105</v>
      </c>
      <c r="C42" s="51">
        <f>SUMIFS('BD Conta 555-5'!$J:$J,'BD Conta 555-5'!$I:$I,'Fluxo de Caixa'!$B42,'BD Conta 555-5'!$E:$E,'Fluxo de Caixa'!C$3)+SUMIFS('BD Conta 5295-0'!$L:$L,'BD Conta 5295-0'!$K:$K,'Fluxo de Caixa'!$B42,'BD Conta 5295-0'!$E:$E,'Fluxo de Caixa'!C$3)+SUMIFS('BD Conta 5294-1'!$L:$L,'BD Conta 5294-1'!$K:$K,'Fluxo de Caixa'!$B42,'BD Conta 5294-1'!$E:$E,'Fluxo de Caixa'!C$3)+SUMIFS('BD Conta 726-4'!$L:$L,'BD Conta 726-4'!$K:$K,'Fluxo de Caixa'!$B42,'BD Conta 726-4'!$E:$E,'Fluxo de Caixa'!C$3)</f>
        <v>0</v>
      </c>
      <c r="D42" s="51">
        <f>SUMIFS('BD Conta 555-5'!$J:$J,'BD Conta 555-5'!$I:$I,'Fluxo de Caixa'!$B42,'BD Conta 555-5'!$E:$E,'Fluxo de Caixa'!D$3)+SUMIFS('BD Conta 5295-0'!$L:$L,'BD Conta 5295-0'!$K:$K,'Fluxo de Caixa'!$B42,'BD Conta 5295-0'!$E:$E,'Fluxo de Caixa'!D$3)+SUMIFS('BD Conta 5294-1'!$L:$L,'BD Conta 5294-1'!$K:$K,'Fluxo de Caixa'!$B42,'BD Conta 5294-1'!$E:$E,'Fluxo de Caixa'!D$3)+SUMIFS('BD Conta 726-4'!$L:$L,'BD Conta 726-4'!$K:$K,'Fluxo de Caixa'!$B42,'BD Conta 726-4'!$E:$E,'Fluxo de Caixa'!D$3)</f>
        <v>0</v>
      </c>
      <c r="E42" s="51">
        <f>SUMIFS('BD Conta 555-5'!$J:$J,'BD Conta 555-5'!$I:$I,'Fluxo de Caixa'!$B42,'BD Conta 555-5'!$E:$E,'Fluxo de Caixa'!E$3)+SUMIFS('BD Conta 5295-0'!$L:$L,'BD Conta 5295-0'!$K:$K,'Fluxo de Caixa'!$B42,'BD Conta 5295-0'!$E:$E,'Fluxo de Caixa'!E$3)+SUMIFS('BD Conta 5294-1'!$L:$L,'BD Conta 5294-1'!$K:$K,'Fluxo de Caixa'!$B42,'BD Conta 5294-1'!$E:$E,'Fluxo de Caixa'!E$3)+SUMIFS('BD Conta 726-4'!$L:$L,'BD Conta 726-4'!$K:$K,'Fluxo de Caixa'!$B42,'BD Conta 726-4'!$E:$E,'Fluxo de Caixa'!E$3)</f>
        <v>0</v>
      </c>
      <c r="F42" s="51">
        <f>SUMIFS('BD Conta 555-5'!$J:$J,'BD Conta 555-5'!$I:$I,'Fluxo de Caixa'!$B42,'BD Conta 555-5'!$E:$E,'Fluxo de Caixa'!F$3)+SUMIFS('BD Conta 5295-0'!$L:$L,'BD Conta 5295-0'!$K:$K,'Fluxo de Caixa'!$B42,'BD Conta 5295-0'!$E:$E,'Fluxo de Caixa'!F$3)+SUMIFS('BD Conta 5294-1'!$L:$L,'BD Conta 5294-1'!$K:$K,'Fluxo de Caixa'!$B42,'BD Conta 5294-1'!$E:$E,'Fluxo de Caixa'!F$3)+SUMIFS('BD Conta 726-4'!$L:$L,'BD Conta 726-4'!$K:$K,'Fluxo de Caixa'!$B42,'BD Conta 726-4'!$E:$E,'Fluxo de Caixa'!F$3)</f>
        <v>0</v>
      </c>
      <c r="G42" s="51">
        <f>SUMIFS('BD Conta 555-5'!$J:$J,'BD Conta 555-5'!$I:$I,'Fluxo de Caixa'!$B42,'BD Conta 555-5'!$E:$E,'Fluxo de Caixa'!G$3)+SUMIFS('BD Conta 5295-0'!$L:$L,'BD Conta 5295-0'!$K:$K,'Fluxo de Caixa'!$B42,'BD Conta 5295-0'!$E:$E,'Fluxo de Caixa'!G$3)+SUMIFS('BD Conta 5294-1'!$L:$L,'BD Conta 5294-1'!$K:$K,'Fluxo de Caixa'!$B42,'BD Conta 5294-1'!$E:$E,'Fluxo de Caixa'!G$3)+SUMIFS('BD Conta 726-4'!$L:$L,'BD Conta 726-4'!$K:$K,'Fluxo de Caixa'!$B42,'BD Conta 726-4'!$E:$E,'Fluxo de Caixa'!G$3)</f>
        <v>-100751.90999999999</v>
      </c>
      <c r="H42" s="51">
        <f>SUMIFS('BD Conta 555-5'!$J:$J,'BD Conta 555-5'!$I:$I,'Fluxo de Caixa'!$B42,'BD Conta 555-5'!$E:$E,'Fluxo de Caixa'!H$3)+SUMIFS('BD Conta 5295-0'!$L:$L,'BD Conta 5295-0'!$K:$K,'Fluxo de Caixa'!$B42,'BD Conta 5295-0'!$E:$E,'Fluxo de Caixa'!H$3)+SUMIFS('BD Conta 5294-1'!$L:$L,'BD Conta 5294-1'!$K:$K,'Fluxo de Caixa'!$B42,'BD Conta 5294-1'!$E:$E,'Fluxo de Caixa'!H$3)+SUMIFS('BD Conta 726-4'!$L:$L,'BD Conta 726-4'!$K:$K,'Fluxo de Caixa'!$B42,'BD Conta 726-4'!$E:$E,'Fluxo de Caixa'!H$3)</f>
        <v>0</v>
      </c>
      <c r="I42" s="51">
        <f>SUMIFS('BD Conta 555-5'!$J:$J,'BD Conta 555-5'!$I:$I,'Fluxo de Caixa'!$B42,'BD Conta 555-5'!$E:$E,'Fluxo de Caixa'!I$3)+SUMIFS('BD Conta 5295-0'!$L:$L,'BD Conta 5295-0'!$K:$K,'Fluxo de Caixa'!$B42,'BD Conta 5295-0'!$E:$E,'Fluxo de Caixa'!I$3)+SUMIFS('BD Conta 5294-1'!$L:$L,'BD Conta 5294-1'!$K:$K,'Fluxo de Caixa'!$B42,'BD Conta 5294-1'!$E:$E,'Fluxo de Caixa'!I$3)+SUMIFS('BD Conta 726-4'!$L:$L,'BD Conta 726-4'!$K:$K,'Fluxo de Caixa'!$B42,'BD Conta 726-4'!$E:$E,'Fluxo de Caixa'!I$3)</f>
        <v>0</v>
      </c>
      <c r="J42" s="51">
        <f>SUMIFS('BD Conta 555-5'!$J:$J,'BD Conta 555-5'!$I:$I,'Fluxo de Caixa'!$B42,'BD Conta 555-5'!$E:$E,'Fluxo de Caixa'!J$3)+SUMIFS('BD Conta 5295-0'!$L:$L,'BD Conta 5295-0'!$K:$K,'Fluxo de Caixa'!$B42,'BD Conta 5295-0'!$E:$E,'Fluxo de Caixa'!J$3)+SUMIFS('BD Conta 5294-1'!$L:$L,'BD Conta 5294-1'!$K:$K,'Fluxo de Caixa'!$B42,'BD Conta 5294-1'!$E:$E,'Fluxo de Caixa'!J$3)+SUMIFS('BD Conta 726-4'!$L:$L,'BD Conta 726-4'!$K:$K,'Fluxo de Caixa'!$B42,'BD Conta 726-4'!$E:$E,'Fluxo de Caixa'!J$3)</f>
        <v>0</v>
      </c>
      <c r="K42" s="51">
        <f>SUMIFS('BD Conta 555-5'!$J:$J,'BD Conta 555-5'!$I:$I,'Fluxo de Caixa'!$B42,'BD Conta 555-5'!$E:$E,'Fluxo de Caixa'!K$3)+SUMIFS('BD Conta 5295-0'!$L:$L,'BD Conta 5295-0'!$K:$K,'Fluxo de Caixa'!$B42,'BD Conta 5295-0'!$E:$E,'Fluxo de Caixa'!K$3)+SUMIFS('BD Conta 5294-1'!$L:$L,'BD Conta 5294-1'!$K:$K,'Fluxo de Caixa'!$B42,'BD Conta 5294-1'!$E:$E,'Fluxo de Caixa'!K$3)+SUMIFS('BD Conta 726-4'!$L:$L,'BD Conta 726-4'!$K:$K,'Fluxo de Caixa'!$B42,'BD Conta 726-4'!$E:$E,'Fluxo de Caixa'!K$3)</f>
        <v>0</v>
      </c>
      <c r="M42" s="9">
        <f>HLOOKUP($L$2,$AJ$4:$AU$111,$A42,0)</f>
        <v>0</v>
      </c>
      <c r="N42" s="51">
        <f>HLOOKUP($L$2,$C$4:$K$111,$A42,0)</f>
        <v>0</v>
      </c>
      <c r="O42" s="17">
        <f t="shared" si="142"/>
        <v>0</v>
      </c>
      <c r="P42" s="4">
        <f t="shared" si="45"/>
        <v>0</v>
      </c>
      <c r="R42" s="51">
        <f>HLOOKUP($L$2,$AW$4:$BH$111,$A42,0)</f>
        <v>-18109.714710738212</v>
      </c>
      <c r="S42" s="51">
        <f>HLOOKUP($L$2,$W$4:$AH$111,$A42,0)</f>
        <v>-100751.90999999999</v>
      </c>
      <c r="T42" s="17">
        <f t="shared" si="143"/>
        <v>-82642.195289261785</v>
      </c>
      <c r="U42" s="4">
        <f t="shared" si="128"/>
        <v>-4.5634178455753824</v>
      </c>
      <c r="W42" s="9" t="e">
        <f>SUM(#REF!)</f>
        <v>#REF!</v>
      </c>
      <c r="X42" s="9" t="e">
        <f>SUM(#REF!)</f>
        <v>#REF!</v>
      </c>
      <c r="Y42" s="9" t="e">
        <f>SUM(#REF!)</f>
        <v>#REF!</v>
      </c>
      <c r="Z42" s="9">
        <f>SUM($C42:C42)</f>
        <v>0</v>
      </c>
      <c r="AA42" s="9">
        <f>SUM($C42:D42)</f>
        <v>0</v>
      </c>
      <c r="AB42" s="9">
        <f>SUM($C42:E42)</f>
        <v>0</v>
      </c>
      <c r="AC42" s="9">
        <f>SUM($C42:F42)</f>
        <v>0</v>
      </c>
      <c r="AD42" s="9">
        <f>SUM($C42:G42)</f>
        <v>-100751.90999999999</v>
      </c>
      <c r="AE42" s="9">
        <f>SUM($C42:H42)</f>
        <v>-100751.90999999999</v>
      </c>
      <c r="AF42" s="9">
        <f>SUM($C42:I42)</f>
        <v>-100751.90999999999</v>
      </c>
      <c r="AG42" s="9">
        <f>SUM($C42:J42)</f>
        <v>-100751.90999999999</v>
      </c>
      <c r="AH42" s="9">
        <f>SUM($C42:K42)</f>
        <v>-100751.90999999999</v>
      </c>
      <c r="AJ42" s="51">
        <f>-IFERROR(VLOOKUP($B42,Orçado!$B:$I,8,0),0)</f>
        <v>-6036.5715702460711</v>
      </c>
      <c r="AK42" s="51">
        <f>-IFERROR(VLOOKUP($B42,Orçado!$B:$I,8,0),0)</f>
        <v>-6036.5715702460711</v>
      </c>
      <c r="AL42" s="51">
        <f>-IFERROR(VLOOKUP($B42,Orçado!$B:$I,8,0),0)</f>
        <v>-6036.5715702460711</v>
      </c>
      <c r="AM42" s="51"/>
      <c r="AN42" s="51"/>
      <c r="AO42" s="51"/>
      <c r="AP42" s="51"/>
      <c r="AQ42" s="51"/>
      <c r="AR42" s="51"/>
      <c r="AS42" s="51"/>
      <c r="AT42" s="51"/>
      <c r="AU42" s="51"/>
      <c r="AW42" s="9">
        <f t="shared" si="130"/>
        <v>-6036.5715702460711</v>
      </c>
      <c r="AX42" s="9">
        <f t="shared" si="131"/>
        <v>-12073.143140492142</v>
      </c>
      <c r="AY42" s="9">
        <f t="shared" si="132"/>
        <v>-18109.714710738212</v>
      </c>
      <c r="AZ42" s="9">
        <f t="shared" si="133"/>
        <v>-18109.714710738212</v>
      </c>
      <c r="BA42" s="9">
        <f t="shared" si="134"/>
        <v>-18109.714710738212</v>
      </c>
      <c r="BB42" s="9">
        <f t="shared" si="135"/>
        <v>-18109.714710738212</v>
      </c>
      <c r="BC42" s="9">
        <f t="shared" si="136"/>
        <v>-18109.714710738212</v>
      </c>
      <c r="BD42" s="9">
        <f t="shared" si="137"/>
        <v>-18109.714710738212</v>
      </c>
      <c r="BE42" s="9">
        <f t="shared" si="138"/>
        <v>-18109.714710738212</v>
      </c>
      <c r="BF42" s="9">
        <f t="shared" si="139"/>
        <v>-18109.714710738212</v>
      </c>
      <c r="BG42" s="9">
        <f t="shared" si="140"/>
        <v>-18109.714710738212</v>
      </c>
      <c r="BH42" s="9">
        <f t="shared" si="141"/>
        <v>-18109.714710738212</v>
      </c>
    </row>
    <row r="43" spans="1:60" hidden="1" outlineLevel="1">
      <c r="A43" s="5">
        <f t="shared" si="13"/>
        <v>40</v>
      </c>
      <c r="B43" s="14" t="s">
        <v>81</v>
      </c>
      <c r="C43" s="51">
        <f>SUMIFS('BD Conta 555-5'!$J:$J,'BD Conta 555-5'!$I:$I,'Fluxo de Caixa'!$B43,'BD Conta 555-5'!$E:$E,'Fluxo de Caixa'!C$3)+SUMIFS('BD Conta 5295-0'!$L:$L,'BD Conta 5295-0'!$K:$K,'Fluxo de Caixa'!$B43,'BD Conta 5295-0'!$E:$E,'Fluxo de Caixa'!C$3)+SUMIFS('BD Conta 5294-1'!$L:$L,'BD Conta 5294-1'!$K:$K,'Fluxo de Caixa'!$B43,'BD Conta 5294-1'!$E:$E,'Fluxo de Caixa'!C$3)+SUMIFS('BD Conta 726-4'!$L:$L,'BD Conta 726-4'!$K:$K,'Fluxo de Caixa'!$B43,'BD Conta 726-4'!$E:$E,'Fluxo de Caixa'!C$3)</f>
        <v>0</v>
      </c>
      <c r="D43" s="51">
        <f>SUMIFS('BD Conta 555-5'!$J:$J,'BD Conta 555-5'!$I:$I,'Fluxo de Caixa'!$B43,'BD Conta 555-5'!$E:$E,'Fluxo de Caixa'!D$3)+SUMIFS('BD Conta 5295-0'!$L:$L,'BD Conta 5295-0'!$K:$K,'Fluxo de Caixa'!$B43,'BD Conta 5295-0'!$E:$E,'Fluxo de Caixa'!D$3)+SUMIFS('BD Conta 5294-1'!$L:$L,'BD Conta 5294-1'!$K:$K,'Fluxo de Caixa'!$B43,'BD Conta 5294-1'!$E:$E,'Fluxo de Caixa'!D$3)+SUMIFS('BD Conta 726-4'!$L:$L,'BD Conta 726-4'!$K:$K,'Fluxo de Caixa'!$B43,'BD Conta 726-4'!$E:$E,'Fluxo de Caixa'!D$3)</f>
        <v>0</v>
      </c>
      <c r="E43" s="51">
        <f>SUMIFS('BD Conta 555-5'!$J:$J,'BD Conta 555-5'!$I:$I,'Fluxo de Caixa'!$B43,'BD Conta 555-5'!$E:$E,'Fluxo de Caixa'!E$3)+SUMIFS('BD Conta 5295-0'!$L:$L,'BD Conta 5295-0'!$K:$K,'Fluxo de Caixa'!$B43,'BD Conta 5295-0'!$E:$E,'Fluxo de Caixa'!E$3)+SUMIFS('BD Conta 5294-1'!$L:$L,'BD Conta 5294-1'!$K:$K,'Fluxo de Caixa'!$B43,'BD Conta 5294-1'!$E:$E,'Fluxo de Caixa'!E$3)+SUMIFS('BD Conta 726-4'!$L:$L,'BD Conta 726-4'!$K:$K,'Fluxo de Caixa'!$B43,'BD Conta 726-4'!$E:$E,'Fluxo de Caixa'!E$3)</f>
        <v>0</v>
      </c>
      <c r="F43" s="51">
        <f>SUMIFS('BD Conta 555-5'!$J:$J,'BD Conta 555-5'!$I:$I,'Fluxo de Caixa'!$B43,'BD Conta 555-5'!$E:$E,'Fluxo de Caixa'!F$3)+SUMIFS('BD Conta 5295-0'!$L:$L,'BD Conta 5295-0'!$K:$K,'Fluxo de Caixa'!$B43,'BD Conta 5295-0'!$E:$E,'Fluxo de Caixa'!F$3)+SUMIFS('BD Conta 5294-1'!$L:$L,'BD Conta 5294-1'!$K:$K,'Fluxo de Caixa'!$B43,'BD Conta 5294-1'!$E:$E,'Fluxo de Caixa'!F$3)+SUMIFS('BD Conta 726-4'!$L:$L,'BD Conta 726-4'!$K:$K,'Fluxo de Caixa'!$B43,'BD Conta 726-4'!$E:$E,'Fluxo de Caixa'!F$3)</f>
        <v>0</v>
      </c>
      <c r="G43" s="51">
        <f>SUMIFS('BD Conta 555-5'!$J:$J,'BD Conta 555-5'!$I:$I,'Fluxo de Caixa'!$B43,'BD Conta 555-5'!$E:$E,'Fluxo de Caixa'!G$3)+SUMIFS('BD Conta 5295-0'!$L:$L,'BD Conta 5295-0'!$K:$K,'Fluxo de Caixa'!$B43,'BD Conta 5295-0'!$E:$E,'Fluxo de Caixa'!G$3)+SUMIFS('BD Conta 5294-1'!$L:$L,'BD Conta 5294-1'!$K:$K,'Fluxo de Caixa'!$B43,'BD Conta 5294-1'!$E:$E,'Fluxo de Caixa'!G$3)+SUMIFS('BD Conta 726-4'!$L:$L,'BD Conta 726-4'!$K:$K,'Fluxo de Caixa'!$B43,'BD Conta 726-4'!$E:$E,'Fluxo de Caixa'!G$3)</f>
        <v>-18416.32</v>
      </c>
      <c r="H43" s="51">
        <f>SUMIFS('BD Conta 555-5'!$J:$J,'BD Conta 555-5'!$I:$I,'Fluxo de Caixa'!$B43,'BD Conta 555-5'!$E:$E,'Fluxo de Caixa'!H$3)+SUMIFS('BD Conta 5295-0'!$L:$L,'BD Conta 5295-0'!$K:$K,'Fluxo de Caixa'!$B43,'BD Conta 5295-0'!$E:$E,'Fluxo de Caixa'!H$3)+SUMIFS('BD Conta 5294-1'!$L:$L,'BD Conta 5294-1'!$K:$K,'Fluxo de Caixa'!$B43,'BD Conta 5294-1'!$E:$E,'Fluxo de Caixa'!H$3)+SUMIFS('BD Conta 726-4'!$L:$L,'BD Conta 726-4'!$K:$K,'Fluxo de Caixa'!$B43,'BD Conta 726-4'!$E:$E,'Fluxo de Caixa'!H$3)</f>
        <v>-34351.19</v>
      </c>
      <c r="I43" s="51">
        <f>SUMIFS('BD Conta 555-5'!$J:$J,'BD Conta 555-5'!$I:$I,'Fluxo de Caixa'!$B43,'BD Conta 555-5'!$E:$E,'Fluxo de Caixa'!I$3)+SUMIFS('BD Conta 5295-0'!$L:$L,'BD Conta 5295-0'!$K:$K,'Fluxo de Caixa'!$B43,'BD Conta 5295-0'!$E:$E,'Fluxo de Caixa'!I$3)+SUMIFS('BD Conta 5294-1'!$L:$L,'BD Conta 5294-1'!$K:$K,'Fluxo de Caixa'!$B43,'BD Conta 5294-1'!$E:$E,'Fluxo de Caixa'!I$3)+SUMIFS('BD Conta 726-4'!$L:$L,'BD Conta 726-4'!$K:$K,'Fluxo de Caixa'!$B43,'BD Conta 726-4'!$E:$E,'Fluxo de Caixa'!I$3)</f>
        <v>0</v>
      </c>
      <c r="J43" s="51">
        <f>SUMIFS('BD Conta 555-5'!$J:$J,'BD Conta 555-5'!$I:$I,'Fluxo de Caixa'!$B43,'BD Conta 555-5'!$E:$E,'Fluxo de Caixa'!J$3)+SUMIFS('BD Conta 5295-0'!$L:$L,'BD Conta 5295-0'!$K:$K,'Fluxo de Caixa'!$B43,'BD Conta 5295-0'!$E:$E,'Fluxo de Caixa'!J$3)+SUMIFS('BD Conta 5294-1'!$L:$L,'BD Conta 5294-1'!$K:$K,'Fluxo de Caixa'!$B43,'BD Conta 5294-1'!$E:$E,'Fluxo de Caixa'!J$3)+SUMIFS('BD Conta 726-4'!$L:$L,'BD Conta 726-4'!$K:$K,'Fluxo de Caixa'!$B43,'BD Conta 726-4'!$E:$E,'Fluxo de Caixa'!J$3)</f>
        <v>0</v>
      </c>
      <c r="K43" s="51">
        <f>SUMIFS('BD Conta 555-5'!$J:$J,'BD Conta 555-5'!$I:$I,'Fluxo de Caixa'!$B43,'BD Conta 555-5'!$E:$E,'Fluxo de Caixa'!K$3)+SUMIFS('BD Conta 5295-0'!$L:$L,'BD Conta 5295-0'!$K:$K,'Fluxo de Caixa'!$B43,'BD Conta 5295-0'!$E:$E,'Fluxo de Caixa'!K$3)+SUMIFS('BD Conta 5294-1'!$L:$L,'BD Conta 5294-1'!$K:$K,'Fluxo de Caixa'!$B43,'BD Conta 5294-1'!$E:$E,'Fluxo de Caixa'!K$3)+SUMIFS('BD Conta 726-4'!$L:$L,'BD Conta 726-4'!$K:$K,'Fluxo de Caixa'!$B43,'BD Conta 726-4'!$E:$E,'Fluxo de Caixa'!K$3)</f>
        <v>0</v>
      </c>
      <c r="M43" s="9">
        <f>HLOOKUP($L$2,$AJ$4:$AU$111,$A43,0)</f>
        <v>0</v>
      </c>
      <c r="N43" s="51">
        <f>HLOOKUP($L$2,$C$4:$K$111,$A43,0)</f>
        <v>0</v>
      </c>
      <c r="O43" s="17">
        <f t="shared" si="142"/>
        <v>0</v>
      </c>
      <c r="P43" s="4">
        <f t="shared" si="45"/>
        <v>0</v>
      </c>
      <c r="R43" s="51">
        <f>HLOOKUP($L$2,$AW$4:$BH$111,$A43,0)</f>
        <v>-426710.15287176915</v>
      </c>
      <c r="S43" s="51">
        <f>HLOOKUP($L$2,$W$4:$AH$111,$A43,0)</f>
        <v>-52767.51</v>
      </c>
      <c r="T43" s="17">
        <f t="shared" si="143"/>
        <v>373942.64287176915</v>
      </c>
      <c r="U43" s="4">
        <f t="shared" si="128"/>
        <v>0.87633875208997614</v>
      </c>
      <c r="W43" s="9" t="e">
        <f>SUM(#REF!)</f>
        <v>#REF!</v>
      </c>
      <c r="X43" s="9" t="e">
        <f>SUM(#REF!)</f>
        <v>#REF!</v>
      </c>
      <c r="Y43" s="9" t="e">
        <f>SUM(#REF!)</f>
        <v>#REF!</v>
      </c>
      <c r="Z43" s="9">
        <f>SUM($C43:C43)</f>
        <v>0</v>
      </c>
      <c r="AA43" s="9">
        <f>SUM($C43:D43)</f>
        <v>0</v>
      </c>
      <c r="AB43" s="9">
        <f>SUM($C43:E43)</f>
        <v>0</v>
      </c>
      <c r="AC43" s="9">
        <f>SUM($C43:F43)</f>
        <v>0</v>
      </c>
      <c r="AD43" s="9">
        <f>SUM($C43:G43)</f>
        <v>-18416.32</v>
      </c>
      <c r="AE43" s="9">
        <f>SUM($C43:H43)</f>
        <v>-52767.51</v>
      </c>
      <c r="AF43" s="9">
        <f>SUM($C43:I43)</f>
        <v>-52767.51</v>
      </c>
      <c r="AG43" s="9">
        <f>SUM($C43:J43)</f>
        <v>-52767.51</v>
      </c>
      <c r="AH43" s="9">
        <f>SUM($C43:K43)</f>
        <v>-52767.51</v>
      </c>
      <c r="AJ43" s="51">
        <f>-IFERROR(VLOOKUP($B43,Orçado!$B:$I,8,0),0)</f>
        <v>-142236.71762392306</v>
      </c>
      <c r="AK43" s="51">
        <f>-IFERROR(VLOOKUP($B43,Orçado!$B:$I,8,0),0)</f>
        <v>-142236.71762392306</v>
      </c>
      <c r="AL43" s="51">
        <f>-IFERROR(VLOOKUP($B43,Orçado!$B:$I,8,0),0)</f>
        <v>-142236.71762392306</v>
      </c>
      <c r="AM43" s="51"/>
      <c r="AN43" s="51"/>
      <c r="AO43" s="51"/>
      <c r="AP43" s="51"/>
      <c r="AQ43" s="51"/>
      <c r="AR43" s="51"/>
      <c r="AS43" s="51"/>
      <c r="AT43" s="51"/>
      <c r="AU43" s="51"/>
      <c r="AW43" s="9">
        <f t="shared" si="130"/>
        <v>-142236.71762392306</v>
      </c>
      <c r="AX43" s="9">
        <f t="shared" si="131"/>
        <v>-284473.43524784612</v>
      </c>
      <c r="AY43" s="9">
        <f t="shared" si="132"/>
        <v>-426710.15287176915</v>
      </c>
      <c r="AZ43" s="9">
        <f t="shared" si="133"/>
        <v>-426710.15287176915</v>
      </c>
      <c r="BA43" s="9">
        <f t="shared" si="134"/>
        <v>-426710.15287176915</v>
      </c>
      <c r="BB43" s="9">
        <f t="shared" si="135"/>
        <v>-426710.15287176915</v>
      </c>
      <c r="BC43" s="9">
        <f t="shared" si="136"/>
        <v>-426710.15287176915</v>
      </c>
      <c r="BD43" s="9">
        <f t="shared" si="137"/>
        <v>-426710.15287176915</v>
      </c>
      <c r="BE43" s="9">
        <f t="shared" si="138"/>
        <v>-426710.15287176915</v>
      </c>
      <c r="BF43" s="9">
        <f t="shared" si="139"/>
        <v>-426710.15287176915</v>
      </c>
      <c r="BG43" s="9">
        <f t="shared" si="140"/>
        <v>-426710.15287176915</v>
      </c>
      <c r="BH43" s="9">
        <f t="shared" si="141"/>
        <v>-426710.15287176915</v>
      </c>
    </row>
    <row r="44" spans="1:60" hidden="1" outlineLevel="1">
      <c r="A44" s="5">
        <f t="shared" si="13"/>
        <v>41</v>
      </c>
      <c r="B44" s="14" t="s">
        <v>113</v>
      </c>
      <c r="C44" s="51">
        <f>SUMIFS('BD Conta 555-5'!$J:$J,'BD Conta 555-5'!$I:$I,'Fluxo de Caixa'!$B44,'BD Conta 555-5'!$E:$E,'Fluxo de Caixa'!C$3)+SUMIFS('BD Conta 5295-0'!$L:$L,'BD Conta 5295-0'!$K:$K,'Fluxo de Caixa'!$B44,'BD Conta 5295-0'!$E:$E,'Fluxo de Caixa'!C$3)+SUMIFS('BD Conta 5294-1'!$L:$L,'BD Conta 5294-1'!$K:$K,'Fluxo de Caixa'!$B44,'BD Conta 5294-1'!$E:$E,'Fluxo de Caixa'!C$3)+SUMIFS('BD Conta 726-4'!$L:$L,'BD Conta 726-4'!$K:$K,'Fluxo de Caixa'!$B44,'BD Conta 726-4'!$E:$E,'Fluxo de Caixa'!C$3)</f>
        <v>0</v>
      </c>
      <c r="D44" s="51">
        <f>SUMIFS('BD Conta 555-5'!$J:$J,'BD Conta 555-5'!$I:$I,'Fluxo de Caixa'!$B44,'BD Conta 555-5'!$E:$E,'Fluxo de Caixa'!D$3)+SUMIFS('BD Conta 5295-0'!$L:$L,'BD Conta 5295-0'!$K:$K,'Fluxo de Caixa'!$B44,'BD Conta 5295-0'!$E:$E,'Fluxo de Caixa'!D$3)+SUMIFS('BD Conta 5294-1'!$L:$L,'BD Conta 5294-1'!$K:$K,'Fluxo de Caixa'!$B44,'BD Conta 5294-1'!$E:$E,'Fluxo de Caixa'!D$3)+SUMIFS('BD Conta 726-4'!$L:$L,'BD Conta 726-4'!$K:$K,'Fluxo de Caixa'!$B44,'BD Conta 726-4'!$E:$E,'Fluxo de Caixa'!D$3)</f>
        <v>0</v>
      </c>
      <c r="E44" s="51">
        <f>SUMIFS('BD Conta 555-5'!$J:$J,'BD Conta 555-5'!$I:$I,'Fluxo de Caixa'!$B44,'BD Conta 555-5'!$E:$E,'Fluxo de Caixa'!E$3)+SUMIFS('BD Conta 5295-0'!$L:$L,'BD Conta 5295-0'!$K:$K,'Fluxo de Caixa'!$B44,'BD Conta 5295-0'!$E:$E,'Fluxo de Caixa'!E$3)+SUMIFS('BD Conta 5294-1'!$L:$L,'BD Conta 5294-1'!$K:$K,'Fluxo de Caixa'!$B44,'BD Conta 5294-1'!$E:$E,'Fluxo de Caixa'!E$3)+SUMIFS('BD Conta 726-4'!$L:$L,'BD Conta 726-4'!$K:$K,'Fluxo de Caixa'!$B44,'BD Conta 726-4'!$E:$E,'Fluxo de Caixa'!E$3)</f>
        <v>0</v>
      </c>
      <c r="F44" s="51">
        <f>SUMIFS('BD Conta 555-5'!$J:$J,'BD Conta 555-5'!$I:$I,'Fluxo de Caixa'!$B44,'BD Conta 555-5'!$E:$E,'Fluxo de Caixa'!F$3)+SUMIFS('BD Conta 5295-0'!$L:$L,'BD Conta 5295-0'!$K:$K,'Fluxo de Caixa'!$B44,'BD Conta 5295-0'!$E:$E,'Fluxo de Caixa'!F$3)+SUMIFS('BD Conta 5294-1'!$L:$L,'BD Conta 5294-1'!$K:$K,'Fluxo de Caixa'!$B44,'BD Conta 5294-1'!$E:$E,'Fluxo de Caixa'!F$3)+SUMIFS('BD Conta 726-4'!$L:$L,'BD Conta 726-4'!$K:$K,'Fluxo de Caixa'!$B44,'BD Conta 726-4'!$E:$E,'Fluxo de Caixa'!F$3)</f>
        <v>0</v>
      </c>
      <c r="G44" s="51">
        <f>SUMIFS('BD Conta 555-5'!$J:$J,'BD Conta 555-5'!$I:$I,'Fluxo de Caixa'!$B44,'BD Conta 555-5'!$E:$E,'Fluxo de Caixa'!G$3)+SUMIFS('BD Conta 5295-0'!$L:$L,'BD Conta 5295-0'!$K:$K,'Fluxo de Caixa'!$B44,'BD Conta 5295-0'!$E:$E,'Fluxo de Caixa'!G$3)+SUMIFS('BD Conta 5294-1'!$L:$L,'BD Conta 5294-1'!$K:$K,'Fluxo de Caixa'!$B44,'BD Conta 5294-1'!$E:$E,'Fluxo de Caixa'!G$3)+SUMIFS('BD Conta 726-4'!$L:$L,'BD Conta 726-4'!$K:$K,'Fluxo de Caixa'!$B44,'BD Conta 726-4'!$E:$E,'Fluxo de Caixa'!G$3)</f>
        <v>0</v>
      </c>
      <c r="H44" s="51">
        <f>SUMIFS('BD Conta 555-5'!$J:$J,'BD Conta 555-5'!$I:$I,'Fluxo de Caixa'!$B44,'BD Conta 555-5'!$E:$E,'Fluxo de Caixa'!H$3)+SUMIFS('BD Conta 5295-0'!$L:$L,'BD Conta 5295-0'!$K:$K,'Fluxo de Caixa'!$B44,'BD Conta 5295-0'!$E:$E,'Fluxo de Caixa'!H$3)+SUMIFS('BD Conta 5294-1'!$L:$L,'BD Conta 5294-1'!$K:$K,'Fluxo de Caixa'!$B44,'BD Conta 5294-1'!$E:$E,'Fluxo de Caixa'!H$3)+SUMIFS('BD Conta 726-4'!$L:$L,'BD Conta 726-4'!$K:$K,'Fluxo de Caixa'!$B44,'BD Conta 726-4'!$E:$E,'Fluxo de Caixa'!H$3)</f>
        <v>0</v>
      </c>
      <c r="I44" s="51">
        <f>SUMIFS('BD Conta 555-5'!$J:$J,'BD Conta 555-5'!$I:$I,'Fluxo de Caixa'!$B44,'BD Conta 555-5'!$E:$E,'Fluxo de Caixa'!I$3)+SUMIFS('BD Conta 5295-0'!$L:$L,'BD Conta 5295-0'!$K:$K,'Fluxo de Caixa'!$B44,'BD Conta 5295-0'!$E:$E,'Fluxo de Caixa'!I$3)+SUMIFS('BD Conta 5294-1'!$L:$L,'BD Conta 5294-1'!$K:$K,'Fluxo de Caixa'!$B44,'BD Conta 5294-1'!$E:$E,'Fluxo de Caixa'!I$3)+SUMIFS('BD Conta 726-4'!$L:$L,'BD Conta 726-4'!$K:$K,'Fluxo de Caixa'!$B44,'BD Conta 726-4'!$E:$E,'Fluxo de Caixa'!I$3)</f>
        <v>0</v>
      </c>
      <c r="J44" s="51">
        <f>SUMIFS('BD Conta 555-5'!$J:$J,'BD Conta 555-5'!$I:$I,'Fluxo de Caixa'!$B44,'BD Conta 555-5'!$E:$E,'Fluxo de Caixa'!J$3)+SUMIFS('BD Conta 5295-0'!$L:$L,'BD Conta 5295-0'!$K:$K,'Fluxo de Caixa'!$B44,'BD Conta 5295-0'!$E:$E,'Fluxo de Caixa'!J$3)+SUMIFS('BD Conta 5294-1'!$L:$L,'BD Conta 5294-1'!$K:$K,'Fluxo de Caixa'!$B44,'BD Conta 5294-1'!$E:$E,'Fluxo de Caixa'!J$3)+SUMIFS('BD Conta 726-4'!$L:$L,'BD Conta 726-4'!$K:$K,'Fluxo de Caixa'!$B44,'BD Conta 726-4'!$E:$E,'Fluxo de Caixa'!J$3)</f>
        <v>0</v>
      </c>
      <c r="K44" s="51">
        <f>SUMIFS('BD Conta 555-5'!$J:$J,'BD Conta 555-5'!$I:$I,'Fluxo de Caixa'!$B44,'BD Conta 555-5'!$E:$E,'Fluxo de Caixa'!K$3)+SUMIFS('BD Conta 5295-0'!$L:$L,'BD Conta 5295-0'!$K:$K,'Fluxo de Caixa'!$B44,'BD Conta 5295-0'!$E:$E,'Fluxo de Caixa'!K$3)+SUMIFS('BD Conta 5294-1'!$L:$L,'BD Conta 5294-1'!$K:$K,'Fluxo de Caixa'!$B44,'BD Conta 5294-1'!$E:$E,'Fluxo de Caixa'!K$3)+SUMIFS('BD Conta 726-4'!$L:$L,'BD Conta 726-4'!$K:$K,'Fluxo de Caixa'!$B44,'BD Conta 726-4'!$E:$E,'Fluxo de Caixa'!K$3)</f>
        <v>0</v>
      </c>
      <c r="M44" s="9">
        <f>HLOOKUP($L$2,$AJ$4:$AU$111,$A44,0)</f>
        <v>0</v>
      </c>
      <c r="N44" s="51">
        <f>HLOOKUP($L$2,$C$4:$K$111,$A44,0)</f>
        <v>0</v>
      </c>
      <c r="O44" s="17">
        <f t="shared" ref="O44" si="144">N44-M44</f>
        <v>0</v>
      </c>
      <c r="P44" s="4">
        <f t="shared" ref="P44" si="145">-IFERROR(IF(N44=0,0,N44/M44-1),0)</f>
        <v>0</v>
      </c>
      <c r="R44" s="51">
        <f>HLOOKUP($L$2,$AW$4:$BH$111,$A44,0)</f>
        <v>0</v>
      </c>
      <c r="S44" s="51">
        <f>HLOOKUP($L$2,$W$4:$AH$111,$A44,0)</f>
        <v>0</v>
      </c>
      <c r="T44" s="17">
        <f t="shared" si="143"/>
        <v>0</v>
      </c>
      <c r="U44" s="4">
        <f t="shared" ref="U44" si="146">-IFERROR(IF(S44=0,0,S44/R44-1),0)</f>
        <v>0</v>
      </c>
      <c r="W44" s="9" t="e">
        <f>SUM(#REF!)</f>
        <v>#REF!</v>
      </c>
      <c r="X44" s="9" t="e">
        <f>SUM(#REF!)</f>
        <v>#REF!</v>
      </c>
      <c r="Y44" s="9" t="e">
        <f>SUM(#REF!)</f>
        <v>#REF!</v>
      </c>
      <c r="Z44" s="9">
        <f>SUM($C44:C44)</f>
        <v>0</v>
      </c>
      <c r="AA44" s="9">
        <f>SUM($C44:D44)</f>
        <v>0</v>
      </c>
      <c r="AB44" s="9">
        <f>SUM($C44:E44)</f>
        <v>0</v>
      </c>
      <c r="AC44" s="9">
        <f>SUM($C44:F44)</f>
        <v>0</v>
      </c>
      <c r="AD44" s="9">
        <f>SUM($C44:G44)</f>
        <v>0</v>
      </c>
      <c r="AE44" s="9">
        <f>SUM($C44:H44)</f>
        <v>0</v>
      </c>
      <c r="AF44" s="9">
        <f>SUM($C44:I44)</f>
        <v>0</v>
      </c>
      <c r="AG44" s="9">
        <f>SUM($C44:J44)</f>
        <v>0</v>
      </c>
      <c r="AH44" s="9">
        <f>SUM($C44:K44)</f>
        <v>0</v>
      </c>
      <c r="AJ44" s="51">
        <f>-IFERROR(VLOOKUP($B44,Orçado!$B:$I,8,0),0)</f>
        <v>0</v>
      </c>
      <c r="AK44" s="51">
        <f>-IFERROR(VLOOKUP($B44,Orçado!$B:$I,8,0),0)</f>
        <v>0</v>
      </c>
      <c r="AL44" s="51">
        <f>-IFERROR(VLOOKUP($B44,Orçado!$B:$I,8,0),0)</f>
        <v>0</v>
      </c>
      <c r="AM44" s="51"/>
      <c r="AN44" s="51"/>
      <c r="AO44" s="51"/>
      <c r="AP44" s="51"/>
      <c r="AQ44" s="51"/>
      <c r="AR44" s="51"/>
      <c r="AS44" s="51"/>
      <c r="AT44" s="51"/>
      <c r="AU44" s="51"/>
      <c r="AW44" s="9">
        <f t="shared" ref="AW44" si="147">SUM(AJ44)</f>
        <v>0</v>
      </c>
      <c r="AX44" s="9">
        <f t="shared" ref="AX44" si="148">SUM(AJ44:AK44)</f>
        <v>0</v>
      </c>
      <c r="AY44" s="9">
        <f t="shared" ref="AY44" si="149">SUM(AJ44:AL44)</f>
        <v>0</v>
      </c>
      <c r="AZ44" s="9">
        <f t="shared" ref="AZ44" si="150">SUM(AJ44:AM44)</f>
        <v>0</v>
      </c>
      <c r="BA44" s="9">
        <f t="shared" ref="BA44" si="151">SUM(AJ44:AN44)</f>
        <v>0</v>
      </c>
      <c r="BB44" s="9">
        <f t="shared" ref="BB44" si="152">SUM(AJ44:AO44)</f>
        <v>0</v>
      </c>
      <c r="BC44" s="9">
        <f t="shared" ref="BC44" si="153">SUM(AJ44:AP44)</f>
        <v>0</v>
      </c>
      <c r="BD44" s="9">
        <f t="shared" ref="BD44" si="154">SUM(AJ44:AQ44)</f>
        <v>0</v>
      </c>
      <c r="BE44" s="9">
        <f t="shared" ref="BE44" si="155">SUM(AJ44:AR44)</f>
        <v>0</v>
      </c>
      <c r="BF44" s="9">
        <f t="shared" ref="BF44" si="156">SUM(AJ44:AS44)</f>
        <v>0</v>
      </c>
      <c r="BG44" s="9">
        <f t="shared" ref="BG44" si="157">SUM(AJ44:AT44)</f>
        <v>0</v>
      </c>
      <c r="BH44" s="9">
        <f t="shared" ref="BH44" si="158">SUM(AJ44:AU44)</f>
        <v>0</v>
      </c>
    </row>
    <row r="45" spans="1:60" hidden="1" outlineLevel="1">
      <c r="A45" s="5">
        <f t="shared" si="13"/>
        <v>42</v>
      </c>
      <c r="B45" s="14" t="s">
        <v>119</v>
      </c>
      <c r="C45" s="51">
        <f>SUMIFS('BD Conta 555-5'!$J:$J,'BD Conta 555-5'!$I:$I,'Fluxo de Caixa'!$B45,'BD Conta 555-5'!$E:$E,'Fluxo de Caixa'!C$3)+SUMIFS('BD Conta 5295-0'!$L:$L,'BD Conta 5295-0'!$K:$K,'Fluxo de Caixa'!$B45,'BD Conta 5295-0'!$E:$E,'Fluxo de Caixa'!C$3)+SUMIFS('BD Conta 5294-1'!$L:$L,'BD Conta 5294-1'!$K:$K,'Fluxo de Caixa'!$B45,'BD Conta 5294-1'!$E:$E,'Fluxo de Caixa'!C$3)+SUMIFS('BD Conta 726-4'!$L:$L,'BD Conta 726-4'!$K:$K,'Fluxo de Caixa'!$B45,'BD Conta 726-4'!$E:$E,'Fluxo de Caixa'!C$3)</f>
        <v>0</v>
      </c>
      <c r="D45" s="51">
        <f>SUMIFS('BD Conta 555-5'!$J:$J,'BD Conta 555-5'!$I:$I,'Fluxo de Caixa'!$B45,'BD Conta 555-5'!$E:$E,'Fluxo de Caixa'!D$3)+SUMIFS('BD Conta 5295-0'!$L:$L,'BD Conta 5295-0'!$K:$K,'Fluxo de Caixa'!$B45,'BD Conta 5295-0'!$E:$E,'Fluxo de Caixa'!D$3)+SUMIFS('BD Conta 5294-1'!$L:$L,'BD Conta 5294-1'!$K:$K,'Fluxo de Caixa'!$B45,'BD Conta 5294-1'!$E:$E,'Fluxo de Caixa'!D$3)+SUMIFS('BD Conta 726-4'!$L:$L,'BD Conta 726-4'!$K:$K,'Fluxo de Caixa'!$B45,'BD Conta 726-4'!$E:$E,'Fluxo de Caixa'!D$3)</f>
        <v>0</v>
      </c>
      <c r="E45" s="51">
        <f>SUMIFS('BD Conta 555-5'!$J:$J,'BD Conta 555-5'!$I:$I,'Fluxo de Caixa'!$B45,'BD Conta 555-5'!$E:$E,'Fluxo de Caixa'!E$3)+SUMIFS('BD Conta 5295-0'!$L:$L,'BD Conta 5295-0'!$K:$K,'Fluxo de Caixa'!$B45,'BD Conta 5295-0'!$E:$E,'Fluxo de Caixa'!E$3)+SUMIFS('BD Conta 5294-1'!$L:$L,'BD Conta 5294-1'!$K:$K,'Fluxo de Caixa'!$B45,'BD Conta 5294-1'!$E:$E,'Fluxo de Caixa'!E$3)+SUMIFS('BD Conta 726-4'!$L:$L,'BD Conta 726-4'!$K:$K,'Fluxo de Caixa'!$B45,'BD Conta 726-4'!$E:$E,'Fluxo de Caixa'!E$3)</f>
        <v>0</v>
      </c>
      <c r="F45" s="51">
        <f>SUMIFS('BD Conta 555-5'!$J:$J,'BD Conta 555-5'!$I:$I,'Fluxo de Caixa'!$B45,'BD Conta 555-5'!$E:$E,'Fluxo de Caixa'!F$3)+SUMIFS('BD Conta 5295-0'!$L:$L,'BD Conta 5295-0'!$K:$K,'Fluxo de Caixa'!$B45,'BD Conta 5295-0'!$E:$E,'Fluxo de Caixa'!F$3)+SUMIFS('BD Conta 5294-1'!$L:$L,'BD Conta 5294-1'!$K:$K,'Fluxo de Caixa'!$B45,'BD Conta 5294-1'!$E:$E,'Fluxo de Caixa'!F$3)+SUMIFS('BD Conta 726-4'!$L:$L,'BD Conta 726-4'!$K:$K,'Fluxo de Caixa'!$B45,'BD Conta 726-4'!$E:$E,'Fluxo de Caixa'!F$3)</f>
        <v>0</v>
      </c>
      <c r="G45" s="51">
        <f>SUMIFS('BD Conta 555-5'!$J:$J,'BD Conta 555-5'!$I:$I,'Fluxo de Caixa'!$B45,'BD Conta 555-5'!$E:$E,'Fluxo de Caixa'!G$3)+SUMIFS('BD Conta 5295-0'!$L:$L,'BD Conta 5295-0'!$K:$K,'Fluxo de Caixa'!$B45,'BD Conta 5295-0'!$E:$E,'Fluxo de Caixa'!G$3)+SUMIFS('BD Conta 5294-1'!$L:$L,'BD Conta 5294-1'!$K:$K,'Fluxo de Caixa'!$B45,'BD Conta 5294-1'!$E:$E,'Fluxo de Caixa'!G$3)+SUMIFS('BD Conta 726-4'!$L:$L,'BD Conta 726-4'!$K:$K,'Fluxo de Caixa'!$B45,'BD Conta 726-4'!$E:$E,'Fluxo de Caixa'!G$3)</f>
        <v>0</v>
      </c>
      <c r="H45" s="51">
        <f>SUMIFS('BD Conta 555-5'!$J:$J,'BD Conta 555-5'!$I:$I,'Fluxo de Caixa'!$B45,'BD Conta 555-5'!$E:$E,'Fluxo de Caixa'!H$3)+SUMIFS('BD Conta 5295-0'!$L:$L,'BD Conta 5295-0'!$K:$K,'Fluxo de Caixa'!$B45,'BD Conta 5295-0'!$E:$E,'Fluxo de Caixa'!H$3)+SUMIFS('BD Conta 5294-1'!$L:$L,'BD Conta 5294-1'!$K:$K,'Fluxo de Caixa'!$B45,'BD Conta 5294-1'!$E:$E,'Fluxo de Caixa'!H$3)+SUMIFS('BD Conta 726-4'!$L:$L,'BD Conta 726-4'!$K:$K,'Fluxo de Caixa'!$B45,'BD Conta 726-4'!$E:$E,'Fluxo de Caixa'!H$3)</f>
        <v>0</v>
      </c>
      <c r="I45" s="51">
        <f>SUMIFS('BD Conta 555-5'!$J:$J,'BD Conta 555-5'!$I:$I,'Fluxo de Caixa'!$B45,'BD Conta 555-5'!$E:$E,'Fluxo de Caixa'!I$3)+SUMIFS('BD Conta 5295-0'!$L:$L,'BD Conta 5295-0'!$K:$K,'Fluxo de Caixa'!$B45,'BD Conta 5295-0'!$E:$E,'Fluxo de Caixa'!I$3)+SUMIFS('BD Conta 5294-1'!$L:$L,'BD Conta 5294-1'!$K:$K,'Fluxo de Caixa'!$B45,'BD Conta 5294-1'!$E:$E,'Fluxo de Caixa'!I$3)+SUMIFS('BD Conta 726-4'!$L:$L,'BD Conta 726-4'!$K:$K,'Fluxo de Caixa'!$B45,'BD Conta 726-4'!$E:$E,'Fluxo de Caixa'!I$3)</f>
        <v>0</v>
      </c>
      <c r="J45" s="51">
        <f>SUMIFS('BD Conta 555-5'!$J:$J,'BD Conta 555-5'!$I:$I,'Fluxo de Caixa'!$B45,'BD Conta 555-5'!$E:$E,'Fluxo de Caixa'!J$3)+SUMIFS('BD Conta 5295-0'!$L:$L,'BD Conta 5295-0'!$K:$K,'Fluxo de Caixa'!$B45,'BD Conta 5295-0'!$E:$E,'Fluxo de Caixa'!J$3)+SUMIFS('BD Conta 5294-1'!$L:$L,'BD Conta 5294-1'!$K:$K,'Fluxo de Caixa'!$B45,'BD Conta 5294-1'!$E:$E,'Fluxo de Caixa'!J$3)+SUMIFS('BD Conta 726-4'!$L:$L,'BD Conta 726-4'!$K:$K,'Fluxo de Caixa'!$B45,'BD Conta 726-4'!$E:$E,'Fluxo de Caixa'!J$3)</f>
        <v>0</v>
      </c>
      <c r="K45" s="51">
        <f>SUMIFS('BD Conta 555-5'!$J:$J,'BD Conta 555-5'!$I:$I,'Fluxo de Caixa'!$B45,'BD Conta 555-5'!$E:$E,'Fluxo de Caixa'!K$3)+SUMIFS('BD Conta 5295-0'!$L:$L,'BD Conta 5295-0'!$K:$K,'Fluxo de Caixa'!$B45,'BD Conta 5295-0'!$E:$E,'Fluxo de Caixa'!K$3)+SUMIFS('BD Conta 5294-1'!$L:$L,'BD Conta 5294-1'!$K:$K,'Fluxo de Caixa'!$B45,'BD Conta 5294-1'!$E:$E,'Fluxo de Caixa'!K$3)+SUMIFS('BD Conta 726-4'!$L:$L,'BD Conta 726-4'!$K:$K,'Fluxo de Caixa'!$B45,'BD Conta 726-4'!$E:$E,'Fluxo de Caixa'!K$3)</f>
        <v>0</v>
      </c>
      <c r="M45" s="9">
        <f>HLOOKUP($L$2,$AJ$4:$AU$111,$A45,0)</f>
        <v>0</v>
      </c>
      <c r="N45" s="51">
        <f>HLOOKUP($L$2,$C$4:$K$111,$A45,0)</f>
        <v>0</v>
      </c>
      <c r="O45" s="17">
        <f t="shared" si="142"/>
        <v>0</v>
      </c>
      <c r="P45" s="4">
        <f t="shared" si="45"/>
        <v>0</v>
      </c>
      <c r="R45" s="51">
        <f>HLOOKUP($L$2,$AW$4:$BH$111,$A45,0)</f>
        <v>-20373.429049580489</v>
      </c>
      <c r="S45" s="51">
        <f>HLOOKUP($L$2,$W$4:$AH$111,$A45,0)</f>
        <v>0</v>
      </c>
      <c r="T45" s="17">
        <f t="shared" si="143"/>
        <v>20373.429049580489</v>
      </c>
      <c r="U45" s="4">
        <f t="shared" si="128"/>
        <v>0</v>
      </c>
      <c r="W45" s="9" t="e">
        <f>SUM(#REF!)</f>
        <v>#REF!</v>
      </c>
      <c r="X45" s="9" t="e">
        <f>SUM(#REF!)</f>
        <v>#REF!</v>
      </c>
      <c r="Y45" s="9" t="e">
        <f>SUM(#REF!)</f>
        <v>#REF!</v>
      </c>
      <c r="Z45" s="9">
        <f>SUM($C45:C45)</f>
        <v>0</v>
      </c>
      <c r="AA45" s="9">
        <f>SUM($C45:D45)</f>
        <v>0</v>
      </c>
      <c r="AB45" s="9">
        <f>SUM($C45:E45)</f>
        <v>0</v>
      </c>
      <c r="AC45" s="9">
        <f>SUM($C45:F45)</f>
        <v>0</v>
      </c>
      <c r="AD45" s="9">
        <f>SUM($C45:G45)</f>
        <v>0</v>
      </c>
      <c r="AE45" s="9">
        <f>SUM($C45:H45)</f>
        <v>0</v>
      </c>
      <c r="AF45" s="9">
        <f>SUM($C45:I45)</f>
        <v>0</v>
      </c>
      <c r="AG45" s="9">
        <f>SUM($C45:J45)</f>
        <v>0</v>
      </c>
      <c r="AH45" s="9">
        <f>SUM($C45:K45)</f>
        <v>0</v>
      </c>
      <c r="AJ45" s="51">
        <f>-IFERROR(VLOOKUP($B45,Orçado!$B:$I,8,0),0)</f>
        <v>-6791.1430165268303</v>
      </c>
      <c r="AK45" s="51">
        <f>-IFERROR(VLOOKUP($B45,Orçado!$B:$I,8,0),0)</f>
        <v>-6791.1430165268303</v>
      </c>
      <c r="AL45" s="51">
        <f>-IFERROR(VLOOKUP($B45,Orçado!$B:$I,8,0),0)</f>
        <v>-6791.1430165268303</v>
      </c>
      <c r="AM45" s="51"/>
      <c r="AN45" s="51"/>
      <c r="AO45" s="51"/>
      <c r="AP45" s="51"/>
      <c r="AQ45" s="51"/>
      <c r="AR45" s="51"/>
      <c r="AS45" s="51"/>
      <c r="AT45" s="51"/>
      <c r="AU45" s="51"/>
      <c r="AW45" s="9">
        <f t="shared" si="130"/>
        <v>-6791.1430165268303</v>
      </c>
      <c r="AX45" s="9">
        <f t="shared" si="131"/>
        <v>-13582.286033053661</v>
      </c>
      <c r="AY45" s="9">
        <f t="shared" si="132"/>
        <v>-20373.429049580489</v>
      </c>
      <c r="AZ45" s="9">
        <f t="shared" si="133"/>
        <v>-20373.429049580489</v>
      </c>
      <c r="BA45" s="9">
        <f t="shared" si="134"/>
        <v>-20373.429049580489</v>
      </c>
      <c r="BB45" s="9">
        <f t="shared" si="135"/>
        <v>-20373.429049580489</v>
      </c>
      <c r="BC45" s="9">
        <f t="shared" si="136"/>
        <v>-20373.429049580489</v>
      </c>
      <c r="BD45" s="9">
        <f t="shared" si="137"/>
        <v>-20373.429049580489</v>
      </c>
      <c r="BE45" s="9">
        <f t="shared" si="138"/>
        <v>-20373.429049580489</v>
      </c>
      <c r="BF45" s="9">
        <f t="shared" si="139"/>
        <v>-20373.429049580489</v>
      </c>
      <c r="BG45" s="9">
        <f t="shared" si="140"/>
        <v>-20373.429049580489</v>
      </c>
      <c r="BH45" s="9">
        <f t="shared" si="141"/>
        <v>-20373.429049580489</v>
      </c>
    </row>
    <row r="46" spans="1:60" hidden="1" outlineLevel="1">
      <c r="A46" s="5">
        <f t="shared" si="13"/>
        <v>43</v>
      </c>
      <c r="B46" s="16"/>
    </row>
    <row r="47" spans="1:60" s="8" customFormat="1" collapsed="1">
      <c r="A47" s="5">
        <f t="shared" si="13"/>
        <v>44</v>
      </c>
      <c r="B47" s="53" t="s">
        <v>182</v>
      </c>
      <c r="C47" s="54">
        <f t="shared" ref="C47:G47" si="159">SUM(C48:C60)</f>
        <v>0</v>
      </c>
      <c r="D47" s="54">
        <f t="shared" si="159"/>
        <v>0</v>
      </c>
      <c r="E47" s="54">
        <f t="shared" si="159"/>
        <v>0</v>
      </c>
      <c r="F47" s="54">
        <f t="shared" si="159"/>
        <v>0</v>
      </c>
      <c r="G47" s="54">
        <f t="shared" si="159"/>
        <v>-128431.76</v>
      </c>
      <c r="H47" s="54">
        <f t="shared" ref="H47" si="160">SUM(H48:H60)</f>
        <v>-357839</v>
      </c>
      <c r="I47" s="54">
        <f t="shared" ref="I47" si="161">SUM(I48:I60)</f>
        <v>0</v>
      </c>
      <c r="J47" s="54">
        <f t="shared" ref="J47" si="162">SUM(J48:J60)</f>
        <v>0</v>
      </c>
      <c r="K47" s="54">
        <f t="shared" ref="K47" si="163">SUM(K48:K60)</f>
        <v>0</v>
      </c>
      <c r="L47" s="106"/>
      <c r="M47" s="54">
        <f>SUM(M48:M60)</f>
        <v>0</v>
      </c>
      <c r="N47" s="54">
        <f>SUM(N48:N60)</f>
        <v>0</v>
      </c>
      <c r="O47" s="105">
        <f>SUM(O48:O60)</f>
        <v>0</v>
      </c>
      <c r="P47" s="4">
        <f t="shared" si="45"/>
        <v>0</v>
      </c>
      <c r="R47" s="54">
        <f>SUM(R48:R60)</f>
        <v>-207639.19773030779</v>
      </c>
      <c r="S47" s="54">
        <f>SUM(S48:S60)</f>
        <v>-486270.76</v>
      </c>
      <c r="T47" s="105">
        <f>SUM(T48:T60)</f>
        <v>-278631.56226969219</v>
      </c>
      <c r="U47" s="4">
        <f t="shared" ref="U47:U60" si="164">-IFERROR(IF(S47=0,0,S47/R47-1),0)</f>
        <v>-1.3419025179994812</v>
      </c>
      <c r="W47" s="51" t="e">
        <f>SUM(#REF!)</f>
        <v>#REF!</v>
      </c>
      <c r="X47" s="51" t="e">
        <f>SUM(#REF!)</f>
        <v>#REF!</v>
      </c>
      <c r="Y47" s="51" t="e">
        <f>SUM(#REF!)</f>
        <v>#REF!</v>
      </c>
      <c r="Z47" s="51">
        <f>SUM($C47:C47)</f>
        <v>0</v>
      </c>
      <c r="AA47" s="51">
        <f>SUM($C47:D47)</f>
        <v>0</v>
      </c>
      <c r="AB47" s="51">
        <f>SUM($C47:E47)</f>
        <v>0</v>
      </c>
      <c r="AC47" s="51">
        <f>SUM($C47:F47)</f>
        <v>0</v>
      </c>
      <c r="AD47" s="51">
        <f>SUM($C47:G47)</f>
        <v>-128431.76</v>
      </c>
      <c r="AE47" s="51">
        <f>SUM($C47:H47)</f>
        <v>-486270.76</v>
      </c>
      <c r="AF47" s="51">
        <f>SUM($C47:I47)</f>
        <v>-486270.76</v>
      </c>
      <c r="AG47" s="51">
        <f>SUM($C47:J47)</f>
        <v>-486270.76</v>
      </c>
      <c r="AH47" s="51">
        <f>SUM($C47:K47)</f>
        <v>-486270.76</v>
      </c>
      <c r="AI47" s="7"/>
      <c r="AJ47" s="51">
        <f t="shared" ref="AJ47:AU47" si="165">SUM(AJ48:AJ60)</f>
        <v>-69213.06591010261</v>
      </c>
      <c r="AK47" s="51">
        <f t="shared" si="165"/>
        <v>-69213.06591010261</v>
      </c>
      <c r="AL47" s="51">
        <f t="shared" si="165"/>
        <v>-69213.06591010261</v>
      </c>
      <c r="AM47" s="54">
        <f t="shared" si="165"/>
        <v>0</v>
      </c>
      <c r="AN47" s="54">
        <f t="shared" si="165"/>
        <v>0</v>
      </c>
      <c r="AO47" s="54">
        <f t="shared" si="165"/>
        <v>0</v>
      </c>
      <c r="AP47" s="51">
        <f t="shared" si="165"/>
        <v>0</v>
      </c>
      <c r="AQ47" s="51">
        <f t="shared" si="165"/>
        <v>0</v>
      </c>
      <c r="AR47" s="51">
        <f t="shared" si="165"/>
        <v>0</v>
      </c>
      <c r="AS47" s="51">
        <f t="shared" si="165"/>
        <v>0</v>
      </c>
      <c r="AT47" s="51">
        <f t="shared" si="165"/>
        <v>0</v>
      </c>
      <c r="AU47" s="51">
        <f t="shared" si="165"/>
        <v>0</v>
      </c>
      <c r="AW47" s="54">
        <f t="shared" ref="AW47:AW60" si="166">SUM(AJ47)</f>
        <v>-69213.06591010261</v>
      </c>
      <c r="AX47" s="54">
        <f t="shared" ref="AX47:AX60" si="167">SUM(AJ47:AK47)</f>
        <v>-138426.13182020522</v>
      </c>
      <c r="AY47" s="54">
        <f t="shared" ref="AY47:AY60" si="168">SUM(AJ47:AL47)</f>
        <v>-207639.19773030782</v>
      </c>
      <c r="AZ47" s="54">
        <f t="shared" ref="AZ47:AZ60" si="169">SUM(AJ47:AM47)</f>
        <v>-207639.19773030782</v>
      </c>
      <c r="BA47" s="54">
        <f t="shared" ref="BA47:BA60" si="170">SUM(AJ47:AN47)</f>
        <v>-207639.19773030782</v>
      </c>
      <c r="BB47" s="54">
        <f t="shared" ref="BB47:BB60" si="171">SUM(AJ47:AO47)</f>
        <v>-207639.19773030782</v>
      </c>
      <c r="BC47" s="54">
        <f t="shared" ref="BC47:BC60" si="172">SUM(AJ47:AP47)</f>
        <v>-207639.19773030782</v>
      </c>
      <c r="BD47" s="54">
        <f t="shared" ref="BD47:BD60" si="173">SUM(AJ47:AQ47)</f>
        <v>-207639.19773030782</v>
      </c>
      <c r="BE47" s="54">
        <f t="shared" ref="BE47:BE60" si="174">SUM(AJ47:AR47)</f>
        <v>-207639.19773030782</v>
      </c>
      <c r="BF47" s="54">
        <f t="shared" ref="BF47:BF60" si="175">SUM(AJ47:AS47)</f>
        <v>-207639.19773030782</v>
      </c>
      <c r="BG47" s="54">
        <f t="shared" ref="BG47:BG60" si="176">SUM(AJ47:AT47)</f>
        <v>-207639.19773030782</v>
      </c>
      <c r="BH47" s="54">
        <f t="shared" ref="BH47:BH60" si="177">SUM(AJ47:AU47)</f>
        <v>-207639.19773030782</v>
      </c>
    </row>
    <row r="48" spans="1:60" hidden="1" outlineLevel="1">
      <c r="A48" s="5">
        <f t="shared" si="13"/>
        <v>45</v>
      </c>
      <c r="B48" s="14" t="s">
        <v>183</v>
      </c>
      <c r="C48" s="51">
        <f>SUMIFS('BD Conta 555-5'!$J:$J,'BD Conta 555-5'!$I:$I,'Fluxo de Caixa'!$B48,'BD Conta 555-5'!$E:$E,'Fluxo de Caixa'!C$3)+SUMIFS('BD Conta 5295-0'!$L:$L,'BD Conta 5295-0'!$K:$K,'Fluxo de Caixa'!$B48,'BD Conta 5295-0'!$E:$E,'Fluxo de Caixa'!C$3)+SUMIFS('BD Conta 5294-1'!$L:$L,'BD Conta 5294-1'!$K:$K,'Fluxo de Caixa'!$B48,'BD Conta 5294-1'!$E:$E,'Fluxo de Caixa'!C$3)+SUMIFS('BD Conta 726-4'!$L:$L,'BD Conta 726-4'!$K:$K,'Fluxo de Caixa'!$B48,'BD Conta 726-4'!$E:$E,'Fluxo de Caixa'!C$3)</f>
        <v>0</v>
      </c>
      <c r="D48" s="51">
        <f>SUMIFS('BD Conta 555-5'!$J:$J,'BD Conta 555-5'!$I:$I,'Fluxo de Caixa'!$B48,'BD Conta 555-5'!$E:$E,'Fluxo de Caixa'!D$3)+SUMIFS('BD Conta 5295-0'!$L:$L,'BD Conta 5295-0'!$K:$K,'Fluxo de Caixa'!$B48,'BD Conta 5295-0'!$E:$E,'Fluxo de Caixa'!D$3)+SUMIFS('BD Conta 5294-1'!$L:$L,'BD Conta 5294-1'!$K:$K,'Fluxo de Caixa'!$B48,'BD Conta 5294-1'!$E:$E,'Fluxo de Caixa'!D$3)+SUMIFS('BD Conta 726-4'!$L:$L,'BD Conta 726-4'!$K:$K,'Fluxo de Caixa'!$B48,'BD Conta 726-4'!$E:$E,'Fluxo de Caixa'!D$3)</f>
        <v>0</v>
      </c>
      <c r="E48" s="51">
        <f>SUMIFS('BD Conta 555-5'!$J:$J,'BD Conta 555-5'!$I:$I,'Fluxo de Caixa'!$B48,'BD Conta 555-5'!$E:$E,'Fluxo de Caixa'!E$3)+SUMIFS('BD Conta 5295-0'!$L:$L,'BD Conta 5295-0'!$K:$K,'Fluxo de Caixa'!$B48,'BD Conta 5295-0'!$E:$E,'Fluxo de Caixa'!E$3)+SUMIFS('BD Conta 5294-1'!$L:$L,'BD Conta 5294-1'!$K:$K,'Fluxo de Caixa'!$B48,'BD Conta 5294-1'!$E:$E,'Fluxo de Caixa'!E$3)+SUMIFS('BD Conta 726-4'!$L:$L,'BD Conta 726-4'!$K:$K,'Fluxo de Caixa'!$B48,'BD Conta 726-4'!$E:$E,'Fluxo de Caixa'!E$3)</f>
        <v>0</v>
      </c>
      <c r="F48" s="51">
        <f>SUMIFS('BD Conta 555-5'!$J:$J,'BD Conta 555-5'!$I:$I,'Fluxo de Caixa'!$B48,'BD Conta 555-5'!$E:$E,'Fluxo de Caixa'!F$3)+SUMIFS('BD Conta 5295-0'!$L:$L,'BD Conta 5295-0'!$K:$K,'Fluxo de Caixa'!$B48,'BD Conta 5295-0'!$E:$E,'Fluxo de Caixa'!F$3)+SUMIFS('BD Conta 5294-1'!$L:$L,'BD Conta 5294-1'!$K:$K,'Fluxo de Caixa'!$B48,'BD Conta 5294-1'!$E:$E,'Fluxo de Caixa'!F$3)+SUMIFS('BD Conta 726-4'!$L:$L,'BD Conta 726-4'!$K:$K,'Fluxo de Caixa'!$B48,'BD Conta 726-4'!$E:$E,'Fluxo de Caixa'!F$3)</f>
        <v>0</v>
      </c>
      <c r="G48" s="51">
        <f>SUMIFS('BD Conta 555-5'!$J:$J,'BD Conta 555-5'!$I:$I,'Fluxo de Caixa'!$B48,'BD Conta 555-5'!$E:$E,'Fluxo de Caixa'!G$3)+SUMIFS('BD Conta 5295-0'!$L:$L,'BD Conta 5295-0'!$K:$K,'Fluxo de Caixa'!$B48,'BD Conta 5295-0'!$E:$E,'Fluxo de Caixa'!G$3)+SUMIFS('BD Conta 5294-1'!$L:$L,'BD Conta 5294-1'!$K:$K,'Fluxo de Caixa'!$B48,'BD Conta 5294-1'!$E:$E,'Fluxo de Caixa'!G$3)+SUMIFS('BD Conta 726-4'!$L:$L,'BD Conta 726-4'!$K:$K,'Fluxo de Caixa'!$B48,'BD Conta 726-4'!$E:$E,'Fluxo de Caixa'!G$3)</f>
        <v>0</v>
      </c>
      <c r="H48" s="51">
        <f>SUMIFS('BD Conta 555-5'!$J:$J,'BD Conta 555-5'!$I:$I,'Fluxo de Caixa'!$B48,'BD Conta 555-5'!$E:$E,'Fluxo de Caixa'!H$3)+SUMIFS('BD Conta 5295-0'!$L:$L,'BD Conta 5295-0'!$K:$K,'Fluxo de Caixa'!$B48,'BD Conta 5295-0'!$E:$E,'Fluxo de Caixa'!H$3)+SUMIFS('BD Conta 5294-1'!$L:$L,'BD Conta 5294-1'!$K:$K,'Fluxo de Caixa'!$B48,'BD Conta 5294-1'!$E:$E,'Fluxo de Caixa'!H$3)+SUMIFS('BD Conta 726-4'!$L:$L,'BD Conta 726-4'!$K:$K,'Fluxo de Caixa'!$B48,'BD Conta 726-4'!$E:$E,'Fluxo de Caixa'!H$3)</f>
        <v>0</v>
      </c>
      <c r="I48" s="51">
        <f>SUMIFS('BD Conta 555-5'!$J:$J,'BD Conta 555-5'!$I:$I,'Fluxo de Caixa'!$B48,'BD Conta 555-5'!$E:$E,'Fluxo de Caixa'!I$3)+SUMIFS('BD Conta 5295-0'!$L:$L,'BD Conta 5295-0'!$K:$K,'Fluxo de Caixa'!$B48,'BD Conta 5295-0'!$E:$E,'Fluxo de Caixa'!I$3)+SUMIFS('BD Conta 5294-1'!$L:$L,'BD Conta 5294-1'!$K:$K,'Fluxo de Caixa'!$B48,'BD Conta 5294-1'!$E:$E,'Fluxo de Caixa'!I$3)+SUMIFS('BD Conta 726-4'!$L:$L,'BD Conta 726-4'!$K:$K,'Fluxo de Caixa'!$B48,'BD Conta 726-4'!$E:$E,'Fluxo de Caixa'!I$3)</f>
        <v>0</v>
      </c>
      <c r="J48" s="51">
        <f>SUMIFS('BD Conta 555-5'!$J:$J,'BD Conta 555-5'!$I:$I,'Fluxo de Caixa'!$B48,'BD Conta 555-5'!$E:$E,'Fluxo de Caixa'!J$3)+SUMIFS('BD Conta 5295-0'!$L:$L,'BD Conta 5295-0'!$K:$K,'Fluxo de Caixa'!$B48,'BD Conta 5295-0'!$E:$E,'Fluxo de Caixa'!J$3)+SUMIFS('BD Conta 5294-1'!$L:$L,'BD Conta 5294-1'!$K:$K,'Fluxo de Caixa'!$B48,'BD Conta 5294-1'!$E:$E,'Fluxo de Caixa'!J$3)+SUMIFS('BD Conta 726-4'!$L:$L,'BD Conta 726-4'!$K:$K,'Fluxo de Caixa'!$B48,'BD Conta 726-4'!$E:$E,'Fluxo de Caixa'!J$3)</f>
        <v>0</v>
      </c>
      <c r="K48" s="51">
        <f>SUMIFS('BD Conta 555-5'!$J:$J,'BD Conta 555-5'!$I:$I,'Fluxo de Caixa'!$B48,'BD Conta 555-5'!$E:$E,'Fluxo de Caixa'!K$3)+SUMIFS('BD Conta 5295-0'!$L:$L,'BD Conta 5295-0'!$K:$K,'Fluxo de Caixa'!$B48,'BD Conta 5295-0'!$E:$E,'Fluxo de Caixa'!K$3)+SUMIFS('BD Conta 5294-1'!$L:$L,'BD Conta 5294-1'!$K:$K,'Fluxo de Caixa'!$B48,'BD Conta 5294-1'!$E:$E,'Fluxo de Caixa'!K$3)+SUMIFS('BD Conta 726-4'!$L:$L,'BD Conta 726-4'!$K:$K,'Fluxo de Caixa'!$B48,'BD Conta 726-4'!$E:$E,'Fluxo de Caixa'!K$3)</f>
        <v>0</v>
      </c>
      <c r="M48" s="9">
        <f>HLOOKUP($L$2,$AJ$4:$AU$111,$A48,0)</f>
        <v>0</v>
      </c>
      <c r="N48" s="51">
        <f>HLOOKUP($L$2,$C$4:$K$111,$A48,0)</f>
        <v>0</v>
      </c>
      <c r="O48" s="17">
        <f t="shared" ref="O48:O60" si="178">N48-M48</f>
        <v>0</v>
      </c>
      <c r="P48" s="4">
        <f t="shared" si="45"/>
        <v>0</v>
      </c>
      <c r="R48" s="51">
        <f>HLOOKUP($L$2,$AW$4:$BH$111,$A48,0)</f>
        <v>0</v>
      </c>
      <c r="S48" s="51">
        <f>HLOOKUP($L$2,$W$4:$AH$111,$A48,0)</f>
        <v>0</v>
      </c>
      <c r="T48" s="17">
        <f t="shared" ref="T48:T60" si="179">S48-R48</f>
        <v>0</v>
      </c>
      <c r="U48" s="4">
        <f t="shared" si="164"/>
        <v>0</v>
      </c>
      <c r="W48" s="9" t="e">
        <f>SUM(#REF!)</f>
        <v>#REF!</v>
      </c>
      <c r="X48" s="9" t="e">
        <f>SUM(#REF!)</f>
        <v>#REF!</v>
      </c>
      <c r="Y48" s="9" t="e">
        <f>SUM(#REF!)</f>
        <v>#REF!</v>
      </c>
      <c r="Z48" s="9">
        <f>SUM($C48:C48)</f>
        <v>0</v>
      </c>
      <c r="AA48" s="51">
        <f>SUM($C48:D48)</f>
        <v>0</v>
      </c>
      <c r="AB48" s="51">
        <f>SUM($C48:E48)</f>
        <v>0</v>
      </c>
      <c r="AC48" s="51">
        <f>SUM($C48:F48)</f>
        <v>0</v>
      </c>
      <c r="AD48" s="51">
        <f>SUM($C48:G48)</f>
        <v>0</v>
      </c>
      <c r="AE48" s="51">
        <f>SUM($C48:H48)</f>
        <v>0</v>
      </c>
      <c r="AF48" s="51">
        <f>SUM($C48:I48)</f>
        <v>0</v>
      </c>
      <c r="AG48" s="51">
        <f>SUM($C48:J48)</f>
        <v>0</v>
      </c>
      <c r="AH48" s="51">
        <f>SUM($C48:K48)</f>
        <v>0</v>
      </c>
      <c r="AJ48" s="51">
        <f>-IFERROR(VLOOKUP($B48,Orçado!$B:$I,8,0),0)</f>
        <v>0</v>
      </c>
      <c r="AK48" s="51">
        <f>-IFERROR(VLOOKUP($B48,Orçado!$B:$I,8,0),0)</f>
        <v>0</v>
      </c>
      <c r="AL48" s="51">
        <f>-IFERROR(VLOOKUP($B48,Orçado!$B:$I,8,0),0)</f>
        <v>0</v>
      </c>
      <c r="AM48" s="51"/>
      <c r="AN48" s="51"/>
      <c r="AO48" s="51"/>
      <c r="AP48" s="51"/>
      <c r="AQ48" s="51"/>
      <c r="AR48" s="51"/>
      <c r="AS48" s="51"/>
      <c r="AT48" s="51"/>
      <c r="AU48" s="51"/>
      <c r="AW48" s="51">
        <f t="shared" si="166"/>
        <v>0</v>
      </c>
      <c r="AX48" s="51">
        <f t="shared" si="167"/>
        <v>0</v>
      </c>
      <c r="AY48" s="51">
        <f t="shared" si="168"/>
        <v>0</v>
      </c>
      <c r="AZ48" s="51">
        <f t="shared" si="169"/>
        <v>0</v>
      </c>
      <c r="BA48" s="51">
        <f t="shared" si="170"/>
        <v>0</v>
      </c>
      <c r="BB48" s="51">
        <f t="shared" si="171"/>
        <v>0</v>
      </c>
      <c r="BC48" s="51">
        <f t="shared" si="172"/>
        <v>0</v>
      </c>
      <c r="BD48" s="51">
        <f t="shared" si="173"/>
        <v>0</v>
      </c>
      <c r="BE48" s="51">
        <f t="shared" si="174"/>
        <v>0</v>
      </c>
      <c r="BF48" s="51">
        <f t="shared" si="175"/>
        <v>0</v>
      </c>
      <c r="BG48" s="51">
        <f t="shared" si="176"/>
        <v>0</v>
      </c>
      <c r="BH48" s="51">
        <f t="shared" si="177"/>
        <v>0</v>
      </c>
    </row>
    <row r="49" spans="1:60" hidden="1" outlineLevel="1">
      <c r="A49" s="5">
        <f t="shared" si="13"/>
        <v>46</v>
      </c>
      <c r="B49" s="14" t="s">
        <v>100</v>
      </c>
      <c r="C49" s="51">
        <f>SUMIFS('BD Conta 555-5'!$J:$J,'BD Conta 555-5'!$I:$I,'Fluxo de Caixa'!$B49,'BD Conta 555-5'!$E:$E,'Fluxo de Caixa'!C$3)+SUMIFS('BD Conta 5295-0'!$L:$L,'BD Conta 5295-0'!$K:$K,'Fluxo de Caixa'!$B49,'BD Conta 5295-0'!$E:$E,'Fluxo de Caixa'!C$3)+SUMIFS('BD Conta 5294-1'!$L:$L,'BD Conta 5294-1'!$K:$K,'Fluxo de Caixa'!$B49,'BD Conta 5294-1'!$E:$E,'Fluxo de Caixa'!C$3)+SUMIFS('BD Conta 726-4'!$L:$L,'BD Conta 726-4'!$K:$K,'Fluxo de Caixa'!$B49,'BD Conta 726-4'!$E:$E,'Fluxo de Caixa'!C$3)</f>
        <v>0</v>
      </c>
      <c r="D49" s="51">
        <f>SUMIFS('BD Conta 555-5'!$J:$J,'BD Conta 555-5'!$I:$I,'Fluxo de Caixa'!$B49,'BD Conta 555-5'!$E:$E,'Fluxo de Caixa'!D$3)+SUMIFS('BD Conta 5295-0'!$L:$L,'BD Conta 5295-0'!$K:$K,'Fluxo de Caixa'!$B49,'BD Conta 5295-0'!$E:$E,'Fluxo de Caixa'!D$3)+SUMIFS('BD Conta 5294-1'!$L:$L,'BD Conta 5294-1'!$K:$K,'Fluxo de Caixa'!$B49,'BD Conta 5294-1'!$E:$E,'Fluxo de Caixa'!D$3)+SUMIFS('BD Conta 726-4'!$L:$L,'BD Conta 726-4'!$K:$K,'Fluxo de Caixa'!$B49,'BD Conta 726-4'!$E:$E,'Fluxo de Caixa'!D$3)</f>
        <v>0</v>
      </c>
      <c r="E49" s="51">
        <f>SUMIFS('BD Conta 555-5'!$J:$J,'BD Conta 555-5'!$I:$I,'Fluxo de Caixa'!$B49,'BD Conta 555-5'!$E:$E,'Fluxo de Caixa'!E$3)+SUMIFS('BD Conta 5295-0'!$L:$L,'BD Conta 5295-0'!$K:$K,'Fluxo de Caixa'!$B49,'BD Conta 5295-0'!$E:$E,'Fluxo de Caixa'!E$3)+SUMIFS('BD Conta 5294-1'!$L:$L,'BD Conta 5294-1'!$K:$K,'Fluxo de Caixa'!$B49,'BD Conta 5294-1'!$E:$E,'Fluxo de Caixa'!E$3)+SUMIFS('BD Conta 726-4'!$L:$L,'BD Conta 726-4'!$K:$K,'Fluxo de Caixa'!$B49,'BD Conta 726-4'!$E:$E,'Fluxo de Caixa'!E$3)</f>
        <v>0</v>
      </c>
      <c r="F49" s="51">
        <f>SUMIFS('BD Conta 555-5'!$J:$J,'BD Conta 555-5'!$I:$I,'Fluxo de Caixa'!$B49,'BD Conta 555-5'!$E:$E,'Fluxo de Caixa'!F$3)+SUMIFS('BD Conta 5295-0'!$L:$L,'BD Conta 5295-0'!$K:$K,'Fluxo de Caixa'!$B49,'BD Conta 5295-0'!$E:$E,'Fluxo de Caixa'!F$3)+SUMIFS('BD Conta 5294-1'!$L:$L,'BD Conta 5294-1'!$K:$K,'Fluxo de Caixa'!$B49,'BD Conta 5294-1'!$E:$E,'Fluxo de Caixa'!F$3)+SUMIFS('BD Conta 726-4'!$L:$L,'BD Conta 726-4'!$K:$K,'Fluxo de Caixa'!$B49,'BD Conta 726-4'!$E:$E,'Fluxo de Caixa'!F$3)</f>
        <v>0</v>
      </c>
      <c r="G49" s="51">
        <f>SUMIFS('BD Conta 555-5'!$J:$J,'BD Conta 555-5'!$I:$I,'Fluxo de Caixa'!$B49,'BD Conta 555-5'!$E:$E,'Fluxo de Caixa'!G$3)+SUMIFS('BD Conta 5295-0'!$L:$L,'BD Conta 5295-0'!$K:$K,'Fluxo de Caixa'!$B49,'BD Conta 5295-0'!$E:$E,'Fluxo de Caixa'!G$3)+SUMIFS('BD Conta 5294-1'!$L:$L,'BD Conta 5294-1'!$K:$K,'Fluxo de Caixa'!$B49,'BD Conta 5294-1'!$E:$E,'Fluxo de Caixa'!G$3)+SUMIFS('BD Conta 726-4'!$L:$L,'BD Conta 726-4'!$K:$K,'Fluxo de Caixa'!$B49,'BD Conta 726-4'!$E:$E,'Fluxo de Caixa'!G$3)</f>
        <v>0</v>
      </c>
      <c r="H49" s="51">
        <f>SUMIFS('BD Conta 555-5'!$J:$J,'BD Conta 555-5'!$I:$I,'Fluxo de Caixa'!$B49,'BD Conta 555-5'!$E:$E,'Fluxo de Caixa'!H$3)+SUMIFS('BD Conta 5295-0'!$L:$L,'BD Conta 5295-0'!$K:$K,'Fluxo de Caixa'!$B49,'BD Conta 5295-0'!$E:$E,'Fluxo de Caixa'!H$3)+SUMIFS('BD Conta 5294-1'!$L:$L,'BD Conta 5294-1'!$K:$K,'Fluxo de Caixa'!$B49,'BD Conta 5294-1'!$E:$E,'Fluxo de Caixa'!H$3)+SUMIFS('BD Conta 726-4'!$L:$L,'BD Conta 726-4'!$K:$K,'Fluxo de Caixa'!$B49,'BD Conta 726-4'!$E:$E,'Fluxo de Caixa'!H$3)</f>
        <v>0</v>
      </c>
      <c r="I49" s="51">
        <f>SUMIFS('BD Conta 555-5'!$J:$J,'BD Conta 555-5'!$I:$I,'Fluxo de Caixa'!$B49,'BD Conta 555-5'!$E:$E,'Fluxo de Caixa'!I$3)+SUMIFS('BD Conta 5295-0'!$L:$L,'BD Conta 5295-0'!$K:$K,'Fluxo de Caixa'!$B49,'BD Conta 5295-0'!$E:$E,'Fluxo de Caixa'!I$3)+SUMIFS('BD Conta 5294-1'!$L:$L,'BD Conta 5294-1'!$K:$K,'Fluxo de Caixa'!$B49,'BD Conta 5294-1'!$E:$E,'Fluxo de Caixa'!I$3)+SUMIFS('BD Conta 726-4'!$L:$L,'BD Conta 726-4'!$K:$K,'Fluxo de Caixa'!$B49,'BD Conta 726-4'!$E:$E,'Fluxo de Caixa'!I$3)</f>
        <v>0</v>
      </c>
      <c r="J49" s="51">
        <f>SUMIFS('BD Conta 555-5'!$J:$J,'BD Conta 555-5'!$I:$I,'Fluxo de Caixa'!$B49,'BD Conta 555-5'!$E:$E,'Fluxo de Caixa'!J$3)+SUMIFS('BD Conta 5295-0'!$L:$L,'BD Conta 5295-0'!$K:$K,'Fluxo de Caixa'!$B49,'BD Conta 5295-0'!$E:$E,'Fluxo de Caixa'!J$3)+SUMIFS('BD Conta 5294-1'!$L:$L,'BD Conta 5294-1'!$K:$K,'Fluxo de Caixa'!$B49,'BD Conta 5294-1'!$E:$E,'Fluxo de Caixa'!J$3)+SUMIFS('BD Conta 726-4'!$L:$L,'BD Conta 726-4'!$K:$K,'Fluxo de Caixa'!$B49,'BD Conta 726-4'!$E:$E,'Fluxo de Caixa'!J$3)</f>
        <v>0</v>
      </c>
      <c r="K49" s="51">
        <f>SUMIFS('BD Conta 555-5'!$J:$J,'BD Conta 555-5'!$I:$I,'Fluxo de Caixa'!$B49,'BD Conta 555-5'!$E:$E,'Fluxo de Caixa'!K$3)+SUMIFS('BD Conta 5295-0'!$L:$L,'BD Conta 5295-0'!$K:$K,'Fluxo de Caixa'!$B49,'BD Conta 5295-0'!$E:$E,'Fluxo de Caixa'!K$3)+SUMIFS('BD Conta 5294-1'!$L:$L,'BD Conta 5294-1'!$K:$K,'Fluxo de Caixa'!$B49,'BD Conta 5294-1'!$E:$E,'Fluxo de Caixa'!K$3)+SUMIFS('BD Conta 726-4'!$L:$L,'BD Conta 726-4'!$K:$K,'Fluxo de Caixa'!$B49,'BD Conta 726-4'!$E:$E,'Fluxo de Caixa'!K$3)</f>
        <v>0</v>
      </c>
      <c r="M49" s="9">
        <f>HLOOKUP($L$2,$AJ$4:$AU$111,$A49,0)</f>
        <v>0</v>
      </c>
      <c r="N49" s="51">
        <f>HLOOKUP($L$2,$C$4:$K$111,$A49,0)</f>
        <v>0</v>
      </c>
      <c r="O49" s="17">
        <f t="shared" si="178"/>
        <v>0</v>
      </c>
      <c r="P49" s="4">
        <f t="shared" si="45"/>
        <v>0</v>
      </c>
      <c r="R49" s="51">
        <f>HLOOKUP($L$2,$AW$4:$BH$111,$A49,0)</f>
        <v>-33955.715082634153</v>
      </c>
      <c r="S49" s="51">
        <f>HLOOKUP($L$2,$W$4:$AH$111,$A49,0)</f>
        <v>0</v>
      </c>
      <c r="T49" s="17">
        <f t="shared" si="179"/>
        <v>33955.715082634153</v>
      </c>
      <c r="U49" s="4">
        <f t="shared" si="164"/>
        <v>0</v>
      </c>
      <c r="W49" s="9" t="e">
        <f>SUM(#REF!)</f>
        <v>#REF!</v>
      </c>
      <c r="X49" s="9" t="e">
        <f>SUM(#REF!)</f>
        <v>#REF!</v>
      </c>
      <c r="Y49" s="9" t="e">
        <f>SUM(#REF!)</f>
        <v>#REF!</v>
      </c>
      <c r="Z49" s="9">
        <f>SUM($C49:C49)</f>
        <v>0</v>
      </c>
      <c r="AA49" s="51">
        <f>SUM($C49:D49)</f>
        <v>0</v>
      </c>
      <c r="AB49" s="51">
        <f>SUM($C49:E49)</f>
        <v>0</v>
      </c>
      <c r="AC49" s="51">
        <f>SUM($C49:F49)</f>
        <v>0</v>
      </c>
      <c r="AD49" s="51">
        <f>SUM($C49:G49)</f>
        <v>0</v>
      </c>
      <c r="AE49" s="51">
        <f>SUM($C49:H49)</f>
        <v>0</v>
      </c>
      <c r="AF49" s="51">
        <f>SUM($C49:I49)</f>
        <v>0</v>
      </c>
      <c r="AG49" s="51">
        <f>SUM($C49:J49)</f>
        <v>0</v>
      </c>
      <c r="AH49" s="51">
        <f>SUM($C49:K49)</f>
        <v>0</v>
      </c>
      <c r="AJ49" s="51">
        <f>-IFERROR(VLOOKUP($B49,Orçado!$B:$I,8,0),0)</f>
        <v>-11318.571694211383</v>
      </c>
      <c r="AK49" s="51">
        <f>-IFERROR(VLOOKUP($B49,Orçado!$B:$I,8,0),0)</f>
        <v>-11318.571694211383</v>
      </c>
      <c r="AL49" s="51">
        <f>-IFERROR(VLOOKUP($B49,Orçado!$B:$I,8,0),0)</f>
        <v>-11318.571694211383</v>
      </c>
      <c r="AM49" s="51"/>
      <c r="AN49" s="51"/>
      <c r="AO49" s="51"/>
      <c r="AP49" s="51"/>
      <c r="AQ49" s="51"/>
      <c r="AR49" s="51"/>
      <c r="AS49" s="51"/>
      <c r="AT49" s="51"/>
      <c r="AU49" s="51"/>
      <c r="AW49" s="51">
        <f t="shared" si="166"/>
        <v>-11318.571694211383</v>
      </c>
      <c r="AX49" s="51">
        <f t="shared" si="167"/>
        <v>-22637.143388422766</v>
      </c>
      <c r="AY49" s="51">
        <f t="shared" si="168"/>
        <v>-33955.715082634153</v>
      </c>
      <c r="AZ49" s="51">
        <f t="shared" si="169"/>
        <v>-33955.715082634153</v>
      </c>
      <c r="BA49" s="51">
        <f t="shared" si="170"/>
        <v>-33955.715082634153</v>
      </c>
      <c r="BB49" s="51">
        <f t="shared" si="171"/>
        <v>-33955.715082634153</v>
      </c>
      <c r="BC49" s="51">
        <f t="shared" si="172"/>
        <v>-33955.715082634153</v>
      </c>
      <c r="BD49" s="51">
        <f t="shared" si="173"/>
        <v>-33955.715082634153</v>
      </c>
      <c r="BE49" s="51">
        <f t="shared" si="174"/>
        <v>-33955.715082634153</v>
      </c>
      <c r="BF49" s="51">
        <f t="shared" si="175"/>
        <v>-33955.715082634153</v>
      </c>
      <c r="BG49" s="51">
        <f t="shared" si="176"/>
        <v>-33955.715082634153</v>
      </c>
      <c r="BH49" s="51">
        <f t="shared" si="177"/>
        <v>-33955.715082634153</v>
      </c>
    </row>
    <row r="50" spans="1:60" hidden="1" outlineLevel="1">
      <c r="A50" s="5">
        <f t="shared" si="13"/>
        <v>47</v>
      </c>
      <c r="B50" s="14" t="s">
        <v>98</v>
      </c>
      <c r="C50" s="51">
        <f>SUMIFS('BD Conta 555-5'!$J:$J,'BD Conta 555-5'!$I:$I,'Fluxo de Caixa'!$B50,'BD Conta 555-5'!$E:$E,'Fluxo de Caixa'!C$3)+SUMIFS('BD Conta 5295-0'!$L:$L,'BD Conta 5295-0'!$K:$K,'Fluxo de Caixa'!$B50,'BD Conta 5295-0'!$E:$E,'Fluxo de Caixa'!C$3)+SUMIFS('BD Conta 5294-1'!$L:$L,'BD Conta 5294-1'!$K:$K,'Fluxo de Caixa'!$B50,'BD Conta 5294-1'!$E:$E,'Fluxo de Caixa'!C$3)+SUMIFS('BD Conta 726-4'!$L:$L,'BD Conta 726-4'!$K:$K,'Fluxo de Caixa'!$B50,'BD Conta 726-4'!$E:$E,'Fluxo de Caixa'!C$3)</f>
        <v>0</v>
      </c>
      <c r="D50" s="51">
        <f>SUMIFS('BD Conta 555-5'!$J:$J,'BD Conta 555-5'!$I:$I,'Fluxo de Caixa'!$B50,'BD Conta 555-5'!$E:$E,'Fluxo de Caixa'!D$3)+SUMIFS('BD Conta 5295-0'!$L:$L,'BD Conta 5295-0'!$K:$K,'Fluxo de Caixa'!$B50,'BD Conta 5295-0'!$E:$E,'Fluxo de Caixa'!D$3)+SUMIFS('BD Conta 5294-1'!$L:$L,'BD Conta 5294-1'!$K:$K,'Fluxo de Caixa'!$B50,'BD Conta 5294-1'!$E:$E,'Fluxo de Caixa'!D$3)+SUMIFS('BD Conta 726-4'!$L:$L,'BD Conta 726-4'!$K:$K,'Fluxo de Caixa'!$B50,'BD Conta 726-4'!$E:$E,'Fluxo de Caixa'!D$3)</f>
        <v>0</v>
      </c>
      <c r="E50" s="51">
        <f>SUMIFS('BD Conta 555-5'!$J:$J,'BD Conta 555-5'!$I:$I,'Fluxo de Caixa'!$B50,'BD Conta 555-5'!$E:$E,'Fluxo de Caixa'!E$3)+SUMIFS('BD Conta 5295-0'!$L:$L,'BD Conta 5295-0'!$K:$K,'Fluxo de Caixa'!$B50,'BD Conta 5295-0'!$E:$E,'Fluxo de Caixa'!E$3)+SUMIFS('BD Conta 5294-1'!$L:$L,'BD Conta 5294-1'!$K:$K,'Fluxo de Caixa'!$B50,'BD Conta 5294-1'!$E:$E,'Fluxo de Caixa'!E$3)+SUMIFS('BD Conta 726-4'!$L:$L,'BD Conta 726-4'!$K:$K,'Fluxo de Caixa'!$B50,'BD Conta 726-4'!$E:$E,'Fluxo de Caixa'!E$3)</f>
        <v>0</v>
      </c>
      <c r="F50" s="51">
        <f>SUMIFS('BD Conta 555-5'!$J:$J,'BD Conta 555-5'!$I:$I,'Fluxo de Caixa'!$B50,'BD Conta 555-5'!$E:$E,'Fluxo de Caixa'!F$3)+SUMIFS('BD Conta 5295-0'!$L:$L,'BD Conta 5295-0'!$K:$K,'Fluxo de Caixa'!$B50,'BD Conta 5295-0'!$E:$E,'Fluxo de Caixa'!F$3)+SUMIFS('BD Conta 5294-1'!$L:$L,'BD Conta 5294-1'!$K:$K,'Fluxo de Caixa'!$B50,'BD Conta 5294-1'!$E:$E,'Fluxo de Caixa'!F$3)+SUMIFS('BD Conta 726-4'!$L:$L,'BD Conta 726-4'!$K:$K,'Fluxo de Caixa'!$B50,'BD Conta 726-4'!$E:$E,'Fluxo de Caixa'!F$3)</f>
        <v>0</v>
      </c>
      <c r="G50" s="51">
        <f>SUMIFS('BD Conta 555-5'!$J:$J,'BD Conta 555-5'!$I:$I,'Fluxo de Caixa'!$B50,'BD Conta 555-5'!$E:$E,'Fluxo de Caixa'!G$3)+SUMIFS('BD Conta 5295-0'!$L:$L,'BD Conta 5295-0'!$K:$K,'Fluxo de Caixa'!$B50,'BD Conta 5295-0'!$E:$E,'Fluxo de Caixa'!G$3)+SUMIFS('BD Conta 5294-1'!$L:$L,'BD Conta 5294-1'!$K:$K,'Fluxo de Caixa'!$B50,'BD Conta 5294-1'!$E:$E,'Fluxo de Caixa'!G$3)+SUMIFS('BD Conta 726-4'!$L:$L,'BD Conta 726-4'!$K:$K,'Fluxo de Caixa'!$B50,'BD Conta 726-4'!$E:$E,'Fluxo de Caixa'!G$3)</f>
        <v>0</v>
      </c>
      <c r="H50" s="51">
        <f>SUMIFS('BD Conta 555-5'!$J:$J,'BD Conta 555-5'!$I:$I,'Fluxo de Caixa'!$B50,'BD Conta 555-5'!$E:$E,'Fluxo de Caixa'!H$3)+SUMIFS('BD Conta 5295-0'!$L:$L,'BD Conta 5295-0'!$K:$K,'Fluxo de Caixa'!$B50,'BD Conta 5295-0'!$E:$E,'Fluxo de Caixa'!H$3)+SUMIFS('BD Conta 5294-1'!$L:$L,'BD Conta 5294-1'!$K:$K,'Fluxo de Caixa'!$B50,'BD Conta 5294-1'!$E:$E,'Fluxo de Caixa'!H$3)+SUMIFS('BD Conta 726-4'!$L:$L,'BD Conta 726-4'!$K:$K,'Fluxo de Caixa'!$B50,'BD Conta 726-4'!$E:$E,'Fluxo de Caixa'!H$3)</f>
        <v>0</v>
      </c>
      <c r="I50" s="51">
        <f>SUMIFS('BD Conta 555-5'!$J:$J,'BD Conta 555-5'!$I:$I,'Fluxo de Caixa'!$B50,'BD Conta 555-5'!$E:$E,'Fluxo de Caixa'!I$3)+SUMIFS('BD Conta 5295-0'!$L:$L,'BD Conta 5295-0'!$K:$K,'Fluxo de Caixa'!$B50,'BD Conta 5295-0'!$E:$E,'Fluxo de Caixa'!I$3)+SUMIFS('BD Conta 5294-1'!$L:$L,'BD Conta 5294-1'!$K:$K,'Fluxo de Caixa'!$B50,'BD Conta 5294-1'!$E:$E,'Fluxo de Caixa'!I$3)+SUMIFS('BD Conta 726-4'!$L:$L,'BD Conta 726-4'!$K:$K,'Fluxo de Caixa'!$B50,'BD Conta 726-4'!$E:$E,'Fluxo de Caixa'!I$3)</f>
        <v>0</v>
      </c>
      <c r="J50" s="51">
        <f>SUMIFS('BD Conta 555-5'!$J:$J,'BD Conta 555-5'!$I:$I,'Fluxo de Caixa'!$B50,'BD Conta 555-5'!$E:$E,'Fluxo de Caixa'!J$3)+SUMIFS('BD Conta 5295-0'!$L:$L,'BD Conta 5295-0'!$K:$K,'Fluxo de Caixa'!$B50,'BD Conta 5295-0'!$E:$E,'Fluxo de Caixa'!J$3)+SUMIFS('BD Conta 5294-1'!$L:$L,'BD Conta 5294-1'!$K:$K,'Fluxo de Caixa'!$B50,'BD Conta 5294-1'!$E:$E,'Fluxo de Caixa'!J$3)+SUMIFS('BD Conta 726-4'!$L:$L,'BD Conta 726-4'!$K:$K,'Fluxo de Caixa'!$B50,'BD Conta 726-4'!$E:$E,'Fluxo de Caixa'!J$3)</f>
        <v>0</v>
      </c>
      <c r="K50" s="51">
        <f>SUMIFS('BD Conta 555-5'!$J:$J,'BD Conta 555-5'!$I:$I,'Fluxo de Caixa'!$B50,'BD Conta 555-5'!$E:$E,'Fluxo de Caixa'!K$3)+SUMIFS('BD Conta 5295-0'!$L:$L,'BD Conta 5295-0'!$K:$K,'Fluxo de Caixa'!$B50,'BD Conta 5295-0'!$E:$E,'Fluxo de Caixa'!K$3)+SUMIFS('BD Conta 5294-1'!$L:$L,'BD Conta 5294-1'!$K:$K,'Fluxo de Caixa'!$B50,'BD Conta 5294-1'!$E:$E,'Fluxo de Caixa'!K$3)+SUMIFS('BD Conta 726-4'!$L:$L,'BD Conta 726-4'!$K:$K,'Fluxo de Caixa'!$B50,'BD Conta 726-4'!$E:$E,'Fluxo de Caixa'!K$3)</f>
        <v>0</v>
      </c>
      <c r="M50" s="9">
        <f>HLOOKUP($L$2,$AJ$4:$AU$111,$A50,0)</f>
        <v>0</v>
      </c>
      <c r="N50" s="51">
        <f>HLOOKUP($L$2,$C$4:$K$111,$A50,0)</f>
        <v>0</v>
      </c>
      <c r="O50" s="17">
        <f t="shared" ref="O50:O59" si="180">N50-M50</f>
        <v>0</v>
      </c>
      <c r="P50" s="4">
        <f t="shared" ref="P50:P59" si="181">-IFERROR(IF(N50=0,0,N50/M50-1),0)</f>
        <v>0</v>
      </c>
      <c r="R50" s="51">
        <f>HLOOKUP($L$2,$AW$4:$BH$111,$A50,0)</f>
        <v>-27164.572066107321</v>
      </c>
      <c r="S50" s="51">
        <f>HLOOKUP($L$2,$W$4:$AH$111,$A50,0)</f>
        <v>0</v>
      </c>
      <c r="T50" s="17">
        <f t="shared" si="179"/>
        <v>27164.572066107321</v>
      </c>
      <c r="U50" s="4">
        <f t="shared" ref="U50:U59" si="182">-IFERROR(IF(S50=0,0,S50/R50-1),0)</f>
        <v>0</v>
      </c>
      <c r="W50" s="9" t="e">
        <f>SUM(#REF!)</f>
        <v>#REF!</v>
      </c>
      <c r="X50" s="9" t="e">
        <f>SUM(#REF!)</f>
        <v>#REF!</v>
      </c>
      <c r="Y50" s="9" t="e">
        <f>SUM(#REF!)</f>
        <v>#REF!</v>
      </c>
      <c r="Z50" s="9">
        <f>SUM($C50:C50)</f>
        <v>0</v>
      </c>
      <c r="AA50" s="51">
        <f>SUM($C50:D50)</f>
        <v>0</v>
      </c>
      <c r="AB50" s="51">
        <f>SUM($C50:E50)</f>
        <v>0</v>
      </c>
      <c r="AC50" s="51">
        <f>SUM($C50:F50)</f>
        <v>0</v>
      </c>
      <c r="AD50" s="51">
        <f>SUM($C50:G50)</f>
        <v>0</v>
      </c>
      <c r="AE50" s="51">
        <f>SUM($C50:H50)</f>
        <v>0</v>
      </c>
      <c r="AF50" s="51">
        <f>SUM($C50:I50)</f>
        <v>0</v>
      </c>
      <c r="AG50" s="51">
        <f>SUM($C50:J50)</f>
        <v>0</v>
      </c>
      <c r="AH50" s="51">
        <f>SUM($C50:K50)</f>
        <v>0</v>
      </c>
      <c r="AJ50" s="51">
        <f>-IFERROR(VLOOKUP($B50,Orçado!$B:$I,8,0),0)</f>
        <v>-9054.8573553691076</v>
      </c>
      <c r="AK50" s="51">
        <f>-IFERROR(VLOOKUP($B50,Orçado!$B:$I,8,0),0)</f>
        <v>-9054.8573553691076</v>
      </c>
      <c r="AL50" s="51">
        <f>-IFERROR(VLOOKUP($B50,Orçado!$B:$I,8,0),0)</f>
        <v>-9054.8573553691076</v>
      </c>
      <c r="AM50" s="51"/>
      <c r="AN50" s="51"/>
      <c r="AO50" s="51"/>
      <c r="AP50" s="51"/>
      <c r="AQ50" s="51"/>
      <c r="AR50" s="51"/>
      <c r="AS50" s="51"/>
      <c r="AT50" s="51"/>
      <c r="AU50" s="51"/>
      <c r="AW50" s="51">
        <f t="shared" ref="AW50:AW59" si="183">SUM(AJ50)</f>
        <v>-9054.8573553691076</v>
      </c>
      <c r="AX50" s="51">
        <f t="shared" ref="AX50:AX59" si="184">SUM(AJ50:AK50)</f>
        <v>-18109.714710738215</v>
      </c>
      <c r="AY50" s="51">
        <f t="shared" ref="AY50:AY59" si="185">SUM(AJ50:AL50)</f>
        <v>-27164.572066107321</v>
      </c>
      <c r="AZ50" s="51">
        <f t="shared" ref="AZ50:AZ59" si="186">SUM(AJ50:AM50)</f>
        <v>-27164.572066107321</v>
      </c>
      <c r="BA50" s="51">
        <f t="shared" ref="BA50:BA59" si="187">SUM(AJ50:AN50)</f>
        <v>-27164.572066107321</v>
      </c>
      <c r="BB50" s="51">
        <f t="shared" ref="BB50:BB59" si="188">SUM(AJ50:AO50)</f>
        <v>-27164.572066107321</v>
      </c>
      <c r="BC50" s="51">
        <f t="shared" ref="BC50:BC59" si="189">SUM(AJ50:AP50)</f>
        <v>-27164.572066107321</v>
      </c>
      <c r="BD50" s="51">
        <f t="shared" ref="BD50:BD59" si="190">SUM(AJ50:AQ50)</f>
        <v>-27164.572066107321</v>
      </c>
      <c r="BE50" s="51">
        <f t="shared" ref="BE50:BE59" si="191">SUM(AJ50:AR50)</f>
        <v>-27164.572066107321</v>
      </c>
      <c r="BF50" s="51">
        <f t="shared" ref="BF50:BF59" si="192">SUM(AJ50:AS50)</f>
        <v>-27164.572066107321</v>
      </c>
      <c r="BG50" s="51">
        <f t="shared" ref="BG50:BG59" si="193">SUM(AJ50:AT50)</f>
        <v>-27164.572066107321</v>
      </c>
      <c r="BH50" s="51">
        <f t="shared" ref="BH50:BH59" si="194">SUM(AJ50:AU50)</f>
        <v>-27164.572066107321</v>
      </c>
    </row>
    <row r="51" spans="1:60" hidden="1" outlineLevel="1">
      <c r="A51" s="5">
        <f t="shared" si="13"/>
        <v>48</v>
      </c>
      <c r="B51" s="14" t="s">
        <v>127</v>
      </c>
      <c r="C51" s="51">
        <f>SUMIFS('BD Conta 555-5'!$J:$J,'BD Conta 555-5'!$I:$I,'Fluxo de Caixa'!$B51,'BD Conta 555-5'!$E:$E,'Fluxo de Caixa'!C$3)+SUMIFS('BD Conta 5295-0'!$L:$L,'BD Conta 5295-0'!$K:$K,'Fluxo de Caixa'!$B51,'BD Conta 5295-0'!$E:$E,'Fluxo de Caixa'!C$3)+SUMIFS('BD Conta 5294-1'!$L:$L,'BD Conta 5294-1'!$K:$K,'Fluxo de Caixa'!$B51,'BD Conta 5294-1'!$E:$E,'Fluxo de Caixa'!C$3)+SUMIFS('BD Conta 726-4'!$L:$L,'BD Conta 726-4'!$K:$K,'Fluxo de Caixa'!$B51,'BD Conta 726-4'!$E:$E,'Fluxo de Caixa'!C$3)</f>
        <v>0</v>
      </c>
      <c r="D51" s="51">
        <f>SUMIFS('BD Conta 555-5'!$J:$J,'BD Conta 555-5'!$I:$I,'Fluxo de Caixa'!$B51,'BD Conta 555-5'!$E:$E,'Fluxo de Caixa'!D$3)+SUMIFS('BD Conta 5295-0'!$L:$L,'BD Conta 5295-0'!$K:$K,'Fluxo de Caixa'!$B51,'BD Conta 5295-0'!$E:$E,'Fluxo de Caixa'!D$3)+SUMIFS('BD Conta 5294-1'!$L:$L,'BD Conta 5294-1'!$K:$K,'Fluxo de Caixa'!$B51,'BD Conta 5294-1'!$E:$E,'Fluxo de Caixa'!D$3)+SUMIFS('BD Conta 726-4'!$L:$L,'BD Conta 726-4'!$K:$K,'Fluxo de Caixa'!$B51,'BD Conta 726-4'!$E:$E,'Fluxo de Caixa'!D$3)</f>
        <v>0</v>
      </c>
      <c r="E51" s="51">
        <f>SUMIFS('BD Conta 555-5'!$J:$J,'BD Conta 555-5'!$I:$I,'Fluxo de Caixa'!$B51,'BD Conta 555-5'!$E:$E,'Fluxo de Caixa'!E$3)+SUMIFS('BD Conta 5295-0'!$L:$L,'BD Conta 5295-0'!$K:$K,'Fluxo de Caixa'!$B51,'BD Conta 5295-0'!$E:$E,'Fluxo de Caixa'!E$3)+SUMIFS('BD Conta 5294-1'!$L:$L,'BD Conta 5294-1'!$K:$K,'Fluxo de Caixa'!$B51,'BD Conta 5294-1'!$E:$E,'Fluxo de Caixa'!E$3)+SUMIFS('BD Conta 726-4'!$L:$L,'BD Conta 726-4'!$K:$K,'Fluxo de Caixa'!$B51,'BD Conta 726-4'!$E:$E,'Fluxo de Caixa'!E$3)</f>
        <v>0</v>
      </c>
      <c r="F51" s="51">
        <f>SUMIFS('BD Conta 555-5'!$J:$J,'BD Conta 555-5'!$I:$I,'Fluxo de Caixa'!$B51,'BD Conta 555-5'!$E:$E,'Fluxo de Caixa'!F$3)+SUMIFS('BD Conta 5295-0'!$L:$L,'BD Conta 5295-0'!$K:$K,'Fluxo de Caixa'!$B51,'BD Conta 5295-0'!$E:$E,'Fluxo de Caixa'!F$3)+SUMIFS('BD Conta 5294-1'!$L:$L,'BD Conta 5294-1'!$K:$K,'Fluxo de Caixa'!$B51,'BD Conta 5294-1'!$E:$E,'Fluxo de Caixa'!F$3)+SUMIFS('BD Conta 726-4'!$L:$L,'BD Conta 726-4'!$K:$K,'Fluxo de Caixa'!$B51,'BD Conta 726-4'!$E:$E,'Fluxo de Caixa'!F$3)</f>
        <v>0</v>
      </c>
      <c r="G51" s="51">
        <f>SUMIFS('BD Conta 555-5'!$J:$J,'BD Conta 555-5'!$I:$I,'Fluxo de Caixa'!$B51,'BD Conta 555-5'!$E:$E,'Fluxo de Caixa'!G$3)+SUMIFS('BD Conta 5295-0'!$L:$L,'BD Conta 5295-0'!$K:$K,'Fluxo de Caixa'!$B51,'BD Conta 5295-0'!$E:$E,'Fluxo de Caixa'!G$3)+SUMIFS('BD Conta 5294-1'!$L:$L,'BD Conta 5294-1'!$K:$K,'Fluxo de Caixa'!$B51,'BD Conta 5294-1'!$E:$E,'Fluxo de Caixa'!G$3)+SUMIFS('BD Conta 726-4'!$L:$L,'BD Conta 726-4'!$K:$K,'Fluxo de Caixa'!$B51,'BD Conta 726-4'!$E:$E,'Fluxo de Caixa'!G$3)</f>
        <v>-23931.759999999998</v>
      </c>
      <c r="H51" s="51">
        <f>SUMIFS('BD Conta 555-5'!$J:$J,'BD Conta 555-5'!$I:$I,'Fluxo de Caixa'!$B51,'BD Conta 555-5'!$E:$E,'Fluxo de Caixa'!H$3)+SUMIFS('BD Conta 5295-0'!$L:$L,'BD Conta 5295-0'!$K:$K,'Fluxo de Caixa'!$B51,'BD Conta 5295-0'!$E:$E,'Fluxo de Caixa'!H$3)+SUMIFS('BD Conta 5294-1'!$L:$L,'BD Conta 5294-1'!$K:$K,'Fluxo de Caixa'!$B51,'BD Conta 5294-1'!$E:$E,'Fluxo de Caixa'!H$3)+SUMIFS('BD Conta 726-4'!$L:$L,'BD Conta 726-4'!$K:$K,'Fluxo de Caixa'!$B51,'BD Conta 726-4'!$E:$E,'Fluxo de Caixa'!H$3)</f>
        <v>0</v>
      </c>
      <c r="I51" s="51">
        <f>SUMIFS('BD Conta 555-5'!$J:$J,'BD Conta 555-5'!$I:$I,'Fluxo de Caixa'!$B51,'BD Conta 555-5'!$E:$E,'Fluxo de Caixa'!I$3)+SUMIFS('BD Conta 5295-0'!$L:$L,'BD Conta 5295-0'!$K:$K,'Fluxo de Caixa'!$B51,'BD Conta 5295-0'!$E:$E,'Fluxo de Caixa'!I$3)+SUMIFS('BD Conta 5294-1'!$L:$L,'BD Conta 5294-1'!$K:$K,'Fluxo de Caixa'!$B51,'BD Conta 5294-1'!$E:$E,'Fluxo de Caixa'!I$3)+SUMIFS('BD Conta 726-4'!$L:$L,'BD Conta 726-4'!$K:$K,'Fluxo de Caixa'!$B51,'BD Conta 726-4'!$E:$E,'Fluxo de Caixa'!I$3)</f>
        <v>0</v>
      </c>
      <c r="J51" s="51">
        <f>SUMIFS('BD Conta 555-5'!$J:$J,'BD Conta 555-5'!$I:$I,'Fluxo de Caixa'!$B51,'BD Conta 555-5'!$E:$E,'Fluxo de Caixa'!J$3)+SUMIFS('BD Conta 5295-0'!$L:$L,'BD Conta 5295-0'!$K:$K,'Fluxo de Caixa'!$B51,'BD Conta 5295-0'!$E:$E,'Fluxo de Caixa'!J$3)+SUMIFS('BD Conta 5294-1'!$L:$L,'BD Conta 5294-1'!$K:$K,'Fluxo de Caixa'!$B51,'BD Conta 5294-1'!$E:$E,'Fluxo de Caixa'!J$3)+SUMIFS('BD Conta 726-4'!$L:$L,'BD Conta 726-4'!$K:$K,'Fluxo de Caixa'!$B51,'BD Conta 726-4'!$E:$E,'Fluxo de Caixa'!J$3)</f>
        <v>0</v>
      </c>
      <c r="K51" s="51">
        <f>SUMIFS('BD Conta 555-5'!$J:$J,'BD Conta 555-5'!$I:$I,'Fluxo de Caixa'!$B51,'BD Conta 555-5'!$E:$E,'Fluxo de Caixa'!K$3)+SUMIFS('BD Conta 5295-0'!$L:$L,'BD Conta 5295-0'!$K:$K,'Fluxo de Caixa'!$B51,'BD Conta 5295-0'!$E:$E,'Fluxo de Caixa'!K$3)+SUMIFS('BD Conta 5294-1'!$L:$L,'BD Conta 5294-1'!$K:$K,'Fluxo de Caixa'!$B51,'BD Conta 5294-1'!$E:$E,'Fluxo de Caixa'!K$3)+SUMIFS('BD Conta 726-4'!$L:$L,'BD Conta 726-4'!$K:$K,'Fluxo de Caixa'!$B51,'BD Conta 726-4'!$E:$E,'Fluxo de Caixa'!K$3)</f>
        <v>0</v>
      </c>
      <c r="M51" s="9">
        <f>HLOOKUP($L$2,$AJ$4:$AU$111,$A51,0)</f>
        <v>0</v>
      </c>
      <c r="N51" s="51">
        <f>HLOOKUP($L$2,$C$4:$K$111,$A51,0)</f>
        <v>0</v>
      </c>
      <c r="O51" s="17">
        <f t="shared" si="180"/>
        <v>0</v>
      </c>
      <c r="P51" s="4">
        <f t="shared" si="181"/>
        <v>0</v>
      </c>
      <c r="R51" s="51">
        <f>HLOOKUP($L$2,$AW$4:$BH$111,$A51,0)</f>
        <v>0</v>
      </c>
      <c r="S51" s="51">
        <f>HLOOKUP($L$2,$W$4:$AH$111,$A51,0)</f>
        <v>-23931.759999999998</v>
      </c>
      <c r="T51" s="17">
        <f t="shared" si="179"/>
        <v>-23931.759999999998</v>
      </c>
      <c r="U51" s="4">
        <f t="shared" si="182"/>
        <v>0</v>
      </c>
      <c r="W51" s="9" t="e">
        <f>SUM(#REF!)</f>
        <v>#REF!</v>
      </c>
      <c r="X51" s="9" t="e">
        <f>SUM(#REF!)</f>
        <v>#REF!</v>
      </c>
      <c r="Y51" s="9" t="e">
        <f>SUM(#REF!)</f>
        <v>#REF!</v>
      </c>
      <c r="Z51" s="9">
        <f>SUM($C51:C51)</f>
        <v>0</v>
      </c>
      <c r="AA51" s="51">
        <f>SUM($C51:D51)</f>
        <v>0</v>
      </c>
      <c r="AB51" s="51">
        <f>SUM($C51:E51)</f>
        <v>0</v>
      </c>
      <c r="AC51" s="51">
        <f>SUM($C51:F51)</f>
        <v>0</v>
      </c>
      <c r="AD51" s="51">
        <f>SUM($C51:G51)</f>
        <v>-23931.759999999998</v>
      </c>
      <c r="AE51" s="51">
        <f>SUM($C51:H51)</f>
        <v>-23931.759999999998</v>
      </c>
      <c r="AF51" s="51">
        <f>SUM($C51:I51)</f>
        <v>-23931.759999999998</v>
      </c>
      <c r="AG51" s="51">
        <f>SUM($C51:J51)</f>
        <v>-23931.759999999998</v>
      </c>
      <c r="AH51" s="51">
        <f>SUM($C51:K51)</f>
        <v>-23931.759999999998</v>
      </c>
      <c r="AJ51" s="51">
        <f>-IFERROR(VLOOKUP($B51,Orçado!$B:$I,8,0),0)</f>
        <v>0</v>
      </c>
      <c r="AK51" s="51">
        <f>-IFERROR(VLOOKUP($B51,Orçado!$B:$I,8,0),0)</f>
        <v>0</v>
      </c>
      <c r="AL51" s="51">
        <f>-IFERROR(VLOOKUP($B51,Orçado!$B:$I,8,0),0)</f>
        <v>0</v>
      </c>
      <c r="AM51" s="51"/>
      <c r="AN51" s="51"/>
      <c r="AO51" s="51"/>
      <c r="AP51" s="51"/>
      <c r="AQ51" s="51"/>
      <c r="AR51" s="51"/>
      <c r="AS51" s="51"/>
      <c r="AT51" s="51"/>
      <c r="AU51" s="51"/>
      <c r="AW51" s="51">
        <f t="shared" si="183"/>
        <v>0</v>
      </c>
      <c r="AX51" s="51">
        <f t="shared" si="184"/>
        <v>0</v>
      </c>
      <c r="AY51" s="51">
        <f t="shared" si="185"/>
        <v>0</v>
      </c>
      <c r="AZ51" s="51">
        <f t="shared" si="186"/>
        <v>0</v>
      </c>
      <c r="BA51" s="51">
        <f t="shared" si="187"/>
        <v>0</v>
      </c>
      <c r="BB51" s="51">
        <f t="shared" si="188"/>
        <v>0</v>
      </c>
      <c r="BC51" s="51">
        <f t="shared" si="189"/>
        <v>0</v>
      </c>
      <c r="BD51" s="51">
        <f t="shared" si="190"/>
        <v>0</v>
      </c>
      <c r="BE51" s="51">
        <f t="shared" si="191"/>
        <v>0</v>
      </c>
      <c r="BF51" s="51">
        <f t="shared" si="192"/>
        <v>0</v>
      </c>
      <c r="BG51" s="51">
        <f t="shared" si="193"/>
        <v>0</v>
      </c>
      <c r="BH51" s="51">
        <f t="shared" si="194"/>
        <v>0</v>
      </c>
    </row>
    <row r="52" spans="1:60" hidden="1" outlineLevel="1">
      <c r="A52" s="5">
        <f t="shared" si="13"/>
        <v>49</v>
      </c>
      <c r="B52" s="14" t="s">
        <v>184</v>
      </c>
      <c r="C52" s="51">
        <f>SUMIFS('BD Conta 555-5'!$J:$J,'BD Conta 555-5'!$I:$I,'Fluxo de Caixa'!$B52,'BD Conta 555-5'!$E:$E,'Fluxo de Caixa'!C$3)+SUMIFS('BD Conta 5295-0'!$L:$L,'BD Conta 5295-0'!$K:$K,'Fluxo de Caixa'!$B52,'BD Conta 5295-0'!$E:$E,'Fluxo de Caixa'!C$3)+SUMIFS('BD Conta 5294-1'!$L:$L,'BD Conta 5294-1'!$K:$K,'Fluxo de Caixa'!$B52,'BD Conta 5294-1'!$E:$E,'Fluxo de Caixa'!C$3)+SUMIFS('BD Conta 726-4'!$L:$L,'BD Conta 726-4'!$K:$K,'Fluxo de Caixa'!$B52,'BD Conta 726-4'!$E:$E,'Fluxo de Caixa'!C$3)</f>
        <v>0</v>
      </c>
      <c r="D52" s="51">
        <f>SUMIFS('BD Conta 555-5'!$J:$J,'BD Conta 555-5'!$I:$I,'Fluxo de Caixa'!$B52,'BD Conta 555-5'!$E:$E,'Fluxo de Caixa'!D$3)+SUMIFS('BD Conta 5295-0'!$L:$L,'BD Conta 5295-0'!$K:$K,'Fluxo de Caixa'!$B52,'BD Conta 5295-0'!$E:$E,'Fluxo de Caixa'!D$3)+SUMIFS('BD Conta 5294-1'!$L:$L,'BD Conta 5294-1'!$K:$K,'Fluxo de Caixa'!$B52,'BD Conta 5294-1'!$E:$E,'Fluxo de Caixa'!D$3)+SUMIFS('BD Conta 726-4'!$L:$L,'BD Conta 726-4'!$K:$K,'Fluxo de Caixa'!$B52,'BD Conta 726-4'!$E:$E,'Fluxo de Caixa'!D$3)</f>
        <v>0</v>
      </c>
      <c r="E52" s="51">
        <f>SUMIFS('BD Conta 555-5'!$J:$J,'BD Conta 555-5'!$I:$I,'Fluxo de Caixa'!$B52,'BD Conta 555-5'!$E:$E,'Fluxo de Caixa'!E$3)+SUMIFS('BD Conta 5295-0'!$L:$L,'BD Conta 5295-0'!$K:$K,'Fluxo de Caixa'!$B52,'BD Conta 5295-0'!$E:$E,'Fluxo de Caixa'!E$3)+SUMIFS('BD Conta 5294-1'!$L:$L,'BD Conta 5294-1'!$K:$K,'Fluxo de Caixa'!$B52,'BD Conta 5294-1'!$E:$E,'Fluxo de Caixa'!E$3)+SUMIFS('BD Conta 726-4'!$L:$L,'BD Conta 726-4'!$K:$K,'Fluxo de Caixa'!$B52,'BD Conta 726-4'!$E:$E,'Fluxo de Caixa'!E$3)</f>
        <v>0</v>
      </c>
      <c r="F52" s="51">
        <f>SUMIFS('BD Conta 555-5'!$J:$J,'BD Conta 555-5'!$I:$I,'Fluxo de Caixa'!$B52,'BD Conta 555-5'!$E:$E,'Fluxo de Caixa'!F$3)+SUMIFS('BD Conta 5295-0'!$L:$L,'BD Conta 5295-0'!$K:$K,'Fluxo de Caixa'!$B52,'BD Conta 5295-0'!$E:$E,'Fluxo de Caixa'!F$3)+SUMIFS('BD Conta 5294-1'!$L:$L,'BD Conta 5294-1'!$K:$K,'Fluxo de Caixa'!$B52,'BD Conta 5294-1'!$E:$E,'Fluxo de Caixa'!F$3)+SUMIFS('BD Conta 726-4'!$L:$L,'BD Conta 726-4'!$K:$K,'Fluxo de Caixa'!$B52,'BD Conta 726-4'!$E:$E,'Fluxo de Caixa'!F$3)</f>
        <v>0</v>
      </c>
      <c r="G52" s="51">
        <f>SUMIFS('BD Conta 555-5'!$J:$J,'BD Conta 555-5'!$I:$I,'Fluxo de Caixa'!$B52,'BD Conta 555-5'!$E:$E,'Fluxo de Caixa'!G$3)+SUMIFS('BD Conta 5295-0'!$L:$L,'BD Conta 5295-0'!$K:$K,'Fluxo de Caixa'!$B52,'BD Conta 5295-0'!$E:$E,'Fluxo de Caixa'!G$3)+SUMIFS('BD Conta 5294-1'!$L:$L,'BD Conta 5294-1'!$K:$K,'Fluxo de Caixa'!$B52,'BD Conta 5294-1'!$E:$E,'Fluxo de Caixa'!G$3)+SUMIFS('BD Conta 726-4'!$L:$L,'BD Conta 726-4'!$K:$K,'Fluxo de Caixa'!$B52,'BD Conta 726-4'!$E:$E,'Fluxo de Caixa'!G$3)</f>
        <v>0</v>
      </c>
      <c r="H52" s="51">
        <f>SUMIFS('BD Conta 555-5'!$J:$J,'BD Conta 555-5'!$I:$I,'Fluxo de Caixa'!$B52,'BD Conta 555-5'!$E:$E,'Fluxo de Caixa'!H$3)+SUMIFS('BD Conta 5295-0'!$L:$L,'BD Conta 5295-0'!$K:$K,'Fluxo de Caixa'!$B52,'BD Conta 5295-0'!$E:$E,'Fluxo de Caixa'!H$3)+SUMIFS('BD Conta 5294-1'!$L:$L,'BD Conta 5294-1'!$K:$K,'Fluxo de Caixa'!$B52,'BD Conta 5294-1'!$E:$E,'Fluxo de Caixa'!H$3)+SUMIFS('BD Conta 726-4'!$L:$L,'BD Conta 726-4'!$K:$K,'Fluxo de Caixa'!$B52,'BD Conta 726-4'!$E:$E,'Fluxo de Caixa'!H$3)</f>
        <v>0</v>
      </c>
      <c r="I52" s="51">
        <f>SUMIFS('BD Conta 555-5'!$J:$J,'BD Conta 555-5'!$I:$I,'Fluxo de Caixa'!$B52,'BD Conta 555-5'!$E:$E,'Fluxo de Caixa'!I$3)+SUMIFS('BD Conta 5295-0'!$L:$L,'BD Conta 5295-0'!$K:$K,'Fluxo de Caixa'!$B52,'BD Conta 5295-0'!$E:$E,'Fluxo de Caixa'!I$3)+SUMIFS('BD Conta 5294-1'!$L:$L,'BD Conta 5294-1'!$K:$K,'Fluxo de Caixa'!$B52,'BD Conta 5294-1'!$E:$E,'Fluxo de Caixa'!I$3)+SUMIFS('BD Conta 726-4'!$L:$L,'BD Conta 726-4'!$K:$K,'Fluxo de Caixa'!$B52,'BD Conta 726-4'!$E:$E,'Fluxo de Caixa'!I$3)</f>
        <v>0</v>
      </c>
      <c r="J52" s="51">
        <f>SUMIFS('BD Conta 555-5'!$J:$J,'BD Conta 555-5'!$I:$I,'Fluxo de Caixa'!$B52,'BD Conta 555-5'!$E:$E,'Fluxo de Caixa'!J$3)+SUMIFS('BD Conta 5295-0'!$L:$L,'BD Conta 5295-0'!$K:$K,'Fluxo de Caixa'!$B52,'BD Conta 5295-0'!$E:$E,'Fluxo de Caixa'!J$3)+SUMIFS('BD Conta 5294-1'!$L:$L,'BD Conta 5294-1'!$K:$K,'Fluxo de Caixa'!$B52,'BD Conta 5294-1'!$E:$E,'Fluxo de Caixa'!J$3)+SUMIFS('BD Conta 726-4'!$L:$L,'BD Conta 726-4'!$K:$K,'Fluxo de Caixa'!$B52,'BD Conta 726-4'!$E:$E,'Fluxo de Caixa'!J$3)</f>
        <v>0</v>
      </c>
      <c r="K52" s="51">
        <f>SUMIFS('BD Conta 555-5'!$J:$J,'BD Conta 555-5'!$I:$I,'Fluxo de Caixa'!$B52,'BD Conta 555-5'!$E:$E,'Fluxo de Caixa'!K$3)+SUMIFS('BD Conta 5295-0'!$L:$L,'BD Conta 5295-0'!$K:$K,'Fluxo de Caixa'!$B52,'BD Conta 5295-0'!$E:$E,'Fluxo de Caixa'!K$3)+SUMIFS('BD Conta 5294-1'!$L:$L,'BD Conta 5294-1'!$K:$K,'Fluxo de Caixa'!$B52,'BD Conta 5294-1'!$E:$E,'Fluxo de Caixa'!K$3)+SUMIFS('BD Conta 726-4'!$L:$L,'BD Conta 726-4'!$K:$K,'Fluxo de Caixa'!$B52,'BD Conta 726-4'!$E:$E,'Fluxo de Caixa'!K$3)</f>
        <v>0</v>
      </c>
      <c r="M52" s="9">
        <f>HLOOKUP($L$2,$AJ$4:$AU$111,$A52,0)</f>
        <v>0</v>
      </c>
      <c r="N52" s="51">
        <f>HLOOKUP($L$2,$C$4:$K$111,$A52,0)</f>
        <v>0</v>
      </c>
      <c r="O52" s="17">
        <f t="shared" si="180"/>
        <v>0</v>
      </c>
      <c r="P52" s="4">
        <f t="shared" si="181"/>
        <v>0</v>
      </c>
      <c r="R52" s="51">
        <f>HLOOKUP($L$2,$AW$4:$BH$111,$A52,0)</f>
        <v>0</v>
      </c>
      <c r="S52" s="51">
        <f>HLOOKUP($L$2,$W$4:$AH$111,$A52,0)</f>
        <v>0</v>
      </c>
      <c r="T52" s="17">
        <f t="shared" si="179"/>
        <v>0</v>
      </c>
      <c r="U52" s="4">
        <f t="shared" si="182"/>
        <v>0</v>
      </c>
      <c r="W52" s="9" t="e">
        <f>SUM(#REF!)</f>
        <v>#REF!</v>
      </c>
      <c r="X52" s="9" t="e">
        <f>SUM(#REF!)</f>
        <v>#REF!</v>
      </c>
      <c r="Y52" s="9" t="e">
        <f>SUM(#REF!)</f>
        <v>#REF!</v>
      </c>
      <c r="Z52" s="9">
        <f>SUM($C52:C52)</f>
        <v>0</v>
      </c>
      <c r="AA52" s="51">
        <f>SUM($C52:D52)</f>
        <v>0</v>
      </c>
      <c r="AB52" s="51">
        <f>SUM($C52:E52)</f>
        <v>0</v>
      </c>
      <c r="AC52" s="51">
        <f>SUM($C52:F52)</f>
        <v>0</v>
      </c>
      <c r="AD52" s="51">
        <f>SUM($C52:G52)</f>
        <v>0</v>
      </c>
      <c r="AE52" s="51">
        <f>SUM($C52:H52)</f>
        <v>0</v>
      </c>
      <c r="AF52" s="51">
        <f>SUM($C52:I52)</f>
        <v>0</v>
      </c>
      <c r="AG52" s="51">
        <f>SUM($C52:J52)</f>
        <v>0</v>
      </c>
      <c r="AH52" s="51">
        <f>SUM($C52:K52)</f>
        <v>0</v>
      </c>
      <c r="AJ52" s="51">
        <f>-IFERROR(VLOOKUP($B52,Orçado!$B:$I,8,0),0)</f>
        <v>0</v>
      </c>
      <c r="AK52" s="51">
        <f>-IFERROR(VLOOKUP($B52,Orçado!$B:$I,8,0),0)</f>
        <v>0</v>
      </c>
      <c r="AL52" s="51">
        <f>-IFERROR(VLOOKUP($B52,Orçado!$B:$I,8,0),0)</f>
        <v>0</v>
      </c>
      <c r="AM52" s="51"/>
      <c r="AN52" s="51"/>
      <c r="AO52" s="51"/>
      <c r="AP52" s="51"/>
      <c r="AQ52" s="51"/>
      <c r="AR52" s="51"/>
      <c r="AS52" s="51"/>
      <c r="AT52" s="51"/>
      <c r="AU52" s="51"/>
      <c r="AW52" s="51">
        <f t="shared" si="183"/>
        <v>0</v>
      </c>
      <c r="AX52" s="51">
        <f t="shared" si="184"/>
        <v>0</v>
      </c>
      <c r="AY52" s="51">
        <f t="shared" si="185"/>
        <v>0</v>
      </c>
      <c r="AZ52" s="51">
        <f t="shared" si="186"/>
        <v>0</v>
      </c>
      <c r="BA52" s="51">
        <f t="shared" si="187"/>
        <v>0</v>
      </c>
      <c r="BB52" s="51">
        <f t="shared" si="188"/>
        <v>0</v>
      </c>
      <c r="BC52" s="51">
        <f t="shared" si="189"/>
        <v>0</v>
      </c>
      <c r="BD52" s="51">
        <f t="shared" si="190"/>
        <v>0</v>
      </c>
      <c r="BE52" s="51">
        <f t="shared" si="191"/>
        <v>0</v>
      </c>
      <c r="BF52" s="51">
        <f t="shared" si="192"/>
        <v>0</v>
      </c>
      <c r="BG52" s="51">
        <f t="shared" si="193"/>
        <v>0</v>
      </c>
      <c r="BH52" s="51">
        <f t="shared" si="194"/>
        <v>0</v>
      </c>
    </row>
    <row r="53" spans="1:60" hidden="1" outlineLevel="1">
      <c r="A53" s="5">
        <f t="shared" si="13"/>
        <v>50</v>
      </c>
      <c r="B53" s="14" t="s">
        <v>102</v>
      </c>
      <c r="C53" s="51">
        <f>SUMIFS('BD Conta 555-5'!$J:$J,'BD Conta 555-5'!$I:$I,'Fluxo de Caixa'!$B53,'BD Conta 555-5'!$E:$E,'Fluxo de Caixa'!C$3)+SUMIFS('BD Conta 5295-0'!$L:$L,'BD Conta 5295-0'!$K:$K,'Fluxo de Caixa'!$B53,'BD Conta 5295-0'!$E:$E,'Fluxo de Caixa'!C$3)+SUMIFS('BD Conta 5294-1'!$L:$L,'BD Conta 5294-1'!$K:$K,'Fluxo de Caixa'!$B53,'BD Conta 5294-1'!$E:$E,'Fluxo de Caixa'!C$3)+SUMIFS('BD Conta 726-4'!$L:$L,'BD Conta 726-4'!$K:$K,'Fluxo de Caixa'!$B53,'BD Conta 726-4'!$E:$E,'Fluxo de Caixa'!C$3)</f>
        <v>0</v>
      </c>
      <c r="D53" s="51">
        <f>SUMIFS('BD Conta 555-5'!$J:$J,'BD Conta 555-5'!$I:$I,'Fluxo de Caixa'!$B53,'BD Conta 555-5'!$E:$E,'Fluxo de Caixa'!D$3)+SUMIFS('BD Conta 5295-0'!$L:$L,'BD Conta 5295-0'!$K:$K,'Fluxo de Caixa'!$B53,'BD Conta 5295-0'!$E:$E,'Fluxo de Caixa'!D$3)+SUMIFS('BD Conta 5294-1'!$L:$L,'BD Conta 5294-1'!$K:$K,'Fluxo de Caixa'!$B53,'BD Conta 5294-1'!$E:$E,'Fluxo de Caixa'!D$3)+SUMIFS('BD Conta 726-4'!$L:$L,'BD Conta 726-4'!$K:$K,'Fluxo de Caixa'!$B53,'BD Conta 726-4'!$E:$E,'Fluxo de Caixa'!D$3)</f>
        <v>0</v>
      </c>
      <c r="E53" s="51">
        <f>SUMIFS('BD Conta 555-5'!$J:$J,'BD Conta 555-5'!$I:$I,'Fluxo de Caixa'!$B53,'BD Conta 555-5'!$E:$E,'Fluxo de Caixa'!E$3)+SUMIFS('BD Conta 5295-0'!$L:$L,'BD Conta 5295-0'!$K:$K,'Fluxo de Caixa'!$B53,'BD Conta 5295-0'!$E:$E,'Fluxo de Caixa'!E$3)+SUMIFS('BD Conta 5294-1'!$L:$L,'BD Conta 5294-1'!$K:$K,'Fluxo de Caixa'!$B53,'BD Conta 5294-1'!$E:$E,'Fluxo de Caixa'!E$3)+SUMIFS('BD Conta 726-4'!$L:$L,'BD Conta 726-4'!$K:$K,'Fluxo de Caixa'!$B53,'BD Conta 726-4'!$E:$E,'Fluxo de Caixa'!E$3)</f>
        <v>0</v>
      </c>
      <c r="F53" s="51">
        <f>SUMIFS('BD Conta 555-5'!$J:$J,'BD Conta 555-5'!$I:$I,'Fluxo de Caixa'!$B53,'BD Conta 555-5'!$E:$E,'Fluxo de Caixa'!F$3)+SUMIFS('BD Conta 5295-0'!$L:$L,'BD Conta 5295-0'!$K:$K,'Fluxo de Caixa'!$B53,'BD Conta 5295-0'!$E:$E,'Fluxo de Caixa'!F$3)+SUMIFS('BD Conta 5294-1'!$L:$L,'BD Conta 5294-1'!$K:$K,'Fluxo de Caixa'!$B53,'BD Conta 5294-1'!$E:$E,'Fluxo de Caixa'!F$3)+SUMIFS('BD Conta 726-4'!$L:$L,'BD Conta 726-4'!$K:$K,'Fluxo de Caixa'!$B53,'BD Conta 726-4'!$E:$E,'Fluxo de Caixa'!F$3)</f>
        <v>0</v>
      </c>
      <c r="G53" s="51">
        <f>SUMIFS('BD Conta 555-5'!$J:$J,'BD Conta 555-5'!$I:$I,'Fluxo de Caixa'!$B53,'BD Conta 555-5'!$E:$E,'Fluxo de Caixa'!G$3)+SUMIFS('BD Conta 5295-0'!$L:$L,'BD Conta 5295-0'!$K:$K,'Fluxo de Caixa'!$B53,'BD Conta 5295-0'!$E:$E,'Fluxo de Caixa'!G$3)+SUMIFS('BD Conta 5294-1'!$L:$L,'BD Conta 5294-1'!$K:$K,'Fluxo de Caixa'!$B53,'BD Conta 5294-1'!$E:$E,'Fluxo de Caixa'!G$3)+SUMIFS('BD Conta 726-4'!$L:$L,'BD Conta 726-4'!$K:$K,'Fluxo de Caixa'!$B53,'BD Conta 726-4'!$E:$E,'Fluxo de Caixa'!G$3)</f>
        <v>0</v>
      </c>
      <c r="H53" s="51">
        <f>SUMIFS('BD Conta 555-5'!$J:$J,'BD Conta 555-5'!$I:$I,'Fluxo de Caixa'!$B53,'BD Conta 555-5'!$E:$E,'Fluxo de Caixa'!H$3)+SUMIFS('BD Conta 5295-0'!$L:$L,'BD Conta 5295-0'!$K:$K,'Fluxo de Caixa'!$B53,'BD Conta 5295-0'!$E:$E,'Fluxo de Caixa'!H$3)+SUMIFS('BD Conta 5294-1'!$L:$L,'BD Conta 5294-1'!$K:$K,'Fluxo de Caixa'!$B53,'BD Conta 5294-1'!$E:$E,'Fluxo de Caixa'!H$3)+SUMIFS('BD Conta 726-4'!$L:$L,'BD Conta 726-4'!$K:$K,'Fluxo de Caixa'!$B53,'BD Conta 726-4'!$E:$E,'Fluxo de Caixa'!H$3)</f>
        <v>0</v>
      </c>
      <c r="I53" s="51">
        <f>SUMIFS('BD Conta 555-5'!$J:$J,'BD Conta 555-5'!$I:$I,'Fluxo de Caixa'!$B53,'BD Conta 555-5'!$E:$E,'Fluxo de Caixa'!I$3)+SUMIFS('BD Conta 5295-0'!$L:$L,'BD Conta 5295-0'!$K:$K,'Fluxo de Caixa'!$B53,'BD Conta 5295-0'!$E:$E,'Fluxo de Caixa'!I$3)+SUMIFS('BD Conta 5294-1'!$L:$L,'BD Conta 5294-1'!$K:$K,'Fluxo de Caixa'!$B53,'BD Conta 5294-1'!$E:$E,'Fluxo de Caixa'!I$3)+SUMIFS('BD Conta 726-4'!$L:$L,'BD Conta 726-4'!$K:$K,'Fluxo de Caixa'!$B53,'BD Conta 726-4'!$E:$E,'Fluxo de Caixa'!I$3)</f>
        <v>0</v>
      </c>
      <c r="J53" s="51">
        <f>SUMIFS('BD Conta 555-5'!$J:$J,'BD Conta 555-5'!$I:$I,'Fluxo de Caixa'!$B53,'BD Conta 555-5'!$E:$E,'Fluxo de Caixa'!J$3)+SUMIFS('BD Conta 5295-0'!$L:$L,'BD Conta 5295-0'!$K:$K,'Fluxo de Caixa'!$B53,'BD Conta 5295-0'!$E:$E,'Fluxo de Caixa'!J$3)+SUMIFS('BD Conta 5294-1'!$L:$L,'BD Conta 5294-1'!$K:$K,'Fluxo de Caixa'!$B53,'BD Conta 5294-1'!$E:$E,'Fluxo de Caixa'!J$3)+SUMIFS('BD Conta 726-4'!$L:$L,'BD Conta 726-4'!$K:$K,'Fluxo de Caixa'!$B53,'BD Conta 726-4'!$E:$E,'Fluxo de Caixa'!J$3)</f>
        <v>0</v>
      </c>
      <c r="K53" s="51">
        <f>SUMIFS('BD Conta 555-5'!$J:$J,'BD Conta 555-5'!$I:$I,'Fluxo de Caixa'!$B53,'BD Conta 555-5'!$E:$E,'Fluxo de Caixa'!K$3)+SUMIFS('BD Conta 5295-0'!$L:$L,'BD Conta 5295-0'!$K:$K,'Fluxo de Caixa'!$B53,'BD Conta 5295-0'!$E:$E,'Fluxo de Caixa'!K$3)+SUMIFS('BD Conta 5294-1'!$L:$L,'BD Conta 5294-1'!$K:$K,'Fluxo de Caixa'!$B53,'BD Conta 5294-1'!$E:$E,'Fluxo de Caixa'!K$3)+SUMIFS('BD Conta 726-4'!$L:$L,'BD Conta 726-4'!$K:$K,'Fluxo de Caixa'!$B53,'BD Conta 726-4'!$E:$E,'Fluxo de Caixa'!K$3)</f>
        <v>0</v>
      </c>
      <c r="M53" s="9">
        <f>HLOOKUP($L$2,$AJ$4:$AU$111,$A53,0)</f>
        <v>0</v>
      </c>
      <c r="N53" s="51">
        <f>HLOOKUP($L$2,$C$4:$K$111,$A53,0)</f>
        <v>0</v>
      </c>
      <c r="O53" s="17">
        <f t="shared" si="180"/>
        <v>0</v>
      </c>
      <c r="P53" s="4">
        <f t="shared" si="181"/>
        <v>0</v>
      </c>
      <c r="R53" s="51">
        <f>HLOOKUP($L$2,$AW$4:$BH$111,$A53,0)</f>
        <v>-22637.143388422766</v>
      </c>
      <c r="S53" s="51">
        <f>HLOOKUP($L$2,$W$4:$AH$111,$A53,0)</f>
        <v>0</v>
      </c>
      <c r="T53" s="17">
        <f t="shared" si="179"/>
        <v>22637.143388422766</v>
      </c>
      <c r="U53" s="4">
        <f t="shared" si="182"/>
        <v>0</v>
      </c>
      <c r="W53" s="9" t="e">
        <f>SUM(#REF!)</f>
        <v>#REF!</v>
      </c>
      <c r="X53" s="9" t="e">
        <f>SUM(#REF!)</f>
        <v>#REF!</v>
      </c>
      <c r="Y53" s="9" t="e">
        <f>SUM(#REF!)</f>
        <v>#REF!</v>
      </c>
      <c r="Z53" s="9">
        <f>SUM($C53:C53)</f>
        <v>0</v>
      </c>
      <c r="AA53" s="51">
        <f>SUM($C53:D53)</f>
        <v>0</v>
      </c>
      <c r="AB53" s="51">
        <f>SUM($C53:E53)</f>
        <v>0</v>
      </c>
      <c r="AC53" s="51">
        <f>SUM($C53:F53)</f>
        <v>0</v>
      </c>
      <c r="AD53" s="51">
        <f>SUM($C53:G53)</f>
        <v>0</v>
      </c>
      <c r="AE53" s="51">
        <f>SUM($C53:H53)</f>
        <v>0</v>
      </c>
      <c r="AF53" s="51">
        <f>SUM($C53:I53)</f>
        <v>0</v>
      </c>
      <c r="AG53" s="51">
        <f>SUM($C53:J53)</f>
        <v>0</v>
      </c>
      <c r="AH53" s="51">
        <f>SUM($C53:K53)</f>
        <v>0</v>
      </c>
      <c r="AJ53" s="51">
        <f>-IFERROR(VLOOKUP($B53,Orçado!$B:$I,8,0),0)</f>
        <v>-7545.7144628075894</v>
      </c>
      <c r="AK53" s="51">
        <f>-IFERROR(VLOOKUP($B53,Orçado!$B:$I,8,0),0)</f>
        <v>-7545.7144628075894</v>
      </c>
      <c r="AL53" s="51">
        <f>-IFERROR(VLOOKUP($B53,Orçado!$B:$I,8,0),0)</f>
        <v>-7545.7144628075894</v>
      </c>
      <c r="AM53" s="51"/>
      <c r="AN53" s="51"/>
      <c r="AO53" s="51"/>
      <c r="AP53" s="51"/>
      <c r="AQ53" s="51"/>
      <c r="AR53" s="51"/>
      <c r="AS53" s="51"/>
      <c r="AT53" s="51"/>
      <c r="AU53" s="51"/>
      <c r="AW53" s="51">
        <f t="shared" si="183"/>
        <v>-7545.7144628075894</v>
      </c>
      <c r="AX53" s="51">
        <f t="shared" si="184"/>
        <v>-15091.428925615179</v>
      </c>
      <c r="AY53" s="51">
        <f t="shared" si="185"/>
        <v>-22637.143388422766</v>
      </c>
      <c r="AZ53" s="51">
        <f t="shared" si="186"/>
        <v>-22637.143388422766</v>
      </c>
      <c r="BA53" s="51">
        <f t="shared" si="187"/>
        <v>-22637.143388422766</v>
      </c>
      <c r="BB53" s="51">
        <f t="shared" si="188"/>
        <v>-22637.143388422766</v>
      </c>
      <c r="BC53" s="51">
        <f t="shared" si="189"/>
        <v>-22637.143388422766</v>
      </c>
      <c r="BD53" s="51">
        <f t="shared" si="190"/>
        <v>-22637.143388422766</v>
      </c>
      <c r="BE53" s="51">
        <f t="shared" si="191"/>
        <v>-22637.143388422766</v>
      </c>
      <c r="BF53" s="51">
        <f t="shared" si="192"/>
        <v>-22637.143388422766</v>
      </c>
      <c r="BG53" s="51">
        <f t="shared" si="193"/>
        <v>-22637.143388422766</v>
      </c>
      <c r="BH53" s="51">
        <f t="shared" si="194"/>
        <v>-22637.143388422766</v>
      </c>
    </row>
    <row r="54" spans="1:60" hidden="1" outlineLevel="1">
      <c r="A54" s="5">
        <f t="shared" si="13"/>
        <v>51</v>
      </c>
      <c r="B54" s="14" t="s">
        <v>117</v>
      </c>
      <c r="C54" s="51">
        <f>SUMIFS('BD Conta 555-5'!$J:$J,'BD Conta 555-5'!$I:$I,'Fluxo de Caixa'!$B54,'BD Conta 555-5'!$E:$E,'Fluxo de Caixa'!C$3)+SUMIFS('BD Conta 5295-0'!$L:$L,'BD Conta 5295-0'!$K:$K,'Fluxo de Caixa'!$B54,'BD Conta 5295-0'!$E:$E,'Fluxo de Caixa'!C$3)+SUMIFS('BD Conta 5294-1'!$L:$L,'BD Conta 5294-1'!$K:$K,'Fluxo de Caixa'!$B54,'BD Conta 5294-1'!$E:$E,'Fluxo de Caixa'!C$3)+SUMIFS('BD Conta 726-4'!$L:$L,'BD Conta 726-4'!$K:$K,'Fluxo de Caixa'!$B54,'BD Conta 726-4'!$E:$E,'Fluxo de Caixa'!C$3)</f>
        <v>0</v>
      </c>
      <c r="D54" s="51">
        <f>SUMIFS('BD Conta 555-5'!$J:$J,'BD Conta 555-5'!$I:$I,'Fluxo de Caixa'!$B54,'BD Conta 555-5'!$E:$E,'Fluxo de Caixa'!D$3)+SUMIFS('BD Conta 5295-0'!$L:$L,'BD Conta 5295-0'!$K:$K,'Fluxo de Caixa'!$B54,'BD Conta 5295-0'!$E:$E,'Fluxo de Caixa'!D$3)+SUMIFS('BD Conta 5294-1'!$L:$L,'BD Conta 5294-1'!$K:$K,'Fluxo de Caixa'!$B54,'BD Conta 5294-1'!$E:$E,'Fluxo de Caixa'!D$3)+SUMIFS('BD Conta 726-4'!$L:$L,'BD Conta 726-4'!$K:$K,'Fluxo de Caixa'!$B54,'BD Conta 726-4'!$E:$E,'Fluxo de Caixa'!D$3)</f>
        <v>0</v>
      </c>
      <c r="E54" s="51">
        <f>SUMIFS('BD Conta 555-5'!$J:$J,'BD Conta 555-5'!$I:$I,'Fluxo de Caixa'!$B54,'BD Conta 555-5'!$E:$E,'Fluxo de Caixa'!E$3)+SUMIFS('BD Conta 5295-0'!$L:$L,'BD Conta 5295-0'!$K:$K,'Fluxo de Caixa'!$B54,'BD Conta 5295-0'!$E:$E,'Fluxo de Caixa'!E$3)+SUMIFS('BD Conta 5294-1'!$L:$L,'BD Conta 5294-1'!$K:$K,'Fluxo de Caixa'!$B54,'BD Conta 5294-1'!$E:$E,'Fluxo de Caixa'!E$3)+SUMIFS('BD Conta 726-4'!$L:$L,'BD Conta 726-4'!$K:$K,'Fluxo de Caixa'!$B54,'BD Conta 726-4'!$E:$E,'Fluxo de Caixa'!E$3)</f>
        <v>0</v>
      </c>
      <c r="F54" s="51">
        <f>SUMIFS('BD Conta 555-5'!$J:$J,'BD Conta 555-5'!$I:$I,'Fluxo de Caixa'!$B54,'BD Conta 555-5'!$E:$E,'Fluxo de Caixa'!F$3)+SUMIFS('BD Conta 5295-0'!$L:$L,'BD Conta 5295-0'!$K:$K,'Fluxo de Caixa'!$B54,'BD Conta 5295-0'!$E:$E,'Fluxo de Caixa'!F$3)+SUMIFS('BD Conta 5294-1'!$L:$L,'BD Conta 5294-1'!$K:$K,'Fluxo de Caixa'!$B54,'BD Conta 5294-1'!$E:$E,'Fluxo de Caixa'!F$3)+SUMIFS('BD Conta 726-4'!$L:$L,'BD Conta 726-4'!$K:$K,'Fluxo de Caixa'!$B54,'BD Conta 726-4'!$E:$E,'Fluxo de Caixa'!F$3)</f>
        <v>0</v>
      </c>
      <c r="G54" s="51">
        <f>SUMIFS('BD Conta 555-5'!$J:$J,'BD Conta 555-5'!$I:$I,'Fluxo de Caixa'!$B54,'BD Conta 555-5'!$E:$E,'Fluxo de Caixa'!G$3)+SUMIFS('BD Conta 5295-0'!$L:$L,'BD Conta 5295-0'!$K:$K,'Fluxo de Caixa'!$B54,'BD Conta 5295-0'!$E:$E,'Fluxo de Caixa'!G$3)+SUMIFS('BD Conta 5294-1'!$L:$L,'BD Conta 5294-1'!$K:$K,'Fluxo de Caixa'!$B54,'BD Conta 5294-1'!$E:$E,'Fluxo de Caixa'!G$3)+SUMIFS('BD Conta 726-4'!$L:$L,'BD Conta 726-4'!$K:$K,'Fluxo de Caixa'!$B54,'BD Conta 726-4'!$E:$E,'Fluxo de Caixa'!G$3)</f>
        <v>0</v>
      </c>
      <c r="H54" s="51">
        <f>SUMIFS('BD Conta 555-5'!$J:$J,'BD Conta 555-5'!$I:$I,'Fluxo de Caixa'!$B54,'BD Conta 555-5'!$E:$E,'Fluxo de Caixa'!H$3)+SUMIFS('BD Conta 5295-0'!$L:$L,'BD Conta 5295-0'!$K:$K,'Fluxo de Caixa'!$B54,'BD Conta 5295-0'!$E:$E,'Fluxo de Caixa'!H$3)+SUMIFS('BD Conta 5294-1'!$L:$L,'BD Conta 5294-1'!$K:$K,'Fluxo de Caixa'!$B54,'BD Conta 5294-1'!$E:$E,'Fluxo de Caixa'!H$3)+SUMIFS('BD Conta 726-4'!$L:$L,'BD Conta 726-4'!$K:$K,'Fluxo de Caixa'!$B54,'BD Conta 726-4'!$E:$E,'Fluxo de Caixa'!H$3)</f>
        <v>0</v>
      </c>
      <c r="I54" s="51">
        <f>SUMIFS('BD Conta 555-5'!$J:$J,'BD Conta 555-5'!$I:$I,'Fluxo de Caixa'!$B54,'BD Conta 555-5'!$E:$E,'Fluxo de Caixa'!I$3)+SUMIFS('BD Conta 5295-0'!$L:$L,'BD Conta 5295-0'!$K:$K,'Fluxo de Caixa'!$B54,'BD Conta 5295-0'!$E:$E,'Fluxo de Caixa'!I$3)+SUMIFS('BD Conta 5294-1'!$L:$L,'BD Conta 5294-1'!$K:$K,'Fluxo de Caixa'!$B54,'BD Conta 5294-1'!$E:$E,'Fluxo de Caixa'!I$3)+SUMIFS('BD Conta 726-4'!$L:$L,'BD Conta 726-4'!$K:$K,'Fluxo de Caixa'!$B54,'BD Conta 726-4'!$E:$E,'Fluxo de Caixa'!I$3)</f>
        <v>0</v>
      </c>
      <c r="J54" s="51">
        <f>SUMIFS('BD Conta 555-5'!$J:$J,'BD Conta 555-5'!$I:$I,'Fluxo de Caixa'!$B54,'BD Conta 555-5'!$E:$E,'Fluxo de Caixa'!J$3)+SUMIFS('BD Conta 5295-0'!$L:$L,'BD Conta 5295-0'!$K:$K,'Fluxo de Caixa'!$B54,'BD Conta 5295-0'!$E:$E,'Fluxo de Caixa'!J$3)+SUMIFS('BD Conta 5294-1'!$L:$L,'BD Conta 5294-1'!$K:$K,'Fluxo de Caixa'!$B54,'BD Conta 5294-1'!$E:$E,'Fluxo de Caixa'!J$3)+SUMIFS('BD Conta 726-4'!$L:$L,'BD Conta 726-4'!$K:$K,'Fluxo de Caixa'!$B54,'BD Conta 726-4'!$E:$E,'Fluxo de Caixa'!J$3)</f>
        <v>0</v>
      </c>
      <c r="K54" s="51">
        <f>SUMIFS('BD Conta 555-5'!$J:$J,'BD Conta 555-5'!$I:$I,'Fluxo de Caixa'!$B54,'BD Conta 555-5'!$E:$E,'Fluxo de Caixa'!K$3)+SUMIFS('BD Conta 5295-0'!$L:$L,'BD Conta 5295-0'!$K:$K,'Fluxo de Caixa'!$B54,'BD Conta 5295-0'!$E:$E,'Fluxo de Caixa'!K$3)+SUMIFS('BD Conta 5294-1'!$L:$L,'BD Conta 5294-1'!$K:$K,'Fluxo de Caixa'!$B54,'BD Conta 5294-1'!$E:$E,'Fluxo de Caixa'!K$3)+SUMIFS('BD Conta 726-4'!$L:$L,'BD Conta 726-4'!$K:$K,'Fluxo de Caixa'!$B54,'BD Conta 726-4'!$E:$E,'Fluxo de Caixa'!K$3)</f>
        <v>0</v>
      </c>
      <c r="M54" s="9">
        <f>HLOOKUP($L$2,$AJ$4:$AU$111,$A54,0)</f>
        <v>0</v>
      </c>
      <c r="N54" s="51">
        <f>HLOOKUP($L$2,$C$4:$K$111,$A54,0)</f>
        <v>0</v>
      </c>
      <c r="O54" s="17">
        <f t="shared" si="180"/>
        <v>0</v>
      </c>
      <c r="P54" s="4">
        <f t="shared" si="181"/>
        <v>0</v>
      </c>
      <c r="R54" s="51">
        <f>HLOOKUP($L$2,$AW$4:$BH$111,$A54,0)</f>
        <v>-22637.143388422766</v>
      </c>
      <c r="S54" s="51">
        <f>HLOOKUP($L$2,$W$4:$AH$111,$A54,0)</f>
        <v>0</v>
      </c>
      <c r="T54" s="17">
        <f t="shared" si="179"/>
        <v>22637.143388422766</v>
      </c>
      <c r="U54" s="4">
        <f t="shared" si="182"/>
        <v>0</v>
      </c>
      <c r="W54" s="9" t="e">
        <f>SUM(#REF!)</f>
        <v>#REF!</v>
      </c>
      <c r="X54" s="9" t="e">
        <f>SUM(#REF!)</f>
        <v>#REF!</v>
      </c>
      <c r="Y54" s="9" t="e">
        <f>SUM(#REF!)</f>
        <v>#REF!</v>
      </c>
      <c r="Z54" s="9">
        <f>SUM($C54:C54)</f>
        <v>0</v>
      </c>
      <c r="AA54" s="51">
        <f>SUM($C54:D54)</f>
        <v>0</v>
      </c>
      <c r="AB54" s="51">
        <f>SUM($C54:E54)</f>
        <v>0</v>
      </c>
      <c r="AC54" s="51">
        <f>SUM($C54:F54)</f>
        <v>0</v>
      </c>
      <c r="AD54" s="51">
        <f>SUM($C54:G54)</f>
        <v>0</v>
      </c>
      <c r="AE54" s="51">
        <f>SUM($C54:H54)</f>
        <v>0</v>
      </c>
      <c r="AF54" s="51">
        <f>SUM($C54:I54)</f>
        <v>0</v>
      </c>
      <c r="AG54" s="51">
        <f>SUM($C54:J54)</f>
        <v>0</v>
      </c>
      <c r="AH54" s="51">
        <f>SUM($C54:K54)</f>
        <v>0</v>
      </c>
      <c r="AJ54" s="51">
        <f>-IFERROR(VLOOKUP($B54,Orçado!$B:$I,8,0),0)</f>
        <v>-7545.7144628075894</v>
      </c>
      <c r="AK54" s="51">
        <f>-IFERROR(VLOOKUP($B54,Orçado!$B:$I,8,0),0)</f>
        <v>-7545.7144628075894</v>
      </c>
      <c r="AL54" s="51">
        <f>-IFERROR(VLOOKUP($B54,Orçado!$B:$I,8,0),0)</f>
        <v>-7545.7144628075894</v>
      </c>
      <c r="AM54" s="51"/>
      <c r="AN54" s="51"/>
      <c r="AO54" s="51"/>
      <c r="AP54" s="51"/>
      <c r="AQ54" s="51"/>
      <c r="AR54" s="51"/>
      <c r="AS54" s="51"/>
      <c r="AT54" s="51"/>
      <c r="AU54" s="51"/>
      <c r="AW54" s="51">
        <f t="shared" si="183"/>
        <v>-7545.7144628075894</v>
      </c>
      <c r="AX54" s="51">
        <f t="shared" si="184"/>
        <v>-15091.428925615179</v>
      </c>
      <c r="AY54" s="51">
        <f t="shared" si="185"/>
        <v>-22637.143388422766</v>
      </c>
      <c r="AZ54" s="51">
        <f t="shared" si="186"/>
        <v>-22637.143388422766</v>
      </c>
      <c r="BA54" s="51">
        <f t="shared" si="187"/>
        <v>-22637.143388422766</v>
      </c>
      <c r="BB54" s="51">
        <f t="shared" si="188"/>
        <v>-22637.143388422766</v>
      </c>
      <c r="BC54" s="51">
        <f t="shared" si="189"/>
        <v>-22637.143388422766</v>
      </c>
      <c r="BD54" s="51">
        <f t="shared" si="190"/>
        <v>-22637.143388422766</v>
      </c>
      <c r="BE54" s="51">
        <f t="shared" si="191"/>
        <v>-22637.143388422766</v>
      </c>
      <c r="BF54" s="51">
        <f t="shared" si="192"/>
        <v>-22637.143388422766</v>
      </c>
      <c r="BG54" s="51">
        <f t="shared" si="193"/>
        <v>-22637.143388422766</v>
      </c>
      <c r="BH54" s="51">
        <f t="shared" si="194"/>
        <v>-22637.143388422766</v>
      </c>
    </row>
    <row r="55" spans="1:60" hidden="1" outlineLevel="1">
      <c r="A55" s="5">
        <f t="shared" si="13"/>
        <v>52</v>
      </c>
      <c r="B55" s="14" t="s">
        <v>185</v>
      </c>
      <c r="C55" s="51">
        <f>SUMIFS('BD Conta 555-5'!$J:$J,'BD Conta 555-5'!$I:$I,'Fluxo de Caixa'!$B55,'BD Conta 555-5'!$E:$E,'Fluxo de Caixa'!C$3)+SUMIFS('BD Conta 5295-0'!$L:$L,'BD Conta 5295-0'!$K:$K,'Fluxo de Caixa'!$B55,'BD Conta 5295-0'!$E:$E,'Fluxo de Caixa'!C$3)+SUMIFS('BD Conta 5294-1'!$L:$L,'BD Conta 5294-1'!$K:$K,'Fluxo de Caixa'!$B55,'BD Conta 5294-1'!$E:$E,'Fluxo de Caixa'!C$3)+SUMIFS('BD Conta 726-4'!$L:$L,'BD Conta 726-4'!$K:$K,'Fluxo de Caixa'!$B55,'BD Conta 726-4'!$E:$E,'Fluxo de Caixa'!C$3)</f>
        <v>0</v>
      </c>
      <c r="D55" s="51">
        <f>SUMIFS('BD Conta 555-5'!$J:$J,'BD Conta 555-5'!$I:$I,'Fluxo de Caixa'!$B55,'BD Conta 555-5'!$E:$E,'Fluxo de Caixa'!D$3)+SUMIFS('BD Conta 5295-0'!$L:$L,'BD Conta 5295-0'!$K:$K,'Fluxo de Caixa'!$B55,'BD Conta 5295-0'!$E:$E,'Fluxo de Caixa'!D$3)+SUMIFS('BD Conta 5294-1'!$L:$L,'BD Conta 5294-1'!$K:$K,'Fluxo de Caixa'!$B55,'BD Conta 5294-1'!$E:$E,'Fluxo de Caixa'!D$3)+SUMIFS('BD Conta 726-4'!$L:$L,'BD Conta 726-4'!$K:$K,'Fluxo de Caixa'!$B55,'BD Conta 726-4'!$E:$E,'Fluxo de Caixa'!D$3)</f>
        <v>0</v>
      </c>
      <c r="E55" s="51">
        <f>SUMIFS('BD Conta 555-5'!$J:$J,'BD Conta 555-5'!$I:$I,'Fluxo de Caixa'!$B55,'BD Conta 555-5'!$E:$E,'Fluxo de Caixa'!E$3)+SUMIFS('BD Conta 5295-0'!$L:$L,'BD Conta 5295-0'!$K:$K,'Fluxo de Caixa'!$B55,'BD Conta 5295-0'!$E:$E,'Fluxo de Caixa'!E$3)+SUMIFS('BD Conta 5294-1'!$L:$L,'BD Conta 5294-1'!$K:$K,'Fluxo de Caixa'!$B55,'BD Conta 5294-1'!$E:$E,'Fluxo de Caixa'!E$3)+SUMIFS('BD Conta 726-4'!$L:$L,'BD Conta 726-4'!$K:$K,'Fluxo de Caixa'!$B55,'BD Conta 726-4'!$E:$E,'Fluxo de Caixa'!E$3)</f>
        <v>0</v>
      </c>
      <c r="F55" s="51">
        <f>SUMIFS('BD Conta 555-5'!$J:$J,'BD Conta 555-5'!$I:$I,'Fluxo de Caixa'!$B55,'BD Conta 555-5'!$E:$E,'Fluxo de Caixa'!F$3)+SUMIFS('BD Conta 5295-0'!$L:$L,'BD Conta 5295-0'!$K:$K,'Fluxo de Caixa'!$B55,'BD Conta 5295-0'!$E:$E,'Fluxo de Caixa'!F$3)+SUMIFS('BD Conta 5294-1'!$L:$L,'BD Conta 5294-1'!$K:$K,'Fluxo de Caixa'!$B55,'BD Conta 5294-1'!$E:$E,'Fluxo de Caixa'!F$3)+SUMIFS('BD Conta 726-4'!$L:$L,'BD Conta 726-4'!$K:$K,'Fluxo de Caixa'!$B55,'BD Conta 726-4'!$E:$E,'Fluxo de Caixa'!F$3)</f>
        <v>0</v>
      </c>
      <c r="G55" s="51">
        <f>SUMIFS('BD Conta 555-5'!$J:$J,'BD Conta 555-5'!$I:$I,'Fluxo de Caixa'!$B55,'BD Conta 555-5'!$E:$E,'Fluxo de Caixa'!G$3)+SUMIFS('BD Conta 5295-0'!$L:$L,'BD Conta 5295-0'!$K:$K,'Fluxo de Caixa'!$B55,'BD Conta 5295-0'!$E:$E,'Fluxo de Caixa'!G$3)+SUMIFS('BD Conta 5294-1'!$L:$L,'BD Conta 5294-1'!$K:$K,'Fluxo de Caixa'!$B55,'BD Conta 5294-1'!$E:$E,'Fluxo de Caixa'!G$3)+SUMIFS('BD Conta 726-4'!$L:$L,'BD Conta 726-4'!$K:$K,'Fluxo de Caixa'!$B55,'BD Conta 726-4'!$E:$E,'Fluxo de Caixa'!G$3)</f>
        <v>0</v>
      </c>
      <c r="H55" s="51">
        <f>SUMIFS('BD Conta 555-5'!$J:$J,'BD Conta 555-5'!$I:$I,'Fluxo de Caixa'!$B55,'BD Conta 555-5'!$E:$E,'Fluxo de Caixa'!H$3)+SUMIFS('BD Conta 5295-0'!$L:$L,'BD Conta 5295-0'!$K:$K,'Fluxo de Caixa'!$B55,'BD Conta 5295-0'!$E:$E,'Fluxo de Caixa'!H$3)+SUMIFS('BD Conta 5294-1'!$L:$L,'BD Conta 5294-1'!$K:$K,'Fluxo de Caixa'!$B55,'BD Conta 5294-1'!$E:$E,'Fluxo de Caixa'!H$3)+SUMIFS('BD Conta 726-4'!$L:$L,'BD Conta 726-4'!$K:$K,'Fluxo de Caixa'!$B55,'BD Conta 726-4'!$E:$E,'Fluxo de Caixa'!H$3)</f>
        <v>0</v>
      </c>
      <c r="I55" s="51">
        <f>SUMIFS('BD Conta 555-5'!$J:$J,'BD Conta 555-5'!$I:$I,'Fluxo de Caixa'!$B55,'BD Conta 555-5'!$E:$E,'Fluxo de Caixa'!I$3)+SUMIFS('BD Conta 5295-0'!$L:$L,'BD Conta 5295-0'!$K:$K,'Fluxo de Caixa'!$B55,'BD Conta 5295-0'!$E:$E,'Fluxo de Caixa'!I$3)+SUMIFS('BD Conta 5294-1'!$L:$L,'BD Conta 5294-1'!$K:$K,'Fluxo de Caixa'!$B55,'BD Conta 5294-1'!$E:$E,'Fluxo de Caixa'!I$3)+SUMIFS('BD Conta 726-4'!$L:$L,'BD Conta 726-4'!$K:$K,'Fluxo de Caixa'!$B55,'BD Conta 726-4'!$E:$E,'Fluxo de Caixa'!I$3)</f>
        <v>0</v>
      </c>
      <c r="J55" s="51">
        <f>SUMIFS('BD Conta 555-5'!$J:$J,'BD Conta 555-5'!$I:$I,'Fluxo de Caixa'!$B55,'BD Conta 555-5'!$E:$E,'Fluxo de Caixa'!J$3)+SUMIFS('BD Conta 5295-0'!$L:$L,'BD Conta 5295-0'!$K:$K,'Fluxo de Caixa'!$B55,'BD Conta 5295-0'!$E:$E,'Fluxo de Caixa'!J$3)+SUMIFS('BD Conta 5294-1'!$L:$L,'BD Conta 5294-1'!$K:$K,'Fluxo de Caixa'!$B55,'BD Conta 5294-1'!$E:$E,'Fluxo de Caixa'!J$3)+SUMIFS('BD Conta 726-4'!$L:$L,'BD Conta 726-4'!$K:$K,'Fluxo de Caixa'!$B55,'BD Conta 726-4'!$E:$E,'Fluxo de Caixa'!J$3)</f>
        <v>0</v>
      </c>
      <c r="K55" s="51">
        <f>SUMIFS('BD Conta 555-5'!$J:$J,'BD Conta 555-5'!$I:$I,'Fluxo de Caixa'!$B55,'BD Conta 555-5'!$E:$E,'Fluxo de Caixa'!K$3)+SUMIFS('BD Conta 5295-0'!$L:$L,'BD Conta 5295-0'!$K:$K,'Fluxo de Caixa'!$B55,'BD Conta 5295-0'!$E:$E,'Fluxo de Caixa'!K$3)+SUMIFS('BD Conta 5294-1'!$L:$L,'BD Conta 5294-1'!$K:$K,'Fluxo de Caixa'!$B55,'BD Conta 5294-1'!$E:$E,'Fluxo de Caixa'!K$3)+SUMIFS('BD Conta 726-4'!$L:$L,'BD Conta 726-4'!$K:$K,'Fluxo de Caixa'!$B55,'BD Conta 726-4'!$E:$E,'Fluxo de Caixa'!K$3)</f>
        <v>0</v>
      </c>
      <c r="M55" s="9">
        <f>HLOOKUP($L$2,$AJ$4:$AU$111,$A55,0)</f>
        <v>0</v>
      </c>
      <c r="N55" s="51">
        <f>HLOOKUP($L$2,$C$4:$K$111,$A55,0)</f>
        <v>0</v>
      </c>
      <c r="O55" s="17">
        <f t="shared" si="180"/>
        <v>0</v>
      </c>
      <c r="P55" s="4">
        <f t="shared" si="181"/>
        <v>0</v>
      </c>
      <c r="R55" s="51">
        <f>HLOOKUP($L$2,$AW$4:$BH$111,$A55,0)</f>
        <v>0</v>
      </c>
      <c r="S55" s="51">
        <f>HLOOKUP($L$2,$W$4:$AH$111,$A55,0)</f>
        <v>0</v>
      </c>
      <c r="T55" s="17">
        <f t="shared" si="179"/>
        <v>0</v>
      </c>
      <c r="U55" s="4">
        <f t="shared" si="182"/>
        <v>0</v>
      </c>
      <c r="W55" s="9" t="e">
        <f>SUM(#REF!)</f>
        <v>#REF!</v>
      </c>
      <c r="X55" s="9" t="e">
        <f>SUM(#REF!)</f>
        <v>#REF!</v>
      </c>
      <c r="Y55" s="9" t="e">
        <f>SUM(#REF!)</f>
        <v>#REF!</v>
      </c>
      <c r="Z55" s="9">
        <f>SUM($C55:C55)</f>
        <v>0</v>
      </c>
      <c r="AA55" s="51">
        <f>SUM($C55:D55)</f>
        <v>0</v>
      </c>
      <c r="AB55" s="51">
        <f>SUM($C55:E55)</f>
        <v>0</v>
      </c>
      <c r="AC55" s="51">
        <f>SUM($C55:F55)</f>
        <v>0</v>
      </c>
      <c r="AD55" s="51">
        <f>SUM($C55:G55)</f>
        <v>0</v>
      </c>
      <c r="AE55" s="51">
        <f>SUM($C55:H55)</f>
        <v>0</v>
      </c>
      <c r="AF55" s="51">
        <f>SUM($C55:I55)</f>
        <v>0</v>
      </c>
      <c r="AG55" s="51">
        <f>SUM($C55:J55)</f>
        <v>0</v>
      </c>
      <c r="AH55" s="51">
        <f>SUM($C55:K55)</f>
        <v>0</v>
      </c>
      <c r="AJ55" s="51">
        <f>-IFERROR(VLOOKUP($B55,Orçado!$B:$I,8,0),0)</f>
        <v>0</v>
      </c>
      <c r="AK55" s="51">
        <f>-IFERROR(VLOOKUP($B55,Orçado!$B:$I,8,0),0)</f>
        <v>0</v>
      </c>
      <c r="AL55" s="51">
        <f>-IFERROR(VLOOKUP($B55,Orçado!$B:$I,8,0),0)</f>
        <v>0</v>
      </c>
      <c r="AM55" s="51"/>
      <c r="AN55" s="51"/>
      <c r="AO55" s="51"/>
      <c r="AP55" s="51"/>
      <c r="AQ55" s="51"/>
      <c r="AR55" s="51"/>
      <c r="AS55" s="51"/>
      <c r="AT55" s="51"/>
      <c r="AU55" s="51"/>
      <c r="AW55" s="51">
        <f t="shared" si="183"/>
        <v>0</v>
      </c>
      <c r="AX55" s="51">
        <f t="shared" si="184"/>
        <v>0</v>
      </c>
      <c r="AY55" s="51">
        <f t="shared" si="185"/>
        <v>0</v>
      </c>
      <c r="AZ55" s="51">
        <f t="shared" si="186"/>
        <v>0</v>
      </c>
      <c r="BA55" s="51">
        <f t="shared" si="187"/>
        <v>0</v>
      </c>
      <c r="BB55" s="51">
        <f t="shared" si="188"/>
        <v>0</v>
      </c>
      <c r="BC55" s="51">
        <f t="shared" si="189"/>
        <v>0</v>
      </c>
      <c r="BD55" s="51">
        <f t="shared" si="190"/>
        <v>0</v>
      </c>
      <c r="BE55" s="51">
        <f t="shared" si="191"/>
        <v>0</v>
      </c>
      <c r="BF55" s="51">
        <f t="shared" si="192"/>
        <v>0</v>
      </c>
      <c r="BG55" s="51">
        <f t="shared" si="193"/>
        <v>0</v>
      </c>
      <c r="BH55" s="51">
        <f t="shared" si="194"/>
        <v>0</v>
      </c>
    </row>
    <row r="56" spans="1:60" hidden="1" outlineLevel="1">
      <c r="A56" s="5">
        <f t="shared" si="13"/>
        <v>53</v>
      </c>
      <c r="B56" s="81" t="s">
        <v>78</v>
      </c>
      <c r="C56" s="51">
        <f>SUMIFS('BD Conta 555-5'!$J:$J,'BD Conta 555-5'!$I:$I,'Fluxo de Caixa'!$B56,'BD Conta 555-5'!$E:$E,'Fluxo de Caixa'!C$3)+SUMIFS('BD Conta 5295-0'!$L:$L,'BD Conta 5295-0'!$K:$K,'Fluxo de Caixa'!$B56,'BD Conta 5295-0'!$E:$E,'Fluxo de Caixa'!C$3)+SUMIFS('BD Conta 5294-1'!$L:$L,'BD Conta 5294-1'!$K:$K,'Fluxo de Caixa'!$B56,'BD Conta 5294-1'!$E:$E,'Fluxo de Caixa'!C$3)+SUMIFS('BD Conta 726-4'!$L:$L,'BD Conta 726-4'!$K:$K,'Fluxo de Caixa'!$B56,'BD Conta 726-4'!$E:$E,'Fluxo de Caixa'!C$3)</f>
        <v>0</v>
      </c>
      <c r="D56" s="51">
        <f>SUMIFS('BD Conta 555-5'!$J:$J,'BD Conta 555-5'!$I:$I,'Fluxo de Caixa'!$B56,'BD Conta 555-5'!$E:$E,'Fluxo de Caixa'!D$3)+SUMIFS('BD Conta 5295-0'!$L:$L,'BD Conta 5295-0'!$K:$K,'Fluxo de Caixa'!$B56,'BD Conta 5295-0'!$E:$E,'Fluxo de Caixa'!D$3)+SUMIFS('BD Conta 5294-1'!$L:$L,'BD Conta 5294-1'!$K:$K,'Fluxo de Caixa'!$B56,'BD Conta 5294-1'!$E:$E,'Fluxo de Caixa'!D$3)+SUMIFS('BD Conta 726-4'!$L:$L,'BD Conta 726-4'!$K:$K,'Fluxo de Caixa'!$B56,'BD Conta 726-4'!$E:$E,'Fluxo de Caixa'!D$3)</f>
        <v>0</v>
      </c>
      <c r="E56" s="51">
        <f>SUMIFS('BD Conta 555-5'!$J:$J,'BD Conta 555-5'!$I:$I,'Fluxo de Caixa'!$B56,'BD Conta 555-5'!$E:$E,'Fluxo de Caixa'!E$3)+SUMIFS('BD Conta 5295-0'!$L:$L,'BD Conta 5295-0'!$K:$K,'Fluxo de Caixa'!$B56,'BD Conta 5295-0'!$E:$E,'Fluxo de Caixa'!E$3)+SUMIFS('BD Conta 5294-1'!$L:$L,'BD Conta 5294-1'!$K:$K,'Fluxo de Caixa'!$B56,'BD Conta 5294-1'!$E:$E,'Fluxo de Caixa'!E$3)+SUMIFS('BD Conta 726-4'!$L:$L,'BD Conta 726-4'!$K:$K,'Fluxo de Caixa'!$B56,'BD Conta 726-4'!$E:$E,'Fluxo de Caixa'!E$3)</f>
        <v>0</v>
      </c>
      <c r="F56" s="51">
        <f>SUMIFS('BD Conta 555-5'!$J:$J,'BD Conta 555-5'!$I:$I,'Fluxo de Caixa'!$B56,'BD Conta 555-5'!$E:$E,'Fluxo de Caixa'!F$3)+SUMIFS('BD Conta 5295-0'!$L:$L,'BD Conta 5295-0'!$K:$K,'Fluxo de Caixa'!$B56,'BD Conta 5295-0'!$E:$E,'Fluxo de Caixa'!F$3)+SUMIFS('BD Conta 5294-1'!$L:$L,'BD Conta 5294-1'!$K:$K,'Fluxo de Caixa'!$B56,'BD Conta 5294-1'!$E:$E,'Fluxo de Caixa'!F$3)+SUMIFS('BD Conta 726-4'!$L:$L,'BD Conta 726-4'!$K:$K,'Fluxo de Caixa'!$B56,'BD Conta 726-4'!$E:$E,'Fluxo de Caixa'!F$3)</f>
        <v>0</v>
      </c>
      <c r="G56" s="51">
        <f>SUMIFS('BD Conta 555-5'!$J:$J,'BD Conta 555-5'!$I:$I,'Fluxo de Caixa'!$B56,'BD Conta 555-5'!$E:$E,'Fluxo de Caixa'!G$3)+SUMIFS('BD Conta 5295-0'!$L:$L,'BD Conta 5295-0'!$K:$K,'Fluxo de Caixa'!$B56,'BD Conta 5295-0'!$E:$E,'Fluxo de Caixa'!G$3)+SUMIFS('BD Conta 5294-1'!$L:$L,'BD Conta 5294-1'!$K:$K,'Fluxo de Caixa'!$B56,'BD Conta 5294-1'!$E:$E,'Fluxo de Caixa'!G$3)+SUMIFS('BD Conta 726-4'!$L:$L,'BD Conta 726-4'!$K:$K,'Fluxo de Caixa'!$B56,'BD Conta 726-4'!$E:$E,'Fluxo de Caixa'!G$3)</f>
        <v>0</v>
      </c>
      <c r="H56" s="51">
        <f>SUMIFS('BD Conta 555-5'!$J:$J,'BD Conta 555-5'!$I:$I,'Fluxo de Caixa'!$B56,'BD Conta 555-5'!$E:$E,'Fluxo de Caixa'!H$3)+SUMIFS('BD Conta 5295-0'!$L:$L,'BD Conta 5295-0'!$K:$K,'Fluxo de Caixa'!$B56,'BD Conta 5295-0'!$E:$E,'Fluxo de Caixa'!H$3)+SUMIFS('BD Conta 5294-1'!$L:$L,'BD Conta 5294-1'!$K:$K,'Fluxo de Caixa'!$B56,'BD Conta 5294-1'!$E:$E,'Fluxo de Caixa'!H$3)+SUMIFS('BD Conta 726-4'!$L:$L,'BD Conta 726-4'!$K:$K,'Fluxo de Caixa'!$B56,'BD Conta 726-4'!$E:$E,'Fluxo de Caixa'!H$3)</f>
        <v>0</v>
      </c>
      <c r="I56" s="51">
        <f>SUMIFS('BD Conta 555-5'!$J:$J,'BD Conta 555-5'!$I:$I,'Fluxo de Caixa'!$B56,'BD Conta 555-5'!$E:$E,'Fluxo de Caixa'!I$3)+SUMIFS('BD Conta 5295-0'!$L:$L,'BD Conta 5295-0'!$K:$K,'Fluxo de Caixa'!$B56,'BD Conta 5295-0'!$E:$E,'Fluxo de Caixa'!I$3)+SUMIFS('BD Conta 5294-1'!$L:$L,'BD Conta 5294-1'!$K:$K,'Fluxo de Caixa'!$B56,'BD Conta 5294-1'!$E:$E,'Fluxo de Caixa'!I$3)+SUMIFS('BD Conta 726-4'!$L:$L,'BD Conta 726-4'!$K:$K,'Fluxo de Caixa'!$B56,'BD Conta 726-4'!$E:$E,'Fluxo de Caixa'!I$3)</f>
        <v>0</v>
      </c>
      <c r="J56" s="51">
        <f>SUMIFS('BD Conta 555-5'!$J:$J,'BD Conta 555-5'!$I:$I,'Fluxo de Caixa'!$B56,'BD Conta 555-5'!$E:$E,'Fluxo de Caixa'!J$3)+SUMIFS('BD Conta 5295-0'!$L:$L,'BD Conta 5295-0'!$K:$K,'Fluxo de Caixa'!$B56,'BD Conta 5295-0'!$E:$E,'Fluxo de Caixa'!J$3)+SUMIFS('BD Conta 5294-1'!$L:$L,'BD Conta 5294-1'!$K:$K,'Fluxo de Caixa'!$B56,'BD Conta 5294-1'!$E:$E,'Fluxo de Caixa'!J$3)+SUMIFS('BD Conta 726-4'!$L:$L,'BD Conta 726-4'!$K:$K,'Fluxo de Caixa'!$B56,'BD Conta 726-4'!$E:$E,'Fluxo de Caixa'!J$3)</f>
        <v>0</v>
      </c>
      <c r="K56" s="51">
        <f>SUMIFS('BD Conta 555-5'!$J:$J,'BD Conta 555-5'!$I:$I,'Fluxo de Caixa'!$B56,'BD Conta 555-5'!$E:$E,'Fluxo de Caixa'!K$3)+SUMIFS('BD Conta 5295-0'!$L:$L,'BD Conta 5295-0'!$K:$K,'Fluxo de Caixa'!$B56,'BD Conta 5295-0'!$E:$E,'Fluxo de Caixa'!K$3)+SUMIFS('BD Conta 5294-1'!$L:$L,'BD Conta 5294-1'!$K:$K,'Fluxo de Caixa'!$B56,'BD Conta 5294-1'!$E:$E,'Fluxo de Caixa'!K$3)+SUMIFS('BD Conta 726-4'!$L:$L,'BD Conta 726-4'!$K:$K,'Fluxo de Caixa'!$B56,'BD Conta 726-4'!$E:$E,'Fluxo de Caixa'!K$3)</f>
        <v>0</v>
      </c>
      <c r="M56" s="9">
        <f>HLOOKUP($L$2,$AJ$4:$AU$111,$A56,0)</f>
        <v>0</v>
      </c>
      <c r="N56" s="51">
        <f>HLOOKUP($L$2,$C$4:$K$111,$A56,0)</f>
        <v>0</v>
      </c>
      <c r="O56" s="17">
        <f t="shared" si="180"/>
        <v>0</v>
      </c>
      <c r="P56" s="4">
        <f t="shared" si="181"/>
        <v>0</v>
      </c>
      <c r="R56" s="51">
        <f>HLOOKUP($L$2,$AW$4:$BH$111,$A56,0)</f>
        <v>-45274.286776845533</v>
      </c>
      <c r="S56" s="51">
        <f>HLOOKUP($L$2,$W$4:$AH$111,$A56,0)</f>
        <v>0</v>
      </c>
      <c r="T56" s="17">
        <f t="shared" si="179"/>
        <v>45274.286776845533</v>
      </c>
      <c r="U56" s="4">
        <f t="shared" si="182"/>
        <v>0</v>
      </c>
      <c r="W56" s="9" t="e">
        <f>SUM(#REF!)</f>
        <v>#REF!</v>
      </c>
      <c r="X56" s="9" t="e">
        <f>SUM(#REF!)</f>
        <v>#REF!</v>
      </c>
      <c r="Y56" s="9" t="e">
        <f>SUM(#REF!)</f>
        <v>#REF!</v>
      </c>
      <c r="Z56" s="9">
        <f>SUM($C56:C56)</f>
        <v>0</v>
      </c>
      <c r="AA56" s="51">
        <f>SUM($C56:D56)</f>
        <v>0</v>
      </c>
      <c r="AB56" s="51">
        <f>SUM($C56:E56)</f>
        <v>0</v>
      </c>
      <c r="AC56" s="51">
        <f>SUM($C56:F56)</f>
        <v>0</v>
      </c>
      <c r="AD56" s="51">
        <f>SUM($C56:G56)</f>
        <v>0</v>
      </c>
      <c r="AE56" s="51">
        <f>SUM($C56:H56)</f>
        <v>0</v>
      </c>
      <c r="AF56" s="51">
        <f>SUM($C56:I56)</f>
        <v>0</v>
      </c>
      <c r="AG56" s="51">
        <f>SUM($C56:J56)</f>
        <v>0</v>
      </c>
      <c r="AH56" s="51">
        <f>SUM($C56:K56)</f>
        <v>0</v>
      </c>
      <c r="AJ56" s="51">
        <f>-IFERROR(VLOOKUP($B56,Orçado!$B:$I,8,0),0)</f>
        <v>-15091.428925615179</v>
      </c>
      <c r="AK56" s="51">
        <f>-IFERROR(VLOOKUP($B56,Orçado!$B:$I,8,0),0)</f>
        <v>-15091.428925615179</v>
      </c>
      <c r="AL56" s="51">
        <f>-IFERROR(VLOOKUP($B56,Orçado!$B:$I,8,0),0)</f>
        <v>-15091.428925615179</v>
      </c>
      <c r="AM56" s="51"/>
      <c r="AN56" s="51"/>
      <c r="AO56" s="51"/>
      <c r="AP56" s="51"/>
      <c r="AQ56" s="51"/>
      <c r="AR56" s="51"/>
      <c r="AS56" s="51"/>
      <c r="AT56" s="51"/>
      <c r="AU56" s="51"/>
      <c r="AW56" s="51">
        <f t="shared" si="183"/>
        <v>-15091.428925615179</v>
      </c>
      <c r="AX56" s="51">
        <f t="shared" si="184"/>
        <v>-30182.857851230357</v>
      </c>
      <c r="AY56" s="51">
        <f t="shared" si="185"/>
        <v>-45274.286776845533</v>
      </c>
      <c r="AZ56" s="51">
        <f t="shared" si="186"/>
        <v>-45274.286776845533</v>
      </c>
      <c r="BA56" s="51">
        <f t="shared" si="187"/>
        <v>-45274.286776845533</v>
      </c>
      <c r="BB56" s="51">
        <f t="shared" si="188"/>
        <v>-45274.286776845533</v>
      </c>
      <c r="BC56" s="51">
        <f t="shared" si="189"/>
        <v>-45274.286776845533</v>
      </c>
      <c r="BD56" s="51">
        <f t="shared" si="190"/>
        <v>-45274.286776845533</v>
      </c>
      <c r="BE56" s="51">
        <f t="shared" si="191"/>
        <v>-45274.286776845533</v>
      </c>
      <c r="BF56" s="51">
        <f t="shared" si="192"/>
        <v>-45274.286776845533</v>
      </c>
      <c r="BG56" s="51">
        <f t="shared" si="193"/>
        <v>-45274.286776845533</v>
      </c>
      <c r="BH56" s="51">
        <f t="shared" si="194"/>
        <v>-45274.286776845533</v>
      </c>
    </row>
    <row r="57" spans="1:60" hidden="1" outlineLevel="1">
      <c r="A57" s="5">
        <f t="shared" si="13"/>
        <v>54</v>
      </c>
      <c r="B57" s="14" t="s">
        <v>108</v>
      </c>
      <c r="C57" s="51">
        <f>SUMIFS('BD Conta 555-5'!$J:$J,'BD Conta 555-5'!$I:$I,'Fluxo de Caixa'!$B57,'BD Conta 555-5'!$E:$E,'Fluxo de Caixa'!C$3)+SUMIFS('BD Conta 5295-0'!$L:$L,'BD Conta 5295-0'!$K:$K,'Fluxo de Caixa'!$B57,'BD Conta 5295-0'!$E:$E,'Fluxo de Caixa'!C$3)+SUMIFS('BD Conta 5294-1'!$L:$L,'BD Conta 5294-1'!$K:$K,'Fluxo de Caixa'!$B57,'BD Conta 5294-1'!$E:$E,'Fluxo de Caixa'!C$3)+SUMIFS('BD Conta 726-4'!$L:$L,'BD Conta 726-4'!$K:$K,'Fluxo de Caixa'!$B57,'BD Conta 726-4'!$E:$E,'Fluxo de Caixa'!C$3)</f>
        <v>0</v>
      </c>
      <c r="D57" s="51">
        <f>SUMIFS('BD Conta 555-5'!$J:$J,'BD Conta 555-5'!$I:$I,'Fluxo de Caixa'!$B57,'BD Conta 555-5'!$E:$E,'Fluxo de Caixa'!D$3)+SUMIFS('BD Conta 5295-0'!$L:$L,'BD Conta 5295-0'!$K:$K,'Fluxo de Caixa'!$B57,'BD Conta 5295-0'!$E:$E,'Fluxo de Caixa'!D$3)+SUMIFS('BD Conta 5294-1'!$L:$L,'BD Conta 5294-1'!$K:$K,'Fluxo de Caixa'!$B57,'BD Conta 5294-1'!$E:$E,'Fluxo de Caixa'!D$3)+SUMIFS('BD Conta 726-4'!$L:$L,'BD Conta 726-4'!$K:$K,'Fluxo de Caixa'!$B57,'BD Conta 726-4'!$E:$E,'Fluxo de Caixa'!D$3)</f>
        <v>0</v>
      </c>
      <c r="E57" s="51">
        <f>SUMIFS('BD Conta 555-5'!$J:$J,'BD Conta 555-5'!$I:$I,'Fluxo de Caixa'!$B57,'BD Conta 555-5'!$E:$E,'Fluxo de Caixa'!E$3)+SUMIFS('BD Conta 5295-0'!$L:$L,'BD Conta 5295-0'!$K:$K,'Fluxo de Caixa'!$B57,'BD Conta 5295-0'!$E:$E,'Fluxo de Caixa'!E$3)+SUMIFS('BD Conta 5294-1'!$L:$L,'BD Conta 5294-1'!$K:$K,'Fluxo de Caixa'!$B57,'BD Conta 5294-1'!$E:$E,'Fluxo de Caixa'!E$3)+SUMIFS('BD Conta 726-4'!$L:$L,'BD Conta 726-4'!$K:$K,'Fluxo de Caixa'!$B57,'BD Conta 726-4'!$E:$E,'Fluxo de Caixa'!E$3)</f>
        <v>0</v>
      </c>
      <c r="F57" s="51">
        <f>SUMIFS('BD Conta 555-5'!$J:$J,'BD Conta 555-5'!$I:$I,'Fluxo de Caixa'!$B57,'BD Conta 555-5'!$E:$E,'Fluxo de Caixa'!F$3)+SUMIFS('BD Conta 5295-0'!$L:$L,'BD Conta 5295-0'!$K:$K,'Fluxo de Caixa'!$B57,'BD Conta 5295-0'!$E:$E,'Fluxo de Caixa'!F$3)+SUMIFS('BD Conta 5294-1'!$L:$L,'BD Conta 5294-1'!$K:$K,'Fluxo de Caixa'!$B57,'BD Conta 5294-1'!$E:$E,'Fluxo de Caixa'!F$3)+SUMIFS('BD Conta 726-4'!$L:$L,'BD Conta 726-4'!$K:$K,'Fluxo de Caixa'!$B57,'BD Conta 726-4'!$E:$E,'Fluxo de Caixa'!F$3)</f>
        <v>0</v>
      </c>
      <c r="G57" s="51">
        <f>SUMIFS('BD Conta 555-5'!$J:$J,'BD Conta 555-5'!$I:$I,'Fluxo de Caixa'!$B57,'BD Conta 555-5'!$E:$E,'Fluxo de Caixa'!G$3)+SUMIFS('BD Conta 5295-0'!$L:$L,'BD Conta 5295-0'!$K:$K,'Fluxo de Caixa'!$B57,'BD Conta 5295-0'!$E:$E,'Fluxo de Caixa'!G$3)+SUMIFS('BD Conta 5294-1'!$L:$L,'BD Conta 5294-1'!$K:$K,'Fluxo de Caixa'!$B57,'BD Conta 5294-1'!$E:$E,'Fluxo de Caixa'!G$3)+SUMIFS('BD Conta 726-4'!$L:$L,'BD Conta 726-4'!$K:$K,'Fluxo de Caixa'!$B57,'BD Conta 726-4'!$E:$E,'Fluxo de Caixa'!G$3)</f>
        <v>-104500</v>
      </c>
      <c r="H57" s="51">
        <f>SUMIFS('BD Conta 555-5'!$J:$J,'BD Conta 555-5'!$I:$I,'Fluxo de Caixa'!$B57,'BD Conta 555-5'!$E:$E,'Fluxo de Caixa'!H$3)+SUMIFS('BD Conta 5295-0'!$L:$L,'BD Conta 5295-0'!$K:$K,'Fluxo de Caixa'!$B57,'BD Conta 5295-0'!$E:$E,'Fluxo de Caixa'!H$3)+SUMIFS('BD Conta 5294-1'!$L:$L,'BD Conta 5294-1'!$K:$K,'Fluxo de Caixa'!$B57,'BD Conta 5294-1'!$E:$E,'Fluxo de Caixa'!H$3)+SUMIFS('BD Conta 726-4'!$L:$L,'BD Conta 726-4'!$K:$K,'Fluxo de Caixa'!$B57,'BD Conta 726-4'!$E:$E,'Fluxo de Caixa'!H$3)</f>
        <v>-179495.7</v>
      </c>
      <c r="I57" s="51">
        <f>SUMIFS('BD Conta 555-5'!$J:$J,'BD Conta 555-5'!$I:$I,'Fluxo de Caixa'!$B57,'BD Conta 555-5'!$E:$E,'Fluxo de Caixa'!I$3)+SUMIFS('BD Conta 5295-0'!$L:$L,'BD Conta 5295-0'!$K:$K,'Fluxo de Caixa'!$B57,'BD Conta 5295-0'!$E:$E,'Fluxo de Caixa'!I$3)+SUMIFS('BD Conta 5294-1'!$L:$L,'BD Conta 5294-1'!$K:$K,'Fluxo de Caixa'!$B57,'BD Conta 5294-1'!$E:$E,'Fluxo de Caixa'!I$3)+SUMIFS('BD Conta 726-4'!$L:$L,'BD Conta 726-4'!$K:$K,'Fluxo de Caixa'!$B57,'BD Conta 726-4'!$E:$E,'Fluxo de Caixa'!I$3)</f>
        <v>0</v>
      </c>
      <c r="J57" s="51">
        <f>SUMIFS('BD Conta 555-5'!$J:$J,'BD Conta 555-5'!$I:$I,'Fluxo de Caixa'!$B57,'BD Conta 555-5'!$E:$E,'Fluxo de Caixa'!J$3)+SUMIFS('BD Conta 5295-0'!$L:$L,'BD Conta 5295-0'!$K:$K,'Fluxo de Caixa'!$B57,'BD Conta 5295-0'!$E:$E,'Fluxo de Caixa'!J$3)+SUMIFS('BD Conta 5294-1'!$L:$L,'BD Conta 5294-1'!$K:$K,'Fluxo de Caixa'!$B57,'BD Conta 5294-1'!$E:$E,'Fluxo de Caixa'!J$3)+SUMIFS('BD Conta 726-4'!$L:$L,'BD Conta 726-4'!$K:$K,'Fluxo de Caixa'!$B57,'BD Conta 726-4'!$E:$E,'Fluxo de Caixa'!J$3)</f>
        <v>0</v>
      </c>
      <c r="K57" s="51">
        <f>SUMIFS('BD Conta 555-5'!$J:$J,'BD Conta 555-5'!$I:$I,'Fluxo de Caixa'!$B57,'BD Conta 555-5'!$E:$E,'Fluxo de Caixa'!K$3)+SUMIFS('BD Conta 5295-0'!$L:$L,'BD Conta 5295-0'!$K:$K,'Fluxo de Caixa'!$B57,'BD Conta 5295-0'!$E:$E,'Fluxo de Caixa'!K$3)+SUMIFS('BD Conta 5294-1'!$L:$L,'BD Conta 5294-1'!$K:$K,'Fluxo de Caixa'!$B57,'BD Conta 5294-1'!$E:$E,'Fluxo de Caixa'!K$3)+SUMIFS('BD Conta 726-4'!$L:$L,'BD Conta 726-4'!$K:$K,'Fluxo de Caixa'!$B57,'BD Conta 726-4'!$E:$E,'Fluxo de Caixa'!K$3)</f>
        <v>0</v>
      </c>
      <c r="M57" s="9">
        <f>HLOOKUP($L$2,$AJ$4:$AU$111,$A57,0)</f>
        <v>0</v>
      </c>
      <c r="N57" s="51">
        <f>HLOOKUP($L$2,$C$4:$K$111,$A57,0)</f>
        <v>0</v>
      </c>
      <c r="O57" s="17">
        <f t="shared" si="180"/>
        <v>0</v>
      </c>
      <c r="P57" s="4">
        <f t="shared" si="181"/>
        <v>0</v>
      </c>
      <c r="R57" s="51">
        <f>HLOOKUP($L$2,$AW$4:$BH$111,$A57,0)</f>
        <v>-42784.201004119037</v>
      </c>
      <c r="S57" s="51">
        <f>HLOOKUP($L$2,$W$4:$AH$111,$A57,0)</f>
        <v>-283995.7</v>
      </c>
      <c r="T57" s="17">
        <f t="shared" si="179"/>
        <v>-241211.49899588097</v>
      </c>
      <c r="U57" s="4">
        <f t="shared" si="182"/>
        <v>-5.6378638220369801</v>
      </c>
      <c r="W57" s="9" t="e">
        <f>SUM(#REF!)</f>
        <v>#REF!</v>
      </c>
      <c r="X57" s="9" t="e">
        <f>SUM(#REF!)</f>
        <v>#REF!</v>
      </c>
      <c r="Y57" s="9" t="e">
        <f>SUM(#REF!)</f>
        <v>#REF!</v>
      </c>
      <c r="Z57" s="9">
        <f>SUM($C57:C57)</f>
        <v>0</v>
      </c>
      <c r="AA57" s="51">
        <f>SUM($C57:D57)</f>
        <v>0</v>
      </c>
      <c r="AB57" s="51">
        <f>SUM($C57:E57)</f>
        <v>0</v>
      </c>
      <c r="AC57" s="51">
        <f>SUM($C57:F57)</f>
        <v>0</v>
      </c>
      <c r="AD57" s="51">
        <f>SUM($C57:G57)</f>
        <v>-104500</v>
      </c>
      <c r="AE57" s="51">
        <f>SUM($C57:H57)</f>
        <v>-283995.7</v>
      </c>
      <c r="AF57" s="51">
        <f>SUM($C57:I57)</f>
        <v>-283995.7</v>
      </c>
      <c r="AG57" s="51">
        <f>SUM($C57:J57)</f>
        <v>-283995.7</v>
      </c>
      <c r="AH57" s="51">
        <f>SUM($C57:K57)</f>
        <v>-283995.7</v>
      </c>
      <c r="AJ57" s="51">
        <f>-IFERROR(VLOOKUP($B57,Orçado!$B:$I,8,0),0)</f>
        <v>-14261.400334706344</v>
      </c>
      <c r="AK57" s="51">
        <f>-IFERROR(VLOOKUP($B57,Orçado!$B:$I,8,0),0)</f>
        <v>-14261.400334706344</v>
      </c>
      <c r="AL57" s="51">
        <f>-IFERROR(VLOOKUP($B57,Orçado!$B:$I,8,0),0)</f>
        <v>-14261.400334706344</v>
      </c>
      <c r="AM57" s="51"/>
      <c r="AN57" s="51"/>
      <c r="AO57" s="51"/>
      <c r="AP57" s="51"/>
      <c r="AQ57" s="51"/>
      <c r="AR57" s="51"/>
      <c r="AS57" s="51"/>
      <c r="AT57" s="51"/>
      <c r="AU57" s="51"/>
      <c r="AW57" s="51">
        <f t="shared" si="183"/>
        <v>-14261.400334706344</v>
      </c>
      <c r="AX57" s="51">
        <f t="shared" si="184"/>
        <v>-28522.800669412689</v>
      </c>
      <c r="AY57" s="51">
        <f t="shared" si="185"/>
        <v>-42784.201004119037</v>
      </c>
      <c r="AZ57" s="51">
        <f t="shared" si="186"/>
        <v>-42784.201004119037</v>
      </c>
      <c r="BA57" s="51">
        <f t="shared" si="187"/>
        <v>-42784.201004119037</v>
      </c>
      <c r="BB57" s="51">
        <f t="shared" si="188"/>
        <v>-42784.201004119037</v>
      </c>
      <c r="BC57" s="51">
        <f t="shared" si="189"/>
        <v>-42784.201004119037</v>
      </c>
      <c r="BD57" s="51">
        <f t="shared" si="190"/>
        <v>-42784.201004119037</v>
      </c>
      <c r="BE57" s="51">
        <f t="shared" si="191"/>
        <v>-42784.201004119037</v>
      </c>
      <c r="BF57" s="51">
        <f t="shared" si="192"/>
        <v>-42784.201004119037</v>
      </c>
      <c r="BG57" s="51">
        <f t="shared" si="193"/>
        <v>-42784.201004119037</v>
      </c>
      <c r="BH57" s="51">
        <f t="shared" si="194"/>
        <v>-42784.201004119037</v>
      </c>
    </row>
    <row r="58" spans="1:60" hidden="1" outlineLevel="1">
      <c r="A58" s="5">
        <f t="shared" si="13"/>
        <v>55</v>
      </c>
      <c r="B58" s="14" t="s">
        <v>39</v>
      </c>
      <c r="C58" s="51">
        <f>SUMIFS('BD Conta 555-5'!$J:$J,'BD Conta 555-5'!$I:$I,'Fluxo de Caixa'!$B58,'BD Conta 555-5'!$E:$E,'Fluxo de Caixa'!C$3)+SUMIFS('BD Conta 5295-0'!$L:$L,'BD Conta 5295-0'!$K:$K,'Fluxo de Caixa'!$B58,'BD Conta 5295-0'!$E:$E,'Fluxo de Caixa'!C$3)+SUMIFS('BD Conta 5294-1'!$L:$L,'BD Conta 5294-1'!$K:$K,'Fluxo de Caixa'!$B58,'BD Conta 5294-1'!$E:$E,'Fluxo de Caixa'!C$3)+SUMIFS('BD Conta 726-4'!$L:$L,'BD Conta 726-4'!$K:$K,'Fluxo de Caixa'!$B58,'BD Conta 726-4'!$E:$E,'Fluxo de Caixa'!C$3)</f>
        <v>0</v>
      </c>
      <c r="D58" s="51">
        <f>SUMIFS('BD Conta 555-5'!$J:$J,'BD Conta 555-5'!$I:$I,'Fluxo de Caixa'!$B58,'BD Conta 555-5'!$E:$E,'Fluxo de Caixa'!D$3)+SUMIFS('BD Conta 5295-0'!$L:$L,'BD Conta 5295-0'!$K:$K,'Fluxo de Caixa'!$B58,'BD Conta 5295-0'!$E:$E,'Fluxo de Caixa'!D$3)+SUMIFS('BD Conta 5294-1'!$L:$L,'BD Conta 5294-1'!$K:$K,'Fluxo de Caixa'!$B58,'BD Conta 5294-1'!$E:$E,'Fluxo de Caixa'!D$3)+SUMIFS('BD Conta 726-4'!$L:$L,'BD Conta 726-4'!$K:$K,'Fluxo de Caixa'!$B58,'BD Conta 726-4'!$E:$E,'Fluxo de Caixa'!D$3)</f>
        <v>0</v>
      </c>
      <c r="E58" s="51">
        <f>SUMIFS('BD Conta 555-5'!$J:$J,'BD Conta 555-5'!$I:$I,'Fluxo de Caixa'!$B58,'BD Conta 555-5'!$E:$E,'Fluxo de Caixa'!E$3)+SUMIFS('BD Conta 5295-0'!$L:$L,'BD Conta 5295-0'!$K:$K,'Fluxo de Caixa'!$B58,'BD Conta 5295-0'!$E:$E,'Fluxo de Caixa'!E$3)+SUMIFS('BD Conta 5294-1'!$L:$L,'BD Conta 5294-1'!$K:$K,'Fluxo de Caixa'!$B58,'BD Conta 5294-1'!$E:$E,'Fluxo de Caixa'!E$3)+SUMIFS('BD Conta 726-4'!$L:$L,'BD Conta 726-4'!$K:$K,'Fluxo de Caixa'!$B58,'BD Conta 726-4'!$E:$E,'Fluxo de Caixa'!E$3)</f>
        <v>0</v>
      </c>
      <c r="F58" s="51">
        <f>SUMIFS('BD Conta 555-5'!$J:$J,'BD Conta 555-5'!$I:$I,'Fluxo de Caixa'!$B58,'BD Conta 555-5'!$E:$E,'Fluxo de Caixa'!F$3)+SUMIFS('BD Conta 5295-0'!$L:$L,'BD Conta 5295-0'!$K:$K,'Fluxo de Caixa'!$B58,'BD Conta 5295-0'!$E:$E,'Fluxo de Caixa'!F$3)+SUMIFS('BD Conta 5294-1'!$L:$L,'BD Conta 5294-1'!$K:$K,'Fluxo de Caixa'!$B58,'BD Conta 5294-1'!$E:$E,'Fluxo de Caixa'!F$3)+SUMIFS('BD Conta 726-4'!$L:$L,'BD Conta 726-4'!$K:$K,'Fluxo de Caixa'!$B58,'BD Conta 726-4'!$E:$E,'Fluxo de Caixa'!F$3)</f>
        <v>0</v>
      </c>
      <c r="G58" s="51">
        <f>SUMIFS('BD Conta 555-5'!$J:$J,'BD Conta 555-5'!$I:$I,'Fluxo de Caixa'!$B58,'BD Conta 555-5'!$E:$E,'Fluxo de Caixa'!G$3)+SUMIFS('BD Conta 5295-0'!$L:$L,'BD Conta 5295-0'!$K:$K,'Fluxo de Caixa'!$B58,'BD Conta 5295-0'!$E:$E,'Fluxo de Caixa'!G$3)+SUMIFS('BD Conta 5294-1'!$L:$L,'BD Conta 5294-1'!$K:$K,'Fluxo de Caixa'!$B58,'BD Conta 5294-1'!$E:$E,'Fluxo de Caixa'!G$3)+SUMIFS('BD Conta 726-4'!$L:$L,'BD Conta 726-4'!$K:$K,'Fluxo de Caixa'!$B58,'BD Conta 726-4'!$E:$E,'Fluxo de Caixa'!G$3)</f>
        <v>0</v>
      </c>
      <c r="H58" s="51">
        <f>SUMIFS('BD Conta 555-5'!$J:$J,'BD Conta 555-5'!$I:$I,'Fluxo de Caixa'!$B58,'BD Conta 555-5'!$E:$E,'Fluxo de Caixa'!H$3)+SUMIFS('BD Conta 5295-0'!$L:$L,'BD Conta 5295-0'!$K:$K,'Fluxo de Caixa'!$B58,'BD Conta 5295-0'!$E:$E,'Fluxo de Caixa'!H$3)+SUMIFS('BD Conta 5294-1'!$L:$L,'BD Conta 5294-1'!$K:$K,'Fluxo de Caixa'!$B58,'BD Conta 5294-1'!$E:$E,'Fluxo de Caixa'!H$3)+SUMIFS('BD Conta 726-4'!$L:$L,'BD Conta 726-4'!$K:$K,'Fluxo de Caixa'!$B58,'BD Conta 726-4'!$E:$E,'Fluxo de Caixa'!H$3)</f>
        <v>-178343.30000000002</v>
      </c>
      <c r="I58" s="51">
        <f>SUMIFS('BD Conta 555-5'!$J:$J,'BD Conta 555-5'!$I:$I,'Fluxo de Caixa'!$B58,'BD Conta 555-5'!$E:$E,'Fluxo de Caixa'!I$3)+SUMIFS('BD Conta 5295-0'!$L:$L,'BD Conta 5295-0'!$K:$K,'Fluxo de Caixa'!$B58,'BD Conta 5295-0'!$E:$E,'Fluxo de Caixa'!I$3)+SUMIFS('BD Conta 5294-1'!$L:$L,'BD Conta 5294-1'!$K:$K,'Fluxo de Caixa'!$B58,'BD Conta 5294-1'!$E:$E,'Fluxo de Caixa'!I$3)+SUMIFS('BD Conta 726-4'!$L:$L,'BD Conta 726-4'!$K:$K,'Fluxo de Caixa'!$B58,'BD Conta 726-4'!$E:$E,'Fluxo de Caixa'!I$3)</f>
        <v>0</v>
      </c>
      <c r="J58" s="51">
        <f>SUMIFS('BD Conta 555-5'!$J:$J,'BD Conta 555-5'!$I:$I,'Fluxo de Caixa'!$B58,'BD Conta 555-5'!$E:$E,'Fluxo de Caixa'!J$3)+SUMIFS('BD Conta 5295-0'!$L:$L,'BD Conta 5295-0'!$K:$K,'Fluxo de Caixa'!$B58,'BD Conta 5295-0'!$E:$E,'Fluxo de Caixa'!J$3)+SUMIFS('BD Conta 5294-1'!$L:$L,'BD Conta 5294-1'!$K:$K,'Fluxo de Caixa'!$B58,'BD Conta 5294-1'!$E:$E,'Fluxo de Caixa'!J$3)+SUMIFS('BD Conta 726-4'!$L:$L,'BD Conta 726-4'!$K:$K,'Fluxo de Caixa'!$B58,'BD Conta 726-4'!$E:$E,'Fluxo de Caixa'!J$3)</f>
        <v>0</v>
      </c>
      <c r="K58" s="51">
        <f>SUMIFS('BD Conta 555-5'!$J:$J,'BD Conta 555-5'!$I:$I,'Fluxo de Caixa'!$B58,'BD Conta 555-5'!$E:$E,'Fluxo de Caixa'!K$3)+SUMIFS('BD Conta 5295-0'!$L:$L,'BD Conta 5295-0'!$K:$K,'Fluxo de Caixa'!$B58,'BD Conta 5295-0'!$E:$E,'Fluxo de Caixa'!K$3)+SUMIFS('BD Conta 5294-1'!$L:$L,'BD Conta 5294-1'!$K:$K,'Fluxo de Caixa'!$B58,'BD Conta 5294-1'!$E:$E,'Fluxo de Caixa'!K$3)+SUMIFS('BD Conta 726-4'!$L:$L,'BD Conta 726-4'!$K:$K,'Fluxo de Caixa'!$B58,'BD Conta 726-4'!$E:$E,'Fluxo de Caixa'!K$3)</f>
        <v>0</v>
      </c>
      <c r="M58" s="9">
        <f>HLOOKUP($L$2,$AJ$4:$AU$111,$A58,0)</f>
        <v>0</v>
      </c>
      <c r="N58" s="51">
        <f>HLOOKUP($L$2,$C$4:$K$111,$A58,0)</f>
        <v>0</v>
      </c>
      <c r="O58" s="17">
        <f t="shared" ref="O58" si="195">N58-M58</f>
        <v>0</v>
      </c>
      <c r="P58" s="4">
        <f t="shared" ref="P58" si="196">-IFERROR(IF(N58=0,0,N58/M58-1),0)</f>
        <v>0</v>
      </c>
      <c r="R58" s="51">
        <f>HLOOKUP($L$2,$AW$4:$BH$111,$A58,0)</f>
        <v>-4131.2786683871554</v>
      </c>
      <c r="S58" s="51">
        <f>HLOOKUP($L$2,$W$4:$AH$111,$A58,0)</f>
        <v>-178343.30000000002</v>
      </c>
      <c r="T58" s="17">
        <f t="shared" si="179"/>
        <v>-174212.02133161286</v>
      </c>
      <c r="U58" s="4">
        <f t="shared" ref="U58" si="197">-IFERROR(IF(S58=0,0,S58/R58-1),0)</f>
        <v>-42.169031749103709</v>
      </c>
      <c r="W58" s="9" t="e">
        <f>SUM(#REF!)</f>
        <v>#REF!</v>
      </c>
      <c r="X58" s="9" t="e">
        <f>SUM(#REF!)</f>
        <v>#REF!</v>
      </c>
      <c r="Y58" s="9" t="e">
        <f>SUM(#REF!)</f>
        <v>#REF!</v>
      </c>
      <c r="Z58" s="9">
        <f>SUM($C58:C58)</f>
        <v>0</v>
      </c>
      <c r="AA58" s="51">
        <f>SUM($C58:D58)</f>
        <v>0</v>
      </c>
      <c r="AB58" s="51">
        <f>SUM($C58:E58)</f>
        <v>0</v>
      </c>
      <c r="AC58" s="51">
        <f>SUM($C58:F58)</f>
        <v>0</v>
      </c>
      <c r="AD58" s="51">
        <f>SUM($C58:G58)</f>
        <v>0</v>
      </c>
      <c r="AE58" s="51">
        <f>SUM($C58:H58)</f>
        <v>-178343.30000000002</v>
      </c>
      <c r="AF58" s="51">
        <f>SUM($C58:I58)</f>
        <v>-178343.30000000002</v>
      </c>
      <c r="AG58" s="51">
        <f>SUM($C58:J58)</f>
        <v>-178343.30000000002</v>
      </c>
      <c r="AH58" s="51">
        <f>SUM($C58:K58)</f>
        <v>-178343.30000000002</v>
      </c>
      <c r="AJ58" s="51">
        <f>-IFERROR(VLOOKUP($B58,Orçado!$B:$I,8,0),0)</f>
        <v>-1377.0928894623851</v>
      </c>
      <c r="AK58" s="51">
        <f>-IFERROR(VLOOKUP($B58,Orçado!$B:$I,8,0),0)</f>
        <v>-1377.0928894623851</v>
      </c>
      <c r="AL58" s="51">
        <f>-IFERROR(VLOOKUP($B58,Orçado!$B:$I,8,0),0)</f>
        <v>-1377.0928894623851</v>
      </c>
      <c r="AM58" s="51"/>
      <c r="AN58" s="51"/>
      <c r="AO58" s="51"/>
      <c r="AP58" s="51"/>
      <c r="AQ58" s="51"/>
      <c r="AR58" s="51"/>
      <c r="AS58" s="51"/>
      <c r="AT58" s="51"/>
      <c r="AU58" s="51"/>
      <c r="AW58" s="51">
        <f t="shared" ref="AW58" si="198">SUM(AJ58)</f>
        <v>-1377.0928894623851</v>
      </c>
      <c r="AX58" s="51">
        <f t="shared" ref="AX58" si="199">SUM(AJ58:AK58)</f>
        <v>-2754.1857789247701</v>
      </c>
      <c r="AY58" s="51">
        <f t="shared" ref="AY58" si="200">SUM(AJ58:AL58)</f>
        <v>-4131.2786683871554</v>
      </c>
      <c r="AZ58" s="51">
        <f t="shared" ref="AZ58" si="201">SUM(AJ58:AM58)</f>
        <v>-4131.2786683871554</v>
      </c>
      <c r="BA58" s="51">
        <f t="shared" ref="BA58" si="202">SUM(AJ58:AN58)</f>
        <v>-4131.2786683871554</v>
      </c>
      <c r="BB58" s="51">
        <f t="shared" ref="BB58" si="203">SUM(AJ58:AO58)</f>
        <v>-4131.2786683871554</v>
      </c>
      <c r="BC58" s="51">
        <f t="shared" ref="BC58" si="204">SUM(AJ58:AP58)</f>
        <v>-4131.2786683871554</v>
      </c>
      <c r="BD58" s="51">
        <f t="shared" ref="BD58" si="205">SUM(AJ58:AQ58)</f>
        <v>-4131.2786683871554</v>
      </c>
      <c r="BE58" s="51">
        <f t="shared" ref="BE58" si="206">SUM(AJ58:AR58)</f>
        <v>-4131.2786683871554</v>
      </c>
      <c r="BF58" s="51">
        <f t="shared" ref="BF58" si="207">SUM(AJ58:AS58)</f>
        <v>-4131.2786683871554</v>
      </c>
      <c r="BG58" s="51">
        <f t="shared" ref="BG58" si="208">SUM(AJ58:AT58)</f>
        <v>-4131.2786683871554</v>
      </c>
      <c r="BH58" s="51">
        <f t="shared" ref="BH58" si="209">SUM(AJ58:AU58)</f>
        <v>-4131.2786683871554</v>
      </c>
    </row>
    <row r="59" spans="1:60" hidden="1" outlineLevel="1">
      <c r="A59" s="5">
        <f t="shared" si="13"/>
        <v>56</v>
      </c>
      <c r="B59" s="14" t="s">
        <v>123</v>
      </c>
      <c r="C59" s="51">
        <f>SUMIFS('BD Conta 555-5'!$J:$J,'BD Conta 555-5'!$I:$I,'Fluxo de Caixa'!$B59,'BD Conta 555-5'!$E:$E,'Fluxo de Caixa'!C$3)+SUMIFS('BD Conta 5295-0'!$L:$L,'BD Conta 5295-0'!$K:$K,'Fluxo de Caixa'!$B59,'BD Conta 5295-0'!$E:$E,'Fluxo de Caixa'!C$3)+SUMIFS('BD Conta 5294-1'!$L:$L,'BD Conta 5294-1'!$K:$K,'Fluxo de Caixa'!$B59,'BD Conta 5294-1'!$E:$E,'Fluxo de Caixa'!C$3)+SUMIFS('BD Conta 726-4'!$L:$L,'BD Conta 726-4'!$K:$K,'Fluxo de Caixa'!$B59,'BD Conta 726-4'!$E:$E,'Fluxo de Caixa'!C$3)</f>
        <v>0</v>
      </c>
      <c r="D59" s="51">
        <f>SUMIFS('BD Conta 555-5'!$J:$J,'BD Conta 555-5'!$I:$I,'Fluxo de Caixa'!$B59,'BD Conta 555-5'!$E:$E,'Fluxo de Caixa'!D$3)+SUMIFS('BD Conta 5295-0'!$L:$L,'BD Conta 5295-0'!$K:$K,'Fluxo de Caixa'!$B59,'BD Conta 5295-0'!$E:$E,'Fluxo de Caixa'!D$3)+SUMIFS('BD Conta 5294-1'!$L:$L,'BD Conta 5294-1'!$K:$K,'Fluxo de Caixa'!$B59,'BD Conta 5294-1'!$E:$E,'Fluxo de Caixa'!D$3)+SUMIFS('BD Conta 726-4'!$L:$L,'BD Conta 726-4'!$K:$K,'Fluxo de Caixa'!$B59,'BD Conta 726-4'!$E:$E,'Fluxo de Caixa'!D$3)</f>
        <v>0</v>
      </c>
      <c r="E59" s="51">
        <f>SUMIFS('BD Conta 555-5'!$J:$J,'BD Conta 555-5'!$I:$I,'Fluxo de Caixa'!$B59,'BD Conta 555-5'!$E:$E,'Fluxo de Caixa'!E$3)+SUMIFS('BD Conta 5295-0'!$L:$L,'BD Conta 5295-0'!$K:$K,'Fluxo de Caixa'!$B59,'BD Conta 5295-0'!$E:$E,'Fluxo de Caixa'!E$3)+SUMIFS('BD Conta 5294-1'!$L:$L,'BD Conta 5294-1'!$K:$K,'Fluxo de Caixa'!$B59,'BD Conta 5294-1'!$E:$E,'Fluxo de Caixa'!E$3)+SUMIFS('BD Conta 726-4'!$L:$L,'BD Conta 726-4'!$K:$K,'Fluxo de Caixa'!$B59,'BD Conta 726-4'!$E:$E,'Fluxo de Caixa'!E$3)</f>
        <v>0</v>
      </c>
      <c r="F59" s="51">
        <f>SUMIFS('BD Conta 555-5'!$J:$J,'BD Conta 555-5'!$I:$I,'Fluxo de Caixa'!$B59,'BD Conta 555-5'!$E:$E,'Fluxo de Caixa'!F$3)+SUMIFS('BD Conta 5295-0'!$L:$L,'BD Conta 5295-0'!$K:$K,'Fluxo de Caixa'!$B59,'BD Conta 5295-0'!$E:$E,'Fluxo de Caixa'!F$3)+SUMIFS('BD Conta 5294-1'!$L:$L,'BD Conta 5294-1'!$K:$K,'Fluxo de Caixa'!$B59,'BD Conta 5294-1'!$E:$E,'Fluxo de Caixa'!F$3)+SUMIFS('BD Conta 726-4'!$L:$L,'BD Conta 726-4'!$K:$K,'Fluxo de Caixa'!$B59,'BD Conta 726-4'!$E:$E,'Fluxo de Caixa'!F$3)</f>
        <v>0</v>
      </c>
      <c r="G59" s="51">
        <f>SUMIFS('BD Conta 555-5'!$J:$J,'BD Conta 555-5'!$I:$I,'Fluxo de Caixa'!$B59,'BD Conta 555-5'!$E:$E,'Fluxo de Caixa'!G$3)+SUMIFS('BD Conta 5295-0'!$L:$L,'BD Conta 5295-0'!$K:$K,'Fluxo de Caixa'!$B59,'BD Conta 5295-0'!$E:$E,'Fluxo de Caixa'!G$3)+SUMIFS('BD Conta 5294-1'!$L:$L,'BD Conta 5294-1'!$K:$K,'Fluxo de Caixa'!$B59,'BD Conta 5294-1'!$E:$E,'Fluxo de Caixa'!G$3)+SUMIFS('BD Conta 726-4'!$L:$L,'BD Conta 726-4'!$K:$K,'Fluxo de Caixa'!$B59,'BD Conta 726-4'!$E:$E,'Fluxo de Caixa'!G$3)</f>
        <v>0</v>
      </c>
      <c r="H59" s="51">
        <f>SUMIFS('BD Conta 555-5'!$J:$J,'BD Conta 555-5'!$I:$I,'Fluxo de Caixa'!$B59,'BD Conta 555-5'!$E:$E,'Fluxo de Caixa'!H$3)+SUMIFS('BD Conta 5295-0'!$L:$L,'BD Conta 5295-0'!$K:$K,'Fluxo de Caixa'!$B59,'BD Conta 5295-0'!$E:$E,'Fluxo de Caixa'!H$3)+SUMIFS('BD Conta 5294-1'!$L:$L,'BD Conta 5294-1'!$K:$K,'Fluxo de Caixa'!$B59,'BD Conta 5294-1'!$E:$E,'Fluxo de Caixa'!H$3)+SUMIFS('BD Conta 726-4'!$L:$L,'BD Conta 726-4'!$K:$K,'Fluxo de Caixa'!$B59,'BD Conta 726-4'!$E:$E,'Fluxo de Caixa'!H$3)</f>
        <v>0</v>
      </c>
      <c r="I59" s="51">
        <f>SUMIFS('BD Conta 555-5'!$J:$J,'BD Conta 555-5'!$I:$I,'Fluxo de Caixa'!$B59,'BD Conta 555-5'!$E:$E,'Fluxo de Caixa'!I$3)+SUMIFS('BD Conta 5295-0'!$L:$L,'BD Conta 5295-0'!$K:$K,'Fluxo de Caixa'!$B59,'BD Conta 5295-0'!$E:$E,'Fluxo de Caixa'!I$3)+SUMIFS('BD Conta 5294-1'!$L:$L,'BD Conta 5294-1'!$K:$K,'Fluxo de Caixa'!$B59,'BD Conta 5294-1'!$E:$E,'Fluxo de Caixa'!I$3)+SUMIFS('BD Conta 726-4'!$L:$L,'BD Conta 726-4'!$K:$K,'Fluxo de Caixa'!$B59,'BD Conta 726-4'!$E:$E,'Fluxo de Caixa'!I$3)</f>
        <v>0</v>
      </c>
      <c r="J59" s="51">
        <f>SUMIFS('BD Conta 555-5'!$J:$J,'BD Conta 555-5'!$I:$I,'Fluxo de Caixa'!$B59,'BD Conta 555-5'!$E:$E,'Fluxo de Caixa'!J$3)+SUMIFS('BD Conta 5295-0'!$L:$L,'BD Conta 5295-0'!$K:$K,'Fluxo de Caixa'!$B59,'BD Conta 5295-0'!$E:$E,'Fluxo de Caixa'!J$3)+SUMIFS('BD Conta 5294-1'!$L:$L,'BD Conta 5294-1'!$K:$K,'Fluxo de Caixa'!$B59,'BD Conta 5294-1'!$E:$E,'Fluxo de Caixa'!J$3)+SUMIFS('BD Conta 726-4'!$L:$L,'BD Conta 726-4'!$K:$K,'Fluxo de Caixa'!$B59,'BD Conta 726-4'!$E:$E,'Fluxo de Caixa'!J$3)</f>
        <v>0</v>
      </c>
      <c r="K59" s="51">
        <f>SUMIFS('BD Conta 555-5'!$J:$J,'BD Conta 555-5'!$I:$I,'Fluxo de Caixa'!$B59,'BD Conta 555-5'!$E:$E,'Fluxo de Caixa'!K$3)+SUMIFS('BD Conta 5295-0'!$L:$L,'BD Conta 5295-0'!$K:$K,'Fluxo de Caixa'!$B59,'BD Conta 5295-0'!$E:$E,'Fluxo de Caixa'!K$3)+SUMIFS('BD Conta 5294-1'!$L:$L,'BD Conta 5294-1'!$K:$K,'Fluxo de Caixa'!$B59,'BD Conta 5294-1'!$E:$E,'Fluxo de Caixa'!K$3)+SUMIFS('BD Conta 726-4'!$L:$L,'BD Conta 726-4'!$K:$K,'Fluxo de Caixa'!$B59,'BD Conta 726-4'!$E:$E,'Fluxo de Caixa'!K$3)</f>
        <v>0</v>
      </c>
      <c r="M59" s="9">
        <f>HLOOKUP($L$2,$AJ$4:$AU$111,$A59,0)</f>
        <v>0</v>
      </c>
      <c r="N59" s="51">
        <f>HLOOKUP($L$2,$C$4:$K$111,$A59,0)</f>
        <v>0</v>
      </c>
      <c r="O59" s="17">
        <f t="shared" si="180"/>
        <v>0</v>
      </c>
      <c r="P59" s="4">
        <f t="shared" si="181"/>
        <v>0</v>
      </c>
      <c r="R59" s="51">
        <f>HLOOKUP($L$2,$AW$4:$BH$111,$A59,0)</f>
        <v>-4527.4286776845529</v>
      </c>
      <c r="S59" s="51">
        <f>HLOOKUP($L$2,$W$4:$AH$111,$A59,0)</f>
        <v>0</v>
      </c>
      <c r="T59" s="17">
        <f t="shared" si="179"/>
        <v>4527.4286776845529</v>
      </c>
      <c r="U59" s="4">
        <f t="shared" si="182"/>
        <v>0</v>
      </c>
      <c r="W59" s="9" t="e">
        <f>SUM(#REF!)</f>
        <v>#REF!</v>
      </c>
      <c r="X59" s="9" t="e">
        <f>SUM(#REF!)</f>
        <v>#REF!</v>
      </c>
      <c r="Y59" s="9" t="e">
        <f>SUM(#REF!)</f>
        <v>#REF!</v>
      </c>
      <c r="Z59" s="9">
        <f>SUM($C59:C59)</f>
        <v>0</v>
      </c>
      <c r="AA59" s="51">
        <f>SUM($C59:D59)</f>
        <v>0</v>
      </c>
      <c r="AB59" s="51">
        <f>SUM($C59:E59)</f>
        <v>0</v>
      </c>
      <c r="AC59" s="51">
        <f>SUM($C59:F59)</f>
        <v>0</v>
      </c>
      <c r="AD59" s="51">
        <f>SUM($C59:G59)</f>
        <v>0</v>
      </c>
      <c r="AE59" s="51">
        <f>SUM($C59:H59)</f>
        <v>0</v>
      </c>
      <c r="AF59" s="51">
        <f>SUM($C59:I59)</f>
        <v>0</v>
      </c>
      <c r="AG59" s="51">
        <f>SUM($C59:J59)</f>
        <v>0</v>
      </c>
      <c r="AH59" s="51">
        <f>SUM($C59:K59)</f>
        <v>0</v>
      </c>
      <c r="AJ59" s="51">
        <f>-IFERROR(VLOOKUP($B59,Orçado!$B:$I,8,0),0)</f>
        <v>-1509.1428925615178</v>
      </c>
      <c r="AK59" s="51">
        <f>-IFERROR(VLOOKUP($B59,Orçado!$B:$I,8,0),0)</f>
        <v>-1509.1428925615178</v>
      </c>
      <c r="AL59" s="51">
        <f>-IFERROR(VLOOKUP($B59,Orçado!$B:$I,8,0),0)</f>
        <v>-1509.1428925615178</v>
      </c>
      <c r="AM59" s="51"/>
      <c r="AN59" s="51"/>
      <c r="AO59" s="51"/>
      <c r="AP59" s="51"/>
      <c r="AQ59" s="51"/>
      <c r="AR59" s="51"/>
      <c r="AS59" s="51"/>
      <c r="AT59" s="51"/>
      <c r="AU59" s="51"/>
      <c r="AW59" s="51">
        <f t="shared" si="183"/>
        <v>-1509.1428925615178</v>
      </c>
      <c r="AX59" s="51">
        <f t="shared" si="184"/>
        <v>-3018.2857851230356</v>
      </c>
      <c r="AY59" s="51">
        <f t="shared" si="185"/>
        <v>-4527.4286776845529</v>
      </c>
      <c r="AZ59" s="51">
        <f t="shared" si="186"/>
        <v>-4527.4286776845529</v>
      </c>
      <c r="BA59" s="51">
        <f t="shared" si="187"/>
        <v>-4527.4286776845529</v>
      </c>
      <c r="BB59" s="51">
        <f t="shared" si="188"/>
        <v>-4527.4286776845529</v>
      </c>
      <c r="BC59" s="51">
        <f t="shared" si="189"/>
        <v>-4527.4286776845529</v>
      </c>
      <c r="BD59" s="51">
        <f t="shared" si="190"/>
        <v>-4527.4286776845529</v>
      </c>
      <c r="BE59" s="51">
        <f t="shared" si="191"/>
        <v>-4527.4286776845529</v>
      </c>
      <c r="BF59" s="51">
        <f t="shared" si="192"/>
        <v>-4527.4286776845529</v>
      </c>
      <c r="BG59" s="51">
        <f t="shared" si="193"/>
        <v>-4527.4286776845529</v>
      </c>
      <c r="BH59" s="51">
        <f t="shared" si="194"/>
        <v>-4527.4286776845529</v>
      </c>
    </row>
    <row r="60" spans="1:60" hidden="1" outlineLevel="1">
      <c r="A60" s="5">
        <f t="shared" si="13"/>
        <v>57</v>
      </c>
      <c r="B60" s="14" t="s">
        <v>63</v>
      </c>
      <c r="C60" s="51">
        <f>SUMIFS('BD Conta 555-5'!$J:$J,'BD Conta 555-5'!$I:$I,'Fluxo de Caixa'!$B60,'BD Conta 555-5'!$E:$E,'Fluxo de Caixa'!C$3)+SUMIFS('BD Conta 5295-0'!$L:$L,'BD Conta 5295-0'!$K:$K,'Fluxo de Caixa'!$B60,'BD Conta 5295-0'!$E:$E,'Fluxo de Caixa'!C$3)+SUMIFS('BD Conta 5294-1'!$L:$L,'BD Conta 5294-1'!$K:$K,'Fluxo de Caixa'!$B60,'BD Conta 5294-1'!$E:$E,'Fluxo de Caixa'!C$3)+SUMIFS('BD Conta 726-4'!$L:$L,'BD Conta 726-4'!$K:$K,'Fluxo de Caixa'!$B60,'BD Conta 726-4'!$E:$E,'Fluxo de Caixa'!C$3)</f>
        <v>0</v>
      </c>
      <c r="D60" s="51">
        <f>SUMIFS('BD Conta 555-5'!$J:$J,'BD Conta 555-5'!$I:$I,'Fluxo de Caixa'!$B60,'BD Conta 555-5'!$E:$E,'Fluxo de Caixa'!D$3)+SUMIFS('BD Conta 5295-0'!$L:$L,'BD Conta 5295-0'!$K:$K,'Fluxo de Caixa'!$B60,'BD Conta 5295-0'!$E:$E,'Fluxo de Caixa'!D$3)+SUMIFS('BD Conta 5294-1'!$L:$L,'BD Conta 5294-1'!$K:$K,'Fluxo de Caixa'!$B60,'BD Conta 5294-1'!$E:$E,'Fluxo de Caixa'!D$3)+SUMIFS('BD Conta 726-4'!$L:$L,'BD Conta 726-4'!$K:$K,'Fluxo de Caixa'!$B60,'BD Conta 726-4'!$E:$E,'Fluxo de Caixa'!D$3)</f>
        <v>0</v>
      </c>
      <c r="E60" s="51">
        <f>SUMIFS('BD Conta 555-5'!$J:$J,'BD Conta 555-5'!$I:$I,'Fluxo de Caixa'!$B60,'BD Conta 555-5'!$E:$E,'Fluxo de Caixa'!E$3)+SUMIFS('BD Conta 5295-0'!$L:$L,'BD Conta 5295-0'!$K:$K,'Fluxo de Caixa'!$B60,'BD Conta 5295-0'!$E:$E,'Fluxo de Caixa'!E$3)+SUMIFS('BD Conta 5294-1'!$L:$L,'BD Conta 5294-1'!$K:$K,'Fluxo de Caixa'!$B60,'BD Conta 5294-1'!$E:$E,'Fluxo de Caixa'!E$3)+SUMIFS('BD Conta 726-4'!$L:$L,'BD Conta 726-4'!$K:$K,'Fluxo de Caixa'!$B60,'BD Conta 726-4'!$E:$E,'Fluxo de Caixa'!E$3)</f>
        <v>0</v>
      </c>
      <c r="F60" s="51">
        <f>SUMIFS('BD Conta 555-5'!$J:$J,'BD Conta 555-5'!$I:$I,'Fluxo de Caixa'!$B60,'BD Conta 555-5'!$E:$E,'Fluxo de Caixa'!F$3)+SUMIFS('BD Conta 5295-0'!$L:$L,'BD Conta 5295-0'!$K:$K,'Fluxo de Caixa'!$B60,'BD Conta 5295-0'!$E:$E,'Fluxo de Caixa'!F$3)+SUMIFS('BD Conta 5294-1'!$L:$L,'BD Conta 5294-1'!$K:$K,'Fluxo de Caixa'!$B60,'BD Conta 5294-1'!$E:$E,'Fluxo de Caixa'!F$3)+SUMIFS('BD Conta 726-4'!$L:$L,'BD Conta 726-4'!$K:$K,'Fluxo de Caixa'!$B60,'BD Conta 726-4'!$E:$E,'Fluxo de Caixa'!F$3)</f>
        <v>0</v>
      </c>
      <c r="G60" s="51">
        <f>SUMIFS('BD Conta 555-5'!$J:$J,'BD Conta 555-5'!$I:$I,'Fluxo de Caixa'!$B60,'BD Conta 555-5'!$E:$E,'Fluxo de Caixa'!G$3)+SUMIFS('BD Conta 5295-0'!$L:$L,'BD Conta 5295-0'!$K:$K,'Fluxo de Caixa'!$B60,'BD Conta 5295-0'!$E:$E,'Fluxo de Caixa'!G$3)+SUMIFS('BD Conta 5294-1'!$L:$L,'BD Conta 5294-1'!$K:$K,'Fluxo de Caixa'!$B60,'BD Conta 5294-1'!$E:$E,'Fluxo de Caixa'!G$3)+SUMIFS('BD Conta 726-4'!$L:$L,'BD Conta 726-4'!$K:$K,'Fluxo de Caixa'!$B60,'BD Conta 726-4'!$E:$E,'Fluxo de Caixa'!G$3)</f>
        <v>0</v>
      </c>
      <c r="H60" s="51">
        <f>SUMIFS('BD Conta 555-5'!$J:$J,'BD Conta 555-5'!$I:$I,'Fluxo de Caixa'!$B60,'BD Conta 555-5'!$E:$E,'Fluxo de Caixa'!H$3)+SUMIFS('BD Conta 5295-0'!$L:$L,'BD Conta 5295-0'!$K:$K,'Fluxo de Caixa'!$B60,'BD Conta 5295-0'!$E:$E,'Fluxo de Caixa'!H$3)+SUMIFS('BD Conta 5294-1'!$L:$L,'BD Conta 5294-1'!$K:$K,'Fluxo de Caixa'!$B60,'BD Conta 5294-1'!$E:$E,'Fluxo de Caixa'!H$3)+SUMIFS('BD Conta 726-4'!$L:$L,'BD Conta 726-4'!$K:$K,'Fluxo de Caixa'!$B60,'BD Conta 726-4'!$E:$E,'Fluxo de Caixa'!H$3)</f>
        <v>0</v>
      </c>
      <c r="I60" s="51">
        <f>SUMIFS('BD Conta 555-5'!$J:$J,'BD Conta 555-5'!$I:$I,'Fluxo de Caixa'!$B60,'BD Conta 555-5'!$E:$E,'Fluxo de Caixa'!I$3)+SUMIFS('BD Conta 5295-0'!$L:$L,'BD Conta 5295-0'!$K:$K,'Fluxo de Caixa'!$B60,'BD Conta 5295-0'!$E:$E,'Fluxo de Caixa'!I$3)+SUMIFS('BD Conta 5294-1'!$L:$L,'BD Conta 5294-1'!$K:$K,'Fluxo de Caixa'!$B60,'BD Conta 5294-1'!$E:$E,'Fluxo de Caixa'!I$3)+SUMIFS('BD Conta 726-4'!$L:$L,'BD Conta 726-4'!$K:$K,'Fluxo de Caixa'!$B60,'BD Conta 726-4'!$E:$E,'Fluxo de Caixa'!I$3)</f>
        <v>0</v>
      </c>
      <c r="J60" s="51">
        <f>SUMIFS('BD Conta 555-5'!$J:$J,'BD Conta 555-5'!$I:$I,'Fluxo de Caixa'!$B60,'BD Conta 555-5'!$E:$E,'Fluxo de Caixa'!J$3)+SUMIFS('BD Conta 5295-0'!$L:$L,'BD Conta 5295-0'!$K:$K,'Fluxo de Caixa'!$B60,'BD Conta 5295-0'!$E:$E,'Fluxo de Caixa'!J$3)+SUMIFS('BD Conta 5294-1'!$L:$L,'BD Conta 5294-1'!$K:$K,'Fluxo de Caixa'!$B60,'BD Conta 5294-1'!$E:$E,'Fluxo de Caixa'!J$3)+SUMIFS('BD Conta 726-4'!$L:$L,'BD Conta 726-4'!$K:$K,'Fluxo de Caixa'!$B60,'BD Conta 726-4'!$E:$E,'Fluxo de Caixa'!J$3)</f>
        <v>0</v>
      </c>
      <c r="K60" s="51">
        <f>SUMIFS('BD Conta 555-5'!$J:$J,'BD Conta 555-5'!$I:$I,'Fluxo de Caixa'!$B60,'BD Conta 555-5'!$E:$E,'Fluxo de Caixa'!K$3)+SUMIFS('BD Conta 5295-0'!$L:$L,'BD Conta 5295-0'!$K:$K,'Fluxo de Caixa'!$B60,'BD Conta 5295-0'!$E:$E,'Fluxo de Caixa'!K$3)+SUMIFS('BD Conta 5294-1'!$L:$L,'BD Conta 5294-1'!$K:$K,'Fluxo de Caixa'!$B60,'BD Conta 5294-1'!$E:$E,'Fluxo de Caixa'!K$3)+SUMIFS('BD Conta 726-4'!$L:$L,'BD Conta 726-4'!$K:$K,'Fluxo de Caixa'!$B60,'BD Conta 726-4'!$E:$E,'Fluxo de Caixa'!K$3)</f>
        <v>0</v>
      </c>
      <c r="M60" s="9">
        <f>HLOOKUP($L$2,$AJ$4:$AU$111,$A60,0)</f>
        <v>0</v>
      </c>
      <c r="N60" s="51">
        <f>HLOOKUP($L$2,$C$4:$K$111,$A60,0)</f>
        <v>0</v>
      </c>
      <c r="O60" s="17">
        <f t="shared" si="178"/>
        <v>0</v>
      </c>
      <c r="P60" s="4">
        <f t="shared" si="45"/>
        <v>0</v>
      </c>
      <c r="R60" s="51">
        <f>HLOOKUP($L$2,$AW$4:$BH$111,$A60,0)</f>
        <v>-4527.4286776845529</v>
      </c>
      <c r="S60" s="51">
        <f>HLOOKUP($L$2,$W$4:$AH$111,$A60,0)</f>
        <v>0</v>
      </c>
      <c r="T60" s="17">
        <f t="shared" si="179"/>
        <v>4527.4286776845529</v>
      </c>
      <c r="U60" s="4">
        <f t="shared" si="164"/>
        <v>0</v>
      </c>
      <c r="W60" s="9" t="e">
        <f>SUM(#REF!)</f>
        <v>#REF!</v>
      </c>
      <c r="X60" s="9" t="e">
        <f>SUM(#REF!)</f>
        <v>#REF!</v>
      </c>
      <c r="Y60" s="9" t="e">
        <f>SUM(#REF!)</f>
        <v>#REF!</v>
      </c>
      <c r="Z60" s="9">
        <f>SUM($C60:C60)</f>
        <v>0</v>
      </c>
      <c r="AA60" s="51">
        <f>SUM($C60:D60)</f>
        <v>0</v>
      </c>
      <c r="AB60" s="51">
        <f>SUM($C60:E60)</f>
        <v>0</v>
      </c>
      <c r="AC60" s="51">
        <f>SUM($C60:F60)</f>
        <v>0</v>
      </c>
      <c r="AD60" s="51">
        <f>SUM($C60:G60)</f>
        <v>0</v>
      </c>
      <c r="AE60" s="51">
        <f>SUM($C60:H60)</f>
        <v>0</v>
      </c>
      <c r="AF60" s="51">
        <f>SUM($C60:I60)</f>
        <v>0</v>
      </c>
      <c r="AG60" s="51">
        <f>SUM($C60:J60)</f>
        <v>0</v>
      </c>
      <c r="AH60" s="51">
        <f>SUM($C60:K60)</f>
        <v>0</v>
      </c>
      <c r="AJ60" s="51">
        <f>-IFERROR(VLOOKUP($B60,Orçado!$B:$I,8,0),0)</f>
        <v>-1509.1428925615178</v>
      </c>
      <c r="AK60" s="51">
        <f>-IFERROR(VLOOKUP($B60,Orçado!$B:$I,8,0),0)</f>
        <v>-1509.1428925615178</v>
      </c>
      <c r="AL60" s="51">
        <f>-IFERROR(VLOOKUP($B60,Orçado!$B:$I,8,0),0)</f>
        <v>-1509.1428925615178</v>
      </c>
      <c r="AM60" s="51"/>
      <c r="AN60" s="51"/>
      <c r="AO60" s="51"/>
      <c r="AP60" s="51"/>
      <c r="AQ60" s="51"/>
      <c r="AR60" s="51"/>
      <c r="AS60" s="51"/>
      <c r="AT60" s="51"/>
      <c r="AU60" s="51"/>
      <c r="AW60" s="51">
        <f t="shared" si="166"/>
        <v>-1509.1428925615178</v>
      </c>
      <c r="AX60" s="51">
        <f t="shared" si="167"/>
        <v>-3018.2857851230356</v>
      </c>
      <c r="AY60" s="51">
        <f t="shared" si="168"/>
        <v>-4527.4286776845529</v>
      </c>
      <c r="AZ60" s="51">
        <f t="shared" si="169"/>
        <v>-4527.4286776845529</v>
      </c>
      <c r="BA60" s="51">
        <f t="shared" si="170"/>
        <v>-4527.4286776845529</v>
      </c>
      <c r="BB60" s="51">
        <f t="shared" si="171"/>
        <v>-4527.4286776845529</v>
      </c>
      <c r="BC60" s="51">
        <f t="shared" si="172"/>
        <v>-4527.4286776845529</v>
      </c>
      <c r="BD60" s="51">
        <f t="shared" si="173"/>
        <v>-4527.4286776845529</v>
      </c>
      <c r="BE60" s="51">
        <f t="shared" si="174"/>
        <v>-4527.4286776845529</v>
      </c>
      <c r="BF60" s="51">
        <f t="shared" si="175"/>
        <v>-4527.4286776845529</v>
      </c>
      <c r="BG60" s="51">
        <f t="shared" si="176"/>
        <v>-4527.4286776845529</v>
      </c>
      <c r="BH60" s="51">
        <f t="shared" si="177"/>
        <v>-4527.4286776845529</v>
      </c>
    </row>
    <row r="61" spans="1:60" hidden="1" outlineLevel="1">
      <c r="A61" s="5">
        <f t="shared" si="13"/>
        <v>58</v>
      </c>
      <c r="B61" s="16"/>
    </row>
    <row r="62" spans="1:60" s="8" customFormat="1" collapsed="1">
      <c r="A62" s="5">
        <f t="shared" si="13"/>
        <v>59</v>
      </c>
      <c r="B62" s="53" t="s">
        <v>186</v>
      </c>
      <c r="C62" s="54">
        <f t="shared" ref="C62:E62" si="210">SUM(C63:C73)</f>
        <v>0</v>
      </c>
      <c r="D62" s="54">
        <f t="shared" si="210"/>
        <v>0</v>
      </c>
      <c r="E62" s="54">
        <f t="shared" si="210"/>
        <v>0</v>
      </c>
      <c r="F62" s="54">
        <f t="shared" ref="F62:G62" si="211">SUM(F63:F73)</f>
        <v>0</v>
      </c>
      <c r="G62" s="54">
        <f t="shared" si="211"/>
        <v>-1988.34</v>
      </c>
      <c r="H62" s="54">
        <f t="shared" ref="H62:K62" si="212">SUM(H63:H73)</f>
        <v>-24113.54</v>
      </c>
      <c r="I62" s="54">
        <f t="shared" si="212"/>
        <v>0</v>
      </c>
      <c r="J62" s="54">
        <f t="shared" si="212"/>
        <v>0</v>
      </c>
      <c r="K62" s="54">
        <f t="shared" si="212"/>
        <v>0</v>
      </c>
      <c r="L62" s="106"/>
      <c r="M62" s="54">
        <f>SUM(M63:M73)</f>
        <v>0</v>
      </c>
      <c r="N62" s="54">
        <f>SUM(N63:N73)</f>
        <v>0</v>
      </c>
      <c r="O62" s="54">
        <f>SUM(O63:O73)</f>
        <v>0</v>
      </c>
      <c r="P62" s="4">
        <f t="shared" ref="P62:P73" si="213">-IFERROR(IF(N62=0,0,N62/M62-1),0)</f>
        <v>0</v>
      </c>
      <c r="R62" s="54">
        <f>SUM(R63:R73)</f>
        <v>-46406.143946266675</v>
      </c>
      <c r="S62" s="54">
        <f>SUM(S63:S73)</f>
        <v>-26101.88</v>
      </c>
      <c r="T62" s="54">
        <f>SUM(T63:T73)</f>
        <v>20304.263946266674</v>
      </c>
      <c r="U62" s="4">
        <f t="shared" ref="U62:U73" si="214">-IFERROR(IF(S62=0,0,S62/R62-1),0)</f>
        <v>0.43753396036905867</v>
      </c>
      <c r="W62" s="51" t="e">
        <f>SUM(#REF!)</f>
        <v>#REF!</v>
      </c>
      <c r="X62" s="51" t="e">
        <f>SUM(#REF!)</f>
        <v>#REF!</v>
      </c>
      <c r="Y62" s="51" t="e">
        <f>SUM(#REF!)</f>
        <v>#REF!</v>
      </c>
      <c r="Z62" s="51">
        <f>SUM($C62:C62)</f>
        <v>0</v>
      </c>
      <c r="AA62" s="51">
        <f>SUM($C62:D62)</f>
        <v>0</v>
      </c>
      <c r="AB62" s="51">
        <f>SUM($C62:E62)</f>
        <v>0</v>
      </c>
      <c r="AC62" s="51">
        <f>SUM($C62:F62)</f>
        <v>0</v>
      </c>
      <c r="AD62" s="51">
        <f>SUM($C62:G62)</f>
        <v>-1988.34</v>
      </c>
      <c r="AE62" s="51">
        <f>SUM($C62:H62)</f>
        <v>-26101.88</v>
      </c>
      <c r="AF62" s="51">
        <f>SUM($C62:I62)</f>
        <v>-26101.88</v>
      </c>
      <c r="AG62" s="51">
        <f>SUM($C62:J62)</f>
        <v>-26101.88</v>
      </c>
      <c r="AH62" s="51">
        <f>SUM($C62:K62)</f>
        <v>-26101.88</v>
      </c>
      <c r="AI62" s="7"/>
      <c r="AJ62" s="54">
        <f>SUM(AJ63:AJ73)</f>
        <v>-15468.714648755558</v>
      </c>
      <c r="AK62" s="54">
        <f t="shared" ref="AK62:AU62" si="215">SUM(AK63:AK73)</f>
        <v>-15468.714648755558</v>
      </c>
      <c r="AL62" s="54">
        <f t="shared" si="215"/>
        <v>-15468.714648755558</v>
      </c>
      <c r="AM62" s="54">
        <f t="shared" si="215"/>
        <v>0</v>
      </c>
      <c r="AN62" s="54">
        <f t="shared" si="215"/>
        <v>0</v>
      </c>
      <c r="AO62" s="54">
        <f t="shared" si="215"/>
        <v>0</v>
      </c>
      <c r="AP62" s="54">
        <f t="shared" si="215"/>
        <v>0</v>
      </c>
      <c r="AQ62" s="54">
        <f t="shared" si="215"/>
        <v>0</v>
      </c>
      <c r="AR62" s="54">
        <f t="shared" si="215"/>
        <v>0</v>
      </c>
      <c r="AS62" s="54">
        <f t="shared" si="215"/>
        <v>0</v>
      </c>
      <c r="AT62" s="54">
        <f t="shared" si="215"/>
        <v>0</v>
      </c>
      <c r="AU62" s="54">
        <f t="shared" si="215"/>
        <v>0</v>
      </c>
      <c r="AW62" s="54">
        <f t="shared" ref="AW62" si="216">SUM(AJ62)</f>
        <v>-15468.714648755558</v>
      </c>
      <c r="AX62" s="54">
        <f t="shared" ref="AX62" si="217">SUM(AJ62:AK62)</f>
        <v>-30937.429297511117</v>
      </c>
      <c r="AY62" s="54">
        <f t="shared" ref="AY62:AY73" si="218">SUM(AJ62:AL62)</f>
        <v>-46406.143946266675</v>
      </c>
      <c r="AZ62" s="54">
        <f t="shared" ref="AZ62:AZ73" si="219">SUM(AJ62:AM62)</f>
        <v>-46406.143946266675</v>
      </c>
      <c r="BA62" s="54">
        <f t="shared" ref="BA62:BA73" si="220">SUM(AJ62:AN62)</f>
        <v>-46406.143946266675</v>
      </c>
      <c r="BB62" s="54">
        <f t="shared" ref="BB62:BB73" si="221">SUM(AJ62:AO62)</f>
        <v>-46406.143946266675</v>
      </c>
      <c r="BC62" s="54">
        <f t="shared" ref="BC62:BC73" si="222">SUM(AJ62:AP62)</f>
        <v>-46406.143946266675</v>
      </c>
      <c r="BD62" s="54">
        <f t="shared" ref="BD62:BD73" si="223">SUM(AJ62:AQ62)</f>
        <v>-46406.143946266675</v>
      </c>
      <c r="BE62" s="54">
        <f t="shared" ref="BE62:BE73" si="224">SUM(AJ62:AR62)</f>
        <v>-46406.143946266675</v>
      </c>
      <c r="BF62" s="54">
        <f t="shared" ref="BF62:BF73" si="225">SUM(AJ62:AS62)</f>
        <v>-46406.143946266675</v>
      </c>
      <c r="BG62" s="54">
        <f t="shared" ref="BG62:BG73" si="226">SUM(AJ62:AT62)</f>
        <v>-46406.143946266675</v>
      </c>
      <c r="BH62" s="54">
        <f t="shared" ref="BH62:BH73" si="227">SUM(AJ62:AU62)</f>
        <v>-46406.143946266675</v>
      </c>
    </row>
    <row r="63" spans="1:60" hidden="1" outlineLevel="1">
      <c r="A63" s="5">
        <f t="shared" si="13"/>
        <v>60</v>
      </c>
      <c r="B63" s="14" t="s">
        <v>56</v>
      </c>
      <c r="C63" s="51">
        <f>SUMIFS('BD Conta 555-5'!$J:$J,'BD Conta 555-5'!$I:$I,'Fluxo de Caixa'!$B63,'BD Conta 555-5'!$E:$E,'Fluxo de Caixa'!C$3)+SUMIFS('BD Conta 5295-0'!$L:$L,'BD Conta 5295-0'!$K:$K,'Fluxo de Caixa'!$B63,'BD Conta 5295-0'!$E:$E,'Fluxo de Caixa'!C$3)+SUMIFS('BD Conta 5294-1'!$L:$L,'BD Conta 5294-1'!$K:$K,'Fluxo de Caixa'!$B63,'BD Conta 5294-1'!$E:$E,'Fluxo de Caixa'!C$3)+SUMIFS('BD Conta 726-4'!$L:$L,'BD Conta 726-4'!$K:$K,'Fluxo de Caixa'!$B63,'BD Conta 726-4'!$E:$E,'Fluxo de Caixa'!C$3)</f>
        <v>0</v>
      </c>
      <c r="D63" s="51">
        <f>SUMIFS('BD Conta 555-5'!$J:$J,'BD Conta 555-5'!$I:$I,'Fluxo de Caixa'!$B63,'BD Conta 555-5'!$E:$E,'Fluxo de Caixa'!D$3)+SUMIFS('BD Conta 5295-0'!$L:$L,'BD Conta 5295-0'!$K:$K,'Fluxo de Caixa'!$B63,'BD Conta 5295-0'!$E:$E,'Fluxo de Caixa'!D$3)+SUMIFS('BD Conta 5294-1'!$L:$L,'BD Conta 5294-1'!$K:$K,'Fluxo de Caixa'!$B63,'BD Conta 5294-1'!$E:$E,'Fluxo de Caixa'!D$3)+SUMIFS('BD Conta 726-4'!$L:$L,'BD Conta 726-4'!$K:$K,'Fluxo de Caixa'!$B63,'BD Conta 726-4'!$E:$E,'Fluxo de Caixa'!D$3)</f>
        <v>0</v>
      </c>
      <c r="E63" s="51">
        <f>SUMIFS('BD Conta 555-5'!$J:$J,'BD Conta 555-5'!$I:$I,'Fluxo de Caixa'!$B63,'BD Conta 555-5'!$E:$E,'Fluxo de Caixa'!E$3)+SUMIFS('BD Conta 5295-0'!$L:$L,'BD Conta 5295-0'!$K:$K,'Fluxo de Caixa'!$B63,'BD Conta 5295-0'!$E:$E,'Fluxo de Caixa'!E$3)+SUMIFS('BD Conta 5294-1'!$L:$L,'BD Conta 5294-1'!$K:$K,'Fluxo de Caixa'!$B63,'BD Conta 5294-1'!$E:$E,'Fluxo de Caixa'!E$3)+SUMIFS('BD Conta 726-4'!$L:$L,'BD Conta 726-4'!$K:$K,'Fluxo de Caixa'!$B63,'BD Conta 726-4'!$E:$E,'Fluxo de Caixa'!E$3)</f>
        <v>0</v>
      </c>
      <c r="F63" s="51">
        <f>SUMIFS('BD Conta 555-5'!$J:$J,'BD Conta 555-5'!$I:$I,'Fluxo de Caixa'!$B63,'BD Conta 555-5'!$E:$E,'Fluxo de Caixa'!F$3)+SUMIFS('BD Conta 5295-0'!$L:$L,'BD Conta 5295-0'!$K:$K,'Fluxo de Caixa'!$B63,'BD Conta 5295-0'!$E:$E,'Fluxo de Caixa'!F$3)+SUMIFS('BD Conta 5294-1'!$L:$L,'BD Conta 5294-1'!$K:$K,'Fluxo de Caixa'!$B63,'BD Conta 5294-1'!$E:$E,'Fluxo de Caixa'!F$3)+SUMIFS('BD Conta 726-4'!$L:$L,'BD Conta 726-4'!$K:$K,'Fluxo de Caixa'!$B63,'BD Conta 726-4'!$E:$E,'Fluxo de Caixa'!F$3)</f>
        <v>0</v>
      </c>
      <c r="G63" s="51">
        <f>SUMIFS('BD Conta 555-5'!$J:$J,'BD Conta 555-5'!$I:$I,'Fluxo de Caixa'!$B63,'BD Conta 555-5'!$E:$E,'Fluxo de Caixa'!G$3)+SUMIFS('BD Conta 5295-0'!$L:$L,'BD Conta 5295-0'!$K:$K,'Fluxo de Caixa'!$B63,'BD Conta 5295-0'!$E:$E,'Fluxo de Caixa'!G$3)+SUMIFS('BD Conta 5294-1'!$L:$L,'BD Conta 5294-1'!$K:$K,'Fluxo de Caixa'!$B63,'BD Conta 5294-1'!$E:$E,'Fluxo de Caixa'!G$3)+SUMIFS('BD Conta 726-4'!$L:$L,'BD Conta 726-4'!$K:$K,'Fluxo de Caixa'!$B63,'BD Conta 726-4'!$E:$E,'Fluxo de Caixa'!G$3)</f>
        <v>0</v>
      </c>
      <c r="H63" s="51">
        <f>SUMIFS('BD Conta 555-5'!$J:$J,'BD Conta 555-5'!$I:$I,'Fluxo de Caixa'!$B63,'BD Conta 555-5'!$E:$E,'Fluxo de Caixa'!H$3)+SUMIFS('BD Conta 5295-0'!$L:$L,'BD Conta 5295-0'!$K:$K,'Fluxo de Caixa'!$B63,'BD Conta 5295-0'!$E:$E,'Fluxo de Caixa'!H$3)+SUMIFS('BD Conta 5294-1'!$L:$L,'BD Conta 5294-1'!$K:$K,'Fluxo de Caixa'!$B63,'BD Conta 5294-1'!$E:$E,'Fluxo de Caixa'!H$3)+SUMIFS('BD Conta 726-4'!$L:$L,'BD Conta 726-4'!$K:$K,'Fluxo de Caixa'!$B63,'BD Conta 726-4'!$E:$E,'Fluxo de Caixa'!H$3)</f>
        <v>-18884</v>
      </c>
      <c r="I63" s="51">
        <f>SUMIFS('BD Conta 555-5'!$J:$J,'BD Conta 555-5'!$I:$I,'Fluxo de Caixa'!$B63,'BD Conta 555-5'!$E:$E,'Fluxo de Caixa'!I$3)+SUMIFS('BD Conta 5295-0'!$L:$L,'BD Conta 5295-0'!$K:$K,'Fluxo de Caixa'!$B63,'BD Conta 5295-0'!$E:$E,'Fluxo de Caixa'!I$3)+SUMIFS('BD Conta 5294-1'!$L:$L,'BD Conta 5294-1'!$K:$K,'Fluxo de Caixa'!$B63,'BD Conta 5294-1'!$E:$E,'Fluxo de Caixa'!I$3)+SUMIFS('BD Conta 726-4'!$L:$L,'BD Conta 726-4'!$K:$K,'Fluxo de Caixa'!$B63,'BD Conta 726-4'!$E:$E,'Fluxo de Caixa'!I$3)</f>
        <v>0</v>
      </c>
      <c r="J63" s="51">
        <f>SUMIFS('BD Conta 555-5'!$J:$J,'BD Conta 555-5'!$I:$I,'Fluxo de Caixa'!$B63,'BD Conta 555-5'!$E:$E,'Fluxo de Caixa'!J$3)+SUMIFS('BD Conta 5295-0'!$L:$L,'BD Conta 5295-0'!$K:$K,'Fluxo de Caixa'!$B63,'BD Conta 5295-0'!$E:$E,'Fluxo de Caixa'!J$3)+SUMIFS('BD Conta 5294-1'!$L:$L,'BD Conta 5294-1'!$K:$K,'Fluxo de Caixa'!$B63,'BD Conta 5294-1'!$E:$E,'Fluxo de Caixa'!J$3)+SUMIFS('BD Conta 726-4'!$L:$L,'BD Conta 726-4'!$K:$K,'Fluxo de Caixa'!$B63,'BD Conta 726-4'!$E:$E,'Fluxo de Caixa'!J$3)</f>
        <v>0</v>
      </c>
      <c r="K63" s="51">
        <f>SUMIFS('BD Conta 555-5'!$J:$J,'BD Conta 555-5'!$I:$I,'Fluxo de Caixa'!$B63,'BD Conta 555-5'!$E:$E,'Fluxo de Caixa'!K$3)+SUMIFS('BD Conta 5295-0'!$L:$L,'BD Conta 5295-0'!$K:$K,'Fluxo de Caixa'!$B63,'BD Conta 5295-0'!$E:$E,'Fluxo de Caixa'!K$3)+SUMIFS('BD Conta 5294-1'!$L:$L,'BD Conta 5294-1'!$K:$K,'Fluxo de Caixa'!$B63,'BD Conta 5294-1'!$E:$E,'Fluxo de Caixa'!K$3)+SUMIFS('BD Conta 726-4'!$L:$L,'BD Conta 726-4'!$K:$K,'Fluxo de Caixa'!$B63,'BD Conta 726-4'!$E:$E,'Fluxo de Caixa'!K$3)</f>
        <v>0</v>
      </c>
      <c r="M63" s="9">
        <f>HLOOKUP($L$2,$AJ$4:$AU$111,$A63,0)</f>
        <v>0</v>
      </c>
      <c r="N63" s="51">
        <f>HLOOKUP($L$2,$C$4:$K$111,$A63,0)</f>
        <v>0</v>
      </c>
      <c r="O63" s="17">
        <f t="shared" ref="O63:O73" si="228">N63-M63</f>
        <v>0</v>
      </c>
      <c r="P63" s="4">
        <f t="shared" si="213"/>
        <v>0</v>
      </c>
      <c r="R63" s="51">
        <f>HLOOKUP($L$2,$AW$4:$BH$111,$A63,0)</f>
        <v>-11318.571694211383</v>
      </c>
      <c r="S63" s="51">
        <f>HLOOKUP($L$2,$W$4:$AH$111,$A63,0)</f>
        <v>-18884</v>
      </c>
      <c r="T63" s="17">
        <f t="shared" ref="T63:T73" si="229">S63-R63</f>
        <v>-7565.4283057886169</v>
      </c>
      <c r="U63" s="4">
        <f t="shared" si="214"/>
        <v>-0.6684083919932915</v>
      </c>
      <c r="W63" s="9" t="e">
        <f>SUM(#REF!)</f>
        <v>#REF!</v>
      </c>
      <c r="X63" s="9" t="e">
        <f>SUM(#REF!)</f>
        <v>#REF!</v>
      </c>
      <c r="Y63" s="9" t="e">
        <f>SUM(#REF!)</f>
        <v>#REF!</v>
      </c>
      <c r="Z63" s="9">
        <f>SUM($C63:C63)</f>
        <v>0</v>
      </c>
      <c r="AA63" s="9">
        <f>SUM($C63:D63)</f>
        <v>0</v>
      </c>
      <c r="AB63" s="9">
        <f>SUM($C63:E63)</f>
        <v>0</v>
      </c>
      <c r="AC63" s="9">
        <f>SUM($C63:F63)</f>
        <v>0</v>
      </c>
      <c r="AD63" s="9">
        <f>SUM($C63:G63)</f>
        <v>0</v>
      </c>
      <c r="AE63" s="9">
        <f>SUM($C63:H63)</f>
        <v>-18884</v>
      </c>
      <c r="AF63" s="9">
        <f>SUM($C63:I63)</f>
        <v>-18884</v>
      </c>
      <c r="AG63" s="9">
        <f>SUM($C63:J63)</f>
        <v>-18884</v>
      </c>
      <c r="AH63" s="9">
        <f>SUM($C63:K63)</f>
        <v>-18884</v>
      </c>
      <c r="AJ63" s="51">
        <f>-IFERROR(VLOOKUP($B63,Orçado!$B:$I,8,0),0)</f>
        <v>-3772.8572314037947</v>
      </c>
      <c r="AK63" s="51">
        <f>-IFERROR(VLOOKUP($B63,Orçado!$B:$I,8,0),0)</f>
        <v>-3772.8572314037947</v>
      </c>
      <c r="AL63" s="51">
        <f>-IFERROR(VLOOKUP($B63,Orçado!$B:$I,8,0),0)</f>
        <v>-3772.8572314037947</v>
      </c>
      <c r="AM63" s="51"/>
      <c r="AN63" s="51"/>
      <c r="AO63" s="51"/>
      <c r="AP63" s="51"/>
      <c r="AQ63" s="51"/>
      <c r="AR63" s="51"/>
      <c r="AS63" s="51"/>
      <c r="AT63" s="51"/>
      <c r="AU63" s="51"/>
      <c r="AW63" s="51">
        <f t="shared" ref="AW63:AW73" si="230">SUM(AJ63)</f>
        <v>-3772.8572314037947</v>
      </c>
      <c r="AX63" s="51">
        <f t="shared" ref="AX63:AX73" si="231">SUM(AJ63:AK63)</f>
        <v>-7545.7144628075894</v>
      </c>
      <c r="AY63" s="51">
        <f t="shared" si="218"/>
        <v>-11318.571694211383</v>
      </c>
      <c r="AZ63" s="51">
        <f t="shared" si="219"/>
        <v>-11318.571694211383</v>
      </c>
      <c r="BA63" s="51">
        <f t="shared" si="220"/>
        <v>-11318.571694211383</v>
      </c>
      <c r="BB63" s="51">
        <f t="shared" si="221"/>
        <v>-11318.571694211383</v>
      </c>
      <c r="BC63" s="51">
        <f t="shared" si="222"/>
        <v>-11318.571694211383</v>
      </c>
      <c r="BD63" s="51">
        <f t="shared" si="223"/>
        <v>-11318.571694211383</v>
      </c>
      <c r="BE63" s="51">
        <f t="shared" si="224"/>
        <v>-11318.571694211383</v>
      </c>
      <c r="BF63" s="51">
        <f t="shared" si="225"/>
        <v>-11318.571694211383</v>
      </c>
      <c r="BG63" s="51">
        <f t="shared" si="226"/>
        <v>-11318.571694211383</v>
      </c>
      <c r="BH63" s="51">
        <f t="shared" si="227"/>
        <v>-11318.571694211383</v>
      </c>
    </row>
    <row r="64" spans="1:60" hidden="1" outlineLevel="1">
      <c r="A64" s="5">
        <f t="shared" si="13"/>
        <v>61</v>
      </c>
      <c r="B64" s="14" t="s">
        <v>130</v>
      </c>
      <c r="C64" s="51">
        <f>SUMIFS('BD Conta 555-5'!$J:$J,'BD Conta 555-5'!$I:$I,'Fluxo de Caixa'!$B64,'BD Conta 555-5'!$E:$E,'Fluxo de Caixa'!C$3)+SUMIFS('BD Conta 5295-0'!$L:$L,'BD Conta 5295-0'!$K:$K,'Fluxo de Caixa'!$B64,'BD Conta 5295-0'!$E:$E,'Fluxo de Caixa'!C$3)+SUMIFS('BD Conta 5294-1'!$L:$L,'BD Conta 5294-1'!$K:$K,'Fluxo de Caixa'!$B64,'BD Conta 5294-1'!$E:$E,'Fluxo de Caixa'!C$3)+SUMIFS('BD Conta 726-4'!$L:$L,'BD Conta 726-4'!$K:$K,'Fluxo de Caixa'!$B64,'BD Conta 726-4'!$E:$E,'Fluxo de Caixa'!C$3)</f>
        <v>0</v>
      </c>
      <c r="D64" s="51">
        <f>SUMIFS('BD Conta 555-5'!$J:$J,'BD Conta 555-5'!$I:$I,'Fluxo de Caixa'!$B64,'BD Conta 555-5'!$E:$E,'Fluxo de Caixa'!D$3)+SUMIFS('BD Conta 5295-0'!$L:$L,'BD Conta 5295-0'!$K:$K,'Fluxo de Caixa'!$B64,'BD Conta 5295-0'!$E:$E,'Fluxo de Caixa'!D$3)+SUMIFS('BD Conta 5294-1'!$L:$L,'BD Conta 5294-1'!$K:$K,'Fluxo de Caixa'!$B64,'BD Conta 5294-1'!$E:$E,'Fluxo de Caixa'!D$3)+SUMIFS('BD Conta 726-4'!$L:$L,'BD Conta 726-4'!$K:$K,'Fluxo de Caixa'!$B64,'BD Conta 726-4'!$E:$E,'Fluxo de Caixa'!D$3)</f>
        <v>0</v>
      </c>
      <c r="E64" s="51">
        <f>SUMIFS('BD Conta 555-5'!$J:$J,'BD Conta 555-5'!$I:$I,'Fluxo de Caixa'!$B64,'BD Conta 555-5'!$E:$E,'Fluxo de Caixa'!E$3)+SUMIFS('BD Conta 5295-0'!$L:$L,'BD Conta 5295-0'!$K:$K,'Fluxo de Caixa'!$B64,'BD Conta 5295-0'!$E:$E,'Fluxo de Caixa'!E$3)+SUMIFS('BD Conta 5294-1'!$L:$L,'BD Conta 5294-1'!$K:$K,'Fluxo de Caixa'!$B64,'BD Conta 5294-1'!$E:$E,'Fluxo de Caixa'!E$3)+SUMIFS('BD Conta 726-4'!$L:$L,'BD Conta 726-4'!$K:$K,'Fluxo de Caixa'!$B64,'BD Conta 726-4'!$E:$E,'Fluxo de Caixa'!E$3)</f>
        <v>0</v>
      </c>
      <c r="F64" s="51">
        <f>SUMIFS('BD Conta 555-5'!$J:$J,'BD Conta 555-5'!$I:$I,'Fluxo de Caixa'!$B64,'BD Conta 555-5'!$E:$E,'Fluxo de Caixa'!F$3)+SUMIFS('BD Conta 5295-0'!$L:$L,'BD Conta 5295-0'!$K:$K,'Fluxo de Caixa'!$B64,'BD Conta 5295-0'!$E:$E,'Fluxo de Caixa'!F$3)+SUMIFS('BD Conta 5294-1'!$L:$L,'BD Conta 5294-1'!$K:$K,'Fluxo de Caixa'!$B64,'BD Conta 5294-1'!$E:$E,'Fluxo de Caixa'!F$3)+SUMIFS('BD Conta 726-4'!$L:$L,'BD Conta 726-4'!$K:$K,'Fluxo de Caixa'!$B64,'BD Conta 726-4'!$E:$E,'Fluxo de Caixa'!F$3)</f>
        <v>0</v>
      </c>
      <c r="G64" s="51">
        <f>SUMIFS('BD Conta 555-5'!$J:$J,'BD Conta 555-5'!$I:$I,'Fluxo de Caixa'!$B64,'BD Conta 555-5'!$E:$E,'Fluxo de Caixa'!G$3)+SUMIFS('BD Conta 5295-0'!$L:$L,'BD Conta 5295-0'!$K:$K,'Fluxo de Caixa'!$B64,'BD Conta 5295-0'!$E:$E,'Fluxo de Caixa'!G$3)+SUMIFS('BD Conta 5294-1'!$L:$L,'BD Conta 5294-1'!$K:$K,'Fluxo de Caixa'!$B64,'BD Conta 5294-1'!$E:$E,'Fluxo de Caixa'!G$3)+SUMIFS('BD Conta 726-4'!$L:$L,'BD Conta 726-4'!$K:$K,'Fluxo de Caixa'!$B64,'BD Conta 726-4'!$E:$E,'Fluxo de Caixa'!G$3)</f>
        <v>0</v>
      </c>
      <c r="H64" s="51">
        <f>SUMIFS('BD Conta 555-5'!$J:$J,'BD Conta 555-5'!$I:$I,'Fluxo de Caixa'!$B64,'BD Conta 555-5'!$E:$E,'Fluxo de Caixa'!H$3)+SUMIFS('BD Conta 5295-0'!$L:$L,'BD Conta 5295-0'!$K:$K,'Fluxo de Caixa'!$B64,'BD Conta 5295-0'!$E:$E,'Fluxo de Caixa'!H$3)+SUMIFS('BD Conta 5294-1'!$L:$L,'BD Conta 5294-1'!$K:$K,'Fluxo de Caixa'!$B64,'BD Conta 5294-1'!$E:$E,'Fluxo de Caixa'!H$3)+SUMIFS('BD Conta 726-4'!$L:$L,'BD Conta 726-4'!$K:$K,'Fluxo de Caixa'!$B64,'BD Conta 726-4'!$E:$E,'Fluxo de Caixa'!H$3)</f>
        <v>0</v>
      </c>
      <c r="I64" s="51">
        <f>SUMIFS('BD Conta 555-5'!$J:$J,'BD Conta 555-5'!$I:$I,'Fluxo de Caixa'!$B64,'BD Conta 555-5'!$E:$E,'Fluxo de Caixa'!I$3)+SUMIFS('BD Conta 5295-0'!$L:$L,'BD Conta 5295-0'!$K:$K,'Fluxo de Caixa'!$B64,'BD Conta 5295-0'!$E:$E,'Fluxo de Caixa'!I$3)+SUMIFS('BD Conta 5294-1'!$L:$L,'BD Conta 5294-1'!$K:$K,'Fluxo de Caixa'!$B64,'BD Conta 5294-1'!$E:$E,'Fluxo de Caixa'!I$3)+SUMIFS('BD Conta 726-4'!$L:$L,'BD Conta 726-4'!$K:$K,'Fluxo de Caixa'!$B64,'BD Conta 726-4'!$E:$E,'Fluxo de Caixa'!I$3)</f>
        <v>0</v>
      </c>
      <c r="J64" s="51">
        <f>SUMIFS('BD Conta 555-5'!$J:$J,'BD Conta 555-5'!$I:$I,'Fluxo de Caixa'!$B64,'BD Conta 555-5'!$E:$E,'Fluxo de Caixa'!J$3)+SUMIFS('BD Conta 5295-0'!$L:$L,'BD Conta 5295-0'!$K:$K,'Fluxo de Caixa'!$B64,'BD Conta 5295-0'!$E:$E,'Fluxo de Caixa'!J$3)+SUMIFS('BD Conta 5294-1'!$L:$L,'BD Conta 5294-1'!$K:$K,'Fluxo de Caixa'!$B64,'BD Conta 5294-1'!$E:$E,'Fluxo de Caixa'!J$3)+SUMIFS('BD Conta 726-4'!$L:$L,'BD Conta 726-4'!$K:$K,'Fluxo de Caixa'!$B64,'BD Conta 726-4'!$E:$E,'Fluxo de Caixa'!J$3)</f>
        <v>0</v>
      </c>
      <c r="K64" s="51">
        <f>SUMIFS('BD Conta 555-5'!$J:$J,'BD Conta 555-5'!$I:$I,'Fluxo de Caixa'!$B64,'BD Conta 555-5'!$E:$E,'Fluxo de Caixa'!K$3)+SUMIFS('BD Conta 5295-0'!$L:$L,'BD Conta 5295-0'!$K:$K,'Fluxo de Caixa'!$B64,'BD Conta 5295-0'!$E:$E,'Fluxo de Caixa'!K$3)+SUMIFS('BD Conta 5294-1'!$L:$L,'BD Conta 5294-1'!$K:$K,'Fluxo de Caixa'!$B64,'BD Conta 5294-1'!$E:$E,'Fluxo de Caixa'!K$3)+SUMIFS('BD Conta 726-4'!$L:$L,'BD Conta 726-4'!$K:$K,'Fluxo de Caixa'!$B64,'BD Conta 726-4'!$E:$E,'Fluxo de Caixa'!K$3)</f>
        <v>0</v>
      </c>
      <c r="M64" s="9">
        <f>HLOOKUP($L$2,$AJ$4:$AU$111,$A64,0)</f>
        <v>0</v>
      </c>
      <c r="N64" s="51">
        <f>HLOOKUP($L$2,$C$4:$K$111,$A64,0)</f>
        <v>0</v>
      </c>
      <c r="O64" s="17">
        <f t="shared" si="228"/>
        <v>0</v>
      </c>
      <c r="P64" s="4">
        <f t="shared" si="213"/>
        <v>0</v>
      </c>
      <c r="R64" s="51">
        <f>HLOOKUP($L$2,$AW$4:$BH$111,$A64,0)</f>
        <v>-2263.7143388422764</v>
      </c>
      <c r="S64" s="51">
        <f>HLOOKUP($L$2,$W$4:$AH$111,$A64,0)</f>
        <v>0</v>
      </c>
      <c r="T64" s="17">
        <f t="shared" si="229"/>
        <v>2263.7143388422764</v>
      </c>
      <c r="U64" s="4">
        <f t="shared" si="214"/>
        <v>0</v>
      </c>
      <c r="W64" s="9" t="e">
        <f>SUM(#REF!)</f>
        <v>#REF!</v>
      </c>
      <c r="X64" s="9" t="e">
        <f>SUM(#REF!)</f>
        <v>#REF!</v>
      </c>
      <c r="Y64" s="9" t="e">
        <f>SUM(#REF!)</f>
        <v>#REF!</v>
      </c>
      <c r="Z64" s="9">
        <f>SUM($C64:C64)</f>
        <v>0</v>
      </c>
      <c r="AA64" s="9">
        <f>SUM($C64:D64)</f>
        <v>0</v>
      </c>
      <c r="AB64" s="9">
        <f>SUM($C64:E64)</f>
        <v>0</v>
      </c>
      <c r="AC64" s="9">
        <f>SUM($C64:F64)</f>
        <v>0</v>
      </c>
      <c r="AD64" s="9">
        <f>SUM($C64:G64)</f>
        <v>0</v>
      </c>
      <c r="AE64" s="9">
        <f>SUM($C64:H64)</f>
        <v>0</v>
      </c>
      <c r="AF64" s="9">
        <f>SUM($C64:I64)</f>
        <v>0</v>
      </c>
      <c r="AG64" s="9">
        <f>SUM($C64:J64)</f>
        <v>0</v>
      </c>
      <c r="AH64" s="9">
        <f>SUM($C64:K64)</f>
        <v>0</v>
      </c>
      <c r="AJ64" s="51">
        <f>-IFERROR(VLOOKUP($B64,Orçado!$B:$I,8,0),0)</f>
        <v>-754.57144628075889</v>
      </c>
      <c r="AK64" s="51">
        <f>-IFERROR(VLOOKUP($B64,Orçado!$B:$I,8,0),0)</f>
        <v>-754.57144628075889</v>
      </c>
      <c r="AL64" s="51">
        <f>-IFERROR(VLOOKUP($B64,Orçado!$B:$I,8,0),0)</f>
        <v>-754.57144628075889</v>
      </c>
      <c r="AM64" s="51"/>
      <c r="AN64" s="51"/>
      <c r="AO64" s="51"/>
      <c r="AP64" s="51"/>
      <c r="AQ64" s="51"/>
      <c r="AR64" s="51"/>
      <c r="AS64" s="51"/>
      <c r="AT64" s="51"/>
      <c r="AU64" s="51"/>
      <c r="AW64" s="51">
        <f t="shared" si="230"/>
        <v>-754.57144628075889</v>
      </c>
      <c r="AX64" s="51">
        <f t="shared" si="231"/>
        <v>-1509.1428925615178</v>
      </c>
      <c r="AY64" s="51">
        <f t="shared" si="218"/>
        <v>-2263.7143388422764</v>
      </c>
      <c r="AZ64" s="51">
        <f t="shared" si="219"/>
        <v>-2263.7143388422764</v>
      </c>
      <c r="BA64" s="51">
        <f t="shared" si="220"/>
        <v>-2263.7143388422764</v>
      </c>
      <c r="BB64" s="51">
        <f t="shared" si="221"/>
        <v>-2263.7143388422764</v>
      </c>
      <c r="BC64" s="51">
        <f t="shared" si="222"/>
        <v>-2263.7143388422764</v>
      </c>
      <c r="BD64" s="51">
        <f t="shared" si="223"/>
        <v>-2263.7143388422764</v>
      </c>
      <c r="BE64" s="51">
        <f t="shared" si="224"/>
        <v>-2263.7143388422764</v>
      </c>
      <c r="BF64" s="51">
        <f t="shared" si="225"/>
        <v>-2263.7143388422764</v>
      </c>
      <c r="BG64" s="51">
        <f t="shared" si="226"/>
        <v>-2263.7143388422764</v>
      </c>
      <c r="BH64" s="51">
        <f t="shared" si="227"/>
        <v>-2263.7143388422764</v>
      </c>
    </row>
    <row r="65" spans="1:60" hidden="1" outlineLevel="1">
      <c r="A65" s="5">
        <f t="shared" si="13"/>
        <v>62</v>
      </c>
      <c r="B65" s="14" t="s">
        <v>187</v>
      </c>
      <c r="C65" s="51">
        <f>SUMIFS('BD Conta 555-5'!$J:$J,'BD Conta 555-5'!$I:$I,'Fluxo de Caixa'!$B65,'BD Conta 555-5'!$E:$E,'Fluxo de Caixa'!C$3)+SUMIFS('BD Conta 5295-0'!$L:$L,'BD Conta 5295-0'!$K:$K,'Fluxo de Caixa'!$B65,'BD Conta 5295-0'!$E:$E,'Fluxo de Caixa'!C$3)+SUMIFS('BD Conta 5294-1'!$L:$L,'BD Conta 5294-1'!$K:$K,'Fluxo de Caixa'!$B65,'BD Conta 5294-1'!$E:$E,'Fluxo de Caixa'!C$3)+SUMIFS('BD Conta 726-4'!$L:$L,'BD Conta 726-4'!$K:$K,'Fluxo de Caixa'!$B65,'BD Conta 726-4'!$E:$E,'Fluxo de Caixa'!C$3)</f>
        <v>0</v>
      </c>
      <c r="D65" s="51">
        <f>SUMIFS('BD Conta 555-5'!$J:$J,'BD Conta 555-5'!$I:$I,'Fluxo de Caixa'!$B65,'BD Conta 555-5'!$E:$E,'Fluxo de Caixa'!D$3)+SUMIFS('BD Conta 5295-0'!$L:$L,'BD Conta 5295-0'!$K:$K,'Fluxo de Caixa'!$B65,'BD Conta 5295-0'!$E:$E,'Fluxo de Caixa'!D$3)+SUMIFS('BD Conta 5294-1'!$L:$L,'BD Conta 5294-1'!$K:$K,'Fluxo de Caixa'!$B65,'BD Conta 5294-1'!$E:$E,'Fluxo de Caixa'!D$3)+SUMIFS('BD Conta 726-4'!$L:$L,'BD Conta 726-4'!$K:$K,'Fluxo de Caixa'!$B65,'BD Conta 726-4'!$E:$E,'Fluxo de Caixa'!D$3)</f>
        <v>0</v>
      </c>
      <c r="E65" s="51">
        <f>SUMIFS('BD Conta 555-5'!$J:$J,'BD Conta 555-5'!$I:$I,'Fluxo de Caixa'!$B65,'BD Conta 555-5'!$E:$E,'Fluxo de Caixa'!E$3)+SUMIFS('BD Conta 5295-0'!$L:$L,'BD Conta 5295-0'!$K:$K,'Fluxo de Caixa'!$B65,'BD Conta 5295-0'!$E:$E,'Fluxo de Caixa'!E$3)+SUMIFS('BD Conta 5294-1'!$L:$L,'BD Conta 5294-1'!$K:$K,'Fluxo de Caixa'!$B65,'BD Conta 5294-1'!$E:$E,'Fluxo de Caixa'!E$3)+SUMIFS('BD Conta 726-4'!$L:$L,'BD Conta 726-4'!$K:$K,'Fluxo de Caixa'!$B65,'BD Conta 726-4'!$E:$E,'Fluxo de Caixa'!E$3)</f>
        <v>0</v>
      </c>
      <c r="F65" s="51">
        <f>SUMIFS('BD Conta 555-5'!$J:$J,'BD Conta 555-5'!$I:$I,'Fluxo de Caixa'!$B65,'BD Conta 555-5'!$E:$E,'Fluxo de Caixa'!F$3)+SUMIFS('BD Conta 5295-0'!$L:$L,'BD Conta 5295-0'!$K:$K,'Fluxo de Caixa'!$B65,'BD Conta 5295-0'!$E:$E,'Fluxo de Caixa'!F$3)+SUMIFS('BD Conta 5294-1'!$L:$L,'BD Conta 5294-1'!$K:$K,'Fluxo de Caixa'!$B65,'BD Conta 5294-1'!$E:$E,'Fluxo de Caixa'!F$3)+SUMIFS('BD Conta 726-4'!$L:$L,'BD Conta 726-4'!$K:$K,'Fluxo de Caixa'!$B65,'BD Conta 726-4'!$E:$E,'Fluxo de Caixa'!F$3)</f>
        <v>0</v>
      </c>
      <c r="G65" s="51">
        <f>SUMIFS('BD Conta 555-5'!$J:$J,'BD Conta 555-5'!$I:$I,'Fluxo de Caixa'!$B65,'BD Conta 555-5'!$E:$E,'Fluxo de Caixa'!G$3)+SUMIFS('BD Conta 5295-0'!$L:$L,'BD Conta 5295-0'!$K:$K,'Fluxo de Caixa'!$B65,'BD Conta 5295-0'!$E:$E,'Fluxo de Caixa'!G$3)+SUMIFS('BD Conta 5294-1'!$L:$L,'BD Conta 5294-1'!$K:$K,'Fluxo de Caixa'!$B65,'BD Conta 5294-1'!$E:$E,'Fluxo de Caixa'!G$3)+SUMIFS('BD Conta 726-4'!$L:$L,'BD Conta 726-4'!$K:$K,'Fluxo de Caixa'!$B65,'BD Conta 726-4'!$E:$E,'Fluxo de Caixa'!G$3)</f>
        <v>0</v>
      </c>
      <c r="H65" s="51">
        <f>SUMIFS('BD Conta 555-5'!$J:$J,'BD Conta 555-5'!$I:$I,'Fluxo de Caixa'!$B65,'BD Conta 555-5'!$E:$E,'Fluxo de Caixa'!H$3)+SUMIFS('BD Conta 5295-0'!$L:$L,'BD Conta 5295-0'!$K:$K,'Fluxo de Caixa'!$B65,'BD Conta 5295-0'!$E:$E,'Fluxo de Caixa'!H$3)+SUMIFS('BD Conta 5294-1'!$L:$L,'BD Conta 5294-1'!$K:$K,'Fluxo de Caixa'!$B65,'BD Conta 5294-1'!$E:$E,'Fluxo de Caixa'!H$3)+SUMIFS('BD Conta 726-4'!$L:$L,'BD Conta 726-4'!$K:$K,'Fluxo de Caixa'!$B65,'BD Conta 726-4'!$E:$E,'Fluxo de Caixa'!H$3)</f>
        <v>0</v>
      </c>
      <c r="I65" s="51">
        <f>SUMIFS('BD Conta 555-5'!$J:$J,'BD Conta 555-5'!$I:$I,'Fluxo de Caixa'!$B65,'BD Conta 555-5'!$E:$E,'Fluxo de Caixa'!I$3)+SUMIFS('BD Conta 5295-0'!$L:$L,'BD Conta 5295-0'!$K:$K,'Fluxo de Caixa'!$B65,'BD Conta 5295-0'!$E:$E,'Fluxo de Caixa'!I$3)+SUMIFS('BD Conta 5294-1'!$L:$L,'BD Conta 5294-1'!$K:$K,'Fluxo de Caixa'!$B65,'BD Conta 5294-1'!$E:$E,'Fluxo de Caixa'!I$3)+SUMIFS('BD Conta 726-4'!$L:$L,'BD Conta 726-4'!$K:$K,'Fluxo de Caixa'!$B65,'BD Conta 726-4'!$E:$E,'Fluxo de Caixa'!I$3)</f>
        <v>0</v>
      </c>
      <c r="J65" s="51">
        <f>SUMIFS('BD Conta 555-5'!$J:$J,'BD Conta 555-5'!$I:$I,'Fluxo de Caixa'!$B65,'BD Conta 555-5'!$E:$E,'Fluxo de Caixa'!J$3)+SUMIFS('BD Conta 5295-0'!$L:$L,'BD Conta 5295-0'!$K:$K,'Fluxo de Caixa'!$B65,'BD Conta 5295-0'!$E:$E,'Fluxo de Caixa'!J$3)+SUMIFS('BD Conta 5294-1'!$L:$L,'BD Conta 5294-1'!$K:$K,'Fluxo de Caixa'!$B65,'BD Conta 5294-1'!$E:$E,'Fluxo de Caixa'!J$3)+SUMIFS('BD Conta 726-4'!$L:$L,'BD Conta 726-4'!$K:$K,'Fluxo de Caixa'!$B65,'BD Conta 726-4'!$E:$E,'Fluxo de Caixa'!J$3)</f>
        <v>0</v>
      </c>
      <c r="K65" s="51">
        <f>SUMIFS('BD Conta 555-5'!$J:$J,'BD Conta 555-5'!$I:$I,'Fluxo de Caixa'!$B65,'BD Conta 555-5'!$E:$E,'Fluxo de Caixa'!K$3)+SUMIFS('BD Conta 5295-0'!$L:$L,'BD Conta 5295-0'!$K:$K,'Fluxo de Caixa'!$B65,'BD Conta 5295-0'!$E:$E,'Fluxo de Caixa'!K$3)+SUMIFS('BD Conta 5294-1'!$L:$L,'BD Conta 5294-1'!$K:$K,'Fluxo de Caixa'!$B65,'BD Conta 5294-1'!$E:$E,'Fluxo de Caixa'!K$3)+SUMIFS('BD Conta 726-4'!$L:$L,'BD Conta 726-4'!$K:$K,'Fluxo de Caixa'!$B65,'BD Conta 726-4'!$E:$E,'Fluxo de Caixa'!K$3)</f>
        <v>0</v>
      </c>
      <c r="M65" s="9">
        <f>HLOOKUP($L$2,$AJ$4:$AU$111,$A65,0)</f>
        <v>0</v>
      </c>
      <c r="N65" s="51">
        <f>HLOOKUP($L$2,$C$4:$K$111,$A65,0)</f>
        <v>0</v>
      </c>
      <c r="O65" s="17">
        <f t="shared" si="228"/>
        <v>0</v>
      </c>
      <c r="P65" s="4">
        <f t="shared" si="213"/>
        <v>0</v>
      </c>
      <c r="R65" s="51">
        <f>HLOOKUP($L$2,$AW$4:$BH$111,$A65,0)</f>
        <v>0</v>
      </c>
      <c r="S65" s="51">
        <f>HLOOKUP($L$2,$W$4:$AH$111,$A65,0)</f>
        <v>0</v>
      </c>
      <c r="T65" s="17">
        <f t="shared" si="229"/>
        <v>0</v>
      </c>
      <c r="U65" s="4">
        <f t="shared" si="214"/>
        <v>0</v>
      </c>
      <c r="W65" s="9" t="e">
        <f>SUM(#REF!)</f>
        <v>#REF!</v>
      </c>
      <c r="X65" s="9" t="e">
        <f>SUM(#REF!)</f>
        <v>#REF!</v>
      </c>
      <c r="Y65" s="9" t="e">
        <f>SUM(#REF!)</f>
        <v>#REF!</v>
      </c>
      <c r="Z65" s="9">
        <f>SUM($C65:C65)</f>
        <v>0</v>
      </c>
      <c r="AA65" s="9">
        <f>SUM($C65:D65)</f>
        <v>0</v>
      </c>
      <c r="AB65" s="9">
        <f>SUM($C65:E65)</f>
        <v>0</v>
      </c>
      <c r="AC65" s="9">
        <f>SUM($C65:F65)</f>
        <v>0</v>
      </c>
      <c r="AD65" s="9">
        <f>SUM($C65:G65)</f>
        <v>0</v>
      </c>
      <c r="AE65" s="9">
        <f>SUM($C65:H65)</f>
        <v>0</v>
      </c>
      <c r="AF65" s="9">
        <f>SUM($C65:I65)</f>
        <v>0</v>
      </c>
      <c r="AG65" s="9">
        <f>SUM($C65:J65)</f>
        <v>0</v>
      </c>
      <c r="AH65" s="9">
        <f>SUM($C65:K65)</f>
        <v>0</v>
      </c>
      <c r="AJ65" s="51">
        <f>-IFERROR(VLOOKUP($B65,Orçado!$B:$I,8,0),0)</f>
        <v>0</v>
      </c>
      <c r="AK65" s="51">
        <f>-IFERROR(VLOOKUP($B65,Orçado!$B:$I,8,0),0)</f>
        <v>0</v>
      </c>
      <c r="AL65" s="51">
        <f>-IFERROR(VLOOKUP($B65,Orçado!$B:$I,8,0),0)</f>
        <v>0</v>
      </c>
      <c r="AM65" s="51"/>
      <c r="AN65" s="51"/>
      <c r="AO65" s="51"/>
      <c r="AP65" s="51"/>
      <c r="AQ65" s="51"/>
      <c r="AR65" s="51"/>
      <c r="AS65" s="51"/>
      <c r="AT65" s="51"/>
      <c r="AU65" s="51"/>
      <c r="AW65" s="51">
        <f t="shared" si="230"/>
        <v>0</v>
      </c>
      <c r="AX65" s="51">
        <f t="shared" si="231"/>
        <v>0</v>
      </c>
      <c r="AY65" s="51">
        <f t="shared" si="218"/>
        <v>0</v>
      </c>
      <c r="AZ65" s="51">
        <f t="shared" si="219"/>
        <v>0</v>
      </c>
      <c r="BA65" s="51">
        <f t="shared" si="220"/>
        <v>0</v>
      </c>
      <c r="BB65" s="51">
        <f t="shared" si="221"/>
        <v>0</v>
      </c>
      <c r="BC65" s="51">
        <f t="shared" si="222"/>
        <v>0</v>
      </c>
      <c r="BD65" s="51">
        <f t="shared" si="223"/>
        <v>0</v>
      </c>
      <c r="BE65" s="51">
        <f t="shared" si="224"/>
        <v>0</v>
      </c>
      <c r="BF65" s="51">
        <f t="shared" si="225"/>
        <v>0</v>
      </c>
      <c r="BG65" s="51">
        <f t="shared" si="226"/>
        <v>0</v>
      </c>
      <c r="BH65" s="51">
        <f t="shared" si="227"/>
        <v>0</v>
      </c>
    </row>
    <row r="66" spans="1:60" hidden="1" outlineLevel="1">
      <c r="A66" s="5">
        <f t="shared" si="13"/>
        <v>63</v>
      </c>
      <c r="B66" s="14" t="s">
        <v>188</v>
      </c>
      <c r="C66" s="51">
        <f>SUMIFS('BD Conta 555-5'!$J:$J,'BD Conta 555-5'!$I:$I,'Fluxo de Caixa'!$B66,'BD Conta 555-5'!$E:$E,'Fluxo de Caixa'!C$3)+SUMIFS('BD Conta 5295-0'!$L:$L,'BD Conta 5295-0'!$K:$K,'Fluxo de Caixa'!$B66,'BD Conta 5295-0'!$E:$E,'Fluxo de Caixa'!C$3)+SUMIFS('BD Conta 5294-1'!$L:$L,'BD Conta 5294-1'!$K:$K,'Fluxo de Caixa'!$B66,'BD Conta 5294-1'!$E:$E,'Fluxo de Caixa'!C$3)+SUMIFS('BD Conta 726-4'!$L:$L,'BD Conta 726-4'!$K:$K,'Fluxo de Caixa'!$B66,'BD Conta 726-4'!$E:$E,'Fluxo de Caixa'!C$3)</f>
        <v>0</v>
      </c>
      <c r="D66" s="51">
        <f>SUMIFS('BD Conta 555-5'!$J:$J,'BD Conta 555-5'!$I:$I,'Fluxo de Caixa'!$B66,'BD Conta 555-5'!$E:$E,'Fluxo de Caixa'!D$3)+SUMIFS('BD Conta 5295-0'!$L:$L,'BD Conta 5295-0'!$K:$K,'Fluxo de Caixa'!$B66,'BD Conta 5295-0'!$E:$E,'Fluxo de Caixa'!D$3)+SUMIFS('BD Conta 5294-1'!$L:$L,'BD Conta 5294-1'!$K:$K,'Fluxo de Caixa'!$B66,'BD Conta 5294-1'!$E:$E,'Fluxo de Caixa'!D$3)+SUMIFS('BD Conta 726-4'!$L:$L,'BD Conta 726-4'!$K:$K,'Fluxo de Caixa'!$B66,'BD Conta 726-4'!$E:$E,'Fluxo de Caixa'!D$3)</f>
        <v>0</v>
      </c>
      <c r="E66" s="51">
        <f>SUMIFS('BD Conta 555-5'!$J:$J,'BD Conta 555-5'!$I:$I,'Fluxo de Caixa'!$B66,'BD Conta 555-5'!$E:$E,'Fluxo de Caixa'!E$3)+SUMIFS('BD Conta 5295-0'!$L:$L,'BD Conta 5295-0'!$K:$K,'Fluxo de Caixa'!$B66,'BD Conta 5295-0'!$E:$E,'Fluxo de Caixa'!E$3)+SUMIFS('BD Conta 5294-1'!$L:$L,'BD Conta 5294-1'!$K:$K,'Fluxo de Caixa'!$B66,'BD Conta 5294-1'!$E:$E,'Fluxo de Caixa'!E$3)+SUMIFS('BD Conta 726-4'!$L:$L,'BD Conta 726-4'!$K:$K,'Fluxo de Caixa'!$B66,'BD Conta 726-4'!$E:$E,'Fluxo de Caixa'!E$3)</f>
        <v>0</v>
      </c>
      <c r="F66" s="51">
        <f>SUMIFS('BD Conta 555-5'!$J:$J,'BD Conta 555-5'!$I:$I,'Fluxo de Caixa'!$B66,'BD Conta 555-5'!$E:$E,'Fluxo de Caixa'!F$3)+SUMIFS('BD Conta 5295-0'!$L:$L,'BD Conta 5295-0'!$K:$K,'Fluxo de Caixa'!$B66,'BD Conta 5295-0'!$E:$E,'Fluxo de Caixa'!F$3)+SUMIFS('BD Conta 5294-1'!$L:$L,'BD Conta 5294-1'!$K:$K,'Fluxo de Caixa'!$B66,'BD Conta 5294-1'!$E:$E,'Fluxo de Caixa'!F$3)+SUMIFS('BD Conta 726-4'!$L:$L,'BD Conta 726-4'!$K:$K,'Fluxo de Caixa'!$B66,'BD Conta 726-4'!$E:$E,'Fluxo de Caixa'!F$3)</f>
        <v>0</v>
      </c>
      <c r="G66" s="51">
        <f>SUMIFS('BD Conta 555-5'!$J:$J,'BD Conta 555-5'!$I:$I,'Fluxo de Caixa'!$B66,'BD Conta 555-5'!$E:$E,'Fluxo de Caixa'!G$3)+SUMIFS('BD Conta 5295-0'!$L:$L,'BD Conta 5295-0'!$K:$K,'Fluxo de Caixa'!$B66,'BD Conta 5295-0'!$E:$E,'Fluxo de Caixa'!G$3)+SUMIFS('BD Conta 5294-1'!$L:$L,'BD Conta 5294-1'!$K:$K,'Fluxo de Caixa'!$B66,'BD Conta 5294-1'!$E:$E,'Fluxo de Caixa'!G$3)+SUMIFS('BD Conta 726-4'!$L:$L,'BD Conta 726-4'!$K:$K,'Fluxo de Caixa'!$B66,'BD Conta 726-4'!$E:$E,'Fluxo de Caixa'!G$3)</f>
        <v>0</v>
      </c>
      <c r="H66" s="51">
        <f>SUMIFS('BD Conta 555-5'!$J:$J,'BD Conta 555-5'!$I:$I,'Fluxo de Caixa'!$B66,'BD Conta 555-5'!$E:$E,'Fluxo de Caixa'!H$3)+SUMIFS('BD Conta 5295-0'!$L:$L,'BD Conta 5295-0'!$K:$K,'Fluxo de Caixa'!$B66,'BD Conta 5295-0'!$E:$E,'Fluxo de Caixa'!H$3)+SUMIFS('BD Conta 5294-1'!$L:$L,'BD Conta 5294-1'!$K:$K,'Fluxo de Caixa'!$B66,'BD Conta 5294-1'!$E:$E,'Fluxo de Caixa'!H$3)+SUMIFS('BD Conta 726-4'!$L:$L,'BD Conta 726-4'!$K:$K,'Fluxo de Caixa'!$B66,'BD Conta 726-4'!$E:$E,'Fluxo de Caixa'!H$3)</f>
        <v>0</v>
      </c>
      <c r="I66" s="51">
        <f>SUMIFS('BD Conta 555-5'!$J:$J,'BD Conta 555-5'!$I:$I,'Fluxo de Caixa'!$B66,'BD Conta 555-5'!$E:$E,'Fluxo de Caixa'!I$3)+SUMIFS('BD Conta 5295-0'!$L:$L,'BD Conta 5295-0'!$K:$K,'Fluxo de Caixa'!$B66,'BD Conta 5295-0'!$E:$E,'Fluxo de Caixa'!I$3)+SUMIFS('BD Conta 5294-1'!$L:$L,'BD Conta 5294-1'!$K:$K,'Fluxo de Caixa'!$B66,'BD Conta 5294-1'!$E:$E,'Fluxo de Caixa'!I$3)+SUMIFS('BD Conta 726-4'!$L:$L,'BD Conta 726-4'!$K:$K,'Fluxo de Caixa'!$B66,'BD Conta 726-4'!$E:$E,'Fluxo de Caixa'!I$3)</f>
        <v>0</v>
      </c>
      <c r="J66" s="51">
        <f>SUMIFS('BD Conta 555-5'!$J:$J,'BD Conta 555-5'!$I:$I,'Fluxo de Caixa'!$B66,'BD Conta 555-5'!$E:$E,'Fluxo de Caixa'!J$3)+SUMIFS('BD Conta 5295-0'!$L:$L,'BD Conta 5295-0'!$K:$K,'Fluxo de Caixa'!$B66,'BD Conta 5295-0'!$E:$E,'Fluxo de Caixa'!J$3)+SUMIFS('BD Conta 5294-1'!$L:$L,'BD Conta 5294-1'!$K:$K,'Fluxo de Caixa'!$B66,'BD Conta 5294-1'!$E:$E,'Fluxo de Caixa'!J$3)+SUMIFS('BD Conta 726-4'!$L:$L,'BD Conta 726-4'!$K:$K,'Fluxo de Caixa'!$B66,'BD Conta 726-4'!$E:$E,'Fluxo de Caixa'!J$3)</f>
        <v>0</v>
      </c>
      <c r="K66" s="51">
        <f>SUMIFS('BD Conta 555-5'!$J:$J,'BD Conta 555-5'!$I:$I,'Fluxo de Caixa'!$B66,'BD Conta 555-5'!$E:$E,'Fluxo de Caixa'!K$3)+SUMIFS('BD Conta 5295-0'!$L:$L,'BD Conta 5295-0'!$K:$K,'Fluxo de Caixa'!$B66,'BD Conta 5295-0'!$E:$E,'Fluxo de Caixa'!K$3)+SUMIFS('BD Conta 5294-1'!$L:$L,'BD Conta 5294-1'!$K:$K,'Fluxo de Caixa'!$B66,'BD Conta 5294-1'!$E:$E,'Fluxo de Caixa'!K$3)+SUMIFS('BD Conta 726-4'!$L:$L,'BD Conta 726-4'!$K:$K,'Fluxo de Caixa'!$B66,'BD Conta 726-4'!$E:$E,'Fluxo de Caixa'!K$3)</f>
        <v>0</v>
      </c>
      <c r="M66" s="9">
        <f>HLOOKUP($L$2,$AJ$4:$AU$111,$A66,0)</f>
        <v>0</v>
      </c>
      <c r="N66" s="51">
        <f>HLOOKUP($L$2,$C$4:$K$111,$A66,0)</f>
        <v>0</v>
      </c>
      <c r="O66" s="17">
        <f t="shared" si="228"/>
        <v>0</v>
      </c>
      <c r="P66" s="4">
        <f t="shared" si="213"/>
        <v>0</v>
      </c>
      <c r="R66" s="51">
        <f>HLOOKUP($L$2,$AW$4:$BH$111,$A66,0)</f>
        <v>0</v>
      </c>
      <c r="S66" s="51">
        <f>HLOOKUP($L$2,$W$4:$AH$111,$A66,0)</f>
        <v>0</v>
      </c>
      <c r="T66" s="17">
        <f t="shared" si="229"/>
        <v>0</v>
      </c>
      <c r="U66" s="4">
        <f t="shared" si="214"/>
        <v>0</v>
      </c>
      <c r="W66" s="9" t="e">
        <f>SUM(#REF!)</f>
        <v>#REF!</v>
      </c>
      <c r="X66" s="9" t="e">
        <f>SUM(#REF!)</f>
        <v>#REF!</v>
      </c>
      <c r="Y66" s="9" t="e">
        <f>SUM(#REF!)</f>
        <v>#REF!</v>
      </c>
      <c r="Z66" s="9">
        <f>SUM($C66:C66)</f>
        <v>0</v>
      </c>
      <c r="AA66" s="9">
        <f>SUM($C66:D66)</f>
        <v>0</v>
      </c>
      <c r="AB66" s="9">
        <f>SUM($C66:E66)</f>
        <v>0</v>
      </c>
      <c r="AC66" s="9">
        <f>SUM($C66:F66)</f>
        <v>0</v>
      </c>
      <c r="AD66" s="9">
        <f>SUM($C66:G66)</f>
        <v>0</v>
      </c>
      <c r="AE66" s="9">
        <f>SUM($C66:H66)</f>
        <v>0</v>
      </c>
      <c r="AF66" s="9">
        <f>SUM($C66:I66)</f>
        <v>0</v>
      </c>
      <c r="AG66" s="9">
        <f>SUM($C66:J66)</f>
        <v>0</v>
      </c>
      <c r="AH66" s="9">
        <f>SUM($C66:K66)</f>
        <v>0</v>
      </c>
      <c r="AJ66" s="51">
        <f>-IFERROR(VLOOKUP($B66,Orçado!$B:$I,8,0),0)</f>
        <v>0</v>
      </c>
      <c r="AK66" s="51">
        <f>-IFERROR(VLOOKUP($B66,Orçado!$B:$I,8,0),0)</f>
        <v>0</v>
      </c>
      <c r="AL66" s="51">
        <f>-IFERROR(VLOOKUP($B66,Orçado!$B:$I,8,0),0)</f>
        <v>0</v>
      </c>
      <c r="AM66" s="51"/>
      <c r="AN66" s="51"/>
      <c r="AO66" s="51"/>
      <c r="AP66" s="51"/>
      <c r="AQ66" s="51"/>
      <c r="AR66" s="51"/>
      <c r="AS66" s="51"/>
      <c r="AT66" s="51"/>
      <c r="AU66" s="51"/>
      <c r="AW66" s="51">
        <f t="shared" si="230"/>
        <v>0</v>
      </c>
      <c r="AX66" s="51">
        <f t="shared" si="231"/>
        <v>0</v>
      </c>
      <c r="AY66" s="51">
        <f t="shared" si="218"/>
        <v>0</v>
      </c>
      <c r="AZ66" s="51">
        <f t="shared" si="219"/>
        <v>0</v>
      </c>
      <c r="BA66" s="51">
        <f t="shared" si="220"/>
        <v>0</v>
      </c>
      <c r="BB66" s="51">
        <f t="shared" si="221"/>
        <v>0</v>
      </c>
      <c r="BC66" s="51">
        <f t="shared" si="222"/>
        <v>0</v>
      </c>
      <c r="BD66" s="51">
        <f t="shared" si="223"/>
        <v>0</v>
      </c>
      <c r="BE66" s="51">
        <f t="shared" si="224"/>
        <v>0</v>
      </c>
      <c r="BF66" s="51">
        <f t="shared" si="225"/>
        <v>0</v>
      </c>
      <c r="BG66" s="51">
        <f t="shared" si="226"/>
        <v>0</v>
      </c>
      <c r="BH66" s="51">
        <f t="shared" si="227"/>
        <v>0</v>
      </c>
    </row>
    <row r="67" spans="1:60" hidden="1" outlineLevel="1">
      <c r="A67" s="5">
        <f t="shared" si="13"/>
        <v>64</v>
      </c>
      <c r="B67" s="14" t="s">
        <v>92</v>
      </c>
      <c r="C67" s="51">
        <f>SUMIFS('BD Conta 555-5'!$J:$J,'BD Conta 555-5'!$I:$I,'Fluxo de Caixa'!$B67,'BD Conta 555-5'!$E:$E,'Fluxo de Caixa'!C$3)+SUMIFS('BD Conta 5295-0'!$L:$L,'BD Conta 5295-0'!$K:$K,'Fluxo de Caixa'!$B67,'BD Conta 5295-0'!$E:$E,'Fluxo de Caixa'!C$3)+SUMIFS('BD Conta 5294-1'!$L:$L,'BD Conta 5294-1'!$K:$K,'Fluxo de Caixa'!$B67,'BD Conta 5294-1'!$E:$E,'Fluxo de Caixa'!C$3)+SUMIFS('BD Conta 726-4'!$L:$L,'BD Conta 726-4'!$K:$K,'Fluxo de Caixa'!$B67,'BD Conta 726-4'!$E:$E,'Fluxo de Caixa'!C$3)</f>
        <v>0</v>
      </c>
      <c r="D67" s="51">
        <f>SUMIFS('BD Conta 555-5'!$J:$J,'BD Conta 555-5'!$I:$I,'Fluxo de Caixa'!$B67,'BD Conta 555-5'!$E:$E,'Fluxo de Caixa'!D$3)+SUMIFS('BD Conta 5295-0'!$L:$L,'BD Conta 5295-0'!$K:$K,'Fluxo de Caixa'!$B67,'BD Conta 5295-0'!$E:$E,'Fluxo de Caixa'!D$3)+SUMIFS('BD Conta 5294-1'!$L:$L,'BD Conta 5294-1'!$K:$K,'Fluxo de Caixa'!$B67,'BD Conta 5294-1'!$E:$E,'Fluxo de Caixa'!D$3)+SUMIFS('BD Conta 726-4'!$L:$L,'BD Conta 726-4'!$K:$K,'Fluxo de Caixa'!$B67,'BD Conta 726-4'!$E:$E,'Fluxo de Caixa'!D$3)</f>
        <v>0</v>
      </c>
      <c r="E67" s="51">
        <f>SUMIFS('BD Conta 555-5'!$J:$J,'BD Conta 555-5'!$I:$I,'Fluxo de Caixa'!$B67,'BD Conta 555-5'!$E:$E,'Fluxo de Caixa'!E$3)+SUMIFS('BD Conta 5295-0'!$L:$L,'BD Conta 5295-0'!$K:$K,'Fluxo de Caixa'!$B67,'BD Conta 5295-0'!$E:$E,'Fluxo de Caixa'!E$3)+SUMIFS('BD Conta 5294-1'!$L:$L,'BD Conta 5294-1'!$K:$K,'Fluxo de Caixa'!$B67,'BD Conta 5294-1'!$E:$E,'Fluxo de Caixa'!E$3)+SUMIFS('BD Conta 726-4'!$L:$L,'BD Conta 726-4'!$K:$K,'Fluxo de Caixa'!$B67,'BD Conta 726-4'!$E:$E,'Fluxo de Caixa'!E$3)</f>
        <v>0</v>
      </c>
      <c r="F67" s="51">
        <f>SUMIFS('BD Conta 555-5'!$J:$J,'BD Conta 555-5'!$I:$I,'Fluxo de Caixa'!$B67,'BD Conta 555-5'!$E:$E,'Fluxo de Caixa'!F$3)+SUMIFS('BD Conta 5295-0'!$L:$L,'BD Conta 5295-0'!$K:$K,'Fluxo de Caixa'!$B67,'BD Conta 5295-0'!$E:$E,'Fluxo de Caixa'!F$3)+SUMIFS('BD Conta 5294-1'!$L:$L,'BD Conta 5294-1'!$K:$K,'Fluxo de Caixa'!$B67,'BD Conta 5294-1'!$E:$E,'Fluxo de Caixa'!F$3)+SUMIFS('BD Conta 726-4'!$L:$L,'BD Conta 726-4'!$K:$K,'Fluxo de Caixa'!$B67,'BD Conta 726-4'!$E:$E,'Fluxo de Caixa'!F$3)</f>
        <v>0</v>
      </c>
      <c r="G67" s="51">
        <f>SUMIFS('BD Conta 555-5'!$J:$J,'BD Conta 555-5'!$I:$I,'Fluxo de Caixa'!$B67,'BD Conta 555-5'!$E:$E,'Fluxo de Caixa'!G$3)+SUMIFS('BD Conta 5295-0'!$L:$L,'BD Conta 5295-0'!$K:$K,'Fluxo de Caixa'!$B67,'BD Conta 5295-0'!$E:$E,'Fluxo de Caixa'!G$3)+SUMIFS('BD Conta 5294-1'!$L:$L,'BD Conta 5294-1'!$K:$K,'Fluxo de Caixa'!$B67,'BD Conta 5294-1'!$E:$E,'Fluxo de Caixa'!G$3)+SUMIFS('BD Conta 726-4'!$L:$L,'BD Conta 726-4'!$K:$K,'Fluxo de Caixa'!$B67,'BD Conta 726-4'!$E:$E,'Fluxo de Caixa'!G$3)</f>
        <v>0</v>
      </c>
      <c r="H67" s="51">
        <f>SUMIFS('BD Conta 555-5'!$J:$J,'BD Conta 555-5'!$I:$I,'Fluxo de Caixa'!$B67,'BD Conta 555-5'!$E:$E,'Fluxo de Caixa'!H$3)+SUMIFS('BD Conta 5295-0'!$L:$L,'BD Conta 5295-0'!$K:$K,'Fluxo de Caixa'!$B67,'BD Conta 5295-0'!$E:$E,'Fluxo de Caixa'!H$3)+SUMIFS('BD Conta 5294-1'!$L:$L,'BD Conta 5294-1'!$K:$K,'Fluxo de Caixa'!$B67,'BD Conta 5294-1'!$E:$E,'Fluxo de Caixa'!H$3)+SUMIFS('BD Conta 726-4'!$L:$L,'BD Conta 726-4'!$K:$K,'Fluxo de Caixa'!$B67,'BD Conta 726-4'!$E:$E,'Fluxo de Caixa'!H$3)</f>
        <v>0</v>
      </c>
      <c r="I67" s="51">
        <f>SUMIFS('BD Conta 555-5'!$J:$J,'BD Conta 555-5'!$I:$I,'Fluxo de Caixa'!$B67,'BD Conta 555-5'!$E:$E,'Fluxo de Caixa'!I$3)+SUMIFS('BD Conta 5295-0'!$L:$L,'BD Conta 5295-0'!$K:$K,'Fluxo de Caixa'!$B67,'BD Conta 5295-0'!$E:$E,'Fluxo de Caixa'!I$3)+SUMIFS('BD Conta 5294-1'!$L:$L,'BD Conta 5294-1'!$K:$K,'Fluxo de Caixa'!$B67,'BD Conta 5294-1'!$E:$E,'Fluxo de Caixa'!I$3)+SUMIFS('BD Conta 726-4'!$L:$L,'BD Conta 726-4'!$K:$K,'Fluxo de Caixa'!$B67,'BD Conta 726-4'!$E:$E,'Fluxo de Caixa'!I$3)</f>
        <v>0</v>
      </c>
      <c r="J67" s="51">
        <f>SUMIFS('BD Conta 555-5'!$J:$J,'BD Conta 555-5'!$I:$I,'Fluxo de Caixa'!$B67,'BD Conta 555-5'!$E:$E,'Fluxo de Caixa'!J$3)+SUMIFS('BD Conta 5295-0'!$L:$L,'BD Conta 5295-0'!$K:$K,'Fluxo de Caixa'!$B67,'BD Conta 5295-0'!$E:$E,'Fluxo de Caixa'!J$3)+SUMIFS('BD Conta 5294-1'!$L:$L,'BD Conta 5294-1'!$K:$K,'Fluxo de Caixa'!$B67,'BD Conta 5294-1'!$E:$E,'Fluxo de Caixa'!J$3)+SUMIFS('BD Conta 726-4'!$L:$L,'BD Conta 726-4'!$K:$K,'Fluxo de Caixa'!$B67,'BD Conta 726-4'!$E:$E,'Fluxo de Caixa'!J$3)</f>
        <v>0</v>
      </c>
      <c r="K67" s="51">
        <f>SUMIFS('BD Conta 555-5'!$J:$J,'BD Conta 555-5'!$I:$I,'Fluxo de Caixa'!$B67,'BD Conta 555-5'!$E:$E,'Fluxo de Caixa'!K$3)+SUMIFS('BD Conta 5295-0'!$L:$L,'BD Conta 5295-0'!$K:$K,'Fluxo de Caixa'!$B67,'BD Conta 5295-0'!$E:$E,'Fluxo de Caixa'!K$3)+SUMIFS('BD Conta 5294-1'!$L:$L,'BD Conta 5294-1'!$K:$K,'Fluxo de Caixa'!$B67,'BD Conta 5294-1'!$E:$E,'Fluxo de Caixa'!K$3)+SUMIFS('BD Conta 726-4'!$L:$L,'BD Conta 726-4'!$K:$K,'Fluxo de Caixa'!$B67,'BD Conta 726-4'!$E:$E,'Fluxo de Caixa'!K$3)</f>
        <v>0</v>
      </c>
      <c r="M67" s="9">
        <f>HLOOKUP($L$2,$AJ$4:$AU$111,$A67,0)</f>
        <v>0</v>
      </c>
      <c r="N67" s="51">
        <f>HLOOKUP($L$2,$C$4:$K$111,$A67,0)</f>
        <v>0</v>
      </c>
      <c r="O67" s="17">
        <f t="shared" si="228"/>
        <v>0</v>
      </c>
      <c r="P67" s="4">
        <f t="shared" si="213"/>
        <v>0</v>
      </c>
      <c r="R67" s="51">
        <f>HLOOKUP($L$2,$AW$4:$BH$111,$A67,0)</f>
        <v>-20373.429049580489</v>
      </c>
      <c r="S67" s="51">
        <f>HLOOKUP($L$2,$W$4:$AH$111,$A67,0)</f>
        <v>0</v>
      </c>
      <c r="T67" s="17">
        <f t="shared" si="229"/>
        <v>20373.429049580489</v>
      </c>
      <c r="U67" s="4">
        <f t="shared" si="214"/>
        <v>0</v>
      </c>
      <c r="W67" s="9" t="e">
        <f>SUM(#REF!)</f>
        <v>#REF!</v>
      </c>
      <c r="X67" s="9" t="e">
        <f>SUM(#REF!)</f>
        <v>#REF!</v>
      </c>
      <c r="Y67" s="9" t="e">
        <f>SUM(#REF!)</f>
        <v>#REF!</v>
      </c>
      <c r="Z67" s="9">
        <f>SUM($C67:C67)</f>
        <v>0</v>
      </c>
      <c r="AA67" s="9">
        <f>SUM($C67:D67)</f>
        <v>0</v>
      </c>
      <c r="AB67" s="9">
        <f>SUM($C67:E67)</f>
        <v>0</v>
      </c>
      <c r="AC67" s="9">
        <f>SUM($C67:F67)</f>
        <v>0</v>
      </c>
      <c r="AD67" s="9">
        <f>SUM($C67:G67)</f>
        <v>0</v>
      </c>
      <c r="AE67" s="9">
        <f>SUM($C67:H67)</f>
        <v>0</v>
      </c>
      <c r="AF67" s="9">
        <f>SUM($C67:I67)</f>
        <v>0</v>
      </c>
      <c r="AG67" s="9">
        <f>SUM($C67:J67)</f>
        <v>0</v>
      </c>
      <c r="AH67" s="9">
        <f>SUM($C67:K67)</f>
        <v>0</v>
      </c>
      <c r="AJ67" s="51">
        <f>-IFERROR(VLOOKUP($B67,Orçado!$B:$I,8,0),0)</f>
        <v>-6791.1430165268303</v>
      </c>
      <c r="AK67" s="51">
        <f>-IFERROR(VLOOKUP($B67,Orçado!$B:$I,8,0),0)</f>
        <v>-6791.1430165268303</v>
      </c>
      <c r="AL67" s="51">
        <f>-IFERROR(VLOOKUP($B67,Orçado!$B:$I,8,0),0)</f>
        <v>-6791.1430165268303</v>
      </c>
      <c r="AM67" s="51"/>
      <c r="AN67" s="51"/>
      <c r="AO67" s="51"/>
      <c r="AP67" s="51"/>
      <c r="AQ67" s="51"/>
      <c r="AR67" s="51"/>
      <c r="AS67" s="51"/>
      <c r="AT67" s="51"/>
      <c r="AU67" s="51"/>
      <c r="AW67" s="51">
        <f t="shared" si="230"/>
        <v>-6791.1430165268303</v>
      </c>
      <c r="AX67" s="51">
        <f t="shared" si="231"/>
        <v>-13582.286033053661</v>
      </c>
      <c r="AY67" s="51">
        <f t="shared" si="218"/>
        <v>-20373.429049580489</v>
      </c>
      <c r="AZ67" s="51">
        <f t="shared" si="219"/>
        <v>-20373.429049580489</v>
      </c>
      <c r="BA67" s="51">
        <f t="shared" si="220"/>
        <v>-20373.429049580489</v>
      </c>
      <c r="BB67" s="51">
        <f t="shared" si="221"/>
        <v>-20373.429049580489</v>
      </c>
      <c r="BC67" s="51">
        <f t="shared" si="222"/>
        <v>-20373.429049580489</v>
      </c>
      <c r="BD67" s="51">
        <f t="shared" si="223"/>
        <v>-20373.429049580489</v>
      </c>
      <c r="BE67" s="51">
        <f t="shared" si="224"/>
        <v>-20373.429049580489</v>
      </c>
      <c r="BF67" s="51">
        <f t="shared" si="225"/>
        <v>-20373.429049580489</v>
      </c>
      <c r="BG67" s="51">
        <f t="shared" si="226"/>
        <v>-20373.429049580489</v>
      </c>
      <c r="BH67" s="51">
        <f t="shared" si="227"/>
        <v>-20373.429049580489</v>
      </c>
    </row>
    <row r="68" spans="1:60" hidden="1" outlineLevel="1">
      <c r="A68" s="5">
        <f t="shared" si="13"/>
        <v>65</v>
      </c>
      <c r="B68" s="14" t="s">
        <v>90</v>
      </c>
      <c r="C68" s="51">
        <f>SUMIFS('BD Conta 555-5'!$J:$J,'BD Conta 555-5'!$I:$I,'Fluxo de Caixa'!$B68,'BD Conta 555-5'!$E:$E,'Fluxo de Caixa'!C$3)+SUMIFS('BD Conta 5295-0'!$L:$L,'BD Conta 5295-0'!$K:$K,'Fluxo de Caixa'!$B68,'BD Conta 5295-0'!$E:$E,'Fluxo de Caixa'!C$3)+SUMIFS('BD Conta 5294-1'!$L:$L,'BD Conta 5294-1'!$K:$K,'Fluxo de Caixa'!$B68,'BD Conta 5294-1'!$E:$E,'Fluxo de Caixa'!C$3)+SUMIFS('BD Conta 726-4'!$L:$L,'BD Conta 726-4'!$K:$K,'Fluxo de Caixa'!$B68,'BD Conta 726-4'!$E:$E,'Fluxo de Caixa'!C$3)</f>
        <v>0</v>
      </c>
      <c r="D68" s="51">
        <f>SUMIFS('BD Conta 555-5'!$J:$J,'BD Conta 555-5'!$I:$I,'Fluxo de Caixa'!$B68,'BD Conta 555-5'!$E:$E,'Fluxo de Caixa'!D$3)+SUMIFS('BD Conta 5295-0'!$L:$L,'BD Conta 5295-0'!$K:$K,'Fluxo de Caixa'!$B68,'BD Conta 5295-0'!$E:$E,'Fluxo de Caixa'!D$3)+SUMIFS('BD Conta 5294-1'!$L:$L,'BD Conta 5294-1'!$K:$K,'Fluxo de Caixa'!$B68,'BD Conta 5294-1'!$E:$E,'Fluxo de Caixa'!D$3)+SUMIFS('BD Conta 726-4'!$L:$L,'BD Conta 726-4'!$K:$K,'Fluxo de Caixa'!$B68,'BD Conta 726-4'!$E:$E,'Fluxo de Caixa'!D$3)</f>
        <v>0</v>
      </c>
      <c r="E68" s="51">
        <f>SUMIFS('BD Conta 555-5'!$J:$J,'BD Conta 555-5'!$I:$I,'Fluxo de Caixa'!$B68,'BD Conta 555-5'!$E:$E,'Fluxo de Caixa'!E$3)+SUMIFS('BD Conta 5295-0'!$L:$L,'BD Conta 5295-0'!$K:$K,'Fluxo de Caixa'!$B68,'BD Conta 5295-0'!$E:$E,'Fluxo de Caixa'!E$3)+SUMIFS('BD Conta 5294-1'!$L:$L,'BD Conta 5294-1'!$K:$K,'Fluxo de Caixa'!$B68,'BD Conta 5294-1'!$E:$E,'Fluxo de Caixa'!E$3)+SUMIFS('BD Conta 726-4'!$L:$L,'BD Conta 726-4'!$K:$K,'Fluxo de Caixa'!$B68,'BD Conta 726-4'!$E:$E,'Fluxo de Caixa'!E$3)</f>
        <v>0</v>
      </c>
      <c r="F68" s="51">
        <f>SUMIFS('BD Conta 555-5'!$J:$J,'BD Conta 555-5'!$I:$I,'Fluxo de Caixa'!$B68,'BD Conta 555-5'!$E:$E,'Fluxo de Caixa'!F$3)+SUMIFS('BD Conta 5295-0'!$L:$L,'BD Conta 5295-0'!$K:$K,'Fluxo de Caixa'!$B68,'BD Conta 5295-0'!$E:$E,'Fluxo de Caixa'!F$3)+SUMIFS('BD Conta 5294-1'!$L:$L,'BD Conta 5294-1'!$K:$K,'Fluxo de Caixa'!$B68,'BD Conta 5294-1'!$E:$E,'Fluxo de Caixa'!F$3)+SUMIFS('BD Conta 726-4'!$L:$L,'BD Conta 726-4'!$K:$K,'Fluxo de Caixa'!$B68,'BD Conta 726-4'!$E:$E,'Fluxo de Caixa'!F$3)</f>
        <v>0</v>
      </c>
      <c r="G68" s="51">
        <f>SUMIFS('BD Conta 555-5'!$J:$J,'BD Conta 555-5'!$I:$I,'Fluxo de Caixa'!$B68,'BD Conta 555-5'!$E:$E,'Fluxo de Caixa'!G$3)+SUMIFS('BD Conta 5295-0'!$L:$L,'BD Conta 5295-0'!$K:$K,'Fluxo de Caixa'!$B68,'BD Conta 5295-0'!$E:$E,'Fluxo de Caixa'!G$3)+SUMIFS('BD Conta 5294-1'!$L:$L,'BD Conta 5294-1'!$K:$K,'Fluxo de Caixa'!$B68,'BD Conta 5294-1'!$E:$E,'Fluxo de Caixa'!G$3)+SUMIFS('BD Conta 726-4'!$L:$L,'BD Conta 726-4'!$K:$K,'Fluxo de Caixa'!$B68,'BD Conta 726-4'!$E:$E,'Fluxo de Caixa'!G$3)</f>
        <v>0</v>
      </c>
      <c r="H68" s="51">
        <f>SUMIFS('BD Conta 555-5'!$J:$J,'BD Conta 555-5'!$I:$I,'Fluxo de Caixa'!$B68,'BD Conta 555-5'!$E:$E,'Fluxo de Caixa'!H$3)+SUMIFS('BD Conta 5295-0'!$L:$L,'BD Conta 5295-0'!$K:$K,'Fluxo de Caixa'!$B68,'BD Conta 5295-0'!$E:$E,'Fluxo de Caixa'!H$3)+SUMIFS('BD Conta 5294-1'!$L:$L,'BD Conta 5294-1'!$K:$K,'Fluxo de Caixa'!$B68,'BD Conta 5294-1'!$E:$E,'Fluxo de Caixa'!H$3)+SUMIFS('BD Conta 726-4'!$L:$L,'BD Conta 726-4'!$K:$K,'Fluxo de Caixa'!$B68,'BD Conta 726-4'!$E:$E,'Fluxo de Caixa'!H$3)</f>
        <v>-5229.54</v>
      </c>
      <c r="I68" s="51">
        <f>SUMIFS('BD Conta 555-5'!$J:$J,'BD Conta 555-5'!$I:$I,'Fluxo de Caixa'!$B68,'BD Conta 555-5'!$E:$E,'Fluxo de Caixa'!I$3)+SUMIFS('BD Conta 5295-0'!$L:$L,'BD Conta 5295-0'!$K:$K,'Fluxo de Caixa'!$B68,'BD Conta 5295-0'!$E:$E,'Fluxo de Caixa'!I$3)+SUMIFS('BD Conta 5294-1'!$L:$L,'BD Conta 5294-1'!$K:$K,'Fluxo de Caixa'!$B68,'BD Conta 5294-1'!$E:$E,'Fluxo de Caixa'!I$3)+SUMIFS('BD Conta 726-4'!$L:$L,'BD Conta 726-4'!$K:$K,'Fluxo de Caixa'!$B68,'BD Conta 726-4'!$E:$E,'Fluxo de Caixa'!I$3)</f>
        <v>0</v>
      </c>
      <c r="J68" s="51">
        <f>SUMIFS('BD Conta 555-5'!$J:$J,'BD Conta 555-5'!$I:$I,'Fluxo de Caixa'!$B68,'BD Conta 555-5'!$E:$E,'Fluxo de Caixa'!J$3)+SUMIFS('BD Conta 5295-0'!$L:$L,'BD Conta 5295-0'!$K:$K,'Fluxo de Caixa'!$B68,'BD Conta 5295-0'!$E:$E,'Fluxo de Caixa'!J$3)+SUMIFS('BD Conta 5294-1'!$L:$L,'BD Conta 5294-1'!$K:$K,'Fluxo de Caixa'!$B68,'BD Conta 5294-1'!$E:$E,'Fluxo de Caixa'!J$3)+SUMIFS('BD Conta 726-4'!$L:$L,'BD Conta 726-4'!$K:$K,'Fluxo de Caixa'!$B68,'BD Conta 726-4'!$E:$E,'Fluxo de Caixa'!J$3)</f>
        <v>0</v>
      </c>
      <c r="K68" s="51">
        <f>SUMIFS('BD Conta 555-5'!$J:$J,'BD Conta 555-5'!$I:$I,'Fluxo de Caixa'!$B68,'BD Conta 555-5'!$E:$E,'Fluxo de Caixa'!K$3)+SUMIFS('BD Conta 5295-0'!$L:$L,'BD Conta 5295-0'!$K:$K,'Fluxo de Caixa'!$B68,'BD Conta 5295-0'!$E:$E,'Fluxo de Caixa'!K$3)+SUMIFS('BD Conta 5294-1'!$L:$L,'BD Conta 5294-1'!$K:$K,'Fluxo de Caixa'!$B68,'BD Conta 5294-1'!$E:$E,'Fluxo de Caixa'!K$3)+SUMIFS('BD Conta 726-4'!$L:$L,'BD Conta 726-4'!$K:$K,'Fluxo de Caixa'!$B68,'BD Conta 726-4'!$E:$E,'Fluxo de Caixa'!K$3)</f>
        <v>0</v>
      </c>
      <c r="M68" s="9">
        <f>HLOOKUP($L$2,$AJ$4:$AU$111,$A68,0)</f>
        <v>0</v>
      </c>
      <c r="N68" s="51">
        <f>HLOOKUP($L$2,$C$4:$K$111,$A68,0)</f>
        <v>0</v>
      </c>
      <c r="O68" s="17">
        <f t="shared" si="228"/>
        <v>0</v>
      </c>
      <c r="P68" s="4">
        <f t="shared" si="213"/>
        <v>0</v>
      </c>
      <c r="R68" s="51">
        <f>HLOOKUP($L$2,$AW$4:$BH$111,$A68,0)</f>
        <v>-6791.1430165268303</v>
      </c>
      <c r="S68" s="51">
        <f>HLOOKUP($L$2,$W$4:$AH$111,$A68,0)</f>
        <v>-5229.54</v>
      </c>
      <c r="T68" s="17">
        <f t="shared" si="229"/>
        <v>1561.6030165268303</v>
      </c>
      <c r="U68" s="4">
        <f t="shared" si="214"/>
        <v>0.22994700784927291</v>
      </c>
      <c r="W68" s="9" t="e">
        <f>SUM(#REF!)</f>
        <v>#REF!</v>
      </c>
      <c r="X68" s="9" t="e">
        <f>SUM(#REF!)</f>
        <v>#REF!</v>
      </c>
      <c r="Y68" s="9" t="e">
        <f>SUM(#REF!)</f>
        <v>#REF!</v>
      </c>
      <c r="Z68" s="9">
        <f>SUM($C68:C68)</f>
        <v>0</v>
      </c>
      <c r="AA68" s="9">
        <f>SUM($C68:D68)</f>
        <v>0</v>
      </c>
      <c r="AB68" s="9">
        <f>SUM($C68:E68)</f>
        <v>0</v>
      </c>
      <c r="AC68" s="9">
        <f>SUM($C68:F68)</f>
        <v>0</v>
      </c>
      <c r="AD68" s="9">
        <f>SUM($C68:G68)</f>
        <v>0</v>
      </c>
      <c r="AE68" s="9">
        <f>SUM($C68:H68)</f>
        <v>-5229.54</v>
      </c>
      <c r="AF68" s="9">
        <f>SUM($C68:I68)</f>
        <v>-5229.54</v>
      </c>
      <c r="AG68" s="9">
        <f>SUM($C68:J68)</f>
        <v>-5229.54</v>
      </c>
      <c r="AH68" s="9">
        <f>SUM($C68:K68)</f>
        <v>-5229.54</v>
      </c>
      <c r="AJ68" s="51">
        <f>-IFERROR(VLOOKUP($B68,Orçado!$B:$I,8,0),0)</f>
        <v>-2263.7143388422769</v>
      </c>
      <c r="AK68" s="51">
        <f>-IFERROR(VLOOKUP($B68,Orçado!$B:$I,8,0),0)</f>
        <v>-2263.7143388422769</v>
      </c>
      <c r="AL68" s="51">
        <f>-IFERROR(VLOOKUP($B68,Orçado!$B:$I,8,0),0)</f>
        <v>-2263.7143388422769</v>
      </c>
      <c r="AM68" s="51"/>
      <c r="AN68" s="51"/>
      <c r="AO68" s="51"/>
      <c r="AP68" s="51"/>
      <c r="AQ68" s="51"/>
      <c r="AR68" s="51"/>
      <c r="AS68" s="51"/>
      <c r="AT68" s="51"/>
      <c r="AU68" s="51"/>
      <c r="AW68" s="51">
        <f t="shared" si="230"/>
        <v>-2263.7143388422769</v>
      </c>
      <c r="AX68" s="51">
        <f t="shared" si="231"/>
        <v>-4527.4286776845538</v>
      </c>
      <c r="AY68" s="51">
        <f t="shared" si="218"/>
        <v>-6791.1430165268303</v>
      </c>
      <c r="AZ68" s="51">
        <f t="shared" si="219"/>
        <v>-6791.1430165268303</v>
      </c>
      <c r="BA68" s="51">
        <f t="shared" si="220"/>
        <v>-6791.1430165268303</v>
      </c>
      <c r="BB68" s="51">
        <f t="shared" si="221"/>
        <v>-6791.1430165268303</v>
      </c>
      <c r="BC68" s="51">
        <f t="shared" si="222"/>
        <v>-6791.1430165268303</v>
      </c>
      <c r="BD68" s="51">
        <f t="shared" si="223"/>
        <v>-6791.1430165268303</v>
      </c>
      <c r="BE68" s="51">
        <f t="shared" si="224"/>
        <v>-6791.1430165268303</v>
      </c>
      <c r="BF68" s="51">
        <f t="shared" si="225"/>
        <v>-6791.1430165268303</v>
      </c>
      <c r="BG68" s="51">
        <f t="shared" si="226"/>
        <v>-6791.1430165268303</v>
      </c>
      <c r="BH68" s="51">
        <f t="shared" si="227"/>
        <v>-6791.1430165268303</v>
      </c>
    </row>
    <row r="69" spans="1:60" hidden="1" outlineLevel="1">
      <c r="A69" s="5">
        <f t="shared" si="13"/>
        <v>66</v>
      </c>
      <c r="B69" s="14" t="s">
        <v>94</v>
      </c>
      <c r="C69" s="51">
        <f>SUMIFS('BD Conta 555-5'!$J:$J,'BD Conta 555-5'!$I:$I,'Fluxo de Caixa'!$B69,'BD Conta 555-5'!$E:$E,'Fluxo de Caixa'!C$3)+SUMIFS('BD Conta 5295-0'!$L:$L,'BD Conta 5295-0'!$K:$K,'Fluxo de Caixa'!$B69,'BD Conta 5295-0'!$E:$E,'Fluxo de Caixa'!C$3)+SUMIFS('BD Conta 5294-1'!$L:$L,'BD Conta 5294-1'!$K:$K,'Fluxo de Caixa'!$B69,'BD Conta 5294-1'!$E:$E,'Fluxo de Caixa'!C$3)+SUMIFS('BD Conta 726-4'!$L:$L,'BD Conta 726-4'!$K:$K,'Fluxo de Caixa'!$B69,'BD Conta 726-4'!$E:$E,'Fluxo de Caixa'!C$3)</f>
        <v>0</v>
      </c>
      <c r="D69" s="51">
        <f>SUMIFS('BD Conta 555-5'!$J:$J,'BD Conta 555-5'!$I:$I,'Fluxo de Caixa'!$B69,'BD Conta 555-5'!$E:$E,'Fluxo de Caixa'!D$3)+SUMIFS('BD Conta 5295-0'!$L:$L,'BD Conta 5295-0'!$K:$K,'Fluxo de Caixa'!$B69,'BD Conta 5295-0'!$E:$E,'Fluxo de Caixa'!D$3)+SUMIFS('BD Conta 5294-1'!$L:$L,'BD Conta 5294-1'!$K:$K,'Fluxo de Caixa'!$B69,'BD Conta 5294-1'!$E:$E,'Fluxo de Caixa'!D$3)+SUMIFS('BD Conta 726-4'!$L:$L,'BD Conta 726-4'!$K:$K,'Fluxo de Caixa'!$B69,'BD Conta 726-4'!$E:$E,'Fluxo de Caixa'!D$3)</f>
        <v>0</v>
      </c>
      <c r="E69" s="51">
        <f>SUMIFS('BD Conta 555-5'!$J:$J,'BD Conta 555-5'!$I:$I,'Fluxo de Caixa'!$B69,'BD Conta 555-5'!$E:$E,'Fluxo de Caixa'!E$3)+SUMIFS('BD Conta 5295-0'!$L:$L,'BD Conta 5295-0'!$K:$K,'Fluxo de Caixa'!$B69,'BD Conta 5295-0'!$E:$E,'Fluxo de Caixa'!E$3)+SUMIFS('BD Conta 5294-1'!$L:$L,'BD Conta 5294-1'!$K:$K,'Fluxo de Caixa'!$B69,'BD Conta 5294-1'!$E:$E,'Fluxo de Caixa'!E$3)+SUMIFS('BD Conta 726-4'!$L:$L,'BD Conta 726-4'!$K:$K,'Fluxo de Caixa'!$B69,'BD Conta 726-4'!$E:$E,'Fluxo de Caixa'!E$3)</f>
        <v>0</v>
      </c>
      <c r="F69" s="51">
        <f>SUMIFS('BD Conta 555-5'!$J:$J,'BD Conta 555-5'!$I:$I,'Fluxo de Caixa'!$B69,'BD Conta 555-5'!$E:$E,'Fluxo de Caixa'!F$3)+SUMIFS('BD Conta 5295-0'!$L:$L,'BD Conta 5295-0'!$K:$K,'Fluxo de Caixa'!$B69,'BD Conta 5295-0'!$E:$E,'Fluxo de Caixa'!F$3)+SUMIFS('BD Conta 5294-1'!$L:$L,'BD Conta 5294-1'!$K:$K,'Fluxo de Caixa'!$B69,'BD Conta 5294-1'!$E:$E,'Fluxo de Caixa'!F$3)+SUMIFS('BD Conta 726-4'!$L:$L,'BD Conta 726-4'!$K:$K,'Fluxo de Caixa'!$B69,'BD Conta 726-4'!$E:$E,'Fluxo de Caixa'!F$3)</f>
        <v>0</v>
      </c>
      <c r="G69" s="51">
        <f>SUMIFS('BD Conta 555-5'!$J:$J,'BD Conta 555-5'!$I:$I,'Fluxo de Caixa'!$B69,'BD Conta 555-5'!$E:$E,'Fluxo de Caixa'!G$3)+SUMIFS('BD Conta 5295-0'!$L:$L,'BD Conta 5295-0'!$K:$K,'Fluxo de Caixa'!$B69,'BD Conta 5295-0'!$E:$E,'Fluxo de Caixa'!G$3)+SUMIFS('BD Conta 5294-1'!$L:$L,'BD Conta 5294-1'!$K:$K,'Fluxo de Caixa'!$B69,'BD Conta 5294-1'!$E:$E,'Fluxo de Caixa'!G$3)+SUMIFS('BD Conta 726-4'!$L:$L,'BD Conta 726-4'!$K:$K,'Fluxo de Caixa'!$B69,'BD Conta 726-4'!$E:$E,'Fluxo de Caixa'!G$3)</f>
        <v>0</v>
      </c>
      <c r="H69" s="51">
        <f>SUMIFS('BD Conta 555-5'!$J:$J,'BD Conta 555-5'!$I:$I,'Fluxo de Caixa'!$B69,'BD Conta 555-5'!$E:$E,'Fluxo de Caixa'!H$3)+SUMIFS('BD Conta 5295-0'!$L:$L,'BD Conta 5295-0'!$K:$K,'Fluxo de Caixa'!$B69,'BD Conta 5295-0'!$E:$E,'Fluxo de Caixa'!H$3)+SUMIFS('BD Conta 5294-1'!$L:$L,'BD Conta 5294-1'!$K:$K,'Fluxo de Caixa'!$B69,'BD Conta 5294-1'!$E:$E,'Fluxo de Caixa'!H$3)+SUMIFS('BD Conta 726-4'!$L:$L,'BD Conta 726-4'!$K:$K,'Fluxo de Caixa'!$B69,'BD Conta 726-4'!$E:$E,'Fluxo de Caixa'!H$3)</f>
        <v>0</v>
      </c>
      <c r="I69" s="51">
        <f>SUMIFS('BD Conta 555-5'!$J:$J,'BD Conta 555-5'!$I:$I,'Fluxo de Caixa'!$B69,'BD Conta 555-5'!$E:$E,'Fluxo de Caixa'!I$3)+SUMIFS('BD Conta 5295-0'!$L:$L,'BD Conta 5295-0'!$K:$K,'Fluxo de Caixa'!$B69,'BD Conta 5295-0'!$E:$E,'Fluxo de Caixa'!I$3)+SUMIFS('BD Conta 5294-1'!$L:$L,'BD Conta 5294-1'!$K:$K,'Fluxo de Caixa'!$B69,'BD Conta 5294-1'!$E:$E,'Fluxo de Caixa'!I$3)+SUMIFS('BD Conta 726-4'!$L:$L,'BD Conta 726-4'!$K:$K,'Fluxo de Caixa'!$B69,'BD Conta 726-4'!$E:$E,'Fluxo de Caixa'!I$3)</f>
        <v>0</v>
      </c>
      <c r="J69" s="51">
        <f>SUMIFS('BD Conta 555-5'!$J:$J,'BD Conta 555-5'!$I:$I,'Fluxo de Caixa'!$B69,'BD Conta 555-5'!$E:$E,'Fluxo de Caixa'!J$3)+SUMIFS('BD Conta 5295-0'!$L:$L,'BD Conta 5295-0'!$K:$K,'Fluxo de Caixa'!$B69,'BD Conta 5295-0'!$E:$E,'Fluxo de Caixa'!J$3)+SUMIFS('BD Conta 5294-1'!$L:$L,'BD Conta 5294-1'!$K:$K,'Fluxo de Caixa'!$B69,'BD Conta 5294-1'!$E:$E,'Fluxo de Caixa'!J$3)+SUMIFS('BD Conta 726-4'!$L:$L,'BD Conta 726-4'!$K:$K,'Fluxo de Caixa'!$B69,'BD Conta 726-4'!$E:$E,'Fluxo de Caixa'!J$3)</f>
        <v>0</v>
      </c>
      <c r="K69" s="51">
        <f>SUMIFS('BD Conta 555-5'!$J:$J,'BD Conta 555-5'!$I:$I,'Fluxo de Caixa'!$B69,'BD Conta 555-5'!$E:$E,'Fluxo de Caixa'!K$3)+SUMIFS('BD Conta 5295-0'!$L:$L,'BD Conta 5295-0'!$K:$K,'Fluxo de Caixa'!$B69,'BD Conta 5295-0'!$E:$E,'Fluxo de Caixa'!K$3)+SUMIFS('BD Conta 5294-1'!$L:$L,'BD Conta 5294-1'!$K:$K,'Fluxo de Caixa'!$B69,'BD Conta 5294-1'!$E:$E,'Fluxo de Caixa'!K$3)+SUMIFS('BD Conta 726-4'!$L:$L,'BD Conta 726-4'!$K:$K,'Fluxo de Caixa'!$B69,'BD Conta 726-4'!$E:$E,'Fluxo de Caixa'!K$3)</f>
        <v>0</v>
      </c>
      <c r="M69" s="9">
        <f>HLOOKUP($L$2,$AJ$4:$AU$111,$A69,0)</f>
        <v>0</v>
      </c>
      <c r="N69" s="51">
        <f>HLOOKUP($L$2,$C$4:$K$111,$A69,0)</f>
        <v>0</v>
      </c>
      <c r="O69" s="17">
        <f t="shared" si="228"/>
        <v>0</v>
      </c>
      <c r="P69" s="4">
        <f t="shared" si="213"/>
        <v>0</v>
      </c>
      <c r="R69" s="51">
        <f>HLOOKUP($L$2,$AW$4:$BH$111,$A69,0)</f>
        <v>-5659.2858471056916</v>
      </c>
      <c r="S69" s="51">
        <f>HLOOKUP($L$2,$W$4:$AH$111,$A69,0)</f>
        <v>0</v>
      </c>
      <c r="T69" s="17">
        <f t="shared" si="229"/>
        <v>5659.2858471056916</v>
      </c>
      <c r="U69" s="4">
        <f t="shared" si="214"/>
        <v>0</v>
      </c>
      <c r="W69" s="9" t="e">
        <f>SUM(#REF!)</f>
        <v>#REF!</v>
      </c>
      <c r="X69" s="9" t="e">
        <f>SUM(#REF!)</f>
        <v>#REF!</v>
      </c>
      <c r="Y69" s="9" t="e">
        <f>SUM(#REF!)</f>
        <v>#REF!</v>
      </c>
      <c r="Z69" s="9">
        <f>SUM($C69:C69)</f>
        <v>0</v>
      </c>
      <c r="AA69" s="9">
        <f>SUM($C69:D69)</f>
        <v>0</v>
      </c>
      <c r="AB69" s="9">
        <f>SUM($C69:E69)</f>
        <v>0</v>
      </c>
      <c r="AC69" s="9">
        <f>SUM($C69:F69)</f>
        <v>0</v>
      </c>
      <c r="AD69" s="9">
        <f>SUM($C69:G69)</f>
        <v>0</v>
      </c>
      <c r="AE69" s="9">
        <f>SUM($C69:H69)</f>
        <v>0</v>
      </c>
      <c r="AF69" s="9">
        <f>SUM($C69:I69)</f>
        <v>0</v>
      </c>
      <c r="AG69" s="9">
        <f>SUM($C69:J69)</f>
        <v>0</v>
      </c>
      <c r="AH69" s="9">
        <f>SUM($C69:K69)</f>
        <v>0</v>
      </c>
      <c r="AJ69" s="51">
        <f>-IFERROR(VLOOKUP($B69,Orçado!$B:$I,8,0),0)</f>
        <v>-1886.4286157018973</v>
      </c>
      <c r="AK69" s="51">
        <f>-IFERROR(VLOOKUP($B69,Orçado!$B:$I,8,0),0)</f>
        <v>-1886.4286157018973</v>
      </c>
      <c r="AL69" s="51">
        <f>-IFERROR(VLOOKUP($B69,Orçado!$B:$I,8,0),0)</f>
        <v>-1886.4286157018973</v>
      </c>
      <c r="AM69" s="51"/>
      <c r="AN69" s="51"/>
      <c r="AO69" s="51"/>
      <c r="AP69" s="51"/>
      <c r="AQ69" s="51"/>
      <c r="AR69" s="51"/>
      <c r="AS69" s="51"/>
      <c r="AT69" s="51"/>
      <c r="AU69" s="51"/>
      <c r="AW69" s="51">
        <f t="shared" si="230"/>
        <v>-1886.4286157018973</v>
      </c>
      <c r="AX69" s="51">
        <f t="shared" si="231"/>
        <v>-3772.8572314037947</v>
      </c>
      <c r="AY69" s="51">
        <f t="shared" si="218"/>
        <v>-5659.2858471056916</v>
      </c>
      <c r="AZ69" s="51">
        <f t="shared" si="219"/>
        <v>-5659.2858471056916</v>
      </c>
      <c r="BA69" s="51">
        <f t="shared" si="220"/>
        <v>-5659.2858471056916</v>
      </c>
      <c r="BB69" s="51">
        <f t="shared" si="221"/>
        <v>-5659.2858471056916</v>
      </c>
      <c r="BC69" s="51">
        <f t="shared" si="222"/>
        <v>-5659.2858471056916</v>
      </c>
      <c r="BD69" s="51">
        <f t="shared" si="223"/>
        <v>-5659.2858471056916</v>
      </c>
      <c r="BE69" s="51">
        <f t="shared" si="224"/>
        <v>-5659.2858471056916</v>
      </c>
      <c r="BF69" s="51">
        <f t="shared" si="225"/>
        <v>-5659.2858471056916</v>
      </c>
      <c r="BG69" s="51">
        <f t="shared" si="226"/>
        <v>-5659.2858471056916</v>
      </c>
      <c r="BH69" s="51">
        <f t="shared" si="227"/>
        <v>-5659.2858471056916</v>
      </c>
    </row>
    <row r="70" spans="1:60" hidden="1" outlineLevel="1">
      <c r="A70" s="5">
        <f t="shared" si="13"/>
        <v>67</v>
      </c>
      <c r="B70" s="14" t="s">
        <v>41</v>
      </c>
      <c r="C70" s="51">
        <f>SUMIFS('BD Conta 555-5'!$J:$J,'BD Conta 555-5'!$I:$I,'Fluxo de Caixa'!$B70,'BD Conta 555-5'!$E:$E,'Fluxo de Caixa'!C$3)+SUMIFS('BD Conta 5295-0'!$L:$L,'BD Conta 5295-0'!$K:$K,'Fluxo de Caixa'!$B70,'BD Conta 5295-0'!$E:$E,'Fluxo de Caixa'!C$3)+SUMIFS('BD Conta 5294-1'!$L:$L,'BD Conta 5294-1'!$K:$K,'Fluxo de Caixa'!$B70,'BD Conta 5294-1'!$E:$E,'Fluxo de Caixa'!C$3)+SUMIFS('BD Conta 726-4'!$L:$L,'BD Conta 726-4'!$K:$K,'Fluxo de Caixa'!$B70,'BD Conta 726-4'!$E:$E,'Fluxo de Caixa'!C$3)</f>
        <v>0</v>
      </c>
      <c r="D70" s="51">
        <f>SUMIFS('BD Conta 555-5'!$J:$J,'BD Conta 555-5'!$I:$I,'Fluxo de Caixa'!$B70,'BD Conta 555-5'!$E:$E,'Fluxo de Caixa'!D$3)+SUMIFS('BD Conta 5295-0'!$L:$L,'BD Conta 5295-0'!$K:$K,'Fluxo de Caixa'!$B70,'BD Conta 5295-0'!$E:$E,'Fluxo de Caixa'!D$3)+SUMIFS('BD Conta 5294-1'!$L:$L,'BD Conta 5294-1'!$K:$K,'Fluxo de Caixa'!$B70,'BD Conta 5294-1'!$E:$E,'Fluxo de Caixa'!D$3)+SUMIFS('BD Conta 726-4'!$L:$L,'BD Conta 726-4'!$K:$K,'Fluxo de Caixa'!$B70,'BD Conta 726-4'!$E:$E,'Fluxo de Caixa'!D$3)</f>
        <v>0</v>
      </c>
      <c r="E70" s="51">
        <f>SUMIFS('BD Conta 555-5'!$J:$J,'BD Conta 555-5'!$I:$I,'Fluxo de Caixa'!$B70,'BD Conta 555-5'!$E:$E,'Fluxo de Caixa'!E$3)+SUMIFS('BD Conta 5295-0'!$L:$L,'BD Conta 5295-0'!$K:$K,'Fluxo de Caixa'!$B70,'BD Conta 5295-0'!$E:$E,'Fluxo de Caixa'!E$3)+SUMIFS('BD Conta 5294-1'!$L:$L,'BD Conta 5294-1'!$K:$K,'Fluxo de Caixa'!$B70,'BD Conta 5294-1'!$E:$E,'Fluxo de Caixa'!E$3)+SUMIFS('BD Conta 726-4'!$L:$L,'BD Conta 726-4'!$K:$K,'Fluxo de Caixa'!$B70,'BD Conta 726-4'!$E:$E,'Fluxo de Caixa'!E$3)</f>
        <v>0</v>
      </c>
      <c r="F70" s="51">
        <f>SUMIFS('BD Conta 555-5'!$J:$J,'BD Conta 555-5'!$I:$I,'Fluxo de Caixa'!$B70,'BD Conta 555-5'!$E:$E,'Fluxo de Caixa'!F$3)+SUMIFS('BD Conta 5295-0'!$L:$L,'BD Conta 5295-0'!$K:$K,'Fluxo de Caixa'!$B70,'BD Conta 5295-0'!$E:$E,'Fluxo de Caixa'!F$3)+SUMIFS('BD Conta 5294-1'!$L:$L,'BD Conta 5294-1'!$K:$K,'Fluxo de Caixa'!$B70,'BD Conta 5294-1'!$E:$E,'Fluxo de Caixa'!F$3)+SUMIFS('BD Conta 726-4'!$L:$L,'BD Conta 726-4'!$K:$K,'Fluxo de Caixa'!$B70,'BD Conta 726-4'!$E:$E,'Fluxo de Caixa'!F$3)</f>
        <v>0</v>
      </c>
      <c r="G70" s="51">
        <f>SUMIFS('BD Conta 555-5'!$J:$J,'BD Conta 555-5'!$I:$I,'Fluxo de Caixa'!$B70,'BD Conta 555-5'!$E:$E,'Fluxo de Caixa'!G$3)+SUMIFS('BD Conta 5295-0'!$L:$L,'BD Conta 5295-0'!$K:$K,'Fluxo de Caixa'!$B70,'BD Conta 5295-0'!$E:$E,'Fluxo de Caixa'!G$3)+SUMIFS('BD Conta 5294-1'!$L:$L,'BD Conta 5294-1'!$K:$K,'Fluxo de Caixa'!$B70,'BD Conta 5294-1'!$E:$E,'Fluxo de Caixa'!G$3)+SUMIFS('BD Conta 726-4'!$L:$L,'BD Conta 726-4'!$K:$K,'Fluxo de Caixa'!$B70,'BD Conta 726-4'!$E:$E,'Fluxo de Caixa'!G$3)</f>
        <v>-1988.34</v>
      </c>
      <c r="H70" s="51">
        <f>SUMIFS('BD Conta 555-5'!$J:$J,'BD Conta 555-5'!$I:$I,'Fluxo de Caixa'!$B70,'BD Conta 555-5'!$E:$E,'Fluxo de Caixa'!H$3)+SUMIFS('BD Conta 5295-0'!$L:$L,'BD Conta 5295-0'!$K:$K,'Fluxo de Caixa'!$B70,'BD Conta 5295-0'!$E:$E,'Fluxo de Caixa'!H$3)+SUMIFS('BD Conta 5294-1'!$L:$L,'BD Conta 5294-1'!$K:$K,'Fluxo de Caixa'!$B70,'BD Conta 5294-1'!$E:$E,'Fluxo de Caixa'!H$3)+SUMIFS('BD Conta 726-4'!$L:$L,'BD Conta 726-4'!$K:$K,'Fluxo de Caixa'!$B70,'BD Conta 726-4'!$E:$E,'Fluxo de Caixa'!H$3)</f>
        <v>0</v>
      </c>
      <c r="I70" s="51">
        <f>SUMIFS('BD Conta 555-5'!$J:$J,'BD Conta 555-5'!$I:$I,'Fluxo de Caixa'!$B70,'BD Conta 555-5'!$E:$E,'Fluxo de Caixa'!I$3)+SUMIFS('BD Conta 5295-0'!$L:$L,'BD Conta 5295-0'!$K:$K,'Fluxo de Caixa'!$B70,'BD Conta 5295-0'!$E:$E,'Fluxo de Caixa'!I$3)+SUMIFS('BD Conta 5294-1'!$L:$L,'BD Conta 5294-1'!$K:$K,'Fluxo de Caixa'!$B70,'BD Conta 5294-1'!$E:$E,'Fluxo de Caixa'!I$3)+SUMIFS('BD Conta 726-4'!$L:$L,'BD Conta 726-4'!$K:$K,'Fluxo de Caixa'!$B70,'BD Conta 726-4'!$E:$E,'Fluxo de Caixa'!I$3)</f>
        <v>0</v>
      </c>
      <c r="J70" s="51">
        <f>SUMIFS('BD Conta 555-5'!$J:$J,'BD Conta 555-5'!$I:$I,'Fluxo de Caixa'!$B70,'BD Conta 555-5'!$E:$E,'Fluxo de Caixa'!J$3)+SUMIFS('BD Conta 5295-0'!$L:$L,'BD Conta 5295-0'!$K:$K,'Fluxo de Caixa'!$B70,'BD Conta 5295-0'!$E:$E,'Fluxo de Caixa'!J$3)+SUMIFS('BD Conta 5294-1'!$L:$L,'BD Conta 5294-1'!$K:$K,'Fluxo de Caixa'!$B70,'BD Conta 5294-1'!$E:$E,'Fluxo de Caixa'!J$3)+SUMIFS('BD Conta 726-4'!$L:$L,'BD Conta 726-4'!$K:$K,'Fluxo de Caixa'!$B70,'BD Conta 726-4'!$E:$E,'Fluxo de Caixa'!J$3)</f>
        <v>0</v>
      </c>
      <c r="K70" s="51">
        <f>SUMIFS('BD Conta 555-5'!$J:$J,'BD Conta 555-5'!$I:$I,'Fluxo de Caixa'!$B70,'BD Conta 555-5'!$E:$E,'Fluxo de Caixa'!K$3)+SUMIFS('BD Conta 5295-0'!$L:$L,'BD Conta 5295-0'!$K:$K,'Fluxo de Caixa'!$B70,'BD Conta 5295-0'!$E:$E,'Fluxo de Caixa'!K$3)+SUMIFS('BD Conta 5294-1'!$L:$L,'BD Conta 5294-1'!$K:$K,'Fluxo de Caixa'!$B70,'BD Conta 5294-1'!$E:$E,'Fluxo de Caixa'!K$3)+SUMIFS('BD Conta 726-4'!$L:$L,'BD Conta 726-4'!$K:$K,'Fluxo de Caixa'!$B70,'BD Conta 726-4'!$E:$E,'Fluxo de Caixa'!K$3)</f>
        <v>0</v>
      </c>
      <c r="M70" s="9">
        <f>HLOOKUP($L$2,$AJ$4:$AU$111,$A70,0)</f>
        <v>0</v>
      </c>
      <c r="N70" s="51">
        <f>HLOOKUP($L$2,$C$4:$K$111,$A70,0)</f>
        <v>0</v>
      </c>
      <c r="O70" s="17">
        <f t="shared" ref="O70" si="232">N70-M70</f>
        <v>0</v>
      </c>
      <c r="P70" s="4">
        <f t="shared" ref="P70" si="233">-IFERROR(IF(N70=0,0,N70/M70-1),0)</f>
        <v>0</v>
      </c>
      <c r="R70" s="51">
        <f>HLOOKUP($L$2,$AW$4:$BH$111,$A70,0)</f>
        <v>0</v>
      </c>
      <c r="S70" s="51">
        <f>HLOOKUP($L$2,$W$4:$AH$111,$A70,0)</f>
        <v>-1988.34</v>
      </c>
      <c r="T70" s="17">
        <f t="shared" si="229"/>
        <v>-1988.34</v>
      </c>
      <c r="U70" s="4">
        <f t="shared" ref="U70" si="234">-IFERROR(IF(S70=0,0,S70/R70-1),0)</f>
        <v>0</v>
      </c>
      <c r="W70" s="9" t="e">
        <f>SUM(#REF!)</f>
        <v>#REF!</v>
      </c>
      <c r="X70" s="9" t="e">
        <f>SUM(#REF!)</f>
        <v>#REF!</v>
      </c>
      <c r="Y70" s="9" t="e">
        <f>SUM(#REF!)</f>
        <v>#REF!</v>
      </c>
      <c r="Z70" s="9">
        <f>SUM($C70:C70)</f>
        <v>0</v>
      </c>
      <c r="AA70" s="9">
        <f>SUM($C70:D70)</f>
        <v>0</v>
      </c>
      <c r="AB70" s="9">
        <f>SUM($C70:E70)</f>
        <v>0</v>
      </c>
      <c r="AC70" s="9">
        <f>SUM($C70:F70)</f>
        <v>0</v>
      </c>
      <c r="AD70" s="9">
        <f>SUM($C70:G70)</f>
        <v>-1988.34</v>
      </c>
      <c r="AE70" s="9">
        <f>SUM($C70:H70)</f>
        <v>-1988.34</v>
      </c>
      <c r="AF70" s="9">
        <f>SUM($C70:I70)</f>
        <v>-1988.34</v>
      </c>
      <c r="AG70" s="9">
        <f>SUM($C70:J70)</f>
        <v>-1988.34</v>
      </c>
      <c r="AH70" s="9">
        <f>SUM($C70:K70)</f>
        <v>-1988.34</v>
      </c>
      <c r="AJ70" s="51">
        <f>-IFERROR(VLOOKUP($B70,Orçado!$B:$I,8,0),0)</f>
        <v>0</v>
      </c>
      <c r="AK70" s="51">
        <f>-IFERROR(VLOOKUP($B70,Orçado!$B:$I,8,0),0)</f>
        <v>0</v>
      </c>
      <c r="AL70" s="51">
        <f>-IFERROR(VLOOKUP($B70,Orçado!$B:$I,8,0),0)</f>
        <v>0</v>
      </c>
      <c r="AM70" s="51"/>
      <c r="AN70" s="51"/>
      <c r="AO70" s="51"/>
      <c r="AP70" s="51"/>
      <c r="AQ70" s="51"/>
      <c r="AR70" s="51"/>
      <c r="AS70" s="51"/>
      <c r="AT70" s="51"/>
      <c r="AU70" s="51"/>
      <c r="AW70" s="51">
        <f t="shared" ref="AW70" si="235">SUM(AJ70)</f>
        <v>0</v>
      </c>
      <c r="AX70" s="51">
        <f t="shared" ref="AX70" si="236">SUM(AJ70:AK70)</f>
        <v>0</v>
      </c>
      <c r="AY70" s="51">
        <f t="shared" ref="AY70" si="237">SUM(AJ70:AL70)</f>
        <v>0</v>
      </c>
      <c r="AZ70" s="51">
        <f t="shared" ref="AZ70" si="238">SUM(AJ70:AM70)</f>
        <v>0</v>
      </c>
      <c r="BA70" s="51">
        <f t="shared" ref="BA70" si="239">SUM(AJ70:AN70)</f>
        <v>0</v>
      </c>
      <c r="BB70" s="51">
        <f t="shared" ref="BB70" si="240">SUM(AJ70:AO70)</f>
        <v>0</v>
      </c>
      <c r="BC70" s="51">
        <f t="shared" ref="BC70" si="241">SUM(AJ70:AP70)</f>
        <v>0</v>
      </c>
      <c r="BD70" s="51">
        <f t="shared" ref="BD70" si="242">SUM(AJ70:AQ70)</f>
        <v>0</v>
      </c>
      <c r="BE70" s="51">
        <f t="shared" ref="BE70" si="243">SUM(AJ70:AR70)</f>
        <v>0</v>
      </c>
      <c r="BF70" s="51">
        <f t="shared" ref="BF70" si="244">SUM(AJ70:AS70)</f>
        <v>0</v>
      </c>
      <c r="BG70" s="51">
        <f t="shared" ref="BG70" si="245">SUM(AJ70:AT70)</f>
        <v>0</v>
      </c>
      <c r="BH70" s="51">
        <f t="shared" ref="BH70" si="246">SUM(AJ70:AU70)</f>
        <v>0</v>
      </c>
    </row>
    <row r="71" spans="1:60" hidden="1" outlineLevel="1">
      <c r="A71" s="5">
        <f t="shared" si="13"/>
        <v>68</v>
      </c>
      <c r="B71" s="14" t="s">
        <v>189</v>
      </c>
      <c r="C71" s="51">
        <f>SUMIFS('BD Conta 555-5'!$J:$J,'BD Conta 555-5'!$I:$I,'Fluxo de Caixa'!$B71,'BD Conta 555-5'!$E:$E,'Fluxo de Caixa'!C$3)+SUMIFS('BD Conta 5295-0'!$L:$L,'BD Conta 5295-0'!$K:$K,'Fluxo de Caixa'!$B71,'BD Conta 5295-0'!$E:$E,'Fluxo de Caixa'!C$3)+SUMIFS('BD Conta 5294-1'!$L:$L,'BD Conta 5294-1'!$K:$K,'Fluxo de Caixa'!$B71,'BD Conta 5294-1'!$E:$E,'Fluxo de Caixa'!C$3)+SUMIFS('BD Conta 726-4'!$L:$L,'BD Conta 726-4'!$K:$K,'Fluxo de Caixa'!$B71,'BD Conta 726-4'!$E:$E,'Fluxo de Caixa'!C$3)</f>
        <v>0</v>
      </c>
      <c r="D71" s="51">
        <f>SUMIFS('BD Conta 555-5'!$J:$J,'BD Conta 555-5'!$I:$I,'Fluxo de Caixa'!$B71,'BD Conta 555-5'!$E:$E,'Fluxo de Caixa'!D$3)+SUMIFS('BD Conta 5295-0'!$L:$L,'BD Conta 5295-0'!$K:$K,'Fluxo de Caixa'!$B71,'BD Conta 5295-0'!$E:$E,'Fluxo de Caixa'!D$3)+SUMIFS('BD Conta 5294-1'!$L:$L,'BD Conta 5294-1'!$K:$K,'Fluxo de Caixa'!$B71,'BD Conta 5294-1'!$E:$E,'Fluxo de Caixa'!D$3)+SUMIFS('BD Conta 726-4'!$L:$L,'BD Conta 726-4'!$K:$K,'Fluxo de Caixa'!$B71,'BD Conta 726-4'!$E:$E,'Fluxo de Caixa'!D$3)</f>
        <v>0</v>
      </c>
      <c r="E71" s="51">
        <f>SUMIFS('BD Conta 555-5'!$J:$J,'BD Conta 555-5'!$I:$I,'Fluxo de Caixa'!$B71,'BD Conta 555-5'!$E:$E,'Fluxo de Caixa'!E$3)+SUMIFS('BD Conta 5295-0'!$L:$L,'BD Conta 5295-0'!$K:$K,'Fluxo de Caixa'!$B71,'BD Conta 5295-0'!$E:$E,'Fluxo de Caixa'!E$3)+SUMIFS('BD Conta 5294-1'!$L:$L,'BD Conta 5294-1'!$K:$K,'Fluxo de Caixa'!$B71,'BD Conta 5294-1'!$E:$E,'Fluxo de Caixa'!E$3)+SUMIFS('BD Conta 726-4'!$L:$L,'BD Conta 726-4'!$K:$K,'Fluxo de Caixa'!$B71,'BD Conta 726-4'!$E:$E,'Fluxo de Caixa'!E$3)</f>
        <v>0</v>
      </c>
      <c r="F71" s="51">
        <f>SUMIFS('BD Conta 555-5'!$J:$J,'BD Conta 555-5'!$I:$I,'Fluxo de Caixa'!$B71,'BD Conta 555-5'!$E:$E,'Fluxo de Caixa'!F$3)+SUMIFS('BD Conta 5295-0'!$L:$L,'BD Conta 5295-0'!$K:$K,'Fluxo de Caixa'!$B71,'BD Conta 5295-0'!$E:$E,'Fluxo de Caixa'!F$3)+SUMIFS('BD Conta 5294-1'!$L:$L,'BD Conta 5294-1'!$K:$K,'Fluxo de Caixa'!$B71,'BD Conta 5294-1'!$E:$E,'Fluxo de Caixa'!F$3)+SUMIFS('BD Conta 726-4'!$L:$L,'BD Conta 726-4'!$K:$K,'Fluxo de Caixa'!$B71,'BD Conta 726-4'!$E:$E,'Fluxo de Caixa'!F$3)</f>
        <v>0</v>
      </c>
      <c r="G71" s="51">
        <f>SUMIFS('BD Conta 555-5'!$J:$J,'BD Conta 555-5'!$I:$I,'Fluxo de Caixa'!$B71,'BD Conta 555-5'!$E:$E,'Fluxo de Caixa'!G$3)+SUMIFS('BD Conta 5295-0'!$L:$L,'BD Conta 5295-0'!$K:$K,'Fluxo de Caixa'!$B71,'BD Conta 5295-0'!$E:$E,'Fluxo de Caixa'!G$3)+SUMIFS('BD Conta 5294-1'!$L:$L,'BD Conta 5294-1'!$K:$K,'Fluxo de Caixa'!$B71,'BD Conta 5294-1'!$E:$E,'Fluxo de Caixa'!G$3)+SUMIFS('BD Conta 726-4'!$L:$L,'BD Conta 726-4'!$K:$K,'Fluxo de Caixa'!$B71,'BD Conta 726-4'!$E:$E,'Fluxo de Caixa'!G$3)</f>
        <v>0</v>
      </c>
      <c r="H71" s="51">
        <f>SUMIFS('BD Conta 555-5'!$J:$J,'BD Conta 555-5'!$I:$I,'Fluxo de Caixa'!$B71,'BD Conta 555-5'!$E:$E,'Fluxo de Caixa'!H$3)+SUMIFS('BD Conta 5295-0'!$L:$L,'BD Conta 5295-0'!$K:$K,'Fluxo de Caixa'!$B71,'BD Conta 5295-0'!$E:$E,'Fluxo de Caixa'!H$3)+SUMIFS('BD Conta 5294-1'!$L:$L,'BD Conta 5294-1'!$K:$K,'Fluxo de Caixa'!$B71,'BD Conta 5294-1'!$E:$E,'Fluxo de Caixa'!H$3)+SUMIFS('BD Conta 726-4'!$L:$L,'BD Conta 726-4'!$K:$K,'Fluxo de Caixa'!$B71,'BD Conta 726-4'!$E:$E,'Fluxo de Caixa'!H$3)</f>
        <v>0</v>
      </c>
      <c r="I71" s="51">
        <f>SUMIFS('BD Conta 555-5'!$J:$J,'BD Conta 555-5'!$I:$I,'Fluxo de Caixa'!$B71,'BD Conta 555-5'!$E:$E,'Fluxo de Caixa'!I$3)+SUMIFS('BD Conta 5295-0'!$L:$L,'BD Conta 5295-0'!$K:$K,'Fluxo de Caixa'!$B71,'BD Conta 5295-0'!$E:$E,'Fluxo de Caixa'!I$3)+SUMIFS('BD Conta 5294-1'!$L:$L,'BD Conta 5294-1'!$K:$K,'Fluxo de Caixa'!$B71,'BD Conta 5294-1'!$E:$E,'Fluxo de Caixa'!I$3)+SUMIFS('BD Conta 726-4'!$L:$L,'BD Conta 726-4'!$K:$K,'Fluxo de Caixa'!$B71,'BD Conta 726-4'!$E:$E,'Fluxo de Caixa'!I$3)</f>
        <v>0</v>
      </c>
      <c r="J71" s="51">
        <f>SUMIFS('BD Conta 555-5'!$J:$J,'BD Conta 555-5'!$I:$I,'Fluxo de Caixa'!$B71,'BD Conta 555-5'!$E:$E,'Fluxo de Caixa'!J$3)+SUMIFS('BD Conta 5295-0'!$L:$L,'BD Conta 5295-0'!$K:$K,'Fluxo de Caixa'!$B71,'BD Conta 5295-0'!$E:$E,'Fluxo de Caixa'!J$3)+SUMIFS('BD Conta 5294-1'!$L:$L,'BD Conta 5294-1'!$K:$K,'Fluxo de Caixa'!$B71,'BD Conta 5294-1'!$E:$E,'Fluxo de Caixa'!J$3)+SUMIFS('BD Conta 726-4'!$L:$L,'BD Conta 726-4'!$K:$K,'Fluxo de Caixa'!$B71,'BD Conta 726-4'!$E:$E,'Fluxo de Caixa'!J$3)</f>
        <v>0</v>
      </c>
      <c r="K71" s="51">
        <f>SUMIFS('BD Conta 555-5'!$J:$J,'BD Conta 555-5'!$I:$I,'Fluxo de Caixa'!$B71,'BD Conta 555-5'!$E:$E,'Fluxo de Caixa'!K$3)+SUMIFS('BD Conta 5295-0'!$L:$L,'BD Conta 5295-0'!$K:$K,'Fluxo de Caixa'!$B71,'BD Conta 5295-0'!$E:$E,'Fluxo de Caixa'!K$3)+SUMIFS('BD Conta 5294-1'!$L:$L,'BD Conta 5294-1'!$K:$K,'Fluxo de Caixa'!$B71,'BD Conta 5294-1'!$E:$E,'Fluxo de Caixa'!K$3)+SUMIFS('BD Conta 726-4'!$L:$L,'BD Conta 726-4'!$K:$K,'Fluxo de Caixa'!$B71,'BD Conta 726-4'!$E:$E,'Fluxo de Caixa'!K$3)</f>
        <v>0</v>
      </c>
      <c r="M71" s="9">
        <f>HLOOKUP($L$2,$AJ$4:$AU$111,$A71,0)</f>
        <v>0</v>
      </c>
      <c r="N71" s="51">
        <f>HLOOKUP($L$2,$C$4:$K$111,$A71,0)</f>
        <v>0</v>
      </c>
      <c r="O71" s="17">
        <f t="shared" si="228"/>
        <v>0</v>
      </c>
      <c r="P71" s="4">
        <f t="shared" si="213"/>
        <v>0</v>
      </c>
      <c r="R71" s="51">
        <f>HLOOKUP($L$2,$AW$4:$BH$111,$A71,0)</f>
        <v>0</v>
      </c>
      <c r="S71" s="51">
        <f>HLOOKUP($L$2,$W$4:$AH$111,$A71,0)</f>
        <v>0</v>
      </c>
      <c r="T71" s="17">
        <f t="shared" si="229"/>
        <v>0</v>
      </c>
      <c r="U71" s="4">
        <f t="shared" si="214"/>
        <v>0</v>
      </c>
      <c r="W71" s="9" t="e">
        <f>SUM(#REF!)</f>
        <v>#REF!</v>
      </c>
      <c r="X71" s="9" t="e">
        <f>SUM(#REF!)</f>
        <v>#REF!</v>
      </c>
      <c r="Y71" s="9" t="e">
        <f>SUM(#REF!)</f>
        <v>#REF!</v>
      </c>
      <c r="Z71" s="9">
        <f>SUM($C71:C71)</f>
        <v>0</v>
      </c>
      <c r="AA71" s="9">
        <f>SUM($C71:D71)</f>
        <v>0</v>
      </c>
      <c r="AB71" s="9">
        <f>SUM($C71:E71)</f>
        <v>0</v>
      </c>
      <c r="AC71" s="9">
        <f>SUM($C71:F71)</f>
        <v>0</v>
      </c>
      <c r="AD71" s="9">
        <f>SUM($C71:G71)</f>
        <v>0</v>
      </c>
      <c r="AE71" s="9">
        <f>SUM($C71:H71)</f>
        <v>0</v>
      </c>
      <c r="AF71" s="9">
        <f>SUM($C71:I71)</f>
        <v>0</v>
      </c>
      <c r="AG71" s="9">
        <f>SUM($C71:J71)</f>
        <v>0</v>
      </c>
      <c r="AH71" s="9">
        <f>SUM($C71:K71)</f>
        <v>0</v>
      </c>
      <c r="AJ71" s="51">
        <f>-IFERROR(VLOOKUP($B71,Orçado!$B:$I,8,0),0)</f>
        <v>0</v>
      </c>
      <c r="AK71" s="51">
        <f>-IFERROR(VLOOKUP($B71,Orçado!$B:$I,8,0),0)</f>
        <v>0</v>
      </c>
      <c r="AL71" s="51">
        <f>-IFERROR(VLOOKUP($B71,Orçado!$B:$I,8,0),0)</f>
        <v>0</v>
      </c>
      <c r="AM71" s="51"/>
      <c r="AN71" s="51"/>
      <c r="AO71" s="51"/>
      <c r="AP71" s="51"/>
      <c r="AQ71" s="51"/>
      <c r="AR71" s="51"/>
      <c r="AS71" s="51"/>
      <c r="AT71" s="51"/>
      <c r="AU71" s="51"/>
      <c r="AW71" s="51">
        <f t="shared" si="230"/>
        <v>0</v>
      </c>
      <c r="AX71" s="51">
        <f t="shared" si="231"/>
        <v>0</v>
      </c>
      <c r="AY71" s="51">
        <f t="shared" si="218"/>
        <v>0</v>
      </c>
      <c r="AZ71" s="51">
        <f t="shared" si="219"/>
        <v>0</v>
      </c>
      <c r="BA71" s="51">
        <f t="shared" si="220"/>
        <v>0</v>
      </c>
      <c r="BB71" s="51">
        <f t="shared" si="221"/>
        <v>0</v>
      </c>
      <c r="BC71" s="51">
        <f t="shared" si="222"/>
        <v>0</v>
      </c>
      <c r="BD71" s="51">
        <f t="shared" si="223"/>
        <v>0</v>
      </c>
      <c r="BE71" s="51">
        <f t="shared" si="224"/>
        <v>0</v>
      </c>
      <c r="BF71" s="51">
        <f t="shared" si="225"/>
        <v>0</v>
      </c>
      <c r="BG71" s="51">
        <f t="shared" si="226"/>
        <v>0</v>
      </c>
      <c r="BH71" s="51">
        <f t="shared" si="227"/>
        <v>0</v>
      </c>
    </row>
    <row r="72" spans="1:60" hidden="1" outlineLevel="1">
      <c r="A72" s="5">
        <f>A70+1</f>
        <v>68</v>
      </c>
      <c r="B72" s="14" t="s">
        <v>190</v>
      </c>
      <c r="C72" s="51">
        <f>SUMIFS('BD Conta 555-5'!$J:$J,'BD Conta 555-5'!$I:$I,'Fluxo de Caixa'!$B72,'BD Conta 555-5'!$E:$E,'Fluxo de Caixa'!C$3)+SUMIFS('BD Conta 5295-0'!$L:$L,'BD Conta 5295-0'!$K:$K,'Fluxo de Caixa'!$B72,'BD Conta 5295-0'!$E:$E,'Fluxo de Caixa'!C$3)+SUMIFS('BD Conta 5294-1'!$L:$L,'BD Conta 5294-1'!$K:$K,'Fluxo de Caixa'!$B72,'BD Conta 5294-1'!$E:$E,'Fluxo de Caixa'!C$3)+SUMIFS('BD Conta 726-4'!$L:$L,'BD Conta 726-4'!$K:$K,'Fluxo de Caixa'!$B72,'BD Conta 726-4'!$E:$E,'Fluxo de Caixa'!C$3)</f>
        <v>0</v>
      </c>
      <c r="D72" s="51">
        <f>SUMIFS('BD Conta 555-5'!$J:$J,'BD Conta 555-5'!$I:$I,'Fluxo de Caixa'!$B72,'BD Conta 555-5'!$E:$E,'Fluxo de Caixa'!D$3)+SUMIFS('BD Conta 5295-0'!$L:$L,'BD Conta 5295-0'!$K:$K,'Fluxo de Caixa'!$B72,'BD Conta 5295-0'!$E:$E,'Fluxo de Caixa'!D$3)+SUMIFS('BD Conta 5294-1'!$L:$L,'BD Conta 5294-1'!$K:$K,'Fluxo de Caixa'!$B72,'BD Conta 5294-1'!$E:$E,'Fluxo de Caixa'!D$3)+SUMIFS('BD Conta 726-4'!$L:$L,'BD Conta 726-4'!$K:$K,'Fluxo de Caixa'!$B72,'BD Conta 726-4'!$E:$E,'Fluxo de Caixa'!D$3)</f>
        <v>0</v>
      </c>
      <c r="E72" s="51">
        <f>SUMIFS('BD Conta 555-5'!$J:$J,'BD Conta 555-5'!$I:$I,'Fluxo de Caixa'!$B72,'BD Conta 555-5'!$E:$E,'Fluxo de Caixa'!E$3)+SUMIFS('BD Conta 5295-0'!$L:$L,'BD Conta 5295-0'!$K:$K,'Fluxo de Caixa'!$B72,'BD Conta 5295-0'!$E:$E,'Fluxo de Caixa'!E$3)+SUMIFS('BD Conta 5294-1'!$L:$L,'BD Conta 5294-1'!$K:$K,'Fluxo de Caixa'!$B72,'BD Conta 5294-1'!$E:$E,'Fluxo de Caixa'!E$3)+SUMIFS('BD Conta 726-4'!$L:$L,'BD Conta 726-4'!$K:$K,'Fluxo de Caixa'!$B72,'BD Conta 726-4'!$E:$E,'Fluxo de Caixa'!E$3)</f>
        <v>0</v>
      </c>
      <c r="F72" s="51">
        <f>SUMIFS('BD Conta 555-5'!$J:$J,'BD Conta 555-5'!$I:$I,'Fluxo de Caixa'!$B72,'BD Conta 555-5'!$E:$E,'Fluxo de Caixa'!F$3)+SUMIFS('BD Conta 5295-0'!$L:$L,'BD Conta 5295-0'!$K:$K,'Fluxo de Caixa'!$B72,'BD Conta 5295-0'!$E:$E,'Fluxo de Caixa'!F$3)+SUMIFS('BD Conta 5294-1'!$L:$L,'BD Conta 5294-1'!$K:$K,'Fluxo de Caixa'!$B72,'BD Conta 5294-1'!$E:$E,'Fluxo de Caixa'!F$3)+SUMIFS('BD Conta 726-4'!$L:$L,'BD Conta 726-4'!$K:$K,'Fluxo de Caixa'!$B72,'BD Conta 726-4'!$E:$E,'Fluxo de Caixa'!F$3)</f>
        <v>0</v>
      </c>
      <c r="G72" s="51">
        <f>SUMIFS('BD Conta 555-5'!$J:$J,'BD Conta 555-5'!$I:$I,'Fluxo de Caixa'!$B72,'BD Conta 555-5'!$E:$E,'Fluxo de Caixa'!G$3)+SUMIFS('BD Conta 5295-0'!$L:$L,'BD Conta 5295-0'!$K:$K,'Fluxo de Caixa'!$B72,'BD Conta 5295-0'!$E:$E,'Fluxo de Caixa'!G$3)+SUMIFS('BD Conta 5294-1'!$L:$L,'BD Conta 5294-1'!$K:$K,'Fluxo de Caixa'!$B72,'BD Conta 5294-1'!$E:$E,'Fluxo de Caixa'!G$3)+SUMIFS('BD Conta 726-4'!$L:$L,'BD Conta 726-4'!$K:$K,'Fluxo de Caixa'!$B72,'BD Conta 726-4'!$E:$E,'Fluxo de Caixa'!G$3)</f>
        <v>0</v>
      </c>
      <c r="H72" s="51">
        <f>SUMIFS('BD Conta 555-5'!$J:$J,'BD Conta 555-5'!$I:$I,'Fluxo de Caixa'!$B72,'BD Conta 555-5'!$E:$E,'Fluxo de Caixa'!H$3)+SUMIFS('BD Conta 5295-0'!$L:$L,'BD Conta 5295-0'!$K:$K,'Fluxo de Caixa'!$B72,'BD Conta 5295-0'!$E:$E,'Fluxo de Caixa'!H$3)+SUMIFS('BD Conta 5294-1'!$L:$L,'BD Conta 5294-1'!$K:$K,'Fluxo de Caixa'!$B72,'BD Conta 5294-1'!$E:$E,'Fluxo de Caixa'!H$3)+SUMIFS('BD Conta 726-4'!$L:$L,'BD Conta 726-4'!$K:$K,'Fluxo de Caixa'!$B72,'BD Conta 726-4'!$E:$E,'Fluxo de Caixa'!H$3)</f>
        <v>0</v>
      </c>
      <c r="I72" s="51">
        <f>SUMIFS('BD Conta 555-5'!$J:$J,'BD Conta 555-5'!$I:$I,'Fluxo de Caixa'!$B72,'BD Conta 555-5'!$E:$E,'Fluxo de Caixa'!I$3)+SUMIFS('BD Conta 5295-0'!$L:$L,'BD Conta 5295-0'!$K:$K,'Fluxo de Caixa'!$B72,'BD Conta 5295-0'!$E:$E,'Fluxo de Caixa'!I$3)+SUMIFS('BD Conta 5294-1'!$L:$L,'BD Conta 5294-1'!$K:$K,'Fluxo de Caixa'!$B72,'BD Conta 5294-1'!$E:$E,'Fluxo de Caixa'!I$3)+SUMIFS('BD Conta 726-4'!$L:$L,'BD Conta 726-4'!$K:$K,'Fluxo de Caixa'!$B72,'BD Conta 726-4'!$E:$E,'Fluxo de Caixa'!I$3)</f>
        <v>0</v>
      </c>
      <c r="J72" s="51">
        <f>SUMIFS('BD Conta 555-5'!$J:$J,'BD Conta 555-5'!$I:$I,'Fluxo de Caixa'!$B72,'BD Conta 555-5'!$E:$E,'Fluxo de Caixa'!J$3)+SUMIFS('BD Conta 5295-0'!$L:$L,'BD Conta 5295-0'!$K:$K,'Fluxo de Caixa'!$B72,'BD Conta 5295-0'!$E:$E,'Fluxo de Caixa'!J$3)+SUMIFS('BD Conta 5294-1'!$L:$L,'BD Conta 5294-1'!$K:$K,'Fluxo de Caixa'!$B72,'BD Conta 5294-1'!$E:$E,'Fluxo de Caixa'!J$3)+SUMIFS('BD Conta 726-4'!$L:$L,'BD Conta 726-4'!$K:$K,'Fluxo de Caixa'!$B72,'BD Conta 726-4'!$E:$E,'Fluxo de Caixa'!J$3)</f>
        <v>0</v>
      </c>
      <c r="K72" s="51">
        <f>SUMIFS('BD Conta 555-5'!$J:$J,'BD Conta 555-5'!$I:$I,'Fluxo de Caixa'!$B72,'BD Conta 555-5'!$E:$E,'Fluxo de Caixa'!K$3)+SUMIFS('BD Conta 5295-0'!$L:$L,'BD Conta 5295-0'!$K:$K,'Fluxo de Caixa'!$B72,'BD Conta 5295-0'!$E:$E,'Fluxo de Caixa'!K$3)+SUMIFS('BD Conta 5294-1'!$L:$L,'BD Conta 5294-1'!$K:$K,'Fluxo de Caixa'!$B72,'BD Conta 5294-1'!$E:$E,'Fluxo de Caixa'!K$3)+SUMIFS('BD Conta 726-4'!$L:$L,'BD Conta 726-4'!$K:$K,'Fluxo de Caixa'!$B72,'BD Conta 726-4'!$E:$E,'Fluxo de Caixa'!K$3)</f>
        <v>0</v>
      </c>
      <c r="M72" s="9">
        <f>HLOOKUP($L$2,$AJ$4:$AU$111,$A72,0)</f>
        <v>0</v>
      </c>
      <c r="N72" s="51">
        <f>HLOOKUP($L$2,$C$4:$K$111,$A72,0)</f>
        <v>0</v>
      </c>
      <c r="O72" s="17">
        <f t="shared" ref="O72" si="247">N72-M72</f>
        <v>0</v>
      </c>
      <c r="P72" s="4">
        <f t="shared" ref="P72" si="248">-IFERROR(IF(N72=0,0,N72/M72-1),0)</f>
        <v>0</v>
      </c>
      <c r="R72" s="51">
        <f>HLOOKUP($L$2,$AW$4:$BH$111,$A72,0)</f>
        <v>0</v>
      </c>
      <c r="S72" s="51">
        <f>HLOOKUP($L$2,$W$4:$AH$111,$A72,0)</f>
        <v>0</v>
      </c>
      <c r="T72" s="17">
        <f t="shared" ref="T72" si="249">S72-R72</f>
        <v>0</v>
      </c>
      <c r="U72" s="4">
        <f t="shared" ref="U72" si="250">-IFERROR(IF(S72=0,0,S72/R72-1),0)</f>
        <v>0</v>
      </c>
      <c r="W72" s="9" t="e">
        <f>SUM(#REF!)</f>
        <v>#REF!</v>
      </c>
      <c r="X72" s="9" t="e">
        <f>SUM(#REF!)</f>
        <v>#REF!</v>
      </c>
      <c r="Y72" s="9" t="e">
        <f>SUM(#REF!)</f>
        <v>#REF!</v>
      </c>
      <c r="Z72" s="9">
        <f>SUM($C72:C72)</f>
        <v>0</v>
      </c>
      <c r="AA72" s="9">
        <f>SUM($C72:D72)</f>
        <v>0</v>
      </c>
      <c r="AB72" s="9">
        <f>SUM($C72:E72)</f>
        <v>0</v>
      </c>
      <c r="AC72" s="9">
        <f>SUM($C72:F72)</f>
        <v>0</v>
      </c>
      <c r="AD72" s="9">
        <f>SUM($C72:G72)</f>
        <v>0</v>
      </c>
      <c r="AE72" s="9">
        <f>SUM($C72:H72)</f>
        <v>0</v>
      </c>
      <c r="AF72" s="9">
        <f>SUM($C72:I72)</f>
        <v>0</v>
      </c>
      <c r="AG72" s="9">
        <f>SUM($C72:J72)</f>
        <v>0</v>
      </c>
      <c r="AH72" s="9">
        <f>SUM($C72:K72)</f>
        <v>0</v>
      </c>
      <c r="AJ72" s="51">
        <f>-IFERROR(VLOOKUP($B72,Orçado!$B:$I,8,0),0)</f>
        <v>0</v>
      </c>
      <c r="AK72" s="51">
        <f>-IFERROR(VLOOKUP($B72,Orçado!$B:$I,8,0),0)</f>
        <v>0</v>
      </c>
      <c r="AL72" s="51">
        <f>-IFERROR(VLOOKUP($B72,Orçado!$B:$I,8,0),0)</f>
        <v>0</v>
      </c>
      <c r="AM72" s="51"/>
      <c r="AN72" s="51"/>
      <c r="AO72" s="51"/>
      <c r="AP72" s="51"/>
      <c r="AQ72" s="51"/>
      <c r="AR72" s="51"/>
      <c r="AS72" s="51"/>
      <c r="AT72" s="51"/>
      <c r="AU72" s="51"/>
      <c r="AW72" s="51">
        <f t="shared" ref="AW72" si="251">SUM(AJ72)</f>
        <v>0</v>
      </c>
      <c r="AX72" s="51">
        <f t="shared" ref="AX72" si="252">SUM(AJ72:AK72)</f>
        <v>0</v>
      </c>
      <c r="AY72" s="51">
        <f t="shared" ref="AY72" si="253">SUM(AJ72:AL72)</f>
        <v>0</v>
      </c>
      <c r="AZ72" s="51">
        <f t="shared" ref="AZ72" si="254">SUM(AJ72:AM72)</f>
        <v>0</v>
      </c>
      <c r="BA72" s="51">
        <f t="shared" ref="BA72" si="255">SUM(AJ72:AN72)</f>
        <v>0</v>
      </c>
      <c r="BB72" s="51">
        <f t="shared" ref="BB72" si="256">SUM(AJ72:AO72)</f>
        <v>0</v>
      </c>
      <c r="BC72" s="51">
        <f t="shared" ref="BC72" si="257">SUM(AJ72:AP72)</f>
        <v>0</v>
      </c>
      <c r="BD72" s="51">
        <f t="shared" ref="BD72" si="258">SUM(AJ72:AQ72)</f>
        <v>0</v>
      </c>
      <c r="BE72" s="51">
        <f t="shared" ref="BE72" si="259">SUM(AJ72:AR72)</f>
        <v>0</v>
      </c>
      <c r="BF72" s="51">
        <f t="shared" ref="BF72" si="260">SUM(AJ72:AS72)</f>
        <v>0</v>
      </c>
      <c r="BG72" s="51">
        <f t="shared" ref="BG72" si="261">SUM(AJ72:AT72)</f>
        <v>0</v>
      </c>
      <c r="BH72" s="51">
        <f t="shared" ref="BH72" si="262">SUM(AJ72:AU72)</f>
        <v>0</v>
      </c>
    </row>
    <row r="73" spans="1:60" hidden="1" outlineLevel="1">
      <c r="A73" s="5">
        <f>A71+1</f>
        <v>69</v>
      </c>
      <c r="B73" s="14" t="s">
        <v>191</v>
      </c>
      <c r="C73" s="51">
        <f>SUMIFS('BD Conta 555-5'!$J:$J,'BD Conta 555-5'!$I:$I,'Fluxo de Caixa'!$B73,'BD Conta 555-5'!$E:$E,'Fluxo de Caixa'!C$3)+SUMIFS('BD Conta 5295-0'!$L:$L,'BD Conta 5295-0'!$K:$K,'Fluxo de Caixa'!$B73,'BD Conta 5295-0'!$E:$E,'Fluxo de Caixa'!C$3)+SUMIFS('BD Conta 5294-1'!$L:$L,'BD Conta 5294-1'!$K:$K,'Fluxo de Caixa'!$B73,'BD Conta 5294-1'!$E:$E,'Fluxo de Caixa'!C$3)+SUMIFS('BD Conta 726-4'!$L:$L,'BD Conta 726-4'!$K:$K,'Fluxo de Caixa'!$B73,'BD Conta 726-4'!$E:$E,'Fluxo de Caixa'!C$3)</f>
        <v>0</v>
      </c>
      <c r="D73" s="51">
        <f>SUMIFS('BD Conta 555-5'!$J:$J,'BD Conta 555-5'!$I:$I,'Fluxo de Caixa'!$B73,'BD Conta 555-5'!$E:$E,'Fluxo de Caixa'!D$3)+SUMIFS('BD Conta 5295-0'!$L:$L,'BD Conta 5295-0'!$K:$K,'Fluxo de Caixa'!$B73,'BD Conta 5295-0'!$E:$E,'Fluxo de Caixa'!D$3)+SUMIFS('BD Conta 5294-1'!$L:$L,'BD Conta 5294-1'!$K:$K,'Fluxo de Caixa'!$B73,'BD Conta 5294-1'!$E:$E,'Fluxo de Caixa'!D$3)+SUMIFS('BD Conta 726-4'!$L:$L,'BD Conta 726-4'!$K:$K,'Fluxo de Caixa'!$B73,'BD Conta 726-4'!$E:$E,'Fluxo de Caixa'!D$3)</f>
        <v>0</v>
      </c>
      <c r="E73" s="51">
        <f>SUMIFS('BD Conta 555-5'!$J:$J,'BD Conta 555-5'!$I:$I,'Fluxo de Caixa'!$B73,'BD Conta 555-5'!$E:$E,'Fluxo de Caixa'!E$3)+SUMIFS('BD Conta 5295-0'!$L:$L,'BD Conta 5295-0'!$K:$K,'Fluxo de Caixa'!$B73,'BD Conta 5295-0'!$E:$E,'Fluxo de Caixa'!E$3)+SUMIFS('BD Conta 5294-1'!$L:$L,'BD Conta 5294-1'!$K:$K,'Fluxo de Caixa'!$B73,'BD Conta 5294-1'!$E:$E,'Fluxo de Caixa'!E$3)+SUMIFS('BD Conta 726-4'!$L:$L,'BD Conta 726-4'!$K:$K,'Fluxo de Caixa'!$B73,'BD Conta 726-4'!$E:$E,'Fluxo de Caixa'!E$3)</f>
        <v>0</v>
      </c>
      <c r="F73" s="51">
        <f>SUMIFS('BD Conta 555-5'!$J:$J,'BD Conta 555-5'!$I:$I,'Fluxo de Caixa'!$B73,'BD Conta 555-5'!$E:$E,'Fluxo de Caixa'!F$3)+SUMIFS('BD Conta 5295-0'!$L:$L,'BD Conta 5295-0'!$K:$K,'Fluxo de Caixa'!$B73,'BD Conta 5295-0'!$E:$E,'Fluxo de Caixa'!F$3)+SUMIFS('BD Conta 5294-1'!$L:$L,'BD Conta 5294-1'!$K:$K,'Fluxo de Caixa'!$B73,'BD Conta 5294-1'!$E:$E,'Fluxo de Caixa'!F$3)+SUMIFS('BD Conta 726-4'!$L:$L,'BD Conta 726-4'!$K:$K,'Fluxo de Caixa'!$B73,'BD Conta 726-4'!$E:$E,'Fluxo de Caixa'!F$3)</f>
        <v>0</v>
      </c>
      <c r="G73" s="51">
        <f>SUMIFS('BD Conta 555-5'!$J:$J,'BD Conta 555-5'!$I:$I,'Fluxo de Caixa'!$B73,'BD Conta 555-5'!$E:$E,'Fluxo de Caixa'!G$3)+SUMIFS('BD Conta 5295-0'!$L:$L,'BD Conta 5295-0'!$K:$K,'Fluxo de Caixa'!$B73,'BD Conta 5295-0'!$E:$E,'Fluxo de Caixa'!G$3)+SUMIFS('BD Conta 5294-1'!$L:$L,'BD Conta 5294-1'!$K:$K,'Fluxo de Caixa'!$B73,'BD Conta 5294-1'!$E:$E,'Fluxo de Caixa'!G$3)+SUMIFS('BD Conta 726-4'!$L:$L,'BD Conta 726-4'!$K:$K,'Fluxo de Caixa'!$B73,'BD Conta 726-4'!$E:$E,'Fluxo de Caixa'!G$3)</f>
        <v>0</v>
      </c>
      <c r="H73" s="51">
        <f>SUMIFS('BD Conta 555-5'!$J:$J,'BD Conta 555-5'!$I:$I,'Fluxo de Caixa'!$B73,'BD Conta 555-5'!$E:$E,'Fluxo de Caixa'!H$3)+SUMIFS('BD Conta 5295-0'!$L:$L,'BD Conta 5295-0'!$K:$K,'Fluxo de Caixa'!$B73,'BD Conta 5295-0'!$E:$E,'Fluxo de Caixa'!H$3)+SUMIFS('BD Conta 5294-1'!$L:$L,'BD Conta 5294-1'!$K:$K,'Fluxo de Caixa'!$B73,'BD Conta 5294-1'!$E:$E,'Fluxo de Caixa'!H$3)+SUMIFS('BD Conta 726-4'!$L:$L,'BD Conta 726-4'!$K:$K,'Fluxo de Caixa'!$B73,'BD Conta 726-4'!$E:$E,'Fluxo de Caixa'!H$3)</f>
        <v>0</v>
      </c>
      <c r="I73" s="51">
        <f>SUMIFS('BD Conta 555-5'!$J:$J,'BD Conta 555-5'!$I:$I,'Fluxo de Caixa'!$B73,'BD Conta 555-5'!$E:$E,'Fluxo de Caixa'!I$3)+SUMIFS('BD Conta 5295-0'!$L:$L,'BD Conta 5295-0'!$K:$K,'Fluxo de Caixa'!$B73,'BD Conta 5295-0'!$E:$E,'Fluxo de Caixa'!I$3)+SUMIFS('BD Conta 5294-1'!$L:$L,'BD Conta 5294-1'!$K:$K,'Fluxo de Caixa'!$B73,'BD Conta 5294-1'!$E:$E,'Fluxo de Caixa'!I$3)+SUMIFS('BD Conta 726-4'!$L:$L,'BD Conta 726-4'!$K:$K,'Fluxo de Caixa'!$B73,'BD Conta 726-4'!$E:$E,'Fluxo de Caixa'!I$3)</f>
        <v>0</v>
      </c>
      <c r="J73" s="51">
        <f>SUMIFS('BD Conta 555-5'!$J:$J,'BD Conta 555-5'!$I:$I,'Fluxo de Caixa'!$B73,'BD Conta 555-5'!$E:$E,'Fluxo de Caixa'!J$3)+SUMIFS('BD Conta 5295-0'!$L:$L,'BD Conta 5295-0'!$K:$K,'Fluxo de Caixa'!$B73,'BD Conta 5295-0'!$E:$E,'Fluxo de Caixa'!J$3)+SUMIFS('BD Conta 5294-1'!$L:$L,'BD Conta 5294-1'!$K:$K,'Fluxo de Caixa'!$B73,'BD Conta 5294-1'!$E:$E,'Fluxo de Caixa'!J$3)+SUMIFS('BD Conta 726-4'!$L:$L,'BD Conta 726-4'!$K:$K,'Fluxo de Caixa'!$B73,'BD Conta 726-4'!$E:$E,'Fluxo de Caixa'!J$3)</f>
        <v>0</v>
      </c>
      <c r="K73" s="51">
        <f>SUMIFS('BD Conta 555-5'!$J:$J,'BD Conta 555-5'!$I:$I,'Fluxo de Caixa'!$B73,'BD Conta 555-5'!$E:$E,'Fluxo de Caixa'!K$3)+SUMIFS('BD Conta 5295-0'!$L:$L,'BD Conta 5295-0'!$K:$K,'Fluxo de Caixa'!$B73,'BD Conta 5295-0'!$E:$E,'Fluxo de Caixa'!K$3)+SUMIFS('BD Conta 5294-1'!$L:$L,'BD Conta 5294-1'!$K:$K,'Fluxo de Caixa'!$B73,'BD Conta 5294-1'!$E:$E,'Fluxo de Caixa'!K$3)+SUMIFS('BD Conta 726-4'!$L:$L,'BD Conta 726-4'!$K:$K,'Fluxo de Caixa'!$B73,'BD Conta 726-4'!$E:$E,'Fluxo de Caixa'!K$3)</f>
        <v>0</v>
      </c>
      <c r="M73" s="9">
        <f>HLOOKUP($L$2,$AJ$4:$AU$111,$A73,0)</f>
        <v>0</v>
      </c>
      <c r="N73" s="51">
        <f>HLOOKUP($L$2,$C$4:$K$111,$A73,0)</f>
        <v>0</v>
      </c>
      <c r="O73" s="17">
        <f t="shared" si="228"/>
        <v>0</v>
      </c>
      <c r="P73" s="4">
        <f t="shared" si="213"/>
        <v>0</v>
      </c>
      <c r="R73" s="51">
        <f>HLOOKUP($L$2,$AW$4:$BH$111,$A73,0)</f>
        <v>0</v>
      </c>
      <c r="S73" s="51">
        <f>HLOOKUP($L$2,$W$4:$AH$111,$A73,0)</f>
        <v>0</v>
      </c>
      <c r="T73" s="17">
        <f t="shared" si="229"/>
        <v>0</v>
      </c>
      <c r="U73" s="4">
        <f t="shared" si="214"/>
        <v>0</v>
      </c>
      <c r="W73" s="9" t="e">
        <f>SUM(#REF!)</f>
        <v>#REF!</v>
      </c>
      <c r="X73" s="9" t="e">
        <f>SUM(#REF!)</f>
        <v>#REF!</v>
      </c>
      <c r="Y73" s="9" t="e">
        <f>SUM(#REF!)</f>
        <v>#REF!</v>
      </c>
      <c r="Z73" s="9">
        <f>SUM($C73:C73)</f>
        <v>0</v>
      </c>
      <c r="AA73" s="9">
        <f>SUM($C73:D73)</f>
        <v>0</v>
      </c>
      <c r="AB73" s="9">
        <f>SUM($C73:E73)</f>
        <v>0</v>
      </c>
      <c r="AC73" s="9">
        <f>SUM($C73:F73)</f>
        <v>0</v>
      </c>
      <c r="AD73" s="9">
        <f>SUM($C73:G73)</f>
        <v>0</v>
      </c>
      <c r="AE73" s="9">
        <f>SUM($C73:H73)</f>
        <v>0</v>
      </c>
      <c r="AF73" s="9">
        <f>SUM($C73:I73)</f>
        <v>0</v>
      </c>
      <c r="AG73" s="9">
        <f>SUM($C73:J73)</f>
        <v>0</v>
      </c>
      <c r="AH73" s="9">
        <f>SUM($C73:K73)</f>
        <v>0</v>
      </c>
      <c r="AJ73" s="51">
        <f>-IFERROR(VLOOKUP($B73,Orçado!$B:$I,8,0),0)</f>
        <v>0</v>
      </c>
      <c r="AK73" s="51">
        <f>-IFERROR(VLOOKUP($B73,Orçado!$B:$I,8,0),0)</f>
        <v>0</v>
      </c>
      <c r="AL73" s="51">
        <f>-IFERROR(VLOOKUP($B73,Orçado!$B:$I,8,0),0)</f>
        <v>0</v>
      </c>
      <c r="AM73" s="51"/>
      <c r="AN73" s="51"/>
      <c r="AO73" s="51"/>
      <c r="AP73" s="51"/>
      <c r="AQ73" s="51"/>
      <c r="AR73" s="51"/>
      <c r="AS73" s="51"/>
      <c r="AT73" s="51"/>
      <c r="AU73" s="51"/>
      <c r="AW73" s="51">
        <f t="shared" si="230"/>
        <v>0</v>
      </c>
      <c r="AX73" s="51">
        <f t="shared" si="231"/>
        <v>0</v>
      </c>
      <c r="AY73" s="51">
        <f t="shared" si="218"/>
        <v>0</v>
      </c>
      <c r="AZ73" s="51">
        <f t="shared" si="219"/>
        <v>0</v>
      </c>
      <c r="BA73" s="51">
        <f t="shared" si="220"/>
        <v>0</v>
      </c>
      <c r="BB73" s="51">
        <f t="shared" si="221"/>
        <v>0</v>
      </c>
      <c r="BC73" s="51">
        <f t="shared" si="222"/>
        <v>0</v>
      </c>
      <c r="BD73" s="51">
        <f t="shared" si="223"/>
        <v>0</v>
      </c>
      <c r="BE73" s="51">
        <f t="shared" si="224"/>
        <v>0</v>
      </c>
      <c r="BF73" s="51">
        <f t="shared" si="225"/>
        <v>0</v>
      </c>
      <c r="BG73" s="51">
        <f t="shared" si="226"/>
        <v>0</v>
      </c>
      <c r="BH73" s="51">
        <f t="shared" si="227"/>
        <v>0</v>
      </c>
    </row>
    <row r="74" spans="1:60" hidden="1" outlineLevel="1">
      <c r="A74" s="5">
        <f t="shared" ref="A74:A121" si="263">A73+1</f>
        <v>70</v>
      </c>
      <c r="B74" s="16"/>
      <c r="C74" s="104"/>
      <c r="D74" s="104"/>
      <c r="E74" s="104"/>
      <c r="F74" s="104"/>
      <c r="G74" s="104"/>
      <c r="N74" s="45"/>
    </row>
    <row r="75" spans="1:60" s="8" customFormat="1" collapsed="1">
      <c r="A75" s="5">
        <f t="shared" si="263"/>
        <v>71</v>
      </c>
      <c r="B75" s="53" t="s">
        <v>192</v>
      </c>
      <c r="C75" s="54">
        <f t="shared" ref="C75:K75" si="264">SUM(C76:C76)</f>
        <v>0</v>
      </c>
      <c r="D75" s="54">
        <f t="shared" si="264"/>
        <v>0</v>
      </c>
      <c r="E75" s="54">
        <f t="shared" si="264"/>
        <v>0</v>
      </c>
      <c r="F75" s="54">
        <f t="shared" si="264"/>
        <v>0</v>
      </c>
      <c r="G75" s="54">
        <f t="shared" si="264"/>
        <v>-624118.00000000012</v>
      </c>
      <c r="H75" s="54">
        <f t="shared" si="264"/>
        <v>-1342164.4100000001</v>
      </c>
      <c r="I75" s="54">
        <f t="shared" si="264"/>
        <v>0</v>
      </c>
      <c r="J75" s="54">
        <f t="shared" si="264"/>
        <v>0</v>
      </c>
      <c r="K75" s="54">
        <f t="shared" si="264"/>
        <v>0</v>
      </c>
      <c r="L75" s="106"/>
      <c r="M75" s="54">
        <f>SUM(M76)</f>
        <v>0</v>
      </c>
      <c r="N75" s="54">
        <f>SUM(N76:N76)</f>
        <v>0</v>
      </c>
      <c r="O75" s="54">
        <f>SUM(O76:O76)</f>
        <v>0</v>
      </c>
      <c r="P75" s="4">
        <f t="shared" ref="P75:P103" si="265">-IFERROR(IF(N75=0,0,N75/M75-1),0)</f>
        <v>0</v>
      </c>
      <c r="R75" s="54">
        <f>SUM(R76:R76)</f>
        <v>-210913.04931857172</v>
      </c>
      <c r="S75" s="54">
        <f>SUM(S76:S76)</f>
        <v>-1966282.4100000001</v>
      </c>
      <c r="T75" s="54">
        <f>SUM(T76:T76)</f>
        <v>-1755369.3606814283</v>
      </c>
      <c r="U75" s="4">
        <f t="shared" ref="U75" si="266">-IFERROR(IF(S75=0,0,S75/R75-1),0)</f>
        <v>-8.3227157653486223</v>
      </c>
      <c r="W75" s="51" t="e">
        <f>SUM(#REF!)</f>
        <v>#REF!</v>
      </c>
      <c r="X75" s="51" t="e">
        <f>SUM(#REF!)</f>
        <v>#REF!</v>
      </c>
      <c r="Y75" s="51" t="e">
        <f>SUM(#REF!)</f>
        <v>#REF!</v>
      </c>
      <c r="Z75" s="51">
        <f>SUM($C75:C75)</f>
        <v>0</v>
      </c>
      <c r="AA75" s="51">
        <f>SUM($C75:D75)</f>
        <v>0</v>
      </c>
      <c r="AB75" s="51">
        <f>SUM($C75:E75)</f>
        <v>0</v>
      </c>
      <c r="AC75" s="51">
        <f>SUM($C75:F75)</f>
        <v>0</v>
      </c>
      <c r="AD75" s="51">
        <f>SUM($C75:G75)</f>
        <v>-624118.00000000012</v>
      </c>
      <c r="AE75" s="51">
        <f>SUM($C75:H75)</f>
        <v>-1966282.4100000001</v>
      </c>
      <c r="AF75" s="51">
        <f>SUM($C75:I75)</f>
        <v>-1966282.4100000001</v>
      </c>
      <c r="AG75" s="51">
        <f>SUM($C75:J75)</f>
        <v>-1966282.4100000001</v>
      </c>
      <c r="AH75" s="51">
        <f>SUM($C75:K75)</f>
        <v>-1966282.4100000001</v>
      </c>
      <c r="AI75" s="7"/>
      <c r="AJ75" s="54">
        <f t="shared" ref="AJ75:AU75" si="267">SUM(AJ76:AJ76)</f>
        <v>-70304.34977285724</v>
      </c>
      <c r="AK75" s="54">
        <f t="shared" si="267"/>
        <v>-70304.34977285724</v>
      </c>
      <c r="AL75" s="54">
        <f t="shared" si="267"/>
        <v>-70304.34977285724</v>
      </c>
      <c r="AM75" s="54">
        <f t="shared" si="267"/>
        <v>0</v>
      </c>
      <c r="AN75" s="54">
        <f t="shared" si="267"/>
        <v>0</v>
      </c>
      <c r="AO75" s="54">
        <f t="shared" si="267"/>
        <v>0</v>
      </c>
      <c r="AP75" s="54">
        <f t="shared" si="267"/>
        <v>0</v>
      </c>
      <c r="AQ75" s="54">
        <f t="shared" si="267"/>
        <v>0</v>
      </c>
      <c r="AR75" s="54">
        <f t="shared" si="267"/>
        <v>0</v>
      </c>
      <c r="AS75" s="54">
        <f t="shared" si="267"/>
        <v>0</v>
      </c>
      <c r="AT75" s="54">
        <f t="shared" si="267"/>
        <v>0</v>
      </c>
      <c r="AU75" s="54">
        <f t="shared" si="267"/>
        <v>0</v>
      </c>
      <c r="AW75" s="54">
        <f t="shared" ref="AW75" si="268">SUM(AJ75)</f>
        <v>-70304.34977285724</v>
      </c>
      <c r="AX75" s="54">
        <f t="shared" ref="AX75" si="269">SUM(AJ75:AK75)</f>
        <v>-140608.69954571448</v>
      </c>
      <c r="AY75" s="54">
        <f t="shared" ref="AY75" si="270">SUM(AJ75:AL75)</f>
        <v>-210913.04931857172</v>
      </c>
      <c r="AZ75" s="54">
        <f t="shared" ref="AZ75" si="271">SUM(AJ75:AM75)</f>
        <v>-210913.04931857172</v>
      </c>
      <c r="BA75" s="54">
        <f t="shared" ref="BA75" si="272">SUM(AJ75:AN75)</f>
        <v>-210913.04931857172</v>
      </c>
      <c r="BB75" s="54">
        <f t="shared" ref="BB75" si="273">SUM(AJ75:AO75)</f>
        <v>-210913.04931857172</v>
      </c>
      <c r="BC75" s="54">
        <f t="shared" ref="BC75" si="274">SUM(AJ75:AP75)</f>
        <v>-210913.04931857172</v>
      </c>
      <c r="BD75" s="54">
        <f t="shared" ref="BD75" si="275">SUM(AJ75:AQ75)</f>
        <v>-210913.04931857172</v>
      </c>
      <c r="BE75" s="54">
        <f t="shared" ref="BE75" si="276">SUM(AJ75:AR75)</f>
        <v>-210913.04931857172</v>
      </c>
      <c r="BF75" s="54">
        <f t="shared" ref="BF75" si="277">SUM(AJ75:AS75)</f>
        <v>-210913.04931857172</v>
      </c>
      <c r="BG75" s="54">
        <f t="shared" ref="BG75" si="278">SUM(AJ75:AT75)</f>
        <v>-210913.04931857172</v>
      </c>
      <c r="BH75" s="54">
        <f t="shared" ref="BH75" si="279">SUM(AJ75:AU75)</f>
        <v>-210913.04931857172</v>
      </c>
    </row>
    <row r="76" spans="1:60" hidden="1" outlineLevel="1">
      <c r="A76" s="5">
        <f t="shared" si="263"/>
        <v>72</v>
      </c>
      <c r="B76" s="14" t="s">
        <v>18</v>
      </c>
      <c r="C76" s="51">
        <f>SUMIFS('BD Conta 555-5'!$J:$J,'BD Conta 555-5'!$I:$I,'Fluxo de Caixa'!$B76,'BD Conta 555-5'!$E:$E,'Fluxo de Caixa'!C$3)+SUMIFS('BD Conta 5295-0'!$L:$L,'BD Conta 5295-0'!$K:$K,'Fluxo de Caixa'!$B76,'BD Conta 5295-0'!$E:$E,'Fluxo de Caixa'!C$3)+SUMIFS('BD Conta 5294-1'!$L:$L,'BD Conta 5294-1'!$K:$K,'Fluxo de Caixa'!$B76,'BD Conta 5294-1'!$E:$E,'Fluxo de Caixa'!C$3)+SUMIFS('BD Conta 726-4'!$L:$L,'BD Conta 726-4'!$K:$K,'Fluxo de Caixa'!$B76,'BD Conta 726-4'!$E:$E,'Fluxo de Caixa'!C$3)</f>
        <v>0</v>
      </c>
      <c r="D76" s="51">
        <f>SUMIFS('BD Conta 555-5'!$J:$J,'BD Conta 555-5'!$I:$I,'Fluxo de Caixa'!$B76,'BD Conta 555-5'!$E:$E,'Fluxo de Caixa'!D$3)+SUMIFS('BD Conta 5295-0'!$L:$L,'BD Conta 5295-0'!$K:$K,'Fluxo de Caixa'!$B76,'BD Conta 5295-0'!$E:$E,'Fluxo de Caixa'!D$3)+SUMIFS('BD Conta 5294-1'!$L:$L,'BD Conta 5294-1'!$K:$K,'Fluxo de Caixa'!$B76,'BD Conta 5294-1'!$E:$E,'Fluxo de Caixa'!D$3)+SUMIFS('BD Conta 726-4'!$L:$L,'BD Conta 726-4'!$K:$K,'Fluxo de Caixa'!$B76,'BD Conta 726-4'!$E:$E,'Fluxo de Caixa'!D$3)</f>
        <v>0</v>
      </c>
      <c r="E76" s="51">
        <f>SUMIFS('BD Conta 555-5'!$J:$J,'BD Conta 555-5'!$I:$I,'Fluxo de Caixa'!$B76,'BD Conta 555-5'!$E:$E,'Fluxo de Caixa'!E$3)+SUMIFS('BD Conta 5295-0'!$L:$L,'BD Conta 5295-0'!$K:$K,'Fluxo de Caixa'!$B76,'BD Conta 5295-0'!$E:$E,'Fluxo de Caixa'!E$3)+SUMIFS('BD Conta 5294-1'!$L:$L,'BD Conta 5294-1'!$K:$K,'Fluxo de Caixa'!$B76,'BD Conta 5294-1'!$E:$E,'Fluxo de Caixa'!E$3)+SUMIFS('BD Conta 726-4'!$L:$L,'BD Conta 726-4'!$K:$K,'Fluxo de Caixa'!$B76,'BD Conta 726-4'!$E:$E,'Fluxo de Caixa'!E$3)</f>
        <v>0</v>
      </c>
      <c r="F76" s="51">
        <f>SUMIFS('BD Conta 555-5'!$J:$J,'BD Conta 555-5'!$I:$I,'Fluxo de Caixa'!$B76,'BD Conta 555-5'!$E:$E,'Fluxo de Caixa'!F$3)+SUMIFS('BD Conta 5295-0'!$L:$L,'BD Conta 5295-0'!$K:$K,'Fluxo de Caixa'!$B76,'BD Conta 5295-0'!$E:$E,'Fluxo de Caixa'!F$3)+SUMIFS('BD Conta 5294-1'!$L:$L,'BD Conta 5294-1'!$K:$K,'Fluxo de Caixa'!$B76,'BD Conta 5294-1'!$E:$E,'Fluxo de Caixa'!F$3)+SUMIFS('BD Conta 726-4'!$L:$L,'BD Conta 726-4'!$K:$K,'Fluxo de Caixa'!$B76,'BD Conta 726-4'!$E:$E,'Fluxo de Caixa'!F$3)</f>
        <v>0</v>
      </c>
      <c r="G76" s="51">
        <f>SUMIFS('BD Conta 555-5'!$J:$J,'BD Conta 555-5'!$I:$I,'Fluxo de Caixa'!$B76,'BD Conta 555-5'!$E:$E,'Fluxo de Caixa'!G$3)+SUMIFS('BD Conta 5295-0'!$L:$L,'BD Conta 5295-0'!$K:$K,'Fluxo de Caixa'!$B76,'BD Conta 5295-0'!$E:$E,'Fluxo de Caixa'!G$3)+SUMIFS('BD Conta 5294-1'!$L:$L,'BD Conta 5294-1'!$K:$K,'Fluxo de Caixa'!$B76,'BD Conta 5294-1'!$E:$E,'Fluxo de Caixa'!G$3)+SUMIFS('BD Conta 726-4'!$L:$L,'BD Conta 726-4'!$K:$K,'Fluxo de Caixa'!$B76,'BD Conta 726-4'!$E:$E,'Fluxo de Caixa'!G$3)</f>
        <v>-624118.00000000012</v>
      </c>
      <c r="H76" s="51">
        <f>SUMIFS('BD Conta 555-5'!$J:$J,'BD Conta 555-5'!$I:$I,'Fluxo de Caixa'!$B76,'BD Conta 555-5'!$E:$E,'Fluxo de Caixa'!H$3)+SUMIFS('BD Conta 5295-0'!$L:$L,'BD Conta 5295-0'!$K:$K,'Fluxo de Caixa'!$B76,'BD Conta 5295-0'!$E:$E,'Fluxo de Caixa'!H$3)+SUMIFS('BD Conta 5294-1'!$L:$L,'BD Conta 5294-1'!$K:$K,'Fluxo de Caixa'!$B76,'BD Conta 5294-1'!$E:$E,'Fluxo de Caixa'!H$3)+SUMIFS('BD Conta 726-4'!$L:$L,'BD Conta 726-4'!$K:$K,'Fluxo de Caixa'!$B76,'BD Conta 726-4'!$E:$E,'Fluxo de Caixa'!H$3)</f>
        <v>-1342164.4100000001</v>
      </c>
      <c r="I76" s="51">
        <f>SUMIFS('BD Conta 555-5'!$J:$J,'BD Conta 555-5'!$I:$I,'Fluxo de Caixa'!$B76,'BD Conta 555-5'!$E:$E,'Fluxo de Caixa'!I$3)+SUMIFS('BD Conta 5295-0'!$L:$L,'BD Conta 5295-0'!$K:$K,'Fluxo de Caixa'!$B76,'BD Conta 5295-0'!$E:$E,'Fluxo de Caixa'!I$3)+SUMIFS('BD Conta 5294-1'!$L:$L,'BD Conta 5294-1'!$K:$K,'Fluxo de Caixa'!$B76,'BD Conta 5294-1'!$E:$E,'Fluxo de Caixa'!I$3)+SUMIFS('BD Conta 726-4'!$L:$L,'BD Conta 726-4'!$K:$K,'Fluxo de Caixa'!$B76,'BD Conta 726-4'!$E:$E,'Fluxo de Caixa'!I$3)</f>
        <v>0</v>
      </c>
      <c r="J76" s="51">
        <f>SUMIFS('BD Conta 555-5'!$J:$J,'BD Conta 555-5'!$I:$I,'Fluxo de Caixa'!$B76,'BD Conta 555-5'!$E:$E,'Fluxo de Caixa'!J$3)+SUMIFS('BD Conta 5295-0'!$L:$L,'BD Conta 5295-0'!$K:$K,'Fluxo de Caixa'!$B76,'BD Conta 5295-0'!$E:$E,'Fluxo de Caixa'!J$3)+SUMIFS('BD Conta 5294-1'!$L:$L,'BD Conta 5294-1'!$K:$K,'Fluxo de Caixa'!$B76,'BD Conta 5294-1'!$E:$E,'Fluxo de Caixa'!J$3)+SUMIFS('BD Conta 726-4'!$L:$L,'BD Conta 726-4'!$K:$K,'Fluxo de Caixa'!$B76,'BD Conta 726-4'!$E:$E,'Fluxo de Caixa'!J$3)</f>
        <v>0</v>
      </c>
      <c r="K76" s="51">
        <f>SUMIFS('BD Conta 555-5'!$J:$J,'BD Conta 555-5'!$I:$I,'Fluxo de Caixa'!$B76,'BD Conta 555-5'!$E:$E,'Fluxo de Caixa'!K$3)+SUMIFS('BD Conta 5295-0'!$L:$L,'BD Conta 5295-0'!$K:$K,'Fluxo de Caixa'!$B76,'BD Conta 5295-0'!$E:$E,'Fluxo de Caixa'!K$3)+SUMIFS('BD Conta 5294-1'!$L:$L,'BD Conta 5294-1'!$K:$K,'Fluxo de Caixa'!$B76,'BD Conta 5294-1'!$E:$E,'Fluxo de Caixa'!K$3)+SUMIFS('BD Conta 726-4'!$L:$L,'BD Conta 726-4'!$K:$K,'Fluxo de Caixa'!$B76,'BD Conta 726-4'!$E:$E,'Fluxo de Caixa'!K$3)</f>
        <v>0</v>
      </c>
      <c r="M76" s="9">
        <f>HLOOKUP($L$2,$AJ$4:$AU$111,$A76,0)</f>
        <v>0</v>
      </c>
      <c r="N76" s="51">
        <f>HLOOKUP($L$2,$C$4:$K$111,$A76,0)</f>
        <v>0</v>
      </c>
      <c r="O76" s="17">
        <f t="shared" ref="O76:O78" si="280">N76-M76</f>
        <v>0</v>
      </c>
      <c r="P76" s="4">
        <f t="shared" ref="P76" si="281">-IFERROR(IF(N76=0,0,N76/M76-1),0)</f>
        <v>0</v>
      </c>
      <c r="R76" s="51">
        <f>HLOOKUP($L$2,$AW$4:$BH$111,$A76,0)</f>
        <v>-210913.04931857172</v>
      </c>
      <c r="S76" s="51">
        <f>HLOOKUP($L$2,$W$4:$AH$111,$A76,0)</f>
        <v>-1966282.4100000001</v>
      </c>
      <c r="T76" s="17">
        <f t="shared" ref="T76" si="282">S76-R76</f>
        <v>-1755369.3606814283</v>
      </c>
      <c r="U76" s="4">
        <f t="shared" ref="U76" si="283">-IFERROR(IF(S76=0,0,S76/R76-1),0)</f>
        <v>-8.3227157653486223</v>
      </c>
      <c r="W76" s="9" t="e">
        <f>SUM(#REF!)</f>
        <v>#REF!</v>
      </c>
      <c r="X76" s="9" t="e">
        <f>SUM(#REF!)</f>
        <v>#REF!</v>
      </c>
      <c r="Y76" s="9" t="e">
        <f>SUM(#REF!)</f>
        <v>#REF!</v>
      </c>
      <c r="Z76" s="9">
        <f>SUM($C76:C76)</f>
        <v>0</v>
      </c>
      <c r="AA76" s="9">
        <f>SUM($C76:D76)</f>
        <v>0</v>
      </c>
      <c r="AB76" s="9">
        <f>SUM($C76:E76)</f>
        <v>0</v>
      </c>
      <c r="AC76" s="9">
        <f>SUM($C76:F76)</f>
        <v>0</v>
      </c>
      <c r="AD76" s="9">
        <f>SUM($C76:G76)</f>
        <v>-624118.00000000012</v>
      </c>
      <c r="AE76" s="9">
        <f>SUM($C76:H76)</f>
        <v>-1966282.4100000001</v>
      </c>
      <c r="AF76" s="9">
        <f>SUM($C76:I76)</f>
        <v>-1966282.4100000001</v>
      </c>
      <c r="AG76" s="9">
        <f>SUM($C76:J76)</f>
        <v>-1966282.4100000001</v>
      </c>
      <c r="AH76" s="9">
        <f>SUM($C76:K76)</f>
        <v>-1966282.4100000001</v>
      </c>
      <c r="AI76" s="45"/>
      <c r="AJ76" s="51">
        <f>-IFERROR(VLOOKUP($B76,Orçado!$B:$I,8,0),0)</f>
        <v>-70304.34977285724</v>
      </c>
      <c r="AK76" s="51">
        <f>-IFERROR(VLOOKUP($B76,Orçado!$B:$I,8,0),0)</f>
        <v>-70304.34977285724</v>
      </c>
      <c r="AL76" s="51">
        <f>-IFERROR(VLOOKUP($B76,Orçado!$B:$I,8,0),0)</f>
        <v>-70304.34977285724</v>
      </c>
      <c r="AM76" s="51"/>
      <c r="AN76" s="51"/>
      <c r="AO76" s="51"/>
      <c r="AP76" s="51"/>
      <c r="AQ76" s="51"/>
      <c r="AR76" s="51"/>
      <c r="AS76" s="51"/>
      <c r="AT76" s="51"/>
      <c r="AU76" s="51"/>
      <c r="AW76" s="51">
        <f t="shared" ref="AW76" si="284">SUM(AJ76)</f>
        <v>-70304.34977285724</v>
      </c>
      <c r="AX76" s="51">
        <f t="shared" ref="AX76" si="285">SUM(AJ76:AK76)</f>
        <v>-140608.69954571448</v>
      </c>
      <c r="AY76" s="51">
        <f t="shared" ref="AY76" si="286">SUM(AJ76:AL76)</f>
        <v>-210913.04931857172</v>
      </c>
      <c r="AZ76" s="51">
        <f t="shared" ref="AZ76" si="287">SUM(AJ76:AM76)</f>
        <v>-210913.04931857172</v>
      </c>
      <c r="BA76" s="51">
        <f t="shared" ref="BA76" si="288">SUM(AJ76:AN76)</f>
        <v>-210913.04931857172</v>
      </c>
      <c r="BB76" s="51">
        <f t="shared" ref="BB76" si="289">SUM(AJ76:AO76)</f>
        <v>-210913.04931857172</v>
      </c>
      <c r="BC76" s="51">
        <f t="shared" ref="BC76" si="290">SUM(AJ76:AP76)</f>
        <v>-210913.04931857172</v>
      </c>
      <c r="BD76" s="51">
        <f t="shared" ref="BD76" si="291">SUM(AJ76:AQ76)</f>
        <v>-210913.04931857172</v>
      </c>
      <c r="BE76" s="51">
        <f t="shared" ref="BE76" si="292">SUM(AJ76:AR76)</f>
        <v>-210913.04931857172</v>
      </c>
      <c r="BF76" s="51">
        <f t="shared" ref="BF76" si="293">SUM(AJ76:AS76)</f>
        <v>-210913.04931857172</v>
      </c>
      <c r="BG76" s="51">
        <f t="shared" ref="BG76" si="294">SUM(AJ76:AT76)</f>
        <v>-210913.04931857172</v>
      </c>
      <c r="BH76" s="51">
        <f t="shared" ref="BH76" si="295">SUM(AJ76:AU76)</f>
        <v>-210913.04931857172</v>
      </c>
    </row>
    <row r="77" spans="1:60" hidden="1" outlineLevel="1">
      <c r="A77" s="5">
        <f t="shared" si="263"/>
        <v>73</v>
      </c>
      <c r="B77" s="16"/>
      <c r="C77" s="82"/>
      <c r="D77" s="82"/>
      <c r="E77" s="82"/>
      <c r="F77" s="82"/>
      <c r="G77" s="82"/>
      <c r="H77" s="82"/>
      <c r="I77" s="82"/>
      <c r="J77" s="82"/>
      <c r="K77" s="82"/>
      <c r="M77" s="50"/>
      <c r="N77" s="50"/>
      <c r="O77" s="83"/>
      <c r="P77" s="84"/>
      <c r="R77" s="50"/>
      <c r="S77" s="50"/>
      <c r="T77" s="83"/>
      <c r="U77" s="84"/>
      <c r="W77" s="50"/>
      <c r="X77" s="50"/>
      <c r="Y77" s="50"/>
      <c r="Z77" s="50"/>
      <c r="AA77" s="50"/>
      <c r="AB77" s="50"/>
      <c r="AC77" s="50"/>
      <c r="AD77" s="50"/>
      <c r="AE77" s="50"/>
      <c r="AF77" s="50"/>
      <c r="AG77" s="50"/>
      <c r="AH77" s="50"/>
      <c r="AJ77" s="82"/>
      <c r="AK77" s="82"/>
      <c r="AL77" s="82"/>
      <c r="AM77" s="82"/>
      <c r="AN77" s="82"/>
      <c r="AO77" s="82"/>
      <c r="AP77" s="85"/>
      <c r="AQ77" s="85"/>
      <c r="AR77" s="85"/>
      <c r="AS77" s="85"/>
      <c r="AT77" s="85"/>
      <c r="AU77" s="85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</row>
    <row r="78" spans="1:60" s="8" customFormat="1" collapsed="1">
      <c r="A78" s="5">
        <f t="shared" si="263"/>
        <v>74</v>
      </c>
      <c r="B78" s="53" t="s">
        <v>193</v>
      </c>
      <c r="C78" s="54">
        <f t="shared" ref="C78:G78" si="296">SUM(C79:C85)</f>
        <v>0</v>
      </c>
      <c r="D78" s="54">
        <f t="shared" si="296"/>
        <v>0</v>
      </c>
      <c r="E78" s="54">
        <f t="shared" si="296"/>
        <v>0</v>
      </c>
      <c r="F78" s="54">
        <f t="shared" si="296"/>
        <v>0</v>
      </c>
      <c r="G78" s="54">
        <f t="shared" si="296"/>
        <v>-174952.43</v>
      </c>
      <c r="H78" s="54">
        <f t="shared" ref="H78:K78" si="297">SUM(H79:H85)</f>
        <v>0</v>
      </c>
      <c r="I78" s="54">
        <f t="shared" si="297"/>
        <v>0</v>
      </c>
      <c r="J78" s="54">
        <f t="shared" si="297"/>
        <v>0</v>
      </c>
      <c r="K78" s="54">
        <f t="shared" si="297"/>
        <v>0</v>
      </c>
      <c r="L78" s="106"/>
      <c r="M78" s="54">
        <f>SUM(M79:M85)</f>
        <v>0</v>
      </c>
      <c r="N78" s="54">
        <f>SUM(N79:N85)</f>
        <v>0</v>
      </c>
      <c r="O78" s="17">
        <f t="shared" si="280"/>
        <v>0</v>
      </c>
      <c r="P78" s="4">
        <f t="shared" ref="P78:P85" si="298">-IFERROR(IF(N78=0,0,N78/M78-1),0)</f>
        <v>0</v>
      </c>
      <c r="R78" s="54">
        <f>SUM(R79:R85)</f>
        <v>0</v>
      </c>
      <c r="S78" s="54">
        <f>SUM(S79:S85)</f>
        <v>-349904.86</v>
      </c>
      <c r="T78" s="17">
        <f t="shared" ref="T78:T85" si="299">S78-R78</f>
        <v>-349904.86</v>
      </c>
      <c r="U78" s="4">
        <f t="shared" ref="U78:U85" si="300">-IFERROR(IF(S78=0,0,S78/R78-1),0)</f>
        <v>0</v>
      </c>
      <c r="W78" s="51" t="e">
        <f>SUM(#REF!)</f>
        <v>#REF!</v>
      </c>
      <c r="X78" s="51" t="e">
        <f>SUM(#REF!)</f>
        <v>#REF!</v>
      </c>
      <c r="Y78" s="51" t="e">
        <f>SUM(#REF!)</f>
        <v>#REF!</v>
      </c>
      <c r="Z78" s="51">
        <f>SUM($C78:C78)</f>
        <v>0</v>
      </c>
      <c r="AA78" s="51">
        <f>SUM($C78:D78)</f>
        <v>0</v>
      </c>
      <c r="AB78" s="51">
        <f>SUM($C78:E78)</f>
        <v>0</v>
      </c>
      <c r="AC78" s="51">
        <f>SUM($C78:F78)</f>
        <v>0</v>
      </c>
      <c r="AD78" s="51">
        <f>SUM($C78:G78)</f>
        <v>-174952.43</v>
      </c>
      <c r="AE78" s="51">
        <f>SUM($C78:H78)</f>
        <v>-174952.43</v>
      </c>
      <c r="AF78" s="51">
        <f>SUM($C78:I78)</f>
        <v>-174952.43</v>
      </c>
      <c r="AG78" s="51">
        <f>SUM($C78:J78)</f>
        <v>-174952.43</v>
      </c>
      <c r="AH78" s="51">
        <f>SUM($C78:K78)</f>
        <v>-174952.43</v>
      </c>
      <c r="AI78" s="7"/>
      <c r="AJ78" s="54">
        <f>SUM(AJ79:AJ85)</f>
        <v>0</v>
      </c>
      <c r="AK78" s="54">
        <f t="shared" ref="AK78:AU78" si="301">SUM(AK79:AK85)</f>
        <v>0</v>
      </c>
      <c r="AL78" s="54">
        <f t="shared" si="301"/>
        <v>0</v>
      </c>
      <c r="AM78" s="54">
        <f t="shared" si="301"/>
        <v>0</v>
      </c>
      <c r="AN78" s="54">
        <f t="shared" si="301"/>
        <v>0</v>
      </c>
      <c r="AO78" s="54">
        <f t="shared" si="301"/>
        <v>0</v>
      </c>
      <c r="AP78" s="54">
        <f t="shared" si="301"/>
        <v>0</v>
      </c>
      <c r="AQ78" s="54">
        <f t="shared" si="301"/>
        <v>0</v>
      </c>
      <c r="AR78" s="54">
        <f t="shared" si="301"/>
        <v>0</v>
      </c>
      <c r="AS78" s="54">
        <f t="shared" si="301"/>
        <v>0</v>
      </c>
      <c r="AT78" s="54">
        <f t="shared" si="301"/>
        <v>0</v>
      </c>
      <c r="AU78" s="54">
        <f t="shared" si="301"/>
        <v>0</v>
      </c>
      <c r="AW78" s="54">
        <f t="shared" ref="AW78" si="302">SUM(AJ78)</f>
        <v>0</v>
      </c>
      <c r="AX78" s="54">
        <f t="shared" ref="AX78" si="303">SUM(AJ78:AK78)</f>
        <v>0</v>
      </c>
      <c r="AY78" s="54">
        <f t="shared" ref="AY78:AY85" si="304">SUM(AJ78:AL78)</f>
        <v>0</v>
      </c>
      <c r="AZ78" s="54">
        <f t="shared" ref="AZ78:AZ85" si="305">SUM(AJ78:AM78)</f>
        <v>0</v>
      </c>
      <c r="BA78" s="54">
        <f t="shared" ref="BA78:BA85" si="306">SUM(AJ78:AN78)</f>
        <v>0</v>
      </c>
      <c r="BB78" s="54">
        <f t="shared" ref="BB78:BB85" si="307">SUM(AJ78:AO78)</f>
        <v>0</v>
      </c>
      <c r="BC78" s="54">
        <f t="shared" ref="BC78:BC85" si="308">SUM(AJ78:AP78)</f>
        <v>0</v>
      </c>
      <c r="BD78" s="54">
        <f t="shared" ref="BD78:BD85" si="309">SUM(AJ78:AQ78)</f>
        <v>0</v>
      </c>
      <c r="BE78" s="54">
        <f t="shared" ref="BE78:BE85" si="310">SUM(AJ78:AR78)</f>
        <v>0</v>
      </c>
      <c r="BF78" s="54">
        <f t="shared" ref="BF78:BF85" si="311">SUM(AJ78:AS78)</f>
        <v>0</v>
      </c>
      <c r="BG78" s="54">
        <f t="shared" ref="BG78:BG85" si="312">SUM(AJ78:AT78)</f>
        <v>0</v>
      </c>
      <c r="BH78" s="54">
        <f t="shared" ref="BH78:BH85" si="313">SUM(AJ78:AU78)</f>
        <v>0</v>
      </c>
    </row>
    <row r="79" spans="1:60" hidden="1" outlineLevel="1">
      <c r="A79" s="5">
        <f t="shared" si="263"/>
        <v>75</v>
      </c>
      <c r="B79" s="14" t="s">
        <v>194</v>
      </c>
      <c r="C79" s="51">
        <f>SUMIFS('BD Conta 555-5'!$J:$J,'BD Conta 555-5'!$I:$I,'Fluxo de Caixa'!$B79,'BD Conta 555-5'!$E:$E,'Fluxo de Caixa'!C$3)+SUMIFS('BD Conta 5295-0'!$L:$L,'BD Conta 5295-0'!$K:$K,'Fluxo de Caixa'!$B79,'BD Conta 5295-0'!$E:$E,'Fluxo de Caixa'!C$3)+SUMIFS('BD Conta 5294-1'!$L:$L,'BD Conta 5294-1'!$K:$K,'Fluxo de Caixa'!$B79,'BD Conta 5294-1'!$E:$E,'Fluxo de Caixa'!C$3)+SUMIFS('BD Conta 726-4'!$L:$L,'BD Conta 726-4'!$K:$K,'Fluxo de Caixa'!$B79,'BD Conta 726-4'!$E:$E,'Fluxo de Caixa'!C$3)</f>
        <v>0</v>
      </c>
      <c r="D79" s="51">
        <f>SUMIFS('BD Conta 555-5'!$J:$J,'BD Conta 555-5'!$I:$I,'Fluxo de Caixa'!$B79,'BD Conta 555-5'!$E:$E,'Fluxo de Caixa'!D$3)+SUMIFS('BD Conta 5295-0'!$L:$L,'BD Conta 5295-0'!$K:$K,'Fluxo de Caixa'!$B79,'BD Conta 5295-0'!$E:$E,'Fluxo de Caixa'!D$3)+SUMIFS('BD Conta 5294-1'!$L:$L,'BD Conta 5294-1'!$K:$K,'Fluxo de Caixa'!$B79,'BD Conta 5294-1'!$E:$E,'Fluxo de Caixa'!D$3)+SUMIFS('BD Conta 726-4'!$L:$L,'BD Conta 726-4'!$K:$K,'Fluxo de Caixa'!$B79,'BD Conta 726-4'!$E:$E,'Fluxo de Caixa'!D$3)</f>
        <v>0</v>
      </c>
      <c r="E79" s="51">
        <f>SUMIFS('BD Conta 555-5'!$J:$J,'BD Conta 555-5'!$I:$I,'Fluxo de Caixa'!$B79,'BD Conta 555-5'!$E:$E,'Fluxo de Caixa'!E$3)+SUMIFS('BD Conta 5295-0'!$L:$L,'BD Conta 5295-0'!$K:$K,'Fluxo de Caixa'!$B79,'BD Conta 5295-0'!$E:$E,'Fluxo de Caixa'!E$3)+SUMIFS('BD Conta 5294-1'!$L:$L,'BD Conta 5294-1'!$K:$K,'Fluxo de Caixa'!$B79,'BD Conta 5294-1'!$E:$E,'Fluxo de Caixa'!E$3)+SUMIFS('BD Conta 726-4'!$L:$L,'BD Conta 726-4'!$K:$K,'Fluxo de Caixa'!$B79,'BD Conta 726-4'!$E:$E,'Fluxo de Caixa'!E$3)</f>
        <v>0</v>
      </c>
      <c r="F79" s="51">
        <f>SUMIFS('BD Conta 555-5'!$J:$J,'BD Conta 555-5'!$I:$I,'Fluxo de Caixa'!$B79,'BD Conta 555-5'!$E:$E,'Fluxo de Caixa'!F$3)+SUMIFS('BD Conta 5295-0'!$L:$L,'BD Conta 5295-0'!$K:$K,'Fluxo de Caixa'!$B79,'BD Conta 5295-0'!$E:$E,'Fluxo de Caixa'!F$3)+SUMIFS('BD Conta 5294-1'!$L:$L,'BD Conta 5294-1'!$K:$K,'Fluxo de Caixa'!$B79,'BD Conta 5294-1'!$E:$E,'Fluxo de Caixa'!F$3)+SUMIFS('BD Conta 726-4'!$L:$L,'BD Conta 726-4'!$K:$K,'Fluxo de Caixa'!$B79,'BD Conta 726-4'!$E:$E,'Fluxo de Caixa'!F$3)</f>
        <v>0</v>
      </c>
      <c r="G79" s="51">
        <f>SUMIFS('BD Conta 555-5'!$J:$J,'BD Conta 555-5'!$I:$I,'Fluxo de Caixa'!$B79,'BD Conta 555-5'!$E:$E,'Fluxo de Caixa'!G$3)+SUMIFS('BD Conta 5295-0'!$L:$L,'BD Conta 5295-0'!$K:$K,'Fluxo de Caixa'!$B79,'BD Conta 5295-0'!$E:$E,'Fluxo de Caixa'!G$3)+SUMIFS('BD Conta 5294-1'!$L:$L,'BD Conta 5294-1'!$K:$K,'Fluxo de Caixa'!$B79,'BD Conta 5294-1'!$E:$E,'Fluxo de Caixa'!G$3)+SUMIFS('BD Conta 726-4'!$L:$L,'BD Conta 726-4'!$K:$K,'Fluxo de Caixa'!$B79,'BD Conta 726-4'!$E:$E,'Fluxo de Caixa'!G$3)</f>
        <v>0</v>
      </c>
      <c r="H79" s="51">
        <f>SUMIFS('BD Conta 555-5'!$J:$J,'BD Conta 555-5'!$I:$I,'Fluxo de Caixa'!$B79,'BD Conta 555-5'!$E:$E,'Fluxo de Caixa'!H$3)+SUMIFS('BD Conta 5295-0'!$L:$L,'BD Conta 5295-0'!$K:$K,'Fluxo de Caixa'!$B79,'BD Conta 5295-0'!$E:$E,'Fluxo de Caixa'!H$3)+SUMIFS('BD Conta 5294-1'!$L:$L,'BD Conta 5294-1'!$K:$K,'Fluxo de Caixa'!$B79,'BD Conta 5294-1'!$E:$E,'Fluxo de Caixa'!H$3)+SUMIFS('BD Conta 726-4'!$L:$L,'BD Conta 726-4'!$K:$K,'Fluxo de Caixa'!$B79,'BD Conta 726-4'!$E:$E,'Fluxo de Caixa'!H$3)</f>
        <v>0</v>
      </c>
      <c r="I79" s="51">
        <f>SUMIFS('BD Conta 555-5'!$J:$J,'BD Conta 555-5'!$I:$I,'Fluxo de Caixa'!$B79,'BD Conta 555-5'!$E:$E,'Fluxo de Caixa'!I$3)+SUMIFS('BD Conta 5295-0'!$L:$L,'BD Conta 5295-0'!$K:$K,'Fluxo de Caixa'!$B79,'BD Conta 5295-0'!$E:$E,'Fluxo de Caixa'!I$3)+SUMIFS('BD Conta 5294-1'!$L:$L,'BD Conta 5294-1'!$K:$K,'Fluxo de Caixa'!$B79,'BD Conta 5294-1'!$E:$E,'Fluxo de Caixa'!I$3)+SUMIFS('BD Conta 726-4'!$L:$L,'BD Conta 726-4'!$K:$K,'Fluxo de Caixa'!$B79,'BD Conta 726-4'!$E:$E,'Fluxo de Caixa'!I$3)</f>
        <v>0</v>
      </c>
      <c r="J79" s="51">
        <f>SUMIFS('BD Conta 555-5'!$J:$J,'BD Conta 555-5'!$I:$I,'Fluxo de Caixa'!$B79,'BD Conta 555-5'!$E:$E,'Fluxo de Caixa'!J$3)+SUMIFS('BD Conta 5295-0'!$L:$L,'BD Conta 5295-0'!$K:$K,'Fluxo de Caixa'!$B79,'BD Conta 5295-0'!$E:$E,'Fluxo de Caixa'!J$3)+SUMIFS('BD Conta 5294-1'!$L:$L,'BD Conta 5294-1'!$K:$K,'Fluxo de Caixa'!$B79,'BD Conta 5294-1'!$E:$E,'Fluxo de Caixa'!J$3)+SUMIFS('BD Conta 726-4'!$L:$L,'BD Conta 726-4'!$K:$K,'Fluxo de Caixa'!$B79,'BD Conta 726-4'!$E:$E,'Fluxo de Caixa'!J$3)</f>
        <v>0</v>
      </c>
      <c r="K79" s="51">
        <f>SUMIFS('BD Conta 555-5'!$J:$J,'BD Conta 555-5'!$I:$I,'Fluxo de Caixa'!$B79,'BD Conta 555-5'!$E:$E,'Fluxo de Caixa'!K$3)+SUMIFS('BD Conta 5295-0'!$L:$L,'BD Conta 5295-0'!$K:$K,'Fluxo de Caixa'!$B79,'BD Conta 5295-0'!$E:$E,'Fluxo de Caixa'!K$3)+SUMIFS('BD Conta 5294-1'!$L:$L,'BD Conta 5294-1'!$K:$K,'Fluxo de Caixa'!$B79,'BD Conta 5294-1'!$E:$E,'Fluxo de Caixa'!K$3)+SUMIFS('BD Conta 726-4'!$L:$L,'BD Conta 726-4'!$K:$K,'Fluxo de Caixa'!$B79,'BD Conta 726-4'!$E:$E,'Fluxo de Caixa'!K$3)</f>
        <v>0</v>
      </c>
      <c r="M79" s="9">
        <f>HLOOKUP($L$2,$AJ$4:$AU$111,$A79,0)</f>
        <v>0</v>
      </c>
      <c r="N79" s="51">
        <f>HLOOKUP($L$2,$C$4:$K$111,$A79,0)</f>
        <v>0</v>
      </c>
      <c r="O79" s="17">
        <f t="shared" ref="O79:O85" si="314">N79-M79</f>
        <v>0</v>
      </c>
      <c r="P79" s="4">
        <f t="shared" si="298"/>
        <v>0</v>
      </c>
      <c r="R79" s="51">
        <f>HLOOKUP($L$2,$AW$4:$BH$111,$A79,0)</f>
        <v>0</v>
      </c>
      <c r="S79" s="51">
        <f>HLOOKUP($L$2,$W$4:$AH$111,$A79,0)</f>
        <v>-174952.43</v>
      </c>
      <c r="T79" s="17">
        <f t="shared" si="299"/>
        <v>-174952.43</v>
      </c>
      <c r="U79" s="4">
        <f t="shared" si="300"/>
        <v>0</v>
      </c>
      <c r="W79" s="9" t="e">
        <f>SUM(#REF!)</f>
        <v>#REF!</v>
      </c>
      <c r="X79" s="9" t="e">
        <f>SUM(#REF!)</f>
        <v>#REF!</v>
      </c>
      <c r="Y79" s="9" t="e">
        <f>SUM(#REF!)</f>
        <v>#REF!</v>
      </c>
      <c r="Z79" s="9">
        <f>SUM($C79:C79)</f>
        <v>0</v>
      </c>
      <c r="AA79" s="9">
        <f>SUM($C79:D79)</f>
        <v>0</v>
      </c>
      <c r="AB79" s="9">
        <f>SUM($C79:E79)</f>
        <v>0</v>
      </c>
      <c r="AC79" s="9">
        <f>SUM($C79:F79)</f>
        <v>0</v>
      </c>
      <c r="AD79" s="9">
        <f>SUM($C79:G79)</f>
        <v>0</v>
      </c>
      <c r="AE79" s="9">
        <f>SUM($C79:H79)</f>
        <v>0</v>
      </c>
      <c r="AF79" s="9">
        <f>SUM($C79:I79)</f>
        <v>0</v>
      </c>
      <c r="AG79" s="9">
        <f>SUM($C79:J79)</f>
        <v>0</v>
      </c>
      <c r="AH79" s="9">
        <f>SUM($C79:K79)</f>
        <v>0</v>
      </c>
      <c r="AJ79" s="51">
        <f>-IFERROR(VLOOKUP($B79,Orçado!$B:$I,8,0),0)</f>
        <v>0</v>
      </c>
      <c r="AK79" s="51">
        <f>-IFERROR(VLOOKUP($B79,Orçado!$B:$I,8,0),0)</f>
        <v>0</v>
      </c>
      <c r="AL79" s="51">
        <f>-IFERROR(VLOOKUP($B79,Orçado!$B:$I,8,0),0)</f>
        <v>0</v>
      </c>
      <c r="AM79" s="51"/>
      <c r="AN79" s="51"/>
      <c r="AO79" s="51"/>
      <c r="AP79" s="51"/>
      <c r="AQ79" s="51"/>
      <c r="AR79" s="51"/>
      <c r="AS79" s="51"/>
      <c r="AT79" s="51"/>
      <c r="AU79" s="51"/>
      <c r="AW79" s="51">
        <f t="shared" ref="AW79:AW85" si="315">SUM(AJ79)</f>
        <v>0</v>
      </c>
      <c r="AX79" s="51">
        <f t="shared" ref="AX79:AX85" si="316">SUM(AJ79:AK79)</f>
        <v>0</v>
      </c>
      <c r="AY79" s="51">
        <f t="shared" si="304"/>
        <v>0</v>
      </c>
      <c r="AZ79" s="51">
        <f t="shared" si="305"/>
        <v>0</v>
      </c>
      <c r="BA79" s="51">
        <f t="shared" si="306"/>
        <v>0</v>
      </c>
      <c r="BB79" s="51">
        <f t="shared" si="307"/>
        <v>0</v>
      </c>
      <c r="BC79" s="51">
        <f t="shared" si="308"/>
        <v>0</v>
      </c>
      <c r="BD79" s="51">
        <f t="shared" si="309"/>
        <v>0</v>
      </c>
      <c r="BE79" s="51">
        <f t="shared" si="310"/>
        <v>0</v>
      </c>
      <c r="BF79" s="51">
        <f t="shared" si="311"/>
        <v>0</v>
      </c>
      <c r="BG79" s="51">
        <f t="shared" si="312"/>
        <v>0</v>
      </c>
      <c r="BH79" s="51">
        <f t="shared" si="313"/>
        <v>0</v>
      </c>
    </row>
    <row r="80" spans="1:60" hidden="1" outlineLevel="1">
      <c r="A80" s="5">
        <f t="shared" si="263"/>
        <v>76</v>
      </c>
      <c r="B80" s="14" t="s">
        <v>195</v>
      </c>
      <c r="C80" s="51">
        <f>SUMIFS('BD Conta 555-5'!$J:$J,'BD Conta 555-5'!$I:$I,'Fluxo de Caixa'!$B80,'BD Conta 555-5'!$E:$E,'Fluxo de Caixa'!C$3)+SUMIFS('BD Conta 5295-0'!$L:$L,'BD Conta 5295-0'!$K:$K,'Fluxo de Caixa'!$B80,'BD Conta 5295-0'!$E:$E,'Fluxo de Caixa'!C$3)+SUMIFS('BD Conta 5294-1'!$L:$L,'BD Conta 5294-1'!$K:$K,'Fluxo de Caixa'!$B80,'BD Conta 5294-1'!$E:$E,'Fluxo de Caixa'!C$3)+SUMIFS('BD Conta 726-4'!$L:$L,'BD Conta 726-4'!$K:$K,'Fluxo de Caixa'!$B80,'BD Conta 726-4'!$E:$E,'Fluxo de Caixa'!C$3)</f>
        <v>0</v>
      </c>
      <c r="D80" s="51">
        <f>SUMIFS('BD Conta 555-5'!$J:$J,'BD Conta 555-5'!$I:$I,'Fluxo de Caixa'!$B80,'BD Conta 555-5'!$E:$E,'Fluxo de Caixa'!D$3)+SUMIFS('BD Conta 5295-0'!$L:$L,'BD Conta 5295-0'!$K:$K,'Fluxo de Caixa'!$B80,'BD Conta 5295-0'!$E:$E,'Fluxo de Caixa'!D$3)+SUMIFS('BD Conta 5294-1'!$L:$L,'BD Conta 5294-1'!$K:$K,'Fluxo de Caixa'!$B80,'BD Conta 5294-1'!$E:$E,'Fluxo de Caixa'!D$3)+SUMIFS('BD Conta 726-4'!$L:$L,'BD Conta 726-4'!$K:$K,'Fluxo de Caixa'!$B80,'BD Conta 726-4'!$E:$E,'Fluxo de Caixa'!D$3)</f>
        <v>0</v>
      </c>
      <c r="E80" s="51">
        <f>SUMIFS('BD Conta 555-5'!$J:$J,'BD Conta 555-5'!$I:$I,'Fluxo de Caixa'!$B80,'BD Conta 555-5'!$E:$E,'Fluxo de Caixa'!E$3)+SUMIFS('BD Conta 5295-0'!$L:$L,'BD Conta 5295-0'!$K:$K,'Fluxo de Caixa'!$B80,'BD Conta 5295-0'!$E:$E,'Fluxo de Caixa'!E$3)+SUMIFS('BD Conta 5294-1'!$L:$L,'BD Conta 5294-1'!$K:$K,'Fluxo de Caixa'!$B80,'BD Conta 5294-1'!$E:$E,'Fluxo de Caixa'!E$3)+SUMIFS('BD Conta 726-4'!$L:$L,'BD Conta 726-4'!$K:$K,'Fluxo de Caixa'!$B80,'BD Conta 726-4'!$E:$E,'Fluxo de Caixa'!E$3)</f>
        <v>0</v>
      </c>
      <c r="F80" s="51">
        <f>SUMIFS('BD Conta 555-5'!$J:$J,'BD Conta 555-5'!$I:$I,'Fluxo de Caixa'!$B80,'BD Conta 555-5'!$E:$E,'Fluxo de Caixa'!F$3)+SUMIFS('BD Conta 5295-0'!$L:$L,'BD Conta 5295-0'!$K:$K,'Fluxo de Caixa'!$B80,'BD Conta 5295-0'!$E:$E,'Fluxo de Caixa'!F$3)+SUMIFS('BD Conta 5294-1'!$L:$L,'BD Conta 5294-1'!$K:$K,'Fluxo de Caixa'!$B80,'BD Conta 5294-1'!$E:$E,'Fluxo de Caixa'!F$3)+SUMIFS('BD Conta 726-4'!$L:$L,'BD Conta 726-4'!$K:$K,'Fluxo de Caixa'!$B80,'BD Conta 726-4'!$E:$E,'Fluxo de Caixa'!F$3)</f>
        <v>0</v>
      </c>
      <c r="G80" s="51">
        <f>SUMIFS('BD Conta 555-5'!$J:$J,'BD Conta 555-5'!$I:$I,'Fluxo de Caixa'!$B80,'BD Conta 555-5'!$E:$E,'Fluxo de Caixa'!G$3)+SUMIFS('BD Conta 5295-0'!$L:$L,'BD Conta 5295-0'!$K:$K,'Fluxo de Caixa'!$B80,'BD Conta 5295-0'!$E:$E,'Fluxo de Caixa'!G$3)+SUMIFS('BD Conta 5294-1'!$L:$L,'BD Conta 5294-1'!$K:$K,'Fluxo de Caixa'!$B80,'BD Conta 5294-1'!$E:$E,'Fluxo de Caixa'!G$3)+SUMIFS('BD Conta 726-4'!$L:$L,'BD Conta 726-4'!$K:$K,'Fluxo de Caixa'!$B80,'BD Conta 726-4'!$E:$E,'Fluxo de Caixa'!G$3)</f>
        <v>0</v>
      </c>
      <c r="H80" s="51">
        <f>SUMIFS('BD Conta 555-5'!$J:$J,'BD Conta 555-5'!$I:$I,'Fluxo de Caixa'!$B80,'BD Conta 555-5'!$E:$E,'Fluxo de Caixa'!H$3)+SUMIFS('BD Conta 5295-0'!$L:$L,'BD Conta 5295-0'!$K:$K,'Fluxo de Caixa'!$B80,'BD Conta 5295-0'!$E:$E,'Fluxo de Caixa'!H$3)+SUMIFS('BD Conta 5294-1'!$L:$L,'BD Conta 5294-1'!$K:$K,'Fluxo de Caixa'!$B80,'BD Conta 5294-1'!$E:$E,'Fluxo de Caixa'!H$3)+SUMIFS('BD Conta 726-4'!$L:$L,'BD Conta 726-4'!$K:$K,'Fluxo de Caixa'!$B80,'BD Conta 726-4'!$E:$E,'Fluxo de Caixa'!H$3)</f>
        <v>0</v>
      </c>
      <c r="I80" s="51">
        <f>SUMIFS('BD Conta 555-5'!$J:$J,'BD Conta 555-5'!$I:$I,'Fluxo de Caixa'!$B80,'BD Conta 555-5'!$E:$E,'Fluxo de Caixa'!I$3)+SUMIFS('BD Conta 5295-0'!$L:$L,'BD Conta 5295-0'!$K:$K,'Fluxo de Caixa'!$B80,'BD Conta 5295-0'!$E:$E,'Fluxo de Caixa'!I$3)+SUMIFS('BD Conta 5294-1'!$L:$L,'BD Conta 5294-1'!$K:$K,'Fluxo de Caixa'!$B80,'BD Conta 5294-1'!$E:$E,'Fluxo de Caixa'!I$3)+SUMIFS('BD Conta 726-4'!$L:$L,'BD Conta 726-4'!$K:$K,'Fluxo de Caixa'!$B80,'BD Conta 726-4'!$E:$E,'Fluxo de Caixa'!I$3)</f>
        <v>0</v>
      </c>
      <c r="J80" s="51">
        <f>SUMIFS('BD Conta 555-5'!$J:$J,'BD Conta 555-5'!$I:$I,'Fluxo de Caixa'!$B80,'BD Conta 555-5'!$E:$E,'Fluxo de Caixa'!J$3)+SUMIFS('BD Conta 5295-0'!$L:$L,'BD Conta 5295-0'!$K:$K,'Fluxo de Caixa'!$B80,'BD Conta 5295-0'!$E:$E,'Fluxo de Caixa'!J$3)+SUMIFS('BD Conta 5294-1'!$L:$L,'BD Conta 5294-1'!$K:$K,'Fluxo de Caixa'!$B80,'BD Conta 5294-1'!$E:$E,'Fluxo de Caixa'!J$3)+SUMIFS('BD Conta 726-4'!$L:$L,'BD Conta 726-4'!$K:$K,'Fluxo de Caixa'!$B80,'BD Conta 726-4'!$E:$E,'Fluxo de Caixa'!J$3)</f>
        <v>0</v>
      </c>
      <c r="K80" s="51">
        <f>SUMIFS('BD Conta 555-5'!$J:$J,'BD Conta 555-5'!$I:$I,'Fluxo de Caixa'!$B80,'BD Conta 555-5'!$E:$E,'Fluxo de Caixa'!K$3)+SUMIFS('BD Conta 5295-0'!$L:$L,'BD Conta 5295-0'!$K:$K,'Fluxo de Caixa'!$B80,'BD Conta 5295-0'!$E:$E,'Fluxo de Caixa'!K$3)+SUMIFS('BD Conta 5294-1'!$L:$L,'BD Conta 5294-1'!$K:$K,'Fluxo de Caixa'!$B80,'BD Conta 5294-1'!$E:$E,'Fluxo de Caixa'!K$3)+SUMIFS('BD Conta 726-4'!$L:$L,'BD Conta 726-4'!$K:$K,'Fluxo de Caixa'!$B80,'BD Conta 726-4'!$E:$E,'Fluxo de Caixa'!K$3)</f>
        <v>0</v>
      </c>
      <c r="M80" s="9">
        <f>HLOOKUP($L$2,$AJ$4:$AU$111,$A80,0)</f>
        <v>0</v>
      </c>
      <c r="N80" s="51">
        <f>HLOOKUP($L$2,$C$4:$K$111,$A80,0)</f>
        <v>0</v>
      </c>
      <c r="O80" s="17">
        <f t="shared" ref="O80:O82" si="317">N80-M80</f>
        <v>0</v>
      </c>
      <c r="P80" s="4">
        <f t="shared" ref="P80:P82" si="318">-IFERROR(IF(N80=0,0,N80/M80-1),0)</f>
        <v>0</v>
      </c>
      <c r="R80" s="51">
        <f>HLOOKUP($L$2,$AW$4:$BH$111,$A80,0)</f>
        <v>0</v>
      </c>
      <c r="S80" s="51">
        <f>HLOOKUP($L$2,$W$4:$AH$111,$A80,0)</f>
        <v>0</v>
      </c>
      <c r="T80" s="17">
        <f t="shared" ref="T80:T82" si="319">S80-R80</f>
        <v>0</v>
      </c>
      <c r="U80" s="4">
        <f t="shared" ref="U80:U82" si="320">-IFERROR(IF(S80=0,0,S80/R80-1),0)</f>
        <v>0</v>
      </c>
      <c r="W80" s="9" t="e">
        <f>SUM(#REF!)</f>
        <v>#REF!</v>
      </c>
      <c r="X80" s="9" t="e">
        <f>SUM(#REF!)</f>
        <v>#REF!</v>
      </c>
      <c r="Y80" s="9" t="e">
        <f>SUM(#REF!)</f>
        <v>#REF!</v>
      </c>
      <c r="Z80" s="9">
        <f>SUM($C80:C80)</f>
        <v>0</v>
      </c>
      <c r="AA80" s="9">
        <f>SUM($C80:D80)</f>
        <v>0</v>
      </c>
      <c r="AB80" s="9">
        <f>SUM($C80:E80)</f>
        <v>0</v>
      </c>
      <c r="AC80" s="9">
        <f>SUM($C80:F80)</f>
        <v>0</v>
      </c>
      <c r="AD80" s="9">
        <f>SUM($C80:G80)</f>
        <v>0</v>
      </c>
      <c r="AE80" s="9">
        <f>SUM($C80:H80)</f>
        <v>0</v>
      </c>
      <c r="AF80" s="9">
        <f>SUM($C80:I80)</f>
        <v>0</v>
      </c>
      <c r="AG80" s="9">
        <f>SUM($C80:J80)</f>
        <v>0</v>
      </c>
      <c r="AH80" s="9">
        <f>SUM($C80:K80)</f>
        <v>0</v>
      </c>
      <c r="AJ80" s="51">
        <f>-IFERROR(VLOOKUP($B80,Orçado!$B:$I,8,0),0)</f>
        <v>0</v>
      </c>
      <c r="AK80" s="51">
        <f>-IFERROR(VLOOKUP($B80,Orçado!$B:$I,8,0),0)</f>
        <v>0</v>
      </c>
      <c r="AL80" s="51">
        <f>-IFERROR(VLOOKUP($B80,Orçado!$B:$I,8,0),0)</f>
        <v>0</v>
      </c>
      <c r="AM80" s="51"/>
      <c r="AN80" s="51"/>
      <c r="AO80" s="51"/>
      <c r="AP80" s="51"/>
      <c r="AQ80" s="51"/>
      <c r="AR80" s="51"/>
      <c r="AS80" s="51"/>
      <c r="AT80" s="51"/>
      <c r="AU80" s="51"/>
      <c r="AW80" s="51">
        <f t="shared" ref="AW80:AW82" si="321">SUM(AJ80)</f>
        <v>0</v>
      </c>
      <c r="AX80" s="51">
        <f t="shared" ref="AX80:AX82" si="322">SUM(AJ80:AK80)</f>
        <v>0</v>
      </c>
      <c r="AY80" s="51">
        <f t="shared" ref="AY80:AY82" si="323">SUM(AJ80:AL80)</f>
        <v>0</v>
      </c>
      <c r="AZ80" s="51">
        <f t="shared" ref="AZ80:AZ82" si="324">SUM(AJ80:AM80)</f>
        <v>0</v>
      </c>
      <c r="BA80" s="51">
        <f t="shared" ref="BA80:BA82" si="325">SUM(AJ80:AN80)</f>
        <v>0</v>
      </c>
      <c r="BB80" s="51">
        <f t="shared" ref="BB80:BB82" si="326">SUM(AJ80:AO80)</f>
        <v>0</v>
      </c>
      <c r="BC80" s="51">
        <f t="shared" ref="BC80:BC82" si="327">SUM(AJ80:AP80)</f>
        <v>0</v>
      </c>
      <c r="BD80" s="51">
        <f t="shared" ref="BD80:BD82" si="328">SUM(AJ80:AQ80)</f>
        <v>0</v>
      </c>
      <c r="BE80" s="51">
        <f t="shared" ref="BE80:BE82" si="329">SUM(AJ80:AR80)</f>
        <v>0</v>
      </c>
      <c r="BF80" s="51">
        <f t="shared" ref="BF80:BF82" si="330">SUM(AJ80:AS80)</f>
        <v>0</v>
      </c>
      <c r="BG80" s="51">
        <f t="shared" ref="BG80:BG82" si="331">SUM(AJ80:AT80)</f>
        <v>0</v>
      </c>
      <c r="BH80" s="51">
        <f t="shared" ref="BH80:BH82" si="332">SUM(AJ80:AU80)</f>
        <v>0</v>
      </c>
    </row>
    <row r="81" spans="1:63" hidden="1" outlineLevel="1">
      <c r="A81" s="5">
        <f t="shared" si="263"/>
        <v>77</v>
      </c>
      <c r="B81" s="14" t="s">
        <v>196</v>
      </c>
      <c r="C81" s="51">
        <f>SUMIFS('BD Conta 555-5'!$J:$J,'BD Conta 555-5'!$I:$I,'Fluxo de Caixa'!$B81,'BD Conta 555-5'!$E:$E,'Fluxo de Caixa'!C$3)+SUMIFS('BD Conta 5295-0'!$L:$L,'BD Conta 5295-0'!$K:$K,'Fluxo de Caixa'!$B81,'BD Conta 5295-0'!$E:$E,'Fluxo de Caixa'!C$3)+SUMIFS('BD Conta 5294-1'!$L:$L,'BD Conta 5294-1'!$K:$K,'Fluxo de Caixa'!$B81,'BD Conta 5294-1'!$E:$E,'Fluxo de Caixa'!C$3)+SUMIFS('BD Conta 726-4'!$L:$L,'BD Conta 726-4'!$K:$K,'Fluxo de Caixa'!$B81,'BD Conta 726-4'!$E:$E,'Fluxo de Caixa'!C$3)</f>
        <v>0</v>
      </c>
      <c r="D81" s="51">
        <f>SUMIFS('BD Conta 555-5'!$J:$J,'BD Conta 555-5'!$I:$I,'Fluxo de Caixa'!$B81,'BD Conta 555-5'!$E:$E,'Fluxo de Caixa'!D$3)+SUMIFS('BD Conta 5295-0'!$L:$L,'BD Conta 5295-0'!$K:$K,'Fluxo de Caixa'!$B81,'BD Conta 5295-0'!$E:$E,'Fluxo de Caixa'!D$3)+SUMIFS('BD Conta 5294-1'!$L:$L,'BD Conta 5294-1'!$K:$K,'Fluxo de Caixa'!$B81,'BD Conta 5294-1'!$E:$E,'Fluxo de Caixa'!D$3)+SUMIFS('BD Conta 726-4'!$L:$L,'BD Conta 726-4'!$K:$K,'Fluxo de Caixa'!$B81,'BD Conta 726-4'!$E:$E,'Fluxo de Caixa'!D$3)</f>
        <v>0</v>
      </c>
      <c r="E81" s="51">
        <f>SUMIFS('BD Conta 555-5'!$J:$J,'BD Conta 555-5'!$I:$I,'Fluxo de Caixa'!$B81,'BD Conta 555-5'!$E:$E,'Fluxo de Caixa'!E$3)+SUMIFS('BD Conta 5295-0'!$L:$L,'BD Conta 5295-0'!$K:$K,'Fluxo de Caixa'!$B81,'BD Conta 5295-0'!$E:$E,'Fluxo de Caixa'!E$3)+SUMIFS('BD Conta 5294-1'!$L:$L,'BD Conta 5294-1'!$K:$K,'Fluxo de Caixa'!$B81,'BD Conta 5294-1'!$E:$E,'Fluxo de Caixa'!E$3)+SUMIFS('BD Conta 726-4'!$L:$L,'BD Conta 726-4'!$K:$K,'Fluxo de Caixa'!$B81,'BD Conta 726-4'!$E:$E,'Fluxo de Caixa'!E$3)</f>
        <v>0</v>
      </c>
      <c r="F81" s="51">
        <f>SUMIFS('BD Conta 555-5'!$J:$J,'BD Conta 555-5'!$I:$I,'Fluxo de Caixa'!$B81,'BD Conta 555-5'!$E:$E,'Fluxo de Caixa'!F$3)+SUMIFS('BD Conta 5295-0'!$L:$L,'BD Conta 5295-0'!$K:$K,'Fluxo de Caixa'!$B81,'BD Conta 5295-0'!$E:$E,'Fluxo de Caixa'!F$3)+SUMIFS('BD Conta 5294-1'!$L:$L,'BD Conta 5294-1'!$K:$K,'Fluxo de Caixa'!$B81,'BD Conta 5294-1'!$E:$E,'Fluxo de Caixa'!F$3)+SUMIFS('BD Conta 726-4'!$L:$L,'BD Conta 726-4'!$K:$K,'Fluxo de Caixa'!$B81,'BD Conta 726-4'!$E:$E,'Fluxo de Caixa'!F$3)</f>
        <v>0</v>
      </c>
      <c r="G81" s="51">
        <f>SUMIFS('BD Conta 555-5'!$J:$J,'BD Conta 555-5'!$I:$I,'Fluxo de Caixa'!$B81,'BD Conta 555-5'!$E:$E,'Fluxo de Caixa'!G$3)+SUMIFS('BD Conta 5295-0'!$L:$L,'BD Conta 5295-0'!$K:$K,'Fluxo de Caixa'!$B81,'BD Conta 5295-0'!$E:$E,'Fluxo de Caixa'!G$3)+SUMIFS('BD Conta 5294-1'!$L:$L,'BD Conta 5294-1'!$K:$K,'Fluxo de Caixa'!$B81,'BD Conta 5294-1'!$E:$E,'Fluxo de Caixa'!G$3)+SUMIFS('BD Conta 726-4'!$L:$L,'BD Conta 726-4'!$K:$K,'Fluxo de Caixa'!$B81,'BD Conta 726-4'!$E:$E,'Fluxo de Caixa'!G$3)</f>
        <v>0</v>
      </c>
      <c r="H81" s="51">
        <f>SUMIFS('BD Conta 555-5'!$J:$J,'BD Conta 555-5'!$I:$I,'Fluxo de Caixa'!$B81,'BD Conta 555-5'!$E:$E,'Fluxo de Caixa'!H$3)+SUMIFS('BD Conta 5295-0'!$L:$L,'BD Conta 5295-0'!$K:$K,'Fluxo de Caixa'!$B81,'BD Conta 5295-0'!$E:$E,'Fluxo de Caixa'!H$3)+SUMIFS('BD Conta 5294-1'!$L:$L,'BD Conta 5294-1'!$K:$K,'Fluxo de Caixa'!$B81,'BD Conta 5294-1'!$E:$E,'Fluxo de Caixa'!H$3)+SUMIFS('BD Conta 726-4'!$L:$L,'BD Conta 726-4'!$K:$K,'Fluxo de Caixa'!$B81,'BD Conta 726-4'!$E:$E,'Fluxo de Caixa'!H$3)</f>
        <v>0</v>
      </c>
      <c r="I81" s="51">
        <f>SUMIFS('BD Conta 555-5'!$J:$J,'BD Conta 555-5'!$I:$I,'Fluxo de Caixa'!$B81,'BD Conta 555-5'!$E:$E,'Fluxo de Caixa'!I$3)+SUMIFS('BD Conta 5295-0'!$L:$L,'BD Conta 5295-0'!$K:$K,'Fluxo de Caixa'!$B81,'BD Conta 5295-0'!$E:$E,'Fluxo de Caixa'!I$3)+SUMIFS('BD Conta 5294-1'!$L:$L,'BD Conta 5294-1'!$K:$K,'Fluxo de Caixa'!$B81,'BD Conta 5294-1'!$E:$E,'Fluxo de Caixa'!I$3)+SUMIFS('BD Conta 726-4'!$L:$L,'BD Conta 726-4'!$K:$K,'Fluxo de Caixa'!$B81,'BD Conta 726-4'!$E:$E,'Fluxo de Caixa'!I$3)</f>
        <v>0</v>
      </c>
      <c r="J81" s="51">
        <f>SUMIFS('BD Conta 555-5'!$J:$J,'BD Conta 555-5'!$I:$I,'Fluxo de Caixa'!$B81,'BD Conta 555-5'!$E:$E,'Fluxo de Caixa'!J$3)+SUMIFS('BD Conta 5295-0'!$L:$L,'BD Conta 5295-0'!$K:$K,'Fluxo de Caixa'!$B81,'BD Conta 5295-0'!$E:$E,'Fluxo de Caixa'!J$3)+SUMIFS('BD Conta 5294-1'!$L:$L,'BD Conta 5294-1'!$K:$K,'Fluxo de Caixa'!$B81,'BD Conta 5294-1'!$E:$E,'Fluxo de Caixa'!J$3)+SUMIFS('BD Conta 726-4'!$L:$L,'BD Conta 726-4'!$K:$K,'Fluxo de Caixa'!$B81,'BD Conta 726-4'!$E:$E,'Fluxo de Caixa'!J$3)</f>
        <v>0</v>
      </c>
      <c r="K81" s="51">
        <f>SUMIFS('BD Conta 555-5'!$J:$J,'BD Conta 555-5'!$I:$I,'Fluxo de Caixa'!$B81,'BD Conta 555-5'!$E:$E,'Fluxo de Caixa'!K$3)+SUMIFS('BD Conta 5295-0'!$L:$L,'BD Conta 5295-0'!$K:$K,'Fluxo de Caixa'!$B81,'BD Conta 5295-0'!$E:$E,'Fluxo de Caixa'!K$3)+SUMIFS('BD Conta 5294-1'!$L:$L,'BD Conta 5294-1'!$K:$K,'Fluxo de Caixa'!$B81,'BD Conta 5294-1'!$E:$E,'Fluxo de Caixa'!K$3)+SUMIFS('BD Conta 726-4'!$L:$L,'BD Conta 726-4'!$K:$K,'Fluxo de Caixa'!$B81,'BD Conta 726-4'!$E:$E,'Fluxo de Caixa'!K$3)</f>
        <v>0</v>
      </c>
      <c r="M81" s="9"/>
      <c r="N81" s="51"/>
      <c r="O81" s="17"/>
      <c r="P81" s="4"/>
      <c r="R81" s="51"/>
      <c r="S81" s="51"/>
      <c r="T81" s="17"/>
      <c r="U81" s="4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51"/>
      <c r="AU81" s="51"/>
      <c r="AW81" s="51"/>
      <c r="AX81" s="51"/>
      <c r="AY81" s="51"/>
      <c r="AZ81" s="51"/>
      <c r="BA81" s="51"/>
      <c r="BB81" s="51"/>
      <c r="BC81" s="51"/>
      <c r="BD81" s="51"/>
      <c r="BE81" s="51"/>
      <c r="BF81" s="51"/>
      <c r="BG81" s="51"/>
      <c r="BH81" s="51"/>
    </row>
    <row r="82" spans="1:63" hidden="1" outlineLevel="1">
      <c r="A82" s="5">
        <f t="shared" si="263"/>
        <v>78</v>
      </c>
      <c r="B82" s="14" t="s">
        <v>197</v>
      </c>
      <c r="C82" s="51">
        <f>SUMIFS('BD Conta 555-5'!$J:$J,'BD Conta 555-5'!$I:$I,'Fluxo de Caixa'!$B82,'BD Conta 555-5'!$E:$E,'Fluxo de Caixa'!C$3)+SUMIFS('BD Conta 5295-0'!$L:$L,'BD Conta 5295-0'!$K:$K,'Fluxo de Caixa'!$B82,'BD Conta 5295-0'!$E:$E,'Fluxo de Caixa'!C$3)+SUMIFS('BD Conta 5294-1'!$L:$L,'BD Conta 5294-1'!$K:$K,'Fluxo de Caixa'!$B82,'BD Conta 5294-1'!$E:$E,'Fluxo de Caixa'!C$3)+SUMIFS('BD Conta 726-4'!$L:$L,'BD Conta 726-4'!$K:$K,'Fluxo de Caixa'!$B82,'BD Conta 726-4'!$E:$E,'Fluxo de Caixa'!C$3)</f>
        <v>0</v>
      </c>
      <c r="D82" s="51">
        <f>SUMIFS('BD Conta 555-5'!$J:$J,'BD Conta 555-5'!$I:$I,'Fluxo de Caixa'!$B82,'BD Conta 555-5'!$E:$E,'Fluxo de Caixa'!D$3)+SUMIFS('BD Conta 5295-0'!$L:$L,'BD Conta 5295-0'!$K:$K,'Fluxo de Caixa'!$B82,'BD Conta 5295-0'!$E:$E,'Fluxo de Caixa'!D$3)+SUMIFS('BD Conta 5294-1'!$L:$L,'BD Conta 5294-1'!$K:$K,'Fluxo de Caixa'!$B82,'BD Conta 5294-1'!$E:$E,'Fluxo de Caixa'!D$3)+SUMIFS('BD Conta 726-4'!$L:$L,'BD Conta 726-4'!$K:$K,'Fluxo de Caixa'!$B82,'BD Conta 726-4'!$E:$E,'Fluxo de Caixa'!D$3)</f>
        <v>0</v>
      </c>
      <c r="E82" s="51">
        <f>SUMIFS('BD Conta 555-5'!$J:$J,'BD Conta 555-5'!$I:$I,'Fluxo de Caixa'!$B82,'BD Conta 555-5'!$E:$E,'Fluxo de Caixa'!E$3)+SUMIFS('BD Conta 5295-0'!$L:$L,'BD Conta 5295-0'!$K:$K,'Fluxo de Caixa'!$B82,'BD Conta 5295-0'!$E:$E,'Fluxo de Caixa'!E$3)+SUMIFS('BD Conta 5294-1'!$L:$L,'BD Conta 5294-1'!$K:$K,'Fluxo de Caixa'!$B82,'BD Conta 5294-1'!$E:$E,'Fluxo de Caixa'!E$3)+SUMIFS('BD Conta 726-4'!$L:$L,'BD Conta 726-4'!$K:$K,'Fluxo de Caixa'!$B82,'BD Conta 726-4'!$E:$E,'Fluxo de Caixa'!E$3)</f>
        <v>0</v>
      </c>
      <c r="F82" s="51">
        <f>SUMIFS('BD Conta 555-5'!$J:$J,'BD Conta 555-5'!$I:$I,'Fluxo de Caixa'!$B82,'BD Conta 555-5'!$E:$E,'Fluxo de Caixa'!F$3)+SUMIFS('BD Conta 5295-0'!$L:$L,'BD Conta 5295-0'!$K:$K,'Fluxo de Caixa'!$B82,'BD Conta 5295-0'!$E:$E,'Fluxo de Caixa'!F$3)+SUMIFS('BD Conta 5294-1'!$L:$L,'BD Conta 5294-1'!$K:$K,'Fluxo de Caixa'!$B82,'BD Conta 5294-1'!$E:$E,'Fluxo de Caixa'!F$3)+SUMIFS('BD Conta 726-4'!$L:$L,'BD Conta 726-4'!$K:$K,'Fluxo de Caixa'!$B82,'BD Conta 726-4'!$E:$E,'Fluxo de Caixa'!F$3)</f>
        <v>0</v>
      </c>
      <c r="G82" s="51">
        <f>SUMIFS('BD Conta 555-5'!$J:$J,'BD Conta 555-5'!$I:$I,'Fluxo de Caixa'!$B82,'BD Conta 555-5'!$E:$E,'Fluxo de Caixa'!G$3)+SUMIFS('BD Conta 5295-0'!$L:$L,'BD Conta 5295-0'!$K:$K,'Fluxo de Caixa'!$B82,'BD Conta 5295-0'!$E:$E,'Fluxo de Caixa'!G$3)+SUMIFS('BD Conta 5294-1'!$L:$L,'BD Conta 5294-1'!$K:$K,'Fluxo de Caixa'!$B82,'BD Conta 5294-1'!$E:$E,'Fluxo de Caixa'!G$3)+SUMIFS('BD Conta 726-4'!$L:$L,'BD Conta 726-4'!$K:$K,'Fluxo de Caixa'!$B82,'BD Conta 726-4'!$E:$E,'Fluxo de Caixa'!G$3)</f>
        <v>-174952.43</v>
      </c>
      <c r="H82" s="51">
        <f>SUMIFS('BD Conta 555-5'!$J:$J,'BD Conta 555-5'!$I:$I,'Fluxo de Caixa'!$B82,'BD Conta 555-5'!$E:$E,'Fluxo de Caixa'!H$3)+SUMIFS('BD Conta 5295-0'!$L:$L,'BD Conta 5295-0'!$K:$K,'Fluxo de Caixa'!$B82,'BD Conta 5295-0'!$E:$E,'Fluxo de Caixa'!H$3)+SUMIFS('BD Conta 5294-1'!$L:$L,'BD Conta 5294-1'!$K:$K,'Fluxo de Caixa'!$B82,'BD Conta 5294-1'!$E:$E,'Fluxo de Caixa'!H$3)+SUMIFS('BD Conta 726-4'!$L:$L,'BD Conta 726-4'!$K:$K,'Fluxo de Caixa'!$B82,'BD Conta 726-4'!$E:$E,'Fluxo de Caixa'!H$3)</f>
        <v>0</v>
      </c>
      <c r="I82" s="51">
        <f>SUMIFS('BD Conta 555-5'!$J:$J,'BD Conta 555-5'!$I:$I,'Fluxo de Caixa'!$B82,'BD Conta 555-5'!$E:$E,'Fluxo de Caixa'!I$3)+SUMIFS('BD Conta 5295-0'!$L:$L,'BD Conta 5295-0'!$K:$K,'Fluxo de Caixa'!$B82,'BD Conta 5295-0'!$E:$E,'Fluxo de Caixa'!I$3)+SUMIFS('BD Conta 5294-1'!$L:$L,'BD Conta 5294-1'!$K:$K,'Fluxo de Caixa'!$B82,'BD Conta 5294-1'!$E:$E,'Fluxo de Caixa'!I$3)+SUMIFS('BD Conta 726-4'!$L:$L,'BD Conta 726-4'!$K:$K,'Fluxo de Caixa'!$B82,'BD Conta 726-4'!$E:$E,'Fluxo de Caixa'!I$3)</f>
        <v>0</v>
      </c>
      <c r="J82" s="51">
        <f>SUMIFS('BD Conta 555-5'!$J:$J,'BD Conta 555-5'!$I:$I,'Fluxo de Caixa'!$B82,'BD Conta 555-5'!$E:$E,'Fluxo de Caixa'!J$3)+SUMIFS('BD Conta 5295-0'!$L:$L,'BD Conta 5295-0'!$K:$K,'Fluxo de Caixa'!$B82,'BD Conta 5295-0'!$E:$E,'Fluxo de Caixa'!J$3)+SUMIFS('BD Conta 5294-1'!$L:$L,'BD Conta 5294-1'!$K:$K,'Fluxo de Caixa'!$B82,'BD Conta 5294-1'!$E:$E,'Fluxo de Caixa'!J$3)+SUMIFS('BD Conta 726-4'!$L:$L,'BD Conta 726-4'!$K:$K,'Fluxo de Caixa'!$B82,'BD Conta 726-4'!$E:$E,'Fluxo de Caixa'!J$3)</f>
        <v>0</v>
      </c>
      <c r="K82" s="51">
        <f>SUMIFS('BD Conta 555-5'!$J:$J,'BD Conta 555-5'!$I:$I,'Fluxo de Caixa'!$B82,'BD Conta 555-5'!$E:$E,'Fluxo de Caixa'!K$3)+SUMIFS('BD Conta 5295-0'!$L:$L,'BD Conta 5295-0'!$K:$K,'Fluxo de Caixa'!$B82,'BD Conta 5295-0'!$E:$E,'Fluxo de Caixa'!K$3)+SUMIFS('BD Conta 5294-1'!$L:$L,'BD Conta 5294-1'!$K:$K,'Fluxo de Caixa'!$B82,'BD Conta 5294-1'!$E:$E,'Fluxo de Caixa'!K$3)+SUMIFS('BD Conta 726-4'!$L:$L,'BD Conta 726-4'!$K:$K,'Fluxo de Caixa'!$B82,'BD Conta 726-4'!$E:$E,'Fluxo de Caixa'!K$3)</f>
        <v>0</v>
      </c>
      <c r="M82" s="9">
        <f>HLOOKUP($L$2,$AJ$4:$AU$111,$A82,0)</f>
        <v>0</v>
      </c>
      <c r="N82" s="51">
        <f>HLOOKUP($L$2,$C$4:$K$111,$A82,0)</f>
        <v>0</v>
      </c>
      <c r="O82" s="17">
        <f t="shared" si="317"/>
        <v>0</v>
      </c>
      <c r="P82" s="4">
        <f t="shared" si="318"/>
        <v>0</v>
      </c>
      <c r="R82" s="51">
        <f>HLOOKUP($L$2,$AW$4:$BH$111,$A82,0)</f>
        <v>0</v>
      </c>
      <c r="S82" s="51">
        <f>HLOOKUP($L$2,$W$4:$AH$111,$A82,0)</f>
        <v>0</v>
      </c>
      <c r="T82" s="17">
        <f t="shared" si="319"/>
        <v>0</v>
      </c>
      <c r="U82" s="4">
        <f t="shared" si="320"/>
        <v>0</v>
      </c>
      <c r="W82" s="9" t="e">
        <f>SUM(#REF!)</f>
        <v>#REF!</v>
      </c>
      <c r="X82" s="9" t="e">
        <f>SUM(#REF!)</f>
        <v>#REF!</v>
      </c>
      <c r="Y82" s="9" t="e">
        <f>SUM(#REF!)</f>
        <v>#REF!</v>
      </c>
      <c r="Z82" s="9">
        <f>SUM($C82:C82)</f>
        <v>0</v>
      </c>
      <c r="AA82" s="9">
        <f>SUM($C82:D82)</f>
        <v>0</v>
      </c>
      <c r="AB82" s="9">
        <f>SUM($C82:E82)</f>
        <v>0</v>
      </c>
      <c r="AC82" s="9">
        <f>SUM($C82:F82)</f>
        <v>0</v>
      </c>
      <c r="AD82" s="9">
        <f>SUM($C82:G82)</f>
        <v>-174952.43</v>
      </c>
      <c r="AE82" s="9">
        <f>SUM($C82:H82)</f>
        <v>-174952.43</v>
      </c>
      <c r="AF82" s="9">
        <f>SUM($C82:I82)</f>
        <v>-174952.43</v>
      </c>
      <c r="AG82" s="9">
        <f>SUM($C82:J82)</f>
        <v>-174952.43</v>
      </c>
      <c r="AH82" s="9">
        <f>SUM($C82:K82)</f>
        <v>-174952.43</v>
      </c>
      <c r="AJ82" s="51">
        <f>-IFERROR(VLOOKUP($B82,Orçado!$B:$I,8,0),0)</f>
        <v>0</v>
      </c>
      <c r="AK82" s="51">
        <f>-IFERROR(VLOOKUP($B82,Orçado!$B:$I,8,0),0)</f>
        <v>0</v>
      </c>
      <c r="AL82" s="51">
        <f>-IFERROR(VLOOKUP($B82,Orçado!$B:$I,8,0),0)</f>
        <v>0</v>
      </c>
      <c r="AM82" s="51"/>
      <c r="AN82" s="51"/>
      <c r="AO82" s="51"/>
      <c r="AP82" s="51"/>
      <c r="AQ82" s="51"/>
      <c r="AR82" s="51"/>
      <c r="AS82" s="51"/>
      <c r="AT82" s="51"/>
      <c r="AU82" s="51"/>
      <c r="AW82" s="51">
        <f t="shared" si="321"/>
        <v>0</v>
      </c>
      <c r="AX82" s="51">
        <f t="shared" si="322"/>
        <v>0</v>
      </c>
      <c r="AY82" s="51">
        <f t="shared" si="323"/>
        <v>0</v>
      </c>
      <c r="AZ82" s="51">
        <f t="shared" si="324"/>
        <v>0</v>
      </c>
      <c r="BA82" s="51">
        <f t="shared" si="325"/>
        <v>0</v>
      </c>
      <c r="BB82" s="51">
        <f t="shared" si="326"/>
        <v>0</v>
      </c>
      <c r="BC82" s="51">
        <f t="shared" si="327"/>
        <v>0</v>
      </c>
      <c r="BD82" s="51">
        <f t="shared" si="328"/>
        <v>0</v>
      </c>
      <c r="BE82" s="51">
        <f t="shared" si="329"/>
        <v>0</v>
      </c>
      <c r="BF82" s="51">
        <f t="shared" si="330"/>
        <v>0</v>
      </c>
      <c r="BG82" s="51">
        <f t="shared" si="331"/>
        <v>0</v>
      </c>
      <c r="BH82" s="51">
        <f t="shared" si="332"/>
        <v>0</v>
      </c>
    </row>
    <row r="83" spans="1:63" hidden="1" outlineLevel="1">
      <c r="A83" s="5">
        <f t="shared" si="263"/>
        <v>79</v>
      </c>
      <c r="B83" s="14" t="s">
        <v>198</v>
      </c>
      <c r="C83" s="51">
        <f>SUMIFS('BD Conta 555-5'!$J:$J,'BD Conta 555-5'!$I:$I,'Fluxo de Caixa'!$B83,'BD Conta 555-5'!$E:$E,'Fluxo de Caixa'!C$3)+SUMIFS('BD Conta 5295-0'!$L:$L,'BD Conta 5295-0'!$K:$K,'Fluxo de Caixa'!$B83,'BD Conta 5295-0'!$E:$E,'Fluxo de Caixa'!C$3)+SUMIFS('BD Conta 5294-1'!$L:$L,'BD Conta 5294-1'!$K:$K,'Fluxo de Caixa'!$B83,'BD Conta 5294-1'!$E:$E,'Fluxo de Caixa'!C$3)+SUMIFS('BD Conta 726-4'!$L:$L,'BD Conta 726-4'!$K:$K,'Fluxo de Caixa'!$B83,'BD Conta 726-4'!$E:$E,'Fluxo de Caixa'!C$3)</f>
        <v>0</v>
      </c>
      <c r="D83" s="51">
        <f>SUMIFS('BD Conta 555-5'!$J:$J,'BD Conta 555-5'!$I:$I,'Fluxo de Caixa'!$B83,'BD Conta 555-5'!$E:$E,'Fluxo de Caixa'!D$3)+SUMIFS('BD Conta 5295-0'!$L:$L,'BD Conta 5295-0'!$K:$K,'Fluxo de Caixa'!$B83,'BD Conta 5295-0'!$E:$E,'Fluxo de Caixa'!D$3)+SUMIFS('BD Conta 5294-1'!$L:$L,'BD Conta 5294-1'!$K:$K,'Fluxo de Caixa'!$B83,'BD Conta 5294-1'!$E:$E,'Fluxo de Caixa'!D$3)+SUMIFS('BD Conta 726-4'!$L:$L,'BD Conta 726-4'!$K:$K,'Fluxo de Caixa'!$B83,'BD Conta 726-4'!$E:$E,'Fluxo de Caixa'!D$3)</f>
        <v>0</v>
      </c>
      <c r="E83" s="51">
        <f>SUMIFS('BD Conta 555-5'!$J:$J,'BD Conta 555-5'!$I:$I,'Fluxo de Caixa'!$B83,'BD Conta 555-5'!$E:$E,'Fluxo de Caixa'!E$3)+SUMIFS('BD Conta 5295-0'!$L:$L,'BD Conta 5295-0'!$K:$K,'Fluxo de Caixa'!$B83,'BD Conta 5295-0'!$E:$E,'Fluxo de Caixa'!E$3)+SUMIFS('BD Conta 5294-1'!$L:$L,'BD Conta 5294-1'!$K:$K,'Fluxo de Caixa'!$B83,'BD Conta 5294-1'!$E:$E,'Fluxo de Caixa'!E$3)+SUMIFS('BD Conta 726-4'!$L:$L,'BD Conta 726-4'!$K:$K,'Fluxo de Caixa'!$B83,'BD Conta 726-4'!$E:$E,'Fluxo de Caixa'!E$3)</f>
        <v>0</v>
      </c>
      <c r="F83" s="51">
        <f>SUMIFS('BD Conta 555-5'!$J:$J,'BD Conta 555-5'!$I:$I,'Fluxo de Caixa'!$B83,'BD Conta 555-5'!$E:$E,'Fluxo de Caixa'!F$3)+SUMIFS('BD Conta 5295-0'!$L:$L,'BD Conta 5295-0'!$K:$K,'Fluxo de Caixa'!$B83,'BD Conta 5295-0'!$E:$E,'Fluxo de Caixa'!F$3)+SUMIFS('BD Conta 5294-1'!$L:$L,'BD Conta 5294-1'!$K:$K,'Fluxo de Caixa'!$B83,'BD Conta 5294-1'!$E:$E,'Fluxo de Caixa'!F$3)+SUMIFS('BD Conta 726-4'!$L:$L,'BD Conta 726-4'!$K:$K,'Fluxo de Caixa'!$B83,'BD Conta 726-4'!$E:$E,'Fluxo de Caixa'!F$3)</f>
        <v>0</v>
      </c>
      <c r="G83" s="51">
        <f>SUMIFS('BD Conta 555-5'!$J:$J,'BD Conta 555-5'!$I:$I,'Fluxo de Caixa'!$B83,'BD Conta 555-5'!$E:$E,'Fluxo de Caixa'!G$3)+SUMIFS('BD Conta 5295-0'!$L:$L,'BD Conta 5295-0'!$K:$K,'Fluxo de Caixa'!$B83,'BD Conta 5295-0'!$E:$E,'Fluxo de Caixa'!G$3)+SUMIFS('BD Conta 5294-1'!$L:$L,'BD Conta 5294-1'!$K:$K,'Fluxo de Caixa'!$B83,'BD Conta 5294-1'!$E:$E,'Fluxo de Caixa'!G$3)+SUMIFS('BD Conta 726-4'!$L:$L,'BD Conta 726-4'!$K:$K,'Fluxo de Caixa'!$B83,'BD Conta 726-4'!$E:$E,'Fluxo de Caixa'!G$3)</f>
        <v>0</v>
      </c>
      <c r="H83" s="51">
        <f>SUMIFS('BD Conta 555-5'!$J:$J,'BD Conta 555-5'!$I:$I,'Fluxo de Caixa'!$B83,'BD Conta 555-5'!$E:$E,'Fluxo de Caixa'!H$3)+SUMIFS('BD Conta 5295-0'!$L:$L,'BD Conta 5295-0'!$K:$K,'Fluxo de Caixa'!$B83,'BD Conta 5295-0'!$E:$E,'Fluxo de Caixa'!H$3)+SUMIFS('BD Conta 5294-1'!$L:$L,'BD Conta 5294-1'!$K:$K,'Fluxo de Caixa'!$B83,'BD Conta 5294-1'!$E:$E,'Fluxo de Caixa'!H$3)+SUMIFS('BD Conta 726-4'!$L:$L,'BD Conta 726-4'!$K:$K,'Fluxo de Caixa'!$B83,'BD Conta 726-4'!$E:$E,'Fluxo de Caixa'!H$3)</f>
        <v>0</v>
      </c>
      <c r="I83" s="51">
        <f>SUMIFS('BD Conta 555-5'!$J:$J,'BD Conta 555-5'!$I:$I,'Fluxo de Caixa'!$B83,'BD Conta 555-5'!$E:$E,'Fluxo de Caixa'!I$3)+SUMIFS('BD Conta 5295-0'!$L:$L,'BD Conta 5295-0'!$K:$K,'Fluxo de Caixa'!$B83,'BD Conta 5295-0'!$E:$E,'Fluxo de Caixa'!I$3)+SUMIFS('BD Conta 5294-1'!$L:$L,'BD Conta 5294-1'!$K:$K,'Fluxo de Caixa'!$B83,'BD Conta 5294-1'!$E:$E,'Fluxo de Caixa'!I$3)+SUMIFS('BD Conta 726-4'!$L:$L,'BD Conta 726-4'!$K:$K,'Fluxo de Caixa'!$B83,'BD Conta 726-4'!$E:$E,'Fluxo de Caixa'!I$3)</f>
        <v>0</v>
      </c>
      <c r="J83" s="51">
        <f>SUMIFS('BD Conta 555-5'!$J:$J,'BD Conta 555-5'!$I:$I,'Fluxo de Caixa'!$B83,'BD Conta 555-5'!$E:$E,'Fluxo de Caixa'!J$3)+SUMIFS('BD Conta 5295-0'!$L:$L,'BD Conta 5295-0'!$K:$K,'Fluxo de Caixa'!$B83,'BD Conta 5295-0'!$E:$E,'Fluxo de Caixa'!J$3)+SUMIFS('BD Conta 5294-1'!$L:$L,'BD Conta 5294-1'!$K:$K,'Fluxo de Caixa'!$B83,'BD Conta 5294-1'!$E:$E,'Fluxo de Caixa'!J$3)+SUMIFS('BD Conta 726-4'!$L:$L,'BD Conta 726-4'!$K:$K,'Fluxo de Caixa'!$B83,'BD Conta 726-4'!$E:$E,'Fluxo de Caixa'!J$3)</f>
        <v>0</v>
      </c>
      <c r="K83" s="51">
        <f>SUMIFS('BD Conta 555-5'!$J:$J,'BD Conta 555-5'!$I:$I,'Fluxo de Caixa'!$B83,'BD Conta 555-5'!$E:$E,'Fluxo de Caixa'!K$3)+SUMIFS('BD Conta 5295-0'!$L:$L,'BD Conta 5295-0'!$K:$K,'Fluxo de Caixa'!$B83,'BD Conta 5295-0'!$E:$E,'Fluxo de Caixa'!K$3)+SUMIFS('BD Conta 5294-1'!$L:$L,'BD Conta 5294-1'!$K:$K,'Fluxo de Caixa'!$B83,'BD Conta 5294-1'!$E:$E,'Fluxo de Caixa'!K$3)+SUMIFS('BD Conta 726-4'!$L:$L,'BD Conta 726-4'!$K:$K,'Fluxo de Caixa'!$B83,'BD Conta 726-4'!$E:$E,'Fluxo de Caixa'!K$3)</f>
        <v>0</v>
      </c>
      <c r="M83" s="9">
        <f>HLOOKUP($L$2,$AJ$4:$AU$111,$A83,0)</f>
        <v>0</v>
      </c>
      <c r="N83" s="51">
        <f>HLOOKUP($L$2,$C$4:$K$111,$A83,0)</f>
        <v>0</v>
      </c>
      <c r="O83" s="17">
        <f t="shared" si="314"/>
        <v>0</v>
      </c>
      <c r="P83" s="4">
        <f t="shared" si="298"/>
        <v>0</v>
      </c>
      <c r="R83" s="51">
        <f>HLOOKUP($L$2,$AW$4:$BH$111,$A83,0)</f>
        <v>0</v>
      </c>
      <c r="S83" s="51">
        <f>HLOOKUP($L$2,$W$4:$AH$111,$A83,0)</f>
        <v>-174952.43</v>
      </c>
      <c r="T83" s="17">
        <f t="shared" si="299"/>
        <v>-174952.43</v>
      </c>
      <c r="U83" s="4">
        <f t="shared" si="300"/>
        <v>0</v>
      </c>
      <c r="W83" s="9" t="e">
        <f>SUM(#REF!)</f>
        <v>#REF!</v>
      </c>
      <c r="X83" s="9" t="e">
        <f>SUM(#REF!)</f>
        <v>#REF!</v>
      </c>
      <c r="Y83" s="9" t="e">
        <f>SUM(#REF!)</f>
        <v>#REF!</v>
      </c>
      <c r="Z83" s="9">
        <f>SUM($C83:C83)</f>
        <v>0</v>
      </c>
      <c r="AA83" s="9">
        <f>SUM($C83:D83)</f>
        <v>0</v>
      </c>
      <c r="AB83" s="9">
        <f>SUM($C83:E83)</f>
        <v>0</v>
      </c>
      <c r="AC83" s="9">
        <f>SUM($C83:F83)</f>
        <v>0</v>
      </c>
      <c r="AD83" s="9">
        <f>SUM($C83:G83)</f>
        <v>0</v>
      </c>
      <c r="AE83" s="9">
        <f>SUM($C83:H83)</f>
        <v>0</v>
      </c>
      <c r="AF83" s="9">
        <f>SUM($C83:I83)</f>
        <v>0</v>
      </c>
      <c r="AG83" s="9">
        <f>SUM($C83:J83)</f>
        <v>0</v>
      </c>
      <c r="AH83" s="9">
        <f>SUM($C83:K83)</f>
        <v>0</v>
      </c>
      <c r="AJ83" s="51">
        <f>-IFERROR(VLOOKUP($B83,Orçado!$B:$I,8,0),0)</f>
        <v>0</v>
      </c>
      <c r="AK83" s="51">
        <f>-IFERROR(VLOOKUP($B83,Orçado!$B:$I,8,0),0)</f>
        <v>0</v>
      </c>
      <c r="AL83" s="51">
        <f>-IFERROR(VLOOKUP($B83,Orçado!$B:$I,8,0),0)</f>
        <v>0</v>
      </c>
      <c r="AM83" s="51"/>
      <c r="AN83" s="51"/>
      <c r="AO83" s="51"/>
      <c r="AP83" s="51"/>
      <c r="AQ83" s="51"/>
      <c r="AR83" s="51"/>
      <c r="AS83" s="51"/>
      <c r="AT83" s="51"/>
      <c r="AU83" s="51"/>
      <c r="AW83" s="51">
        <f t="shared" si="315"/>
        <v>0</v>
      </c>
      <c r="AX83" s="51">
        <f t="shared" si="316"/>
        <v>0</v>
      </c>
      <c r="AY83" s="51">
        <f t="shared" si="304"/>
        <v>0</v>
      </c>
      <c r="AZ83" s="51">
        <f t="shared" si="305"/>
        <v>0</v>
      </c>
      <c r="BA83" s="51">
        <f t="shared" si="306"/>
        <v>0</v>
      </c>
      <c r="BB83" s="51">
        <f t="shared" si="307"/>
        <v>0</v>
      </c>
      <c r="BC83" s="51">
        <f t="shared" si="308"/>
        <v>0</v>
      </c>
      <c r="BD83" s="51">
        <f t="shared" si="309"/>
        <v>0</v>
      </c>
      <c r="BE83" s="51">
        <f t="shared" si="310"/>
        <v>0</v>
      </c>
      <c r="BF83" s="51">
        <f t="shared" si="311"/>
        <v>0</v>
      </c>
      <c r="BG83" s="51">
        <f t="shared" si="312"/>
        <v>0</v>
      </c>
      <c r="BH83" s="51">
        <f t="shared" si="313"/>
        <v>0</v>
      </c>
    </row>
    <row r="84" spans="1:63" hidden="1" outlineLevel="1">
      <c r="A84" s="5">
        <f t="shared" si="263"/>
        <v>80</v>
      </c>
      <c r="B84" s="14" t="s">
        <v>199</v>
      </c>
      <c r="C84" s="51">
        <f>SUMIFS('BD Conta 555-5'!$J:$J,'BD Conta 555-5'!$I:$I,'Fluxo de Caixa'!$B84,'BD Conta 555-5'!$E:$E,'Fluxo de Caixa'!C$3)+SUMIFS('BD Conta 5295-0'!$L:$L,'BD Conta 5295-0'!$K:$K,'Fluxo de Caixa'!$B84,'BD Conta 5295-0'!$E:$E,'Fluxo de Caixa'!C$3)+SUMIFS('BD Conta 5294-1'!$L:$L,'BD Conta 5294-1'!$K:$K,'Fluxo de Caixa'!$B84,'BD Conta 5294-1'!$E:$E,'Fluxo de Caixa'!C$3)+SUMIFS('BD Conta 726-4'!$L:$L,'BD Conta 726-4'!$K:$K,'Fluxo de Caixa'!$B84,'BD Conta 726-4'!$E:$E,'Fluxo de Caixa'!C$3)</f>
        <v>0</v>
      </c>
      <c r="D84" s="51">
        <f>SUMIFS('BD Conta 555-5'!$J:$J,'BD Conta 555-5'!$I:$I,'Fluxo de Caixa'!$B84,'BD Conta 555-5'!$E:$E,'Fluxo de Caixa'!D$3)+SUMIFS('BD Conta 5295-0'!$L:$L,'BD Conta 5295-0'!$K:$K,'Fluxo de Caixa'!$B84,'BD Conta 5295-0'!$E:$E,'Fluxo de Caixa'!D$3)+SUMIFS('BD Conta 5294-1'!$L:$L,'BD Conta 5294-1'!$K:$K,'Fluxo de Caixa'!$B84,'BD Conta 5294-1'!$E:$E,'Fluxo de Caixa'!D$3)+SUMIFS('BD Conta 726-4'!$L:$L,'BD Conta 726-4'!$K:$K,'Fluxo de Caixa'!$B84,'BD Conta 726-4'!$E:$E,'Fluxo de Caixa'!D$3)</f>
        <v>0</v>
      </c>
      <c r="E84" s="51">
        <f>SUMIFS('BD Conta 555-5'!$J:$J,'BD Conta 555-5'!$I:$I,'Fluxo de Caixa'!$B84,'BD Conta 555-5'!$E:$E,'Fluxo de Caixa'!E$3)+SUMIFS('BD Conta 5295-0'!$L:$L,'BD Conta 5295-0'!$K:$K,'Fluxo de Caixa'!$B84,'BD Conta 5295-0'!$E:$E,'Fluxo de Caixa'!E$3)+SUMIFS('BD Conta 5294-1'!$L:$L,'BD Conta 5294-1'!$K:$K,'Fluxo de Caixa'!$B84,'BD Conta 5294-1'!$E:$E,'Fluxo de Caixa'!E$3)+SUMIFS('BD Conta 726-4'!$L:$L,'BD Conta 726-4'!$K:$K,'Fluxo de Caixa'!$B84,'BD Conta 726-4'!$E:$E,'Fluxo de Caixa'!E$3)</f>
        <v>0</v>
      </c>
      <c r="F84" s="51">
        <f>SUMIFS('BD Conta 555-5'!$J:$J,'BD Conta 555-5'!$I:$I,'Fluxo de Caixa'!$B84,'BD Conta 555-5'!$E:$E,'Fluxo de Caixa'!F$3)+SUMIFS('BD Conta 5295-0'!$L:$L,'BD Conta 5295-0'!$K:$K,'Fluxo de Caixa'!$B84,'BD Conta 5295-0'!$E:$E,'Fluxo de Caixa'!F$3)+SUMIFS('BD Conta 5294-1'!$L:$L,'BD Conta 5294-1'!$K:$K,'Fluxo de Caixa'!$B84,'BD Conta 5294-1'!$E:$E,'Fluxo de Caixa'!F$3)+SUMIFS('BD Conta 726-4'!$L:$L,'BD Conta 726-4'!$K:$K,'Fluxo de Caixa'!$B84,'BD Conta 726-4'!$E:$E,'Fluxo de Caixa'!F$3)</f>
        <v>0</v>
      </c>
      <c r="G84" s="51">
        <f>SUMIFS('BD Conta 555-5'!$J:$J,'BD Conta 555-5'!$I:$I,'Fluxo de Caixa'!$B84,'BD Conta 555-5'!$E:$E,'Fluxo de Caixa'!G$3)+SUMIFS('BD Conta 5295-0'!$L:$L,'BD Conta 5295-0'!$K:$K,'Fluxo de Caixa'!$B84,'BD Conta 5295-0'!$E:$E,'Fluxo de Caixa'!G$3)+SUMIFS('BD Conta 5294-1'!$L:$L,'BD Conta 5294-1'!$K:$K,'Fluxo de Caixa'!$B84,'BD Conta 5294-1'!$E:$E,'Fluxo de Caixa'!G$3)+SUMIFS('BD Conta 726-4'!$L:$L,'BD Conta 726-4'!$K:$K,'Fluxo de Caixa'!$B84,'BD Conta 726-4'!$E:$E,'Fluxo de Caixa'!G$3)</f>
        <v>0</v>
      </c>
      <c r="H84" s="51">
        <f>SUMIFS('BD Conta 555-5'!$J:$J,'BD Conta 555-5'!$I:$I,'Fluxo de Caixa'!$B84,'BD Conta 555-5'!$E:$E,'Fluxo de Caixa'!H$3)+SUMIFS('BD Conta 5295-0'!$L:$L,'BD Conta 5295-0'!$K:$K,'Fluxo de Caixa'!$B84,'BD Conta 5295-0'!$E:$E,'Fluxo de Caixa'!H$3)+SUMIFS('BD Conta 5294-1'!$L:$L,'BD Conta 5294-1'!$K:$K,'Fluxo de Caixa'!$B84,'BD Conta 5294-1'!$E:$E,'Fluxo de Caixa'!H$3)+SUMIFS('BD Conta 726-4'!$L:$L,'BD Conta 726-4'!$K:$K,'Fluxo de Caixa'!$B84,'BD Conta 726-4'!$E:$E,'Fluxo de Caixa'!H$3)</f>
        <v>0</v>
      </c>
      <c r="I84" s="51">
        <f>SUMIFS('BD Conta 555-5'!$J:$J,'BD Conta 555-5'!$I:$I,'Fluxo de Caixa'!$B84,'BD Conta 555-5'!$E:$E,'Fluxo de Caixa'!I$3)+SUMIFS('BD Conta 5295-0'!$L:$L,'BD Conta 5295-0'!$K:$K,'Fluxo de Caixa'!$B84,'BD Conta 5295-0'!$E:$E,'Fluxo de Caixa'!I$3)+SUMIFS('BD Conta 5294-1'!$L:$L,'BD Conta 5294-1'!$K:$K,'Fluxo de Caixa'!$B84,'BD Conta 5294-1'!$E:$E,'Fluxo de Caixa'!I$3)+SUMIFS('BD Conta 726-4'!$L:$L,'BD Conta 726-4'!$K:$K,'Fluxo de Caixa'!$B84,'BD Conta 726-4'!$E:$E,'Fluxo de Caixa'!I$3)</f>
        <v>0</v>
      </c>
      <c r="J84" s="51">
        <f>SUMIFS('BD Conta 555-5'!$J:$J,'BD Conta 555-5'!$I:$I,'Fluxo de Caixa'!$B84,'BD Conta 555-5'!$E:$E,'Fluxo de Caixa'!J$3)+SUMIFS('BD Conta 5295-0'!$L:$L,'BD Conta 5295-0'!$K:$K,'Fluxo de Caixa'!$B84,'BD Conta 5295-0'!$E:$E,'Fluxo de Caixa'!J$3)+SUMIFS('BD Conta 5294-1'!$L:$L,'BD Conta 5294-1'!$K:$K,'Fluxo de Caixa'!$B84,'BD Conta 5294-1'!$E:$E,'Fluxo de Caixa'!J$3)+SUMIFS('BD Conta 726-4'!$L:$L,'BD Conta 726-4'!$K:$K,'Fluxo de Caixa'!$B84,'BD Conta 726-4'!$E:$E,'Fluxo de Caixa'!J$3)</f>
        <v>0</v>
      </c>
      <c r="K84" s="51">
        <f>SUMIFS('BD Conta 555-5'!$J:$J,'BD Conta 555-5'!$I:$I,'Fluxo de Caixa'!$B84,'BD Conta 555-5'!$E:$E,'Fluxo de Caixa'!K$3)+SUMIFS('BD Conta 5295-0'!$L:$L,'BD Conta 5295-0'!$K:$K,'Fluxo de Caixa'!$B84,'BD Conta 5295-0'!$E:$E,'Fluxo de Caixa'!K$3)+SUMIFS('BD Conta 5294-1'!$L:$L,'BD Conta 5294-1'!$K:$K,'Fluxo de Caixa'!$B84,'BD Conta 5294-1'!$E:$E,'Fluxo de Caixa'!K$3)+SUMIFS('BD Conta 726-4'!$L:$L,'BD Conta 726-4'!$K:$K,'Fluxo de Caixa'!$B84,'BD Conta 726-4'!$E:$E,'Fluxo de Caixa'!K$3)</f>
        <v>0</v>
      </c>
      <c r="M84" s="9">
        <f>HLOOKUP($L$2,$AJ$4:$AU$111,$A84,0)</f>
        <v>0</v>
      </c>
      <c r="N84" s="51">
        <f>HLOOKUP($L$2,$C$4:$K$111,$A84,0)</f>
        <v>0</v>
      </c>
      <c r="O84" s="17">
        <f t="shared" si="314"/>
        <v>0</v>
      </c>
      <c r="P84" s="4">
        <f t="shared" si="298"/>
        <v>0</v>
      </c>
      <c r="R84" s="51">
        <f>HLOOKUP($L$2,$AW$4:$BH$111,$A84,0)</f>
        <v>0</v>
      </c>
      <c r="S84" s="51">
        <f>HLOOKUP($L$2,$W$4:$AH$111,$A84,0)</f>
        <v>0</v>
      </c>
      <c r="T84" s="17">
        <f t="shared" si="299"/>
        <v>0</v>
      </c>
      <c r="U84" s="4">
        <f t="shared" si="300"/>
        <v>0</v>
      </c>
      <c r="W84" s="9" t="e">
        <f>SUM(#REF!)</f>
        <v>#REF!</v>
      </c>
      <c r="X84" s="9" t="e">
        <f>SUM(#REF!)</f>
        <v>#REF!</v>
      </c>
      <c r="Y84" s="9" t="e">
        <f>SUM(#REF!)</f>
        <v>#REF!</v>
      </c>
      <c r="Z84" s="9">
        <f>SUM($C84:C84)</f>
        <v>0</v>
      </c>
      <c r="AA84" s="9">
        <f>SUM($C84:D84)</f>
        <v>0</v>
      </c>
      <c r="AB84" s="9">
        <f>SUM($C84:E84)</f>
        <v>0</v>
      </c>
      <c r="AC84" s="9">
        <f>SUM($C84:F84)</f>
        <v>0</v>
      </c>
      <c r="AD84" s="9">
        <f>SUM($C84:G84)</f>
        <v>0</v>
      </c>
      <c r="AE84" s="9">
        <f>SUM($C84:H84)</f>
        <v>0</v>
      </c>
      <c r="AF84" s="9">
        <f>SUM($C84:I84)</f>
        <v>0</v>
      </c>
      <c r="AG84" s="9">
        <f>SUM($C84:J84)</f>
        <v>0</v>
      </c>
      <c r="AH84" s="9">
        <f>SUM($C84:K84)</f>
        <v>0</v>
      </c>
      <c r="AJ84" s="51">
        <f>-IFERROR(VLOOKUP($B84,Orçado!$B:$I,8,0),0)</f>
        <v>0</v>
      </c>
      <c r="AK84" s="51">
        <f>-IFERROR(VLOOKUP($B84,Orçado!$B:$I,8,0),0)</f>
        <v>0</v>
      </c>
      <c r="AL84" s="51">
        <f>-IFERROR(VLOOKUP($B84,Orçado!$B:$I,8,0),0)</f>
        <v>0</v>
      </c>
      <c r="AM84" s="51"/>
      <c r="AN84" s="51"/>
      <c r="AO84" s="51"/>
      <c r="AP84" s="51"/>
      <c r="AQ84" s="51"/>
      <c r="AR84" s="51"/>
      <c r="AS84" s="51"/>
      <c r="AT84" s="51"/>
      <c r="AU84" s="51"/>
      <c r="AW84" s="51">
        <f t="shared" si="315"/>
        <v>0</v>
      </c>
      <c r="AX84" s="51">
        <f t="shared" si="316"/>
        <v>0</v>
      </c>
      <c r="AY84" s="51">
        <f t="shared" si="304"/>
        <v>0</v>
      </c>
      <c r="AZ84" s="51">
        <f t="shared" si="305"/>
        <v>0</v>
      </c>
      <c r="BA84" s="51">
        <f t="shared" si="306"/>
        <v>0</v>
      </c>
      <c r="BB84" s="51">
        <f t="shared" si="307"/>
        <v>0</v>
      </c>
      <c r="BC84" s="51">
        <f t="shared" si="308"/>
        <v>0</v>
      </c>
      <c r="BD84" s="51">
        <f t="shared" si="309"/>
        <v>0</v>
      </c>
      <c r="BE84" s="51">
        <f t="shared" si="310"/>
        <v>0</v>
      </c>
      <c r="BF84" s="51">
        <f t="shared" si="311"/>
        <v>0</v>
      </c>
      <c r="BG84" s="51">
        <f t="shared" si="312"/>
        <v>0</v>
      </c>
      <c r="BH84" s="51">
        <f t="shared" si="313"/>
        <v>0</v>
      </c>
    </row>
    <row r="85" spans="1:63" hidden="1" outlineLevel="1">
      <c r="A85" s="5">
        <f t="shared" si="263"/>
        <v>81</v>
      </c>
      <c r="B85" s="14" t="s">
        <v>200</v>
      </c>
      <c r="C85" s="51">
        <f>SUMIFS('BD Conta 555-5'!$J:$J,'BD Conta 555-5'!$I:$I,'Fluxo de Caixa'!$B85,'BD Conta 555-5'!$E:$E,'Fluxo de Caixa'!C$3)+SUMIFS('BD Conta 5295-0'!$L:$L,'BD Conta 5295-0'!$K:$K,'Fluxo de Caixa'!$B85,'BD Conta 5295-0'!$E:$E,'Fluxo de Caixa'!C$3)+SUMIFS('BD Conta 5294-1'!$L:$L,'BD Conta 5294-1'!$K:$K,'Fluxo de Caixa'!$B85,'BD Conta 5294-1'!$E:$E,'Fluxo de Caixa'!C$3)+SUMIFS('BD Conta 726-4'!$L:$L,'BD Conta 726-4'!$K:$K,'Fluxo de Caixa'!$B85,'BD Conta 726-4'!$E:$E,'Fluxo de Caixa'!C$3)</f>
        <v>0</v>
      </c>
      <c r="D85" s="51">
        <f>SUMIFS('BD Conta 555-5'!$J:$J,'BD Conta 555-5'!$I:$I,'Fluxo de Caixa'!$B85,'BD Conta 555-5'!$E:$E,'Fluxo de Caixa'!D$3)+SUMIFS('BD Conta 5295-0'!$L:$L,'BD Conta 5295-0'!$K:$K,'Fluxo de Caixa'!$B85,'BD Conta 5295-0'!$E:$E,'Fluxo de Caixa'!D$3)+SUMIFS('BD Conta 5294-1'!$L:$L,'BD Conta 5294-1'!$K:$K,'Fluxo de Caixa'!$B85,'BD Conta 5294-1'!$E:$E,'Fluxo de Caixa'!D$3)+SUMIFS('BD Conta 726-4'!$L:$L,'BD Conta 726-4'!$K:$K,'Fluxo de Caixa'!$B85,'BD Conta 726-4'!$E:$E,'Fluxo de Caixa'!D$3)</f>
        <v>0</v>
      </c>
      <c r="E85" s="51">
        <f>SUMIFS('BD Conta 555-5'!$J:$J,'BD Conta 555-5'!$I:$I,'Fluxo de Caixa'!$B85,'BD Conta 555-5'!$E:$E,'Fluxo de Caixa'!E$3)+SUMIFS('BD Conta 5295-0'!$L:$L,'BD Conta 5295-0'!$K:$K,'Fluxo de Caixa'!$B85,'BD Conta 5295-0'!$E:$E,'Fluxo de Caixa'!E$3)+SUMIFS('BD Conta 5294-1'!$L:$L,'BD Conta 5294-1'!$K:$K,'Fluxo de Caixa'!$B85,'BD Conta 5294-1'!$E:$E,'Fluxo de Caixa'!E$3)+SUMIFS('BD Conta 726-4'!$L:$L,'BD Conta 726-4'!$K:$K,'Fluxo de Caixa'!$B85,'BD Conta 726-4'!$E:$E,'Fluxo de Caixa'!E$3)</f>
        <v>0</v>
      </c>
      <c r="F85" s="51">
        <f>SUMIFS('BD Conta 555-5'!$J:$J,'BD Conta 555-5'!$I:$I,'Fluxo de Caixa'!$B85,'BD Conta 555-5'!$E:$E,'Fluxo de Caixa'!F$3)+SUMIFS('BD Conta 5295-0'!$L:$L,'BD Conta 5295-0'!$K:$K,'Fluxo de Caixa'!$B85,'BD Conta 5295-0'!$E:$E,'Fluxo de Caixa'!F$3)+SUMIFS('BD Conta 5294-1'!$L:$L,'BD Conta 5294-1'!$K:$K,'Fluxo de Caixa'!$B85,'BD Conta 5294-1'!$E:$E,'Fluxo de Caixa'!F$3)+SUMIFS('BD Conta 726-4'!$L:$L,'BD Conta 726-4'!$K:$K,'Fluxo de Caixa'!$B85,'BD Conta 726-4'!$E:$E,'Fluxo de Caixa'!F$3)</f>
        <v>0</v>
      </c>
      <c r="G85" s="51">
        <f>SUMIFS('BD Conta 555-5'!$J:$J,'BD Conta 555-5'!$I:$I,'Fluxo de Caixa'!$B85,'BD Conta 555-5'!$E:$E,'Fluxo de Caixa'!G$3)+SUMIFS('BD Conta 5295-0'!$L:$L,'BD Conta 5295-0'!$K:$K,'Fluxo de Caixa'!$B85,'BD Conta 5295-0'!$E:$E,'Fluxo de Caixa'!G$3)+SUMIFS('BD Conta 5294-1'!$L:$L,'BD Conta 5294-1'!$K:$K,'Fluxo de Caixa'!$B85,'BD Conta 5294-1'!$E:$E,'Fluxo de Caixa'!G$3)+SUMIFS('BD Conta 726-4'!$L:$L,'BD Conta 726-4'!$K:$K,'Fluxo de Caixa'!$B85,'BD Conta 726-4'!$E:$E,'Fluxo de Caixa'!G$3)</f>
        <v>0</v>
      </c>
      <c r="H85" s="51">
        <f>SUMIFS('BD Conta 555-5'!$J:$J,'BD Conta 555-5'!$I:$I,'Fluxo de Caixa'!$B85,'BD Conta 555-5'!$E:$E,'Fluxo de Caixa'!H$3)+SUMIFS('BD Conta 5295-0'!$L:$L,'BD Conta 5295-0'!$K:$K,'Fluxo de Caixa'!$B85,'BD Conta 5295-0'!$E:$E,'Fluxo de Caixa'!H$3)+SUMIFS('BD Conta 5294-1'!$L:$L,'BD Conta 5294-1'!$K:$K,'Fluxo de Caixa'!$B85,'BD Conta 5294-1'!$E:$E,'Fluxo de Caixa'!H$3)+SUMIFS('BD Conta 726-4'!$L:$L,'BD Conta 726-4'!$K:$K,'Fluxo de Caixa'!$B85,'BD Conta 726-4'!$E:$E,'Fluxo de Caixa'!H$3)</f>
        <v>0</v>
      </c>
      <c r="I85" s="51">
        <f>SUMIFS('BD Conta 555-5'!$J:$J,'BD Conta 555-5'!$I:$I,'Fluxo de Caixa'!$B85,'BD Conta 555-5'!$E:$E,'Fluxo de Caixa'!I$3)+SUMIFS('BD Conta 5295-0'!$L:$L,'BD Conta 5295-0'!$K:$K,'Fluxo de Caixa'!$B85,'BD Conta 5295-0'!$E:$E,'Fluxo de Caixa'!I$3)+SUMIFS('BD Conta 5294-1'!$L:$L,'BD Conta 5294-1'!$K:$K,'Fluxo de Caixa'!$B85,'BD Conta 5294-1'!$E:$E,'Fluxo de Caixa'!I$3)+SUMIFS('BD Conta 726-4'!$L:$L,'BD Conta 726-4'!$K:$K,'Fluxo de Caixa'!$B85,'BD Conta 726-4'!$E:$E,'Fluxo de Caixa'!I$3)</f>
        <v>0</v>
      </c>
      <c r="J85" s="51">
        <f>SUMIFS('BD Conta 555-5'!$J:$J,'BD Conta 555-5'!$I:$I,'Fluxo de Caixa'!$B85,'BD Conta 555-5'!$E:$E,'Fluxo de Caixa'!J$3)+SUMIFS('BD Conta 5295-0'!$L:$L,'BD Conta 5295-0'!$K:$K,'Fluxo de Caixa'!$B85,'BD Conta 5295-0'!$E:$E,'Fluxo de Caixa'!J$3)+SUMIFS('BD Conta 5294-1'!$L:$L,'BD Conta 5294-1'!$K:$K,'Fluxo de Caixa'!$B85,'BD Conta 5294-1'!$E:$E,'Fluxo de Caixa'!J$3)+SUMIFS('BD Conta 726-4'!$L:$L,'BD Conta 726-4'!$K:$K,'Fluxo de Caixa'!$B85,'BD Conta 726-4'!$E:$E,'Fluxo de Caixa'!J$3)</f>
        <v>0</v>
      </c>
      <c r="K85" s="51">
        <f>SUMIFS('BD Conta 555-5'!$J:$J,'BD Conta 555-5'!$I:$I,'Fluxo de Caixa'!$B85,'BD Conta 555-5'!$E:$E,'Fluxo de Caixa'!K$3)+SUMIFS('BD Conta 5295-0'!$L:$L,'BD Conta 5295-0'!$K:$K,'Fluxo de Caixa'!$B85,'BD Conta 5295-0'!$E:$E,'Fluxo de Caixa'!K$3)+SUMIFS('BD Conta 5294-1'!$L:$L,'BD Conta 5294-1'!$K:$K,'Fluxo de Caixa'!$B85,'BD Conta 5294-1'!$E:$E,'Fluxo de Caixa'!K$3)+SUMIFS('BD Conta 726-4'!$L:$L,'BD Conta 726-4'!$K:$K,'Fluxo de Caixa'!$B85,'BD Conta 726-4'!$E:$E,'Fluxo de Caixa'!K$3)</f>
        <v>0</v>
      </c>
      <c r="M85" s="9">
        <f>HLOOKUP($L$2,$AJ$4:$AU$111,$A85,0)</f>
        <v>0</v>
      </c>
      <c r="N85" s="51">
        <f>HLOOKUP($L$2,$C$4:$K$111,$A85,0)</f>
        <v>0</v>
      </c>
      <c r="O85" s="17">
        <f t="shared" si="314"/>
        <v>0</v>
      </c>
      <c r="P85" s="4">
        <f t="shared" si="298"/>
        <v>0</v>
      </c>
      <c r="R85" s="51">
        <f>HLOOKUP($L$2,$AW$4:$BH$111,$A85,0)</f>
        <v>0</v>
      </c>
      <c r="S85" s="51">
        <f>HLOOKUP($L$2,$W$4:$AH$111,$A85,0)</f>
        <v>0</v>
      </c>
      <c r="T85" s="17">
        <f t="shared" si="299"/>
        <v>0</v>
      </c>
      <c r="U85" s="4">
        <f t="shared" si="300"/>
        <v>0</v>
      </c>
      <c r="W85" s="9" t="e">
        <f>SUM(#REF!)</f>
        <v>#REF!</v>
      </c>
      <c r="X85" s="9" t="e">
        <f>SUM(#REF!)</f>
        <v>#REF!</v>
      </c>
      <c r="Y85" s="9" t="e">
        <f>SUM(#REF!)</f>
        <v>#REF!</v>
      </c>
      <c r="Z85" s="9">
        <f>SUM($C85:C85)</f>
        <v>0</v>
      </c>
      <c r="AA85" s="9">
        <f>SUM($C85:D85)</f>
        <v>0</v>
      </c>
      <c r="AB85" s="9">
        <f>SUM($C85:E85)</f>
        <v>0</v>
      </c>
      <c r="AC85" s="9">
        <f>SUM($C85:F85)</f>
        <v>0</v>
      </c>
      <c r="AD85" s="9">
        <f>SUM($C85:G85)</f>
        <v>0</v>
      </c>
      <c r="AE85" s="9">
        <f>SUM($C85:H85)</f>
        <v>0</v>
      </c>
      <c r="AF85" s="9">
        <f>SUM($C85:I85)</f>
        <v>0</v>
      </c>
      <c r="AG85" s="9">
        <f>SUM($C85:J85)</f>
        <v>0</v>
      </c>
      <c r="AH85" s="9">
        <f>SUM($C85:K85)</f>
        <v>0</v>
      </c>
      <c r="AJ85" s="51">
        <f>-IFERROR(VLOOKUP($B85,Orçado!$B:$I,8,0),0)</f>
        <v>0</v>
      </c>
      <c r="AK85" s="51">
        <f>-IFERROR(VLOOKUP($B85,Orçado!$B:$I,8,0),0)</f>
        <v>0</v>
      </c>
      <c r="AL85" s="51">
        <f>-IFERROR(VLOOKUP($B85,Orçado!$B:$I,8,0),0)</f>
        <v>0</v>
      </c>
      <c r="AM85" s="51"/>
      <c r="AN85" s="51"/>
      <c r="AO85" s="51"/>
      <c r="AP85" s="51"/>
      <c r="AQ85" s="51"/>
      <c r="AR85" s="51"/>
      <c r="AS85" s="51"/>
      <c r="AT85" s="51"/>
      <c r="AU85" s="51"/>
      <c r="AW85" s="51">
        <f t="shared" si="315"/>
        <v>0</v>
      </c>
      <c r="AX85" s="51">
        <f t="shared" si="316"/>
        <v>0</v>
      </c>
      <c r="AY85" s="51">
        <f t="shared" si="304"/>
        <v>0</v>
      </c>
      <c r="AZ85" s="51">
        <f t="shared" si="305"/>
        <v>0</v>
      </c>
      <c r="BA85" s="51">
        <f t="shared" si="306"/>
        <v>0</v>
      </c>
      <c r="BB85" s="51">
        <f t="shared" si="307"/>
        <v>0</v>
      </c>
      <c r="BC85" s="51">
        <f t="shared" si="308"/>
        <v>0</v>
      </c>
      <c r="BD85" s="51">
        <f t="shared" si="309"/>
        <v>0</v>
      </c>
      <c r="BE85" s="51">
        <f t="shared" si="310"/>
        <v>0</v>
      </c>
      <c r="BF85" s="51">
        <f t="shared" si="311"/>
        <v>0</v>
      </c>
      <c r="BG85" s="51">
        <f t="shared" si="312"/>
        <v>0</v>
      </c>
      <c r="BH85" s="51">
        <f t="shared" si="313"/>
        <v>0</v>
      </c>
    </row>
    <row r="86" spans="1:63" hidden="1" outlineLevel="1">
      <c r="A86" s="5">
        <f t="shared" si="263"/>
        <v>82</v>
      </c>
      <c r="B86" s="16"/>
      <c r="C86" s="82"/>
      <c r="D86" s="82"/>
      <c r="E86" s="82"/>
      <c r="F86" s="82"/>
      <c r="G86" s="82"/>
      <c r="H86" s="82"/>
      <c r="I86" s="82"/>
      <c r="J86" s="82"/>
      <c r="K86" s="82"/>
      <c r="M86" s="50"/>
      <c r="N86" s="50"/>
      <c r="O86" s="83"/>
      <c r="P86" s="84"/>
      <c r="R86" s="50"/>
      <c r="S86" s="50"/>
      <c r="T86" s="83"/>
      <c r="U86" s="84"/>
      <c r="W86" s="50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J86" s="82"/>
      <c r="AK86" s="82"/>
      <c r="AL86" s="82"/>
      <c r="AM86" s="82"/>
      <c r="AN86" s="82"/>
      <c r="AO86" s="82"/>
      <c r="AP86" s="85"/>
      <c r="AQ86" s="85"/>
      <c r="AR86" s="85"/>
      <c r="AS86" s="85"/>
      <c r="AT86" s="85"/>
      <c r="AU86" s="85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</row>
    <row r="87" spans="1:63" collapsed="1">
      <c r="A87" s="5">
        <f t="shared" si="263"/>
        <v>83</v>
      </c>
      <c r="B87" s="75" t="s">
        <v>133</v>
      </c>
      <c r="C87" s="77">
        <f t="shared" ref="C87:G87" si="333">SUM(C5,C10)</f>
        <v>0</v>
      </c>
      <c r="D87" s="77">
        <f t="shared" si="333"/>
        <v>0</v>
      </c>
      <c r="E87" s="77">
        <f t="shared" si="333"/>
        <v>0</v>
      </c>
      <c r="F87" s="77">
        <f t="shared" si="333"/>
        <v>0</v>
      </c>
      <c r="G87" s="78">
        <f t="shared" si="333"/>
        <v>4934894.9499999993</v>
      </c>
      <c r="H87" s="78">
        <f t="shared" ref="H87:K87" si="334">SUM(H5,H10)</f>
        <v>6201382.3599999994</v>
      </c>
      <c r="I87" s="78">
        <f t="shared" si="334"/>
        <v>0</v>
      </c>
      <c r="J87" s="78">
        <f t="shared" si="334"/>
        <v>0</v>
      </c>
      <c r="K87" s="78">
        <f t="shared" si="334"/>
        <v>0</v>
      </c>
      <c r="M87" s="77">
        <f>SUM(M5,M10)</f>
        <v>0</v>
      </c>
      <c r="N87" s="77">
        <f>SUM(N5,N10)</f>
        <v>0</v>
      </c>
      <c r="O87" s="77">
        <f>SUM(O5,O10)</f>
        <v>0</v>
      </c>
      <c r="P87" s="79">
        <f>IFERROR(IF(N87=0,0,N87/M87-1),0)</f>
        <v>0</v>
      </c>
      <c r="R87" s="77">
        <f>SUM(R5,R10)</f>
        <v>1964545.6286776843</v>
      </c>
      <c r="S87" s="77">
        <f>SUM(S5,S10)</f>
        <v>10961324.879999999</v>
      </c>
      <c r="T87" s="77">
        <f>SUM(T5,T10)</f>
        <v>8996779.2513223141</v>
      </c>
      <c r="U87" s="79">
        <f>IFERROR(IF(S87=0,0,S87/R87-1),0)</f>
        <v>4.5795725586572171</v>
      </c>
      <c r="W87" s="77" t="e">
        <f>SUM(#REF!)</f>
        <v>#REF!</v>
      </c>
      <c r="X87" s="77" t="e">
        <f>SUM(#REF!)</f>
        <v>#REF!</v>
      </c>
      <c r="Y87" s="77" t="e">
        <f>SUM(#REF!)</f>
        <v>#REF!</v>
      </c>
      <c r="Z87" s="77">
        <f>SUM($C87:C87)</f>
        <v>0</v>
      </c>
      <c r="AA87" s="77">
        <f>SUM($C87:D87)</f>
        <v>0</v>
      </c>
      <c r="AB87" s="77">
        <f>SUM($C87:E87)</f>
        <v>0</v>
      </c>
      <c r="AC87" s="77">
        <f>SUM($C87:F87)</f>
        <v>0</v>
      </c>
      <c r="AD87" s="77">
        <f>SUM($C87:G87)</f>
        <v>4934894.9499999993</v>
      </c>
      <c r="AE87" s="77">
        <f>SUM($C87:H87)</f>
        <v>11136277.309999999</v>
      </c>
      <c r="AF87" s="77">
        <f>SUM($C87:I87)</f>
        <v>11136277.309999999</v>
      </c>
      <c r="AG87" s="77">
        <f>SUM($C87:J87)</f>
        <v>11136277.309999999</v>
      </c>
      <c r="AH87" s="77">
        <f>SUM($C87:K87)</f>
        <v>11136277.309999999</v>
      </c>
      <c r="AJ87" s="77">
        <f t="shared" ref="AJ87:AU87" si="335">SUM(AJ5,AJ10)</f>
        <v>654848.54289256153</v>
      </c>
      <c r="AK87" s="77">
        <f t="shared" si="335"/>
        <v>654848.54289256153</v>
      </c>
      <c r="AL87" s="77">
        <f t="shared" si="335"/>
        <v>654848.54289256153</v>
      </c>
      <c r="AM87" s="77">
        <f t="shared" si="335"/>
        <v>0</v>
      </c>
      <c r="AN87" s="77">
        <f t="shared" si="335"/>
        <v>0</v>
      </c>
      <c r="AO87" s="77">
        <f t="shared" si="335"/>
        <v>0</v>
      </c>
      <c r="AP87" s="77">
        <f t="shared" si="335"/>
        <v>0</v>
      </c>
      <c r="AQ87" s="78">
        <f t="shared" si="335"/>
        <v>0</v>
      </c>
      <c r="AR87" s="78">
        <f t="shared" si="335"/>
        <v>0</v>
      </c>
      <c r="AS87" s="78">
        <f t="shared" si="335"/>
        <v>0</v>
      </c>
      <c r="AT87" s="78">
        <f t="shared" si="335"/>
        <v>0</v>
      </c>
      <c r="AU87" s="78">
        <f t="shared" si="335"/>
        <v>0</v>
      </c>
      <c r="AW87" s="77">
        <f t="shared" ref="AW87:AW92" si="336">SUM(AJ87)</f>
        <v>654848.54289256153</v>
      </c>
      <c r="AX87" s="77">
        <f t="shared" ref="AX87:AX92" si="337">SUM(AJ87:AK87)</f>
        <v>1309697.0857851231</v>
      </c>
      <c r="AY87" s="77">
        <f t="shared" ref="AY87:AY92" si="338">SUM(AJ87:AL87)</f>
        <v>1964545.6286776846</v>
      </c>
      <c r="AZ87" s="77">
        <f t="shared" ref="AZ87:AZ92" si="339">SUM(AJ87:AM87)</f>
        <v>1964545.6286776846</v>
      </c>
      <c r="BA87" s="77">
        <f t="shared" ref="BA87:BA92" si="340">SUM(AJ87:AN87)</f>
        <v>1964545.6286776846</v>
      </c>
      <c r="BB87" s="78">
        <f t="shared" ref="BB87:BB92" si="341">SUM(AJ87:AO87)</f>
        <v>1964545.6286776846</v>
      </c>
      <c r="BC87" s="78">
        <f t="shared" ref="BC87:BC92" si="342">SUM(AJ87:AP87)</f>
        <v>1964545.6286776846</v>
      </c>
      <c r="BD87" s="78">
        <f t="shared" ref="BD87:BD92" si="343">SUM(AJ87:AQ87)</f>
        <v>1964545.6286776846</v>
      </c>
      <c r="BE87" s="78">
        <f t="shared" ref="BE87:BE92" si="344">SUM(AJ87:AR87)</f>
        <v>1964545.6286776846</v>
      </c>
      <c r="BF87" s="78">
        <f t="shared" ref="BF87:BF92" si="345">SUM(AJ87:AS87)</f>
        <v>1964545.6286776846</v>
      </c>
      <c r="BG87" s="78">
        <f t="shared" ref="BG87:BG92" si="346">SUM(AJ87:AT87)</f>
        <v>1964545.6286776846</v>
      </c>
      <c r="BH87" s="78">
        <f t="shared" ref="BH87:BH92" si="347">SUM(AJ87:AU87)</f>
        <v>1964545.6286776846</v>
      </c>
    </row>
    <row r="88" spans="1:63" s="8" customFormat="1" collapsed="1">
      <c r="A88" s="5">
        <f t="shared" si="263"/>
        <v>84</v>
      </c>
      <c r="B88" s="53" t="s">
        <v>134</v>
      </c>
      <c r="C88" s="54">
        <f t="shared" ref="C88:G88" si="348">SUM(C89:C92)</f>
        <v>0</v>
      </c>
      <c r="D88" s="54">
        <f t="shared" si="348"/>
        <v>0</v>
      </c>
      <c r="E88" s="54">
        <f t="shared" si="348"/>
        <v>0</v>
      </c>
      <c r="F88" s="54">
        <f t="shared" si="348"/>
        <v>0</v>
      </c>
      <c r="G88" s="54">
        <f t="shared" si="348"/>
        <v>0</v>
      </c>
      <c r="H88" s="54">
        <f t="shared" ref="H88:K88" si="349">SUM(H89:H92)</f>
        <v>-114328.76</v>
      </c>
      <c r="I88" s="54">
        <f t="shared" si="349"/>
        <v>0</v>
      </c>
      <c r="J88" s="54">
        <f t="shared" si="349"/>
        <v>0</v>
      </c>
      <c r="K88" s="54">
        <f t="shared" si="349"/>
        <v>0</v>
      </c>
      <c r="L88" s="106"/>
      <c r="M88" s="54">
        <f t="shared" ref="M88:O88" si="350">SUM(M89:M92)</f>
        <v>0</v>
      </c>
      <c r="N88" s="54">
        <f t="shared" si="350"/>
        <v>0</v>
      </c>
      <c r="O88" s="105">
        <f t="shared" si="350"/>
        <v>0</v>
      </c>
      <c r="P88" s="4">
        <f t="shared" si="265"/>
        <v>0</v>
      </c>
      <c r="R88" s="54">
        <f t="shared" ref="R88:T88" si="351">SUM(R89:R92)</f>
        <v>0</v>
      </c>
      <c r="S88" s="54">
        <f t="shared" si="351"/>
        <v>-228657.52000000002</v>
      </c>
      <c r="T88" s="105">
        <f t="shared" si="351"/>
        <v>-228657.52000000002</v>
      </c>
      <c r="U88" s="4">
        <f t="shared" ref="U88:U92" si="352">-IFERROR(IF(S88=0,0,S88/R88-1),0)</f>
        <v>0</v>
      </c>
      <c r="W88" s="51" t="e">
        <f>SUM(#REF!)</f>
        <v>#REF!</v>
      </c>
      <c r="X88" s="51" t="e">
        <f>SUM(#REF!)</f>
        <v>#REF!</v>
      </c>
      <c r="Y88" s="51" t="e">
        <f>SUM(#REF!)</f>
        <v>#REF!</v>
      </c>
      <c r="Z88" s="51">
        <f>SUM($C88:C88)</f>
        <v>0</v>
      </c>
      <c r="AA88" s="51">
        <f>SUM($C88:D88)</f>
        <v>0</v>
      </c>
      <c r="AB88" s="51">
        <f>SUM($C88:E88)</f>
        <v>0</v>
      </c>
      <c r="AC88" s="51">
        <f>SUM($C88:F88)</f>
        <v>0</v>
      </c>
      <c r="AD88" s="51">
        <f>SUM($C88:G88)</f>
        <v>0</v>
      </c>
      <c r="AE88" s="51">
        <f>SUM($C88:H88)</f>
        <v>-114328.76</v>
      </c>
      <c r="AF88" s="51">
        <f>SUM($C88:I88)</f>
        <v>-114328.76</v>
      </c>
      <c r="AG88" s="51">
        <f>SUM($C88:J88)</f>
        <v>-114328.76</v>
      </c>
      <c r="AH88" s="51">
        <f>SUM($C88:K88)</f>
        <v>-114328.76</v>
      </c>
      <c r="AI88" s="7"/>
      <c r="AJ88" s="51">
        <f>SUM(AJ89:AJ92)</f>
        <v>0</v>
      </c>
      <c r="AK88" s="51">
        <f>SUM(AK89:AK92)</f>
        <v>0</v>
      </c>
      <c r="AL88" s="51">
        <f>SUM(AL89:AL92)</f>
        <v>0</v>
      </c>
      <c r="AM88" s="51">
        <f>SUM(AM89:AM92)</f>
        <v>0</v>
      </c>
      <c r="AN88" s="51">
        <f t="shared" ref="AN88:AU88" si="353">SUM(AN89:AN92)</f>
        <v>0</v>
      </c>
      <c r="AO88" s="51">
        <f t="shared" si="353"/>
        <v>0</v>
      </c>
      <c r="AP88" s="51">
        <f t="shared" si="353"/>
        <v>0</v>
      </c>
      <c r="AQ88" s="51">
        <f t="shared" si="353"/>
        <v>0</v>
      </c>
      <c r="AR88" s="51">
        <f t="shared" si="353"/>
        <v>0</v>
      </c>
      <c r="AS88" s="51">
        <f t="shared" si="353"/>
        <v>0</v>
      </c>
      <c r="AT88" s="51">
        <f t="shared" si="353"/>
        <v>0</v>
      </c>
      <c r="AU88" s="51">
        <f t="shared" si="353"/>
        <v>0</v>
      </c>
      <c r="AW88" s="54">
        <f t="shared" si="336"/>
        <v>0</v>
      </c>
      <c r="AX88" s="54">
        <f t="shared" si="337"/>
        <v>0</v>
      </c>
      <c r="AY88" s="54">
        <f t="shared" si="338"/>
        <v>0</v>
      </c>
      <c r="AZ88" s="54">
        <f t="shared" si="339"/>
        <v>0</v>
      </c>
      <c r="BA88" s="54">
        <f t="shared" si="340"/>
        <v>0</v>
      </c>
      <c r="BB88" s="54">
        <f t="shared" si="341"/>
        <v>0</v>
      </c>
      <c r="BC88" s="54">
        <f t="shared" si="342"/>
        <v>0</v>
      </c>
      <c r="BD88" s="54">
        <f t="shared" si="343"/>
        <v>0</v>
      </c>
      <c r="BE88" s="54">
        <f t="shared" si="344"/>
        <v>0</v>
      </c>
      <c r="BF88" s="54">
        <f t="shared" si="345"/>
        <v>0</v>
      </c>
      <c r="BG88" s="54">
        <f t="shared" si="346"/>
        <v>0</v>
      </c>
      <c r="BH88" s="54">
        <f t="shared" si="347"/>
        <v>0</v>
      </c>
      <c r="BK88" s="164"/>
    </row>
    <row r="89" spans="1:63" hidden="1" outlineLevel="1">
      <c r="A89" s="5">
        <f t="shared" si="263"/>
        <v>85</v>
      </c>
      <c r="B89" s="14" t="s">
        <v>135</v>
      </c>
      <c r="C89" s="51">
        <f>SUMIFS('BD Conta 555-5'!$J:$J,'BD Conta 555-5'!$I:$I,'Fluxo de Caixa'!$B89,'BD Conta 555-5'!$E:$E,'Fluxo de Caixa'!C$3)+SUMIFS('BD Conta 5295-0'!$L:$L,'BD Conta 5295-0'!$K:$K,'Fluxo de Caixa'!$B89,'BD Conta 5295-0'!$E:$E,'Fluxo de Caixa'!C$3)+SUMIFS('BD Conta 5294-1'!$L:$L,'BD Conta 5294-1'!$K:$K,'Fluxo de Caixa'!$B89,'BD Conta 5294-1'!$E:$E,'Fluxo de Caixa'!C$3)+SUMIFS('BD Conta 726-4'!$L:$L,'BD Conta 726-4'!$K:$K,'Fluxo de Caixa'!$B89,'BD Conta 726-4'!$E:$E,'Fluxo de Caixa'!C$3)</f>
        <v>0</v>
      </c>
      <c r="D89" s="51">
        <f>SUMIFS('BD Conta 555-5'!$J:$J,'BD Conta 555-5'!$I:$I,'Fluxo de Caixa'!$B89,'BD Conta 555-5'!$E:$E,'Fluxo de Caixa'!D$3)+SUMIFS('BD Conta 5295-0'!$L:$L,'BD Conta 5295-0'!$K:$K,'Fluxo de Caixa'!$B89,'BD Conta 5295-0'!$E:$E,'Fluxo de Caixa'!D$3)+SUMIFS('BD Conta 5294-1'!$L:$L,'BD Conta 5294-1'!$K:$K,'Fluxo de Caixa'!$B89,'BD Conta 5294-1'!$E:$E,'Fluxo de Caixa'!D$3)+SUMIFS('BD Conta 726-4'!$L:$L,'BD Conta 726-4'!$K:$K,'Fluxo de Caixa'!$B89,'BD Conta 726-4'!$E:$E,'Fluxo de Caixa'!D$3)</f>
        <v>0</v>
      </c>
      <c r="E89" s="51">
        <f>SUMIFS('BD Conta 555-5'!$J:$J,'BD Conta 555-5'!$I:$I,'Fluxo de Caixa'!$B89,'BD Conta 555-5'!$E:$E,'Fluxo de Caixa'!E$3)+SUMIFS('BD Conta 5295-0'!$L:$L,'BD Conta 5295-0'!$K:$K,'Fluxo de Caixa'!$B89,'BD Conta 5295-0'!$E:$E,'Fluxo de Caixa'!E$3)+SUMIFS('BD Conta 5294-1'!$L:$L,'BD Conta 5294-1'!$K:$K,'Fluxo de Caixa'!$B89,'BD Conta 5294-1'!$E:$E,'Fluxo de Caixa'!E$3)+SUMIFS('BD Conta 726-4'!$L:$L,'BD Conta 726-4'!$K:$K,'Fluxo de Caixa'!$B89,'BD Conta 726-4'!$E:$E,'Fluxo de Caixa'!E$3)</f>
        <v>0</v>
      </c>
      <c r="F89" s="51">
        <f>SUMIFS('BD Conta 555-5'!$J:$J,'BD Conta 555-5'!$I:$I,'Fluxo de Caixa'!$B89,'BD Conta 555-5'!$E:$E,'Fluxo de Caixa'!F$3)+SUMIFS('BD Conta 5295-0'!$L:$L,'BD Conta 5295-0'!$K:$K,'Fluxo de Caixa'!$B89,'BD Conta 5295-0'!$E:$E,'Fluxo de Caixa'!F$3)+SUMIFS('BD Conta 5294-1'!$L:$L,'BD Conta 5294-1'!$K:$K,'Fluxo de Caixa'!$B89,'BD Conta 5294-1'!$E:$E,'Fluxo de Caixa'!F$3)+SUMIFS('BD Conta 726-4'!$L:$L,'BD Conta 726-4'!$K:$K,'Fluxo de Caixa'!$B89,'BD Conta 726-4'!$E:$E,'Fluxo de Caixa'!F$3)</f>
        <v>0</v>
      </c>
      <c r="G89" s="51">
        <f>SUMIFS('BD Conta 555-5'!$J:$J,'BD Conta 555-5'!$I:$I,'Fluxo de Caixa'!$B89,'BD Conta 555-5'!$E:$E,'Fluxo de Caixa'!G$3)+SUMIFS('BD Conta 5295-0'!$L:$L,'BD Conta 5295-0'!$K:$K,'Fluxo de Caixa'!$B89,'BD Conta 5295-0'!$E:$E,'Fluxo de Caixa'!G$3)+SUMIFS('BD Conta 5294-1'!$L:$L,'BD Conta 5294-1'!$K:$K,'Fluxo de Caixa'!$B89,'BD Conta 5294-1'!$E:$E,'Fluxo de Caixa'!G$3)+SUMIFS('BD Conta 726-4'!$L:$L,'BD Conta 726-4'!$K:$K,'Fluxo de Caixa'!$B89,'BD Conta 726-4'!$E:$E,'Fluxo de Caixa'!G$3)</f>
        <v>0</v>
      </c>
      <c r="H89" s="51">
        <f>SUMIFS('BD Conta 555-5'!$J:$J,'BD Conta 555-5'!$I:$I,'Fluxo de Caixa'!$B89,'BD Conta 555-5'!$E:$E,'Fluxo de Caixa'!H$3)+SUMIFS('BD Conta 5295-0'!$L:$L,'BD Conta 5295-0'!$K:$K,'Fluxo de Caixa'!$B89,'BD Conta 5295-0'!$E:$E,'Fluxo de Caixa'!H$3)+SUMIFS('BD Conta 5294-1'!$L:$L,'BD Conta 5294-1'!$K:$K,'Fluxo de Caixa'!$B89,'BD Conta 5294-1'!$E:$E,'Fluxo de Caixa'!H$3)+SUMIFS('BD Conta 726-4'!$L:$L,'BD Conta 726-4'!$K:$K,'Fluxo de Caixa'!$B89,'BD Conta 726-4'!$E:$E,'Fluxo de Caixa'!H$3)</f>
        <v>-30760</v>
      </c>
      <c r="I89" s="51">
        <f>SUMIFS('BD Conta 555-5'!$J:$J,'BD Conta 555-5'!$I:$I,'Fluxo de Caixa'!$B89,'BD Conta 555-5'!$E:$E,'Fluxo de Caixa'!I$3)+SUMIFS('BD Conta 5295-0'!$L:$L,'BD Conta 5295-0'!$K:$K,'Fluxo de Caixa'!$B89,'BD Conta 5295-0'!$E:$E,'Fluxo de Caixa'!I$3)+SUMIFS('BD Conta 5294-1'!$L:$L,'BD Conta 5294-1'!$K:$K,'Fluxo de Caixa'!$B89,'BD Conta 5294-1'!$E:$E,'Fluxo de Caixa'!I$3)+SUMIFS('BD Conta 726-4'!$L:$L,'BD Conta 726-4'!$K:$K,'Fluxo de Caixa'!$B89,'BD Conta 726-4'!$E:$E,'Fluxo de Caixa'!I$3)</f>
        <v>0</v>
      </c>
      <c r="J89" s="51">
        <f>SUMIFS('BD Conta 555-5'!$J:$J,'BD Conta 555-5'!$I:$I,'Fluxo de Caixa'!$B89,'BD Conta 555-5'!$E:$E,'Fluxo de Caixa'!J$3)+SUMIFS('BD Conta 5295-0'!$L:$L,'BD Conta 5295-0'!$K:$K,'Fluxo de Caixa'!$B89,'BD Conta 5295-0'!$E:$E,'Fluxo de Caixa'!J$3)+SUMIFS('BD Conta 5294-1'!$L:$L,'BD Conta 5294-1'!$K:$K,'Fluxo de Caixa'!$B89,'BD Conta 5294-1'!$E:$E,'Fluxo de Caixa'!J$3)+SUMIFS('BD Conta 726-4'!$L:$L,'BD Conta 726-4'!$K:$K,'Fluxo de Caixa'!$B89,'BD Conta 726-4'!$E:$E,'Fluxo de Caixa'!J$3)</f>
        <v>0</v>
      </c>
      <c r="K89" s="51">
        <f>SUMIFS('BD Conta 555-5'!$J:$J,'BD Conta 555-5'!$I:$I,'Fluxo de Caixa'!$B89,'BD Conta 555-5'!$E:$E,'Fluxo de Caixa'!K$3)+SUMIFS('BD Conta 5295-0'!$L:$L,'BD Conta 5295-0'!$K:$K,'Fluxo de Caixa'!$B89,'BD Conta 5295-0'!$E:$E,'Fluxo de Caixa'!K$3)+SUMIFS('BD Conta 5294-1'!$L:$L,'BD Conta 5294-1'!$K:$K,'Fluxo de Caixa'!$B89,'BD Conta 5294-1'!$E:$E,'Fluxo de Caixa'!K$3)+SUMIFS('BD Conta 726-4'!$L:$L,'BD Conta 726-4'!$K:$K,'Fluxo de Caixa'!$B89,'BD Conta 726-4'!$E:$E,'Fluxo de Caixa'!K$3)</f>
        <v>0</v>
      </c>
      <c r="M89" s="9">
        <f>HLOOKUP($L$2,$AJ$4:$AU$111,$A89,0)</f>
        <v>0</v>
      </c>
      <c r="N89" s="51">
        <f>HLOOKUP($L$2,$C$4:$K$111,$A89,0)</f>
        <v>0</v>
      </c>
      <c r="O89" s="17">
        <f t="shared" ref="O89:O92" si="354">N89-M89</f>
        <v>0</v>
      </c>
      <c r="P89" s="4">
        <f t="shared" si="265"/>
        <v>0</v>
      </c>
      <c r="R89" s="51">
        <f>HLOOKUP($L$2,$AW$4:$BH$111,$A89,0)</f>
        <v>0</v>
      </c>
      <c r="S89" s="51">
        <f>HLOOKUP($L$2,$W$4:$AH$111,$A89,0)</f>
        <v>-114328.76</v>
      </c>
      <c r="T89" s="17">
        <f t="shared" ref="T89:T92" si="355">S89-R89</f>
        <v>-114328.76</v>
      </c>
      <c r="U89" s="4">
        <f t="shared" si="352"/>
        <v>0</v>
      </c>
      <c r="W89" s="9" t="e">
        <f>SUM(#REF!)</f>
        <v>#REF!</v>
      </c>
      <c r="X89" s="9" t="e">
        <f>SUM(#REF!)</f>
        <v>#REF!</v>
      </c>
      <c r="Y89" s="9" t="e">
        <f>SUM(#REF!)</f>
        <v>#REF!</v>
      </c>
      <c r="Z89" s="9">
        <f>SUM($C89:C89)</f>
        <v>0</v>
      </c>
      <c r="AA89" s="9">
        <f>SUM($C89:D89)</f>
        <v>0</v>
      </c>
      <c r="AB89" s="9">
        <f>SUM($C89:E89)</f>
        <v>0</v>
      </c>
      <c r="AC89" s="9">
        <f>SUM($C89:F89)</f>
        <v>0</v>
      </c>
      <c r="AD89" s="9">
        <f>SUM($C89:G89)</f>
        <v>0</v>
      </c>
      <c r="AE89" s="9">
        <f>SUM($C89:H89)</f>
        <v>-30760</v>
      </c>
      <c r="AF89" s="9">
        <f>SUM($C89:I89)</f>
        <v>-30760</v>
      </c>
      <c r="AG89" s="9">
        <f>SUM($C89:J89)</f>
        <v>-30760</v>
      </c>
      <c r="AH89" s="9">
        <f>SUM($C89:K89)</f>
        <v>-30760</v>
      </c>
      <c r="AJ89" s="51">
        <f>-IFERROR(VLOOKUP($B89,Orçado!$B:$I,8,0),0)</f>
        <v>0</v>
      </c>
      <c r="AK89" s="51">
        <f>-IFERROR(VLOOKUP($B89,Orçado!$B:$I,8,0),0)</f>
        <v>0</v>
      </c>
      <c r="AL89" s="51">
        <f>-IFERROR(VLOOKUP($B89,Orçado!$B:$I,8,0),0)</f>
        <v>0</v>
      </c>
      <c r="AM89" s="51"/>
      <c r="AN89" s="51"/>
      <c r="AO89" s="51"/>
      <c r="AP89" s="51"/>
      <c r="AQ89" s="51"/>
      <c r="AR89" s="51"/>
      <c r="AS89" s="51"/>
      <c r="AT89" s="51"/>
      <c r="AU89" s="51"/>
      <c r="AW89" s="9">
        <f t="shared" si="336"/>
        <v>0</v>
      </c>
      <c r="AX89" s="9">
        <f t="shared" si="337"/>
        <v>0</v>
      </c>
      <c r="AY89" s="9">
        <f t="shared" si="338"/>
        <v>0</v>
      </c>
      <c r="AZ89" s="9">
        <f t="shared" si="339"/>
        <v>0</v>
      </c>
      <c r="BA89" s="9">
        <f t="shared" si="340"/>
        <v>0</v>
      </c>
      <c r="BB89" s="9">
        <f t="shared" si="341"/>
        <v>0</v>
      </c>
      <c r="BC89" s="9">
        <f t="shared" si="342"/>
        <v>0</v>
      </c>
      <c r="BD89" s="9">
        <f t="shared" si="343"/>
        <v>0</v>
      </c>
      <c r="BE89" s="9">
        <f t="shared" si="344"/>
        <v>0</v>
      </c>
      <c r="BF89" s="9">
        <f t="shared" si="345"/>
        <v>0</v>
      </c>
      <c r="BG89" s="9">
        <f t="shared" si="346"/>
        <v>0</v>
      </c>
      <c r="BH89" s="9">
        <f t="shared" si="347"/>
        <v>0</v>
      </c>
    </row>
    <row r="90" spans="1:63" hidden="1" outlineLevel="1">
      <c r="A90" s="5">
        <f t="shared" si="263"/>
        <v>86</v>
      </c>
      <c r="B90" s="14" t="s">
        <v>136</v>
      </c>
      <c r="C90" s="51">
        <f>SUMIFS('BD Conta 555-5'!$J:$J,'BD Conta 555-5'!$I:$I,'Fluxo de Caixa'!$B90,'BD Conta 555-5'!$E:$E,'Fluxo de Caixa'!C$3)+SUMIFS('BD Conta 5295-0'!$L:$L,'BD Conta 5295-0'!$K:$K,'Fluxo de Caixa'!$B90,'BD Conta 5295-0'!$E:$E,'Fluxo de Caixa'!C$3)+SUMIFS('BD Conta 5294-1'!$L:$L,'BD Conta 5294-1'!$K:$K,'Fluxo de Caixa'!$B90,'BD Conta 5294-1'!$E:$E,'Fluxo de Caixa'!C$3)+SUMIFS('BD Conta 726-4'!$L:$L,'BD Conta 726-4'!$K:$K,'Fluxo de Caixa'!$B90,'BD Conta 726-4'!$E:$E,'Fluxo de Caixa'!C$3)</f>
        <v>0</v>
      </c>
      <c r="D90" s="51">
        <f>SUMIFS('BD Conta 555-5'!$J:$J,'BD Conta 555-5'!$I:$I,'Fluxo de Caixa'!$B90,'BD Conta 555-5'!$E:$E,'Fluxo de Caixa'!D$3)+SUMIFS('BD Conta 5295-0'!$L:$L,'BD Conta 5295-0'!$K:$K,'Fluxo de Caixa'!$B90,'BD Conta 5295-0'!$E:$E,'Fluxo de Caixa'!D$3)+SUMIFS('BD Conta 5294-1'!$L:$L,'BD Conta 5294-1'!$K:$K,'Fluxo de Caixa'!$B90,'BD Conta 5294-1'!$E:$E,'Fluxo de Caixa'!D$3)+SUMIFS('BD Conta 726-4'!$L:$L,'BD Conta 726-4'!$K:$K,'Fluxo de Caixa'!$B90,'BD Conta 726-4'!$E:$E,'Fluxo de Caixa'!D$3)</f>
        <v>0</v>
      </c>
      <c r="E90" s="51">
        <f>SUMIFS('BD Conta 555-5'!$J:$J,'BD Conta 555-5'!$I:$I,'Fluxo de Caixa'!$B90,'BD Conta 555-5'!$E:$E,'Fluxo de Caixa'!E$3)+SUMIFS('BD Conta 5295-0'!$L:$L,'BD Conta 5295-0'!$K:$K,'Fluxo de Caixa'!$B90,'BD Conta 5295-0'!$E:$E,'Fluxo de Caixa'!E$3)+SUMIFS('BD Conta 5294-1'!$L:$L,'BD Conta 5294-1'!$K:$K,'Fluxo de Caixa'!$B90,'BD Conta 5294-1'!$E:$E,'Fluxo de Caixa'!E$3)+SUMIFS('BD Conta 726-4'!$L:$L,'BD Conta 726-4'!$K:$K,'Fluxo de Caixa'!$B90,'BD Conta 726-4'!$E:$E,'Fluxo de Caixa'!E$3)</f>
        <v>0</v>
      </c>
      <c r="F90" s="51">
        <f>SUMIFS('BD Conta 555-5'!$J:$J,'BD Conta 555-5'!$I:$I,'Fluxo de Caixa'!$B90,'BD Conta 555-5'!$E:$E,'Fluxo de Caixa'!F$3)+SUMIFS('BD Conta 5295-0'!$L:$L,'BD Conta 5295-0'!$K:$K,'Fluxo de Caixa'!$B90,'BD Conta 5295-0'!$E:$E,'Fluxo de Caixa'!F$3)+SUMIFS('BD Conta 5294-1'!$L:$L,'BD Conta 5294-1'!$K:$K,'Fluxo de Caixa'!$B90,'BD Conta 5294-1'!$E:$E,'Fluxo de Caixa'!F$3)+SUMIFS('BD Conta 726-4'!$L:$L,'BD Conta 726-4'!$K:$K,'Fluxo de Caixa'!$B90,'BD Conta 726-4'!$E:$E,'Fluxo de Caixa'!F$3)</f>
        <v>0</v>
      </c>
      <c r="G90" s="51">
        <f>SUMIFS('BD Conta 555-5'!$J:$J,'BD Conta 555-5'!$I:$I,'Fluxo de Caixa'!$B90,'BD Conta 555-5'!$E:$E,'Fluxo de Caixa'!G$3)+SUMIFS('BD Conta 5295-0'!$L:$L,'BD Conta 5295-0'!$K:$K,'Fluxo de Caixa'!$B90,'BD Conta 5295-0'!$E:$E,'Fluxo de Caixa'!G$3)+SUMIFS('BD Conta 5294-1'!$L:$L,'BD Conta 5294-1'!$K:$K,'Fluxo de Caixa'!$B90,'BD Conta 5294-1'!$E:$E,'Fluxo de Caixa'!G$3)+SUMIFS('BD Conta 726-4'!$L:$L,'BD Conta 726-4'!$K:$K,'Fluxo de Caixa'!$B90,'BD Conta 726-4'!$E:$E,'Fluxo de Caixa'!G$3)</f>
        <v>0</v>
      </c>
      <c r="H90" s="51">
        <f>SUMIFS('BD Conta 555-5'!$J:$J,'BD Conta 555-5'!$I:$I,'Fluxo de Caixa'!$B90,'BD Conta 555-5'!$E:$E,'Fluxo de Caixa'!H$3)+SUMIFS('BD Conta 5295-0'!$L:$L,'BD Conta 5295-0'!$K:$K,'Fluxo de Caixa'!$B90,'BD Conta 5295-0'!$E:$E,'Fluxo de Caixa'!H$3)+SUMIFS('BD Conta 5294-1'!$L:$L,'BD Conta 5294-1'!$K:$K,'Fluxo de Caixa'!$B90,'BD Conta 5294-1'!$E:$E,'Fluxo de Caixa'!H$3)+SUMIFS('BD Conta 726-4'!$L:$L,'BD Conta 726-4'!$K:$K,'Fluxo de Caixa'!$B90,'BD Conta 726-4'!$E:$E,'Fluxo de Caixa'!H$3)</f>
        <v>0</v>
      </c>
      <c r="I90" s="51">
        <f>SUMIFS('BD Conta 555-5'!$J:$J,'BD Conta 555-5'!$I:$I,'Fluxo de Caixa'!$B90,'BD Conta 555-5'!$E:$E,'Fluxo de Caixa'!I$3)+SUMIFS('BD Conta 5295-0'!$L:$L,'BD Conta 5295-0'!$K:$K,'Fluxo de Caixa'!$B90,'BD Conta 5295-0'!$E:$E,'Fluxo de Caixa'!I$3)+SUMIFS('BD Conta 5294-1'!$L:$L,'BD Conta 5294-1'!$K:$K,'Fluxo de Caixa'!$B90,'BD Conta 5294-1'!$E:$E,'Fluxo de Caixa'!I$3)+SUMIFS('BD Conta 726-4'!$L:$L,'BD Conta 726-4'!$K:$K,'Fluxo de Caixa'!$B90,'BD Conta 726-4'!$E:$E,'Fluxo de Caixa'!I$3)</f>
        <v>0</v>
      </c>
      <c r="J90" s="51">
        <f>SUMIFS('BD Conta 555-5'!$J:$J,'BD Conta 555-5'!$I:$I,'Fluxo de Caixa'!$B90,'BD Conta 555-5'!$E:$E,'Fluxo de Caixa'!J$3)+SUMIFS('BD Conta 5295-0'!$L:$L,'BD Conta 5295-0'!$K:$K,'Fluxo de Caixa'!$B90,'BD Conta 5295-0'!$E:$E,'Fluxo de Caixa'!J$3)+SUMIFS('BD Conta 5294-1'!$L:$L,'BD Conta 5294-1'!$K:$K,'Fluxo de Caixa'!$B90,'BD Conta 5294-1'!$E:$E,'Fluxo de Caixa'!J$3)+SUMIFS('BD Conta 726-4'!$L:$L,'BD Conta 726-4'!$K:$K,'Fluxo de Caixa'!$B90,'BD Conta 726-4'!$E:$E,'Fluxo de Caixa'!J$3)</f>
        <v>0</v>
      </c>
      <c r="K90" s="51">
        <f>SUMIFS('BD Conta 555-5'!$J:$J,'BD Conta 555-5'!$I:$I,'Fluxo de Caixa'!$B90,'BD Conta 555-5'!$E:$E,'Fluxo de Caixa'!K$3)+SUMIFS('BD Conta 5295-0'!$L:$L,'BD Conta 5295-0'!$K:$K,'Fluxo de Caixa'!$B90,'BD Conta 5295-0'!$E:$E,'Fluxo de Caixa'!K$3)+SUMIFS('BD Conta 5294-1'!$L:$L,'BD Conta 5294-1'!$K:$K,'Fluxo de Caixa'!$B90,'BD Conta 5294-1'!$E:$E,'Fluxo de Caixa'!K$3)+SUMIFS('BD Conta 726-4'!$L:$L,'BD Conta 726-4'!$K:$K,'Fluxo de Caixa'!$B90,'BD Conta 726-4'!$E:$E,'Fluxo de Caixa'!K$3)</f>
        <v>0</v>
      </c>
      <c r="M90" s="9">
        <f>HLOOKUP($L$2,$AJ$4:$AU$111,$A90,0)</f>
        <v>0</v>
      </c>
      <c r="N90" s="51">
        <f>HLOOKUP($L$2,$C$4:$K$111,$A90,0)</f>
        <v>0</v>
      </c>
      <c r="O90" s="17">
        <f t="shared" si="354"/>
        <v>0</v>
      </c>
      <c r="P90" s="4">
        <f t="shared" si="265"/>
        <v>0</v>
      </c>
      <c r="R90" s="51">
        <f>HLOOKUP($L$2,$AW$4:$BH$111,$A90,0)</f>
        <v>0</v>
      </c>
      <c r="S90" s="51">
        <f>HLOOKUP($L$2,$W$4:$AH$111,$A90,0)</f>
        <v>-30760</v>
      </c>
      <c r="T90" s="17">
        <f t="shared" si="355"/>
        <v>-30760</v>
      </c>
      <c r="U90" s="4">
        <f t="shared" si="352"/>
        <v>0</v>
      </c>
      <c r="W90" s="9" t="e">
        <f>SUM(#REF!)</f>
        <v>#REF!</v>
      </c>
      <c r="X90" s="9" t="e">
        <f>SUM(#REF!)</f>
        <v>#REF!</v>
      </c>
      <c r="Y90" s="9" t="e">
        <f>SUM(#REF!)</f>
        <v>#REF!</v>
      </c>
      <c r="Z90" s="9">
        <f>SUM($C90:C90)</f>
        <v>0</v>
      </c>
      <c r="AA90" s="9">
        <f>SUM($C90:D90)</f>
        <v>0</v>
      </c>
      <c r="AB90" s="9">
        <f>SUM($C90:E90)</f>
        <v>0</v>
      </c>
      <c r="AC90" s="9">
        <f>SUM($C90:F90)</f>
        <v>0</v>
      </c>
      <c r="AD90" s="9">
        <f>SUM($C90:G90)</f>
        <v>0</v>
      </c>
      <c r="AE90" s="9">
        <f>SUM($C90:H90)</f>
        <v>0</v>
      </c>
      <c r="AF90" s="9">
        <f>SUM($C90:I90)</f>
        <v>0</v>
      </c>
      <c r="AG90" s="9">
        <f>SUM($C90:J90)</f>
        <v>0</v>
      </c>
      <c r="AH90" s="9">
        <f>SUM($C90:K90)</f>
        <v>0</v>
      </c>
      <c r="AJ90" s="51">
        <f>-IFERROR(VLOOKUP($B90,Orçado!$B:$I,8,0),0)</f>
        <v>0</v>
      </c>
      <c r="AK90" s="51">
        <f>-IFERROR(VLOOKUP($B90,Orçado!$B:$I,8,0),0)</f>
        <v>0</v>
      </c>
      <c r="AL90" s="51">
        <f>-IFERROR(VLOOKUP($B90,Orçado!$B:$I,8,0),0)</f>
        <v>0</v>
      </c>
      <c r="AM90" s="51"/>
      <c r="AN90" s="51"/>
      <c r="AO90" s="51"/>
      <c r="AP90" s="51"/>
      <c r="AQ90" s="51"/>
      <c r="AR90" s="51"/>
      <c r="AS90" s="51"/>
      <c r="AT90" s="51"/>
      <c r="AU90" s="51"/>
      <c r="AW90" s="9">
        <f t="shared" si="336"/>
        <v>0</v>
      </c>
      <c r="AX90" s="9">
        <f t="shared" si="337"/>
        <v>0</v>
      </c>
      <c r="AY90" s="9">
        <f t="shared" si="338"/>
        <v>0</v>
      </c>
      <c r="AZ90" s="9">
        <f t="shared" si="339"/>
        <v>0</v>
      </c>
      <c r="BA90" s="9">
        <f t="shared" si="340"/>
        <v>0</v>
      </c>
      <c r="BB90" s="9">
        <f t="shared" si="341"/>
        <v>0</v>
      </c>
      <c r="BC90" s="9">
        <f t="shared" si="342"/>
        <v>0</v>
      </c>
      <c r="BD90" s="9">
        <f t="shared" si="343"/>
        <v>0</v>
      </c>
      <c r="BE90" s="9">
        <f t="shared" si="344"/>
        <v>0</v>
      </c>
      <c r="BF90" s="9">
        <f t="shared" si="345"/>
        <v>0</v>
      </c>
      <c r="BG90" s="9">
        <f t="shared" si="346"/>
        <v>0</v>
      </c>
      <c r="BH90" s="9">
        <f t="shared" si="347"/>
        <v>0</v>
      </c>
    </row>
    <row r="91" spans="1:63" hidden="1" outlineLevel="1">
      <c r="A91" s="5">
        <f t="shared" si="263"/>
        <v>87</v>
      </c>
      <c r="B91" s="14" t="s">
        <v>137</v>
      </c>
      <c r="C91" s="51">
        <f>SUMIFS('BD Conta 555-5'!$J:$J,'BD Conta 555-5'!$I:$I,'Fluxo de Caixa'!$B91,'BD Conta 555-5'!$E:$E,'Fluxo de Caixa'!C$3)+SUMIFS('BD Conta 5295-0'!$L:$L,'BD Conta 5295-0'!$K:$K,'Fluxo de Caixa'!$B91,'BD Conta 5295-0'!$E:$E,'Fluxo de Caixa'!C$3)+SUMIFS('BD Conta 5294-1'!$L:$L,'BD Conta 5294-1'!$K:$K,'Fluxo de Caixa'!$B91,'BD Conta 5294-1'!$E:$E,'Fluxo de Caixa'!C$3)+SUMIFS('BD Conta 726-4'!$L:$L,'BD Conta 726-4'!$K:$K,'Fluxo de Caixa'!$B91,'BD Conta 726-4'!$E:$E,'Fluxo de Caixa'!C$3)</f>
        <v>0</v>
      </c>
      <c r="D91" s="51">
        <f>SUMIFS('BD Conta 555-5'!$J:$J,'BD Conta 555-5'!$I:$I,'Fluxo de Caixa'!$B91,'BD Conta 555-5'!$E:$E,'Fluxo de Caixa'!D$3)+SUMIFS('BD Conta 5295-0'!$L:$L,'BD Conta 5295-0'!$K:$K,'Fluxo de Caixa'!$B91,'BD Conta 5295-0'!$E:$E,'Fluxo de Caixa'!D$3)+SUMIFS('BD Conta 5294-1'!$L:$L,'BD Conta 5294-1'!$K:$K,'Fluxo de Caixa'!$B91,'BD Conta 5294-1'!$E:$E,'Fluxo de Caixa'!D$3)+SUMIFS('BD Conta 726-4'!$L:$L,'BD Conta 726-4'!$K:$K,'Fluxo de Caixa'!$B91,'BD Conta 726-4'!$E:$E,'Fluxo de Caixa'!D$3)</f>
        <v>0</v>
      </c>
      <c r="E91" s="51">
        <f>SUMIFS('BD Conta 555-5'!$J:$J,'BD Conta 555-5'!$I:$I,'Fluxo de Caixa'!$B91,'BD Conta 555-5'!$E:$E,'Fluxo de Caixa'!E$3)+SUMIFS('BD Conta 5295-0'!$L:$L,'BD Conta 5295-0'!$K:$K,'Fluxo de Caixa'!$B91,'BD Conta 5295-0'!$E:$E,'Fluxo de Caixa'!E$3)+SUMIFS('BD Conta 5294-1'!$L:$L,'BD Conta 5294-1'!$K:$K,'Fluxo de Caixa'!$B91,'BD Conta 5294-1'!$E:$E,'Fluxo de Caixa'!E$3)+SUMIFS('BD Conta 726-4'!$L:$L,'BD Conta 726-4'!$K:$K,'Fluxo de Caixa'!$B91,'BD Conta 726-4'!$E:$E,'Fluxo de Caixa'!E$3)</f>
        <v>0</v>
      </c>
      <c r="F91" s="51">
        <f>SUMIFS('BD Conta 555-5'!$J:$J,'BD Conta 555-5'!$I:$I,'Fluxo de Caixa'!$B91,'BD Conta 555-5'!$E:$E,'Fluxo de Caixa'!F$3)+SUMIFS('BD Conta 5295-0'!$L:$L,'BD Conta 5295-0'!$K:$K,'Fluxo de Caixa'!$B91,'BD Conta 5295-0'!$E:$E,'Fluxo de Caixa'!F$3)+SUMIFS('BD Conta 5294-1'!$L:$L,'BD Conta 5294-1'!$K:$K,'Fluxo de Caixa'!$B91,'BD Conta 5294-1'!$E:$E,'Fluxo de Caixa'!F$3)+SUMIFS('BD Conta 726-4'!$L:$L,'BD Conta 726-4'!$K:$K,'Fluxo de Caixa'!$B91,'BD Conta 726-4'!$E:$E,'Fluxo de Caixa'!F$3)</f>
        <v>0</v>
      </c>
      <c r="G91" s="51">
        <f>SUMIFS('BD Conta 555-5'!$J:$J,'BD Conta 555-5'!$I:$I,'Fluxo de Caixa'!$B91,'BD Conta 555-5'!$E:$E,'Fluxo de Caixa'!G$3)+SUMIFS('BD Conta 5295-0'!$L:$L,'BD Conta 5295-0'!$K:$K,'Fluxo de Caixa'!$B91,'BD Conta 5295-0'!$E:$E,'Fluxo de Caixa'!G$3)+SUMIFS('BD Conta 5294-1'!$L:$L,'BD Conta 5294-1'!$K:$K,'Fluxo de Caixa'!$B91,'BD Conta 5294-1'!$E:$E,'Fluxo de Caixa'!G$3)+SUMIFS('BD Conta 726-4'!$L:$L,'BD Conta 726-4'!$K:$K,'Fluxo de Caixa'!$B91,'BD Conta 726-4'!$E:$E,'Fluxo de Caixa'!G$3)</f>
        <v>0</v>
      </c>
      <c r="H91" s="51">
        <f>SUMIFS('BD Conta 555-5'!$J:$J,'BD Conta 555-5'!$I:$I,'Fluxo de Caixa'!$B91,'BD Conta 555-5'!$E:$E,'Fluxo de Caixa'!H$3)+SUMIFS('BD Conta 5295-0'!$L:$L,'BD Conta 5295-0'!$K:$K,'Fluxo de Caixa'!$B91,'BD Conta 5295-0'!$E:$E,'Fluxo de Caixa'!H$3)+SUMIFS('BD Conta 5294-1'!$L:$L,'BD Conta 5294-1'!$K:$K,'Fluxo de Caixa'!$B91,'BD Conta 5294-1'!$E:$E,'Fluxo de Caixa'!H$3)+SUMIFS('BD Conta 726-4'!$L:$L,'BD Conta 726-4'!$K:$K,'Fluxo de Caixa'!$B91,'BD Conta 726-4'!$E:$E,'Fluxo de Caixa'!H$3)</f>
        <v>-83568.759999999995</v>
      </c>
      <c r="I91" s="51">
        <f>SUMIFS('BD Conta 555-5'!$J:$J,'BD Conta 555-5'!$I:$I,'Fluxo de Caixa'!$B91,'BD Conta 555-5'!$E:$E,'Fluxo de Caixa'!I$3)+SUMIFS('BD Conta 5295-0'!$L:$L,'BD Conta 5295-0'!$K:$K,'Fluxo de Caixa'!$B91,'BD Conta 5295-0'!$E:$E,'Fluxo de Caixa'!I$3)+SUMIFS('BD Conta 5294-1'!$L:$L,'BD Conta 5294-1'!$K:$K,'Fluxo de Caixa'!$B91,'BD Conta 5294-1'!$E:$E,'Fluxo de Caixa'!I$3)+SUMIFS('BD Conta 726-4'!$L:$L,'BD Conta 726-4'!$K:$K,'Fluxo de Caixa'!$B91,'BD Conta 726-4'!$E:$E,'Fluxo de Caixa'!I$3)</f>
        <v>0</v>
      </c>
      <c r="J91" s="51">
        <f>SUMIFS('BD Conta 555-5'!$J:$J,'BD Conta 555-5'!$I:$I,'Fluxo de Caixa'!$B91,'BD Conta 555-5'!$E:$E,'Fluxo de Caixa'!J$3)+SUMIFS('BD Conta 5295-0'!$L:$L,'BD Conta 5295-0'!$K:$K,'Fluxo de Caixa'!$B91,'BD Conta 5295-0'!$E:$E,'Fluxo de Caixa'!J$3)+SUMIFS('BD Conta 5294-1'!$L:$L,'BD Conta 5294-1'!$K:$K,'Fluxo de Caixa'!$B91,'BD Conta 5294-1'!$E:$E,'Fluxo de Caixa'!J$3)+SUMIFS('BD Conta 726-4'!$L:$L,'BD Conta 726-4'!$K:$K,'Fluxo de Caixa'!$B91,'BD Conta 726-4'!$E:$E,'Fluxo de Caixa'!J$3)</f>
        <v>0</v>
      </c>
      <c r="K91" s="51">
        <f>SUMIFS('BD Conta 555-5'!$J:$J,'BD Conta 555-5'!$I:$I,'Fluxo de Caixa'!$B91,'BD Conta 555-5'!$E:$E,'Fluxo de Caixa'!K$3)+SUMIFS('BD Conta 5295-0'!$L:$L,'BD Conta 5295-0'!$K:$K,'Fluxo de Caixa'!$B91,'BD Conta 5295-0'!$E:$E,'Fluxo de Caixa'!K$3)+SUMIFS('BD Conta 5294-1'!$L:$L,'BD Conta 5294-1'!$K:$K,'Fluxo de Caixa'!$B91,'BD Conta 5294-1'!$E:$E,'Fluxo de Caixa'!K$3)+SUMIFS('BD Conta 726-4'!$L:$L,'BD Conta 726-4'!$K:$K,'Fluxo de Caixa'!$B91,'BD Conta 726-4'!$E:$E,'Fluxo de Caixa'!K$3)</f>
        <v>0</v>
      </c>
      <c r="M91" s="9">
        <f>HLOOKUP($L$2,$AJ$4:$AU$111,$A91,0)</f>
        <v>0</v>
      </c>
      <c r="N91" s="51">
        <f>HLOOKUP($L$2,$C$4:$K$111,$A91,0)</f>
        <v>0</v>
      </c>
      <c r="O91" s="17">
        <f t="shared" si="354"/>
        <v>0</v>
      </c>
      <c r="P91" s="4">
        <f t="shared" si="265"/>
        <v>0</v>
      </c>
      <c r="R91" s="51">
        <f>HLOOKUP($L$2,$AW$4:$BH$111,$A91,0)</f>
        <v>0</v>
      </c>
      <c r="S91" s="51">
        <f>HLOOKUP($L$2,$W$4:$AH$111,$A91,0)</f>
        <v>0</v>
      </c>
      <c r="T91" s="17">
        <f t="shared" si="355"/>
        <v>0</v>
      </c>
      <c r="U91" s="4">
        <f t="shared" si="352"/>
        <v>0</v>
      </c>
      <c r="W91" s="9" t="e">
        <f>SUM(#REF!)</f>
        <v>#REF!</v>
      </c>
      <c r="X91" s="9" t="e">
        <f>SUM(#REF!)</f>
        <v>#REF!</v>
      </c>
      <c r="Y91" s="9" t="e">
        <f>SUM(#REF!)</f>
        <v>#REF!</v>
      </c>
      <c r="Z91" s="9">
        <f>SUM($C91:C91)</f>
        <v>0</v>
      </c>
      <c r="AA91" s="9">
        <f>SUM($C91:D91)</f>
        <v>0</v>
      </c>
      <c r="AB91" s="9">
        <f>SUM($C91:E91)</f>
        <v>0</v>
      </c>
      <c r="AC91" s="9">
        <f>SUM($C91:F91)</f>
        <v>0</v>
      </c>
      <c r="AD91" s="9">
        <f>SUM($C91:G91)</f>
        <v>0</v>
      </c>
      <c r="AE91" s="9">
        <f>SUM($C91:H91)</f>
        <v>-83568.759999999995</v>
      </c>
      <c r="AF91" s="9">
        <f>SUM($C91:I91)</f>
        <v>-83568.759999999995</v>
      </c>
      <c r="AG91" s="9">
        <f>SUM($C91:J91)</f>
        <v>-83568.759999999995</v>
      </c>
      <c r="AH91" s="9">
        <f>SUM($C91:K91)</f>
        <v>-83568.759999999995</v>
      </c>
      <c r="AJ91" s="51">
        <f>-IFERROR(VLOOKUP($B91,Orçado!$B:$I,8,0),0)</f>
        <v>0</v>
      </c>
      <c r="AK91" s="51">
        <f>-IFERROR(VLOOKUP($B91,Orçado!$B:$I,8,0),0)</f>
        <v>0</v>
      </c>
      <c r="AL91" s="51">
        <f>-IFERROR(VLOOKUP($B91,Orçado!$B:$I,8,0),0)</f>
        <v>0</v>
      </c>
      <c r="AM91" s="51"/>
      <c r="AN91" s="51"/>
      <c r="AO91" s="51"/>
      <c r="AP91" s="51"/>
      <c r="AQ91" s="51"/>
      <c r="AR91" s="51"/>
      <c r="AS91" s="51"/>
      <c r="AT91" s="51"/>
      <c r="AU91" s="51"/>
      <c r="AW91" s="9">
        <f t="shared" si="336"/>
        <v>0</v>
      </c>
      <c r="AX91" s="9">
        <f t="shared" si="337"/>
        <v>0</v>
      </c>
      <c r="AY91" s="9">
        <f t="shared" si="338"/>
        <v>0</v>
      </c>
      <c r="AZ91" s="9">
        <f t="shared" si="339"/>
        <v>0</v>
      </c>
      <c r="BA91" s="9">
        <f t="shared" si="340"/>
        <v>0</v>
      </c>
      <c r="BB91" s="9">
        <f t="shared" si="341"/>
        <v>0</v>
      </c>
      <c r="BC91" s="9">
        <f t="shared" si="342"/>
        <v>0</v>
      </c>
      <c r="BD91" s="9">
        <f t="shared" si="343"/>
        <v>0</v>
      </c>
      <c r="BE91" s="9">
        <f t="shared" si="344"/>
        <v>0</v>
      </c>
      <c r="BF91" s="9">
        <f t="shared" si="345"/>
        <v>0</v>
      </c>
      <c r="BG91" s="9">
        <f t="shared" si="346"/>
        <v>0</v>
      </c>
      <c r="BH91" s="9">
        <f t="shared" si="347"/>
        <v>0</v>
      </c>
    </row>
    <row r="92" spans="1:63" hidden="1" outlineLevel="1">
      <c r="A92" s="5">
        <f t="shared" si="263"/>
        <v>88</v>
      </c>
      <c r="B92" s="14" t="s">
        <v>138</v>
      </c>
      <c r="C92" s="51">
        <f>SUMIFS('BD Conta 555-5'!$J:$J,'BD Conta 555-5'!$I:$I,'Fluxo de Caixa'!$B92,'BD Conta 555-5'!$E:$E,'Fluxo de Caixa'!C$3)+SUMIFS('BD Conta 5295-0'!$L:$L,'BD Conta 5295-0'!$K:$K,'Fluxo de Caixa'!$B92,'BD Conta 5295-0'!$E:$E,'Fluxo de Caixa'!C$3)+SUMIFS('BD Conta 5294-1'!$L:$L,'BD Conta 5294-1'!$K:$K,'Fluxo de Caixa'!$B92,'BD Conta 5294-1'!$E:$E,'Fluxo de Caixa'!C$3)+SUMIFS('BD Conta 726-4'!$L:$L,'BD Conta 726-4'!$K:$K,'Fluxo de Caixa'!$B92,'BD Conta 726-4'!$E:$E,'Fluxo de Caixa'!C$3)</f>
        <v>0</v>
      </c>
      <c r="D92" s="51">
        <f>SUMIFS('BD Conta 555-5'!$J:$J,'BD Conta 555-5'!$I:$I,'Fluxo de Caixa'!$B92,'BD Conta 555-5'!$E:$E,'Fluxo de Caixa'!D$3)+SUMIFS('BD Conta 5295-0'!$L:$L,'BD Conta 5295-0'!$K:$K,'Fluxo de Caixa'!$B92,'BD Conta 5295-0'!$E:$E,'Fluxo de Caixa'!D$3)+SUMIFS('BD Conta 5294-1'!$L:$L,'BD Conta 5294-1'!$K:$K,'Fluxo de Caixa'!$B92,'BD Conta 5294-1'!$E:$E,'Fluxo de Caixa'!D$3)+SUMIFS('BD Conta 726-4'!$L:$L,'BD Conta 726-4'!$K:$K,'Fluxo de Caixa'!$B92,'BD Conta 726-4'!$E:$E,'Fluxo de Caixa'!D$3)</f>
        <v>0</v>
      </c>
      <c r="E92" s="51">
        <f>SUMIFS('BD Conta 555-5'!$J:$J,'BD Conta 555-5'!$I:$I,'Fluxo de Caixa'!$B92,'BD Conta 555-5'!$E:$E,'Fluxo de Caixa'!E$3)+SUMIFS('BD Conta 5295-0'!$L:$L,'BD Conta 5295-0'!$K:$K,'Fluxo de Caixa'!$B92,'BD Conta 5295-0'!$E:$E,'Fluxo de Caixa'!E$3)+SUMIFS('BD Conta 5294-1'!$L:$L,'BD Conta 5294-1'!$K:$K,'Fluxo de Caixa'!$B92,'BD Conta 5294-1'!$E:$E,'Fluxo de Caixa'!E$3)+SUMIFS('BD Conta 726-4'!$L:$L,'BD Conta 726-4'!$K:$K,'Fluxo de Caixa'!$B92,'BD Conta 726-4'!$E:$E,'Fluxo de Caixa'!E$3)</f>
        <v>0</v>
      </c>
      <c r="F92" s="51">
        <f>SUMIFS('BD Conta 555-5'!$J:$J,'BD Conta 555-5'!$I:$I,'Fluxo de Caixa'!$B92,'BD Conta 555-5'!$E:$E,'Fluxo de Caixa'!F$3)+SUMIFS('BD Conta 5295-0'!$L:$L,'BD Conta 5295-0'!$K:$K,'Fluxo de Caixa'!$B92,'BD Conta 5295-0'!$E:$E,'Fluxo de Caixa'!F$3)+SUMIFS('BD Conta 5294-1'!$L:$L,'BD Conta 5294-1'!$K:$K,'Fluxo de Caixa'!$B92,'BD Conta 5294-1'!$E:$E,'Fluxo de Caixa'!F$3)+SUMIFS('BD Conta 726-4'!$L:$L,'BD Conta 726-4'!$K:$K,'Fluxo de Caixa'!$B92,'BD Conta 726-4'!$E:$E,'Fluxo de Caixa'!F$3)</f>
        <v>0</v>
      </c>
      <c r="G92" s="51">
        <f>SUMIFS('BD Conta 555-5'!$J:$J,'BD Conta 555-5'!$I:$I,'Fluxo de Caixa'!$B92,'BD Conta 555-5'!$E:$E,'Fluxo de Caixa'!G$3)+SUMIFS('BD Conta 5295-0'!$L:$L,'BD Conta 5295-0'!$K:$K,'Fluxo de Caixa'!$B92,'BD Conta 5295-0'!$E:$E,'Fluxo de Caixa'!G$3)+SUMIFS('BD Conta 5294-1'!$L:$L,'BD Conta 5294-1'!$K:$K,'Fluxo de Caixa'!$B92,'BD Conta 5294-1'!$E:$E,'Fluxo de Caixa'!G$3)+SUMIFS('BD Conta 726-4'!$L:$L,'BD Conta 726-4'!$K:$K,'Fluxo de Caixa'!$B92,'BD Conta 726-4'!$E:$E,'Fluxo de Caixa'!G$3)</f>
        <v>0</v>
      </c>
      <c r="H92" s="51">
        <f>SUMIFS('BD Conta 555-5'!$J:$J,'BD Conta 555-5'!$I:$I,'Fluxo de Caixa'!$B92,'BD Conta 555-5'!$E:$E,'Fluxo de Caixa'!H$3)+SUMIFS('BD Conta 5295-0'!$L:$L,'BD Conta 5295-0'!$K:$K,'Fluxo de Caixa'!$B92,'BD Conta 5295-0'!$E:$E,'Fluxo de Caixa'!H$3)+SUMIFS('BD Conta 5294-1'!$L:$L,'BD Conta 5294-1'!$K:$K,'Fluxo de Caixa'!$B92,'BD Conta 5294-1'!$E:$E,'Fluxo de Caixa'!H$3)+SUMIFS('BD Conta 726-4'!$L:$L,'BD Conta 726-4'!$K:$K,'Fluxo de Caixa'!$B92,'BD Conta 726-4'!$E:$E,'Fluxo de Caixa'!H$3)</f>
        <v>0</v>
      </c>
      <c r="I92" s="51">
        <f>SUMIFS('BD Conta 555-5'!$J:$J,'BD Conta 555-5'!$I:$I,'Fluxo de Caixa'!$B92,'BD Conta 555-5'!$E:$E,'Fluxo de Caixa'!I$3)+SUMIFS('BD Conta 5295-0'!$L:$L,'BD Conta 5295-0'!$K:$K,'Fluxo de Caixa'!$B92,'BD Conta 5295-0'!$E:$E,'Fluxo de Caixa'!I$3)+SUMIFS('BD Conta 5294-1'!$L:$L,'BD Conta 5294-1'!$K:$K,'Fluxo de Caixa'!$B92,'BD Conta 5294-1'!$E:$E,'Fluxo de Caixa'!I$3)+SUMIFS('BD Conta 726-4'!$L:$L,'BD Conta 726-4'!$K:$K,'Fluxo de Caixa'!$B92,'BD Conta 726-4'!$E:$E,'Fluxo de Caixa'!I$3)</f>
        <v>0</v>
      </c>
      <c r="J92" s="51">
        <f>SUMIFS('BD Conta 555-5'!$J:$J,'BD Conta 555-5'!$I:$I,'Fluxo de Caixa'!$B92,'BD Conta 555-5'!$E:$E,'Fluxo de Caixa'!J$3)+SUMIFS('BD Conta 5295-0'!$L:$L,'BD Conta 5295-0'!$K:$K,'Fluxo de Caixa'!$B92,'BD Conta 5295-0'!$E:$E,'Fluxo de Caixa'!J$3)+SUMIFS('BD Conta 5294-1'!$L:$L,'BD Conta 5294-1'!$K:$K,'Fluxo de Caixa'!$B92,'BD Conta 5294-1'!$E:$E,'Fluxo de Caixa'!J$3)+SUMIFS('BD Conta 726-4'!$L:$L,'BD Conta 726-4'!$K:$K,'Fluxo de Caixa'!$B92,'BD Conta 726-4'!$E:$E,'Fluxo de Caixa'!J$3)</f>
        <v>0</v>
      </c>
      <c r="K92" s="51">
        <f>SUMIFS('BD Conta 555-5'!$J:$J,'BD Conta 555-5'!$I:$I,'Fluxo de Caixa'!$B92,'BD Conta 555-5'!$E:$E,'Fluxo de Caixa'!K$3)+SUMIFS('BD Conta 5295-0'!$L:$L,'BD Conta 5295-0'!$K:$K,'Fluxo de Caixa'!$B92,'BD Conta 5295-0'!$E:$E,'Fluxo de Caixa'!K$3)+SUMIFS('BD Conta 5294-1'!$L:$L,'BD Conta 5294-1'!$K:$K,'Fluxo de Caixa'!$B92,'BD Conta 5294-1'!$E:$E,'Fluxo de Caixa'!K$3)+SUMIFS('BD Conta 726-4'!$L:$L,'BD Conta 726-4'!$K:$K,'Fluxo de Caixa'!$B92,'BD Conta 726-4'!$E:$E,'Fluxo de Caixa'!K$3)</f>
        <v>0</v>
      </c>
      <c r="M92" s="9">
        <f>HLOOKUP($L$2,$AJ$4:$AU$111,$A92,0)</f>
        <v>0</v>
      </c>
      <c r="N92" s="51">
        <f>HLOOKUP($L$2,$C$4:$K$111,$A92,0)</f>
        <v>0</v>
      </c>
      <c r="O92" s="17">
        <f t="shared" si="354"/>
        <v>0</v>
      </c>
      <c r="P92" s="4">
        <f t="shared" si="265"/>
        <v>0</v>
      </c>
      <c r="R92" s="51">
        <f>HLOOKUP($L$2,$AW$4:$BH$111,$A92,0)</f>
        <v>0</v>
      </c>
      <c r="S92" s="51">
        <f>HLOOKUP($L$2,$W$4:$AH$111,$A92,0)</f>
        <v>-83568.759999999995</v>
      </c>
      <c r="T92" s="17">
        <f t="shared" si="355"/>
        <v>-83568.759999999995</v>
      </c>
      <c r="U92" s="4">
        <f t="shared" si="352"/>
        <v>0</v>
      </c>
      <c r="W92" s="9" t="e">
        <f>SUM(#REF!)</f>
        <v>#REF!</v>
      </c>
      <c r="X92" s="9" t="e">
        <f>SUM(#REF!)</f>
        <v>#REF!</v>
      </c>
      <c r="Y92" s="9" t="e">
        <f>SUM(#REF!)</f>
        <v>#REF!</v>
      </c>
      <c r="Z92" s="9">
        <f>SUM($C92:C92)</f>
        <v>0</v>
      </c>
      <c r="AA92" s="9">
        <f>SUM($C92:D92)</f>
        <v>0</v>
      </c>
      <c r="AB92" s="9">
        <f>SUM($C92:E92)</f>
        <v>0</v>
      </c>
      <c r="AC92" s="9">
        <f>SUM($C92:F92)</f>
        <v>0</v>
      </c>
      <c r="AD92" s="9">
        <f>SUM($C92:G92)</f>
        <v>0</v>
      </c>
      <c r="AE92" s="9">
        <f>SUM($C92:H92)</f>
        <v>0</v>
      </c>
      <c r="AF92" s="9">
        <f>SUM($C92:I92)</f>
        <v>0</v>
      </c>
      <c r="AG92" s="9">
        <f>SUM($C92:J92)</f>
        <v>0</v>
      </c>
      <c r="AH92" s="9">
        <f>SUM($C92:K92)</f>
        <v>0</v>
      </c>
      <c r="AJ92" s="51">
        <f>-IFERROR(VLOOKUP($B92,Orçado!$B:$I,8,0),0)</f>
        <v>0</v>
      </c>
      <c r="AK92" s="51">
        <f>-IFERROR(VLOOKUP($B92,Orçado!$B:$I,8,0),0)</f>
        <v>0</v>
      </c>
      <c r="AL92" s="51">
        <f>-IFERROR(VLOOKUP($B92,Orçado!$B:$I,8,0),0)</f>
        <v>0</v>
      </c>
      <c r="AM92" s="51"/>
      <c r="AN92" s="51"/>
      <c r="AO92" s="51"/>
      <c r="AP92" s="51"/>
      <c r="AQ92" s="51"/>
      <c r="AR92" s="51"/>
      <c r="AS92" s="51"/>
      <c r="AT92" s="51"/>
      <c r="AU92" s="51"/>
      <c r="AW92" s="9">
        <f t="shared" si="336"/>
        <v>0</v>
      </c>
      <c r="AX92" s="9">
        <f t="shared" si="337"/>
        <v>0</v>
      </c>
      <c r="AY92" s="9">
        <f t="shared" si="338"/>
        <v>0</v>
      </c>
      <c r="AZ92" s="9">
        <f t="shared" si="339"/>
        <v>0</v>
      </c>
      <c r="BA92" s="9">
        <f t="shared" si="340"/>
        <v>0</v>
      </c>
      <c r="BB92" s="9">
        <f t="shared" si="341"/>
        <v>0</v>
      </c>
      <c r="BC92" s="9">
        <f t="shared" si="342"/>
        <v>0</v>
      </c>
      <c r="BD92" s="9">
        <f t="shared" si="343"/>
        <v>0</v>
      </c>
      <c r="BE92" s="9">
        <f t="shared" si="344"/>
        <v>0</v>
      </c>
      <c r="BF92" s="9">
        <f t="shared" si="345"/>
        <v>0</v>
      </c>
      <c r="BG92" s="9">
        <f t="shared" si="346"/>
        <v>0</v>
      </c>
      <c r="BH92" s="9">
        <f t="shared" si="347"/>
        <v>0</v>
      </c>
    </row>
    <row r="93" spans="1:63" hidden="1" outlineLevel="1">
      <c r="A93" s="5">
        <f t="shared" si="263"/>
        <v>89</v>
      </c>
      <c r="B93" s="16"/>
    </row>
    <row r="94" spans="1:63" collapsed="1">
      <c r="A94" s="5">
        <f t="shared" si="263"/>
        <v>90</v>
      </c>
      <c r="B94" s="75" t="s">
        <v>139</v>
      </c>
      <c r="C94" s="77">
        <f t="shared" ref="C94:O94" si="356">SUM(C87,C88)</f>
        <v>0</v>
      </c>
      <c r="D94" s="77">
        <f t="shared" si="356"/>
        <v>0</v>
      </c>
      <c r="E94" s="77">
        <f t="shared" si="356"/>
        <v>0</v>
      </c>
      <c r="F94" s="77">
        <f t="shared" si="356"/>
        <v>0</v>
      </c>
      <c r="G94" s="78">
        <f t="shared" si="356"/>
        <v>4934894.9499999993</v>
      </c>
      <c r="H94" s="78">
        <f t="shared" ref="H94:K94" si="357">SUM(H87,H88)</f>
        <v>6087053.5999999996</v>
      </c>
      <c r="I94" s="78">
        <f t="shared" si="357"/>
        <v>0</v>
      </c>
      <c r="J94" s="78">
        <f t="shared" si="357"/>
        <v>0</v>
      </c>
      <c r="K94" s="78">
        <f t="shared" si="357"/>
        <v>0</v>
      </c>
      <c r="M94" s="77">
        <f t="shared" si="356"/>
        <v>0</v>
      </c>
      <c r="N94" s="77">
        <f t="shared" si="356"/>
        <v>0</v>
      </c>
      <c r="O94" s="77">
        <f t="shared" si="356"/>
        <v>0</v>
      </c>
      <c r="P94" s="79">
        <f>IFERROR(IF(N94=0,0,N94/M94-1),0)</f>
        <v>0</v>
      </c>
      <c r="R94" s="77">
        <f t="shared" ref="R94:T94" si="358">SUM(R87,R88)</f>
        <v>1964545.6286776843</v>
      </c>
      <c r="S94" s="77">
        <f t="shared" si="358"/>
        <v>10732667.359999999</v>
      </c>
      <c r="T94" s="77">
        <f t="shared" si="358"/>
        <v>8768121.7313223146</v>
      </c>
      <c r="U94" s="79">
        <f>IFERROR(IF(S94=0,0,S94/R94-1),0)</f>
        <v>4.4631804949341127</v>
      </c>
      <c r="W94" s="77" t="e">
        <f>SUM(#REF!)</f>
        <v>#REF!</v>
      </c>
      <c r="X94" s="77" t="e">
        <f>SUM(#REF!)</f>
        <v>#REF!</v>
      </c>
      <c r="Y94" s="77" t="e">
        <f>SUM(#REF!)</f>
        <v>#REF!</v>
      </c>
      <c r="Z94" s="77">
        <f>SUM($C94:C94)</f>
        <v>0</v>
      </c>
      <c r="AA94" s="77">
        <f>SUM($C94:D94)</f>
        <v>0</v>
      </c>
      <c r="AB94" s="77">
        <f>SUM($C94:E94)</f>
        <v>0</v>
      </c>
      <c r="AC94" s="77">
        <f>SUM($C94:F94)</f>
        <v>0</v>
      </c>
      <c r="AD94" s="77">
        <f>SUM($C94:G94)</f>
        <v>4934894.9499999993</v>
      </c>
      <c r="AE94" s="77">
        <f>SUM($C94:H94)</f>
        <v>11021948.549999999</v>
      </c>
      <c r="AF94" s="77">
        <f>SUM($C94:I94)</f>
        <v>11021948.549999999</v>
      </c>
      <c r="AG94" s="77">
        <f>SUM($C94:J94)</f>
        <v>11021948.549999999</v>
      </c>
      <c r="AH94" s="77">
        <f>SUM($C94:K94)</f>
        <v>11021948.549999999</v>
      </c>
      <c r="AJ94" s="77">
        <f>SUM(AJ87,AJ88)</f>
        <v>654848.54289256153</v>
      </c>
      <c r="AK94" s="77">
        <f>SUM(AK87,AK88)</f>
        <v>654848.54289256153</v>
      </c>
      <c r="AL94" s="77">
        <f>SUM(AL87,AL88)</f>
        <v>654848.54289256153</v>
      </c>
      <c r="AM94" s="77">
        <f>SUM(AM87,AM88)</f>
        <v>0</v>
      </c>
      <c r="AN94" s="77">
        <f t="shared" ref="AN94:AU94" si="359">SUM(AN87,AN90)</f>
        <v>0</v>
      </c>
      <c r="AO94" s="77">
        <f t="shared" si="359"/>
        <v>0</v>
      </c>
      <c r="AP94" s="77">
        <f t="shared" si="359"/>
        <v>0</v>
      </c>
      <c r="AQ94" s="77">
        <f t="shared" si="359"/>
        <v>0</v>
      </c>
      <c r="AR94" s="77">
        <f t="shared" si="359"/>
        <v>0</v>
      </c>
      <c r="AS94" s="77">
        <f t="shared" si="359"/>
        <v>0</v>
      </c>
      <c r="AT94" s="77">
        <f t="shared" si="359"/>
        <v>0</v>
      </c>
      <c r="AU94" s="77">
        <f t="shared" si="359"/>
        <v>0</v>
      </c>
      <c r="AW94" s="77">
        <f t="shared" ref="AW94:AW103" si="360">SUM(AJ94)</f>
        <v>654848.54289256153</v>
      </c>
      <c r="AX94" s="77">
        <f t="shared" ref="AX94:AX103" si="361">SUM(AJ94:AK94)</f>
        <v>1309697.0857851231</v>
      </c>
      <c r="AY94" s="77">
        <f t="shared" ref="AY94:AY103" si="362">SUM(AJ94:AL94)</f>
        <v>1964545.6286776846</v>
      </c>
      <c r="AZ94" s="77">
        <f t="shared" ref="AZ94:AZ103" si="363">SUM(AJ94:AM94)</f>
        <v>1964545.6286776846</v>
      </c>
      <c r="BA94" s="77">
        <f t="shared" ref="BA94:BA103" si="364">SUM(AJ94:AN94)</f>
        <v>1964545.6286776846</v>
      </c>
      <c r="BB94" s="78">
        <f t="shared" ref="BB94:BB103" si="365">SUM(AJ94:AO94)</f>
        <v>1964545.6286776846</v>
      </c>
      <c r="BC94" s="78">
        <f t="shared" ref="BC94:BC103" si="366">SUM(AJ94:AP94)</f>
        <v>1964545.6286776846</v>
      </c>
      <c r="BD94" s="78">
        <f t="shared" ref="BD94:BD103" si="367">SUM(AJ94:AQ94)</f>
        <v>1964545.6286776846</v>
      </c>
      <c r="BE94" s="78">
        <f t="shared" ref="BE94:BE103" si="368">SUM(AJ94:AR94)</f>
        <v>1964545.6286776846</v>
      </c>
      <c r="BF94" s="78">
        <f t="shared" ref="BF94:BF103" si="369">SUM(AJ94:AS94)</f>
        <v>1964545.6286776846</v>
      </c>
      <c r="BG94" s="78">
        <f t="shared" ref="BG94:BG103" si="370">SUM(AJ94:AT94)</f>
        <v>1964545.6286776846</v>
      </c>
      <c r="BH94" s="78">
        <f t="shared" ref="BH94:BH103" si="371">SUM(AJ94:AU94)</f>
        <v>1964545.6286776846</v>
      </c>
    </row>
    <row r="95" spans="1:63" s="8" customFormat="1" collapsed="1">
      <c r="A95" s="5">
        <f t="shared" si="263"/>
        <v>91</v>
      </c>
      <c r="B95" s="53" t="s">
        <v>201</v>
      </c>
      <c r="C95" s="54">
        <f t="shared" ref="C95:G95" si="372">SUM(C96:C99)</f>
        <v>0</v>
      </c>
      <c r="D95" s="54">
        <f t="shared" si="372"/>
        <v>0</v>
      </c>
      <c r="E95" s="54">
        <f t="shared" si="372"/>
        <v>0</v>
      </c>
      <c r="F95" s="54">
        <f t="shared" si="372"/>
        <v>0</v>
      </c>
      <c r="G95" s="54">
        <f t="shared" si="372"/>
        <v>-1181.0000000000002</v>
      </c>
      <c r="H95" s="54">
        <f t="shared" ref="H95:K95" si="373">SUM(H96:H99)</f>
        <v>-49998.82</v>
      </c>
      <c r="I95" s="54">
        <f t="shared" si="373"/>
        <v>0</v>
      </c>
      <c r="J95" s="54">
        <f t="shared" si="373"/>
        <v>0</v>
      </c>
      <c r="K95" s="54">
        <f t="shared" si="373"/>
        <v>0</v>
      </c>
      <c r="L95" s="106"/>
      <c r="M95" s="54">
        <f>HLOOKUP($L$2,$AJ$4:$AU$111,$A95,0)</f>
        <v>0</v>
      </c>
      <c r="N95" s="51">
        <f>HLOOKUP($L$2,$C$4:$K$111,$A95,0)</f>
        <v>0</v>
      </c>
      <c r="O95" s="54">
        <f t="shared" ref="O95" si="374">SUM(O96:O99)</f>
        <v>0</v>
      </c>
      <c r="P95" s="4">
        <f t="shared" si="265"/>
        <v>0</v>
      </c>
      <c r="R95" s="54">
        <f t="shared" ref="R95" si="375">SUM(R96:R99)</f>
        <v>-9054.8573553691058</v>
      </c>
      <c r="S95" s="54">
        <f t="shared" ref="S95" si="376">SUM(S96:S99)</f>
        <v>-53897.919999999998</v>
      </c>
      <c r="T95" s="54">
        <f t="shared" ref="T95" si="377">SUM(T96:T99)</f>
        <v>-44843.062644630889</v>
      </c>
      <c r="U95" s="4">
        <f t="shared" ref="U95:U103" si="378">-IFERROR(IF(S95=0,0,S95/R95-1),0)</f>
        <v>-4.9523764853171386</v>
      </c>
      <c r="W95" s="51" t="e">
        <f>SUM(#REF!)</f>
        <v>#REF!</v>
      </c>
      <c r="X95" s="51" t="e">
        <f>SUM(#REF!)</f>
        <v>#REF!</v>
      </c>
      <c r="Y95" s="51" t="e">
        <f>SUM(#REF!)</f>
        <v>#REF!</v>
      </c>
      <c r="Z95" s="51">
        <f>SUM($C95:C95)</f>
        <v>0</v>
      </c>
      <c r="AA95" s="51">
        <f>SUM($C95:D95)</f>
        <v>0</v>
      </c>
      <c r="AB95" s="51">
        <f>SUM($C95:E95)</f>
        <v>0</v>
      </c>
      <c r="AC95" s="51">
        <f>SUM($C95:F95)</f>
        <v>0</v>
      </c>
      <c r="AD95" s="51">
        <f>SUM($C95:G95)</f>
        <v>-1181.0000000000002</v>
      </c>
      <c r="AE95" s="51">
        <f>SUM($C95:H95)</f>
        <v>-51179.82</v>
      </c>
      <c r="AF95" s="51">
        <f>SUM($C95:I95)</f>
        <v>-51179.82</v>
      </c>
      <c r="AG95" s="51">
        <f>SUM($C95:J95)</f>
        <v>-51179.82</v>
      </c>
      <c r="AH95" s="51">
        <f>SUM($C95:K95)</f>
        <v>-51179.82</v>
      </c>
      <c r="AI95" s="7"/>
      <c r="AJ95" s="54">
        <f>SUM(AJ96:AJ99)</f>
        <v>-1509.1428925615178</v>
      </c>
      <c r="AK95" s="54">
        <f t="shared" ref="AK95:AU95" si="379">SUM(AK96:AK99)</f>
        <v>-1509.1428925615178</v>
      </c>
      <c r="AL95" s="54">
        <f t="shared" si="379"/>
        <v>-1509.1428925615178</v>
      </c>
      <c r="AM95" s="54">
        <f t="shared" si="379"/>
        <v>0</v>
      </c>
      <c r="AN95" s="54">
        <f t="shared" si="379"/>
        <v>0</v>
      </c>
      <c r="AO95" s="54">
        <f t="shared" si="379"/>
        <v>0</v>
      </c>
      <c r="AP95" s="54">
        <f t="shared" si="379"/>
        <v>0</v>
      </c>
      <c r="AQ95" s="54">
        <f t="shared" si="379"/>
        <v>0</v>
      </c>
      <c r="AR95" s="54">
        <f t="shared" si="379"/>
        <v>0</v>
      </c>
      <c r="AS95" s="54">
        <f t="shared" si="379"/>
        <v>0</v>
      </c>
      <c r="AT95" s="54">
        <f t="shared" si="379"/>
        <v>0</v>
      </c>
      <c r="AU95" s="54">
        <f t="shared" si="379"/>
        <v>0</v>
      </c>
      <c r="AW95" s="54">
        <f t="shared" si="360"/>
        <v>-1509.1428925615178</v>
      </c>
      <c r="AX95" s="54">
        <f t="shared" si="361"/>
        <v>-3018.2857851230356</v>
      </c>
      <c r="AY95" s="54">
        <f t="shared" si="362"/>
        <v>-4527.4286776845529</v>
      </c>
      <c r="AZ95" s="54">
        <f t="shared" si="363"/>
        <v>-4527.4286776845529</v>
      </c>
      <c r="BA95" s="54">
        <f t="shared" si="364"/>
        <v>-4527.4286776845529</v>
      </c>
      <c r="BB95" s="54">
        <f t="shared" si="365"/>
        <v>-4527.4286776845529</v>
      </c>
      <c r="BC95" s="54">
        <f t="shared" si="366"/>
        <v>-4527.4286776845529</v>
      </c>
      <c r="BD95" s="54">
        <f t="shared" si="367"/>
        <v>-4527.4286776845529</v>
      </c>
      <c r="BE95" s="54">
        <f t="shared" si="368"/>
        <v>-4527.4286776845529</v>
      </c>
      <c r="BF95" s="54">
        <f t="shared" si="369"/>
        <v>-4527.4286776845529</v>
      </c>
      <c r="BG95" s="54">
        <f t="shared" si="370"/>
        <v>-4527.4286776845529</v>
      </c>
      <c r="BH95" s="54">
        <f t="shared" si="371"/>
        <v>-4527.4286776845529</v>
      </c>
    </row>
    <row r="96" spans="1:63" s="8" customFormat="1" hidden="1" outlineLevel="1">
      <c r="A96" s="5">
        <f t="shared" si="263"/>
        <v>92</v>
      </c>
      <c r="B96" s="14" t="s">
        <v>146</v>
      </c>
      <c r="C96" s="51">
        <f>SUMIFS('BD Conta 555-5'!$J:$J,'BD Conta 555-5'!$I:$I,'Fluxo de Caixa'!$B96,'BD Conta 555-5'!$E:$E,'Fluxo de Caixa'!C$3)+SUMIFS('BD Conta 5295-0'!$L:$L,'BD Conta 5295-0'!$K:$K,'Fluxo de Caixa'!$B96,'BD Conta 5295-0'!$E:$E,'Fluxo de Caixa'!C$3)+SUMIFS('BD Conta 5294-1'!$L:$L,'BD Conta 5294-1'!$K:$K,'Fluxo de Caixa'!$B96,'BD Conta 5294-1'!$E:$E,'Fluxo de Caixa'!C$3)+SUMIFS('BD Conta 726-4'!$L:$L,'BD Conta 726-4'!$K:$K,'Fluxo de Caixa'!$B96,'BD Conta 726-4'!$E:$E,'Fluxo de Caixa'!C$3)</f>
        <v>0</v>
      </c>
      <c r="D96" s="51">
        <f>SUMIFS('BD Conta 555-5'!$J:$J,'BD Conta 555-5'!$I:$I,'Fluxo de Caixa'!$B96,'BD Conta 555-5'!$E:$E,'Fluxo de Caixa'!D$3)+SUMIFS('BD Conta 5295-0'!$L:$L,'BD Conta 5295-0'!$K:$K,'Fluxo de Caixa'!$B96,'BD Conta 5295-0'!$E:$E,'Fluxo de Caixa'!D$3)+SUMIFS('BD Conta 5294-1'!$L:$L,'BD Conta 5294-1'!$K:$K,'Fluxo de Caixa'!$B96,'BD Conta 5294-1'!$E:$E,'Fluxo de Caixa'!D$3)+SUMIFS('BD Conta 726-4'!$L:$L,'BD Conta 726-4'!$K:$K,'Fluxo de Caixa'!$B96,'BD Conta 726-4'!$E:$E,'Fluxo de Caixa'!D$3)</f>
        <v>0</v>
      </c>
      <c r="E96" s="51">
        <f>SUMIFS('BD Conta 555-5'!$J:$J,'BD Conta 555-5'!$I:$I,'Fluxo de Caixa'!$B96,'BD Conta 555-5'!$E:$E,'Fluxo de Caixa'!E$3)+SUMIFS('BD Conta 5295-0'!$L:$L,'BD Conta 5295-0'!$K:$K,'Fluxo de Caixa'!$B96,'BD Conta 5295-0'!$E:$E,'Fluxo de Caixa'!E$3)+SUMIFS('BD Conta 5294-1'!$L:$L,'BD Conta 5294-1'!$K:$K,'Fluxo de Caixa'!$B96,'BD Conta 5294-1'!$E:$E,'Fluxo de Caixa'!E$3)+SUMIFS('BD Conta 726-4'!$L:$L,'BD Conta 726-4'!$K:$K,'Fluxo de Caixa'!$B96,'BD Conta 726-4'!$E:$E,'Fluxo de Caixa'!E$3)</f>
        <v>0</v>
      </c>
      <c r="F96" s="51">
        <f>SUMIFS('BD Conta 555-5'!$J:$J,'BD Conta 555-5'!$I:$I,'Fluxo de Caixa'!$B96,'BD Conta 555-5'!$E:$E,'Fluxo de Caixa'!F$3)+SUMIFS('BD Conta 5295-0'!$L:$L,'BD Conta 5295-0'!$K:$K,'Fluxo de Caixa'!$B96,'BD Conta 5295-0'!$E:$E,'Fluxo de Caixa'!F$3)+SUMIFS('BD Conta 5294-1'!$L:$L,'BD Conta 5294-1'!$K:$K,'Fluxo de Caixa'!$B96,'BD Conta 5294-1'!$E:$E,'Fluxo de Caixa'!F$3)+SUMIFS('BD Conta 726-4'!$L:$L,'BD Conta 726-4'!$K:$K,'Fluxo de Caixa'!$B96,'BD Conta 726-4'!$E:$E,'Fluxo de Caixa'!F$3)</f>
        <v>0</v>
      </c>
      <c r="G96" s="51">
        <f>SUMIFS('BD Conta 555-5'!$J:$J,'BD Conta 555-5'!$I:$I,'Fluxo de Caixa'!$B96,'BD Conta 555-5'!$E:$E,'Fluxo de Caixa'!G$3)+SUMIFS('BD Conta 5295-0'!$L:$L,'BD Conta 5295-0'!$K:$K,'Fluxo de Caixa'!$B96,'BD Conta 5295-0'!$E:$E,'Fluxo de Caixa'!G$3)+SUMIFS('BD Conta 5294-1'!$L:$L,'BD Conta 5294-1'!$K:$K,'Fluxo de Caixa'!$B96,'BD Conta 5294-1'!$E:$E,'Fluxo de Caixa'!G$3)+SUMIFS('BD Conta 726-4'!$L:$L,'BD Conta 726-4'!$K:$K,'Fluxo de Caixa'!$B96,'BD Conta 726-4'!$E:$E,'Fluxo de Caixa'!G$3)</f>
        <v>-1181.0000000000002</v>
      </c>
      <c r="H96" s="51">
        <f>SUMIFS('BD Conta 555-5'!$J:$J,'BD Conta 555-5'!$I:$I,'Fluxo de Caixa'!$B96,'BD Conta 555-5'!$E:$E,'Fluxo de Caixa'!H$3)+SUMIFS('BD Conta 5295-0'!$L:$L,'BD Conta 5295-0'!$K:$K,'Fluxo de Caixa'!$B96,'BD Conta 5295-0'!$E:$E,'Fluxo de Caixa'!H$3)+SUMIFS('BD Conta 5294-1'!$L:$L,'BD Conta 5294-1'!$K:$K,'Fluxo de Caixa'!$B96,'BD Conta 5294-1'!$E:$E,'Fluxo de Caixa'!H$3)+SUMIFS('BD Conta 726-4'!$L:$L,'BD Conta 726-4'!$K:$K,'Fluxo de Caixa'!$B96,'BD Conta 726-4'!$E:$E,'Fluxo de Caixa'!H$3)</f>
        <v>-1537.0999999999997</v>
      </c>
      <c r="I96" s="51">
        <f>SUMIFS('BD Conta 555-5'!$J:$J,'BD Conta 555-5'!$I:$I,'Fluxo de Caixa'!$B96,'BD Conta 555-5'!$E:$E,'Fluxo de Caixa'!I$3)+SUMIFS('BD Conta 5295-0'!$L:$L,'BD Conta 5295-0'!$K:$K,'Fluxo de Caixa'!$B96,'BD Conta 5295-0'!$E:$E,'Fluxo de Caixa'!I$3)+SUMIFS('BD Conta 5294-1'!$L:$L,'BD Conta 5294-1'!$K:$K,'Fluxo de Caixa'!$B96,'BD Conta 5294-1'!$E:$E,'Fluxo de Caixa'!I$3)+SUMIFS('BD Conta 726-4'!$L:$L,'BD Conta 726-4'!$K:$K,'Fluxo de Caixa'!$B96,'BD Conta 726-4'!$E:$E,'Fluxo de Caixa'!I$3)</f>
        <v>0</v>
      </c>
      <c r="J96" s="51">
        <f>SUMIFS('BD Conta 555-5'!$J:$J,'BD Conta 555-5'!$I:$I,'Fluxo de Caixa'!$B96,'BD Conta 555-5'!$E:$E,'Fluxo de Caixa'!J$3)+SUMIFS('BD Conta 5295-0'!$L:$L,'BD Conta 5295-0'!$K:$K,'Fluxo de Caixa'!$B96,'BD Conta 5295-0'!$E:$E,'Fluxo de Caixa'!J$3)+SUMIFS('BD Conta 5294-1'!$L:$L,'BD Conta 5294-1'!$K:$K,'Fluxo de Caixa'!$B96,'BD Conta 5294-1'!$E:$E,'Fluxo de Caixa'!J$3)+SUMIFS('BD Conta 726-4'!$L:$L,'BD Conta 726-4'!$K:$K,'Fluxo de Caixa'!$B96,'BD Conta 726-4'!$E:$E,'Fluxo de Caixa'!J$3)</f>
        <v>0</v>
      </c>
      <c r="K96" s="51">
        <f>SUMIFS('BD Conta 555-5'!$J:$J,'BD Conta 555-5'!$I:$I,'Fluxo de Caixa'!$B96,'BD Conta 555-5'!$E:$E,'Fluxo de Caixa'!K$3)+SUMIFS('BD Conta 5295-0'!$L:$L,'BD Conta 5295-0'!$K:$K,'Fluxo de Caixa'!$B96,'BD Conta 5295-0'!$E:$E,'Fluxo de Caixa'!K$3)+SUMIFS('BD Conta 5294-1'!$L:$L,'BD Conta 5294-1'!$K:$K,'Fluxo de Caixa'!$B96,'BD Conta 5294-1'!$E:$E,'Fluxo de Caixa'!K$3)+SUMIFS('BD Conta 726-4'!$L:$L,'BD Conta 726-4'!$K:$K,'Fluxo de Caixa'!$B96,'BD Conta 726-4'!$E:$E,'Fluxo de Caixa'!K$3)</f>
        <v>0</v>
      </c>
      <c r="L96" s="106"/>
      <c r="M96" s="9">
        <f>HLOOKUP($L$2,$AJ$4:$AU$111,$A96,0)</f>
        <v>0</v>
      </c>
      <c r="N96" s="51">
        <f>HLOOKUP($L$2,$C$4:$K$111,$A96,0)</f>
        <v>0</v>
      </c>
      <c r="O96" s="17">
        <f t="shared" ref="O96:O103" si="380">N96-M96</f>
        <v>0</v>
      </c>
      <c r="P96" s="4">
        <f t="shared" si="265"/>
        <v>0</v>
      </c>
      <c r="R96" s="51">
        <f>HLOOKUP($L$2,$AW$4:$BH$111,$A96,0)</f>
        <v>-4527.4286776845529</v>
      </c>
      <c r="S96" s="51">
        <f>HLOOKUP($L$2,$W$4:$AH$111,$A96,0)</f>
        <v>-51179.82</v>
      </c>
      <c r="T96" s="17">
        <f t="shared" ref="T96:T99" si="381">S96-R96</f>
        <v>-46652.391322315445</v>
      </c>
      <c r="U96" s="4">
        <f t="shared" si="378"/>
        <v>-10.30439011712377</v>
      </c>
      <c r="W96" s="9" t="e">
        <f>SUM(#REF!)</f>
        <v>#REF!</v>
      </c>
      <c r="X96" s="9" t="e">
        <f>SUM(#REF!)</f>
        <v>#REF!</v>
      </c>
      <c r="Y96" s="9" t="e">
        <f>SUM(#REF!)</f>
        <v>#REF!</v>
      </c>
      <c r="Z96" s="9">
        <f>SUM($C96:C96)</f>
        <v>0</v>
      </c>
      <c r="AA96" s="9">
        <f>SUM($C96:D96)</f>
        <v>0</v>
      </c>
      <c r="AB96" s="9">
        <f>SUM($C96:E96)</f>
        <v>0</v>
      </c>
      <c r="AC96" s="9">
        <f>SUM($C96:F96)</f>
        <v>0</v>
      </c>
      <c r="AD96" s="9">
        <f>SUM($C96:G96)</f>
        <v>-1181.0000000000002</v>
      </c>
      <c r="AE96" s="9">
        <f>SUM($C96:H96)</f>
        <v>-2718.1</v>
      </c>
      <c r="AF96" s="9">
        <f>SUM($C96:I96)</f>
        <v>-2718.1</v>
      </c>
      <c r="AG96" s="9">
        <f>SUM($C96:J96)</f>
        <v>-2718.1</v>
      </c>
      <c r="AH96" s="9">
        <f>SUM($C96:K96)</f>
        <v>-2718.1</v>
      </c>
      <c r="AI96" s="7"/>
      <c r="AJ96" s="51">
        <f>-IFERROR(VLOOKUP($B96,Orçado!$B:$I,8,0),0)</f>
        <v>-1509.1428925615178</v>
      </c>
      <c r="AK96" s="51">
        <f>-IFERROR(VLOOKUP($B96,Orçado!$B:$I,8,0),0)</f>
        <v>-1509.1428925615178</v>
      </c>
      <c r="AL96" s="51">
        <f>-IFERROR(VLOOKUP($B96,Orçado!$B:$I,8,0),0)</f>
        <v>-1509.1428925615178</v>
      </c>
      <c r="AM96" s="51"/>
      <c r="AN96" s="51"/>
      <c r="AO96" s="51"/>
      <c r="AP96" s="51"/>
      <c r="AQ96" s="51"/>
      <c r="AR96" s="51"/>
      <c r="AS96" s="51"/>
      <c r="AT96" s="51"/>
      <c r="AU96" s="51"/>
      <c r="AW96" s="9">
        <f t="shared" si="360"/>
        <v>-1509.1428925615178</v>
      </c>
      <c r="AX96" s="9">
        <f t="shared" si="361"/>
        <v>-3018.2857851230356</v>
      </c>
      <c r="AY96" s="9">
        <f t="shared" si="362"/>
        <v>-4527.4286776845529</v>
      </c>
      <c r="AZ96" s="9">
        <f t="shared" si="363"/>
        <v>-4527.4286776845529</v>
      </c>
      <c r="BA96" s="9">
        <f t="shared" si="364"/>
        <v>-4527.4286776845529</v>
      </c>
      <c r="BB96" s="9">
        <f t="shared" si="365"/>
        <v>-4527.4286776845529</v>
      </c>
      <c r="BC96" s="9">
        <f t="shared" si="366"/>
        <v>-4527.4286776845529</v>
      </c>
      <c r="BD96" s="9">
        <f t="shared" si="367"/>
        <v>-4527.4286776845529</v>
      </c>
      <c r="BE96" s="9">
        <f t="shared" si="368"/>
        <v>-4527.4286776845529</v>
      </c>
      <c r="BF96" s="9">
        <f t="shared" si="369"/>
        <v>-4527.4286776845529</v>
      </c>
      <c r="BG96" s="9">
        <f t="shared" si="370"/>
        <v>-4527.4286776845529</v>
      </c>
      <c r="BH96" s="9">
        <f t="shared" si="371"/>
        <v>-4527.4286776845529</v>
      </c>
    </row>
    <row r="97" spans="1:60" s="8" customFormat="1" hidden="1" outlineLevel="1">
      <c r="A97" s="5">
        <f t="shared" si="263"/>
        <v>93</v>
      </c>
      <c r="B97" s="14" t="s">
        <v>148</v>
      </c>
      <c r="C97" s="51">
        <f>SUMIFS('BD Conta 555-5'!$J:$J,'BD Conta 555-5'!$I:$I,'Fluxo de Caixa'!$B97,'BD Conta 555-5'!$E:$E,'Fluxo de Caixa'!C$3)+SUMIFS('BD Conta 5295-0'!$L:$L,'BD Conta 5295-0'!$K:$K,'Fluxo de Caixa'!$B97,'BD Conta 5295-0'!$E:$E,'Fluxo de Caixa'!C$3)+SUMIFS('BD Conta 5294-1'!$L:$L,'BD Conta 5294-1'!$K:$K,'Fluxo de Caixa'!$B97,'BD Conta 5294-1'!$E:$E,'Fluxo de Caixa'!C$3)+SUMIFS('BD Conta 726-4'!$L:$L,'BD Conta 726-4'!$K:$K,'Fluxo de Caixa'!$B97,'BD Conta 726-4'!$E:$E,'Fluxo de Caixa'!C$3)</f>
        <v>0</v>
      </c>
      <c r="D97" s="51">
        <f>SUMIFS('BD Conta 555-5'!$J:$J,'BD Conta 555-5'!$I:$I,'Fluxo de Caixa'!$B97,'BD Conta 555-5'!$E:$E,'Fluxo de Caixa'!D$3)+SUMIFS('BD Conta 5295-0'!$L:$L,'BD Conta 5295-0'!$K:$K,'Fluxo de Caixa'!$B97,'BD Conta 5295-0'!$E:$E,'Fluxo de Caixa'!D$3)+SUMIFS('BD Conta 5294-1'!$L:$L,'BD Conta 5294-1'!$K:$K,'Fluxo de Caixa'!$B97,'BD Conta 5294-1'!$E:$E,'Fluxo de Caixa'!D$3)+SUMIFS('BD Conta 726-4'!$L:$L,'BD Conta 726-4'!$K:$K,'Fluxo de Caixa'!$B97,'BD Conta 726-4'!$E:$E,'Fluxo de Caixa'!D$3)</f>
        <v>0</v>
      </c>
      <c r="E97" s="51">
        <f>SUMIFS('BD Conta 555-5'!$J:$J,'BD Conta 555-5'!$I:$I,'Fluxo de Caixa'!$B97,'BD Conta 555-5'!$E:$E,'Fluxo de Caixa'!E$3)+SUMIFS('BD Conta 5295-0'!$L:$L,'BD Conta 5295-0'!$K:$K,'Fluxo de Caixa'!$B97,'BD Conta 5295-0'!$E:$E,'Fluxo de Caixa'!E$3)+SUMIFS('BD Conta 5294-1'!$L:$L,'BD Conta 5294-1'!$K:$K,'Fluxo de Caixa'!$B97,'BD Conta 5294-1'!$E:$E,'Fluxo de Caixa'!E$3)+SUMIFS('BD Conta 726-4'!$L:$L,'BD Conta 726-4'!$K:$K,'Fluxo de Caixa'!$B97,'BD Conta 726-4'!$E:$E,'Fluxo de Caixa'!E$3)</f>
        <v>0</v>
      </c>
      <c r="F97" s="51">
        <f>SUMIFS('BD Conta 555-5'!$J:$J,'BD Conta 555-5'!$I:$I,'Fluxo de Caixa'!$B97,'BD Conta 555-5'!$E:$E,'Fluxo de Caixa'!F$3)+SUMIFS('BD Conta 5295-0'!$L:$L,'BD Conta 5295-0'!$K:$K,'Fluxo de Caixa'!$B97,'BD Conta 5295-0'!$E:$E,'Fluxo de Caixa'!F$3)+SUMIFS('BD Conta 5294-1'!$L:$L,'BD Conta 5294-1'!$K:$K,'Fluxo de Caixa'!$B97,'BD Conta 5294-1'!$E:$E,'Fluxo de Caixa'!F$3)+SUMIFS('BD Conta 726-4'!$L:$L,'BD Conta 726-4'!$K:$K,'Fluxo de Caixa'!$B97,'BD Conta 726-4'!$E:$E,'Fluxo de Caixa'!F$3)</f>
        <v>0</v>
      </c>
      <c r="G97" s="51">
        <f>SUMIFS('BD Conta 555-5'!$J:$J,'BD Conta 555-5'!$I:$I,'Fluxo de Caixa'!$B97,'BD Conta 555-5'!$E:$E,'Fluxo de Caixa'!G$3)+SUMIFS('BD Conta 5295-0'!$L:$L,'BD Conta 5295-0'!$K:$K,'Fluxo de Caixa'!$B97,'BD Conta 5295-0'!$E:$E,'Fluxo de Caixa'!G$3)+SUMIFS('BD Conta 5294-1'!$L:$L,'BD Conta 5294-1'!$K:$K,'Fluxo de Caixa'!$B97,'BD Conta 5294-1'!$E:$E,'Fluxo de Caixa'!G$3)+SUMIFS('BD Conta 726-4'!$L:$L,'BD Conta 726-4'!$K:$K,'Fluxo de Caixa'!$B97,'BD Conta 726-4'!$E:$E,'Fluxo de Caixa'!G$3)</f>
        <v>0</v>
      </c>
      <c r="H97" s="51">
        <f>SUMIFS('BD Conta 555-5'!$J:$J,'BD Conta 555-5'!$I:$I,'Fluxo de Caixa'!$B97,'BD Conta 555-5'!$E:$E,'Fluxo de Caixa'!H$3)+SUMIFS('BD Conta 5295-0'!$L:$L,'BD Conta 5295-0'!$K:$K,'Fluxo de Caixa'!$B97,'BD Conta 5295-0'!$E:$E,'Fluxo de Caixa'!H$3)+SUMIFS('BD Conta 5294-1'!$L:$L,'BD Conta 5294-1'!$K:$K,'Fluxo de Caixa'!$B97,'BD Conta 5294-1'!$E:$E,'Fluxo de Caixa'!H$3)+SUMIFS('BD Conta 726-4'!$L:$L,'BD Conta 726-4'!$K:$K,'Fluxo de Caixa'!$B97,'BD Conta 726-4'!$E:$E,'Fluxo de Caixa'!H$3)</f>
        <v>0</v>
      </c>
      <c r="I97" s="51">
        <f>SUMIFS('BD Conta 555-5'!$J:$J,'BD Conta 555-5'!$I:$I,'Fluxo de Caixa'!$B97,'BD Conta 555-5'!$E:$E,'Fluxo de Caixa'!I$3)+SUMIFS('BD Conta 5295-0'!$L:$L,'BD Conta 5295-0'!$K:$K,'Fluxo de Caixa'!$B97,'BD Conta 5295-0'!$E:$E,'Fluxo de Caixa'!I$3)+SUMIFS('BD Conta 5294-1'!$L:$L,'BD Conta 5294-1'!$K:$K,'Fluxo de Caixa'!$B97,'BD Conta 5294-1'!$E:$E,'Fluxo de Caixa'!I$3)+SUMIFS('BD Conta 726-4'!$L:$L,'BD Conta 726-4'!$K:$K,'Fluxo de Caixa'!$B97,'BD Conta 726-4'!$E:$E,'Fluxo de Caixa'!I$3)</f>
        <v>0</v>
      </c>
      <c r="J97" s="51">
        <f>SUMIFS('BD Conta 555-5'!$J:$J,'BD Conta 555-5'!$I:$I,'Fluxo de Caixa'!$B97,'BD Conta 555-5'!$E:$E,'Fluxo de Caixa'!J$3)+SUMIFS('BD Conta 5295-0'!$L:$L,'BD Conta 5295-0'!$K:$K,'Fluxo de Caixa'!$B97,'BD Conta 5295-0'!$E:$E,'Fluxo de Caixa'!J$3)+SUMIFS('BD Conta 5294-1'!$L:$L,'BD Conta 5294-1'!$K:$K,'Fluxo de Caixa'!$B97,'BD Conta 5294-1'!$E:$E,'Fluxo de Caixa'!J$3)+SUMIFS('BD Conta 726-4'!$L:$L,'BD Conta 726-4'!$K:$K,'Fluxo de Caixa'!$B97,'BD Conta 726-4'!$E:$E,'Fluxo de Caixa'!J$3)</f>
        <v>0</v>
      </c>
      <c r="K97" s="51">
        <f>SUMIFS('BD Conta 555-5'!$J:$J,'BD Conta 555-5'!$I:$I,'Fluxo de Caixa'!$B97,'BD Conta 555-5'!$E:$E,'Fluxo de Caixa'!K$3)+SUMIFS('BD Conta 5295-0'!$L:$L,'BD Conta 5295-0'!$K:$K,'Fluxo de Caixa'!$B97,'BD Conta 5295-0'!$E:$E,'Fluxo de Caixa'!K$3)+SUMIFS('BD Conta 5294-1'!$L:$L,'BD Conta 5294-1'!$K:$K,'Fluxo de Caixa'!$B97,'BD Conta 5294-1'!$E:$E,'Fluxo de Caixa'!K$3)+SUMIFS('BD Conta 726-4'!$L:$L,'BD Conta 726-4'!$K:$K,'Fluxo de Caixa'!$B97,'BD Conta 726-4'!$E:$E,'Fluxo de Caixa'!K$3)</f>
        <v>0</v>
      </c>
      <c r="L97" s="106"/>
      <c r="M97" s="9">
        <f>HLOOKUP($L$2,$AJ$4:$AU$111,$A97,0)</f>
        <v>0</v>
      </c>
      <c r="N97" s="51">
        <f>HLOOKUP($L$2,$C$4:$K$111,$A97,0)</f>
        <v>0</v>
      </c>
      <c r="O97" s="17">
        <f t="shared" ref="O97:O99" si="382">N97-M97</f>
        <v>0</v>
      </c>
      <c r="P97" s="4">
        <f t="shared" ref="P97:P99" si="383">-IFERROR(IF(N97=0,0,N97/M97-1),0)</f>
        <v>0</v>
      </c>
      <c r="R97" s="51">
        <f>HLOOKUP($L$2,$AW$4:$BH$111,$A97,0)</f>
        <v>-4527.4286776845529</v>
      </c>
      <c r="S97" s="51">
        <f>HLOOKUP($L$2,$W$4:$AH$111,$A97,0)</f>
        <v>-2718.1</v>
      </c>
      <c r="T97" s="17">
        <f t="shared" si="381"/>
        <v>1809.328677684553</v>
      </c>
      <c r="U97" s="4">
        <f t="shared" ref="U97:U99" si="384">-IFERROR(IF(S97=0,0,S97/R97-1),0)</f>
        <v>0.39963714648949289</v>
      </c>
      <c r="W97" s="9" t="e">
        <f>SUM(#REF!)</f>
        <v>#REF!</v>
      </c>
      <c r="X97" s="9" t="e">
        <f>SUM(#REF!)</f>
        <v>#REF!</v>
      </c>
      <c r="Y97" s="9" t="e">
        <f>SUM(#REF!)</f>
        <v>#REF!</v>
      </c>
      <c r="Z97" s="9">
        <f>SUM($C97:C97)</f>
        <v>0</v>
      </c>
      <c r="AA97" s="9">
        <f>SUM($C97:D97)</f>
        <v>0</v>
      </c>
      <c r="AB97" s="9">
        <f>SUM($C97:E97)</f>
        <v>0</v>
      </c>
      <c r="AC97" s="9">
        <f>SUM($C97:F97)</f>
        <v>0</v>
      </c>
      <c r="AD97" s="9">
        <f>SUM($C97:G97)</f>
        <v>0</v>
      </c>
      <c r="AE97" s="9">
        <f>SUM($C97:H97)</f>
        <v>0</v>
      </c>
      <c r="AF97" s="9">
        <f>SUM($C97:I97)</f>
        <v>0</v>
      </c>
      <c r="AG97" s="9">
        <f>SUM($C97:J97)</f>
        <v>0</v>
      </c>
      <c r="AH97" s="9">
        <f>SUM($C97:K97)</f>
        <v>0</v>
      </c>
      <c r="AI97" s="7"/>
      <c r="AJ97" s="51">
        <f>-IFERROR(VLOOKUP($B97,Orçado!$B:$I,8,0),0)</f>
        <v>0</v>
      </c>
      <c r="AK97" s="51">
        <f>-IFERROR(VLOOKUP($B97,Orçado!$B:$I,8,0),0)</f>
        <v>0</v>
      </c>
      <c r="AL97" s="51">
        <f>-IFERROR(VLOOKUP($B97,Orçado!$B:$I,8,0),0)</f>
        <v>0</v>
      </c>
      <c r="AM97" s="51"/>
      <c r="AN97" s="51"/>
      <c r="AO97" s="51"/>
      <c r="AP97" s="51"/>
      <c r="AQ97" s="51"/>
      <c r="AR97" s="51"/>
      <c r="AS97" s="51"/>
      <c r="AT97" s="51"/>
      <c r="AU97" s="51"/>
      <c r="AW97" s="9">
        <f t="shared" ref="AW97:AW99" si="385">SUM(AJ97)</f>
        <v>0</v>
      </c>
      <c r="AX97" s="9">
        <f t="shared" ref="AX97:AX99" si="386">SUM(AJ97:AK97)</f>
        <v>0</v>
      </c>
      <c r="AY97" s="9">
        <f t="shared" ref="AY97:AY99" si="387">SUM(AJ97:AL97)</f>
        <v>0</v>
      </c>
      <c r="AZ97" s="9">
        <f t="shared" ref="AZ97:AZ99" si="388">SUM(AJ97:AM97)</f>
        <v>0</v>
      </c>
      <c r="BA97" s="9">
        <f t="shared" ref="BA97:BA99" si="389">SUM(AJ97:AN97)</f>
        <v>0</v>
      </c>
      <c r="BB97" s="9">
        <f t="shared" ref="BB97:BB99" si="390">SUM(AJ97:AO97)</f>
        <v>0</v>
      </c>
      <c r="BC97" s="9">
        <f t="shared" ref="BC97:BC99" si="391">SUM(AJ97:AP97)</f>
        <v>0</v>
      </c>
      <c r="BD97" s="9">
        <f t="shared" ref="BD97:BD99" si="392">SUM(AJ97:AQ97)</f>
        <v>0</v>
      </c>
      <c r="BE97" s="9">
        <f t="shared" ref="BE97:BE99" si="393">SUM(AJ97:AR97)</f>
        <v>0</v>
      </c>
      <c r="BF97" s="9">
        <f t="shared" ref="BF97:BF99" si="394">SUM(AJ97:AS97)</f>
        <v>0</v>
      </c>
      <c r="BG97" s="9">
        <f t="shared" ref="BG97:BG99" si="395">SUM(AJ97:AT97)</f>
        <v>0</v>
      </c>
      <c r="BH97" s="9">
        <f t="shared" ref="BH97:BH99" si="396">SUM(AJ97:AU97)</f>
        <v>0</v>
      </c>
    </row>
    <row r="98" spans="1:60" s="8" customFormat="1" hidden="1" outlineLevel="1">
      <c r="A98" s="5">
        <f t="shared" si="263"/>
        <v>94</v>
      </c>
      <c r="B98" s="14" t="s">
        <v>202</v>
      </c>
      <c r="C98" s="51">
        <f>SUMIFS('BD Conta 555-5'!$J:$J,'BD Conta 555-5'!$I:$I,'Fluxo de Caixa'!$B98,'BD Conta 555-5'!$E:$E,'Fluxo de Caixa'!C$3)+SUMIFS('BD Conta 5295-0'!$L:$L,'BD Conta 5295-0'!$K:$K,'Fluxo de Caixa'!$B98,'BD Conta 5295-0'!$E:$E,'Fluxo de Caixa'!C$3)+SUMIFS('BD Conta 5294-1'!$L:$L,'BD Conta 5294-1'!$K:$K,'Fluxo de Caixa'!$B98,'BD Conta 5294-1'!$E:$E,'Fluxo de Caixa'!C$3)+SUMIFS('BD Conta 726-4'!$L:$L,'BD Conta 726-4'!$K:$K,'Fluxo de Caixa'!$B98,'BD Conta 726-4'!$E:$E,'Fluxo de Caixa'!C$3)</f>
        <v>0</v>
      </c>
      <c r="D98" s="51">
        <f>SUMIFS('BD Conta 555-5'!$J:$J,'BD Conta 555-5'!$I:$I,'Fluxo de Caixa'!$B98,'BD Conta 555-5'!$E:$E,'Fluxo de Caixa'!D$3)+SUMIFS('BD Conta 5295-0'!$L:$L,'BD Conta 5295-0'!$K:$K,'Fluxo de Caixa'!$B98,'BD Conta 5295-0'!$E:$E,'Fluxo de Caixa'!D$3)+SUMIFS('BD Conta 5294-1'!$L:$L,'BD Conta 5294-1'!$K:$K,'Fluxo de Caixa'!$B98,'BD Conta 5294-1'!$E:$E,'Fluxo de Caixa'!D$3)+SUMIFS('BD Conta 726-4'!$L:$L,'BD Conta 726-4'!$K:$K,'Fluxo de Caixa'!$B98,'BD Conta 726-4'!$E:$E,'Fluxo de Caixa'!D$3)</f>
        <v>0</v>
      </c>
      <c r="E98" s="51">
        <f>SUMIFS('BD Conta 555-5'!$J:$J,'BD Conta 555-5'!$I:$I,'Fluxo de Caixa'!$B98,'BD Conta 555-5'!$E:$E,'Fluxo de Caixa'!E$3)+SUMIFS('BD Conta 5295-0'!$L:$L,'BD Conta 5295-0'!$K:$K,'Fluxo de Caixa'!$B98,'BD Conta 5295-0'!$E:$E,'Fluxo de Caixa'!E$3)+SUMIFS('BD Conta 5294-1'!$L:$L,'BD Conta 5294-1'!$K:$K,'Fluxo de Caixa'!$B98,'BD Conta 5294-1'!$E:$E,'Fluxo de Caixa'!E$3)+SUMIFS('BD Conta 726-4'!$L:$L,'BD Conta 726-4'!$K:$K,'Fluxo de Caixa'!$B98,'BD Conta 726-4'!$E:$E,'Fluxo de Caixa'!E$3)</f>
        <v>0</v>
      </c>
      <c r="F98" s="51">
        <f>SUMIFS('BD Conta 555-5'!$J:$J,'BD Conta 555-5'!$I:$I,'Fluxo de Caixa'!$B98,'BD Conta 555-5'!$E:$E,'Fluxo de Caixa'!F$3)+SUMIFS('BD Conta 5295-0'!$L:$L,'BD Conta 5295-0'!$K:$K,'Fluxo de Caixa'!$B98,'BD Conta 5295-0'!$E:$E,'Fluxo de Caixa'!F$3)+SUMIFS('BD Conta 5294-1'!$L:$L,'BD Conta 5294-1'!$K:$K,'Fluxo de Caixa'!$B98,'BD Conta 5294-1'!$E:$E,'Fluxo de Caixa'!F$3)+SUMIFS('BD Conta 726-4'!$L:$L,'BD Conta 726-4'!$K:$K,'Fluxo de Caixa'!$B98,'BD Conta 726-4'!$E:$E,'Fluxo de Caixa'!F$3)</f>
        <v>0</v>
      </c>
      <c r="G98" s="51">
        <f>SUMIFS('BD Conta 555-5'!$J:$J,'BD Conta 555-5'!$I:$I,'Fluxo de Caixa'!$B98,'BD Conta 555-5'!$E:$E,'Fluxo de Caixa'!G$3)+SUMIFS('BD Conta 5295-0'!$L:$L,'BD Conta 5295-0'!$K:$K,'Fluxo de Caixa'!$B98,'BD Conta 5295-0'!$E:$E,'Fluxo de Caixa'!G$3)+SUMIFS('BD Conta 5294-1'!$L:$L,'BD Conta 5294-1'!$K:$K,'Fluxo de Caixa'!$B98,'BD Conta 5294-1'!$E:$E,'Fluxo de Caixa'!G$3)+SUMIFS('BD Conta 726-4'!$L:$L,'BD Conta 726-4'!$K:$K,'Fluxo de Caixa'!$B98,'BD Conta 726-4'!$E:$E,'Fluxo de Caixa'!G$3)</f>
        <v>0</v>
      </c>
      <c r="H98" s="51">
        <f>SUMIFS('BD Conta 555-5'!$J:$J,'BD Conta 555-5'!$I:$I,'Fluxo de Caixa'!$B98,'BD Conta 555-5'!$E:$E,'Fluxo de Caixa'!H$3)+SUMIFS('BD Conta 5295-0'!$L:$L,'BD Conta 5295-0'!$K:$K,'Fluxo de Caixa'!$B98,'BD Conta 5295-0'!$E:$E,'Fluxo de Caixa'!H$3)+SUMIFS('BD Conta 5294-1'!$L:$L,'BD Conta 5294-1'!$K:$K,'Fluxo de Caixa'!$B98,'BD Conta 5294-1'!$E:$E,'Fluxo de Caixa'!H$3)+SUMIFS('BD Conta 726-4'!$L:$L,'BD Conta 726-4'!$K:$K,'Fluxo de Caixa'!$B98,'BD Conta 726-4'!$E:$E,'Fluxo de Caixa'!H$3)</f>
        <v>-48461.72</v>
      </c>
      <c r="I98" s="51">
        <f>SUMIFS('BD Conta 555-5'!$J:$J,'BD Conta 555-5'!$I:$I,'Fluxo de Caixa'!$B98,'BD Conta 555-5'!$E:$E,'Fluxo de Caixa'!I$3)+SUMIFS('BD Conta 5295-0'!$L:$L,'BD Conta 5295-0'!$K:$K,'Fluxo de Caixa'!$B98,'BD Conta 5295-0'!$E:$E,'Fluxo de Caixa'!I$3)+SUMIFS('BD Conta 5294-1'!$L:$L,'BD Conta 5294-1'!$K:$K,'Fluxo de Caixa'!$B98,'BD Conta 5294-1'!$E:$E,'Fluxo de Caixa'!I$3)+SUMIFS('BD Conta 726-4'!$L:$L,'BD Conta 726-4'!$K:$K,'Fluxo de Caixa'!$B98,'BD Conta 726-4'!$E:$E,'Fluxo de Caixa'!I$3)</f>
        <v>0</v>
      </c>
      <c r="J98" s="51">
        <f>SUMIFS('BD Conta 555-5'!$J:$J,'BD Conta 555-5'!$I:$I,'Fluxo de Caixa'!$B98,'BD Conta 555-5'!$E:$E,'Fluxo de Caixa'!J$3)+SUMIFS('BD Conta 5295-0'!$L:$L,'BD Conta 5295-0'!$K:$K,'Fluxo de Caixa'!$B98,'BD Conta 5295-0'!$E:$E,'Fluxo de Caixa'!J$3)+SUMIFS('BD Conta 5294-1'!$L:$L,'BD Conta 5294-1'!$K:$K,'Fluxo de Caixa'!$B98,'BD Conta 5294-1'!$E:$E,'Fluxo de Caixa'!J$3)+SUMIFS('BD Conta 726-4'!$L:$L,'BD Conta 726-4'!$K:$K,'Fluxo de Caixa'!$B98,'BD Conta 726-4'!$E:$E,'Fluxo de Caixa'!J$3)</f>
        <v>0</v>
      </c>
      <c r="K98" s="51">
        <f>SUMIFS('BD Conta 555-5'!$J:$J,'BD Conta 555-5'!$I:$I,'Fluxo de Caixa'!$B98,'BD Conta 555-5'!$E:$E,'Fluxo de Caixa'!K$3)+SUMIFS('BD Conta 5295-0'!$L:$L,'BD Conta 5295-0'!$K:$K,'Fluxo de Caixa'!$B98,'BD Conta 5295-0'!$E:$E,'Fluxo de Caixa'!K$3)+SUMIFS('BD Conta 5294-1'!$L:$L,'BD Conta 5294-1'!$K:$K,'Fluxo de Caixa'!$B98,'BD Conta 5294-1'!$E:$E,'Fluxo de Caixa'!K$3)+SUMIFS('BD Conta 726-4'!$L:$L,'BD Conta 726-4'!$K:$K,'Fluxo de Caixa'!$B98,'BD Conta 726-4'!$E:$E,'Fluxo de Caixa'!K$3)</f>
        <v>0</v>
      </c>
      <c r="L98" s="106"/>
      <c r="M98" s="9"/>
      <c r="N98" s="51"/>
      <c r="O98" s="17"/>
      <c r="P98" s="4"/>
      <c r="R98" s="51"/>
      <c r="S98" s="51"/>
      <c r="T98" s="17"/>
      <c r="U98" s="4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7"/>
      <c r="AJ98" s="51"/>
      <c r="AK98" s="51"/>
      <c r="AL98" s="51"/>
      <c r="AM98" s="51"/>
      <c r="AN98" s="51"/>
      <c r="AO98" s="51"/>
      <c r="AP98" s="51"/>
      <c r="AQ98" s="51"/>
      <c r="AR98" s="51"/>
      <c r="AS98" s="51"/>
      <c r="AT98" s="51"/>
      <c r="AU98" s="51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</row>
    <row r="99" spans="1:60" s="8" customFormat="1" hidden="1" outlineLevel="1">
      <c r="A99" s="5">
        <f t="shared" si="263"/>
        <v>95</v>
      </c>
      <c r="B99" s="14" t="s">
        <v>144</v>
      </c>
      <c r="C99" s="51">
        <f>SUMIFS('BD Conta 555-5'!$J:$J,'BD Conta 555-5'!$I:$I,'Fluxo de Caixa'!$B99,'BD Conta 555-5'!$E:$E,'Fluxo de Caixa'!C$3)+SUMIFS('BD Conta 5295-0'!$L:$L,'BD Conta 5295-0'!$K:$K,'Fluxo de Caixa'!$B99,'BD Conta 5295-0'!$E:$E,'Fluxo de Caixa'!C$3)+SUMIFS('BD Conta 5294-1'!$L:$L,'BD Conta 5294-1'!$K:$K,'Fluxo de Caixa'!$B99,'BD Conta 5294-1'!$E:$E,'Fluxo de Caixa'!C$3)+SUMIFS('BD Conta 726-4'!$L:$L,'BD Conta 726-4'!$K:$K,'Fluxo de Caixa'!$B99,'BD Conta 726-4'!$E:$E,'Fluxo de Caixa'!C$3)</f>
        <v>0</v>
      </c>
      <c r="D99" s="51">
        <f>SUMIFS('BD Conta 555-5'!$J:$J,'BD Conta 555-5'!$I:$I,'Fluxo de Caixa'!$B99,'BD Conta 555-5'!$E:$E,'Fluxo de Caixa'!D$3)+SUMIFS('BD Conta 5295-0'!$L:$L,'BD Conta 5295-0'!$K:$K,'Fluxo de Caixa'!$B99,'BD Conta 5295-0'!$E:$E,'Fluxo de Caixa'!D$3)+SUMIFS('BD Conta 5294-1'!$L:$L,'BD Conta 5294-1'!$K:$K,'Fluxo de Caixa'!$B99,'BD Conta 5294-1'!$E:$E,'Fluxo de Caixa'!D$3)+SUMIFS('BD Conta 726-4'!$L:$L,'BD Conta 726-4'!$K:$K,'Fluxo de Caixa'!$B99,'BD Conta 726-4'!$E:$E,'Fluxo de Caixa'!D$3)</f>
        <v>0</v>
      </c>
      <c r="E99" s="51">
        <f>SUMIFS('BD Conta 555-5'!$J:$J,'BD Conta 555-5'!$I:$I,'Fluxo de Caixa'!$B99,'BD Conta 555-5'!$E:$E,'Fluxo de Caixa'!E$3)+SUMIFS('BD Conta 5295-0'!$L:$L,'BD Conta 5295-0'!$K:$K,'Fluxo de Caixa'!$B99,'BD Conta 5295-0'!$E:$E,'Fluxo de Caixa'!E$3)+SUMIFS('BD Conta 5294-1'!$L:$L,'BD Conta 5294-1'!$K:$K,'Fluxo de Caixa'!$B99,'BD Conta 5294-1'!$E:$E,'Fluxo de Caixa'!E$3)+SUMIFS('BD Conta 726-4'!$L:$L,'BD Conta 726-4'!$K:$K,'Fluxo de Caixa'!$B99,'BD Conta 726-4'!$E:$E,'Fluxo de Caixa'!E$3)</f>
        <v>0</v>
      </c>
      <c r="F99" s="51">
        <f>SUMIFS('BD Conta 555-5'!$J:$J,'BD Conta 555-5'!$I:$I,'Fluxo de Caixa'!$B99,'BD Conta 555-5'!$E:$E,'Fluxo de Caixa'!F$3)+SUMIFS('BD Conta 5295-0'!$L:$L,'BD Conta 5295-0'!$K:$K,'Fluxo de Caixa'!$B99,'BD Conta 5295-0'!$E:$E,'Fluxo de Caixa'!F$3)+SUMIFS('BD Conta 5294-1'!$L:$L,'BD Conta 5294-1'!$K:$K,'Fluxo de Caixa'!$B99,'BD Conta 5294-1'!$E:$E,'Fluxo de Caixa'!F$3)+SUMIFS('BD Conta 726-4'!$L:$L,'BD Conta 726-4'!$K:$K,'Fluxo de Caixa'!$B99,'BD Conta 726-4'!$E:$E,'Fluxo de Caixa'!F$3)</f>
        <v>0</v>
      </c>
      <c r="G99" s="51">
        <f>SUMIFS('BD Conta 555-5'!$J:$J,'BD Conta 555-5'!$I:$I,'Fluxo de Caixa'!$B99,'BD Conta 555-5'!$E:$E,'Fluxo de Caixa'!G$3)+SUMIFS('BD Conta 5295-0'!$L:$L,'BD Conta 5295-0'!$K:$K,'Fluxo de Caixa'!$B99,'BD Conta 5295-0'!$E:$E,'Fluxo de Caixa'!G$3)+SUMIFS('BD Conta 5294-1'!$L:$L,'BD Conta 5294-1'!$K:$K,'Fluxo de Caixa'!$B99,'BD Conta 5294-1'!$E:$E,'Fluxo de Caixa'!G$3)+SUMIFS('BD Conta 726-4'!$L:$L,'BD Conta 726-4'!$K:$K,'Fluxo de Caixa'!$B99,'BD Conta 726-4'!$E:$E,'Fluxo de Caixa'!G$3)</f>
        <v>0</v>
      </c>
      <c r="H99" s="51">
        <f>SUMIFS('BD Conta 555-5'!$J:$J,'BD Conta 555-5'!$I:$I,'Fluxo de Caixa'!$B99,'BD Conta 555-5'!$E:$E,'Fluxo de Caixa'!H$3)+SUMIFS('BD Conta 5295-0'!$L:$L,'BD Conta 5295-0'!$K:$K,'Fluxo de Caixa'!$B99,'BD Conta 5295-0'!$E:$E,'Fluxo de Caixa'!H$3)+SUMIFS('BD Conta 5294-1'!$L:$L,'BD Conta 5294-1'!$K:$K,'Fluxo de Caixa'!$B99,'BD Conta 5294-1'!$E:$E,'Fluxo de Caixa'!H$3)+SUMIFS('BD Conta 726-4'!$L:$L,'BD Conta 726-4'!$K:$K,'Fluxo de Caixa'!$B99,'BD Conta 726-4'!$E:$E,'Fluxo de Caixa'!H$3)</f>
        <v>0</v>
      </c>
      <c r="I99" s="51">
        <f>SUMIFS('BD Conta 555-5'!$J:$J,'BD Conta 555-5'!$I:$I,'Fluxo de Caixa'!$B99,'BD Conta 555-5'!$E:$E,'Fluxo de Caixa'!I$3)+SUMIFS('BD Conta 5295-0'!$L:$L,'BD Conta 5295-0'!$K:$K,'Fluxo de Caixa'!$B99,'BD Conta 5295-0'!$E:$E,'Fluxo de Caixa'!I$3)+SUMIFS('BD Conta 5294-1'!$L:$L,'BD Conta 5294-1'!$K:$K,'Fluxo de Caixa'!$B99,'BD Conta 5294-1'!$E:$E,'Fluxo de Caixa'!I$3)+SUMIFS('BD Conta 726-4'!$L:$L,'BD Conta 726-4'!$K:$K,'Fluxo de Caixa'!$B99,'BD Conta 726-4'!$E:$E,'Fluxo de Caixa'!I$3)</f>
        <v>0</v>
      </c>
      <c r="J99" s="51">
        <f>SUMIFS('BD Conta 555-5'!$J:$J,'BD Conta 555-5'!$I:$I,'Fluxo de Caixa'!$B99,'BD Conta 555-5'!$E:$E,'Fluxo de Caixa'!J$3)+SUMIFS('BD Conta 5295-0'!$L:$L,'BD Conta 5295-0'!$K:$K,'Fluxo de Caixa'!$B99,'BD Conta 5295-0'!$E:$E,'Fluxo de Caixa'!J$3)+SUMIFS('BD Conta 5294-1'!$L:$L,'BD Conta 5294-1'!$K:$K,'Fluxo de Caixa'!$B99,'BD Conta 5294-1'!$E:$E,'Fluxo de Caixa'!J$3)+SUMIFS('BD Conta 726-4'!$L:$L,'BD Conta 726-4'!$K:$K,'Fluxo de Caixa'!$B99,'BD Conta 726-4'!$E:$E,'Fluxo de Caixa'!J$3)</f>
        <v>0</v>
      </c>
      <c r="K99" s="51">
        <f>SUMIFS('BD Conta 555-5'!$J:$J,'BD Conta 555-5'!$I:$I,'Fluxo de Caixa'!$B99,'BD Conta 555-5'!$E:$E,'Fluxo de Caixa'!K$3)+SUMIFS('BD Conta 5295-0'!$L:$L,'BD Conta 5295-0'!$K:$K,'Fluxo de Caixa'!$B99,'BD Conta 5295-0'!$E:$E,'Fluxo de Caixa'!K$3)+SUMIFS('BD Conta 5294-1'!$L:$L,'BD Conta 5294-1'!$K:$K,'Fluxo de Caixa'!$B99,'BD Conta 5294-1'!$E:$E,'Fluxo de Caixa'!K$3)+SUMIFS('BD Conta 726-4'!$L:$L,'BD Conta 726-4'!$K:$K,'Fluxo de Caixa'!$B99,'BD Conta 726-4'!$E:$E,'Fluxo de Caixa'!K$3)</f>
        <v>0</v>
      </c>
      <c r="L99" s="106"/>
      <c r="M99" s="9">
        <f>HLOOKUP($L$2,$AJ$4:$AU$111,$A99,0)</f>
        <v>0</v>
      </c>
      <c r="N99" s="51">
        <f>HLOOKUP($L$2,$C$4:$K$111,$A99,0)</f>
        <v>0</v>
      </c>
      <c r="O99" s="17">
        <f t="shared" si="382"/>
        <v>0</v>
      </c>
      <c r="P99" s="4">
        <f t="shared" si="383"/>
        <v>0</v>
      </c>
      <c r="R99" s="51">
        <f>HLOOKUP($L$2,$AW$4:$BH$111,$A99,0)</f>
        <v>0</v>
      </c>
      <c r="S99" s="51">
        <f>HLOOKUP($L$2,$W$4:$AH$111,$A99,0)</f>
        <v>0</v>
      </c>
      <c r="T99" s="17">
        <f t="shared" si="381"/>
        <v>0</v>
      </c>
      <c r="U99" s="4">
        <f t="shared" si="384"/>
        <v>0</v>
      </c>
      <c r="W99" s="9" t="e">
        <f>SUM(#REF!)</f>
        <v>#REF!</v>
      </c>
      <c r="X99" s="9" t="e">
        <f>SUM(#REF!)</f>
        <v>#REF!</v>
      </c>
      <c r="Y99" s="9" t="e">
        <f>SUM(#REF!)</f>
        <v>#REF!</v>
      </c>
      <c r="Z99" s="9">
        <f>SUM($C99:C99)</f>
        <v>0</v>
      </c>
      <c r="AA99" s="9">
        <f>SUM($C99:D99)</f>
        <v>0</v>
      </c>
      <c r="AB99" s="9">
        <f>SUM($C99:E99)</f>
        <v>0</v>
      </c>
      <c r="AC99" s="9">
        <f>SUM($C99:F99)</f>
        <v>0</v>
      </c>
      <c r="AD99" s="9">
        <f>SUM($C99:G99)</f>
        <v>0</v>
      </c>
      <c r="AE99" s="9">
        <f>SUM($C99:H99)</f>
        <v>0</v>
      </c>
      <c r="AF99" s="9">
        <f>SUM($C99:I99)</f>
        <v>0</v>
      </c>
      <c r="AG99" s="9">
        <f>SUM($C99:J99)</f>
        <v>0</v>
      </c>
      <c r="AH99" s="9">
        <f>SUM($C99:K99)</f>
        <v>0</v>
      </c>
      <c r="AI99" s="7"/>
      <c r="AJ99" s="51">
        <f>-IFERROR(VLOOKUP($B99,Orçado!$B:$I,8,0),0)</f>
        <v>0</v>
      </c>
      <c r="AK99" s="51">
        <f>-IFERROR(VLOOKUP($B99,Orçado!$B:$I,8,0),0)</f>
        <v>0</v>
      </c>
      <c r="AL99" s="51">
        <f>-IFERROR(VLOOKUP($B99,Orçado!$B:$I,8,0),0)</f>
        <v>0</v>
      </c>
      <c r="AM99" s="51"/>
      <c r="AN99" s="51"/>
      <c r="AO99" s="51"/>
      <c r="AP99" s="51"/>
      <c r="AQ99" s="51"/>
      <c r="AR99" s="51"/>
      <c r="AS99" s="51"/>
      <c r="AT99" s="51"/>
      <c r="AU99" s="51"/>
      <c r="AW99" s="9">
        <f t="shared" si="385"/>
        <v>0</v>
      </c>
      <c r="AX99" s="9">
        <f t="shared" si="386"/>
        <v>0</v>
      </c>
      <c r="AY99" s="9">
        <f t="shared" si="387"/>
        <v>0</v>
      </c>
      <c r="AZ99" s="9">
        <f t="shared" si="388"/>
        <v>0</v>
      </c>
      <c r="BA99" s="9">
        <f t="shared" si="389"/>
        <v>0</v>
      </c>
      <c r="BB99" s="9">
        <f t="shared" si="390"/>
        <v>0</v>
      </c>
      <c r="BC99" s="9">
        <f t="shared" si="391"/>
        <v>0</v>
      </c>
      <c r="BD99" s="9">
        <f t="shared" si="392"/>
        <v>0</v>
      </c>
      <c r="BE99" s="9">
        <f t="shared" si="393"/>
        <v>0</v>
      </c>
      <c r="BF99" s="9">
        <f t="shared" si="394"/>
        <v>0</v>
      </c>
      <c r="BG99" s="9">
        <f t="shared" si="395"/>
        <v>0</v>
      </c>
      <c r="BH99" s="9">
        <f t="shared" si="396"/>
        <v>0</v>
      </c>
    </row>
    <row r="100" spans="1:60" hidden="1" outlineLevel="1">
      <c r="A100" s="5">
        <f t="shared" si="263"/>
        <v>96</v>
      </c>
    </row>
    <row r="101" spans="1:60" s="8" customFormat="1" collapsed="1">
      <c r="A101" s="5">
        <f t="shared" si="263"/>
        <v>97</v>
      </c>
      <c r="B101" s="53" t="s">
        <v>203</v>
      </c>
      <c r="C101" s="54">
        <f t="shared" ref="C101:G101" si="397">SUM(C102:C103)</f>
        <v>0</v>
      </c>
      <c r="D101" s="54">
        <f t="shared" si="397"/>
        <v>0</v>
      </c>
      <c r="E101" s="54">
        <f t="shared" si="397"/>
        <v>0</v>
      </c>
      <c r="F101" s="54">
        <f t="shared" si="397"/>
        <v>0</v>
      </c>
      <c r="G101" s="54">
        <f t="shared" si="397"/>
        <v>-4704915.51</v>
      </c>
      <c r="H101" s="54">
        <f t="shared" ref="H101:K101" si="398">SUM(H102:H103)</f>
        <v>-6264881.8700000001</v>
      </c>
      <c r="I101" s="54">
        <f t="shared" si="398"/>
        <v>0</v>
      </c>
      <c r="J101" s="54">
        <f t="shared" si="398"/>
        <v>0</v>
      </c>
      <c r="K101" s="54">
        <f t="shared" si="398"/>
        <v>0</v>
      </c>
      <c r="L101" s="106"/>
      <c r="M101" s="54">
        <f t="shared" ref="M101:N101" si="399">SUM(M102:M103)</f>
        <v>0</v>
      </c>
      <c r="N101" s="54">
        <f t="shared" si="399"/>
        <v>0</v>
      </c>
      <c r="O101" s="54">
        <f t="shared" ref="O101" si="400">SUM(O102:O103)</f>
        <v>0</v>
      </c>
      <c r="P101" s="4">
        <f t="shared" si="265"/>
        <v>0</v>
      </c>
      <c r="R101" s="54">
        <f t="shared" ref="R101" si="401">SUM(R102:R103)</f>
        <v>0</v>
      </c>
      <c r="S101" s="54">
        <f t="shared" ref="S101" si="402">SUM(S102:S103)</f>
        <v>-22272494.759999998</v>
      </c>
      <c r="T101" s="54">
        <f t="shared" ref="T101" si="403">SUM(T102:T103)</f>
        <v>-22272494.759999998</v>
      </c>
      <c r="U101" s="4">
        <f t="shared" si="378"/>
        <v>0</v>
      </c>
      <c r="W101" s="51" t="e">
        <f>SUM(#REF!)</f>
        <v>#REF!</v>
      </c>
      <c r="X101" s="51" t="e">
        <f>SUM(#REF!)</f>
        <v>#REF!</v>
      </c>
      <c r="Y101" s="51" t="e">
        <f>SUM(#REF!)</f>
        <v>#REF!</v>
      </c>
      <c r="Z101" s="51">
        <f>SUM($C101:C101)</f>
        <v>0</v>
      </c>
      <c r="AA101" s="51">
        <f>SUM($C101:D101)</f>
        <v>0</v>
      </c>
      <c r="AB101" s="51">
        <f>SUM($C101:E101)</f>
        <v>0</v>
      </c>
      <c r="AC101" s="51">
        <f>SUM($C101:F101)</f>
        <v>0</v>
      </c>
      <c r="AD101" s="51">
        <f>SUM($C101:G101)</f>
        <v>-4704915.51</v>
      </c>
      <c r="AE101" s="51">
        <f>SUM($C101:H101)</f>
        <v>-10969797.379999999</v>
      </c>
      <c r="AF101" s="51">
        <f>SUM($C101:I101)</f>
        <v>-10969797.379999999</v>
      </c>
      <c r="AG101" s="51">
        <f>SUM($C101:J101)</f>
        <v>-10969797.379999999</v>
      </c>
      <c r="AH101" s="51">
        <f>SUM($C101:K101)</f>
        <v>-10969797.379999999</v>
      </c>
      <c r="AI101" s="7"/>
      <c r="AJ101" s="54">
        <f>SUM(AJ102:AJ103)</f>
        <v>0</v>
      </c>
      <c r="AK101" s="54">
        <f t="shared" ref="AK101:AU101" si="404">SUM(AK102:AK103)</f>
        <v>0</v>
      </c>
      <c r="AL101" s="54">
        <f t="shared" si="404"/>
        <v>0</v>
      </c>
      <c r="AM101" s="54">
        <f t="shared" si="404"/>
        <v>0</v>
      </c>
      <c r="AN101" s="54">
        <f t="shared" si="404"/>
        <v>0</v>
      </c>
      <c r="AO101" s="54">
        <f t="shared" si="404"/>
        <v>0</v>
      </c>
      <c r="AP101" s="54">
        <f t="shared" si="404"/>
        <v>0</v>
      </c>
      <c r="AQ101" s="54">
        <f t="shared" si="404"/>
        <v>0</v>
      </c>
      <c r="AR101" s="54">
        <f t="shared" si="404"/>
        <v>0</v>
      </c>
      <c r="AS101" s="54">
        <f t="shared" si="404"/>
        <v>0</v>
      </c>
      <c r="AT101" s="54">
        <f t="shared" si="404"/>
        <v>0</v>
      </c>
      <c r="AU101" s="54">
        <f t="shared" si="404"/>
        <v>0</v>
      </c>
      <c r="AW101" s="54">
        <f t="shared" si="360"/>
        <v>0</v>
      </c>
      <c r="AX101" s="54">
        <f t="shared" si="361"/>
        <v>0</v>
      </c>
      <c r="AY101" s="54">
        <f t="shared" si="362"/>
        <v>0</v>
      </c>
      <c r="AZ101" s="54">
        <f t="shared" si="363"/>
        <v>0</v>
      </c>
      <c r="BA101" s="54">
        <f t="shared" si="364"/>
        <v>0</v>
      </c>
      <c r="BB101" s="54">
        <f t="shared" si="365"/>
        <v>0</v>
      </c>
      <c r="BC101" s="54">
        <f t="shared" si="366"/>
        <v>0</v>
      </c>
      <c r="BD101" s="54">
        <f t="shared" si="367"/>
        <v>0</v>
      </c>
      <c r="BE101" s="54">
        <f t="shared" si="368"/>
        <v>0</v>
      </c>
      <c r="BF101" s="54">
        <f t="shared" si="369"/>
        <v>0</v>
      </c>
      <c r="BG101" s="54">
        <f t="shared" si="370"/>
        <v>0</v>
      </c>
      <c r="BH101" s="54">
        <f t="shared" si="371"/>
        <v>0</v>
      </c>
    </row>
    <row r="102" spans="1:60" hidden="1" outlineLevel="1">
      <c r="A102" s="5">
        <f t="shared" si="263"/>
        <v>98</v>
      </c>
      <c r="B102" s="14" t="s">
        <v>149</v>
      </c>
      <c r="C102" s="51">
        <f>SUMIFS('BD Conta 555-5'!$J:$J,'BD Conta 555-5'!$I:$I,'Fluxo de Caixa'!$B102,'BD Conta 555-5'!$E:$E,'Fluxo de Caixa'!C$3)+SUMIFS('BD Conta 5295-0'!$L:$L,'BD Conta 5295-0'!$K:$K,'Fluxo de Caixa'!$B102,'BD Conta 5295-0'!$E:$E,'Fluxo de Caixa'!C$3)+SUMIFS('BD Conta 5294-1'!$L:$L,'BD Conta 5294-1'!$K:$K,'Fluxo de Caixa'!$B102,'BD Conta 5294-1'!$E:$E,'Fluxo de Caixa'!C$3)+SUMIFS('BD Conta 726-4'!$L:$L,'BD Conta 726-4'!$K:$K,'Fluxo de Caixa'!$B102,'BD Conta 726-4'!$E:$E,'Fluxo de Caixa'!C$3)</f>
        <v>0</v>
      </c>
      <c r="D102" s="51">
        <f>SUMIFS('BD Conta 555-5'!$J:$J,'BD Conta 555-5'!$I:$I,'Fluxo de Caixa'!$B102,'BD Conta 555-5'!$E:$E,'Fluxo de Caixa'!D$3)+SUMIFS('BD Conta 5295-0'!$L:$L,'BD Conta 5295-0'!$K:$K,'Fluxo de Caixa'!$B102,'BD Conta 5295-0'!$E:$E,'Fluxo de Caixa'!D$3)+SUMIFS('BD Conta 5294-1'!$L:$L,'BD Conta 5294-1'!$K:$K,'Fluxo de Caixa'!$B102,'BD Conta 5294-1'!$E:$E,'Fluxo de Caixa'!D$3)+SUMIFS('BD Conta 726-4'!$L:$L,'BD Conta 726-4'!$K:$K,'Fluxo de Caixa'!$B102,'BD Conta 726-4'!$E:$E,'Fluxo de Caixa'!D$3)</f>
        <v>0</v>
      </c>
      <c r="E102" s="51">
        <f>SUMIFS('BD Conta 555-5'!$J:$J,'BD Conta 555-5'!$I:$I,'Fluxo de Caixa'!$B102,'BD Conta 555-5'!$E:$E,'Fluxo de Caixa'!E$3)+SUMIFS('BD Conta 5295-0'!$L:$L,'BD Conta 5295-0'!$K:$K,'Fluxo de Caixa'!$B102,'BD Conta 5295-0'!$E:$E,'Fluxo de Caixa'!E$3)+SUMIFS('BD Conta 5294-1'!$L:$L,'BD Conta 5294-1'!$K:$K,'Fluxo de Caixa'!$B102,'BD Conta 5294-1'!$E:$E,'Fluxo de Caixa'!E$3)+SUMIFS('BD Conta 726-4'!$L:$L,'BD Conta 726-4'!$K:$K,'Fluxo de Caixa'!$B102,'BD Conta 726-4'!$E:$E,'Fluxo de Caixa'!E$3)</f>
        <v>0</v>
      </c>
      <c r="F102" s="51">
        <f>SUMIFS('BD Conta 555-5'!$J:$J,'BD Conta 555-5'!$I:$I,'Fluxo de Caixa'!$B102,'BD Conta 555-5'!$E:$E,'Fluxo de Caixa'!F$3)+SUMIFS('BD Conta 5295-0'!$L:$L,'BD Conta 5295-0'!$K:$K,'Fluxo de Caixa'!$B102,'BD Conta 5295-0'!$E:$E,'Fluxo de Caixa'!F$3)+SUMIFS('BD Conta 5294-1'!$L:$L,'BD Conta 5294-1'!$K:$K,'Fluxo de Caixa'!$B102,'BD Conta 5294-1'!$E:$E,'Fluxo de Caixa'!F$3)+SUMIFS('BD Conta 726-4'!$L:$L,'BD Conta 726-4'!$K:$K,'Fluxo de Caixa'!$B102,'BD Conta 726-4'!$E:$E,'Fluxo de Caixa'!F$3)</f>
        <v>0</v>
      </c>
      <c r="G102" s="51">
        <f>SUMIFS('BD Conta 555-5'!$J:$J,'BD Conta 555-5'!$I:$I,'Fluxo de Caixa'!$B102,'BD Conta 555-5'!$E:$E,'Fluxo de Caixa'!G$3)+SUMIFS('BD Conta 5295-0'!$L:$L,'BD Conta 5295-0'!$K:$K,'Fluxo de Caixa'!$B102,'BD Conta 5295-0'!$E:$E,'Fluxo de Caixa'!G$3)+SUMIFS('BD Conta 5294-1'!$L:$L,'BD Conta 5294-1'!$K:$K,'Fluxo de Caixa'!$B102,'BD Conta 5294-1'!$E:$E,'Fluxo de Caixa'!G$3)+SUMIFS('BD Conta 726-4'!$L:$L,'BD Conta 726-4'!$K:$K,'Fluxo de Caixa'!$B102,'BD Conta 726-4'!$E:$E,'Fluxo de Caixa'!G$3)</f>
        <v>-4705115.51</v>
      </c>
      <c r="H102" s="51">
        <f>SUMIFS('BD Conta 555-5'!$J:$J,'BD Conta 555-5'!$I:$I,'Fluxo de Caixa'!$B102,'BD Conta 555-5'!$E:$E,'Fluxo de Caixa'!H$3)+SUMIFS('BD Conta 5295-0'!$L:$L,'BD Conta 5295-0'!$K:$K,'Fluxo de Caixa'!$B102,'BD Conta 5295-0'!$E:$E,'Fluxo de Caixa'!H$3)+SUMIFS('BD Conta 5294-1'!$L:$L,'BD Conta 5294-1'!$K:$K,'Fluxo de Caixa'!$B102,'BD Conta 5294-1'!$E:$E,'Fluxo de Caixa'!H$3)+SUMIFS('BD Conta 726-4'!$L:$L,'BD Conta 726-4'!$K:$K,'Fluxo de Caixa'!$B102,'BD Conta 726-4'!$E:$E,'Fluxo de Caixa'!H$3)</f>
        <v>-6597581.8700000001</v>
      </c>
      <c r="I102" s="51">
        <f>SUMIFS('BD Conta 555-5'!$J:$J,'BD Conta 555-5'!$I:$I,'Fluxo de Caixa'!$B102,'BD Conta 555-5'!$E:$E,'Fluxo de Caixa'!I$3)+SUMIFS('BD Conta 5295-0'!$L:$L,'BD Conta 5295-0'!$K:$K,'Fluxo de Caixa'!$B102,'BD Conta 5295-0'!$E:$E,'Fluxo de Caixa'!I$3)+SUMIFS('BD Conta 5294-1'!$L:$L,'BD Conta 5294-1'!$K:$K,'Fluxo de Caixa'!$B102,'BD Conta 5294-1'!$E:$E,'Fluxo de Caixa'!I$3)+SUMIFS('BD Conta 726-4'!$L:$L,'BD Conta 726-4'!$K:$K,'Fluxo de Caixa'!$B102,'BD Conta 726-4'!$E:$E,'Fluxo de Caixa'!I$3)</f>
        <v>0</v>
      </c>
      <c r="J102" s="51">
        <f>SUMIFS('BD Conta 555-5'!$J:$J,'BD Conta 555-5'!$I:$I,'Fluxo de Caixa'!$B102,'BD Conta 555-5'!$E:$E,'Fluxo de Caixa'!J$3)+SUMIFS('BD Conta 5295-0'!$L:$L,'BD Conta 5295-0'!$K:$K,'Fluxo de Caixa'!$B102,'BD Conta 5295-0'!$E:$E,'Fluxo de Caixa'!J$3)+SUMIFS('BD Conta 5294-1'!$L:$L,'BD Conta 5294-1'!$K:$K,'Fluxo de Caixa'!$B102,'BD Conta 5294-1'!$E:$E,'Fluxo de Caixa'!J$3)+SUMIFS('BD Conta 726-4'!$L:$L,'BD Conta 726-4'!$K:$K,'Fluxo de Caixa'!$B102,'BD Conta 726-4'!$E:$E,'Fluxo de Caixa'!J$3)</f>
        <v>0</v>
      </c>
      <c r="K102" s="51">
        <f>SUMIFS('BD Conta 555-5'!$J:$J,'BD Conta 555-5'!$I:$I,'Fluxo de Caixa'!$B102,'BD Conta 555-5'!$E:$E,'Fluxo de Caixa'!K$3)+SUMIFS('BD Conta 5295-0'!$L:$L,'BD Conta 5295-0'!$K:$K,'Fluxo de Caixa'!$B102,'BD Conta 5295-0'!$E:$E,'Fluxo de Caixa'!K$3)+SUMIFS('BD Conta 5294-1'!$L:$L,'BD Conta 5294-1'!$K:$K,'Fluxo de Caixa'!$B102,'BD Conta 5294-1'!$E:$E,'Fluxo de Caixa'!K$3)+SUMIFS('BD Conta 726-4'!$L:$L,'BD Conta 726-4'!$K:$K,'Fluxo de Caixa'!$B102,'BD Conta 726-4'!$E:$E,'Fluxo de Caixa'!K$3)</f>
        <v>0</v>
      </c>
      <c r="M102" s="9">
        <f>HLOOKUP($L$2,$AJ$4:$AU$111,$A102,0)</f>
        <v>0</v>
      </c>
      <c r="N102" s="51">
        <f>HLOOKUP($L$2,$C$4:$K$111,$A102,0)</f>
        <v>0</v>
      </c>
      <c r="O102" s="17">
        <f t="shared" si="380"/>
        <v>0</v>
      </c>
      <c r="P102" s="4">
        <f t="shared" si="265"/>
        <v>0</v>
      </c>
      <c r="R102" s="51">
        <f>HLOOKUP($L$2,$AW$4:$BH$111,$A102,0)</f>
        <v>0</v>
      </c>
      <c r="S102" s="51">
        <f>HLOOKUP($L$2,$W$4:$AH$111,$A102,0)</f>
        <v>-10969797.379999999</v>
      </c>
      <c r="T102" s="17">
        <f t="shared" ref="T102:T103" si="405">S102-R102</f>
        <v>-10969797.379999999</v>
      </c>
      <c r="U102" s="4">
        <f t="shared" si="378"/>
        <v>0</v>
      </c>
      <c r="W102" s="9" t="e">
        <f>SUM(#REF!)</f>
        <v>#REF!</v>
      </c>
      <c r="X102" s="9" t="e">
        <f>SUM(#REF!)</f>
        <v>#REF!</v>
      </c>
      <c r="Y102" s="9" t="e">
        <f>SUM(#REF!)</f>
        <v>#REF!</v>
      </c>
      <c r="Z102" s="9">
        <f>SUM($C102:C102)</f>
        <v>0</v>
      </c>
      <c r="AA102" s="9">
        <f>SUM($C102:D102)</f>
        <v>0</v>
      </c>
      <c r="AB102" s="9">
        <f>SUM($C102:E102)</f>
        <v>0</v>
      </c>
      <c r="AC102" s="9">
        <f>SUM($C102:F102)</f>
        <v>0</v>
      </c>
      <c r="AD102" s="9">
        <f>SUM($C102:G102)</f>
        <v>-4705115.51</v>
      </c>
      <c r="AE102" s="9">
        <f>SUM($C102:H102)</f>
        <v>-11302697.379999999</v>
      </c>
      <c r="AF102" s="9">
        <f>SUM($C102:I102)</f>
        <v>-11302697.379999999</v>
      </c>
      <c r="AG102" s="9">
        <f>SUM($C102:J102)</f>
        <v>-11302697.379999999</v>
      </c>
      <c r="AH102" s="9">
        <f>SUM($C102:K102)</f>
        <v>-11302697.379999999</v>
      </c>
      <c r="AJ102" s="51">
        <f>-IFERROR(VLOOKUP($B102,Orçado!$B:$I,8,0),0)</f>
        <v>0</v>
      </c>
      <c r="AK102" s="51">
        <f>-IFERROR(VLOOKUP($B102,Orçado!$B:$I,8,0),0)</f>
        <v>0</v>
      </c>
      <c r="AL102" s="51">
        <f>-IFERROR(VLOOKUP($B102,Orçado!$B:$I,8,0),0)</f>
        <v>0</v>
      </c>
      <c r="AM102" s="51"/>
      <c r="AN102" s="51"/>
      <c r="AO102" s="51"/>
      <c r="AP102" s="51"/>
      <c r="AQ102" s="51"/>
      <c r="AR102" s="51"/>
      <c r="AS102" s="51">
        <f>-IFERROR(VLOOKUP($B102,Orçado!$H:$I,2,0),0)</f>
        <v>0</v>
      </c>
      <c r="AT102" s="51">
        <f>-IFERROR(VLOOKUP($B102,Orçado!$H:$I,2,0),0)</f>
        <v>0</v>
      </c>
      <c r="AU102" s="51">
        <f>-IFERROR(VLOOKUP($B102,Orçado!$H:$I,2,0),0)</f>
        <v>0</v>
      </c>
      <c r="AW102" s="9">
        <f t="shared" si="360"/>
        <v>0</v>
      </c>
      <c r="AX102" s="9">
        <f t="shared" si="361"/>
        <v>0</v>
      </c>
      <c r="AY102" s="9">
        <f t="shared" si="362"/>
        <v>0</v>
      </c>
      <c r="AZ102" s="9">
        <f t="shared" si="363"/>
        <v>0</v>
      </c>
      <c r="BA102" s="9">
        <f t="shared" si="364"/>
        <v>0</v>
      </c>
      <c r="BB102" s="9">
        <f t="shared" si="365"/>
        <v>0</v>
      </c>
      <c r="BC102" s="9">
        <f t="shared" si="366"/>
        <v>0</v>
      </c>
      <c r="BD102" s="9">
        <f t="shared" si="367"/>
        <v>0</v>
      </c>
      <c r="BE102" s="9">
        <f t="shared" si="368"/>
        <v>0</v>
      </c>
      <c r="BF102" s="9">
        <f t="shared" si="369"/>
        <v>0</v>
      </c>
      <c r="BG102" s="9">
        <f t="shared" si="370"/>
        <v>0</v>
      </c>
      <c r="BH102" s="9">
        <f t="shared" si="371"/>
        <v>0</v>
      </c>
    </row>
    <row r="103" spans="1:60" hidden="1" outlineLevel="1">
      <c r="A103" s="5">
        <f t="shared" si="263"/>
        <v>99</v>
      </c>
      <c r="B103" s="14" t="s">
        <v>150</v>
      </c>
      <c r="C103" s="51">
        <f>SUMIFS('BD Conta 555-5'!$J:$J,'BD Conta 555-5'!$I:$I,'Fluxo de Caixa'!$B103,'BD Conta 555-5'!$E:$E,'Fluxo de Caixa'!C$3)+SUMIFS('BD Conta 5295-0'!$L:$L,'BD Conta 5295-0'!$K:$K,'Fluxo de Caixa'!$B103,'BD Conta 5295-0'!$E:$E,'Fluxo de Caixa'!C$3)+SUMIFS('BD Conta 5294-1'!$L:$L,'BD Conta 5294-1'!$K:$K,'Fluxo de Caixa'!$B103,'BD Conta 5294-1'!$E:$E,'Fluxo de Caixa'!C$3)+SUMIFS('BD Conta 726-4'!$L:$L,'BD Conta 726-4'!$K:$K,'Fluxo de Caixa'!$B103,'BD Conta 726-4'!$E:$E,'Fluxo de Caixa'!C$3)</f>
        <v>0</v>
      </c>
      <c r="D103" s="51">
        <f>SUMIFS('BD Conta 555-5'!$J:$J,'BD Conta 555-5'!$I:$I,'Fluxo de Caixa'!$B103,'BD Conta 555-5'!$E:$E,'Fluxo de Caixa'!D$3)+SUMIFS('BD Conta 5295-0'!$L:$L,'BD Conta 5295-0'!$K:$K,'Fluxo de Caixa'!$B103,'BD Conta 5295-0'!$E:$E,'Fluxo de Caixa'!D$3)+SUMIFS('BD Conta 5294-1'!$L:$L,'BD Conta 5294-1'!$K:$K,'Fluxo de Caixa'!$B103,'BD Conta 5294-1'!$E:$E,'Fluxo de Caixa'!D$3)+SUMIFS('BD Conta 726-4'!$L:$L,'BD Conta 726-4'!$K:$K,'Fluxo de Caixa'!$B103,'BD Conta 726-4'!$E:$E,'Fluxo de Caixa'!D$3)</f>
        <v>0</v>
      </c>
      <c r="E103" s="51">
        <f>SUMIFS('BD Conta 555-5'!$J:$J,'BD Conta 555-5'!$I:$I,'Fluxo de Caixa'!$B103,'BD Conta 555-5'!$E:$E,'Fluxo de Caixa'!E$3)+SUMIFS('BD Conta 5295-0'!$L:$L,'BD Conta 5295-0'!$K:$K,'Fluxo de Caixa'!$B103,'BD Conta 5295-0'!$E:$E,'Fluxo de Caixa'!E$3)+SUMIFS('BD Conta 5294-1'!$L:$L,'BD Conta 5294-1'!$K:$K,'Fluxo de Caixa'!$B103,'BD Conta 5294-1'!$E:$E,'Fluxo de Caixa'!E$3)+SUMIFS('BD Conta 726-4'!$L:$L,'BD Conta 726-4'!$K:$K,'Fluxo de Caixa'!$B103,'BD Conta 726-4'!$E:$E,'Fluxo de Caixa'!E$3)</f>
        <v>0</v>
      </c>
      <c r="F103" s="51">
        <f>SUMIFS('BD Conta 555-5'!$J:$J,'BD Conta 555-5'!$I:$I,'Fluxo de Caixa'!$B103,'BD Conta 555-5'!$E:$E,'Fluxo de Caixa'!F$3)+SUMIFS('BD Conta 5295-0'!$L:$L,'BD Conta 5295-0'!$K:$K,'Fluxo de Caixa'!$B103,'BD Conta 5295-0'!$E:$E,'Fluxo de Caixa'!F$3)+SUMIFS('BD Conta 5294-1'!$L:$L,'BD Conta 5294-1'!$K:$K,'Fluxo de Caixa'!$B103,'BD Conta 5294-1'!$E:$E,'Fluxo de Caixa'!F$3)+SUMIFS('BD Conta 726-4'!$L:$L,'BD Conta 726-4'!$K:$K,'Fluxo de Caixa'!$B103,'BD Conta 726-4'!$E:$E,'Fluxo de Caixa'!F$3)</f>
        <v>0</v>
      </c>
      <c r="G103" s="51">
        <f>SUMIFS('BD Conta 555-5'!$J:$J,'BD Conta 555-5'!$I:$I,'Fluxo de Caixa'!$B103,'BD Conta 555-5'!$E:$E,'Fluxo de Caixa'!G$3)+SUMIFS('BD Conta 5295-0'!$L:$L,'BD Conta 5295-0'!$K:$K,'Fluxo de Caixa'!$B103,'BD Conta 5295-0'!$E:$E,'Fluxo de Caixa'!G$3)+SUMIFS('BD Conta 5294-1'!$L:$L,'BD Conta 5294-1'!$K:$K,'Fluxo de Caixa'!$B103,'BD Conta 5294-1'!$E:$E,'Fluxo de Caixa'!G$3)+SUMIFS('BD Conta 726-4'!$L:$L,'BD Conta 726-4'!$K:$K,'Fluxo de Caixa'!$B103,'BD Conta 726-4'!$E:$E,'Fluxo de Caixa'!G$3)</f>
        <v>200</v>
      </c>
      <c r="H103" s="51">
        <f>SUMIFS('BD Conta 555-5'!$J:$J,'BD Conta 555-5'!$I:$I,'Fluxo de Caixa'!$B103,'BD Conta 555-5'!$E:$E,'Fluxo de Caixa'!H$3)+SUMIFS('BD Conta 5295-0'!$L:$L,'BD Conta 5295-0'!$K:$K,'Fluxo de Caixa'!$B103,'BD Conta 5295-0'!$E:$E,'Fluxo de Caixa'!H$3)+SUMIFS('BD Conta 5294-1'!$L:$L,'BD Conta 5294-1'!$K:$K,'Fluxo de Caixa'!$B103,'BD Conta 5294-1'!$E:$E,'Fluxo de Caixa'!H$3)+SUMIFS('BD Conta 726-4'!$L:$L,'BD Conta 726-4'!$K:$K,'Fluxo de Caixa'!$B103,'BD Conta 726-4'!$E:$E,'Fluxo de Caixa'!H$3)</f>
        <v>332700</v>
      </c>
      <c r="I103" s="51">
        <f>SUMIFS('BD Conta 555-5'!$J:$J,'BD Conta 555-5'!$I:$I,'Fluxo de Caixa'!$B103,'BD Conta 555-5'!$E:$E,'Fluxo de Caixa'!I$3)+SUMIFS('BD Conta 5295-0'!$L:$L,'BD Conta 5295-0'!$K:$K,'Fluxo de Caixa'!$B103,'BD Conta 5295-0'!$E:$E,'Fluxo de Caixa'!I$3)+SUMIFS('BD Conta 5294-1'!$L:$L,'BD Conta 5294-1'!$K:$K,'Fluxo de Caixa'!$B103,'BD Conta 5294-1'!$E:$E,'Fluxo de Caixa'!I$3)+SUMIFS('BD Conta 726-4'!$L:$L,'BD Conta 726-4'!$K:$K,'Fluxo de Caixa'!$B103,'BD Conta 726-4'!$E:$E,'Fluxo de Caixa'!I$3)</f>
        <v>0</v>
      </c>
      <c r="J103" s="51">
        <f>SUMIFS('BD Conta 555-5'!$J:$J,'BD Conta 555-5'!$I:$I,'Fluxo de Caixa'!$B103,'BD Conta 555-5'!$E:$E,'Fluxo de Caixa'!J$3)+SUMIFS('BD Conta 5295-0'!$L:$L,'BD Conta 5295-0'!$K:$K,'Fluxo de Caixa'!$B103,'BD Conta 5295-0'!$E:$E,'Fluxo de Caixa'!J$3)+SUMIFS('BD Conta 5294-1'!$L:$L,'BD Conta 5294-1'!$K:$K,'Fluxo de Caixa'!$B103,'BD Conta 5294-1'!$E:$E,'Fluxo de Caixa'!J$3)+SUMIFS('BD Conta 726-4'!$L:$L,'BD Conta 726-4'!$K:$K,'Fluxo de Caixa'!$B103,'BD Conta 726-4'!$E:$E,'Fluxo de Caixa'!J$3)</f>
        <v>0</v>
      </c>
      <c r="K103" s="51">
        <f>SUMIFS('BD Conta 555-5'!$J:$J,'BD Conta 555-5'!$I:$I,'Fluxo de Caixa'!$B103,'BD Conta 555-5'!$E:$E,'Fluxo de Caixa'!K$3)+SUMIFS('BD Conta 5295-0'!$L:$L,'BD Conta 5295-0'!$K:$K,'Fluxo de Caixa'!$B103,'BD Conta 5295-0'!$E:$E,'Fluxo de Caixa'!K$3)+SUMIFS('BD Conta 5294-1'!$L:$L,'BD Conta 5294-1'!$K:$K,'Fluxo de Caixa'!$B103,'BD Conta 5294-1'!$E:$E,'Fluxo de Caixa'!K$3)+SUMIFS('BD Conta 726-4'!$L:$L,'BD Conta 726-4'!$K:$K,'Fluxo de Caixa'!$B103,'BD Conta 726-4'!$E:$E,'Fluxo de Caixa'!K$3)</f>
        <v>0</v>
      </c>
      <c r="M103" s="9">
        <f>HLOOKUP($L$2,$AJ$4:$AU$111,$A103,0)</f>
        <v>0</v>
      </c>
      <c r="N103" s="51">
        <f>HLOOKUP($L$2,$C$4:$K$111,$A103,0)</f>
        <v>0</v>
      </c>
      <c r="O103" s="17">
        <f t="shared" si="380"/>
        <v>0</v>
      </c>
      <c r="P103" s="4">
        <f t="shared" si="265"/>
        <v>0</v>
      </c>
      <c r="R103" s="51">
        <f>HLOOKUP($L$2,$AW$4:$BH$111,$A103,0)</f>
        <v>0</v>
      </c>
      <c r="S103" s="51">
        <f>HLOOKUP($L$2,$W$4:$AH$111,$A103,0)</f>
        <v>-11302697.379999999</v>
      </c>
      <c r="T103" s="17">
        <f t="shared" si="405"/>
        <v>-11302697.379999999</v>
      </c>
      <c r="U103" s="4">
        <f t="shared" si="378"/>
        <v>0</v>
      </c>
      <c r="W103" s="9" t="e">
        <f>SUM(#REF!)</f>
        <v>#REF!</v>
      </c>
      <c r="X103" s="9" t="e">
        <f>SUM(#REF!)</f>
        <v>#REF!</v>
      </c>
      <c r="Y103" s="9" t="e">
        <f>SUM(#REF!)</f>
        <v>#REF!</v>
      </c>
      <c r="Z103" s="9">
        <f>SUM($C103:C103)</f>
        <v>0</v>
      </c>
      <c r="AA103" s="9">
        <f>SUM($C103:D103)</f>
        <v>0</v>
      </c>
      <c r="AB103" s="9">
        <f>SUM($C103:E103)</f>
        <v>0</v>
      </c>
      <c r="AC103" s="9">
        <f>SUM($C103:F103)</f>
        <v>0</v>
      </c>
      <c r="AD103" s="9">
        <f>SUM($C103:G103)</f>
        <v>200</v>
      </c>
      <c r="AE103" s="9">
        <f>SUM($C103:H103)</f>
        <v>332900</v>
      </c>
      <c r="AF103" s="9">
        <f>SUM($C103:I103)</f>
        <v>332900</v>
      </c>
      <c r="AG103" s="9">
        <f>SUM($C103:J103)</f>
        <v>332900</v>
      </c>
      <c r="AH103" s="9">
        <f>SUM($C103:K103)</f>
        <v>332900</v>
      </c>
      <c r="AJ103" s="51">
        <f>-IFERROR(VLOOKUP($B103,Orçado!$B:$I,8,0),0)</f>
        <v>0</v>
      </c>
      <c r="AK103" s="51">
        <f>-IFERROR(VLOOKUP($B103,Orçado!$B:$I,8,0),0)</f>
        <v>0</v>
      </c>
      <c r="AL103" s="51">
        <f>-IFERROR(VLOOKUP($B103,Orçado!$B:$I,8,0),0)</f>
        <v>0</v>
      </c>
      <c r="AM103" s="51"/>
      <c r="AN103" s="51"/>
      <c r="AO103" s="51"/>
      <c r="AP103" s="51"/>
      <c r="AQ103" s="51"/>
      <c r="AR103" s="51"/>
      <c r="AS103" s="51">
        <f>-IFERROR(VLOOKUP($B103,Orçado!$H:$I,2,0),0)</f>
        <v>0</v>
      </c>
      <c r="AT103" s="51">
        <f>-IFERROR(VLOOKUP($B103,Orçado!$H:$I,2,0),0)</f>
        <v>0</v>
      </c>
      <c r="AU103" s="51">
        <f>-IFERROR(VLOOKUP($B103,Orçado!$H:$I,2,0),0)</f>
        <v>0</v>
      </c>
      <c r="AW103" s="9">
        <f t="shared" si="360"/>
        <v>0</v>
      </c>
      <c r="AX103" s="9">
        <f t="shared" si="361"/>
        <v>0</v>
      </c>
      <c r="AY103" s="9">
        <f t="shared" si="362"/>
        <v>0</v>
      </c>
      <c r="AZ103" s="9">
        <f t="shared" si="363"/>
        <v>0</v>
      </c>
      <c r="BA103" s="9">
        <f t="shared" si="364"/>
        <v>0</v>
      </c>
      <c r="BB103" s="9">
        <f t="shared" si="365"/>
        <v>0</v>
      </c>
      <c r="BC103" s="9">
        <f t="shared" si="366"/>
        <v>0</v>
      </c>
      <c r="BD103" s="9">
        <f t="shared" si="367"/>
        <v>0</v>
      </c>
      <c r="BE103" s="9">
        <f t="shared" si="368"/>
        <v>0</v>
      </c>
      <c r="BF103" s="9">
        <f t="shared" si="369"/>
        <v>0</v>
      </c>
      <c r="BG103" s="9">
        <f t="shared" si="370"/>
        <v>0</v>
      </c>
      <c r="BH103" s="9">
        <f t="shared" si="371"/>
        <v>0</v>
      </c>
    </row>
    <row r="104" spans="1:60" ht="6.75" hidden="1" customHeight="1" outlineLevel="1">
      <c r="A104" s="5">
        <f t="shared" si="263"/>
        <v>100</v>
      </c>
      <c r="B104" s="16"/>
      <c r="D104" s="11"/>
      <c r="E104" s="11"/>
      <c r="F104" s="11"/>
      <c r="G104" s="11"/>
      <c r="H104" s="11"/>
      <c r="I104" s="11"/>
      <c r="J104" s="11"/>
      <c r="K104" s="11"/>
      <c r="M104" s="11"/>
      <c r="N104" s="11"/>
      <c r="O104" s="11"/>
      <c r="R104" s="11"/>
      <c r="S104" s="11"/>
      <c r="T104" s="11"/>
      <c r="AA104" s="11"/>
      <c r="AB104" s="11"/>
      <c r="AC104" s="11"/>
      <c r="AD104" s="11"/>
      <c r="AE104" s="11"/>
      <c r="AF104" s="11"/>
      <c r="AG104" s="11"/>
      <c r="AH104" s="11"/>
      <c r="AJ104" s="51">
        <f>IFERROR(VLOOKUP(B104,'[4]DRE Consolidada (Orçado)'!$C:$D,2,0),0)</f>
        <v>0</v>
      </c>
      <c r="AN104" s="11"/>
      <c r="AO104" s="11"/>
      <c r="AP104" s="11"/>
      <c r="AQ104" s="11"/>
      <c r="AR104" s="11"/>
      <c r="AS104" s="11"/>
      <c r="AT104" s="11"/>
      <c r="AU104" s="11"/>
      <c r="BA104" s="11"/>
      <c r="BB104" s="11"/>
      <c r="BC104" s="11"/>
      <c r="BD104" s="11"/>
      <c r="BE104" s="11"/>
      <c r="BF104" s="11"/>
      <c r="BG104" s="11"/>
      <c r="BH104" s="11"/>
    </row>
    <row r="105" spans="1:60" collapsed="1">
      <c r="A105" s="5">
        <f t="shared" si="263"/>
        <v>101</v>
      </c>
      <c r="B105" s="75" t="s">
        <v>151</v>
      </c>
      <c r="C105" s="77">
        <f t="shared" ref="C105:G105" si="406">SUM(C94,C95,C101)</f>
        <v>0</v>
      </c>
      <c r="D105" s="77">
        <f t="shared" si="406"/>
        <v>0</v>
      </c>
      <c r="E105" s="77">
        <f t="shared" si="406"/>
        <v>0</v>
      </c>
      <c r="F105" s="77">
        <f t="shared" si="406"/>
        <v>0</v>
      </c>
      <c r="G105" s="157">
        <f t="shared" si="406"/>
        <v>228798.43999999948</v>
      </c>
      <c r="H105" s="77">
        <f t="shared" ref="H105:M105" si="407">SUM(H94,H95,H101)</f>
        <v>-227827.09000000078</v>
      </c>
      <c r="I105" s="77">
        <f t="shared" si="407"/>
        <v>0</v>
      </c>
      <c r="J105" s="77">
        <f t="shared" si="407"/>
        <v>0</v>
      </c>
      <c r="K105" s="77">
        <f t="shared" si="407"/>
        <v>0</v>
      </c>
      <c r="M105" s="77">
        <f t="shared" si="407"/>
        <v>0</v>
      </c>
      <c r="N105" s="77">
        <f t="shared" ref="N105:O105" si="408">SUM(N94,N95,N101)</f>
        <v>0</v>
      </c>
      <c r="O105" s="77">
        <f t="shared" si="408"/>
        <v>0</v>
      </c>
      <c r="P105" s="79"/>
      <c r="R105" s="77">
        <f t="shared" ref="R105:T105" si="409">SUM(R94,R95,R101)</f>
        <v>1955490.7713223153</v>
      </c>
      <c r="S105" s="77">
        <f t="shared" si="409"/>
        <v>-11593725.319999998</v>
      </c>
      <c r="T105" s="77">
        <f t="shared" si="409"/>
        <v>-13549216.091322314</v>
      </c>
      <c r="U105" s="79"/>
      <c r="W105" s="77" t="e">
        <f>SUM(#REF!)</f>
        <v>#REF!</v>
      </c>
      <c r="X105" s="77" t="e">
        <f>SUM(#REF!)</f>
        <v>#REF!</v>
      </c>
      <c r="Y105" s="77" t="e">
        <f>SUM(#REF!)</f>
        <v>#REF!</v>
      </c>
      <c r="Z105" s="77">
        <f>SUM($C105:C105)</f>
        <v>0</v>
      </c>
      <c r="AA105" s="77">
        <f>SUM($C105:D105)</f>
        <v>0</v>
      </c>
      <c r="AB105" s="77">
        <f>SUM($C105:E105)</f>
        <v>0</v>
      </c>
      <c r="AC105" s="77">
        <f>SUM($C105:F105)</f>
        <v>0</v>
      </c>
      <c r="AD105" s="77">
        <f>SUM($C105:G105)</f>
        <v>228798.43999999948</v>
      </c>
      <c r="AE105" s="77">
        <f>SUM($C105:H105)</f>
        <v>971.34999999869615</v>
      </c>
      <c r="AF105" s="77">
        <f>SUM($C105:I105)</f>
        <v>971.34999999869615</v>
      </c>
      <c r="AG105" s="77">
        <f>SUM($C105:J105)</f>
        <v>971.34999999869615</v>
      </c>
      <c r="AH105" s="77">
        <f>SUM($C105:K105)</f>
        <v>971.34999999869615</v>
      </c>
      <c r="AJ105" s="77">
        <f>SUM(AJ94,AJ95,AJ101)</f>
        <v>653339.4</v>
      </c>
      <c r="AK105" s="77">
        <f t="shared" ref="AK105:AU105" si="410">SUM(AK94,AK95,AK101)</f>
        <v>653339.4</v>
      </c>
      <c r="AL105" s="77">
        <f t="shared" si="410"/>
        <v>653339.4</v>
      </c>
      <c r="AM105" s="77">
        <f t="shared" si="410"/>
        <v>0</v>
      </c>
      <c r="AN105" s="77">
        <f t="shared" si="410"/>
        <v>0</v>
      </c>
      <c r="AO105" s="77">
        <f t="shared" si="410"/>
        <v>0</v>
      </c>
      <c r="AP105" s="77">
        <f t="shared" si="410"/>
        <v>0</v>
      </c>
      <c r="AQ105" s="77">
        <f t="shared" si="410"/>
        <v>0</v>
      </c>
      <c r="AR105" s="77">
        <f t="shared" si="410"/>
        <v>0</v>
      </c>
      <c r="AS105" s="77">
        <f t="shared" si="410"/>
        <v>0</v>
      </c>
      <c r="AT105" s="77">
        <f t="shared" si="410"/>
        <v>0</v>
      </c>
      <c r="AU105" s="77">
        <f t="shared" si="410"/>
        <v>0</v>
      </c>
      <c r="AW105" s="77">
        <f t="shared" ref="AW105" si="411">SUM(AJ105)</f>
        <v>653339.4</v>
      </c>
      <c r="AX105" s="77">
        <f t="shared" ref="AX105" si="412">SUM(AJ105:AK105)</f>
        <v>1306678.8</v>
      </c>
      <c r="AY105" s="77">
        <f t="shared" ref="AY105" si="413">SUM(AJ105:AL105)</f>
        <v>1960018.2000000002</v>
      </c>
      <c r="AZ105" s="77">
        <f t="shared" ref="AZ105" si="414">SUM(AJ105:AM105)</f>
        <v>1960018.2000000002</v>
      </c>
      <c r="BA105" s="77">
        <f t="shared" ref="BA105" si="415">SUM(AJ105:AN105)</f>
        <v>1960018.2000000002</v>
      </c>
      <c r="BB105" s="78">
        <f t="shared" ref="BB105" si="416">SUM(AJ105:AO105)</f>
        <v>1960018.2000000002</v>
      </c>
      <c r="BC105" s="78">
        <f t="shared" ref="BC105" si="417">SUM(AJ105:AP105)</f>
        <v>1960018.2000000002</v>
      </c>
      <c r="BD105" s="78">
        <f t="shared" ref="BD105" si="418">SUM(AJ105:AQ105)</f>
        <v>1960018.2000000002</v>
      </c>
      <c r="BE105" s="78">
        <f t="shared" ref="BE105" si="419">SUM(AJ105:AR105)</f>
        <v>1960018.2000000002</v>
      </c>
      <c r="BF105" s="78">
        <f t="shared" ref="BF105" si="420">SUM(AJ105:AS105)</f>
        <v>1960018.2000000002</v>
      </c>
      <c r="BG105" s="78">
        <f t="shared" ref="BG105" si="421">SUM(AJ105:AT105)</f>
        <v>1960018.2000000002</v>
      </c>
      <c r="BH105" s="78">
        <f t="shared" ref="BH105" si="422">SUM(AJ105:AU105)</f>
        <v>1960018.2000000002</v>
      </c>
    </row>
    <row r="106" spans="1:60" ht="6.75" customHeight="1">
      <c r="A106" s="5">
        <f t="shared" si="263"/>
        <v>102</v>
      </c>
      <c r="B106" s="16"/>
      <c r="D106" s="11"/>
      <c r="E106" s="11"/>
      <c r="F106" s="11"/>
      <c r="G106" s="11"/>
      <c r="H106" s="11"/>
      <c r="I106" s="11"/>
      <c r="J106" s="11"/>
      <c r="K106" s="11"/>
      <c r="M106" s="11"/>
      <c r="N106" s="11"/>
      <c r="O106" s="11"/>
      <c r="R106" s="11"/>
      <c r="S106" s="11"/>
      <c r="T106" s="11"/>
      <c r="AA106" s="11"/>
      <c r="AB106" s="11"/>
      <c r="AC106" s="11"/>
      <c r="AD106" s="11"/>
      <c r="AE106" s="11"/>
      <c r="AF106" s="11"/>
      <c r="AG106" s="11"/>
      <c r="AH106" s="11"/>
      <c r="AN106" s="11"/>
      <c r="AO106" s="11"/>
      <c r="AP106" s="11"/>
      <c r="AQ106" s="11"/>
      <c r="AR106" s="11"/>
      <c r="AS106" s="11"/>
      <c r="AT106" s="11"/>
      <c r="AU106" s="11"/>
      <c r="BA106" s="11"/>
      <c r="BB106" s="11"/>
      <c r="BC106" s="11"/>
      <c r="BD106" s="11"/>
      <c r="BE106" s="11"/>
      <c r="BF106" s="11"/>
      <c r="BG106" s="11"/>
      <c r="BH106" s="11"/>
    </row>
    <row r="107" spans="1:60" s="8" customFormat="1">
      <c r="A107" s="5">
        <f t="shared" si="263"/>
        <v>103</v>
      </c>
      <c r="B107" s="53" t="s">
        <v>152</v>
      </c>
      <c r="C107" s="55">
        <v>0</v>
      </c>
      <c r="D107" s="55">
        <f t="shared" ref="D107:K107" si="423">C108</f>
        <v>0</v>
      </c>
      <c r="E107" s="55">
        <f t="shared" si="423"/>
        <v>0</v>
      </c>
      <c r="F107" s="55">
        <f t="shared" si="423"/>
        <v>0</v>
      </c>
      <c r="G107" s="158">
        <f t="shared" si="423"/>
        <v>0</v>
      </c>
      <c r="H107" s="158">
        <f t="shared" si="423"/>
        <v>228798.43999999948</v>
      </c>
      <c r="I107" s="55">
        <f t="shared" si="423"/>
        <v>971.34999999869615</v>
      </c>
      <c r="J107" s="55">
        <f t="shared" si="423"/>
        <v>971.34999999869615</v>
      </c>
      <c r="K107" s="55">
        <f t="shared" si="423"/>
        <v>971.34999999869615</v>
      </c>
      <c r="L107" s="106"/>
      <c r="M107" s="1"/>
      <c r="N107" s="1"/>
      <c r="O107" s="1"/>
      <c r="P107" s="1"/>
      <c r="Q107" s="1"/>
      <c r="R107" s="1"/>
      <c r="S107" s="1"/>
      <c r="T107" s="1"/>
      <c r="W107" s="49"/>
      <c r="X107" s="49"/>
      <c r="Y107" s="49"/>
      <c r="Z107" s="49"/>
      <c r="AA107" s="49"/>
      <c r="AB107" s="49"/>
      <c r="AC107" s="49"/>
      <c r="AD107" s="49"/>
      <c r="AE107" s="49"/>
      <c r="AF107" s="49"/>
      <c r="AG107" s="49"/>
      <c r="AH107" s="49"/>
      <c r="AI107" s="7"/>
      <c r="AJ107" s="49"/>
      <c r="AK107" s="49"/>
      <c r="AL107" s="49"/>
      <c r="AM107" s="49"/>
      <c r="AN107" s="49"/>
      <c r="AO107" s="49"/>
      <c r="AP107" s="49"/>
      <c r="AQ107" s="49"/>
      <c r="AR107" s="49"/>
      <c r="AS107" s="49"/>
      <c r="AT107" s="49"/>
      <c r="AU107" s="49"/>
      <c r="AW107" s="49"/>
      <c r="AX107" s="49"/>
      <c r="AY107" s="49"/>
      <c r="AZ107" s="49"/>
      <c r="BA107" s="49"/>
      <c r="BB107" s="49"/>
      <c r="BC107" s="49"/>
      <c r="BD107" s="49"/>
      <c r="BE107" s="49"/>
      <c r="BF107" s="49"/>
      <c r="BG107" s="49"/>
      <c r="BH107" s="49"/>
    </row>
    <row r="108" spans="1:60" s="8" customFormat="1">
      <c r="A108" s="5">
        <f t="shared" si="263"/>
        <v>104</v>
      </c>
      <c r="B108" s="53" t="s">
        <v>153</v>
      </c>
      <c r="C108" s="158">
        <f t="shared" ref="C108:K108" si="424">C105+C107</f>
        <v>0</v>
      </c>
      <c r="D108" s="55">
        <f t="shared" si="424"/>
        <v>0</v>
      </c>
      <c r="E108" s="55">
        <f t="shared" si="424"/>
        <v>0</v>
      </c>
      <c r="F108" s="158">
        <f t="shared" si="424"/>
        <v>0</v>
      </c>
      <c r="G108" s="158">
        <f t="shared" si="424"/>
        <v>228798.43999999948</v>
      </c>
      <c r="H108" s="158">
        <f t="shared" si="424"/>
        <v>971.34999999869615</v>
      </c>
      <c r="I108" s="55">
        <f t="shared" si="424"/>
        <v>971.34999999869615</v>
      </c>
      <c r="J108" s="55">
        <f t="shared" si="424"/>
        <v>971.34999999869615</v>
      </c>
      <c r="K108" s="55">
        <f t="shared" si="424"/>
        <v>971.34999999869615</v>
      </c>
      <c r="L108" s="106"/>
      <c r="M108" s="1"/>
      <c r="N108" s="1"/>
      <c r="O108" s="1"/>
      <c r="P108" s="1"/>
      <c r="Q108" s="1"/>
      <c r="R108" s="1"/>
      <c r="S108" s="1"/>
      <c r="T108" s="1"/>
      <c r="W108" s="49"/>
      <c r="X108" s="49"/>
      <c r="Y108" s="49"/>
      <c r="Z108" s="49"/>
      <c r="AA108" s="49"/>
      <c r="AB108" s="49"/>
      <c r="AC108" s="49"/>
      <c r="AD108" s="49"/>
      <c r="AE108" s="49"/>
      <c r="AF108" s="49"/>
      <c r="AG108" s="49"/>
      <c r="AH108" s="49"/>
      <c r="AI108" s="7"/>
      <c r="AJ108" s="49"/>
      <c r="AK108" s="49"/>
      <c r="AL108" s="49"/>
      <c r="AM108" s="49"/>
      <c r="AN108" s="49"/>
      <c r="AO108" s="49"/>
      <c r="AP108" s="49"/>
      <c r="AQ108" s="49"/>
      <c r="AR108" s="49"/>
      <c r="AS108" s="49"/>
      <c r="AT108" s="49"/>
      <c r="AU108" s="49"/>
      <c r="AW108" s="49"/>
      <c r="AX108" s="49"/>
      <c r="AY108" s="49"/>
      <c r="AZ108" s="49"/>
      <c r="BA108" s="49"/>
      <c r="BB108" s="49"/>
      <c r="BC108" s="49"/>
      <c r="BD108" s="49"/>
      <c r="BE108" s="49"/>
      <c r="BF108" s="49"/>
      <c r="BG108" s="49"/>
      <c r="BH108" s="49"/>
    </row>
    <row r="109" spans="1:60">
      <c r="A109" s="5">
        <f t="shared" si="263"/>
        <v>105</v>
      </c>
      <c r="B109" s="16"/>
      <c r="C109" s="161"/>
      <c r="D109" s="45"/>
      <c r="E109" s="45"/>
      <c r="F109" s="45"/>
      <c r="G109" s="142"/>
      <c r="H109" s="12"/>
      <c r="I109" s="142"/>
      <c r="J109" s="142"/>
      <c r="K109" s="12"/>
      <c r="AA109" s="12"/>
      <c r="AB109" s="12"/>
      <c r="AC109" s="12"/>
      <c r="AD109" s="12"/>
      <c r="AE109" s="12"/>
      <c r="AF109" s="12"/>
      <c r="AG109" s="12"/>
      <c r="AH109" s="12"/>
      <c r="AN109" s="12"/>
      <c r="AO109" s="12"/>
      <c r="AP109" s="12"/>
      <c r="AQ109" s="12"/>
      <c r="AR109" s="12"/>
      <c r="AS109" s="12"/>
      <c r="AT109" s="12"/>
      <c r="AU109" s="12"/>
      <c r="BA109" s="12"/>
      <c r="BB109" s="12"/>
      <c r="BC109" s="12"/>
      <c r="BD109" s="12"/>
      <c r="BE109" s="12"/>
      <c r="BF109" s="12"/>
      <c r="BG109" s="12"/>
      <c r="BH109" s="12"/>
    </row>
    <row r="110" spans="1:60" s="13" customFormat="1">
      <c r="A110" s="5">
        <f t="shared" si="263"/>
        <v>106</v>
      </c>
      <c r="B110" s="76" t="s">
        <v>154</v>
      </c>
      <c r="C110" s="157">
        <f t="shared" ref="C110:K110" si="425">SUM(C111:C111)</f>
        <v>0</v>
      </c>
      <c r="D110" s="77">
        <f t="shared" si="425"/>
        <v>0</v>
      </c>
      <c r="E110" s="77">
        <f t="shared" si="425"/>
        <v>0</v>
      </c>
      <c r="F110" s="157">
        <f t="shared" si="425"/>
        <v>0</v>
      </c>
      <c r="G110" s="157">
        <f t="shared" si="425"/>
        <v>228798.44</v>
      </c>
      <c r="H110" s="157">
        <f t="shared" si="425"/>
        <v>971.35</v>
      </c>
      <c r="I110" s="77">
        <f t="shared" si="425"/>
        <v>0</v>
      </c>
      <c r="J110" s="77">
        <f t="shared" si="425"/>
        <v>0</v>
      </c>
      <c r="K110" s="77">
        <f t="shared" si="425"/>
        <v>0</v>
      </c>
      <c r="L110" s="5"/>
      <c r="W110" s="49"/>
      <c r="X110" s="49"/>
      <c r="Y110" s="49"/>
      <c r="Z110" s="49"/>
      <c r="AA110" s="49"/>
      <c r="AB110" s="49"/>
      <c r="AC110" s="49"/>
      <c r="AD110" s="49"/>
      <c r="AE110" s="49"/>
      <c r="AF110" s="49"/>
      <c r="AG110" s="49"/>
      <c r="AH110" s="49"/>
      <c r="AI110" s="7"/>
      <c r="AJ110" s="49"/>
      <c r="AK110" s="49"/>
      <c r="AL110" s="49"/>
      <c r="AM110" s="49"/>
      <c r="AN110" s="49"/>
      <c r="AO110" s="49"/>
      <c r="AP110" s="49"/>
      <c r="AQ110" s="49"/>
      <c r="AR110" s="49"/>
      <c r="AS110" s="49"/>
      <c r="AT110" s="49"/>
      <c r="AU110" s="49"/>
      <c r="AW110" s="49"/>
      <c r="AX110" s="49"/>
      <c r="AY110" s="49"/>
      <c r="AZ110" s="49"/>
      <c r="BA110" s="49"/>
      <c r="BB110" s="49"/>
      <c r="BC110" s="49"/>
      <c r="BD110" s="49"/>
      <c r="BE110" s="49"/>
      <c r="BF110" s="49"/>
      <c r="BG110" s="49"/>
      <c r="BH110" s="49"/>
    </row>
    <row r="111" spans="1:60" s="13" customFormat="1">
      <c r="A111" s="5">
        <f t="shared" si="263"/>
        <v>107</v>
      </c>
      <c r="B111" s="80" t="s">
        <v>204</v>
      </c>
      <c r="C111" s="103">
        <v>0</v>
      </c>
      <c r="D111" s="56">
        <v>0</v>
      </c>
      <c r="E111" s="56">
        <v>0</v>
      </c>
      <c r="F111" s="56">
        <v>0</v>
      </c>
      <c r="G111" s="103">
        <v>228798.44</v>
      </c>
      <c r="H111" s="103">
        <v>971.35</v>
      </c>
      <c r="I111" s="56"/>
      <c r="J111" s="103"/>
      <c r="K111" s="56"/>
      <c r="L111" s="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7"/>
      <c r="AJ111" s="45"/>
      <c r="AK111" s="45"/>
      <c r="AL111" s="45"/>
      <c r="AM111" s="45"/>
      <c r="AN111" s="45"/>
      <c r="AO111" s="45"/>
      <c r="AP111" s="45"/>
      <c r="AQ111" s="45"/>
      <c r="AR111" s="45"/>
      <c r="AS111" s="45"/>
      <c r="AT111" s="45"/>
      <c r="AU111" s="45"/>
      <c r="AW111" s="45"/>
      <c r="AX111" s="45"/>
      <c r="AY111" s="45"/>
      <c r="AZ111" s="45"/>
      <c r="BA111" s="45"/>
      <c r="BB111" s="45"/>
      <c r="BC111" s="45"/>
      <c r="BD111" s="45"/>
      <c r="BE111" s="45"/>
      <c r="BF111" s="45"/>
      <c r="BG111" s="45"/>
      <c r="BH111" s="45"/>
    </row>
    <row r="112" spans="1:60">
      <c r="A112" s="5">
        <f t="shared" si="263"/>
        <v>108</v>
      </c>
    </row>
    <row r="113" spans="1:1">
      <c r="A113" s="5">
        <f t="shared" si="263"/>
        <v>109</v>
      </c>
    </row>
    <row r="114" spans="1:1">
      <c r="A114" s="5">
        <f t="shared" si="263"/>
        <v>110</v>
      </c>
    </row>
    <row r="115" spans="1:1">
      <c r="A115" s="5">
        <f t="shared" si="263"/>
        <v>111</v>
      </c>
    </row>
    <row r="116" spans="1:1">
      <c r="A116" s="5">
        <f t="shared" si="263"/>
        <v>112</v>
      </c>
    </row>
    <row r="117" spans="1:1">
      <c r="A117" s="5">
        <f t="shared" si="263"/>
        <v>113</v>
      </c>
    </row>
    <row r="118" spans="1:1">
      <c r="A118" s="5">
        <f t="shared" si="263"/>
        <v>114</v>
      </c>
    </row>
    <row r="119" spans="1:1">
      <c r="A119" s="5">
        <f t="shared" si="263"/>
        <v>115</v>
      </c>
    </row>
    <row r="120" spans="1:1">
      <c r="A120" s="5">
        <f t="shared" si="263"/>
        <v>116</v>
      </c>
    </row>
    <row r="121" spans="1:1">
      <c r="A121" s="5">
        <f t="shared" si="263"/>
        <v>117</v>
      </c>
    </row>
  </sheetData>
  <autoFilter ref="B3:G111" xr:uid="{00000000-0009-0000-0000-000002000000}"/>
  <mergeCells count="6">
    <mergeCell ref="AW2:BH2"/>
    <mergeCell ref="C2:K2"/>
    <mergeCell ref="M2:P2"/>
    <mergeCell ref="R2:U2"/>
    <mergeCell ref="W2:AH2"/>
    <mergeCell ref="AJ2:AU2"/>
  </mergeCells>
  <conditionalFormatting sqref="P6">
    <cfRule type="iconSet" priority="207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P30">
    <cfRule type="iconSet" priority="203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P94">
    <cfRule type="iconSet" priority="199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P18">
    <cfRule type="iconSet" priority="197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P36:P43">
    <cfRule type="iconSet" priority="195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P89:P92">
    <cfRule type="iconSet" priority="187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P12">
    <cfRule type="iconSet" priority="177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U6">
    <cfRule type="iconSet" priority="175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U18">
    <cfRule type="iconSet" priority="165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U12">
    <cfRule type="iconSet" priority="163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U30">
    <cfRule type="iconSet" priority="161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U36:U43">
    <cfRule type="iconSet" priority="157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U89:U92">
    <cfRule type="iconSet" priority="149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U94">
    <cfRule type="iconSet" priority="147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U105">
    <cfRule type="iconSet" priority="143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P105">
    <cfRule type="iconSet" priority="141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P11">
    <cfRule type="iconSet" priority="139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U11">
    <cfRule type="iconSet" priority="137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P29">
    <cfRule type="iconSet" priority="135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U29">
    <cfRule type="iconSet" priority="133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P35">
    <cfRule type="iconSet" priority="131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U35">
    <cfRule type="iconSet" priority="129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P47">
    <cfRule type="iconSet" priority="127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U47">
    <cfRule type="iconSet" priority="125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P75">
    <cfRule type="iconSet" priority="119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U75">
    <cfRule type="iconSet" priority="117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P88">
    <cfRule type="iconSet" priority="115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U88">
    <cfRule type="iconSet" priority="113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P95">
    <cfRule type="iconSet" priority="111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U95">
    <cfRule type="iconSet" priority="109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P87">
    <cfRule type="iconSet" priority="107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U87">
    <cfRule type="iconSet" priority="105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P10">
    <cfRule type="iconSet" priority="103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U10">
    <cfRule type="iconSet" priority="101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P5">
    <cfRule type="iconSet" priority="99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U5">
    <cfRule type="iconSet" priority="97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P7:P8">
    <cfRule type="iconSet" priority="95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U7:U8">
    <cfRule type="iconSet" priority="93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P13:P17 P19:P24">
    <cfRule type="iconSet" priority="459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U13:U17 U19:U21 U23:U24">
    <cfRule type="iconSet" priority="461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P31:P33">
    <cfRule type="iconSet" priority="466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U31:U33">
    <cfRule type="iconSet" priority="467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P60 P48:P49">
    <cfRule type="iconSet" priority="470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U60 U48:U49">
    <cfRule type="iconSet" priority="472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P97:P99">
    <cfRule type="iconSet" priority="75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U97:U99">
    <cfRule type="iconSet" priority="73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P101">
    <cfRule type="iconSet" priority="71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U101">
    <cfRule type="iconSet" priority="69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P102:P103 P96">
    <cfRule type="iconSet" priority="484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U102:U103 U96">
    <cfRule type="iconSet" priority="486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P44">
    <cfRule type="iconSet" priority="67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U44">
    <cfRule type="iconSet" priority="65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P45">
    <cfRule type="iconSet" priority="63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U45">
    <cfRule type="iconSet" priority="61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P62">
    <cfRule type="iconSet" priority="55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U62">
    <cfRule type="iconSet" priority="53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P65:P69">
    <cfRule type="iconSet" priority="51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U65:U69">
    <cfRule type="iconSet" priority="49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P63:P64 P71 P73">
    <cfRule type="iconSet" priority="57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U63:U64 U71 U73">
    <cfRule type="iconSet" priority="58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P76:P77 P86">
    <cfRule type="iconSet" priority="491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U76:U77 U86">
    <cfRule type="iconSet" priority="492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P70">
    <cfRule type="iconSet" priority="45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U70">
    <cfRule type="iconSet" priority="46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P78">
    <cfRule type="iconSet" priority="31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U78">
    <cfRule type="iconSet" priority="29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P84:P85">
    <cfRule type="iconSet" priority="27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U84:U85">
    <cfRule type="iconSet" priority="25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P79:P83">
    <cfRule type="iconSet" priority="33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U79:U83">
    <cfRule type="iconSet" priority="34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P25 P27">
    <cfRule type="iconSet" priority="17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U25 U27">
    <cfRule type="iconSet" priority="18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P50:P57 P59">
    <cfRule type="iconSet" priority="558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U50:U57 U59">
    <cfRule type="iconSet" priority="560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P58">
    <cfRule type="iconSet" priority="13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U58">
    <cfRule type="iconSet" priority="14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U22">
    <cfRule type="iconSet" priority="11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P26">
    <cfRule type="iconSet" priority="9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U26">
    <cfRule type="iconSet" priority="7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P72">
    <cfRule type="iconSet" priority="1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U72">
    <cfRule type="iconSet" priority="2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pageMargins left="0.511811024" right="0.511811024" top="0.78740157499999996" bottom="0.78740157499999996" header="0.31496062000000002" footer="0.31496062000000002"/>
  <pageSetup paperSize="9" scale="98" orientation="landscape" r:id="rId1"/>
  <ignoredErrors>
    <ignoredError sqref="AW44" formula="1"/>
    <ignoredError sqref="AX6:BH6 AX12:BH15 AX27:BH27 AX30:BH43 AY44:BH44 AX17:BH21 AX99:BH1048576 AX23:BH25 AX73:BH79 AX83:BH97 AX45:BH71" formulaRange="1"/>
    <ignoredError sqref="AX44" formula="1" formulaRange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08" id="{052F6509-3316-427F-B291-E6B3C57663DA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P6</xm:sqref>
        </x14:conditionalFormatting>
        <x14:conditionalFormatting xmlns:xm="http://schemas.microsoft.com/office/excel/2006/main">
          <x14:cfRule type="iconSet" priority="204" id="{601597F1-3F84-4521-9C8E-BE94D533AF65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P30</xm:sqref>
        </x14:conditionalFormatting>
        <x14:conditionalFormatting xmlns:xm="http://schemas.microsoft.com/office/excel/2006/main">
          <x14:cfRule type="iconSet" priority="200" id="{A90A2139-9908-4B63-9E68-071DA5BBAFA0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P94</xm:sqref>
        </x14:conditionalFormatting>
        <x14:conditionalFormatting xmlns:xm="http://schemas.microsoft.com/office/excel/2006/main">
          <x14:cfRule type="iconSet" priority="198" id="{73C96C62-B249-4F4C-AC9F-FFD7F074C6C0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P18</xm:sqref>
        </x14:conditionalFormatting>
        <x14:conditionalFormatting xmlns:xm="http://schemas.microsoft.com/office/excel/2006/main">
          <x14:cfRule type="iconSet" priority="196" id="{E7A8FD21-21A5-42A7-A946-3A9428A0A5A9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P36:P43</xm:sqref>
        </x14:conditionalFormatting>
        <x14:conditionalFormatting xmlns:xm="http://schemas.microsoft.com/office/excel/2006/main">
          <x14:cfRule type="iconSet" priority="188" id="{2AB6CB07-ED3B-4036-9FB3-35E347E2CE03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P89:P92</xm:sqref>
        </x14:conditionalFormatting>
        <x14:conditionalFormatting xmlns:xm="http://schemas.microsoft.com/office/excel/2006/main">
          <x14:cfRule type="iconSet" priority="178" id="{86FFD4D4-1C3D-4132-8B15-80E9DF6A9176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P12</xm:sqref>
        </x14:conditionalFormatting>
        <x14:conditionalFormatting xmlns:xm="http://schemas.microsoft.com/office/excel/2006/main">
          <x14:cfRule type="iconSet" priority="176" id="{AFE1ED8B-4AA1-441F-9AEA-02C19D873EE7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U6</xm:sqref>
        </x14:conditionalFormatting>
        <x14:conditionalFormatting xmlns:xm="http://schemas.microsoft.com/office/excel/2006/main">
          <x14:cfRule type="iconSet" priority="166" id="{56EE52E2-408A-471A-AEB9-4776E9AEA8FE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U18</xm:sqref>
        </x14:conditionalFormatting>
        <x14:conditionalFormatting xmlns:xm="http://schemas.microsoft.com/office/excel/2006/main">
          <x14:cfRule type="iconSet" priority="164" id="{9676D0FB-2335-4DC9-A38F-E4398934B143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U12</xm:sqref>
        </x14:conditionalFormatting>
        <x14:conditionalFormatting xmlns:xm="http://schemas.microsoft.com/office/excel/2006/main">
          <x14:cfRule type="iconSet" priority="162" id="{5839F844-9B49-4976-97EA-C4E3B886EF4F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U30</xm:sqref>
        </x14:conditionalFormatting>
        <x14:conditionalFormatting xmlns:xm="http://schemas.microsoft.com/office/excel/2006/main">
          <x14:cfRule type="iconSet" priority="158" id="{0FB6FF03-4A50-446A-AA15-33348B1ABE3B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U36:U43</xm:sqref>
        </x14:conditionalFormatting>
        <x14:conditionalFormatting xmlns:xm="http://schemas.microsoft.com/office/excel/2006/main">
          <x14:cfRule type="iconSet" priority="150" id="{C2DFDBF7-04C4-4CA4-BDED-63FFC23649B6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U89:U92</xm:sqref>
        </x14:conditionalFormatting>
        <x14:conditionalFormatting xmlns:xm="http://schemas.microsoft.com/office/excel/2006/main">
          <x14:cfRule type="iconSet" priority="148" id="{7AD073D6-32C1-47CE-A69C-6E252C2C102D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U94</xm:sqref>
        </x14:conditionalFormatting>
        <x14:conditionalFormatting xmlns:xm="http://schemas.microsoft.com/office/excel/2006/main">
          <x14:cfRule type="iconSet" priority="144" id="{0C8D6CFA-9DF6-405B-8C65-09BD78C60B74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U105</xm:sqref>
        </x14:conditionalFormatting>
        <x14:conditionalFormatting xmlns:xm="http://schemas.microsoft.com/office/excel/2006/main">
          <x14:cfRule type="iconSet" priority="142" id="{298B7373-1570-4714-9295-3BC3AA2A93F3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P105</xm:sqref>
        </x14:conditionalFormatting>
        <x14:conditionalFormatting xmlns:xm="http://schemas.microsoft.com/office/excel/2006/main">
          <x14:cfRule type="iconSet" priority="140" id="{3811F6DC-E2A2-4A30-BF26-C229F07CF513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P11</xm:sqref>
        </x14:conditionalFormatting>
        <x14:conditionalFormatting xmlns:xm="http://schemas.microsoft.com/office/excel/2006/main">
          <x14:cfRule type="iconSet" priority="138" id="{8358C6C7-D336-40BE-B14A-BCDD77D280CC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U11</xm:sqref>
        </x14:conditionalFormatting>
        <x14:conditionalFormatting xmlns:xm="http://schemas.microsoft.com/office/excel/2006/main">
          <x14:cfRule type="iconSet" priority="136" id="{28127539-BD9E-4A01-A5B9-D66798276928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P29</xm:sqref>
        </x14:conditionalFormatting>
        <x14:conditionalFormatting xmlns:xm="http://schemas.microsoft.com/office/excel/2006/main">
          <x14:cfRule type="iconSet" priority="134" id="{D6B17189-A584-421E-9A36-616661F30E2D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U29</xm:sqref>
        </x14:conditionalFormatting>
        <x14:conditionalFormatting xmlns:xm="http://schemas.microsoft.com/office/excel/2006/main">
          <x14:cfRule type="iconSet" priority="132" id="{4BCD3DCB-E15E-4487-9A42-03F104619951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P35</xm:sqref>
        </x14:conditionalFormatting>
        <x14:conditionalFormatting xmlns:xm="http://schemas.microsoft.com/office/excel/2006/main">
          <x14:cfRule type="iconSet" priority="130" id="{074B5B2E-31D9-4EBC-9C7B-BC70DF26DDF6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U35</xm:sqref>
        </x14:conditionalFormatting>
        <x14:conditionalFormatting xmlns:xm="http://schemas.microsoft.com/office/excel/2006/main">
          <x14:cfRule type="iconSet" priority="128" id="{E5FF27A3-F35E-4F12-84BD-B8B8C1FC1EAF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P47</xm:sqref>
        </x14:conditionalFormatting>
        <x14:conditionalFormatting xmlns:xm="http://schemas.microsoft.com/office/excel/2006/main">
          <x14:cfRule type="iconSet" priority="126" id="{9A5C2D98-3499-4E60-9B34-7CBEBC5B10C1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U47</xm:sqref>
        </x14:conditionalFormatting>
        <x14:conditionalFormatting xmlns:xm="http://schemas.microsoft.com/office/excel/2006/main">
          <x14:cfRule type="iconSet" priority="120" id="{07251F95-59E8-49DA-A07A-A6CD2B42C46C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P75</xm:sqref>
        </x14:conditionalFormatting>
        <x14:conditionalFormatting xmlns:xm="http://schemas.microsoft.com/office/excel/2006/main">
          <x14:cfRule type="iconSet" priority="118" id="{73BD925D-6E2B-4CE8-B1F7-19F3463A125F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U75</xm:sqref>
        </x14:conditionalFormatting>
        <x14:conditionalFormatting xmlns:xm="http://schemas.microsoft.com/office/excel/2006/main">
          <x14:cfRule type="iconSet" priority="116" id="{242EBFB0-BBCD-4775-AC89-C79AE646AFF9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P88</xm:sqref>
        </x14:conditionalFormatting>
        <x14:conditionalFormatting xmlns:xm="http://schemas.microsoft.com/office/excel/2006/main">
          <x14:cfRule type="iconSet" priority="114" id="{AE2C19F8-C3D5-4A7C-BC25-3848936D708F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U88</xm:sqref>
        </x14:conditionalFormatting>
        <x14:conditionalFormatting xmlns:xm="http://schemas.microsoft.com/office/excel/2006/main">
          <x14:cfRule type="iconSet" priority="112" id="{D51B6DB9-E1D5-48E7-860A-3E82CAF71AA5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P95</xm:sqref>
        </x14:conditionalFormatting>
        <x14:conditionalFormatting xmlns:xm="http://schemas.microsoft.com/office/excel/2006/main">
          <x14:cfRule type="iconSet" priority="110" id="{FFC2EE11-3B7B-404B-BC78-BD8B13D96DD6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U95</xm:sqref>
        </x14:conditionalFormatting>
        <x14:conditionalFormatting xmlns:xm="http://schemas.microsoft.com/office/excel/2006/main">
          <x14:cfRule type="iconSet" priority="108" id="{C9F41D9A-2DB4-411F-A61A-9CED229CA95E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P87</xm:sqref>
        </x14:conditionalFormatting>
        <x14:conditionalFormatting xmlns:xm="http://schemas.microsoft.com/office/excel/2006/main">
          <x14:cfRule type="iconSet" priority="106" id="{3BB4147C-0F6A-4FB9-A7B2-379785C96B5C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U87</xm:sqref>
        </x14:conditionalFormatting>
        <x14:conditionalFormatting xmlns:xm="http://schemas.microsoft.com/office/excel/2006/main">
          <x14:cfRule type="iconSet" priority="104" id="{6B4D90B3-227B-4D35-AA5B-640042FE51FA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P10</xm:sqref>
        </x14:conditionalFormatting>
        <x14:conditionalFormatting xmlns:xm="http://schemas.microsoft.com/office/excel/2006/main">
          <x14:cfRule type="iconSet" priority="102" id="{1EB39CC3-8D98-48AE-85CE-02CD90ED4343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U10</xm:sqref>
        </x14:conditionalFormatting>
        <x14:conditionalFormatting xmlns:xm="http://schemas.microsoft.com/office/excel/2006/main">
          <x14:cfRule type="iconSet" priority="100" id="{F1E37639-AA20-4E70-A069-2F8EF8C6FF4B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P5</xm:sqref>
        </x14:conditionalFormatting>
        <x14:conditionalFormatting xmlns:xm="http://schemas.microsoft.com/office/excel/2006/main">
          <x14:cfRule type="iconSet" priority="98" id="{03058220-A3D1-48FF-941F-585304C17ACA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U5</xm:sqref>
        </x14:conditionalFormatting>
        <x14:conditionalFormatting xmlns:xm="http://schemas.microsoft.com/office/excel/2006/main">
          <x14:cfRule type="iconSet" priority="96" id="{4938B9CA-344B-4E7D-816A-E138AD91EDFF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P7:P8</xm:sqref>
        </x14:conditionalFormatting>
        <x14:conditionalFormatting xmlns:xm="http://schemas.microsoft.com/office/excel/2006/main">
          <x14:cfRule type="iconSet" priority="94" id="{F461A92E-317D-429C-915D-CDD7056CE74D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U7:U8</xm:sqref>
        </x14:conditionalFormatting>
        <x14:conditionalFormatting xmlns:xm="http://schemas.microsoft.com/office/excel/2006/main">
          <x14:cfRule type="iconSet" priority="463" id="{0E630BD5-3580-4925-A714-6CAEA46499FB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P13:P17 P19:P24</xm:sqref>
        </x14:conditionalFormatting>
        <x14:conditionalFormatting xmlns:xm="http://schemas.microsoft.com/office/excel/2006/main">
          <x14:cfRule type="iconSet" priority="465" id="{78892C9D-8E3F-4AA2-B4DA-3293F4646FF1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U13:U17 U19:U21 U23:U24</xm:sqref>
        </x14:conditionalFormatting>
        <x14:conditionalFormatting xmlns:xm="http://schemas.microsoft.com/office/excel/2006/main">
          <x14:cfRule type="iconSet" priority="468" id="{670D23F1-6F0D-43B3-8399-2A363F2190C6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P31:P33</xm:sqref>
        </x14:conditionalFormatting>
        <x14:conditionalFormatting xmlns:xm="http://schemas.microsoft.com/office/excel/2006/main">
          <x14:cfRule type="iconSet" priority="469" id="{1D12744F-8A25-43E5-A46E-BFC921415A89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U31:U33</xm:sqref>
        </x14:conditionalFormatting>
        <x14:conditionalFormatting xmlns:xm="http://schemas.microsoft.com/office/excel/2006/main">
          <x14:cfRule type="iconSet" priority="474" id="{3AAB340E-4400-449D-8004-4F4958145757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P60 P48:P49</xm:sqref>
        </x14:conditionalFormatting>
        <x14:conditionalFormatting xmlns:xm="http://schemas.microsoft.com/office/excel/2006/main">
          <x14:cfRule type="iconSet" priority="476" id="{E71AA72C-CA74-437C-AA78-443D8FAA49F5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U60 U48:U49</xm:sqref>
        </x14:conditionalFormatting>
        <x14:conditionalFormatting xmlns:xm="http://schemas.microsoft.com/office/excel/2006/main">
          <x14:cfRule type="iconSet" priority="76" id="{B97FCC3E-33FC-41D4-B737-AF074EC8EE87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P97:P99</xm:sqref>
        </x14:conditionalFormatting>
        <x14:conditionalFormatting xmlns:xm="http://schemas.microsoft.com/office/excel/2006/main">
          <x14:cfRule type="iconSet" priority="74" id="{55F46061-C070-4B12-8218-6A6436CDFBF2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U97:U99</xm:sqref>
        </x14:conditionalFormatting>
        <x14:conditionalFormatting xmlns:xm="http://schemas.microsoft.com/office/excel/2006/main">
          <x14:cfRule type="iconSet" priority="72" id="{C8420204-38DB-436B-A62C-298E6B059A72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P101</xm:sqref>
        </x14:conditionalFormatting>
        <x14:conditionalFormatting xmlns:xm="http://schemas.microsoft.com/office/excel/2006/main">
          <x14:cfRule type="iconSet" priority="70" id="{E2D3AF1D-9381-4341-8662-911EE348AF26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U101</xm:sqref>
        </x14:conditionalFormatting>
        <x14:conditionalFormatting xmlns:xm="http://schemas.microsoft.com/office/excel/2006/main">
          <x14:cfRule type="iconSet" priority="488" id="{66660377-656C-45DF-A028-B75D07D97278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P102:P103 P96</xm:sqref>
        </x14:conditionalFormatting>
        <x14:conditionalFormatting xmlns:xm="http://schemas.microsoft.com/office/excel/2006/main">
          <x14:cfRule type="iconSet" priority="490" id="{9774B8AD-FA09-4DF5-85EF-41760C46D755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U102:U103 U96</xm:sqref>
        </x14:conditionalFormatting>
        <x14:conditionalFormatting xmlns:xm="http://schemas.microsoft.com/office/excel/2006/main">
          <x14:cfRule type="iconSet" priority="68" id="{7C9CFA94-0D77-4813-898B-FFDF3CFCA997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P44</xm:sqref>
        </x14:conditionalFormatting>
        <x14:conditionalFormatting xmlns:xm="http://schemas.microsoft.com/office/excel/2006/main">
          <x14:cfRule type="iconSet" priority="66" id="{2CAB983C-D25A-4EFF-B0E9-9EBE6D777984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U44</xm:sqref>
        </x14:conditionalFormatting>
        <x14:conditionalFormatting xmlns:xm="http://schemas.microsoft.com/office/excel/2006/main">
          <x14:cfRule type="iconSet" priority="64" id="{EB09EDB0-9991-45EF-8961-8201F2B03718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P45</xm:sqref>
        </x14:conditionalFormatting>
        <x14:conditionalFormatting xmlns:xm="http://schemas.microsoft.com/office/excel/2006/main">
          <x14:cfRule type="iconSet" priority="62" id="{2483C491-E286-4431-8D06-99F540FB7B2F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U45</xm:sqref>
        </x14:conditionalFormatting>
        <x14:conditionalFormatting xmlns:xm="http://schemas.microsoft.com/office/excel/2006/main">
          <x14:cfRule type="iconSet" priority="56" id="{4D5158DB-019E-4C3D-B534-5A926DB51376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P62</xm:sqref>
        </x14:conditionalFormatting>
        <x14:conditionalFormatting xmlns:xm="http://schemas.microsoft.com/office/excel/2006/main">
          <x14:cfRule type="iconSet" priority="54" id="{117350C8-52E1-48FB-8225-CBDEB9B09507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U62</xm:sqref>
        </x14:conditionalFormatting>
        <x14:conditionalFormatting xmlns:xm="http://schemas.microsoft.com/office/excel/2006/main">
          <x14:cfRule type="iconSet" priority="52" id="{5F431AD9-7A0B-4662-AE2A-6E91658C8D3D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P65:P69</xm:sqref>
        </x14:conditionalFormatting>
        <x14:conditionalFormatting xmlns:xm="http://schemas.microsoft.com/office/excel/2006/main">
          <x14:cfRule type="iconSet" priority="50" id="{6AD7F4CC-50C2-4D55-956C-6E12B4856385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U65:U69</xm:sqref>
        </x14:conditionalFormatting>
        <x14:conditionalFormatting xmlns:xm="http://schemas.microsoft.com/office/excel/2006/main">
          <x14:cfRule type="iconSet" priority="59" id="{3B0AE6DA-E5FB-44D1-A439-E0BF38B9A973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P63:P64 P71 P73</xm:sqref>
        </x14:conditionalFormatting>
        <x14:conditionalFormatting xmlns:xm="http://schemas.microsoft.com/office/excel/2006/main">
          <x14:cfRule type="iconSet" priority="60" id="{3AADBBFA-D9E7-4405-B9B1-EAAD4D71E049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U63:U64 U71 U73</xm:sqref>
        </x14:conditionalFormatting>
        <x14:conditionalFormatting xmlns:xm="http://schemas.microsoft.com/office/excel/2006/main">
          <x14:cfRule type="iconSet" priority="495" id="{5038ADBB-EDA8-4C8F-B389-FCEAC0F644ED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P76:P77 P86</xm:sqref>
        </x14:conditionalFormatting>
        <x14:conditionalFormatting xmlns:xm="http://schemas.microsoft.com/office/excel/2006/main">
          <x14:cfRule type="iconSet" priority="496" id="{C6F700D4-22E1-4205-944B-CB63E7BFE267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U76:U77 U86</xm:sqref>
        </x14:conditionalFormatting>
        <x14:conditionalFormatting xmlns:xm="http://schemas.microsoft.com/office/excel/2006/main">
          <x14:cfRule type="iconSet" priority="47" id="{2B5C6B4C-3671-44B0-9757-F5A64FEF1F11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P70</xm:sqref>
        </x14:conditionalFormatting>
        <x14:conditionalFormatting xmlns:xm="http://schemas.microsoft.com/office/excel/2006/main">
          <x14:cfRule type="iconSet" priority="48" id="{9F0757D1-5D72-44F9-8726-4A5761412D55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U70</xm:sqref>
        </x14:conditionalFormatting>
        <x14:conditionalFormatting xmlns:xm="http://schemas.microsoft.com/office/excel/2006/main">
          <x14:cfRule type="iconSet" priority="32" id="{C74E5355-144F-405C-91E7-6DC9FC7C11B5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P78</xm:sqref>
        </x14:conditionalFormatting>
        <x14:conditionalFormatting xmlns:xm="http://schemas.microsoft.com/office/excel/2006/main">
          <x14:cfRule type="iconSet" priority="30" id="{7DE37004-1A09-4D1B-81A0-0A1237E37AB0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U78</xm:sqref>
        </x14:conditionalFormatting>
        <x14:conditionalFormatting xmlns:xm="http://schemas.microsoft.com/office/excel/2006/main">
          <x14:cfRule type="iconSet" priority="28" id="{6A3E06D8-3B1A-4747-9F96-7197AE4BF581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P84:P85</xm:sqref>
        </x14:conditionalFormatting>
        <x14:conditionalFormatting xmlns:xm="http://schemas.microsoft.com/office/excel/2006/main">
          <x14:cfRule type="iconSet" priority="26" id="{0548AB6E-3D1F-4BB7-979F-25A09B6FFFFA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U84:U85</xm:sqref>
        </x14:conditionalFormatting>
        <x14:conditionalFormatting xmlns:xm="http://schemas.microsoft.com/office/excel/2006/main">
          <x14:cfRule type="iconSet" priority="35" id="{34A205AD-BA93-4AA4-889F-0281554F3B1B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P79:P83</xm:sqref>
        </x14:conditionalFormatting>
        <x14:conditionalFormatting xmlns:xm="http://schemas.microsoft.com/office/excel/2006/main">
          <x14:cfRule type="iconSet" priority="36" id="{B97FE802-5543-4761-8BFA-178843B530D9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U79:U83</xm:sqref>
        </x14:conditionalFormatting>
        <x14:conditionalFormatting xmlns:xm="http://schemas.microsoft.com/office/excel/2006/main">
          <x14:cfRule type="iconSet" priority="19" id="{3063A390-9297-46EE-86B0-215479394D8C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P25 P27</xm:sqref>
        </x14:conditionalFormatting>
        <x14:conditionalFormatting xmlns:xm="http://schemas.microsoft.com/office/excel/2006/main">
          <x14:cfRule type="iconSet" priority="20" id="{AA6B38FD-E52F-4F72-8673-5CAFEB18F198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U25 U27</xm:sqref>
        </x14:conditionalFormatting>
        <x14:conditionalFormatting xmlns:xm="http://schemas.microsoft.com/office/excel/2006/main">
          <x14:cfRule type="iconSet" priority="562" id="{60528F1A-C443-4618-9C02-A14C17C61310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P50:P57 P59</xm:sqref>
        </x14:conditionalFormatting>
        <x14:conditionalFormatting xmlns:xm="http://schemas.microsoft.com/office/excel/2006/main">
          <x14:cfRule type="iconSet" priority="564" id="{EECCA8A4-2E5A-4F0F-A72E-73993BB16139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U50:U57 U59</xm:sqref>
        </x14:conditionalFormatting>
        <x14:conditionalFormatting xmlns:xm="http://schemas.microsoft.com/office/excel/2006/main">
          <x14:cfRule type="iconSet" priority="15" id="{65279138-2E18-4256-BE5D-9560FBFFD901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P58</xm:sqref>
        </x14:conditionalFormatting>
        <x14:conditionalFormatting xmlns:xm="http://schemas.microsoft.com/office/excel/2006/main">
          <x14:cfRule type="iconSet" priority="16" id="{1F58DDD8-D15F-40DD-99FC-E1CDF38E10EA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U58</xm:sqref>
        </x14:conditionalFormatting>
        <x14:conditionalFormatting xmlns:xm="http://schemas.microsoft.com/office/excel/2006/main">
          <x14:cfRule type="iconSet" priority="12" id="{9B6DBB71-6099-45FE-B655-B4B238274B8B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U22</xm:sqref>
        </x14:conditionalFormatting>
        <x14:conditionalFormatting xmlns:xm="http://schemas.microsoft.com/office/excel/2006/main">
          <x14:cfRule type="iconSet" priority="10" id="{DB38912E-12B2-4578-B34F-C0A41C850CCE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P26</xm:sqref>
        </x14:conditionalFormatting>
        <x14:conditionalFormatting xmlns:xm="http://schemas.microsoft.com/office/excel/2006/main">
          <x14:cfRule type="iconSet" priority="8" id="{402EDA70-6EAE-4890-A4C7-C4743F9171CD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U26</xm:sqref>
        </x14:conditionalFormatting>
        <x14:conditionalFormatting xmlns:xm="http://schemas.microsoft.com/office/excel/2006/main">
          <x14:cfRule type="iconSet" priority="3" id="{125D2C8C-0B0B-46F4-AFDE-B0882B0B5910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P72</xm:sqref>
        </x14:conditionalFormatting>
        <x14:conditionalFormatting xmlns:xm="http://schemas.microsoft.com/office/excel/2006/main">
          <x14:cfRule type="iconSet" priority="4" id="{7804090C-0606-4528-BACF-9C739565939A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U72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200-000000000000}">
          <x14:formula1>
            <xm:f>'DE-PARA'!$B$3:$B$14</xm:f>
          </x14:formula1>
          <xm:sqref>M2:P2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ilha7">
    <pageSetUpPr fitToPage="1"/>
  </sheetPr>
  <dimension ref="A2:L264"/>
  <sheetViews>
    <sheetView showGridLines="0" topLeftCell="D1" zoomScale="90" zoomScaleNormal="90" workbookViewId="0">
      <pane ySplit="3" topLeftCell="A200" activePane="bottomLeft" state="frozen"/>
      <selection pane="bottomLeft" activeCell="G225" sqref="G225"/>
      <selection activeCell="J16" sqref="J16"/>
    </sheetView>
  </sheetViews>
  <sheetFormatPr defaultColWidth="14.28515625" defaultRowHeight="13.5"/>
  <cols>
    <col min="1" max="1" width="5.5703125" style="1" customWidth="1"/>
    <col min="2" max="2" width="10" style="1" bestFit="1" customWidth="1"/>
    <col min="3" max="3" width="8.5703125" style="1" bestFit="1" customWidth="1"/>
    <col min="4" max="4" width="14.28515625" style="7"/>
    <col min="5" max="5" width="14.28515625" style="1"/>
    <col min="6" max="6" width="23.140625" style="1" customWidth="1"/>
    <col min="7" max="7" width="61.28515625" style="1" customWidth="1"/>
    <col min="8" max="8" width="46.5703125" style="1" bestFit="1" customWidth="1"/>
    <col min="9" max="9" width="26.42578125" style="1" bestFit="1" customWidth="1"/>
    <col min="10" max="10" width="17.140625" style="1" bestFit="1" customWidth="1"/>
    <col min="11" max="11" width="14.28515625" style="1"/>
    <col min="12" max="12" width="27.7109375" style="1" bestFit="1" customWidth="1"/>
    <col min="13" max="16384" width="14.28515625" style="1"/>
  </cols>
  <sheetData>
    <row r="2" spans="1:12" customFormat="1" ht="15">
      <c r="D2" s="156"/>
      <c r="K2" s="159">
        <v>0</v>
      </c>
    </row>
    <row r="3" spans="1:12" ht="31.5" customHeight="1">
      <c r="A3" s="2"/>
      <c r="B3" s="61" t="s">
        <v>0</v>
      </c>
      <c r="C3" s="62" t="s">
        <v>205</v>
      </c>
      <c r="D3" s="63" t="s">
        <v>206</v>
      </c>
      <c r="E3" s="63" t="s">
        <v>207</v>
      </c>
      <c r="F3" s="63"/>
      <c r="G3" s="61" t="s">
        <v>208</v>
      </c>
      <c r="H3" s="61" t="s">
        <v>209</v>
      </c>
      <c r="I3" s="61" t="s">
        <v>1</v>
      </c>
      <c r="J3" s="61" t="s">
        <v>210</v>
      </c>
      <c r="K3" s="61" t="s">
        <v>211</v>
      </c>
      <c r="L3" s="61" t="s">
        <v>212</v>
      </c>
    </row>
    <row r="4" spans="1:12" ht="16.5">
      <c r="B4" s="60" t="s">
        <v>213</v>
      </c>
      <c r="C4" s="65" t="s">
        <v>214</v>
      </c>
      <c r="D4" s="169">
        <v>44804</v>
      </c>
      <c r="E4" s="20" t="str">
        <f t="shared" ref="E4:E67" si="0">MONTH(D4)&amp;"-"&amp;YEAR(D4)</f>
        <v>8-2022</v>
      </c>
      <c r="F4" s="173"/>
      <c r="G4" s="167" t="s">
        <v>215</v>
      </c>
      <c r="H4" s="165" t="s">
        <v>216</v>
      </c>
      <c r="I4" s="100" t="str">
        <f>IF(H4="","",IFERROR(VLOOKUP(H4,'DE-PARA'!J:K,2,0),VLOOKUP(H4,'DE-PARA'!K:L,2,0)))</f>
        <v>Medicamentos E Correlatos</v>
      </c>
      <c r="J4" s="160">
        <v>-9799.5</v>
      </c>
      <c r="K4" s="101">
        <f>J4+K2</f>
        <v>-9799.5</v>
      </c>
      <c r="L4" s="100" t="str">
        <f>VLOOKUP(I4,'Fluxo de Caixa'!$B:$B,1,FALSE)</f>
        <v>Medicamentos E Correlatos</v>
      </c>
    </row>
    <row r="5" spans="1:12" ht="16.5">
      <c r="B5" s="60" t="s">
        <v>213</v>
      </c>
      <c r="C5" s="65" t="s">
        <v>214</v>
      </c>
      <c r="D5" s="170">
        <v>44804</v>
      </c>
      <c r="E5" s="20" t="str">
        <f t="shared" si="0"/>
        <v>8-2022</v>
      </c>
      <c r="F5" s="173"/>
      <c r="G5" s="168" t="s">
        <v>217</v>
      </c>
      <c r="H5" s="166" t="s">
        <v>216</v>
      </c>
      <c r="I5" s="100" t="str">
        <f>IF(H5="","",IFERROR(VLOOKUP(H5,'DE-PARA'!J:K,2,0),VLOOKUP(H5,'DE-PARA'!K:L,2,0)))</f>
        <v>Medicamentos E Correlatos</v>
      </c>
      <c r="J5" s="160">
        <v>-17455.5</v>
      </c>
      <c r="K5" s="101">
        <f>J5+K4</f>
        <v>-27255</v>
      </c>
      <c r="L5" s="100" t="str">
        <f>VLOOKUP(I5,'Fluxo de Caixa'!$B:$B,1,FALSE)</f>
        <v>Medicamentos E Correlatos</v>
      </c>
    </row>
    <row r="6" spans="1:12" ht="16.5">
      <c r="B6" s="60" t="s">
        <v>213</v>
      </c>
      <c r="C6" s="65" t="s">
        <v>214</v>
      </c>
      <c r="D6" s="169">
        <v>44804</v>
      </c>
      <c r="E6" s="20" t="str">
        <f t="shared" si="0"/>
        <v>8-2022</v>
      </c>
      <c r="F6" s="173"/>
      <c r="G6" s="167" t="s">
        <v>218</v>
      </c>
      <c r="H6" s="165" t="s">
        <v>219</v>
      </c>
      <c r="I6" s="100" t="str">
        <f>IF(H6="","",IFERROR(VLOOKUP(H6,'DE-PARA'!J:K,2,0),VLOOKUP(H6,'DE-PARA'!K:L,2,0)))</f>
        <v>Despesas Bancárias</v>
      </c>
      <c r="J6" s="160">
        <v>-10.6</v>
      </c>
      <c r="K6" s="101">
        <f t="shared" ref="K6:K69" si="1">J6+K5</f>
        <v>-27265.599999999999</v>
      </c>
      <c r="L6" s="100" t="str">
        <f>VLOOKUP(I6,'Fluxo de Caixa'!$B:$B,1,FALSE)</f>
        <v>Despesas Bancárias</v>
      </c>
    </row>
    <row r="7" spans="1:12" ht="16.5">
      <c r="B7" s="60" t="s">
        <v>213</v>
      </c>
      <c r="C7" s="65" t="s">
        <v>214</v>
      </c>
      <c r="D7" s="170">
        <v>44804</v>
      </c>
      <c r="E7" s="20" t="str">
        <f t="shared" si="0"/>
        <v>8-2022</v>
      </c>
      <c r="F7" s="173"/>
      <c r="G7" s="168" t="s">
        <v>220</v>
      </c>
      <c r="H7" s="166" t="s">
        <v>219</v>
      </c>
      <c r="I7" s="100" t="str">
        <f>IF(H7="","",IFERROR(VLOOKUP(H7,'DE-PARA'!J:K,2,0),VLOOKUP(H7,'DE-PARA'!K:L,2,0)))</f>
        <v>Despesas Bancárias</v>
      </c>
      <c r="J7" s="160">
        <v>-0.9</v>
      </c>
      <c r="K7" s="101">
        <f t="shared" si="1"/>
        <v>-27266.5</v>
      </c>
      <c r="L7" s="100" t="str">
        <f>VLOOKUP(I7,'Fluxo de Caixa'!$B:$B,1,FALSE)</f>
        <v>Despesas Bancárias</v>
      </c>
    </row>
    <row r="8" spans="1:12" ht="16.5">
      <c r="B8" s="60" t="s">
        <v>213</v>
      </c>
      <c r="C8" s="65" t="s">
        <v>214</v>
      </c>
      <c r="D8" s="169">
        <v>44804</v>
      </c>
      <c r="E8" s="20" t="str">
        <f t="shared" si="0"/>
        <v>8-2022</v>
      </c>
      <c r="F8" s="173"/>
      <c r="G8" s="167" t="s">
        <v>221</v>
      </c>
      <c r="H8" s="165" t="s">
        <v>219</v>
      </c>
      <c r="I8" s="100" t="str">
        <f>IF(H8="","",IFERROR(VLOOKUP(H8,'DE-PARA'!J:K,2,0),VLOOKUP(H8,'DE-PARA'!K:L,2,0)))</f>
        <v>Despesas Bancárias</v>
      </c>
      <c r="J8" s="160">
        <v>-0.9</v>
      </c>
      <c r="K8" s="101">
        <f t="shared" si="1"/>
        <v>-27267.4</v>
      </c>
      <c r="L8" s="100" t="str">
        <f>VLOOKUP(I8,'Fluxo de Caixa'!$B:$B,1,FALSE)</f>
        <v>Despesas Bancárias</v>
      </c>
    </row>
    <row r="9" spans="1:12" ht="16.5">
      <c r="B9" s="60" t="s">
        <v>213</v>
      </c>
      <c r="C9" s="65" t="s">
        <v>214</v>
      </c>
      <c r="D9" s="169">
        <v>44804</v>
      </c>
      <c r="E9" s="20" t="str">
        <f t="shared" si="0"/>
        <v>8-2022</v>
      </c>
      <c r="F9" s="173"/>
      <c r="G9" s="167" t="s">
        <v>222</v>
      </c>
      <c r="H9" s="165" t="s">
        <v>18</v>
      </c>
      <c r="I9" s="100" t="str">
        <f>IF(H9="","",IFERROR(VLOOKUP(H9,'DE-PARA'!J:K,2,0),VLOOKUP(H9,'DE-PARA'!K:L,2,0)))</f>
        <v>Despesas Executora Administrativa</v>
      </c>
      <c r="J9" s="160">
        <v>-2976.95</v>
      </c>
      <c r="K9" s="101">
        <f t="shared" si="1"/>
        <v>-30244.350000000002</v>
      </c>
      <c r="L9" s="100" t="str">
        <f>VLOOKUP(I9,'Fluxo de Caixa'!$B:$B,1,FALSE)</f>
        <v>Despesas Executora Administrativa</v>
      </c>
    </row>
    <row r="10" spans="1:12" ht="16.5">
      <c r="B10" s="60" t="s">
        <v>213</v>
      </c>
      <c r="C10" s="65" t="s">
        <v>214</v>
      </c>
      <c r="D10" s="170">
        <v>44803</v>
      </c>
      <c r="E10" s="20" t="str">
        <f t="shared" si="0"/>
        <v>8-2022</v>
      </c>
      <c r="F10" s="173"/>
      <c r="G10" s="168" t="s">
        <v>223</v>
      </c>
      <c r="H10" s="166" t="s">
        <v>127</v>
      </c>
      <c r="I10" s="100" t="str">
        <f>IF(H10="","",IFERROR(VLOOKUP(H10,'DE-PARA'!J:K,2,0),VLOOKUP(H10,'DE-PARA'!K:L,2,0)))</f>
        <v>Apoio Administrativo/Faturamento</v>
      </c>
      <c r="J10" s="160">
        <v>-23931.759999999998</v>
      </c>
      <c r="K10" s="101">
        <f t="shared" si="1"/>
        <v>-54176.11</v>
      </c>
      <c r="L10" s="100" t="str">
        <f>VLOOKUP(I10,'Fluxo de Caixa'!$B:$B,1,FALSE)</f>
        <v>Apoio Administrativo/Faturamento</v>
      </c>
    </row>
    <row r="11" spans="1:12" ht="16.5">
      <c r="B11" s="60" t="s">
        <v>213</v>
      </c>
      <c r="C11" s="65" t="s">
        <v>214</v>
      </c>
      <c r="D11" s="169">
        <v>44803</v>
      </c>
      <c r="E11" s="20" t="str">
        <f t="shared" si="0"/>
        <v>8-2022</v>
      </c>
      <c r="F11" s="173"/>
      <c r="G11" s="167" t="s">
        <v>224</v>
      </c>
      <c r="H11" s="165" t="s">
        <v>202</v>
      </c>
      <c r="I11" s="100" t="str">
        <f>IF(H11="","",IFERROR(VLOOKUP(H11,'DE-PARA'!J:K,2,0),VLOOKUP(H11,'DE-PARA'!K:L,2,0)))</f>
        <v>Impostos, Taxas E Contribuicoes Federais</v>
      </c>
      <c r="J11" s="160">
        <v>-24956.45</v>
      </c>
      <c r="K11" s="101">
        <f t="shared" si="1"/>
        <v>-79132.56</v>
      </c>
      <c r="L11" s="100" t="str">
        <f>VLOOKUP(I11,'Fluxo de Caixa'!$B:$B,1,FALSE)</f>
        <v>Impostos, Taxas E Contribuicoes Federais</v>
      </c>
    </row>
    <row r="12" spans="1:12" ht="16.5">
      <c r="B12" s="60" t="s">
        <v>213</v>
      </c>
      <c r="C12" s="65" t="s">
        <v>214</v>
      </c>
      <c r="D12" s="170">
        <v>44803</v>
      </c>
      <c r="E12" s="20" t="str">
        <f t="shared" si="0"/>
        <v>8-2022</v>
      </c>
      <c r="F12" s="173"/>
      <c r="G12" s="168" t="s">
        <v>224</v>
      </c>
      <c r="H12" s="165" t="s">
        <v>202</v>
      </c>
      <c r="I12" s="100" t="str">
        <f>IF(H12="","",IFERROR(VLOOKUP(H12,'DE-PARA'!J:K,2,0),VLOOKUP(H12,'DE-PARA'!K:L,2,0)))</f>
        <v>Impostos, Taxas E Contribuicoes Federais</v>
      </c>
      <c r="J12" s="160">
        <v>-20676.54</v>
      </c>
      <c r="K12" s="101">
        <f t="shared" si="1"/>
        <v>-99809.1</v>
      </c>
      <c r="L12" s="100" t="str">
        <f>VLOOKUP(I12,'Fluxo de Caixa'!$B:$B,1,FALSE)</f>
        <v>Impostos, Taxas E Contribuicoes Federais</v>
      </c>
    </row>
    <row r="13" spans="1:12" ht="16.5">
      <c r="B13" s="60" t="s">
        <v>213</v>
      </c>
      <c r="C13" s="65" t="s">
        <v>214</v>
      </c>
      <c r="D13" s="169">
        <v>44803</v>
      </c>
      <c r="E13" s="20" t="str">
        <f t="shared" si="0"/>
        <v>8-2022</v>
      </c>
      <c r="F13" s="173"/>
      <c r="G13" s="167" t="s">
        <v>224</v>
      </c>
      <c r="H13" s="165" t="s">
        <v>202</v>
      </c>
      <c r="I13" s="100" t="str">
        <f>IF(H13="","",IFERROR(VLOOKUP(H13,'DE-PARA'!J:K,2,0),VLOOKUP(H13,'DE-PARA'!K:L,2,0)))</f>
        <v>Impostos, Taxas E Contribuicoes Federais</v>
      </c>
      <c r="J13" s="160">
        <v>-25626.87</v>
      </c>
      <c r="K13" s="101">
        <f t="shared" si="1"/>
        <v>-125435.97</v>
      </c>
      <c r="L13" s="100" t="str">
        <f>VLOOKUP(I13,'Fluxo de Caixa'!$B:$B,1,FALSE)</f>
        <v>Impostos, Taxas E Contribuicoes Federais</v>
      </c>
    </row>
    <row r="14" spans="1:12" ht="16.5">
      <c r="B14" s="60" t="s">
        <v>213</v>
      </c>
      <c r="C14" s="65" t="s">
        <v>214</v>
      </c>
      <c r="D14" s="170">
        <v>44803</v>
      </c>
      <c r="E14" s="20" t="str">
        <f t="shared" si="0"/>
        <v>8-2022</v>
      </c>
      <c r="F14" s="173"/>
      <c r="G14" s="168" t="s">
        <v>224</v>
      </c>
      <c r="H14" s="165" t="s">
        <v>202</v>
      </c>
      <c r="I14" s="100" t="str">
        <f>IF(H14="","",IFERROR(VLOOKUP(H14,'DE-PARA'!J:K,2,0),VLOOKUP(H14,'DE-PARA'!K:L,2,0)))</f>
        <v>Impostos, Taxas E Contribuicoes Federais</v>
      </c>
      <c r="J14" s="160">
        <v>-10512.29</v>
      </c>
      <c r="K14" s="101">
        <f t="shared" si="1"/>
        <v>-135948.26</v>
      </c>
      <c r="L14" s="100" t="str">
        <f>VLOOKUP(I14,'Fluxo de Caixa'!$B:$B,1,FALSE)</f>
        <v>Impostos, Taxas E Contribuicoes Federais</v>
      </c>
    </row>
    <row r="15" spans="1:12" ht="16.5">
      <c r="B15" s="60" t="s">
        <v>213</v>
      </c>
      <c r="C15" s="65" t="s">
        <v>214</v>
      </c>
      <c r="D15" s="170">
        <v>44803</v>
      </c>
      <c r="E15" s="20" t="str">
        <f t="shared" si="0"/>
        <v>8-2022</v>
      </c>
      <c r="F15" s="173"/>
      <c r="G15" s="168" t="s">
        <v>224</v>
      </c>
      <c r="H15" s="165" t="s">
        <v>202</v>
      </c>
      <c r="I15" s="100" t="str">
        <f>IF(H15="","",IFERROR(VLOOKUP(H15,'DE-PARA'!J:K,2,0),VLOOKUP(H15,'DE-PARA'!K:L,2,0)))</f>
        <v>Impostos, Taxas E Contribuicoes Federais</v>
      </c>
      <c r="J15" s="160">
        <v>-22291.96</v>
      </c>
      <c r="K15" s="101">
        <f t="shared" si="1"/>
        <v>-158240.22</v>
      </c>
      <c r="L15" s="100" t="str">
        <f>VLOOKUP(I15,'Fluxo de Caixa'!$B:$B,1,FALSE)</f>
        <v>Impostos, Taxas E Contribuicoes Federais</v>
      </c>
    </row>
    <row r="16" spans="1:12" ht="16.5">
      <c r="B16" s="60" t="s">
        <v>213</v>
      </c>
      <c r="C16" s="65" t="s">
        <v>214</v>
      </c>
      <c r="D16" s="169">
        <v>44803</v>
      </c>
      <c r="E16" s="20" t="str">
        <f t="shared" si="0"/>
        <v>8-2022</v>
      </c>
      <c r="F16" s="173"/>
      <c r="G16" s="167" t="s">
        <v>218</v>
      </c>
      <c r="H16" s="165" t="s">
        <v>219</v>
      </c>
      <c r="I16" s="100" t="str">
        <f>IF(H16="","",IFERROR(VLOOKUP(H16,'DE-PARA'!J:K,2,0),VLOOKUP(H16,'DE-PARA'!K:L,2,0)))</f>
        <v>Despesas Bancárias</v>
      </c>
      <c r="J16" s="160">
        <v>-31.8</v>
      </c>
      <c r="K16" s="101">
        <f t="shared" si="1"/>
        <v>-158272.01999999999</v>
      </c>
      <c r="L16" s="100" t="str">
        <f>VLOOKUP(I16,'Fluxo de Caixa'!$B:$B,1,FALSE)</f>
        <v>Despesas Bancárias</v>
      </c>
    </row>
    <row r="17" spans="2:12" ht="16.5">
      <c r="B17" s="60" t="s">
        <v>213</v>
      </c>
      <c r="C17" s="65" t="s">
        <v>214</v>
      </c>
      <c r="D17" s="170">
        <v>44803</v>
      </c>
      <c r="E17" s="20" t="str">
        <f t="shared" si="0"/>
        <v>8-2022</v>
      </c>
      <c r="F17" s="173"/>
      <c r="G17" s="168" t="s">
        <v>220</v>
      </c>
      <c r="H17" s="166" t="s">
        <v>219</v>
      </c>
      <c r="I17" s="100" t="str">
        <f>IF(H17="","",IFERROR(VLOOKUP(H17,'DE-PARA'!J:K,2,0),VLOOKUP(H17,'DE-PARA'!K:L,2,0)))</f>
        <v>Despesas Bancárias</v>
      </c>
      <c r="J17" s="160">
        <v>-0.9</v>
      </c>
      <c r="K17" s="101">
        <f t="shared" si="1"/>
        <v>-158272.91999999998</v>
      </c>
      <c r="L17" s="100" t="str">
        <f>VLOOKUP(I17,'Fluxo de Caixa'!$B:$B,1,FALSE)</f>
        <v>Despesas Bancárias</v>
      </c>
    </row>
    <row r="18" spans="2:12" ht="16.5">
      <c r="B18" s="60" t="s">
        <v>213</v>
      </c>
      <c r="C18" s="65" t="s">
        <v>214</v>
      </c>
      <c r="D18" s="169">
        <v>44803</v>
      </c>
      <c r="E18" s="20" t="str">
        <f t="shared" si="0"/>
        <v>8-2022</v>
      </c>
      <c r="F18" s="173"/>
      <c r="G18" s="167" t="s">
        <v>225</v>
      </c>
      <c r="H18" s="166" t="s">
        <v>216</v>
      </c>
      <c r="I18" s="100" t="str">
        <f>IF(H18="","",IFERROR(VLOOKUP(H18,'DE-PARA'!J:K,2,0),VLOOKUP(H18,'DE-PARA'!K:L,2,0)))</f>
        <v>Medicamentos E Correlatos</v>
      </c>
      <c r="J18" s="160">
        <v>-9046</v>
      </c>
      <c r="K18" s="101">
        <f t="shared" si="1"/>
        <v>-167318.91999999998</v>
      </c>
      <c r="L18" s="100" t="str">
        <f>VLOOKUP(I18,'Fluxo de Caixa'!$B:$B,1,FALSE)</f>
        <v>Medicamentos E Correlatos</v>
      </c>
    </row>
    <row r="19" spans="2:12" ht="16.5">
      <c r="B19" s="60" t="s">
        <v>213</v>
      </c>
      <c r="C19" s="65" t="s">
        <v>214</v>
      </c>
      <c r="D19" s="170">
        <v>44803</v>
      </c>
      <c r="E19" s="20" t="str">
        <f t="shared" si="0"/>
        <v>8-2022</v>
      </c>
      <c r="F19" s="173"/>
      <c r="G19" s="168" t="s">
        <v>222</v>
      </c>
      <c r="H19" s="165" t="s">
        <v>18</v>
      </c>
      <c r="I19" s="100" t="str">
        <f>IF(H19="","",IFERROR(VLOOKUP(H19,'DE-PARA'!J:K,2,0),VLOOKUP(H19,'DE-PARA'!K:L,2,0)))</f>
        <v>Despesas Executora Administrativa</v>
      </c>
      <c r="J19" s="160">
        <v>-840</v>
      </c>
      <c r="K19" s="101">
        <f t="shared" si="1"/>
        <v>-168158.91999999998</v>
      </c>
      <c r="L19" s="100" t="str">
        <f>VLOOKUP(I19,'Fluxo de Caixa'!$B:$B,1,FALSE)</f>
        <v>Despesas Executora Administrativa</v>
      </c>
    </row>
    <row r="20" spans="2:12" ht="16.5">
      <c r="B20" s="60" t="s">
        <v>213</v>
      </c>
      <c r="C20" s="65" t="s">
        <v>214</v>
      </c>
      <c r="D20" s="169">
        <v>44803</v>
      </c>
      <c r="E20" s="20" t="str">
        <f t="shared" si="0"/>
        <v>8-2022</v>
      </c>
      <c r="F20" s="173"/>
      <c r="G20" s="167" t="s">
        <v>226</v>
      </c>
      <c r="H20" s="165" t="s">
        <v>216</v>
      </c>
      <c r="I20" s="100" t="str">
        <f>IF(H20="","",IFERROR(VLOOKUP(H20,'DE-PARA'!J:K,2,0),VLOOKUP(H20,'DE-PARA'!K:L,2,0)))</f>
        <v>Medicamentos E Correlatos</v>
      </c>
      <c r="J20" s="160">
        <v>-3582</v>
      </c>
      <c r="K20" s="101">
        <f t="shared" si="1"/>
        <v>-171740.91999999998</v>
      </c>
      <c r="L20" s="100" t="str">
        <f>VLOOKUP(I20,'Fluxo de Caixa'!$B:$B,1,FALSE)</f>
        <v>Medicamentos E Correlatos</v>
      </c>
    </row>
    <row r="21" spans="2:12" ht="16.5">
      <c r="B21" s="60" t="s">
        <v>213</v>
      </c>
      <c r="C21" s="65" t="s">
        <v>214</v>
      </c>
      <c r="D21" s="170">
        <v>44802</v>
      </c>
      <c r="E21" s="20" t="str">
        <f t="shared" si="0"/>
        <v>8-2022</v>
      </c>
      <c r="F21" s="173"/>
      <c r="G21" s="168" t="s">
        <v>227</v>
      </c>
      <c r="H21" s="166" t="s">
        <v>216</v>
      </c>
      <c r="I21" s="100" t="str">
        <f>IF(H21="","",IFERROR(VLOOKUP(H21,'DE-PARA'!J:K,2,0),VLOOKUP(H21,'DE-PARA'!K:L,2,0)))</f>
        <v>Medicamentos E Correlatos</v>
      </c>
      <c r="J21" s="160">
        <v>-25998.3</v>
      </c>
      <c r="K21" s="101">
        <f t="shared" si="1"/>
        <v>-197739.21999999997</v>
      </c>
      <c r="L21" s="100" t="str">
        <f>VLOOKUP(I21,'Fluxo de Caixa'!$B:$B,1,FALSE)</f>
        <v>Medicamentos E Correlatos</v>
      </c>
    </row>
    <row r="22" spans="2:12" ht="16.5">
      <c r="B22" s="60" t="s">
        <v>213</v>
      </c>
      <c r="C22" s="65" t="s">
        <v>214</v>
      </c>
      <c r="D22" s="169">
        <v>44802</v>
      </c>
      <c r="E22" s="20" t="str">
        <f t="shared" si="0"/>
        <v>8-2022</v>
      </c>
      <c r="F22" s="173"/>
      <c r="G22" s="167" t="s">
        <v>218</v>
      </c>
      <c r="H22" s="165" t="s">
        <v>219</v>
      </c>
      <c r="I22" s="100" t="str">
        <f>IF(H22="","",IFERROR(VLOOKUP(H22,'DE-PARA'!J:K,2,0),VLOOKUP(H22,'DE-PARA'!K:L,2,0)))</f>
        <v>Despesas Bancárias</v>
      </c>
      <c r="J22" s="160">
        <v>-21.2</v>
      </c>
      <c r="K22" s="101">
        <f t="shared" si="1"/>
        <v>-197760.41999999998</v>
      </c>
      <c r="L22" s="100" t="str">
        <f>VLOOKUP(I22,'Fluxo de Caixa'!$B:$B,1,FALSE)</f>
        <v>Despesas Bancárias</v>
      </c>
    </row>
    <row r="23" spans="2:12" ht="16.5">
      <c r="B23" s="60" t="s">
        <v>213</v>
      </c>
      <c r="C23" s="65" t="s">
        <v>214</v>
      </c>
      <c r="D23" s="170">
        <v>44802</v>
      </c>
      <c r="E23" s="20" t="str">
        <f t="shared" si="0"/>
        <v>8-2022</v>
      </c>
      <c r="F23" s="173"/>
      <c r="G23" s="168" t="s">
        <v>228</v>
      </c>
      <c r="H23" s="166" t="s">
        <v>216</v>
      </c>
      <c r="I23" s="100" t="str">
        <f>IF(H23="","",IFERROR(VLOOKUP(H23,'DE-PARA'!J:K,2,0),VLOOKUP(H23,'DE-PARA'!K:L,2,0)))</f>
        <v>Medicamentos E Correlatos</v>
      </c>
      <c r="J23" s="160">
        <v>-1438.66</v>
      </c>
      <c r="K23" s="101">
        <f t="shared" si="1"/>
        <v>-199199.08</v>
      </c>
      <c r="L23" s="100" t="str">
        <f>VLOOKUP(I23,'Fluxo de Caixa'!$B:$B,1,FALSE)</f>
        <v>Medicamentos E Correlatos</v>
      </c>
    </row>
    <row r="24" spans="2:12" ht="16.5">
      <c r="B24" s="60" t="s">
        <v>213</v>
      </c>
      <c r="C24" s="65" t="s">
        <v>214</v>
      </c>
      <c r="D24" s="169">
        <v>44799</v>
      </c>
      <c r="E24" s="20" t="str">
        <f t="shared" si="0"/>
        <v>8-2022</v>
      </c>
      <c r="F24" s="173"/>
      <c r="G24" s="167" t="s">
        <v>229</v>
      </c>
      <c r="H24" s="165" t="s">
        <v>216</v>
      </c>
      <c r="I24" s="100" t="str">
        <f>IF(H24="","",IFERROR(VLOOKUP(H24,'DE-PARA'!J:K,2,0),VLOOKUP(H24,'DE-PARA'!K:L,2,0)))</f>
        <v>Medicamentos E Correlatos</v>
      </c>
      <c r="J24" s="160">
        <v>-28765.4</v>
      </c>
      <c r="K24" s="101">
        <f t="shared" si="1"/>
        <v>-227964.47999999998</v>
      </c>
      <c r="L24" s="100" t="str">
        <f>VLOOKUP(I24,'Fluxo de Caixa'!$B:$B,1,FALSE)</f>
        <v>Medicamentos E Correlatos</v>
      </c>
    </row>
    <row r="25" spans="2:12" ht="16.5">
      <c r="B25" s="60" t="s">
        <v>213</v>
      </c>
      <c r="C25" s="65" t="s">
        <v>214</v>
      </c>
      <c r="D25" s="170">
        <v>44799</v>
      </c>
      <c r="E25" s="20" t="str">
        <f t="shared" si="0"/>
        <v>8-2022</v>
      </c>
      <c r="F25" s="173"/>
      <c r="G25" s="168" t="s">
        <v>218</v>
      </c>
      <c r="H25" s="165" t="s">
        <v>219</v>
      </c>
      <c r="I25" s="100" t="str">
        <f>IF(H25="","",IFERROR(VLOOKUP(H25,'DE-PARA'!J:K,2,0),VLOOKUP(H25,'DE-PARA'!K:L,2,0)))</f>
        <v>Despesas Bancárias</v>
      </c>
      <c r="J25" s="160">
        <v>-10.6</v>
      </c>
      <c r="K25" s="101">
        <f t="shared" si="1"/>
        <v>-227975.08</v>
      </c>
      <c r="L25" s="100" t="str">
        <f>VLOOKUP(I25,'Fluxo de Caixa'!$B:$B,1,FALSE)</f>
        <v>Despesas Bancárias</v>
      </c>
    </row>
    <row r="26" spans="2:12" ht="16.5">
      <c r="B26" s="60" t="s">
        <v>213</v>
      </c>
      <c r="C26" s="65" t="s">
        <v>214</v>
      </c>
      <c r="D26" s="169">
        <v>44799</v>
      </c>
      <c r="E26" s="20" t="str">
        <f t="shared" si="0"/>
        <v>8-2022</v>
      </c>
      <c r="F26" s="173"/>
      <c r="G26" s="167" t="s">
        <v>220</v>
      </c>
      <c r="H26" s="165" t="s">
        <v>219</v>
      </c>
      <c r="I26" s="100" t="str">
        <f>IF(H26="","",IFERROR(VLOOKUP(H26,'DE-PARA'!J:K,2,0),VLOOKUP(H26,'DE-PARA'!K:L,2,0)))</f>
        <v>Despesas Bancárias</v>
      </c>
      <c r="J26" s="160">
        <v>-0.9</v>
      </c>
      <c r="K26" s="101">
        <f t="shared" si="1"/>
        <v>-227975.97999999998</v>
      </c>
      <c r="L26" s="100" t="str">
        <f>VLOOKUP(I26,'Fluxo de Caixa'!$B:$B,1,FALSE)</f>
        <v>Despesas Bancárias</v>
      </c>
    </row>
    <row r="27" spans="2:12" ht="16.5">
      <c r="B27" s="60" t="s">
        <v>213</v>
      </c>
      <c r="C27" s="65" t="s">
        <v>214</v>
      </c>
      <c r="D27" s="170">
        <v>44799</v>
      </c>
      <c r="E27" s="20" t="str">
        <f t="shared" si="0"/>
        <v>8-2022</v>
      </c>
      <c r="F27" s="173"/>
      <c r="G27" s="168" t="s">
        <v>230</v>
      </c>
      <c r="H27" s="166" t="s">
        <v>216</v>
      </c>
      <c r="I27" s="100" t="str">
        <f>IF(H27="","",IFERROR(VLOOKUP(H27,'DE-PARA'!J:K,2,0),VLOOKUP(H27,'DE-PARA'!K:L,2,0)))</f>
        <v>Medicamentos E Correlatos</v>
      </c>
      <c r="J27" s="160">
        <v>-2061</v>
      </c>
      <c r="K27" s="101">
        <f t="shared" si="1"/>
        <v>-230036.97999999998</v>
      </c>
      <c r="L27" s="100" t="str">
        <f>VLOOKUP(I27,'Fluxo de Caixa'!$B:$B,1,FALSE)</f>
        <v>Medicamentos E Correlatos</v>
      </c>
    </row>
    <row r="28" spans="2:12" ht="16.5">
      <c r="B28" s="60" t="s">
        <v>213</v>
      </c>
      <c r="C28" s="65" t="s">
        <v>214</v>
      </c>
      <c r="D28" s="169">
        <v>44798</v>
      </c>
      <c r="E28" s="20" t="str">
        <f t="shared" si="0"/>
        <v>8-2022</v>
      </c>
      <c r="F28" s="173"/>
      <c r="G28" s="167" t="s">
        <v>231</v>
      </c>
      <c r="H28" s="165" t="s">
        <v>216</v>
      </c>
      <c r="I28" s="100" t="str">
        <f>IF(H28="","",IFERROR(VLOOKUP(H28,'DE-PARA'!J:K,2,0),VLOOKUP(H28,'DE-PARA'!K:L,2,0)))</f>
        <v>Medicamentos E Correlatos</v>
      </c>
      <c r="J28" s="160">
        <v>-19676.79</v>
      </c>
      <c r="K28" s="101">
        <f t="shared" si="1"/>
        <v>-249713.77</v>
      </c>
      <c r="L28" s="100" t="str">
        <f>VLOOKUP(I28,'Fluxo de Caixa'!$B:$B,1,FALSE)</f>
        <v>Medicamentos E Correlatos</v>
      </c>
    </row>
    <row r="29" spans="2:12" ht="16.5">
      <c r="B29" s="60" t="s">
        <v>213</v>
      </c>
      <c r="C29" s="65" t="s">
        <v>214</v>
      </c>
      <c r="D29" s="170">
        <v>44798</v>
      </c>
      <c r="E29" s="20" t="str">
        <f t="shared" si="0"/>
        <v>8-2022</v>
      </c>
      <c r="F29" s="173"/>
      <c r="G29" s="168" t="s">
        <v>218</v>
      </c>
      <c r="H29" s="166" t="s">
        <v>219</v>
      </c>
      <c r="I29" s="100" t="str">
        <f>IF(H29="","",IFERROR(VLOOKUP(H29,'DE-PARA'!J:K,2,0),VLOOKUP(H29,'DE-PARA'!K:L,2,0)))</f>
        <v>Despesas Bancárias</v>
      </c>
      <c r="J29" s="160">
        <v>-53</v>
      </c>
      <c r="K29" s="101">
        <f t="shared" si="1"/>
        <v>-249766.77</v>
      </c>
      <c r="L29" s="100" t="str">
        <f>VLOOKUP(I29,'Fluxo de Caixa'!$B:$B,1,FALSE)</f>
        <v>Despesas Bancárias</v>
      </c>
    </row>
    <row r="30" spans="2:12" ht="16.5">
      <c r="B30" s="60" t="s">
        <v>213</v>
      </c>
      <c r="C30" s="65" t="s">
        <v>214</v>
      </c>
      <c r="D30" s="169">
        <v>44798</v>
      </c>
      <c r="E30" s="20" t="str">
        <f t="shared" si="0"/>
        <v>8-2022</v>
      </c>
      <c r="F30" s="173"/>
      <c r="G30" s="167" t="s">
        <v>220</v>
      </c>
      <c r="H30" s="165" t="s">
        <v>219</v>
      </c>
      <c r="I30" s="100" t="str">
        <f>IF(H30="","",IFERROR(VLOOKUP(H30,'DE-PARA'!J:K,2,0),VLOOKUP(H30,'DE-PARA'!K:L,2,0)))</f>
        <v>Despesas Bancárias</v>
      </c>
      <c r="J30" s="160">
        <v>-0.9</v>
      </c>
      <c r="K30" s="101">
        <f t="shared" si="1"/>
        <v>-249767.66999999998</v>
      </c>
      <c r="L30" s="100" t="str">
        <f>VLOOKUP(I30,'Fluxo de Caixa'!$B:$B,1,FALSE)</f>
        <v>Despesas Bancárias</v>
      </c>
    </row>
    <row r="31" spans="2:12" ht="16.5">
      <c r="B31" s="60" t="s">
        <v>213</v>
      </c>
      <c r="C31" s="65" t="s">
        <v>214</v>
      </c>
      <c r="D31" s="170">
        <v>44798</v>
      </c>
      <c r="E31" s="20" t="str">
        <f t="shared" si="0"/>
        <v>8-2022</v>
      </c>
      <c r="F31" s="173"/>
      <c r="G31" s="168" t="s">
        <v>232</v>
      </c>
      <c r="H31" s="166" t="s">
        <v>81</v>
      </c>
      <c r="I31" s="100" t="str">
        <f>IF(H31="","",IFERROR(VLOOKUP(H31,'DE-PARA'!J:K,2,0),VLOOKUP(H31,'DE-PARA'!K:L,2,0)))</f>
        <v>Limpeza</v>
      </c>
      <c r="J31" s="160">
        <v>-18416.32</v>
      </c>
      <c r="K31" s="101">
        <f t="shared" si="1"/>
        <v>-268183.99</v>
      </c>
      <c r="L31" s="100" t="str">
        <f>VLOOKUP(I31,'Fluxo de Caixa'!$B:$B,1,FALSE)</f>
        <v>Limpeza</v>
      </c>
    </row>
    <row r="32" spans="2:12" ht="16.5">
      <c r="B32" s="60" t="s">
        <v>213</v>
      </c>
      <c r="C32" s="65" t="s">
        <v>214</v>
      </c>
      <c r="D32" s="169">
        <v>44798</v>
      </c>
      <c r="E32" s="20" t="str">
        <f t="shared" si="0"/>
        <v>8-2022</v>
      </c>
      <c r="F32" s="173"/>
      <c r="G32" s="167" t="s">
        <v>233</v>
      </c>
      <c r="H32" s="166" t="s">
        <v>234</v>
      </c>
      <c r="I32" s="100" t="str">
        <f>IF(H32="","",IFERROR(VLOOKUP(H32,'DE-PARA'!J:K,2,0),VLOOKUP(H32,'DE-PARA'!K:L,2,0)))</f>
        <v>Lavanderia</v>
      </c>
      <c r="J32" s="160">
        <v>-3010</v>
      </c>
      <c r="K32" s="101">
        <f t="shared" si="1"/>
        <v>-271193.99</v>
      </c>
      <c r="L32" s="100" t="str">
        <f>VLOOKUP(I32,'Fluxo de Caixa'!$B:$B,1,FALSE)</f>
        <v>Lavanderia</v>
      </c>
    </row>
    <row r="33" spans="2:12" ht="16.5">
      <c r="B33" s="60" t="s">
        <v>213</v>
      </c>
      <c r="C33" s="65" t="s">
        <v>214</v>
      </c>
      <c r="D33" s="170">
        <v>44798</v>
      </c>
      <c r="E33" s="20" t="str">
        <f t="shared" si="0"/>
        <v>8-2022</v>
      </c>
      <c r="F33" s="173"/>
      <c r="G33" s="168" t="s">
        <v>235</v>
      </c>
      <c r="H33" s="166" t="s">
        <v>216</v>
      </c>
      <c r="I33" s="100" t="str">
        <f>IF(H33="","",IFERROR(VLOOKUP(H33,'DE-PARA'!J:K,2,0),VLOOKUP(H33,'DE-PARA'!K:L,2,0)))</f>
        <v>Medicamentos E Correlatos</v>
      </c>
      <c r="J33" s="160">
        <v>-2730</v>
      </c>
      <c r="K33" s="101">
        <f t="shared" si="1"/>
        <v>-273923.99</v>
      </c>
      <c r="L33" s="100" t="str">
        <f>VLOOKUP(I33,'Fluxo de Caixa'!$B:$B,1,FALSE)</f>
        <v>Medicamentos E Correlatos</v>
      </c>
    </row>
    <row r="34" spans="2:12" ht="16.5">
      <c r="B34" s="60" t="s">
        <v>213</v>
      </c>
      <c r="C34" s="65" t="s">
        <v>214</v>
      </c>
      <c r="D34" s="169">
        <v>44798</v>
      </c>
      <c r="E34" s="20" t="str">
        <f t="shared" si="0"/>
        <v>8-2022</v>
      </c>
      <c r="F34" s="173"/>
      <c r="G34" s="167" t="s">
        <v>236</v>
      </c>
      <c r="H34" s="165" t="s">
        <v>216</v>
      </c>
      <c r="I34" s="100" t="str">
        <f>IF(H34="","",IFERROR(VLOOKUP(H34,'DE-PARA'!J:K,2,0),VLOOKUP(H34,'DE-PARA'!K:L,2,0)))</f>
        <v>Medicamentos E Correlatos</v>
      </c>
      <c r="J34" s="160">
        <v>-5600</v>
      </c>
      <c r="K34" s="101">
        <f t="shared" si="1"/>
        <v>-279523.99</v>
      </c>
      <c r="L34" s="100" t="str">
        <f>VLOOKUP(I34,'Fluxo de Caixa'!$B:$B,1,FALSE)</f>
        <v>Medicamentos E Correlatos</v>
      </c>
    </row>
    <row r="35" spans="2:12" ht="16.5">
      <c r="B35" s="60" t="s">
        <v>213</v>
      </c>
      <c r="C35" s="65" t="s">
        <v>214</v>
      </c>
      <c r="D35" s="170">
        <v>44798</v>
      </c>
      <c r="E35" s="20" t="str">
        <f t="shared" si="0"/>
        <v>8-2022</v>
      </c>
      <c r="F35" s="173"/>
      <c r="G35" s="168" t="s">
        <v>237</v>
      </c>
      <c r="H35" s="166" t="s">
        <v>216</v>
      </c>
      <c r="I35" s="100" t="str">
        <f>IF(H35="","",IFERROR(VLOOKUP(H35,'DE-PARA'!J:K,2,0),VLOOKUP(H35,'DE-PARA'!K:L,2,0)))</f>
        <v>Medicamentos E Correlatos</v>
      </c>
      <c r="J35" s="160">
        <v>-11744.95</v>
      </c>
      <c r="K35" s="101">
        <f t="shared" si="1"/>
        <v>-291268.94</v>
      </c>
      <c r="L35" s="100" t="str">
        <f>VLOOKUP(I35,'Fluxo de Caixa'!$B:$B,1,FALSE)</f>
        <v>Medicamentos E Correlatos</v>
      </c>
    </row>
    <row r="36" spans="2:12" ht="16.5">
      <c r="B36" s="60" t="s">
        <v>213</v>
      </c>
      <c r="C36" s="65" t="s">
        <v>214</v>
      </c>
      <c r="D36" s="169">
        <v>44797</v>
      </c>
      <c r="E36" s="20" t="str">
        <f t="shared" si="0"/>
        <v>8-2022</v>
      </c>
      <c r="F36" s="173"/>
      <c r="G36" s="167" t="s">
        <v>220</v>
      </c>
      <c r="H36" s="165" t="s">
        <v>219</v>
      </c>
      <c r="I36" s="100" t="str">
        <f>IF(H36="","",IFERROR(VLOOKUP(H36,'DE-PARA'!J:K,2,0),VLOOKUP(H36,'DE-PARA'!K:L,2,0)))</f>
        <v>Despesas Bancárias</v>
      </c>
      <c r="J36" s="160">
        <v>-0.9</v>
      </c>
      <c r="K36" s="101">
        <f t="shared" si="1"/>
        <v>-291269.84000000003</v>
      </c>
      <c r="L36" s="100" t="str">
        <f>VLOOKUP(I36,'Fluxo de Caixa'!$B:$B,1,FALSE)</f>
        <v>Despesas Bancárias</v>
      </c>
    </row>
    <row r="37" spans="2:12" ht="16.5">
      <c r="B37" s="60" t="s">
        <v>213</v>
      </c>
      <c r="C37" s="65" t="s">
        <v>214</v>
      </c>
      <c r="D37" s="170">
        <v>44797</v>
      </c>
      <c r="E37" s="20" t="str">
        <f t="shared" si="0"/>
        <v>8-2022</v>
      </c>
      <c r="F37" s="173"/>
      <c r="G37" s="168" t="s">
        <v>238</v>
      </c>
      <c r="H37" s="166" t="s">
        <v>239</v>
      </c>
      <c r="I37" s="100" t="str">
        <f>IF(H37="","",IFERROR(VLOOKUP(H37,'DE-PARA'!J:K,2,0),VLOOKUP(H37,'DE-PARA'!K:L,2,0)))</f>
        <v>( - ) Outras Saídas</v>
      </c>
      <c r="J37" s="160">
        <v>-2000</v>
      </c>
      <c r="K37" s="101">
        <f t="shared" si="1"/>
        <v>-293269.84000000003</v>
      </c>
      <c r="L37" s="100" t="str">
        <f>VLOOKUP(I37,'Fluxo de Caixa'!$B:$B,1,FALSE)</f>
        <v>( - ) Outras Saídas</v>
      </c>
    </row>
    <row r="38" spans="2:12" ht="16.5">
      <c r="B38" s="60" t="s">
        <v>213</v>
      </c>
      <c r="C38" s="65" t="s">
        <v>214</v>
      </c>
      <c r="D38" s="169">
        <v>44797</v>
      </c>
      <c r="E38" s="20" t="str">
        <f t="shared" si="0"/>
        <v>8-2022</v>
      </c>
      <c r="F38" s="173"/>
      <c r="G38" s="167" t="s">
        <v>240</v>
      </c>
      <c r="H38" s="165" t="s">
        <v>216</v>
      </c>
      <c r="I38" s="100" t="str">
        <f>IF(H38="","",IFERROR(VLOOKUP(H38,'DE-PARA'!J:K,2,0),VLOOKUP(H38,'DE-PARA'!K:L,2,0)))</f>
        <v>Medicamentos E Correlatos</v>
      </c>
      <c r="J38" s="160">
        <v>-43800</v>
      </c>
      <c r="K38" s="101">
        <f t="shared" si="1"/>
        <v>-337069.84</v>
      </c>
      <c r="L38" s="100" t="str">
        <f>VLOOKUP(I38,'Fluxo de Caixa'!$B:$B,1,FALSE)</f>
        <v>Medicamentos E Correlatos</v>
      </c>
    </row>
    <row r="39" spans="2:12" ht="16.5">
      <c r="B39" s="60" t="s">
        <v>213</v>
      </c>
      <c r="C39" s="65" t="s">
        <v>214</v>
      </c>
      <c r="D39" s="170">
        <v>44797</v>
      </c>
      <c r="E39" s="20" t="str">
        <f t="shared" si="0"/>
        <v>8-2022</v>
      </c>
      <c r="F39" s="173"/>
      <c r="G39" s="168" t="s">
        <v>237</v>
      </c>
      <c r="H39" s="166" t="s">
        <v>216</v>
      </c>
      <c r="I39" s="100" t="str">
        <f>IF(H39="","",IFERROR(VLOOKUP(H39,'DE-PARA'!J:K,2,0),VLOOKUP(H39,'DE-PARA'!K:L,2,0)))</f>
        <v>Medicamentos E Correlatos</v>
      </c>
      <c r="J39" s="160">
        <v>-3281.75</v>
      </c>
      <c r="K39" s="101">
        <f t="shared" si="1"/>
        <v>-340351.59</v>
      </c>
      <c r="L39" s="100" t="str">
        <f>VLOOKUP(I39,'Fluxo de Caixa'!$B:$B,1,FALSE)</f>
        <v>Medicamentos E Correlatos</v>
      </c>
    </row>
    <row r="40" spans="2:12" ht="16.5">
      <c r="B40" s="60" t="s">
        <v>213</v>
      </c>
      <c r="C40" s="65" t="s">
        <v>214</v>
      </c>
      <c r="D40" s="169">
        <v>44797</v>
      </c>
      <c r="E40" s="20" t="str">
        <f t="shared" si="0"/>
        <v>8-2022</v>
      </c>
      <c r="F40" s="173"/>
      <c r="G40" s="167" t="s">
        <v>241</v>
      </c>
      <c r="H40" s="166" t="s">
        <v>234</v>
      </c>
      <c r="I40" s="100" t="str">
        <f>IF(H40="","",IFERROR(VLOOKUP(H40,'DE-PARA'!J:K,2,0),VLOOKUP(H40,'DE-PARA'!K:L,2,0)))</f>
        <v>Lavanderia</v>
      </c>
      <c r="J40" s="160">
        <v>-2058.06</v>
      </c>
      <c r="K40" s="101">
        <f t="shared" si="1"/>
        <v>-342409.65</v>
      </c>
      <c r="L40" s="100" t="str">
        <f>VLOOKUP(I40,'Fluxo de Caixa'!$B:$B,1,FALSE)</f>
        <v>Lavanderia</v>
      </c>
    </row>
    <row r="41" spans="2:12" ht="16.5">
      <c r="B41" s="60" t="s">
        <v>213</v>
      </c>
      <c r="C41" s="65" t="s">
        <v>214</v>
      </c>
      <c r="D41" s="170">
        <v>44797</v>
      </c>
      <c r="E41" s="20" t="str">
        <f t="shared" si="0"/>
        <v>8-2022</v>
      </c>
      <c r="F41" s="173"/>
      <c r="G41" s="168" t="s">
        <v>218</v>
      </c>
      <c r="H41" s="165" t="s">
        <v>219</v>
      </c>
      <c r="I41" s="100" t="str">
        <f>IF(H41="","",IFERROR(VLOOKUP(H41,'DE-PARA'!J:K,2,0),VLOOKUP(H41,'DE-PARA'!K:L,2,0)))</f>
        <v>Despesas Bancárias</v>
      </c>
      <c r="J41" s="160">
        <v>-31.8</v>
      </c>
      <c r="K41" s="101">
        <f t="shared" si="1"/>
        <v>-342441.45</v>
      </c>
      <c r="L41" s="100" t="str">
        <f>VLOOKUP(I41,'Fluxo de Caixa'!$B:$B,1,FALSE)</f>
        <v>Despesas Bancárias</v>
      </c>
    </row>
    <row r="42" spans="2:12" ht="16.5">
      <c r="B42" s="60" t="s">
        <v>213</v>
      </c>
      <c r="C42" s="65" t="s">
        <v>214</v>
      </c>
      <c r="D42" s="169">
        <v>44796</v>
      </c>
      <c r="E42" s="20" t="str">
        <f t="shared" si="0"/>
        <v>8-2022</v>
      </c>
      <c r="F42" s="173"/>
      <c r="G42" s="167" t="s">
        <v>224</v>
      </c>
      <c r="H42" s="165" t="s">
        <v>202</v>
      </c>
      <c r="I42" s="100" t="str">
        <f>IF(H42="","",IFERROR(VLOOKUP(H42,'DE-PARA'!J:K,2,0),VLOOKUP(H42,'DE-PARA'!K:L,2,0)))</f>
        <v>Impostos, Taxas E Contribuicoes Federais</v>
      </c>
      <c r="J42" s="160">
        <v>-13415.09</v>
      </c>
      <c r="K42" s="101">
        <f t="shared" si="1"/>
        <v>-355856.54000000004</v>
      </c>
      <c r="L42" s="100" t="str">
        <f>VLOOKUP(I42,'Fluxo de Caixa'!$B:$B,1,FALSE)</f>
        <v>Impostos, Taxas E Contribuicoes Federais</v>
      </c>
    </row>
    <row r="43" spans="2:12" ht="16.5">
      <c r="B43" s="60" t="s">
        <v>213</v>
      </c>
      <c r="C43" s="65" t="s">
        <v>214</v>
      </c>
      <c r="D43" s="170">
        <v>44796</v>
      </c>
      <c r="E43" s="20" t="str">
        <f t="shared" si="0"/>
        <v>8-2022</v>
      </c>
      <c r="F43" s="173"/>
      <c r="G43" s="168" t="s">
        <v>218</v>
      </c>
      <c r="H43" s="166" t="s">
        <v>219</v>
      </c>
      <c r="I43" s="100" t="str">
        <f>IF(H43="","",IFERROR(VLOOKUP(H43,'DE-PARA'!J:K,2,0),VLOOKUP(H43,'DE-PARA'!K:L,2,0)))</f>
        <v>Despesas Bancárias</v>
      </c>
      <c r="J43" s="160">
        <v>-21.2</v>
      </c>
      <c r="K43" s="101">
        <f t="shared" si="1"/>
        <v>-355877.74000000005</v>
      </c>
      <c r="L43" s="100" t="str">
        <f>VLOOKUP(I43,'Fluxo de Caixa'!$B:$B,1,FALSE)</f>
        <v>Despesas Bancárias</v>
      </c>
    </row>
    <row r="44" spans="2:12" ht="16.5">
      <c r="B44" s="60" t="s">
        <v>213</v>
      </c>
      <c r="C44" s="65" t="s">
        <v>214</v>
      </c>
      <c r="D44" s="169">
        <v>44796</v>
      </c>
      <c r="E44" s="20" t="str">
        <f t="shared" si="0"/>
        <v>8-2022</v>
      </c>
      <c r="F44" s="173"/>
      <c r="G44" s="167" t="s">
        <v>220</v>
      </c>
      <c r="H44" s="166" t="s">
        <v>219</v>
      </c>
      <c r="I44" s="100" t="str">
        <f>IF(H44="","",IFERROR(VLOOKUP(H44,'DE-PARA'!J:K,2,0),VLOOKUP(H44,'DE-PARA'!K:L,2,0)))</f>
        <v>Despesas Bancárias</v>
      </c>
      <c r="J44" s="160">
        <v>-2.7</v>
      </c>
      <c r="K44" s="101">
        <f t="shared" si="1"/>
        <v>-355880.44000000006</v>
      </c>
      <c r="L44" s="100" t="str">
        <f>VLOOKUP(I44,'Fluxo de Caixa'!$B:$B,1,FALSE)</f>
        <v>Despesas Bancárias</v>
      </c>
    </row>
    <row r="45" spans="2:12" ht="16.5">
      <c r="B45" s="60" t="s">
        <v>213</v>
      </c>
      <c r="C45" s="65" t="s">
        <v>214</v>
      </c>
      <c r="D45" s="170">
        <v>44796</v>
      </c>
      <c r="E45" s="20" t="str">
        <f t="shared" si="0"/>
        <v>8-2022</v>
      </c>
      <c r="F45" s="173"/>
      <c r="G45" s="168" t="s">
        <v>231</v>
      </c>
      <c r="H45" s="166" t="s">
        <v>216</v>
      </c>
      <c r="I45" s="100" t="str">
        <f>IF(H45="","",IFERROR(VLOOKUP(H45,'DE-PARA'!J:K,2,0),VLOOKUP(H45,'DE-PARA'!K:L,2,0)))</f>
        <v>Medicamentos E Correlatos</v>
      </c>
      <c r="J45" s="160">
        <v>-8825</v>
      </c>
      <c r="K45" s="101">
        <f t="shared" si="1"/>
        <v>-364705.44000000006</v>
      </c>
      <c r="L45" s="100" t="str">
        <f>VLOOKUP(I45,'Fluxo de Caixa'!$B:$B,1,FALSE)</f>
        <v>Medicamentos E Correlatos</v>
      </c>
    </row>
    <row r="46" spans="2:12" ht="16.5">
      <c r="B46" s="60" t="s">
        <v>213</v>
      </c>
      <c r="C46" s="65" t="s">
        <v>214</v>
      </c>
      <c r="D46" s="169">
        <v>44796</v>
      </c>
      <c r="E46" s="20" t="str">
        <f t="shared" si="0"/>
        <v>8-2022</v>
      </c>
      <c r="F46" s="173"/>
      <c r="G46" s="167" t="s">
        <v>217</v>
      </c>
      <c r="H46" s="165" t="s">
        <v>216</v>
      </c>
      <c r="I46" s="100" t="str">
        <f>IF(H46="","",IFERROR(VLOOKUP(H46,'DE-PARA'!J:K,2,0),VLOOKUP(H46,'DE-PARA'!K:L,2,0)))</f>
        <v>Medicamentos E Correlatos</v>
      </c>
      <c r="J46" s="160">
        <v>-35705.93</v>
      </c>
      <c r="K46" s="101">
        <f t="shared" si="1"/>
        <v>-400411.37000000005</v>
      </c>
      <c r="L46" s="100" t="str">
        <f>VLOOKUP(I46,'Fluxo de Caixa'!$B:$B,1,FALSE)</f>
        <v>Medicamentos E Correlatos</v>
      </c>
    </row>
    <row r="47" spans="2:12" ht="16.5">
      <c r="B47" s="60" t="s">
        <v>213</v>
      </c>
      <c r="C47" s="65" t="s">
        <v>214</v>
      </c>
      <c r="D47" s="170">
        <v>44796</v>
      </c>
      <c r="E47" s="20" t="str">
        <f t="shared" si="0"/>
        <v>8-2022</v>
      </c>
      <c r="F47" s="173"/>
      <c r="G47" s="168" t="s">
        <v>217</v>
      </c>
      <c r="H47" s="166" t="s">
        <v>216</v>
      </c>
      <c r="I47" s="100" t="str">
        <f>IF(H47="","",IFERROR(VLOOKUP(H47,'DE-PARA'!J:K,2,0),VLOOKUP(H47,'DE-PARA'!K:L,2,0)))</f>
        <v>Medicamentos E Correlatos</v>
      </c>
      <c r="J47" s="160">
        <v>-30711.5</v>
      </c>
      <c r="K47" s="101">
        <f t="shared" si="1"/>
        <v>-431122.87000000005</v>
      </c>
      <c r="L47" s="100" t="str">
        <f>VLOOKUP(I47,'Fluxo de Caixa'!$B:$B,1,FALSE)</f>
        <v>Medicamentos E Correlatos</v>
      </c>
    </row>
    <row r="48" spans="2:12" ht="16.5">
      <c r="B48" s="60" t="s">
        <v>213</v>
      </c>
      <c r="C48" s="65" t="s">
        <v>214</v>
      </c>
      <c r="D48" s="169">
        <v>44796</v>
      </c>
      <c r="E48" s="20" t="str">
        <f t="shared" si="0"/>
        <v>8-2022</v>
      </c>
      <c r="F48" s="173"/>
      <c r="G48" s="167" t="s">
        <v>224</v>
      </c>
      <c r="H48" s="165" t="s">
        <v>202</v>
      </c>
      <c r="I48" s="100" t="str">
        <f>IF(H48="","",IFERROR(VLOOKUP(H48,'DE-PARA'!J:K,2,0),VLOOKUP(H48,'DE-PARA'!K:L,2,0)))</f>
        <v>Impostos, Taxas E Contribuicoes Federais</v>
      </c>
      <c r="J48" s="160">
        <v>-5690.38</v>
      </c>
      <c r="K48" s="101">
        <f t="shared" si="1"/>
        <v>-436813.25000000006</v>
      </c>
      <c r="L48" s="100" t="str">
        <f>VLOOKUP(I48,'Fluxo de Caixa'!$B:$B,1,FALSE)</f>
        <v>Impostos, Taxas E Contribuicoes Federais</v>
      </c>
    </row>
    <row r="49" spans="2:12" ht="16.5">
      <c r="B49" s="60" t="s">
        <v>213</v>
      </c>
      <c r="C49" s="65" t="s">
        <v>214</v>
      </c>
      <c r="D49" s="170">
        <v>44796</v>
      </c>
      <c r="E49" s="20" t="str">
        <f t="shared" si="0"/>
        <v>8-2022</v>
      </c>
      <c r="F49" s="173"/>
      <c r="G49" s="168" t="s">
        <v>240</v>
      </c>
      <c r="H49" s="166" t="s">
        <v>216</v>
      </c>
      <c r="I49" s="100" t="str">
        <f>IF(H49="","",IFERROR(VLOOKUP(H49,'DE-PARA'!J:K,2,0),VLOOKUP(H49,'DE-PARA'!K:L,2,0)))</f>
        <v>Medicamentos E Correlatos</v>
      </c>
      <c r="J49" s="160">
        <v>-19149</v>
      </c>
      <c r="K49" s="101">
        <f t="shared" si="1"/>
        <v>-455962.25000000006</v>
      </c>
      <c r="L49" s="100" t="str">
        <f>VLOOKUP(I49,'Fluxo de Caixa'!$B:$B,1,FALSE)</f>
        <v>Medicamentos E Correlatos</v>
      </c>
    </row>
    <row r="50" spans="2:12" ht="16.5">
      <c r="B50" s="60" t="s">
        <v>213</v>
      </c>
      <c r="C50" s="65" t="s">
        <v>214</v>
      </c>
      <c r="D50" s="169">
        <v>44796</v>
      </c>
      <c r="E50" s="20" t="str">
        <f t="shared" si="0"/>
        <v>8-2022</v>
      </c>
      <c r="F50" s="173"/>
      <c r="G50" s="167" t="s">
        <v>224</v>
      </c>
      <c r="H50" s="165" t="s">
        <v>202</v>
      </c>
      <c r="I50" s="100" t="str">
        <f>IF(H50="","",IFERROR(VLOOKUP(H50,'DE-PARA'!J:K,2,0),VLOOKUP(H50,'DE-PARA'!K:L,2,0)))</f>
        <v>Impostos, Taxas E Contribuicoes Federais</v>
      </c>
      <c r="J50" s="160">
        <v>-2752.08</v>
      </c>
      <c r="K50" s="101">
        <f t="shared" si="1"/>
        <v>-458714.33000000007</v>
      </c>
      <c r="L50" s="100" t="str">
        <f>VLOOKUP(I50,'Fluxo de Caixa'!$B:$B,1,FALSE)</f>
        <v>Impostos, Taxas E Contribuicoes Federais</v>
      </c>
    </row>
    <row r="51" spans="2:12" ht="16.5">
      <c r="B51" s="60" t="s">
        <v>213</v>
      </c>
      <c r="C51" s="65" t="s">
        <v>214</v>
      </c>
      <c r="D51" s="170">
        <v>44796</v>
      </c>
      <c r="E51" s="20" t="str">
        <f t="shared" si="0"/>
        <v>8-2022</v>
      </c>
      <c r="F51" s="173"/>
      <c r="G51" s="168" t="s">
        <v>217</v>
      </c>
      <c r="H51" s="166" t="s">
        <v>216</v>
      </c>
      <c r="I51" s="100" t="str">
        <f>IF(H51="","",IFERROR(VLOOKUP(H51,'DE-PARA'!J:K,2,0),VLOOKUP(H51,'DE-PARA'!K:L,2,0)))</f>
        <v>Medicamentos E Correlatos</v>
      </c>
      <c r="J51" s="160">
        <v>-13939.5</v>
      </c>
      <c r="K51" s="101">
        <f t="shared" si="1"/>
        <v>-472653.83000000007</v>
      </c>
      <c r="L51" s="100" t="str">
        <f>VLOOKUP(I51,'Fluxo de Caixa'!$B:$B,1,FALSE)</f>
        <v>Medicamentos E Correlatos</v>
      </c>
    </row>
    <row r="52" spans="2:12" ht="16.5">
      <c r="B52" s="60" t="s">
        <v>213</v>
      </c>
      <c r="C52" s="65" t="s">
        <v>214</v>
      </c>
      <c r="D52" s="170">
        <v>44796</v>
      </c>
      <c r="E52" s="20" t="str">
        <f t="shared" si="0"/>
        <v>8-2022</v>
      </c>
      <c r="F52" s="173"/>
      <c r="G52" s="168" t="s">
        <v>224</v>
      </c>
      <c r="H52" s="165" t="s">
        <v>202</v>
      </c>
      <c r="I52" s="100" t="str">
        <f>IF(H52="","",IFERROR(VLOOKUP(H52,'DE-PARA'!J:K,2,0),VLOOKUP(H52,'DE-PARA'!K:L,2,0)))</f>
        <v>Impostos, Taxas E Contribuicoes Federais</v>
      </c>
      <c r="J52" s="160">
        <v>-35383.040000000001</v>
      </c>
      <c r="K52" s="101">
        <f t="shared" si="1"/>
        <v>-508036.87000000005</v>
      </c>
      <c r="L52" s="100" t="str">
        <f>VLOOKUP(I52,'Fluxo de Caixa'!$B:$B,1,FALSE)</f>
        <v>Impostos, Taxas E Contribuicoes Federais</v>
      </c>
    </row>
    <row r="53" spans="2:12" ht="16.5">
      <c r="B53" s="60" t="s">
        <v>213</v>
      </c>
      <c r="C53" s="65" t="s">
        <v>214</v>
      </c>
      <c r="D53" s="169">
        <v>44795</v>
      </c>
      <c r="E53" s="20" t="str">
        <f t="shared" si="0"/>
        <v>8-2022</v>
      </c>
      <c r="F53" s="173"/>
      <c r="G53" s="167" t="s">
        <v>228</v>
      </c>
      <c r="H53" s="165" t="s">
        <v>216</v>
      </c>
      <c r="I53" s="100" t="str">
        <f>IF(H53="","",IFERROR(VLOOKUP(H53,'DE-PARA'!J:K,2,0),VLOOKUP(H53,'DE-PARA'!K:L,2,0)))</f>
        <v>Medicamentos E Correlatos</v>
      </c>
      <c r="J53" s="160">
        <v>-3479.52</v>
      </c>
      <c r="K53" s="101">
        <f t="shared" si="1"/>
        <v>-511516.39000000007</v>
      </c>
      <c r="L53" s="100" t="str">
        <f>VLOOKUP(I53,'Fluxo de Caixa'!$B:$B,1,FALSE)</f>
        <v>Medicamentos E Correlatos</v>
      </c>
    </row>
    <row r="54" spans="2:12" ht="16.5">
      <c r="B54" s="60" t="s">
        <v>213</v>
      </c>
      <c r="C54" s="65" t="s">
        <v>214</v>
      </c>
      <c r="D54" s="170">
        <v>44795</v>
      </c>
      <c r="E54" s="20" t="str">
        <f t="shared" si="0"/>
        <v>8-2022</v>
      </c>
      <c r="F54" s="173"/>
      <c r="G54" s="168" t="s">
        <v>242</v>
      </c>
      <c r="H54" s="166" t="s">
        <v>216</v>
      </c>
      <c r="I54" s="100" t="str">
        <f>IF(H54="","",IFERROR(VLOOKUP(H54,'DE-PARA'!J:K,2,0),VLOOKUP(H54,'DE-PARA'!K:L,2,0)))</f>
        <v>Medicamentos E Correlatos</v>
      </c>
      <c r="J54" s="160">
        <v>-4260</v>
      </c>
      <c r="K54" s="101">
        <f t="shared" si="1"/>
        <v>-515776.39000000007</v>
      </c>
      <c r="L54" s="100" t="str">
        <f>VLOOKUP(I54,'Fluxo de Caixa'!$B:$B,1,FALSE)</f>
        <v>Medicamentos E Correlatos</v>
      </c>
    </row>
    <row r="55" spans="2:12" ht="16.5">
      <c r="B55" s="60" t="s">
        <v>213</v>
      </c>
      <c r="C55" s="65" t="s">
        <v>214</v>
      </c>
      <c r="D55" s="169">
        <v>44795</v>
      </c>
      <c r="E55" s="20" t="str">
        <f t="shared" si="0"/>
        <v>8-2022</v>
      </c>
      <c r="F55" s="173"/>
      <c r="G55" s="167" t="s">
        <v>218</v>
      </c>
      <c r="H55" s="165" t="s">
        <v>219</v>
      </c>
      <c r="I55" s="100" t="str">
        <f>IF(H55="","",IFERROR(VLOOKUP(H55,'DE-PARA'!J:K,2,0),VLOOKUP(H55,'DE-PARA'!K:L,2,0)))</f>
        <v>Despesas Bancárias</v>
      </c>
      <c r="J55" s="160">
        <v>-53</v>
      </c>
      <c r="K55" s="101">
        <f t="shared" si="1"/>
        <v>-515829.39000000007</v>
      </c>
      <c r="L55" s="100" t="str">
        <f>VLOOKUP(I55,'Fluxo de Caixa'!$B:$B,1,FALSE)</f>
        <v>Despesas Bancárias</v>
      </c>
    </row>
    <row r="56" spans="2:12" ht="16.5">
      <c r="B56" s="60" t="s">
        <v>213</v>
      </c>
      <c r="C56" s="65" t="s">
        <v>214</v>
      </c>
      <c r="D56" s="170">
        <v>44795</v>
      </c>
      <c r="E56" s="20" t="str">
        <f t="shared" si="0"/>
        <v>8-2022</v>
      </c>
      <c r="F56" s="173"/>
      <c r="G56" s="168" t="s">
        <v>220</v>
      </c>
      <c r="H56" s="166" t="s">
        <v>219</v>
      </c>
      <c r="I56" s="100" t="str">
        <f>IF(H56="","",IFERROR(VLOOKUP(H56,'DE-PARA'!J:K,2,0),VLOOKUP(H56,'DE-PARA'!K:L,2,0)))</f>
        <v>Despesas Bancárias</v>
      </c>
      <c r="J56" s="160">
        <v>-1.8</v>
      </c>
      <c r="K56" s="101">
        <f t="shared" si="1"/>
        <v>-515831.19000000006</v>
      </c>
      <c r="L56" s="100" t="str">
        <f>VLOOKUP(I56,'Fluxo de Caixa'!$B:$B,1,FALSE)</f>
        <v>Despesas Bancárias</v>
      </c>
    </row>
    <row r="57" spans="2:12" ht="16.5">
      <c r="B57" s="60" t="s">
        <v>213</v>
      </c>
      <c r="C57" s="65" t="s">
        <v>214</v>
      </c>
      <c r="D57" s="169">
        <v>44795</v>
      </c>
      <c r="E57" s="20" t="str">
        <f t="shared" si="0"/>
        <v>8-2022</v>
      </c>
      <c r="F57" s="173"/>
      <c r="G57" s="167" t="s">
        <v>243</v>
      </c>
      <c r="H57" s="165" t="s">
        <v>216</v>
      </c>
      <c r="I57" s="100" t="str">
        <f>IF(H57="","",IFERROR(VLOOKUP(H57,'DE-PARA'!J:K,2,0),VLOOKUP(H57,'DE-PARA'!K:L,2,0)))</f>
        <v>Medicamentos E Correlatos</v>
      </c>
      <c r="J57" s="160">
        <v>-4038</v>
      </c>
      <c r="K57" s="101">
        <f t="shared" si="1"/>
        <v>-519869.19000000006</v>
      </c>
      <c r="L57" s="100" t="str">
        <f>VLOOKUP(I57,'Fluxo de Caixa'!$B:$B,1,FALSE)</f>
        <v>Medicamentos E Correlatos</v>
      </c>
    </row>
    <row r="58" spans="2:12" ht="16.5">
      <c r="B58" s="60" t="s">
        <v>213</v>
      </c>
      <c r="C58" s="65" t="s">
        <v>214</v>
      </c>
      <c r="D58" s="170">
        <v>44795</v>
      </c>
      <c r="E58" s="20" t="str">
        <f t="shared" si="0"/>
        <v>8-2022</v>
      </c>
      <c r="F58" s="173"/>
      <c r="G58" s="168" t="s">
        <v>244</v>
      </c>
      <c r="H58" s="166" t="s">
        <v>216</v>
      </c>
      <c r="I58" s="100" t="str">
        <f>IF(H58="","",IFERROR(VLOOKUP(H58,'DE-PARA'!J:K,2,0),VLOOKUP(H58,'DE-PARA'!K:L,2,0)))</f>
        <v>Medicamentos E Correlatos</v>
      </c>
      <c r="J58" s="160">
        <v>-21600</v>
      </c>
      <c r="K58" s="101">
        <f t="shared" si="1"/>
        <v>-541469.19000000006</v>
      </c>
      <c r="L58" s="100" t="str">
        <f>VLOOKUP(I58,'Fluxo de Caixa'!$B:$B,1,FALSE)</f>
        <v>Medicamentos E Correlatos</v>
      </c>
    </row>
    <row r="59" spans="2:12" ht="16.5">
      <c r="B59" s="60" t="s">
        <v>213</v>
      </c>
      <c r="C59" s="65" t="s">
        <v>214</v>
      </c>
      <c r="D59" s="169">
        <v>44795</v>
      </c>
      <c r="E59" s="20" t="str">
        <f t="shared" si="0"/>
        <v>8-2022</v>
      </c>
      <c r="F59" s="173"/>
      <c r="G59" s="167" t="s">
        <v>241</v>
      </c>
      <c r="H59" s="166" t="s">
        <v>234</v>
      </c>
      <c r="I59" s="100" t="str">
        <f>IF(H59="","",IFERROR(VLOOKUP(H59,'DE-PARA'!J:K,2,0),VLOOKUP(H59,'DE-PARA'!K:L,2,0)))</f>
        <v>Lavanderia</v>
      </c>
      <c r="J59" s="160">
        <v>-10200</v>
      </c>
      <c r="K59" s="101">
        <f t="shared" si="1"/>
        <v>-551669.19000000006</v>
      </c>
      <c r="L59" s="100" t="str">
        <f>VLOOKUP(I59,'Fluxo de Caixa'!$B:$B,1,FALSE)</f>
        <v>Lavanderia</v>
      </c>
    </row>
    <row r="60" spans="2:12" ht="16.5">
      <c r="B60" s="60" t="s">
        <v>213</v>
      </c>
      <c r="C60" s="65" t="s">
        <v>214</v>
      </c>
      <c r="D60" s="170">
        <v>44795</v>
      </c>
      <c r="E60" s="20" t="str">
        <f t="shared" si="0"/>
        <v>8-2022</v>
      </c>
      <c r="F60" s="173"/>
      <c r="G60" s="168" t="s">
        <v>245</v>
      </c>
      <c r="H60" s="166" t="s">
        <v>234</v>
      </c>
      <c r="I60" s="100" t="str">
        <f>IF(H60="","",IFERROR(VLOOKUP(H60,'DE-PARA'!J:K,2,0),VLOOKUP(H60,'DE-PARA'!K:L,2,0)))</f>
        <v>Lavanderia</v>
      </c>
      <c r="J60" s="160">
        <v>-12258.06</v>
      </c>
      <c r="K60" s="101">
        <f t="shared" si="1"/>
        <v>-563927.25000000012</v>
      </c>
      <c r="L60" s="100" t="str">
        <f>VLOOKUP(I60,'Fluxo de Caixa'!$B:$B,1,FALSE)</f>
        <v>Lavanderia</v>
      </c>
    </row>
    <row r="61" spans="2:12" ht="16.5">
      <c r="B61" s="60" t="s">
        <v>213</v>
      </c>
      <c r="C61" s="65" t="s">
        <v>214</v>
      </c>
      <c r="D61" s="169">
        <v>44795</v>
      </c>
      <c r="E61" s="20" t="str">
        <f t="shared" si="0"/>
        <v>8-2022</v>
      </c>
      <c r="F61" s="173"/>
      <c r="G61" s="167" t="s">
        <v>246</v>
      </c>
      <c r="H61" s="166" t="s">
        <v>216</v>
      </c>
      <c r="I61" s="100" t="str">
        <f>IF(H61="","",IFERROR(VLOOKUP(H61,'DE-PARA'!J:K,2,0),VLOOKUP(H61,'DE-PARA'!K:L,2,0)))</f>
        <v>Medicamentos E Correlatos</v>
      </c>
      <c r="J61" s="160">
        <v>-6195.8</v>
      </c>
      <c r="K61" s="101">
        <f t="shared" si="1"/>
        <v>-570123.05000000016</v>
      </c>
      <c r="L61" s="100" t="str">
        <f>VLOOKUP(I61,'Fluxo de Caixa'!$B:$B,1,FALSE)</f>
        <v>Medicamentos E Correlatos</v>
      </c>
    </row>
    <row r="62" spans="2:12" ht="16.5">
      <c r="B62" s="60" t="s">
        <v>213</v>
      </c>
      <c r="C62" s="65" t="s">
        <v>214</v>
      </c>
      <c r="D62" s="170">
        <v>44792</v>
      </c>
      <c r="E62" s="20" t="str">
        <f t="shared" si="0"/>
        <v>8-2022</v>
      </c>
      <c r="F62" s="173"/>
      <c r="G62" s="168" t="s">
        <v>224</v>
      </c>
      <c r="H62" s="165" t="s">
        <v>202</v>
      </c>
      <c r="I62" s="100" t="str">
        <f>IF(H62="","",IFERROR(VLOOKUP(H62,'DE-PARA'!J:K,2,0),VLOOKUP(H62,'DE-PARA'!K:L,2,0)))</f>
        <v>Impostos, Taxas E Contribuicoes Federais</v>
      </c>
      <c r="J62" s="160">
        <v>-13647.73</v>
      </c>
      <c r="K62" s="101">
        <f t="shared" si="1"/>
        <v>-583770.78000000014</v>
      </c>
      <c r="L62" s="100" t="str">
        <f>VLOOKUP(I62,'Fluxo de Caixa'!$B:$B,1,FALSE)</f>
        <v>Impostos, Taxas E Contribuicoes Federais</v>
      </c>
    </row>
    <row r="63" spans="2:12" ht="16.5">
      <c r="B63" s="60" t="s">
        <v>213</v>
      </c>
      <c r="C63" s="65" t="s">
        <v>214</v>
      </c>
      <c r="D63" s="169">
        <v>44792</v>
      </c>
      <c r="E63" s="20" t="str">
        <f t="shared" si="0"/>
        <v>8-2022</v>
      </c>
      <c r="F63" s="173"/>
      <c r="G63" s="167" t="s">
        <v>220</v>
      </c>
      <c r="H63" s="166" t="s">
        <v>219</v>
      </c>
      <c r="I63" s="100" t="str">
        <f>IF(H63="","",IFERROR(VLOOKUP(H63,'DE-PARA'!J:K,2,0),VLOOKUP(H63,'DE-PARA'!K:L,2,0)))</f>
        <v>Despesas Bancárias</v>
      </c>
      <c r="J63" s="160">
        <v>-0.9</v>
      </c>
      <c r="K63" s="101">
        <f t="shared" si="1"/>
        <v>-583771.68000000017</v>
      </c>
      <c r="L63" s="100" t="str">
        <f>VLOOKUP(I63,'Fluxo de Caixa'!$B:$B,1,FALSE)</f>
        <v>Despesas Bancárias</v>
      </c>
    </row>
    <row r="64" spans="2:12" ht="16.5">
      <c r="B64" s="60" t="s">
        <v>213</v>
      </c>
      <c r="C64" s="65" t="s">
        <v>214</v>
      </c>
      <c r="D64" s="170">
        <v>44792</v>
      </c>
      <c r="E64" s="20" t="str">
        <f t="shared" si="0"/>
        <v>8-2022</v>
      </c>
      <c r="F64" s="173"/>
      <c r="G64" s="168" t="s">
        <v>247</v>
      </c>
      <c r="H64" s="165" t="s">
        <v>202</v>
      </c>
      <c r="I64" s="100" t="str">
        <f>IF(H64="","",IFERROR(VLOOKUP(H64,'DE-PARA'!J:K,2,0),VLOOKUP(H64,'DE-PARA'!K:L,2,0)))</f>
        <v>Impostos, Taxas E Contribuicoes Federais</v>
      </c>
      <c r="J64" s="160">
        <v>13647.73</v>
      </c>
      <c r="K64" s="101">
        <f t="shared" si="1"/>
        <v>-570123.95000000019</v>
      </c>
      <c r="L64" s="100" t="str">
        <f>VLOOKUP(I64,'Fluxo de Caixa'!$B:$B,1,FALSE)</f>
        <v>Impostos, Taxas E Contribuicoes Federais</v>
      </c>
    </row>
    <row r="65" spans="2:12" ht="16.5">
      <c r="B65" s="60" t="s">
        <v>213</v>
      </c>
      <c r="C65" s="65" t="s">
        <v>214</v>
      </c>
      <c r="D65" s="169">
        <v>44792</v>
      </c>
      <c r="E65" s="20" t="str">
        <f t="shared" si="0"/>
        <v>8-2022</v>
      </c>
      <c r="F65" s="173"/>
      <c r="G65" s="167" t="s">
        <v>218</v>
      </c>
      <c r="H65" s="165" t="s">
        <v>219</v>
      </c>
      <c r="I65" s="100" t="str">
        <f>IF(H65="","",IFERROR(VLOOKUP(H65,'DE-PARA'!J:K,2,0),VLOOKUP(H65,'DE-PARA'!K:L,2,0)))</f>
        <v>Despesas Bancárias</v>
      </c>
      <c r="J65" s="160">
        <v>-10.6</v>
      </c>
      <c r="K65" s="101">
        <f t="shared" si="1"/>
        <v>-570134.55000000016</v>
      </c>
      <c r="L65" s="100" t="str">
        <f>VLOOKUP(I65,'Fluxo de Caixa'!$B:$B,1,FALSE)</f>
        <v>Despesas Bancárias</v>
      </c>
    </row>
    <row r="66" spans="2:12" ht="16.5">
      <c r="B66" s="60" t="s">
        <v>213</v>
      </c>
      <c r="C66" s="65" t="s">
        <v>214</v>
      </c>
      <c r="D66" s="170">
        <v>44792</v>
      </c>
      <c r="E66" s="20" t="str">
        <f t="shared" si="0"/>
        <v>8-2022</v>
      </c>
      <c r="F66" s="173"/>
      <c r="G66" s="168" t="s">
        <v>248</v>
      </c>
      <c r="H66" s="166" t="s">
        <v>239</v>
      </c>
      <c r="I66" s="100" t="str">
        <f>IF(H66="","",IFERROR(VLOOKUP(H66,'DE-PARA'!J:K,2,0),VLOOKUP(H66,'DE-PARA'!K:L,2,0)))</f>
        <v>( - ) Outras Saídas</v>
      </c>
      <c r="J66" s="160">
        <v>-44000</v>
      </c>
      <c r="K66" s="101">
        <f t="shared" si="1"/>
        <v>-614134.55000000016</v>
      </c>
      <c r="L66" s="100" t="str">
        <f>VLOOKUP(I66,'Fluxo de Caixa'!$B:$B,1,FALSE)</f>
        <v>( - ) Outras Saídas</v>
      </c>
    </row>
    <row r="67" spans="2:12" ht="16.5">
      <c r="B67" s="60" t="s">
        <v>213</v>
      </c>
      <c r="C67" s="65" t="s">
        <v>214</v>
      </c>
      <c r="D67" s="169">
        <v>44791</v>
      </c>
      <c r="E67" s="20" t="str">
        <f t="shared" si="0"/>
        <v>8-2022</v>
      </c>
      <c r="F67" s="173"/>
      <c r="G67" s="167" t="s">
        <v>249</v>
      </c>
      <c r="H67" s="165" t="s">
        <v>18</v>
      </c>
      <c r="I67" s="100" t="str">
        <f>IF(H67="","",IFERROR(VLOOKUP(H67,'DE-PARA'!J:K,2,0),VLOOKUP(H67,'DE-PARA'!K:L,2,0)))</f>
        <v>Despesas Executora Administrativa</v>
      </c>
      <c r="J67" s="160">
        <v>576.04999999999995</v>
      </c>
      <c r="K67" s="101">
        <f t="shared" si="1"/>
        <v>-613558.50000000012</v>
      </c>
      <c r="L67" s="100" t="str">
        <f>VLOOKUP(I67,'Fluxo de Caixa'!$B:$B,1,FALSE)</f>
        <v>Despesas Executora Administrativa</v>
      </c>
    </row>
    <row r="68" spans="2:12" ht="16.5">
      <c r="B68" s="60" t="s">
        <v>213</v>
      </c>
      <c r="C68" s="65" t="s">
        <v>214</v>
      </c>
      <c r="D68" s="170">
        <v>44791</v>
      </c>
      <c r="E68" s="20" t="str">
        <f t="shared" ref="E68:E131" si="2">MONTH(D68)&amp;"-"&amp;YEAR(D68)</f>
        <v>8-2022</v>
      </c>
      <c r="F68" s="173"/>
      <c r="G68" s="168" t="s">
        <v>250</v>
      </c>
      <c r="H68" s="165" t="s">
        <v>18</v>
      </c>
      <c r="I68" s="100" t="str">
        <f>IF(H68="","",IFERROR(VLOOKUP(H68,'DE-PARA'!J:K,2,0),VLOOKUP(H68,'DE-PARA'!K:L,2,0)))</f>
        <v>Despesas Executora Administrativa</v>
      </c>
      <c r="J68" s="160">
        <v>475.6</v>
      </c>
      <c r="K68" s="101">
        <f t="shared" si="1"/>
        <v>-613082.90000000014</v>
      </c>
      <c r="L68" s="100" t="str">
        <f>VLOOKUP(I68,'Fluxo de Caixa'!$B:$B,1,FALSE)</f>
        <v>Despesas Executora Administrativa</v>
      </c>
    </row>
    <row r="69" spans="2:12" ht="16.5">
      <c r="B69" s="60" t="s">
        <v>213</v>
      </c>
      <c r="C69" s="65" t="s">
        <v>214</v>
      </c>
      <c r="D69" s="169">
        <v>44790</v>
      </c>
      <c r="E69" s="20" t="str">
        <f t="shared" si="2"/>
        <v>8-2022</v>
      </c>
      <c r="F69" s="173"/>
      <c r="G69" s="167" t="s">
        <v>218</v>
      </c>
      <c r="H69" s="165" t="s">
        <v>219</v>
      </c>
      <c r="I69" s="100" t="str">
        <f>IF(H69="","",IFERROR(VLOOKUP(H69,'DE-PARA'!J:K,2,0),VLOOKUP(H69,'DE-PARA'!K:L,2,0)))</f>
        <v>Despesas Bancárias</v>
      </c>
      <c r="J69" s="160">
        <v>-10.6</v>
      </c>
      <c r="K69" s="101">
        <f t="shared" si="1"/>
        <v>-613093.50000000012</v>
      </c>
      <c r="L69" s="100" t="str">
        <f>VLOOKUP(I69,'Fluxo de Caixa'!$B:$B,1,FALSE)</f>
        <v>Despesas Bancárias</v>
      </c>
    </row>
    <row r="70" spans="2:12" ht="16.5">
      <c r="B70" s="60" t="s">
        <v>213</v>
      </c>
      <c r="C70" s="65" t="s">
        <v>214</v>
      </c>
      <c r="D70" s="169">
        <v>44790</v>
      </c>
      <c r="E70" s="20" t="str">
        <f t="shared" si="2"/>
        <v>8-2022</v>
      </c>
      <c r="F70" s="173"/>
      <c r="G70" s="167" t="s">
        <v>251</v>
      </c>
      <c r="H70" s="165" t="s">
        <v>108</v>
      </c>
      <c r="I70" s="100" t="str">
        <f>IF(H70="","",IFERROR(VLOOKUP(H70,'DE-PARA'!J:K,2,0),VLOOKUP(H70,'DE-PARA'!K:L,2,0)))</f>
        <v>T.I. (Manut./Mensalid) De Software</v>
      </c>
      <c r="J70" s="160">
        <v>-104500</v>
      </c>
      <c r="K70" s="101">
        <f t="shared" ref="K70:K133" si="3">J70+K69</f>
        <v>-717593.50000000012</v>
      </c>
      <c r="L70" s="100" t="str">
        <f>VLOOKUP(I70,'Fluxo de Caixa'!$B:$B,1,FALSE)</f>
        <v>T.I. (Manut./Mensalid) De Software</v>
      </c>
    </row>
    <row r="71" spans="2:12" ht="16.5">
      <c r="B71" s="60" t="s">
        <v>213</v>
      </c>
      <c r="C71" s="65" t="s">
        <v>214</v>
      </c>
      <c r="D71" s="170">
        <v>44790</v>
      </c>
      <c r="E71" s="20" t="str">
        <f t="shared" si="2"/>
        <v>8-2022</v>
      </c>
      <c r="F71" s="173"/>
      <c r="G71" s="168" t="s">
        <v>224</v>
      </c>
      <c r="H71" s="165" t="s">
        <v>202</v>
      </c>
      <c r="I71" s="100" t="str">
        <f>IF(H71="","",IFERROR(VLOOKUP(H71,'DE-PARA'!J:K,2,0),VLOOKUP(H71,'DE-PARA'!K:L,2,0)))</f>
        <v>Impostos, Taxas E Contribuicoes Federais</v>
      </c>
      <c r="J71" s="160">
        <v>-13647.73</v>
      </c>
      <c r="K71" s="101">
        <f t="shared" si="3"/>
        <v>-731241.2300000001</v>
      </c>
      <c r="L71" s="100" t="str">
        <f>VLOOKUP(I71,'Fluxo de Caixa'!$B:$B,1,FALSE)</f>
        <v>Impostos, Taxas E Contribuicoes Federais</v>
      </c>
    </row>
    <row r="72" spans="2:12" ht="16.5">
      <c r="B72" s="60" t="s">
        <v>213</v>
      </c>
      <c r="C72" s="65" t="s">
        <v>214</v>
      </c>
      <c r="D72" s="169">
        <v>44789</v>
      </c>
      <c r="E72" s="20" t="str">
        <f t="shared" si="2"/>
        <v>8-2022</v>
      </c>
      <c r="F72" s="173"/>
      <c r="G72" s="167" t="s">
        <v>220</v>
      </c>
      <c r="H72" s="165" t="s">
        <v>219</v>
      </c>
      <c r="I72" s="100" t="str">
        <f>IF(H72="","",IFERROR(VLOOKUP(H72,'DE-PARA'!J:K,2,0),VLOOKUP(H72,'DE-PARA'!K:L,2,0)))</f>
        <v>Despesas Bancárias</v>
      </c>
      <c r="J72" s="160">
        <v>-1.8</v>
      </c>
      <c r="K72" s="101">
        <f t="shared" si="3"/>
        <v>-731243.03000000014</v>
      </c>
      <c r="L72" s="100" t="str">
        <f>VLOOKUP(I72,'Fluxo de Caixa'!$B:$B,1,FALSE)</f>
        <v>Despesas Bancárias</v>
      </c>
    </row>
    <row r="73" spans="2:12" ht="16.5">
      <c r="B73" s="60" t="s">
        <v>213</v>
      </c>
      <c r="C73" s="65" t="s">
        <v>214</v>
      </c>
      <c r="D73" s="170">
        <v>44789</v>
      </c>
      <c r="E73" s="20" t="str">
        <f t="shared" si="2"/>
        <v>8-2022</v>
      </c>
      <c r="F73" s="173"/>
      <c r="G73" s="168" t="s">
        <v>218</v>
      </c>
      <c r="H73" s="166" t="s">
        <v>219</v>
      </c>
      <c r="I73" s="100" t="str">
        <f>IF(H73="","",IFERROR(VLOOKUP(H73,'DE-PARA'!J:K,2,0),VLOOKUP(H73,'DE-PARA'!K:L,2,0)))</f>
        <v>Despesas Bancárias</v>
      </c>
      <c r="J73" s="160">
        <v>-84.8</v>
      </c>
      <c r="K73" s="101">
        <f t="shared" si="3"/>
        <v>-731327.83000000019</v>
      </c>
      <c r="L73" s="100" t="str">
        <f>VLOOKUP(I73,'Fluxo de Caixa'!$B:$B,1,FALSE)</f>
        <v>Despesas Bancárias</v>
      </c>
    </row>
    <row r="74" spans="2:12" ht="16.5">
      <c r="B74" s="60" t="s">
        <v>213</v>
      </c>
      <c r="C74" s="65" t="s">
        <v>214</v>
      </c>
      <c r="D74" s="169">
        <v>44789</v>
      </c>
      <c r="E74" s="20" t="str">
        <f t="shared" si="2"/>
        <v>8-2022</v>
      </c>
      <c r="F74" s="173"/>
      <c r="G74" s="167" t="s">
        <v>252</v>
      </c>
      <c r="H74" s="166" t="s">
        <v>239</v>
      </c>
      <c r="I74" s="100" t="str">
        <f>IF(H74="","",IFERROR(VLOOKUP(H74,'DE-PARA'!J:K,2,0),VLOOKUP(H74,'DE-PARA'!K:L,2,0)))</f>
        <v>( - ) Outras Saídas</v>
      </c>
      <c r="J74" s="160">
        <v>-50000</v>
      </c>
      <c r="K74" s="101">
        <f t="shared" si="3"/>
        <v>-781327.83000000019</v>
      </c>
      <c r="L74" s="100" t="str">
        <f>VLOOKUP(I74,'Fluxo de Caixa'!$B:$B,1,FALSE)</f>
        <v>( - ) Outras Saídas</v>
      </c>
    </row>
    <row r="75" spans="2:12" ht="16.5">
      <c r="B75" s="60" t="s">
        <v>213</v>
      </c>
      <c r="C75" s="65" t="s">
        <v>214</v>
      </c>
      <c r="D75" s="170">
        <v>44789</v>
      </c>
      <c r="E75" s="20" t="str">
        <f t="shared" si="2"/>
        <v>8-2022</v>
      </c>
      <c r="F75" s="173"/>
      <c r="G75" s="168" t="s">
        <v>222</v>
      </c>
      <c r="H75" s="165" t="s">
        <v>18</v>
      </c>
      <c r="I75" s="100" t="str">
        <f>IF(H75="","",IFERROR(VLOOKUP(H75,'DE-PARA'!J:K,2,0),VLOOKUP(H75,'DE-PARA'!K:L,2,0)))</f>
        <v>Despesas Executora Administrativa</v>
      </c>
      <c r="J75" s="160">
        <v>-28450.55</v>
      </c>
      <c r="K75" s="101">
        <f t="shared" si="3"/>
        <v>-809778.38000000024</v>
      </c>
      <c r="L75" s="100" t="str">
        <f>VLOOKUP(I75,'Fluxo de Caixa'!$B:$B,1,FALSE)</f>
        <v>Despesas Executora Administrativa</v>
      </c>
    </row>
    <row r="76" spans="2:12" ht="16.5">
      <c r="B76" s="60" t="s">
        <v>213</v>
      </c>
      <c r="C76" s="65" t="s">
        <v>214</v>
      </c>
      <c r="D76" s="169">
        <v>44789</v>
      </c>
      <c r="E76" s="20" t="str">
        <f t="shared" si="2"/>
        <v>8-2022</v>
      </c>
      <c r="F76" s="173"/>
      <c r="G76" s="167" t="s">
        <v>253</v>
      </c>
      <c r="H76" s="165" t="s">
        <v>219</v>
      </c>
      <c r="I76" s="100" t="str">
        <f>IF(H76="","",IFERROR(VLOOKUP(H76,'DE-PARA'!J:K,2,0),VLOOKUP(H76,'DE-PARA'!K:L,2,0)))</f>
        <v>Despesas Bancárias</v>
      </c>
      <c r="J76" s="160">
        <v>-1.4</v>
      </c>
      <c r="K76" s="101">
        <f t="shared" si="3"/>
        <v>-809779.78000000026</v>
      </c>
      <c r="L76" s="100" t="str">
        <f>VLOOKUP(I76,'Fluxo de Caixa'!$B:$B,1,FALSE)</f>
        <v>Despesas Bancárias</v>
      </c>
    </row>
    <row r="77" spans="2:12" ht="16.5">
      <c r="B77" s="60" t="s">
        <v>213</v>
      </c>
      <c r="C77" s="65" t="s">
        <v>214</v>
      </c>
      <c r="D77" s="170">
        <v>44788</v>
      </c>
      <c r="E77" s="20" t="str">
        <f t="shared" si="2"/>
        <v>8-2022</v>
      </c>
      <c r="F77" s="173"/>
      <c r="G77" s="168" t="s">
        <v>218</v>
      </c>
      <c r="H77" s="166" t="s">
        <v>219</v>
      </c>
      <c r="I77" s="100" t="str">
        <f>IF(H77="","",IFERROR(VLOOKUP(H77,'DE-PARA'!J:K,2,0),VLOOKUP(H77,'DE-PARA'!K:L,2,0)))</f>
        <v>Despesas Bancárias</v>
      </c>
      <c r="J77" s="160">
        <v>-1.4</v>
      </c>
      <c r="K77" s="101">
        <f t="shared" si="3"/>
        <v>-809781.18000000028</v>
      </c>
      <c r="L77" s="100" t="str">
        <f>VLOOKUP(I77,'Fluxo de Caixa'!$B:$B,1,FALSE)</f>
        <v>Despesas Bancárias</v>
      </c>
    </row>
    <row r="78" spans="2:12" ht="16.5">
      <c r="B78" s="60" t="s">
        <v>213</v>
      </c>
      <c r="C78" s="65" t="s">
        <v>214</v>
      </c>
      <c r="D78" s="169">
        <v>44788</v>
      </c>
      <c r="E78" s="20" t="str">
        <f t="shared" si="2"/>
        <v>8-2022</v>
      </c>
      <c r="F78" s="173"/>
      <c r="G78" s="167" t="s">
        <v>222</v>
      </c>
      <c r="H78" s="165" t="s">
        <v>18</v>
      </c>
      <c r="I78" s="100" t="str">
        <f>IF(H78="","",IFERROR(VLOOKUP(H78,'DE-PARA'!J:K,2,0),VLOOKUP(H78,'DE-PARA'!K:L,2,0)))</f>
        <v>Despesas Executora Administrativa</v>
      </c>
      <c r="J78" s="160">
        <v>-3361.87</v>
      </c>
      <c r="K78" s="101">
        <f t="shared" si="3"/>
        <v>-813143.05000000028</v>
      </c>
      <c r="L78" s="100" t="str">
        <f>VLOOKUP(I78,'Fluxo de Caixa'!$B:$B,1,FALSE)</f>
        <v>Despesas Executora Administrativa</v>
      </c>
    </row>
    <row r="79" spans="2:12" ht="16.5">
      <c r="B79" s="60" t="s">
        <v>213</v>
      </c>
      <c r="C79" s="65" t="s">
        <v>214</v>
      </c>
      <c r="D79" s="169">
        <v>44785</v>
      </c>
      <c r="E79" s="20" t="str">
        <f t="shared" si="2"/>
        <v>8-2022</v>
      </c>
      <c r="F79" s="173"/>
      <c r="G79" s="167" t="s">
        <v>254</v>
      </c>
      <c r="H79" s="165" t="s">
        <v>216</v>
      </c>
      <c r="I79" s="100" t="str">
        <f>IF(H79="","",IFERROR(VLOOKUP(H79,'DE-PARA'!J:K,2,0),VLOOKUP(H79,'DE-PARA'!K:L,2,0)))</f>
        <v>Medicamentos E Correlatos</v>
      </c>
      <c r="J79" s="160">
        <v>-83809.5</v>
      </c>
      <c r="K79" s="101">
        <f t="shared" si="3"/>
        <v>-896952.55000000028</v>
      </c>
      <c r="L79" s="100" t="str">
        <f>VLOOKUP(I79,'Fluxo de Caixa'!$B:$B,1,FALSE)</f>
        <v>Medicamentos E Correlatos</v>
      </c>
    </row>
    <row r="80" spans="2:12" ht="16.5">
      <c r="B80" s="60" t="s">
        <v>213</v>
      </c>
      <c r="C80" s="65" t="s">
        <v>214</v>
      </c>
      <c r="D80" s="170">
        <v>44785</v>
      </c>
      <c r="E80" s="20" t="str">
        <f t="shared" si="2"/>
        <v>8-2022</v>
      </c>
      <c r="F80" s="173"/>
      <c r="G80" s="168" t="s">
        <v>255</v>
      </c>
      <c r="H80" s="165" t="s">
        <v>18</v>
      </c>
      <c r="I80" s="100" t="str">
        <f>IF(H80="","",IFERROR(VLOOKUP(H80,'DE-PARA'!J:K,2,0),VLOOKUP(H80,'DE-PARA'!K:L,2,0)))</f>
        <v>Despesas Executora Administrativa</v>
      </c>
      <c r="J80" s="160">
        <v>442.8</v>
      </c>
      <c r="K80" s="101">
        <f t="shared" si="3"/>
        <v>-896509.75000000023</v>
      </c>
      <c r="L80" s="100" t="str">
        <f>VLOOKUP(I80,'Fluxo de Caixa'!$B:$B,1,FALSE)</f>
        <v>Despesas Executora Administrativa</v>
      </c>
    </row>
    <row r="81" spans="2:12" ht="16.5">
      <c r="B81" s="60" t="s">
        <v>213</v>
      </c>
      <c r="C81" s="65" t="s">
        <v>214</v>
      </c>
      <c r="D81" s="169">
        <v>44785</v>
      </c>
      <c r="E81" s="20" t="str">
        <f t="shared" si="2"/>
        <v>8-2022</v>
      </c>
      <c r="F81" s="173"/>
      <c r="G81" s="167" t="s">
        <v>222</v>
      </c>
      <c r="H81" s="165" t="s">
        <v>18</v>
      </c>
      <c r="I81" s="100" t="str">
        <f>IF(H81="","",IFERROR(VLOOKUP(H81,'DE-PARA'!J:K,2,0),VLOOKUP(H81,'DE-PARA'!K:L,2,0)))</f>
        <v>Despesas Executora Administrativa</v>
      </c>
      <c r="J81" s="160">
        <v>-19296.919999999998</v>
      </c>
      <c r="K81" s="101">
        <f t="shared" si="3"/>
        <v>-915806.67000000027</v>
      </c>
      <c r="L81" s="100" t="str">
        <f>VLOOKUP(I81,'Fluxo de Caixa'!$B:$B,1,FALSE)</f>
        <v>Despesas Executora Administrativa</v>
      </c>
    </row>
    <row r="82" spans="2:12" ht="16.5">
      <c r="B82" s="60" t="s">
        <v>213</v>
      </c>
      <c r="C82" s="65" t="s">
        <v>214</v>
      </c>
      <c r="D82" s="170">
        <v>44785</v>
      </c>
      <c r="E82" s="20" t="str">
        <f t="shared" si="2"/>
        <v>8-2022</v>
      </c>
      <c r="F82" s="173"/>
      <c r="G82" s="168" t="s">
        <v>218</v>
      </c>
      <c r="H82" s="165" t="s">
        <v>219</v>
      </c>
      <c r="I82" s="100" t="str">
        <f>IF(H82="","",IFERROR(VLOOKUP(H82,'DE-PARA'!J:K,2,0),VLOOKUP(H82,'DE-PARA'!K:L,2,0)))</f>
        <v>Despesas Bancárias</v>
      </c>
      <c r="J82" s="160">
        <v>-66.400000000000006</v>
      </c>
      <c r="K82" s="101">
        <f t="shared" si="3"/>
        <v>-915873.0700000003</v>
      </c>
      <c r="L82" s="100" t="str">
        <f>VLOOKUP(I82,'Fluxo de Caixa'!$B:$B,1,FALSE)</f>
        <v>Despesas Bancárias</v>
      </c>
    </row>
    <row r="83" spans="2:12" ht="16.5">
      <c r="B83" s="60" t="s">
        <v>213</v>
      </c>
      <c r="C83" s="65" t="s">
        <v>214</v>
      </c>
      <c r="D83" s="169">
        <v>44785</v>
      </c>
      <c r="E83" s="20" t="str">
        <f t="shared" si="2"/>
        <v>8-2022</v>
      </c>
      <c r="F83" s="173"/>
      <c r="G83" s="167" t="s">
        <v>256</v>
      </c>
      <c r="H83" s="165" t="s">
        <v>216</v>
      </c>
      <c r="I83" s="100" t="str">
        <f>IF(H83="","",IFERROR(VLOOKUP(H83,'DE-PARA'!J:K,2,0),VLOOKUP(H83,'DE-PARA'!K:L,2,0)))</f>
        <v>Medicamentos E Correlatos</v>
      </c>
      <c r="J83" s="160">
        <v>-129000</v>
      </c>
      <c r="K83" s="101">
        <f t="shared" si="3"/>
        <v>-1044873.0700000003</v>
      </c>
      <c r="L83" s="100" t="str">
        <f>VLOOKUP(I83,'Fluxo de Caixa'!$B:$B,1,FALSE)</f>
        <v>Medicamentos E Correlatos</v>
      </c>
    </row>
    <row r="84" spans="2:12" ht="16.5">
      <c r="B84" s="60" t="s">
        <v>213</v>
      </c>
      <c r="C84" s="65" t="s">
        <v>214</v>
      </c>
      <c r="D84" s="170">
        <v>44784</v>
      </c>
      <c r="E84" s="20" t="str">
        <f t="shared" si="2"/>
        <v>8-2022</v>
      </c>
      <c r="F84" s="173"/>
      <c r="G84" s="168" t="s">
        <v>257</v>
      </c>
      <c r="H84" s="166" t="s">
        <v>219</v>
      </c>
      <c r="I84" s="100" t="str">
        <f>IF(H84="","",IFERROR(VLOOKUP(H84,'DE-PARA'!J:K,2,0),VLOOKUP(H84,'DE-PARA'!K:L,2,0)))</f>
        <v>Despesas Bancárias</v>
      </c>
      <c r="J84" s="160">
        <v>-2.7</v>
      </c>
      <c r="K84" s="101">
        <f t="shared" si="3"/>
        <v>-1044875.7700000003</v>
      </c>
      <c r="L84" s="100" t="str">
        <f>VLOOKUP(I84,'Fluxo de Caixa'!$B:$B,1,FALSE)</f>
        <v>Despesas Bancárias</v>
      </c>
    </row>
    <row r="85" spans="2:12" ht="16.5">
      <c r="B85" s="60" t="s">
        <v>213</v>
      </c>
      <c r="C85" s="65" t="s">
        <v>214</v>
      </c>
      <c r="D85" s="169">
        <v>44784</v>
      </c>
      <c r="E85" s="20" t="str">
        <f t="shared" si="2"/>
        <v>8-2022</v>
      </c>
      <c r="F85" s="173"/>
      <c r="G85" s="167" t="s">
        <v>258</v>
      </c>
      <c r="H85" s="165" t="s">
        <v>18</v>
      </c>
      <c r="I85" s="100" t="str">
        <f>IF(H85="","",IFERROR(VLOOKUP(H85,'DE-PARA'!J:K,2,0),VLOOKUP(H85,'DE-PARA'!K:L,2,0)))</f>
        <v>Despesas Executora Administrativa</v>
      </c>
      <c r="J85" s="160">
        <v>3204.8</v>
      </c>
      <c r="K85" s="101">
        <f t="shared" si="3"/>
        <v>-1041670.9700000002</v>
      </c>
      <c r="L85" s="100" t="str">
        <f>VLOOKUP(I85,'Fluxo de Caixa'!$B:$B,1,FALSE)</f>
        <v>Despesas Executora Administrativa</v>
      </c>
    </row>
    <row r="86" spans="2:12" ht="16.5">
      <c r="B86" s="60" t="s">
        <v>213</v>
      </c>
      <c r="C86" s="65" t="s">
        <v>214</v>
      </c>
      <c r="D86" s="170">
        <v>44784</v>
      </c>
      <c r="E86" s="20" t="str">
        <f t="shared" si="2"/>
        <v>8-2022</v>
      </c>
      <c r="F86" s="173"/>
      <c r="G86" s="168" t="s">
        <v>218</v>
      </c>
      <c r="H86" s="166" t="s">
        <v>219</v>
      </c>
      <c r="I86" s="100" t="str">
        <f>IF(H86="","",IFERROR(VLOOKUP(H86,'DE-PARA'!J:K,2,0),VLOOKUP(H86,'DE-PARA'!K:L,2,0)))</f>
        <v>Despesas Bancárias</v>
      </c>
      <c r="J86" s="160">
        <v>-201.4</v>
      </c>
      <c r="K86" s="101">
        <f t="shared" si="3"/>
        <v>-1041872.3700000002</v>
      </c>
      <c r="L86" s="100" t="str">
        <f>VLOOKUP(I86,'Fluxo de Caixa'!$B:$B,1,FALSE)</f>
        <v>Despesas Bancárias</v>
      </c>
    </row>
    <row r="87" spans="2:12" ht="16.5">
      <c r="B87" s="60" t="s">
        <v>213</v>
      </c>
      <c r="C87" s="65" t="s">
        <v>214</v>
      </c>
      <c r="D87" s="169">
        <v>44784</v>
      </c>
      <c r="E87" s="20" t="str">
        <f t="shared" si="2"/>
        <v>8-2022</v>
      </c>
      <c r="F87" s="173"/>
      <c r="G87" s="167" t="s">
        <v>259</v>
      </c>
      <c r="H87" s="165" t="s">
        <v>18</v>
      </c>
      <c r="I87" s="100" t="str">
        <f>IF(H87="","",IFERROR(VLOOKUP(H87,'DE-PARA'!J:K,2,0),VLOOKUP(H87,'DE-PARA'!K:L,2,0)))</f>
        <v>Despesas Executora Administrativa</v>
      </c>
      <c r="J87" s="160">
        <v>10000</v>
      </c>
      <c r="K87" s="101">
        <f t="shared" si="3"/>
        <v>-1031872.3700000002</v>
      </c>
      <c r="L87" s="100" t="str">
        <f>VLOOKUP(I87,'Fluxo de Caixa'!$B:$B,1,FALSE)</f>
        <v>Despesas Executora Administrativa</v>
      </c>
    </row>
    <row r="88" spans="2:12" ht="16.5">
      <c r="B88" s="60" t="s">
        <v>213</v>
      </c>
      <c r="C88" s="65" t="s">
        <v>214</v>
      </c>
      <c r="D88" s="170">
        <v>44784</v>
      </c>
      <c r="E88" s="20" t="str">
        <f t="shared" si="2"/>
        <v>8-2022</v>
      </c>
      <c r="F88" s="173"/>
      <c r="G88" s="168" t="s">
        <v>222</v>
      </c>
      <c r="H88" s="165" t="s">
        <v>18</v>
      </c>
      <c r="I88" s="100" t="str">
        <f>IF(H88="","",IFERROR(VLOOKUP(H88,'DE-PARA'!J:K,2,0),VLOOKUP(H88,'DE-PARA'!K:L,2,0)))</f>
        <v>Despesas Executora Administrativa</v>
      </c>
      <c r="J88" s="160">
        <v>-126791.91</v>
      </c>
      <c r="K88" s="101">
        <f t="shared" si="3"/>
        <v>-1158664.2800000003</v>
      </c>
      <c r="L88" s="100" t="str">
        <f>VLOOKUP(I88,'Fluxo de Caixa'!$B:$B,1,FALSE)</f>
        <v>Despesas Executora Administrativa</v>
      </c>
    </row>
    <row r="89" spans="2:12" ht="16.5">
      <c r="B89" s="60" t="s">
        <v>213</v>
      </c>
      <c r="C89" s="65" t="s">
        <v>214</v>
      </c>
      <c r="D89" s="169">
        <v>44783</v>
      </c>
      <c r="E89" s="20" t="str">
        <f t="shared" si="2"/>
        <v>8-2022</v>
      </c>
      <c r="F89" s="173"/>
      <c r="G89" s="167" t="s">
        <v>222</v>
      </c>
      <c r="H89" s="165" t="s">
        <v>18</v>
      </c>
      <c r="I89" s="100" t="str">
        <f>IF(H89="","",IFERROR(VLOOKUP(H89,'DE-PARA'!J:K,2,0),VLOOKUP(H89,'DE-PARA'!K:L,2,0)))</f>
        <v>Despesas Executora Administrativa</v>
      </c>
      <c r="J89" s="160">
        <v>-62032.24</v>
      </c>
      <c r="K89" s="101">
        <f t="shared" si="3"/>
        <v>-1220696.5200000003</v>
      </c>
      <c r="L89" s="100" t="str">
        <f>VLOOKUP(I89,'Fluxo de Caixa'!$B:$B,1,FALSE)</f>
        <v>Despesas Executora Administrativa</v>
      </c>
    </row>
    <row r="90" spans="2:12" ht="16.5">
      <c r="B90" s="60" t="s">
        <v>213</v>
      </c>
      <c r="C90" s="65" t="s">
        <v>214</v>
      </c>
      <c r="D90" s="170">
        <v>44783</v>
      </c>
      <c r="E90" s="20" t="str">
        <f t="shared" si="2"/>
        <v>8-2022</v>
      </c>
      <c r="F90" s="173"/>
      <c r="G90" s="168" t="s">
        <v>218</v>
      </c>
      <c r="H90" s="166" t="s">
        <v>219</v>
      </c>
      <c r="I90" s="100" t="str">
        <f>IF(H90="","",IFERROR(VLOOKUP(H90,'DE-PARA'!J:K,2,0),VLOOKUP(H90,'DE-PARA'!K:L,2,0)))</f>
        <v>Despesas Bancárias</v>
      </c>
      <c r="J90" s="160">
        <v>-63.6</v>
      </c>
      <c r="K90" s="101">
        <f t="shared" si="3"/>
        <v>-1220760.1200000003</v>
      </c>
      <c r="L90" s="100" t="str">
        <f>VLOOKUP(I90,'Fluxo de Caixa'!$B:$B,1,FALSE)</f>
        <v>Despesas Bancárias</v>
      </c>
    </row>
    <row r="91" spans="2:12" ht="16.5">
      <c r="B91" s="60" t="s">
        <v>213</v>
      </c>
      <c r="C91" s="65" t="s">
        <v>214</v>
      </c>
      <c r="D91" s="169">
        <v>44783</v>
      </c>
      <c r="E91" s="20" t="str">
        <f t="shared" si="2"/>
        <v>8-2022</v>
      </c>
      <c r="F91" s="173"/>
      <c r="G91" s="167" t="s">
        <v>253</v>
      </c>
      <c r="H91" s="165" t="s">
        <v>219</v>
      </c>
      <c r="I91" s="100" t="str">
        <f>IF(H91="","",IFERROR(VLOOKUP(H91,'DE-PARA'!J:K,2,0),VLOOKUP(H91,'DE-PARA'!K:L,2,0)))</f>
        <v>Despesas Bancárias</v>
      </c>
      <c r="J91" s="160">
        <v>-23.8</v>
      </c>
      <c r="K91" s="101">
        <f t="shared" si="3"/>
        <v>-1220783.9200000004</v>
      </c>
      <c r="L91" s="100" t="str">
        <f>VLOOKUP(I91,'Fluxo de Caixa'!$B:$B,1,FALSE)</f>
        <v>Despesas Bancárias</v>
      </c>
    </row>
    <row r="92" spans="2:12" ht="16.5">
      <c r="B92" s="60" t="s">
        <v>213</v>
      </c>
      <c r="C92" s="65" t="s">
        <v>214</v>
      </c>
      <c r="D92" s="170">
        <v>44783</v>
      </c>
      <c r="E92" s="20" t="str">
        <f t="shared" si="2"/>
        <v>8-2022</v>
      </c>
      <c r="F92" s="173"/>
      <c r="G92" s="168" t="s">
        <v>221</v>
      </c>
      <c r="H92" s="166" t="s">
        <v>219</v>
      </c>
      <c r="I92" s="100" t="str">
        <f>IF(H92="","",IFERROR(VLOOKUP(H92,'DE-PARA'!J:K,2,0),VLOOKUP(H92,'DE-PARA'!K:L,2,0)))</f>
        <v>Despesas Bancárias</v>
      </c>
      <c r="J92" s="160">
        <v>-2.7</v>
      </c>
      <c r="K92" s="101">
        <f t="shared" si="3"/>
        <v>-1220786.6200000003</v>
      </c>
      <c r="L92" s="100" t="str">
        <f>VLOOKUP(I92,'Fluxo de Caixa'!$B:$B,1,FALSE)</f>
        <v>Despesas Bancárias</v>
      </c>
    </row>
    <row r="93" spans="2:12" ht="16.5">
      <c r="B93" s="60" t="s">
        <v>213</v>
      </c>
      <c r="C93" s="65" t="s">
        <v>214</v>
      </c>
      <c r="D93" s="169">
        <v>44783</v>
      </c>
      <c r="E93" s="20" t="str">
        <f t="shared" si="2"/>
        <v>8-2022</v>
      </c>
      <c r="F93" s="173"/>
      <c r="G93" s="167" t="s">
        <v>257</v>
      </c>
      <c r="H93" s="165" t="s">
        <v>219</v>
      </c>
      <c r="I93" s="100" t="str">
        <f>IF(H93="","",IFERROR(VLOOKUP(H93,'DE-PARA'!J:K,2,0),VLOOKUP(H93,'DE-PARA'!K:L,2,0)))</f>
        <v>Despesas Bancárias</v>
      </c>
      <c r="J93" s="160">
        <v>-8.1</v>
      </c>
      <c r="K93" s="101">
        <f t="shared" si="3"/>
        <v>-1220794.7200000004</v>
      </c>
      <c r="L93" s="100" t="str">
        <f>VLOOKUP(I93,'Fluxo de Caixa'!$B:$B,1,FALSE)</f>
        <v>Despesas Bancárias</v>
      </c>
    </row>
    <row r="94" spans="2:12" ht="16.5">
      <c r="B94" s="60" t="s">
        <v>213</v>
      </c>
      <c r="C94" s="65" t="s">
        <v>214</v>
      </c>
      <c r="D94" s="170">
        <v>44783</v>
      </c>
      <c r="E94" s="20" t="str">
        <f t="shared" si="2"/>
        <v>8-2022</v>
      </c>
      <c r="F94" s="173"/>
      <c r="G94" s="168" t="s">
        <v>220</v>
      </c>
      <c r="H94" s="166" t="s">
        <v>219</v>
      </c>
      <c r="I94" s="100" t="str">
        <f>IF(H94="","",IFERROR(VLOOKUP(H94,'DE-PARA'!J:K,2,0),VLOOKUP(H94,'DE-PARA'!K:L,2,0)))</f>
        <v>Despesas Bancárias</v>
      </c>
      <c r="J94" s="160">
        <v>-3.6</v>
      </c>
      <c r="K94" s="101">
        <f t="shared" si="3"/>
        <v>-1220798.3200000005</v>
      </c>
      <c r="L94" s="100" t="str">
        <f>VLOOKUP(I94,'Fluxo de Caixa'!$B:$B,1,FALSE)</f>
        <v>Despesas Bancárias</v>
      </c>
    </row>
    <row r="95" spans="2:12" ht="16.5">
      <c r="B95" s="60" t="s">
        <v>213</v>
      </c>
      <c r="C95" s="65" t="s">
        <v>214</v>
      </c>
      <c r="D95" s="169">
        <v>44783</v>
      </c>
      <c r="E95" s="20" t="str">
        <f t="shared" si="2"/>
        <v>8-2022</v>
      </c>
      <c r="F95" s="173"/>
      <c r="G95" s="167" t="s">
        <v>260</v>
      </c>
      <c r="H95" s="165" t="s">
        <v>18</v>
      </c>
      <c r="I95" s="100" t="str">
        <f>IF(H95="","",IFERROR(VLOOKUP(H95,'DE-PARA'!J:K,2,0),VLOOKUP(H95,'DE-PARA'!K:L,2,0)))</f>
        <v>Despesas Executora Administrativa</v>
      </c>
      <c r="J95" s="160">
        <v>3204.8</v>
      </c>
      <c r="K95" s="101">
        <f t="shared" si="3"/>
        <v>-1217593.5200000005</v>
      </c>
      <c r="L95" s="100" t="str">
        <f>VLOOKUP(I95,'Fluxo de Caixa'!$B:$B,1,FALSE)</f>
        <v>Despesas Executora Administrativa</v>
      </c>
    </row>
    <row r="96" spans="2:12" ht="16.5">
      <c r="B96" s="60" t="s">
        <v>213</v>
      </c>
      <c r="C96" s="65" t="s">
        <v>214</v>
      </c>
      <c r="D96" s="170">
        <v>44783</v>
      </c>
      <c r="E96" s="20" t="str">
        <f t="shared" si="2"/>
        <v>8-2022</v>
      </c>
      <c r="F96" s="173"/>
      <c r="G96" s="168" t="s">
        <v>261</v>
      </c>
      <c r="H96" s="166" t="s">
        <v>239</v>
      </c>
      <c r="I96" s="100" t="str">
        <f>IF(H96="","",IFERROR(VLOOKUP(H96,'DE-PARA'!J:K,2,0),VLOOKUP(H96,'DE-PARA'!K:L,2,0)))</f>
        <v>( - ) Outras Saídas</v>
      </c>
      <c r="J96" s="160">
        <v>-184</v>
      </c>
      <c r="K96" s="101">
        <f t="shared" si="3"/>
        <v>-1217777.5200000005</v>
      </c>
      <c r="L96" s="100" t="str">
        <f>VLOOKUP(I96,'Fluxo de Caixa'!$B:$B,1,FALSE)</f>
        <v>( - ) Outras Saídas</v>
      </c>
    </row>
    <row r="97" spans="2:12" ht="16.5">
      <c r="B97" s="60" t="s">
        <v>213</v>
      </c>
      <c r="C97" s="65" t="s">
        <v>214</v>
      </c>
      <c r="D97" s="169">
        <v>44783</v>
      </c>
      <c r="E97" s="20" t="str">
        <f t="shared" si="2"/>
        <v>8-2022</v>
      </c>
      <c r="F97" s="173"/>
      <c r="G97" s="167" t="s">
        <v>262</v>
      </c>
      <c r="H97" s="166" t="s">
        <v>234</v>
      </c>
      <c r="I97" s="100" t="str">
        <f>IF(H97="","",IFERROR(VLOOKUP(H97,'DE-PARA'!J:K,2,0),VLOOKUP(H97,'DE-PARA'!K:L,2,0)))</f>
        <v>Lavanderia</v>
      </c>
      <c r="J97" s="160">
        <v>-5806.45</v>
      </c>
      <c r="K97" s="101">
        <f t="shared" si="3"/>
        <v>-1223583.9700000004</v>
      </c>
      <c r="L97" s="100" t="str">
        <f>VLOOKUP(I97,'Fluxo de Caixa'!$B:$B,1,FALSE)</f>
        <v>Lavanderia</v>
      </c>
    </row>
    <row r="98" spans="2:12" ht="16.5">
      <c r="B98" s="60" t="s">
        <v>213</v>
      </c>
      <c r="C98" s="65" t="s">
        <v>214</v>
      </c>
      <c r="D98" s="170">
        <v>44783</v>
      </c>
      <c r="E98" s="20" t="str">
        <f t="shared" si="2"/>
        <v>8-2022</v>
      </c>
      <c r="F98" s="173"/>
      <c r="G98" s="168" t="s">
        <v>263</v>
      </c>
      <c r="H98" s="166" t="s">
        <v>239</v>
      </c>
      <c r="I98" s="100" t="str">
        <f>IF(H98="","",IFERROR(VLOOKUP(H98,'DE-PARA'!J:K,2,0),VLOOKUP(H98,'DE-PARA'!K:L,2,0)))</f>
        <v>( - ) Outras Saídas</v>
      </c>
      <c r="J98" s="160">
        <v>-550000</v>
      </c>
      <c r="K98" s="101">
        <f t="shared" si="3"/>
        <v>-1773583.9700000004</v>
      </c>
      <c r="L98" s="100" t="str">
        <f>VLOOKUP(I98,'Fluxo de Caixa'!$B:$B,1,FALSE)</f>
        <v>( - ) Outras Saídas</v>
      </c>
    </row>
    <row r="99" spans="2:12" ht="16.5">
      <c r="B99" s="60" t="s">
        <v>213</v>
      </c>
      <c r="C99" s="65" t="s">
        <v>214</v>
      </c>
      <c r="D99" s="169">
        <v>44783</v>
      </c>
      <c r="E99" s="20" t="str">
        <f t="shared" si="2"/>
        <v>8-2022</v>
      </c>
      <c r="F99" s="173"/>
      <c r="G99" s="167" t="s">
        <v>248</v>
      </c>
      <c r="H99" s="166" t="s">
        <v>239</v>
      </c>
      <c r="I99" s="100" t="str">
        <f>IF(H99="","",IFERROR(VLOOKUP(H99,'DE-PARA'!J:K,2,0),VLOOKUP(H99,'DE-PARA'!K:L,2,0)))</f>
        <v>( - ) Outras Saídas</v>
      </c>
      <c r="J99" s="160">
        <v>-580000</v>
      </c>
      <c r="K99" s="101">
        <f t="shared" si="3"/>
        <v>-2353583.9700000007</v>
      </c>
      <c r="L99" s="100" t="str">
        <f>VLOOKUP(I99,'Fluxo de Caixa'!$B:$B,1,FALSE)</f>
        <v>( - ) Outras Saídas</v>
      </c>
    </row>
    <row r="100" spans="2:12" ht="16.5">
      <c r="B100" s="60" t="s">
        <v>213</v>
      </c>
      <c r="C100" s="65" t="s">
        <v>214</v>
      </c>
      <c r="D100" s="170">
        <v>44782</v>
      </c>
      <c r="E100" s="20" t="str">
        <f t="shared" si="2"/>
        <v>8-2022</v>
      </c>
      <c r="F100" s="173"/>
      <c r="G100" s="168" t="s">
        <v>222</v>
      </c>
      <c r="H100" s="165" t="s">
        <v>18</v>
      </c>
      <c r="I100" s="100" t="str">
        <f>IF(H100="","",IFERROR(VLOOKUP(H100,'DE-PARA'!J:K,2,0),VLOOKUP(H100,'DE-PARA'!K:L,2,0)))</f>
        <v>Despesas Executora Administrativa</v>
      </c>
      <c r="J100" s="160">
        <v>-227389.17</v>
      </c>
      <c r="K100" s="101">
        <f t="shared" si="3"/>
        <v>-2580973.1400000006</v>
      </c>
      <c r="L100" s="100" t="str">
        <f>VLOOKUP(I100,'Fluxo de Caixa'!$B:$B,1,FALSE)</f>
        <v>Despesas Executora Administrativa</v>
      </c>
    </row>
    <row r="101" spans="2:12" ht="16.5">
      <c r="B101" s="60" t="s">
        <v>213</v>
      </c>
      <c r="C101" s="65" t="s">
        <v>214</v>
      </c>
      <c r="D101" s="169">
        <v>44782</v>
      </c>
      <c r="E101" s="20" t="str">
        <f t="shared" si="2"/>
        <v>8-2022</v>
      </c>
      <c r="F101" s="173"/>
      <c r="G101" s="167" t="s">
        <v>264</v>
      </c>
      <c r="H101" s="166" t="s">
        <v>37</v>
      </c>
      <c r="I101" s="100" t="str">
        <f>IF(H101="","",IFERROR(VLOOKUP(H101,'DE-PARA'!J:K,2,0),VLOOKUP(H101,'DE-PARA'!K:L,2,0)))</f>
        <v>Medicos</v>
      </c>
      <c r="J101" s="160">
        <v>-24516.13</v>
      </c>
      <c r="K101" s="101">
        <f t="shared" si="3"/>
        <v>-2605489.2700000005</v>
      </c>
      <c r="L101" s="100" t="str">
        <f>VLOOKUP(I101,'Fluxo de Caixa'!$B:$B,1,FALSE)</f>
        <v>Medicos</v>
      </c>
    </row>
    <row r="102" spans="2:12" ht="16.5">
      <c r="B102" s="60" t="s">
        <v>213</v>
      </c>
      <c r="C102" s="65" t="s">
        <v>214</v>
      </c>
      <c r="D102" s="170">
        <v>44782</v>
      </c>
      <c r="E102" s="20" t="str">
        <f t="shared" si="2"/>
        <v>8-2022</v>
      </c>
      <c r="F102" s="173"/>
      <c r="G102" s="168" t="s">
        <v>218</v>
      </c>
      <c r="H102" s="166" t="s">
        <v>219</v>
      </c>
      <c r="I102" s="100" t="str">
        <f>IF(H102="","",IFERROR(VLOOKUP(H102,'DE-PARA'!J:K,2,0),VLOOKUP(H102,'DE-PARA'!K:L,2,0)))</f>
        <v>Despesas Bancárias</v>
      </c>
      <c r="J102" s="160">
        <v>-212</v>
      </c>
      <c r="K102" s="101">
        <f t="shared" si="3"/>
        <v>-2605701.2700000005</v>
      </c>
      <c r="L102" s="100" t="str">
        <f>VLOOKUP(I102,'Fluxo de Caixa'!$B:$B,1,FALSE)</f>
        <v>Despesas Bancárias</v>
      </c>
    </row>
    <row r="103" spans="2:12" ht="16.5">
      <c r="B103" s="60" t="s">
        <v>213</v>
      </c>
      <c r="C103" s="65" t="s">
        <v>214</v>
      </c>
      <c r="D103" s="170">
        <v>44782</v>
      </c>
      <c r="E103" s="20" t="str">
        <f t="shared" si="2"/>
        <v>8-2022</v>
      </c>
      <c r="F103" s="173"/>
      <c r="G103" s="168" t="s">
        <v>220</v>
      </c>
      <c r="H103" s="166" t="s">
        <v>219</v>
      </c>
      <c r="I103" s="100" t="str">
        <f>IF(H103="","",IFERROR(VLOOKUP(H103,'DE-PARA'!J:K,2,0),VLOOKUP(H103,'DE-PARA'!K:L,2,0)))</f>
        <v>Despesas Bancárias</v>
      </c>
      <c r="J103" s="160">
        <v>-5.4</v>
      </c>
      <c r="K103" s="101">
        <f t="shared" si="3"/>
        <v>-2605706.6700000004</v>
      </c>
      <c r="L103" s="100" t="str">
        <f>VLOOKUP(I103,'Fluxo de Caixa'!$B:$B,1,FALSE)</f>
        <v>Despesas Bancárias</v>
      </c>
    </row>
    <row r="104" spans="2:12" ht="16.5">
      <c r="B104" s="60" t="s">
        <v>213</v>
      </c>
      <c r="C104" s="65" t="s">
        <v>214</v>
      </c>
      <c r="D104" s="169">
        <v>44782</v>
      </c>
      <c r="E104" s="20" t="str">
        <f t="shared" si="2"/>
        <v>8-2022</v>
      </c>
      <c r="F104" s="173"/>
      <c r="G104" s="167" t="s">
        <v>265</v>
      </c>
      <c r="H104" s="165" t="s">
        <v>18</v>
      </c>
      <c r="I104" s="100" t="str">
        <f>IF(H104="","",IFERROR(VLOOKUP(H104,'DE-PARA'!J:K,2,0),VLOOKUP(H104,'DE-PARA'!K:L,2,0)))</f>
        <v>Despesas Executora Administrativa</v>
      </c>
      <c r="J104" s="160">
        <v>45.17</v>
      </c>
      <c r="K104" s="101">
        <f t="shared" si="3"/>
        <v>-2605661.5000000005</v>
      </c>
      <c r="L104" s="100" t="str">
        <f>VLOOKUP(I104,'Fluxo de Caixa'!$B:$B,1,FALSE)</f>
        <v>Despesas Executora Administrativa</v>
      </c>
    </row>
    <row r="105" spans="2:12" ht="16.5">
      <c r="B105" s="60" t="s">
        <v>213</v>
      </c>
      <c r="C105" s="65" t="s">
        <v>214</v>
      </c>
      <c r="D105" s="170">
        <v>44782</v>
      </c>
      <c r="E105" s="20" t="str">
        <f t="shared" si="2"/>
        <v>8-2022</v>
      </c>
      <c r="F105" s="173"/>
      <c r="G105" s="168" t="s">
        <v>253</v>
      </c>
      <c r="H105" s="166" t="s">
        <v>219</v>
      </c>
      <c r="I105" s="100" t="str">
        <f>IF(H105="","",IFERROR(VLOOKUP(H105,'DE-PARA'!J:K,2,0),VLOOKUP(H105,'DE-PARA'!K:L,2,0)))</f>
        <v>Despesas Bancárias</v>
      </c>
      <c r="J105" s="160">
        <v>-4.2</v>
      </c>
      <c r="K105" s="101">
        <f t="shared" si="3"/>
        <v>-2605665.7000000007</v>
      </c>
      <c r="L105" s="100" t="str">
        <f>VLOOKUP(I105,'Fluxo de Caixa'!$B:$B,1,FALSE)</f>
        <v>Despesas Bancárias</v>
      </c>
    </row>
    <row r="106" spans="2:12" ht="16.5">
      <c r="B106" s="60" t="s">
        <v>213</v>
      </c>
      <c r="C106" s="65" t="s">
        <v>214</v>
      </c>
      <c r="D106" s="169">
        <v>44782</v>
      </c>
      <c r="E106" s="20" t="str">
        <f t="shared" si="2"/>
        <v>8-2022</v>
      </c>
      <c r="F106" s="173"/>
      <c r="G106" s="167" t="s">
        <v>266</v>
      </c>
      <c r="H106" s="165" t="s">
        <v>18</v>
      </c>
      <c r="I106" s="100" t="str">
        <f>IF(H106="","",IFERROR(VLOOKUP(H106,'DE-PARA'!J:K,2,0),VLOOKUP(H106,'DE-PARA'!K:L,2,0)))</f>
        <v>Despesas Executora Administrativa</v>
      </c>
      <c r="J106" s="160">
        <v>45.17</v>
      </c>
      <c r="K106" s="101">
        <f t="shared" si="3"/>
        <v>-2605620.5300000007</v>
      </c>
      <c r="L106" s="100" t="str">
        <f>VLOOKUP(I106,'Fluxo de Caixa'!$B:$B,1,FALSE)</f>
        <v>Despesas Executora Administrativa</v>
      </c>
    </row>
    <row r="107" spans="2:12" ht="16.5">
      <c r="B107" s="60" t="s">
        <v>213</v>
      </c>
      <c r="C107" s="65" t="s">
        <v>214</v>
      </c>
      <c r="D107" s="170">
        <v>44782</v>
      </c>
      <c r="E107" s="20" t="str">
        <f t="shared" si="2"/>
        <v>8-2022</v>
      </c>
      <c r="F107" s="173"/>
      <c r="G107" s="168" t="s">
        <v>267</v>
      </c>
      <c r="H107" s="166" t="s">
        <v>41</v>
      </c>
      <c r="I107" s="100" t="str">
        <f>IF(H107="","",IFERROR(VLOOKUP(H107,'DE-PARA'!J:K,2,0),VLOOKUP(H107,'DE-PARA'!K:L,2,0)))</f>
        <v>Associacoes De Classe</v>
      </c>
      <c r="J107" s="160">
        <v>-1140</v>
      </c>
      <c r="K107" s="101">
        <f t="shared" si="3"/>
        <v>-2606760.5300000007</v>
      </c>
      <c r="L107" s="100" t="str">
        <f>VLOOKUP(I107,'Fluxo de Caixa'!$B:$B,1,FALSE)</f>
        <v>Associacoes De Classe</v>
      </c>
    </row>
    <row r="108" spans="2:12" ht="16.5">
      <c r="B108" s="60" t="s">
        <v>213</v>
      </c>
      <c r="C108" s="65" t="s">
        <v>214</v>
      </c>
      <c r="D108" s="169">
        <v>44782</v>
      </c>
      <c r="E108" s="20" t="str">
        <f t="shared" si="2"/>
        <v>8-2022</v>
      </c>
      <c r="F108" s="173"/>
      <c r="G108" s="167" t="s">
        <v>268</v>
      </c>
      <c r="H108" s="166" t="s">
        <v>41</v>
      </c>
      <c r="I108" s="100" t="str">
        <f>IF(H108="","",IFERROR(VLOOKUP(H108,'DE-PARA'!J:K,2,0),VLOOKUP(H108,'DE-PARA'!K:L,2,0)))</f>
        <v>Associacoes De Classe</v>
      </c>
      <c r="J108" s="160">
        <v>-453.54</v>
      </c>
      <c r="K108" s="101">
        <f t="shared" si="3"/>
        <v>-2607214.0700000008</v>
      </c>
      <c r="L108" s="100" t="str">
        <f>VLOOKUP(I108,'Fluxo de Caixa'!$B:$B,1,FALSE)</f>
        <v>Associacoes De Classe</v>
      </c>
    </row>
    <row r="109" spans="2:12" ht="16.5">
      <c r="B109" s="60" t="s">
        <v>213</v>
      </c>
      <c r="C109" s="65" t="s">
        <v>214</v>
      </c>
      <c r="D109" s="170">
        <v>44782</v>
      </c>
      <c r="E109" s="20" t="str">
        <f t="shared" si="2"/>
        <v>8-2022</v>
      </c>
      <c r="F109" s="173"/>
      <c r="G109" s="168" t="s">
        <v>269</v>
      </c>
      <c r="H109" s="166" t="s">
        <v>234</v>
      </c>
      <c r="I109" s="100" t="str">
        <f>IF(H109="","",IFERROR(VLOOKUP(H109,'DE-PARA'!J:K,2,0),VLOOKUP(H109,'DE-PARA'!K:L,2,0)))</f>
        <v>Lavanderia</v>
      </c>
      <c r="J109" s="160">
        <v>-6129.03</v>
      </c>
      <c r="K109" s="101">
        <f t="shared" si="3"/>
        <v>-2613343.1000000006</v>
      </c>
      <c r="L109" s="100" t="str">
        <f>VLOOKUP(I109,'Fluxo de Caixa'!$B:$B,1,FALSE)</f>
        <v>Lavanderia</v>
      </c>
    </row>
    <row r="110" spans="2:12" ht="16.5">
      <c r="B110" s="60" t="s">
        <v>213</v>
      </c>
      <c r="C110" s="65" t="s">
        <v>214</v>
      </c>
      <c r="D110" s="169">
        <v>44782</v>
      </c>
      <c r="E110" s="20" t="str">
        <f t="shared" si="2"/>
        <v>8-2022</v>
      </c>
      <c r="F110" s="173"/>
      <c r="G110" s="167" t="s">
        <v>270</v>
      </c>
      <c r="H110" s="166" t="s">
        <v>234</v>
      </c>
      <c r="I110" s="100" t="str">
        <f>IF(H110="","",IFERROR(VLOOKUP(H110,'DE-PARA'!J:K,2,0),VLOOKUP(H110,'DE-PARA'!K:L,2,0)))</f>
        <v>Lavanderia</v>
      </c>
      <c r="J110" s="160">
        <v>-6129.03</v>
      </c>
      <c r="K110" s="101">
        <f t="shared" si="3"/>
        <v>-2619472.1300000004</v>
      </c>
      <c r="L110" s="100" t="str">
        <f>VLOOKUP(I110,'Fluxo de Caixa'!$B:$B,1,FALSE)</f>
        <v>Lavanderia</v>
      </c>
    </row>
    <row r="111" spans="2:12" ht="16.5">
      <c r="B111" s="60" t="s">
        <v>213</v>
      </c>
      <c r="C111" s="65" t="s">
        <v>214</v>
      </c>
      <c r="D111" s="170">
        <v>44782</v>
      </c>
      <c r="E111" s="20" t="str">
        <f t="shared" si="2"/>
        <v>8-2022</v>
      </c>
      <c r="F111" s="173"/>
      <c r="G111" s="168" t="s">
        <v>271</v>
      </c>
      <c r="H111" s="166" t="s">
        <v>234</v>
      </c>
      <c r="I111" s="100" t="str">
        <f>IF(H111="","",IFERROR(VLOOKUP(H111,'DE-PARA'!J:K,2,0),VLOOKUP(H111,'DE-PARA'!K:L,2,0)))</f>
        <v>Lavanderia</v>
      </c>
      <c r="J111" s="160">
        <v>-6129.03</v>
      </c>
      <c r="K111" s="101">
        <f t="shared" si="3"/>
        <v>-2625601.16</v>
      </c>
      <c r="L111" s="100" t="str">
        <f>VLOOKUP(I111,'Fluxo de Caixa'!$B:$B,1,FALSE)</f>
        <v>Lavanderia</v>
      </c>
    </row>
    <row r="112" spans="2:12" ht="16.5">
      <c r="B112" s="60" t="s">
        <v>213</v>
      </c>
      <c r="C112" s="65" t="s">
        <v>214</v>
      </c>
      <c r="D112" s="169">
        <v>44782</v>
      </c>
      <c r="E112" s="20" t="str">
        <f t="shared" si="2"/>
        <v>8-2022</v>
      </c>
      <c r="F112" s="173"/>
      <c r="G112" s="167" t="s">
        <v>272</v>
      </c>
      <c r="H112" s="166" t="s">
        <v>234</v>
      </c>
      <c r="I112" s="100" t="str">
        <f>IF(H112="","",IFERROR(VLOOKUP(H112,'DE-PARA'!J:K,2,0),VLOOKUP(H112,'DE-PARA'!K:L,2,0)))</f>
        <v>Lavanderia</v>
      </c>
      <c r="J112" s="160">
        <v>-6129.03</v>
      </c>
      <c r="K112" s="101">
        <f t="shared" si="3"/>
        <v>-2631730.19</v>
      </c>
      <c r="L112" s="100" t="str">
        <f>VLOOKUP(I112,'Fluxo de Caixa'!$B:$B,1,FALSE)</f>
        <v>Lavanderia</v>
      </c>
    </row>
    <row r="113" spans="2:12" ht="16.5">
      <c r="B113" s="60" t="s">
        <v>213</v>
      </c>
      <c r="C113" s="65" t="s">
        <v>214</v>
      </c>
      <c r="D113" s="170">
        <v>44782</v>
      </c>
      <c r="E113" s="20" t="str">
        <f t="shared" si="2"/>
        <v>8-2022</v>
      </c>
      <c r="F113" s="173"/>
      <c r="G113" s="168" t="s">
        <v>273</v>
      </c>
      <c r="H113" s="166" t="s">
        <v>234</v>
      </c>
      <c r="I113" s="100" t="str">
        <f>IF(H113="","",IFERROR(VLOOKUP(H113,'DE-PARA'!J:K,2,0),VLOOKUP(H113,'DE-PARA'!K:L,2,0)))</f>
        <v>Lavanderia</v>
      </c>
      <c r="J113" s="160">
        <v>-18387.099999999999</v>
      </c>
      <c r="K113" s="101">
        <f t="shared" si="3"/>
        <v>-2650117.29</v>
      </c>
      <c r="L113" s="100" t="str">
        <f>VLOOKUP(I113,'Fluxo de Caixa'!$B:$B,1,FALSE)</f>
        <v>Lavanderia</v>
      </c>
    </row>
    <row r="114" spans="2:12" ht="16.5">
      <c r="B114" s="60" t="s">
        <v>213</v>
      </c>
      <c r="C114" s="65" t="s">
        <v>214</v>
      </c>
      <c r="D114" s="169">
        <v>44782</v>
      </c>
      <c r="E114" s="20" t="str">
        <f t="shared" si="2"/>
        <v>8-2022</v>
      </c>
      <c r="F114" s="173"/>
      <c r="G114" s="167" t="s">
        <v>267</v>
      </c>
      <c r="H114" s="166" t="s">
        <v>41</v>
      </c>
      <c r="I114" s="100" t="str">
        <f>IF(H114="","",IFERROR(VLOOKUP(H114,'DE-PARA'!J:K,2,0),VLOOKUP(H114,'DE-PARA'!K:L,2,0)))</f>
        <v>Associacoes De Classe</v>
      </c>
      <c r="J114" s="160">
        <v>-394.8</v>
      </c>
      <c r="K114" s="101">
        <f t="shared" si="3"/>
        <v>-2650512.09</v>
      </c>
      <c r="L114" s="100" t="str">
        <f>VLOOKUP(I114,'Fluxo de Caixa'!$B:$B,1,FALSE)</f>
        <v>Associacoes De Classe</v>
      </c>
    </row>
    <row r="115" spans="2:12" ht="16.5">
      <c r="B115" s="60" t="s">
        <v>213</v>
      </c>
      <c r="C115" s="65" t="s">
        <v>214</v>
      </c>
      <c r="D115" s="170">
        <v>44782</v>
      </c>
      <c r="E115" s="20" t="str">
        <f t="shared" si="2"/>
        <v>8-2022</v>
      </c>
      <c r="F115" s="173"/>
      <c r="G115" s="168" t="s">
        <v>274</v>
      </c>
      <c r="H115" s="166" t="s">
        <v>234</v>
      </c>
      <c r="I115" s="100" t="str">
        <f>IF(H115="","",IFERROR(VLOOKUP(H115,'DE-PARA'!J:K,2,0),VLOOKUP(H115,'DE-PARA'!K:L,2,0)))</f>
        <v>Lavanderia</v>
      </c>
      <c r="J115" s="160">
        <v>-6129.03</v>
      </c>
      <c r="K115" s="101">
        <f t="shared" si="3"/>
        <v>-2656641.1199999996</v>
      </c>
      <c r="L115" s="100" t="str">
        <f>VLOOKUP(I115,'Fluxo de Caixa'!$B:$B,1,FALSE)</f>
        <v>Lavanderia</v>
      </c>
    </row>
    <row r="116" spans="2:12" ht="16.5">
      <c r="B116" s="60" t="s">
        <v>213</v>
      </c>
      <c r="C116" s="65" t="s">
        <v>214</v>
      </c>
      <c r="D116" s="169">
        <v>44782</v>
      </c>
      <c r="E116" s="20" t="str">
        <f t="shared" si="2"/>
        <v>8-2022</v>
      </c>
      <c r="F116" s="173"/>
      <c r="G116" s="167" t="s">
        <v>275</v>
      </c>
      <c r="H116" s="166" t="s">
        <v>234</v>
      </c>
      <c r="I116" s="100" t="str">
        <f>IF(H116="","",IFERROR(VLOOKUP(H116,'DE-PARA'!J:K,2,0),VLOOKUP(H116,'DE-PARA'!K:L,2,0)))</f>
        <v>Lavanderia</v>
      </c>
      <c r="J116" s="160">
        <v>-6129.03</v>
      </c>
      <c r="K116" s="101">
        <f t="shared" si="3"/>
        <v>-2662770.1499999994</v>
      </c>
      <c r="L116" s="100" t="str">
        <f>VLOOKUP(I116,'Fluxo de Caixa'!$B:$B,1,FALSE)</f>
        <v>Lavanderia</v>
      </c>
    </row>
    <row r="117" spans="2:12" ht="16.5">
      <c r="B117" s="60" t="s">
        <v>213</v>
      </c>
      <c r="C117" s="65" t="s">
        <v>214</v>
      </c>
      <c r="D117" s="170">
        <v>44782</v>
      </c>
      <c r="E117" s="20" t="str">
        <f t="shared" si="2"/>
        <v>8-2022</v>
      </c>
      <c r="F117" s="173"/>
      <c r="G117" s="168" t="s">
        <v>276</v>
      </c>
      <c r="H117" s="166" t="s">
        <v>234</v>
      </c>
      <c r="I117" s="100" t="str">
        <f>IF(H117="","",IFERROR(VLOOKUP(H117,'DE-PARA'!J:K,2,0),VLOOKUP(H117,'DE-PARA'!K:L,2,0)))</f>
        <v>Lavanderia</v>
      </c>
      <c r="J117" s="160">
        <v>-6129.03</v>
      </c>
      <c r="K117" s="101">
        <f t="shared" si="3"/>
        <v>-2668899.1799999992</v>
      </c>
      <c r="L117" s="100" t="str">
        <f>VLOOKUP(I117,'Fluxo de Caixa'!$B:$B,1,FALSE)</f>
        <v>Lavanderia</v>
      </c>
    </row>
    <row r="118" spans="2:12" ht="16.5">
      <c r="B118" s="60" t="s">
        <v>213</v>
      </c>
      <c r="C118" s="65" t="s">
        <v>214</v>
      </c>
      <c r="D118" s="170">
        <v>44782</v>
      </c>
      <c r="E118" s="20" t="str">
        <f t="shared" si="2"/>
        <v>8-2022</v>
      </c>
      <c r="F118" s="173"/>
      <c r="G118" s="168" t="s">
        <v>277</v>
      </c>
      <c r="H118" s="166" t="s">
        <v>234</v>
      </c>
      <c r="I118" s="100" t="str">
        <f>IF(H118="","",IFERROR(VLOOKUP(H118,'DE-PARA'!J:K,2,0),VLOOKUP(H118,'DE-PARA'!K:L,2,0)))</f>
        <v>Lavanderia</v>
      </c>
      <c r="J118" s="160">
        <v>-6129.03</v>
      </c>
      <c r="K118" s="101">
        <f t="shared" si="3"/>
        <v>-2675028.209999999</v>
      </c>
      <c r="L118" s="100" t="str">
        <f>VLOOKUP(I118,'Fluxo de Caixa'!$B:$B,1,FALSE)</f>
        <v>Lavanderia</v>
      </c>
    </row>
    <row r="119" spans="2:12" ht="16.5">
      <c r="B119" s="60" t="s">
        <v>213</v>
      </c>
      <c r="C119" s="65" t="s">
        <v>214</v>
      </c>
      <c r="D119" s="169">
        <v>44781</v>
      </c>
      <c r="E119" s="20" t="str">
        <f t="shared" si="2"/>
        <v>8-2022</v>
      </c>
      <c r="F119" s="173"/>
      <c r="G119" s="167" t="s">
        <v>278</v>
      </c>
      <c r="H119" s="165" t="s">
        <v>279</v>
      </c>
      <c r="I119" s="100" t="str">
        <f>IF(H119="","",IFERROR(VLOOKUP(H119,'DE-PARA'!J:K,2,0),VLOOKUP(H119,'DE-PARA'!K:L,2,0)))</f>
        <v>Repasse Contrato Gestão</v>
      </c>
      <c r="J119" s="160">
        <v>1276881.72</v>
      </c>
      <c r="K119" s="101">
        <f t="shared" si="3"/>
        <v>-1398146.4899999991</v>
      </c>
      <c r="L119" s="100" t="str">
        <f>VLOOKUP(I119,'Fluxo de Caixa'!$B:$B,1,FALSE)</f>
        <v>Repasse Contrato Gestão</v>
      </c>
    </row>
    <row r="120" spans="2:12" ht="16.5">
      <c r="B120" s="60" t="s">
        <v>213</v>
      </c>
      <c r="C120" s="65" t="s">
        <v>214</v>
      </c>
      <c r="D120" s="170">
        <v>44781</v>
      </c>
      <c r="E120" s="20" t="str">
        <f t="shared" si="2"/>
        <v>8-2022</v>
      </c>
      <c r="F120" s="173"/>
      <c r="G120" s="168" t="s">
        <v>248</v>
      </c>
      <c r="H120" s="166" t="s">
        <v>239</v>
      </c>
      <c r="I120" s="100" t="str">
        <f>IF(H120="","",IFERROR(VLOOKUP(H120,'DE-PARA'!J:K,2,0),VLOOKUP(H120,'DE-PARA'!K:L,2,0)))</f>
        <v>( - ) Outras Saídas</v>
      </c>
      <c r="J120" s="160">
        <v>-2500000</v>
      </c>
      <c r="K120" s="101">
        <f t="shared" si="3"/>
        <v>-3898146.4899999993</v>
      </c>
      <c r="L120" s="100" t="str">
        <f>VLOOKUP(I120,'Fluxo de Caixa'!$B:$B,1,FALSE)</f>
        <v>( - ) Outras Saídas</v>
      </c>
    </row>
    <row r="121" spans="2:12" ht="16.5">
      <c r="B121" s="60" t="s">
        <v>213</v>
      </c>
      <c r="C121" s="65" t="s">
        <v>214</v>
      </c>
      <c r="D121" s="169">
        <v>44781</v>
      </c>
      <c r="E121" s="20" t="str">
        <f t="shared" si="2"/>
        <v>8-2022</v>
      </c>
      <c r="F121" s="173"/>
      <c r="G121" s="167" t="s">
        <v>218</v>
      </c>
      <c r="H121" s="166" t="s">
        <v>219</v>
      </c>
      <c r="I121" s="100" t="str">
        <f>IF(H121="","",IFERROR(VLOOKUP(H121,'DE-PARA'!J:K,2,0),VLOOKUP(H121,'DE-PARA'!K:L,2,0)))</f>
        <v>Despesas Bancárias</v>
      </c>
      <c r="J121" s="160">
        <v>-222.6</v>
      </c>
      <c r="K121" s="101">
        <f t="shared" si="3"/>
        <v>-3898369.0899999994</v>
      </c>
      <c r="L121" s="100" t="str">
        <f>VLOOKUP(I121,'Fluxo de Caixa'!$B:$B,1,FALSE)</f>
        <v>Despesas Bancárias</v>
      </c>
    </row>
    <row r="122" spans="2:12" ht="16.5">
      <c r="B122" s="60" t="s">
        <v>213</v>
      </c>
      <c r="C122" s="65" t="s">
        <v>214</v>
      </c>
      <c r="D122" s="170">
        <v>44781</v>
      </c>
      <c r="E122" s="20" t="str">
        <f t="shared" si="2"/>
        <v>8-2022</v>
      </c>
      <c r="F122" s="173"/>
      <c r="G122" s="168" t="s">
        <v>220</v>
      </c>
      <c r="H122" s="166" t="s">
        <v>219</v>
      </c>
      <c r="I122" s="100" t="str">
        <f>IF(H122="","",IFERROR(VLOOKUP(H122,'DE-PARA'!J:K,2,0),VLOOKUP(H122,'DE-PARA'!K:L,2,0)))</f>
        <v>Despesas Bancárias</v>
      </c>
      <c r="J122" s="160">
        <v>-9.9</v>
      </c>
      <c r="K122" s="101">
        <f t="shared" si="3"/>
        <v>-3898378.9899999993</v>
      </c>
      <c r="L122" s="100" t="str">
        <f>VLOOKUP(I122,'Fluxo de Caixa'!$B:$B,1,FALSE)</f>
        <v>Despesas Bancárias</v>
      </c>
    </row>
    <row r="123" spans="2:12" ht="16.5">
      <c r="B123" s="60" t="s">
        <v>213</v>
      </c>
      <c r="C123" s="65" t="s">
        <v>214</v>
      </c>
      <c r="D123" s="169">
        <v>44781</v>
      </c>
      <c r="E123" s="20" t="str">
        <f t="shared" si="2"/>
        <v>8-2022</v>
      </c>
      <c r="F123" s="173"/>
      <c r="G123" s="167" t="s">
        <v>263</v>
      </c>
      <c r="H123" s="166" t="s">
        <v>239</v>
      </c>
      <c r="I123" s="100" t="str">
        <f>IF(H123="","",IFERROR(VLOOKUP(H123,'DE-PARA'!J:K,2,0),VLOOKUP(H123,'DE-PARA'!K:L,2,0)))</f>
        <v>( - ) Outras Saídas</v>
      </c>
      <c r="J123" s="160">
        <v>-348931.51</v>
      </c>
      <c r="K123" s="101">
        <f t="shared" si="3"/>
        <v>-4247310.4999999991</v>
      </c>
      <c r="L123" s="100" t="str">
        <f>VLOOKUP(I123,'Fluxo de Caixa'!$B:$B,1,FALSE)</f>
        <v>( - ) Outras Saídas</v>
      </c>
    </row>
    <row r="124" spans="2:12" ht="16.5">
      <c r="B124" s="60" t="s">
        <v>213</v>
      </c>
      <c r="C124" s="65" t="s">
        <v>214</v>
      </c>
      <c r="D124" s="170">
        <v>44781</v>
      </c>
      <c r="E124" s="20" t="str">
        <f t="shared" si="2"/>
        <v>8-2022</v>
      </c>
      <c r="F124" s="173"/>
      <c r="G124" s="168" t="s">
        <v>222</v>
      </c>
      <c r="H124" s="165" t="s">
        <v>18</v>
      </c>
      <c r="I124" s="100" t="str">
        <f>IF(H124="","",IFERROR(VLOOKUP(H124,'DE-PARA'!J:K,2,0),VLOOKUP(H124,'DE-PARA'!K:L,2,0)))</f>
        <v>Despesas Executora Administrativa</v>
      </c>
      <c r="J124" s="160">
        <v>-170972.78</v>
      </c>
      <c r="K124" s="101">
        <f t="shared" si="3"/>
        <v>-4418283.2799999993</v>
      </c>
      <c r="L124" s="100" t="str">
        <f>VLOOKUP(I124,'Fluxo de Caixa'!$B:$B,1,FALSE)</f>
        <v>Despesas Executora Administrativa</v>
      </c>
    </row>
    <row r="125" spans="2:12" ht="16.5">
      <c r="B125" s="60" t="s">
        <v>213</v>
      </c>
      <c r="C125" s="65" t="s">
        <v>214</v>
      </c>
      <c r="D125" s="169">
        <v>44781</v>
      </c>
      <c r="E125" s="20" t="str">
        <f t="shared" si="2"/>
        <v>8-2022</v>
      </c>
      <c r="F125" s="173"/>
      <c r="G125" s="167" t="s">
        <v>263</v>
      </c>
      <c r="H125" s="166" t="s">
        <v>239</v>
      </c>
      <c r="I125" s="100" t="str">
        <f>IF(H125="","",IFERROR(VLOOKUP(H125,'DE-PARA'!J:K,2,0),VLOOKUP(H125,'DE-PARA'!K:L,2,0)))</f>
        <v>( - ) Outras Saídas</v>
      </c>
      <c r="J125" s="160">
        <v>-410000</v>
      </c>
      <c r="K125" s="101">
        <f t="shared" si="3"/>
        <v>-4828283.2799999993</v>
      </c>
      <c r="L125" s="100" t="str">
        <f>VLOOKUP(I125,'Fluxo de Caixa'!$B:$B,1,FALSE)</f>
        <v>( - ) Outras Saídas</v>
      </c>
    </row>
    <row r="126" spans="2:12" ht="16.5">
      <c r="B126" s="60" t="s">
        <v>213</v>
      </c>
      <c r="C126" s="65" t="s">
        <v>214</v>
      </c>
      <c r="D126" s="170">
        <v>44781</v>
      </c>
      <c r="E126" s="20" t="str">
        <f t="shared" si="2"/>
        <v>8-2022</v>
      </c>
      <c r="F126" s="173"/>
      <c r="G126" s="168" t="s">
        <v>278</v>
      </c>
      <c r="H126" s="166" t="s">
        <v>279</v>
      </c>
      <c r="I126" s="100" t="str">
        <f>IF(H126="","",IFERROR(VLOOKUP(H126,'DE-PARA'!J:K,2,0),VLOOKUP(H126,'DE-PARA'!K:L,2,0)))</f>
        <v>Repasse Contrato Gestão</v>
      </c>
      <c r="J126" s="160">
        <v>1276881.72</v>
      </c>
      <c r="K126" s="101">
        <f t="shared" si="3"/>
        <v>-3551401.5599999996</v>
      </c>
      <c r="L126" s="100" t="str">
        <f>VLOOKUP(I126,'Fluxo de Caixa'!$B:$B,1,FALSE)</f>
        <v>Repasse Contrato Gestão</v>
      </c>
    </row>
    <row r="127" spans="2:12" ht="16.5">
      <c r="B127" s="60" t="s">
        <v>213</v>
      </c>
      <c r="C127" s="65" t="s">
        <v>214</v>
      </c>
      <c r="D127" s="169">
        <v>44781</v>
      </c>
      <c r="E127" s="20" t="str">
        <f t="shared" si="2"/>
        <v>8-2022</v>
      </c>
      <c r="F127" s="173"/>
      <c r="G127" s="167" t="s">
        <v>278</v>
      </c>
      <c r="H127" s="166" t="s">
        <v>279</v>
      </c>
      <c r="I127" s="100" t="str">
        <f>IF(H127="","",IFERROR(VLOOKUP(H127,'DE-PARA'!J:K,2,0),VLOOKUP(H127,'DE-PARA'!K:L,2,0)))</f>
        <v>Repasse Contrato Gestão</v>
      </c>
      <c r="J127" s="160">
        <v>4000000</v>
      </c>
      <c r="K127" s="101">
        <f t="shared" si="3"/>
        <v>448598.44000000041</v>
      </c>
      <c r="L127" s="100" t="str">
        <f>VLOOKUP(I127,'Fluxo de Caixa'!$B:$B,1,FALSE)</f>
        <v>Repasse Contrato Gestão</v>
      </c>
    </row>
    <row r="128" spans="2:12" ht="16.5">
      <c r="B128" s="60" t="s">
        <v>213</v>
      </c>
      <c r="C128" s="65" t="s">
        <v>214</v>
      </c>
      <c r="D128" s="169">
        <v>44781</v>
      </c>
      <c r="E128" s="20" t="str">
        <f t="shared" si="2"/>
        <v>8-2022</v>
      </c>
      <c r="F128" s="173"/>
      <c r="G128" s="167" t="s">
        <v>280</v>
      </c>
      <c r="H128" s="166" t="s">
        <v>239</v>
      </c>
      <c r="I128" s="100" t="str">
        <f>IF(H128="","",IFERROR(VLOOKUP(H128,'DE-PARA'!J:K,2,0),VLOOKUP(H128,'DE-PARA'!K:L,2,0)))</f>
        <v>( - ) Outras Saídas</v>
      </c>
      <c r="J128" s="160">
        <v>-220000</v>
      </c>
      <c r="K128" s="101">
        <f t="shared" si="3"/>
        <v>228598.44000000041</v>
      </c>
      <c r="L128" s="100" t="str">
        <f>VLOOKUP(I128,'Fluxo de Caixa'!$B:$B,1,FALSE)</f>
        <v>( - ) Outras Saídas</v>
      </c>
    </row>
    <row r="129" spans="2:12" ht="16.5">
      <c r="B129" s="60" t="s">
        <v>213</v>
      </c>
      <c r="C129" s="65" t="s">
        <v>214</v>
      </c>
      <c r="D129" s="170">
        <v>44778</v>
      </c>
      <c r="E129" s="20" t="str">
        <f t="shared" si="2"/>
        <v>8-2022</v>
      </c>
      <c r="F129" s="173"/>
      <c r="G129" s="168" t="s">
        <v>281</v>
      </c>
      <c r="H129" s="166" t="s">
        <v>282</v>
      </c>
      <c r="I129" s="100" t="str">
        <f>IF(H129="","",IFERROR(VLOOKUP(H129,'DE-PARA'!J:K,2,0),VLOOKUP(H129,'DE-PARA'!K:L,2,0)))</f>
        <v>( + ) Outras Receitas</v>
      </c>
      <c r="J129" s="160">
        <v>200</v>
      </c>
      <c r="K129" s="101">
        <f t="shared" si="3"/>
        <v>228798.44000000041</v>
      </c>
      <c r="L129" s="100" t="str">
        <f>VLOOKUP(I129,'Fluxo de Caixa'!$B:$B,1,FALSE)</f>
        <v>( + ) Outras Receitas</v>
      </c>
    </row>
    <row r="130" spans="2:12" ht="16.5">
      <c r="B130" s="60" t="s">
        <v>213</v>
      </c>
      <c r="C130" s="65" t="s">
        <v>214</v>
      </c>
      <c r="D130" s="170">
        <v>44832</v>
      </c>
      <c r="E130" s="20" t="str">
        <f t="shared" si="2"/>
        <v>9-2022</v>
      </c>
      <c r="F130" s="174" t="s">
        <v>283</v>
      </c>
      <c r="G130" s="167" t="s">
        <v>283</v>
      </c>
      <c r="H130" s="165" t="s">
        <v>282</v>
      </c>
      <c r="I130" s="100" t="str">
        <f>IF(H130="","",IFERROR(VLOOKUP(H130,'DE-PARA'!J:K,2,0),VLOOKUP(H130,'DE-PARA'!K:L,2,0)))</f>
        <v>( + ) Outras Receitas</v>
      </c>
      <c r="J130" s="160">
        <v>1000</v>
      </c>
      <c r="K130" s="101">
        <f t="shared" si="3"/>
        <v>229798.44000000041</v>
      </c>
      <c r="L130" s="100" t="str">
        <f>VLOOKUP(I130,'Fluxo de Caixa'!$B:$B,1,FALSE)</f>
        <v>( + ) Outras Receitas</v>
      </c>
    </row>
    <row r="131" spans="2:12" ht="16.5">
      <c r="B131" s="60" t="s">
        <v>213</v>
      </c>
      <c r="C131" s="65" t="s">
        <v>214</v>
      </c>
      <c r="D131" s="170">
        <v>44831</v>
      </c>
      <c r="E131" s="20" t="str">
        <f t="shared" si="2"/>
        <v>9-2022</v>
      </c>
      <c r="F131" s="174" t="s">
        <v>219</v>
      </c>
      <c r="G131" s="168" t="s">
        <v>257</v>
      </c>
      <c r="H131" s="165" t="s">
        <v>219</v>
      </c>
      <c r="I131" s="100" t="str">
        <f>IF(H131="","",IFERROR(VLOOKUP(H131,'DE-PARA'!J:K,2,0),VLOOKUP(H131,'DE-PARA'!K:L,2,0)))</f>
        <v>Despesas Bancárias</v>
      </c>
      <c r="J131" s="160">
        <v>-0.9</v>
      </c>
      <c r="K131" s="101">
        <f t="shared" si="3"/>
        <v>229797.54000000042</v>
      </c>
      <c r="L131" s="100" t="str">
        <f>VLOOKUP(I131,'Fluxo de Caixa'!$B:$B,1,FALSE)</f>
        <v>Despesas Bancárias</v>
      </c>
    </row>
    <row r="132" spans="2:12" ht="16.5">
      <c r="B132" s="60" t="s">
        <v>213</v>
      </c>
      <c r="C132" s="65" t="s">
        <v>214</v>
      </c>
      <c r="D132" s="170">
        <v>44831</v>
      </c>
      <c r="E132" s="20" t="str">
        <f t="shared" ref="E132:E195" si="4">MONTH(D132)&amp;"-"&amp;YEAR(D132)</f>
        <v>9-2022</v>
      </c>
      <c r="F132" s="174" t="s">
        <v>284</v>
      </c>
      <c r="G132" s="167" t="s">
        <v>284</v>
      </c>
      <c r="H132" s="165" t="s">
        <v>282</v>
      </c>
      <c r="I132" s="100" t="str">
        <f>IF(H132="","",IFERROR(VLOOKUP(H132,'DE-PARA'!J:K,2,0),VLOOKUP(H132,'DE-PARA'!K:L,2,0)))</f>
        <v>( + ) Outras Receitas</v>
      </c>
      <c r="J132" s="160">
        <v>2500</v>
      </c>
      <c r="K132" s="101">
        <f t="shared" si="3"/>
        <v>232297.54000000042</v>
      </c>
      <c r="L132" s="100" t="str">
        <f>VLOOKUP(I132,'Fluxo de Caixa'!$B:$B,1,FALSE)</f>
        <v>( + ) Outras Receitas</v>
      </c>
    </row>
    <row r="133" spans="2:12" ht="14.25">
      <c r="B133" s="60" t="s">
        <v>213</v>
      </c>
      <c r="C133" s="65" t="s">
        <v>214</v>
      </c>
      <c r="D133" s="170">
        <v>44831</v>
      </c>
      <c r="E133" s="20" t="str">
        <f t="shared" si="4"/>
        <v>9-2022</v>
      </c>
      <c r="F133" s="174" t="s">
        <v>285</v>
      </c>
      <c r="G133" s="168" t="s">
        <v>286</v>
      </c>
      <c r="H133" s="166" t="s">
        <v>216</v>
      </c>
      <c r="I133" s="100" t="str">
        <f>IF(H133="","",IFERROR(VLOOKUP(H133,'DE-PARA'!J:K,2,0),VLOOKUP(H133,'DE-PARA'!K:L,2,0)))</f>
        <v>Medicamentos E Correlatos</v>
      </c>
      <c r="J133" s="1">
        <v>-2304</v>
      </c>
      <c r="K133" s="101">
        <f t="shared" si="3"/>
        <v>229993.54000000042</v>
      </c>
      <c r="L133" s="100" t="str">
        <f>VLOOKUP(I133,'Fluxo de Caixa'!$B:$B,1,FALSE)</f>
        <v>Medicamentos E Correlatos</v>
      </c>
    </row>
    <row r="134" spans="2:12" ht="14.25">
      <c r="B134" s="60" t="s">
        <v>213</v>
      </c>
      <c r="C134" s="65" t="s">
        <v>214</v>
      </c>
      <c r="D134" s="170">
        <v>44831</v>
      </c>
      <c r="E134" s="20" t="str">
        <f t="shared" si="4"/>
        <v>9-2022</v>
      </c>
      <c r="F134" s="174" t="s">
        <v>287</v>
      </c>
      <c r="G134" s="167" t="s">
        <v>288</v>
      </c>
      <c r="H134" s="166" t="s">
        <v>216</v>
      </c>
      <c r="I134" s="100" t="str">
        <f>IF(H134="","",IFERROR(VLOOKUP(H134,'DE-PARA'!J:K,2,0),VLOOKUP(H134,'DE-PARA'!K:L,2,0)))</f>
        <v>Medicamentos E Correlatos</v>
      </c>
      <c r="J134" s="1">
        <v>-1017.12</v>
      </c>
      <c r="K134" s="101">
        <f t="shared" ref="K134:K197" si="5">J134+K133</f>
        <v>228976.42000000042</v>
      </c>
      <c r="L134" s="100" t="str">
        <f>VLOOKUP(I134,'Fluxo de Caixa'!$B:$B,1,FALSE)</f>
        <v>Medicamentos E Correlatos</v>
      </c>
    </row>
    <row r="135" spans="2:12" ht="14.25">
      <c r="B135" s="60" t="s">
        <v>213</v>
      </c>
      <c r="C135" s="65" t="s">
        <v>214</v>
      </c>
      <c r="D135" s="170">
        <v>44831</v>
      </c>
      <c r="E135" s="20" t="str">
        <f t="shared" si="4"/>
        <v>9-2022</v>
      </c>
      <c r="F135" s="174" t="s">
        <v>219</v>
      </c>
      <c r="G135" s="168" t="s">
        <v>218</v>
      </c>
      <c r="H135" s="166" t="s">
        <v>219</v>
      </c>
      <c r="I135" s="100" t="str">
        <f>IF(H135="","",IFERROR(VLOOKUP(H135,'DE-PARA'!J:K,2,0),VLOOKUP(H135,'DE-PARA'!K:L,2,0)))</f>
        <v>Despesas Bancárias</v>
      </c>
      <c r="J135" s="1">
        <v>-42.4</v>
      </c>
      <c r="K135" s="101">
        <f t="shared" si="5"/>
        <v>228934.02000000043</v>
      </c>
      <c r="L135" s="100" t="str">
        <f>VLOOKUP(I135,'Fluxo de Caixa'!$B:$B,1,FALSE)</f>
        <v>Despesas Bancárias</v>
      </c>
    </row>
    <row r="136" spans="2:12" ht="14.25">
      <c r="B136" s="60" t="s">
        <v>213</v>
      </c>
      <c r="C136" s="65" t="s">
        <v>214</v>
      </c>
      <c r="D136" s="170">
        <v>44831</v>
      </c>
      <c r="E136" s="20" t="str">
        <f t="shared" si="4"/>
        <v>9-2022</v>
      </c>
      <c r="F136" s="174" t="s">
        <v>219</v>
      </c>
      <c r="G136" s="167" t="s">
        <v>220</v>
      </c>
      <c r="H136" s="166" t="s">
        <v>219</v>
      </c>
      <c r="I136" s="100" t="str">
        <f>IF(H136="","",IFERROR(VLOOKUP(H136,'DE-PARA'!J:K,2,0),VLOOKUP(H136,'DE-PARA'!K:L,2,0)))</f>
        <v>Despesas Bancárias</v>
      </c>
      <c r="J136" s="1">
        <v>-2.7</v>
      </c>
      <c r="K136" s="101">
        <f t="shared" si="5"/>
        <v>228931.32000000041</v>
      </c>
      <c r="L136" s="100" t="str">
        <f>VLOOKUP(I136,'Fluxo de Caixa'!$B:$B,1,FALSE)</f>
        <v>Despesas Bancárias</v>
      </c>
    </row>
    <row r="137" spans="2:12" ht="14.25">
      <c r="B137" s="60" t="s">
        <v>213</v>
      </c>
      <c r="C137" s="65" t="s">
        <v>214</v>
      </c>
      <c r="D137" s="170">
        <v>44831</v>
      </c>
      <c r="E137" s="20" t="str">
        <f t="shared" si="4"/>
        <v>9-2022</v>
      </c>
      <c r="F137" s="174" t="s">
        <v>289</v>
      </c>
      <c r="G137" s="168" t="s">
        <v>241</v>
      </c>
      <c r="H137" s="166" t="s">
        <v>290</v>
      </c>
      <c r="I137" s="100" t="str">
        <f>IF(H137="","",IFERROR(VLOOKUP(H137,'DE-PARA'!J:K,2,0),VLOOKUP(H137,'DE-PARA'!K:L,2,0)))</f>
        <v>( - ) Outras Saídas</v>
      </c>
      <c r="J137" s="1">
        <v>-1580.8</v>
      </c>
      <c r="K137" s="101">
        <f t="shared" si="5"/>
        <v>227350.52000000043</v>
      </c>
      <c r="L137" s="100" t="str">
        <f>VLOOKUP(I137,'Fluxo de Caixa'!$B:$B,1,FALSE)</f>
        <v>( - ) Outras Saídas</v>
      </c>
    </row>
    <row r="138" spans="2:12" ht="14.25">
      <c r="B138" s="60" t="s">
        <v>213</v>
      </c>
      <c r="C138" s="65" t="s">
        <v>214</v>
      </c>
      <c r="D138" s="170">
        <v>44831</v>
      </c>
      <c r="E138" s="20" t="str">
        <f t="shared" si="4"/>
        <v>9-2022</v>
      </c>
      <c r="F138" s="174" t="s">
        <v>291</v>
      </c>
      <c r="G138" s="167" t="s">
        <v>292</v>
      </c>
      <c r="H138" s="166" t="s">
        <v>293</v>
      </c>
      <c r="I138" s="100" t="str">
        <f>IF(H138="","",IFERROR(VLOOKUP(H138,'DE-PARA'!J:K,2,0),VLOOKUP(H138,'DE-PARA'!K:L,2,0)))</f>
        <v>Agua E Esgoto</v>
      </c>
      <c r="J138" s="1">
        <v>-5229.54</v>
      </c>
      <c r="K138" s="101">
        <f t="shared" si="5"/>
        <v>222120.98000000042</v>
      </c>
      <c r="L138" s="100" t="str">
        <f>VLOOKUP(I138,'Fluxo de Caixa'!$B:$B,1,FALSE)</f>
        <v>Agua E Esgoto</v>
      </c>
    </row>
    <row r="139" spans="2:12" ht="14.25">
      <c r="B139" s="60" t="s">
        <v>213</v>
      </c>
      <c r="C139" s="65" t="s">
        <v>214</v>
      </c>
      <c r="D139" s="170">
        <v>44831</v>
      </c>
      <c r="E139" s="20" t="str">
        <f t="shared" si="4"/>
        <v>9-2022</v>
      </c>
      <c r="F139" s="174" t="s">
        <v>294</v>
      </c>
      <c r="G139" s="168" t="s">
        <v>232</v>
      </c>
      <c r="H139" s="166" t="s">
        <v>81</v>
      </c>
      <c r="I139" s="100" t="str">
        <f>IF(H139="","",IFERROR(VLOOKUP(H139,'DE-PARA'!J:K,2,0),VLOOKUP(H139,'DE-PARA'!K:L,2,0)))</f>
        <v>Limpeza</v>
      </c>
      <c r="J139" s="1">
        <v>-34351.19</v>
      </c>
      <c r="K139" s="101">
        <f t="shared" si="5"/>
        <v>187769.79000000042</v>
      </c>
      <c r="L139" s="100" t="str">
        <f>VLOOKUP(I139,'Fluxo de Caixa'!$B:$B,1,FALSE)</f>
        <v>Limpeza</v>
      </c>
    </row>
    <row r="140" spans="2:12" ht="14.25">
      <c r="B140" s="60" t="s">
        <v>213</v>
      </c>
      <c r="C140" s="65" t="s">
        <v>214</v>
      </c>
      <c r="D140" s="170">
        <v>44831</v>
      </c>
      <c r="E140" s="20" t="str">
        <f t="shared" si="4"/>
        <v>9-2022</v>
      </c>
      <c r="F140" s="174" t="s">
        <v>295</v>
      </c>
      <c r="G140" s="167" t="s">
        <v>295</v>
      </c>
      <c r="H140" s="166" t="s">
        <v>282</v>
      </c>
      <c r="I140" s="100" t="str">
        <f>IF(H140="","",IFERROR(VLOOKUP(H140,'DE-PARA'!J:K,2,0),VLOOKUP(H140,'DE-PARA'!K:L,2,0)))</f>
        <v>( + ) Outras Receitas</v>
      </c>
      <c r="J140" s="1">
        <v>122000</v>
      </c>
      <c r="K140" s="101">
        <f t="shared" si="5"/>
        <v>309769.79000000039</v>
      </c>
      <c r="L140" s="100" t="str">
        <f>VLOOKUP(I140,'Fluxo de Caixa'!$B:$B,1,FALSE)</f>
        <v>( + ) Outras Receitas</v>
      </c>
    </row>
    <row r="141" spans="2:12" ht="14.25">
      <c r="B141" s="60" t="s">
        <v>213</v>
      </c>
      <c r="C141" s="65" t="s">
        <v>214</v>
      </c>
      <c r="D141" s="170">
        <v>44831</v>
      </c>
      <c r="E141" s="20" t="str">
        <f t="shared" si="4"/>
        <v>9-2022</v>
      </c>
      <c r="F141" s="174" t="s">
        <v>296</v>
      </c>
      <c r="G141" s="167" t="s">
        <v>297</v>
      </c>
      <c r="H141" s="166" t="s">
        <v>49</v>
      </c>
      <c r="I141" s="100" t="str">
        <f>IF(H141="","",IFERROR(VLOOKUP(H141,'DE-PARA'!J:K,2,0),VLOOKUP(H141,'DE-PARA'!K:L,2,0)))</f>
        <v>Laboratoriais</v>
      </c>
      <c r="J141" s="1">
        <v>-30000</v>
      </c>
      <c r="K141" s="101">
        <f t="shared" si="5"/>
        <v>279769.79000000039</v>
      </c>
      <c r="L141" s="100" t="str">
        <f>VLOOKUP(I141,'Fluxo de Caixa'!$B:$B,1,FALSE)</f>
        <v>Laboratoriais</v>
      </c>
    </row>
    <row r="142" spans="2:12" ht="14.25">
      <c r="B142" s="60" t="s">
        <v>213</v>
      </c>
      <c r="C142" s="65" t="s">
        <v>214</v>
      </c>
      <c r="D142" s="170">
        <v>44831</v>
      </c>
      <c r="E142" s="20" t="str">
        <f t="shared" si="4"/>
        <v>9-2022</v>
      </c>
      <c r="F142" s="174" t="s">
        <v>298</v>
      </c>
      <c r="G142" s="168" t="s">
        <v>264</v>
      </c>
      <c r="H142" s="166" t="s">
        <v>299</v>
      </c>
      <c r="I142" s="100" t="str">
        <f>IF(H142="","",IFERROR(VLOOKUP(H142,'DE-PARA'!J:K,2,0),VLOOKUP(H142,'DE-PARA'!K:L,2,0)))</f>
        <v>Medicos</v>
      </c>
      <c r="J142" s="1">
        <v>-40000</v>
      </c>
      <c r="K142" s="101">
        <f t="shared" si="5"/>
        <v>239769.79000000039</v>
      </c>
      <c r="L142" s="100" t="str">
        <f>VLOOKUP(I142,'Fluxo de Caixa'!$B:$B,1,FALSE)</f>
        <v>Medicos</v>
      </c>
    </row>
    <row r="143" spans="2:12" ht="14.25">
      <c r="B143" s="60" t="s">
        <v>213</v>
      </c>
      <c r="C143" s="65" t="s">
        <v>214</v>
      </c>
      <c r="D143" s="170">
        <v>44831</v>
      </c>
      <c r="E143" s="20" t="str">
        <f t="shared" si="4"/>
        <v>9-2022</v>
      </c>
      <c r="F143" s="174" t="s">
        <v>300</v>
      </c>
      <c r="G143" s="167" t="s">
        <v>301</v>
      </c>
      <c r="H143" s="165" t="s">
        <v>302</v>
      </c>
      <c r="I143" s="100" t="str">
        <f>IF(H143="","",IFERROR(VLOOKUP(H143,'DE-PARA'!J:K,2,0),VLOOKUP(H143,'DE-PARA'!K:L,2,0)))</f>
        <v>Servicos Prestados Por Pj</v>
      </c>
      <c r="J143" s="1">
        <v>-10000</v>
      </c>
      <c r="K143" s="101">
        <f t="shared" si="5"/>
        <v>229769.79000000039</v>
      </c>
      <c r="L143" s="100" t="str">
        <f>VLOOKUP(I143,'Fluxo de Caixa'!$B:$B,1,FALSE)</f>
        <v>Servicos Prestados Por Pj</v>
      </c>
    </row>
    <row r="144" spans="2:12" ht="14.25">
      <c r="B144" s="60" t="s">
        <v>213</v>
      </c>
      <c r="C144" s="65" t="s">
        <v>214</v>
      </c>
      <c r="D144" s="170">
        <v>44830</v>
      </c>
      <c r="E144" s="20" t="str">
        <f t="shared" si="4"/>
        <v>9-2022</v>
      </c>
      <c r="F144" s="174" t="s">
        <v>224</v>
      </c>
      <c r="G144" s="168" t="s">
        <v>224</v>
      </c>
      <c r="H144" s="166" t="s">
        <v>224</v>
      </c>
      <c r="I144" s="100" t="str">
        <f>IF(H144="","",IFERROR(VLOOKUP(H144,'DE-PARA'!J:K,2,0),VLOOKUP(H144,'DE-PARA'!K:L,2,0)))</f>
        <v>Bloqueios judiciais</v>
      </c>
      <c r="J144" s="1">
        <v>-129.9</v>
      </c>
      <c r="K144" s="101">
        <f t="shared" si="5"/>
        <v>229639.89000000039</v>
      </c>
      <c r="L144" s="100" t="str">
        <f>VLOOKUP(I144,'Fluxo de Caixa'!$B:$B,1,FALSE)</f>
        <v>Bloqueios judiciais</v>
      </c>
    </row>
    <row r="145" spans="2:12" ht="14.25">
      <c r="B145" s="60" t="s">
        <v>213</v>
      </c>
      <c r="C145" s="65" t="s">
        <v>214</v>
      </c>
      <c r="D145" s="170">
        <v>44825</v>
      </c>
      <c r="E145" s="20" t="str">
        <f t="shared" si="4"/>
        <v>9-2022</v>
      </c>
      <c r="F145" s="174" t="s">
        <v>303</v>
      </c>
      <c r="G145" s="167" t="s">
        <v>304</v>
      </c>
      <c r="H145" s="166" t="s">
        <v>305</v>
      </c>
      <c r="I145" s="100" t="str">
        <f>IF(H145="","",IFERROR(VLOOKUP(H145,'DE-PARA'!J:K,2,0),VLOOKUP(H145,'DE-PARA'!K:L,2,0)))</f>
        <v>Material De Expediente E Escritorio</v>
      </c>
      <c r="J145" s="1">
        <v>-1504</v>
      </c>
      <c r="K145" s="101">
        <f t="shared" si="5"/>
        <v>228135.89000000039</v>
      </c>
      <c r="L145" s="100" t="str">
        <f>VLOOKUP(I145,'Fluxo de Caixa'!$B:$B,1,FALSE)</f>
        <v>Material De Expediente E Escritorio</v>
      </c>
    </row>
    <row r="146" spans="2:12" ht="14.25">
      <c r="B146" s="60" t="s">
        <v>213</v>
      </c>
      <c r="C146" s="65" t="s">
        <v>214</v>
      </c>
      <c r="D146" s="170">
        <v>44825</v>
      </c>
      <c r="E146" s="20" t="str">
        <f t="shared" si="4"/>
        <v>9-2022</v>
      </c>
      <c r="F146" s="174" t="s">
        <v>219</v>
      </c>
      <c r="G146" s="168" t="s">
        <v>220</v>
      </c>
      <c r="H146" s="166" t="s">
        <v>219</v>
      </c>
      <c r="I146" s="100" t="str">
        <f>IF(H146="","",IFERROR(VLOOKUP(H146,'DE-PARA'!J:K,2,0),VLOOKUP(H146,'DE-PARA'!K:L,2,0)))</f>
        <v>Despesas Bancárias</v>
      </c>
      <c r="J146" s="1">
        <v>-0.9</v>
      </c>
      <c r="K146" s="101">
        <f t="shared" si="5"/>
        <v>228134.9900000004</v>
      </c>
      <c r="L146" s="100" t="str">
        <f>VLOOKUP(I146,'Fluxo de Caixa'!$B:$B,1,FALSE)</f>
        <v>Despesas Bancárias</v>
      </c>
    </row>
    <row r="147" spans="2:12" ht="14.25">
      <c r="B147" s="60" t="s">
        <v>213</v>
      </c>
      <c r="C147" s="65" t="s">
        <v>214</v>
      </c>
      <c r="D147" s="170">
        <v>44825</v>
      </c>
      <c r="E147" s="20" t="str">
        <f t="shared" si="4"/>
        <v>9-2022</v>
      </c>
      <c r="F147" s="174" t="s">
        <v>306</v>
      </c>
      <c r="G147" s="167" t="s">
        <v>307</v>
      </c>
      <c r="H147" s="166" t="s">
        <v>302</v>
      </c>
      <c r="I147" s="100" t="str">
        <f>IF(H147="","",IFERROR(VLOOKUP(H147,'DE-PARA'!J:K,2,0),VLOOKUP(H147,'DE-PARA'!K:L,2,0)))</f>
        <v>Servicos Prestados Por Pj</v>
      </c>
      <c r="J147" s="1">
        <v>-450</v>
      </c>
      <c r="K147" s="101">
        <f t="shared" si="5"/>
        <v>227684.9900000004</v>
      </c>
      <c r="L147" s="100" t="str">
        <f>VLOOKUP(I147,'Fluxo de Caixa'!$B:$B,1,FALSE)</f>
        <v>Servicos Prestados Por Pj</v>
      </c>
    </row>
    <row r="148" spans="2:12" ht="14.25">
      <c r="B148" s="60" t="s">
        <v>213</v>
      </c>
      <c r="C148" s="65" t="s">
        <v>214</v>
      </c>
      <c r="D148" s="170">
        <v>44825</v>
      </c>
      <c r="E148" s="20" t="str">
        <f t="shared" si="4"/>
        <v>9-2022</v>
      </c>
      <c r="F148" s="174" t="s">
        <v>219</v>
      </c>
      <c r="G148" s="168" t="s">
        <v>218</v>
      </c>
      <c r="H148" s="166" t="s">
        <v>219</v>
      </c>
      <c r="I148" s="100" t="str">
        <f>IF(H148="","",IFERROR(VLOOKUP(H148,'DE-PARA'!J:K,2,0),VLOOKUP(H148,'DE-PARA'!K:L,2,0)))</f>
        <v>Despesas Bancárias</v>
      </c>
      <c r="J148" s="1">
        <v>-21.2</v>
      </c>
      <c r="K148" s="101">
        <f t="shared" si="5"/>
        <v>227663.79000000039</v>
      </c>
      <c r="L148" s="100" t="str">
        <f>VLOOKUP(I148,'Fluxo de Caixa'!$B:$B,1,FALSE)</f>
        <v>Despesas Bancárias</v>
      </c>
    </row>
    <row r="149" spans="2:12" ht="14.25">
      <c r="B149" s="60" t="s">
        <v>213</v>
      </c>
      <c r="C149" s="65" t="s">
        <v>214</v>
      </c>
      <c r="D149" s="170">
        <v>44825</v>
      </c>
      <c r="E149" s="20" t="str">
        <f t="shared" si="4"/>
        <v>9-2022</v>
      </c>
      <c r="F149" s="174" t="s">
        <v>308</v>
      </c>
      <c r="G149" s="167" t="s">
        <v>309</v>
      </c>
      <c r="H149" s="166" t="s">
        <v>137</v>
      </c>
      <c r="I149" s="100" t="str">
        <f>IF(H149="","",IFERROR(VLOOKUP(H149,'DE-PARA'!J:K,2,0),VLOOKUP(H149,'DE-PARA'!K:L,2,0)))</f>
        <v>Móveis e Utensílios</v>
      </c>
      <c r="J149" s="1">
        <v>-5094</v>
      </c>
      <c r="K149" s="101">
        <f t="shared" si="5"/>
        <v>222569.79000000039</v>
      </c>
      <c r="L149" s="100" t="str">
        <f>VLOOKUP(I149,'Fluxo de Caixa'!$B:$B,1,FALSE)</f>
        <v>Móveis e Utensílios</v>
      </c>
    </row>
    <row r="150" spans="2:12" ht="14.25">
      <c r="B150" s="60" t="s">
        <v>213</v>
      </c>
      <c r="C150" s="65" t="s">
        <v>214</v>
      </c>
      <c r="D150" s="170">
        <v>44825</v>
      </c>
      <c r="E150" s="20" t="str">
        <f t="shared" si="4"/>
        <v>9-2022</v>
      </c>
      <c r="F150" s="174" t="s">
        <v>310</v>
      </c>
      <c r="G150" s="168" t="s">
        <v>310</v>
      </c>
      <c r="H150" s="166" t="s">
        <v>282</v>
      </c>
      <c r="I150" s="100" t="str">
        <f>IF(H150="","",IFERROR(VLOOKUP(H150,'DE-PARA'!J:K,2,0),VLOOKUP(H150,'DE-PARA'!K:L,2,0)))</f>
        <v>( + ) Outras Receitas</v>
      </c>
      <c r="J150" s="1">
        <v>7200</v>
      </c>
      <c r="K150" s="101">
        <f t="shared" si="5"/>
        <v>229769.79000000039</v>
      </c>
      <c r="L150" s="100" t="str">
        <f>VLOOKUP(I150,'Fluxo de Caixa'!$B:$B,1,FALSE)</f>
        <v>( + ) Outras Receitas</v>
      </c>
    </row>
    <row r="151" spans="2:12" ht="14.25">
      <c r="B151" s="60" t="s">
        <v>213</v>
      </c>
      <c r="C151" s="65" t="s">
        <v>214</v>
      </c>
      <c r="D151" s="170">
        <v>44820</v>
      </c>
      <c r="E151" s="20" t="str">
        <f t="shared" si="4"/>
        <v>9-2022</v>
      </c>
      <c r="F151" s="174" t="s">
        <v>247</v>
      </c>
      <c r="G151" s="167" t="s">
        <v>247</v>
      </c>
      <c r="H151" s="166" t="s">
        <v>247</v>
      </c>
      <c r="I151" s="100" t="str">
        <f>IF(H151="","",IFERROR(VLOOKUP(H151,'DE-PARA'!J:K,2,0),VLOOKUP(H151,'DE-PARA'!K:L,2,0)))</f>
        <v>Bloqueios judiciais</v>
      </c>
      <c r="J151" s="1">
        <v>26335.8</v>
      </c>
      <c r="K151" s="101">
        <f t="shared" si="5"/>
        <v>256105.59000000037</v>
      </c>
      <c r="L151" s="100" t="str">
        <f>VLOOKUP(I151,'Fluxo de Caixa'!$B:$B,1,FALSE)</f>
        <v>Bloqueios judiciais</v>
      </c>
    </row>
    <row r="152" spans="2:12" ht="14.25">
      <c r="B152" s="60" t="s">
        <v>213</v>
      </c>
      <c r="C152" s="65" t="s">
        <v>214</v>
      </c>
      <c r="D152" s="170">
        <v>44820</v>
      </c>
      <c r="E152" s="20" t="str">
        <f t="shared" si="4"/>
        <v>9-2022</v>
      </c>
      <c r="F152" s="174" t="s">
        <v>224</v>
      </c>
      <c r="G152" s="168" t="s">
        <v>224</v>
      </c>
      <c r="H152" s="166" t="s">
        <v>224</v>
      </c>
      <c r="I152" s="100" t="str">
        <f>IF(H152="","",IFERROR(VLOOKUP(H152,'DE-PARA'!J:K,2,0),VLOOKUP(H152,'DE-PARA'!K:L,2,0)))</f>
        <v>Bloqueios judiciais</v>
      </c>
      <c r="J152" s="1">
        <v>-21996.02</v>
      </c>
      <c r="K152" s="101">
        <f t="shared" si="5"/>
        <v>234109.57000000039</v>
      </c>
      <c r="L152" s="100" t="str">
        <f>VLOOKUP(I152,'Fluxo de Caixa'!$B:$B,1,FALSE)</f>
        <v>Bloqueios judiciais</v>
      </c>
    </row>
    <row r="153" spans="2:12" ht="14.25">
      <c r="B153" s="60" t="s">
        <v>213</v>
      </c>
      <c r="C153" s="65" t="s">
        <v>214</v>
      </c>
      <c r="D153" s="170">
        <v>44820</v>
      </c>
      <c r="E153" s="20" t="str">
        <f t="shared" si="4"/>
        <v>9-2022</v>
      </c>
      <c r="F153" s="174" t="s">
        <v>224</v>
      </c>
      <c r="G153" s="167" t="s">
        <v>224</v>
      </c>
      <c r="H153" s="166" t="s">
        <v>224</v>
      </c>
      <c r="I153" s="100" t="str">
        <f>IF(H153="","",IFERROR(VLOOKUP(H153,'DE-PARA'!J:K,2,0),VLOOKUP(H153,'DE-PARA'!K:L,2,0)))</f>
        <v>Bloqueios judiciais</v>
      </c>
      <c r="J153" s="1">
        <v>-26335.8</v>
      </c>
      <c r="K153" s="101">
        <f t="shared" si="5"/>
        <v>207773.7700000004</v>
      </c>
      <c r="L153" s="100" t="str">
        <f>VLOOKUP(I153,'Fluxo de Caixa'!$B:$B,1,FALSE)</f>
        <v>Bloqueios judiciais</v>
      </c>
    </row>
    <row r="154" spans="2:12" ht="14.25">
      <c r="B154" s="60" t="s">
        <v>213</v>
      </c>
      <c r="C154" s="65" t="s">
        <v>214</v>
      </c>
      <c r="D154" s="170">
        <v>44820</v>
      </c>
      <c r="E154" s="20" t="str">
        <f t="shared" si="4"/>
        <v>9-2022</v>
      </c>
      <c r="F154" s="174" t="s">
        <v>247</v>
      </c>
      <c r="G154" s="168" t="s">
        <v>247</v>
      </c>
      <c r="H154" s="166" t="s">
        <v>247</v>
      </c>
      <c r="I154" s="100" t="str">
        <f>IF(H154="","",IFERROR(VLOOKUP(H154,'DE-PARA'!J:K,2,0),VLOOKUP(H154,'DE-PARA'!K:L,2,0)))</f>
        <v>Bloqueios judiciais</v>
      </c>
      <c r="J154" s="1">
        <v>21996.02</v>
      </c>
      <c r="K154" s="101">
        <f t="shared" si="5"/>
        <v>229769.79000000039</v>
      </c>
      <c r="L154" s="100" t="str">
        <f>VLOOKUP(I154,'Fluxo de Caixa'!$B:$B,1,FALSE)</f>
        <v>Bloqueios judiciais</v>
      </c>
    </row>
    <row r="155" spans="2:12" ht="14.25">
      <c r="B155" s="60" t="s">
        <v>213</v>
      </c>
      <c r="C155" s="65" t="s">
        <v>214</v>
      </c>
      <c r="D155" s="170">
        <v>44818</v>
      </c>
      <c r="E155" s="20" t="str">
        <f t="shared" si="4"/>
        <v>9-2022</v>
      </c>
      <c r="F155" s="174" t="s">
        <v>224</v>
      </c>
      <c r="G155" s="167" t="s">
        <v>224</v>
      </c>
      <c r="H155" s="166" t="s">
        <v>224</v>
      </c>
      <c r="I155" s="100" t="str">
        <f>IF(H155="","",IFERROR(VLOOKUP(H155,'DE-PARA'!J:K,2,0),VLOOKUP(H155,'DE-PARA'!K:L,2,0)))</f>
        <v>Bloqueios judiciais</v>
      </c>
      <c r="J155" s="1">
        <v>-10512.29</v>
      </c>
      <c r="K155" s="101">
        <f t="shared" si="5"/>
        <v>219257.50000000038</v>
      </c>
      <c r="L155" s="100" t="str">
        <f>VLOOKUP(I155,'Fluxo de Caixa'!$B:$B,1,FALSE)</f>
        <v>Bloqueios judiciais</v>
      </c>
    </row>
    <row r="156" spans="2:12" ht="14.25">
      <c r="B156" s="60" t="s">
        <v>213</v>
      </c>
      <c r="C156" s="65" t="s">
        <v>214</v>
      </c>
      <c r="D156" s="170">
        <v>44818</v>
      </c>
      <c r="E156" s="20" t="str">
        <f t="shared" si="4"/>
        <v>9-2022</v>
      </c>
      <c r="F156" s="174" t="s">
        <v>247</v>
      </c>
      <c r="G156" s="168" t="s">
        <v>247</v>
      </c>
      <c r="H156" s="166" t="s">
        <v>247</v>
      </c>
      <c r="I156" s="100" t="str">
        <f>IF(H156="","",IFERROR(VLOOKUP(H156,'DE-PARA'!J:K,2,0),VLOOKUP(H156,'DE-PARA'!K:L,2,0)))</f>
        <v>Bloqueios judiciais</v>
      </c>
      <c r="J156" s="1">
        <v>25626.87</v>
      </c>
      <c r="K156" s="101">
        <f t="shared" si="5"/>
        <v>244884.37000000037</v>
      </c>
      <c r="L156" s="100" t="str">
        <f>VLOOKUP(I156,'Fluxo de Caixa'!$B:$B,1,FALSE)</f>
        <v>Bloqueios judiciais</v>
      </c>
    </row>
    <row r="157" spans="2:12" ht="14.25">
      <c r="B157" s="60" t="s">
        <v>213</v>
      </c>
      <c r="C157" s="65" t="s">
        <v>214</v>
      </c>
      <c r="D157" s="170">
        <v>44818</v>
      </c>
      <c r="E157" s="20" t="str">
        <f t="shared" si="4"/>
        <v>9-2022</v>
      </c>
      <c r="F157" s="174" t="s">
        <v>247</v>
      </c>
      <c r="G157" s="167" t="s">
        <v>247</v>
      </c>
      <c r="H157" s="166" t="s">
        <v>247</v>
      </c>
      <c r="I157" s="100" t="str">
        <f>IF(H157="","",IFERROR(VLOOKUP(H157,'DE-PARA'!J:K,2,0),VLOOKUP(H157,'DE-PARA'!K:L,2,0)))</f>
        <v>Bloqueios judiciais</v>
      </c>
      <c r="J157" s="1">
        <v>22291.96</v>
      </c>
      <c r="K157" s="101">
        <f t="shared" si="5"/>
        <v>267176.33000000037</v>
      </c>
      <c r="L157" s="100" t="str">
        <f>VLOOKUP(I157,'Fluxo de Caixa'!$B:$B,1,FALSE)</f>
        <v>Bloqueios judiciais</v>
      </c>
    </row>
    <row r="158" spans="2:12" ht="14.25">
      <c r="B158" s="60" t="s">
        <v>213</v>
      </c>
      <c r="C158" s="65" t="s">
        <v>214</v>
      </c>
      <c r="D158" s="170">
        <v>44818</v>
      </c>
      <c r="E158" s="20" t="str">
        <f t="shared" si="4"/>
        <v>9-2022</v>
      </c>
      <c r="F158" s="174" t="s">
        <v>247</v>
      </c>
      <c r="G158" s="168" t="s">
        <v>247</v>
      </c>
      <c r="H158" s="166" t="s">
        <v>247</v>
      </c>
      <c r="I158" s="100" t="str">
        <f>IF(H158="","",IFERROR(VLOOKUP(H158,'DE-PARA'!J:K,2,0),VLOOKUP(H158,'DE-PARA'!K:L,2,0)))</f>
        <v>Bloqueios judiciais</v>
      </c>
      <c r="J158" s="1">
        <v>10512.29</v>
      </c>
      <c r="K158" s="101">
        <f t="shared" si="5"/>
        <v>277688.62000000034</v>
      </c>
      <c r="L158" s="100" t="str">
        <f>VLOOKUP(I158,'Fluxo de Caixa'!$B:$B,1,FALSE)</f>
        <v>Bloqueios judiciais</v>
      </c>
    </row>
    <row r="159" spans="2:12" ht="14.25">
      <c r="B159" s="60" t="s">
        <v>213</v>
      </c>
      <c r="C159" s="65" t="s">
        <v>214</v>
      </c>
      <c r="D159" s="170">
        <v>44818</v>
      </c>
      <c r="E159" s="20" t="str">
        <f t="shared" si="4"/>
        <v>9-2022</v>
      </c>
      <c r="F159" s="174" t="s">
        <v>224</v>
      </c>
      <c r="G159" s="167" t="s">
        <v>224</v>
      </c>
      <c r="H159" s="166" t="s">
        <v>224</v>
      </c>
      <c r="I159" s="100" t="str">
        <f>IF(H159="","",IFERROR(VLOOKUP(H159,'DE-PARA'!J:K,2,0),VLOOKUP(H159,'DE-PARA'!K:L,2,0)))</f>
        <v>Bloqueios judiciais</v>
      </c>
      <c r="J159" s="1">
        <v>-25626.87</v>
      </c>
      <c r="K159" s="101">
        <f t="shared" si="5"/>
        <v>252061.75000000035</v>
      </c>
      <c r="L159" s="100" t="str">
        <f>VLOOKUP(I159,'Fluxo de Caixa'!$B:$B,1,FALSE)</f>
        <v>Bloqueios judiciais</v>
      </c>
    </row>
    <row r="160" spans="2:12" ht="14.25">
      <c r="B160" s="60" t="s">
        <v>213</v>
      </c>
      <c r="C160" s="65" t="s">
        <v>214</v>
      </c>
      <c r="D160" s="170">
        <v>44818</v>
      </c>
      <c r="E160" s="20" t="str">
        <f t="shared" si="4"/>
        <v>9-2022</v>
      </c>
      <c r="F160" s="174" t="s">
        <v>224</v>
      </c>
      <c r="G160" s="168" t="s">
        <v>224</v>
      </c>
      <c r="H160" s="166" t="s">
        <v>224</v>
      </c>
      <c r="I160" s="100" t="str">
        <f>IF(H160="","",IFERROR(VLOOKUP(H160,'DE-PARA'!J:K,2,0),VLOOKUP(H160,'DE-PARA'!K:L,2,0)))</f>
        <v>Bloqueios judiciais</v>
      </c>
      <c r="J160" s="1">
        <v>-22291.96</v>
      </c>
      <c r="K160" s="101">
        <f t="shared" si="5"/>
        <v>229769.79000000036</v>
      </c>
      <c r="L160" s="100" t="str">
        <f>VLOOKUP(I160,'Fluxo de Caixa'!$B:$B,1,FALSE)</f>
        <v>Bloqueios judiciais</v>
      </c>
    </row>
    <row r="161" spans="2:12" ht="14.25">
      <c r="B161" s="60" t="s">
        <v>213</v>
      </c>
      <c r="C161" s="65" t="s">
        <v>214</v>
      </c>
      <c r="D161" s="170">
        <v>44818</v>
      </c>
      <c r="E161" s="20" t="str">
        <f t="shared" si="4"/>
        <v>9-2022</v>
      </c>
      <c r="F161" s="174" t="s">
        <v>224</v>
      </c>
      <c r="G161" s="167" t="s">
        <v>224</v>
      </c>
      <c r="H161" s="166" t="s">
        <v>224</v>
      </c>
      <c r="I161" s="100" t="str">
        <f>IF(H161="","",IFERROR(VLOOKUP(H161,'DE-PARA'!J:K,2,0),VLOOKUP(H161,'DE-PARA'!K:L,2,0)))</f>
        <v>Bloqueios judiciais</v>
      </c>
      <c r="J161" s="1">
        <v>-21996.02</v>
      </c>
      <c r="K161" s="101">
        <f t="shared" si="5"/>
        <v>207773.77000000037</v>
      </c>
      <c r="L161" s="100" t="str">
        <f>VLOOKUP(I161,'Fluxo de Caixa'!$B:$B,1,FALSE)</f>
        <v>Bloqueios judiciais</v>
      </c>
    </row>
    <row r="162" spans="2:12" ht="14.25">
      <c r="B162" s="60" t="s">
        <v>213</v>
      </c>
      <c r="C162" s="65" t="s">
        <v>214</v>
      </c>
      <c r="D162" s="170">
        <v>44818</v>
      </c>
      <c r="E162" s="20" t="str">
        <f t="shared" si="4"/>
        <v>9-2022</v>
      </c>
      <c r="F162" s="174" t="s">
        <v>224</v>
      </c>
      <c r="G162" s="168" t="s">
        <v>224</v>
      </c>
      <c r="H162" s="166" t="s">
        <v>224</v>
      </c>
      <c r="I162" s="100" t="str">
        <f>IF(H162="","",IFERROR(VLOOKUP(H162,'DE-PARA'!J:K,2,0),VLOOKUP(H162,'DE-PARA'!K:L,2,0)))</f>
        <v>Bloqueios judiciais</v>
      </c>
      <c r="J162" s="1">
        <v>-26335.8</v>
      </c>
      <c r="K162" s="101">
        <f t="shared" si="5"/>
        <v>181437.97000000038</v>
      </c>
      <c r="L162" s="100" t="str">
        <f>VLOOKUP(I162,'Fluxo de Caixa'!$B:$B,1,FALSE)</f>
        <v>Bloqueios judiciais</v>
      </c>
    </row>
    <row r="163" spans="2:12" ht="14.25">
      <c r="B163" s="60" t="s">
        <v>213</v>
      </c>
      <c r="C163" s="65" t="s">
        <v>214</v>
      </c>
      <c r="D163" s="170">
        <v>44817</v>
      </c>
      <c r="E163" s="20" t="str">
        <f t="shared" si="4"/>
        <v>9-2022</v>
      </c>
      <c r="F163" s="174" t="s">
        <v>311</v>
      </c>
      <c r="G163" s="167" t="s">
        <v>231</v>
      </c>
      <c r="H163" s="166" t="s">
        <v>216</v>
      </c>
      <c r="I163" s="100" t="str">
        <f>IF(H163="","",IFERROR(VLOOKUP(H163,'DE-PARA'!J:K,2,0),VLOOKUP(H163,'DE-PARA'!K:L,2,0)))</f>
        <v>Medicamentos E Correlatos</v>
      </c>
      <c r="J163" s="1">
        <v>-279.60000000000002</v>
      </c>
      <c r="K163" s="101">
        <f t="shared" si="5"/>
        <v>181158.37000000037</v>
      </c>
      <c r="L163" s="100" t="str">
        <f>VLOOKUP(I163,'Fluxo de Caixa'!$B:$B,1,FALSE)</f>
        <v>Medicamentos E Correlatos</v>
      </c>
    </row>
    <row r="164" spans="2:12" ht="14.25">
      <c r="B164" s="60" t="s">
        <v>213</v>
      </c>
      <c r="C164" s="65" t="s">
        <v>214</v>
      </c>
      <c r="D164" s="170">
        <v>44817</v>
      </c>
      <c r="E164" s="20" t="str">
        <f t="shared" si="4"/>
        <v>9-2022</v>
      </c>
      <c r="F164" s="174" t="s">
        <v>312</v>
      </c>
      <c r="G164" s="168" t="s">
        <v>231</v>
      </c>
      <c r="H164" s="166" t="s">
        <v>216</v>
      </c>
      <c r="I164" s="100" t="str">
        <f>IF(H164="","",IFERROR(VLOOKUP(H164,'DE-PARA'!J:K,2,0),VLOOKUP(H164,'DE-PARA'!K:L,2,0)))</f>
        <v>Medicamentos E Correlatos</v>
      </c>
      <c r="J164" s="1">
        <v>-1650.86</v>
      </c>
      <c r="K164" s="101">
        <f t="shared" si="5"/>
        <v>179507.51000000039</v>
      </c>
      <c r="L164" s="100" t="str">
        <f>VLOOKUP(I164,'Fluxo de Caixa'!$B:$B,1,FALSE)</f>
        <v>Medicamentos E Correlatos</v>
      </c>
    </row>
    <row r="165" spans="2:12" ht="14.25">
      <c r="B165" s="60" t="s">
        <v>213</v>
      </c>
      <c r="C165" s="65" t="s">
        <v>214</v>
      </c>
      <c r="D165" s="170">
        <v>44817</v>
      </c>
      <c r="E165" s="20" t="str">
        <f t="shared" si="4"/>
        <v>9-2022</v>
      </c>
      <c r="F165" s="174" t="s">
        <v>219</v>
      </c>
      <c r="G165" s="167" t="s">
        <v>220</v>
      </c>
      <c r="H165" s="165" t="s">
        <v>219</v>
      </c>
      <c r="I165" s="100" t="str">
        <f>IF(H165="","",IFERROR(VLOOKUP(H165,'DE-PARA'!J:K,2,0),VLOOKUP(H165,'DE-PARA'!K:L,2,0)))</f>
        <v>Despesas Bancárias</v>
      </c>
      <c r="J165" s="1">
        <v>-2.7</v>
      </c>
      <c r="K165" s="101">
        <f t="shared" si="5"/>
        <v>179504.81000000038</v>
      </c>
      <c r="L165" s="100" t="str">
        <f>VLOOKUP(I165,'Fluxo de Caixa'!$B:$B,1,FALSE)</f>
        <v>Despesas Bancárias</v>
      </c>
    </row>
    <row r="166" spans="2:12" ht="14.25">
      <c r="B166" s="60" t="s">
        <v>213</v>
      </c>
      <c r="C166" s="65" t="s">
        <v>214</v>
      </c>
      <c r="D166" s="170">
        <v>44817</v>
      </c>
      <c r="E166" s="20" t="str">
        <f t="shared" si="4"/>
        <v>9-2022</v>
      </c>
      <c r="F166" s="174" t="s">
        <v>219</v>
      </c>
      <c r="G166" s="168" t="s">
        <v>253</v>
      </c>
      <c r="H166" s="166" t="s">
        <v>219</v>
      </c>
      <c r="I166" s="100" t="str">
        <f>IF(H166="","",IFERROR(VLOOKUP(H166,'DE-PARA'!J:K,2,0),VLOOKUP(H166,'DE-PARA'!K:L,2,0)))</f>
        <v>Despesas Bancárias</v>
      </c>
      <c r="J166" s="1">
        <v>-2.8</v>
      </c>
      <c r="K166" s="101">
        <f t="shared" si="5"/>
        <v>179502.01000000039</v>
      </c>
      <c r="L166" s="100" t="str">
        <f>VLOOKUP(I166,'Fluxo de Caixa'!$B:$B,1,FALSE)</f>
        <v>Despesas Bancárias</v>
      </c>
    </row>
    <row r="167" spans="2:12" ht="14.25">
      <c r="B167" s="60" t="s">
        <v>213</v>
      </c>
      <c r="C167" s="65" t="s">
        <v>214</v>
      </c>
      <c r="D167" s="170">
        <v>44817</v>
      </c>
      <c r="E167" s="20" t="str">
        <f t="shared" si="4"/>
        <v>9-2022</v>
      </c>
      <c r="F167" s="174" t="s">
        <v>222</v>
      </c>
      <c r="G167" s="167" t="s">
        <v>222</v>
      </c>
      <c r="H167" s="165" t="s">
        <v>222</v>
      </c>
      <c r="I167" s="100" t="str">
        <f>IF(H167="","",IFERROR(VLOOKUP(H167,'DE-PARA'!J:K,2,0),VLOOKUP(H167,'DE-PARA'!K:L,2,0)))</f>
        <v>Despesas Executora Administrativa</v>
      </c>
      <c r="J167" s="1">
        <v>-141288.38</v>
      </c>
      <c r="K167" s="101">
        <f t="shared" si="5"/>
        <v>38213.630000000383</v>
      </c>
      <c r="L167" s="100" t="str">
        <f>VLOOKUP(I167,'Fluxo de Caixa'!$B:$B,1,FALSE)</f>
        <v>Despesas Executora Administrativa</v>
      </c>
    </row>
    <row r="168" spans="2:12" ht="14.25">
      <c r="B168" s="60" t="s">
        <v>213</v>
      </c>
      <c r="C168" s="65" t="s">
        <v>214</v>
      </c>
      <c r="D168" s="170">
        <v>44817</v>
      </c>
      <c r="E168" s="20" t="str">
        <f t="shared" si="4"/>
        <v>9-2022</v>
      </c>
      <c r="F168" s="174" t="s">
        <v>313</v>
      </c>
      <c r="G168" s="167" t="s">
        <v>314</v>
      </c>
      <c r="H168" s="166" t="s">
        <v>305</v>
      </c>
      <c r="I168" s="100" t="str">
        <f>IF(H168="","",IFERROR(VLOOKUP(H168,'DE-PARA'!J:K,2,0),VLOOKUP(H168,'DE-PARA'!K:L,2,0)))</f>
        <v>Material De Expediente E Escritorio</v>
      </c>
      <c r="J168" s="1">
        <v>-17380</v>
      </c>
      <c r="K168" s="101">
        <f t="shared" si="5"/>
        <v>20833.630000000383</v>
      </c>
      <c r="L168" s="100" t="str">
        <f>VLOOKUP(I168,'Fluxo de Caixa'!$B:$B,1,FALSE)</f>
        <v>Material De Expediente E Escritorio</v>
      </c>
    </row>
    <row r="169" spans="2:12" ht="14.25">
      <c r="B169" s="60" t="s">
        <v>213</v>
      </c>
      <c r="C169" s="65" t="s">
        <v>214</v>
      </c>
      <c r="D169" s="170">
        <v>44817</v>
      </c>
      <c r="E169" s="20" t="str">
        <f t="shared" si="4"/>
        <v>9-2022</v>
      </c>
      <c r="F169" s="174" t="s">
        <v>219</v>
      </c>
      <c r="G169" s="167" t="s">
        <v>218</v>
      </c>
      <c r="H169" s="165" t="s">
        <v>219</v>
      </c>
      <c r="I169" s="100" t="str">
        <f>IF(H169="","",IFERROR(VLOOKUP(H169,'DE-PARA'!J:K,2,0),VLOOKUP(H169,'DE-PARA'!K:L,2,0)))</f>
        <v>Despesas Bancárias</v>
      </c>
      <c r="J169" s="1">
        <v>-74.2</v>
      </c>
      <c r="K169" s="101">
        <f t="shared" si="5"/>
        <v>20759.430000000382</v>
      </c>
      <c r="L169" s="100" t="str">
        <f>VLOOKUP(I169,'Fluxo de Caixa'!$B:$B,1,FALSE)</f>
        <v>Despesas Bancárias</v>
      </c>
    </row>
    <row r="170" spans="2:12" ht="14.25">
      <c r="B170" s="60" t="s">
        <v>213</v>
      </c>
      <c r="C170" s="65" t="s">
        <v>214</v>
      </c>
      <c r="D170" s="170">
        <v>44817</v>
      </c>
      <c r="E170" s="20" t="str">
        <f t="shared" si="4"/>
        <v>9-2022</v>
      </c>
      <c r="F170" s="174" t="s">
        <v>315</v>
      </c>
      <c r="G170" s="171" t="s">
        <v>316</v>
      </c>
      <c r="H170" s="175" t="s">
        <v>317</v>
      </c>
      <c r="I170" s="100" t="str">
        <f>IF(H170="","",IFERROR(VLOOKUP(H170,'DE-PARA'!J:K,2,0),VLOOKUP(H170,'DE-PARA'!K:L,2,0)))</f>
        <v>T.I. (Manut./Mensalid) De Software</v>
      </c>
      <c r="J170" s="1">
        <v>-4000</v>
      </c>
      <c r="K170" s="101">
        <f t="shared" si="5"/>
        <v>16759.430000000382</v>
      </c>
      <c r="L170" s="100" t="str">
        <f>VLOOKUP(I170,'Fluxo de Caixa'!$B:$B,1,FALSE)</f>
        <v>T.I. (Manut./Mensalid) De Software</v>
      </c>
    </row>
    <row r="171" spans="2:12" ht="14.25">
      <c r="B171" s="60" t="s">
        <v>213</v>
      </c>
      <c r="C171" s="65" t="s">
        <v>214</v>
      </c>
      <c r="D171" s="170">
        <v>44817</v>
      </c>
      <c r="E171" s="20" t="str">
        <f t="shared" si="4"/>
        <v>9-2022</v>
      </c>
      <c r="F171" s="174" t="s">
        <v>318</v>
      </c>
      <c r="G171" s="167" t="s">
        <v>246</v>
      </c>
      <c r="H171" s="165" t="s">
        <v>216</v>
      </c>
      <c r="I171" s="100" t="str">
        <f>IF(H171="","",IFERROR(VLOOKUP(H171,'DE-PARA'!J:K,2,0),VLOOKUP(H171,'DE-PARA'!K:L,2,0)))</f>
        <v>Medicamentos E Correlatos</v>
      </c>
      <c r="J171" s="1">
        <v>-12604.56</v>
      </c>
      <c r="K171" s="101">
        <f t="shared" si="5"/>
        <v>4154.8700000003828</v>
      </c>
      <c r="L171" s="100" t="str">
        <f>VLOOKUP(I171,'Fluxo de Caixa'!$B:$B,1,FALSE)</f>
        <v>Medicamentos E Correlatos</v>
      </c>
    </row>
    <row r="172" spans="2:12" ht="14.25">
      <c r="B172" s="60" t="s">
        <v>213</v>
      </c>
      <c r="C172" s="65" t="s">
        <v>214</v>
      </c>
      <c r="D172" s="170">
        <v>44817</v>
      </c>
      <c r="E172" s="20" t="str">
        <f t="shared" si="4"/>
        <v>9-2022</v>
      </c>
      <c r="F172" s="174" t="s">
        <v>319</v>
      </c>
      <c r="G172" s="168" t="s">
        <v>231</v>
      </c>
      <c r="H172" s="166" t="s">
        <v>216</v>
      </c>
      <c r="I172" s="100" t="str">
        <f>IF(H172="","",IFERROR(VLOOKUP(H172,'DE-PARA'!J:K,2,0),VLOOKUP(H172,'DE-PARA'!K:L,2,0)))</f>
        <v>Medicamentos E Correlatos</v>
      </c>
      <c r="J172" s="1">
        <v>-2603.5</v>
      </c>
      <c r="K172" s="101">
        <f t="shared" si="5"/>
        <v>1551.3700000003828</v>
      </c>
      <c r="L172" s="100" t="str">
        <f>VLOOKUP(I172,'Fluxo de Caixa'!$B:$B,1,FALSE)</f>
        <v>Medicamentos E Correlatos</v>
      </c>
    </row>
    <row r="173" spans="2:12" ht="14.25">
      <c r="B173" s="60" t="s">
        <v>213</v>
      </c>
      <c r="C173" s="65" t="s">
        <v>214</v>
      </c>
      <c r="D173" s="170">
        <v>44816</v>
      </c>
      <c r="E173" s="20" t="str">
        <f t="shared" si="4"/>
        <v>9-2022</v>
      </c>
      <c r="F173" s="174" t="s">
        <v>320</v>
      </c>
      <c r="G173" s="167" t="s">
        <v>321</v>
      </c>
      <c r="H173" s="165" t="s">
        <v>302</v>
      </c>
      <c r="I173" s="100" t="str">
        <f>IF(H173="","",IFERROR(VLOOKUP(H173,'DE-PARA'!J:K,2,0),VLOOKUP(H173,'DE-PARA'!K:L,2,0)))</f>
        <v>Servicos Prestados Por Pj</v>
      </c>
      <c r="J173" s="1">
        <v>-4000</v>
      </c>
      <c r="K173" s="101">
        <f t="shared" si="5"/>
        <v>-2448.6299999996172</v>
      </c>
      <c r="L173" s="100" t="str">
        <f>VLOOKUP(I173,'Fluxo de Caixa'!$B:$B,1,FALSE)</f>
        <v>Servicos Prestados Por Pj</v>
      </c>
    </row>
    <row r="174" spans="2:12" ht="14.25">
      <c r="B174" s="60" t="s">
        <v>213</v>
      </c>
      <c r="C174" s="65" t="s">
        <v>214</v>
      </c>
      <c r="D174" s="170">
        <v>44816</v>
      </c>
      <c r="E174" s="20" t="str">
        <f t="shared" si="4"/>
        <v>9-2022</v>
      </c>
      <c r="F174" s="174" t="s">
        <v>263</v>
      </c>
      <c r="G174" s="168" t="s">
        <v>263</v>
      </c>
      <c r="H174" s="166" t="s">
        <v>239</v>
      </c>
      <c r="I174" s="100" t="str">
        <f>IF(H174="","",IFERROR(VLOOKUP(H174,'DE-PARA'!J:K,2,0),VLOOKUP(H174,'DE-PARA'!K:L,2,0)))</f>
        <v>( - ) Outras Saídas</v>
      </c>
      <c r="J174" s="1">
        <v>-10000</v>
      </c>
      <c r="K174" s="101">
        <f t="shared" si="5"/>
        <v>-12448.629999999617</v>
      </c>
      <c r="L174" s="100" t="str">
        <f>VLOOKUP(I174,'Fluxo de Caixa'!$B:$B,1,FALSE)</f>
        <v>( - ) Outras Saídas</v>
      </c>
    </row>
    <row r="175" spans="2:12" ht="14.25">
      <c r="B175" s="60" t="s">
        <v>213</v>
      </c>
      <c r="C175" s="65" t="s">
        <v>214</v>
      </c>
      <c r="D175" s="170">
        <v>44816</v>
      </c>
      <c r="E175" s="20" t="str">
        <f t="shared" si="4"/>
        <v>9-2022</v>
      </c>
      <c r="F175" s="174" t="s">
        <v>219</v>
      </c>
      <c r="G175" s="167" t="s">
        <v>218</v>
      </c>
      <c r="H175" s="165" t="s">
        <v>219</v>
      </c>
      <c r="I175" s="100" t="str">
        <f>IF(H175="","",IFERROR(VLOOKUP(H175,'DE-PARA'!J:K,2,0),VLOOKUP(H175,'DE-PARA'!K:L,2,0)))</f>
        <v>Despesas Bancárias</v>
      </c>
      <c r="J175" s="1">
        <v>-31.8</v>
      </c>
      <c r="K175" s="101">
        <f t="shared" si="5"/>
        <v>-12480.429999999616</v>
      </c>
      <c r="L175" s="100" t="str">
        <f>VLOOKUP(I175,'Fluxo de Caixa'!$B:$B,1,FALSE)</f>
        <v>Despesas Bancárias</v>
      </c>
    </row>
    <row r="176" spans="2:12" ht="14.25">
      <c r="B176" s="60" t="s">
        <v>213</v>
      </c>
      <c r="C176" s="65" t="s">
        <v>214</v>
      </c>
      <c r="D176" s="170">
        <v>44816</v>
      </c>
      <c r="E176" s="20" t="str">
        <f t="shared" si="4"/>
        <v>9-2022</v>
      </c>
      <c r="F176" s="174" t="s">
        <v>219</v>
      </c>
      <c r="G176" s="168" t="s">
        <v>220</v>
      </c>
      <c r="H176" s="166" t="s">
        <v>219</v>
      </c>
      <c r="I176" s="100" t="str">
        <f>IF(H176="","",IFERROR(VLOOKUP(H176,'DE-PARA'!J:K,2,0),VLOOKUP(H176,'DE-PARA'!K:L,2,0)))</f>
        <v>Despesas Bancárias</v>
      </c>
      <c r="J176" s="1">
        <v>-1.8</v>
      </c>
      <c r="K176" s="101">
        <f t="shared" si="5"/>
        <v>-12482.229999999616</v>
      </c>
      <c r="L176" s="100" t="str">
        <f>VLOOKUP(I176,'Fluxo de Caixa'!$B:$B,1,FALSE)</f>
        <v>Despesas Bancárias</v>
      </c>
    </row>
    <row r="177" spans="2:12" ht="14.25">
      <c r="B177" s="60" t="s">
        <v>213</v>
      </c>
      <c r="C177" s="65" t="s">
        <v>214</v>
      </c>
      <c r="D177" s="170">
        <v>44816</v>
      </c>
      <c r="E177" s="20" t="str">
        <f t="shared" si="4"/>
        <v>9-2022</v>
      </c>
      <c r="F177" s="174" t="s">
        <v>222</v>
      </c>
      <c r="G177" s="167" t="s">
        <v>222</v>
      </c>
      <c r="H177" s="165" t="s">
        <v>222</v>
      </c>
      <c r="I177" s="100" t="str">
        <f>IF(H177="","",IFERROR(VLOOKUP(H177,'DE-PARA'!J:K,2,0),VLOOKUP(H177,'DE-PARA'!K:L,2,0)))</f>
        <v>Despesas Executora Administrativa</v>
      </c>
      <c r="J177" s="1">
        <v>-1295</v>
      </c>
      <c r="K177" s="101">
        <f t="shared" si="5"/>
        <v>-13777.229999999616</v>
      </c>
      <c r="L177" s="100" t="str">
        <f>VLOOKUP(I177,'Fluxo de Caixa'!$B:$B,1,FALSE)</f>
        <v>Despesas Executora Administrativa</v>
      </c>
    </row>
    <row r="178" spans="2:12" ht="14.25">
      <c r="B178" s="60" t="s">
        <v>213</v>
      </c>
      <c r="C178" s="65" t="s">
        <v>214</v>
      </c>
      <c r="D178" s="170">
        <v>44816</v>
      </c>
      <c r="E178" s="20" t="str">
        <f t="shared" si="4"/>
        <v>9-2022</v>
      </c>
      <c r="F178" s="174" t="s">
        <v>322</v>
      </c>
      <c r="G178" s="168" t="s">
        <v>322</v>
      </c>
      <c r="H178" s="166" t="s">
        <v>239</v>
      </c>
      <c r="I178" s="100" t="str">
        <f>IF(H178="","",IFERROR(VLOOKUP(H178,'DE-PARA'!J:K,2,0),VLOOKUP(H178,'DE-PARA'!K:L,2,0)))</f>
        <v>( - ) Outras Saídas</v>
      </c>
      <c r="J178" s="1">
        <v>-30000</v>
      </c>
      <c r="K178" s="101">
        <f t="shared" si="5"/>
        <v>-43777.229999999618</v>
      </c>
      <c r="L178" s="100" t="str">
        <f>VLOOKUP(I178,'Fluxo de Caixa'!$B:$B,1,FALSE)</f>
        <v>( - ) Outras Saídas</v>
      </c>
    </row>
    <row r="179" spans="2:12" ht="15">
      <c r="B179" s="60" t="s">
        <v>213</v>
      </c>
      <c r="C179" s="65" t="s">
        <v>214</v>
      </c>
      <c r="D179" s="170">
        <v>44813</v>
      </c>
      <c r="E179" s="20" t="str">
        <f t="shared" si="4"/>
        <v>9-2022</v>
      </c>
      <c r="F179" s="174" t="s">
        <v>323</v>
      </c>
      <c r="G179" s="19" t="s">
        <v>324</v>
      </c>
      <c r="H179" s="176" t="s">
        <v>216</v>
      </c>
      <c r="I179" s="100" t="str">
        <f>IF(H179="","",IFERROR(VLOOKUP(H179,'DE-PARA'!J:K,2,0),VLOOKUP(H179,'DE-PARA'!K:L,2,0)))</f>
        <v>Medicamentos E Correlatos</v>
      </c>
      <c r="J179" s="1">
        <v>-844</v>
      </c>
      <c r="K179" s="101">
        <f t="shared" si="5"/>
        <v>-44621.229999999618</v>
      </c>
      <c r="L179" s="100" t="str">
        <f>VLOOKUP(I179,'Fluxo de Caixa'!$B:$B,1,FALSE)</f>
        <v>Medicamentos E Correlatos</v>
      </c>
    </row>
    <row r="180" spans="2:12" ht="15">
      <c r="B180" s="60" t="s">
        <v>213</v>
      </c>
      <c r="C180" s="65" t="s">
        <v>214</v>
      </c>
      <c r="D180" s="170">
        <v>44813</v>
      </c>
      <c r="E180" s="20" t="str">
        <f t="shared" si="4"/>
        <v>9-2022</v>
      </c>
      <c r="F180" s="174" t="s">
        <v>325</v>
      </c>
      <c r="G180" s="19" t="s">
        <v>325</v>
      </c>
      <c r="H180" s="176" t="s">
        <v>239</v>
      </c>
      <c r="I180" s="100" t="str">
        <f>IF(H180="","",IFERROR(VLOOKUP(H180,'DE-PARA'!J:K,2,0),VLOOKUP(H180,'DE-PARA'!K:L,2,0)))</f>
        <v>( - ) Outras Saídas</v>
      </c>
      <c r="J180" s="1">
        <v>-2000</v>
      </c>
      <c r="K180" s="101">
        <f t="shared" si="5"/>
        <v>-46621.229999999618</v>
      </c>
      <c r="L180" s="100" t="str">
        <f>VLOOKUP(I180,'Fluxo de Caixa'!$B:$B,1,FALSE)</f>
        <v>( - ) Outras Saídas</v>
      </c>
    </row>
    <row r="181" spans="2:12" ht="15">
      <c r="B181" s="60" t="s">
        <v>213</v>
      </c>
      <c r="C181" s="65" t="s">
        <v>214</v>
      </c>
      <c r="D181" s="170">
        <v>44813</v>
      </c>
      <c r="E181" s="20" t="str">
        <f t="shared" si="4"/>
        <v>9-2022</v>
      </c>
      <c r="F181" s="174" t="s">
        <v>326</v>
      </c>
      <c r="G181" s="19" t="s">
        <v>327</v>
      </c>
      <c r="H181" s="176" t="s">
        <v>317</v>
      </c>
      <c r="I181" s="100" t="str">
        <f>IF(H181="","",IFERROR(VLOOKUP(H181,'DE-PARA'!J:K,2,0),VLOOKUP(H181,'DE-PARA'!K:L,2,0)))</f>
        <v>T.I. (Manut./Mensalid) De Software</v>
      </c>
      <c r="J181" s="1">
        <v>-7695.7</v>
      </c>
      <c r="K181" s="101">
        <f t="shared" si="5"/>
        <v>-54316.929999999615</v>
      </c>
      <c r="L181" s="100" t="str">
        <f>VLOOKUP(I181,'Fluxo de Caixa'!$B:$B,1,FALSE)</f>
        <v>T.I. (Manut./Mensalid) De Software</v>
      </c>
    </row>
    <row r="182" spans="2:12" ht="15">
      <c r="B182" s="60" t="s">
        <v>213</v>
      </c>
      <c r="C182" s="65" t="s">
        <v>214</v>
      </c>
      <c r="D182" s="170">
        <v>44813</v>
      </c>
      <c r="E182" s="20" t="str">
        <f t="shared" si="4"/>
        <v>9-2022</v>
      </c>
      <c r="F182" s="174" t="s">
        <v>219</v>
      </c>
      <c r="G182" s="19" t="s">
        <v>218</v>
      </c>
      <c r="H182" s="176" t="s">
        <v>219</v>
      </c>
      <c r="I182" s="100" t="str">
        <f>IF(H182="","",IFERROR(VLOOKUP(H182,'DE-PARA'!J:K,2,0),VLOOKUP(H182,'DE-PARA'!K:L,2,0)))</f>
        <v>Despesas Bancárias</v>
      </c>
      <c r="J182" s="1">
        <v>-212</v>
      </c>
      <c r="K182" s="101">
        <f t="shared" si="5"/>
        <v>-54528.929999999615</v>
      </c>
      <c r="L182" s="100" t="str">
        <f>VLOOKUP(I182,'Fluxo de Caixa'!$B:$B,1,FALSE)</f>
        <v>Despesas Bancárias</v>
      </c>
    </row>
    <row r="183" spans="2:12" ht="15">
      <c r="B183" s="60" t="s">
        <v>213</v>
      </c>
      <c r="C183" s="65" t="s">
        <v>214</v>
      </c>
      <c r="D183" s="170">
        <v>44813</v>
      </c>
      <c r="E183" s="20" t="str">
        <f t="shared" si="4"/>
        <v>9-2022</v>
      </c>
      <c r="F183" s="174" t="s">
        <v>219</v>
      </c>
      <c r="G183" s="19" t="s">
        <v>220</v>
      </c>
      <c r="H183" s="176" t="s">
        <v>219</v>
      </c>
      <c r="I183" s="100" t="str">
        <f>IF(H183="","",IFERROR(VLOOKUP(H183,'DE-PARA'!J:K,2,0),VLOOKUP(H183,'DE-PARA'!K:L,2,0)))</f>
        <v>Despesas Bancárias</v>
      </c>
      <c r="J183" s="1">
        <v>-5.4</v>
      </c>
      <c r="K183" s="101">
        <f t="shared" si="5"/>
        <v>-54534.329999999616</v>
      </c>
      <c r="L183" s="100" t="str">
        <f>VLOOKUP(I183,'Fluxo de Caixa'!$B:$B,1,FALSE)</f>
        <v>Despesas Bancárias</v>
      </c>
    </row>
    <row r="184" spans="2:12" ht="15">
      <c r="B184" s="60" t="s">
        <v>213</v>
      </c>
      <c r="C184" s="65" t="s">
        <v>214</v>
      </c>
      <c r="D184" s="170">
        <v>44813</v>
      </c>
      <c r="E184" s="20" t="str">
        <f t="shared" si="4"/>
        <v>9-2022</v>
      </c>
      <c r="F184" s="174" t="s">
        <v>219</v>
      </c>
      <c r="G184" s="19" t="s">
        <v>253</v>
      </c>
      <c r="H184" s="176" t="s">
        <v>219</v>
      </c>
      <c r="I184" s="100" t="str">
        <f>IF(H184="","",IFERROR(VLOOKUP(H184,'DE-PARA'!J:K,2,0),VLOOKUP(H184,'DE-PARA'!K:L,2,0)))</f>
        <v>Despesas Bancárias</v>
      </c>
      <c r="J184" s="1">
        <v>-7</v>
      </c>
      <c r="K184" s="101">
        <f t="shared" si="5"/>
        <v>-54541.329999999616</v>
      </c>
      <c r="L184" s="100" t="str">
        <f>VLOOKUP(I184,'Fluxo de Caixa'!$B:$B,1,FALSE)</f>
        <v>Despesas Bancárias</v>
      </c>
    </row>
    <row r="185" spans="2:12" ht="15">
      <c r="B185" s="60" t="s">
        <v>213</v>
      </c>
      <c r="C185" s="65" t="s">
        <v>214</v>
      </c>
      <c r="D185" s="170">
        <v>44813</v>
      </c>
      <c r="E185" s="20" t="str">
        <f t="shared" si="4"/>
        <v>9-2022</v>
      </c>
      <c r="F185" s="174" t="s">
        <v>328</v>
      </c>
      <c r="G185" s="19" t="s">
        <v>329</v>
      </c>
      <c r="H185" s="176" t="s">
        <v>317</v>
      </c>
      <c r="I185" s="100" t="str">
        <f>IF(H185="","",IFERROR(VLOOKUP(H185,'DE-PARA'!J:K,2,0),VLOOKUP(H185,'DE-PARA'!K:L,2,0)))</f>
        <v>T.I. (Manut./Mensalid) De Software</v>
      </c>
      <c r="J185" s="1">
        <v>-34800</v>
      </c>
      <c r="K185" s="101">
        <f t="shared" si="5"/>
        <v>-89341.329999999609</v>
      </c>
      <c r="L185" s="100" t="str">
        <f>VLOOKUP(I185,'Fluxo de Caixa'!$B:$B,1,FALSE)</f>
        <v>T.I. (Manut./Mensalid) De Software</v>
      </c>
    </row>
    <row r="186" spans="2:12" ht="15">
      <c r="B186" s="60" t="s">
        <v>213</v>
      </c>
      <c r="C186" s="65" t="s">
        <v>214</v>
      </c>
      <c r="D186" s="170">
        <v>44813</v>
      </c>
      <c r="E186" s="20" t="str">
        <f t="shared" si="4"/>
        <v>9-2022</v>
      </c>
      <c r="F186" s="174" t="s">
        <v>330</v>
      </c>
      <c r="G186" s="19" t="s">
        <v>246</v>
      </c>
      <c r="H186" s="176" t="s">
        <v>216</v>
      </c>
      <c r="I186" s="100" t="str">
        <f>IF(H186="","",IFERROR(VLOOKUP(H186,'DE-PARA'!J:K,2,0),VLOOKUP(H186,'DE-PARA'!K:L,2,0)))</f>
        <v>Medicamentos E Correlatos</v>
      </c>
      <c r="J186" s="1">
        <v>-16081.68</v>
      </c>
      <c r="K186" s="101">
        <f t="shared" si="5"/>
        <v>-105423.0099999996</v>
      </c>
      <c r="L186" s="100" t="str">
        <f>VLOOKUP(I186,'Fluxo de Caixa'!$B:$B,1,FALSE)</f>
        <v>Medicamentos E Correlatos</v>
      </c>
    </row>
    <row r="187" spans="2:12" ht="15">
      <c r="B187" s="60" t="s">
        <v>213</v>
      </c>
      <c r="C187" s="65" t="s">
        <v>214</v>
      </c>
      <c r="D187" s="170">
        <v>44813</v>
      </c>
      <c r="E187" s="20" t="str">
        <f t="shared" si="4"/>
        <v>9-2022</v>
      </c>
      <c r="F187" s="174" t="s">
        <v>222</v>
      </c>
      <c r="G187" s="19" t="s">
        <v>222</v>
      </c>
      <c r="H187" s="176" t="s">
        <v>222</v>
      </c>
      <c r="I187" s="100" t="str">
        <f>IF(H187="","",IFERROR(VLOOKUP(H187,'DE-PARA'!J:K,2,0),VLOOKUP(H187,'DE-PARA'!K:L,2,0)))</f>
        <v>Despesas Executora Administrativa</v>
      </c>
      <c r="J187" s="1">
        <v>-78011.509999999995</v>
      </c>
      <c r="K187" s="101">
        <f t="shared" si="5"/>
        <v>-183434.51999999961</v>
      </c>
      <c r="L187" s="100" t="str">
        <f>VLOOKUP(I187,'Fluxo de Caixa'!$B:$B,1,FALSE)</f>
        <v>Despesas Executora Administrativa</v>
      </c>
    </row>
    <row r="188" spans="2:12" ht="15">
      <c r="B188" s="60" t="s">
        <v>213</v>
      </c>
      <c r="C188" s="65" t="s">
        <v>214</v>
      </c>
      <c r="D188" s="170">
        <v>44813</v>
      </c>
      <c r="E188" s="20" t="str">
        <f t="shared" si="4"/>
        <v>9-2022</v>
      </c>
      <c r="F188" s="174" t="s">
        <v>248</v>
      </c>
      <c r="G188" s="19" t="s">
        <v>248</v>
      </c>
      <c r="H188" s="176" t="s">
        <v>239</v>
      </c>
      <c r="I188" s="100" t="str">
        <f>IF(H188="","",IFERROR(VLOOKUP(H188,'DE-PARA'!J:K,2,0),VLOOKUP(H188,'DE-PARA'!K:L,2,0)))</f>
        <v>( - ) Outras Saídas</v>
      </c>
      <c r="J188" s="1">
        <v>-125000</v>
      </c>
      <c r="K188" s="101">
        <f t="shared" si="5"/>
        <v>-308434.51999999961</v>
      </c>
      <c r="L188" s="100" t="str">
        <f>VLOOKUP(I188,'Fluxo de Caixa'!$B:$B,1,FALSE)</f>
        <v>( - ) Outras Saídas</v>
      </c>
    </row>
    <row r="189" spans="2:12" ht="15">
      <c r="B189" s="60" t="s">
        <v>213</v>
      </c>
      <c r="C189" s="65" t="s">
        <v>214</v>
      </c>
      <c r="D189" s="170">
        <v>44813</v>
      </c>
      <c r="E189" s="20" t="str">
        <f t="shared" si="4"/>
        <v>9-2022</v>
      </c>
      <c r="F189" s="174" t="s">
        <v>331</v>
      </c>
      <c r="G189" s="19" t="s">
        <v>332</v>
      </c>
      <c r="H189" s="176" t="s">
        <v>302</v>
      </c>
      <c r="I189" s="100" t="str">
        <f>IF(H189="","",IFERROR(VLOOKUP(H189,'DE-PARA'!J:K,2,0),VLOOKUP(H189,'DE-PARA'!K:L,2,0)))</f>
        <v>Servicos Prestados Por Pj</v>
      </c>
      <c r="J189" s="1">
        <v>-3096.77</v>
      </c>
      <c r="K189" s="101">
        <f t="shared" si="5"/>
        <v>-311531.28999999963</v>
      </c>
      <c r="L189" s="100" t="str">
        <f>VLOOKUP(I189,'Fluxo de Caixa'!$B:$B,1,FALSE)</f>
        <v>Servicos Prestados Por Pj</v>
      </c>
    </row>
    <row r="190" spans="2:12" ht="15">
      <c r="B190" s="60" t="s">
        <v>213</v>
      </c>
      <c r="C190" s="65" t="s">
        <v>214</v>
      </c>
      <c r="D190" s="170">
        <v>44813</v>
      </c>
      <c r="E190" s="20" t="str">
        <f t="shared" si="4"/>
        <v>9-2022</v>
      </c>
      <c r="F190" s="174" t="s">
        <v>333</v>
      </c>
      <c r="G190" s="19" t="s">
        <v>334</v>
      </c>
      <c r="H190" s="176" t="s">
        <v>216</v>
      </c>
      <c r="I190" s="100" t="str">
        <f>IF(H190="","",IFERROR(VLOOKUP(H190,'DE-PARA'!J:K,2,0),VLOOKUP(H190,'DE-PARA'!K:L,2,0)))</f>
        <v>Medicamentos E Correlatos</v>
      </c>
      <c r="J190" s="1">
        <v>-1850</v>
      </c>
      <c r="K190" s="101">
        <f t="shared" si="5"/>
        <v>-313381.28999999963</v>
      </c>
      <c r="L190" s="100" t="str">
        <f>VLOOKUP(I190,'Fluxo de Caixa'!$B:$B,1,FALSE)</f>
        <v>Medicamentos E Correlatos</v>
      </c>
    </row>
    <row r="191" spans="2:12" ht="15">
      <c r="B191" s="60" t="s">
        <v>213</v>
      </c>
      <c r="C191" s="65" t="s">
        <v>214</v>
      </c>
      <c r="D191" s="170">
        <v>44813</v>
      </c>
      <c r="E191" s="20" t="str">
        <f t="shared" si="4"/>
        <v>9-2022</v>
      </c>
      <c r="F191" s="174" t="s">
        <v>335</v>
      </c>
      <c r="G191" s="19" t="s">
        <v>309</v>
      </c>
      <c r="H191" s="176" t="s">
        <v>137</v>
      </c>
      <c r="I191" s="100" t="str">
        <f>IF(H191="","",IFERROR(VLOOKUP(H191,'DE-PARA'!J:K,2,0),VLOOKUP(H191,'DE-PARA'!K:L,2,0)))</f>
        <v>Móveis e Utensílios</v>
      </c>
      <c r="J191" s="1">
        <v>-8637</v>
      </c>
      <c r="K191" s="101">
        <f t="shared" si="5"/>
        <v>-322018.28999999963</v>
      </c>
      <c r="L191" s="100" t="str">
        <f>VLOOKUP(I191,'Fluxo de Caixa'!$B:$B,1,FALSE)</f>
        <v>Móveis e Utensílios</v>
      </c>
    </row>
    <row r="192" spans="2:12" ht="15">
      <c r="B192" s="60" t="s">
        <v>213</v>
      </c>
      <c r="C192" s="65" t="s">
        <v>214</v>
      </c>
      <c r="D192" s="170">
        <v>44813</v>
      </c>
      <c r="E192" s="20" t="str">
        <f t="shared" si="4"/>
        <v>9-2022</v>
      </c>
      <c r="F192" s="174" t="s">
        <v>336</v>
      </c>
      <c r="G192" s="19" t="s">
        <v>251</v>
      </c>
      <c r="H192" s="176" t="s">
        <v>317</v>
      </c>
      <c r="I192" s="100" t="str">
        <f>IF(H192="","",IFERROR(VLOOKUP(H192,'DE-PARA'!J:K,2,0),VLOOKUP(H192,'DE-PARA'!K:L,2,0)))</f>
        <v>T.I. (Manut./Mensalid) De Software</v>
      </c>
      <c r="J192" s="1">
        <v>-37500</v>
      </c>
      <c r="K192" s="101">
        <f t="shared" si="5"/>
        <v>-359518.28999999963</v>
      </c>
      <c r="L192" s="100" t="str">
        <f>VLOOKUP(I192,'Fluxo de Caixa'!$B:$B,1,FALSE)</f>
        <v>T.I. (Manut./Mensalid) De Software</v>
      </c>
    </row>
    <row r="193" spans="2:12" ht="15">
      <c r="B193" s="60" t="s">
        <v>213</v>
      </c>
      <c r="C193" s="65" t="s">
        <v>214</v>
      </c>
      <c r="D193" s="170">
        <v>44813</v>
      </c>
      <c r="E193" s="20" t="str">
        <f t="shared" si="4"/>
        <v>9-2022</v>
      </c>
      <c r="F193" s="174" t="s">
        <v>263</v>
      </c>
      <c r="G193" s="19" t="s">
        <v>263</v>
      </c>
      <c r="H193" s="176" t="s">
        <v>239</v>
      </c>
      <c r="I193" s="100" t="str">
        <f>IF(H193="","",IFERROR(VLOOKUP(H193,'DE-PARA'!J:K,2,0),VLOOKUP(H193,'DE-PARA'!K:L,2,0)))</f>
        <v>( - ) Outras Saídas</v>
      </c>
      <c r="J193" s="1">
        <v>-50000</v>
      </c>
      <c r="K193" s="101">
        <f t="shared" si="5"/>
        <v>-409518.28999999963</v>
      </c>
      <c r="L193" s="100" t="str">
        <f>VLOOKUP(I193,'Fluxo de Caixa'!$B:$B,1,FALSE)</f>
        <v>( - ) Outras Saídas</v>
      </c>
    </row>
    <row r="194" spans="2:12" ht="15">
      <c r="B194" s="60" t="s">
        <v>213</v>
      </c>
      <c r="C194" s="65" t="s">
        <v>214</v>
      </c>
      <c r="D194" s="170">
        <v>44812</v>
      </c>
      <c r="E194" s="20" t="str">
        <f t="shared" si="4"/>
        <v>9-2022</v>
      </c>
      <c r="F194" s="174" t="s">
        <v>219</v>
      </c>
      <c r="G194" s="19" t="s">
        <v>253</v>
      </c>
      <c r="H194" s="176" t="s">
        <v>219</v>
      </c>
      <c r="I194" s="100" t="str">
        <f>IF(H194="","",IFERROR(VLOOKUP(H194,'DE-PARA'!J:K,2,0),VLOOKUP(H194,'DE-PARA'!K:L,2,0)))</f>
        <v>Despesas Bancárias</v>
      </c>
      <c r="J194" s="1">
        <v>-18.2</v>
      </c>
      <c r="K194" s="101">
        <f t="shared" si="5"/>
        <v>-409536.48999999964</v>
      </c>
      <c r="L194" s="100" t="str">
        <f>VLOOKUP(I194,'Fluxo de Caixa'!$B:$B,1,FALSE)</f>
        <v>Despesas Bancárias</v>
      </c>
    </row>
    <row r="195" spans="2:12" ht="15">
      <c r="B195" s="60" t="s">
        <v>213</v>
      </c>
      <c r="C195" s="65" t="s">
        <v>214</v>
      </c>
      <c r="D195" s="170">
        <v>44812</v>
      </c>
      <c r="E195" s="20" t="str">
        <f t="shared" si="4"/>
        <v>9-2022</v>
      </c>
      <c r="F195" s="174" t="s">
        <v>248</v>
      </c>
      <c r="G195" s="19" t="s">
        <v>248</v>
      </c>
      <c r="H195" s="176" t="s">
        <v>239</v>
      </c>
      <c r="I195" s="100" t="str">
        <f>IF(H195="","",IFERROR(VLOOKUP(H195,'DE-PARA'!J:K,2,0),VLOOKUP(H195,'DE-PARA'!K:L,2,0)))</f>
        <v>( - ) Outras Saídas</v>
      </c>
      <c r="J195" s="1">
        <v>-20000</v>
      </c>
      <c r="K195" s="101">
        <f t="shared" si="5"/>
        <v>-429536.48999999964</v>
      </c>
      <c r="L195" s="100" t="str">
        <f>VLOOKUP(I195,'Fluxo de Caixa'!$B:$B,1,FALSE)</f>
        <v>( - ) Outras Saídas</v>
      </c>
    </row>
    <row r="196" spans="2:12" ht="15">
      <c r="B196" s="60" t="s">
        <v>213</v>
      </c>
      <c r="C196" s="65" t="s">
        <v>214</v>
      </c>
      <c r="D196" s="170">
        <v>44812</v>
      </c>
      <c r="E196" s="20" t="str">
        <f t="shared" ref="E196:E259" si="6">MONTH(D196)&amp;"-"&amp;YEAR(D196)</f>
        <v>9-2022</v>
      </c>
      <c r="F196" s="174" t="s">
        <v>222</v>
      </c>
      <c r="G196" s="19" t="s">
        <v>222</v>
      </c>
      <c r="H196" s="176" t="s">
        <v>222</v>
      </c>
      <c r="I196" s="100" t="str">
        <f>IF(H196="","",IFERROR(VLOOKUP(H196,'DE-PARA'!J:K,2,0),VLOOKUP(H196,'DE-PARA'!K:L,2,0)))</f>
        <v>Despesas Executora Administrativa</v>
      </c>
      <c r="J196" s="1">
        <v>-67200.990000000005</v>
      </c>
      <c r="K196" s="101">
        <f t="shared" si="5"/>
        <v>-496737.47999999963</v>
      </c>
      <c r="L196" s="100" t="str">
        <f>VLOOKUP(I196,'Fluxo de Caixa'!$B:$B,1,FALSE)</f>
        <v>Despesas Executora Administrativa</v>
      </c>
    </row>
    <row r="197" spans="2:12" ht="15">
      <c r="B197" s="60" t="s">
        <v>213</v>
      </c>
      <c r="C197" s="65" t="s">
        <v>214</v>
      </c>
      <c r="D197" s="170">
        <v>44812</v>
      </c>
      <c r="E197" s="20" t="str">
        <f t="shared" si="6"/>
        <v>9-2022</v>
      </c>
      <c r="F197" s="174" t="s">
        <v>337</v>
      </c>
      <c r="G197" s="19" t="s">
        <v>338</v>
      </c>
      <c r="H197" s="176" t="s">
        <v>216</v>
      </c>
      <c r="I197" s="100" t="str">
        <f>IF(H197="","",IFERROR(VLOOKUP(H197,'DE-PARA'!J:K,2,0),VLOOKUP(H197,'DE-PARA'!K:L,2,0)))</f>
        <v>Medicamentos E Correlatos</v>
      </c>
      <c r="J197" s="1">
        <v>-1025.76</v>
      </c>
      <c r="K197" s="101">
        <f t="shared" si="5"/>
        <v>-497763.23999999964</v>
      </c>
      <c r="L197" s="100" t="str">
        <f>VLOOKUP(I197,'Fluxo de Caixa'!$B:$B,1,FALSE)</f>
        <v>Medicamentos E Correlatos</v>
      </c>
    </row>
    <row r="198" spans="2:12" ht="15">
      <c r="B198" s="60" t="s">
        <v>213</v>
      </c>
      <c r="C198" s="65" t="s">
        <v>214</v>
      </c>
      <c r="D198" s="170">
        <v>44812</v>
      </c>
      <c r="E198" s="20" t="str">
        <f t="shared" si="6"/>
        <v>9-2022</v>
      </c>
      <c r="F198" s="174" t="s">
        <v>339</v>
      </c>
      <c r="G198" s="19" t="s">
        <v>340</v>
      </c>
      <c r="H198" s="176" t="s">
        <v>137</v>
      </c>
      <c r="I198" s="100" t="str">
        <f>IF(H198="","",IFERROR(VLOOKUP(H198,'DE-PARA'!J:K,2,0),VLOOKUP(H198,'DE-PARA'!K:L,2,0)))</f>
        <v>Móveis e Utensílios</v>
      </c>
      <c r="J198" s="1">
        <v>-7767</v>
      </c>
      <c r="K198" s="101">
        <f t="shared" ref="K198:K261" si="7">J198+K197</f>
        <v>-505530.23999999964</v>
      </c>
      <c r="L198" s="100" t="str">
        <f>VLOOKUP(I198,'Fluxo de Caixa'!$B:$B,1,FALSE)</f>
        <v>Móveis e Utensílios</v>
      </c>
    </row>
    <row r="199" spans="2:12" ht="15">
      <c r="B199" s="60" t="s">
        <v>213</v>
      </c>
      <c r="C199" s="65" t="s">
        <v>214</v>
      </c>
      <c r="D199" s="170">
        <v>44812</v>
      </c>
      <c r="E199" s="20" t="str">
        <f t="shared" si="6"/>
        <v>9-2022</v>
      </c>
      <c r="F199" s="174" t="s">
        <v>219</v>
      </c>
      <c r="G199" s="19" t="s">
        <v>220</v>
      </c>
      <c r="H199" s="176" t="s">
        <v>219</v>
      </c>
      <c r="I199" s="100" t="str">
        <f>IF(H199="","",IFERROR(VLOOKUP(H199,'DE-PARA'!J:K,2,0),VLOOKUP(H199,'DE-PARA'!K:L,2,0)))</f>
        <v>Despesas Bancárias</v>
      </c>
      <c r="J199" s="1">
        <v>-3.6</v>
      </c>
      <c r="K199" s="101">
        <f t="shared" si="7"/>
        <v>-505533.83999999962</v>
      </c>
      <c r="L199" s="100" t="str">
        <f>VLOOKUP(I199,'Fluxo de Caixa'!$B:$B,1,FALSE)</f>
        <v>Despesas Bancárias</v>
      </c>
    </row>
    <row r="200" spans="2:12" ht="15">
      <c r="B200" s="60" t="s">
        <v>213</v>
      </c>
      <c r="C200" s="65" t="s">
        <v>214</v>
      </c>
      <c r="D200" s="170">
        <v>44812</v>
      </c>
      <c r="E200" s="20" t="str">
        <f t="shared" si="6"/>
        <v>9-2022</v>
      </c>
      <c r="F200" s="174" t="s">
        <v>219</v>
      </c>
      <c r="G200" s="19" t="s">
        <v>257</v>
      </c>
      <c r="H200" s="176" t="s">
        <v>219</v>
      </c>
      <c r="I200" s="100" t="str">
        <f>IF(H200="","",IFERROR(VLOOKUP(H200,'DE-PARA'!J:K,2,0),VLOOKUP(H200,'DE-PARA'!K:L,2,0)))</f>
        <v>Despesas Bancárias</v>
      </c>
      <c r="J200" s="1">
        <v>-8.1</v>
      </c>
      <c r="K200" s="101">
        <f t="shared" si="7"/>
        <v>-505541.93999999959</v>
      </c>
      <c r="L200" s="100" t="str">
        <f>VLOOKUP(I200,'Fluxo de Caixa'!$B:$B,1,FALSE)</f>
        <v>Despesas Bancárias</v>
      </c>
    </row>
    <row r="201" spans="2:12" ht="15">
      <c r="B201" s="60" t="s">
        <v>213</v>
      </c>
      <c r="C201" s="65" t="s">
        <v>214</v>
      </c>
      <c r="D201" s="170">
        <v>44812</v>
      </c>
      <c r="E201" s="20" t="str">
        <f t="shared" si="6"/>
        <v>9-2022</v>
      </c>
      <c r="F201" s="174" t="s">
        <v>219</v>
      </c>
      <c r="G201" s="19" t="s">
        <v>218</v>
      </c>
      <c r="H201" s="176" t="s">
        <v>219</v>
      </c>
      <c r="I201" s="100" t="str">
        <f>IF(H201="","",IFERROR(VLOOKUP(H201,'DE-PARA'!J:K,2,0),VLOOKUP(H201,'DE-PARA'!K:L,2,0)))</f>
        <v>Despesas Bancárias</v>
      </c>
      <c r="J201" s="1">
        <v>-84.8</v>
      </c>
      <c r="K201" s="101">
        <f t="shared" si="7"/>
        <v>-505626.73999999958</v>
      </c>
      <c r="L201" s="100" t="str">
        <f>VLOOKUP(I201,'Fluxo de Caixa'!$B:$B,1,FALSE)</f>
        <v>Despesas Bancárias</v>
      </c>
    </row>
    <row r="202" spans="2:12" ht="15">
      <c r="B202" s="60" t="s">
        <v>213</v>
      </c>
      <c r="C202" s="65" t="s">
        <v>214</v>
      </c>
      <c r="D202" s="170">
        <v>44812</v>
      </c>
      <c r="E202" s="20" t="str">
        <f t="shared" si="6"/>
        <v>9-2022</v>
      </c>
      <c r="F202" s="174" t="s">
        <v>219</v>
      </c>
      <c r="G202" s="19" t="s">
        <v>221</v>
      </c>
      <c r="H202" s="176" t="s">
        <v>219</v>
      </c>
      <c r="I202" s="100" t="str">
        <f>IF(H202="","",IFERROR(VLOOKUP(H202,'DE-PARA'!J:K,2,0),VLOOKUP(H202,'DE-PARA'!K:L,2,0)))</f>
        <v>Despesas Bancárias</v>
      </c>
      <c r="J202" s="1">
        <v>-0.9</v>
      </c>
      <c r="K202" s="101">
        <f t="shared" si="7"/>
        <v>-505627.63999999961</v>
      </c>
      <c r="L202" s="100" t="str">
        <f>VLOOKUP(I202,'Fluxo de Caixa'!$B:$B,1,FALSE)</f>
        <v>Despesas Bancárias</v>
      </c>
    </row>
    <row r="203" spans="2:12" ht="15">
      <c r="B203" s="60" t="s">
        <v>213</v>
      </c>
      <c r="C203" s="65" t="s">
        <v>214</v>
      </c>
      <c r="D203" s="170">
        <v>44810</v>
      </c>
      <c r="E203" s="20" t="str">
        <f t="shared" si="6"/>
        <v>9-2022</v>
      </c>
      <c r="F203" s="174" t="s">
        <v>222</v>
      </c>
      <c r="G203" s="19" t="s">
        <v>222</v>
      </c>
      <c r="H203" s="176" t="s">
        <v>222</v>
      </c>
      <c r="I203" s="100" t="str">
        <f>IF(H203="","",IFERROR(VLOOKUP(H203,'DE-PARA'!J:K,2,0),VLOOKUP(H203,'DE-PARA'!K:L,2,0)))</f>
        <v>Despesas Executora Administrativa</v>
      </c>
      <c r="J203" s="1">
        <v>-45940.71</v>
      </c>
      <c r="K203" s="101">
        <f t="shared" si="7"/>
        <v>-551568.34999999963</v>
      </c>
      <c r="L203" s="100" t="str">
        <f>VLOOKUP(I203,'Fluxo de Caixa'!$B:$B,1,FALSE)</f>
        <v>Despesas Executora Administrativa</v>
      </c>
    </row>
    <row r="204" spans="2:12" ht="15">
      <c r="B204" s="60" t="s">
        <v>213</v>
      </c>
      <c r="C204" s="65" t="s">
        <v>214</v>
      </c>
      <c r="D204" s="170">
        <v>44810</v>
      </c>
      <c r="E204" s="20" t="str">
        <f t="shared" si="6"/>
        <v>9-2022</v>
      </c>
      <c r="F204" s="174" t="s">
        <v>341</v>
      </c>
      <c r="G204" s="19" t="s">
        <v>309</v>
      </c>
      <c r="H204" s="176" t="s">
        <v>137</v>
      </c>
      <c r="I204" s="100" t="str">
        <f>IF(H204="","",IFERROR(VLOOKUP(H204,'DE-PARA'!J:K,2,0),VLOOKUP(H204,'DE-PARA'!K:L,2,0)))</f>
        <v>Móveis e Utensílios</v>
      </c>
      <c r="J204" s="1">
        <v>-26054</v>
      </c>
      <c r="K204" s="101">
        <f t="shared" si="7"/>
        <v>-577622.34999999963</v>
      </c>
      <c r="L204" s="100" t="str">
        <f>VLOOKUP(I204,'Fluxo de Caixa'!$B:$B,1,FALSE)</f>
        <v>Móveis e Utensílios</v>
      </c>
    </row>
    <row r="205" spans="2:12" ht="15">
      <c r="B205" s="60" t="s">
        <v>213</v>
      </c>
      <c r="C205" s="65" t="s">
        <v>214</v>
      </c>
      <c r="D205" s="170">
        <v>44810</v>
      </c>
      <c r="E205" s="20" t="str">
        <f t="shared" si="6"/>
        <v>9-2022</v>
      </c>
      <c r="F205" s="174" t="s">
        <v>342</v>
      </c>
      <c r="G205" s="19" t="s">
        <v>340</v>
      </c>
      <c r="H205" s="176" t="s">
        <v>137</v>
      </c>
      <c r="I205" s="100" t="str">
        <f>IF(H205="","",IFERROR(VLOOKUP(H205,'DE-PARA'!J:K,2,0),VLOOKUP(H205,'DE-PARA'!K:L,2,0)))</f>
        <v>Móveis e Utensílios</v>
      </c>
      <c r="J205" s="1">
        <v>-17080.2</v>
      </c>
      <c r="K205" s="101">
        <f t="shared" si="7"/>
        <v>-594702.54999999958</v>
      </c>
      <c r="L205" s="100" t="str">
        <f>VLOOKUP(I205,'Fluxo de Caixa'!$B:$B,1,FALSE)</f>
        <v>Móveis e Utensílios</v>
      </c>
    </row>
    <row r="206" spans="2:12" ht="15">
      <c r="B206" s="60" t="s">
        <v>213</v>
      </c>
      <c r="C206" s="65" t="s">
        <v>214</v>
      </c>
      <c r="D206" s="170">
        <v>44810</v>
      </c>
      <c r="E206" s="20" t="str">
        <f t="shared" si="6"/>
        <v>9-2022</v>
      </c>
      <c r="F206" s="174" t="s">
        <v>248</v>
      </c>
      <c r="G206" s="19" t="s">
        <v>248</v>
      </c>
      <c r="H206" s="176" t="s">
        <v>239</v>
      </c>
      <c r="I206" s="100" t="str">
        <f>IF(H206="","",IFERROR(VLOOKUP(H206,'DE-PARA'!J:K,2,0),VLOOKUP(H206,'DE-PARA'!K:L,2,0)))</f>
        <v>( - ) Outras Saídas</v>
      </c>
      <c r="J206" s="1">
        <v>-30000</v>
      </c>
      <c r="K206" s="101">
        <f t="shared" si="7"/>
        <v>-624702.54999999958</v>
      </c>
      <c r="L206" s="100" t="str">
        <f>VLOOKUP(I206,'Fluxo de Caixa'!$B:$B,1,FALSE)</f>
        <v>( - ) Outras Saídas</v>
      </c>
    </row>
    <row r="207" spans="2:12" ht="15">
      <c r="B207" s="60" t="s">
        <v>213</v>
      </c>
      <c r="C207" s="65" t="s">
        <v>214</v>
      </c>
      <c r="D207" s="170">
        <v>44810</v>
      </c>
      <c r="E207" s="20" t="str">
        <f t="shared" si="6"/>
        <v>9-2022</v>
      </c>
      <c r="F207" s="174" t="s">
        <v>343</v>
      </c>
      <c r="G207" s="19" t="s">
        <v>218</v>
      </c>
      <c r="H207" s="176" t="s">
        <v>219</v>
      </c>
      <c r="I207" s="100" t="str">
        <f>IF(H207="","",IFERROR(VLOOKUP(H207,'DE-PARA'!J:K,2,0),VLOOKUP(H207,'DE-PARA'!K:L,2,0)))</f>
        <v>Despesas Bancárias</v>
      </c>
      <c r="J207" s="1">
        <v>-169.6</v>
      </c>
      <c r="K207" s="101">
        <f t="shared" si="7"/>
        <v>-624872.14999999956</v>
      </c>
      <c r="L207" s="100" t="str">
        <f>VLOOKUP(I207,'Fluxo de Caixa'!$B:$B,1,FALSE)</f>
        <v>Despesas Bancárias</v>
      </c>
    </row>
    <row r="208" spans="2:12" ht="15">
      <c r="B208" s="60" t="s">
        <v>213</v>
      </c>
      <c r="C208" s="65" t="s">
        <v>214</v>
      </c>
      <c r="D208" s="170">
        <v>44810</v>
      </c>
      <c r="E208" s="20" t="str">
        <f t="shared" si="6"/>
        <v>9-2022</v>
      </c>
      <c r="F208" s="174" t="s">
        <v>344</v>
      </c>
      <c r="G208" s="19" t="s">
        <v>345</v>
      </c>
      <c r="H208" s="176" t="s">
        <v>299</v>
      </c>
      <c r="I208" s="100" t="str">
        <f>IF(H208="","",IFERROR(VLOOKUP(H208,'DE-PARA'!J:K,2,0),VLOOKUP(H208,'DE-PARA'!K:L,2,0)))</f>
        <v>Medicos</v>
      </c>
      <c r="J208" s="1">
        <v>-10967.74</v>
      </c>
      <c r="K208" s="101">
        <f t="shared" si="7"/>
        <v>-635839.88999999955</v>
      </c>
      <c r="L208" s="100" t="str">
        <f>VLOOKUP(I208,'Fluxo de Caixa'!$B:$B,1,FALSE)</f>
        <v>Medicos</v>
      </c>
    </row>
    <row r="209" spans="2:12" ht="15">
      <c r="B209" s="60" t="s">
        <v>213</v>
      </c>
      <c r="C209" s="65" t="s">
        <v>214</v>
      </c>
      <c r="D209" s="170">
        <v>44810</v>
      </c>
      <c r="E209" s="20" t="str">
        <f t="shared" si="6"/>
        <v>9-2022</v>
      </c>
      <c r="F209" s="174" t="s">
        <v>343</v>
      </c>
      <c r="G209" s="19" t="s">
        <v>220</v>
      </c>
      <c r="H209" s="176" t="s">
        <v>219</v>
      </c>
      <c r="I209" s="100" t="str">
        <f>IF(H209="","",IFERROR(VLOOKUP(H209,'DE-PARA'!J:K,2,0),VLOOKUP(H209,'DE-PARA'!K:L,2,0)))</f>
        <v>Despesas Bancárias</v>
      </c>
      <c r="J209" s="1">
        <v>-6.3</v>
      </c>
      <c r="K209" s="101">
        <f t="shared" si="7"/>
        <v>-635846.18999999959</v>
      </c>
      <c r="L209" s="100" t="str">
        <f>VLOOKUP(I209,'Fluxo de Caixa'!$B:$B,1,FALSE)</f>
        <v>Despesas Bancárias</v>
      </c>
    </row>
    <row r="210" spans="2:12" ht="15">
      <c r="B210" s="60" t="s">
        <v>213</v>
      </c>
      <c r="C210" s="65" t="s">
        <v>214</v>
      </c>
      <c r="D210" s="170">
        <v>44810</v>
      </c>
      <c r="E210" s="20" t="str">
        <f t="shared" si="6"/>
        <v>9-2022</v>
      </c>
      <c r="F210" s="174" t="s">
        <v>346</v>
      </c>
      <c r="G210" s="19" t="s">
        <v>347</v>
      </c>
      <c r="H210" s="176" t="s">
        <v>137</v>
      </c>
      <c r="I210" s="100" t="str">
        <f>IF(H210="","",IFERROR(VLOOKUP(H210,'DE-PARA'!J:K,2,0),VLOOKUP(H210,'DE-PARA'!K:L,2,0)))</f>
        <v>Móveis e Utensílios</v>
      </c>
      <c r="J210" s="1">
        <v>-18936.560000000001</v>
      </c>
      <c r="K210" s="101">
        <f t="shared" si="7"/>
        <v>-654782.74999999965</v>
      </c>
      <c r="L210" s="100" t="str">
        <f>VLOOKUP(I210,'Fluxo de Caixa'!$B:$B,1,FALSE)</f>
        <v>Móveis e Utensílios</v>
      </c>
    </row>
    <row r="211" spans="2:12" ht="15">
      <c r="B211" s="60" t="s">
        <v>213</v>
      </c>
      <c r="C211" s="65" t="s">
        <v>214</v>
      </c>
      <c r="D211" s="170">
        <v>44810</v>
      </c>
      <c r="E211" s="20" t="str">
        <f t="shared" si="6"/>
        <v>9-2022</v>
      </c>
      <c r="F211" s="174" t="s">
        <v>343</v>
      </c>
      <c r="G211" s="19" t="s">
        <v>253</v>
      </c>
      <c r="H211" s="176" t="s">
        <v>219</v>
      </c>
      <c r="I211" s="100" t="str">
        <f>IF(H211="","",IFERROR(VLOOKUP(H211,'DE-PARA'!J:K,2,0),VLOOKUP(H211,'DE-PARA'!K:L,2,0)))</f>
        <v>Despesas Bancárias</v>
      </c>
      <c r="J211" s="1">
        <v>-1.4</v>
      </c>
      <c r="K211" s="101">
        <f t="shared" si="7"/>
        <v>-654784.14999999967</v>
      </c>
      <c r="L211" s="100" t="str">
        <f>VLOOKUP(I211,'Fluxo de Caixa'!$B:$B,1,FALSE)</f>
        <v>Despesas Bancárias</v>
      </c>
    </row>
    <row r="212" spans="2:12" ht="15">
      <c r="B212" s="60" t="s">
        <v>213</v>
      </c>
      <c r="C212" s="65" t="s">
        <v>214</v>
      </c>
      <c r="D212" s="170">
        <v>44809</v>
      </c>
      <c r="E212" s="20" t="str">
        <f t="shared" si="6"/>
        <v>9-2022</v>
      </c>
      <c r="F212" s="174" t="s">
        <v>263</v>
      </c>
      <c r="G212" s="19" t="s">
        <v>263</v>
      </c>
      <c r="H212" s="176" t="s">
        <v>239</v>
      </c>
      <c r="I212" s="100" t="str">
        <f>IF(H212="","",IFERROR(VLOOKUP(H212,'DE-PARA'!J:K,2,0),VLOOKUP(H212,'DE-PARA'!K:L,2,0)))</f>
        <v>( - ) Outras Saídas</v>
      </c>
      <c r="J212" s="1">
        <v>-2580000</v>
      </c>
      <c r="K212" s="101">
        <f t="shared" si="7"/>
        <v>-3234784.1499999994</v>
      </c>
      <c r="L212" s="100" t="str">
        <f>VLOOKUP(I212,'Fluxo de Caixa'!$B:$B,1,FALSE)</f>
        <v>( - ) Outras Saídas</v>
      </c>
    </row>
    <row r="213" spans="2:12" ht="15">
      <c r="B213" s="60" t="s">
        <v>213</v>
      </c>
      <c r="C213" s="65" t="s">
        <v>214</v>
      </c>
      <c r="D213" s="170">
        <v>44809</v>
      </c>
      <c r="E213" s="20" t="str">
        <f t="shared" si="6"/>
        <v>9-2022</v>
      </c>
      <c r="F213" s="174" t="s">
        <v>348</v>
      </c>
      <c r="G213" s="19" t="s">
        <v>348</v>
      </c>
      <c r="H213" s="176" t="s">
        <v>282</v>
      </c>
      <c r="I213" s="100" t="str">
        <f>IF(H213="","",IFERROR(VLOOKUP(H213,'DE-PARA'!J:K,2,0),VLOOKUP(H213,'DE-PARA'!K:L,2,0)))</f>
        <v>( + ) Outras Receitas</v>
      </c>
      <c r="J213" s="1">
        <v>200000</v>
      </c>
      <c r="K213" s="101">
        <f t="shared" si="7"/>
        <v>-3034784.1499999994</v>
      </c>
      <c r="L213" s="100" t="str">
        <f>VLOOKUP(I213,'Fluxo de Caixa'!$B:$B,1,FALSE)</f>
        <v>( + ) Outras Receitas</v>
      </c>
    </row>
    <row r="214" spans="2:12" ht="15">
      <c r="B214" s="60" t="s">
        <v>213</v>
      </c>
      <c r="C214" s="65" t="s">
        <v>214</v>
      </c>
      <c r="D214" s="170">
        <v>44809</v>
      </c>
      <c r="E214" s="20" t="str">
        <f t="shared" si="6"/>
        <v>9-2022</v>
      </c>
      <c r="F214" s="174" t="s">
        <v>219</v>
      </c>
      <c r="G214" s="19" t="s">
        <v>218</v>
      </c>
      <c r="H214" s="176" t="s">
        <v>219</v>
      </c>
      <c r="I214" s="100" t="str">
        <f>IF(H214="","",IFERROR(VLOOKUP(H214,'DE-PARA'!J:K,2,0),VLOOKUP(H214,'DE-PARA'!K:L,2,0)))</f>
        <v>Despesas Bancárias</v>
      </c>
      <c r="J214" s="1">
        <v>-84.8</v>
      </c>
      <c r="K214" s="101">
        <f t="shared" si="7"/>
        <v>-3034868.9499999993</v>
      </c>
      <c r="L214" s="100" t="str">
        <f>VLOOKUP(I214,'Fluxo de Caixa'!$B:$B,1,FALSE)</f>
        <v>Despesas Bancárias</v>
      </c>
    </row>
    <row r="215" spans="2:12" ht="15">
      <c r="B215" s="60" t="s">
        <v>213</v>
      </c>
      <c r="C215" s="65" t="s">
        <v>214</v>
      </c>
      <c r="D215" s="170">
        <v>44809</v>
      </c>
      <c r="E215" s="20" t="str">
        <f t="shared" si="6"/>
        <v>9-2022</v>
      </c>
      <c r="F215" s="174" t="s">
        <v>219</v>
      </c>
      <c r="G215" s="19" t="s">
        <v>220</v>
      </c>
      <c r="H215" s="176" t="s">
        <v>219</v>
      </c>
      <c r="I215" s="100" t="str">
        <f>IF(H215="","",IFERROR(VLOOKUP(H215,'DE-PARA'!J:K,2,0),VLOOKUP(H215,'DE-PARA'!K:L,2,0)))</f>
        <v>Despesas Bancárias</v>
      </c>
      <c r="J215" s="1">
        <v>-5.4</v>
      </c>
      <c r="K215" s="101">
        <f t="shared" si="7"/>
        <v>-3034874.3499999992</v>
      </c>
      <c r="L215" s="100" t="str">
        <f>VLOOKUP(I215,'Fluxo de Caixa'!$B:$B,1,FALSE)</f>
        <v>Despesas Bancárias</v>
      </c>
    </row>
    <row r="216" spans="2:12" ht="15">
      <c r="B216" s="60" t="s">
        <v>213</v>
      </c>
      <c r="C216" s="65" t="s">
        <v>214</v>
      </c>
      <c r="D216" s="170">
        <v>44809</v>
      </c>
      <c r="E216" s="20" t="str">
        <f t="shared" si="6"/>
        <v>9-2022</v>
      </c>
      <c r="F216" s="174" t="s">
        <v>349</v>
      </c>
      <c r="G216" s="19" t="s">
        <v>350</v>
      </c>
      <c r="H216" s="176" t="s">
        <v>351</v>
      </c>
      <c r="I216" s="100" t="str">
        <f>IF(H216="","",IFERROR(VLOOKUP(H216,'DE-PARA'!J:K,2,0),VLOOKUP(H216,'DE-PARA'!K:L,2,0)))</f>
        <v>Aluguel De Equipamentos</v>
      </c>
      <c r="J216" s="1">
        <v>-13575.01</v>
      </c>
      <c r="K216" s="101">
        <f t="shared" si="7"/>
        <v>-3048449.3599999989</v>
      </c>
      <c r="L216" s="100" t="str">
        <f>VLOOKUP(I216,'Fluxo de Caixa'!$B:$B,1,FALSE)</f>
        <v>Aluguel De Equipamentos</v>
      </c>
    </row>
    <row r="217" spans="2:12" ht="15">
      <c r="B217" s="60" t="s">
        <v>213</v>
      </c>
      <c r="C217" s="65" t="s">
        <v>214</v>
      </c>
      <c r="D217" s="170">
        <v>44809</v>
      </c>
      <c r="E217" s="20" t="str">
        <f t="shared" si="6"/>
        <v>9-2022</v>
      </c>
      <c r="F217" s="174" t="s">
        <v>352</v>
      </c>
      <c r="G217" s="19" t="s">
        <v>353</v>
      </c>
      <c r="H217" s="176" t="s">
        <v>136</v>
      </c>
      <c r="I217" s="100" t="str">
        <f>IF(H217="","",IFERROR(VLOOKUP(H217,'DE-PARA'!J:K,2,0),VLOOKUP(H217,'DE-PARA'!K:L,2,0)))</f>
        <v>Aquisição Equipamentos Médico-Hospitalares</v>
      </c>
      <c r="J217" s="1">
        <v>-4040</v>
      </c>
      <c r="K217" s="101">
        <f t="shared" si="7"/>
        <v>-3052489.3599999989</v>
      </c>
      <c r="L217" s="100" t="str">
        <f>VLOOKUP(I217,'Fluxo de Caixa'!$B:$B,1,FALSE)</f>
        <v>Aquisição Equipamentos Médico-Hospitalares</v>
      </c>
    </row>
    <row r="218" spans="2:12" ht="15">
      <c r="B218" s="60" t="s">
        <v>213</v>
      </c>
      <c r="C218" s="65" t="s">
        <v>214</v>
      </c>
      <c r="D218" s="170">
        <v>44809</v>
      </c>
      <c r="E218" s="20" t="str">
        <f t="shared" si="6"/>
        <v>9-2022</v>
      </c>
      <c r="F218" s="174" t="s">
        <v>354</v>
      </c>
      <c r="G218" s="19" t="s">
        <v>334</v>
      </c>
      <c r="H218" s="176" t="s">
        <v>216</v>
      </c>
      <c r="I218" s="100" t="str">
        <f>IF(H218="","",IFERROR(VLOOKUP(H218,'DE-PARA'!J:K,2,0),VLOOKUP(H218,'DE-PARA'!K:L,2,0)))</f>
        <v>Medicamentos E Correlatos</v>
      </c>
      <c r="J218" s="1">
        <v>-337</v>
      </c>
      <c r="K218" s="101">
        <f t="shared" si="7"/>
        <v>-3052826.3599999989</v>
      </c>
      <c r="L218" s="100" t="str">
        <f>VLOOKUP(I218,'Fluxo de Caixa'!$B:$B,1,FALSE)</f>
        <v>Medicamentos E Correlatos</v>
      </c>
    </row>
    <row r="219" spans="2:12" ht="15">
      <c r="B219" s="60" t="s">
        <v>213</v>
      </c>
      <c r="C219" s="65" t="s">
        <v>214</v>
      </c>
      <c r="D219" s="170">
        <v>44809</v>
      </c>
      <c r="E219" s="20" t="str">
        <f t="shared" si="6"/>
        <v>9-2022</v>
      </c>
      <c r="F219" s="174" t="s">
        <v>355</v>
      </c>
      <c r="G219" s="19" t="s">
        <v>355</v>
      </c>
      <c r="H219" s="176" t="s">
        <v>222</v>
      </c>
      <c r="I219" s="100" t="str">
        <f>IF(H219="","",IFERROR(VLOOKUP(H219,'DE-PARA'!J:K,2,0),VLOOKUP(H219,'DE-PARA'!K:L,2,0)))</f>
        <v>Despesas Executora Administrativa</v>
      </c>
      <c r="J219" s="1">
        <v>3204.8</v>
      </c>
      <c r="K219" s="101">
        <f t="shared" si="7"/>
        <v>-3049621.5599999991</v>
      </c>
      <c r="L219" s="100" t="str">
        <f>VLOOKUP(I219,'Fluxo de Caixa'!$B:$B,1,FALSE)</f>
        <v>Despesas Executora Administrativa</v>
      </c>
    </row>
    <row r="220" spans="2:12" ht="15">
      <c r="B220" s="60" t="s">
        <v>213</v>
      </c>
      <c r="C220" s="65" t="s">
        <v>214</v>
      </c>
      <c r="D220" s="170">
        <v>44809</v>
      </c>
      <c r="E220" s="20" t="str">
        <f t="shared" si="6"/>
        <v>9-2022</v>
      </c>
      <c r="F220" s="174" t="s">
        <v>222</v>
      </c>
      <c r="G220" s="19" t="s">
        <v>222</v>
      </c>
      <c r="H220" s="176" t="s">
        <v>222</v>
      </c>
      <c r="I220" s="100" t="str">
        <f>IF(H220="","",IFERROR(VLOOKUP(H220,'DE-PARA'!J:K,2,0),VLOOKUP(H220,'DE-PARA'!K:L,2,0)))</f>
        <v>Despesas Executora Administrativa</v>
      </c>
      <c r="J220" s="1">
        <v>-7980.76</v>
      </c>
      <c r="K220" s="101">
        <f t="shared" si="7"/>
        <v>-3057602.3199999989</v>
      </c>
      <c r="L220" s="100" t="str">
        <f>VLOOKUP(I220,'Fluxo de Caixa'!$B:$B,1,FALSE)</f>
        <v>Despesas Executora Administrativa</v>
      </c>
    </row>
    <row r="221" spans="2:12" ht="15">
      <c r="B221" s="60" t="s">
        <v>213</v>
      </c>
      <c r="C221" s="65" t="s">
        <v>214</v>
      </c>
      <c r="D221" s="170">
        <v>44809</v>
      </c>
      <c r="E221" s="20" t="str">
        <f t="shared" si="6"/>
        <v>9-2022</v>
      </c>
      <c r="F221" s="174" t="s">
        <v>356</v>
      </c>
      <c r="G221" s="19" t="s">
        <v>278</v>
      </c>
      <c r="H221" s="166" t="s">
        <v>279</v>
      </c>
      <c r="I221" s="100" t="str">
        <f>IF(H221="","",IFERROR(VLOOKUP(H221,'DE-PARA'!J:K,2,0),VLOOKUP(H221,'DE-PARA'!K:L,2,0)))</f>
        <v>Repasse Contrato Gestão</v>
      </c>
      <c r="J221" s="1">
        <v>900000</v>
      </c>
      <c r="K221" s="101">
        <f t="shared" si="7"/>
        <v>-2157602.3199999989</v>
      </c>
      <c r="L221" s="100" t="str">
        <f>VLOOKUP(I221,'Fluxo de Caixa'!$B:$B,1,FALSE)</f>
        <v>Repasse Contrato Gestão</v>
      </c>
    </row>
    <row r="222" spans="2:12" ht="15">
      <c r="B222" s="60" t="s">
        <v>213</v>
      </c>
      <c r="C222" s="65" t="s">
        <v>214</v>
      </c>
      <c r="D222" s="170">
        <v>44809</v>
      </c>
      <c r="E222" s="20" t="str">
        <f t="shared" si="6"/>
        <v>9-2022</v>
      </c>
      <c r="F222" s="174" t="s">
        <v>356</v>
      </c>
      <c r="G222" s="19" t="s">
        <v>278</v>
      </c>
      <c r="H222" s="166" t="s">
        <v>279</v>
      </c>
      <c r="I222" s="100" t="str">
        <f>IF(H222="","",IFERROR(VLOOKUP(H222,'DE-PARA'!J:K,2,0),VLOOKUP(H222,'DE-PARA'!K:L,2,0)))</f>
        <v>Repasse Contrato Gestão</v>
      </c>
      <c r="J222" s="1">
        <v>166666.66</v>
      </c>
      <c r="K222" s="101">
        <f t="shared" si="7"/>
        <v>-1990935.659999999</v>
      </c>
      <c r="L222" s="100" t="str">
        <f>VLOOKUP(I222,'Fluxo de Caixa'!$B:$B,1,FALSE)</f>
        <v>Repasse Contrato Gestão</v>
      </c>
    </row>
    <row r="223" spans="2:12" ht="15">
      <c r="B223" s="60" t="s">
        <v>213</v>
      </c>
      <c r="C223" s="65" t="s">
        <v>214</v>
      </c>
      <c r="D223" s="170">
        <v>44809</v>
      </c>
      <c r="E223" s="20" t="str">
        <f t="shared" si="6"/>
        <v>9-2022</v>
      </c>
      <c r="F223" s="174" t="s">
        <v>356</v>
      </c>
      <c r="G223" s="19" t="s">
        <v>278</v>
      </c>
      <c r="H223" s="166" t="s">
        <v>279</v>
      </c>
      <c r="I223" s="100" t="str">
        <f>IF(H223="","",IFERROR(VLOOKUP(H223,'DE-PARA'!J:K,2,0),VLOOKUP(H223,'DE-PARA'!K:L,2,0)))</f>
        <v>Repasse Contrato Gestão</v>
      </c>
      <c r="J223" s="1">
        <v>3100000</v>
      </c>
      <c r="K223" s="101">
        <f t="shared" si="7"/>
        <v>1109064.340000001</v>
      </c>
      <c r="L223" s="100" t="str">
        <f>VLOOKUP(I223,'Fluxo de Caixa'!$B:$B,1,FALSE)</f>
        <v>Repasse Contrato Gestão</v>
      </c>
    </row>
    <row r="224" spans="2:12" ht="15">
      <c r="B224" s="60" t="s">
        <v>213</v>
      </c>
      <c r="C224" s="65" t="s">
        <v>214</v>
      </c>
      <c r="D224" s="170">
        <v>44809</v>
      </c>
      <c r="E224" s="20" t="str">
        <f t="shared" si="6"/>
        <v>9-2022</v>
      </c>
      <c r="F224" s="174" t="s">
        <v>281</v>
      </c>
      <c r="G224" s="19" t="s">
        <v>281</v>
      </c>
      <c r="H224" s="176" t="s">
        <v>239</v>
      </c>
      <c r="I224" s="100" t="str">
        <f>IF(H224="","",IFERROR(VLOOKUP(H224,'DE-PARA'!J:K,2,0),VLOOKUP(H224,'DE-PARA'!K:L,2,0)))</f>
        <v>( - ) Outras Saídas</v>
      </c>
      <c r="J224" s="1">
        <v>-38000</v>
      </c>
      <c r="K224" s="101">
        <f t="shared" si="7"/>
        <v>1071064.340000001</v>
      </c>
      <c r="L224" s="100" t="str">
        <f>VLOOKUP(I224,'Fluxo de Caixa'!$B:$B,1,FALSE)</f>
        <v>( - ) Outras Saídas</v>
      </c>
    </row>
    <row r="225" spans="2:12" ht="15">
      <c r="B225" s="60" t="s">
        <v>213</v>
      </c>
      <c r="C225" s="65" t="s">
        <v>214</v>
      </c>
      <c r="D225" s="170">
        <v>44809</v>
      </c>
      <c r="E225" s="20" t="str">
        <f t="shared" si="6"/>
        <v>9-2022</v>
      </c>
      <c r="F225" s="174" t="s">
        <v>248</v>
      </c>
      <c r="G225" s="19" t="s">
        <v>248</v>
      </c>
      <c r="H225" s="176" t="s">
        <v>239</v>
      </c>
      <c r="I225" s="100" t="str">
        <f>IF(H225="","",IFERROR(VLOOKUP(H225,'DE-PARA'!J:K,2,0),VLOOKUP(H225,'DE-PARA'!K:L,2,0)))</f>
        <v>( - ) Outras Saídas</v>
      </c>
      <c r="J225" s="1">
        <v>-1360000</v>
      </c>
      <c r="K225" s="101">
        <f t="shared" si="7"/>
        <v>-288935.65999999898</v>
      </c>
      <c r="L225" s="100" t="str">
        <f>VLOOKUP(I225,'Fluxo de Caixa'!$B:$B,1,FALSE)</f>
        <v>( - ) Outras Saídas</v>
      </c>
    </row>
    <row r="226" spans="2:12" ht="15">
      <c r="B226" s="60" t="s">
        <v>213</v>
      </c>
      <c r="C226" s="65" t="s">
        <v>214</v>
      </c>
      <c r="D226" s="170">
        <v>44809</v>
      </c>
      <c r="E226" s="20" t="str">
        <f t="shared" si="6"/>
        <v>9-2022</v>
      </c>
      <c r="F226" s="174" t="s">
        <v>357</v>
      </c>
      <c r="G226" s="19" t="s">
        <v>241</v>
      </c>
      <c r="H226" s="176" t="s">
        <v>279</v>
      </c>
      <c r="I226" s="100" t="str">
        <f>IF(H226="","",IFERROR(VLOOKUP(H226,'DE-PARA'!J:K,2,0),VLOOKUP(H226,'DE-PARA'!K:L,2,0)))</f>
        <v>Repasse Contrato Gestão</v>
      </c>
      <c r="J226" s="1">
        <v>-8000</v>
      </c>
      <c r="K226" s="101">
        <f t="shared" si="7"/>
        <v>-296935.65999999898</v>
      </c>
      <c r="L226" s="100" t="str">
        <f>VLOOKUP(I226,'Fluxo de Caixa'!$B:$B,1,FALSE)</f>
        <v>Repasse Contrato Gestão</v>
      </c>
    </row>
    <row r="227" spans="2:12" ht="15">
      <c r="B227" s="60" t="s">
        <v>213</v>
      </c>
      <c r="C227" s="65" t="s">
        <v>214</v>
      </c>
      <c r="D227" s="170">
        <v>44806</v>
      </c>
      <c r="E227" s="20" t="str">
        <f t="shared" si="6"/>
        <v>9-2022</v>
      </c>
      <c r="F227" s="174" t="s">
        <v>358</v>
      </c>
      <c r="G227" s="19" t="s">
        <v>275</v>
      </c>
      <c r="H227" s="176" t="s">
        <v>302</v>
      </c>
      <c r="I227" s="100" t="str">
        <f>IF(H227="","",IFERROR(VLOOKUP(H227,'DE-PARA'!J:K,2,0),VLOOKUP(H227,'DE-PARA'!K:L,2,0)))</f>
        <v>Servicos Prestados Por Pj</v>
      </c>
      <c r="J227" s="1">
        <v>-10000</v>
      </c>
      <c r="K227" s="101">
        <f t="shared" si="7"/>
        <v>-306935.65999999898</v>
      </c>
      <c r="L227" s="100" t="str">
        <f>VLOOKUP(I227,'Fluxo de Caixa'!$B:$B,1,FALSE)</f>
        <v>Servicos Prestados Por Pj</v>
      </c>
    </row>
    <row r="228" spans="2:12" ht="15">
      <c r="B228" s="60" t="s">
        <v>213</v>
      </c>
      <c r="C228" s="65" t="s">
        <v>214</v>
      </c>
      <c r="D228" s="170">
        <v>44806</v>
      </c>
      <c r="E228" s="20" t="str">
        <f t="shared" si="6"/>
        <v>9-2022</v>
      </c>
      <c r="F228" s="174" t="s">
        <v>325</v>
      </c>
      <c r="G228" s="19" t="s">
        <v>325</v>
      </c>
      <c r="H228" s="176" t="s">
        <v>239</v>
      </c>
      <c r="I228" s="100" t="str">
        <f>IF(H228="","",IFERROR(VLOOKUP(H228,'DE-PARA'!J:K,2,0),VLOOKUP(H228,'DE-PARA'!K:L,2,0)))</f>
        <v>( - ) Outras Saídas</v>
      </c>
      <c r="J228" s="1">
        <v>-100000</v>
      </c>
      <c r="K228" s="101">
        <f t="shared" si="7"/>
        <v>-406935.65999999898</v>
      </c>
      <c r="L228" s="100" t="str">
        <f>VLOOKUP(I228,'Fluxo de Caixa'!$B:$B,1,FALSE)</f>
        <v>( - ) Outras Saídas</v>
      </c>
    </row>
    <row r="229" spans="2:12" ht="15">
      <c r="B229" s="60" t="s">
        <v>213</v>
      </c>
      <c r="C229" s="65" t="s">
        <v>214</v>
      </c>
      <c r="D229" s="170">
        <v>44806</v>
      </c>
      <c r="E229" s="20" t="str">
        <f t="shared" si="6"/>
        <v>9-2022</v>
      </c>
      <c r="F229" s="174" t="s">
        <v>263</v>
      </c>
      <c r="G229" s="19" t="s">
        <v>263</v>
      </c>
      <c r="H229" s="176" t="s">
        <v>239</v>
      </c>
      <c r="I229" s="100" t="str">
        <f>IF(H229="","",IFERROR(VLOOKUP(H229,'DE-PARA'!J:K,2,0),VLOOKUP(H229,'DE-PARA'!K:L,2,0)))</f>
        <v>( - ) Outras Saídas</v>
      </c>
      <c r="J229" s="1">
        <v>-350000</v>
      </c>
      <c r="K229" s="101">
        <f t="shared" si="7"/>
        <v>-756935.65999999898</v>
      </c>
      <c r="L229" s="100" t="str">
        <f>VLOOKUP(I229,'Fluxo de Caixa'!$B:$B,1,FALSE)</f>
        <v>( - ) Outras Saídas</v>
      </c>
    </row>
    <row r="230" spans="2:12" ht="15">
      <c r="B230" s="60" t="s">
        <v>213</v>
      </c>
      <c r="C230" s="65" t="s">
        <v>214</v>
      </c>
      <c r="D230" s="170">
        <v>44806</v>
      </c>
      <c r="E230" s="20" t="str">
        <f t="shared" si="6"/>
        <v>9-2022</v>
      </c>
      <c r="F230" s="174" t="s">
        <v>359</v>
      </c>
      <c r="G230" s="19" t="s">
        <v>359</v>
      </c>
      <c r="H230" s="176" t="s">
        <v>222</v>
      </c>
      <c r="I230" s="100" t="str">
        <f>IF(H230="","",IFERROR(VLOOKUP(H230,'DE-PARA'!J:K,2,0),VLOOKUP(H230,'DE-PARA'!K:L,2,0)))</f>
        <v>Despesas Executora Administrativa</v>
      </c>
      <c r="J230" s="1">
        <v>-599825.42000000004</v>
      </c>
      <c r="K230" s="101">
        <f t="shared" si="7"/>
        <v>-1356761.0799999991</v>
      </c>
      <c r="L230" s="100" t="str">
        <f>VLOOKUP(I230,'Fluxo de Caixa'!$B:$B,1,FALSE)</f>
        <v>Despesas Executora Administrativa</v>
      </c>
    </row>
    <row r="231" spans="2:12" ht="15">
      <c r="B231" s="60" t="s">
        <v>213</v>
      </c>
      <c r="C231" s="65" t="s">
        <v>214</v>
      </c>
      <c r="D231" s="170">
        <v>44806</v>
      </c>
      <c r="E231" s="20" t="str">
        <f t="shared" si="6"/>
        <v>9-2022</v>
      </c>
      <c r="F231" s="174" t="s">
        <v>248</v>
      </c>
      <c r="G231" s="19" t="s">
        <v>248</v>
      </c>
      <c r="H231" s="176" t="s">
        <v>239</v>
      </c>
      <c r="I231" s="100" t="str">
        <f>IF(H231="","",IFERROR(VLOOKUP(H231,'DE-PARA'!J:K,2,0),VLOOKUP(H231,'DE-PARA'!K:L,2,0)))</f>
        <v>( - ) Outras Saídas</v>
      </c>
      <c r="J231" s="1">
        <v>-1900000</v>
      </c>
      <c r="K231" s="101">
        <f t="shared" si="7"/>
        <v>-3256761.0799999991</v>
      </c>
      <c r="L231" s="100" t="str">
        <f>VLOOKUP(I231,'Fluxo de Caixa'!$B:$B,1,FALSE)</f>
        <v>( - ) Outras Saídas</v>
      </c>
    </row>
    <row r="232" spans="2:12" ht="15">
      <c r="B232" s="60" t="s">
        <v>213</v>
      </c>
      <c r="C232" s="65" t="s">
        <v>214</v>
      </c>
      <c r="D232" s="170">
        <v>44806</v>
      </c>
      <c r="E232" s="20" t="str">
        <f t="shared" si="6"/>
        <v>9-2022</v>
      </c>
      <c r="F232" s="174" t="s">
        <v>222</v>
      </c>
      <c r="G232" s="19" t="s">
        <v>222</v>
      </c>
      <c r="H232" s="176" t="s">
        <v>222</v>
      </c>
      <c r="I232" s="100" t="str">
        <f>IF(H232="","",IFERROR(VLOOKUP(H232,'DE-PARA'!J:K,2,0),VLOOKUP(H232,'DE-PARA'!K:L,2,0)))</f>
        <v>Despesas Executora Administrativa</v>
      </c>
      <c r="J232" s="1">
        <v>-403581.09</v>
      </c>
      <c r="K232" s="101">
        <f t="shared" si="7"/>
        <v>-3660342.169999999</v>
      </c>
      <c r="L232" s="100" t="str">
        <f>VLOOKUP(I232,'Fluxo de Caixa'!$B:$B,1,FALSE)</f>
        <v>Despesas Executora Administrativa</v>
      </c>
    </row>
    <row r="233" spans="2:12" ht="15">
      <c r="B233" s="60" t="s">
        <v>213</v>
      </c>
      <c r="C233" s="65" t="s">
        <v>214</v>
      </c>
      <c r="D233" s="170">
        <v>44806</v>
      </c>
      <c r="E233" s="20" t="str">
        <f t="shared" si="6"/>
        <v>9-2022</v>
      </c>
      <c r="F233" s="174" t="s">
        <v>219</v>
      </c>
      <c r="G233" s="19" t="s">
        <v>218</v>
      </c>
      <c r="H233" s="176" t="s">
        <v>219</v>
      </c>
      <c r="I233" s="100" t="str">
        <f>IF(H233="","",IFERROR(VLOOKUP(H233,'DE-PARA'!J:K,2,0),VLOOKUP(H233,'DE-PARA'!K:L,2,0)))</f>
        <v>Despesas Bancárias</v>
      </c>
      <c r="J233" s="1">
        <v>-551.20000000000005</v>
      </c>
      <c r="K233" s="101">
        <f t="shared" si="7"/>
        <v>-3660893.3699999992</v>
      </c>
      <c r="L233" s="100" t="str">
        <f>VLOOKUP(I233,'Fluxo de Caixa'!$B:$B,1,FALSE)</f>
        <v>Despesas Bancárias</v>
      </c>
    </row>
    <row r="234" spans="2:12" ht="15">
      <c r="B234" s="60" t="s">
        <v>213</v>
      </c>
      <c r="C234" s="65" t="s">
        <v>214</v>
      </c>
      <c r="D234" s="170">
        <v>44806</v>
      </c>
      <c r="E234" s="20" t="str">
        <f t="shared" si="6"/>
        <v>9-2022</v>
      </c>
      <c r="F234" s="174" t="s">
        <v>219</v>
      </c>
      <c r="G234" s="19" t="s">
        <v>220</v>
      </c>
      <c r="H234" s="176" t="s">
        <v>219</v>
      </c>
      <c r="I234" s="100" t="str">
        <f>IF(H234="","",IFERROR(VLOOKUP(H234,'DE-PARA'!J:K,2,0),VLOOKUP(H234,'DE-PARA'!K:L,2,0)))</f>
        <v>Despesas Bancárias</v>
      </c>
      <c r="J234" s="1">
        <v>-73.8</v>
      </c>
      <c r="K234" s="101">
        <f t="shared" si="7"/>
        <v>-3660967.169999999</v>
      </c>
      <c r="L234" s="100" t="str">
        <f>VLOOKUP(I234,'Fluxo de Caixa'!$B:$B,1,FALSE)</f>
        <v>Despesas Bancárias</v>
      </c>
    </row>
    <row r="235" spans="2:12" ht="15">
      <c r="B235" s="60" t="s">
        <v>213</v>
      </c>
      <c r="C235" s="65" t="s">
        <v>214</v>
      </c>
      <c r="D235" s="170">
        <v>44806</v>
      </c>
      <c r="E235" s="20" t="str">
        <f t="shared" si="6"/>
        <v>9-2022</v>
      </c>
      <c r="F235" s="174" t="s">
        <v>219</v>
      </c>
      <c r="G235" s="19" t="s">
        <v>253</v>
      </c>
      <c r="H235" s="176" t="s">
        <v>219</v>
      </c>
      <c r="I235" s="100" t="str">
        <f>IF(H235="","",IFERROR(VLOOKUP(H235,'DE-PARA'!J:K,2,0),VLOOKUP(H235,'DE-PARA'!K:L,2,0)))</f>
        <v>Despesas Bancárias</v>
      </c>
      <c r="J235" s="1">
        <v>-5.6</v>
      </c>
      <c r="K235" s="101">
        <f t="shared" si="7"/>
        <v>-3660972.7699999991</v>
      </c>
      <c r="L235" s="100" t="str">
        <f>VLOOKUP(I235,'Fluxo de Caixa'!$B:$B,1,FALSE)</f>
        <v>Despesas Bancárias</v>
      </c>
    </row>
    <row r="236" spans="2:12" ht="15">
      <c r="B236" s="60" t="s">
        <v>213</v>
      </c>
      <c r="C236" s="65" t="s">
        <v>214</v>
      </c>
      <c r="D236" s="170">
        <v>44806</v>
      </c>
      <c r="E236" s="20" t="str">
        <f t="shared" si="6"/>
        <v>9-2022</v>
      </c>
      <c r="F236" s="174" t="s">
        <v>360</v>
      </c>
      <c r="G236" s="19" t="s">
        <v>361</v>
      </c>
      <c r="H236" s="176" t="s">
        <v>136</v>
      </c>
      <c r="I236" s="100" t="str">
        <f>IF(H236="","",IFERROR(VLOOKUP(H236,'DE-PARA'!J:K,2,0),VLOOKUP(H236,'DE-PARA'!K:L,2,0)))</f>
        <v>Aquisição Equipamentos Médico-Hospitalares</v>
      </c>
      <c r="J236" s="1">
        <v>-26720</v>
      </c>
      <c r="K236" s="101">
        <f t="shared" si="7"/>
        <v>-3687692.7699999991</v>
      </c>
      <c r="L236" s="100" t="str">
        <f>VLOOKUP(I236,'Fluxo de Caixa'!$B:$B,1,FALSE)</f>
        <v>Aquisição Equipamentos Médico-Hospitalares</v>
      </c>
    </row>
    <row r="237" spans="2:12" ht="15">
      <c r="B237" s="60" t="s">
        <v>213</v>
      </c>
      <c r="C237" s="65" t="s">
        <v>214</v>
      </c>
      <c r="D237" s="170">
        <v>44806</v>
      </c>
      <c r="E237" s="20" t="str">
        <f t="shared" si="6"/>
        <v>9-2022</v>
      </c>
      <c r="F237" s="174" t="s">
        <v>362</v>
      </c>
      <c r="G237" s="19" t="s">
        <v>269</v>
      </c>
      <c r="H237" s="176" t="s">
        <v>302</v>
      </c>
      <c r="I237" s="100" t="str">
        <f>IF(H237="","",IFERROR(VLOOKUP(H237,'DE-PARA'!J:K,2,0),VLOOKUP(H237,'DE-PARA'!K:L,2,0)))</f>
        <v>Servicos Prestados Por Pj</v>
      </c>
      <c r="J237" s="1">
        <v>-10000</v>
      </c>
      <c r="K237" s="101">
        <f t="shared" si="7"/>
        <v>-3697692.7699999991</v>
      </c>
      <c r="L237" s="100" t="str">
        <f>VLOOKUP(I237,'Fluxo de Caixa'!$B:$B,1,FALSE)</f>
        <v>Servicos Prestados Por Pj</v>
      </c>
    </row>
    <row r="238" spans="2:12" ht="15">
      <c r="B238" s="60" t="s">
        <v>213</v>
      </c>
      <c r="C238" s="65" t="s">
        <v>214</v>
      </c>
      <c r="D238" s="170">
        <v>44806</v>
      </c>
      <c r="E238" s="20" t="str">
        <f t="shared" si="6"/>
        <v>9-2022</v>
      </c>
      <c r="F238" s="174" t="s">
        <v>363</v>
      </c>
      <c r="G238" s="19" t="s">
        <v>272</v>
      </c>
      <c r="H238" s="176" t="s">
        <v>302</v>
      </c>
      <c r="I238" s="100" t="str">
        <f>IF(H238="","",IFERROR(VLOOKUP(H238,'DE-PARA'!J:K,2,0),VLOOKUP(H238,'DE-PARA'!K:L,2,0)))</f>
        <v>Servicos Prestados Por Pj</v>
      </c>
      <c r="J238" s="1">
        <v>-10000</v>
      </c>
      <c r="K238" s="101">
        <f t="shared" si="7"/>
        <v>-3707692.7699999991</v>
      </c>
      <c r="L238" s="100" t="str">
        <f>VLOOKUP(I238,'Fluxo de Caixa'!$B:$B,1,FALSE)</f>
        <v>Servicos Prestados Por Pj</v>
      </c>
    </row>
    <row r="239" spans="2:12" ht="15">
      <c r="B239" s="60" t="s">
        <v>213</v>
      </c>
      <c r="C239" s="65" t="s">
        <v>214</v>
      </c>
      <c r="D239" s="170">
        <v>44806</v>
      </c>
      <c r="E239" s="20" t="str">
        <f t="shared" si="6"/>
        <v>9-2022</v>
      </c>
      <c r="F239" s="174" t="s">
        <v>364</v>
      </c>
      <c r="G239" s="19" t="s">
        <v>329</v>
      </c>
      <c r="H239" s="176" t="s">
        <v>317</v>
      </c>
      <c r="I239" s="100" t="str">
        <f>IF(H239="","",IFERROR(VLOOKUP(H239,'DE-PARA'!J:K,2,0),VLOOKUP(H239,'DE-PARA'!K:L,2,0)))</f>
        <v>T.I. (Manut./Mensalid) De Software</v>
      </c>
      <c r="J239" s="1">
        <v>-95500</v>
      </c>
      <c r="K239" s="101">
        <f t="shared" si="7"/>
        <v>-3803192.7699999991</v>
      </c>
      <c r="L239" s="100" t="str">
        <f>VLOOKUP(I239,'Fluxo de Caixa'!$B:$B,1,FALSE)</f>
        <v>T.I. (Manut./Mensalid) De Software</v>
      </c>
    </row>
    <row r="240" spans="2:12" ht="15">
      <c r="B240" s="60" t="s">
        <v>213</v>
      </c>
      <c r="C240" s="65" t="s">
        <v>214</v>
      </c>
      <c r="D240" s="170">
        <v>44806</v>
      </c>
      <c r="E240" s="20" t="str">
        <f t="shared" si="6"/>
        <v>9-2022</v>
      </c>
      <c r="F240" s="174" t="s">
        <v>365</v>
      </c>
      <c r="G240" s="19" t="s">
        <v>262</v>
      </c>
      <c r="H240" s="176" t="s">
        <v>302</v>
      </c>
      <c r="I240" s="100" t="str">
        <f>IF(H240="","",IFERROR(VLOOKUP(H240,'DE-PARA'!J:K,2,0),VLOOKUP(H240,'DE-PARA'!K:L,2,0)))</f>
        <v>Servicos Prestados Por Pj</v>
      </c>
      <c r="J240" s="1">
        <v>-10000</v>
      </c>
      <c r="K240" s="101">
        <f t="shared" si="7"/>
        <v>-3813192.7699999991</v>
      </c>
      <c r="L240" s="100" t="str">
        <f>VLOOKUP(I240,'Fluxo de Caixa'!$B:$B,1,FALSE)</f>
        <v>Servicos Prestados Por Pj</v>
      </c>
    </row>
    <row r="241" spans="2:12" ht="15">
      <c r="B241" s="60" t="s">
        <v>213</v>
      </c>
      <c r="C241" s="65" t="s">
        <v>214</v>
      </c>
      <c r="D241" s="170">
        <v>44806</v>
      </c>
      <c r="E241" s="20" t="str">
        <f t="shared" si="6"/>
        <v>9-2022</v>
      </c>
      <c r="F241" s="174" t="s">
        <v>366</v>
      </c>
      <c r="G241" s="19" t="s">
        <v>367</v>
      </c>
      <c r="H241" s="176" t="s">
        <v>302</v>
      </c>
      <c r="I241" s="100" t="str">
        <f>IF(H241="","",IFERROR(VLOOKUP(H241,'DE-PARA'!J:K,2,0),VLOOKUP(H241,'DE-PARA'!K:L,2,0)))</f>
        <v>Servicos Prestados Por Pj</v>
      </c>
      <c r="J241" s="1">
        <v>-4000</v>
      </c>
      <c r="K241" s="101">
        <f t="shared" si="7"/>
        <v>-3817192.7699999991</v>
      </c>
      <c r="L241" s="100" t="str">
        <f>VLOOKUP(I241,'Fluxo de Caixa'!$B:$B,1,FALSE)</f>
        <v>Servicos Prestados Por Pj</v>
      </c>
    </row>
    <row r="242" spans="2:12" ht="15">
      <c r="B242" s="60" t="s">
        <v>213</v>
      </c>
      <c r="C242" s="65" t="s">
        <v>214</v>
      </c>
      <c r="D242" s="170">
        <v>44806</v>
      </c>
      <c r="E242" s="20" t="str">
        <f t="shared" si="6"/>
        <v>9-2022</v>
      </c>
      <c r="F242" s="174" t="s">
        <v>368</v>
      </c>
      <c r="G242" s="19" t="s">
        <v>274</v>
      </c>
      <c r="H242" s="176" t="s">
        <v>302</v>
      </c>
      <c r="I242" s="100" t="str">
        <f>IF(H242="","",IFERROR(VLOOKUP(H242,'DE-PARA'!J:K,2,0),VLOOKUP(H242,'DE-PARA'!K:L,2,0)))</f>
        <v>Servicos Prestados Por Pj</v>
      </c>
      <c r="J242" s="1">
        <v>-10000</v>
      </c>
      <c r="K242" s="101">
        <f t="shared" si="7"/>
        <v>-3827192.7699999991</v>
      </c>
      <c r="L242" s="100" t="str">
        <f>VLOOKUP(I242,'Fluxo de Caixa'!$B:$B,1,FALSE)</f>
        <v>Servicos Prestados Por Pj</v>
      </c>
    </row>
    <row r="243" spans="2:12" ht="15">
      <c r="B243" s="60" t="s">
        <v>213</v>
      </c>
      <c r="C243" s="65" t="s">
        <v>214</v>
      </c>
      <c r="D243" s="170">
        <v>44806</v>
      </c>
      <c r="E243" s="20" t="str">
        <f t="shared" si="6"/>
        <v>9-2022</v>
      </c>
      <c r="F243" s="174" t="s">
        <v>369</v>
      </c>
      <c r="G243" s="19" t="s">
        <v>370</v>
      </c>
      <c r="H243" s="176" t="s">
        <v>302</v>
      </c>
      <c r="I243" s="100" t="str">
        <f>IF(H243="","",IFERROR(VLOOKUP(H243,'DE-PARA'!J:K,2,0),VLOOKUP(H243,'DE-PARA'!K:L,2,0)))</f>
        <v>Servicos Prestados Por Pj</v>
      </c>
      <c r="J243" s="1">
        <v>-10000</v>
      </c>
      <c r="K243" s="101">
        <f t="shared" si="7"/>
        <v>-3837192.7699999991</v>
      </c>
      <c r="L243" s="100" t="str">
        <f>VLOOKUP(I243,'Fluxo de Caixa'!$B:$B,1,FALSE)</f>
        <v>Servicos Prestados Por Pj</v>
      </c>
    </row>
    <row r="244" spans="2:12" ht="15">
      <c r="B244" s="60" t="s">
        <v>213</v>
      </c>
      <c r="C244" s="65" t="s">
        <v>214</v>
      </c>
      <c r="D244" s="170">
        <v>44806</v>
      </c>
      <c r="E244" s="20" t="str">
        <f t="shared" si="6"/>
        <v>9-2022</v>
      </c>
      <c r="F244" s="174" t="s">
        <v>219</v>
      </c>
      <c r="G244" s="19" t="s">
        <v>257</v>
      </c>
      <c r="H244" s="176" t="s">
        <v>219</v>
      </c>
      <c r="I244" s="100" t="str">
        <f>IF(H244="","",IFERROR(VLOOKUP(H244,'DE-PARA'!J:K,2,0),VLOOKUP(H244,'DE-PARA'!K:L,2,0)))</f>
        <v>Despesas Bancárias</v>
      </c>
      <c r="J244" s="1">
        <v>-1.8</v>
      </c>
      <c r="K244" s="101">
        <f t="shared" si="7"/>
        <v>-3837194.5699999989</v>
      </c>
      <c r="L244" s="100" t="str">
        <f>VLOOKUP(I244,'Fluxo de Caixa'!$B:$B,1,FALSE)</f>
        <v>Despesas Bancárias</v>
      </c>
    </row>
    <row r="245" spans="2:12" ht="15">
      <c r="B245" s="60" t="s">
        <v>213</v>
      </c>
      <c r="C245" s="65" t="s">
        <v>214</v>
      </c>
      <c r="D245" s="170">
        <v>44806</v>
      </c>
      <c r="E245" s="20" t="str">
        <f t="shared" si="6"/>
        <v>9-2022</v>
      </c>
      <c r="F245" s="174" t="s">
        <v>219</v>
      </c>
      <c r="G245" s="19" t="s">
        <v>371</v>
      </c>
      <c r="H245" s="176" t="s">
        <v>219</v>
      </c>
      <c r="I245" s="100" t="str">
        <f>IF(H245="","",IFERROR(VLOOKUP(H245,'DE-PARA'!J:K,2,0),VLOOKUP(H245,'DE-PARA'!K:L,2,0)))</f>
        <v>Despesas Bancárias</v>
      </c>
      <c r="J245" s="1">
        <v>-61</v>
      </c>
      <c r="K245" s="101">
        <f t="shared" si="7"/>
        <v>-3837255.5699999989</v>
      </c>
      <c r="L245" s="100" t="str">
        <f>VLOOKUP(I245,'Fluxo de Caixa'!$B:$B,1,FALSE)</f>
        <v>Despesas Bancárias</v>
      </c>
    </row>
    <row r="246" spans="2:12" ht="15">
      <c r="B246" s="60" t="s">
        <v>213</v>
      </c>
      <c r="C246" s="65" t="s">
        <v>214</v>
      </c>
      <c r="D246" s="170">
        <v>44806</v>
      </c>
      <c r="E246" s="20" t="str">
        <f t="shared" si="6"/>
        <v>9-2022</v>
      </c>
      <c r="F246" s="174" t="s">
        <v>372</v>
      </c>
      <c r="G246" s="19" t="s">
        <v>276</v>
      </c>
      <c r="H246" s="176" t="s">
        <v>302</v>
      </c>
      <c r="I246" s="100" t="str">
        <f>IF(H246="","",IFERROR(VLOOKUP(H246,'DE-PARA'!J:K,2,0),VLOOKUP(H246,'DE-PARA'!K:L,2,0)))</f>
        <v>Servicos Prestados Por Pj</v>
      </c>
      <c r="J246" s="1">
        <v>-10000</v>
      </c>
      <c r="K246" s="101">
        <f t="shared" si="7"/>
        <v>-3847255.5699999989</v>
      </c>
      <c r="L246" s="100" t="str">
        <f>VLOOKUP(I246,'Fluxo de Caixa'!$B:$B,1,FALSE)</f>
        <v>Servicos Prestados Por Pj</v>
      </c>
    </row>
    <row r="247" spans="2:12" ht="15">
      <c r="B247" s="60" t="s">
        <v>213</v>
      </c>
      <c r="C247" s="65" t="s">
        <v>214</v>
      </c>
      <c r="D247" s="170">
        <v>44806</v>
      </c>
      <c r="E247" s="20" t="str">
        <f t="shared" si="6"/>
        <v>9-2022</v>
      </c>
      <c r="F247" s="174" t="s">
        <v>373</v>
      </c>
      <c r="G247" s="19" t="s">
        <v>273</v>
      </c>
      <c r="H247" s="176" t="s">
        <v>302</v>
      </c>
      <c r="I247" s="100" t="str">
        <f>IF(H247="","",IFERROR(VLOOKUP(H247,'DE-PARA'!J:K,2,0),VLOOKUP(H247,'DE-PARA'!K:L,2,0)))</f>
        <v>Servicos Prestados Por Pj</v>
      </c>
      <c r="J247" s="1">
        <v>-30000</v>
      </c>
      <c r="K247" s="101">
        <f t="shared" si="7"/>
        <v>-3877255.5699999989</v>
      </c>
      <c r="L247" s="100" t="str">
        <f>VLOOKUP(I247,'Fluxo de Caixa'!$B:$B,1,FALSE)</f>
        <v>Servicos Prestados Por Pj</v>
      </c>
    </row>
    <row r="248" spans="2:12" ht="15">
      <c r="B248" s="60" t="s">
        <v>213</v>
      </c>
      <c r="C248" s="65" t="s">
        <v>214</v>
      </c>
      <c r="D248" s="170">
        <v>44806</v>
      </c>
      <c r="E248" s="20" t="str">
        <f t="shared" si="6"/>
        <v>9-2022</v>
      </c>
      <c r="F248" s="174" t="s">
        <v>374</v>
      </c>
      <c r="G248" s="19" t="s">
        <v>271</v>
      </c>
      <c r="H248" s="176" t="s">
        <v>302</v>
      </c>
      <c r="I248" s="100" t="str">
        <f>IF(H248="","",IFERROR(VLOOKUP(H248,'DE-PARA'!J:K,2,0),VLOOKUP(H248,'DE-PARA'!K:L,2,0)))</f>
        <v>Servicos Prestados Por Pj</v>
      </c>
      <c r="J248" s="1">
        <v>-10000</v>
      </c>
      <c r="K248" s="101">
        <f t="shared" si="7"/>
        <v>-3887255.5699999989</v>
      </c>
      <c r="L248" s="100" t="str">
        <f>VLOOKUP(I248,'Fluxo de Caixa'!$B:$B,1,FALSE)</f>
        <v>Servicos Prestados Por Pj</v>
      </c>
    </row>
    <row r="249" spans="2:12" ht="15">
      <c r="B249" s="60" t="s">
        <v>213</v>
      </c>
      <c r="C249" s="65" t="s">
        <v>214</v>
      </c>
      <c r="D249" s="170">
        <v>44806</v>
      </c>
      <c r="E249" s="20" t="str">
        <f t="shared" si="6"/>
        <v>9-2022</v>
      </c>
      <c r="F249" s="174" t="s">
        <v>375</v>
      </c>
      <c r="G249" s="19" t="s">
        <v>277</v>
      </c>
      <c r="H249" s="176" t="s">
        <v>302</v>
      </c>
      <c r="I249" s="100" t="str">
        <f>IF(H249="","",IFERROR(VLOOKUP(H249,'DE-PARA'!J:K,2,0),VLOOKUP(H249,'DE-PARA'!K:L,2,0)))</f>
        <v>Servicos Prestados Por Pj</v>
      </c>
      <c r="J249" s="1">
        <v>-10000</v>
      </c>
      <c r="K249" s="101">
        <f t="shared" si="7"/>
        <v>-3897255.5699999989</v>
      </c>
      <c r="L249" s="100" t="str">
        <f>VLOOKUP(I249,'Fluxo de Caixa'!$B:$B,1,FALSE)</f>
        <v>Servicos Prestados Por Pj</v>
      </c>
    </row>
    <row r="250" spans="2:12" ht="15">
      <c r="B250" s="60" t="s">
        <v>213</v>
      </c>
      <c r="C250" s="65" t="s">
        <v>214</v>
      </c>
      <c r="D250" s="170">
        <v>44806</v>
      </c>
      <c r="E250" s="20" t="str">
        <f t="shared" si="6"/>
        <v>9-2022</v>
      </c>
      <c r="F250" s="174" t="s">
        <v>376</v>
      </c>
      <c r="G250" s="19" t="s">
        <v>377</v>
      </c>
      <c r="H250" s="176" t="s">
        <v>302</v>
      </c>
      <c r="I250" s="100" t="str">
        <f>IF(H250="","",IFERROR(VLOOKUP(H250,'DE-PARA'!J:K,2,0),VLOOKUP(H250,'DE-PARA'!K:L,2,0)))</f>
        <v>Servicos Prestados Por Pj</v>
      </c>
      <c r="J250" s="1">
        <v>-10000</v>
      </c>
      <c r="K250" s="101">
        <f t="shared" si="7"/>
        <v>-3907255.5699999989</v>
      </c>
      <c r="L250" s="100" t="str">
        <f>VLOOKUP(I250,'Fluxo de Caixa'!$B:$B,1,FALSE)</f>
        <v>Servicos Prestados Por Pj</v>
      </c>
    </row>
    <row r="251" spans="2:12" ht="15">
      <c r="B251" s="60" t="s">
        <v>213</v>
      </c>
      <c r="C251" s="65" t="s">
        <v>214</v>
      </c>
      <c r="D251" s="170">
        <v>44806</v>
      </c>
      <c r="E251" s="20" t="str">
        <f t="shared" si="6"/>
        <v>9-2022</v>
      </c>
      <c r="F251" s="174" t="s">
        <v>378</v>
      </c>
      <c r="G251" s="19" t="s">
        <v>278</v>
      </c>
      <c r="H251" s="166" t="s">
        <v>279</v>
      </c>
      <c r="I251" s="100" t="str">
        <f>IF(H251="","",IFERROR(VLOOKUP(H251,'DE-PARA'!J:K,2,0),VLOOKUP(H251,'DE-PARA'!K:L,2,0)))</f>
        <v>Repasse Contrato Gestão</v>
      </c>
      <c r="J251" s="1">
        <v>1287611.76</v>
      </c>
      <c r="K251" s="101">
        <f t="shared" si="7"/>
        <v>-2619643.8099999987</v>
      </c>
      <c r="L251" s="100" t="str">
        <f>VLOOKUP(I251,'Fluxo de Caixa'!$B:$B,1,FALSE)</f>
        <v>Repasse Contrato Gestão</v>
      </c>
    </row>
    <row r="252" spans="2:12" ht="15">
      <c r="B252" s="60" t="s">
        <v>213</v>
      </c>
      <c r="C252" s="65" t="s">
        <v>214</v>
      </c>
      <c r="D252" s="170">
        <v>44806</v>
      </c>
      <c r="E252" s="20" t="str">
        <f t="shared" si="6"/>
        <v>9-2022</v>
      </c>
      <c r="F252" s="174" t="s">
        <v>378</v>
      </c>
      <c r="G252" s="19" t="s">
        <v>278</v>
      </c>
      <c r="H252" s="166" t="s">
        <v>279</v>
      </c>
      <c r="I252" s="100" t="str">
        <f>IF(H252="","",IFERROR(VLOOKUP(H252,'DE-PARA'!J:K,2,0),VLOOKUP(H252,'DE-PARA'!K:L,2,0)))</f>
        <v>Repasse Contrato Gestão</v>
      </c>
      <c r="J252" s="1">
        <v>2712388.24</v>
      </c>
      <c r="K252" s="101">
        <f t="shared" si="7"/>
        <v>92744.430000001565</v>
      </c>
      <c r="L252" s="100" t="str">
        <f>VLOOKUP(I252,'Fluxo de Caixa'!$B:$B,1,FALSE)</f>
        <v>Repasse Contrato Gestão</v>
      </c>
    </row>
    <row r="253" spans="2:12" ht="15">
      <c r="B253" s="60" t="s">
        <v>213</v>
      </c>
      <c r="C253" s="65" t="s">
        <v>214</v>
      </c>
      <c r="D253" s="170">
        <v>44805</v>
      </c>
      <c r="E253" s="20" t="str">
        <f t="shared" si="6"/>
        <v>9-2022</v>
      </c>
      <c r="F253" s="174" t="s">
        <v>379</v>
      </c>
      <c r="G253" s="19" t="s">
        <v>223</v>
      </c>
      <c r="H253" s="176" t="s">
        <v>290</v>
      </c>
      <c r="I253" s="100" t="str">
        <f>IF(H253="","",IFERROR(VLOOKUP(H253,'DE-PARA'!J:K,2,0),VLOOKUP(H253,'DE-PARA'!K:L,2,0)))</f>
        <v>( - ) Outras Saídas</v>
      </c>
      <c r="J253" s="1">
        <v>-260.7</v>
      </c>
      <c r="K253" s="101">
        <f t="shared" si="7"/>
        <v>92483.730000001568</v>
      </c>
      <c r="L253" s="100" t="str">
        <f>VLOOKUP(I253,'Fluxo de Caixa'!$B:$B,1,FALSE)</f>
        <v>( - ) Outras Saídas</v>
      </c>
    </row>
    <row r="254" spans="2:12" ht="15">
      <c r="B254" s="60" t="s">
        <v>213</v>
      </c>
      <c r="C254" s="65" t="s">
        <v>214</v>
      </c>
      <c r="D254" s="170">
        <v>44805</v>
      </c>
      <c r="E254" s="20" t="str">
        <f t="shared" si="6"/>
        <v>9-2022</v>
      </c>
      <c r="F254" s="174" t="s">
        <v>219</v>
      </c>
      <c r="G254" s="19" t="s">
        <v>220</v>
      </c>
      <c r="H254" s="176" t="s">
        <v>219</v>
      </c>
      <c r="I254" s="100" t="str">
        <f>IF(H254="","",IFERROR(VLOOKUP(H254,'DE-PARA'!J:K,2,0),VLOOKUP(H254,'DE-PARA'!K:L,2,0)))</f>
        <v>Despesas Bancárias</v>
      </c>
      <c r="J254" s="1">
        <v>-1.8</v>
      </c>
      <c r="K254" s="101">
        <f t="shared" si="7"/>
        <v>92481.930000001565</v>
      </c>
      <c r="L254" s="100" t="str">
        <f>VLOOKUP(I254,'Fluxo de Caixa'!$B:$B,1,FALSE)</f>
        <v>Despesas Bancárias</v>
      </c>
    </row>
    <row r="255" spans="2:12" ht="15">
      <c r="B255" s="60" t="s">
        <v>213</v>
      </c>
      <c r="C255" s="65" t="s">
        <v>214</v>
      </c>
      <c r="D255" s="170">
        <v>44805</v>
      </c>
      <c r="E255" s="20" t="str">
        <f t="shared" si="6"/>
        <v>9-2022</v>
      </c>
      <c r="F255" s="174" t="s">
        <v>219</v>
      </c>
      <c r="G255" s="19" t="s">
        <v>218</v>
      </c>
      <c r="H255" s="176" t="s">
        <v>219</v>
      </c>
      <c r="I255" s="100" t="str">
        <f>IF(H255="","",IFERROR(VLOOKUP(H255,'DE-PARA'!J:K,2,0),VLOOKUP(H255,'DE-PARA'!K:L,2,0)))</f>
        <v>Despesas Bancárias</v>
      </c>
      <c r="J255" s="1">
        <v>-53</v>
      </c>
      <c r="K255" s="101">
        <f t="shared" si="7"/>
        <v>92428.930000001565</v>
      </c>
      <c r="L255" s="100" t="str">
        <f>VLOOKUP(I255,'Fluxo de Caixa'!$B:$B,1,FALSE)</f>
        <v>Despesas Bancárias</v>
      </c>
    </row>
    <row r="256" spans="2:12" ht="15">
      <c r="B256" s="60" t="s">
        <v>213</v>
      </c>
      <c r="C256" s="65" t="s">
        <v>214</v>
      </c>
      <c r="D256" s="170">
        <v>44805</v>
      </c>
      <c r="E256" s="20" t="str">
        <f t="shared" si="6"/>
        <v>9-2022</v>
      </c>
      <c r="F256" s="174" t="s">
        <v>380</v>
      </c>
      <c r="G256" s="19" t="s">
        <v>217</v>
      </c>
      <c r="H256" s="176" t="s">
        <v>302</v>
      </c>
      <c r="I256" s="100" t="str">
        <f>IF(H256="","",IFERROR(VLOOKUP(H256,'DE-PARA'!J:K,2,0),VLOOKUP(H256,'DE-PARA'!K:L,2,0)))</f>
        <v>Servicos Prestados Por Pj</v>
      </c>
      <c r="J256" s="1">
        <v>-26796.53</v>
      </c>
      <c r="K256" s="101">
        <f t="shared" si="7"/>
        <v>65632.400000001566</v>
      </c>
      <c r="L256" s="100" t="str">
        <f>VLOOKUP(I256,'Fluxo de Caixa'!$B:$B,1,FALSE)</f>
        <v>Servicos Prestados Por Pj</v>
      </c>
    </row>
    <row r="257" spans="2:12" ht="15">
      <c r="B257" s="60" t="s">
        <v>213</v>
      </c>
      <c r="C257" s="65" t="s">
        <v>214</v>
      </c>
      <c r="D257" s="170">
        <v>44805</v>
      </c>
      <c r="E257" s="20" t="str">
        <f t="shared" si="6"/>
        <v>9-2022</v>
      </c>
      <c r="F257" s="174" t="s">
        <v>222</v>
      </c>
      <c r="G257" s="19" t="s">
        <v>222</v>
      </c>
      <c r="H257" s="176" t="s">
        <v>222</v>
      </c>
      <c r="I257" s="100" t="str">
        <f>IF(H257="","",IFERROR(VLOOKUP(H257,'DE-PARA'!J:K,2,0),VLOOKUP(H257,'DE-PARA'!K:L,2,0)))</f>
        <v>Despesas Executora Administrativa</v>
      </c>
      <c r="J257" s="1">
        <v>-245.35</v>
      </c>
      <c r="K257" s="101">
        <f t="shared" si="7"/>
        <v>65387.050000001567</v>
      </c>
      <c r="L257" s="100" t="str">
        <f>VLOOKUP(I257,'Fluxo de Caixa'!$B:$B,1,FALSE)</f>
        <v>Despesas Executora Administrativa</v>
      </c>
    </row>
    <row r="258" spans="2:12" ht="15">
      <c r="B258" s="60" t="s">
        <v>213</v>
      </c>
      <c r="C258" s="65" t="s">
        <v>214</v>
      </c>
      <c r="D258" s="170">
        <v>44805</v>
      </c>
      <c r="E258" s="20" t="str">
        <f t="shared" si="6"/>
        <v>9-2022</v>
      </c>
      <c r="F258" s="174" t="s">
        <v>248</v>
      </c>
      <c r="G258" s="19" t="s">
        <v>248</v>
      </c>
      <c r="H258" s="176" t="s">
        <v>239</v>
      </c>
      <c r="I258" s="100" t="str">
        <f>IF(H258="","",IFERROR(VLOOKUP(H258,'DE-PARA'!J:K,2,0),VLOOKUP(H258,'DE-PARA'!K:L,2,0)))</f>
        <v>( - ) Outras Saídas</v>
      </c>
      <c r="J258" s="1">
        <v>-600</v>
      </c>
      <c r="K258" s="101">
        <f t="shared" si="7"/>
        <v>64787.050000001567</v>
      </c>
      <c r="L258" s="100" t="str">
        <f>VLOOKUP(I258,'Fluxo de Caixa'!$B:$B,1,FALSE)</f>
        <v>( - ) Outras Saídas</v>
      </c>
    </row>
    <row r="259" spans="2:12" ht="15">
      <c r="B259" s="60" t="s">
        <v>213</v>
      </c>
      <c r="C259" s="65" t="s">
        <v>214</v>
      </c>
      <c r="D259" s="170">
        <v>44805</v>
      </c>
      <c r="E259" s="20" t="str">
        <f t="shared" si="6"/>
        <v>9-2022</v>
      </c>
      <c r="F259" s="174" t="s">
        <v>381</v>
      </c>
      <c r="G259" s="19" t="s">
        <v>382</v>
      </c>
      <c r="H259" s="176" t="s">
        <v>216</v>
      </c>
      <c r="I259" s="100" t="str">
        <f>IF(H259="","",IFERROR(VLOOKUP(H259,'DE-PARA'!J:K,2,0),VLOOKUP(H259,'DE-PARA'!K:L,2,0)))</f>
        <v>Medicamentos E Correlatos</v>
      </c>
      <c r="J259" s="1">
        <v>-37172.629999999997</v>
      </c>
      <c r="K259" s="101">
        <f t="shared" si="7"/>
        <v>27614.42000000157</v>
      </c>
      <c r="L259" s="100" t="str">
        <f>VLOOKUP(I259,'Fluxo de Caixa'!$B:$B,1,FALSE)</f>
        <v>Medicamentos E Correlatos</v>
      </c>
    </row>
    <row r="260" spans="2:12" ht="15">
      <c r="B260" s="60" t="s">
        <v>213</v>
      </c>
      <c r="C260" s="65" t="s">
        <v>214</v>
      </c>
      <c r="D260" s="170">
        <v>44805</v>
      </c>
      <c r="E260" s="20" t="str">
        <f t="shared" ref="E260:E264" si="8">MONTH(D260)&amp;"-"&amp;YEAR(D260)</f>
        <v>9-2022</v>
      </c>
      <c r="F260" s="174" t="s">
        <v>383</v>
      </c>
      <c r="G260" s="19" t="s">
        <v>382</v>
      </c>
      <c r="H260" s="176" t="s">
        <v>216</v>
      </c>
      <c r="I260" s="100" t="str">
        <f>IF(H260="","",IFERROR(VLOOKUP(H260,'DE-PARA'!J:K,2,0),VLOOKUP(H260,'DE-PARA'!K:L,2,0)))</f>
        <v>Medicamentos E Correlatos</v>
      </c>
      <c r="J260" s="1">
        <v>-4530.2</v>
      </c>
      <c r="K260" s="101">
        <f t="shared" si="7"/>
        <v>23084.220000001569</v>
      </c>
      <c r="L260" s="100" t="str">
        <f>VLOOKUP(I260,'Fluxo de Caixa'!$B:$B,1,FALSE)</f>
        <v>Medicamentos E Correlatos</v>
      </c>
    </row>
    <row r="261" spans="2:12" ht="15">
      <c r="B261" s="60" t="s">
        <v>213</v>
      </c>
      <c r="C261" s="65" t="s">
        <v>214</v>
      </c>
      <c r="D261" s="170">
        <v>44805</v>
      </c>
      <c r="E261" s="20" t="str">
        <f t="shared" si="8"/>
        <v>9-2022</v>
      </c>
      <c r="F261" s="174" t="s">
        <v>384</v>
      </c>
      <c r="G261" s="19" t="s">
        <v>382</v>
      </c>
      <c r="H261" s="176" t="s">
        <v>216</v>
      </c>
      <c r="I261" s="100" t="str">
        <f>IF(H261="","",IFERROR(VLOOKUP(H261,'DE-PARA'!J:K,2,0),VLOOKUP(H261,'DE-PARA'!K:L,2,0)))</f>
        <v>Medicamentos E Correlatos</v>
      </c>
      <c r="J261" s="1">
        <v>-1982.5</v>
      </c>
      <c r="K261" s="101">
        <f t="shared" si="7"/>
        <v>21101.720000001569</v>
      </c>
      <c r="L261" s="100" t="str">
        <f>VLOOKUP(I261,'Fluxo de Caixa'!$B:$B,1,FALSE)</f>
        <v>Medicamentos E Correlatos</v>
      </c>
    </row>
    <row r="262" spans="2:12" ht="15">
      <c r="B262" s="60" t="s">
        <v>213</v>
      </c>
      <c r="C262" s="65" t="s">
        <v>214</v>
      </c>
      <c r="D262" s="170">
        <v>44805</v>
      </c>
      <c r="E262" s="20" t="str">
        <f t="shared" si="8"/>
        <v>9-2022</v>
      </c>
      <c r="F262" s="174" t="s">
        <v>385</v>
      </c>
      <c r="G262" s="19" t="s">
        <v>217</v>
      </c>
      <c r="H262" s="176" t="s">
        <v>216</v>
      </c>
      <c r="I262" s="100" t="str">
        <f>IF(H262="","",IFERROR(VLOOKUP(H262,'DE-PARA'!J:K,2,0),VLOOKUP(H262,'DE-PARA'!K:L,2,0)))</f>
        <v>Medicamentos E Correlatos</v>
      </c>
      <c r="J262" s="1">
        <v>-990</v>
      </c>
      <c r="K262" s="101">
        <f t="shared" ref="K262:K264" si="9">J262+K261</f>
        <v>20111.720000001569</v>
      </c>
      <c r="L262" s="100" t="str">
        <f>VLOOKUP(I262,'Fluxo de Caixa'!$B:$B,1,FALSE)</f>
        <v>Medicamentos E Correlatos</v>
      </c>
    </row>
    <row r="263" spans="2:12" ht="15">
      <c r="B263" s="60" t="s">
        <v>213</v>
      </c>
      <c r="C263" s="65" t="s">
        <v>214</v>
      </c>
      <c r="D263" s="170">
        <v>44805</v>
      </c>
      <c r="E263" s="20" t="str">
        <f t="shared" si="8"/>
        <v>9-2022</v>
      </c>
      <c r="F263" s="174" t="s">
        <v>386</v>
      </c>
      <c r="G263" s="19" t="s">
        <v>387</v>
      </c>
      <c r="H263" s="176" t="s">
        <v>216</v>
      </c>
      <c r="I263" s="100" t="str">
        <f>IF(H263="","",IFERROR(VLOOKUP(H263,'DE-PARA'!J:K,2,0),VLOOKUP(H263,'DE-PARA'!K:L,2,0)))</f>
        <v>Medicamentos E Correlatos</v>
      </c>
      <c r="J263" s="1">
        <v>-19000</v>
      </c>
      <c r="K263" s="101">
        <f t="shared" si="9"/>
        <v>1111.7200000015691</v>
      </c>
      <c r="L263" s="100" t="str">
        <f>VLOOKUP(I263,'Fluxo de Caixa'!$B:$B,1,FALSE)</f>
        <v>Medicamentos E Correlatos</v>
      </c>
    </row>
    <row r="264" spans="2:12" ht="15">
      <c r="B264" s="60" t="s">
        <v>213</v>
      </c>
      <c r="C264" s="65" t="s">
        <v>214</v>
      </c>
      <c r="D264" s="170">
        <v>44805</v>
      </c>
      <c r="E264" s="20" t="str">
        <f t="shared" si="8"/>
        <v>9-2022</v>
      </c>
      <c r="F264" s="174" t="s">
        <v>388</v>
      </c>
      <c r="G264" s="19" t="s">
        <v>389</v>
      </c>
      <c r="H264" s="176" t="s">
        <v>290</v>
      </c>
      <c r="I264" s="100" t="str">
        <f>IF(H264="","",IFERROR(VLOOKUP(H264,'DE-PARA'!J:K,2,0),VLOOKUP(H264,'DE-PARA'!K:L,2,0)))</f>
        <v>( - ) Outras Saídas</v>
      </c>
      <c r="J264" s="1">
        <v>-140.37</v>
      </c>
      <c r="K264" s="101">
        <f t="shared" si="9"/>
        <v>971.35000000156913</v>
      </c>
      <c r="L264" s="100" t="str">
        <f>VLOOKUP(I264,'Fluxo de Caixa'!$B:$B,1,FALSE)</f>
        <v>( - ) Outras Saídas</v>
      </c>
    </row>
  </sheetData>
  <autoFilter ref="B3:L264" xr:uid="{00000000-0009-0000-0000-000003000000}"/>
  <phoneticPr fontId="12" type="noConversion"/>
  <pageMargins left="0.25" right="0.25" top="0.75" bottom="0.75" header="0.3" footer="0.3"/>
  <pageSetup paperSize="9" scale="60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2:P3129"/>
  <sheetViews>
    <sheetView showGridLines="0" zoomScaleNormal="100" workbookViewId="0">
      <pane ySplit="3" topLeftCell="A4" activePane="bottomLeft" state="frozen"/>
      <selection pane="bottomLeft" activeCell="F3" sqref="F3"/>
      <selection activeCell="F3" sqref="F3"/>
    </sheetView>
  </sheetViews>
  <sheetFormatPr defaultColWidth="14.28515625" defaultRowHeight="13.5"/>
  <cols>
    <col min="1" max="1" width="5.5703125" style="1" customWidth="1"/>
    <col min="2" max="2" width="10.42578125" style="1" bestFit="1" customWidth="1"/>
    <col min="3" max="3" width="6.7109375" style="1" bestFit="1" customWidth="1"/>
    <col min="4" max="5" width="14.28515625" style="1"/>
    <col min="6" max="6" width="27.140625" style="1" customWidth="1"/>
    <col min="7" max="7" width="51.28515625" style="1" bestFit="1" customWidth="1"/>
    <col min="8" max="8" width="18.7109375" style="1" customWidth="1"/>
    <col min="9" max="9" width="14.28515625" style="1"/>
    <col min="10" max="10" width="31" style="1" bestFit="1" customWidth="1"/>
    <col min="11" max="11" width="31" style="1" customWidth="1"/>
    <col min="12" max="16384" width="14.28515625" style="1"/>
  </cols>
  <sheetData>
    <row r="2" spans="1:16" customFormat="1" ht="15.75">
      <c r="L2" s="102">
        <v>44562</v>
      </c>
      <c r="M2" s="55">
        <v>0</v>
      </c>
    </row>
    <row r="3" spans="1:16" ht="31.5" customHeight="1">
      <c r="A3" s="2"/>
      <c r="B3" s="61" t="s">
        <v>0</v>
      </c>
      <c r="C3" s="62" t="s">
        <v>205</v>
      </c>
      <c r="D3" s="63" t="s">
        <v>206</v>
      </c>
      <c r="E3" s="63" t="s">
        <v>207</v>
      </c>
      <c r="F3" s="63" t="s">
        <v>390</v>
      </c>
      <c r="G3" s="61" t="s">
        <v>208</v>
      </c>
      <c r="H3" s="64" t="s">
        <v>391</v>
      </c>
      <c r="I3" s="61" t="s">
        <v>392</v>
      </c>
      <c r="J3" s="61" t="s">
        <v>209</v>
      </c>
      <c r="K3" s="61" t="s">
        <v>1</v>
      </c>
      <c r="L3" s="61" t="s">
        <v>210</v>
      </c>
      <c r="M3" s="61" t="s">
        <v>393</v>
      </c>
      <c r="N3" s="61" t="s">
        <v>394</v>
      </c>
      <c r="O3" s="61" t="s">
        <v>395</v>
      </c>
      <c r="P3" s="141" t="s">
        <v>212</v>
      </c>
    </row>
    <row r="4" spans="1:16">
      <c r="B4" s="60"/>
      <c r="C4" s="65"/>
      <c r="D4" s="66"/>
      <c r="E4" s="20" t="str">
        <f t="shared" ref="E4:E67" si="0">MONTH(D4)&amp;"-"&amp;YEAR(D4)</f>
        <v>1-1900</v>
      </c>
      <c r="F4" s="69"/>
      <c r="G4" s="67"/>
      <c r="H4" s="68"/>
      <c r="I4" s="69"/>
      <c r="J4" s="67"/>
      <c r="K4" s="25" t="e">
        <f>IFERROR(VLOOKUP(J4,'DE-PARA'!J:K,2,0),VLOOKUP('BD Conta 5295-0'!J4,'DE-PARA'!K:L,2,0))</f>
        <v>#N/A</v>
      </c>
      <c r="L4" s="70"/>
      <c r="M4" s="101">
        <f>M2+L4</f>
        <v>0</v>
      </c>
      <c r="P4" s="1" t="e">
        <f>VLOOKUP(K4,'Fluxo de Caixa'!B:B,1,0)</f>
        <v>#N/A</v>
      </c>
    </row>
    <row r="5" spans="1:16">
      <c r="B5" s="60"/>
      <c r="C5" s="65"/>
      <c r="D5" s="66"/>
      <c r="E5" s="20" t="str">
        <f t="shared" si="0"/>
        <v>1-1900</v>
      </c>
      <c r="F5" s="69"/>
      <c r="G5" s="67"/>
      <c r="H5" s="68"/>
      <c r="I5" s="69"/>
      <c r="J5" s="67"/>
      <c r="K5" s="25" t="e">
        <f>IFERROR(VLOOKUP(J5,'DE-PARA'!J:K,2,0),VLOOKUP('BD Conta 5295-0'!J5,'DE-PARA'!K:L,2,0))</f>
        <v>#N/A</v>
      </c>
      <c r="L5" s="70"/>
      <c r="M5" s="101">
        <f>M4+L5</f>
        <v>0</v>
      </c>
      <c r="P5" s="1" t="e">
        <f>VLOOKUP(K5,'Fluxo de Caixa'!B:B,1,0)</f>
        <v>#N/A</v>
      </c>
    </row>
    <row r="6" spans="1:16">
      <c r="B6" s="60"/>
      <c r="C6" s="65"/>
      <c r="D6" s="66"/>
      <c r="E6" s="20" t="str">
        <f t="shared" si="0"/>
        <v>1-1900</v>
      </c>
      <c r="F6" s="69"/>
      <c r="G6" s="67"/>
      <c r="H6" s="68"/>
      <c r="I6" s="69"/>
      <c r="J6" s="67"/>
      <c r="K6" s="25" t="e">
        <f>IFERROR(VLOOKUP(J6,'DE-PARA'!J:K,2,0),VLOOKUP('BD Conta 5295-0'!J6,'DE-PARA'!K:L,2,0))</f>
        <v>#N/A</v>
      </c>
      <c r="L6" s="70"/>
      <c r="M6" s="101">
        <f t="shared" ref="M6:M69" si="1">M5+L6</f>
        <v>0</v>
      </c>
      <c r="P6" s="1" t="e">
        <f>VLOOKUP(K6,'Fluxo de Caixa'!B:B,1,0)</f>
        <v>#N/A</v>
      </c>
    </row>
    <row r="7" spans="1:16">
      <c r="B7" s="60"/>
      <c r="C7" s="65"/>
      <c r="D7" s="66"/>
      <c r="E7" s="20" t="str">
        <f t="shared" si="0"/>
        <v>1-1900</v>
      </c>
      <c r="F7" s="69"/>
      <c r="G7" s="67"/>
      <c r="H7" s="68"/>
      <c r="I7" s="69"/>
      <c r="J7" s="67"/>
      <c r="K7" s="25" t="e">
        <f>IFERROR(VLOOKUP(J7,'DE-PARA'!J:K,2,0),VLOOKUP('BD Conta 5295-0'!J7,'DE-PARA'!K:L,2,0))</f>
        <v>#N/A</v>
      </c>
      <c r="L7" s="70"/>
      <c r="M7" s="101">
        <f t="shared" si="1"/>
        <v>0</v>
      </c>
      <c r="P7" s="1" t="e">
        <f>VLOOKUP(K7,'Fluxo de Caixa'!B:B,1,0)</f>
        <v>#N/A</v>
      </c>
    </row>
    <row r="8" spans="1:16">
      <c r="B8" s="60"/>
      <c r="C8" s="65"/>
      <c r="D8" s="66"/>
      <c r="E8" s="20" t="str">
        <f t="shared" si="0"/>
        <v>1-1900</v>
      </c>
      <c r="F8" s="69"/>
      <c r="G8" s="67"/>
      <c r="H8" s="68"/>
      <c r="I8" s="69"/>
      <c r="J8" s="67"/>
      <c r="K8" s="25" t="e">
        <f>IFERROR(VLOOKUP(J8,'DE-PARA'!J:K,2,0),VLOOKUP('BD Conta 5295-0'!J8,'DE-PARA'!K:L,2,0))</f>
        <v>#N/A</v>
      </c>
      <c r="L8" s="70"/>
      <c r="M8" s="101">
        <f t="shared" si="1"/>
        <v>0</v>
      </c>
      <c r="P8" s="1" t="e">
        <f>VLOOKUP(K8,'Fluxo de Caixa'!B:B,1,0)</f>
        <v>#N/A</v>
      </c>
    </row>
    <row r="9" spans="1:16">
      <c r="B9" s="60"/>
      <c r="C9" s="65"/>
      <c r="D9" s="66"/>
      <c r="E9" s="20" t="str">
        <f t="shared" si="0"/>
        <v>1-1900</v>
      </c>
      <c r="F9" s="69"/>
      <c r="G9" s="67"/>
      <c r="H9" s="68"/>
      <c r="I9" s="69"/>
      <c r="J9" s="67"/>
      <c r="K9" s="25" t="e">
        <f>IFERROR(VLOOKUP(J9,'DE-PARA'!J:K,2,0),VLOOKUP('BD Conta 5295-0'!J9,'DE-PARA'!K:L,2,0))</f>
        <v>#N/A</v>
      </c>
      <c r="L9" s="70"/>
      <c r="M9" s="101">
        <f t="shared" si="1"/>
        <v>0</v>
      </c>
      <c r="P9" s="1" t="e">
        <f>VLOOKUP(K9,'Fluxo de Caixa'!B:B,1,0)</f>
        <v>#N/A</v>
      </c>
    </row>
    <row r="10" spans="1:16">
      <c r="B10" s="60"/>
      <c r="C10" s="65"/>
      <c r="D10" s="66"/>
      <c r="E10" s="20" t="str">
        <f t="shared" si="0"/>
        <v>1-1900</v>
      </c>
      <c r="F10" s="69"/>
      <c r="G10" s="67"/>
      <c r="H10" s="68"/>
      <c r="I10" s="69"/>
      <c r="J10" s="67"/>
      <c r="K10" s="25" t="e">
        <f>IFERROR(VLOOKUP(J10,'DE-PARA'!J:K,2,0),VLOOKUP('BD Conta 5295-0'!J10,'DE-PARA'!K:L,2,0))</f>
        <v>#N/A</v>
      </c>
      <c r="L10" s="70"/>
      <c r="M10" s="101">
        <f t="shared" si="1"/>
        <v>0</v>
      </c>
      <c r="P10" s="1" t="e">
        <f>VLOOKUP(K10,'Fluxo de Caixa'!B:B,1,0)</f>
        <v>#N/A</v>
      </c>
    </row>
    <row r="11" spans="1:16">
      <c r="B11" s="60"/>
      <c r="C11" s="65"/>
      <c r="D11" s="66"/>
      <c r="E11" s="20" t="str">
        <f t="shared" si="0"/>
        <v>1-1900</v>
      </c>
      <c r="F11" s="69"/>
      <c r="G11" s="67"/>
      <c r="H11" s="68"/>
      <c r="I11" s="69"/>
      <c r="J11" s="67"/>
      <c r="K11" s="25" t="e">
        <f>IFERROR(VLOOKUP(J11,'DE-PARA'!J:K,2,0),VLOOKUP('BD Conta 5295-0'!J11,'DE-PARA'!K:L,2,0))</f>
        <v>#N/A</v>
      </c>
      <c r="L11" s="70"/>
      <c r="M11" s="101">
        <f t="shared" si="1"/>
        <v>0</v>
      </c>
      <c r="P11" s="1" t="e">
        <f>VLOOKUP(K11,'Fluxo de Caixa'!B:B,1,0)</f>
        <v>#N/A</v>
      </c>
    </row>
    <row r="12" spans="1:16">
      <c r="B12" s="60"/>
      <c r="C12" s="65"/>
      <c r="D12" s="66"/>
      <c r="E12" s="20" t="str">
        <f t="shared" si="0"/>
        <v>1-1900</v>
      </c>
      <c r="F12" s="69"/>
      <c r="G12" s="67"/>
      <c r="H12" s="68"/>
      <c r="I12" s="69"/>
      <c r="J12" s="67"/>
      <c r="K12" s="25" t="e">
        <f>IFERROR(VLOOKUP(J12,'DE-PARA'!J:K,2,0),VLOOKUP('BD Conta 5295-0'!J12,'DE-PARA'!K:L,2,0))</f>
        <v>#N/A</v>
      </c>
      <c r="L12" s="70"/>
      <c r="M12" s="101">
        <f t="shared" si="1"/>
        <v>0</v>
      </c>
      <c r="P12" s="1" t="e">
        <f>VLOOKUP(K12,'Fluxo de Caixa'!B:B,1,0)</f>
        <v>#N/A</v>
      </c>
    </row>
    <row r="13" spans="1:16">
      <c r="B13" s="60"/>
      <c r="C13" s="65"/>
      <c r="D13" s="66"/>
      <c r="E13" s="20" t="str">
        <f t="shared" si="0"/>
        <v>1-1900</v>
      </c>
      <c r="F13" s="69"/>
      <c r="G13" s="67"/>
      <c r="H13" s="68"/>
      <c r="I13" s="69"/>
      <c r="J13" s="67"/>
      <c r="K13" s="25" t="e">
        <f>IFERROR(VLOOKUP(J13,'DE-PARA'!J:K,2,0),VLOOKUP('BD Conta 5295-0'!J13,'DE-PARA'!K:L,2,0))</f>
        <v>#N/A</v>
      </c>
      <c r="L13" s="70"/>
      <c r="M13" s="101">
        <f t="shared" si="1"/>
        <v>0</v>
      </c>
      <c r="P13" s="1" t="e">
        <f>VLOOKUP(K13,'Fluxo de Caixa'!B:B,1,0)</f>
        <v>#N/A</v>
      </c>
    </row>
    <row r="14" spans="1:16">
      <c r="B14" s="60"/>
      <c r="C14" s="65"/>
      <c r="D14" s="66"/>
      <c r="E14" s="20" t="str">
        <f t="shared" si="0"/>
        <v>1-1900</v>
      </c>
      <c r="F14" s="69"/>
      <c r="G14" s="67"/>
      <c r="H14" s="68"/>
      <c r="I14" s="69"/>
      <c r="J14" s="67"/>
      <c r="K14" s="25" t="e">
        <f>IFERROR(VLOOKUP(J14,'DE-PARA'!J:K,2,0),VLOOKUP('BD Conta 5295-0'!J14,'DE-PARA'!K:L,2,0))</f>
        <v>#N/A</v>
      </c>
      <c r="L14" s="70"/>
      <c r="M14" s="101">
        <f t="shared" si="1"/>
        <v>0</v>
      </c>
      <c r="P14" s="1" t="e">
        <f>VLOOKUP(K14,'Fluxo de Caixa'!B:B,1,0)</f>
        <v>#N/A</v>
      </c>
    </row>
    <row r="15" spans="1:16">
      <c r="B15" s="60"/>
      <c r="C15" s="65"/>
      <c r="D15" s="66"/>
      <c r="E15" s="20" t="str">
        <f t="shared" si="0"/>
        <v>1-1900</v>
      </c>
      <c r="F15" s="69"/>
      <c r="G15" s="67"/>
      <c r="H15" s="68"/>
      <c r="I15" s="69"/>
      <c r="J15" s="67"/>
      <c r="K15" s="25" t="e">
        <f>IFERROR(VLOOKUP(J15,'DE-PARA'!J:K,2,0),VLOOKUP('BD Conta 5295-0'!J15,'DE-PARA'!K:L,2,0))</f>
        <v>#N/A</v>
      </c>
      <c r="L15" s="70"/>
      <c r="M15" s="101">
        <f t="shared" si="1"/>
        <v>0</v>
      </c>
      <c r="P15" s="1" t="e">
        <f>VLOOKUP(K15,'Fluxo de Caixa'!B:B,1,0)</f>
        <v>#N/A</v>
      </c>
    </row>
    <row r="16" spans="1:16">
      <c r="B16" s="60"/>
      <c r="C16" s="65"/>
      <c r="D16" s="66"/>
      <c r="E16" s="20" t="str">
        <f t="shared" si="0"/>
        <v>1-1900</v>
      </c>
      <c r="F16" s="69"/>
      <c r="G16" s="67"/>
      <c r="H16" s="68"/>
      <c r="I16" s="69"/>
      <c r="J16" s="67"/>
      <c r="K16" s="25" t="e">
        <f>IFERROR(VLOOKUP(J16,'DE-PARA'!J:K,2,0),VLOOKUP('BD Conta 5295-0'!J16,'DE-PARA'!K:L,2,0))</f>
        <v>#N/A</v>
      </c>
      <c r="L16" s="70"/>
      <c r="M16" s="101">
        <f t="shared" si="1"/>
        <v>0</v>
      </c>
      <c r="P16" s="1" t="e">
        <f>VLOOKUP(K16,'Fluxo de Caixa'!B:B,1,0)</f>
        <v>#N/A</v>
      </c>
    </row>
    <row r="17" spans="2:16">
      <c r="B17" s="60"/>
      <c r="C17" s="65"/>
      <c r="D17" s="66"/>
      <c r="E17" s="20" t="str">
        <f t="shared" si="0"/>
        <v>1-1900</v>
      </c>
      <c r="F17" s="69"/>
      <c r="G17" s="67"/>
      <c r="H17" s="68"/>
      <c r="I17" s="69"/>
      <c r="J17" s="67"/>
      <c r="K17" s="25" t="e">
        <f>IFERROR(VLOOKUP(J17,'DE-PARA'!J:K,2,0),VLOOKUP('BD Conta 5295-0'!J17,'DE-PARA'!K:L,2,0))</f>
        <v>#N/A</v>
      </c>
      <c r="L17" s="70"/>
      <c r="M17" s="101">
        <f t="shared" si="1"/>
        <v>0</v>
      </c>
      <c r="P17" s="1" t="e">
        <f>VLOOKUP(K17,'Fluxo de Caixa'!B:B,1,0)</f>
        <v>#N/A</v>
      </c>
    </row>
    <row r="18" spans="2:16">
      <c r="B18" s="60"/>
      <c r="C18" s="65"/>
      <c r="D18" s="66"/>
      <c r="E18" s="20" t="str">
        <f t="shared" si="0"/>
        <v>1-1900</v>
      </c>
      <c r="F18" s="69"/>
      <c r="G18" s="67"/>
      <c r="H18" s="68"/>
      <c r="I18" s="69"/>
      <c r="J18" s="67"/>
      <c r="K18" s="25" t="e">
        <f>IFERROR(VLOOKUP(J18,'DE-PARA'!J:K,2,0),VLOOKUP('BD Conta 5295-0'!J18,'DE-PARA'!K:L,2,0))</f>
        <v>#N/A</v>
      </c>
      <c r="L18" s="70"/>
      <c r="M18" s="101">
        <f t="shared" si="1"/>
        <v>0</v>
      </c>
      <c r="P18" s="1" t="e">
        <f>VLOOKUP(K18,'Fluxo de Caixa'!B:B,1,0)</f>
        <v>#N/A</v>
      </c>
    </row>
    <row r="19" spans="2:16">
      <c r="B19" s="60"/>
      <c r="C19" s="65"/>
      <c r="D19" s="66"/>
      <c r="E19" s="20" t="str">
        <f t="shared" si="0"/>
        <v>1-1900</v>
      </c>
      <c r="F19" s="69"/>
      <c r="G19" s="67"/>
      <c r="H19" s="68"/>
      <c r="I19" s="69"/>
      <c r="J19" s="67"/>
      <c r="K19" s="25" t="e">
        <f>IFERROR(VLOOKUP(J19,'DE-PARA'!J:K,2,0),VLOOKUP('BD Conta 5295-0'!J19,'DE-PARA'!K:L,2,0))</f>
        <v>#N/A</v>
      </c>
      <c r="L19" s="70"/>
      <c r="M19" s="101">
        <f t="shared" si="1"/>
        <v>0</v>
      </c>
      <c r="P19" s="1" t="e">
        <f>VLOOKUP(K19,'Fluxo de Caixa'!B:B,1,0)</f>
        <v>#N/A</v>
      </c>
    </row>
    <row r="20" spans="2:16">
      <c r="B20" s="60"/>
      <c r="C20" s="65"/>
      <c r="D20" s="66"/>
      <c r="E20" s="20" t="str">
        <f t="shared" si="0"/>
        <v>1-1900</v>
      </c>
      <c r="F20" s="69"/>
      <c r="G20" s="67"/>
      <c r="H20" s="68"/>
      <c r="I20" s="69"/>
      <c r="J20" s="67"/>
      <c r="K20" s="25" t="e">
        <f>IFERROR(VLOOKUP(J20,'DE-PARA'!J:K,2,0),VLOOKUP('BD Conta 5295-0'!J20,'DE-PARA'!K:L,2,0))</f>
        <v>#N/A</v>
      </c>
      <c r="L20" s="70"/>
      <c r="M20" s="101">
        <f t="shared" si="1"/>
        <v>0</v>
      </c>
      <c r="P20" s="1" t="e">
        <f>VLOOKUP(K20,'Fluxo de Caixa'!B:B,1,0)</f>
        <v>#N/A</v>
      </c>
    </row>
    <row r="21" spans="2:16">
      <c r="B21" s="60"/>
      <c r="C21" s="65"/>
      <c r="D21" s="66"/>
      <c r="E21" s="20" t="str">
        <f t="shared" si="0"/>
        <v>1-1900</v>
      </c>
      <c r="F21" s="69"/>
      <c r="G21" s="67"/>
      <c r="H21" s="68"/>
      <c r="I21" s="69"/>
      <c r="J21" s="67"/>
      <c r="K21" s="25" t="e">
        <f>IFERROR(VLOOKUP(J21,'DE-PARA'!J:K,2,0),VLOOKUP('BD Conta 5295-0'!J21,'DE-PARA'!K:L,2,0))</f>
        <v>#N/A</v>
      </c>
      <c r="L21" s="70"/>
      <c r="M21" s="101">
        <f t="shared" si="1"/>
        <v>0</v>
      </c>
      <c r="P21" s="1" t="e">
        <f>VLOOKUP(K21,'Fluxo de Caixa'!B:B,1,0)</f>
        <v>#N/A</v>
      </c>
    </row>
    <row r="22" spans="2:16">
      <c r="B22" s="60"/>
      <c r="C22" s="65"/>
      <c r="D22" s="66"/>
      <c r="E22" s="20" t="str">
        <f t="shared" si="0"/>
        <v>1-1900</v>
      </c>
      <c r="F22" s="69"/>
      <c r="G22" s="67"/>
      <c r="H22" s="68"/>
      <c r="I22" s="69"/>
      <c r="J22" s="67"/>
      <c r="K22" s="25" t="e">
        <f>IFERROR(VLOOKUP(J22,'DE-PARA'!J:K,2,0),VLOOKUP('BD Conta 5295-0'!J22,'DE-PARA'!K:L,2,0))</f>
        <v>#N/A</v>
      </c>
      <c r="L22" s="70"/>
      <c r="M22" s="101">
        <f t="shared" si="1"/>
        <v>0</v>
      </c>
      <c r="P22" s="1" t="e">
        <f>VLOOKUP(K22,'Fluxo de Caixa'!B:B,1,0)</f>
        <v>#N/A</v>
      </c>
    </row>
    <row r="23" spans="2:16">
      <c r="B23" s="60"/>
      <c r="C23" s="65"/>
      <c r="D23" s="66"/>
      <c r="E23" s="20" t="str">
        <f t="shared" si="0"/>
        <v>1-1900</v>
      </c>
      <c r="F23" s="69"/>
      <c r="G23" s="67"/>
      <c r="H23" s="68"/>
      <c r="I23" s="69"/>
      <c r="J23" s="67"/>
      <c r="K23" s="25" t="e">
        <f>IFERROR(VLOOKUP(J23,'DE-PARA'!J:K,2,0),VLOOKUP('BD Conta 5295-0'!J23,'DE-PARA'!K:L,2,0))</f>
        <v>#N/A</v>
      </c>
      <c r="L23" s="70"/>
      <c r="M23" s="101">
        <f t="shared" si="1"/>
        <v>0</v>
      </c>
      <c r="P23" s="1" t="e">
        <f>VLOOKUP(K23,'Fluxo de Caixa'!B:B,1,0)</f>
        <v>#N/A</v>
      </c>
    </row>
    <row r="24" spans="2:16">
      <c r="B24" s="60"/>
      <c r="C24" s="65"/>
      <c r="D24" s="66"/>
      <c r="E24" s="20" t="str">
        <f t="shared" si="0"/>
        <v>1-1900</v>
      </c>
      <c r="F24" s="69"/>
      <c r="G24" s="67"/>
      <c r="H24" s="68"/>
      <c r="I24" s="69"/>
      <c r="J24" s="67"/>
      <c r="K24" s="25" t="e">
        <f>IFERROR(VLOOKUP(J24,'DE-PARA'!J:K,2,0),VLOOKUP('BD Conta 5295-0'!J24,'DE-PARA'!K:L,2,0))</f>
        <v>#N/A</v>
      </c>
      <c r="L24" s="70"/>
      <c r="M24" s="101">
        <f t="shared" si="1"/>
        <v>0</v>
      </c>
      <c r="P24" s="1" t="e">
        <f>VLOOKUP(K24,'Fluxo de Caixa'!B:B,1,0)</f>
        <v>#N/A</v>
      </c>
    </row>
    <row r="25" spans="2:16">
      <c r="B25" s="60"/>
      <c r="C25" s="65"/>
      <c r="D25" s="66"/>
      <c r="E25" s="20" t="str">
        <f t="shared" si="0"/>
        <v>1-1900</v>
      </c>
      <c r="F25" s="69"/>
      <c r="G25" s="67"/>
      <c r="H25" s="68"/>
      <c r="I25" s="69"/>
      <c r="J25" s="67"/>
      <c r="K25" s="25" t="e">
        <f>IFERROR(VLOOKUP(J25,'DE-PARA'!J:K,2,0),VLOOKUP('BD Conta 5295-0'!J25,'DE-PARA'!K:L,2,0))</f>
        <v>#N/A</v>
      </c>
      <c r="L25" s="70"/>
      <c r="M25" s="101">
        <f t="shared" si="1"/>
        <v>0</v>
      </c>
      <c r="P25" s="1" t="e">
        <f>VLOOKUP(K25,'Fluxo de Caixa'!B:B,1,0)</f>
        <v>#N/A</v>
      </c>
    </row>
    <row r="26" spans="2:16">
      <c r="B26" s="60"/>
      <c r="C26" s="65"/>
      <c r="D26" s="66"/>
      <c r="E26" s="20" t="str">
        <f t="shared" si="0"/>
        <v>1-1900</v>
      </c>
      <c r="F26" s="69"/>
      <c r="G26" s="67"/>
      <c r="H26" s="68"/>
      <c r="I26" s="69"/>
      <c r="J26" s="67"/>
      <c r="K26" s="25" t="e">
        <f>IFERROR(VLOOKUP(J26,'DE-PARA'!J:K,2,0),VLOOKUP('BD Conta 5295-0'!J26,'DE-PARA'!K:L,2,0))</f>
        <v>#N/A</v>
      </c>
      <c r="L26" s="70"/>
      <c r="M26" s="101">
        <f t="shared" si="1"/>
        <v>0</v>
      </c>
      <c r="P26" s="1" t="e">
        <f>VLOOKUP(K26,'Fluxo de Caixa'!B:B,1,0)</f>
        <v>#N/A</v>
      </c>
    </row>
    <row r="27" spans="2:16">
      <c r="B27" s="60"/>
      <c r="C27" s="65"/>
      <c r="D27" s="66"/>
      <c r="E27" s="20" t="str">
        <f t="shared" si="0"/>
        <v>1-1900</v>
      </c>
      <c r="F27" s="69"/>
      <c r="G27" s="67"/>
      <c r="H27" s="68"/>
      <c r="I27" s="69"/>
      <c r="J27" s="67"/>
      <c r="K27" s="25" t="e">
        <f>IFERROR(VLOOKUP(J27,'DE-PARA'!J:K,2,0),VLOOKUP('BD Conta 5295-0'!J27,'DE-PARA'!K:L,2,0))</f>
        <v>#N/A</v>
      </c>
      <c r="L27" s="70"/>
      <c r="M27" s="101">
        <f t="shared" si="1"/>
        <v>0</v>
      </c>
      <c r="P27" s="1" t="e">
        <f>VLOOKUP(K27,'Fluxo de Caixa'!B:B,1,0)</f>
        <v>#N/A</v>
      </c>
    </row>
    <row r="28" spans="2:16">
      <c r="B28" s="60"/>
      <c r="C28" s="65"/>
      <c r="D28" s="66"/>
      <c r="E28" s="20" t="str">
        <f t="shared" si="0"/>
        <v>1-1900</v>
      </c>
      <c r="F28" s="69"/>
      <c r="G28" s="67"/>
      <c r="H28" s="68"/>
      <c r="I28" s="69"/>
      <c r="J28" s="67"/>
      <c r="K28" s="25" t="e">
        <f>IFERROR(VLOOKUP(J28,'DE-PARA'!J:K,2,0),VLOOKUP('BD Conta 5295-0'!J28,'DE-PARA'!K:L,2,0))</f>
        <v>#N/A</v>
      </c>
      <c r="L28" s="70"/>
      <c r="M28" s="101">
        <f t="shared" si="1"/>
        <v>0</v>
      </c>
      <c r="P28" s="1" t="e">
        <f>VLOOKUP(K28,'Fluxo de Caixa'!B:B,1,0)</f>
        <v>#N/A</v>
      </c>
    </row>
    <row r="29" spans="2:16">
      <c r="B29" s="60"/>
      <c r="C29" s="65"/>
      <c r="D29" s="66"/>
      <c r="E29" s="20" t="str">
        <f t="shared" si="0"/>
        <v>1-1900</v>
      </c>
      <c r="F29" s="69"/>
      <c r="G29" s="67"/>
      <c r="H29" s="68"/>
      <c r="I29" s="69"/>
      <c r="J29" s="67"/>
      <c r="K29" s="25" t="e">
        <f>IFERROR(VLOOKUP(J29,'DE-PARA'!J:K,2,0),VLOOKUP('BD Conta 5295-0'!J29,'DE-PARA'!K:L,2,0))</f>
        <v>#N/A</v>
      </c>
      <c r="L29" s="70"/>
      <c r="M29" s="101">
        <f t="shared" si="1"/>
        <v>0</v>
      </c>
      <c r="P29" s="1" t="e">
        <f>VLOOKUP(K29,'Fluxo de Caixa'!B:B,1,0)</f>
        <v>#N/A</v>
      </c>
    </row>
    <row r="30" spans="2:16">
      <c r="B30" s="60"/>
      <c r="C30" s="65"/>
      <c r="D30" s="66"/>
      <c r="E30" s="20" t="str">
        <f t="shared" si="0"/>
        <v>1-1900</v>
      </c>
      <c r="F30" s="69"/>
      <c r="G30" s="67"/>
      <c r="H30" s="68"/>
      <c r="I30" s="69"/>
      <c r="J30" s="67"/>
      <c r="K30" s="25" t="e">
        <f>IFERROR(VLOOKUP(J30,'DE-PARA'!J:K,2,0),VLOOKUP('BD Conta 5295-0'!J30,'DE-PARA'!K:L,2,0))</f>
        <v>#N/A</v>
      </c>
      <c r="L30" s="70"/>
      <c r="M30" s="101">
        <f t="shared" si="1"/>
        <v>0</v>
      </c>
      <c r="P30" s="1" t="e">
        <f>VLOOKUP(K30,'Fluxo de Caixa'!B:B,1,0)</f>
        <v>#N/A</v>
      </c>
    </row>
    <row r="31" spans="2:16">
      <c r="B31" s="60"/>
      <c r="C31" s="65"/>
      <c r="D31" s="66"/>
      <c r="E31" s="20" t="str">
        <f t="shared" si="0"/>
        <v>1-1900</v>
      </c>
      <c r="F31" s="69"/>
      <c r="G31" s="67"/>
      <c r="H31" s="68"/>
      <c r="I31" s="69"/>
      <c r="J31" s="67"/>
      <c r="K31" s="25" t="e">
        <f>IFERROR(VLOOKUP(J31,'DE-PARA'!J:K,2,0),VLOOKUP('BD Conta 5295-0'!J31,'DE-PARA'!K:L,2,0))</f>
        <v>#N/A</v>
      </c>
      <c r="L31" s="70"/>
      <c r="M31" s="101">
        <f t="shared" si="1"/>
        <v>0</v>
      </c>
      <c r="P31" s="1" t="e">
        <f>VLOOKUP(K31,'Fluxo de Caixa'!B:B,1,0)</f>
        <v>#N/A</v>
      </c>
    </row>
    <row r="32" spans="2:16">
      <c r="B32" s="60"/>
      <c r="C32" s="65"/>
      <c r="D32" s="66"/>
      <c r="E32" s="20" t="str">
        <f t="shared" si="0"/>
        <v>1-1900</v>
      </c>
      <c r="F32" s="69"/>
      <c r="G32" s="67"/>
      <c r="H32" s="68"/>
      <c r="I32" s="69"/>
      <c r="J32" s="67"/>
      <c r="K32" s="25" t="e">
        <f>IFERROR(VLOOKUP(J32,'DE-PARA'!J:K,2,0),VLOOKUP('BD Conta 5295-0'!J32,'DE-PARA'!K:L,2,0))</f>
        <v>#N/A</v>
      </c>
      <c r="L32" s="70"/>
      <c r="M32" s="101">
        <f t="shared" si="1"/>
        <v>0</v>
      </c>
      <c r="P32" s="1" t="e">
        <f>VLOOKUP(K32,'Fluxo de Caixa'!B:B,1,0)</f>
        <v>#N/A</v>
      </c>
    </row>
    <row r="33" spans="2:16">
      <c r="B33" s="60"/>
      <c r="C33" s="65"/>
      <c r="D33" s="66"/>
      <c r="E33" s="20" t="str">
        <f t="shared" si="0"/>
        <v>1-1900</v>
      </c>
      <c r="F33" s="69"/>
      <c r="G33" s="67"/>
      <c r="H33" s="68"/>
      <c r="I33" s="69"/>
      <c r="J33" s="67"/>
      <c r="K33" s="25" t="e">
        <f>IFERROR(VLOOKUP(J33,'DE-PARA'!J:K,2,0),VLOOKUP('BD Conta 5295-0'!J33,'DE-PARA'!K:L,2,0))</f>
        <v>#N/A</v>
      </c>
      <c r="L33" s="70"/>
      <c r="M33" s="101">
        <f t="shared" si="1"/>
        <v>0</v>
      </c>
      <c r="P33" s="1" t="e">
        <f>VLOOKUP(K33,'Fluxo de Caixa'!B:B,1,0)</f>
        <v>#N/A</v>
      </c>
    </row>
    <row r="34" spans="2:16">
      <c r="B34" s="60"/>
      <c r="C34" s="65"/>
      <c r="D34" s="66"/>
      <c r="E34" s="20" t="str">
        <f t="shared" si="0"/>
        <v>1-1900</v>
      </c>
      <c r="F34" s="69"/>
      <c r="G34" s="67"/>
      <c r="H34" s="68"/>
      <c r="I34" s="69"/>
      <c r="J34" s="67"/>
      <c r="K34" s="25" t="e">
        <f>IFERROR(VLOOKUP(J34,'DE-PARA'!J:K,2,0),VLOOKUP('BD Conta 5295-0'!J34,'DE-PARA'!K:L,2,0))</f>
        <v>#N/A</v>
      </c>
      <c r="L34" s="70"/>
      <c r="M34" s="101">
        <f t="shared" si="1"/>
        <v>0</v>
      </c>
      <c r="P34" s="1" t="e">
        <f>VLOOKUP(K34,'Fluxo de Caixa'!B:B,1,0)</f>
        <v>#N/A</v>
      </c>
    </row>
    <row r="35" spans="2:16">
      <c r="B35" s="60"/>
      <c r="C35" s="65"/>
      <c r="D35" s="66"/>
      <c r="E35" s="20" t="str">
        <f t="shared" si="0"/>
        <v>1-1900</v>
      </c>
      <c r="F35" s="69"/>
      <c r="G35" s="67"/>
      <c r="H35" s="68"/>
      <c r="I35" s="69"/>
      <c r="J35" s="67"/>
      <c r="K35" s="25" t="e">
        <f>IFERROR(VLOOKUP(J35,'DE-PARA'!J:K,2,0),VLOOKUP('BD Conta 5295-0'!J35,'DE-PARA'!K:L,2,0))</f>
        <v>#N/A</v>
      </c>
      <c r="L35" s="70"/>
      <c r="M35" s="101">
        <f t="shared" si="1"/>
        <v>0</v>
      </c>
      <c r="P35" s="1" t="e">
        <f>VLOOKUP(K35,'Fluxo de Caixa'!B:B,1,0)</f>
        <v>#N/A</v>
      </c>
    </row>
    <row r="36" spans="2:16">
      <c r="B36" s="60"/>
      <c r="C36" s="65"/>
      <c r="D36" s="66"/>
      <c r="E36" s="20" t="str">
        <f t="shared" si="0"/>
        <v>1-1900</v>
      </c>
      <c r="F36" s="69"/>
      <c r="G36" s="67"/>
      <c r="H36" s="68"/>
      <c r="I36" s="69"/>
      <c r="J36" s="67"/>
      <c r="K36" s="25" t="e">
        <f>IFERROR(VLOOKUP(J36,'DE-PARA'!J:K,2,0),VLOOKUP('BD Conta 5295-0'!J36,'DE-PARA'!K:L,2,0))</f>
        <v>#N/A</v>
      </c>
      <c r="L36" s="70"/>
      <c r="M36" s="101">
        <f t="shared" si="1"/>
        <v>0</v>
      </c>
      <c r="P36" s="1" t="e">
        <f>VLOOKUP(K36,'Fluxo de Caixa'!B:B,1,0)</f>
        <v>#N/A</v>
      </c>
    </row>
    <row r="37" spans="2:16">
      <c r="B37" s="60"/>
      <c r="C37" s="65"/>
      <c r="D37" s="66"/>
      <c r="E37" s="20" t="str">
        <f t="shared" si="0"/>
        <v>1-1900</v>
      </c>
      <c r="F37" s="69"/>
      <c r="G37" s="67"/>
      <c r="H37" s="68"/>
      <c r="I37" s="69"/>
      <c r="J37" s="67"/>
      <c r="K37" s="25" t="e">
        <f>IFERROR(VLOOKUP(J37,'DE-PARA'!J:K,2,0),VLOOKUP('BD Conta 5295-0'!J37,'DE-PARA'!K:L,2,0))</f>
        <v>#N/A</v>
      </c>
      <c r="L37" s="70"/>
      <c r="M37" s="101">
        <f t="shared" si="1"/>
        <v>0</v>
      </c>
      <c r="P37" s="1" t="e">
        <f>VLOOKUP(K37,'Fluxo de Caixa'!B:B,1,0)</f>
        <v>#N/A</v>
      </c>
    </row>
    <row r="38" spans="2:16">
      <c r="B38" s="60"/>
      <c r="C38" s="65"/>
      <c r="D38" s="66"/>
      <c r="E38" s="20" t="str">
        <f t="shared" si="0"/>
        <v>1-1900</v>
      </c>
      <c r="F38" s="69"/>
      <c r="G38" s="67"/>
      <c r="H38" s="68"/>
      <c r="I38" s="69"/>
      <c r="J38" s="67"/>
      <c r="K38" s="25" t="e">
        <f>IFERROR(VLOOKUP(J38,'DE-PARA'!J:K,2,0),VLOOKUP('BD Conta 5295-0'!J38,'DE-PARA'!K:L,2,0))</f>
        <v>#N/A</v>
      </c>
      <c r="L38" s="70"/>
      <c r="M38" s="101">
        <f t="shared" si="1"/>
        <v>0</v>
      </c>
      <c r="P38" s="1" t="e">
        <f>VLOOKUP(K38,'Fluxo de Caixa'!B:B,1,0)</f>
        <v>#N/A</v>
      </c>
    </row>
    <row r="39" spans="2:16">
      <c r="B39" s="60"/>
      <c r="C39" s="65"/>
      <c r="D39" s="66"/>
      <c r="E39" s="20" t="str">
        <f t="shared" si="0"/>
        <v>1-1900</v>
      </c>
      <c r="F39" s="69"/>
      <c r="G39" s="67"/>
      <c r="H39" s="68"/>
      <c r="I39" s="69"/>
      <c r="J39" s="67"/>
      <c r="K39" s="25" t="e">
        <f>IFERROR(VLOOKUP(J39,'DE-PARA'!J:K,2,0),VLOOKUP('BD Conta 5295-0'!J39,'DE-PARA'!K:L,2,0))</f>
        <v>#N/A</v>
      </c>
      <c r="L39" s="70"/>
      <c r="M39" s="101">
        <f t="shared" si="1"/>
        <v>0</v>
      </c>
      <c r="P39" s="1" t="e">
        <f>VLOOKUP(K39,'Fluxo de Caixa'!B:B,1,0)</f>
        <v>#N/A</v>
      </c>
    </row>
    <row r="40" spans="2:16">
      <c r="B40" s="60"/>
      <c r="C40" s="65"/>
      <c r="D40" s="66"/>
      <c r="E40" s="20" t="str">
        <f t="shared" si="0"/>
        <v>1-1900</v>
      </c>
      <c r="F40" s="69"/>
      <c r="G40" s="67"/>
      <c r="H40" s="68"/>
      <c r="I40" s="69"/>
      <c r="J40" s="67"/>
      <c r="K40" s="25" t="e">
        <f>IFERROR(VLOOKUP(J40,'DE-PARA'!J:K,2,0),VLOOKUP('BD Conta 5295-0'!J40,'DE-PARA'!K:L,2,0))</f>
        <v>#N/A</v>
      </c>
      <c r="L40" s="70"/>
      <c r="M40" s="101">
        <f t="shared" si="1"/>
        <v>0</v>
      </c>
      <c r="P40" s="1" t="e">
        <f>VLOOKUP(K40,'Fluxo de Caixa'!B:B,1,0)</f>
        <v>#N/A</v>
      </c>
    </row>
    <row r="41" spans="2:16">
      <c r="B41" s="60"/>
      <c r="C41" s="65"/>
      <c r="D41" s="66"/>
      <c r="E41" s="20" t="str">
        <f t="shared" si="0"/>
        <v>1-1900</v>
      </c>
      <c r="F41" s="69"/>
      <c r="G41" s="67"/>
      <c r="H41" s="68"/>
      <c r="I41" s="69"/>
      <c r="J41" s="67"/>
      <c r="K41" s="25" t="e">
        <f>IFERROR(VLOOKUP(J41,'DE-PARA'!J:K,2,0),VLOOKUP('BD Conta 5295-0'!J41,'DE-PARA'!K:L,2,0))</f>
        <v>#N/A</v>
      </c>
      <c r="L41" s="70"/>
      <c r="M41" s="101">
        <f t="shared" si="1"/>
        <v>0</v>
      </c>
      <c r="P41" s="1" t="e">
        <f>VLOOKUP(K41,'Fluxo de Caixa'!B:B,1,0)</f>
        <v>#N/A</v>
      </c>
    </row>
    <row r="42" spans="2:16">
      <c r="B42" s="60"/>
      <c r="C42" s="65"/>
      <c r="D42" s="66"/>
      <c r="E42" s="20" t="str">
        <f t="shared" si="0"/>
        <v>1-1900</v>
      </c>
      <c r="F42" s="69"/>
      <c r="G42" s="67"/>
      <c r="H42" s="68"/>
      <c r="I42" s="69"/>
      <c r="J42" s="67"/>
      <c r="K42" s="25" t="e">
        <f>IFERROR(VLOOKUP(J42,'DE-PARA'!J:K,2,0),VLOOKUP('BD Conta 5295-0'!J42,'DE-PARA'!K:L,2,0))</f>
        <v>#N/A</v>
      </c>
      <c r="L42" s="70"/>
      <c r="M42" s="101">
        <f t="shared" si="1"/>
        <v>0</v>
      </c>
      <c r="P42" s="1" t="e">
        <f>VLOOKUP(K42,'Fluxo de Caixa'!B:B,1,0)</f>
        <v>#N/A</v>
      </c>
    </row>
    <row r="43" spans="2:16">
      <c r="B43" s="60"/>
      <c r="C43" s="65"/>
      <c r="D43" s="66"/>
      <c r="E43" s="20" t="str">
        <f t="shared" si="0"/>
        <v>1-1900</v>
      </c>
      <c r="F43" s="69"/>
      <c r="G43" s="67"/>
      <c r="H43" s="68"/>
      <c r="I43" s="69"/>
      <c r="J43" s="67"/>
      <c r="K43" s="25" t="e">
        <f>IFERROR(VLOOKUP(J43,'DE-PARA'!J:K,2,0),VLOOKUP('BD Conta 5295-0'!J43,'DE-PARA'!K:L,2,0))</f>
        <v>#N/A</v>
      </c>
      <c r="L43" s="70"/>
      <c r="M43" s="101">
        <f t="shared" si="1"/>
        <v>0</v>
      </c>
      <c r="P43" s="1" t="e">
        <f>VLOOKUP(K43,'Fluxo de Caixa'!B:B,1,0)</f>
        <v>#N/A</v>
      </c>
    </row>
    <row r="44" spans="2:16">
      <c r="B44" s="60"/>
      <c r="C44" s="65"/>
      <c r="D44" s="66"/>
      <c r="E44" s="20" t="str">
        <f t="shared" si="0"/>
        <v>1-1900</v>
      </c>
      <c r="F44" s="69"/>
      <c r="G44" s="67"/>
      <c r="H44" s="68"/>
      <c r="I44" s="69"/>
      <c r="J44" s="67"/>
      <c r="K44" s="25" t="e">
        <f>IFERROR(VLOOKUP(J44,'DE-PARA'!J:K,2,0),VLOOKUP('BD Conta 5295-0'!J44,'DE-PARA'!K:L,2,0))</f>
        <v>#N/A</v>
      </c>
      <c r="L44" s="70"/>
      <c r="M44" s="101">
        <f t="shared" si="1"/>
        <v>0</v>
      </c>
      <c r="P44" s="1" t="e">
        <f>VLOOKUP(K44,'Fluxo de Caixa'!B:B,1,0)</f>
        <v>#N/A</v>
      </c>
    </row>
    <row r="45" spans="2:16">
      <c r="B45" s="60"/>
      <c r="C45" s="65"/>
      <c r="D45" s="66"/>
      <c r="E45" s="20" t="str">
        <f t="shared" si="0"/>
        <v>1-1900</v>
      </c>
      <c r="F45" s="69"/>
      <c r="G45" s="67"/>
      <c r="H45" s="68"/>
      <c r="I45" s="69"/>
      <c r="J45" s="67"/>
      <c r="K45" s="25" t="e">
        <f>IFERROR(VLOOKUP(J45,'DE-PARA'!J:K,2,0),VLOOKUP('BD Conta 5295-0'!J45,'DE-PARA'!K:L,2,0))</f>
        <v>#N/A</v>
      </c>
      <c r="L45" s="70"/>
      <c r="M45" s="101">
        <f t="shared" si="1"/>
        <v>0</v>
      </c>
      <c r="P45" s="1" t="e">
        <f>VLOOKUP(K45,'Fluxo de Caixa'!B:B,1,0)</f>
        <v>#N/A</v>
      </c>
    </row>
    <row r="46" spans="2:16">
      <c r="B46" s="60"/>
      <c r="C46" s="65"/>
      <c r="D46" s="66"/>
      <c r="E46" s="20" t="str">
        <f t="shared" si="0"/>
        <v>1-1900</v>
      </c>
      <c r="F46" s="69"/>
      <c r="G46" s="67"/>
      <c r="H46" s="68"/>
      <c r="I46" s="69"/>
      <c r="J46" s="67"/>
      <c r="K46" s="25" t="e">
        <f>IFERROR(VLOOKUP(J46,'DE-PARA'!J:K,2,0),VLOOKUP('BD Conta 5295-0'!J46,'DE-PARA'!K:L,2,0))</f>
        <v>#N/A</v>
      </c>
      <c r="L46" s="70"/>
      <c r="M46" s="101">
        <f t="shared" si="1"/>
        <v>0</v>
      </c>
      <c r="P46" s="1" t="e">
        <f>VLOOKUP(K46,'Fluxo de Caixa'!B:B,1,0)</f>
        <v>#N/A</v>
      </c>
    </row>
    <row r="47" spans="2:16">
      <c r="B47" s="60"/>
      <c r="C47" s="65"/>
      <c r="D47" s="66"/>
      <c r="E47" s="20" t="str">
        <f t="shared" si="0"/>
        <v>1-1900</v>
      </c>
      <c r="F47" s="69"/>
      <c r="G47" s="67"/>
      <c r="H47" s="68"/>
      <c r="I47" s="69"/>
      <c r="J47" s="67"/>
      <c r="K47" s="25" t="e">
        <f>IFERROR(VLOOKUP(J47,'DE-PARA'!J:K,2,0),VLOOKUP('BD Conta 5295-0'!J47,'DE-PARA'!K:L,2,0))</f>
        <v>#N/A</v>
      </c>
      <c r="L47" s="70"/>
      <c r="M47" s="101">
        <f t="shared" si="1"/>
        <v>0</v>
      </c>
      <c r="P47" s="1" t="e">
        <f>VLOOKUP(K47,'Fluxo de Caixa'!B:B,1,0)</f>
        <v>#N/A</v>
      </c>
    </row>
    <row r="48" spans="2:16">
      <c r="B48" s="60"/>
      <c r="C48" s="65"/>
      <c r="D48" s="66"/>
      <c r="E48" s="20" t="str">
        <f t="shared" si="0"/>
        <v>1-1900</v>
      </c>
      <c r="F48" s="69"/>
      <c r="G48" s="67"/>
      <c r="H48" s="68"/>
      <c r="I48" s="69"/>
      <c r="J48" s="67"/>
      <c r="K48" s="25" t="e">
        <f>IFERROR(VLOOKUP(J48,'DE-PARA'!J:K,2,0),VLOOKUP('BD Conta 5295-0'!J48,'DE-PARA'!K:L,2,0))</f>
        <v>#N/A</v>
      </c>
      <c r="L48" s="70"/>
      <c r="M48" s="101">
        <f t="shared" si="1"/>
        <v>0</v>
      </c>
      <c r="P48" s="1" t="e">
        <f>VLOOKUP(K48,'Fluxo de Caixa'!B:B,1,0)</f>
        <v>#N/A</v>
      </c>
    </row>
    <row r="49" spans="2:16">
      <c r="B49" s="60"/>
      <c r="C49" s="65"/>
      <c r="D49" s="66"/>
      <c r="E49" s="20" t="str">
        <f t="shared" si="0"/>
        <v>1-1900</v>
      </c>
      <c r="F49" s="69"/>
      <c r="G49" s="67"/>
      <c r="H49" s="68"/>
      <c r="I49" s="69"/>
      <c r="J49" s="67"/>
      <c r="K49" s="25" t="e">
        <f>IFERROR(VLOOKUP(J49,'DE-PARA'!J:K,2,0),VLOOKUP('BD Conta 5295-0'!J49,'DE-PARA'!K:L,2,0))</f>
        <v>#N/A</v>
      </c>
      <c r="L49" s="70"/>
      <c r="M49" s="101">
        <f t="shared" si="1"/>
        <v>0</v>
      </c>
      <c r="P49" s="1" t="e">
        <f>VLOOKUP(K49,'Fluxo de Caixa'!B:B,1,0)</f>
        <v>#N/A</v>
      </c>
    </row>
    <row r="50" spans="2:16">
      <c r="B50" s="60"/>
      <c r="C50" s="65"/>
      <c r="D50" s="66"/>
      <c r="E50" s="20" t="str">
        <f t="shared" si="0"/>
        <v>1-1900</v>
      </c>
      <c r="F50" s="69"/>
      <c r="G50" s="67"/>
      <c r="H50" s="68"/>
      <c r="I50" s="69"/>
      <c r="J50" s="67"/>
      <c r="K50" s="25" t="e">
        <f>IFERROR(VLOOKUP(J50,'DE-PARA'!J:K,2,0),VLOOKUP('BD Conta 5295-0'!J50,'DE-PARA'!K:L,2,0))</f>
        <v>#N/A</v>
      </c>
      <c r="L50" s="70"/>
      <c r="M50" s="101">
        <f t="shared" si="1"/>
        <v>0</v>
      </c>
      <c r="P50" s="1" t="e">
        <f>VLOOKUP(K50,'Fluxo de Caixa'!B:B,1,0)</f>
        <v>#N/A</v>
      </c>
    </row>
    <row r="51" spans="2:16">
      <c r="B51" s="60"/>
      <c r="C51" s="65"/>
      <c r="D51" s="66"/>
      <c r="E51" s="20" t="str">
        <f t="shared" si="0"/>
        <v>1-1900</v>
      </c>
      <c r="F51" s="69"/>
      <c r="G51" s="67"/>
      <c r="H51" s="68"/>
      <c r="I51" s="69"/>
      <c r="J51" s="67"/>
      <c r="K51" s="25" t="e">
        <f>IFERROR(VLOOKUP(J51,'DE-PARA'!J:K,2,0),VLOOKUP('BD Conta 5295-0'!J51,'DE-PARA'!K:L,2,0))</f>
        <v>#N/A</v>
      </c>
      <c r="L51" s="70"/>
      <c r="M51" s="101">
        <f t="shared" si="1"/>
        <v>0</v>
      </c>
      <c r="P51" s="1" t="e">
        <f>VLOOKUP(K51,'Fluxo de Caixa'!B:B,1,0)</f>
        <v>#N/A</v>
      </c>
    </row>
    <row r="52" spans="2:16">
      <c r="B52" s="60"/>
      <c r="C52" s="65"/>
      <c r="D52" s="66"/>
      <c r="E52" s="20" t="str">
        <f t="shared" si="0"/>
        <v>1-1900</v>
      </c>
      <c r="F52" s="69"/>
      <c r="G52" s="67"/>
      <c r="H52" s="68"/>
      <c r="I52" s="69"/>
      <c r="J52" s="67"/>
      <c r="K52" s="25" t="e">
        <f>IFERROR(VLOOKUP(J52,'DE-PARA'!J:K,2,0),VLOOKUP('BD Conta 5295-0'!J52,'DE-PARA'!K:L,2,0))</f>
        <v>#N/A</v>
      </c>
      <c r="L52" s="70"/>
      <c r="M52" s="101">
        <f t="shared" si="1"/>
        <v>0</v>
      </c>
      <c r="P52" s="1" t="e">
        <f>VLOOKUP(K52,'Fluxo de Caixa'!B:B,1,0)</f>
        <v>#N/A</v>
      </c>
    </row>
    <row r="53" spans="2:16">
      <c r="B53" s="60"/>
      <c r="C53" s="65"/>
      <c r="D53" s="66"/>
      <c r="E53" s="20" t="str">
        <f t="shared" si="0"/>
        <v>1-1900</v>
      </c>
      <c r="F53" s="69"/>
      <c r="G53" s="67"/>
      <c r="H53" s="68"/>
      <c r="I53" s="69"/>
      <c r="J53" s="67"/>
      <c r="K53" s="25" t="e">
        <f>IFERROR(VLOOKUP(J53,'DE-PARA'!J:K,2,0),VLOOKUP('BD Conta 5295-0'!J53,'DE-PARA'!K:L,2,0))</f>
        <v>#N/A</v>
      </c>
      <c r="L53" s="70"/>
      <c r="M53" s="101">
        <f t="shared" si="1"/>
        <v>0</v>
      </c>
      <c r="P53" s="1" t="e">
        <f>VLOOKUP(K53,'Fluxo de Caixa'!B:B,1,0)</f>
        <v>#N/A</v>
      </c>
    </row>
    <row r="54" spans="2:16">
      <c r="B54" s="60"/>
      <c r="C54" s="65"/>
      <c r="D54" s="66"/>
      <c r="E54" s="20" t="str">
        <f t="shared" si="0"/>
        <v>1-1900</v>
      </c>
      <c r="F54" s="69"/>
      <c r="G54" s="67"/>
      <c r="H54" s="68"/>
      <c r="I54" s="69"/>
      <c r="J54" s="67"/>
      <c r="K54" s="25" t="e">
        <f>IFERROR(VLOOKUP(J54,'DE-PARA'!J:K,2,0),VLOOKUP('BD Conta 5295-0'!J54,'DE-PARA'!K:L,2,0))</f>
        <v>#N/A</v>
      </c>
      <c r="L54" s="70"/>
      <c r="M54" s="101">
        <f t="shared" si="1"/>
        <v>0</v>
      </c>
      <c r="P54" s="1" t="e">
        <f>VLOOKUP(K54,'Fluxo de Caixa'!B:B,1,0)</f>
        <v>#N/A</v>
      </c>
    </row>
    <row r="55" spans="2:16">
      <c r="B55" s="60"/>
      <c r="C55" s="65"/>
      <c r="D55" s="66"/>
      <c r="E55" s="20" t="str">
        <f t="shared" si="0"/>
        <v>1-1900</v>
      </c>
      <c r="F55" s="69"/>
      <c r="G55" s="67"/>
      <c r="H55" s="68"/>
      <c r="I55" s="69"/>
      <c r="J55" s="67"/>
      <c r="K55" s="25" t="e">
        <f>IFERROR(VLOOKUP(J55,'DE-PARA'!J:K,2,0),VLOOKUP('BD Conta 5295-0'!J55,'DE-PARA'!K:L,2,0))</f>
        <v>#N/A</v>
      </c>
      <c r="L55" s="70"/>
      <c r="M55" s="101">
        <f t="shared" si="1"/>
        <v>0</v>
      </c>
      <c r="P55" s="1" t="e">
        <f>VLOOKUP(K55,'Fluxo de Caixa'!B:B,1,0)</f>
        <v>#N/A</v>
      </c>
    </row>
    <row r="56" spans="2:16">
      <c r="B56" s="60"/>
      <c r="C56" s="65"/>
      <c r="D56" s="66"/>
      <c r="E56" s="20" t="str">
        <f t="shared" si="0"/>
        <v>1-1900</v>
      </c>
      <c r="F56" s="69"/>
      <c r="G56" s="67"/>
      <c r="H56" s="68"/>
      <c r="I56" s="69"/>
      <c r="J56" s="67"/>
      <c r="K56" s="25" t="e">
        <f>IFERROR(VLOOKUP(J56,'DE-PARA'!J:K,2,0),VLOOKUP('BD Conta 5295-0'!J56,'DE-PARA'!K:L,2,0))</f>
        <v>#N/A</v>
      </c>
      <c r="L56" s="70"/>
      <c r="M56" s="101">
        <f t="shared" si="1"/>
        <v>0</v>
      </c>
      <c r="P56" s="1" t="e">
        <f>VLOOKUP(K56,'Fluxo de Caixa'!B:B,1,0)</f>
        <v>#N/A</v>
      </c>
    </row>
    <row r="57" spans="2:16">
      <c r="B57" s="60"/>
      <c r="C57" s="65"/>
      <c r="D57" s="66"/>
      <c r="E57" s="20" t="str">
        <f t="shared" si="0"/>
        <v>1-1900</v>
      </c>
      <c r="F57" s="69"/>
      <c r="G57" s="67"/>
      <c r="H57" s="68"/>
      <c r="I57" s="69"/>
      <c r="J57" s="67"/>
      <c r="K57" s="25" t="e">
        <f>IFERROR(VLOOKUP(J57,'DE-PARA'!J:K,2,0),VLOOKUP('BD Conta 5295-0'!J57,'DE-PARA'!K:L,2,0))</f>
        <v>#N/A</v>
      </c>
      <c r="L57" s="70"/>
      <c r="M57" s="101">
        <f t="shared" si="1"/>
        <v>0</v>
      </c>
      <c r="P57" s="1" t="e">
        <f>VLOOKUP(K57,'Fluxo de Caixa'!B:B,1,0)</f>
        <v>#N/A</v>
      </c>
    </row>
    <row r="58" spans="2:16">
      <c r="B58" s="60"/>
      <c r="C58" s="65"/>
      <c r="D58" s="66"/>
      <c r="E58" s="20" t="str">
        <f t="shared" si="0"/>
        <v>1-1900</v>
      </c>
      <c r="F58" s="69"/>
      <c r="G58" s="67"/>
      <c r="H58" s="68"/>
      <c r="I58" s="69"/>
      <c r="J58" s="67"/>
      <c r="K58" s="25" t="e">
        <f>IFERROR(VLOOKUP(J58,'DE-PARA'!J:K,2,0),VLOOKUP('BD Conta 5295-0'!J58,'DE-PARA'!K:L,2,0))</f>
        <v>#N/A</v>
      </c>
      <c r="L58" s="70"/>
      <c r="M58" s="101">
        <f t="shared" si="1"/>
        <v>0</v>
      </c>
      <c r="P58" s="1" t="e">
        <f>VLOOKUP(K58,'Fluxo de Caixa'!B:B,1,0)</f>
        <v>#N/A</v>
      </c>
    </row>
    <row r="59" spans="2:16">
      <c r="B59" s="60"/>
      <c r="C59" s="65"/>
      <c r="D59" s="66"/>
      <c r="E59" s="20" t="str">
        <f t="shared" si="0"/>
        <v>1-1900</v>
      </c>
      <c r="F59" s="69"/>
      <c r="G59" s="67"/>
      <c r="H59" s="68"/>
      <c r="I59" s="69"/>
      <c r="J59" s="67"/>
      <c r="K59" s="25" t="e">
        <f>IFERROR(VLOOKUP(J59,'DE-PARA'!J:K,2,0),VLOOKUP('BD Conta 5295-0'!J59,'DE-PARA'!K:L,2,0))</f>
        <v>#N/A</v>
      </c>
      <c r="L59" s="70"/>
      <c r="M59" s="101">
        <f t="shared" si="1"/>
        <v>0</v>
      </c>
      <c r="P59" s="1" t="e">
        <f>VLOOKUP(K59,'Fluxo de Caixa'!B:B,1,0)</f>
        <v>#N/A</v>
      </c>
    </row>
    <row r="60" spans="2:16">
      <c r="B60" s="60"/>
      <c r="C60" s="65"/>
      <c r="D60" s="66"/>
      <c r="E60" s="20" t="str">
        <f t="shared" si="0"/>
        <v>1-1900</v>
      </c>
      <c r="F60" s="69"/>
      <c r="G60" s="67"/>
      <c r="H60" s="68"/>
      <c r="I60" s="69"/>
      <c r="J60" s="67"/>
      <c r="K60" s="25" t="e">
        <f>IFERROR(VLOOKUP(J60,'DE-PARA'!J:K,2,0),VLOOKUP('BD Conta 5295-0'!J60,'DE-PARA'!K:L,2,0))</f>
        <v>#N/A</v>
      </c>
      <c r="L60" s="70"/>
      <c r="M60" s="101">
        <f t="shared" si="1"/>
        <v>0</v>
      </c>
      <c r="P60" s="1" t="e">
        <f>VLOOKUP(K60,'Fluxo de Caixa'!B:B,1,0)</f>
        <v>#N/A</v>
      </c>
    </row>
    <row r="61" spans="2:16">
      <c r="B61" s="60"/>
      <c r="C61" s="65"/>
      <c r="D61" s="66"/>
      <c r="E61" s="20" t="str">
        <f t="shared" si="0"/>
        <v>1-1900</v>
      </c>
      <c r="F61" s="69"/>
      <c r="G61" s="67"/>
      <c r="H61" s="68"/>
      <c r="I61" s="69"/>
      <c r="J61" s="67"/>
      <c r="K61" s="25" t="e">
        <f>IFERROR(VLOOKUP(J61,'DE-PARA'!J:K,2,0),VLOOKUP('BD Conta 5295-0'!J61,'DE-PARA'!K:L,2,0))</f>
        <v>#N/A</v>
      </c>
      <c r="L61" s="70"/>
      <c r="M61" s="101">
        <f t="shared" si="1"/>
        <v>0</v>
      </c>
      <c r="P61" s="1" t="e">
        <f>VLOOKUP(K61,'Fluxo de Caixa'!B:B,1,0)</f>
        <v>#N/A</v>
      </c>
    </row>
    <row r="62" spans="2:16">
      <c r="B62" s="60"/>
      <c r="C62" s="65"/>
      <c r="D62" s="66"/>
      <c r="E62" s="20" t="str">
        <f t="shared" si="0"/>
        <v>1-1900</v>
      </c>
      <c r="F62" s="69"/>
      <c r="G62" s="67"/>
      <c r="H62" s="68"/>
      <c r="I62" s="69"/>
      <c r="J62" s="67"/>
      <c r="K62" s="25" t="e">
        <f>IFERROR(VLOOKUP(J62,'DE-PARA'!J:K,2,0),VLOOKUP('BD Conta 5295-0'!J62,'DE-PARA'!K:L,2,0))</f>
        <v>#N/A</v>
      </c>
      <c r="L62" s="70"/>
      <c r="M62" s="101">
        <f t="shared" si="1"/>
        <v>0</v>
      </c>
      <c r="P62" s="1" t="e">
        <f>VLOOKUP(K62,'Fluxo de Caixa'!B:B,1,0)</f>
        <v>#N/A</v>
      </c>
    </row>
    <row r="63" spans="2:16">
      <c r="B63" s="60"/>
      <c r="C63" s="65"/>
      <c r="D63" s="66"/>
      <c r="E63" s="20" t="str">
        <f t="shared" si="0"/>
        <v>1-1900</v>
      </c>
      <c r="F63" s="69"/>
      <c r="G63" s="67"/>
      <c r="H63" s="68"/>
      <c r="I63" s="69"/>
      <c r="J63" s="67"/>
      <c r="K63" s="25" t="e">
        <f>IFERROR(VLOOKUP(J63,'DE-PARA'!J:K,2,0),VLOOKUP('BD Conta 5295-0'!J63,'DE-PARA'!K:L,2,0))</f>
        <v>#N/A</v>
      </c>
      <c r="L63" s="70"/>
      <c r="M63" s="101">
        <f t="shared" si="1"/>
        <v>0</v>
      </c>
      <c r="P63" s="1" t="e">
        <f>VLOOKUP(K63,'Fluxo de Caixa'!B:B,1,0)</f>
        <v>#N/A</v>
      </c>
    </row>
    <row r="64" spans="2:16">
      <c r="B64" s="60"/>
      <c r="C64" s="65"/>
      <c r="D64" s="66"/>
      <c r="E64" s="20" t="str">
        <f t="shared" si="0"/>
        <v>1-1900</v>
      </c>
      <c r="F64" s="69"/>
      <c r="G64" s="67"/>
      <c r="H64" s="68"/>
      <c r="I64" s="69"/>
      <c r="J64" s="67"/>
      <c r="K64" s="25" t="e">
        <f>IFERROR(VLOOKUP(J64,'DE-PARA'!J:K,2,0),VLOOKUP('BD Conta 5295-0'!J64,'DE-PARA'!K:L,2,0))</f>
        <v>#N/A</v>
      </c>
      <c r="L64" s="70"/>
      <c r="M64" s="101">
        <f t="shared" si="1"/>
        <v>0</v>
      </c>
      <c r="P64" s="1" t="e">
        <f>VLOOKUP(K64,'Fluxo de Caixa'!B:B,1,0)</f>
        <v>#N/A</v>
      </c>
    </row>
    <row r="65" spans="2:16">
      <c r="B65" s="60"/>
      <c r="C65" s="65"/>
      <c r="D65" s="66"/>
      <c r="E65" s="20" t="str">
        <f t="shared" si="0"/>
        <v>1-1900</v>
      </c>
      <c r="F65" s="69"/>
      <c r="G65" s="67"/>
      <c r="H65" s="68"/>
      <c r="I65" s="69"/>
      <c r="J65" s="67"/>
      <c r="K65" s="25" t="e">
        <f>IFERROR(VLOOKUP(J65,'DE-PARA'!J:K,2,0),VLOOKUP('BD Conta 5295-0'!J65,'DE-PARA'!K:L,2,0))</f>
        <v>#N/A</v>
      </c>
      <c r="L65" s="70"/>
      <c r="M65" s="101">
        <f t="shared" si="1"/>
        <v>0</v>
      </c>
      <c r="P65" s="1" t="e">
        <f>VLOOKUP(K65,'Fluxo de Caixa'!B:B,1,0)</f>
        <v>#N/A</v>
      </c>
    </row>
    <row r="66" spans="2:16">
      <c r="B66" s="60"/>
      <c r="C66" s="65"/>
      <c r="D66" s="66"/>
      <c r="E66" s="20" t="str">
        <f t="shared" si="0"/>
        <v>1-1900</v>
      </c>
      <c r="F66" s="69"/>
      <c r="G66" s="67"/>
      <c r="H66" s="68"/>
      <c r="I66" s="69"/>
      <c r="J66" s="67"/>
      <c r="K66" s="25" t="e">
        <f>IFERROR(VLOOKUP(J66,'DE-PARA'!J:K,2,0),VLOOKUP('BD Conta 5295-0'!J66,'DE-PARA'!K:L,2,0))</f>
        <v>#N/A</v>
      </c>
      <c r="L66" s="70"/>
      <c r="M66" s="101">
        <f t="shared" si="1"/>
        <v>0</v>
      </c>
      <c r="P66" s="1" t="e">
        <f>VLOOKUP(K66,'Fluxo de Caixa'!B:B,1,0)</f>
        <v>#N/A</v>
      </c>
    </row>
    <row r="67" spans="2:16">
      <c r="B67" s="60"/>
      <c r="C67" s="65"/>
      <c r="D67" s="66"/>
      <c r="E67" s="20" t="str">
        <f t="shared" si="0"/>
        <v>1-1900</v>
      </c>
      <c r="F67" s="69"/>
      <c r="G67" s="67"/>
      <c r="H67" s="68"/>
      <c r="I67" s="69"/>
      <c r="J67" s="67"/>
      <c r="K67" s="25" t="e">
        <f>IFERROR(VLOOKUP(J67,'DE-PARA'!J:K,2,0),VLOOKUP('BD Conta 5295-0'!J67,'DE-PARA'!K:L,2,0))</f>
        <v>#N/A</v>
      </c>
      <c r="L67" s="70"/>
      <c r="M67" s="101">
        <f t="shared" si="1"/>
        <v>0</v>
      </c>
      <c r="P67" s="1" t="e">
        <f>VLOOKUP(K67,'Fluxo de Caixa'!B:B,1,0)</f>
        <v>#N/A</v>
      </c>
    </row>
    <row r="68" spans="2:16">
      <c r="B68" s="60"/>
      <c r="C68" s="65"/>
      <c r="D68" s="66"/>
      <c r="E68" s="20" t="str">
        <f t="shared" ref="E68:E131" si="2">MONTH(D68)&amp;"-"&amp;YEAR(D68)</f>
        <v>1-1900</v>
      </c>
      <c r="F68" s="69"/>
      <c r="G68" s="67"/>
      <c r="H68" s="68"/>
      <c r="I68" s="69"/>
      <c r="J68" s="67"/>
      <c r="K68" s="25" t="e">
        <f>IFERROR(VLOOKUP(J68,'DE-PARA'!J:K,2,0),VLOOKUP('BD Conta 5295-0'!J68,'DE-PARA'!K:L,2,0))</f>
        <v>#N/A</v>
      </c>
      <c r="L68" s="70"/>
      <c r="M68" s="101">
        <f t="shared" si="1"/>
        <v>0</v>
      </c>
      <c r="P68" s="1" t="e">
        <f>VLOOKUP(K68,'Fluxo de Caixa'!B:B,1,0)</f>
        <v>#N/A</v>
      </c>
    </row>
    <row r="69" spans="2:16">
      <c r="B69" s="60"/>
      <c r="C69" s="65"/>
      <c r="D69" s="66"/>
      <c r="E69" s="20" t="str">
        <f t="shared" si="2"/>
        <v>1-1900</v>
      </c>
      <c r="F69" s="69"/>
      <c r="G69" s="67"/>
      <c r="H69" s="68"/>
      <c r="I69" s="69"/>
      <c r="J69" s="67"/>
      <c r="K69" s="25" t="e">
        <f>IFERROR(VLOOKUP(J69,'DE-PARA'!J:K,2,0),VLOOKUP('BD Conta 5295-0'!J69,'DE-PARA'!K:L,2,0))</f>
        <v>#N/A</v>
      </c>
      <c r="L69" s="70"/>
      <c r="M69" s="101">
        <f t="shared" si="1"/>
        <v>0</v>
      </c>
      <c r="P69" s="1" t="e">
        <f>VLOOKUP(K69,'Fluxo de Caixa'!B:B,1,0)</f>
        <v>#N/A</v>
      </c>
    </row>
    <row r="70" spans="2:16">
      <c r="B70" s="60"/>
      <c r="C70" s="65"/>
      <c r="D70" s="66"/>
      <c r="E70" s="20" t="str">
        <f t="shared" si="2"/>
        <v>1-1900</v>
      </c>
      <c r="F70" s="69"/>
      <c r="G70" s="67"/>
      <c r="H70" s="68"/>
      <c r="I70" s="69"/>
      <c r="J70" s="67"/>
      <c r="K70" s="25" t="e">
        <f>IFERROR(VLOOKUP(J70,'DE-PARA'!J:K,2,0),VLOOKUP('BD Conta 5295-0'!J70,'DE-PARA'!K:L,2,0))</f>
        <v>#N/A</v>
      </c>
      <c r="L70" s="70"/>
      <c r="M70" s="101">
        <f t="shared" ref="M70:M133" si="3">M69+L70</f>
        <v>0</v>
      </c>
      <c r="P70" s="1" t="e">
        <f>VLOOKUP(K70,'Fluxo de Caixa'!B:B,1,0)</f>
        <v>#N/A</v>
      </c>
    </row>
    <row r="71" spans="2:16">
      <c r="B71" s="60"/>
      <c r="C71" s="65"/>
      <c r="D71" s="66"/>
      <c r="E71" s="20" t="str">
        <f t="shared" si="2"/>
        <v>1-1900</v>
      </c>
      <c r="F71" s="69"/>
      <c r="G71" s="67"/>
      <c r="H71" s="68"/>
      <c r="I71" s="69"/>
      <c r="J71" s="67"/>
      <c r="K71" s="25" t="e">
        <f>IFERROR(VLOOKUP(J71,'DE-PARA'!J:K,2,0),VLOOKUP('BD Conta 5295-0'!J71,'DE-PARA'!K:L,2,0))</f>
        <v>#N/A</v>
      </c>
      <c r="L71" s="70"/>
      <c r="M71" s="101">
        <f t="shared" si="3"/>
        <v>0</v>
      </c>
      <c r="P71" s="1" t="e">
        <f>VLOOKUP(K71,'Fluxo de Caixa'!B:B,1,0)</f>
        <v>#N/A</v>
      </c>
    </row>
    <row r="72" spans="2:16">
      <c r="B72" s="60"/>
      <c r="C72" s="65"/>
      <c r="D72" s="66"/>
      <c r="E72" s="20" t="str">
        <f t="shared" si="2"/>
        <v>1-1900</v>
      </c>
      <c r="F72" s="69"/>
      <c r="G72" s="67"/>
      <c r="H72" s="68"/>
      <c r="I72" s="69"/>
      <c r="J72" s="67"/>
      <c r="K72" s="25" t="e">
        <f>IFERROR(VLOOKUP(J72,'DE-PARA'!J:K,2,0),VLOOKUP('BD Conta 5295-0'!J72,'DE-PARA'!K:L,2,0))</f>
        <v>#N/A</v>
      </c>
      <c r="L72" s="70"/>
      <c r="M72" s="101">
        <f t="shared" si="3"/>
        <v>0</v>
      </c>
      <c r="P72" s="1" t="e">
        <f>VLOOKUP(K72,'Fluxo de Caixa'!B:B,1,0)</f>
        <v>#N/A</v>
      </c>
    </row>
    <row r="73" spans="2:16">
      <c r="B73" s="60"/>
      <c r="C73" s="65"/>
      <c r="D73" s="66"/>
      <c r="E73" s="20" t="str">
        <f t="shared" si="2"/>
        <v>1-1900</v>
      </c>
      <c r="F73" s="69"/>
      <c r="G73" s="67"/>
      <c r="H73" s="68"/>
      <c r="I73" s="69"/>
      <c r="J73" s="67"/>
      <c r="K73" s="25" t="e">
        <f>IFERROR(VLOOKUP(J73,'DE-PARA'!J:K,2,0),VLOOKUP('BD Conta 5295-0'!J73,'DE-PARA'!K:L,2,0))</f>
        <v>#N/A</v>
      </c>
      <c r="L73" s="70"/>
      <c r="M73" s="101">
        <f t="shared" si="3"/>
        <v>0</v>
      </c>
      <c r="P73" s="1" t="e">
        <f>VLOOKUP(K73,'Fluxo de Caixa'!B:B,1,0)</f>
        <v>#N/A</v>
      </c>
    </row>
    <row r="74" spans="2:16">
      <c r="B74" s="60"/>
      <c r="C74" s="65"/>
      <c r="D74" s="66"/>
      <c r="E74" s="20" t="str">
        <f t="shared" si="2"/>
        <v>1-1900</v>
      </c>
      <c r="F74" s="69"/>
      <c r="G74" s="67"/>
      <c r="H74" s="68"/>
      <c r="I74" s="69"/>
      <c r="J74" s="67"/>
      <c r="K74" s="25" t="e">
        <f>IFERROR(VLOOKUP(J74,'DE-PARA'!J:K,2,0),VLOOKUP('BD Conta 5295-0'!J74,'DE-PARA'!K:L,2,0))</f>
        <v>#N/A</v>
      </c>
      <c r="L74" s="70"/>
      <c r="M74" s="101">
        <f t="shared" si="3"/>
        <v>0</v>
      </c>
      <c r="P74" s="1" t="e">
        <f>VLOOKUP(K74,'Fluxo de Caixa'!B:B,1,0)</f>
        <v>#N/A</v>
      </c>
    </row>
    <row r="75" spans="2:16">
      <c r="B75" s="60"/>
      <c r="C75" s="65"/>
      <c r="D75" s="66"/>
      <c r="E75" s="20" t="str">
        <f t="shared" si="2"/>
        <v>1-1900</v>
      </c>
      <c r="F75" s="69"/>
      <c r="G75" s="67"/>
      <c r="H75" s="68"/>
      <c r="I75" s="69"/>
      <c r="J75" s="67"/>
      <c r="K75" s="25" t="e">
        <f>IFERROR(VLOOKUP(J75,'DE-PARA'!J:K,2,0),VLOOKUP('BD Conta 5295-0'!J75,'DE-PARA'!K:L,2,0))</f>
        <v>#N/A</v>
      </c>
      <c r="L75" s="70"/>
      <c r="M75" s="101">
        <f t="shared" si="3"/>
        <v>0</v>
      </c>
      <c r="P75" s="1" t="e">
        <f>VLOOKUP(K75,'Fluxo de Caixa'!B:B,1,0)</f>
        <v>#N/A</v>
      </c>
    </row>
    <row r="76" spans="2:16">
      <c r="B76" s="60"/>
      <c r="C76" s="65"/>
      <c r="D76" s="66"/>
      <c r="E76" s="20" t="str">
        <f t="shared" si="2"/>
        <v>1-1900</v>
      </c>
      <c r="F76" s="69"/>
      <c r="G76" s="67"/>
      <c r="H76" s="68"/>
      <c r="I76" s="69"/>
      <c r="J76" s="67"/>
      <c r="K76" s="25" t="e">
        <f>IFERROR(VLOOKUP(J76,'DE-PARA'!J:K,2,0),VLOOKUP('BD Conta 5295-0'!J76,'DE-PARA'!K:L,2,0))</f>
        <v>#N/A</v>
      </c>
      <c r="L76" s="70"/>
      <c r="M76" s="101">
        <f t="shared" si="3"/>
        <v>0</v>
      </c>
      <c r="P76" s="1" t="e">
        <f>VLOOKUP(K76,'Fluxo de Caixa'!B:B,1,0)</f>
        <v>#N/A</v>
      </c>
    </row>
    <row r="77" spans="2:16">
      <c r="B77" s="60"/>
      <c r="C77" s="65"/>
      <c r="D77" s="66"/>
      <c r="E77" s="20" t="str">
        <f t="shared" si="2"/>
        <v>1-1900</v>
      </c>
      <c r="F77" s="69"/>
      <c r="G77" s="67"/>
      <c r="H77" s="68"/>
      <c r="I77" s="69"/>
      <c r="J77" s="67"/>
      <c r="K77" s="25" t="e">
        <f>IFERROR(VLOOKUP(J77,'DE-PARA'!J:K,2,0),VLOOKUP('BD Conta 5295-0'!J77,'DE-PARA'!K:L,2,0))</f>
        <v>#N/A</v>
      </c>
      <c r="L77" s="70"/>
      <c r="M77" s="101">
        <f t="shared" si="3"/>
        <v>0</v>
      </c>
      <c r="P77" s="1" t="e">
        <f>VLOOKUP(K77,'Fluxo de Caixa'!B:B,1,0)</f>
        <v>#N/A</v>
      </c>
    </row>
    <row r="78" spans="2:16">
      <c r="B78" s="60"/>
      <c r="C78" s="65"/>
      <c r="D78" s="66"/>
      <c r="E78" s="20" t="str">
        <f t="shared" si="2"/>
        <v>1-1900</v>
      </c>
      <c r="F78" s="69"/>
      <c r="G78" s="67"/>
      <c r="H78" s="68"/>
      <c r="I78" s="69"/>
      <c r="J78" s="67"/>
      <c r="K78" s="25" t="e">
        <f>IFERROR(VLOOKUP(J78,'DE-PARA'!J:K,2,0),VLOOKUP('BD Conta 5295-0'!J78,'DE-PARA'!K:L,2,0))</f>
        <v>#N/A</v>
      </c>
      <c r="L78" s="70"/>
      <c r="M78" s="101">
        <f t="shared" si="3"/>
        <v>0</v>
      </c>
      <c r="P78" s="1" t="e">
        <f>VLOOKUP(K78,'Fluxo de Caixa'!B:B,1,0)</f>
        <v>#N/A</v>
      </c>
    </row>
    <row r="79" spans="2:16">
      <c r="B79" s="60"/>
      <c r="C79" s="65"/>
      <c r="D79" s="66"/>
      <c r="E79" s="20" t="str">
        <f t="shared" si="2"/>
        <v>1-1900</v>
      </c>
      <c r="F79" s="69"/>
      <c r="G79" s="67"/>
      <c r="H79" s="68"/>
      <c r="I79" s="69"/>
      <c r="J79" s="67"/>
      <c r="K79" s="25" t="e">
        <f>IFERROR(VLOOKUP(J79,'DE-PARA'!J:K,2,0),VLOOKUP('BD Conta 5295-0'!J79,'DE-PARA'!K:L,2,0))</f>
        <v>#N/A</v>
      </c>
      <c r="L79" s="70"/>
      <c r="M79" s="101">
        <f t="shared" si="3"/>
        <v>0</v>
      </c>
      <c r="P79" s="1" t="e">
        <f>VLOOKUP(K79,'Fluxo de Caixa'!B:B,1,0)</f>
        <v>#N/A</v>
      </c>
    </row>
    <row r="80" spans="2:16">
      <c r="B80" s="60"/>
      <c r="C80" s="65"/>
      <c r="D80" s="66"/>
      <c r="E80" s="20" t="str">
        <f t="shared" si="2"/>
        <v>1-1900</v>
      </c>
      <c r="F80" s="69"/>
      <c r="G80" s="67"/>
      <c r="H80" s="68"/>
      <c r="I80" s="69"/>
      <c r="J80" s="67"/>
      <c r="K80" s="25" t="e">
        <f>IFERROR(VLOOKUP(J80,'DE-PARA'!J:K,2,0),VLOOKUP('BD Conta 5295-0'!J80,'DE-PARA'!K:L,2,0))</f>
        <v>#N/A</v>
      </c>
      <c r="L80" s="70"/>
      <c r="M80" s="101">
        <f t="shared" si="3"/>
        <v>0</v>
      </c>
      <c r="P80" s="1" t="e">
        <f>VLOOKUP(K80,'Fluxo de Caixa'!B:B,1,0)</f>
        <v>#N/A</v>
      </c>
    </row>
    <row r="81" spans="2:16">
      <c r="B81" s="60"/>
      <c r="C81" s="65"/>
      <c r="D81" s="66"/>
      <c r="E81" s="20" t="str">
        <f t="shared" si="2"/>
        <v>1-1900</v>
      </c>
      <c r="F81" s="69"/>
      <c r="G81" s="67"/>
      <c r="H81" s="68"/>
      <c r="I81" s="69"/>
      <c r="J81" s="67"/>
      <c r="K81" s="25" t="e">
        <f>IFERROR(VLOOKUP(J81,'DE-PARA'!J:K,2,0),VLOOKUP('BD Conta 5295-0'!J81,'DE-PARA'!K:L,2,0))</f>
        <v>#N/A</v>
      </c>
      <c r="L81" s="70"/>
      <c r="M81" s="101">
        <f t="shared" si="3"/>
        <v>0</v>
      </c>
      <c r="P81" s="1" t="e">
        <f>VLOOKUP(K81,'Fluxo de Caixa'!B:B,1,0)</f>
        <v>#N/A</v>
      </c>
    </row>
    <row r="82" spans="2:16">
      <c r="B82" s="60"/>
      <c r="C82" s="65"/>
      <c r="D82" s="66"/>
      <c r="E82" s="20" t="str">
        <f t="shared" si="2"/>
        <v>1-1900</v>
      </c>
      <c r="F82" s="69"/>
      <c r="G82" s="67"/>
      <c r="H82" s="68"/>
      <c r="I82" s="69"/>
      <c r="J82" s="67"/>
      <c r="K82" s="25" t="e">
        <f>IFERROR(VLOOKUP(J82,'DE-PARA'!J:K,2,0),VLOOKUP('BD Conta 5295-0'!J82,'DE-PARA'!K:L,2,0))</f>
        <v>#N/A</v>
      </c>
      <c r="L82" s="70"/>
      <c r="M82" s="101">
        <f t="shared" si="3"/>
        <v>0</v>
      </c>
      <c r="P82" s="1" t="e">
        <f>VLOOKUP(K82,'Fluxo de Caixa'!B:B,1,0)</f>
        <v>#N/A</v>
      </c>
    </row>
    <row r="83" spans="2:16">
      <c r="B83" s="60"/>
      <c r="C83" s="65"/>
      <c r="D83" s="66"/>
      <c r="E83" s="20" t="str">
        <f t="shared" si="2"/>
        <v>1-1900</v>
      </c>
      <c r="F83" s="69"/>
      <c r="G83" s="67"/>
      <c r="H83" s="68"/>
      <c r="I83" s="69"/>
      <c r="J83" s="67"/>
      <c r="K83" s="25" t="e">
        <f>IFERROR(VLOOKUP(J83,'DE-PARA'!J:K,2,0),VLOOKUP('BD Conta 5295-0'!J83,'DE-PARA'!K:L,2,0))</f>
        <v>#N/A</v>
      </c>
      <c r="L83" s="70"/>
      <c r="M83" s="101">
        <f t="shared" si="3"/>
        <v>0</v>
      </c>
      <c r="P83" s="1" t="e">
        <f>VLOOKUP(K83,'Fluxo de Caixa'!B:B,1,0)</f>
        <v>#N/A</v>
      </c>
    </row>
    <row r="84" spans="2:16">
      <c r="B84" s="60"/>
      <c r="C84" s="65"/>
      <c r="D84" s="66"/>
      <c r="E84" s="20" t="str">
        <f t="shared" si="2"/>
        <v>1-1900</v>
      </c>
      <c r="F84" s="69"/>
      <c r="G84" s="67"/>
      <c r="H84" s="68"/>
      <c r="I84" s="69"/>
      <c r="J84" s="67"/>
      <c r="K84" s="25" t="e">
        <f>IFERROR(VLOOKUP(J84,'DE-PARA'!J:K,2,0),VLOOKUP('BD Conta 5295-0'!J84,'DE-PARA'!K:L,2,0))</f>
        <v>#N/A</v>
      </c>
      <c r="L84" s="70"/>
      <c r="M84" s="101">
        <f t="shared" si="3"/>
        <v>0</v>
      </c>
      <c r="P84" s="1" t="e">
        <f>VLOOKUP(K84,'Fluxo de Caixa'!B:B,1,0)</f>
        <v>#N/A</v>
      </c>
    </row>
    <row r="85" spans="2:16">
      <c r="B85" s="60"/>
      <c r="C85" s="65"/>
      <c r="D85" s="66"/>
      <c r="E85" s="20" t="str">
        <f t="shared" si="2"/>
        <v>1-1900</v>
      </c>
      <c r="F85" s="69"/>
      <c r="G85" s="67"/>
      <c r="H85" s="68"/>
      <c r="I85" s="69"/>
      <c r="J85" s="67"/>
      <c r="K85" s="25" t="e">
        <f>IFERROR(VLOOKUP(J85,'DE-PARA'!J:K,2,0),VLOOKUP('BD Conta 5295-0'!J85,'DE-PARA'!K:L,2,0))</f>
        <v>#N/A</v>
      </c>
      <c r="L85" s="70"/>
      <c r="M85" s="101">
        <f t="shared" si="3"/>
        <v>0</v>
      </c>
      <c r="P85" s="1" t="e">
        <f>VLOOKUP(K85,'Fluxo de Caixa'!B:B,1,0)</f>
        <v>#N/A</v>
      </c>
    </row>
    <row r="86" spans="2:16">
      <c r="B86" s="60"/>
      <c r="C86" s="65"/>
      <c r="D86" s="66"/>
      <c r="E86" s="20" t="str">
        <f t="shared" si="2"/>
        <v>1-1900</v>
      </c>
      <c r="F86" s="69"/>
      <c r="G86" s="67"/>
      <c r="H86" s="68"/>
      <c r="I86" s="69"/>
      <c r="J86" s="67"/>
      <c r="K86" s="25" t="e">
        <f>IFERROR(VLOOKUP(J86,'DE-PARA'!J:K,2,0),VLOOKUP('BD Conta 5295-0'!J86,'DE-PARA'!K:L,2,0))</f>
        <v>#N/A</v>
      </c>
      <c r="L86" s="70"/>
      <c r="M86" s="101">
        <f t="shared" si="3"/>
        <v>0</v>
      </c>
      <c r="P86" s="1" t="e">
        <f>VLOOKUP(K86,'Fluxo de Caixa'!B:B,1,0)</f>
        <v>#N/A</v>
      </c>
    </row>
    <row r="87" spans="2:16">
      <c r="B87" s="60"/>
      <c r="C87" s="65"/>
      <c r="D87" s="66"/>
      <c r="E87" s="20" t="str">
        <f t="shared" si="2"/>
        <v>1-1900</v>
      </c>
      <c r="F87" s="69"/>
      <c r="G87" s="67"/>
      <c r="H87" s="68"/>
      <c r="I87" s="69"/>
      <c r="J87" s="67"/>
      <c r="K87" s="25" t="e">
        <f>IFERROR(VLOOKUP(J87,'DE-PARA'!J:K,2,0),VLOOKUP('BD Conta 5295-0'!J87,'DE-PARA'!K:L,2,0))</f>
        <v>#N/A</v>
      </c>
      <c r="L87" s="70"/>
      <c r="M87" s="101">
        <f t="shared" si="3"/>
        <v>0</v>
      </c>
      <c r="P87" s="1" t="e">
        <f>VLOOKUP(K87,'Fluxo de Caixa'!B:B,1,0)</f>
        <v>#N/A</v>
      </c>
    </row>
    <row r="88" spans="2:16">
      <c r="B88" s="60"/>
      <c r="C88" s="65"/>
      <c r="D88" s="66"/>
      <c r="E88" s="20" t="str">
        <f t="shared" si="2"/>
        <v>1-1900</v>
      </c>
      <c r="F88" s="69"/>
      <c r="G88" s="67"/>
      <c r="H88" s="68"/>
      <c r="I88" s="69"/>
      <c r="J88" s="67"/>
      <c r="K88" s="25" t="e">
        <f>IFERROR(VLOOKUP(J88,'DE-PARA'!J:K,2,0),VLOOKUP('BD Conta 5295-0'!J88,'DE-PARA'!K:L,2,0))</f>
        <v>#N/A</v>
      </c>
      <c r="L88" s="70"/>
      <c r="M88" s="101">
        <f t="shared" si="3"/>
        <v>0</v>
      </c>
      <c r="P88" s="1" t="e">
        <f>VLOOKUP(K88,'Fluxo de Caixa'!B:B,1,0)</f>
        <v>#N/A</v>
      </c>
    </row>
    <row r="89" spans="2:16">
      <c r="B89" s="60"/>
      <c r="C89" s="65"/>
      <c r="D89" s="66"/>
      <c r="E89" s="20" t="str">
        <f t="shared" si="2"/>
        <v>1-1900</v>
      </c>
      <c r="F89" s="69"/>
      <c r="G89" s="67"/>
      <c r="H89" s="68"/>
      <c r="I89" s="69"/>
      <c r="J89" s="67"/>
      <c r="K89" s="25" t="e">
        <f>IFERROR(VLOOKUP(J89,'DE-PARA'!J:K,2,0),VLOOKUP('BD Conta 5295-0'!J89,'DE-PARA'!K:L,2,0))</f>
        <v>#N/A</v>
      </c>
      <c r="L89" s="70"/>
      <c r="M89" s="101">
        <f t="shared" si="3"/>
        <v>0</v>
      </c>
      <c r="P89" s="1" t="e">
        <f>VLOOKUP(K89,'Fluxo de Caixa'!B:B,1,0)</f>
        <v>#N/A</v>
      </c>
    </row>
    <row r="90" spans="2:16">
      <c r="B90" s="60"/>
      <c r="C90" s="65"/>
      <c r="D90" s="66"/>
      <c r="E90" s="20" t="str">
        <f t="shared" si="2"/>
        <v>1-1900</v>
      </c>
      <c r="F90" s="69"/>
      <c r="G90" s="67"/>
      <c r="H90" s="68"/>
      <c r="I90" s="69"/>
      <c r="J90" s="67"/>
      <c r="K90" s="25" t="e">
        <f>IFERROR(VLOOKUP(J90,'DE-PARA'!J:K,2,0),VLOOKUP('BD Conta 5295-0'!J90,'DE-PARA'!K:L,2,0))</f>
        <v>#N/A</v>
      </c>
      <c r="L90" s="70"/>
      <c r="M90" s="101">
        <f t="shared" si="3"/>
        <v>0</v>
      </c>
      <c r="P90" s="1" t="e">
        <f>VLOOKUP(K90,'Fluxo de Caixa'!B:B,1,0)</f>
        <v>#N/A</v>
      </c>
    </row>
    <row r="91" spans="2:16">
      <c r="B91" s="60"/>
      <c r="C91" s="65"/>
      <c r="D91" s="66"/>
      <c r="E91" s="20" t="str">
        <f t="shared" si="2"/>
        <v>1-1900</v>
      </c>
      <c r="F91" s="69"/>
      <c r="G91" s="67"/>
      <c r="H91" s="68"/>
      <c r="I91" s="69"/>
      <c r="J91" s="67"/>
      <c r="K91" s="25" t="e">
        <f>IFERROR(VLOOKUP(J91,'DE-PARA'!J:K,2,0),VLOOKUP('BD Conta 5295-0'!J91,'DE-PARA'!K:L,2,0))</f>
        <v>#N/A</v>
      </c>
      <c r="L91" s="70"/>
      <c r="M91" s="101">
        <f t="shared" si="3"/>
        <v>0</v>
      </c>
      <c r="P91" s="1" t="e">
        <f>VLOOKUP(K91,'Fluxo de Caixa'!B:B,1,0)</f>
        <v>#N/A</v>
      </c>
    </row>
    <row r="92" spans="2:16">
      <c r="B92" s="60"/>
      <c r="C92" s="65"/>
      <c r="D92" s="66"/>
      <c r="E92" s="20" t="str">
        <f t="shared" si="2"/>
        <v>1-1900</v>
      </c>
      <c r="F92" s="69"/>
      <c r="G92" s="67"/>
      <c r="H92" s="68"/>
      <c r="I92" s="69"/>
      <c r="J92" s="67"/>
      <c r="K92" s="25" t="e">
        <f>IFERROR(VLOOKUP(J92,'DE-PARA'!J:K,2,0),VLOOKUP('BD Conta 5295-0'!J92,'DE-PARA'!K:L,2,0))</f>
        <v>#N/A</v>
      </c>
      <c r="L92" s="70"/>
      <c r="M92" s="101">
        <f t="shared" si="3"/>
        <v>0</v>
      </c>
      <c r="P92" s="1" t="e">
        <f>VLOOKUP(K92,'Fluxo de Caixa'!B:B,1,0)</f>
        <v>#N/A</v>
      </c>
    </row>
    <row r="93" spans="2:16">
      <c r="B93" s="60"/>
      <c r="C93" s="65"/>
      <c r="D93" s="66"/>
      <c r="E93" s="20" t="str">
        <f t="shared" si="2"/>
        <v>1-1900</v>
      </c>
      <c r="F93" s="69"/>
      <c r="G93" s="67"/>
      <c r="H93" s="68"/>
      <c r="I93" s="69"/>
      <c r="J93" s="67"/>
      <c r="K93" s="25" t="e">
        <f>IFERROR(VLOOKUP(J93,'DE-PARA'!J:K,2,0),VLOOKUP('BD Conta 5295-0'!J93,'DE-PARA'!K:L,2,0))</f>
        <v>#N/A</v>
      </c>
      <c r="L93" s="70"/>
      <c r="M93" s="101">
        <f t="shared" si="3"/>
        <v>0</v>
      </c>
      <c r="P93" s="1" t="e">
        <f>VLOOKUP(K93,'Fluxo de Caixa'!B:B,1,0)</f>
        <v>#N/A</v>
      </c>
    </row>
    <row r="94" spans="2:16">
      <c r="B94" s="60"/>
      <c r="C94" s="65"/>
      <c r="D94" s="66"/>
      <c r="E94" s="20" t="str">
        <f t="shared" si="2"/>
        <v>1-1900</v>
      </c>
      <c r="F94" s="69"/>
      <c r="G94" s="67"/>
      <c r="H94" s="68"/>
      <c r="I94" s="69"/>
      <c r="J94" s="67"/>
      <c r="K94" s="25" t="e">
        <f>IFERROR(VLOOKUP(J94,'DE-PARA'!J:K,2,0),VLOOKUP('BD Conta 5295-0'!J94,'DE-PARA'!K:L,2,0))</f>
        <v>#N/A</v>
      </c>
      <c r="L94" s="70"/>
      <c r="M94" s="101">
        <f t="shared" si="3"/>
        <v>0</v>
      </c>
      <c r="P94" s="1" t="e">
        <f>VLOOKUP(K94,'Fluxo de Caixa'!B:B,1,0)</f>
        <v>#N/A</v>
      </c>
    </row>
    <row r="95" spans="2:16">
      <c r="B95" s="60"/>
      <c r="C95" s="65"/>
      <c r="D95" s="66"/>
      <c r="E95" s="20" t="str">
        <f t="shared" si="2"/>
        <v>1-1900</v>
      </c>
      <c r="F95" s="69"/>
      <c r="G95" s="67"/>
      <c r="H95" s="68"/>
      <c r="I95" s="69"/>
      <c r="J95" s="67"/>
      <c r="K95" s="25" t="e">
        <f>IFERROR(VLOOKUP(J95,'DE-PARA'!J:K,2,0),VLOOKUP('BD Conta 5295-0'!J95,'DE-PARA'!K:L,2,0))</f>
        <v>#N/A</v>
      </c>
      <c r="L95" s="70"/>
      <c r="M95" s="101">
        <f t="shared" si="3"/>
        <v>0</v>
      </c>
      <c r="P95" s="1" t="e">
        <f>VLOOKUP(K95,'Fluxo de Caixa'!B:B,1,0)</f>
        <v>#N/A</v>
      </c>
    </row>
    <row r="96" spans="2:16">
      <c r="B96" s="60"/>
      <c r="C96" s="65"/>
      <c r="D96" s="66"/>
      <c r="E96" s="20" t="str">
        <f t="shared" si="2"/>
        <v>1-1900</v>
      </c>
      <c r="F96" s="69"/>
      <c r="G96" s="67"/>
      <c r="H96" s="68"/>
      <c r="I96" s="69"/>
      <c r="J96" s="67"/>
      <c r="K96" s="25" t="e">
        <f>IFERROR(VLOOKUP(J96,'DE-PARA'!J:K,2,0),VLOOKUP('BD Conta 5295-0'!J96,'DE-PARA'!K:L,2,0))</f>
        <v>#N/A</v>
      </c>
      <c r="L96" s="70"/>
      <c r="M96" s="101">
        <f t="shared" si="3"/>
        <v>0</v>
      </c>
      <c r="P96" s="1" t="e">
        <f>VLOOKUP(K96,'Fluxo de Caixa'!B:B,1,0)</f>
        <v>#N/A</v>
      </c>
    </row>
    <row r="97" spans="2:16">
      <c r="B97" s="60"/>
      <c r="C97" s="65"/>
      <c r="D97" s="66"/>
      <c r="E97" s="20" t="str">
        <f t="shared" si="2"/>
        <v>1-1900</v>
      </c>
      <c r="F97" s="69"/>
      <c r="G97" s="67"/>
      <c r="H97" s="68"/>
      <c r="I97" s="69"/>
      <c r="J97" s="67"/>
      <c r="K97" s="25" t="e">
        <f>IFERROR(VLOOKUP(J97,'DE-PARA'!J:K,2,0),VLOOKUP('BD Conta 5295-0'!J97,'DE-PARA'!K:L,2,0))</f>
        <v>#N/A</v>
      </c>
      <c r="L97" s="70"/>
      <c r="M97" s="101">
        <f t="shared" si="3"/>
        <v>0</v>
      </c>
      <c r="P97" s="1" t="e">
        <f>VLOOKUP(K97,'Fluxo de Caixa'!B:B,1,0)</f>
        <v>#N/A</v>
      </c>
    </row>
    <row r="98" spans="2:16">
      <c r="B98" s="60"/>
      <c r="C98" s="65"/>
      <c r="D98" s="66"/>
      <c r="E98" s="20" t="str">
        <f t="shared" si="2"/>
        <v>1-1900</v>
      </c>
      <c r="F98" s="69"/>
      <c r="G98" s="67"/>
      <c r="H98" s="68"/>
      <c r="I98" s="69"/>
      <c r="J98" s="67"/>
      <c r="K98" s="25" t="e">
        <f>IFERROR(VLOOKUP(J98,'DE-PARA'!J:K,2,0),VLOOKUP('BD Conta 5295-0'!J98,'DE-PARA'!K:L,2,0))</f>
        <v>#N/A</v>
      </c>
      <c r="L98" s="70"/>
      <c r="M98" s="101">
        <f t="shared" si="3"/>
        <v>0</v>
      </c>
      <c r="P98" s="1" t="e">
        <f>VLOOKUP(K98,'Fluxo de Caixa'!B:B,1,0)</f>
        <v>#N/A</v>
      </c>
    </row>
    <row r="99" spans="2:16">
      <c r="B99" s="60"/>
      <c r="C99" s="65"/>
      <c r="D99" s="66"/>
      <c r="E99" s="20" t="str">
        <f t="shared" si="2"/>
        <v>1-1900</v>
      </c>
      <c r="F99" s="69"/>
      <c r="G99" s="67"/>
      <c r="H99" s="68"/>
      <c r="I99" s="69"/>
      <c r="J99" s="67"/>
      <c r="K99" s="25" t="e">
        <f>IFERROR(VLOOKUP(J99,'DE-PARA'!J:K,2,0),VLOOKUP('BD Conta 5295-0'!J99,'DE-PARA'!K:L,2,0))</f>
        <v>#N/A</v>
      </c>
      <c r="L99" s="70"/>
      <c r="M99" s="101">
        <f t="shared" si="3"/>
        <v>0</v>
      </c>
      <c r="P99" s="1" t="e">
        <f>VLOOKUP(K99,'Fluxo de Caixa'!B:B,1,0)</f>
        <v>#N/A</v>
      </c>
    </row>
    <row r="100" spans="2:16">
      <c r="B100" s="60"/>
      <c r="C100" s="65"/>
      <c r="D100" s="66"/>
      <c r="E100" s="20" t="str">
        <f t="shared" si="2"/>
        <v>1-1900</v>
      </c>
      <c r="F100" s="69"/>
      <c r="G100" s="67"/>
      <c r="H100" s="68"/>
      <c r="I100" s="69"/>
      <c r="J100" s="67"/>
      <c r="K100" s="25" t="e">
        <f>IFERROR(VLOOKUP(J100,'DE-PARA'!J:K,2,0),VLOOKUP('BD Conta 5295-0'!J100,'DE-PARA'!K:L,2,0))</f>
        <v>#N/A</v>
      </c>
      <c r="L100" s="70"/>
      <c r="M100" s="101">
        <f t="shared" si="3"/>
        <v>0</v>
      </c>
      <c r="P100" s="1" t="e">
        <f>VLOOKUP(K100,'Fluxo de Caixa'!B:B,1,0)</f>
        <v>#N/A</v>
      </c>
    </row>
    <row r="101" spans="2:16">
      <c r="B101" s="60"/>
      <c r="C101" s="65"/>
      <c r="D101" s="66"/>
      <c r="E101" s="20" t="str">
        <f t="shared" si="2"/>
        <v>1-1900</v>
      </c>
      <c r="F101" s="69"/>
      <c r="G101" s="67"/>
      <c r="H101" s="68"/>
      <c r="I101" s="69"/>
      <c r="J101" s="67"/>
      <c r="K101" s="25" t="e">
        <f>IFERROR(VLOOKUP(J101,'DE-PARA'!J:K,2,0),VLOOKUP('BD Conta 5295-0'!J101,'DE-PARA'!K:L,2,0))</f>
        <v>#N/A</v>
      </c>
      <c r="L101" s="70"/>
      <c r="M101" s="101">
        <f t="shared" si="3"/>
        <v>0</v>
      </c>
      <c r="P101" s="1" t="e">
        <f>VLOOKUP(K101,'Fluxo de Caixa'!B:B,1,0)</f>
        <v>#N/A</v>
      </c>
    </row>
    <row r="102" spans="2:16">
      <c r="B102" s="60"/>
      <c r="C102" s="65"/>
      <c r="D102" s="66"/>
      <c r="E102" s="20" t="str">
        <f t="shared" si="2"/>
        <v>1-1900</v>
      </c>
      <c r="F102" s="69"/>
      <c r="G102" s="67"/>
      <c r="H102" s="68"/>
      <c r="I102" s="69"/>
      <c r="J102" s="67"/>
      <c r="K102" s="25" t="e">
        <f>IFERROR(VLOOKUP(J102,'DE-PARA'!J:K,2,0),VLOOKUP('BD Conta 5295-0'!J102,'DE-PARA'!K:L,2,0))</f>
        <v>#N/A</v>
      </c>
      <c r="L102" s="70"/>
      <c r="M102" s="101">
        <f t="shared" si="3"/>
        <v>0</v>
      </c>
      <c r="P102" s="1" t="e">
        <f>VLOOKUP(K102,'Fluxo de Caixa'!B:B,1,0)</f>
        <v>#N/A</v>
      </c>
    </row>
    <row r="103" spans="2:16">
      <c r="B103" s="60"/>
      <c r="C103" s="65"/>
      <c r="D103" s="66"/>
      <c r="E103" s="20" t="str">
        <f t="shared" si="2"/>
        <v>1-1900</v>
      </c>
      <c r="F103" s="69"/>
      <c r="G103" s="67"/>
      <c r="H103" s="68"/>
      <c r="I103" s="69"/>
      <c r="J103" s="67"/>
      <c r="K103" s="25" t="e">
        <f>IFERROR(VLOOKUP(J103,'DE-PARA'!J:K,2,0),VLOOKUP('BD Conta 5295-0'!J103,'DE-PARA'!K:L,2,0))</f>
        <v>#N/A</v>
      </c>
      <c r="L103" s="70"/>
      <c r="M103" s="101">
        <f t="shared" si="3"/>
        <v>0</v>
      </c>
      <c r="P103" s="1" t="e">
        <f>VLOOKUP(K103,'Fluxo de Caixa'!B:B,1,0)</f>
        <v>#N/A</v>
      </c>
    </row>
    <row r="104" spans="2:16">
      <c r="B104" s="60"/>
      <c r="C104" s="65"/>
      <c r="D104" s="66"/>
      <c r="E104" s="20" t="str">
        <f t="shared" si="2"/>
        <v>1-1900</v>
      </c>
      <c r="F104" s="69"/>
      <c r="G104" s="67"/>
      <c r="H104" s="68"/>
      <c r="I104" s="69"/>
      <c r="J104" s="67"/>
      <c r="K104" s="25" t="e">
        <f>IFERROR(VLOOKUP(J104,'DE-PARA'!J:K,2,0),VLOOKUP('BD Conta 5295-0'!J104,'DE-PARA'!K:L,2,0))</f>
        <v>#N/A</v>
      </c>
      <c r="L104" s="70"/>
      <c r="M104" s="101">
        <f t="shared" si="3"/>
        <v>0</v>
      </c>
      <c r="P104" s="1" t="e">
        <f>VLOOKUP(K104,'Fluxo de Caixa'!B:B,1,0)</f>
        <v>#N/A</v>
      </c>
    </row>
    <row r="105" spans="2:16">
      <c r="B105" s="60"/>
      <c r="C105" s="65"/>
      <c r="D105" s="66"/>
      <c r="E105" s="20" t="str">
        <f t="shared" si="2"/>
        <v>1-1900</v>
      </c>
      <c r="F105" s="69"/>
      <c r="G105" s="67"/>
      <c r="H105" s="68"/>
      <c r="I105" s="69"/>
      <c r="J105" s="67"/>
      <c r="K105" s="25" t="e">
        <f>IFERROR(VLOOKUP(J105,'DE-PARA'!J:K,2,0),VLOOKUP('BD Conta 5295-0'!J105,'DE-PARA'!K:L,2,0))</f>
        <v>#N/A</v>
      </c>
      <c r="L105" s="70"/>
      <c r="M105" s="101">
        <f t="shared" si="3"/>
        <v>0</v>
      </c>
      <c r="P105" s="1" t="e">
        <f>VLOOKUP(K105,'Fluxo de Caixa'!B:B,1,0)</f>
        <v>#N/A</v>
      </c>
    </row>
    <row r="106" spans="2:16">
      <c r="B106" s="60"/>
      <c r="C106" s="65"/>
      <c r="D106" s="66"/>
      <c r="E106" s="20" t="str">
        <f t="shared" si="2"/>
        <v>1-1900</v>
      </c>
      <c r="F106" s="69"/>
      <c r="G106" s="67"/>
      <c r="H106" s="68"/>
      <c r="I106" s="69"/>
      <c r="J106" s="67"/>
      <c r="K106" s="25" t="e">
        <f>IFERROR(VLOOKUP(J106,'DE-PARA'!J:K,2,0),VLOOKUP('BD Conta 5295-0'!J106,'DE-PARA'!K:L,2,0))</f>
        <v>#N/A</v>
      </c>
      <c r="L106" s="70"/>
      <c r="M106" s="101">
        <f t="shared" si="3"/>
        <v>0</v>
      </c>
      <c r="P106" s="1" t="e">
        <f>VLOOKUP(K106,'Fluxo de Caixa'!B:B,1,0)</f>
        <v>#N/A</v>
      </c>
    </row>
    <row r="107" spans="2:16">
      <c r="B107" s="60"/>
      <c r="C107" s="65"/>
      <c r="D107" s="66"/>
      <c r="E107" s="20" t="str">
        <f t="shared" si="2"/>
        <v>1-1900</v>
      </c>
      <c r="F107" s="69"/>
      <c r="G107" s="67"/>
      <c r="H107" s="68"/>
      <c r="I107" s="69"/>
      <c r="J107" s="67"/>
      <c r="K107" s="25" t="e">
        <f>IFERROR(VLOOKUP(J107,'DE-PARA'!J:K,2,0),VLOOKUP('BD Conta 5295-0'!J107,'DE-PARA'!K:L,2,0))</f>
        <v>#N/A</v>
      </c>
      <c r="L107" s="70"/>
      <c r="M107" s="101">
        <f t="shared" si="3"/>
        <v>0</v>
      </c>
      <c r="P107" s="1" t="e">
        <f>VLOOKUP(K107,'Fluxo de Caixa'!B:B,1,0)</f>
        <v>#N/A</v>
      </c>
    </row>
    <row r="108" spans="2:16">
      <c r="B108" s="60"/>
      <c r="C108" s="65"/>
      <c r="D108" s="66"/>
      <c r="E108" s="20" t="str">
        <f t="shared" si="2"/>
        <v>1-1900</v>
      </c>
      <c r="F108" s="69"/>
      <c r="G108" s="67"/>
      <c r="H108" s="68"/>
      <c r="I108" s="69"/>
      <c r="J108" s="67"/>
      <c r="K108" s="25" t="e">
        <f>IFERROR(VLOOKUP(J108,'DE-PARA'!J:K,2,0),VLOOKUP('BD Conta 5295-0'!J108,'DE-PARA'!K:L,2,0))</f>
        <v>#N/A</v>
      </c>
      <c r="L108" s="70"/>
      <c r="M108" s="101">
        <f t="shared" si="3"/>
        <v>0</v>
      </c>
      <c r="P108" s="1" t="e">
        <f>VLOOKUP(K108,'Fluxo de Caixa'!B:B,1,0)</f>
        <v>#N/A</v>
      </c>
    </row>
    <row r="109" spans="2:16">
      <c r="B109" s="60"/>
      <c r="C109" s="65"/>
      <c r="D109" s="66"/>
      <c r="E109" s="20" t="str">
        <f t="shared" si="2"/>
        <v>1-1900</v>
      </c>
      <c r="F109" s="69"/>
      <c r="G109" s="67"/>
      <c r="H109" s="68"/>
      <c r="I109" s="69"/>
      <c r="J109" s="67"/>
      <c r="K109" s="25" t="e">
        <f>IFERROR(VLOOKUP(J109,'DE-PARA'!J:K,2,0),VLOOKUP('BD Conta 5295-0'!J109,'DE-PARA'!K:L,2,0))</f>
        <v>#N/A</v>
      </c>
      <c r="L109" s="70"/>
      <c r="M109" s="101">
        <f t="shared" si="3"/>
        <v>0</v>
      </c>
      <c r="P109" s="1" t="e">
        <f>VLOOKUP(K109,'Fluxo de Caixa'!B:B,1,0)</f>
        <v>#N/A</v>
      </c>
    </row>
    <row r="110" spans="2:16">
      <c r="B110" s="60"/>
      <c r="C110" s="65"/>
      <c r="D110" s="66"/>
      <c r="E110" s="20" t="str">
        <f t="shared" si="2"/>
        <v>1-1900</v>
      </c>
      <c r="F110" s="69"/>
      <c r="G110" s="67"/>
      <c r="H110" s="68"/>
      <c r="I110" s="69"/>
      <c r="J110" s="67"/>
      <c r="K110" s="25" t="e">
        <f>IFERROR(VLOOKUP(J110,'DE-PARA'!J:K,2,0),VLOOKUP('BD Conta 5295-0'!J110,'DE-PARA'!K:L,2,0))</f>
        <v>#N/A</v>
      </c>
      <c r="L110" s="70"/>
      <c r="M110" s="101">
        <f t="shared" si="3"/>
        <v>0</v>
      </c>
      <c r="P110" s="1" t="e">
        <f>VLOOKUP(K110,'Fluxo de Caixa'!B:B,1,0)</f>
        <v>#N/A</v>
      </c>
    </row>
    <row r="111" spans="2:16">
      <c r="B111" s="60"/>
      <c r="C111" s="65"/>
      <c r="D111" s="66"/>
      <c r="E111" s="20" t="str">
        <f t="shared" si="2"/>
        <v>1-1900</v>
      </c>
      <c r="F111" s="69"/>
      <c r="G111" s="67"/>
      <c r="H111" s="68"/>
      <c r="I111" s="69"/>
      <c r="J111" s="67"/>
      <c r="K111" s="25" t="e">
        <f>IFERROR(VLOOKUP(J111,'DE-PARA'!J:K,2,0),VLOOKUP('BD Conta 5295-0'!J111,'DE-PARA'!K:L,2,0))</f>
        <v>#N/A</v>
      </c>
      <c r="L111" s="70"/>
      <c r="M111" s="101">
        <f t="shared" si="3"/>
        <v>0</v>
      </c>
      <c r="P111" s="1" t="e">
        <f>VLOOKUP(K111,'Fluxo de Caixa'!B:B,1,0)</f>
        <v>#N/A</v>
      </c>
    </row>
    <row r="112" spans="2:16">
      <c r="B112" s="60"/>
      <c r="C112" s="65"/>
      <c r="D112" s="66"/>
      <c r="E112" s="20" t="str">
        <f t="shared" si="2"/>
        <v>1-1900</v>
      </c>
      <c r="F112" s="69"/>
      <c r="G112" s="67"/>
      <c r="H112" s="68"/>
      <c r="I112" s="69"/>
      <c r="J112" s="67"/>
      <c r="K112" s="25" t="e">
        <f>IFERROR(VLOOKUP(J112,'DE-PARA'!J:K,2,0),VLOOKUP('BD Conta 5295-0'!J112,'DE-PARA'!K:L,2,0))</f>
        <v>#N/A</v>
      </c>
      <c r="L112" s="70"/>
      <c r="M112" s="101">
        <f t="shared" si="3"/>
        <v>0</v>
      </c>
      <c r="P112" s="1" t="e">
        <f>VLOOKUP(K112,'Fluxo de Caixa'!B:B,1,0)</f>
        <v>#N/A</v>
      </c>
    </row>
    <row r="113" spans="2:16">
      <c r="B113" s="60"/>
      <c r="C113" s="65"/>
      <c r="D113" s="66"/>
      <c r="E113" s="20" t="str">
        <f t="shared" si="2"/>
        <v>1-1900</v>
      </c>
      <c r="F113" s="69"/>
      <c r="G113" s="67"/>
      <c r="H113" s="68"/>
      <c r="I113" s="69"/>
      <c r="J113" s="67"/>
      <c r="K113" s="25" t="e">
        <f>IFERROR(VLOOKUP(J113,'DE-PARA'!J:K,2,0),VLOOKUP('BD Conta 5295-0'!J113,'DE-PARA'!K:L,2,0))</f>
        <v>#N/A</v>
      </c>
      <c r="L113" s="70"/>
      <c r="M113" s="101">
        <f t="shared" si="3"/>
        <v>0</v>
      </c>
      <c r="P113" s="1" t="e">
        <f>VLOOKUP(K113,'Fluxo de Caixa'!B:B,1,0)</f>
        <v>#N/A</v>
      </c>
    </row>
    <row r="114" spans="2:16">
      <c r="B114" s="60"/>
      <c r="C114" s="65"/>
      <c r="D114" s="66"/>
      <c r="E114" s="20" t="str">
        <f t="shared" si="2"/>
        <v>1-1900</v>
      </c>
      <c r="F114" s="69"/>
      <c r="G114" s="67"/>
      <c r="H114" s="68"/>
      <c r="I114" s="69"/>
      <c r="J114" s="67"/>
      <c r="K114" s="25" t="e">
        <f>IFERROR(VLOOKUP(J114,'DE-PARA'!J:K,2,0),VLOOKUP('BD Conta 5295-0'!J114,'DE-PARA'!K:L,2,0))</f>
        <v>#N/A</v>
      </c>
      <c r="L114" s="70"/>
      <c r="M114" s="101">
        <f t="shared" si="3"/>
        <v>0</v>
      </c>
      <c r="P114" s="1" t="e">
        <f>VLOOKUP(K114,'Fluxo de Caixa'!B:B,1,0)</f>
        <v>#N/A</v>
      </c>
    </row>
    <row r="115" spans="2:16">
      <c r="B115" s="60"/>
      <c r="C115" s="65"/>
      <c r="D115" s="66"/>
      <c r="E115" s="20" t="str">
        <f t="shared" si="2"/>
        <v>1-1900</v>
      </c>
      <c r="F115" s="69"/>
      <c r="G115" s="67"/>
      <c r="H115" s="68"/>
      <c r="I115" s="69"/>
      <c r="J115" s="67"/>
      <c r="K115" s="25" t="e">
        <f>IFERROR(VLOOKUP(J115,'DE-PARA'!J:K,2,0),VLOOKUP('BD Conta 5295-0'!J115,'DE-PARA'!K:L,2,0))</f>
        <v>#N/A</v>
      </c>
      <c r="L115" s="70"/>
      <c r="M115" s="101">
        <f t="shared" si="3"/>
        <v>0</v>
      </c>
      <c r="P115" s="1" t="e">
        <f>VLOOKUP(K115,'Fluxo de Caixa'!B:B,1,0)</f>
        <v>#N/A</v>
      </c>
    </row>
    <row r="116" spans="2:16">
      <c r="B116" s="60"/>
      <c r="C116" s="65"/>
      <c r="D116" s="66"/>
      <c r="E116" s="20" t="str">
        <f t="shared" si="2"/>
        <v>1-1900</v>
      </c>
      <c r="F116" s="69"/>
      <c r="G116" s="67"/>
      <c r="H116" s="68"/>
      <c r="I116" s="69"/>
      <c r="J116" s="67"/>
      <c r="K116" s="25" t="e">
        <f>IFERROR(VLOOKUP(J116,'DE-PARA'!J:K,2,0),VLOOKUP('BD Conta 5295-0'!J116,'DE-PARA'!K:L,2,0))</f>
        <v>#N/A</v>
      </c>
      <c r="L116" s="70"/>
      <c r="M116" s="101">
        <f t="shared" si="3"/>
        <v>0</v>
      </c>
      <c r="P116" s="1" t="e">
        <f>VLOOKUP(K116,'Fluxo de Caixa'!B:B,1,0)</f>
        <v>#N/A</v>
      </c>
    </row>
    <row r="117" spans="2:16">
      <c r="B117" s="60"/>
      <c r="C117" s="65"/>
      <c r="D117" s="66"/>
      <c r="E117" s="20" t="str">
        <f t="shared" si="2"/>
        <v>1-1900</v>
      </c>
      <c r="F117" s="69"/>
      <c r="G117" s="67"/>
      <c r="H117" s="68"/>
      <c r="I117" s="69"/>
      <c r="J117" s="67"/>
      <c r="K117" s="25" t="e">
        <f>IFERROR(VLOOKUP(J117,'DE-PARA'!J:K,2,0),VLOOKUP('BD Conta 5295-0'!J117,'DE-PARA'!K:L,2,0))</f>
        <v>#N/A</v>
      </c>
      <c r="L117" s="70"/>
      <c r="M117" s="101">
        <f t="shared" si="3"/>
        <v>0</v>
      </c>
      <c r="P117" s="1" t="e">
        <f>VLOOKUP(K117,'Fluxo de Caixa'!B:B,1,0)</f>
        <v>#N/A</v>
      </c>
    </row>
    <row r="118" spans="2:16">
      <c r="B118" s="60"/>
      <c r="C118" s="65"/>
      <c r="D118" s="66"/>
      <c r="E118" s="20" t="str">
        <f t="shared" si="2"/>
        <v>1-1900</v>
      </c>
      <c r="F118" s="69"/>
      <c r="G118" s="67"/>
      <c r="H118" s="68"/>
      <c r="I118" s="69"/>
      <c r="J118" s="67"/>
      <c r="K118" s="25" t="e">
        <f>IFERROR(VLOOKUP(J118,'DE-PARA'!J:K,2,0),VLOOKUP('BD Conta 5295-0'!J118,'DE-PARA'!K:L,2,0))</f>
        <v>#N/A</v>
      </c>
      <c r="L118" s="70"/>
      <c r="M118" s="101">
        <f t="shared" si="3"/>
        <v>0</v>
      </c>
      <c r="P118" s="1" t="e">
        <f>VLOOKUP(K118,'Fluxo de Caixa'!B:B,1,0)</f>
        <v>#N/A</v>
      </c>
    </row>
    <row r="119" spans="2:16">
      <c r="B119" s="60"/>
      <c r="C119" s="65"/>
      <c r="D119" s="66"/>
      <c r="E119" s="20" t="str">
        <f t="shared" si="2"/>
        <v>1-1900</v>
      </c>
      <c r="F119" s="69"/>
      <c r="G119" s="67"/>
      <c r="H119" s="68"/>
      <c r="I119" s="69"/>
      <c r="J119" s="67"/>
      <c r="K119" s="25" t="e">
        <f>IFERROR(VLOOKUP(J119,'DE-PARA'!J:K,2,0),VLOOKUP('BD Conta 5295-0'!J119,'DE-PARA'!K:L,2,0))</f>
        <v>#N/A</v>
      </c>
      <c r="L119" s="70"/>
      <c r="M119" s="101">
        <f t="shared" si="3"/>
        <v>0</v>
      </c>
      <c r="P119" s="1" t="e">
        <f>VLOOKUP(K119,'Fluxo de Caixa'!B:B,1,0)</f>
        <v>#N/A</v>
      </c>
    </row>
    <row r="120" spans="2:16">
      <c r="B120" s="60"/>
      <c r="C120" s="65"/>
      <c r="D120" s="66"/>
      <c r="E120" s="20" t="str">
        <f t="shared" si="2"/>
        <v>1-1900</v>
      </c>
      <c r="F120" s="69"/>
      <c r="G120" s="67"/>
      <c r="H120" s="68"/>
      <c r="I120" s="69"/>
      <c r="J120" s="67"/>
      <c r="K120" s="25" t="e">
        <f>IFERROR(VLOOKUP(J120,'DE-PARA'!J:K,2,0),VLOOKUP('BD Conta 5295-0'!J120,'DE-PARA'!K:L,2,0))</f>
        <v>#N/A</v>
      </c>
      <c r="L120" s="70"/>
      <c r="M120" s="101">
        <f t="shared" si="3"/>
        <v>0</v>
      </c>
      <c r="P120" s="1" t="e">
        <f>VLOOKUP(K120,'Fluxo de Caixa'!B:B,1,0)</f>
        <v>#N/A</v>
      </c>
    </row>
    <row r="121" spans="2:16">
      <c r="B121" s="60"/>
      <c r="C121" s="65"/>
      <c r="D121" s="66"/>
      <c r="E121" s="20" t="str">
        <f t="shared" si="2"/>
        <v>1-1900</v>
      </c>
      <c r="F121" s="69"/>
      <c r="G121" s="67"/>
      <c r="H121" s="68"/>
      <c r="I121" s="69"/>
      <c r="J121" s="67"/>
      <c r="K121" s="25" t="e">
        <f>IFERROR(VLOOKUP(J121,'DE-PARA'!J:K,2,0),VLOOKUP('BD Conta 5295-0'!J121,'DE-PARA'!K:L,2,0))</f>
        <v>#N/A</v>
      </c>
      <c r="L121" s="70"/>
      <c r="M121" s="101">
        <f t="shared" si="3"/>
        <v>0</v>
      </c>
      <c r="P121" s="1" t="e">
        <f>VLOOKUP(K121,'Fluxo de Caixa'!B:B,1,0)</f>
        <v>#N/A</v>
      </c>
    </row>
    <row r="122" spans="2:16">
      <c r="B122" s="60"/>
      <c r="C122" s="65"/>
      <c r="D122" s="66"/>
      <c r="E122" s="20" t="str">
        <f t="shared" si="2"/>
        <v>1-1900</v>
      </c>
      <c r="F122" s="69"/>
      <c r="G122" s="67"/>
      <c r="H122" s="68"/>
      <c r="I122" s="69"/>
      <c r="J122" s="67"/>
      <c r="K122" s="25" t="e">
        <f>IFERROR(VLOOKUP(J122,'DE-PARA'!J:K,2,0),VLOOKUP('BD Conta 5295-0'!J122,'DE-PARA'!K:L,2,0))</f>
        <v>#N/A</v>
      </c>
      <c r="L122" s="70"/>
      <c r="M122" s="101">
        <f t="shared" si="3"/>
        <v>0</v>
      </c>
      <c r="P122" s="1" t="e">
        <f>VLOOKUP(K122,'Fluxo de Caixa'!B:B,1,0)</f>
        <v>#N/A</v>
      </c>
    </row>
    <row r="123" spans="2:16">
      <c r="B123" s="60"/>
      <c r="C123" s="65"/>
      <c r="D123" s="66"/>
      <c r="E123" s="20" t="str">
        <f t="shared" si="2"/>
        <v>1-1900</v>
      </c>
      <c r="F123" s="69"/>
      <c r="G123" s="67"/>
      <c r="H123" s="68"/>
      <c r="I123" s="69"/>
      <c r="J123" s="67"/>
      <c r="K123" s="25" t="e">
        <f>IFERROR(VLOOKUP(J123,'DE-PARA'!J:K,2,0),VLOOKUP('BD Conta 5295-0'!J123,'DE-PARA'!K:L,2,0))</f>
        <v>#N/A</v>
      </c>
      <c r="L123" s="70"/>
      <c r="M123" s="101">
        <f t="shared" si="3"/>
        <v>0</v>
      </c>
      <c r="P123" s="1" t="e">
        <f>VLOOKUP(K123,'Fluxo de Caixa'!B:B,1,0)</f>
        <v>#N/A</v>
      </c>
    </row>
    <row r="124" spans="2:16">
      <c r="B124" s="60"/>
      <c r="C124" s="65"/>
      <c r="D124" s="66"/>
      <c r="E124" s="20" t="str">
        <f t="shared" si="2"/>
        <v>1-1900</v>
      </c>
      <c r="F124" s="69"/>
      <c r="G124" s="67"/>
      <c r="H124" s="68"/>
      <c r="I124" s="69"/>
      <c r="J124" s="67"/>
      <c r="K124" s="25" t="e">
        <f>IFERROR(VLOOKUP(J124,'DE-PARA'!J:K,2,0),VLOOKUP('BD Conta 5295-0'!J124,'DE-PARA'!K:L,2,0))</f>
        <v>#N/A</v>
      </c>
      <c r="L124" s="70"/>
      <c r="M124" s="101">
        <f t="shared" si="3"/>
        <v>0</v>
      </c>
      <c r="P124" s="1" t="e">
        <f>VLOOKUP(K124,'Fluxo de Caixa'!B:B,1,0)</f>
        <v>#N/A</v>
      </c>
    </row>
    <row r="125" spans="2:16">
      <c r="B125" s="60"/>
      <c r="C125" s="65"/>
      <c r="D125" s="66"/>
      <c r="E125" s="20" t="str">
        <f t="shared" si="2"/>
        <v>1-1900</v>
      </c>
      <c r="F125" s="69"/>
      <c r="G125" s="67"/>
      <c r="H125" s="68"/>
      <c r="I125" s="69"/>
      <c r="J125" s="67"/>
      <c r="K125" s="25" t="e">
        <f>IFERROR(VLOOKUP(J125,'DE-PARA'!J:K,2,0),VLOOKUP('BD Conta 5295-0'!J125,'DE-PARA'!K:L,2,0))</f>
        <v>#N/A</v>
      </c>
      <c r="L125" s="70"/>
      <c r="M125" s="101">
        <f t="shared" si="3"/>
        <v>0</v>
      </c>
      <c r="P125" s="1" t="e">
        <f>VLOOKUP(K125,'Fluxo de Caixa'!B:B,1,0)</f>
        <v>#N/A</v>
      </c>
    </row>
    <row r="126" spans="2:16">
      <c r="B126" s="60"/>
      <c r="C126" s="65"/>
      <c r="D126" s="66"/>
      <c r="E126" s="20" t="str">
        <f t="shared" si="2"/>
        <v>1-1900</v>
      </c>
      <c r="F126" s="69"/>
      <c r="G126" s="67"/>
      <c r="H126" s="68"/>
      <c r="I126" s="69"/>
      <c r="J126" s="67"/>
      <c r="K126" s="25" t="e">
        <f>IFERROR(VLOOKUP(J126,'DE-PARA'!J:K,2,0),VLOOKUP('BD Conta 5295-0'!J126,'DE-PARA'!K:L,2,0))</f>
        <v>#N/A</v>
      </c>
      <c r="L126" s="70"/>
      <c r="M126" s="101">
        <f t="shared" si="3"/>
        <v>0</v>
      </c>
      <c r="P126" s="1" t="e">
        <f>VLOOKUP(K126,'Fluxo de Caixa'!B:B,1,0)</f>
        <v>#N/A</v>
      </c>
    </row>
    <row r="127" spans="2:16">
      <c r="B127" s="60"/>
      <c r="C127" s="65"/>
      <c r="D127" s="66"/>
      <c r="E127" s="20" t="str">
        <f t="shared" si="2"/>
        <v>1-1900</v>
      </c>
      <c r="F127" s="69"/>
      <c r="G127" s="67"/>
      <c r="H127" s="68"/>
      <c r="I127" s="69"/>
      <c r="J127" s="67"/>
      <c r="K127" s="25" t="e">
        <f>IFERROR(VLOOKUP(J127,'DE-PARA'!J:K,2,0),VLOOKUP('BD Conta 5295-0'!J127,'DE-PARA'!K:L,2,0))</f>
        <v>#N/A</v>
      </c>
      <c r="L127" s="70"/>
      <c r="M127" s="101">
        <f t="shared" si="3"/>
        <v>0</v>
      </c>
      <c r="P127" s="1" t="e">
        <f>VLOOKUP(K127,'Fluxo de Caixa'!B:B,1,0)</f>
        <v>#N/A</v>
      </c>
    </row>
    <row r="128" spans="2:16">
      <c r="B128" s="60"/>
      <c r="C128" s="65"/>
      <c r="D128" s="66"/>
      <c r="E128" s="20" t="str">
        <f t="shared" si="2"/>
        <v>1-1900</v>
      </c>
      <c r="F128" s="69"/>
      <c r="G128" s="67"/>
      <c r="H128" s="68"/>
      <c r="I128" s="69"/>
      <c r="J128" s="67"/>
      <c r="K128" s="25" t="e">
        <f>IFERROR(VLOOKUP(J128,'DE-PARA'!J:K,2,0),VLOOKUP('BD Conta 5295-0'!J128,'DE-PARA'!K:L,2,0))</f>
        <v>#N/A</v>
      </c>
      <c r="L128" s="70"/>
      <c r="M128" s="101">
        <f t="shared" si="3"/>
        <v>0</v>
      </c>
      <c r="P128" s="1" t="e">
        <f>VLOOKUP(K128,'Fluxo de Caixa'!B:B,1,0)</f>
        <v>#N/A</v>
      </c>
    </row>
    <row r="129" spans="2:16">
      <c r="B129" s="60"/>
      <c r="C129" s="65"/>
      <c r="D129" s="66"/>
      <c r="E129" s="20" t="str">
        <f t="shared" si="2"/>
        <v>1-1900</v>
      </c>
      <c r="F129" s="69"/>
      <c r="G129" s="67"/>
      <c r="H129" s="68"/>
      <c r="I129" s="69"/>
      <c r="J129" s="67"/>
      <c r="K129" s="25" t="e">
        <f>IFERROR(VLOOKUP(J129,'DE-PARA'!J:K,2,0),VLOOKUP('BD Conta 5295-0'!J129,'DE-PARA'!K:L,2,0))</f>
        <v>#N/A</v>
      </c>
      <c r="L129" s="70"/>
      <c r="M129" s="101">
        <f t="shared" si="3"/>
        <v>0</v>
      </c>
      <c r="P129" s="1" t="e">
        <f>VLOOKUP(K129,'Fluxo de Caixa'!B:B,1,0)</f>
        <v>#N/A</v>
      </c>
    </row>
    <row r="130" spans="2:16">
      <c r="B130" s="60"/>
      <c r="C130" s="65"/>
      <c r="D130" s="66"/>
      <c r="E130" s="20" t="str">
        <f t="shared" si="2"/>
        <v>1-1900</v>
      </c>
      <c r="F130" s="69"/>
      <c r="G130" s="67"/>
      <c r="H130" s="68"/>
      <c r="I130" s="69"/>
      <c r="J130" s="67"/>
      <c r="K130" s="25" t="e">
        <f>IFERROR(VLOOKUP(J130,'DE-PARA'!J:K,2,0),VLOOKUP('BD Conta 5295-0'!J130,'DE-PARA'!K:L,2,0))</f>
        <v>#N/A</v>
      </c>
      <c r="L130" s="70"/>
      <c r="M130" s="101">
        <f t="shared" si="3"/>
        <v>0</v>
      </c>
      <c r="P130" s="1" t="e">
        <f>VLOOKUP(K130,'Fluxo de Caixa'!B:B,1,0)</f>
        <v>#N/A</v>
      </c>
    </row>
    <row r="131" spans="2:16">
      <c r="B131" s="60"/>
      <c r="C131" s="65"/>
      <c r="D131" s="66"/>
      <c r="E131" s="20" t="str">
        <f t="shared" si="2"/>
        <v>1-1900</v>
      </c>
      <c r="F131" s="69"/>
      <c r="G131" s="67"/>
      <c r="H131" s="68"/>
      <c r="I131" s="69"/>
      <c r="J131" s="67"/>
      <c r="K131" s="25" t="e">
        <f>IFERROR(VLOOKUP(J131,'DE-PARA'!J:K,2,0),VLOOKUP('BD Conta 5295-0'!J131,'DE-PARA'!K:L,2,0))</f>
        <v>#N/A</v>
      </c>
      <c r="L131" s="70"/>
      <c r="M131" s="101">
        <f t="shared" si="3"/>
        <v>0</v>
      </c>
      <c r="P131" s="1" t="e">
        <f>VLOOKUP(K131,'Fluxo de Caixa'!B:B,1,0)</f>
        <v>#N/A</v>
      </c>
    </row>
    <row r="132" spans="2:16">
      <c r="B132" s="60"/>
      <c r="C132" s="65"/>
      <c r="D132" s="66"/>
      <c r="E132" s="20" t="str">
        <f t="shared" ref="E132:E195" si="4">MONTH(D132)&amp;"-"&amp;YEAR(D132)</f>
        <v>1-1900</v>
      </c>
      <c r="F132" s="69"/>
      <c r="G132" s="67"/>
      <c r="H132" s="68"/>
      <c r="I132" s="69"/>
      <c r="J132" s="67"/>
      <c r="K132" s="25" t="e">
        <f>IFERROR(VLOOKUP(J132,'DE-PARA'!J:K,2,0),VLOOKUP('BD Conta 5295-0'!J132,'DE-PARA'!K:L,2,0))</f>
        <v>#N/A</v>
      </c>
      <c r="L132" s="70"/>
      <c r="M132" s="101">
        <f t="shared" si="3"/>
        <v>0</v>
      </c>
      <c r="P132" s="1" t="e">
        <f>VLOOKUP(K132,'Fluxo de Caixa'!B:B,1,0)</f>
        <v>#N/A</v>
      </c>
    </row>
    <row r="133" spans="2:16">
      <c r="B133" s="60"/>
      <c r="C133" s="65"/>
      <c r="D133" s="66"/>
      <c r="E133" s="20" t="str">
        <f t="shared" si="4"/>
        <v>1-1900</v>
      </c>
      <c r="F133" s="69"/>
      <c r="G133" s="67"/>
      <c r="H133" s="68"/>
      <c r="I133" s="69"/>
      <c r="J133" s="67"/>
      <c r="K133" s="25" t="e">
        <f>IFERROR(VLOOKUP(J133,'DE-PARA'!J:K,2,0),VLOOKUP('BD Conta 5295-0'!J133,'DE-PARA'!K:L,2,0))</f>
        <v>#N/A</v>
      </c>
      <c r="L133" s="70"/>
      <c r="M133" s="101">
        <f t="shared" si="3"/>
        <v>0</v>
      </c>
      <c r="P133" s="1" t="e">
        <f>VLOOKUP(K133,'Fluxo de Caixa'!B:B,1,0)</f>
        <v>#N/A</v>
      </c>
    </row>
    <row r="134" spans="2:16">
      <c r="B134" s="60"/>
      <c r="C134" s="65"/>
      <c r="D134" s="66"/>
      <c r="E134" s="20" t="str">
        <f t="shared" si="4"/>
        <v>1-1900</v>
      </c>
      <c r="F134" s="69"/>
      <c r="G134" s="67"/>
      <c r="H134" s="68"/>
      <c r="I134" s="69"/>
      <c r="J134" s="67"/>
      <c r="K134" s="25" t="e">
        <f>IFERROR(VLOOKUP(J134,'DE-PARA'!J:K,2,0),VLOOKUP('BD Conta 5295-0'!J134,'DE-PARA'!K:L,2,0))</f>
        <v>#N/A</v>
      </c>
      <c r="L134" s="70"/>
      <c r="M134" s="101">
        <f t="shared" ref="M134:M197" si="5">M133+L134</f>
        <v>0</v>
      </c>
      <c r="P134" s="1" t="e">
        <f>VLOOKUP(K134,'Fluxo de Caixa'!B:B,1,0)</f>
        <v>#N/A</v>
      </c>
    </row>
    <row r="135" spans="2:16">
      <c r="B135" s="60"/>
      <c r="C135" s="65"/>
      <c r="D135" s="66"/>
      <c r="E135" s="20" t="str">
        <f t="shared" si="4"/>
        <v>1-1900</v>
      </c>
      <c r="F135" s="69"/>
      <c r="G135" s="67"/>
      <c r="H135" s="68"/>
      <c r="I135" s="69"/>
      <c r="J135" s="67"/>
      <c r="K135" s="25" t="e">
        <f>IFERROR(VLOOKUP(J135,'DE-PARA'!J:K,2,0),VLOOKUP('BD Conta 5295-0'!J135,'DE-PARA'!K:L,2,0))</f>
        <v>#N/A</v>
      </c>
      <c r="L135" s="70"/>
      <c r="M135" s="101">
        <f t="shared" si="5"/>
        <v>0</v>
      </c>
      <c r="P135" s="1" t="e">
        <f>VLOOKUP(K135,'Fluxo de Caixa'!B:B,1,0)</f>
        <v>#N/A</v>
      </c>
    </row>
    <row r="136" spans="2:16">
      <c r="B136" s="60"/>
      <c r="C136" s="65"/>
      <c r="D136" s="66"/>
      <c r="E136" s="20" t="str">
        <f t="shared" si="4"/>
        <v>1-1900</v>
      </c>
      <c r="F136" s="69"/>
      <c r="G136" s="67"/>
      <c r="H136" s="68"/>
      <c r="I136" s="69"/>
      <c r="J136" s="67"/>
      <c r="K136" s="25" t="e">
        <f>IFERROR(VLOOKUP(J136,'DE-PARA'!J:K,2,0),VLOOKUP('BD Conta 5295-0'!J136,'DE-PARA'!K:L,2,0))</f>
        <v>#N/A</v>
      </c>
      <c r="L136" s="70"/>
      <c r="M136" s="101">
        <f t="shared" si="5"/>
        <v>0</v>
      </c>
      <c r="P136" s="1" t="e">
        <f>VLOOKUP(K136,'Fluxo de Caixa'!B:B,1,0)</f>
        <v>#N/A</v>
      </c>
    </row>
    <row r="137" spans="2:16">
      <c r="B137" s="60"/>
      <c r="C137" s="65"/>
      <c r="D137" s="66"/>
      <c r="E137" s="20" t="str">
        <f t="shared" si="4"/>
        <v>1-1900</v>
      </c>
      <c r="F137" s="69"/>
      <c r="G137" s="67"/>
      <c r="H137" s="68"/>
      <c r="I137" s="69"/>
      <c r="J137" s="67"/>
      <c r="K137" s="25" t="e">
        <f>IFERROR(VLOOKUP(J137,'DE-PARA'!J:K,2,0),VLOOKUP('BD Conta 5295-0'!J137,'DE-PARA'!K:L,2,0))</f>
        <v>#N/A</v>
      </c>
      <c r="L137" s="70"/>
      <c r="M137" s="101">
        <f t="shared" si="5"/>
        <v>0</v>
      </c>
      <c r="P137" s="1" t="e">
        <f>VLOOKUP(K137,'Fluxo de Caixa'!B:B,1,0)</f>
        <v>#N/A</v>
      </c>
    </row>
    <row r="138" spans="2:16">
      <c r="B138" s="60"/>
      <c r="C138" s="65"/>
      <c r="D138" s="66"/>
      <c r="E138" s="20" t="str">
        <f t="shared" si="4"/>
        <v>1-1900</v>
      </c>
      <c r="F138" s="69"/>
      <c r="G138" s="67"/>
      <c r="H138" s="68"/>
      <c r="I138" s="69"/>
      <c r="J138" s="67"/>
      <c r="K138" s="25" t="e">
        <f>IFERROR(VLOOKUP(J138,'DE-PARA'!J:K,2,0),VLOOKUP('BD Conta 5295-0'!J138,'DE-PARA'!K:L,2,0))</f>
        <v>#N/A</v>
      </c>
      <c r="L138" s="70"/>
      <c r="M138" s="101">
        <f t="shared" si="5"/>
        <v>0</v>
      </c>
      <c r="P138" s="1" t="e">
        <f>VLOOKUP(K138,'Fluxo de Caixa'!B:B,1,0)</f>
        <v>#N/A</v>
      </c>
    </row>
    <row r="139" spans="2:16">
      <c r="B139" s="60"/>
      <c r="C139" s="65"/>
      <c r="D139" s="66"/>
      <c r="E139" s="20" t="str">
        <f t="shared" si="4"/>
        <v>1-1900</v>
      </c>
      <c r="F139" s="69"/>
      <c r="G139" s="67"/>
      <c r="H139" s="68"/>
      <c r="I139" s="69"/>
      <c r="J139" s="67"/>
      <c r="K139" s="25" t="e">
        <f>IFERROR(VLOOKUP(J139,'DE-PARA'!J:K,2,0),VLOOKUP('BD Conta 5295-0'!J139,'DE-PARA'!K:L,2,0))</f>
        <v>#N/A</v>
      </c>
      <c r="L139" s="70"/>
      <c r="M139" s="101">
        <f t="shared" si="5"/>
        <v>0</v>
      </c>
      <c r="P139" s="1" t="e">
        <f>VLOOKUP(K139,'Fluxo de Caixa'!B:B,1,0)</f>
        <v>#N/A</v>
      </c>
    </row>
    <row r="140" spans="2:16">
      <c r="B140" s="60"/>
      <c r="C140" s="65"/>
      <c r="D140" s="66"/>
      <c r="E140" s="20" t="str">
        <f t="shared" si="4"/>
        <v>1-1900</v>
      </c>
      <c r="F140" s="69"/>
      <c r="G140" s="67"/>
      <c r="H140" s="68"/>
      <c r="I140" s="69"/>
      <c r="J140" s="67"/>
      <c r="K140" s="25" t="e">
        <f>IFERROR(VLOOKUP(J140,'DE-PARA'!J:K,2,0),VLOOKUP('BD Conta 5295-0'!J140,'DE-PARA'!K:L,2,0))</f>
        <v>#N/A</v>
      </c>
      <c r="L140" s="70"/>
      <c r="M140" s="101">
        <f t="shared" si="5"/>
        <v>0</v>
      </c>
      <c r="P140" s="1" t="e">
        <f>VLOOKUP(K140,'Fluxo de Caixa'!B:B,1,0)</f>
        <v>#N/A</v>
      </c>
    </row>
    <row r="141" spans="2:16">
      <c r="B141" s="60"/>
      <c r="C141" s="65"/>
      <c r="D141" s="66"/>
      <c r="E141" s="20" t="str">
        <f t="shared" si="4"/>
        <v>1-1900</v>
      </c>
      <c r="F141" s="69"/>
      <c r="G141" s="67"/>
      <c r="H141" s="68"/>
      <c r="I141" s="69"/>
      <c r="J141" s="67"/>
      <c r="K141" s="25" t="e">
        <f>IFERROR(VLOOKUP(J141,'DE-PARA'!J:K,2,0),VLOOKUP('BD Conta 5295-0'!J141,'DE-PARA'!K:L,2,0))</f>
        <v>#N/A</v>
      </c>
      <c r="L141" s="70"/>
      <c r="M141" s="101">
        <f t="shared" si="5"/>
        <v>0</v>
      </c>
      <c r="P141" s="1" t="e">
        <f>VLOOKUP(K141,'Fluxo de Caixa'!B:B,1,0)</f>
        <v>#N/A</v>
      </c>
    </row>
    <row r="142" spans="2:16">
      <c r="B142" s="60"/>
      <c r="C142" s="65"/>
      <c r="D142" s="66"/>
      <c r="E142" s="20" t="str">
        <f t="shared" si="4"/>
        <v>1-1900</v>
      </c>
      <c r="F142" s="69"/>
      <c r="G142" s="67"/>
      <c r="H142" s="68"/>
      <c r="I142" s="69"/>
      <c r="J142" s="67"/>
      <c r="K142" s="25" t="e">
        <f>IFERROR(VLOOKUP(J142,'DE-PARA'!J:K,2,0),VLOOKUP('BD Conta 5295-0'!J142,'DE-PARA'!K:L,2,0))</f>
        <v>#N/A</v>
      </c>
      <c r="L142" s="70"/>
      <c r="M142" s="101">
        <f t="shared" si="5"/>
        <v>0</v>
      </c>
      <c r="P142" s="1" t="e">
        <f>VLOOKUP(K142,'Fluxo de Caixa'!B:B,1,0)</f>
        <v>#N/A</v>
      </c>
    </row>
    <row r="143" spans="2:16">
      <c r="B143" s="60"/>
      <c r="C143" s="65"/>
      <c r="D143" s="66"/>
      <c r="E143" s="20" t="str">
        <f t="shared" si="4"/>
        <v>1-1900</v>
      </c>
      <c r="F143" s="69"/>
      <c r="G143" s="67"/>
      <c r="H143" s="68"/>
      <c r="I143" s="69"/>
      <c r="J143" s="67"/>
      <c r="K143" s="25" t="e">
        <f>IFERROR(VLOOKUP(J143,'DE-PARA'!J:K,2,0),VLOOKUP('BD Conta 5295-0'!J143,'DE-PARA'!K:L,2,0))</f>
        <v>#N/A</v>
      </c>
      <c r="L143" s="70"/>
      <c r="M143" s="101">
        <f t="shared" si="5"/>
        <v>0</v>
      </c>
      <c r="P143" s="1" t="e">
        <f>VLOOKUP(K143,'Fluxo de Caixa'!B:B,1,0)</f>
        <v>#N/A</v>
      </c>
    </row>
    <row r="144" spans="2:16">
      <c r="B144" s="60"/>
      <c r="C144" s="65"/>
      <c r="D144" s="66"/>
      <c r="E144" s="20" t="str">
        <f t="shared" si="4"/>
        <v>1-1900</v>
      </c>
      <c r="F144" s="69"/>
      <c r="G144" s="67"/>
      <c r="H144" s="68"/>
      <c r="I144" s="69"/>
      <c r="J144" s="67"/>
      <c r="K144" s="25" t="e">
        <f>IFERROR(VLOOKUP(J144,'DE-PARA'!J:K,2,0),VLOOKUP('BD Conta 5295-0'!J144,'DE-PARA'!K:L,2,0))</f>
        <v>#N/A</v>
      </c>
      <c r="L144" s="70"/>
      <c r="M144" s="101">
        <f t="shared" si="5"/>
        <v>0</v>
      </c>
      <c r="P144" s="1" t="e">
        <f>VLOOKUP(K144,'Fluxo de Caixa'!B:B,1,0)</f>
        <v>#N/A</v>
      </c>
    </row>
    <row r="145" spans="2:16">
      <c r="B145" s="60"/>
      <c r="C145" s="65"/>
      <c r="D145" s="66"/>
      <c r="E145" s="20" t="str">
        <f t="shared" si="4"/>
        <v>1-1900</v>
      </c>
      <c r="F145" s="69"/>
      <c r="G145" s="67"/>
      <c r="H145" s="68"/>
      <c r="I145" s="69"/>
      <c r="J145" s="67"/>
      <c r="K145" s="25" t="e">
        <f>IFERROR(VLOOKUP(J145,'DE-PARA'!J:K,2,0),VLOOKUP('BD Conta 5295-0'!J145,'DE-PARA'!K:L,2,0))</f>
        <v>#N/A</v>
      </c>
      <c r="L145" s="70"/>
      <c r="M145" s="101">
        <f t="shared" si="5"/>
        <v>0</v>
      </c>
      <c r="P145" s="1" t="e">
        <f>VLOOKUP(K145,'Fluxo de Caixa'!B:B,1,0)</f>
        <v>#N/A</v>
      </c>
    </row>
    <row r="146" spans="2:16">
      <c r="B146" s="60"/>
      <c r="C146" s="65"/>
      <c r="D146" s="66"/>
      <c r="E146" s="20" t="str">
        <f t="shared" si="4"/>
        <v>1-1900</v>
      </c>
      <c r="F146" s="69"/>
      <c r="G146" s="67"/>
      <c r="H146" s="68"/>
      <c r="I146" s="69"/>
      <c r="J146" s="67"/>
      <c r="K146" s="25" t="e">
        <f>IFERROR(VLOOKUP(J146,'DE-PARA'!J:K,2,0),VLOOKUP('BD Conta 5295-0'!J146,'DE-PARA'!K:L,2,0))</f>
        <v>#N/A</v>
      </c>
      <c r="L146" s="70"/>
      <c r="M146" s="101">
        <f t="shared" si="5"/>
        <v>0</v>
      </c>
      <c r="P146" s="1" t="e">
        <f>VLOOKUP(K146,'Fluxo de Caixa'!B:B,1,0)</f>
        <v>#N/A</v>
      </c>
    </row>
    <row r="147" spans="2:16">
      <c r="B147" s="60"/>
      <c r="C147" s="65"/>
      <c r="D147" s="66"/>
      <c r="E147" s="20" t="str">
        <f t="shared" si="4"/>
        <v>1-1900</v>
      </c>
      <c r="F147" s="69"/>
      <c r="G147" s="67"/>
      <c r="H147" s="68"/>
      <c r="I147" s="69"/>
      <c r="J147" s="67"/>
      <c r="K147" s="25" t="e">
        <f>IFERROR(VLOOKUP(J147,'DE-PARA'!J:K,2,0),VLOOKUP('BD Conta 5295-0'!J147,'DE-PARA'!K:L,2,0))</f>
        <v>#N/A</v>
      </c>
      <c r="L147" s="70"/>
      <c r="M147" s="101">
        <f t="shared" si="5"/>
        <v>0</v>
      </c>
      <c r="P147" s="1" t="e">
        <f>VLOOKUP(K147,'Fluxo de Caixa'!B:B,1,0)</f>
        <v>#N/A</v>
      </c>
    </row>
    <row r="148" spans="2:16">
      <c r="B148" s="60"/>
      <c r="C148" s="65"/>
      <c r="D148" s="66"/>
      <c r="E148" s="20" t="str">
        <f t="shared" si="4"/>
        <v>1-1900</v>
      </c>
      <c r="F148" s="69"/>
      <c r="G148" s="67"/>
      <c r="H148" s="68"/>
      <c r="I148" s="69"/>
      <c r="J148" s="67"/>
      <c r="K148" s="25" t="e">
        <f>IFERROR(VLOOKUP(J148,'DE-PARA'!J:K,2,0),VLOOKUP('BD Conta 5295-0'!J148,'DE-PARA'!K:L,2,0))</f>
        <v>#N/A</v>
      </c>
      <c r="L148" s="70"/>
      <c r="M148" s="101">
        <f t="shared" si="5"/>
        <v>0</v>
      </c>
      <c r="P148" s="1" t="e">
        <f>VLOOKUP(K148,'Fluxo de Caixa'!B:B,1,0)</f>
        <v>#N/A</v>
      </c>
    </row>
    <row r="149" spans="2:16">
      <c r="B149" s="60"/>
      <c r="C149" s="65"/>
      <c r="D149" s="66"/>
      <c r="E149" s="20" t="str">
        <f t="shared" si="4"/>
        <v>1-1900</v>
      </c>
      <c r="F149" s="69"/>
      <c r="G149" s="67"/>
      <c r="H149" s="68"/>
      <c r="I149" s="69"/>
      <c r="J149" s="67"/>
      <c r="K149" s="25" t="e">
        <f>IFERROR(VLOOKUP(J149,'DE-PARA'!J:K,2,0),VLOOKUP('BD Conta 5295-0'!J149,'DE-PARA'!K:L,2,0))</f>
        <v>#N/A</v>
      </c>
      <c r="L149" s="70"/>
      <c r="M149" s="101">
        <f t="shared" si="5"/>
        <v>0</v>
      </c>
      <c r="P149" s="1" t="e">
        <f>VLOOKUP(K149,'Fluxo de Caixa'!B:B,1,0)</f>
        <v>#N/A</v>
      </c>
    </row>
    <row r="150" spans="2:16">
      <c r="B150" s="60"/>
      <c r="C150" s="65"/>
      <c r="D150" s="66"/>
      <c r="E150" s="20" t="str">
        <f t="shared" si="4"/>
        <v>1-1900</v>
      </c>
      <c r="F150" s="69"/>
      <c r="G150" s="67"/>
      <c r="H150" s="68"/>
      <c r="I150" s="69"/>
      <c r="J150" s="67"/>
      <c r="K150" s="25" t="e">
        <f>IFERROR(VLOOKUP(J150,'DE-PARA'!J:K,2,0),VLOOKUP('BD Conta 5295-0'!J150,'DE-PARA'!K:L,2,0))</f>
        <v>#N/A</v>
      </c>
      <c r="L150" s="70"/>
      <c r="M150" s="101">
        <f t="shared" si="5"/>
        <v>0</v>
      </c>
      <c r="P150" s="1" t="e">
        <f>VLOOKUP(K150,'Fluxo de Caixa'!B:B,1,0)</f>
        <v>#N/A</v>
      </c>
    </row>
    <row r="151" spans="2:16">
      <c r="B151" s="60"/>
      <c r="C151" s="65"/>
      <c r="D151" s="66"/>
      <c r="E151" s="20" t="str">
        <f t="shared" si="4"/>
        <v>1-1900</v>
      </c>
      <c r="F151" s="69"/>
      <c r="G151" s="67"/>
      <c r="H151" s="68"/>
      <c r="I151" s="69"/>
      <c r="J151" s="67"/>
      <c r="K151" s="25" t="e">
        <f>IFERROR(VLOOKUP(J151,'DE-PARA'!J:K,2,0),VLOOKUP('BD Conta 5295-0'!J151,'DE-PARA'!K:L,2,0))</f>
        <v>#N/A</v>
      </c>
      <c r="L151" s="70"/>
      <c r="M151" s="101">
        <f t="shared" si="5"/>
        <v>0</v>
      </c>
      <c r="P151" s="1" t="e">
        <f>VLOOKUP(K151,'Fluxo de Caixa'!B:B,1,0)</f>
        <v>#N/A</v>
      </c>
    </row>
    <row r="152" spans="2:16">
      <c r="B152" s="60"/>
      <c r="C152" s="65"/>
      <c r="D152" s="66"/>
      <c r="E152" s="20" t="str">
        <f t="shared" si="4"/>
        <v>1-1900</v>
      </c>
      <c r="F152" s="69"/>
      <c r="G152" s="67"/>
      <c r="H152" s="68"/>
      <c r="I152" s="69"/>
      <c r="J152" s="67"/>
      <c r="K152" s="25" t="e">
        <f>IFERROR(VLOOKUP(J152,'DE-PARA'!J:K,2,0),VLOOKUP('BD Conta 5295-0'!J152,'DE-PARA'!K:L,2,0))</f>
        <v>#N/A</v>
      </c>
      <c r="L152" s="70"/>
      <c r="M152" s="101">
        <f t="shared" si="5"/>
        <v>0</v>
      </c>
      <c r="P152" s="1" t="e">
        <f>VLOOKUP(K152,'Fluxo de Caixa'!B:B,1,0)</f>
        <v>#N/A</v>
      </c>
    </row>
    <row r="153" spans="2:16">
      <c r="B153" s="60"/>
      <c r="C153" s="65"/>
      <c r="D153" s="66"/>
      <c r="E153" s="20" t="str">
        <f t="shared" si="4"/>
        <v>1-1900</v>
      </c>
      <c r="F153" s="69"/>
      <c r="G153" s="67"/>
      <c r="H153" s="68"/>
      <c r="I153" s="69"/>
      <c r="J153" s="67"/>
      <c r="K153" s="25" t="e">
        <f>IFERROR(VLOOKUP(J153,'DE-PARA'!J:K,2,0),VLOOKUP('BD Conta 5295-0'!J153,'DE-PARA'!K:L,2,0))</f>
        <v>#N/A</v>
      </c>
      <c r="L153" s="70"/>
      <c r="M153" s="101">
        <f t="shared" si="5"/>
        <v>0</v>
      </c>
      <c r="P153" s="1" t="e">
        <f>VLOOKUP(K153,'Fluxo de Caixa'!B:B,1,0)</f>
        <v>#N/A</v>
      </c>
    </row>
    <row r="154" spans="2:16">
      <c r="B154" s="60"/>
      <c r="C154" s="65"/>
      <c r="D154" s="66"/>
      <c r="E154" s="20" t="str">
        <f t="shared" si="4"/>
        <v>1-1900</v>
      </c>
      <c r="F154" s="69"/>
      <c r="G154" s="67"/>
      <c r="H154" s="68"/>
      <c r="I154" s="69"/>
      <c r="J154" s="67"/>
      <c r="K154" s="25" t="e">
        <f>IFERROR(VLOOKUP(J154,'DE-PARA'!J:K,2,0),VLOOKUP('BD Conta 5295-0'!J154,'DE-PARA'!K:L,2,0))</f>
        <v>#N/A</v>
      </c>
      <c r="L154" s="70"/>
      <c r="M154" s="101">
        <f t="shared" si="5"/>
        <v>0</v>
      </c>
      <c r="P154" s="1" t="e">
        <f>VLOOKUP(K154,'Fluxo de Caixa'!B:B,1,0)</f>
        <v>#N/A</v>
      </c>
    </row>
    <row r="155" spans="2:16">
      <c r="B155" s="60"/>
      <c r="C155" s="65"/>
      <c r="D155" s="66"/>
      <c r="E155" s="20" t="str">
        <f t="shared" si="4"/>
        <v>1-1900</v>
      </c>
      <c r="F155" s="69"/>
      <c r="G155" s="67"/>
      <c r="H155" s="68"/>
      <c r="I155" s="69"/>
      <c r="J155" s="67"/>
      <c r="K155" s="25" t="e">
        <f>IFERROR(VLOOKUP(J155,'DE-PARA'!J:K,2,0),VLOOKUP('BD Conta 5295-0'!J155,'DE-PARA'!K:L,2,0))</f>
        <v>#N/A</v>
      </c>
      <c r="L155" s="70"/>
      <c r="M155" s="101">
        <f t="shared" si="5"/>
        <v>0</v>
      </c>
      <c r="P155" s="1" t="e">
        <f>VLOOKUP(K155,'Fluxo de Caixa'!B:B,1,0)</f>
        <v>#N/A</v>
      </c>
    </row>
    <row r="156" spans="2:16">
      <c r="B156" s="60"/>
      <c r="C156" s="65"/>
      <c r="D156" s="66"/>
      <c r="E156" s="20" t="str">
        <f t="shared" si="4"/>
        <v>1-1900</v>
      </c>
      <c r="F156" s="69"/>
      <c r="G156" s="67"/>
      <c r="H156" s="68"/>
      <c r="I156" s="69"/>
      <c r="J156" s="67"/>
      <c r="K156" s="25" t="e">
        <f>IFERROR(VLOOKUP(J156,'DE-PARA'!J:K,2,0),VLOOKUP('BD Conta 5295-0'!J156,'DE-PARA'!K:L,2,0))</f>
        <v>#N/A</v>
      </c>
      <c r="L156" s="70"/>
      <c r="M156" s="101">
        <f t="shared" si="5"/>
        <v>0</v>
      </c>
      <c r="P156" s="1" t="e">
        <f>VLOOKUP(K156,'Fluxo de Caixa'!B:B,1,0)</f>
        <v>#N/A</v>
      </c>
    </row>
    <row r="157" spans="2:16">
      <c r="B157" s="60"/>
      <c r="C157" s="65"/>
      <c r="D157" s="66"/>
      <c r="E157" s="20" t="str">
        <f t="shared" si="4"/>
        <v>1-1900</v>
      </c>
      <c r="F157" s="69"/>
      <c r="G157" s="67"/>
      <c r="H157" s="68"/>
      <c r="I157" s="69"/>
      <c r="J157" s="67"/>
      <c r="K157" s="25" t="e">
        <f>IFERROR(VLOOKUP(J157,'DE-PARA'!J:K,2,0),VLOOKUP('BD Conta 5295-0'!J157,'DE-PARA'!K:L,2,0))</f>
        <v>#N/A</v>
      </c>
      <c r="L157" s="70"/>
      <c r="M157" s="101">
        <f t="shared" si="5"/>
        <v>0</v>
      </c>
      <c r="P157" s="1" t="e">
        <f>VLOOKUP(K157,'Fluxo de Caixa'!B:B,1,0)</f>
        <v>#N/A</v>
      </c>
    </row>
    <row r="158" spans="2:16">
      <c r="B158" s="60"/>
      <c r="C158" s="65"/>
      <c r="D158" s="66"/>
      <c r="E158" s="20" t="str">
        <f t="shared" si="4"/>
        <v>1-1900</v>
      </c>
      <c r="F158" s="69"/>
      <c r="G158" s="67"/>
      <c r="H158" s="68"/>
      <c r="I158" s="69"/>
      <c r="J158" s="67"/>
      <c r="K158" s="25" t="e">
        <f>IFERROR(VLOOKUP(J158,'DE-PARA'!J:K,2,0),VLOOKUP('BD Conta 5295-0'!J158,'DE-PARA'!K:L,2,0))</f>
        <v>#N/A</v>
      </c>
      <c r="L158" s="70"/>
      <c r="M158" s="101">
        <f t="shared" si="5"/>
        <v>0</v>
      </c>
      <c r="P158" s="1" t="e">
        <f>VLOOKUP(K158,'Fluxo de Caixa'!B:B,1,0)</f>
        <v>#N/A</v>
      </c>
    </row>
    <row r="159" spans="2:16">
      <c r="B159" s="60"/>
      <c r="C159" s="65"/>
      <c r="D159" s="66"/>
      <c r="E159" s="20" t="str">
        <f t="shared" si="4"/>
        <v>1-1900</v>
      </c>
      <c r="F159" s="69"/>
      <c r="G159" s="67"/>
      <c r="H159" s="68"/>
      <c r="I159" s="69"/>
      <c r="J159" s="67"/>
      <c r="K159" s="25" t="e">
        <f>IFERROR(VLOOKUP(J159,'DE-PARA'!J:K,2,0),VLOOKUP('BD Conta 5295-0'!J159,'DE-PARA'!K:L,2,0))</f>
        <v>#N/A</v>
      </c>
      <c r="L159" s="70"/>
      <c r="M159" s="101">
        <f t="shared" si="5"/>
        <v>0</v>
      </c>
      <c r="P159" s="1" t="e">
        <f>VLOOKUP(K159,'Fluxo de Caixa'!B:B,1,0)</f>
        <v>#N/A</v>
      </c>
    </row>
    <row r="160" spans="2:16">
      <c r="B160" s="60"/>
      <c r="C160" s="65"/>
      <c r="D160" s="66"/>
      <c r="E160" s="20" t="str">
        <f t="shared" si="4"/>
        <v>1-1900</v>
      </c>
      <c r="F160" s="69"/>
      <c r="G160" s="67"/>
      <c r="H160" s="68"/>
      <c r="I160" s="69"/>
      <c r="J160" s="67"/>
      <c r="K160" s="25" t="e">
        <f>IFERROR(VLOOKUP(J160,'DE-PARA'!J:K,2,0),VLOOKUP('BD Conta 5295-0'!J160,'DE-PARA'!K:L,2,0))</f>
        <v>#N/A</v>
      </c>
      <c r="L160" s="70"/>
      <c r="M160" s="101">
        <f t="shared" si="5"/>
        <v>0</v>
      </c>
      <c r="P160" s="1" t="e">
        <f>VLOOKUP(K160,'Fluxo de Caixa'!B:B,1,0)</f>
        <v>#N/A</v>
      </c>
    </row>
    <row r="161" spans="2:16">
      <c r="B161" s="60"/>
      <c r="C161" s="65"/>
      <c r="D161" s="66"/>
      <c r="E161" s="20" t="str">
        <f t="shared" si="4"/>
        <v>1-1900</v>
      </c>
      <c r="F161" s="69"/>
      <c r="G161" s="67"/>
      <c r="H161" s="68"/>
      <c r="I161" s="69"/>
      <c r="J161" s="67"/>
      <c r="K161" s="25" t="e">
        <f>IFERROR(VLOOKUP(J161,'DE-PARA'!J:K,2,0),VLOOKUP('BD Conta 5295-0'!J161,'DE-PARA'!K:L,2,0))</f>
        <v>#N/A</v>
      </c>
      <c r="L161" s="70"/>
      <c r="M161" s="101">
        <f t="shared" si="5"/>
        <v>0</v>
      </c>
      <c r="P161" s="1" t="e">
        <f>VLOOKUP(K161,'Fluxo de Caixa'!B:B,1,0)</f>
        <v>#N/A</v>
      </c>
    </row>
    <row r="162" spans="2:16">
      <c r="B162" s="60"/>
      <c r="C162" s="65"/>
      <c r="D162" s="66"/>
      <c r="E162" s="20" t="str">
        <f t="shared" si="4"/>
        <v>1-1900</v>
      </c>
      <c r="F162" s="69"/>
      <c r="G162" s="67"/>
      <c r="H162" s="68"/>
      <c r="I162" s="69"/>
      <c r="J162" s="67"/>
      <c r="K162" s="25" t="e">
        <f>IFERROR(VLOOKUP(J162,'DE-PARA'!J:K,2,0),VLOOKUP('BD Conta 5295-0'!J162,'DE-PARA'!K:L,2,0))</f>
        <v>#N/A</v>
      </c>
      <c r="L162" s="70"/>
      <c r="M162" s="101">
        <f t="shared" si="5"/>
        <v>0</v>
      </c>
      <c r="P162" s="1" t="e">
        <f>VLOOKUP(K162,'Fluxo de Caixa'!B:B,1,0)</f>
        <v>#N/A</v>
      </c>
    </row>
    <row r="163" spans="2:16">
      <c r="B163" s="60"/>
      <c r="C163" s="65"/>
      <c r="D163" s="66"/>
      <c r="E163" s="20" t="str">
        <f t="shared" si="4"/>
        <v>1-1900</v>
      </c>
      <c r="F163" s="69"/>
      <c r="G163" s="67"/>
      <c r="H163" s="68"/>
      <c r="I163" s="69"/>
      <c r="J163" s="67"/>
      <c r="K163" s="25" t="e">
        <f>IFERROR(VLOOKUP(J163,'DE-PARA'!J:K,2,0),VLOOKUP('BD Conta 5295-0'!J163,'DE-PARA'!K:L,2,0))</f>
        <v>#N/A</v>
      </c>
      <c r="L163" s="70"/>
      <c r="M163" s="101">
        <f t="shared" si="5"/>
        <v>0</v>
      </c>
      <c r="P163" s="1" t="e">
        <f>VLOOKUP(K163,'Fluxo de Caixa'!B:B,1,0)</f>
        <v>#N/A</v>
      </c>
    </row>
    <row r="164" spans="2:16">
      <c r="B164" s="60"/>
      <c r="C164" s="65"/>
      <c r="D164" s="66"/>
      <c r="E164" s="20" t="str">
        <f t="shared" si="4"/>
        <v>1-1900</v>
      </c>
      <c r="F164" s="69"/>
      <c r="G164" s="67"/>
      <c r="H164" s="68"/>
      <c r="I164" s="69"/>
      <c r="J164" s="67"/>
      <c r="K164" s="25" t="e">
        <f>IFERROR(VLOOKUP(J164,'DE-PARA'!J:K,2,0),VLOOKUP('BD Conta 5295-0'!J164,'DE-PARA'!K:L,2,0))</f>
        <v>#N/A</v>
      </c>
      <c r="L164" s="70"/>
      <c r="M164" s="101">
        <f t="shared" si="5"/>
        <v>0</v>
      </c>
      <c r="P164" s="1" t="e">
        <f>VLOOKUP(K164,'Fluxo de Caixa'!B:B,1,0)</f>
        <v>#N/A</v>
      </c>
    </row>
    <row r="165" spans="2:16">
      <c r="B165" s="60"/>
      <c r="C165" s="65"/>
      <c r="D165" s="66"/>
      <c r="E165" s="20" t="str">
        <f t="shared" si="4"/>
        <v>1-1900</v>
      </c>
      <c r="F165" s="69"/>
      <c r="G165" s="67"/>
      <c r="H165" s="68"/>
      <c r="I165" s="69"/>
      <c r="J165" s="67"/>
      <c r="K165" s="25" t="e">
        <f>IFERROR(VLOOKUP(J165,'DE-PARA'!J:K,2,0),VLOOKUP('BD Conta 5295-0'!J165,'DE-PARA'!K:L,2,0))</f>
        <v>#N/A</v>
      </c>
      <c r="L165" s="70"/>
      <c r="M165" s="101">
        <f t="shared" si="5"/>
        <v>0</v>
      </c>
      <c r="P165" s="1" t="e">
        <f>VLOOKUP(K165,'Fluxo de Caixa'!B:B,1,0)</f>
        <v>#N/A</v>
      </c>
    </row>
    <row r="166" spans="2:16">
      <c r="B166" s="60"/>
      <c r="C166" s="65"/>
      <c r="D166" s="66"/>
      <c r="E166" s="20" t="str">
        <f t="shared" si="4"/>
        <v>1-1900</v>
      </c>
      <c r="F166" s="69"/>
      <c r="G166" s="67"/>
      <c r="H166" s="68"/>
      <c r="I166" s="69"/>
      <c r="J166" s="67"/>
      <c r="K166" s="25" t="e">
        <f>IFERROR(VLOOKUP(J166,'DE-PARA'!J:K,2,0),VLOOKUP('BD Conta 5295-0'!J166,'DE-PARA'!K:L,2,0))</f>
        <v>#N/A</v>
      </c>
      <c r="L166" s="70"/>
      <c r="M166" s="101">
        <f t="shared" si="5"/>
        <v>0</v>
      </c>
      <c r="P166" s="1" t="e">
        <f>VLOOKUP(K166,'Fluxo de Caixa'!B:B,1,0)</f>
        <v>#N/A</v>
      </c>
    </row>
    <row r="167" spans="2:16">
      <c r="B167" s="60"/>
      <c r="C167" s="65"/>
      <c r="D167" s="66"/>
      <c r="E167" s="20" t="str">
        <f t="shared" si="4"/>
        <v>1-1900</v>
      </c>
      <c r="F167" s="69"/>
      <c r="G167" s="67"/>
      <c r="H167" s="68"/>
      <c r="I167" s="69"/>
      <c r="J167" s="67"/>
      <c r="K167" s="25" t="e">
        <f>IFERROR(VLOOKUP(J167,'DE-PARA'!J:K,2,0),VLOOKUP('BD Conta 5295-0'!J167,'DE-PARA'!K:L,2,0))</f>
        <v>#N/A</v>
      </c>
      <c r="L167" s="70"/>
      <c r="M167" s="101">
        <f t="shared" si="5"/>
        <v>0</v>
      </c>
      <c r="P167" s="1" t="e">
        <f>VLOOKUP(K167,'Fluxo de Caixa'!B:B,1,0)</f>
        <v>#N/A</v>
      </c>
    </row>
    <row r="168" spans="2:16">
      <c r="B168" s="60"/>
      <c r="C168" s="65"/>
      <c r="D168" s="66"/>
      <c r="E168" s="20" t="str">
        <f t="shared" si="4"/>
        <v>1-1900</v>
      </c>
      <c r="F168" s="69"/>
      <c r="G168" s="67"/>
      <c r="H168" s="68"/>
      <c r="I168" s="69"/>
      <c r="J168" s="67"/>
      <c r="K168" s="25" t="e">
        <f>IFERROR(VLOOKUP(J168,'DE-PARA'!J:K,2,0),VLOOKUP('BD Conta 5295-0'!J168,'DE-PARA'!K:L,2,0))</f>
        <v>#N/A</v>
      </c>
      <c r="L168" s="70"/>
      <c r="M168" s="101">
        <f t="shared" si="5"/>
        <v>0</v>
      </c>
      <c r="P168" s="1" t="e">
        <f>VLOOKUP(K168,'Fluxo de Caixa'!B:B,1,0)</f>
        <v>#N/A</v>
      </c>
    </row>
    <row r="169" spans="2:16">
      <c r="B169" s="60"/>
      <c r="C169" s="65"/>
      <c r="D169" s="66"/>
      <c r="E169" s="20" t="str">
        <f t="shared" si="4"/>
        <v>1-1900</v>
      </c>
      <c r="F169" s="69"/>
      <c r="G169" s="67"/>
      <c r="H169" s="68"/>
      <c r="I169" s="69"/>
      <c r="J169" s="67"/>
      <c r="K169" s="25" t="e">
        <f>IFERROR(VLOOKUP(J169,'DE-PARA'!J:K,2,0),VLOOKUP('BD Conta 5295-0'!J169,'DE-PARA'!K:L,2,0))</f>
        <v>#N/A</v>
      </c>
      <c r="L169" s="70"/>
      <c r="M169" s="101">
        <f t="shared" si="5"/>
        <v>0</v>
      </c>
      <c r="P169" s="1" t="e">
        <f>VLOOKUP(K169,'Fluxo de Caixa'!B:B,1,0)</f>
        <v>#N/A</v>
      </c>
    </row>
    <row r="170" spans="2:16">
      <c r="B170" s="60"/>
      <c r="C170" s="65"/>
      <c r="D170" s="66"/>
      <c r="E170" s="20" t="str">
        <f t="shared" si="4"/>
        <v>1-1900</v>
      </c>
      <c r="F170" s="69"/>
      <c r="G170" s="67"/>
      <c r="H170" s="68"/>
      <c r="I170" s="69"/>
      <c r="J170" s="67"/>
      <c r="K170" s="25" t="e">
        <f>IFERROR(VLOOKUP(J170,'DE-PARA'!J:K,2,0),VLOOKUP('BD Conta 5295-0'!J170,'DE-PARA'!K:L,2,0))</f>
        <v>#N/A</v>
      </c>
      <c r="L170" s="70"/>
      <c r="M170" s="101">
        <f t="shared" si="5"/>
        <v>0</v>
      </c>
      <c r="P170" s="1" t="e">
        <f>VLOOKUP(K170,'Fluxo de Caixa'!B:B,1,0)</f>
        <v>#N/A</v>
      </c>
    </row>
    <row r="171" spans="2:16">
      <c r="B171" s="60"/>
      <c r="C171" s="65"/>
      <c r="D171" s="66"/>
      <c r="E171" s="20" t="str">
        <f t="shared" si="4"/>
        <v>1-1900</v>
      </c>
      <c r="F171" s="69"/>
      <c r="G171" s="67"/>
      <c r="H171" s="68"/>
      <c r="I171" s="69"/>
      <c r="J171" s="67"/>
      <c r="K171" s="25" t="e">
        <f>IFERROR(VLOOKUP(J171,'DE-PARA'!J:K,2,0),VLOOKUP('BD Conta 5295-0'!J171,'DE-PARA'!K:L,2,0))</f>
        <v>#N/A</v>
      </c>
      <c r="L171" s="70"/>
      <c r="M171" s="101">
        <f t="shared" si="5"/>
        <v>0</v>
      </c>
      <c r="P171" s="1" t="e">
        <f>VLOOKUP(K171,'Fluxo de Caixa'!B:B,1,0)</f>
        <v>#N/A</v>
      </c>
    </row>
    <row r="172" spans="2:16">
      <c r="B172" s="60"/>
      <c r="C172" s="65"/>
      <c r="D172" s="66"/>
      <c r="E172" s="20" t="str">
        <f t="shared" si="4"/>
        <v>1-1900</v>
      </c>
      <c r="F172" s="69"/>
      <c r="G172" s="67"/>
      <c r="H172" s="68"/>
      <c r="I172" s="69"/>
      <c r="J172" s="67"/>
      <c r="K172" s="25" t="e">
        <f>IFERROR(VLOOKUP(J172,'DE-PARA'!J:K,2,0),VLOOKUP('BD Conta 5295-0'!J172,'DE-PARA'!K:L,2,0))</f>
        <v>#N/A</v>
      </c>
      <c r="L172" s="70"/>
      <c r="M172" s="101">
        <f t="shared" si="5"/>
        <v>0</v>
      </c>
      <c r="P172" s="1" t="e">
        <f>VLOOKUP(K172,'Fluxo de Caixa'!B:B,1,0)</f>
        <v>#N/A</v>
      </c>
    </row>
    <row r="173" spans="2:16">
      <c r="B173" s="60"/>
      <c r="C173" s="65"/>
      <c r="D173" s="66"/>
      <c r="E173" s="20" t="str">
        <f t="shared" si="4"/>
        <v>1-1900</v>
      </c>
      <c r="F173" s="69"/>
      <c r="G173" s="67"/>
      <c r="H173" s="68"/>
      <c r="I173" s="69"/>
      <c r="J173" s="67"/>
      <c r="K173" s="25" t="e">
        <f>IFERROR(VLOOKUP(J173,'DE-PARA'!J:K,2,0),VLOOKUP('BD Conta 5295-0'!J173,'DE-PARA'!K:L,2,0))</f>
        <v>#N/A</v>
      </c>
      <c r="L173" s="70"/>
      <c r="M173" s="101">
        <f t="shared" si="5"/>
        <v>0</v>
      </c>
      <c r="P173" s="1" t="e">
        <f>VLOOKUP(K173,'Fluxo de Caixa'!B:B,1,0)</f>
        <v>#N/A</v>
      </c>
    </row>
    <row r="174" spans="2:16">
      <c r="B174" s="60"/>
      <c r="C174" s="65"/>
      <c r="D174" s="66"/>
      <c r="E174" s="20" t="str">
        <f t="shared" si="4"/>
        <v>1-1900</v>
      </c>
      <c r="F174" s="69"/>
      <c r="G174" s="67"/>
      <c r="H174" s="68"/>
      <c r="I174" s="69"/>
      <c r="J174" s="67"/>
      <c r="K174" s="25" t="e">
        <f>IFERROR(VLOOKUP(J174,'DE-PARA'!J:K,2,0),VLOOKUP('BD Conta 5295-0'!J174,'DE-PARA'!K:L,2,0))</f>
        <v>#N/A</v>
      </c>
      <c r="L174" s="70"/>
      <c r="M174" s="101">
        <f t="shared" si="5"/>
        <v>0</v>
      </c>
      <c r="P174" s="1" t="e">
        <f>VLOOKUP(K174,'Fluxo de Caixa'!B:B,1,0)</f>
        <v>#N/A</v>
      </c>
    </row>
    <row r="175" spans="2:16">
      <c r="B175" s="60"/>
      <c r="C175" s="65"/>
      <c r="D175" s="66"/>
      <c r="E175" s="20" t="str">
        <f t="shared" si="4"/>
        <v>1-1900</v>
      </c>
      <c r="F175" s="69"/>
      <c r="G175" s="67"/>
      <c r="H175" s="68"/>
      <c r="I175" s="69"/>
      <c r="J175" s="67"/>
      <c r="K175" s="25" t="e">
        <f>IFERROR(VLOOKUP(J175,'DE-PARA'!J:K,2,0),VLOOKUP('BD Conta 5295-0'!J175,'DE-PARA'!K:L,2,0))</f>
        <v>#N/A</v>
      </c>
      <c r="L175" s="70"/>
      <c r="M175" s="101">
        <f t="shared" si="5"/>
        <v>0</v>
      </c>
      <c r="P175" s="1" t="e">
        <f>VLOOKUP(K175,'Fluxo de Caixa'!B:B,1,0)</f>
        <v>#N/A</v>
      </c>
    </row>
    <row r="176" spans="2:16">
      <c r="B176" s="60"/>
      <c r="C176" s="65"/>
      <c r="D176" s="66"/>
      <c r="E176" s="20" t="str">
        <f t="shared" si="4"/>
        <v>1-1900</v>
      </c>
      <c r="F176" s="69"/>
      <c r="G176" s="67"/>
      <c r="H176" s="68"/>
      <c r="I176" s="69"/>
      <c r="J176" s="67"/>
      <c r="K176" s="25" t="e">
        <f>IFERROR(VLOOKUP(J176,'DE-PARA'!J:K,2,0),VLOOKUP('BD Conta 5295-0'!J176,'DE-PARA'!K:L,2,0))</f>
        <v>#N/A</v>
      </c>
      <c r="L176" s="70"/>
      <c r="M176" s="101">
        <f t="shared" si="5"/>
        <v>0</v>
      </c>
      <c r="P176" s="1" t="e">
        <f>VLOOKUP(K176,'Fluxo de Caixa'!B:B,1,0)</f>
        <v>#N/A</v>
      </c>
    </row>
    <row r="177" spans="2:16">
      <c r="B177" s="60"/>
      <c r="C177" s="65"/>
      <c r="D177" s="66"/>
      <c r="E177" s="20" t="str">
        <f t="shared" si="4"/>
        <v>1-1900</v>
      </c>
      <c r="F177" s="69"/>
      <c r="G177" s="67"/>
      <c r="H177" s="68"/>
      <c r="I177" s="69"/>
      <c r="J177" s="67"/>
      <c r="K177" s="25" t="e">
        <f>IFERROR(VLOOKUP(J177,'DE-PARA'!J:K,2,0),VLOOKUP('BD Conta 5295-0'!J177,'DE-PARA'!K:L,2,0))</f>
        <v>#N/A</v>
      </c>
      <c r="L177" s="70"/>
      <c r="M177" s="101">
        <f t="shared" si="5"/>
        <v>0</v>
      </c>
      <c r="P177" s="1" t="e">
        <f>VLOOKUP(K177,'Fluxo de Caixa'!B:B,1,0)</f>
        <v>#N/A</v>
      </c>
    </row>
    <row r="178" spans="2:16">
      <c r="B178" s="60"/>
      <c r="C178" s="65"/>
      <c r="D178" s="66"/>
      <c r="E178" s="20" t="str">
        <f t="shared" si="4"/>
        <v>1-1900</v>
      </c>
      <c r="F178" s="69"/>
      <c r="G178" s="67"/>
      <c r="H178" s="68"/>
      <c r="I178" s="69"/>
      <c r="J178" s="67"/>
      <c r="K178" s="25" t="e">
        <f>IFERROR(VLOOKUP(J178,'DE-PARA'!J:K,2,0),VLOOKUP('BD Conta 5295-0'!J178,'DE-PARA'!K:L,2,0))</f>
        <v>#N/A</v>
      </c>
      <c r="L178" s="70"/>
      <c r="M178" s="101">
        <f t="shared" si="5"/>
        <v>0</v>
      </c>
      <c r="P178" s="1" t="e">
        <f>VLOOKUP(K178,'Fluxo de Caixa'!B:B,1,0)</f>
        <v>#N/A</v>
      </c>
    </row>
    <row r="179" spans="2:16">
      <c r="B179" s="60"/>
      <c r="C179" s="65"/>
      <c r="D179" s="66"/>
      <c r="E179" s="20" t="str">
        <f t="shared" si="4"/>
        <v>1-1900</v>
      </c>
      <c r="F179" s="69"/>
      <c r="G179" s="67"/>
      <c r="H179" s="68"/>
      <c r="I179" s="69"/>
      <c r="J179" s="67"/>
      <c r="K179" s="25" t="e">
        <f>IFERROR(VLOOKUP(J179,'DE-PARA'!J:K,2,0),VLOOKUP('BD Conta 5295-0'!J179,'DE-PARA'!K:L,2,0))</f>
        <v>#N/A</v>
      </c>
      <c r="L179" s="70"/>
      <c r="M179" s="101">
        <f t="shared" si="5"/>
        <v>0</v>
      </c>
      <c r="P179" s="1" t="e">
        <f>VLOOKUP(K179,'Fluxo de Caixa'!B:B,1,0)</f>
        <v>#N/A</v>
      </c>
    </row>
    <row r="180" spans="2:16">
      <c r="B180" s="60"/>
      <c r="C180" s="65"/>
      <c r="D180" s="66"/>
      <c r="E180" s="20" t="str">
        <f t="shared" si="4"/>
        <v>1-1900</v>
      </c>
      <c r="F180" s="69"/>
      <c r="G180" s="67"/>
      <c r="H180" s="68"/>
      <c r="I180" s="69"/>
      <c r="J180" s="67"/>
      <c r="K180" s="25" t="e">
        <f>IFERROR(VLOOKUP(J180,'DE-PARA'!J:K,2,0),VLOOKUP('BD Conta 5295-0'!J180,'DE-PARA'!K:L,2,0))</f>
        <v>#N/A</v>
      </c>
      <c r="L180" s="70"/>
      <c r="M180" s="101">
        <f t="shared" si="5"/>
        <v>0</v>
      </c>
      <c r="P180" s="1" t="e">
        <f>VLOOKUP(K180,'Fluxo de Caixa'!B:B,1,0)</f>
        <v>#N/A</v>
      </c>
    </row>
    <row r="181" spans="2:16">
      <c r="B181" s="60"/>
      <c r="C181" s="65"/>
      <c r="D181" s="66"/>
      <c r="E181" s="20" t="str">
        <f t="shared" si="4"/>
        <v>1-1900</v>
      </c>
      <c r="F181" s="69"/>
      <c r="G181" s="67"/>
      <c r="H181" s="68"/>
      <c r="I181" s="69"/>
      <c r="J181" s="67"/>
      <c r="K181" s="25" t="e">
        <f>IFERROR(VLOOKUP(J181,'DE-PARA'!J:K,2,0),VLOOKUP('BD Conta 5295-0'!J181,'DE-PARA'!K:L,2,0))</f>
        <v>#N/A</v>
      </c>
      <c r="L181" s="70"/>
      <c r="M181" s="101">
        <f t="shared" si="5"/>
        <v>0</v>
      </c>
      <c r="P181" s="1" t="e">
        <f>VLOOKUP(K181,'Fluxo de Caixa'!B:B,1,0)</f>
        <v>#N/A</v>
      </c>
    </row>
    <row r="182" spans="2:16">
      <c r="B182" s="60"/>
      <c r="C182" s="65"/>
      <c r="D182" s="66"/>
      <c r="E182" s="20" t="str">
        <f t="shared" si="4"/>
        <v>1-1900</v>
      </c>
      <c r="F182" s="69"/>
      <c r="G182" s="67"/>
      <c r="H182" s="68"/>
      <c r="I182" s="69"/>
      <c r="J182" s="67"/>
      <c r="K182" s="25" t="e">
        <f>IFERROR(VLOOKUP(J182,'DE-PARA'!J:K,2,0),VLOOKUP('BD Conta 5295-0'!J182,'DE-PARA'!K:L,2,0))</f>
        <v>#N/A</v>
      </c>
      <c r="L182" s="70"/>
      <c r="M182" s="101">
        <f t="shared" si="5"/>
        <v>0</v>
      </c>
      <c r="P182" s="1" t="e">
        <f>VLOOKUP(K182,'Fluxo de Caixa'!B:B,1,0)</f>
        <v>#N/A</v>
      </c>
    </row>
    <row r="183" spans="2:16">
      <c r="B183" s="60"/>
      <c r="C183" s="65"/>
      <c r="D183" s="66"/>
      <c r="E183" s="20" t="str">
        <f t="shared" si="4"/>
        <v>1-1900</v>
      </c>
      <c r="F183" s="69"/>
      <c r="G183" s="67"/>
      <c r="H183" s="68"/>
      <c r="I183" s="69"/>
      <c r="J183" s="67"/>
      <c r="K183" s="25" t="e">
        <f>IFERROR(VLOOKUP(J183,'DE-PARA'!J:K,2,0),VLOOKUP('BD Conta 5295-0'!J183,'DE-PARA'!K:L,2,0))</f>
        <v>#N/A</v>
      </c>
      <c r="L183" s="70"/>
      <c r="M183" s="101">
        <f t="shared" si="5"/>
        <v>0</v>
      </c>
      <c r="P183" s="1" t="e">
        <f>VLOOKUP(K183,'Fluxo de Caixa'!B:B,1,0)</f>
        <v>#N/A</v>
      </c>
    </row>
    <row r="184" spans="2:16">
      <c r="B184" s="60"/>
      <c r="C184" s="65"/>
      <c r="D184" s="66"/>
      <c r="E184" s="20" t="str">
        <f t="shared" si="4"/>
        <v>1-1900</v>
      </c>
      <c r="F184" s="69"/>
      <c r="G184" s="67"/>
      <c r="H184" s="68"/>
      <c r="I184" s="69"/>
      <c r="J184" s="67"/>
      <c r="K184" s="25" t="e">
        <f>IFERROR(VLOOKUP(J184,'DE-PARA'!J:K,2,0),VLOOKUP('BD Conta 5295-0'!J184,'DE-PARA'!K:L,2,0))</f>
        <v>#N/A</v>
      </c>
      <c r="L184" s="70"/>
      <c r="M184" s="101">
        <f t="shared" si="5"/>
        <v>0</v>
      </c>
      <c r="P184" s="1" t="e">
        <f>VLOOKUP(K184,'Fluxo de Caixa'!B:B,1,0)</f>
        <v>#N/A</v>
      </c>
    </row>
    <row r="185" spans="2:16">
      <c r="B185" s="60"/>
      <c r="C185" s="65"/>
      <c r="D185" s="66"/>
      <c r="E185" s="20" t="str">
        <f t="shared" si="4"/>
        <v>1-1900</v>
      </c>
      <c r="F185" s="69"/>
      <c r="G185" s="67"/>
      <c r="H185" s="68"/>
      <c r="I185" s="69"/>
      <c r="J185" s="67"/>
      <c r="K185" s="25" t="e">
        <f>IFERROR(VLOOKUP(J185,'DE-PARA'!J:K,2,0),VLOOKUP('BD Conta 5295-0'!J185,'DE-PARA'!K:L,2,0))</f>
        <v>#N/A</v>
      </c>
      <c r="L185" s="70"/>
      <c r="M185" s="101">
        <f t="shared" si="5"/>
        <v>0</v>
      </c>
      <c r="P185" s="1" t="e">
        <f>VLOOKUP(K185,'Fluxo de Caixa'!B:B,1,0)</f>
        <v>#N/A</v>
      </c>
    </row>
    <row r="186" spans="2:16">
      <c r="B186" s="60"/>
      <c r="C186" s="65"/>
      <c r="D186" s="66"/>
      <c r="E186" s="20" t="str">
        <f t="shared" si="4"/>
        <v>1-1900</v>
      </c>
      <c r="F186" s="69"/>
      <c r="G186" s="67"/>
      <c r="H186" s="68"/>
      <c r="I186" s="69"/>
      <c r="J186" s="67"/>
      <c r="K186" s="25" t="e">
        <f>IFERROR(VLOOKUP(J186,'DE-PARA'!J:K,2,0),VLOOKUP('BD Conta 5295-0'!J186,'DE-PARA'!K:L,2,0))</f>
        <v>#N/A</v>
      </c>
      <c r="L186" s="70"/>
      <c r="M186" s="101">
        <f t="shared" si="5"/>
        <v>0</v>
      </c>
      <c r="P186" s="1" t="e">
        <f>VLOOKUP(K186,'Fluxo de Caixa'!B:B,1,0)</f>
        <v>#N/A</v>
      </c>
    </row>
    <row r="187" spans="2:16">
      <c r="B187" s="60"/>
      <c r="C187" s="65"/>
      <c r="D187" s="66"/>
      <c r="E187" s="20" t="str">
        <f t="shared" si="4"/>
        <v>1-1900</v>
      </c>
      <c r="F187" s="69"/>
      <c r="G187" s="67"/>
      <c r="H187" s="68"/>
      <c r="I187" s="69"/>
      <c r="J187" s="67"/>
      <c r="K187" s="25" t="e">
        <f>IFERROR(VLOOKUP(J187,'DE-PARA'!J:K,2,0),VLOOKUP('BD Conta 5295-0'!J187,'DE-PARA'!K:L,2,0))</f>
        <v>#N/A</v>
      </c>
      <c r="L187" s="70"/>
      <c r="M187" s="101">
        <f t="shared" si="5"/>
        <v>0</v>
      </c>
      <c r="P187" s="1" t="e">
        <f>VLOOKUP(K187,'Fluxo de Caixa'!B:B,1,0)</f>
        <v>#N/A</v>
      </c>
    </row>
    <row r="188" spans="2:16">
      <c r="B188" s="60"/>
      <c r="C188" s="65"/>
      <c r="D188" s="66"/>
      <c r="E188" s="20" t="str">
        <f t="shared" si="4"/>
        <v>1-1900</v>
      </c>
      <c r="F188" s="69"/>
      <c r="G188" s="67"/>
      <c r="H188" s="68"/>
      <c r="I188" s="69"/>
      <c r="J188" s="67"/>
      <c r="K188" s="25" t="e">
        <f>IFERROR(VLOOKUP(J188,'DE-PARA'!J:K,2,0),VLOOKUP('BD Conta 5295-0'!J188,'DE-PARA'!K:L,2,0))</f>
        <v>#N/A</v>
      </c>
      <c r="L188" s="70"/>
      <c r="M188" s="101">
        <f t="shared" si="5"/>
        <v>0</v>
      </c>
      <c r="P188" s="1" t="e">
        <f>VLOOKUP(K188,'Fluxo de Caixa'!B:B,1,0)</f>
        <v>#N/A</v>
      </c>
    </row>
    <row r="189" spans="2:16">
      <c r="B189" s="60"/>
      <c r="C189" s="65"/>
      <c r="D189" s="66"/>
      <c r="E189" s="20" t="str">
        <f t="shared" si="4"/>
        <v>1-1900</v>
      </c>
      <c r="F189" s="69"/>
      <c r="G189" s="67"/>
      <c r="H189" s="68"/>
      <c r="I189" s="69"/>
      <c r="J189" s="67"/>
      <c r="K189" s="25" t="e">
        <f>IFERROR(VLOOKUP(J189,'DE-PARA'!J:K,2,0),VLOOKUP('BD Conta 5295-0'!J189,'DE-PARA'!K:L,2,0))</f>
        <v>#N/A</v>
      </c>
      <c r="L189" s="70"/>
      <c r="M189" s="101">
        <f t="shared" si="5"/>
        <v>0</v>
      </c>
      <c r="P189" s="1" t="e">
        <f>VLOOKUP(K189,'Fluxo de Caixa'!B:B,1,0)</f>
        <v>#N/A</v>
      </c>
    </row>
    <row r="190" spans="2:16">
      <c r="B190" s="60"/>
      <c r="C190" s="65"/>
      <c r="D190" s="66"/>
      <c r="E190" s="20" t="str">
        <f t="shared" si="4"/>
        <v>1-1900</v>
      </c>
      <c r="F190" s="69"/>
      <c r="G190" s="67"/>
      <c r="H190" s="68"/>
      <c r="I190" s="69"/>
      <c r="J190" s="67"/>
      <c r="K190" s="25" t="e">
        <f>IFERROR(VLOOKUP(J190,'DE-PARA'!J:K,2,0),VLOOKUP('BD Conta 5295-0'!J190,'DE-PARA'!K:L,2,0))</f>
        <v>#N/A</v>
      </c>
      <c r="L190" s="70"/>
      <c r="M190" s="101">
        <f t="shared" si="5"/>
        <v>0</v>
      </c>
      <c r="P190" s="1" t="e">
        <f>VLOOKUP(K190,'Fluxo de Caixa'!B:B,1,0)</f>
        <v>#N/A</v>
      </c>
    </row>
    <row r="191" spans="2:16">
      <c r="B191" s="60"/>
      <c r="C191" s="65"/>
      <c r="D191" s="66"/>
      <c r="E191" s="20" t="str">
        <f t="shared" si="4"/>
        <v>1-1900</v>
      </c>
      <c r="F191" s="69"/>
      <c r="G191" s="67"/>
      <c r="H191" s="68"/>
      <c r="I191" s="69"/>
      <c r="J191" s="67"/>
      <c r="K191" s="25" t="e">
        <f>IFERROR(VLOOKUP(J191,'DE-PARA'!J:K,2,0),VLOOKUP('BD Conta 5295-0'!J191,'DE-PARA'!K:L,2,0))</f>
        <v>#N/A</v>
      </c>
      <c r="L191" s="70"/>
      <c r="M191" s="101">
        <f t="shared" si="5"/>
        <v>0</v>
      </c>
      <c r="P191" s="1" t="e">
        <f>VLOOKUP(K191,'Fluxo de Caixa'!B:B,1,0)</f>
        <v>#N/A</v>
      </c>
    </row>
    <row r="192" spans="2:16">
      <c r="B192" s="60"/>
      <c r="C192" s="65"/>
      <c r="D192" s="66"/>
      <c r="E192" s="20" t="str">
        <f t="shared" si="4"/>
        <v>1-1900</v>
      </c>
      <c r="F192" s="69"/>
      <c r="G192" s="67"/>
      <c r="H192" s="68"/>
      <c r="I192" s="69"/>
      <c r="J192" s="67"/>
      <c r="K192" s="25" t="e">
        <f>IFERROR(VLOOKUP(J192,'DE-PARA'!J:K,2,0),VLOOKUP('BD Conta 5295-0'!J192,'DE-PARA'!K:L,2,0))</f>
        <v>#N/A</v>
      </c>
      <c r="L192" s="70"/>
      <c r="M192" s="101">
        <f t="shared" si="5"/>
        <v>0</v>
      </c>
      <c r="P192" s="1" t="e">
        <f>VLOOKUP(K192,'Fluxo de Caixa'!B:B,1,0)</f>
        <v>#N/A</v>
      </c>
    </row>
    <row r="193" spans="2:16">
      <c r="B193" s="60"/>
      <c r="C193" s="65"/>
      <c r="D193" s="66"/>
      <c r="E193" s="20" t="str">
        <f t="shared" si="4"/>
        <v>1-1900</v>
      </c>
      <c r="F193" s="69"/>
      <c r="G193" s="67"/>
      <c r="H193" s="68"/>
      <c r="I193" s="69"/>
      <c r="J193" s="67"/>
      <c r="K193" s="25" t="e">
        <f>IFERROR(VLOOKUP(J193,'DE-PARA'!J:K,2,0),VLOOKUP('BD Conta 5295-0'!J193,'DE-PARA'!K:L,2,0))</f>
        <v>#N/A</v>
      </c>
      <c r="L193" s="70"/>
      <c r="M193" s="101">
        <f t="shared" si="5"/>
        <v>0</v>
      </c>
      <c r="P193" s="1" t="e">
        <f>VLOOKUP(K193,'Fluxo de Caixa'!B:B,1,0)</f>
        <v>#N/A</v>
      </c>
    </row>
    <row r="194" spans="2:16">
      <c r="B194" s="60"/>
      <c r="C194" s="65"/>
      <c r="D194" s="66"/>
      <c r="E194" s="20" t="str">
        <f t="shared" si="4"/>
        <v>1-1900</v>
      </c>
      <c r="F194" s="69"/>
      <c r="G194" s="67"/>
      <c r="H194" s="68"/>
      <c r="I194" s="69"/>
      <c r="J194" s="67"/>
      <c r="K194" s="25" t="e">
        <f>IFERROR(VLOOKUP(J194,'DE-PARA'!J:K,2,0),VLOOKUP('BD Conta 5295-0'!J194,'DE-PARA'!K:L,2,0))</f>
        <v>#N/A</v>
      </c>
      <c r="L194" s="70"/>
      <c r="M194" s="101">
        <f t="shared" si="5"/>
        <v>0</v>
      </c>
      <c r="P194" s="1" t="e">
        <f>VLOOKUP(K194,'Fluxo de Caixa'!B:B,1,0)</f>
        <v>#N/A</v>
      </c>
    </row>
    <row r="195" spans="2:16">
      <c r="B195" s="60"/>
      <c r="C195" s="65"/>
      <c r="D195" s="66"/>
      <c r="E195" s="20" t="str">
        <f t="shared" si="4"/>
        <v>1-1900</v>
      </c>
      <c r="F195" s="69"/>
      <c r="G195" s="67"/>
      <c r="H195" s="68"/>
      <c r="I195" s="69"/>
      <c r="J195" s="67"/>
      <c r="K195" s="25" t="e">
        <f>IFERROR(VLOOKUP(J195,'DE-PARA'!J:K,2,0),VLOOKUP('BD Conta 5295-0'!J195,'DE-PARA'!K:L,2,0))</f>
        <v>#N/A</v>
      </c>
      <c r="L195" s="70"/>
      <c r="M195" s="101">
        <f t="shared" si="5"/>
        <v>0</v>
      </c>
      <c r="P195" s="1" t="e">
        <f>VLOOKUP(K195,'Fluxo de Caixa'!B:B,1,0)</f>
        <v>#N/A</v>
      </c>
    </row>
    <row r="196" spans="2:16">
      <c r="B196" s="60"/>
      <c r="C196" s="65"/>
      <c r="D196" s="66"/>
      <c r="E196" s="20" t="str">
        <f t="shared" ref="E196:E259" si="6">MONTH(D196)&amp;"-"&amp;YEAR(D196)</f>
        <v>1-1900</v>
      </c>
      <c r="F196" s="69"/>
      <c r="G196" s="67"/>
      <c r="H196" s="68"/>
      <c r="I196" s="69"/>
      <c r="J196" s="67"/>
      <c r="K196" s="25" t="e">
        <f>IFERROR(VLOOKUP(J196,'DE-PARA'!J:K,2,0),VLOOKUP('BD Conta 5295-0'!J196,'DE-PARA'!K:L,2,0))</f>
        <v>#N/A</v>
      </c>
      <c r="L196" s="70"/>
      <c r="M196" s="101">
        <f t="shared" si="5"/>
        <v>0</v>
      </c>
      <c r="P196" s="1" t="e">
        <f>VLOOKUP(K196,'Fluxo de Caixa'!B:B,1,0)</f>
        <v>#N/A</v>
      </c>
    </row>
    <row r="197" spans="2:16">
      <c r="B197" s="60"/>
      <c r="C197" s="65"/>
      <c r="D197" s="66"/>
      <c r="E197" s="20" t="str">
        <f t="shared" si="6"/>
        <v>1-1900</v>
      </c>
      <c r="F197" s="69"/>
      <c r="G197" s="67"/>
      <c r="H197" s="68"/>
      <c r="I197" s="69"/>
      <c r="J197" s="67"/>
      <c r="K197" s="25" t="e">
        <f>IFERROR(VLOOKUP(J197,'DE-PARA'!J:K,2,0),VLOOKUP('BD Conta 5295-0'!J197,'DE-PARA'!K:L,2,0))</f>
        <v>#N/A</v>
      </c>
      <c r="L197" s="70"/>
      <c r="M197" s="101">
        <f t="shared" si="5"/>
        <v>0</v>
      </c>
      <c r="P197" s="1" t="e">
        <f>VLOOKUP(K197,'Fluxo de Caixa'!B:B,1,0)</f>
        <v>#N/A</v>
      </c>
    </row>
    <row r="198" spans="2:16">
      <c r="B198" s="60"/>
      <c r="C198" s="65"/>
      <c r="D198" s="66"/>
      <c r="E198" s="20" t="str">
        <f t="shared" si="6"/>
        <v>1-1900</v>
      </c>
      <c r="F198" s="69"/>
      <c r="G198" s="67"/>
      <c r="H198" s="68"/>
      <c r="I198" s="69"/>
      <c r="J198" s="67"/>
      <c r="K198" s="25" t="e">
        <f>IFERROR(VLOOKUP(J198,'DE-PARA'!J:K,2,0),VLOOKUP('BD Conta 5295-0'!J198,'DE-PARA'!K:L,2,0))</f>
        <v>#N/A</v>
      </c>
      <c r="L198" s="70"/>
      <c r="M198" s="101">
        <f t="shared" ref="M198:M261" si="7">M197+L198</f>
        <v>0</v>
      </c>
      <c r="P198" s="1" t="e">
        <f>VLOOKUP(K198,'Fluxo de Caixa'!B:B,1,0)</f>
        <v>#N/A</v>
      </c>
    </row>
    <row r="199" spans="2:16">
      <c r="B199" s="60"/>
      <c r="C199" s="65"/>
      <c r="D199" s="66"/>
      <c r="E199" s="20" t="str">
        <f t="shared" si="6"/>
        <v>1-1900</v>
      </c>
      <c r="F199" s="69"/>
      <c r="G199" s="67"/>
      <c r="H199" s="68"/>
      <c r="I199" s="69"/>
      <c r="J199" s="67"/>
      <c r="K199" s="25" t="e">
        <f>IFERROR(VLOOKUP(J199,'DE-PARA'!J:K,2,0),VLOOKUP('BD Conta 5295-0'!J199,'DE-PARA'!K:L,2,0))</f>
        <v>#N/A</v>
      </c>
      <c r="L199" s="70"/>
      <c r="M199" s="101">
        <f t="shared" si="7"/>
        <v>0</v>
      </c>
      <c r="P199" s="1" t="e">
        <f>VLOOKUP(K199,'Fluxo de Caixa'!B:B,1,0)</f>
        <v>#N/A</v>
      </c>
    </row>
    <row r="200" spans="2:16">
      <c r="B200" s="60"/>
      <c r="C200" s="65"/>
      <c r="D200" s="66"/>
      <c r="E200" s="20" t="str">
        <f t="shared" si="6"/>
        <v>1-1900</v>
      </c>
      <c r="F200" s="69"/>
      <c r="G200" s="67"/>
      <c r="H200" s="68"/>
      <c r="I200" s="69"/>
      <c r="J200" s="67"/>
      <c r="K200" s="25" t="e">
        <f>IFERROR(VLOOKUP(J200,'DE-PARA'!J:K,2,0),VLOOKUP('BD Conta 5295-0'!J200,'DE-PARA'!K:L,2,0))</f>
        <v>#N/A</v>
      </c>
      <c r="L200" s="70"/>
      <c r="M200" s="101">
        <f t="shared" si="7"/>
        <v>0</v>
      </c>
      <c r="P200" s="1" t="e">
        <f>VLOOKUP(K200,'Fluxo de Caixa'!B:B,1,0)</f>
        <v>#N/A</v>
      </c>
    </row>
    <row r="201" spans="2:16">
      <c r="B201" s="60"/>
      <c r="C201" s="65"/>
      <c r="D201" s="66"/>
      <c r="E201" s="20" t="str">
        <f t="shared" si="6"/>
        <v>1-1900</v>
      </c>
      <c r="F201" s="69"/>
      <c r="G201" s="67"/>
      <c r="H201" s="68"/>
      <c r="I201" s="69"/>
      <c r="J201" s="67"/>
      <c r="K201" s="25" t="e">
        <f>IFERROR(VLOOKUP(J201,'DE-PARA'!J:K,2,0),VLOOKUP('BD Conta 5295-0'!J201,'DE-PARA'!K:L,2,0))</f>
        <v>#N/A</v>
      </c>
      <c r="L201" s="70"/>
      <c r="M201" s="101">
        <f t="shared" si="7"/>
        <v>0</v>
      </c>
      <c r="P201" s="1" t="e">
        <f>VLOOKUP(K201,'Fluxo de Caixa'!B:B,1,0)</f>
        <v>#N/A</v>
      </c>
    </row>
    <row r="202" spans="2:16">
      <c r="B202" s="60"/>
      <c r="C202" s="65"/>
      <c r="D202" s="66"/>
      <c r="E202" s="20" t="str">
        <f t="shared" si="6"/>
        <v>1-1900</v>
      </c>
      <c r="F202" s="69"/>
      <c r="G202" s="67"/>
      <c r="H202" s="68"/>
      <c r="I202" s="69"/>
      <c r="J202" s="67"/>
      <c r="K202" s="25" t="e">
        <f>IFERROR(VLOOKUP(J202,'DE-PARA'!J:K,2,0),VLOOKUP('BD Conta 5295-0'!J202,'DE-PARA'!K:L,2,0))</f>
        <v>#N/A</v>
      </c>
      <c r="L202" s="70"/>
      <c r="M202" s="101">
        <f t="shared" si="7"/>
        <v>0</v>
      </c>
      <c r="P202" s="1" t="e">
        <f>VLOOKUP(K202,'Fluxo de Caixa'!B:B,1,0)</f>
        <v>#N/A</v>
      </c>
    </row>
    <row r="203" spans="2:16">
      <c r="B203" s="60"/>
      <c r="C203" s="65"/>
      <c r="D203" s="66"/>
      <c r="E203" s="20" t="str">
        <f t="shared" si="6"/>
        <v>1-1900</v>
      </c>
      <c r="F203" s="69"/>
      <c r="G203" s="67"/>
      <c r="H203" s="68"/>
      <c r="I203" s="69"/>
      <c r="J203" s="67"/>
      <c r="K203" s="25" t="e">
        <f>IFERROR(VLOOKUP(J203,'DE-PARA'!J:K,2,0),VLOOKUP('BD Conta 5295-0'!J203,'DE-PARA'!K:L,2,0))</f>
        <v>#N/A</v>
      </c>
      <c r="L203" s="70"/>
      <c r="M203" s="101">
        <f t="shared" si="7"/>
        <v>0</v>
      </c>
      <c r="P203" s="1" t="e">
        <f>VLOOKUP(K203,'Fluxo de Caixa'!B:B,1,0)</f>
        <v>#N/A</v>
      </c>
    </row>
    <row r="204" spans="2:16">
      <c r="B204" s="60"/>
      <c r="C204" s="65"/>
      <c r="D204" s="66"/>
      <c r="E204" s="20" t="str">
        <f t="shared" si="6"/>
        <v>1-1900</v>
      </c>
      <c r="F204" s="69"/>
      <c r="G204" s="67"/>
      <c r="H204" s="68"/>
      <c r="I204" s="69"/>
      <c r="J204" s="67"/>
      <c r="K204" s="25" t="e">
        <f>IFERROR(VLOOKUP(J204,'DE-PARA'!J:K,2,0),VLOOKUP('BD Conta 5295-0'!J204,'DE-PARA'!K:L,2,0))</f>
        <v>#N/A</v>
      </c>
      <c r="L204" s="70"/>
      <c r="M204" s="101">
        <f t="shared" si="7"/>
        <v>0</v>
      </c>
      <c r="P204" s="1" t="e">
        <f>VLOOKUP(K204,'Fluxo de Caixa'!B:B,1,0)</f>
        <v>#N/A</v>
      </c>
    </row>
    <row r="205" spans="2:16">
      <c r="B205" s="60"/>
      <c r="C205" s="65"/>
      <c r="D205" s="66"/>
      <c r="E205" s="20" t="str">
        <f t="shared" si="6"/>
        <v>1-1900</v>
      </c>
      <c r="F205" s="69"/>
      <c r="G205" s="67"/>
      <c r="H205" s="68"/>
      <c r="I205" s="69"/>
      <c r="J205" s="67"/>
      <c r="K205" s="25" t="e">
        <f>IFERROR(VLOOKUP(J205,'DE-PARA'!J:K,2,0),VLOOKUP('BD Conta 5295-0'!J205,'DE-PARA'!K:L,2,0))</f>
        <v>#N/A</v>
      </c>
      <c r="L205" s="70"/>
      <c r="M205" s="101">
        <f t="shared" si="7"/>
        <v>0</v>
      </c>
      <c r="P205" s="1" t="e">
        <f>VLOOKUP(K205,'Fluxo de Caixa'!B:B,1,0)</f>
        <v>#N/A</v>
      </c>
    </row>
    <row r="206" spans="2:16">
      <c r="B206" s="60"/>
      <c r="C206" s="65"/>
      <c r="D206" s="66"/>
      <c r="E206" s="20" t="str">
        <f t="shared" si="6"/>
        <v>1-1900</v>
      </c>
      <c r="F206" s="69"/>
      <c r="G206" s="67"/>
      <c r="H206" s="68"/>
      <c r="I206" s="69"/>
      <c r="J206" s="67"/>
      <c r="K206" s="25" t="e">
        <f>IFERROR(VLOOKUP(J206,'DE-PARA'!J:K,2,0),VLOOKUP('BD Conta 5295-0'!J206,'DE-PARA'!K:L,2,0))</f>
        <v>#N/A</v>
      </c>
      <c r="L206" s="70"/>
      <c r="M206" s="101">
        <f t="shared" si="7"/>
        <v>0</v>
      </c>
      <c r="P206" s="1" t="e">
        <f>VLOOKUP(K206,'Fluxo de Caixa'!B:B,1,0)</f>
        <v>#N/A</v>
      </c>
    </row>
    <row r="207" spans="2:16">
      <c r="B207" s="60"/>
      <c r="C207" s="65"/>
      <c r="D207" s="66"/>
      <c r="E207" s="20" t="str">
        <f t="shared" si="6"/>
        <v>1-1900</v>
      </c>
      <c r="F207" s="69"/>
      <c r="G207" s="67"/>
      <c r="H207" s="68"/>
      <c r="I207" s="69"/>
      <c r="J207" s="67"/>
      <c r="K207" s="25" t="e">
        <f>IFERROR(VLOOKUP(J207,'DE-PARA'!J:K,2,0),VLOOKUP('BD Conta 5295-0'!J207,'DE-PARA'!K:L,2,0))</f>
        <v>#N/A</v>
      </c>
      <c r="L207" s="70"/>
      <c r="M207" s="101">
        <f t="shared" si="7"/>
        <v>0</v>
      </c>
      <c r="P207" s="1" t="e">
        <f>VLOOKUP(K207,'Fluxo de Caixa'!B:B,1,0)</f>
        <v>#N/A</v>
      </c>
    </row>
    <row r="208" spans="2:16">
      <c r="B208" s="60"/>
      <c r="C208" s="65"/>
      <c r="D208" s="66"/>
      <c r="E208" s="20" t="str">
        <f t="shared" si="6"/>
        <v>1-1900</v>
      </c>
      <c r="F208" s="69"/>
      <c r="G208" s="67"/>
      <c r="H208" s="68"/>
      <c r="I208" s="69"/>
      <c r="J208" s="67"/>
      <c r="K208" s="25" t="e">
        <f>IFERROR(VLOOKUP(J208,'DE-PARA'!J:K,2,0),VLOOKUP('BD Conta 5295-0'!J208,'DE-PARA'!K:L,2,0))</f>
        <v>#N/A</v>
      </c>
      <c r="L208" s="70"/>
      <c r="M208" s="101">
        <f t="shared" si="7"/>
        <v>0</v>
      </c>
      <c r="P208" s="1" t="e">
        <f>VLOOKUP(K208,'Fluxo de Caixa'!B:B,1,0)</f>
        <v>#N/A</v>
      </c>
    </row>
    <row r="209" spans="2:16">
      <c r="B209" s="60"/>
      <c r="C209" s="65"/>
      <c r="D209" s="66"/>
      <c r="E209" s="20" t="str">
        <f t="shared" si="6"/>
        <v>1-1900</v>
      </c>
      <c r="F209" s="69"/>
      <c r="G209" s="67"/>
      <c r="H209" s="68"/>
      <c r="I209" s="69"/>
      <c r="J209" s="67"/>
      <c r="K209" s="25" t="e">
        <f>IFERROR(VLOOKUP(J209,'DE-PARA'!J:K,2,0),VLOOKUP('BD Conta 5295-0'!J209,'DE-PARA'!K:L,2,0))</f>
        <v>#N/A</v>
      </c>
      <c r="L209" s="70"/>
      <c r="M209" s="101">
        <f t="shared" si="7"/>
        <v>0</v>
      </c>
      <c r="P209" s="1" t="e">
        <f>VLOOKUP(K209,'Fluxo de Caixa'!B:B,1,0)</f>
        <v>#N/A</v>
      </c>
    </row>
    <row r="210" spans="2:16">
      <c r="B210" s="60"/>
      <c r="C210" s="65"/>
      <c r="D210" s="66"/>
      <c r="E210" s="20" t="str">
        <f t="shared" si="6"/>
        <v>1-1900</v>
      </c>
      <c r="F210" s="69"/>
      <c r="G210" s="67"/>
      <c r="H210" s="68"/>
      <c r="I210" s="69"/>
      <c r="J210" s="67"/>
      <c r="K210" s="25" t="e">
        <f>IFERROR(VLOOKUP(J210,'DE-PARA'!J:K,2,0),VLOOKUP('BD Conta 5295-0'!J210,'DE-PARA'!K:L,2,0))</f>
        <v>#N/A</v>
      </c>
      <c r="L210" s="70"/>
      <c r="M210" s="101">
        <f t="shared" si="7"/>
        <v>0</v>
      </c>
      <c r="P210" s="1" t="e">
        <f>VLOOKUP(K210,'Fluxo de Caixa'!B:B,1,0)</f>
        <v>#N/A</v>
      </c>
    </row>
    <row r="211" spans="2:16">
      <c r="B211" s="60"/>
      <c r="C211" s="65"/>
      <c r="D211" s="66"/>
      <c r="E211" s="20" t="str">
        <f t="shared" si="6"/>
        <v>1-1900</v>
      </c>
      <c r="F211" s="69"/>
      <c r="G211" s="67"/>
      <c r="H211" s="68"/>
      <c r="I211" s="69"/>
      <c r="J211" s="67"/>
      <c r="K211" s="25" t="e">
        <f>IFERROR(VLOOKUP(J211,'DE-PARA'!J:K,2,0),VLOOKUP('BD Conta 5295-0'!J211,'DE-PARA'!K:L,2,0))</f>
        <v>#N/A</v>
      </c>
      <c r="L211" s="70"/>
      <c r="M211" s="101">
        <f t="shared" si="7"/>
        <v>0</v>
      </c>
      <c r="P211" s="1" t="e">
        <f>VLOOKUP(K211,'Fluxo de Caixa'!B:B,1,0)</f>
        <v>#N/A</v>
      </c>
    </row>
    <row r="212" spans="2:16">
      <c r="B212" s="60"/>
      <c r="C212" s="65"/>
      <c r="D212" s="66"/>
      <c r="E212" s="20" t="str">
        <f t="shared" si="6"/>
        <v>1-1900</v>
      </c>
      <c r="F212" s="69"/>
      <c r="G212" s="67"/>
      <c r="H212" s="68"/>
      <c r="I212" s="69"/>
      <c r="J212" s="67"/>
      <c r="K212" s="25" t="e">
        <f>IFERROR(VLOOKUP(J212,'DE-PARA'!J:K,2,0),VLOOKUP('BD Conta 5295-0'!J212,'DE-PARA'!K:L,2,0))</f>
        <v>#N/A</v>
      </c>
      <c r="L212" s="70"/>
      <c r="M212" s="101">
        <f t="shared" si="7"/>
        <v>0</v>
      </c>
      <c r="P212" s="1" t="e">
        <f>VLOOKUP(K212,'Fluxo de Caixa'!B:B,1,0)</f>
        <v>#N/A</v>
      </c>
    </row>
    <row r="213" spans="2:16">
      <c r="B213" s="60"/>
      <c r="C213" s="65"/>
      <c r="D213" s="66"/>
      <c r="E213" s="20" t="str">
        <f t="shared" si="6"/>
        <v>1-1900</v>
      </c>
      <c r="F213" s="69"/>
      <c r="G213" s="67"/>
      <c r="H213" s="68"/>
      <c r="I213" s="69"/>
      <c r="J213" s="67"/>
      <c r="K213" s="25" t="e">
        <f>IFERROR(VLOOKUP(J213,'DE-PARA'!J:K,2,0),VLOOKUP('BD Conta 5295-0'!J213,'DE-PARA'!K:L,2,0))</f>
        <v>#N/A</v>
      </c>
      <c r="L213" s="70"/>
      <c r="M213" s="101">
        <f t="shared" si="7"/>
        <v>0</v>
      </c>
      <c r="P213" s="1" t="e">
        <f>VLOOKUP(K213,'Fluxo de Caixa'!B:B,1,0)</f>
        <v>#N/A</v>
      </c>
    </row>
    <row r="214" spans="2:16">
      <c r="B214" s="60"/>
      <c r="C214" s="65"/>
      <c r="D214" s="66"/>
      <c r="E214" s="20" t="str">
        <f t="shared" si="6"/>
        <v>1-1900</v>
      </c>
      <c r="F214" s="69"/>
      <c r="G214" s="67"/>
      <c r="H214" s="68"/>
      <c r="I214" s="69"/>
      <c r="J214" s="67"/>
      <c r="K214" s="25" t="e">
        <f>IFERROR(VLOOKUP(J214,'DE-PARA'!J:K,2,0),VLOOKUP('BD Conta 5295-0'!J214,'DE-PARA'!K:L,2,0))</f>
        <v>#N/A</v>
      </c>
      <c r="L214" s="70"/>
      <c r="M214" s="101">
        <f t="shared" si="7"/>
        <v>0</v>
      </c>
      <c r="P214" s="1" t="e">
        <f>VLOOKUP(K214,'Fluxo de Caixa'!B:B,1,0)</f>
        <v>#N/A</v>
      </c>
    </row>
    <row r="215" spans="2:16">
      <c r="B215" s="60"/>
      <c r="C215" s="65"/>
      <c r="D215" s="66"/>
      <c r="E215" s="20" t="str">
        <f t="shared" si="6"/>
        <v>1-1900</v>
      </c>
      <c r="F215" s="69"/>
      <c r="G215" s="67"/>
      <c r="H215" s="68"/>
      <c r="I215" s="69"/>
      <c r="J215" s="67"/>
      <c r="K215" s="25" t="e">
        <f>IFERROR(VLOOKUP(J215,'DE-PARA'!J:K,2,0),VLOOKUP('BD Conta 5295-0'!J215,'DE-PARA'!K:L,2,0))</f>
        <v>#N/A</v>
      </c>
      <c r="L215" s="70"/>
      <c r="M215" s="101">
        <f t="shared" si="7"/>
        <v>0</v>
      </c>
      <c r="P215" s="1" t="e">
        <f>VLOOKUP(K215,'Fluxo de Caixa'!B:B,1,0)</f>
        <v>#N/A</v>
      </c>
    </row>
    <row r="216" spans="2:16">
      <c r="B216" s="60"/>
      <c r="C216" s="65"/>
      <c r="D216" s="66"/>
      <c r="E216" s="20" t="str">
        <f t="shared" si="6"/>
        <v>1-1900</v>
      </c>
      <c r="F216" s="69"/>
      <c r="G216" s="67"/>
      <c r="H216" s="68"/>
      <c r="I216" s="69"/>
      <c r="J216" s="67"/>
      <c r="K216" s="25" t="e">
        <f>IFERROR(VLOOKUP(J216,'DE-PARA'!J:K,2,0),VLOOKUP('BD Conta 5295-0'!J216,'DE-PARA'!K:L,2,0))</f>
        <v>#N/A</v>
      </c>
      <c r="L216" s="70"/>
      <c r="M216" s="101">
        <f t="shared" si="7"/>
        <v>0</v>
      </c>
      <c r="P216" s="1" t="e">
        <f>VLOOKUP(K216,'Fluxo de Caixa'!B:B,1,0)</f>
        <v>#N/A</v>
      </c>
    </row>
    <row r="217" spans="2:16">
      <c r="B217" s="60"/>
      <c r="C217" s="65"/>
      <c r="D217" s="66"/>
      <c r="E217" s="20" t="str">
        <f t="shared" si="6"/>
        <v>1-1900</v>
      </c>
      <c r="F217" s="69"/>
      <c r="G217" s="67"/>
      <c r="H217" s="68"/>
      <c r="I217" s="69"/>
      <c r="J217" s="67"/>
      <c r="K217" s="25" t="e">
        <f>IFERROR(VLOOKUP(J217,'DE-PARA'!J:K,2,0),VLOOKUP('BD Conta 5295-0'!J217,'DE-PARA'!K:L,2,0))</f>
        <v>#N/A</v>
      </c>
      <c r="L217" s="70"/>
      <c r="M217" s="101">
        <f t="shared" si="7"/>
        <v>0</v>
      </c>
      <c r="P217" s="1" t="e">
        <f>VLOOKUP(K217,'Fluxo de Caixa'!B:B,1,0)</f>
        <v>#N/A</v>
      </c>
    </row>
    <row r="218" spans="2:16">
      <c r="B218" s="60"/>
      <c r="C218" s="65"/>
      <c r="D218" s="66"/>
      <c r="E218" s="20" t="str">
        <f t="shared" si="6"/>
        <v>1-1900</v>
      </c>
      <c r="F218" s="69"/>
      <c r="G218" s="67"/>
      <c r="H218" s="68"/>
      <c r="I218" s="69"/>
      <c r="J218" s="67"/>
      <c r="K218" s="25" t="e">
        <f>IFERROR(VLOOKUP(J218,'DE-PARA'!J:K,2,0),VLOOKUP('BD Conta 5295-0'!J218,'DE-PARA'!K:L,2,0))</f>
        <v>#N/A</v>
      </c>
      <c r="L218" s="70"/>
      <c r="M218" s="101">
        <f t="shared" si="7"/>
        <v>0</v>
      </c>
      <c r="P218" s="1" t="e">
        <f>VLOOKUP(K218,'Fluxo de Caixa'!B:B,1,0)</f>
        <v>#N/A</v>
      </c>
    </row>
    <row r="219" spans="2:16">
      <c r="B219" s="60"/>
      <c r="C219" s="65"/>
      <c r="D219" s="66"/>
      <c r="E219" s="20" t="str">
        <f t="shared" si="6"/>
        <v>1-1900</v>
      </c>
      <c r="F219" s="69"/>
      <c r="G219" s="67"/>
      <c r="H219" s="68"/>
      <c r="I219" s="69"/>
      <c r="J219" s="67"/>
      <c r="K219" s="25" t="e">
        <f>IFERROR(VLOOKUP(J219,'DE-PARA'!J:K,2,0),VLOOKUP('BD Conta 5295-0'!J219,'DE-PARA'!K:L,2,0))</f>
        <v>#N/A</v>
      </c>
      <c r="L219" s="70"/>
      <c r="M219" s="101">
        <f t="shared" si="7"/>
        <v>0</v>
      </c>
      <c r="P219" s="1" t="e">
        <f>VLOOKUP(K219,'Fluxo de Caixa'!B:B,1,0)</f>
        <v>#N/A</v>
      </c>
    </row>
    <row r="220" spans="2:16">
      <c r="B220" s="60"/>
      <c r="C220" s="65"/>
      <c r="D220" s="66"/>
      <c r="E220" s="20" t="str">
        <f t="shared" si="6"/>
        <v>1-1900</v>
      </c>
      <c r="F220" s="69"/>
      <c r="G220" s="67"/>
      <c r="H220" s="68"/>
      <c r="I220" s="69"/>
      <c r="J220" s="67"/>
      <c r="K220" s="25" t="e">
        <f>IFERROR(VLOOKUP(J220,'DE-PARA'!J:K,2,0),VLOOKUP('BD Conta 5295-0'!J220,'DE-PARA'!K:L,2,0))</f>
        <v>#N/A</v>
      </c>
      <c r="L220" s="70"/>
      <c r="M220" s="101">
        <f t="shared" si="7"/>
        <v>0</v>
      </c>
      <c r="P220" s="1" t="e">
        <f>VLOOKUP(K220,'Fluxo de Caixa'!B:B,1,0)</f>
        <v>#N/A</v>
      </c>
    </row>
    <row r="221" spans="2:16">
      <c r="B221" s="60"/>
      <c r="C221" s="65"/>
      <c r="D221" s="66"/>
      <c r="E221" s="20" t="str">
        <f t="shared" si="6"/>
        <v>1-1900</v>
      </c>
      <c r="F221" s="69"/>
      <c r="G221" s="67"/>
      <c r="H221" s="68"/>
      <c r="I221" s="69"/>
      <c r="J221" s="67"/>
      <c r="K221" s="25" t="e">
        <f>IFERROR(VLOOKUP(J221,'DE-PARA'!J:K,2,0),VLOOKUP('BD Conta 5295-0'!J221,'DE-PARA'!K:L,2,0))</f>
        <v>#N/A</v>
      </c>
      <c r="L221" s="70"/>
      <c r="M221" s="101">
        <f t="shared" si="7"/>
        <v>0</v>
      </c>
      <c r="P221" s="1" t="e">
        <f>VLOOKUP(K221,'Fluxo de Caixa'!B:B,1,0)</f>
        <v>#N/A</v>
      </c>
    </row>
    <row r="222" spans="2:16">
      <c r="B222" s="60"/>
      <c r="C222" s="65"/>
      <c r="D222" s="66"/>
      <c r="E222" s="20" t="str">
        <f t="shared" si="6"/>
        <v>1-1900</v>
      </c>
      <c r="F222" s="69"/>
      <c r="G222" s="67"/>
      <c r="H222" s="68"/>
      <c r="I222" s="69"/>
      <c r="J222" s="67"/>
      <c r="K222" s="25" t="e">
        <f>IFERROR(VLOOKUP(J222,'DE-PARA'!J:K,2,0),VLOOKUP('BD Conta 5295-0'!J222,'DE-PARA'!K:L,2,0))</f>
        <v>#N/A</v>
      </c>
      <c r="L222" s="70"/>
      <c r="M222" s="101">
        <f t="shared" si="7"/>
        <v>0</v>
      </c>
      <c r="P222" s="1" t="e">
        <f>VLOOKUP(K222,'Fluxo de Caixa'!B:B,1,0)</f>
        <v>#N/A</v>
      </c>
    </row>
    <row r="223" spans="2:16">
      <c r="B223" s="60"/>
      <c r="C223" s="65"/>
      <c r="D223" s="66"/>
      <c r="E223" s="20" t="str">
        <f t="shared" si="6"/>
        <v>1-1900</v>
      </c>
      <c r="F223" s="69"/>
      <c r="G223" s="67"/>
      <c r="H223" s="68"/>
      <c r="I223" s="69"/>
      <c r="J223" s="67"/>
      <c r="K223" s="25" t="e">
        <f>IFERROR(VLOOKUP(J223,'DE-PARA'!J:K,2,0),VLOOKUP('BD Conta 5295-0'!J223,'DE-PARA'!K:L,2,0))</f>
        <v>#N/A</v>
      </c>
      <c r="L223" s="70"/>
      <c r="M223" s="101">
        <f t="shared" si="7"/>
        <v>0</v>
      </c>
      <c r="P223" s="1" t="e">
        <f>VLOOKUP(K223,'Fluxo de Caixa'!B:B,1,0)</f>
        <v>#N/A</v>
      </c>
    </row>
    <row r="224" spans="2:16">
      <c r="B224" s="60"/>
      <c r="C224" s="65"/>
      <c r="D224" s="66"/>
      <c r="E224" s="20" t="str">
        <f t="shared" si="6"/>
        <v>1-1900</v>
      </c>
      <c r="F224" s="69"/>
      <c r="G224" s="67"/>
      <c r="H224" s="68"/>
      <c r="I224" s="69"/>
      <c r="J224" s="67"/>
      <c r="K224" s="25" t="e">
        <f>IFERROR(VLOOKUP(J224,'DE-PARA'!J:K,2,0),VLOOKUP('BD Conta 5295-0'!J224,'DE-PARA'!K:L,2,0))</f>
        <v>#N/A</v>
      </c>
      <c r="L224" s="70"/>
      <c r="M224" s="101">
        <f t="shared" si="7"/>
        <v>0</v>
      </c>
      <c r="P224" s="1" t="e">
        <f>VLOOKUP(K224,'Fluxo de Caixa'!B:B,1,0)</f>
        <v>#N/A</v>
      </c>
    </row>
    <row r="225" spans="2:16">
      <c r="B225" s="60"/>
      <c r="C225" s="65"/>
      <c r="D225" s="66"/>
      <c r="E225" s="20" t="str">
        <f t="shared" si="6"/>
        <v>1-1900</v>
      </c>
      <c r="F225" s="69"/>
      <c r="G225" s="67"/>
      <c r="H225" s="68"/>
      <c r="I225" s="69"/>
      <c r="J225" s="67"/>
      <c r="K225" s="25" t="e">
        <f>IFERROR(VLOOKUP(J225,'DE-PARA'!J:K,2,0),VLOOKUP('BD Conta 5295-0'!J225,'DE-PARA'!K:L,2,0))</f>
        <v>#N/A</v>
      </c>
      <c r="L225" s="70"/>
      <c r="M225" s="101">
        <f t="shared" si="7"/>
        <v>0</v>
      </c>
      <c r="P225" s="1" t="e">
        <f>VLOOKUP(K225,'Fluxo de Caixa'!B:B,1,0)</f>
        <v>#N/A</v>
      </c>
    </row>
    <row r="226" spans="2:16">
      <c r="B226" s="60"/>
      <c r="C226" s="65"/>
      <c r="D226" s="66"/>
      <c r="E226" s="20" t="str">
        <f t="shared" si="6"/>
        <v>1-1900</v>
      </c>
      <c r="F226" s="69"/>
      <c r="G226" s="67"/>
      <c r="H226" s="68"/>
      <c r="I226" s="69"/>
      <c r="J226" s="67"/>
      <c r="K226" s="25" t="e">
        <f>IFERROR(VLOOKUP(J226,'DE-PARA'!J:K,2,0),VLOOKUP('BD Conta 5295-0'!J226,'DE-PARA'!K:L,2,0))</f>
        <v>#N/A</v>
      </c>
      <c r="L226" s="70"/>
      <c r="M226" s="101">
        <f t="shared" si="7"/>
        <v>0</v>
      </c>
      <c r="P226" s="1" t="e">
        <f>VLOOKUP(K226,'Fluxo de Caixa'!B:B,1,0)</f>
        <v>#N/A</v>
      </c>
    </row>
    <row r="227" spans="2:16">
      <c r="B227" s="60"/>
      <c r="C227" s="65"/>
      <c r="D227" s="66"/>
      <c r="E227" s="20" t="str">
        <f t="shared" si="6"/>
        <v>1-1900</v>
      </c>
      <c r="F227" s="69"/>
      <c r="G227" s="67"/>
      <c r="H227" s="68"/>
      <c r="I227" s="69"/>
      <c r="J227" s="67"/>
      <c r="K227" s="25" t="e">
        <f>IFERROR(VLOOKUP(J227,'DE-PARA'!J:K,2,0),VLOOKUP('BD Conta 5295-0'!J227,'DE-PARA'!K:L,2,0))</f>
        <v>#N/A</v>
      </c>
      <c r="L227" s="70"/>
      <c r="M227" s="101">
        <f t="shared" si="7"/>
        <v>0</v>
      </c>
      <c r="P227" s="1" t="e">
        <f>VLOOKUP(K227,'Fluxo de Caixa'!B:B,1,0)</f>
        <v>#N/A</v>
      </c>
    </row>
    <row r="228" spans="2:16">
      <c r="B228" s="60"/>
      <c r="C228" s="65"/>
      <c r="D228" s="66"/>
      <c r="E228" s="20" t="str">
        <f t="shared" si="6"/>
        <v>1-1900</v>
      </c>
      <c r="F228" s="69"/>
      <c r="G228" s="67"/>
      <c r="H228" s="68"/>
      <c r="I228" s="69"/>
      <c r="J228" s="67"/>
      <c r="K228" s="25" t="e">
        <f>IFERROR(VLOOKUP(J228,'DE-PARA'!J:K,2,0),VLOOKUP('BD Conta 5295-0'!J228,'DE-PARA'!K:L,2,0))</f>
        <v>#N/A</v>
      </c>
      <c r="L228" s="70"/>
      <c r="M228" s="101">
        <f t="shared" si="7"/>
        <v>0</v>
      </c>
      <c r="P228" s="1" t="e">
        <f>VLOOKUP(K228,'Fluxo de Caixa'!B:B,1,0)</f>
        <v>#N/A</v>
      </c>
    </row>
    <row r="229" spans="2:16">
      <c r="B229" s="60"/>
      <c r="C229" s="65"/>
      <c r="D229" s="66"/>
      <c r="E229" s="20" t="str">
        <f t="shared" si="6"/>
        <v>1-1900</v>
      </c>
      <c r="F229" s="69"/>
      <c r="G229" s="67"/>
      <c r="H229" s="68"/>
      <c r="I229" s="69"/>
      <c r="J229" s="67"/>
      <c r="K229" s="25" t="e">
        <f>IFERROR(VLOOKUP(J229,'DE-PARA'!J:K,2,0),VLOOKUP('BD Conta 5295-0'!J229,'DE-PARA'!K:L,2,0))</f>
        <v>#N/A</v>
      </c>
      <c r="L229" s="70"/>
      <c r="M229" s="101">
        <f t="shared" si="7"/>
        <v>0</v>
      </c>
      <c r="P229" s="1" t="e">
        <f>VLOOKUP(K229,'Fluxo de Caixa'!B:B,1,0)</f>
        <v>#N/A</v>
      </c>
    </row>
    <row r="230" spans="2:16">
      <c r="B230" s="60"/>
      <c r="C230" s="65"/>
      <c r="D230" s="66"/>
      <c r="E230" s="20" t="str">
        <f t="shared" si="6"/>
        <v>1-1900</v>
      </c>
      <c r="F230" s="69"/>
      <c r="G230" s="67"/>
      <c r="H230" s="68"/>
      <c r="I230" s="69"/>
      <c r="J230" s="67"/>
      <c r="K230" s="25" t="e">
        <f>IFERROR(VLOOKUP(J230,'DE-PARA'!J:K,2,0),VLOOKUP('BD Conta 5295-0'!J230,'DE-PARA'!K:L,2,0))</f>
        <v>#N/A</v>
      </c>
      <c r="L230" s="70"/>
      <c r="M230" s="101">
        <f t="shared" si="7"/>
        <v>0</v>
      </c>
      <c r="P230" s="1" t="e">
        <f>VLOOKUP(K230,'Fluxo de Caixa'!B:B,1,0)</f>
        <v>#N/A</v>
      </c>
    </row>
    <row r="231" spans="2:16">
      <c r="B231" s="60"/>
      <c r="C231" s="65"/>
      <c r="D231" s="66"/>
      <c r="E231" s="20" t="str">
        <f t="shared" si="6"/>
        <v>1-1900</v>
      </c>
      <c r="F231" s="69"/>
      <c r="G231" s="67"/>
      <c r="H231" s="68"/>
      <c r="I231" s="69"/>
      <c r="J231" s="67"/>
      <c r="K231" s="25" t="e">
        <f>IFERROR(VLOOKUP(J231,'DE-PARA'!J:K,2,0),VLOOKUP('BD Conta 5295-0'!J231,'DE-PARA'!K:L,2,0))</f>
        <v>#N/A</v>
      </c>
      <c r="L231" s="70"/>
      <c r="M231" s="101">
        <f t="shared" si="7"/>
        <v>0</v>
      </c>
      <c r="P231" s="1" t="e">
        <f>VLOOKUP(K231,'Fluxo de Caixa'!B:B,1,0)</f>
        <v>#N/A</v>
      </c>
    </row>
    <row r="232" spans="2:16">
      <c r="B232" s="60"/>
      <c r="C232" s="65"/>
      <c r="D232" s="66"/>
      <c r="E232" s="20" t="str">
        <f t="shared" si="6"/>
        <v>1-1900</v>
      </c>
      <c r="F232" s="69"/>
      <c r="G232" s="67"/>
      <c r="H232" s="68"/>
      <c r="I232" s="69"/>
      <c r="J232" s="67"/>
      <c r="K232" s="25" t="e">
        <f>IFERROR(VLOOKUP(J232,'DE-PARA'!J:K,2,0),VLOOKUP('BD Conta 5295-0'!J232,'DE-PARA'!K:L,2,0))</f>
        <v>#N/A</v>
      </c>
      <c r="L232" s="70"/>
      <c r="M232" s="101">
        <f t="shared" si="7"/>
        <v>0</v>
      </c>
      <c r="P232" s="1" t="e">
        <f>VLOOKUP(K232,'Fluxo de Caixa'!B:B,1,0)</f>
        <v>#N/A</v>
      </c>
    </row>
    <row r="233" spans="2:16">
      <c r="B233" s="60"/>
      <c r="C233" s="65"/>
      <c r="D233" s="66"/>
      <c r="E233" s="20" t="str">
        <f t="shared" si="6"/>
        <v>1-1900</v>
      </c>
      <c r="F233" s="69"/>
      <c r="G233" s="67"/>
      <c r="H233" s="68"/>
      <c r="I233" s="69"/>
      <c r="J233" s="67"/>
      <c r="K233" s="25" t="e">
        <f>IFERROR(VLOOKUP(J233,'DE-PARA'!J:K,2,0),VLOOKUP('BD Conta 5295-0'!J233,'DE-PARA'!K:L,2,0))</f>
        <v>#N/A</v>
      </c>
      <c r="L233" s="70"/>
      <c r="M233" s="101">
        <f t="shared" si="7"/>
        <v>0</v>
      </c>
      <c r="P233" s="1" t="e">
        <f>VLOOKUP(K233,'Fluxo de Caixa'!B:B,1,0)</f>
        <v>#N/A</v>
      </c>
    </row>
    <row r="234" spans="2:16">
      <c r="B234" s="60"/>
      <c r="C234" s="65"/>
      <c r="D234" s="66"/>
      <c r="E234" s="20" t="str">
        <f t="shared" si="6"/>
        <v>1-1900</v>
      </c>
      <c r="F234" s="69"/>
      <c r="G234" s="67"/>
      <c r="H234" s="68"/>
      <c r="I234" s="69"/>
      <c r="J234" s="67"/>
      <c r="K234" s="25" t="e">
        <f>IFERROR(VLOOKUP(J234,'DE-PARA'!J:K,2,0),VLOOKUP('BD Conta 5295-0'!J234,'DE-PARA'!K:L,2,0))</f>
        <v>#N/A</v>
      </c>
      <c r="L234" s="70"/>
      <c r="M234" s="101">
        <f t="shared" si="7"/>
        <v>0</v>
      </c>
      <c r="P234" s="1" t="e">
        <f>VLOOKUP(K234,'Fluxo de Caixa'!B:B,1,0)</f>
        <v>#N/A</v>
      </c>
    </row>
    <row r="235" spans="2:16">
      <c r="B235" s="60"/>
      <c r="C235" s="65"/>
      <c r="D235" s="66"/>
      <c r="E235" s="20" t="str">
        <f t="shared" si="6"/>
        <v>1-1900</v>
      </c>
      <c r="F235" s="69"/>
      <c r="G235" s="67"/>
      <c r="H235" s="68"/>
      <c r="I235" s="69"/>
      <c r="J235" s="67"/>
      <c r="K235" s="25" t="e">
        <f>IFERROR(VLOOKUP(J235,'DE-PARA'!J:K,2,0),VLOOKUP('BD Conta 5295-0'!J235,'DE-PARA'!K:L,2,0))</f>
        <v>#N/A</v>
      </c>
      <c r="L235" s="70"/>
      <c r="M235" s="101">
        <f t="shared" si="7"/>
        <v>0</v>
      </c>
      <c r="P235" s="1" t="e">
        <f>VLOOKUP(K235,'Fluxo de Caixa'!B:B,1,0)</f>
        <v>#N/A</v>
      </c>
    </row>
    <row r="236" spans="2:16">
      <c r="B236" s="60"/>
      <c r="C236" s="65"/>
      <c r="D236" s="66"/>
      <c r="E236" s="20" t="str">
        <f t="shared" si="6"/>
        <v>1-1900</v>
      </c>
      <c r="F236" s="69"/>
      <c r="G236" s="67"/>
      <c r="H236" s="68"/>
      <c r="I236" s="69"/>
      <c r="J236" s="67"/>
      <c r="K236" s="25" t="e">
        <f>IFERROR(VLOOKUP(J236,'DE-PARA'!J:K,2,0),VLOOKUP('BD Conta 5295-0'!J236,'DE-PARA'!K:L,2,0))</f>
        <v>#N/A</v>
      </c>
      <c r="L236" s="70"/>
      <c r="M236" s="101">
        <f t="shared" si="7"/>
        <v>0</v>
      </c>
      <c r="P236" s="1" t="e">
        <f>VLOOKUP(K236,'Fluxo de Caixa'!B:B,1,0)</f>
        <v>#N/A</v>
      </c>
    </row>
    <row r="237" spans="2:16">
      <c r="B237" s="60"/>
      <c r="C237" s="65"/>
      <c r="D237" s="66"/>
      <c r="E237" s="20" t="str">
        <f t="shared" si="6"/>
        <v>1-1900</v>
      </c>
      <c r="F237" s="69"/>
      <c r="G237" s="67"/>
      <c r="H237" s="68"/>
      <c r="I237" s="69"/>
      <c r="J237" s="67"/>
      <c r="K237" s="25" t="e">
        <f>IFERROR(VLOOKUP(J237,'DE-PARA'!J:K,2,0),VLOOKUP('BD Conta 5295-0'!J237,'DE-PARA'!K:L,2,0))</f>
        <v>#N/A</v>
      </c>
      <c r="L237" s="70"/>
      <c r="M237" s="101">
        <f t="shared" si="7"/>
        <v>0</v>
      </c>
      <c r="P237" s="1" t="e">
        <f>VLOOKUP(K237,'Fluxo de Caixa'!B:B,1,0)</f>
        <v>#N/A</v>
      </c>
    </row>
    <row r="238" spans="2:16">
      <c r="B238" s="60"/>
      <c r="C238" s="65"/>
      <c r="D238" s="66"/>
      <c r="E238" s="20" t="str">
        <f t="shared" si="6"/>
        <v>1-1900</v>
      </c>
      <c r="F238" s="69"/>
      <c r="G238" s="67"/>
      <c r="H238" s="68"/>
      <c r="I238" s="69"/>
      <c r="J238" s="67"/>
      <c r="K238" s="25" t="e">
        <f>IFERROR(VLOOKUP(J238,'DE-PARA'!J:K,2,0),VLOOKUP('BD Conta 5295-0'!J238,'DE-PARA'!K:L,2,0))</f>
        <v>#N/A</v>
      </c>
      <c r="L238" s="70"/>
      <c r="M238" s="101">
        <f t="shared" si="7"/>
        <v>0</v>
      </c>
      <c r="P238" s="1" t="e">
        <f>VLOOKUP(K238,'Fluxo de Caixa'!B:B,1,0)</f>
        <v>#N/A</v>
      </c>
    </row>
    <row r="239" spans="2:16">
      <c r="B239" s="60"/>
      <c r="C239" s="65"/>
      <c r="D239" s="66"/>
      <c r="E239" s="20" t="str">
        <f t="shared" si="6"/>
        <v>1-1900</v>
      </c>
      <c r="F239" s="69"/>
      <c r="G239" s="67"/>
      <c r="H239" s="68"/>
      <c r="I239" s="69"/>
      <c r="J239" s="67"/>
      <c r="K239" s="25" t="e">
        <f>IFERROR(VLOOKUP(J239,'DE-PARA'!J:K,2,0),VLOOKUP('BD Conta 5295-0'!J239,'DE-PARA'!K:L,2,0))</f>
        <v>#N/A</v>
      </c>
      <c r="L239" s="70"/>
      <c r="M239" s="101">
        <f t="shared" si="7"/>
        <v>0</v>
      </c>
      <c r="P239" s="1" t="e">
        <f>VLOOKUP(K239,'Fluxo de Caixa'!B:B,1,0)</f>
        <v>#N/A</v>
      </c>
    </row>
    <row r="240" spans="2:16">
      <c r="B240" s="60"/>
      <c r="C240" s="65"/>
      <c r="D240" s="66"/>
      <c r="E240" s="20" t="str">
        <f t="shared" si="6"/>
        <v>1-1900</v>
      </c>
      <c r="F240" s="69"/>
      <c r="G240" s="67"/>
      <c r="H240" s="68"/>
      <c r="I240" s="69"/>
      <c r="J240" s="67"/>
      <c r="K240" s="25" t="e">
        <f>IFERROR(VLOOKUP(J240,'DE-PARA'!J:K,2,0),VLOOKUP('BD Conta 5295-0'!J240,'DE-PARA'!K:L,2,0))</f>
        <v>#N/A</v>
      </c>
      <c r="L240" s="70"/>
      <c r="M240" s="101">
        <f t="shared" si="7"/>
        <v>0</v>
      </c>
      <c r="P240" s="1" t="e">
        <f>VLOOKUP(K240,'Fluxo de Caixa'!B:B,1,0)</f>
        <v>#N/A</v>
      </c>
    </row>
    <row r="241" spans="2:16">
      <c r="B241" s="60"/>
      <c r="C241" s="65"/>
      <c r="D241" s="66"/>
      <c r="E241" s="20" t="str">
        <f t="shared" si="6"/>
        <v>1-1900</v>
      </c>
      <c r="F241" s="69"/>
      <c r="G241" s="67"/>
      <c r="H241" s="68"/>
      <c r="I241" s="69"/>
      <c r="J241" s="67"/>
      <c r="K241" s="25" t="e">
        <f>IFERROR(VLOOKUP(J241,'DE-PARA'!J:K,2,0),VLOOKUP('BD Conta 5295-0'!J241,'DE-PARA'!K:L,2,0))</f>
        <v>#N/A</v>
      </c>
      <c r="L241" s="70"/>
      <c r="M241" s="101">
        <f t="shared" si="7"/>
        <v>0</v>
      </c>
      <c r="P241" s="1" t="e">
        <f>VLOOKUP(K241,'Fluxo de Caixa'!B:B,1,0)</f>
        <v>#N/A</v>
      </c>
    </row>
    <row r="242" spans="2:16">
      <c r="B242" s="60"/>
      <c r="C242" s="65"/>
      <c r="D242" s="66"/>
      <c r="E242" s="20" t="str">
        <f t="shared" si="6"/>
        <v>1-1900</v>
      </c>
      <c r="F242" s="69"/>
      <c r="G242" s="67"/>
      <c r="H242" s="68"/>
      <c r="I242" s="69"/>
      <c r="J242" s="67"/>
      <c r="K242" s="25" t="e">
        <f>IFERROR(VLOOKUP(J242,'DE-PARA'!J:K,2,0),VLOOKUP('BD Conta 5295-0'!J242,'DE-PARA'!K:L,2,0))</f>
        <v>#N/A</v>
      </c>
      <c r="L242" s="70"/>
      <c r="M242" s="101">
        <f t="shared" si="7"/>
        <v>0</v>
      </c>
      <c r="P242" s="1" t="e">
        <f>VLOOKUP(K242,'Fluxo de Caixa'!B:B,1,0)</f>
        <v>#N/A</v>
      </c>
    </row>
    <row r="243" spans="2:16">
      <c r="B243" s="60"/>
      <c r="C243" s="65"/>
      <c r="D243" s="66"/>
      <c r="E243" s="20" t="str">
        <f t="shared" si="6"/>
        <v>1-1900</v>
      </c>
      <c r="F243" s="69"/>
      <c r="G243" s="67"/>
      <c r="H243" s="68"/>
      <c r="I243" s="69"/>
      <c r="J243" s="67"/>
      <c r="K243" s="25" t="e">
        <f>IFERROR(VLOOKUP(J243,'DE-PARA'!J:K,2,0),VLOOKUP('BD Conta 5295-0'!J243,'DE-PARA'!K:L,2,0))</f>
        <v>#N/A</v>
      </c>
      <c r="L243" s="70"/>
      <c r="M243" s="101">
        <f t="shared" si="7"/>
        <v>0</v>
      </c>
      <c r="P243" s="1" t="e">
        <f>VLOOKUP(K243,'Fluxo de Caixa'!B:B,1,0)</f>
        <v>#N/A</v>
      </c>
    </row>
    <row r="244" spans="2:16">
      <c r="B244" s="60"/>
      <c r="C244" s="65"/>
      <c r="D244" s="66"/>
      <c r="E244" s="20" t="str">
        <f t="shared" si="6"/>
        <v>1-1900</v>
      </c>
      <c r="F244" s="69"/>
      <c r="G244" s="67"/>
      <c r="H244" s="68"/>
      <c r="I244" s="69"/>
      <c r="J244" s="67"/>
      <c r="K244" s="25" t="e">
        <f>IFERROR(VLOOKUP(J244,'DE-PARA'!J:K,2,0),VLOOKUP('BD Conta 5295-0'!J244,'DE-PARA'!K:L,2,0))</f>
        <v>#N/A</v>
      </c>
      <c r="L244" s="70"/>
      <c r="M244" s="101">
        <f t="shared" si="7"/>
        <v>0</v>
      </c>
      <c r="P244" s="1" t="e">
        <f>VLOOKUP(K244,'Fluxo de Caixa'!B:B,1,0)</f>
        <v>#N/A</v>
      </c>
    </row>
    <row r="245" spans="2:16">
      <c r="B245" s="60"/>
      <c r="C245" s="65"/>
      <c r="D245" s="66"/>
      <c r="E245" s="20" t="str">
        <f t="shared" si="6"/>
        <v>1-1900</v>
      </c>
      <c r="F245" s="69"/>
      <c r="G245" s="67"/>
      <c r="H245" s="68"/>
      <c r="I245" s="69"/>
      <c r="J245" s="67"/>
      <c r="K245" s="25" t="e">
        <f>IFERROR(VLOOKUP(J245,'DE-PARA'!J:K,2,0),VLOOKUP('BD Conta 5295-0'!J245,'DE-PARA'!K:L,2,0))</f>
        <v>#N/A</v>
      </c>
      <c r="L245" s="70"/>
      <c r="M245" s="101">
        <f t="shared" si="7"/>
        <v>0</v>
      </c>
      <c r="P245" s="1" t="e">
        <f>VLOOKUP(K245,'Fluxo de Caixa'!B:B,1,0)</f>
        <v>#N/A</v>
      </c>
    </row>
    <row r="246" spans="2:16">
      <c r="B246" s="60"/>
      <c r="C246" s="65"/>
      <c r="D246" s="66"/>
      <c r="E246" s="20" t="str">
        <f t="shared" si="6"/>
        <v>1-1900</v>
      </c>
      <c r="F246" s="69"/>
      <c r="G246" s="67"/>
      <c r="H246" s="68"/>
      <c r="I246" s="69"/>
      <c r="J246" s="67"/>
      <c r="K246" s="25" t="e">
        <f>IFERROR(VLOOKUP(J246,'DE-PARA'!J:K,2,0),VLOOKUP('BD Conta 5295-0'!J246,'DE-PARA'!K:L,2,0))</f>
        <v>#N/A</v>
      </c>
      <c r="L246" s="70"/>
      <c r="M246" s="101">
        <f t="shared" si="7"/>
        <v>0</v>
      </c>
      <c r="P246" s="1" t="e">
        <f>VLOOKUP(K246,'Fluxo de Caixa'!B:B,1,0)</f>
        <v>#N/A</v>
      </c>
    </row>
    <row r="247" spans="2:16">
      <c r="B247" s="60"/>
      <c r="C247" s="65"/>
      <c r="D247" s="66"/>
      <c r="E247" s="20" t="str">
        <f t="shared" si="6"/>
        <v>1-1900</v>
      </c>
      <c r="F247" s="69"/>
      <c r="G247" s="67"/>
      <c r="H247" s="68"/>
      <c r="I247" s="69"/>
      <c r="J247" s="67"/>
      <c r="K247" s="25" t="e">
        <f>IFERROR(VLOOKUP(J247,'DE-PARA'!J:K,2,0),VLOOKUP('BD Conta 5295-0'!J247,'DE-PARA'!K:L,2,0))</f>
        <v>#N/A</v>
      </c>
      <c r="L247" s="70"/>
      <c r="M247" s="101">
        <f t="shared" si="7"/>
        <v>0</v>
      </c>
      <c r="P247" s="1" t="e">
        <f>VLOOKUP(K247,'Fluxo de Caixa'!B:B,1,0)</f>
        <v>#N/A</v>
      </c>
    </row>
    <row r="248" spans="2:16">
      <c r="B248" s="60"/>
      <c r="C248" s="65"/>
      <c r="D248" s="66"/>
      <c r="E248" s="20" t="str">
        <f t="shared" si="6"/>
        <v>1-1900</v>
      </c>
      <c r="F248" s="69"/>
      <c r="G248" s="67"/>
      <c r="H248" s="68"/>
      <c r="I248" s="69"/>
      <c r="J248" s="67"/>
      <c r="K248" s="25" t="e">
        <f>IFERROR(VLOOKUP(J248,'DE-PARA'!J:K,2,0),VLOOKUP('BD Conta 5295-0'!J248,'DE-PARA'!K:L,2,0))</f>
        <v>#N/A</v>
      </c>
      <c r="L248" s="70"/>
      <c r="M248" s="101">
        <f t="shared" si="7"/>
        <v>0</v>
      </c>
      <c r="P248" s="1" t="e">
        <f>VLOOKUP(K248,'Fluxo de Caixa'!B:B,1,0)</f>
        <v>#N/A</v>
      </c>
    </row>
    <row r="249" spans="2:16">
      <c r="B249" s="60"/>
      <c r="C249" s="65"/>
      <c r="D249" s="66"/>
      <c r="E249" s="20" t="str">
        <f t="shared" si="6"/>
        <v>1-1900</v>
      </c>
      <c r="F249" s="69"/>
      <c r="G249" s="67"/>
      <c r="H249" s="68"/>
      <c r="I249" s="69"/>
      <c r="J249" s="67"/>
      <c r="K249" s="25" t="e">
        <f>IFERROR(VLOOKUP(J249,'DE-PARA'!J:K,2,0),VLOOKUP('BD Conta 5295-0'!J249,'DE-PARA'!K:L,2,0))</f>
        <v>#N/A</v>
      </c>
      <c r="L249" s="70"/>
      <c r="M249" s="101">
        <f t="shared" si="7"/>
        <v>0</v>
      </c>
      <c r="P249" s="1" t="e">
        <f>VLOOKUP(K249,'Fluxo de Caixa'!B:B,1,0)</f>
        <v>#N/A</v>
      </c>
    </row>
    <row r="250" spans="2:16">
      <c r="B250" s="60"/>
      <c r="C250" s="65"/>
      <c r="D250" s="66"/>
      <c r="E250" s="20" t="str">
        <f t="shared" si="6"/>
        <v>1-1900</v>
      </c>
      <c r="F250" s="69"/>
      <c r="G250" s="67"/>
      <c r="H250" s="68"/>
      <c r="I250" s="69"/>
      <c r="J250" s="67"/>
      <c r="K250" s="25" t="e">
        <f>IFERROR(VLOOKUP(J250,'DE-PARA'!J:K,2,0),VLOOKUP('BD Conta 5295-0'!J250,'DE-PARA'!K:L,2,0))</f>
        <v>#N/A</v>
      </c>
      <c r="L250" s="70"/>
      <c r="M250" s="101">
        <f t="shared" si="7"/>
        <v>0</v>
      </c>
      <c r="P250" s="1" t="e">
        <f>VLOOKUP(K250,'Fluxo de Caixa'!B:B,1,0)</f>
        <v>#N/A</v>
      </c>
    </row>
    <row r="251" spans="2:16">
      <c r="B251" s="60"/>
      <c r="C251" s="65"/>
      <c r="D251" s="66"/>
      <c r="E251" s="20" t="str">
        <f t="shared" si="6"/>
        <v>1-1900</v>
      </c>
      <c r="F251" s="69"/>
      <c r="G251" s="67"/>
      <c r="H251" s="68"/>
      <c r="I251" s="69"/>
      <c r="J251" s="67"/>
      <c r="K251" s="25" t="e">
        <f>IFERROR(VLOOKUP(J251,'DE-PARA'!J:K,2,0),VLOOKUP('BD Conta 5295-0'!J251,'DE-PARA'!K:L,2,0))</f>
        <v>#N/A</v>
      </c>
      <c r="L251" s="70"/>
      <c r="M251" s="101">
        <f t="shared" si="7"/>
        <v>0</v>
      </c>
      <c r="P251" s="1" t="e">
        <f>VLOOKUP(K251,'Fluxo de Caixa'!B:B,1,0)</f>
        <v>#N/A</v>
      </c>
    </row>
    <row r="252" spans="2:16">
      <c r="B252" s="60"/>
      <c r="C252" s="65"/>
      <c r="D252" s="66"/>
      <c r="E252" s="20" t="str">
        <f t="shared" si="6"/>
        <v>1-1900</v>
      </c>
      <c r="F252" s="69"/>
      <c r="G252" s="67"/>
      <c r="H252" s="68"/>
      <c r="I252" s="69"/>
      <c r="J252" s="67"/>
      <c r="K252" s="25" t="e">
        <f>IFERROR(VLOOKUP(J252,'DE-PARA'!J:K,2,0),VLOOKUP('BD Conta 5295-0'!J252,'DE-PARA'!K:L,2,0))</f>
        <v>#N/A</v>
      </c>
      <c r="L252" s="70"/>
      <c r="M252" s="101">
        <f t="shared" si="7"/>
        <v>0</v>
      </c>
      <c r="P252" s="1" t="e">
        <f>VLOOKUP(K252,'Fluxo de Caixa'!B:B,1,0)</f>
        <v>#N/A</v>
      </c>
    </row>
    <row r="253" spans="2:16">
      <c r="B253" s="60"/>
      <c r="C253" s="65"/>
      <c r="D253" s="66"/>
      <c r="E253" s="20" t="str">
        <f t="shared" si="6"/>
        <v>1-1900</v>
      </c>
      <c r="F253" s="69"/>
      <c r="G253" s="67"/>
      <c r="H253" s="68"/>
      <c r="I253" s="69"/>
      <c r="J253" s="67"/>
      <c r="K253" s="25" t="e">
        <f>IFERROR(VLOOKUP(J253,'DE-PARA'!J:K,2,0),VLOOKUP('BD Conta 5295-0'!J253,'DE-PARA'!K:L,2,0))</f>
        <v>#N/A</v>
      </c>
      <c r="L253" s="70"/>
      <c r="M253" s="101">
        <f t="shared" si="7"/>
        <v>0</v>
      </c>
      <c r="P253" s="1" t="e">
        <f>VLOOKUP(K253,'Fluxo de Caixa'!B:B,1,0)</f>
        <v>#N/A</v>
      </c>
    </row>
    <row r="254" spans="2:16">
      <c r="B254" s="60"/>
      <c r="C254" s="65"/>
      <c r="D254" s="66"/>
      <c r="E254" s="20" t="str">
        <f t="shared" si="6"/>
        <v>1-1900</v>
      </c>
      <c r="F254" s="69"/>
      <c r="G254" s="67"/>
      <c r="H254" s="68"/>
      <c r="I254" s="69"/>
      <c r="J254" s="67"/>
      <c r="K254" s="25" t="e">
        <f>IFERROR(VLOOKUP(J254,'DE-PARA'!J:K,2,0),VLOOKUP('BD Conta 5295-0'!J254,'DE-PARA'!K:L,2,0))</f>
        <v>#N/A</v>
      </c>
      <c r="L254" s="70"/>
      <c r="M254" s="101">
        <f t="shared" si="7"/>
        <v>0</v>
      </c>
      <c r="P254" s="1" t="e">
        <f>VLOOKUP(K254,'Fluxo de Caixa'!B:B,1,0)</f>
        <v>#N/A</v>
      </c>
    </row>
    <row r="255" spans="2:16">
      <c r="B255" s="60"/>
      <c r="C255" s="65"/>
      <c r="D255" s="66"/>
      <c r="E255" s="20" t="str">
        <f t="shared" si="6"/>
        <v>1-1900</v>
      </c>
      <c r="F255" s="69"/>
      <c r="G255" s="67"/>
      <c r="H255" s="68"/>
      <c r="I255" s="69"/>
      <c r="J255" s="67"/>
      <c r="K255" s="25" t="e">
        <f>IFERROR(VLOOKUP(J255,'DE-PARA'!J:K,2,0),VLOOKUP('BD Conta 5295-0'!J255,'DE-PARA'!K:L,2,0))</f>
        <v>#N/A</v>
      </c>
      <c r="L255" s="70"/>
      <c r="M255" s="101">
        <f t="shared" si="7"/>
        <v>0</v>
      </c>
      <c r="P255" s="1" t="e">
        <f>VLOOKUP(K255,'Fluxo de Caixa'!B:B,1,0)</f>
        <v>#N/A</v>
      </c>
    </row>
    <row r="256" spans="2:16">
      <c r="B256" s="60"/>
      <c r="C256" s="65"/>
      <c r="D256" s="66"/>
      <c r="E256" s="20" t="str">
        <f t="shared" si="6"/>
        <v>1-1900</v>
      </c>
      <c r="F256" s="69"/>
      <c r="G256" s="67"/>
      <c r="H256" s="68"/>
      <c r="I256" s="69"/>
      <c r="J256" s="67"/>
      <c r="K256" s="25" t="e">
        <f>IFERROR(VLOOKUP(J256,'DE-PARA'!J:K,2,0),VLOOKUP('BD Conta 5295-0'!J256,'DE-PARA'!K:L,2,0))</f>
        <v>#N/A</v>
      </c>
      <c r="L256" s="70"/>
      <c r="M256" s="101">
        <f t="shared" si="7"/>
        <v>0</v>
      </c>
      <c r="P256" s="1" t="e">
        <f>VLOOKUP(K256,'Fluxo de Caixa'!B:B,1,0)</f>
        <v>#N/A</v>
      </c>
    </row>
    <row r="257" spans="2:16">
      <c r="B257" s="60"/>
      <c r="C257" s="65"/>
      <c r="D257" s="66"/>
      <c r="E257" s="20" t="str">
        <f t="shared" si="6"/>
        <v>1-1900</v>
      </c>
      <c r="F257" s="69"/>
      <c r="G257" s="67"/>
      <c r="H257" s="68"/>
      <c r="I257" s="69"/>
      <c r="J257" s="67"/>
      <c r="K257" s="25" t="e">
        <f>IFERROR(VLOOKUP(J257,'DE-PARA'!J:K,2,0),VLOOKUP('BD Conta 5295-0'!J257,'DE-PARA'!K:L,2,0))</f>
        <v>#N/A</v>
      </c>
      <c r="L257" s="70"/>
      <c r="M257" s="101">
        <f t="shared" si="7"/>
        <v>0</v>
      </c>
      <c r="P257" s="1" t="e">
        <f>VLOOKUP(K257,'Fluxo de Caixa'!B:B,1,0)</f>
        <v>#N/A</v>
      </c>
    </row>
    <row r="258" spans="2:16">
      <c r="B258" s="60"/>
      <c r="C258" s="65"/>
      <c r="D258" s="66"/>
      <c r="E258" s="20" t="str">
        <f t="shared" si="6"/>
        <v>1-1900</v>
      </c>
      <c r="F258" s="69"/>
      <c r="G258" s="67"/>
      <c r="H258" s="68"/>
      <c r="I258" s="69"/>
      <c r="J258" s="67"/>
      <c r="K258" s="25" t="e">
        <f>IFERROR(VLOOKUP(J258,'DE-PARA'!J:K,2,0),VLOOKUP('BD Conta 5295-0'!J258,'DE-PARA'!K:L,2,0))</f>
        <v>#N/A</v>
      </c>
      <c r="L258" s="70"/>
      <c r="M258" s="101">
        <f t="shared" si="7"/>
        <v>0</v>
      </c>
      <c r="P258" s="1" t="e">
        <f>VLOOKUP(K258,'Fluxo de Caixa'!B:B,1,0)</f>
        <v>#N/A</v>
      </c>
    </row>
    <row r="259" spans="2:16">
      <c r="B259" s="60"/>
      <c r="C259" s="65"/>
      <c r="D259" s="66"/>
      <c r="E259" s="20" t="str">
        <f t="shared" si="6"/>
        <v>1-1900</v>
      </c>
      <c r="F259" s="69"/>
      <c r="G259" s="67"/>
      <c r="H259" s="68"/>
      <c r="I259" s="69"/>
      <c r="J259" s="67"/>
      <c r="K259" s="25" t="e">
        <f>IFERROR(VLOOKUP(J259,'DE-PARA'!J:K,2,0),VLOOKUP('BD Conta 5295-0'!J259,'DE-PARA'!K:L,2,0))</f>
        <v>#N/A</v>
      </c>
      <c r="L259" s="70"/>
      <c r="M259" s="101">
        <f t="shared" si="7"/>
        <v>0</v>
      </c>
      <c r="P259" s="1" t="e">
        <f>VLOOKUP(K259,'Fluxo de Caixa'!B:B,1,0)</f>
        <v>#N/A</v>
      </c>
    </row>
    <row r="260" spans="2:16">
      <c r="B260" s="60"/>
      <c r="C260" s="65"/>
      <c r="D260" s="66"/>
      <c r="E260" s="20" t="str">
        <f t="shared" ref="E260:E323" si="8">MONTH(D260)&amp;"-"&amp;YEAR(D260)</f>
        <v>1-1900</v>
      </c>
      <c r="F260" s="69"/>
      <c r="G260" s="67"/>
      <c r="H260" s="68"/>
      <c r="I260" s="69"/>
      <c r="J260" s="67"/>
      <c r="K260" s="25" t="e">
        <f>IFERROR(VLOOKUP(J260,'DE-PARA'!J:K,2,0),VLOOKUP('BD Conta 5295-0'!J260,'DE-PARA'!K:L,2,0))</f>
        <v>#N/A</v>
      </c>
      <c r="L260" s="70"/>
      <c r="M260" s="101">
        <f t="shared" si="7"/>
        <v>0</v>
      </c>
      <c r="P260" s="1" t="e">
        <f>VLOOKUP(K260,'Fluxo de Caixa'!B:B,1,0)</f>
        <v>#N/A</v>
      </c>
    </row>
    <row r="261" spans="2:16">
      <c r="B261" s="60"/>
      <c r="C261" s="65"/>
      <c r="D261" s="66"/>
      <c r="E261" s="20" t="str">
        <f t="shared" si="8"/>
        <v>1-1900</v>
      </c>
      <c r="F261" s="69"/>
      <c r="G261" s="67"/>
      <c r="H261" s="68"/>
      <c r="I261" s="69"/>
      <c r="J261" s="67"/>
      <c r="K261" s="25" t="e">
        <f>IFERROR(VLOOKUP(J261,'DE-PARA'!J:K,2,0),VLOOKUP('BD Conta 5295-0'!J261,'DE-PARA'!K:L,2,0))</f>
        <v>#N/A</v>
      </c>
      <c r="L261" s="70"/>
      <c r="M261" s="101">
        <f t="shared" si="7"/>
        <v>0</v>
      </c>
      <c r="P261" s="1" t="e">
        <f>VLOOKUP(K261,'Fluxo de Caixa'!B:B,1,0)</f>
        <v>#N/A</v>
      </c>
    </row>
    <row r="262" spans="2:16">
      <c r="B262" s="60"/>
      <c r="C262" s="65"/>
      <c r="D262" s="66"/>
      <c r="E262" s="20" t="str">
        <f t="shared" si="8"/>
        <v>1-1900</v>
      </c>
      <c r="F262" s="69"/>
      <c r="G262" s="67"/>
      <c r="H262" s="68"/>
      <c r="I262" s="69"/>
      <c r="J262" s="67"/>
      <c r="K262" s="25" t="e">
        <f>IFERROR(VLOOKUP(J262,'DE-PARA'!J:K,2,0),VLOOKUP('BD Conta 5295-0'!J262,'DE-PARA'!K:L,2,0))</f>
        <v>#N/A</v>
      </c>
      <c r="L262" s="70"/>
      <c r="M262" s="101">
        <f t="shared" ref="M262:M325" si="9">M261+L262</f>
        <v>0</v>
      </c>
      <c r="P262" s="1" t="e">
        <f>VLOOKUP(K262,'Fluxo de Caixa'!B:B,1,0)</f>
        <v>#N/A</v>
      </c>
    </row>
    <row r="263" spans="2:16">
      <c r="B263" s="60"/>
      <c r="C263" s="65"/>
      <c r="D263" s="66"/>
      <c r="E263" s="20" t="str">
        <f t="shared" si="8"/>
        <v>1-1900</v>
      </c>
      <c r="F263" s="69"/>
      <c r="G263" s="67"/>
      <c r="H263" s="68"/>
      <c r="I263" s="69"/>
      <c r="J263" s="67"/>
      <c r="K263" s="25" t="e">
        <f>IFERROR(VLOOKUP(J263,'DE-PARA'!J:K,2,0),VLOOKUP('BD Conta 5295-0'!J263,'DE-PARA'!K:L,2,0))</f>
        <v>#N/A</v>
      </c>
      <c r="L263" s="70"/>
      <c r="M263" s="101">
        <f t="shared" si="9"/>
        <v>0</v>
      </c>
      <c r="P263" s="1" t="e">
        <f>VLOOKUP(K263,'Fluxo de Caixa'!B:B,1,0)</f>
        <v>#N/A</v>
      </c>
    </row>
    <row r="264" spans="2:16">
      <c r="B264" s="60"/>
      <c r="C264" s="65"/>
      <c r="D264" s="66"/>
      <c r="E264" s="20" t="str">
        <f t="shared" si="8"/>
        <v>1-1900</v>
      </c>
      <c r="F264" s="69"/>
      <c r="G264" s="67"/>
      <c r="H264" s="68"/>
      <c r="I264" s="69"/>
      <c r="J264" s="67"/>
      <c r="K264" s="25" t="e">
        <f>IFERROR(VLOOKUP(J264,'DE-PARA'!J:K,2,0),VLOOKUP('BD Conta 5295-0'!J264,'DE-PARA'!K:L,2,0))</f>
        <v>#N/A</v>
      </c>
      <c r="L264" s="70"/>
      <c r="M264" s="101">
        <f t="shared" si="9"/>
        <v>0</v>
      </c>
      <c r="P264" s="1" t="e">
        <f>VLOOKUP(K264,'Fluxo de Caixa'!B:B,1,0)</f>
        <v>#N/A</v>
      </c>
    </row>
    <row r="265" spans="2:16">
      <c r="B265" s="60"/>
      <c r="C265" s="65"/>
      <c r="D265" s="66"/>
      <c r="E265" s="20" t="str">
        <f t="shared" si="8"/>
        <v>1-1900</v>
      </c>
      <c r="F265" s="69"/>
      <c r="G265" s="67"/>
      <c r="H265" s="68"/>
      <c r="I265" s="69"/>
      <c r="J265" s="67"/>
      <c r="K265" s="25" t="e">
        <f>IFERROR(VLOOKUP(J265,'DE-PARA'!J:K,2,0),VLOOKUP('BD Conta 5295-0'!J265,'DE-PARA'!K:L,2,0))</f>
        <v>#N/A</v>
      </c>
      <c r="L265" s="70"/>
      <c r="M265" s="101">
        <f t="shared" si="9"/>
        <v>0</v>
      </c>
      <c r="P265" s="1" t="e">
        <f>VLOOKUP(K265,'Fluxo de Caixa'!B:B,1,0)</f>
        <v>#N/A</v>
      </c>
    </row>
    <row r="266" spans="2:16">
      <c r="B266" s="60"/>
      <c r="C266" s="65"/>
      <c r="D266" s="66"/>
      <c r="E266" s="20" t="str">
        <f t="shared" si="8"/>
        <v>1-1900</v>
      </c>
      <c r="F266" s="69"/>
      <c r="G266" s="67"/>
      <c r="H266" s="68"/>
      <c r="I266" s="69"/>
      <c r="J266" s="67"/>
      <c r="K266" s="25" t="e">
        <f>IFERROR(VLOOKUP(J266,'DE-PARA'!J:K,2,0),VLOOKUP('BD Conta 5295-0'!J266,'DE-PARA'!K:L,2,0))</f>
        <v>#N/A</v>
      </c>
      <c r="L266" s="70"/>
      <c r="M266" s="101">
        <f t="shared" si="9"/>
        <v>0</v>
      </c>
      <c r="P266" s="1" t="e">
        <f>VLOOKUP(K266,'Fluxo de Caixa'!B:B,1,0)</f>
        <v>#N/A</v>
      </c>
    </row>
    <row r="267" spans="2:16">
      <c r="B267" s="60"/>
      <c r="C267" s="65"/>
      <c r="D267" s="66"/>
      <c r="E267" s="20" t="str">
        <f t="shared" si="8"/>
        <v>1-1900</v>
      </c>
      <c r="F267" s="69"/>
      <c r="G267" s="67"/>
      <c r="H267" s="68"/>
      <c r="I267" s="69"/>
      <c r="J267" s="67"/>
      <c r="K267" s="25" t="e">
        <f>IFERROR(VLOOKUP(J267,'DE-PARA'!J:K,2,0),VLOOKUP('BD Conta 5295-0'!J267,'DE-PARA'!K:L,2,0))</f>
        <v>#N/A</v>
      </c>
      <c r="L267" s="70"/>
      <c r="M267" s="101">
        <f t="shared" si="9"/>
        <v>0</v>
      </c>
      <c r="P267" s="1" t="e">
        <f>VLOOKUP(K267,'Fluxo de Caixa'!B:B,1,0)</f>
        <v>#N/A</v>
      </c>
    </row>
    <row r="268" spans="2:16">
      <c r="B268" s="60"/>
      <c r="C268" s="65"/>
      <c r="D268" s="66"/>
      <c r="E268" s="20" t="str">
        <f t="shared" si="8"/>
        <v>1-1900</v>
      </c>
      <c r="F268" s="69"/>
      <c r="G268" s="67"/>
      <c r="H268" s="68"/>
      <c r="I268" s="69"/>
      <c r="J268" s="67"/>
      <c r="K268" s="25" t="e">
        <f>IFERROR(VLOOKUP(J268,'DE-PARA'!J:K,2,0),VLOOKUP('BD Conta 5295-0'!J268,'DE-PARA'!K:L,2,0))</f>
        <v>#N/A</v>
      </c>
      <c r="L268" s="70"/>
      <c r="M268" s="101">
        <f t="shared" si="9"/>
        <v>0</v>
      </c>
      <c r="P268" s="1" t="e">
        <f>VLOOKUP(K268,'Fluxo de Caixa'!B:B,1,0)</f>
        <v>#N/A</v>
      </c>
    </row>
    <row r="269" spans="2:16">
      <c r="B269" s="60"/>
      <c r="C269" s="65"/>
      <c r="D269" s="66"/>
      <c r="E269" s="20" t="str">
        <f t="shared" si="8"/>
        <v>1-1900</v>
      </c>
      <c r="F269" s="69"/>
      <c r="G269" s="67"/>
      <c r="H269" s="68"/>
      <c r="I269" s="69"/>
      <c r="J269" s="67"/>
      <c r="K269" s="25" t="e">
        <f>IFERROR(VLOOKUP(J269,'DE-PARA'!J:K,2,0),VLOOKUP('BD Conta 5295-0'!J269,'DE-PARA'!K:L,2,0))</f>
        <v>#N/A</v>
      </c>
      <c r="L269" s="70"/>
      <c r="M269" s="101">
        <f t="shared" si="9"/>
        <v>0</v>
      </c>
      <c r="P269" s="1" t="e">
        <f>VLOOKUP(K269,'Fluxo de Caixa'!B:B,1,0)</f>
        <v>#N/A</v>
      </c>
    </row>
    <row r="270" spans="2:16">
      <c r="B270" s="60"/>
      <c r="C270" s="65"/>
      <c r="D270" s="66"/>
      <c r="E270" s="20" t="str">
        <f t="shared" si="8"/>
        <v>1-1900</v>
      </c>
      <c r="F270" s="69"/>
      <c r="G270" s="67"/>
      <c r="H270" s="68"/>
      <c r="I270" s="69"/>
      <c r="J270" s="67"/>
      <c r="K270" s="25" t="e">
        <f>IFERROR(VLOOKUP(J270,'DE-PARA'!J:K,2,0),VLOOKUP('BD Conta 5295-0'!J270,'DE-PARA'!K:L,2,0))</f>
        <v>#N/A</v>
      </c>
      <c r="L270" s="70"/>
      <c r="M270" s="101">
        <f t="shared" si="9"/>
        <v>0</v>
      </c>
      <c r="P270" s="1" t="e">
        <f>VLOOKUP(K270,'Fluxo de Caixa'!B:B,1,0)</f>
        <v>#N/A</v>
      </c>
    </row>
    <row r="271" spans="2:16">
      <c r="B271" s="60"/>
      <c r="C271" s="65"/>
      <c r="D271" s="66"/>
      <c r="E271" s="20" t="str">
        <f t="shared" si="8"/>
        <v>1-1900</v>
      </c>
      <c r="F271" s="69"/>
      <c r="G271" s="67"/>
      <c r="H271" s="68"/>
      <c r="I271" s="69"/>
      <c r="J271" s="67"/>
      <c r="K271" s="25" t="e">
        <f>IFERROR(VLOOKUP(J271,'DE-PARA'!J:K,2,0),VLOOKUP('BD Conta 5295-0'!J271,'DE-PARA'!K:L,2,0))</f>
        <v>#N/A</v>
      </c>
      <c r="L271" s="70"/>
      <c r="M271" s="101">
        <f t="shared" si="9"/>
        <v>0</v>
      </c>
      <c r="P271" s="1" t="e">
        <f>VLOOKUP(K271,'Fluxo de Caixa'!B:B,1,0)</f>
        <v>#N/A</v>
      </c>
    </row>
    <row r="272" spans="2:16">
      <c r="B272" s="60"/>
      <c r="C272" s="65"/>
      <c r="D272" s="66"/>
      <c r="E272" s="20" t="str">
        <f t="shared" si="8"/>
        <v>1-1900</v>
      </c>
      <c r="F272" s="69"/>
      <c r="G272" s="67"/>
      <c r="H272" s="68"/>
      <c r="I272" s="69"/>
      <c r="J272" s="67"/>
      <c r="K272" s="25" t="e">
        <f>IFERROR(VLOOKUP(J272,'DE-PARA'!J:K,2,0),VLOOKUP('BD Conta 5295-0'!J272,'DE-PARA'!K:L,2,0))</f>
        <v>#N/A</v>
      </c>
      <c r="L272" s="70"/>
      <c r="M272" s="101">
        <f t="shared" si="9"/>
        <v>0</v>
      </c>
      <c r="P272" s="1" t="e">
        <f>VLOOKUP(K272,'Fluxo de Caixa'!B:B,1,0)</f>
        <v>#N/A</v>
      </c>
    </row>
    <row r="273" spans="2:16">
      <c r="B273" s="60"/>
      <c r="C273" s="65"/>
      <c r="D273" s="66"/>
      <c r="E273" s="20" t="str">
        <f t="shared" si="8"/>
        <v>1-1900</v>
      </c>
      <c r="F273" s="69"/>
      <c r="G273" s="67"/>
      <c r="H273" s="68"/>
      <c r="I273" s="69"/>
      <c r="J273" s="67"/>
      <c r="K273" s="25" t="e">
        <f>IFERROR(VLOOKUP(J273,'DE-PARA'!J:K,2,0),VLOOKUP('BD Conta 5295-0'!J273,'DE-PARA'!K:L,2,0))</f>
        <v>#N/A</v>
      </c>
      <c r="L273" s="70"/>
      <c r="M273" s="101">
        <f t="shared" si="9"/>
        <v>0</v>
      </c>
      <c r="P273" s="1" t="e">
        <f>VLOOKUP(K273,'Fluxo de Caixa'!B:B,1,0)</f>
        <v>#N/A</v>
      </c>
    </row>
    <row r="274" spans="2:16">
      <c r="B274" s="60"/>
      <c r="C274" s="65"/>
      <c r="D274" s="66"/>
      <c r="E274" s="20" t="str">
        <f t="shared" si="8"/>
        <v>1-1900</v>
      </c>
      <c r="F274" s="69"/>
      <c r="G274" s="67"/>
      <c r="H274" s="68"/>
      <c r="I274" s="69"/>
      <c r="J274" s="67"/>
      <c r="K274" s="25" t="e">
        <f>IFERROR(VLOOKUP(J274,'DE-PARA'!J:K,2,0),VLOOKUP('BD Conta 5295-0'!J274,'DE-PARA'!K:L,2,0))</f>
        <v>#N/A</v>
      </c>
      <c r="L274" s="70"/>
      <c r="M274" s="101">
        <f t="shared" si="9"/>
        <v>0</v>
      </c>
      <c r="P274" s="1" t="e">
        <f>VLOOKUP(K274,'Fluxo de Caixa'!B:B,1,0)</f>
        <v>#N/A</v>
      </c>
    </row>
    <row r="275" spans="2:16">
      <c r="B275" s="60"/>
      <c r="C275" s="65"/>
      <c r="D275" s="66"/>
      <c r="E275" s="20" t="str">
        <f t="shared" si="8"/>
        <v>1-1900</v>
      </c>
      <c r="F275" s="69"/>
      <c r="G275" s="67"/>
      <c r="H275" s="68"/>
      <c r="I275" s="69"/>
      <c r="J275" s="67"/>
      <c r="K275" s="25" t="e">
        <f>IFERROR(VLOOKUP(J275,'DE-PARA'!J:K,2,0),VLOOKUP('BD Conta 5295-0'!J275,'DE-PARA'!K:L,2,0))</f>
        <v>#N/A</v>
      </c>
      <c r="L275" s="70"/>
      <c r="M275" s="101">
        <f t="shared" si="9"/>
        <v>0</v>
      </c>
      <c r="P275" s="1" t="e">
        <f>VLOOKUP(K275,'Fluxo de Caixa'!B:B,1,0)</f>
        <v>#N/A</v>
      </c>
    </row>
    <row r="276" spans="2:16">
      <c r="B276" s="60"/>
      <c r="C276" s="65"/>
      <c r="D276" s="66"/>
      <c r="E276" s="20" t="str">
        <f t="shared" si="8"/>
        <v>1-1900</v>
      </c>
      <c r="F276" s="69"/>
      <c r="G276" s="67"/>
      <c r="H276" s="68"/>
      <c r="I276" s="69"/>
      <c r="J276" s="67"/>
      <c r="K276" s="25" t="e">
        <f>IFERROR(VLOOKUP(J276,'DE-PARA'!J:K,2,0),VLOOKUP('BD Conta 5295-0'!J276,'DE-PARA'!K:L,2,0))</f>
        <v>#N/A</v>
      </c>
      <c r="L276" s="70"/>
      <c r="M276" s="101">
        <f t="shared" si="9"/>
        <v>0</v>
      </c>
      <c r="P276" s="1" t="e">
        <f>VLOOKUP(K276,'Fluxo de Caixa'!B:B,1,0)</f>
        <v>#N/A</v>
      </c>
    </row>
    <row r="277" spans="2:16">
      <c r="B277" s="60"/>
      <c r="C277" s="65"/>
      <c r="D277" s="66"/>
      <c r="E277" s="20" t="str">
        <f t="shared" si="8"/>
        <v>1-1900</v>
      </c>
      <c r="F277" s="69"/>
      <c r="G277" s="67"/>
      <c r="H277" s="68"/>
      <c r="I277" s="69"/>
      <c r="J277" s="67"/>
      <c r="K277" s="25" t="e">
        <f>IFERROR(VLOOKUP(J277,'DE-PARA'!J:K,2,0),VLOOKUP('BD Conta 5295-0'!J277,'DE-PARA'!K:L,2,0))</f>
        <v>#N/A</v>
      </c>
      <c r="L277" s="70"/>
      <c r="M277" s="101">
        <f t="shared" si="9"/>
        <v>0</v>
      </c>
      <c r="P277" s="1" t="e">
        <f>VLOOKUP(K277,'Fluxo de Caixa'!B:B,1,0)</f>
        <v>#N/A</v>
      </c>
    </row>
    <row r="278" spans="2:16">
      <c r="B278" s="60"/>
      <c r="C278" s="65"/>
      <c r="D278" s="66"/>
      <c r="E278" s="20" t="str">
        <f t="shared" si="8"/>
        <v>1-1900</v>
      </c>
      <c r="F278" s="69"/>
      <c r="G278" s="67"/>
      <c r="H278" s="68"/>
      <c r="I278" s="69"/>
      <c r="J278" s="67"/>
      <c r="K278" s="25" t="e">
        <f>IFERROR(VLOOKUP(J278,'DE-PARA'!J:K,2,0),VLOOKUP('BD Conta 5295-0'!J278,'DE-PARA'!K:L,2,0))</f>
        <v>#N/A</v>
      </c>
      <c r="L278" s="70"/>
      <c r="M278" s="101">
        <f t="shared" si="9"/>
        <v>0</v>
      </c>
      <c r="P278" s="1" t="e">
        <f>VLOOKUP(K278,'Fluxo de Caixa'!B:B,1,0)</f>
        <v>#N/A</v>
      </c>
    </row>
    <row r="279" spans="2:16">
      <c r="B279" s="60"/>
      <c r="C279" s="65"/>
      <c r="D279" s="66"/>
      <c r="E279" s="20" t="str">
        <f t="shared" si="8"/>
        <v>1-1900</v>
      </c>
      <c r="F279" s="69"/>
      <c r="G279" s="67"/>
      <c r="H279" s="68"/>
      <c r="I279" s="69"/>
      <c r="J279" s="67"/>
      <c r="K279" s="25" t="e">
        <f>IFERROR(VLOOKUP(J279,'DE-PARA'!J:K,2,0),VLOOKUP('BD Conta 5295-0'!J279,'DE-PARA'!K:L,2,0))</f>
        <v>#N/A</v>
      </c>
      <c r="L279" s="70"/>
      <c r="M279" s="101">
        <f t="shared" si="9"/>
        <v>0</v>
      </c>
      <c r="P279" s="1" t="e">
        <f>VLOOKUP(K279,'Fluxo de Caixa'!B:B,1,0)</f>
        <v>#N/A</v>
      </c>
    </row>
    <row r="280" spans="2:16">
      <c r="B280" s="60"/>
      <c r="C280" s="65"/>
      <c r="D280" s="66"/>
      <c r="E280" s="20" t="str">
        <f t="shared" si="8"/>
        <v>1-1900</v>
      </c>
      <c r="F280" s="69"/>
      <c r="G280" s="67"/>
      <c r="H280" s="68"/>
      <c r="I280" s="69"/>
      <c r="J280" s="67"/>
      <c r="K280" s="25" t="e">
        <f>IFERROR(VLOOKUP(J280,'DE-PARA'!J:K,2,0),VLOOKUP('BD Conta 5295-0'!J280,'DE-PARA'!K:L,2,0))</f>
        <v>#N/A</v>
      </c>
      <c r="L280" s="70"/>
      <c r="M280" s="101">
        <f t="shared" si="9"/>
        <v>0</v>
      </c>
      <c r="P280" s="1" t="e">
        <f>VLOOKUP(K280,'Fluxo de Caixa'!B:B,1,0)</f>
        <v>#N/A</v>
      </c>
    </row>
    <row r="281" spans="2:16">
      <c r="B281" s="60"/>
      <c r="C281" s="65"/>
      <c r="D281" s="66"/>
      <c r="E281" s="20" t="str">
        <f t="shared" si="8"/>
        <v>1-1900</v>
      </c>
      <c r="F281" s="69"/>
      <c r="G281" s="67"/>
      <c r="H281" s="68"/>
      <c r="I281" s="69"/>
      <c r="J281" s="67"/>
      <c r="K281" s="25" t="e">
        <f>IFERROR(VLOOKUP(J281,'DE-PARA'!J:K,2,0),VLOOKUP('BD Conta 5295-0'!J281,'DE-PARA'!K:L,2,0))</f>
        <v>#N/A</v>
      </c>
      <c r="L281" s="70"/>
      <c r="M281" s="101">
        <f t="shared" si="9"/>
        <v>0</v>
      </c>
      <c r="P281" s="1" t="e">
        <f>VLOOKUP(K281,'Fluxo de Caixa'!B:B,1,0)</f>
        <v>#N/A</v>
      </c>
    </row>
    <row r="282" spans="2:16">
      <c r="B282" s="60"/>
      <c r="C282" s="65"/>
      <c r="D282" s="66"/>
      <c r="E282" s="20" t="str">
        <f t="shared" si="8"/>
        <v>1-1900</v>
      </c>
      <c r="F282" s="69"/>
      <c r="G282" s="67"/>
      <c r="H282" s="68"/>
      <c r="I282" s="69"/>
      <c r="J282" s="67"/>
      <c r="K282" s="25" t="e">
        <f>IFERROR(VLOOKUP(J282,'DE-PARA'!J:K,2,0),VLOOKUP('BD Conta 5295-0'!J282,'DE-PARA'!K:L,2,0))</f>
        <v>#N/A</v>
      </c>
      <c r="L282" s="70"/>
      <c r="M282" s="101">
        <f t="shared" si="9"/>
        <v>0</v>
      </c>
      <c r="P282" s="1" t="e">
        <f>VLOOKUP(K282,'Fluxo de Caixa'!B:B,1,0)</f>
        <v>#N/A</v>
      </c>
    </row>
    <row r="283" spans="2:16">
      <c r="B283" s="60"/>
      <c r="C283" s="65"/>
      <c r="D283" s="66"/>
      <c r="E283" s="20" t="str">
        <f t="shared" si="8"/>
        <v>1-1900</v>
      </c>
      <c r="F283" s="69"/>
      <c r="G283" s="67"/>
      <c r="H283" s="68"/>
      <c r="I283" s="69"/>
      <c r="J283" s="67"/>
      <c r="K283" s="25" t="e">
        <f>IFERROR(VLOOKUP(J283,'DE-PARA'!J:K,2,0),VLOOKUP('BD Conta 5295-0'!J283,'DE-PARA'!K:L,2,0))</f>
        <v>#N/A</v>
      </c>
      <c r="L283" s="70"/>
      <c r="M283" s="101">
        <f t="shared" si="9"/>
        <v>0</v>
      </c>
      <c r="P283" s="1" t="e">
        <f>VLOOKUP(K283,'Fluxo de Caixa'!B:B,1,0)</f>
        <v>#N/A</v>
      </c>
    </row>
    <row r="284" spans="2:16">
      <c r="B284" s="60"/>
      <c r="C284" s="65"/>
      <c r="D284" s="66"/>
      <c r="E284" s="20" t="str">
        <f t="shared" si="8"/>
        <v>1-1900</v>
      </c>
      <c r="F284" s="69"/>
      <c r="G284" s="67"/>
      <c r="H284" s="68"/>
      <c r="I284" s="69"/>
      <c r="J284" s="67"/>
      <c r="K284" s="25" t="e">
        <f>IFERROR(VLOOKUP(J284,'DE-PARA'!J:K,2,0),VLOOKUP('BD Conta 5295-0'!J284,'DE-PARA'!K:L,2,0))</f>
        <v>#N/A</v>
      </c>
      <c r="L284" s="70"/>
      <c r="M284" s="101">
        <f t="shared" si="9"/>
        <v>0</v>
      </c>
      <c r="P284" s="1" t="e">
        <f>VLOOKUP(K284,'Fluxo de Caixa'!B:B,1,0)</f>
        <v>#N/A</v>
      </c>
    </row>
    <row r="285" spans="2:16">
      <c r="B285" s="60"/>
      <c r="C285" s="65"/>
      <c r="D285" s="66"/>
      <c r="E285" s="20" t="str">
        <f t="shared" si="8"/>
        <v>1-1900</v>
      </c>
      <c r="F285" s="69"/>
      <c r="G285" s="67"/>
      <c r="H285" s="68"/>
      <c r="I285" s="69"/>
      <c r="J285" s="67"/>
      <c r="K285" s="25" t="e">
        <f>IFERROR(VLOOKUP(J285,'DE-PARA'!J:K,2,0),VLOOKUP('BD Conta 5295-0'!J285,'DE-PARA'!K:L,2,0))</f>
        <v>#N/A</v>
      </c>
      <c r="L285" s="70"/>
      <c r="M285" s="101">
        <f t="shared" si="9"/>
        <v>0</v>
      </c>
      <c r="P285" s="1" t="e">
        <f>VLOOKUP(K285,'Fluxo de Caixa'!B:B,1,0)</f>
        <v>#N/A</v>
      </c>
    </row>
    <row r="286" spans="2:16">
      <c r="B286" s="60"/>
      <c r="C286" s="65"/>
      <c r="D286" s="66"/>
      <c r="E286" s="20" t="str">
        <f t="shared" si="8"/>
        <v>1-1900</v>
      </c>
      <c r="F286" s="69"/>
      <c r="G286" s="67"/>
      <c r="H286" s="68"/>
      <c r="I286" s="69"/>
      <c r="J286" s="67"/>
      <c r="K286" s="25" t="e">
        <f>IFERROR(VLOOKUP(J286,'DE-PARA'!J:K,2,0),VLOOKUP('BD Conta 5295-0'!J286,'DE-PARA'!K:L,2,0))</f>
        <v>#N/A</v>
      </c>
      <c r="L286" s="70"/>
      <c r="M286" s="101">
        <f t="shared" si="9"/>
        <v>0</v>
      </c>
      <c r="P286" s="1" t="e">
        <f>VLOOKUP(K286,'Fluxo de Caixa'!B:B,1,0)</f>
        <v>#N/A</v>
      </c>
    </row>
    <row r="287" spans="2:16">
      <c r="B287" s="60"/>
      <c r="C287" s="65"/>
      <c r="D287" s="66"/>
      <c r="E287" s="20" t="str">
        <f t="shared" si="8"/>
        <v>1-1900</v>
      </c>
      <c r="F287" s="69"/>
      <c r="G287" s="67"/>
      <c r="H287" s="68"/>
      <c r="I287" s="69"/>
      <c r="J287" s="67"/>
      <c r="K287" s="25" t="e">
        <f>IFERROR(VLOOKUP(J287,'DE-PARA'!J:K,2,0),VLOOKUP('BD Conta 5295-0'!J287,'DE-PARA'!K:L,2,0))</f>
        <v>#N/A</v>
      </c>
      <c r="L287" s="70"/>
      <c r="M287" s="101">
        <f t="shared" si="9"/>
        <v>0</v>
      </c>
      <c r="P287" s="1" t="e">
        <f>VLOOKUP(K287,'Fluxo de Caixa'!B:B,1,0)</f>
        <v>#N/A</v>
      </c>
    </row>
    <row r="288" spans="2:16">
      <c r="B288" s="60"/>
      <c r="C288" s="65"/>
      <c r="D288" s="66"/>
      <c r="E288" s="20" t="str">
        <f t="shared" si="8"/>
        <v>1-1900</v>
      </c>
      <c r="F288" s="69"/>
      <c r="G288" s="67"/>
      <c r="H288" s="68"/>
      <c r="I288" s="69"/>
      <c r="J288" s="67"/>
      <c r="K288" s="25" t="e">
        <f>IFERROR(VLOOKUP(J288,'DE-PARA'!J:K,2,0),VLOOKUP('BD Conta 5295-0'!J288,'DE-PARA'!K:L,2,0))</f>
        <v>#N/A</v>
      </c>
      <c r="L288" s="70"/>
      <c r="M288" s="101">
        <f t="shared" si="9"/>
        <v>0</v>
      </c>
      <c r="P288" s="1" t="e">
        <f>VLOOKUP(K288,'Fluxo de Caixa'!B:B,1,0)</f>
        <v>#N/A</v>
      </c>
    </row>
    <row r="289" spans="2:16">
      <c r="B289" s="60"/>
      <c r="C289" s="65"/>
      <c r="D289" s="66"/>
      <c r="E289" s="20" t="str">
        <f t="shared" si="8"/>
        <v>1-1900</v>
      </c>
      <c r="F289" s="69"/>
      <c r="G289" s="67"/>
      <c r="H289" s="68"/>
      <c r="I289" s="69"/>
      <c r="J289" s="67"/>
      <c r="K289" s="25" t="e">
        <f>IFERROR(VLOOKUP(J289,'DE-PARA'!J:K,2,0),VLOOKUP('BD Conta 5295-0'!J289,'DE-PARA'!K:L,2,0))</f>
        <v>#N/A</v>
      </c>
      <c r="L289" s="70"/>
      <c r="M289" s="101">
        <f t="shared" si="9"/>
        <v>0</v>
      </c>
      <c r="P289" s="1" t="e">
        <f>VLOOKUP(K289,'Fluxo de Caixa'!B:B,1,0)</f>
        <v>#N/A</v>
      </c>
    </row>
    <row r="290" spans="2:16">
      <c r="B290" s="60"/>
      <c r="C290" s="65"/>
      <c r="D290" s="66"/>
      <c r="E290" s="20" t="str">
        <f t="shared" si="8"/>
        <v>1-1900</v>
      </c>
      <c r="F290" s="69"/>
      <c r="G290" s="67"/>
      <c r="H290" s="68"/>
      <c r="I290" s="69"/>
      <c r="J290" s="67"/>
      <c r="K290" s="25" t="e">
        <f>IFERROR(VLOOKUP(J290,'DE-PARA'!J:K,2,0),VLOOKUP('BD Conta 5295-0'!J290,'DE-PARA'!K:L,2,0))</f>
        <v>#N/A</v>
      </c>
      <c r="L290" s="70"/>
      <c r="M290" s="101">
        <f t="shared" si="9"/>
        <v>0</v>
      </c>
      <c r="P290" s="1" t="e">
        <f>VLOOKUP(K290,'Fluxo de Caixa'!B:B,1,0)</f>
        <v>#N/A</v>
      </c>
    </row>
    <row r="291" spans="2:16">
      <c r="B291" s="60"/>
      <c r="C291" s="65"/>
      <c r="D291" s="66"/>
      <c r="E291" s="20" t="str">
        <f t="shared" si="8"/>
        <v>1-1900</v>
      </c>
      <c r="F291" s="69"/>
      <c r="G291" s="67"/>
      <c r="H291" s="68"/>
      <c r="I291" s="69"/>
      <c r="J291" s="67"/>
      <c r="K291" s="25" t="e">
        <f>IFERROR(VLOOKUP(J291,'DE-PARA'!J:K,2,0),VLOOKUP('BD Conta 5295-0'!J291,'DE-PARA'!K:L,2,0))</f>
        <v>#N/A</v>
      </c>
      <c r="L291" s="70"/>
      <c r="M291" s="101">
        <f t="shared" si="9"/>
        <v>0</v>
      </c>
      <c r="P291" s="1" t="e">
        <f>VLOOKUP(K291,'Fluxo de Caixa'!B:B,1,0)</f>
        <v>#N/A</v>
      </c>
    </row>
    <row r="292" spans="2:16">
      <c r="B292" s="60"/>
      <c r="C292" s="65"/>
      <c r="D292" s="66"/>
      <c r="E292" s="20" t="str">
        <f t="shared" si="8"/>
        <v>1-1900</v>
      </c>
      <c r="F292" s="69"/>
      <c r="G292" s="67"/>
      <c r="H292" s="68"/>
      <c r="I292" s="69"/>
      <c r="J292" s="67"/>
      <c r="K292" s="25" t="e">
        <f>IFERROR(VLOOKUP(J292,'DE-PARA'!J:K,2,0),VLOOKUP('BD Conta 5295-0'!J292,'DE-PARA'!K:L,2,0))</f>
        <v>#N/A</v>
      </c>
      <c r="L292" s="70"/>
      <c r="M292" s="101">
        <f t="shared" si="9"/>
        <v>0</v>
      </c>
      <c r="P292" s="1" t="e">
        <f>VLOOKUP(K292,'Fluxo de Caixa'!B:B,1,0)</f>
        <v>#N/A</v>
      </c>
    </row>
    <row r="293" spans="2:16">
      <c r="B293" s="60"/>
      <c r="C293" s="65"/>
      <c r="D293" s="66"/>
      <c r="E293" s="20" t="str">
        <f t="shared" si="8"/>
        <v>1-1900</v>
      </c>
      <c r="F293" s="69"/>
      <c r="G293" s="67"/>
      <c r="H293" s="68"/>
      <c r="I293" s="69"/>
      <c r="J293" s="67"/>
      <c r="K293" s="25" t="e">
        <f>IFERROR(VLOOKUP(J293,'DE-PARA'!J:K,2,0),VLOOKUP('BD Conta 5295-0'!J293,'DE-PARA'!K:L,2,0))</f>
        <v>#N/A</v>
      </c>
      <c r="L293" s="70"/>
      <c r="M293" s="101">
        <f t="shared" si="9"/>
        <v>0</v>
      </c>
      <c r="P293" s="1" t="e">
        <f>VLOOKUP(K293,'Fluxo de Caixa'!B:B,1,0)</f>
        <v>#N/A</v>
      </c>
    </row>
    <row r="294" spans="2:16">
      <c r="B294" s="60"/>
      <c r="C294" s="65"/>
      <c r="D294" s="66"/>
      <c r="E294" s="20" t="str">
        <f t="shared" si="8"/>
        <v>1-1900</v>
      </c>
      <c r="F294" s="69"/>
      <c r="G294" s="67"/>
      <c r="H294" s="68"/>
      <c r="I294" s="69"/>
      <c r="J294" s="67"/>
      <c r="K294" s="25" t="e">
        <f>IFERROR(VLOOKUP(J294,'DE-PARA'!J:K,2,0),VLOOKUP('BD Conta 5295-0'!J294,'DE-PARA'!K:L,2,0))</f>
        <v>#N/A</v>
      </c>
      <c r="L294" s="70"/>
      <c r="M294" s="101">
        <f t="shared" si="9"/>
        <v>0</v>
      </c>
      <c r="P294" s="1" t="e">
        <f>VLOOKUP(K294,'Fluxo de Caixa'!B:B,1,0)</f>
        <v>#N/A</v>
      </c>
    </row>
    <row r="295" spans="2:16">
      <c r="B295" s="60"/>
      <c r="C295" s="65"/>
      <c r="D295" s="66"/>
      <c r="E295" s="20" t="str">
        <f t="shared" si="8"/>
        <v>1-1900</v>
      </c>
      <c r="F295" s="69"/>
      <c r="G295" s="67"/>
      <c r="H295" s="68"/>
      <c r="I295" s="69"/>
      <c r="J295" s="67"/>
      <c r="K295" s="25" t="e">
        <f>IFERROR(VLOOKUP(J295,'DE-PARA'!J:K,2,0),VLOOKUP('BD Conta 5295-0'!J295,'DE-PARA'!K:L,2,0))</f>
        <v>#N/A</v>
      </c>
      <c r="L295" s="70"/>
      <c r="M295" s="101">
        <f t="shared" si="9"/>
        <v>0</v>
      </c>
      <c r="P295" s="1" t="e">
        <f>VLOOKUP(K295,'Fluxo de Caixa'!B:B,1,0)</f>
        <v>#N/A</v>
      </c>
    </row>
    <row r="296" spans="2:16">
      <c r="B296" s="60"/>
      <c r="C296" s="65"/>
      <c r="D296" s="66"/>
      <c r="E296" s="20" t="str">
        <f t="shared" si="8"/>
        <v>1-1900</v>
      </c>
      <c r="F296" s="69"/>
      <c r="G296" s="67"/>
      <c r="H296" s="68"/>
      <c r="I296" s="69"/>
      <c r="J296" s="67"/>
      <c r="K296" s="25" t="e">
        <f>IFERROR(VLOOKUP(J296,'DE-PARA'!J:K,2,0),VLOOKUP('BD Conta 5295-0'!J296,'DE-PARA'!K:L,2,0))</f>
        <v>#N/A</v>
      </c>
      <c r="L296" s="70"/>
      <c r="M296" s="101">
        <f t="shared" si="9"/>
        <v>0</v>
      </c>
      <c r="P296" s="1" t="e">
        <f>VLOOKUP(K296,'Fluxo de Caixa'!B:B,1,0)</f>
        <v>#N/A</v>
      </c>
    </row>
    <row r="297" spans="2:16">
      <c r="B297" s="60"/>
      <c r="C297" s="65"/>
      <c r="D297" s="66"/>
      <c r="E297" s="20" t="str">
        <f t="shared" si="8"/>
        <v>1-1900</v>
      </c>
      <c r="F297" s="69"/>
      <c r="G297" s="67"/>
      <c r="H297" s="68"/>
      <c r="I297" s="69"/>
      <c r="J297" s="67"/>
      <c r="K297" s="25" t="e">
        <f>IFERROR(VLOOKUP(J297,'DE-PARA'!J:K,2,0),VLOOKUP('BD Conta 5295-0'!J297,'DE-PARA'!K:L,2,0))</f>
        <v>#N/A</v>
      </c>
      <c r="L297" s="70"/>
      <c r="M297" s="101">
        <f t="shared" si="9"/>
        <v>0</v>
      </c>
      <c r="P297" s="1" t="e">
        <f>VLOOKUP(K297,'Fluxo de Caixa'!B:B,1,0)</f>
        <v>#N/A</v>
      </c>
    </row>
    <row r="298" spans="2:16">
      <c r="B298" s="60"/>
      <c r="C298" s="65"/>
      <c r="D298" s="66"/>
      <c r="E298" s="20" t="str">
        <f t="shared" si="8"/>
        <v>1-1900</v>
      </c>
      <c r="F298" s="69"/>
      <c r="G298" s="67"/>
      <c r="H298" s="68"/>
      <c r="I298" s="69"/>
      <c r="J298" s="67"/>
      <c r="K298" s="25" t="e">
        <f>IFERROR(VLOOKUP(J298,'DE-PARA'!J:K,2,0),VLOOKUP('BD Conta 5295-0'!J298,'DE-PARA'!K:L,2,0))</f>
        <v>#N/A</v>
      </c>
      <c r="L298" s="70"/>
      <c r="M298" s="101">
        <f t="shared" si="9"/>
        <v>0</v>
      </c>
      <c r="P298" s="1" t="e">
        <f>VLOOKUP(K298,'Fluxo de Caixa'!B:B,1,0)</f>
        <v>#N/A</v>
      </c>
    </row>
    <row r="299" spans="2:16">
      <c r="B299" s="60"/>
      <c r="C299" s="65"/>
      <c r="D299" s="66"/>
      <c r="E299" s="20" t="str">
        <f t="shared" si="8"/>
        <v>1-1900</v>
      </c>
      <c r="F299" s="69"/>
      <c r="G299" s="67"/>
      <c r="H299" s="68"/>
      <c r="I299" s="69"/>
      <c r="J299" s="67"/>
      <c r="K299" s="25" t="e">
        <f>IFERROR(VLOOKUP(J299,'DE-PARA'!J:K,2,0),VLOOKUP('BD Conta 5295-0'!J299,'DE-PARA'!K:L,2,0))</f>
        <v>#N/A</v>
      </c>
      <c r="L299" s="70"/>
      <c r="M299" s="101">
        <f t="shared" si="9"/>
        <v>0</v>
      </c>
      <c r="P299" s="1" t="e">
        <f>VLOOKUP(K299,'Fluxo de Caixa'!B:B,1,0)</f>
        <v>#N/A</v>
      </c>
    </row>
    <row r="300" spans="2:16">
      <c r="B300" s="60"/>
      <c r="C300" s="65"/>
      <c r="D300" s="66"/>
      <c r="E300" s="20" t="str">
        <f t="shared" si="8"/>
        <v>1-1900</v>
      </c>
      <c r="F300" s="69"/>
      <c r="G300" s="67"/>
      <c r="H300" s="68"/>
      <c r="I300" s="69"/>
      <c r="J300" s="67"/>
      <c r="K300" s="25" t="e">
        <f>IFERROR(VLOOKUP(J300,'DE-PARA'!J:K,2,0),VLOOKUP('BD Conta 5295-0'!J300,'DE-PARA'!K:L,2,0))</f>
        <v>#N/A</v>
      </c>
      <c r="L300" s="70"/>
      <c r="M300" s="101">
        <f t="shared" si="9"/>
        <v>0</v>
      </c>
      <c r="P300" s="1" t="e">
        <f>VLOOKUP(K300,'Fluxo de Caixa'!B:B,1,0)</f>
        <v>#N/A</v>
      </c>
    </row>
    <row r="301" spans="2:16">
      <c r="B301" s="60"/>
      <c r="C301" s="65"/>
      <c r="D301" s="66"/>
      <c r="E301" s="20" t="str">
        <f t="shared" si="8"/>
        <v>1-1900</v>
      </c>
      <c r="F301" s="69"/>
      <c r="G301" s="67"/>
      <c r="H301" s="68"/>
      <c r="I301" s="69"/>
      <c r="J301" s="67"/>
      <c r="K301" s="25" t="e">
        <f>IFERROR(VLOOKUP(J301,'DE-PARA'!J:K,2,0),VLOOKUP('BD Conta 5295-0'!J301,'DE-PARA'!K:L,2,0))</f>
        <v>#N/A</v>
      </c>
      <c r="L301" s="70"/>
      <c r="M301" s="101">
        <f t="shared" si="9"/>
        <v>0</v>
      </c>
      <c r="P301" s="1" t="e">
        <f>VLOOKUP(K301,'Fluxo de Caixa'!B:B,1,0)</f>
        <v>#N/A</v>
      </c>
    </row>
    <row r="302" spans="2:16">
      <c r="B302" s="60"/>
      <c r="C302" s="65"/>
      <c r="D302" s="66"/>
      <c r="E302" s="20" t="str">
        <f t="shared" si="8"/>
        <v>1-1900</v>
      </c>
      <c r="F302" s="69"/>
      <c r="G302" s="67"/>
      <c r="H302" s="68"/>
      <c r="I302" s="69"/>
      <c r="J302" s="67"/>
      <c r="K302" s="25" t="e">
        <f>IFERROR(VLOOKUP(J302,'DE-PARA'!J:K,2,0),VLOOKUP('BD Conta 5295-0'!J302,'DE-PARA'!K:L,2,0))</f>
        <v>#N/A</v>
      </c>
      <c r="L302" s="70"/>
      <c r="M302" s="101">
        <f t="shared" si="9"/>
        <v>0</v>
      </c>
      <c r="P302" s="1" t="e">
        <f>VLOOKUP(K302,'Fluxo de Caixa'!B:B,1,0)</f>
        <v>#N/A</v>
      </c>
    </row>
    <row r="303" spans="2:16">
      <c r="B303" s="60"/>
      <c r="C303" s="65"/>
      <c r="D303" s="66"/>
      <c r="E303" s="20" t="str">
        <f t="shared" si="8"/>
        <v>1-1900</v>
      </c>
      <c r="F303" s="69"/>
      <c r="G303" s="67"/>
      <c r="H303" s="68"/>
      <c r="I303" s="69"/>
      <c r="J303" s="67"/>
      <c r="K303" s="25" t="e">
        <f>IFERROR(VLOOKUP(J303,'DE-PARA'!J:K,2,0),VLOOKUP('BD Conta 5295-0'!J303,'DE-PARA'!K:L,2,0))</f>
        <v>#N/A</v>
      </c>
      <c r="L303" s="70"/>
      <c r="M303" s="101">
        <f t="shared" si="9"/>
        <v>0</v>
      </c>
      <c r="P303" s="1" t="e">
        <f>VLOOKUP(K303,'Fluxo de Caixa'!B:B,1,0)</f>
        <v>#N/A</v>
      </c>
    </row>
    <row r="304" spans="2:16">
      <c r="B304" s="60"/>
      <c r="C304" s="65"/>
      <c r="D304" s="66"/>
      <c r="E304" s="20" t="str">
        <f t="shared" si="8"/>
        <v>1-1900</v>
      </c>
      <c r="F304" s="69"/>
      <c r="G304" s="67"/>
      <c r="H304" s="68"/>
      <c r="I304" s="69"/>
      <c r="J304" s="67"/>
      <c r="K304" s="25" t="e">
        <f>IFERROR(VLOOKUP(J304,'DE-PARA'!J:K,2,0),VLOOKUP('BD Conta 5295-0'!J304,'DE-PARA'!K:L,2,0))</f>
        <v>#N/A</v>
      </c>
      <c r="L304" s="70"/>
      <c r="M304" s="101">
        <f t="shared" si="9"/>
        <v>0</v>
      </c>
      <c r="P304" s="1" t="e">
        <f>VLOOKUP(K304,'Fluxo de Caixa'!B:B,1,0)</f>
        <v>#N/A</v>
      </c>
    </row>
    <row r="305" spans="2:16">
      <c r="B305" s="60"/>
      <c r="C305" s="65"/>
      <c r="D305" s="66"/>
      <c r="E305" s="20" t="str">
        <f t="shared" si="8"/>
        <v>1-1900</v>
      </c>
      <c r="F305" s="69"/>
      <c r="G305" s="67"/>
      <c r="H305" s="68"/>
      <c r="I305" s="69"/>
      <c r="J305" s="67"/>
      <c r="K305" s="25" t="e">
        <f>IFERROR(VLOOKUP(J305,'DE-PARA'!J:K,2,0),VLOOKUP('BD Conta 5295-0'!J305,'DE-PARA'!K:L,2,0))</f>
        <v>#N/A</v>
      </c>
      <c r="L305" s="70"/>
      <c r="M305" s="101">
        <f t="shared" si="9"/>
        <v>0</v>
      </c>
      <c r="P305" s="1" t="e">
        <f>VLOOKUP(K305,'Fluxo de Caixa'!B:B,1,0)</f>
        <v>#N/A</v>
      </c>
    </row>
    <row r="306" spans="2:16">
      <c r="B306" s="60"/>
      <c r="C306" s="65"/>
      <c r="D306" s="66"/>
      <c r="E306" s="20" t="str">
        <f t="shared" si="8"/>
        <v>1-1900</v>
      </c>
      <c r="F306" s="69"/>
      <c r="G306" s="67"/>
      <c r="H306" s="68"/>
      <c r="I306" s="69"/>
      <c r="J306" s="67"/>
      <c r="K306" s="25" t="e">
        <f>IFERROR(VLOOKUP(J306,'DE-PARA'!J:K,2,0),VLOOKUP('BD Conta 5295-0'!J306,'DE-PARA'!K:L,2,0))</f>
        <v>#N/A</v>
      </c>
      <c r="L306" s="70"/>
      <c r="M306" s="101">
        <f t="shared" si="9"/>
        <v>0</v>
      </c>
      <c r="P306" s="1" t="e">
        <f>VLOOKUP(K306,'Fluxo de Caixa'!B:B,1,0)</f>
        <v>#N/A</v>
      </c>
    </row>
    <row r="307" spans="2:16">
      <c r="B307" s="60"/>
      <c r="C307" s="65"/>
      <c r="D307" s="66"/>
      <c r="E307" s="20" t="str">
        <f t="shared" si="8"/>
        <v>1-1900</v>
      </c>
      <c r="F307" s="69"/>
      <c r="G307" s="67"/>
      <c r="H307" s="68"/>
      <c r="I307" s="69"/>
      <c r="J307" s="67"/>
      <c r="K307" s="25" t="e">
        <f>IFERROR(VLOOKUP(J307,'DE-PARA'!J:K,2,0),VLOOKUP('BD Conta 5295-0'!J307,'DE-PARA'!K:L,2,0))</f>
        <v>#N/A</v>
      </c>
      <c r="L307" s="70"/>
      <c r="M307" s="101">
        <f t="shared" si="9"/>
        <v>0</v>
      </c>
      <c r="P307" s="1" t="e">
        <f>VLOOKUP(K307,'Fluxo de Caixa'!B:B,1,0)</f>
        <v>#N/A</v>
      </c>
    </row>
    <row r="308" spans="2:16">
      <c r="B308" s="60"/>
      <c r="C308" s="65"/>
      <c r="D308" s="66"/>
      <c r="E308" s="20" t="str">
        <f t="shared" si="8"/>
        <v>1-1900</v>
      </c>
      <c r="F308" s="69"/>
      <c r="G308" s="67"/>
      <c r="H308" s="68"/>
      <c r="I308" s="69"/>
      <c r="J308" s="67"/>
      <c r="K308" s="25" t="e">
        <f>IFERROR(VLOOKUP(J308,'DE-PARA'!J:K,2,0),VLOOKUP('BD Conta 5295-0'!J308,'DE-PARA'!K:L,2,0))</f>
        <v>#N/A</v>
      </c>
      <c r="L308" s="70"/>
      <c r="M308" s="101">
        <f t="shared" si="9"/>
        <v>0</v>
      </c>
      <c r="P308" s="1" t="e">
        <f>VLOOKUP(K308,'Fluxo de Caixa'!B:B,1,0)</f>
        <v>#N/A</v>
      </c>
    </row>
    <row r="309" spans="2:16">
      <c r="B309" s="60"/>
      <c r="C309" s="65"/>
      <c r="D309" s="66"/>
      <c r="E309" s="20" t="str">
        <f t="shared" si="8"/>
        <v>1-1900</v>
      </c>
      <c r="F309" s="69"/>
      <c r="G309" s="67"/>
      <c r="H309" s="68"/>
      <c r="I309" s="69"/>
      <c r="J309" s="67"/>
      <c r="K309" s="25" t="e">
        <f>IFERROR(VLOOKUP(J309,'DE-PARA'!J:K,2,0),VLOOKUP('BD Conta 5295-0'!J309,'DE-PARA'!K:L,2,0))</f>
        <v>#N/A</v>
      </c>
      <c r="L309" s="70"/>
      <c r="M309" s="101">
        <f t="shared" si="9"/>
        <v>0</v>
      </c>
      <c r="P309" s="1" t="e">
        <f>VLOOKUP(K309,'Fluxo de Caixa'!B:B,1,0)</f>
        <v>#N/A</v>
      </c>
    </row>
    <row r="310" spans="2:16">
      <c r="B310" s="60"/>
      <c r="C310" s="65"/>
      <c r="D310" s="66"/>
      <c r="E310" s="20" t="str">
        <f t="shared" si="8"/>
        <v>1-1900</v>
      </c>
      <c r="F310" s="69"/>
      <c r="G310" s="67"/>
      <c r="H310" s="68"/>
      <c r="I310" s="69"/>
      <c r="J310" s="67"/>
      <c r="K310" s="25" t="e">
        <f>IFERROR(VLOOKUP(J310,'DE-PARA'!J:K,2,0),VLOOKUP('BD Conta 5295-0'!J310,'DE-PARA'!K:L,2,0))</f>
        <v>#N/A</v>
      </c>
      <c r="L310" s="70"/>
      <c r="M310" s="101">
        <f t="shared" si="9"/>
        <v>0</v>
      </c>
      <c r="P310" s="1" t="e">
        <f>VLOOKUP(K310,'Fluxo de Caixa'!B:B,1,0)</f>
        <v>#N/A</v>
      </c>
    </row>
    <row r="311" spans="2:16">
      <c r="B311" s="60"/>
      <c r="C311" s="65"/>
      <c r="D311" s="66"/>
      <c r="E311" s="20" t="str">
        <f t="shared" si="8"/>
        <v>1-1900</v>
      </c>
      <c r="F311" s="69"/>
      <c r="G311" s="67"/>
      <c r="H311" s="68"/>
      <c r="I311" s="69"/>
      <c r="J311" s="67"/>
      <c r="K311" s="25" t="e">
        <f>IFERROR(VLOOKUP(J311,'DE-PARA'!J:K,2,0),VLOOKUP('BD Conta 5295-0'!J311,'DE-PARA'!K:L,2,0))</f>
        <v>#N/A</v>
      </c>
      <c r="L311" s="70"/>
      <c r="M311" s="101">
        <f t="shared" si="9"/>
        <v>0</v>
      </c>
      <c r="P311" s="1" t="e">
        <f>VLOOKUP(K311,'Fluxo de Caixa'!B:B,1,0)</f>
        <v>#N/A</v>
      </c>
    </row>
    <row r="312" spans="2:16">
      <c r="B312" s="60"/>
      <c r="C312" s="65"/>
      <c r="D312" s="66"/>
      <c r="E312" s="20" t="str">
        <f t="shared" si="8"/>
        <v>1-1900</v>
      </c>
      <c r="F312" s="69"/>
      <c r="G312" s="67"/>
      <c r="H312" s="68"/>
      <c r="I312" s="69"/>
      <c r="J312" s="67"/>
      <c r="K312" s="25" t="e">
        <f>IFERROR(VLOOKUP(J312,'DE-PARA'!J:K,2,0),VLOOKUP('BD Conta 5295-0'!J312,'DE-PARA'!K:L,2,0))</f>
        <v>#N/A</v>
      </c>
      <c r="L312" s="70"/>
      <c r="M312" s="101">
        <f t="shared" si="9"/>
        <v>0</v>
      </c>
      <c r="P312" s="1" t="e">
        <f>VLOOKUP(K312,'Fluxo de Caixa'!B:B,1,0)</f>
        <v>#N/A</v>
      </c>
    </row>
    <row r="313" spans="2:16">
      <c r="B313" s="60"/>
      <c r="C313" s="65"/>
      <c r="D313" s="66"/>
      <c r="E313" s="20" t="str">
        <f t="shared" si="8"/>
        <v>1-1900</v>
      </c>
      <c r="F313" s="69"/>
      <c r="G313" s="67"/>
      <c r="H313" s="68"/>
      <c r="I313" s="69"/>
      <c r="J313" s="67"/>
      <c r="K313" s="25" t="e">
        <f>IFERROR(VLOOKUP(J313,'DE-PARA'!J:K,2,0),VLOOKUP('BD Conta 5295-0'!J313,'DE-PARA'!K:L,2,0))</f>
        <v>#N/A</v>
      </c>
      <c r="L313" s="70"/>
      <c r="M313" s="101">
        <f t="shared" si="9"/>
        <v>0</v>
      </c>
      <c r="P313" s="1" t="e">
        <f>VLOOKUP(K313,'Fluxo de Caixa'!B:B,1,0)</f>
        <v>#N/A</v>
      </c>
    </row>
    <row r="314" spans="2:16">
      <c r="B314" s="60"/>
      <c r="C314" s="65"/>
      <c r="D314" s="66"/>
      <c r="E314" s="20" t="str">
        <f t="shared" si="8"/>
        <v>1-1900</v>
      </c>
      <c r="F314" s="69"/>
      <c r="G314" s="67"/>
      <c r="H314" s="68"/>
      <c r="I314" s="69"/>
      <c r="J314" s="67"/>
      <c r="K314" s="25" t="e">
        <f>IFERROR(VLOOKUP(J314,'DE-PARA'!J:K,2,0),VLOOKUP('BD Conta 5295-0'!J314,'DE-PARA'!K:L,2,0))</f>
        <v>#N/A</v>
      </c>
      <c r="L314" s="70"/>
      <c r="M314" s="101">
        <f t="shared" si="9"/>
        <v>0</v>
      </c>
      <c r="P314" s="1" t="e">
        <f>VLOOKUP(K314,'Fluxo de Caixa'!B:B,1,0)</f>
        <v>#N/A</v>
      </c>
    </row>
    <row r="315" spans="2:16">
      <c r="B315" s="60"/>
      <c r="C315" s="65"/>
      <c r="D315" s="66"/>
      <c r="E315" s="20" t="str">
        <f t="shared" si="8"/>
        <v>1-1900</v>
      </c>
      <c r="F315" s="69"/>
      <c r="G315" s="67"/>
      <c r="H315" s="68"/>
      <c r="I315" s="69"/>
      <c r="J315" s="67"/>
      <c r="K315" s="25" t="e">
        <f>IFERROR(VLOOKUP(J315,'DE-PARA'!J:K,2,0),VLOOKUP('BD Conta 5295-0'!J315,'DE-PARA'!K:L,2,0))</f>
        <v>#N/A</v>
      </c>
      <c r="L315" s="70"/>
      <c r="M315" s="101">
        <f t="shared" si="9"/>
        <v>0</v>
      </c>
      <c r="P315" s="1" t="e">
        <f>VLOOKUP(K315,'Fluxo de Caixa'!B:B,1,0)</f>
        <v>#N/A</v>
      </c>
    </row>
    <row r="316" spans="2:16">
      <c r="B316" s="60"/>
      <c r="C316" s="65"/>
      <c r="D316" s="66"/>
      <c r="E316" s="20" t="str">
        <f t="shared" si="8"/>
        <v>1-1900</v>
      </c>
      <c r="F316" s="69"/>
      <c r="G316" s="67"/>
      <c r="H316" s="68"/>
      <c r="I316" s="69"/>
      <c r="J316" s="67"/>
      <c r="K316" s="25" t="e">
        <f>IFERROR(VLOOKUP(J316,'DE-PARA'!J:K,2,0),VLOOKUP('BD Conta 5295-0'!J316,'DE-PARA'!K:L,2,0))</f>
        <v>#N/A</v>
      </c>
      <c r="L316" s="70"/>
      <c r="M316" s="101">
        <f t="shared" si="9"/>
        <v>0</v>
      </c>
      <c r="P316" s="1" t="e">
        <f>VLOOKUP(K316,'Fluxo de Caixa'!B:B,1,0)</f>
        <v>#N/A</v>
      </c>
    </row>
    <row r="317" spans="2:16">
      <c r="B317" s="60"/>
      <c r="C317" s="65"/>
      <c r="D317" s="66"/>
      <c r="E317" s="20" t="str">
        <f t="shared" si="8"/>
        <v>1-1900</v>
      </c>
      <c r="F317" s="69"/>
      <c r="G317" s="67"/>
      <c r="H317" s="68"/>
      <c r="I317" s="69"/>
      <c r="J317" s="67"/>
      <c r="K317" s="25" t="e">
        <f>IFERROR(VLOOKUP(J317,'DE-PARA'!J:K,2,0),VLOOKUP('BD Conta 5295-0'!J317,'DE-PARA'!K:L,2,0))</f>
        <v>#N/A</v>
      </c>
      <c r="L317" s="70"/>
      <c r="M317" s="101">
        <f t="shared" si="9"/>
        <v>0</v>
      </c>
      <c r="P317" s="1" t="e">
        <f>VLOOKUP(K317,'Fluxo de Caixa'!B:B,1,0)</f>
        <v>#N/A</v>
      </c>
    </row>
    <row r="318" spans="2:16">
      <c r="B318" s="60"/>
      <c r="C318" s="65"/>
      <c r="D318" s="66"/>
      <c r="E318" s="20" t="str">
        <f t="shared" si="8"/>
        <v>1-1900</v>
      </c>
      <c r="F318" s="69"/>
      <c r="G318" s="67"/>
      <c r="H318" s="68"/>
      <c r="I318" s="69"/>
      <c r="J318" s="67"/>
      <c r="K318" s="25" t="e">
        <f>IFERROR(VLOOKUP(J318,'DE-PARA'!J:K,2,0),VLOOKUP('BD Conta 5295-0'!J318,'DE-PARA'!K:L,2,0))</f>
        <v>#N/A</v>
      </c>
      <c r="L318" s="70"/>
      <c r="M318" s="101">
        <f t="shared" si="9"/>
        <v>0</v>
      </c>
      <c r="P318" s="1" t="e">
        <f>VLOOKUP(K318,'Fluxo de Caixa'!B:B,1,0)</f>
        <v>#N/A</v>
      </c>
    </row>
    <row r="319" spans="2:16">
      <c r="B319" s="60"/>
      <c r="C319" s="65"/>
      <c r="D319" s="66"/>
      <c r="E319" s="20" t="str">
        <f t="shared" si="8"/>
        <v>1-1900</v>
      </c>
      <c r="F319" s="69"/>
      <c r="G319" s="67"/>
      <c r="H319" s="68"/>
      <c r="I319" s="69"/>
      <c r="J319" s="67"/>
      <c r="K319" s="25" t="e">
        <f>IFERROR(VLOOKUP(J319,'DE-PARA'!J:K,2,0),VLOOKUP('BD Conta 5295-0'!J319,'DE-PARA'!K:L,2,0))</f>
        <v>#N/A</v>
      </c>
      <c r="L319" s="70"/>
      <c r="M319" s="101">
        <f t="shared" si="9"/>
        <v>0</v>
      </c>
      <c r="P319" s="1" t="e">
        <f>VLOOKUP(K319,'Fluxo de Caixa'!B:B,1,0)</f>
        <v>#N/A</v>
      </c>
    </row>
    <row r="320" spans="2:16">
      <c r="B320" s="60"/>
      <c r="C320" s="65"/>
      <c r="D320" s="66"/>
      <c r="E320" s="20" t="str">
        <f t="shared" si="8"/>
        <v>1-1900</v>
      </c>
      <c r="F320" s="69"/>
      <c r="G320" s="67"/>
      <c r="H320" s="68"/>
      <c r="I320" s="69"/>
      <c r="J320" s="67"/>
      <c r="K320" s="25" t="e">
        <f>IFERROR(VLOOKUP(J320,'DE-PARA'!J:K,2,0),VLOOKUP('BD Conta 5295-0'!J320,'DE-PARA'!K:L,2,0))</f>
        <v>#N/A</v>
      </c>
      <c r="L320" s="70"/>
      <c r="M320" s="101">
        <f t="shared" si="9"/>
        <v>0</v>
      </c>
      <c r="P320" s="1" t="e">
        <f>VLOOKUP(K320,'Fluxo de Caixa'!B:B,1,0)</f>
        <v>#N/A</v>
      </c>
    </row>
    <row r="321" spans="2:16">
      <c r="B321" s="60"/>
      <c r="C321" s="65"/>
      <c r="D321" s="66"/>
      <c r="E321" s="20" t="str">
        <f t="shared" si="8"/>
        <v>1-1900</v>
      </c>
      <c r="F321" s="69"/>
      <c r="G321" s="67"/>
      <c r="H321" s="68"/>
      <c r="I321" s="69"/>
      <c r="J321" s="67"/>
      <c r="K321" s="25" t="e">
        <f>IFERROR(VLOOKUP(J321,'DE-PARA'!J:K,2,0),VLOOKUP('BD Conta 5295-0'!J321,'DE-PARA'!K:L,2,0))</f>
        <v>#N/A</v>
      </c>
      <c r="L321" s="70"/>
      <c r="M321" s="101">
        <f t="shared" si="9"/>
        <v>0</v>
      </c>
      <c r="P321" s="1" t="e">
        <f>VLOOKUP(K321,'Fluxo de Caixa'!B:B,1,0)</f>
        <v>#N/A</v>
      </c>
    </row>
    <row r="322" spans="2:16">
      <c r="B322" s="60"/>
      <c r="C322" s="65"/>
      <c r="D322" s="66"/>
      <c r="E322" s="20" t="str">
        <f t="shared" si="8"/>
        <v>1-1900</v>
      </c>
      <c r="F322" s="69"/>
      <c r="G322" s="67"/>
      <c r="H322" s="68"/>
      <c r="I322" s="69"/>
      <c r="J322" s="67"/>
      <c r="K322" s="25" t="e">
        <f>IFERROR(VLOOKUP(J322,'DE-PARA'!J:K,2,0),VLOOKUP('BD Conta 5295-0'!J322,'DE-PARA'!K:L,2,0))</f>
        <v>#N/A</v>
      </c>
      <c r="L322" s="70"/>
      <c r="M322" s="101">
        <f t="shared" si="9"/>
        <v>0</v>
      </c>
      <c r="P322" s="1" t="e">
        <f>VLOOKUP(K322,'Fluxo de Caixa'!B:B,1,0)</f>
        <v>#N/A</v>
      </c>
    </row>
    <row r="323" spans="2:16">
      <c r="B323" s="60"/>
      <c r="C323" s="65"/>
      <c r="D323" s="66"/>
      <c r="E323" s="20" t="str">
        <f t="shared" si="8"/>
        <v>1-1900</v>
      </c>
      <c r="F323" s="69"/>
      <c r="G323" s="67"/>
      <c r="H323" s="68"/>
      <c r="I323" s="69"/>
      <c r="J323" s="67"/>
      <c r="K323" s="25" t="e">
        <f>IFERROR(VLOOKUP(J323,'DE-PARA'!J:K,2,0),VLOOKUP('BD Conta 5295-0'!J323,'DE-PARA'!K:L,2,0))</f>
        <v>#N/A</v>
      </c>
      <c r="L323" s="70"/>
      <c r="M323" s="101">
        <f t="shared" si="9"/>
        <v>0</v>
      </c>
      <c r="P323" s="1" t="e">
        <f>VLOOKUP(K323,'Fluxo de Caixa'!B:B,1,0)</f>
        <v>#N/A</v>
      </c>
    </row>
    <row r="324" spans="2:16">
      <c r="B324" s="60"/>
      <c r="C324" s="65"/>
      <c r="D324" s="66"/>
      <c r="E324" s="20" t="str">
        <f t="shared" ref="E324:E387" si="10">MONTH(D324)&amp;"-"&amp;YEAR(D324)</f>
        <v>1-1900</v>
      </c>
      <c r="F324" s="69"/>
      <c r="G324" s="67"/>
      <c r="H324" s="68"/>
      <c r="I324" s="69"/>
      <c r="J324" s="67"/>
      <c r="K324" s="25" t="e">
        <f>IFERROR(VLOOKUP(J324,'DE-PARA'!J:K,2,0),VLOOKUP('BD Conta 5295-0'!J324,'DE-PARA'!K:L,2,0))</f>
        <v>#N/A</v>
      </c>
      <c r="L324" s="70"/>
      <c r="M324" s="101">
        <f t="shared" si="9"/>
        <v>0</v>
      </c>
      <c r="P324" s="1" t="e">
        <f>VLOOKUP(K324,'Fluxo de Caixa'!B:B,1,0)</f>
        <v>#N/A</v>
      </c>
    </row>
    <row r="325" spans="2:16">
      <c r="B325" s="60"/>
      <c r="C325" s="65"/>
      <c r="D325" s="66"/>
      <c r="E325" s="20" t="str">
        <f t="shared" si="10"/>
        <v>1-1900</v>
      </c>
      <c r="F325" s="69"/>
      <c r="G325" s="67"/>
      <c r="H325" s="68"/>
      <c r="I325" s="69"/>
      <c r="J325" s="67"/>
      <c r="K325" s="25" t="e">
        <f>IFERROR(VLOOKUP(J325,'DE-PARA'!J:K,2,0),VLOOKUP('BD Conta 5295-0'!J325,'DE-PARA'!K:L,2,0))</f>
        <v>#N/A</v>
      </c>
      <c r="L325" s="70"/>
      <c r="M325" s="101">
        <f t="shared" si="9"/>
        <v>0</v>
      </c>
      <c r="P325" s="1" t="e">
        <f>VLOOKUP(K325,'Fluxo de Caixa'!B:B,1,0)</f>
        <v>#N/A</v>
      </c>
    </row>
    <row r="326" spans="2:16">
      <c r="B326" s="60"/>
      <c r="C326" s="65"/>
      <c r="D326" s="66"/>
      <c r="E326" s="20" t="str">
        <f t="shared" si="10"/>
        <v>1-1900</v>
      </c>
      <c r="F326" s="69"/>
      <c r="G326" s="67"/>
      <c r="H326" s="68"/>
      <c r="I326" s="69"/>
      <c r="J326" s="67"/>
      <c r="K326" s="25" t="e">
        <f>IFERROR(VLOOKUP(J326,'DE-PARA'!J:K,2,0),VLOOKUP('BD Conta 5295-0'!J326,'DE-PARA'!K:L,2,0))</f>
        <v>#N/A</v>
      </c>
      <c r="L326" s="70"/>
      <c r="M326" s="101">
        <f t="shared" ref="M326:M389" si="11">M325+L326</f>
        <v>0</v>
      </c>
      <c r="P326" s="1" t="e">
        <f>VLOOKUP(K326,'Fluxo de Caixa'!B:B,1,0)</f>
        <v>#N/A</v>
      </c>
    </row>
    <row r="327" spans="2:16">
      <c r="B327" s="60"/>
      <c r="C327" s="65"/>
      <c r="D327" s="66"/>
      <c r="E327" s="20" t="str">
        <f t="shared" si="10"/>
        <v>1-1900</v>
      </c>
      <c r="F327" s="69"/>
      <c r="G327" s="67"/>
      <c r="H327" s="68"/>
      <c r="I327" s="69"/>
      <c r="J327" s="67"/>
      <c r="K327" s="25" t="e">
        <f>IFERROR(VLOOKUP(J327,'DE-PARA'!J:K,2,0),VLOOKUP('BD Conta 5295-0'!J327,'DE-PARA'!K:L,2,0))</f>
        <v>#N/A</v>
      </c>
      <c r="L327" s="70"/>
      <c r="M327" s="101">
        <f t="shared" si="11"/>
        <v>0</v>
      </c>
      <c r="P327" s="1" t="e">
        <f>VLOOKUP(K327,'Fluxo de Caixa'!B:B,1,0)</f>
        <v>#N/A</v>
      </c>
    </row>
    <row r="328" spans="2:16">
      <c r="B328" s="60"/>
      <c r="C328" s="65"/>
      <c r="D328" s="66"/>
      <c r="E328" s="20" t="str">
        <f t="shared" si="10"/>
        <v>1-1900</v>
      </c>
      <c r="F328" s="69"/>
      <c r="G328" s="67"/>
      <c r="H328" s="68"/>
      <c r="I328" s="69"/>
      <c r="J328" s="67"/>
      <c r="K328" s="25" t="e">
        <f>IFERROR(VLOOKUP(J328,'DE-PARA'!J:K,2,0),VLOOKUP('BD Conta 5295-0'!J328,'DE-PARA'!K:L,2,0))</f>
        <v>#N/A</v>
      </c>
      <c r="L328" s="70"/>
      <c r="M328" s="101">
        <f t="shared" si="11"/>
        <v>0</v>
      </c>
      <c r="P328" s="1" t="e">
        <f>VLOOKUP(K328,'Fluxo de Caixa'!B:B,1,0)</f>
        <v>#N/A</v>
      </c>
    </row>
    <row r="329" spans="2:16">
      <c r="B329" s="60"/>
      <c r="C329" s="65"/>
      <c r="D329" s="66"/>
      <c r="E329" s="20" t="str">
        <f t="shared" si="10"/>
        <v>1-1900</v>
      </c>
      <c r="F329" s="69"/>
      <c r="G329" s="67"/>
      <c r="H329" s="68"/>
      <c r="I329" s="69"/>
      <c r="J329" s="67"/>
      <c r="K329" s="25" t="e">
        <f>IFERROR(VLOOKUP(J329,'DE-PARA'!J:K,2,0),VLOOKUP('BD Conta 5295-0'!J329,'DE-PARA'!K:L,2,0))</f>
        <v>#N/A</v>
      </c>
      <c r="L329" s="70"/>
      <c r="M329" s="101">
        <f t="shared" si="11"/>
        <v>0</v>
      </c>
      <c r="P329" s="1" t="e">
        <f>VLOOKUP(K329,'Fluxo de Caixa'!B:B,1,0)</f>
        <v>#N/A</v>
      </c>
    </row>
    <row r="330" spans="2:16">
      <c r="B330" s="60"/>
      <c r="C330" s="65"/>
      <c r="D330" s="66"/>
      <c r="E330" s="20" t="str">
        <f t="shared" si="10"/>
        <v>1-1900</v>
      </c>
      <c r="F330" s="69"/>
      <c r="G330" s="67"/>
      <c r="H330" s="68"/>
      <c r="I330" s="69"/>
      <c r="J330" s="67"/>
      <c r="K330" s="25" t="e">
        <f>IFERROR(VLOOKUP(J330,'DE-PARA'!J:K,2,0),VLOOKUP('BD Conta 5295-0'!J330,'DE-PARA'!K:L,2,0))</f>
        <v>#N/A</v>
      </c>
      <c r="L330" s="70"/>
      <c r="M330" s="101">
        <f t="shared" si="11"/>
        <v>0</v>
      </c>
      <c r="P330" s="1" t="e">
        <f>VLOOKUP(K330,'Fluxo de Caixa'!B:B,1,0)</f>
        <v>#N/A</v>
      </c>
    </row>
    <row r="331" spans="2:16">
      <c r="B331" s="60"/>
      <c r="C331" s="65"/>
      <c r="D331" s="66"/>
      <c r="E331" s="20" t="str">
        <f t="shared" si="10"/>
        <v>1-1900</v>
      </c>
      <c r="F331" s="69"/>
      <c r="G331" s="67"/>
      <c r="H331" s="68"/>
      <c r="I331" s="69"/>
      <c r="J331" s="67"/>
      <c r="K331" s="25" t="e">
        <f>IFERROR(VLOOKUP(J331,'DE-PARA'!J:K,2,0),VLOOKUP('BD Conta 5295-0'!J331,'DE-PARA'!K:L,2,0))</f>
        <v>#N/A</v>
      </c>
      <c r="L331" s="70"/>
      <c r="M331" s="101">
        <f t="shared" si="11"/>
        <v>0</v>
      </c>
      <c r="P331" s="1" t="e">
        <f>VLOOKUP(K331,'Fluxo de Caixa'!B:B,1,0)</f>
        <v>#N/A</v>
      </c>
    </row>
    <row r="332" spans="2:16">
      <c r="B332" s="60"/>
      <c r="C332" s="65"/>
      <c r="D332" s="66"/>
      <c r="E332" s="20" t="str">
        <f t="shared" si="10"/>
        <v>1-1900</v>
      </c>
      <c r="F332" s="69"/>
      <c r="G332" s="67"/>
      <c r="H332" s="68"/>
      <c r="I332" s="69"/>
      <c r="J332" s="67"/>
      <c r="K332" s="25" t="e">
        <f>IFERROR(VLOOKUP(J332,'DE-PARA'!J:K,2,0),VLOOKUP('BD Conta 5295-0'!J332,'DE-PARA'!K:L,2,0))</f>
        <v>#N/A</v>
      </c>
      <c r="L332" s="70"/>
      <c r="M332" s="101">
        <f t="shared" si="11"/>
        <v>0</v>
      </c>
      <c r="P332" s="1" t="e">
        <f>VLOOKUP(K332,'Fluxo de Caixa'!B:B,1,0)</f>
        <v>#N/A</v>
      </c>
    </row>
    <row r="333" spans="2:16">
      <c r="B333" s="60"/>
      <c r="C333" s="65"/>
      <c r="D333" s="66"/>
      <c r="E333" s="20" t="str">
        <f t="shared" si="10"/>
        <v>1-1900</v>
      </c>
      <c r="F333" s="69"/>
      <c r="G333" s="67"/>
      <c r="H333" s="68"/>
      <c r="I333" s="69"/>
      <c r="J333" s="67"/>
      <c r="K333" s="25" t="e">
        <f>IFERROR(VLOOKUP(J333,'DE-PARA'!J:K,2,0),VLOOKUP('BD Conta 5295-0'!J333,'DE-PARA'!K:L,2,0))</f>
        <v>#N/A</v>
      </c>
      <c r="L333" s="70"/>
      <c r="M333" s="101">
        <f t="shared" si="11"/>
        <v>0</v>
      </c>
      <c r="P333" s="1" t="e">
        <f>VLOOKUP(K333,'Fluxo de Caixa'!B:B,1,0)</f>
        <v>#N/A</v>
      </c>
    </row>
    <row r="334" spans="2:16">
      <c r="B334" s="60"/>
      <c r="C334" s="65"/>
      <c r="D334" s="66"/>
      <c r="E334" s="20" t="str">
        <f t="shared" si="10"/>
        <v>1-1900</v>
      </c>
      <c r="F334" s="69"/>
      <c r="G334" s="67"/>
      <c r="H334" s="68"/>
      <c r="I334" s="69"/>
      <c r="J334" s="67"/>
      <c r="K334" s="25" t="e">
        <f>IFERROR(VLOOKUP(J334,'DE-PARA'!J:K,2,0),VLOOKUP('BD Conta 5295-0'!J334,'DE-PARA'!K:L,2,0))</f>
        <v>#N/A</v>
      </c>
      <c r="L334" s="70"/>
      <c r="M334" s="101">
        <f t="shared" si="11"/>
        <v>0</v>
      </c>
      <c r="P334" s="1" t="e">
        <f>VLOOKUP(K334,'Fluxo de Caixa'!B:B,1,0)</f>
        <v>#N/A</v>
      </c>
    </row>
    <row r="335" spans="2:16">
      <c r="B335" s="60"/>
      <c r="C335" s="65"/>
      <c r="D335" s="66"/>
      <c r="E335" s="20" t="str">
        <f t="shared" si="10"/>
        <v>1-1900</v>
      </c>
      <c r="F335" s="69"/>
      <c r="G335" s="67"/>
      <c r="H335" s="68"/>
      <c r="I335" s="69"/>
      <c r="J335" s="67"/>
      <c r="K335" s="25" t="e">
        <f>IFERROR(VLOOKUP(J335,'DE-PARA'!J:K,2,0),VLOOKUP('BD Conta 5295-0'!J335,'DE-PARA'!K:L,2,0))</f>
        <v>#N/A</v>
      </c>
      <c r="L335" s="70"/>
      <c r="M335" s="101">
        <f t="shared" si="11"/>
        <v>0</v>
      </c>
      <c r="P335" s="1" t="e">
        <f>VLOOKUP(K335,'Fluxo de Caixa'!B:B,1,0)</f>
        <v>#N/A</v>
      </c>
    </row>
    <row r="336" spans="2:16">
      <c r="B336" s="60"/>
      <c r="C336" s="65"/>
      <c r="D336" s="66"/>
      <c r="E336" s="20" t="str">
        <f t="shared" si="10"/>
        <v>1-1900</v>
      </c>
      <c r="F336" s="69"/>
      <c r="G336" s="67"/>
      <c r="H336" s="68"/>
      <c r="I336" s="69"/>
      <c r="J336" s="67"/>
      <c r="K336" s="25" t="e">
        <f>IFERROR(VLOOKUP(J336,'DE-PARA'!J:K,2,0),VLOOKUP('BD Conta 5295-0'!J336,'DE-PARA'!K:L,2,0))</f>
        <v>#N/A</v>
      </c>
      <c r="L336" s="70"/>
      <c r="M336" s="101">
        <f t="shared" si="11"/>
        <v>0</v>
      </c>
      <c r="P336" s="1" t="e">
        <f>VLOOKUP(K336,'Fluxo de Caixa'!B:B,1,0)</f>
        <v>#N/A</v>
      </c>
    </row>
    <row r="337" spans="2:16">
      <c r="B337" s="60"/>
      <c r="C337" s="65"/>
      <c r="D337" s="66"/>
      <c r="E337" s="20" t="str">
        <f t="shared" si="10"/>
        <v>1-1900</v>
      </c>
      <c r="F337" s="69"/>
      <c r="G337" s="67"/>
      <c r="H337" s="68"/>
      <c r="I337" s="69"/>
      <c r="J337" s="67"/>
      <c r="K337" s="25" t="e">
        <f>IFERROR(VLOOKUP(J337,'DE-PARA'!J:K,2,0),VLOOKUP('BD Conta 5295-0'!J337,'DE-PARA'!K:L,2,0))</f>
        <v>#N/A</v>
      </c>
      <c r="L337" s="70"/>
      <c r="M337" s="101">
        <f t="shared" si="11"/>
        <v>0</v>
      </c>
      <c r="P337" s="1" t="e">
        <f>VLOOKUP(K337,'Fluxo de Caixa'!B:B,1,0)</f>
        <v>#N/A</v>
      </c>
    </row>
    <row r="338" spans="2:16">
      <c r="B338" s="60"/>
      <c r="C338" s="65"/>
      <c r="D338" s="66"/>
      <c r="E338" s="20" t="str">
        <f t="shared" si="10"/>
        <v>1-1900</v>
      </c>
      <c r="F338" s="69"/>
      <c r="G338" s="67"/>
      <c r="H338" s="68"/>
      <c r="I338" s="69"/>
      <c r="J338" s="67"/>
      <c r="K338" s="25" t="e">
        <f>IFERROR(VLOOKUP(J338,'DE-PARA'!J:K,2,0),VLOOKUP('BD Conta 5295-0'!J338,'DE-PARA'!K:L,2,0))</f>
        <v>#N/A</v>
      </c>
      <c r="L338" s="70"/>
      <c r="M338" s="101">
        <f t="shared" si="11"/>
        <v>0</v>
      </c>
      <c r="P338" s="1" t="e">
        <f>VLOOKUP(K338,'Fluxo de Caixa'!B:B,1,0)</f>
        <v>#N/A</v>
      </c>
    </row>
    <row r="339" spans="2:16">
      <c r="B339" s="60"/>
      <c r="C339" s="65"/>
      <c r="D339" s="66"/>
      <c r="E339" s="20" t="str">
        <f t="shared" si="10"/>
        <v>1-1900</v>
      </c>
      <c r="F339" s="69"/>
      <c r="G339" s="67"/>
      <c r="H339" s="68"/>
      <c r="I339" s="69"/>
      <c r="J339" s="67"/>
      <c r="K339" s="25" t="e">
        <f>IFERROR(VLOOKUP(J339,'DE-PARA'!J:K,2,0),VLOOKUP('BD Conta 5295-0'!J339,'DE-PARA'!K:L,2,0))</f>
        <v>#N/A</v>
      </c>
      <c r="L339" s="70"/>
      <c r="M339" s="101">
        <f t="shared" si="11"/>
        <v>0</v>
      </c>
      <c r="P339" s="1" t="e">
        <f>VLOOKUP(K339,'Fluxo de Caixa'!B:B,1,0)</f>
        <v>#N/A</v>
      </c>
    </row>
    <row r="340" spans="2:16">
      <c r="B340" s="60"/>
      <c r="C340" s="65"/>
      <c r="D340" s="66"/>
      <c r="E340" s="20" t="str">
        <f t="shared" si="10"/>
        <v>1-1900</v>
      </c>
      <c r="F340" s="69"/>
      <c r="G340" s="67"/>
      <c r="H340" s="68"/>
      <c r="I340" s="69"/>
      <c r="J340" s="67"/>
      <c r="K340" s="25" t="e">
        <f>IFERROR(VLOOKUP(J340,'DE-PARA'!J:K,2,0),VLOOKUP('BD Conta 5295-0'!J340,'DE-PARA'!K:L,2,0))</f>
        <v>#N/A</v>
      </c>
      <c r="L340" s="70"/>
      <c r="M340" s="101">
        <f t="shared" si="11"/>
        <v>0</v>
      </c>
      <c r="P340" s="1" t="e">
        <f>VLOOKUP(K340,'Fluxo de Caixa'!B:B,1,0)</f>
        <v>#N/A</v>
      </c>
    </row>
    <row r="341" spans="2:16">
      <c r="B341" s="60"/>
      <c r="C341" s="65"/>
      <c r="D341" s="66"/>
      <c r="E341" s="20" t="str">
        <f t="shared" si="10"/>
        <v>1-1900</v>
      </c>
      <c r="F341" s="69"/>
      <c r="G341" s="67"/>
      <c r="H341" s="68"/>
      <c r="I341" s="69"/>
      <c r="J341" s="67"/>
      <c r="K341" s="25" t="e">
        <f>IFERROR(VLOOKUP(J341,'DE-PARA'!J:K,2,0),VLOOKUP('BD Conta 5295-0'!J341,'DE-PARA'!K:L,2,0))</f>
        <v>#N/A</v>
      </c>
      <c r="L341" s="70"/>
      <c r="M341" s="101">
        <f t="shared" si="11"/>
        <v>0</v>
      </c>
      <c r="P341" s="1" t="e">
        <f>VLOOKUP(K341,'Fluxo de Caixa'!B:B,1,0)</f>
        <v>#N/A</v>
      </c>
    </row>
    <row r="342" spans="2:16">
      <c r="B342" s="60"/>
      <c r="C342" s="65"/>
      <c r="D342" s="66"/>
      <c r="E342" s="20" t="str">
        <f t="shared" si="10"/>
        <v>1-1900</v>
      </c>
      <c r="F342" s="69"/>
      <c r="G342" s="67"/>
      <c r="H342" s="68"/>
      <c r="I342" s="69"/>
      <c r="J342" s="67"/>
      <c r="K342" s="25" t="e">
        <f>IFERROR(VLOOKUP(J342,'DE-PARA'!J:K,2,0),VLOOKUP('BD Conta 5295-0'!J342,'DE-PARA'!K:L,2,0))</f>
        <v>#N/A</v>
      </c>
      <c r="L342" s="70"/>
      <c r="M342" s="101">
        <f t="shared" si="11"/>
        <v>0</v>
      </c>
      <c r="P342" s="1" t="e">
        <f>VLOOKUP(K342,'Fluxo de Caixa'!B:B,1,0)</f>
        <v>#N/A</v>
      </c>
    </row>
    <row r="343" spans="2:16">
      <c r="B343" s="60"/>
      <c r="C343" s="65"/>
      <c r="D343" s="66"/>
      <c r="E343" s="20" t="str">
        <f t="shared" si="10"/>
        <v>1-1900</v>
      </c>
      <c r="F343" s="69"/>
      <c r="G343" s="67"/>
      <c r="H343" s="68"/>
      <c r="I343" s="69"/>
      <c r="J343" s="67"/>
      <c r="K343" s="25" t="e">
        <f>IFERROR(VLOOKUP(J343,'DE-PARA'!J:K,2,0),VLOOKUP('BD Conta 5295-0'!J343,'DE-PARA'!K:L,2,0))</f>
        <v>#N/A</v>
      </c>
      <c r="L343" s="70"/>
      <c r="M343" s="101">
        <f t="shared" si="11"/>
        <v>0</v>
      </c>
      <c r="P343" s="1" t="e">
        <f>VLOOKUP(K343,'Fluxo de Caixa'!B:B,1,0)</f>
        <v>#N/A</v>
      </c>
    </row>
    <row r="344" spans="2:16">
      <c r="B344" s="60"/>
      <c r="C344" s="65"/>
      <c r="D344" s="66"/>
      <c r="E344" s="20" t="str">
        <f t="shared" si="10"/>
        <v>1-1900</v>
      </c>
      <c r="F344" s="69"/>
      <c r="G344" s="67"/>
      <c r="H344" s="68"/>
      <c r="I344" s="69"/>
      <c r="J344" s="67"/>
      <c r="K344" s="25" t="e">
        <f>IFERROR(VLOOKUP(J344,'DE-PARA'!J:K,2,0),VLOOKUP('BD Conta 5295-0'!J344,'DE-PARA'!K:L,2,0))</f>
        <v>#N/A</v>
      </c>
      <c r="L344" s="70"/>
      <c r="M344" s="101">
        <f t="shared" si="11"/>
        <v>0</v>
      </c>
      <c r="P344" s="1" t="e">
        <f>VLOOKUP(K344,'Fluxo de Caixa'!B:B,1,0)</f>
        <v>#N/A</v>
      </c>
    </row>
    <row r="345" spans="2:16">
      <c r="B345" s="60"/>
      <c r="C345" s="65"/>
      <c r="D345" s="66"/>
      <c r="E345" s="20" t="str">
        <f t="shared" si="10"/>
        <v>1-1900</v>
      </c>
      <c r="F345" s="69"/>
      <c r="G345" s="67"/>
      <c r="H345" s="68"/>
      <c r="I345" s="69"/>
      <c r="J345" s="67"/>
      <c r="K345" s="25" t="e">
        <f>IFERROR(VLOOKUP(J345,'DE-PARA'!J:K,2,0),VLOOKUP('BD Conta 5295-0'!J345,'DE-PARA'!K:L,2,0))</f>
        <v>#N/A</v>
      </c>
      <c r="L345" s="70"/>
      <c r="M345" s="101">
        <f t="shared" si="11"/>
        <v>0</v>
      </c>
      <c r="P345" s="1" t="e">
        <f>VLOOKUP(K345,'Fluxo de Caixa'!B:B,1,0)</f>
        <v>#N/A</v>
      </c>
    </row>
    <row r="346" spans="2:16">
      <c r="B346" s="60"/>
      <c r="C346" s="65"/>
      <c r="D346" s="66"/>
      <c r="E346" s="20" t="str">
        <f t="shared" si="10"/>
        <v>1-1900</v>
      </c>
      <c r="F346" s="69"/>
      <c r="G346" s="67"/>
      <c r="H346" s="68"/>
      <c r="I346" s="69"/>
      <c r="J346" s="67"/>
      <c r="K346" s="25" t="e">
        <f>IFERROR(VLOOKUP(J346,'DE-PARA'!J:K,2,0),VLOOKUP('BD Conta 5295-0'!J346,'DE-PARA'!K:L,2,0))</f>
        <v>#N/A</v>
      </c>
      <c r="L346" s="70"/>
      <c r="M346" s="101">
        <f t="shared" si="11"/>
        <v>0</v>
      </c>
      <c r="P346" s="1" t="e">
        <f>VLOOKUP(K346,'Fluxo de Caixa'!B:B,1,0)</f>
        <v>#N/A</v>
      </c>
    </row>
    <row r="347" spans="2:16">
      <c r="B347" s="60"/>
      <c r="C347" s="65"/>
      <c r="D347" s="66"/>
      <c r="E347" s="20" t="str">
        <f t="shared" si="10"/>
        <v>1-1900</v>
      </c>
      <c r="F347" s="69"/>
      <c r="G347" s="67"/>
      <c r="H347" s="68"/>
      <c r="I347" s="69"/>
      <c r="J347" s="67"/>
      <c r="K347" s="25" t="e">
        <f>IFERROR(VLOOKUP(J347,'DE-PARA'!J:K,2,0),VLOOKUP('BD Conta 5295-0'!J347,'DE-PARA'!K:L,2,0))</f>
        <v>#N/A</v>
      </c>
      <c r="L347" s="70"/>
      <c r="M347" s="101">
        <f t="shared" si="11"/>
        <v>0</v>
      </c>
      <c r="P347" s="1" t="e">
        <f>VLOOKUP(K347,'Fluxo de Caixa'!B:B,1,0)</f>
        <v>#N/A</v>
      </c>
    </row>
    <row r="348" spans="2:16">
      <c r="B348" s="60"/>
      <c r="C348" s="65"/>
      <c r="D348" s="66"/>
      <c r="E348" s="20" t="str">
        <f t="shared" si="10"/>
        <v>1-1900</v>
      </c>
      <c r="F348" s="69"/>
      <c r="G348" s="67"/>
      <c r="H348" s="68"/>
      <c r="I348" s="69"/>
      <c r="J348" s="67"/>
      <c r="K348" s="25" t="e">
        <f>IFERROR(VLOOKUP(J348,'DE-PARA'!J:K,2,0),VLOOKUP('BD Conta 5295-0'!J348,'DE-PARA'!K:L,2,0))</f>
        <v>#N/A</v>
      </c>
      <c r="L348" s="70"/>
      <c r="M348" s="101">
        <f t="shared" si="11"/>
        <v>0</v>
      </c>
      <c r="P348" s="1" t="e">
        <f>VLOOKUP(K348,'Fluxo de Caixa'!B:B,1,0)</f>
        <v>#N/A</v>
      </c>
    </row>
    <row r="349" spans="2:16">
      <c r="B349" s="60"/>
      <c r="C349" s="65"/>
      <c r="D349" s="66"/>
      <c r="E349" s="20" t="str">
        <f t="shared" si="10"/>
        <v>1-1900</v>
      </c>
      <c r="F349" s="69"/>
      <c r="G349" s="67"/>
      <c r="H349" s="68"/>
      <c r="I349" s="69"/>
      <c r="J349" s="67"/>
      <c r="K349" s="25" t="e">
        <f>IFERROR(VLOOKUP(J349,'DE-PARA'!J:K,2,0),VLOOKUP('BD Conta 5295-0'!J349,'DE-PARA'!K:L,2,0))</f>
        <v>#N/A</v>
      </c>
      <c r="L349" s="70"/>
      <c r="M349" s="101">
        <f t="shared" si="11"/>
        <v>0</v>
      </c>
      <c r="P349" s="1" t="e">
        <f>VLOOKUP(K349,'Fluxo de Caixa'!B:B,1,0)</f>
        <v>#N/A</v>
      </c>
    </row>
    <row r="350" spans="2:16">
      <c r="B350" s="60"/>
      <c r="C350" s="65"/>
      <c r="D350" s="66"/>
      <c r="E350" s="20" t="str">
        <f t="shared" si="10"/>
        <v>1-1900</v>
      </c>
      <c r="F350" s="69"/>
      <c r="G350" s="67"/>
      <c r="H350" s="68"/>
      <c r="I350" s="69"/>
      <c r="J350" s="67"/>
      <c r="K350" s="25" t="e">
        <f>IFERROR(VLOOKUP(J350,'DE-PARA'!J:K,2,0),VLOOKUP('BD Conta 5295-0'!J350,'DE-PARA'!K:L,2,0))</f>
        <v>#N/A</v>
      </c>
      <c r="L350" s="70"/>
      <c r="M350" s="101">
        <f t="shared" si="11"/>
        <v>0</v>
      </c>
      <c r="P350" s="1" t="e">
        <f>VLOOKUP(K350,'Fluxo de Caixa'!B:B,1,0)</f>
        <v>#N/A</v>
      </c>
    </row>
    <row r="351" spans="2:16">
      <c r="B351" s="60"/>
      <c r="C351" s="65"/>
      <c r="D351" s="66"/>
      <c r="E351" s="20" t="str">
        <f t="shared" si="10"/>
        <v>1-1900</v>
      </c>
      <c r="F351" s="69"/>
      <c r="G351" s="67"/>
      <c r="H351" s="68"/>
      <c r="I351" s="69"/>
      <c r="J351" s="67"/>
      <c r="K351" s="25" t="e">
        <f>IFERROR(VLOOKUP(J351,'DE-PARA'!J:K,2,0),VLOOKUP('BD Conta 5295-0'!J351,'DE-PARA'!K:L,2,0))</f>
        <v>#N/A</v>
      </c>
      <c r="L351" s="70"/>
      <c r="M351" s="101">
        <f t="shared" si="11"/>
        <v>0</v>
      </c>
      <c r="P351" s="1" t="e">
        <f>VLOOKUP(K351,'Fluxo de Caixa'!B:B,1,0)</f>
        <v>#N/A</v>
      </c>
    </row>
    <row r="352" spans="2:16">
      <c r="B352" s="60"/>
      <c r="C352" s="65"/>
      <c r="D352" s="66"/>
      <c r="E352" s="20" t="str">
        <f t="shared" si="10"/>
        <v>1-1900</v>
      </c>
      <c r="F352" s="69"/>
      <c r="G352" s="67"/>
      <c r="H352" s="68"/>
      <c r="I352" s="69"/>
      <c r="J352" s="67"/>
      <c r="K352" s="25" t="e">
        <f>IFERROR(VLOOKUP(J352,'DE-PARA'!J:K,2,0),VLOOKUP('BD Conta 5295-0'!J352,'DE-PARA'!K:L,2,0))</f>
        <v>#N/A</v>
      </c>
      <c r="L352" s="70"/>
      <c r="M352" s="101">
        <f t="shared" si="11"/>
        <v>0</v>
      </c>
      <c r="P352" s="1" t="e">
        <f>VLOOKUP(K352,'Fluxo de Caixa'!B:B,1,0)</f>
        <v>#N/A</v>
      </c>
    </row>
    <row r="353" spans="2:16">
      <c r="B353" s="60"/>
      <c r="C353" s="65"/>
      <c r="D353" s="66"/>
      <c r="E353" s="20" t="str">
        <f t="shared" si="10"/>
        <v>1-1900</v>
      </c>
      <c r="F353" s="69"/>
      <c r="G353" s="67"/>
      <c r="H353" s="68"/>
      <c r="I353" s="69"/>
      <c r="J353" s="67"/>
      <c r="K353" s="25" t="e">
        <f>IFERROR(VLOOKUP(J353,'DE-PARA'!J:K,2,0),VLOOKUP('BD Conta 5295-0'!J353,'DE-PARA'!K:L,2,0))</f>
        <v>#N/A</v>
      </c>
      <c r="L353" s="70"/>
      <c r="M353" s="101">
        <f t="shared" si="11"/>
        <v>0</v>
      </c>
      <c r="P353" s="1" t="e">
        <f>VLOOKUP(K353,'Fluxo de Caixa'!B:B,1,0)</f>
        <v>#N/A</v>
      </c>
    </row>
    <row r="354" spans="2:16">
      <c r="B354" s="60"/>
      <c r="C354" s="65"/>
      <c r="D354" s="66"/>
      <c r="E354" s="20" t="str">
        <f t="shared" si="10"/>
        <v>1-1900</v>
      </c>
      <c r="F354" s="69"/>
      <c r="G354" s="67"/>
      <c r="H354" s="68"/>
      <c r="I354" s="69"/>
      <c r="J354" s="67"/>
      <c r="K354" s="25" t="e">
        <f>IFERROR(VLOOKUP(J354,'DE-PARA'!J:K,2,0),VLOOKUP('BD Conta 5295-0'!J354,'DE-PARA'!K:L,2,0))</f>
        <v>#N/A</v>
      </c>
      <c r="L354" s="70"/>
      <c r="M354" s="101">
        <f t="shared" si="11"/>
        <v>0</v>
      </c>
      <c r="P354" s="1" t="e">
        <f>VLOOKUP(K354,'Fluxo de Caixa'!B:B,1,0)</f>
        <v>#N/A</v>
      </c>
    </row>
    <row r="355" spans="2:16">
      <c r="B355" s="60"/>
      <c r="C355" s="65"/>
      <c r="D355" s="66"/>
      <c r="E355" s="20" t="str">
        <f t="shared" si="10"/>
        <v>1-1900</v>
      </c>
      <c r="F355" s="69"/>
      <c r="G355" s="67"/>
      <c r="H355" s="68"/>
      <c r="I355" s="69"/>
      <c r="J355" s="67"/>
      <c r="K355" s="25" t="e">
        <f>IFERROR(VLOOKUP(J355,'DE-PARA'!J:K,2,0),VLOOKUP('BD Conta 5295-0'!J355,'DE-PARA'!K:L,2,0))</f>
        <v>#N/A</v>
      </c>
      <c r="L355" s="70"/>
      <c r="M355" s="101">
        <f t="shared" si="11"/>
        <v>0</v>
      </c>
      <c r="P355" s="1" t="e">
        <f>VLOOKUP(K355,'Fluxo de Caixa'!B:B,1,0)</f>
        <v>#N/A</v>
      </c>
    </row>
    <row r="356" spans="2:16">
      <c r="B356" s="60"/>
      <c r="C356" s="65"/>
      <c r="D356" s="66"/>
      <c r="E356" s="20" t="str">
        <f t="shared" si="10"/>
        <v>1-1900</v>
      </c>
      <c r="F356" s="69"/>
      <c r="G356" s="67"/>
      <c r="H356" s="68"/>
      <c r="I356" s="69"/>
      <c r="J356" s="67"/>
      <c r="K356" s="25" t="e">
        <f>IFERROR(VLOOKUP(J356,'DE-PARA'!J:K,2,0),VLOOKUP('BD Conta 5295-0'!J356,'DE-PARA'!K:L,2,0))</f>
        <v>#N/A</v>
      </c>
      <c r="L356" s="70"/>
      <c r="M356" s="101">
        <f t="shared" si="11"/>
        <v>0</v>
      </c>
      <c r="P356" s="1" t="e">
        <f>VLOOKUP(K356,'Fluxo de Caixa'!B:B,1,0)</f>
        <v>#N/A</v>
      </c>
    </row>
    <row r="357" spans="2:16">
      <c r="B357" s="60"/>
      <c r="C357" s="65"/>
      <c r="D357" s="66"/>
      <c r="E357" s="20" t="str">
        <f t="shared" si="10"/>
        <v>1-1900</v>
      </c>
      <c r="F357" s="69"/>
      <c r="G357" s="67"/>
      <c r="H357" s="68"/>
      <c r="I357" s="69"/>
      <c r="J357" s="67"/>
      <c r="K357" s="25" t="e">
        <f>IFERROR(VLOOKUP(J357,'DE-PARA'!J:K,2,0),VLOOKUP('BD Conta 5295-0'!J357,'DE-PARA'!K:L,2,0))</f>
        <v>#N/A</v>
      </c>
      <c r="L357" s="70"/>
      <c r="M357" s="101">
        <f t="shared" si="11"/>
        <v>0</v>
      </c>
      <c r="P357" s="1" t="e">
        <f>VLOOKUP(K357,'Fluxo de Caixa'!B:B,1,0)</f>
        <v>#N/A</v>
      </c>
    </row>
    <row r="358" spans="2:16">
      <c r="B358" s="60"/>
      <c r="C358" s="65"/>
      <c r="D358" s="66"/>
      <c r="E358" s="20" t="str">
        <f t="shared" si="10"/>
        <v>1-1900</v>
      </c>
      <c r="F358" s="69"/>
      <c r="G358" s="67"/>
      <c r="H358" s="68"/>
      <c r="I358" s="69"/>
      <c r="J358" s="67"/>
      <c r="K358" s="25" t="e">
        <f>IFERROR(VLOOKUP(J358,'DE-PARA'!J:K,2,0),VLOOKUP('BD Conta 5295-0'!J358,'DE-PARA'!K:L,2,0))</f>
        <v>#N/A</v>
      </c>
      <c r="L358" s="70"/>
      <c r="M358" s="101">
        <f t="shared" si="11"/>
        <v>0</v>
      </c>
      <c r="P358" s="1" t="e">
        <f>VLOOKUP(K358,'Fluxo de Caixa'!B:B,1,0)</f>
        <v>#N/A</v>
      </c>
    </row>
    <row r="359" spans="2:16">
      <c r="B359" s="60"/>
      <c r="C359" s="65"/>
      <c r="D359" s="66"/>
      <c r="E359" s="20" t="str">
        <f t="shared" si="10"/>
        <v>1-1900</v>
      </c>
      <c r="F359" s="69"/>
      <c r="G359" s="67"/>
      <c r="H359" s="68"/>
      <c r="I359" s="69"/>
      <c r="J359" s="67"/>
      <c r="K359" s="25" t="e">
        <f>IFERROR(VLOOKUP(J359,'DE-PARA'!J:K,2,0),VLOOKUP('BD Conta 5295-0'!J359,'DE-PARA'!K:L,2,0))</f>
        <v>#N/A</v>
      </c>
      <c r="L359" s="70"/>
      <c r="M359" s="101">
        <f t="shared" si="11"/>
        <v>0</v>
      </c>
      <c r="P359" s="1" t="e">
        <f>VLOOKUP(K359,'Fluxo de Caixa'!B:B,1,0)</f>
        <v>#N/A</v>
      </c>
    </row>
    <row r="360" spans="2:16">
      <c r="B360" s="60"/>
      <c r="C360" s="65"/>
      <c r="D360" s="66"/>
      <c r="E360" s="20" t="str">
        <f t="shared" si="10"/>
        <v>1-1900</v>
      </c>
      <c r="F360" s="69"/>
      <c r="G360" s="67"/>
      <c r="H360" s="68"/>
      <c r="I360" s="69"/>
      <c r="J360" s="67"/>
      <c r="K360" s="25" t="e">
        <f>IFERROR(VLOOKUP(J360,'DE-PARA'!J:K,2,0),VLOOKUP('BD Conta 5295-0'!J360,'DE-PARA'!K:L,2,0))</f>
        <v>#N/A</v>
      </c>
      <c r="L360" s="70"/>
      <c r="M360" s="101">
        <f t="shared" si="11"/>
        <v>0</v>
      </c>
      <c r="P360" s="1" t="e">
        <f>VLOOKUP(K360,'Fluxo de Caixa'!B:B,1,0)</f>
        <v>#N/A</v>
      </c>
    </row>
    <row r="361" spans="2:16">
      <c r="B361" s="60"/>
      <c r="C361" s="65"/>
      <c r="D361" s="66"/>
      <c r="E361" s="20" t="str">
        <f t="shared" si="10"/>
        <v>1-1900</v>
      </c>
      <c r="F361" s="69"/>
      <c r="G361" s="67"/>
      <c r="H361" s="68"/>
      <c r="I361" s="69"/>
      <c r="J361" s="67"/>
      <c r="K361" s="25" t="e">
        <f>IFERROR(VLOOKUP(J361,'DE-PARA'!J:K,2,0),VLOOKUP('BD Conta 5295-0'!J361,'DE-PARA'!K:L,2,0))</f>
        <v>#N/A</v>
      </c>
      <c r="L361" s="70"/>
      <c r="M361" s="101">
        <f t="shared" si="11"/>
        <v>0</v>
      </c>
      <c r="P361" s="1" t="e">
        <f>VLOOKUP(K361,'Fluxo de Caixa'!B:B,1,0)</f>
        <v>#N/A</v>
      </c>
    </row>
    <row r="362" spans="2:16">
      <c r="B362" s="60"/>
      <c r="C362" s="65"/>
      <c r="D362" s="66"/>
      <c r="E362" s="20" t="str">
        <f t="shared" si="10"/>
        <v>1-1900</v>
      </c>
      <c r="F362" s="69"/>
      <c r="G362" s="67"/>
      <c r="H362" s="68"/>
      <c r="I362" s="69"/>
      <c r="J362" s="67"/>
      <c r="K362" s="25" t="e">
        <f>IFERROR(VLOOKUP(J362,'DE-PARA'!J:K,2,0),VLOOKUP('BD Conta 5295-0'!J362,'DE-PARA'!K:L,2,0))</f>
        <v>#N/A</v>
      </c>
      <c r="L362" s="70"/>
      <c r="M362" s="101">
        <f t="shared" si="11"/>
        <v>0</v>
      </c>
      <c r="P362" s="1" t="e">
        <f>VLOOKUP(K362,'Fluxo de Caixa'!B:B,1,0)</f>
        <v>#N/A</v>
      </c>
    </row>
    <row r="363" spans="2:16">
      <c r="B363" s="60"/>
      <c r="C363" s="65"/>
      <c r="D363" s="66"/>
      <c r="E363" s="20" t="str">
        <f t="shared" si="10"/>
        <v>1-1900</v>
      </c>
      <c r="F363" s="69"/>
      <c r="G363" s="67"/>
      <c r="H363" s="68"/>
      <c r="I363" s="69"/>
      <c r="J363" s="67"/>
      <c r="K363" s="25" t="e">
        <f>IFERROR(VLOOKUP(J363,'DE-PARA'!J:K,2,0),VLOOKUP('BD Conta 5295-0'!J363,'DE-PARA'!K:L,2,0))</f>
        <v>#N/A</v>
      </c>
      <c r="L363" s="70"/>
      <c r="M363" s="101">
        <f t="shared" si="11"/>
        <v>0</v>
      </c>
      <c r="P363" s="1" t="e">
        <f>VLOOKUP(K363,'Fluxo de Caixa'!B:B,1,0)</f>
        <v>#N/A</v>
      </c>
    </row>
    <row r="364" spans="2:16">
      <c r="B364" s="60"/>
      <c r="C364" s="65"/>
      <c r="D364" s="66"/>
      <c r="E364" s="20" t="str">
        <f t="shared" si="10"/>
        <v>1-1900</v>
      </c>
      <c r="F364" s="69"/>
      <c r="G364" s="67"/>
      <c r="H364" s="68"/>
      <c r="I364" s="69"/>
      <c r="J364" s="67"/>
      <c r="K364" s="25" t="e">
        <f>IFERROR(VLOOKUP(J364,'DE-PARA'!J:K,2,0),VLOOKUP('BD Conta 5295-0'!J364,'DE-PARA'!K:L,2,0))</f>
        <v>#N/A</v>
      </c>
      <c r="L364" s="70"/>
      <c r="M364" s="101">
        <f t="shared" si="11"/>
        <v>0</v>
      </c>
      <c r="P364" s="1" t="e">
        <f>VLOOKUP(K364,'Fluxo de Caixa'!B:B,1,0)</f>
        <v>#N/A</v>
      </c>
    </row>
    <row r="365" spans="2:16">
      <c r="B365" s="60"/>
      <c r="C365" s="65"/>
      <c r="D365" s="66"/>
      <c r="E365" s="20" t="str">
        <f t="shared" si="10"/>
        <v>1-1900</v>
      </c>
      <c r="F365" s="69"/>
      <c r="G365" s="67"/>
      <c r="H365" s="68"/>
      <c r="I365" s="69"/>
      <c r="J365" s="67"/>
      <c r="K365" s="25" t="e">
        <f>IFERROR(VLOOKUP(J365,'DE-PARA'!J:K,2,0),VLOOKUP('BD Conta 5295-0'!J365,'DE-PARA'!K:L,2,0))</f>
        <v>#N/A</v>
      </c>
      <c r="L365" s="70"/>
      <c r="M365" s="101">
        <f t="shared" si="11"/>
        <v>0</v>
      </c>
      <c r="P365" s="1" t="e">
        <f>VLOOKUP(K365,'Fluxo de Caixa'!B:B,1,0)</f>
        <v>#N/A</v>
      </c>
    </row>
    <row r="366" spans="2:16">
      <c r="B366" s="60"/>
      <c r="C366" s="65"/>
      <c r="D366" s="66"/>
      <c r="E366" s="20" t="str">
        <f t="shared" si="10"/>
        <v>1-1900</v>
      </c>
      <c r="F366" s="69"/>
      <c r="G366" s="67"/>
      <c r="H366" s="68"/>
      <c r="I366" s="69"/>
      <c r="J366" s="67"/>
      <c r="K366" s="25" t="e">
        <f>IFERROR(VLOOKUP(J366,'DE-PARA'!J:K,2,0),VLOOKUP('BD Conta 5295-0'!J366,'DE-PARA'!K:L,2,0))</f>
        <v>#N/A</v>
      </c>
      <c r="L366" s="70"/>
      <c r="M366" s="101">
        <f t="shared" si="11"/>
        <v>0</v>
      </c>
      <c r="P366" s="1" t="e">
        <f>VLOOKUP(K366,'Fluxo de Caixa'!B:B,1,0)</f>
        <v>#N/A</v>
      </c>
    </row>
    <row r="367" spans="2:16">
      <c r="B367" s="60"/>
      <c r="C367" s="65"/>
      <c r="D367" s="66"/>
      <c r="E367" s="20" t="str">
        <f t="shared" si="10"/>
        <v>1-1900</v>
      </c>
      <c r="F367" s="69"/>
      <c r="G367" s="67"/>
      <c r="H367" s="68"/>
      <c r="I367" s="69"/>
      <c r="J367" s="67"/>
      <c r="K367" s="25" t="e">
        <f>IFERROR(VLOOKUP(J367,'DE-PARA'!J:K,2,0),VLOOKUP('BD Conta 5295-0'!J367,'DE-PARA'!K:L,2,0))</f>
        <v>#N/A</v>
      </c>
      <c r="L367" s="70"/>
      <c r="M367" s="101">
        <f t="shared" si="11"/>
        <v>0</v>
      </c>
      <c r="P367" s="1" t="e">
        <f>VLOOKUP(K367,'Fluxo de Caixa'!B:B,1,0)</f>
        <v>#N/A</v>
      </c>
    </row>
    <row r="368" spans="2:16">
      <c r="B368" s="60"/>
      <c r="C368" s="65"/>
      <c r="D368" s="66"/>
      <c r="E368" s="20" t="str">
        <f t="shared" si="10"/>
        <v>1-1900</v>
      </c>
      <c r="F368" s="69"/>
      <c r="G368" s="67"/>
      <c r="H368" s="68"/>
      <c r="I368" s="69"/>
      <c r="J368" s="67"/>
      <c r="K368" s="25" t="e">
        <f>IFERROR(VLOOKUP(J368,'DE-PARA'!J:K,2,0),VLOOKUP('BD Conta 5295-0'!J368,'DE-PARA'!K:L,2,0))</f>
        <v>#N/A</v>
      </c>
      <c r="L368" s="70"/>
      <c r="M368" s="101">
        <f t="shared" si="11"/>
        <v>0</v>
      </c>
      <c r="P368" s="1" t="e">
        <f>VLOOKUP(K368,'Fluxo de Caixa'!B:B,1,0)</f>
        <v>#N/A</v>
      </c>
    </row>
    <row r="369" spans="2:16">
      <c r="B369" s="60"/>
      <c r="C369" s="65"/>
      <c r="D369" s="66"/>
      <c r="E369" s="20" t="str">
        <f t="shared" si="10"/>
        <v>1-1900</v>
      </c>
      <c r="F369" s="69"/>
      <c r="G369" s="67"/>
      <c r="H369" s="68"/>
      <c r="I369" s="69"/>
      <c r="J369" s="67"/>
      <c r="K369" s="25" t="e">
        <f>IFERROR(VLOOKUP(J369,'DE-PARA'!J:K,2,0),VLOOKUP('BD Conta 5295-0'!J369,'DE-PARA'!K:L,2,0))</f>
        <v>#N/A</v>
      </c>
      <c r="L369" s="70"/>
      <c r="M369" s="101">
        <f t="shared" si="11"/>
        <v>0</v>
      </c>
      <c r="P369" s="1" t="e">
        <f>VLOOKUP(K369,'Fluxo de Caixa'!B:B,1,0)</f>
        <v>#N/A</v>
      </c>
    </row>
    <row r="370" spans="2:16">
      <c r="B370" s="60"/>
      <c r="C370" s="65"/>
      <c r="D370" s="66"/>
      <c r="E370" s="20" t="str">
        <f t="shared" si="10"/>
        <v>1-1900</v>
      </c>
      <c r="F370" s="69"/>
      <c r="G370" s="67"/>
      <c r="H370" s="68"/>
      <c r="I370" s="69"/>
      <c r="J370" s="67"/>
      <c r="K370" s="25" t="e">
        <f>IFERROR(VLOOKUP(J370,'DE-PARA'!J:K,2,0),VLOOKUP('BD Conta 5295-0'!J370,'DE-PARA'!K:L,2,0))</f>
        <v>#N/A</v>
      </c>
      <c r="L370" s="70"/>
      <c r="M370" s="101">
        <f t="shared" si="11"/>
        <v>0</v>
      </c>
      <c r="P370" s="1" t="e">
        <f>VLOOKUP(K370,'Fluxo de Caixa'!B:B,1,0)</f>
        <v>#N/A</v>
      </c>
    </row>
    <row r="371" spans="2:16">
      <c r="B371" s="60"/>
      <c r="C371" s="65"/>
      <c r="D371" s="66"/>
      <c r="E371" s="20" t="str">
        <f t="shared" si="10"/>
        <v>1-1900</v>
      </c>
      <c r="F371" s="69"/>
      <c r="G371" s="67"/>
      <c r="H371" s="68"/>
      <c r="I371" s="69"/>
      <c r="J371" s="67"/>
      <c r="K371" s="25" t="e">
        <f>IFERROR(VLOOKUP(J371,'DE-PARA'!J:K,2,0),VLOOKUP('BD Conta 5295-0'!J371,'DE-PARA'!K:L,2,0))</f>
        <v>#N/A</v>
      </c>
      <c r="L371" s="70"/>
      <c r="M371" s="101">
        <f t="shared" si="11"/>
        <v>0</v>
      </c>
      <c r="P371" s="1" t="e">
        <f>VLOOKUP(K371,'Fluxo de Caixa'!B:B,1,0)</f>
        <v>#N/A</v>
      </c>
    </row>
    <row r="372" spans="2:16">
      <c r="B372" s="60"/>
      <c r="C372" s="65"/>
      <c r="D372" s="66"/>
      <c r="E372" s="20" t="str">
        <f t="shared" si="10"/>
        <v>1-1900</v>
      </c>
      <c r="F372" s="69"/>
      <c r="G372" s="67"/>
      <c r="H372" s="68"/>
      <c r="I372" s="69"/>
      <c r="J372" s="67"/>
      <c r="K372" s="25" t="e">
        <f>IFERROR(VLOOKUP(J372,'DE-PARA'!J:K,2,0),VLOOKUP('BD Conta 5295-0'!J372,'DE-PARA'!K:L,2,0))</f>
        <v>#N/A</v>
      </c>
      <c r="L372" s="70"/>
      <c r="M372" s="101">
        <f t="shared" si="11"/>
        <v>0</v>
      </c>
      <c r="P372" s="1" t="e">
        <f>VLOOKUP(K372,'Fluxo de Caixa'!B:B,1,0)</f>
        <v>#N/A</v>
      </c>
    </row>
    <row r="373" spans="2:16">
      <c r="B373" s="60"/>
      <c r="C373" s="65"/>
      <c r="D373" s="66"/>
      <c r="E373" s="20" t="str">
        <f t="shared" si="10"/>
        <v>1-1900</v>
      </c>
      <c r="F373" s="69"/>
      <c r="G373" s="67"/>
      <c r="H373" s="68"/>
      <c r="I373" s="69"/>
      <c r="J373" s="67"/>
      <c r="K373" s="25" t="e">
        <f>IFERROR(VLOOKUP(J373,'DE-PARA'!J:K,2,0),VLOOKUP('BD Conta 5295-0'!J373,'DE-PARA'!K:L,2,0))</f>
        <v>#N/A</v>
      </c>
      <c r="L373" s="70"/>
      <c r="M373" s="101">
        <f t="shared" si="11"/>
        <v>0</v>
      </c>
      <c r="P373" s="1" t="e">
        <f>VLOOKUP(K373,'Fluxo de Caixa'!B:B,1,0)</f>
        <v>#N/A</v>
      </c>
    </row>
    <row r="374" spans="2:16">
      <c r="B374" s="60"/>
      <c r="C374" s="65"/>
      <c r="D374" s="66"/>
      <c r="E374" s="20" t="str">
        <f t="shared" si="10"/>
        <v>1-1900</v>
      </c>
      <c r="F374" s="69"/>
      <c r="G374" s="67"/>
      <c r="H374" s="68"/>
      <c r="I374" s="69"/>
      <c r="J374" s="67"/>
      <c r="K374" s="25" t="e">
        <f>IFERROR(VLOOKUP(J374,'DE-PARA'!J:K,2,0),VLOOKUP('BD Conta 5295-0'!J374,'DE-PARA'!K:L,2,0))</f>
        <v>#N/A</v>
      </c>
      <c r="L374" s="70"/>
      <c r="M374" s="101">
        <f t="shared" si="11"/>
        <v>0</v>
      </c>
      <c r="P374" s="1" t="e">
        <f>VLOOKUP(K374,'Fluxo de Caixa'!B:B,1,0)</f>
        <v>#N/A</v>
      </c>
    </row>
    <row r="375" spans="2:16">
      <c r="B375" s="60"/>
      <c r="C375" s="65"/>
      <c r="D375" s="66"/>
      <c r="E375" s="20" t="str">
        <f t="shared" si="10"/>
        <v>1-1900</v>
      </c>
      <c r="F375" s="69"/>
      <c r="G375" s="67"/>
      <c r="H375" s="68"/>
      <c r="I375" s="69"/>
      <c r="J375" s="67"/>
      <c r="K375" s="25" t="e">
        <f>IFERROR(VLOOKUP(J375,'DE-PARA'!J:K,2,0),VLOOKUP('BD Conta 5295-0'!J375,'DE-PARA'!K:L,2,0))</f>
        <v>#N/A</v>
      </c>
      <c r="L375" s="70"/>
      <c r="M375" s="101">
        <f t="shared" si="11"/>
        <v>0</v>
      </c>
      <c r="P375" s="1" t="e">
        <f>VLOOKUP(K375,'Fluxo de Caixa'!B:B,1,0)</f>
        <v>#N/A</v>
      </c>
    </row>
    <row r="376" spans="2:16">
      <c r="B376" s="60"/>
      <c r="C376" s="65"/>
      <c r="D376" s="66"/>
      <c r="E376" s="20" t="str">
        <f t="shared" si="10"/>
        <v>1-1900</v>
      </c>
      <c r="F376" s="69"/>
      <c r="G376" s="67"/>
      <c r="H376" s="68"/>
      <c r="I376" s="69"/>
      <c r="J376" s="67"/>
      <c r="K376" s="25" t="e">
        <f>IFERROR(VLOOKUP(J376,'DE-PARA'!J:K,2,0),VLOOKUP('BD Conta 5295-0'!J376,'DE-PARA'!K:L,2,0))</f>
        <v>#N/A</v>
      </c>
      <c r="L376" s="70"/>
      <c r="M376" s="101">
        <f t="shared" si="11"/>
        <v>0</v>
      </c>
      <c r="P376" s="1" t="e">
        <f>VLOOKUP(K376,'Fluxo de Caixa'!B:B,1,0)</f>
        <v>#N/A</v>
      </c>
    </row>
    <row r="377" spans="2:16">
      <c r="B377" s="60"/>
      <c r="C377" s="65"/>
      <c r="D377" s="66"/>
      <c r="E377" s="20" t="str">
        <f t="shared" si="10"/>
        <v>1-1900</v>
      </c>
      <c r="F377" s="69"/>
      <c r="G377" s="67"/>
      <c r="H377" s="68"/>
      <c r="I377" s="69"/>
      <c r="J377" s="67"/>
      <c r="K377" s="25" t="e">
        <f>IFERROR(VLOOKUP(J377,'DE-PARA'!J:K,2,0),VLOOKUP('BD Conta 5295-0'!J377,'DE-PARA'!K:L,2,0))</f>
        <v>#N/A</v>
      </c>
      <c r="L377" s="70"/>
      <c r="M377" s="101">
        <f t="shared" si="11"/>
        <v>0</v>
      </c>
      <c r="P377" s="1" t="e">
        <f>VLOOKUP(K377,'Fluxo de Caixa'!B:B,1,0)</f>
        <v>#N/A</v>
      </c>
    </row>
    <row r="378" spans="2:16">
      <c r="B378" s="60"/>
      <c r="C378" s="65"/>
      <c r="D378" s="66"/>
      <c r="E378" s="20" t="str">
        <f t="shared" si="10"/>
        <v>1-1900</v>
      </c>
      <c r="F378" s="69"/>
      <c r="G378" s="67"/>
      <c r="H378" s="68"/>
      <c r="I378" s="69"/>
      <c r="J378" s="67"/>
      <c r="K378" s="25" t="e">
        <f>IFERROR(VLOOKUP(J378,'DE-PARA'!J:K,2,0),VLOOKUP('BD Conta 5295-0'!J378,'DE-PARA'!K:L,2,0))</f>
        <v>#N/A</v>
      </c>
      <c r="L378" s="70"/>
      <c r="M378" s="101">
        <f t="shared" si="11"/>
        <v>0</v>
      </c>
      <c r="P378" s="1" t="e">
        <f>VLOOKUP(K378,'Fluxo de Caixa'!B:B,1,0)</f>
        <v>#N/A</v>
      </c>
    </row>
    <row r="379" spans="2:16">
      <c r="B379" s="60"/>
      <c r="C379" s="65"/>
      <c r="D379" s="66"/>
      <c r="E379" s="20" t="str">
        <f t="shared" si="10"/>
        <v>1-1900</v>
      </c>
      <c r="F379" s="69"/>
      <c r="G379" s="67"/>
      <c r="H379" s="68"/>
      <c r="I379" s="69"/>
      <c r="J379" s="67"/>
      <c r="K379" s="25" t="e">
        <f>IFERROR(VLOOKUP(J379,'DE-PARA'!J:K,2,0),VLOOKUP('BD Conta 5295-0'!J379,'DE-PARA'!K:L,2,0))</f>
        <v>#N/A</v>
      </c>
      <c r="L379" s="70"/>
      <c r="M379" s="101">
        <f t="shared" si="11"/>
        <v>0</v>
      </c>
      <c r="P379" s="1" t="e">
        <f>VLOOKUP(K379,'Fluxo de Caixa'!B:B,1,0)</f>
        <v>#N/A</v>
      </c>
    </row>
    <row r="380" spans="2:16">
      <c r="B380" s="60"/>
      <c r="C380" s="65"/>
      <c r="D380" s="66"/>
      <c r="E380" s="20" t="str">
        <f t="shared" si="10"/>
        <v>1-1900</v>
      </c>
      <c r="F380" s="69"/>
      <c r="G380" s="67"/>
      <c r="H380" s="68"/>
      <c r="I380" s="69"/>
      <c r="J380" s="67"/>
      <c r="K380" s="25" t="e">
        <f>IFERROR(VLOOKUP(J380,'DE-PARA'!J:K,2,0),VLOOKUP('BD Conta 5295-0'!J380,'DE-PARA'!K:L,2,0))</f>
        <v>#N/A</v>
      </c>
      <c r="L380" s="70"/>
      <c r="M380" s="101">
        <f t="shared" si="11"/>
        <v>0</v>
      </c>
      <c r="P380" s="1" t="e">
        <f>VLOOKUP(K380,'Fluxo de Caixa'!B:B,1,0)</f>
        <v>#N/A</v>
      </c>
    </row>
    <row r="381" spans="2:16">
      <c r="B381" s="60"/>
      <c r="C381" s="65"/>
      <c r="D381" s="66"/>
      <c r="E381" s="20" t="str">
        <f t="shared" si="10"/>
        <v>1-1900</v>
      </c>
      <c r="F381" s="69"/>
      <c r="G381" s="67"/>
      <c r="H381" s="68"/>
      <c r="I381" s="69"/>
      <c r="J381" s="67"/>
      <c r="K381" s="25" t="e">
        <f>IFERROR(VLOOKUP(J381,'DE-PARA'!J:K,2,0),VLOOKUP('BD Conta 5295-0'!J381,'DE-PARA'!K:L,2,0))</f>
        <v>#N/A</v>
      </c>
      <c r="L381" s="70"/>
      <c r="M381" s="101">
        <f t="shared" si="11"/>
        <v>0</v>
      </c>
      <c r="P381" s="1" t="e">
        <f>VLOOKUP(K381,'Fluxo de Caixa'!B:B,1,0)</f>
        <v>#N/A</v>
      </c>
    </row>
    <row r="382" spans="2:16">
      <c r="B382" s="60"/>
      <c r="C382" s="65"/>
      <c r="D382" s="66"/>
      <c r="E382" s="20" t="str">
        <f t="shared" si="10"/>
        <v>1-1900</v>
      </c>
      <c r="F382" s="69"/>
      <c r="G382" s="67"/>
      <c r="H382" s="68"/>
      <c r="I382" s="69"/>
      <c r="J382" s="67"/>
      <c r="K382" s="25" t="e">
        <f>IFERROR(VLOOKUP(J382,'DE-PARA'!J:K,2,0),VLOOKUP('BD Conta 5295-0'!J382,'DE-PARA'!K:L,2,0))</f>
        <v>#N/A</v>
      </c>
      <c r="L382" s="70"/>
      <c r="M382" s="101">
        <f t="shared" si="11"/>
        <v>0</v>
      </c>
      <c r="P382" s="1" t="e">
        <f>VLOOKUP(K382,'Fluxo de Caixa'!B:B,1,0)</f>
        <v>#N/A</v>
      </c>
    </row>
    <row r="383" spans="2:16">
      <c r="B383" s="60"/>
      <c r="C383" s="65"/>
      <c r="D383" s="66"/>
      <c r="E383" s="20" t="str">
        <f t="shared" si="10"/>
        <v>1-1900</v>
      </c>
      <c r="F383" s="69"/>
      <c r="G383" s="67"/>
      <c r="H383" s="68"/>
      <c r="I383" s="69"/>
      <c r="J383" s="67"/>
      <c r="K383" s="25" t="e">
        <f>IFERROR(VLOOKUP(J383,'DE-PARA'!J:K,2,0),VLOOKUP('BD Conta 5295-0'!J383,'DE-PARA'!K:L,2,0))</f>
        <v>#N/A</v>
      </c>
      <c r="L383" s="70"/>
      <c r="M383" s="101">
        <f t="shared" si="11"/>
        <v>0</v>
      </c>
      <c r="P383" s="1" t="e">
        <f>VLOOKUP(K383,'Fluxo de Caixa'!B:B,1,0)</f>
        <v>#N/A</v>
      </c>
    </row>
    <row r="384" spans="2:16">
      <c r="B384" s="60"/>
      <c r="C384" s="65"/>
      <c r="D384" s="66"/>
      <c r="E384" s="20" t="str">
        <f t="shared" si="10"/>
        <v>1-1900</v>
      </c>
      <c r="F384" s="69"/>
      <c r="G384" s="67"/>
      <c r="H384" s="68"/>
      <c r="I384" s="69"/>
      <c r="J384" s="67"/>
      <c r="K384" s="25" t="e">
        <f>IFERROR(VLOOKUP(J384,'DE-PARA'!J:K,2,0),VLOOKUP('BD Conta 5295-0'!J384,'DE-PARA'!K:L,2,0))</f>
        <v>#N/A</v>
      </c>
      <c r="L384" s="70"/>
      <c r="M384" s="101">
        <f t="shared" si="11"/>
        <v>0</v>
      </c>
      <c r="P384" s="1" t="e">
        <f>VLOOKUP(K384,'Fluxo de Caixa'!B:B,1,0)</f>
        <v>#N/A</v>
      </c>
    </row>
    <row r="385" spans="2:16">
      <c r="B385" s="60"/>
      <c r="C385" s="65"/>
      <c r="D385" s="66"/>
      <c r="E385" s="20" t="str">
        <f t="shared" si="10"/>
        <v>1-1900</v>
      </c>
      <c r="F385" s="69"/>
      <c r="G385" s="67"/>
      <c r="H385" s="68"/>
      <c r="I385" s="69"/>
      <c r="J385" s="67"/>
      <c r="K385" s="25" t="e">
        <f>IFERROR(VLOOKUP(J385,'DE-PARA'!J:K,2,0),VLOOKUP('BD Conta 5295-0'!J385,'DE-PARA'!K:L,2,0))</f>
        <v>#N/A</v>
      </c>
      <c r="L385" s="70"/>
      <c r="M385" s="101">
        <f t="shared" si="11"/>
        <v>0</v>
      </c>
      <c r="P385" s="1" t="e">
        <f>VLOOKUP(K385,'Fluxo de Caixa'!B:B,1,0)</f>
        <v>#N/A</v>
      </c>
    </row>
    <row r="386" spans="2:16">
      <c r="B386" s="60"/>
      <c r="C386" s="65"/>
      <c r="D386" s="66"/>
      <c r="E386" s="20" t="str">
        <f t="shared" si="10"/>
        <v>1-1900</v>
      </c>
      <c r="F386" s="69"/>
      <c r="G386" s="67"/>
      <c r="H386" s="68"/>
      <c r="I386" s="69"/>
      <c r="J386" s="67"/>
      <c r="K386" s="25" t="e">
        <f>IFERROR(VLOOKUP(J386,'DE-PARA'!J:K,2,0),VLOOKUP('BD Conta 5295-0'!J386,'DE-PARA'!K:L,2,0))</f>
        <v>#N/A</v>
      </c>
      <c r="L386" s="70"/>
      <c r="M386" s="101">
        <f t="shared" si="11"/>
        <v>0</v>
      </c>
      <c r="P386" s="1" t="e">
        <f>VLOOKUP(K386,'Fluxo de Caixa'!B:B,1,0)</f>
        <v>#N/A</v>
      </c>
    </row>
    <row r="387" spans="2:16">
      <c r="B387" s="60"/>
      <c r="C387" s="65"/>
      <c r="D387" s="66"/>
      <c r="E387" s="20" t="str">
        <f t="shared" si="10"/>
        <v>1-1900</v>
      </c>
      <c r="F387" s="69"/>
      <c r="G387" s="67"/>
      <c r="H387" s="68"/>
      <c r="I387" s="69"/>
      <c r="J387" s="67"/>
      <c r="K387" s="25" t="e">
        <f>IFERROR(VLOOKUP(J387,'DE-PARA'!J:K,2,0),VLOOKUP('BD Conta 5295-0'!J387,'DE-PARA'!K:L,2,0))</f>
        <v>#N/A</v>
      </c>
      <c r="L387" s="70"/>
      <c r="M387" s="101">
        <f t="shared" si="11"/>
        <v>0</v>
      </c>
      <c r="P387" s="1" t="e">
        <f>VLOOKUP(K387,'Fluxo de Caixa'!B:B,1,0)</f>
        <v>#N/A</v>
      </c>
    </row>
    <row r="388" spans="2:16">
      <c r="B388" s="60"/>
      <c r="C388" s="65"/>
      <c r="D388" s="66"/>
      <c r="E388" s="20" t="str">
        <f t="shared" ref="E388:E451" si="12">MONTH(D388)&amp;"-"&amp;YEAR(D388)</f>
        <v>1-1900</v>
      </c>
      <c r="F388" s="69"/>
      <c r="G388" s="67"/>
      <c r="H388" s="68"/>
      <c r="I388" s="69"/>
      <c r="J388" s="67"/>
      <c r="K388" s="25" t="e">
        <f>IFERROR(VLOOKUP(J388,'DE-PARA'!J:K,2,0),VLOOKUP('BD Conta 5295-0'!J388,'DE-PARA'!K:L,2,0))</f>
        <v>#N/A</v>
      </c>
      <c r="L388" s="70"/>
      <c r="M388" s="101">
        <f t="shared" si="11"/>
        <v>0</v>
      </c>
      <c r="P388" s="1" t="e">
        <f>VLOOKUP(K388,'Fluxo de Caixa'!B:B,1,0)</f>
        <v>#N/A</v>
      </c>
    </row>
    <row r="389" spans="2:16">
      <c r="B389" s="60"/>
      <c r="C389" s="65"/>
      <c r="D389" s="66"/>
      <c r="E389" s="20" t="str">
        <f t="shared" si="12"/>
        <v>1-1900</v>
      </c>
      <c r="F389" s="69"/>
      <c r="G389" s="67"/>
      <c r="H389" s="68"/>
      <c r="I389" s="69"/>
      <c r="J389" s="67"/>
      <c r="K389" s="25" t="e">
        <f>IFERROR(VLOOKUP(J389,'DE-PARA'!J:K,2,0),VLOOKUP('BD Conta 5295-0'!J389,'DE-PARA'!K:L,2,0))</f>
        <v>#N/A</v>
      </c>
      <c r="L389" s="70"/>
      <c r="M389" s="101">
        <f t="shared" si="11"/>
        <v>0</v>
      </c>
      <c r="P389" s="1" t="e">
        <f>VLOOKUP(K389,'Fluxo de Caixa'!B:B,1,0)</f>
        <v>#N/A</v>
      </c>
    </row>
    <row r="390" spans="2:16">
      <c r="B390" s="60"/>
      <c r="C390" s="65"/>
      <c r="D390" s="66"/>
      <c r="E390" s="20" t="str">
        <f t="shared" si="12"/>
        <v>1-1900</v>
      </c>
      <c r="F390" s="69"/>
      <c r="G390" s="67"/>
      <c r="H390" s="68"/>
      <c r="I390" s="69"/>
      <c r="J390" s="67"/>
      <c r="K390" s="25" t="e">
        <f>IFERROR(VLOOKUP(J390,'DE-PARA'!J:K,2,0),VLOOKUP('BD Conta 5295-0'!J390,'DE-PARA'!K:L,2,0))</f>
        <v>#N/A</v>
      </c>
      <c r="L390" s="70"/>
      <c r="M390" s="101">
        <f t="shared" ref="M390:M453" si="13">M389+L390</f>
        <v>0</v>
      </c>
      <c r="P390" s="1" t="e">
        <f>VLOOKUP(K390,'Fluxo de Caixa'!B:B,1,0)</f>
        <v>#N/A</v>
      </c>
    </row>
    <row r="391" spans="2:16">
      <c r="B391" s="60"/>
      <c r="C391" s="65"/>
      <c r="D391" s="66"/>
      <c r="E391" s="20" t="str">
        <f t="shared" si="12"/>
        <v>1-1900</v>
      </c>
      <c r="F391" s="69"/>
      <c r="G391" s="67"/>
      <c r="H391" s="68"/>
      <c r="I391" s="69"/>
      <c r="J391" s="67"/>
      <c r="K391" s="25" t="e">
        <f>IFERROR(VLOOKUP(J391,'DE-PARA'!J:K,2,0),VLOOKUP('BD Conta 5295-0'!J391,'DE-PARA'!K:L,2,0))</f>
        <v>#N/A</v>
      </c>
      <c r="L391" s="70"/>
      <c r="M391" s="101">
        <f t="shared" si="13"/>
        <v>0</v>
      </c>
      <c r="P391" s="1" t="e">
        <f>VLOOKUP(K391,'Fluxo de Caixa'!B:B,1,0)</f>
        <v>#N/A</v>
      </c>
    </row>
    <row r="392" spans="2:16">
      <c r="B392" s="60"/>
      <c r="C392" s="65"/>
      <c r="D392" s="66"/>
      <c r="E392" s="20" t="str">
        <f t="shared" si="12"/>
        <v>1-1900</v>
      </c>
      <c r="F392" s="69"/>
      <c r="G392" s="67"/>
      <c r="H392" s="68"/>
      <c r="I392" s="69"/>
      <c r="J392" s="67"/>
      <c r="K392" s="25" t="e">
        <f>IFERROR(VLOOKUP(J392,'DE-PARA'!J:K,2,0),VLOOKUP('BD Conta 5295-0'!J392,'DE-PARA'!K:L,2,0))</f>
        <v>#N/A</v>
      </c>
      <c r="L392" s="70"/>
      <c r="M392" s="101">
        <f t="shared" si="13"/>
        <v>0</v>
      </c>
      <c r="P392" s="1" t="e">
        <f>VLOOKUP(K392,'Fluxo de Caixa'!B:B,1,0)</f>
        <v>#N/A</v>
      </c>
    </row>
    <row r="393" spans="2:16">
      <c r="B393" s="60"/>
      <c r="C393" s="65"/>
      <c r="D393" s="66"/>
      <c r="E393" s="20" t="str">
        <f t="shared" si="12"/>
        <v>1-1900</v>
      </c>
      <c r="F393" s="69"/>
      <c r="G393" s="67"/>
      <c r="H393" s="68"/>
      <c r="I393" s="69"/>
      <c r="J393" s="67"/>
      <c r="K393" s="25" t="e">
        <f>IFERROR(VLOOKUP(J393,'DE-PARA'!J:K,2,0),VLOOKUP('BD Conta 5295-0'!J393,'DE-PARA'!K:L,2,0))</f>
        <v>#N/A</v>
      </c>
      <c r="L393" s="70"/>
      <c r="M393" s="101">
        <f t="shared" si="13"/>
        <v>0</v>
      </c>
      <c r="P393" s="1" t="e">
        <f>VLOOKUP(K393,'Fluxo de Caixa'!B:B,1,0)</f>
        <v>#N/A</v>
      </c>
    </row>
    <row r="394" spans="2:16">
      <c r="B394" s="60"/>
      <c r="C394" s="65"/>
      <c r="D394" s="66"/>
      <c r="E394" s="20" t="str">
        <f t="shared" si="12"/>
        <v>1-1900</v>
      </c>
      <c r="F394" s="69"/>
      <c r="G394" s="67"/>
      <c r="H394" s="68"/>
      <c r="I394" s="69"/>
      <c r="J394" s="67"/>
      <c r="K394" s="25" t="e">
        <f>IFERROR(VLOOKUP(J394,'DE-PARA'!J:K,2,0),VLOOKUP('BD Conta 5295-0'!J394,'DE-PARA'!K:L,2,0))</f>
        <v>#N/A</v>
      </c>
      <c r="L394" s="70"/>
      <c r="M394" s="101">
        <f t="shared" si="13"/>
        <v>0</v>
      </c>
      <c r="P394" s="1" t="e">
        <f>VLOOKUP(K394,'Fluxo de Caixa'!B:B,1,0)</f>
        <v>#N/A</v>
      </c>
    </row>
    <row r="395" spans="2:16">
      <c r="B395" s="60"/>
      <c r="C395" s="65"/>
      <c r="D395" s="66"/>
      <c r="E395" s="20" t="str">
        <f t="shared" si="12"/>
        <v>1-1900</v>
      </c>
      <c r="F395" s="69"/>
      <c r="G395" s="67"/>
      <c r="H395" s="68"/>
      <c r="I395" s="69"/>
      <c r="J395" s="67"/>
      <c r="K395" s="25" t="e">
        <f>IFERROR(VLOOKUP(J395,'DE-PARA'!J:K,2,0),VLOOKUP('BD Conta 5295-0'!J395,'DE-PARA'!K:L,2,0))</f>
        <v>#N/A</v>
      </c>
      <c r="L395" s="70"/>
      <c r="M395" s="101">
        <f t="shared" si="13"/>
        <v>0</v>
      </c>
      <c r="P395" s="1" t="e">
        <f>VLOOKUP(K395,'Fluxo de Caixa'!B:B,1,0)</f>
        <v>#N/A</v>
      </c>
    </row>
    <row r="396" spans="2:16">
      <c r="B396" s="60"/>
      <c r="C396" s="65"/>
      <c r="D396" s="66"/>
      <c r="E396" s="20" t="str">
        <f t="shared" si="12"/>
        <v>1-1900</v>
      </c>
      <c r="F396" s="69"/>
      <c r="G396" s="67"/>
      <c r="H396" s="68"/>
      <c r="I396" s="69"/>
      <c r="J396" s="67"/>
      <c r="K396" s="25" t="e">
        <f>IFERROR(VLOOKUP(J396,'DE-PARA'!J:K,2,0),VLOOKUP('BD Conta 5295-0'!J396,'DE-PARA'!K:L,2,0))</f>
        <v>#N/A</v>
      </c>
      <c r="L396" s="70"/>
      <c r="M396" s="101">
        <f t="shared" si="13"/>
        <v>0</v>
      </c>
      <c r="P396" s="1" t="e">
        <f>VLOOKUP(K396,'Fluxo de Caixa'!B:B,1,0)</f>
        <v>#N/A</v>
      </c>
    </row>
    <row r="397" spans="2:16">
      <c r="B397" s="60"/>
      <c r="C397" s="65"/>
      <c r="D397" s="66"/>
      <c r="E397" s="20" t="str">
        <f t="shared" si="12"/>
        <v>1-1900</v>
      </c>
      <c r="F397" s="69"/>
      <c r="G397" s="67"/>
      <c r="H397" s="68"/>
      <c r="I397" s="69"/>
      <c r="J397" s="67"/>
      <c r="K397" s="25" t="e">
        <f>IFERROR(VLOOKUP(J397,'DE-PARA'!J:K,2,0),VLOOKUP('BD Conta 5295-0'!J397,'DE-PARA'!K:L,2,0))</f>
        <v>#N/A</v>
      </c>
      <c r="L397" s="70"/>
      <c r="M397" s="101">
        <f t="shared" si="13"/>
        <v>0</v>
      </c>
      <c r="P397" s="1" t="e">
        <f>VLOOKUP(K397,'Fluxo de Caixa'!B:B,1,0)</f>
        <v>#N/A</v>
      </c>
    </row>
    <row r="398" spans="2:16">
      <c r="B398" s="60"/>
      <c r="C398" s="65"/>
      <c r="D398" s="66"/>
      <c r="E398" s="20" t="str">
        <f t="shared" si="12"/>
        <v>1-1900</v>
      </c>
      <c r="F398" s="69"/>
      <c r="G398" s="67"/>
      <c r="H398" s="68"/>
      <c r="I398" s="69"/>
      <c r="J398" s="67"/>
      <c r="K398" s="25" t="e">
        <f>IFERROR(VLOOKUP(J398,'DE-PARA'!J:K,2,0),VLOOKUP('BD Conta 5295-0'!J398,'DE-PARA'!K:L,2,0))</f>
        <v>#N/A</v>
      </c>
      <c r="L398" s="70"/>
      <c r="M398" s="101">
        <f t="shared" si="13"/>
        <v>0</v>
      </c>
      <c r="P398" s="1" t="e">
        <f>VLOOKUP(K398,'Fluxo de Caixa'!B:B,1,0)</f>
        <v>#N/A</v>
      </c>
    </row>
    <row r="399" spans="2:16">
      <c r="B399" s="60"/>
      <c r="C399" s="65"/>
      <c r="D399" s="66"/>
      <c r="E399" s="20" t="str">
        <f t="shared" si="12"/>
        <v>1-1900</v>
      </c>
      <c r="F399" s="69"/>
      <c r="G399" s="67"/>
      <c r="H399" s="68"/>
      <c r="I399" s="69"/>
      <c r="J399" s="67"/>
      <c r="K399" s="25" t="e">
        <f>IFERROR(VLOOKUP(J399,'DE-PARA'!J:K,2,0),VLOOKUP('BD Conta 5295-0'!J399,'DE-PARA'!K:L,2,0))</f>
        <v>#N/A</v>
      </c>
      <c r="L399" s="70"/>
      <c r="M399" s="101">
        <f t="shared" si="13"/>
        <v>0</v>
      </c>
      <c r="P399" s="1" t="e">
        <f>VLOOKUP(K399,'Fluxo de Caixa'!B:B,1,0)</f>
        <v>#N/A</v>
      </c>
    </row>
    <row r="400" spans="2:16">
      <c r="B400" s="60"/>
      <c r="C400" s="65"/>
      <c r="D400" s="66"/>
      <c r="E400" s="20" t="str">
        <f t="shared" si="12"/>
        <v>1-1900</v>
      </c>
      <c r="F400" s="69"/>
      <c r="G400" s="67"/>
      <c r="H400" s="68"/>
      <c r="I400" s="69"/>
      <c r="J400" s="67"/>
      <c r="K400" s="25" t="e">
        <f>IFERROR(VLOOKUP(J400,'DE-PARA'!J:K,2,0),VLOOKUP('BD Conta 5295-0'!J400,'DE-PARA'!K:L,2,0))</f>
        <v>#N/A</v>
      </c>
      <c r="L400" s="70"/>
      <c r="M400" s="101">
        <f t="shared" si="13"/>
        <v>0</v>
      </c>
      <c r="P400" s="1" t="e">
        <f>VLOOKUP(K400,'Fluxo de Caixa'!B:B,1,0)</f>
        <v>#N/A</v>
      </c>
    </row>
    <row r="401" spans="2:16">
      <c r="B401" s="60"/>
      <c r="C401" s="65"/>
      <c r="D401" s="66"/>
      <c r="E401" s="20" t="str">
        <f t="shared" si="12"/>
        <v>1-1900</v>
      </c>
      <c r="F401" s="69"/>
      <c r="G401" s="67"/>
      <c r="H401" s="68"/>
      <c r="I401" s="69"/>
      <c r="J401" s="67"/>
      <c r="K401" s="25" t="e">
        <f>IFERROR(VLOOKUP(J401,'DE-PARA'!J:K,2,0),VLOOKUP('BD Conta 5295-0'!J401,'DE-PARA'!K:L,2,0))</f>
        <v>#N/A</v>
      </c>
      <c r="L401" s="70"/>
      <c r="M401" s="101">
        <f t="shared" si="13"/>
        <v>0</v>
      </c>
      <c r="P401" s="1" t="e">
        <f>VLOOKUP(K401,'Fluxo de Caixa'!B:B,1,0)</f>
        <v>#N/A</v>
      </c>
    </row>
    <row r="402" spans="2:16">
      <c r="B402" s="60"/>
      <c r="C402" s="65"/>
      <c r="D402" s="66"/>
      <c r="E402" s="20" t="str">
        <f t="shared" si="12"/>
        <v>1-1900</v>
      </c>
      <c r="F402" s="69"/>
      <c r="G402" s="67"/>
      <c r="H402" s="68"/>
      <c r="I402" s="69"/>
      <c r="J402" s="67"/>
      <c r="K402" s="25" t="e">
        <f>IFERROR(VLOOKUP(J402,'DE-PARA'!J:K,2,0),VLOOKUP('BD Conta 5295-0'!J402,'DE-PARA'!K:L,2,0))</f>
        <v>#N/A</v>
      </c>
      <c r="L402" s="70"/>
      <c r="M402" s="101">
        <f t="shared" si="13"/>
        <v>0</v>
      </c>
      <c r="P402" s="1" t="e">
        <f>VLOOKUP(K402,'Fluxo de Caixa'!B:B,1,0)</f>
        <v>#N/A</v>
      </c>
    </row>
    <row r="403" spans="2:16">
      <c r="B403" s="60"/>
      <c r="C403" s="65"/>
      <c r="D403" s="66"/>
      <c r="E403" s="20" t="str">
        <f t="shared" si="12"/>
        <v>1-1900</v>
      </c>
      <c r="F403" s="69"/>
      <c r="G403" s="67"/>
      <c r="H403" s="68"/>
      <c r="I403" s="69"/>
      <c r="J403" s="67"/>
      <c r="K403" s="25" t="e">
        <f>IFERROR(VLOOKUP(J403,'DE-PARA'!J:K,2,0),VLOOKUP('BD Conta 5295-0'!J403,'DE-PARA'!K:L,2,0))</f>
        <v>#N/A</v>
      </c>
      <c r="L403" s="70"/>
      <c r="M403" s="101">
        <f t="shared" si="13"/>
        <v>0</v>
      </c>
      <c r="P403" s="1" t="e">
        <f>VLOOKUP(K403,'Fluxo de Caixa'!B:B,1,0)</f>
        <v>#N/A</v>
      </c>
    </row>
    <row r="404" spans="2:16">
      <c r="B404" s="60"/>
      <c r="C404" s="65"/>
      <c r="D404" s="66"/>
      <c r="E404" s="20" t="str">
        <f t="shared" si="12"/>
        <v>1-1900</v>
      </c>
      <c r="F404" s="69"/>
      <c r="G404" s="67"/>
      <c r="H404" s="68"/>
      <c r="I404" s="69"/>
      <c r="J404" s="67"/>
      <c r="K404" s="25" t="e">
        <f>IFERROR(VLOOKUP(J404,'DE-PARA'!J:K,2,0),VLOOKUP('BD Conta 5295-0'!J404,'DE-PARA'!K:L,2,0))</f>
        <v>#N/A</v>
      </c>
      <c r="L404" s="70"/>
      <c r="M404" s="101">
        <f t="shared" si="13"/>
        <v>0</v>
      </c>
      <c r="P404" s="1" t="e">
        <f>VLOOKUP(K404,'Fluxo de Caixa'!B:B,1,0)</f>
        <v>#N/A</v>
      </c>
    </row>
    <row r="405" spans="2:16">
      <c r="B405" s="60"/>
      <c r="C405" s="65"/>
      <c r="D405" s="66"/>
      <c r="E405" s="20" t="str">
        <f t="shared" si="12"/>
        <v>1-1900</v>
      </c>
      <c r="F405" s="69"/>
      <c r="G405" s="67"/>
      <c r="H405" s="68"/>
      <c r="I405" s="69"/>
      <c r="J405" s="67"/>
      <c r="K405" s="25" t="e">
        <f>IFERROR(VLOOKUP(J405,'DE-PARA'!J:K,2,0),VLOOKUP('BD Conta 5295-0'!J405,'DE-PARA'!K:L,2,0))</f>
        <v>#N/A</v>
      </c>
      <c r="L405" s="70"/>
      <c r="M405" s="101">
        <f t="shared" si="13"/>
        <v>0</v>
      </c>
      <c r="P405" s="1" t="e">
        <f>VLOOKUP(K405,'Fluxo de Caixa'!B:B,1,0)</f>
        <v>#N/A</v>
      </c>
    </row>
    <row r="406" spans="2:16">
      <c r="B406" s="60"/>
      <c r="C406" s="65"/>
      <c r="D406" s="66"/>
      <c r="E406" s="20" t="str">
        <f t="shared" si="12"/>
        <v>1-1900</v>
      </c>
      <c r="F406" s="69"/>
      <c r="G406" s="67"/>
      <c r="H406" s="68"/>
      <c r="I406" s="69"/>
      <c r="J406" s="67"/>
      <c r="K406" s="25" t="e">
        <f>IFERROR(VLOOKUP(J406,'DE-PARA'!J:K,2,0),VLOOKUP('BD Conta 5295-0'!J406,'DE-PARA'!K:L,2,0))</f>
        <v>#N/A</v>
      </c>
      <c r="L406" s="70"/>
      <c r="M406" s="101">
        <f t="shared" si="13"/>
        <v>0</v>
      </c>
      <c r="P406" s="1" t="e">
        <f>VLOOKUP(K406,'Fluxo de Caixa'!B:B,1,0)</f>
        <v>#N/A</v>
      </c>
    </row>
    <row r="407" spans="2:16">
      <c r="B407" s="60"/>
      <c r="C407" s="65"/>
      <c r="D407" s="66"/>
      <c r="E407" s="20" t="str">
        <f t="shared" si="12"/>
        <v>1-1900</v>
      </c>
      <c r="F407" s="69"/>
      <c r="G407" s="14"/>
      <c r="H407" s="68"/>
      <c r="I407" s="69"/>
      <c r="J407" s="67"/>
      <c r="K407" s="25" t="e">
        <f>IFERROR(VLOOKUP(J407,'DE-PARA'!J:K,2,0),VLOOKUP('BD Conta 5295-0'!J407,'DE-PARA'!K:L,2,0))</f>
        <v>#N/A</v>
      </c>
      <c r="L407" s="70"/>
      <c r="M407" s="101">
        <f t="shared" si="13"/>
        <v>0</v>
      </c>
      <c r="P407" s="1" t="e">
        <f>VLOOKUP(K407,'Fluxo de Caixa'!B:B,1,0)</f>
        <v>#N/A</v>
      </c>
    </row>
    <row r="408" spans="2:16">
      <c r="B408" s="60"/>
      <c r="C408" s="65"/>
      <c r="D408" s="66"/>
      <c r="E408" s="20" t="str">
        <f t="shared" si="12"/>
        <v>1-1900</v>
      </c>
      <c r="F408" s="69"/>
      <c r="G408" s="67"/>
      <c r="H408" s="68"/>
      <c r="I408" s="69"/>
      <c r="J408" s="67"/>
      <c r="K408" s="25" t="e">
        <f>IFERROR(VLOOKUP(J408,'DE-PARA'!J:K,2,0),VLOOKUP('BD Conta 5295-0'!J408,'DE-PARA'!K:L,2,0))</f>
        <v>#N/A</v>
      </c>
      <c r="L408" s="70"/>
      <c r="M408" s="101">
        <f t="shared" si="13"/>
        <v>0</v>
      </c>
      <c r="P408" s="1" t="e">
        <f>VLOOKUP(K408,'Fluxo de Caixa'!B:B,1,0)</f>
        <v>#N/A</v>
      </c>
    </row>
    <row r="409" spans="2:16">
      <c r="B409" s="60"/>
      <c r="C409" s="65"/>
      <c r="D409" s="66"/>
      <c r="E409" s="20" t="str">
        <f t="shared" si="12"/>
        <v>1-1900</v>
      </c>
      <c r="F409" s="69"/>
      <c r="G409" s="67"/>
      <c r="H409" s="68"/>
      <c r="I409" s="69"/>
      <c r="J409" s="67"/>
      <c r="K409" s="25" t="e">
        <f>IFERROR(VLOOKUP(J409,'DE-PARA'!J:K,2,0),VLOOKUP('BD Conta 5295-0'!J409,'DE-PARA'!K:L,2,0))</f>
        <v>#N/A</v>
      </c>
      <c r="L409" s="70"/>
      <c r="M409" s="101">
        <f t="shared" si="13"/>
        <v>0</v>
      </c>
      <c r="P409" s="1" t="e">
        <f>VLOOKUP(K409,'Fluxo de Caixa'!B:B,1,0)</f>
        <v>#N/A</v>
      </c>
    </row>
    <row r="410" spans="2:16">
      <c r="B410" s="60"/>
      <c r="C410" s="65"/>
      <c r="D410" s="66"/>
      <c r="E410" s="20" t="str">
        <f t="shared" si="12"/>
        <v>1-1900</v>
      </c>
      <c r="F410" s="69"/>
      <c r="G410" s="67"/>
      <c r="H410" s="68"/>
      <c r="I410" s="69"/>
      <c r="J410" s="67"/>
      <c r="K410" s="25" t="e">
        <f>IFERROR(VLOOKUP(J410,'DE-PARA'!J:K,2,0),VLOOKUP('BD Conta 5295-0'!J410,'DE-PARA'!K:L,2,0))</f>
        <v>#N/A</v>
      </c>
      <c r="L410" s="70"/>
      <c r="M410" s="101">
        <f t="shared" si="13"/>
        <v>0</v>
      </c>
      <c r="P410" s="1" t="e">
        <f>VLOOKUP(K410,'Fluxo de Caixa'!B:B,1,0)</f>
        <v>#N/A</v>
      </c>
    </row>
    <row r="411" spans="2:16">
      <c r="B411" s="60"/>
      <c r="C411" s="65"/>
      <c r="D411" s="66"/>
      <c r="E411" s="20" t="str">
        <f t="shared" si="12"/>
        <v>1-1900</v>
      </c>
      <c r="F411" s="69"/>
      <c r="G411" s="67"/>
      <c r="H411" s="68"/>
      <c r="I411" s="69"/>
      <c r="J411" s="67"/>
      <c r="K411" s="25" t="e">
        <f>IFERROR(VLOOKUP(J411,'DE-PARA'!J:K,2,0),VLOOKUP('BD Conta 5295-0'!J411,'DE-PARA'!K:L,2,0))</f>
        <v>#N/A</v>
      </c>
      <c r="L411" s="70"/>
      <c r="M411" s="101">
        <f t="shared" si="13"/>
        <v>0</v>
      </c>
      <c r="P411" s="1" t="e">
        <f>VLOOKUP(K411,'Fluxo de Caixa'!B:B,1,0)</f>
        <v>#N/A</v>
      </c>
    </row>
    <row r="412" spans="2:16">
      <c r="B412" s="60"/>
      <c r="C412" s="65"/>
      <c r="D412" s="66"/>
      <c r="E412" s="20" t="str">
        <f t="shared" si="12"/>
        <v>1-1900</v>
      </c>
      <c r="F412" s="69"/>
      <c r="G412" s="67"/>
      <c r="H412" s="68"/>
      <c r="I412" s="69"/>
      <c r="J412" s="67"/>
      <c r="K412" s="25" t="e">
        <f>IFERROR(VLOOKUP(J412,'DE-PARA'!J:K,2,0),VLOOKUP('BD Conta 5295-0'!J412,'DE-PARA'!K:L,2,0))</f>
        <v>#N/A</v>
      </c>
      <c r="L412" s="70"/>
      <c r="M412" s="101">
        <f t="shared" si="13"/>
        <v>0</v>
      </c>
      <c r="P412" s="1" t="e">
        <f>VLOOKUP(K412,'Fluxo de Caixa'!B:B,1,0)</f>
        <v>#N/A</v>
      </c>
    </row>
    <row r="413" spans="2:16">
      <c r="B413" s="60"/>
      <c r="C413" s="65"/>
      <c r="D413" s="66"/>
      <c r="E413" s="20" t="str">
        <f t="shared" si="12"/>
        <v>1-1900</v>
      </c>
      <c r="F413" s="69"/>
      <c r="G413" s="67"/>
      <c r="H413" s="68"/>
      <c r="I413" s="69"/>
      <c r="J413" s="67"/>
      <c r="K413" s="25" t="e">
        <f>IFERROR(VLOOKUP(J413,'DE-PARA'!J:K,2,0),VLOOKUP('BD Conta 5295-0'!J413,'DE-PARA'!K:L,2,0))</f>
        <v>#N/A</v>
      </c>
      <c r="L413" s="70"/>
      <c r="M413" s="101">
        <f t="shared" si="13"/>
        <v>0</v>
      </c>
      <c r="P413" s="1" t="e">
        <f>VLOOKUP(K413,'Fluxo de Caixa'!B:B,1,0)</f>
        <v>#N/A</v>
      </c>
    </row>
    <row r="414" spans="2:16">
      <c r="B414" s="60"/>
      <c r="C414" s="65"/>
      <c r="D414" s="66"/>
      <c r="E414" s="20" t="str">
        <f t="shared" si="12"/>
        <v>1-1900</v>
      </c>
      <c r="F414" s="69"/>
      <c r="G414" s="67"/>
      <c r="H414" s="68"/>
      <c r="I414" s="69"/>
      <c r="J414" s="67"/>
      <c r="K414" s="25" t="e">
        <f>IFERROR(VLOOKUP(J414,'DE-PARA'!J:K,2,0),VLOOKUP('BD Conta 5295-0'!J414,'DE-PARA'!K:L,2,0))</f>
        <v>#N/A</v>
      </c>
      <c r="L414" s="70"/>
      <c r="M414" s="101">
        <f t="shared" si="13"/>
        <v>0</v>
      </c>
      <c r="P414" s="1" t="e">
        <f>VLOOKUP(K414,'Fluxo de Caixa'!B:B,1,0)</f>
        <v>#N/A</v>
      </c>
    </row>
    <row r="415" spans="2:16">
      <c r="B415" s="60"/>
      <c r="C415" s="65"/>
      <c r="D415" s="66"/>
      <c r="E415" s="20" t="str">
        <f t="shared" si="12"/>
        <v>1-1900</v>
      </c>
      <c r="F415" s="69"/>
      <c r="G415" s="67"/>
      <c r="H415" s="68"/>
      <c r="I415" s="69"/>
      <c r="J415" s="67"/>
      <c r="K415" s="25" t="e">
        <f>IFERROR(VLOOKUP(J415,'DE-PARA'!J:K,2,0),VLOOKUP('BD Conta 5295-0'!J415,'DE-PARA'!K:L,2,0))</f>
        <v>#N/A</v>
      </c>
      <c r="L415" s="70"/>
      <c r="M415" s="101">
        <f t="shared" si="13"/>
        <v>0</v>
      </c>
      <c r="P415" s="1" t="e">
        <f>VLOOKUP(K415,'Fluxo de Caixa'!B:B,1,0)</f>
        <v>#N/A</v>
      </c>
    </row>
    <row r="416" spans="2:16">
      <c r="B416" s="60"/>
      <c r="C416" s="65"/>
      <c r="D416" s="66"/>
      <c r="E416" s="20" t="str">
        <f t="shared" si="12"/>
        <v>1-1900</v>
      </c>
      <c r="F416" s="69"/>
      <c r="G416" s="67"/>
      <c r="H416" s="68"/>
      <c r="I416" s="69"/>
      <c r="J416" s="67"/>
      <c r="K416" s="25" t="e">
        <f>IFERROR(VLOOKUP(J416,'DE-PARA'!J:K,2,0),VLOOKUP('BD Conta 5295-0'!J416,'DE-PARA'!K:L,2,0))</f>
        <v>#N/A</v>
      </c>
      <c r="L416" s="70"/>
      <c r="M416" s="101">
        <f t="shared" si="13"/>
        <v>0</v>
      </c>
      <c r="P416" s="1" t="e">
        <f>VLOOKUP(K416,'Fluxo de Caixa'!B:B,1,0)</f>
        <v>#N/A</v>
      </c>
    </row>
    <row r="417" spans="2:16">
      <c r="B417" s="60"/>
      <c r="C417" s="65"/>
      <c r="D417" s="66"/>
      <c r="E417" s="20" t="str">
        <f t="shared" si="12"/>
        <v>1-1900</v>
      </c>
      <c r="F417" s="69"/>
      <c r="G417" s="67"/>
      <c r="H417" s="68"/>
      <c r="I417" s="69"/>
      <c r="J417" s="67"/>
      <c r="K417" s="25" t="e">
        <f>IFERROR(VLOOKUP(J417,'DE-PARA'!J:K,2,0),VLOOKUP('BD Conta 5295-0'!J417,'DE-PARA'!K:L,2,0))</f>
        <v>#N/A</v>
      </c>
      <c r="L417" s="70"/>
      <c r="M417" s="101">
        <f t="shared" si="13"/>
        <v>0</v>
      </c>
      <c r="P417" s="1" t="e">
        <f>VLOOKUP(K417,'Fluxo de Caixa'!B:B,1,0)</f>
        <v>#N/A</v>
      </c>
    </row>
    <row r="418" spans="2:16">
      <c r="B418" s="60"/>
      <c r="C418" s="65"/>
      <c r="D418" s="66"/>
      <c r="E418" s="20" t="str">
        <f t="shared" si="12"/>
        <v>1-1900</v>
      </c>
      <c r="F418" s="69"/>
      <c r="G418" s="67"/>
      <c r="H418" s="68"/>
      <c r="I418" s="69"/>
      <c r="J418" s="67"/>
      <c r="K418" s="25" t="e">
        <f>IFERROR(VLOOKUP(J418,'DE-PARA'!J:K,2,0),VLOOKUP('BD Conta 5295-0'!J418,'DE-PARA'!K:L,2,0))</f>
        <v>#N/A</v>
      </c>
      <c r="L418" s="70"/>
      <c r="M418" s="101">
        <f t="shared" si="13"/>
        <v>0</v>
      </c>
      <c r="P418" s="1" t="e">
        <f>VLOOKUP(K418,'Fluxo de Caixa'!B:B,1,0)</f>
        <v>#N/A</v>
      </c>
    </row>
    <row r="419" spans="2:16">
      <c r="B419" s="60"/>
      <c r="C419" s="65"/>
      <c r="D419" s="66"/>
      <c r="E419" s="20" t="str">
        <f t="shared" si="12"/>
        <v>1-1900</v>
      </c>
      <c r="F419" s="69"/>
      <c r="G419" s="67"/>
      <c r="H419" s="68"/>
      <c r="I419" s="69"/>
      <c r="J419" s="67"/>
      <c r="K419" s="25" t="e">
        <f>IFERROR(VLOOKUP(J419,'DE-PARA'!J:K,2,0),VLOOKUP('BD Conta 5295-0'!J419,'DE-PARA'!K:L,2,0))</f>
        <v>#N/A</v>
      </c>
      <c r="L419" s="70"/>
      <c r="M419" s="101">
        <f t="shared" si="13"/>
        <v>0</v>
      </c>
      <c r="P419" s="1" t="e">
        <f>VLOOKUP(K419,'Fluxo de Caixa'!B:B,1,0)</f>
        <v>#N/A</v>
      </c>
    </row>
    <row r="420" spans="2:16">
      <c r="B420" s="60"/>
      <c r="C420" s="65"/>
      <c r="D420" s="66"/>
      <c r="E420" s="20" t="str">
        <f t="shared" si="12"/>
        <v>1-1900</v>
      </c>
      <c r="F420" s="69"/>
      <c r="G420" s="67"/>
      <c r="H420" s="68"/>
      <c r="I420" s="69"/>
      <c r="J420" s="67"/>
      <c r="K420" s="25" t="e">
        <f>IFERROR(VLOOKUP(J420,'DE-PARA'!J:K,2,0),VLOOKUP('BD Conta 5295-0'!J420,'DE-PARA'!K:L,2,0))</f>
        <v>#N/A</v>
      </c>
      <c r="L420" s="70"/>
      <c r="M420" s="101">
        <f t="shared" si="13"/>
        <v>0</v>
      </c>
      <c r="P420" s="1" t="e">
        <f>VLOOKUP(K420,'Fluxo de Caixa'!B:B,1,0)</f>
        <v>#N/A</v>
      </c>
    </row>
    <row r="421" spans="2:16">
      <c r="B421" s="60"/>
      <c r="C421" s="65"/>
      <c r="D421" s="66"/>
      <c r="E421" s="20" t="str">
        <f t="shared" si="12"/>
        <v>1-1900</v>
      </c>
      <c r="F421" s="69"/>
      <c r="G421" s="67"/>
      <c r="H421" s="68"/>
      <c r="I421" s="69"/>
      <c r="J421" s="67"/>
      <c r="K421" s="25" t="e">
        <f>IFERROR(VLOOKUP(J421,'DE-PARA'!J:K,2,0),VLOOKUP('BD Conta 5295-0'!J421,'DE-PARA'!K:L,2,0))</f>
        <v>#N/A</v>
      </c>
      <c r="L421" s="70"/>
      <c r="M421" s="101">
        <f t="shared" si="13"/>
        <v>0</v>
      </c>
      <c r="P421" s="1" t="e">
        <f>VLOOKUP(K421,'Fluxo de Caixa'!B:B,1,0)</f>
        <v>#N/A</v>
      </c>
    </row>
    <row r="422" spans="2:16">
      <c r="B422" s="60"/>
      <c r="C422" s="65"/>
      <c r="D422" s="66"/>
      <c r="E422" s="20" t="str">
        <f t="shared" si="12"/>
        <v>1-1900</v>
      </c>
      <c r="F422" s="69"/>
      <c r="G422" s="67"/>
      <c r="H422" s="68"/>
      <c r="I422" s="69"/>
      <c r="J422" s="67"/>
      <c r="K422" s="25" t="e">
        <f>IFERROR(VLOOKUP(J422,'DE-PARA'!J:K,2,0),VLOOKUP('BD Conta 5295-0'!J422,'DE-PARA'!K:L,2,0))</f>
        <v>#N/A</v>
      </c>
      <c r="L422" s="70"/>
      <c r="M422" s="101">
        <f t="shared" si="13"/>
        <v>0</v>
      </c>
      <c r="P422" s="1" t="e">
        <f>VLOOKUP(K422,'Fluxo de Caixa'!B:B,1,0)</f>
        <v>#N/A</v>
      </c>
    </row>
    <row r="423" spans="2:16">
      <c r="B423" s="60"/>
      <c r="C423" s="65"/>
      <c r="D423" s="66"/>
      <c r="E423" s="20" t="str">
        <f t="shared" si="12"/>
        <v>1-1900</v>
      </c>
      <c r="F423" s="69"/>
      <c r="G423" s="67"/>
      <c r="H423" s="68"/>
      <c r="I423" s="69"/>
      <c r="J423" s="67"/>
      <c r="K423" s="25" t="e">
        <f>IFERROR(VLOOKUP(J423,'DE-PARA'!J:K,2,0),VLOOKUP('BD Conta 5295-0'!J423,'DE-PARA'!K:L,2,0))</f>
        <v>#N/A</v>
      </c>
      <c r="L423" s="70"/>
      <c r="M423" s="101">
        <f t="shared" si="13"/>
        <v>0</v>
      </c>
      <c r="P423" s="1" t="e">
        <f>VLOOKUP(K423,'Fluxo de Caixa'!B:B,1,0)</f>
        <v>#N/A</v>
      </c>
    </row>
    <row r="424" spans="2:16">
      <c r="B424" s="60"/>
      <c r="C424" s="65"/>
      <c r="D424" s="66"/>
      <c r="E424" s="20" t="str">
        <f t="shared" si="12"/>
        <v>1-1900</v>
      </c>
      <c r="F424" s="69"/>
      <c r="G424" s="67"/>
      <c r="H424" s="68"/>
      <c r="I424" s="69"/>
      <c r="J424" s="67"/>
      <c r="K424" s="25" t="e">
        <f>IFERROR(VLOOKUP(J424,'DE-PARA'!J:K,2,0),VLOOKUP('BD Conta 5295-0'!J424,'DE-PARA'!K:L,2,0))</f>
        <v>#N/A</v>
      </c>
      <c r="L424" s="70"/>
      <c r="M424" s="101">
        <f t="shared" si="13"/>
        <v>0</v>
      </c>
      <c r="P424" s="1" t="e">
        <f>VLOOKUP(K424,'Fluxo de Caixa'!B:B,1,0)</f>
        <v>#N/A</v>
      </c>
    </row>
    <row r="425" spans="2:16">
      <c r="B425" s="60"/>
      <c r="C425" s="65"/>
      <c r="D425" s="66"/>
      <c r="E425" s="20" t="str">
        <f t="shared" si="12"/>
        <v>1-1900</v>
      </c>
      <c r="F425" s="69"/>
      <c r="G425" s="67"/>
      <c r="H425" s="68"/>
      <c r="I425" s="69"/>
      <c r="J425" s="67"/>
      <c r="K425" s="25" t="e">
        <f>IFERROR(VLOOKUP(J425,'DE-PARA'!J:K,2,0),VLOOKUP('BD Conta 5295-0'!J425,'DE-PARA'!K:L,2,0))</f>
        <v>#N/A</v>
      </c>
      <c r="L425" s="70"/>
      <c r="M425" s="101">
        <f t="shared" si="13"/>
        <v>0</v>
      </c>
      <c r="P425" s="1" t="e">
        <f>VLOOKUP(K425,'Fluxo de Caixa'!B:B,1,0)</f>
        <v>#N/A</v>
      </c>
    </row>
    <row r="426" spans="2:16">
      <c r="B426" s="60"/>
      <c r="C426" s="65"/>
      <c r="D426" s="66"/>
      <c r="E426" s="20" t="str">
        <f t="shared" si="12"/>
        <v>1-1900</v>
      </c>
      <c r="F426" s="69"/>
      <c r="G426" s="67"/>
      <c r="H426" s="68"/>
      <c r="I426" s="69"/>
      <c r="J426" s="67"/>
      <c r="K426" s="25" t="e">
        <f>IFERROR(VLOOKUP(J426,'DE-PARA'!J:K,2,0),VLOOKUP('BD Conta 5295-0'!J426,'DE-PARA'!K:L,2,0))</f>
        <v>#N/A</v>
      </c>
      <c r="L426" s="70"/>
      <c r="M426" s="101">
        <f t="shared" si="13"/>
        <v>0</v>
      </c>
      <c r="P426" s="1" t="e">
        <f>VLOOKUP(K426,'Fluxo de Caixa'!B:B,1,0)</f>
        <v>#N/A</v>
      </c>
    </row>
    <row r="427" spans="2:16">
      <c r="B427" s="60"/>
      <c r="C427" s="65"/>
      <c r="D427" s="66"/>
      <c r="E427" s="20" t="str">
        <f t="shared" si="12"/>
        <v>1-1900</v>
      </c>
      <c r="F427" s="69"/>
      <c r="G427" s="67"/>
      <c r="H427" s="68"/>
      <c r="I427" s="69"/>
      <c r="J427" s="67"/>
      <c r="K427" s="25" t="e">
        <f>IFERROR(VLOOKUP(J427,'DE-PARA'!J:K,2,0),VLOOKUP('BD Conta 5295-0'!J427,'DE-PARA'!K:L,2,0))</f>
        <v>#N/A</v>
      </c>
      <c r="L427" s="70"/>
      <c r="M427" s="101">
        <f t="shared" si="13"/>
        <v>0</v>
      </c>
      <c r="P427" s="1" t="e">
        <f>VLOOKUP(K427,'Fluxo de Caixa'!B:B,1,0)</f>
        <v>#N/A</v>
      </c>
    </row>
    <row r="428" spans="2:16">
      <c r="B428" s="60"/>
      <c r="C428" s="65"/>
      <c r="D428" s="66"/>
      <c r="E428" s="20" t="str">
        <f t="shared" si="12"/>
        <v>1-1900</v>
      </c>
      <c r="F428" s="69"/>
      <c r="G428" s="67"/>
      <c r="H428" s="68"/>
      <c r="I428" s="69"/>
      <c r="J428" s="67"/>
      <c r="K428" s="25" t="e">
        <f>IFERROR(VLOOKUP(J428,'DE-PARA'!J:K,2,0),VLOOKUP('BD Conta 5295-0'!J428,'DE-PARA'!K:L,2,0))</f>
        <v>#N/A</v>
      </c>
      <c r="L428" s="70"/>
      <c r="M428" s="101">
        <f t="shared" si="13"/>
        <v>0</v>
      </c>
      <c r="P428" s="1" t="e">
        <f>VLOOKUP(K428,'Fluxo de Caixa'!B:B,1,0)</f>
        <v>#N/A</v>
      </c>
    </row>
    <row r="429" spans="2:16">
      <c r="B429" s="60"/>
      <c r="C429" s="65"/>
      <c r="D429" s="66"/>
      <c r="E429" s="20" t="str">
        <f t="shared" si="12"/>
        <v>1-1900</v>
      </c>
      <c r="F429" s="69"/>
      <c r="G429" s="67"/>
      <c r="H429" s="68"/>
      <c r="I429" s="69"/>
      <c r="J429" s="67"/>
      <c r="K429" s="25" t="e">
        <f>IFERROR(VLOOKUP(J429,'DE-PARA'!J:K,2,0),VLOOKUP('BD Conta 5295-0'!J429,'DE-PARA'!K:L,2,0))</f>
        <v>#N/A</v>
      </c>
      <c r="L429" s="70"/>
      <c r="M429" s="101">
        <f t="shared" si="13"/>
        <v>0</v>
      </c>
      <c r="P429" s="1" t="e">
        <f>VLOOKUP(K429,'Fluxo de Caixa'!B:B,1,0)</f>
        <v>#N/A</v>
      </c>
    </row>
    <row r="430" spans="2:16">
      <c r="B430" s="60"/>
      <c r="C430" s="65"/>
      <c r="D430" s="66"/>
      <c r="E430" s="20" t="str">
        <f t="shared" si="12"/>
        <v>1-1900</v>
      </c>
      <c r="F430" s="69"/>
      <c r="G430" s="67"/>
      <c r="H430" s="68"/>
      <c r="I430" s="69"/>
      <c r="J430" s="67"/>
      <c r="K430" s="25" t="e">
        <f>IFERROR(VLOOKUP(J430,'DE-PARA'!J:K,2,0),VLOOKUP('BD Conta 5295-0'!J430,'DE-PARA'!K:L,2,0))</f>
        <v>#N/A</v>
      </c>
      <c r="L430" s="70"/>
      <c r="M430" s="101">
        <f t="shared" si="13"/>
        <v>0</v>
      </c>
      <c r="P430" s="1" t="e">
        <f>VLOOKUP(K430,'Fluxo de Caixa'!B:B,1,0)</f>
        <v>#N/A</v>
      </c>
    </row>
    <row r="431" spans="2:16">
      <c r="B431" s="60"/>
      <c r="C431" s="65"/>
      <c r="D431" s="66"/>
      <c r="E431" s="20" t="str">
        <f t="shared" si="12"/>
        <v>1-1900</v>
      </c>
      <c r="F431" s="69"/>
      <c r="G431" s="67"/>
      <c r="H431" s="68"/>
      <c r="I431" s="69"/>
      <c r="J431" s="67"/>
      <c r="K431" s="25" t="e">
        <f>IFERROR(VLOOKUP(J431,'DE-PARA'!J:K,2,0),VLOOKUP('BD Conta 5295-0'!J431,'DE-PARA'!K:L,2,0))</f>
        <v>#N/A</v>
      </c>
      <c r="L431" s="70"/>
      <c r="M431" s="101">
        <f t="shared" si="13"/>
        <v>0</v>
      </c>
      <c r="P431" s="1" t="e">
        <f>VLOOKUP(K431,'Fluxo de Caixa'!B:B,1,0)</f>
        <v>#N/A</v>
      </c>
    </row>
    <row r="432" spans="2:16">
      <c r="B432" s="60"/>
      <c r="C432" s="65"/>
      <c r="D432" s="66"/>
      <c r="E432" s="20" t="str">
        <f t="shared" si="12"/>
        <v>1-1900</v>
      </c>
      <c r="F432" s="69"/>
      <c r="G432" s="67"/>
      <c r="H432" s="68"/>
      <c r="I432" s="69"/>
      <c r="J432" s="67"/>
      <c r="K432" s="25" t="e">
        <f>IFERROR(VLOOKUP(J432,'DE-PARA'!J:K,2,0),VLOOKUP('BD Conta 5295-0'!J432,'DE-PARA'!K:L,2,0))</f>
        <v>#N/A</v>
      </c>
      <c r="L432" s="70"/>
      <c r="M432" s="101">
        <f t="shared" si="13"/>
        <v>0</v>
      </c>
      <c r="P432" s="1" t="e">
        <f>VLOOKUP(K432,'Fluxo de Caixa'!B:B,1,0)</f>
        <v>#N/A</v>
      </c>
    </row>
    <row r="433" spans="2:16">
      <c r="B433" s="60"/>
      <c r="C433" s="65"/>
      <c r="D433" s="66"/>
      <c r="E433" s="20" t="str">
        <f t="shared" si="12"/>
        <v>1-1900</v>
      </c>
      <c r="F433" s="69"/>
      <c r="G433" s="67"/>
      <c r="H433" s="68"/>
      <c r="I433" s="69"/>
      <c r="J433" s="67"/>
      <c r="K433" s="25" t="e">
        <f>IFERROR(VLOOKUP(J433,'DE-PARA'!J:K,2,0),VLOOKUP('BD Conta 5295-0'!J433,'DE-PARA'!K:L,2,0))</f>
        <v>#N/A</v>
      </c>
      <c r="L433" s="70"/>
      <c r="M433" s="101">
        <f t="shared" si="13"/>
        <v>0</v>
      </c>
      <c r="P433" s="1" t="e">
        <f>VLOOKUP(K433,'Fluxo de Caixa'!B:B,1,0)</f>
        <v>#N/A</v>
      </c>
    </row>
    <row r="434" spans="2:16">
      <c r="B434" s="60"/>
      <c r="C434" s="65"/>
      <c r="D434" s="66"/>
      <c r="E434" s="20" t="str">
        <f t="shared" si="12"/>
        <v>1-1900</v>
      </c>
      <c r="F434" s="69"/>
      <c r="G434" s="67"/>
      <c r="H434" s="68"/>
      <c r="I434" s="69"/>
      <c r="J434" s="67"/>
      <c r="K434" s="25" t="e">
        <f>IFERROR(VLOOKUP(J434,'DE-PARA'!J:K,2,0),VLOOKUP('BD Conta 5295-0'!J434,'DE-PARA'!K:L,2,0))</f>
        <v>#N/A</v>
      </c>
      <c r="L434" s="70"/>
      <c r="M434" s="101">
        <f t="shared" si="13"/>
        <v>0</v>
      </c>
      <c r="P434" s="1" t="e">
        <f>VLOOKUP(K434,'Fluxo de Caixa'!B:B,1,0)</f>
        <v>#N/A</v>
      </c>
    </row>
    <row r="435" spans="2:16">
      <c r="B435" s="60"/>
      <c r="C435" s="65"/>
      <c r="D435" s="66"/>
      <c r="E435" s="20" t="str">
        <f t="shared" si="12"/>
        <v>1-1900</v>
      </c>
      <c r="F435" s="69"/>
      <c r="G435" s="67"/>
      <c r="H435" s="68"/>
      <c r="I435" s="69"/>
      <c r="J435" s="67"/>
      <c r="K435" s="25" t="e">
        <f>IFERROR(VLOOKUP(J435,'DE-PARA'!J:K,2,0),VLOOKUP('BD Conta 5295-0'!J435,'DE-PARA'!K:L,2,0))</f>
        <v>#N/A</v>
      </c>
      <c r="L435" s="70"/>
      <c r="M435" s="101">
        <f t="shared" si="13"/>
        <v>0</v>
      </c>
      <c r="P435" s="1" t="e">
        <f>VLOOKUP(K435,'Fluxo de Caixa'!B:B,1,0)</f>
        <v>#N/A</v>
      </c>
    </row>
    <row r="436" spans="2:16">
      <c r="B436" s="60"/>
      <c r="C436" s="65"/>
      <c r="D436" s="66"/>
      <c r="E436" s="20" t="str">
        <f t="shared" si="12"/>
        <v>1-1900</v>
      </c>
      <c r="F436" s="69"/>
      <c r="G436" s="67"/>
      <c r="H436" s="68"/>
      <c r="I436" s="69"/>
      <c r="J436" s="67"/>
      <c r="K436" s="25" t="e">
        <f>IFERROR(VLOOKUP(J436,'DE-PARA'!J:K,2,0),VLOOKUP('BD Conta 5295-0'!J436,'DE-PARA'!K:L,2,0))</f>
        <v>#N/A</v>
      </c>
      <c r="L436" s="70"/>
      <c r="M436" s="101">
        <f t="shared" si="13"/>
        <v>0</v>
      </c>
      <c r="P436" s="1" t="e">
        <f>VLOOKUP(K436,'Fluxo de Caixa'!B:B,1,0)</f>
        <v>#N/A</v>
      </c>
    </row>
    <row r="437" spans="2:16">
      <c r="B437" s="60"/>
      <c r="C437" s="65"/>
      <c r="D437" s="66"/>
      <c r="E437" s="20" t="str">
        <f t="shared" si="12"/>
        <v>1-1900</v>
      </c>
      <c r="F437" s="69"/>
      <c r="G437" s="67"/>
      <c r="H437" s="68"/>
      <c r="I437" s="69"/>
      <c r="J437" s="67"/>
      <c r="K437" s="25" t="e">
        <f>IFERROR(VLOOKUP(J437,'DE-PARA'!J:K,2,0),VLOOKUP('BD Conta 5295-0'!J437,'DE-PARA'!K:L,2,0))</f>
        <v>#N/A</v>
      </c>
      <c r="L437" s="70"/>
      <c r="M437" s="101">
        <f t="shared" si="13"/>
        <v>0</v>
      </c>
      <c r="P437" s="1" t="e">
        <f>VLOOKUP(K437,'Fluxo de Caixa'!B:B,1,0)</f>
        <v>#N/A</v>
      </c>
    </row>
    <row r="438" spans="2:16">
      <c r="B438" s="60"/>
      <c r="C438" s="65"/>
      <c r="D438" s="66"/>
      <c r="E438" s="20" t="str">
        <f t="shared" si="12"/>
        <v>1-1900</v>
      </c>
      <c r="F438" s="69"/>
      <c r="G438" s="67"/>
      <c r="H438" s="68"/>
      <c r="I438" s="69"/>
      <c r="J438" s="67"/>
      <c r="K438" s="25" t="e">
        <f>IFERROR(VLOOKUP(J438,'DE-PARA'!J:K,2,0),VLOOKUP('BD Conta 5295-0'!J438,'DE-PARA'!K:L,2,0))</f>
        <v>#N/A</v>
      </c>
      <c r="L438" s="70"/>
      <c r="M438" s="101">
        <f t="shared" si="13"/>
        <v>0</v>
      </c>
      <c r="P438" s="1" t="e">
        <f>VLOOKUP(K438,'Fluxo de Caixa'!B:B,1,0)</f>
        <v>#N/A</v>
      </c>
    </row>
    <row r="439" spans="2:16">
      <c r="B439" s="60"/>
      <c r="C439" s="65"/>
      <c r="D439" s="66"/>
      <c r="E439" s="20" t="str">
        <f t="shared" si="12"/>
        <v>1-1900</v>
      </c>
      <c r="F439" s="69"/>
      <c r="G439" s="67"/>
      <c r="H439" s="68"/>
      <c r="I439" s="69"/>
      <c r="J439" s="67"/>
      <c r="K439" s="25" t="e">
        <f>IFERROR(VLOOKUP(J439,'DE-PARA'!J:K,2,0),VLOOKUP('BD Conta 5295-0'!J439,'DE-PARA'!K:L,2,0))</f>
        <v>#N/A</v>
      </c>
      <c r="L439" s="70"/>
      <c r="M439" s="101">
        <f t="shared" si="13"/>
        <v>0</v>
      </c>
      <c r="P439" s="1" t="e">
        <f>VLOOKUP(K439,'Fluxo de Caixa'!B:B,1,0)</f>
        <v>#N/A</v>
      </c>
    </row>
    <row r="440" spans="2:16">
      <c r="B440" s="60"/>
      <c r="C440" s="65"/>
      <c r="D440" s="66"/>
      <c r="E440" s="20" t="str">
        <f t="shared" si="12"/>
        <v>1-1900</v>
      </c>
      <c r="F440" s="69"/>
      <c r="G440" s="67"/>
      <c r="H440" s="68"/>
      <c r="I440" s="69"/>
      <c r="J440" s="67"/>
      <c r="K440" s="25" t="e">
        <f>IFERROR(VLOOKUP(J440,'DE-PARA'!J:K,2,0),VLOOKUP('BD Conta 5295-0'!J440,'DE-PARA'!K:L,2,0))</f>
        <v>#N/A</v>
      </c>
      <c r="L440" s="70"/>
      <c r="M440" s="101">
        <f t="shared" si="13"/>
        <v>0</v>
      </c>
      <c r="P440" s="1" t="e">
        <f>VLOOKUP(K440,'Fluxo de Caixa'!B:B,1,0)</f>
        <v>#N/A</v>
      </c>
    </row>
    <row r="441" spans="2:16">
      <c r="B441" s="60"/>
      <c r="C441" s="65"/>
      <c r="D441" s="66"/>
      <c r="E441" s="20" t="str">
        <f t="shared" si="12"/>
        <v>1-1900</v>
      </c>
      <c r="F441" s="69"/>
      <c r="G441" s="67"/>
      <c r="H441" s="68"/>
      <c r="I441" s="69"/>
      <c r="J441" s="67"/>
      <c r="K441" s="25" t="e">
        <f>IFERROR(VLOOKUP(J441,'DE-PARA'!J:K,2,0),VLOOKUP('BD Conta 5295-0'!J441,'DE-PARA'!K:L,2,0))</f>
        <v>#N/A</v>
      </c>
      <c r="L441" s="70"/>
      <c r="M441" s="101">
        <f t="shared" si="13"/>
        <v>0</v>
      </c>
      <c r="P441" s="1" t="e">
        <f>VLOOKUP(K441,'Fluxo de Caixa'!B:B,1,0)</f>
        <v>#N/A</v>
      </c>
    </row>
    <row r="442" spans="2:16">
      <c r="B442" s="60"/>
      <c r="C442" s="65"/>
      <c r="D442" s="66"/>
      <c r="E442" s="20" t="str">
        <f t="shared" si="12"/>
        <v>1-1900</v>
      </c>
      <c r="F442" s="69"/>
      <c r="G442" s="67"/>
      <c r="H442" s="68"/>
      <c r="I442" s="69"/>
      <c r="J442" s="67"/>
      <c r="K442" s="25" t="e">
        <f>IFERROR(VLOOKUP(J442,'DE-PARA'!J:K,2,0),VLOOKUP('BD Conta 5295-0'!J442,'DE-PARA'!K:L,2,0))</f>
        <v>#N/A</v>
      </c>
      <c r="L442" s="70"/>
      <c r="M442" s="101">
        <f t="shared" si="13"/>
        <v>0</v>
      </c>
      <c r="P442" s="1" t="e">
        <f>VLOOKUP(K442,'Fluxo de Caixa'!B:B,1,0)</f>
        <v>#N/A</v>
      </c>
    </row>
    <row r="443" spans="2:16">
      <c r="B443" s="60"/>
      <c r="C443" s="65"/>
      <c r="D443" s="66"/>
      <c r="E443" s="20" t="str">
        <f t="shared" si="12"/>
        <v>1-1900</v>
      </c>
      <c r="F443" s="69"/>
      <c r="G443" s="67"/>
      <c r="H443" s="68"/>
      <c r="I443" s="69"/>
      <c r="J443" s="67"/>
      <c r="K443" s="25" t="e">
        <f>IFERROR(VLOOKUP(J443,'DE-PARA'!J:K,2,0),VLOOKUP('BD Conta 5295-0'!J443,'DE-PARA'!K:L,2,0))</f>
        <v>#N/A</v>
      </c>
      <c r="L443" s="70"/>
      <c r="M443" s="101">
        <f t="shared" si="13"/>
        <v>0</v>
      </c>
      <c r="P443" s="1" t="e">
        <f>VLOOKUP(K443,'Fluxo de Caixa'!B:B,1,0)</f>
        <v>#N/A</v>
      </c>
    </row>
    <row r="444" spans="2:16">
      <c r="B444" s="60"/>
      <c r="C444" s="65"/>
      <c r="D444" s="66"/>
      <c r="E444" s="20" t="str">
        <f t="shared" si="12"/>
        <v>1-1900</v>
      </c>
      <c r="F444" s="69"/>
      <c r="G444" s="67"/>
      <c r="H444" s="68"/>
      <c r="I444" s="69"/>
      <c r="J444" s="67"/>
      <c r="K444" s="25" t="e">
        <f>IFERROR(VLOOKUP(J444,'DE-PARA'!J:K,2,0),VLOOKUP('BD Conta 5295-0'!J444,'DE-PARA'!K:L,2,0))</f>
        <v>#N/A</v>
      </c>
      <c r="L444" s="70"/>
      <c r="M444" s="101">
        <f t="shared" si="13"/>
        <v>0</v>
      </c>
      <c r="P444" s="1" t="e">
        <f>VLOOKUP(K444,'Fluxo de Caixa'!B:B,1,0)</f>
        <v>#N/A</v>
      </c>
    </row>
    <row r="445" spans="2:16">
      <c r="B445" s="60"/>
      <c r="C445" s="65"/>
      <c r="D445" s="66"/>
      <c r="E445" s="20" t="str">
        <f t="shared" si="12"/>
        <v>1-1900</v>
      </c>
      <c r="F445" s="69"/>
      <c r="G445" s="67"/>
      <c r="H445" s="68"/>
      <c r="I445" s="69"/>
      <c r="J445" s="67"/>
      <c r="K445" s="25" t="e">
        <f>IFERROR(VLOOKUP(J445,'DE-PARA'!J:K,2,0),VLOOKUP('BD Conta 5295-0'!J445,'DE-PARA'!K:L,2,0))</f>
        <v>#N/A</v>
      </c>
      <c r="L445" s="70"/>
      <c r="M445" s="101">
        <f t="shared" si="13"/>
        <v>0</v>
      </c>
      <c r="P445" s="1" t="e">
        <f>VLOOKUP(K445,'Fluxo de Caixa'!B:B,1,0)</f>
        <v>#N/A</v>
      </c>
    </row>
    <row r="446" spans="2:16">
      <c r="B446" s="60"/>
      <c r="C446" s="65"/>
      <c r="D446" s="66"/>
      <c r="E446" s="20" t="str">
        <f t="shared" si="12"/>
        <v>1-1900</v>
      </c>
      <c r="F446" s="69"/>
      <c r="G446" s="67"/>
      <c r="H446" s="68"/>
      <c r="I446" s="69"/>
      <c r="J446" s="67"/>
      <c r="K446" s="25" t="e">
        <f>IFERROR(VLOOKUP(J446,'DE-PARA'!J:K,2,0),VLOOKUP('BD Conta 5295-0'!J446,'DE-PARA'!K:L,2,0))</f>
        <v>#N/A</v>
      </c>
      <c r="L446" s="70"/>
      <c r="M446" s="101">
        <f t="shared" si="13"/>
        <v>0</v>
      </c>
      <c r="P446" s="1" t="e">
        <f>VLOOKUP(K446,'Fluxo de Caixa'!B:B,1,0)</f>
        <v>#N/A</v>
      </c>
    </row>
    <row r="447" spans="2:16">
      <c r="B447" s="60"/>
      <c r="C447" s="65"/>
      <c r="D447" s="66"/>
      <c r="E447" s="20" t="str">
        <f t="shared" si="12"/>
        <v>1-1900</v>
      </c>
      <c r="F447" s="69"/>
      <c r="G447" s="67"/>
      <c r="H447" s="68"/>
      <c r="I447" s="69"/>
      <c r="J447" s="67"/>
      <c r="K447" s="25" t="e">
        <f>IFERROR(VLOOKUP(J447,'DE-PARA'!J:K,2,0),VLOOKUP('BD Conta 5295-0'!J447,'DE-PARA'!K:L,2,0))</f>
        <v>#N/A</v>
      </c>
      <c r="L447" s="70"/>
      <c r="M447" s="101">
        <f t="shared" si="13"/>
        <v>0</v>
      </c>
      <c r="P447" s="1" t="e">
        <f>VLOOKUP(K447,'Fluxo de Caixa'!B:B,1,0)</f>
        <v>#N/A</v>
      </c>
    </row>
    <row r="448" spans="2:16">
      <c r="B448" s="60"/>
      <c r="C448" s="65"/>
      <c r="D448" s="66"/>
      <c r="E448" s="20" t="str">
        <f t="shared" si="12"/>
        <v>1-1900</v>
      </c>
      <c r="F448" s="69"/>
      <c r="G448" s="67"/>
      <c r="H448" s="68"/>
      <c r="I448" s="69"/>
      <c r="J448" s="67"/>
      <c r="K448" s="25" t="e">
        <f>IFERROR(VLOOKUP(J448,'DE-PARA'!J:K,2,0),VLOOKUP('BD Conta 5295-0'!J448,'DE-PARA'!K:L,2,0))</f>
        <v>#N/A</v>
      </c>
      <c r="L448" s="70"/>
      <c r="M448" s="101">
        <f t="shared" si="13"/>
        <v>0</v>
      </c>
      <c r="P448" s="1" t="e">
        <f>VLOOKUP(K448,'Fluxo de Caixa'!B:B,1,0)</f>
        <v>#N/A</v>
      </c>
    </row>
    <row r="449" spans="2:16">
      <c r="B449" s="60"/>
      <c r="C449" s="65"/>
      <c r="D449" s="66"/>
      <c r="E449" s="20" t="str">
        <f t="shared" si="12"/>
        <v>1-1900</v>
      </c>
      <c r="F449" s="69"/>
      <c r="G449" s="67"/>
      <c r="H449" s="68"/>
      <c r="I449" s="69"/>
      <c r="J449" s="67"/>
      <c r="K449" s="25" t="e">
        <f>IFERROR(VLOOKUP(J449,'DE-PARA'!J:K,2,0),VLOOKUP('BD Conta 5295-0'!J449,'DE-PARA'!K:L,2,0))</f>
        <v>#N/A</v>
      </c>
      <c r="L449" s="70"/>
      <c r="M449" s="101">
        <f t="shared" si="13"/>
        <v>0</v>
      </c>
      <c r="P449" s="1" t="e">
        <f>VLOOKUP(K449,'Fluxo de Caixa'!B:B,1,0)</f>
        <v>#N/A</v>
      </c>
    </row>
    <row r="450" spans="2:16">
      <c r="B450" s="60"/>
      <c r="C450" s="65"/>
      <c r="D450" s="66"/>
      <c r="E450" s="20" t="str">
        <f t="shared" si="12"/>
        <v>1-1900</v>
      </c>
      <c r="F450" s="69"/>
      <c r="G450" s="67"/>
      <c r="H450" s="68"/>
      <c r="I450" s="69"/>
      <c r="J450" s="67"/>
      <c r="K450" s="25" t="e">
        <f>IFERROR(VLOOKUP(J450,'DE-PARA'!J:K,2,0),VLOOKUP('BD Conta 5295-0'!J450,'DE-PARA'!K:L,2,0))</f>
        <v>#N/A</v>
      </c>
      <c r="L450" s="70"/>
      <c r="M450" s="101">
        <f t="shared" si="13"/>
        <v>0</v>
      </c>
      <c r="P450" s="1" t="e">
        <f>VLOOKUP(K450,'Fluxo de Caixa'!B:B,1,0)</f>
        <v>#N/A</v>
      </c>
    </row>
    <row r="451" spans="2:16">
      <c r="B451" s="60"/>
      <c r="C451" s="65"/>
      <c r="D451" s="66"/>
      <c r="E451" s="20" t="str">
        <f t="shared" si="12"/>
        <v>1-1900</v>
      </c>
      <c r="F451" s="69"/>
      <c r="G451" s="67"/>
      <c r="H451" s="68"/>
      <c r="I451" s="69"/>
      <c r="J451" s="67"/>
      <c r="K451" s="25" t="e">
        <f>IFERROR(VLOOKUP(J451,'DE-PARA'!J:K,2,0),VLOOKUP('BD Conta 5295-0'!J451,'DE-PARA'!K:L,2,0))</f>
        <v>#N/A</v>
      </c>
      <c r="L451" s="70"/>
      <c r="M451" s="101">
        <f t="shared" si="13"/>
        <v>0</v>
      </c>
      <c r="P451" s="1" t="e">
        <f>VLOOKUP(K451,'Fluxo de Caixa'!B:B,1,0)</f>
        <v>#N/A</v>
      </c>
    </row>
    <row r="452" spans="2:16">
      <c r="B452" s="60"/>
      <c r="C452" s="65"/>
      <c r="D452" s="66"/>
      <c r="E452" s="20" t="str">
        <f t="shared" ref="E452:E515" si="14">MONTH(D452)&amp;"-"&amp;YEAR(D452)</f>
        <v>1-1900</v>
      </c>
      <c r="F452" s="69"/>
      <c r="G452" s="67"/>
      <c r="H452" s="68"/>
      <c r="I452" s="69"/>
      <c r="J452" s="67"/>
      <c r="K452" s="25" t="e">
        <f>IFERROR(VLOOKUP(J452,'DE-PARA'!J:K,2,0),VLOOKUP('BD Conta 5295-0'!J452,'DE-PARA'!K:L,2,0))</f>
        <v>#N/A</v>
      </c>
      <c r="L452" s="70"/>
      <c r="M452" s="101">
        <f t="shared" si="13"/>
        <v>0</v>
      </c>
      <c r="P452" s="1" t="e">
        <f>VLOOKUP(K452,'Fluxo de Caixa'!B:B,1,0)</f>
        <v>#N/A</v>
      </c>
    </row>
    <row r="453" spans="2:16">
      <c r="B453" s="60"/>
      <c r="C453" s="65"/>
      <c r="D453" s="66"/>
      <c r="E453" s="20" t="str">
        <f t="shared" si="14"/>
        <v>1-1900</v>
      </c>
      <c r="F453" s="69"/>
      <c r="G453" s="67"/>
      <c r="H453" s="68"/>
      <c r="I453" s="69"/>
      <c r="J453" s="67"/>
      <c r="K453" s="25" t="e">
        <f>IFERROR(VLOOKUP(J453,'DE-PARA'!J:K,2,0),VLOOKUP('BD Conta 5295-0'!J453,'DE-PARA'!K:L,2,0))</f>
        <v>#N/A</v>
      </c>
      <c r="L453" s="70"/>
      <c r="M453" s="101">
        <f t="shared" si="13"/>
        <v>0</v>
      </c>
      <c r="P453" s="1" t="e">
        <f>VLOOKUP(K453,'Fluxo de Caixa'!B:B,1,0)</f>
        <v>#N/A</v>
      </c>
    </row>
    <row r="454" spans="2:16">
      <c r="B454" s="60"/>
      <c r="C454" s="65"/>
      <c r="D454" s="66"/>
      <c r="E454" s="20" t="str">
        <f t="shared" si="14"/>
        <v>1-1900</v>
      </c>
      <c r="F454" s="69"/>
      <c r="G454" s="67"/>
      <c r="H454" s="68"/>
      <c r="I454" s="69"/>
      <c r="J454" s="67"/>
      <c r="K454" s="25" t="e">
        <f>IFERROR(VLOOKUP(J454,'DE-PARA'!J:K,2,0),VLOOKUP('BD Conta 5295-0'!J454,'DE-PARA'!K:L,2,0))</f>
        <v>#N/A</v>
      </c>
      <c r="L454" s="70"/>
      <c r="M454" s="101">
        <f t="shared" ref="M454:M517" si="15">M453+L454</f>
        <v>0</v>
      </c>
      <c r="P454" s="1" t="e">
        <f>VLOOKUP(K454,'Fluxo de Caixa'!B:B,1,0)</f>
        <v>#N/A</v>
      </c>
    </row>
    <row r="455" spans="2:16">
      <c r="B455" s="60"/>
      <c r="C455" s="65"/>
      <c r="D455" s="66"/>
      <c r="E455" s="20" t="str">
        <f t="shared" si="14"/>
        <v>1-1900</v>
      </c>
      <c r="F455" s="69"/>
      <c r="G455" s="67"/>
      <c r="H455" s="68"/>
      <c r="I455" s="69"/>
      <c r="J455" s="67"/>
      <c r="K455" s="25" t="e">
        <f>IFERROR(VLOOKUP(J455,'DE-PARA'!J:K,2,0),VLOOKUP('BD Conta 5295-0'!J455,'DE-PARA'!K:L,2,0))</f>
        <v>#N/A</v>
      </c>
      <c r="L455" s="70"/>
      <c r="M455" s="101">
        <f t="shared" si="15"/>
        <v>0</v>
      </c>
      <c r="P455" s="1" t="e">
        <f>VLOOKUP(K455,'Fluxo de Caixa'!B:B,1,0)</f>
        <v>#N/A</v>
      </c>
    </row>
    <row r="456" spans="2:16">
      <c r="B456" s="60"/>
      <c r="C456" s="65"/>
      <c r="D456" s="66"/>
      <c r="E456" s="20" t="str">
        <f t="shared" si="14"/>
        <v>1-1900</v>
      </c>
      <c r="F456" s="69"/>
      <c r="G456" s="67"/>
      <c r="H456" s="68"/>
      <c r="I456" s="69"/>
      <c r="J456" s="67"/>
      <c r="K456" s="25" t="e">
        <f>IFERROR(VLOOKUP(J456,'DE-PARA'!J:K,2,0),VLOOKUP('BD Conta 5295-0'!J456,'DE-PARA'!K:L,2,0))</f>
        <v>#N/A</v>
      </c>
      <c r="L456" s="70"/>
      <c r="M456" s="101">
        <f t="shared" si="15"/>
        <v>0</v>
      </c>
      <c r="P456" s="1" t="e">
        <f>VLOOKUP(K456,'Fluxo de Caixa'!B:B,1,0)</f>
        <v>#N/A</v>
      </c>
    </row>
    <row r="457" spans="2:16">
      <c r="B457" s="60"/>
      <c r="C457" s="65"/>
      <c r="D457" s="66"/>
      <c r="E457" s="20" t="str">
        <f t="shared" si="14"/>
        <v>1-1900</v>
      </c>
      <c r="F457" s="69"/>
      <c r="G457" s="67"/>
      <c r="H457" s="68"/>
      <c r="I457" s="69"/>
      <c r="J457" s="67"/>
      <c r="K457" s="25" t="e">
        <f>IFERROR(VLOOKUP(J457,'DE-PARA'!J:K,2,0),VLOOKUP('BD Conta 5295-0'!J457,'DE-PARA'!K:L,2,0))</f>
        <v>#N/A</v>
      </c>
      <c r="L457" s="70"/>
      <c r="M457" s="101">
        <f t="shared" si="15"/>
        <v>0</v>
      </c>
      <c r="P457" s="1" t="e">
        <f>VLOOKUP(K457,'Fluxo de Caixa'!B:B,1,0)</f>
        <v>#N/A</v>
      </c>
    </row>
    <row r="458" spans="2:16">
      <c r="B458" s="60"/>
      <c r="C458" s="65"/>
      <c r="D458" s="66"/>
      <c r="E458" s="20" t="str">
        <f t="shared" si="14"/>
        <v>1-1900</v>
      </c>
      <c r="F458" s="69"/>
      <c r="G458" s="67"/>
      <c r="H458" s="68"/>
      <c r="I458" s="69"/>
      <c r="J458" s="67"/>
      <c r="K458" s="25" t="e">
        <f>IFERROR(VLOOKUP(J458,'DE-PARA'!J:K,2,0),VLOOKUP('BD Conta 5295-0'!J458,'DE-PARA'!K:L,2,0))</f>
        <v>#N/A</v>
      </c>
      <c r="L458" s="70"/>
      <c r="M458" s="101">
        <f t="shared" si="15"/>
        <v>0</v>
      </c>
      <c r="P458" s="1" t="e">
        <f>VLOOKUP(K458,'Fluxo de Caixa'!B:B,1,0)</f>
        <v>#N/A</v>
      </c>
    </row>
    <row r="459" spans="2:16">
      <c r="B459" s="60"/>
      <c r="C459" s="65"/>
      <c r="D459" s="66"/>
      <c r="E459" s="20" t="str">
        <f t="shared" si="14"/>
        <v>1-1900</v>
      </c>
      <c r="F459" s="69"/>
      <c r="G459" s="67"/>
      <c r="H459" s="68"/>
      <c r="I459" s="69"/>
      <c r="J459" s="67"/>
      <c r="K459" s="25" t="e">
        <f>IFERROR(VLOOKUP(J459,'DE-PARA'!J:K,2,0),VLOOKUP('BD Conta 5295-0'!J459,'DE-PARA'!K:L,2,0))</f>
        <v>#N/A</v>
      </c>
      <c r="L459" s="70"/>
      <c r="M459" s="101">
        <f t="shared" si="15"/>
        <v>0</v>
      </c>
      <c r="P459" s="1" t="e">
        <f>VLOOKUP(K459,'Fluxo de Caixa'!B:B,1,0)</f>
        <v>#N/A</v>
      </c>
    </row>
    <row r="460" spans="2:16">
      <c r="B460" s="60"/>
      <c r="C460" s="65"/>
      <c r="D460" s="66"/>
      <c r="E460" s="20" t="str">
        <f t="shared" si="14"/>
        <v>1-1900</v>
      </c>
      <c r="F460" s="69"/>
      <c r="G460" s="67"/>
      <c r="H460" s="68"/>
      <c r="I460" s="69"/>
      <c r="J460" s="67"/>
      <c r="K460" s="25" t="e">
        <f>IFERROR(VLOOKUP(J460,'DE-PARA'!J:K,2,0),VLOOKUP('BD Conta 5295-0'!J460,'DE-PARA'!K:L,2,0))</f>
        <v>#N/A</v>
      </c>
      <c r="L460" s="70"/>
      <c r="M460" s="101">
        <f t="shared" si="15"/>
        <v>0</v>
      </c>
      <c r="P460" s="1" t="e">
        <f>VLOOKUP(K460,'Fluxo de Caixa'!B:B,1,0)</f>
        <v>#N/A</v>
      </c>
    </row>
    <row r="461" spans="2:16">
      <c r="B461" s="60"/>
      <c r="C461" s="65"/>
      <c r="D461" s="66"/>
      <c r="E461" s="20" t="str">
        <f t="shared" si="14"/>
        <v>1-1900</v>
      </c>
      <c r="F461" s="69"/>
      <c r="G461" s="67"/>
      <c r="H461" s="68"/>
      <c r="I461" s="69"/>
      <c r="J461" s="67"/>
      <c r="K461" s="25" t="e">
        <f>IFERROR(VLOOKUP(J461,'DE-PARA'!J:K,2,0),VLOOKUP('BD Conta 5295-0'!J461,'DE-PARA'!K:L,2,0))</f>
        <v>#N/A</v>
      </c>
      <c r="L461" s="70"/>
      <c r="M461" s="101">
        <f t="shared" si="15"/>
        <v>0</v>
      </c>
      <c r="P461" s="1" t="e">
        <f>VLOOKUP(K461,'Fluxo de Caixa'!B:B,1,0)</f>
        <v>#N/A</v>
      </c>
    </row>
    <row r="462" spans="2:16">
      <c r="B462" s="60"/>
      <c r="C462" s="65"/>
      <c r="D462" s="66"/>
      <c r="E462" s="20" t="str">
        <f t="shared" si="14"/>
        <v>1-1900</v>
      </c>
      <c r="F462" s="69"/>
      <c r="G462" s="67"/>
      <c r="H462" s="68"/>
      <c r="I462" s="69"/>
      <c r="J462" s="67"/>
      <c r="K462" s="25" t="e">
        <f>IFERROR(VLOOKUP(J462,'DE-PARA'!J:K,2,0),VLOOKUP('BD Conta 5295-0'!J462,'DE-PARA'!K:L,2,0))</f>
        <v>#N/A</v>
      </c>
      <c r="L462" s="70"/>
      <c r="M462" s="101">
        <f t="shared" si="15"/>
        <v>0</v>
      </c>
      <c r="P462" s="1" t="e">
        <f>VLOOKUP(K462,'Fluxo de Caixa'!B:B,1,0)</f>
        <v>#N/A</v>
      </c>
    </row>
    <row r="463" spans="2:16">
      <c r="B463" s="60"/>
      <c r="C463" s="65"/>
      <c r="D463" s="66"/>
      <c r="E463" s="20" t="str">
        <f t="shared" si="14"/>
        <v>1-1900</v>
      </c>
      <c r="F463" s="69"/>
      <c r="G463" s="67"/>
      <c r="H463" s="68"/>
      <c r="I463" s="69"/>
      <c r="J463" s="67"/>
      <c r="K463" s="25" t="e">
        <f>IFERROR(VLOOKUP(J463,'DE-PARA'!J:K,2,0),VLOOKUP('BD Conta 5295-0'!J463,'DE-PARA'!K:L,2,0))</f>
        <v>#N/A</v>
      </c>
      <c r="L463" s="70"/>
      <c r="M463" s="101">
        <f t="shared" si="15"/>
        <v>0</v>
      </c>
      <c r="P463" s="1" t="e">
        <f>VLOOKUP(K463,'Fluxo de Caixa'!B:B,1,0)</f>
        <v>#N/A</v>
      </c>
    </row>
    <row r="464" spans="2:16">
      <c r="B464" s="60"/>
      <c r="C464" s="65"/>
      <c r="D464" s="66"/>
      <c r="E464" s="20" t="str">
        <f t="shared" si="14"/>
        <v>1-1900</v>
      </c>
      <c r="F464" s="69"/>
      <c r="G464" s="67"/>
      <c r="H464" s="68"/>
      <c r="I464" s="69"/>
      <c r="J464" s="67"/>
      <c r="K464" s="25" t="e">
        <f>IFERROR(VLOOKUP(J464,'DE-PARA'!J:K,2,0),VLOOKUP('BD Conta 5295-0'!J464,'DE-PARA'!K:L,2,0))</f>
        <v>#N/A</v>
      </c>
      <c r="L464" s="70"/>
      <c r="M464" s="101">
        <f t="shared" si="15"/>
        <v>0</v>
      </c>
      <c r="P464" s="1" t="e">
        <f>VLOOKUP(K464,'Fluxo de Caixa'!B:B,1,0)</f>
        <v>#N/A</v>
      </c>
    </row>
    <row r="465" spans="2:16">
      <c r="B465" s="60"/>
      <c r="C465" s="65"/>
      <c r="D465" s="66"/>
      <c r="E465" s="20" t="str">
        <f t="shared" si="14"/>
        <v>1-1900</v>
      </c>
      <c r="F465" s="69"/>
      <c r="G465" s="67"/>
      <c r="H465" s="68"/>
      <c r="I465" s="69"/>
      <c r="J465" s="67"/>
      <c r="K465" s="25" t="e">
        <f>IFERROR(VLOOKUP(J465,'DE-PARA'!J:K,2,0),VLOOKUP('BD Conta 5295-0'!J465,'DE-PARA'!K:L,2,0))</f>
        <v>#N/A</v>
      </c>
      <c r="L465" s="70"/>
      <c r="M465" s="101">
        <f t="shared" si="15"/>
        <v>0</v>
      </c>
      <c r="P465" s="1" t="e">
        <f>VLOOKUP(K465,'Fluxo de Caixa'!B:B,1,0)</f>
        <v>#N/A</v>
      </c>
    </row>
    <row r="466" spans="2:16">
      <c r="B466" s="60"/>
      <c r="C466" s="65"/>
      <c r="D466" s="66"/>
      <c r="E466" s="20" t="str">
        <f t="shared" si="14"/>
        <v>1-1900</v>
      </c>
      <c r="F466" s="69"/>
      <c r="G466" s="67"/>
      <c r="H466" s="68"/>
      <c r="I466" s="69"/>
      <c r="J466" s="67"/>
      <c r="K466" s="25" t="e">
        <f>IFERROR(VLOOKUP(J466,'DE-PARA'!J:K,2,0),VLOOKUP('BD Conta 5295-0'!J466,'DE-PARA'!K:L,2,0))</f>
        <v>#N/A</v>
      </c>
      <c r="L466" s="70"/>
      <c r="M466" s="101">
        <f t="shared" si="15"/>
        <v>0</v>
      </c>
      <c r="P466" s="1" t="e">
        <f>VLOOKUP(K466,'Fluxo de Caixa'!B:B,1,0)</f>
        <v>#N/A</v>
      </c>
    </row>
    <row r="467" spans="2:16">
      <c r="B467" s="60"/>
      <c r="C467" s="65"/>
      <c r="D467" s="66"/>
      <c r="E467" s="20" t="str">
        <f t="shared" si="14"/>
        <v>1-1900</v>
      </c>
      <c r="F467" s="69"/>
      <c r="G467" s="67"/>
      <c r="H467" s="68"/>
      <c r="I467" s="69"/>
      <c r="J467" s="67"/>
      <c r="K467" s="25" t="e">
        <f>IFERROR(VLOOKUP(J467,'DE-PARA'!J:K,2,0),VLOOKUP('BD Conta 5295-0'!J467,'DE-PARA'!K:L,2,0))</f>
        <v>#N/A</v>
      </c>
      <c r="L467" s="70"/>
      <c r="M467" s="101">
        <f t="shared" si="15"/>
        <v>0</v>
      </c>
      <c r="P467" s="1" t="e">
        <f>VLOOKUP(K467,'Fluxo de Caixa'!B:B,1,0)</f>
        <v>#N/A</v>
      </c>
    </row>
    <row r="468" spans="2:16">
      <c r="B468" s="60"/>
      <c r="C468" s="65"/>
      <c r="D468" s="66"/>
      <c r="E468" s="20" t="str">
        <f t="shared" si="14"/>
        <v>1-1900</v>
      </c>
      <c r="F468" s="69"/>
      <c r="G468" s="67"/>
      <c r="H468" s="68"/>
      <c r="I468" s="69"/>
      <c r="J468" s="67"/>
      <c r="K468" s="25" t="e">
        <f>IFERROR(VLOOKUP(J468,'DE-PARA'!J:K,2,0),VLOOKUP('BD Conta 5295-0'!J468,'DE-PARA'!K:L,2,0))</f>
        <v>#N/A</v>
      </c>
      <c r="L468" s="70"/>
      <c r="M468" s="101">
        <f t="shared" si="15"/>
        <v>0</v>
      </c>
      <c r="P468" s="1" t="e">
        <f>VLOOKUP(K468,'Fluxo de Caixa'!B:B,1,0)</f>
        <v>#N/A</v>
      </c>
    </row>
    <row r="469" spans="2:16">
      <c r="B469" s="60"/>
      <c r="C469" s="65"/>
      <c r="D469" s="66"/>
      <c r="E469" s="20" t="str">
        <f t="shared" si="14"/>
        <v>1-1900</v>
      </c>
      <c r="F469" s="69"/>
      <c r="G469" s="67"/>
      <c r="H469" s="68"/>
      <c r="I469" s="69"/>
      <c r="J469" s="67"/>
      <c r="K469" s="25" t="e">
        <f>IFERROR(VLOOKUP(J469,'DE-PARA'!J:K,2,0),VLOOKUP('BD Conta 5295-0'!J469,'DE-PARA'!K:L,2,0))</f>
        <v>#N/A</v>
      </c>
      <c r="L469" s="70"/>
      <c r="M469" s="101">
        <f t="shared" si="15"/>
        <v>0</v>
      </c>
      <c r="P469" s="1" t="e">
        <f>VLOOKUP(K469,'Fluxo de Caixa'!B:B,1,0)</f>
        <v>#N/A</v>
      </c>
    </row>
    <row r="470" spans="2:16">
      <c r="B470" s="60"/>
      <c r="C470" s="65"/>
      <c r="D470" s="66"/>
      <c r="E470" s="20" t="str">
        <f t="shared" si="14"/>
        <v>1-1900</v>
      </c>
      <c r="F470" s="69"/>
      <c r="G470" s="67"/>
      <c r="H470" s="68"/>
      <c r="I470" s="69"/>
      <c r="J470" s="67"/>
      <c r="K470" s="25" t="e">
        <f>IFERROR(VLOOKUP(J470,'DE-PARA'!J:K,2,0),VLOOKUP('BD Conta 5295-0'!J470,'DE-PARA'!K:L,2,0))</f>
        <v>#N/A</v>
      </c>
      <c r="L470" s="70"/>
      <c r="M470" s="101">
        <f t="shared" si="15"/>
        <v>0</v>
      </c>
      <c r="P470" s="1" t="e">
        <f>VLOOKUP(K470,'Fluxo de Caixa'!B:B,1,0)</f>
        <v>#N/A</v>
      </c>
    </row>
    <row r="471" spans="2:16">
      <c r="B471" s="60"/>
      <c r="C471" s="65"/>
      <c r="D471" s="66"/>
      <c r="E471" s="20" t="str">
        <f t="shared" si="14"/>
        <v>1-1900</v>
      </c>
      <c r="F471" s="69"/>
      <c r="G471" s="67"/>
      <c r="H471" s="68"/>
      <c r="I471" s="69"/>
      <c r="J471" s="67"/>
      <c r="K471" s="25" t="e">
        <f>IFERROR(VLOOKUP(J471,'DE-PARA'!J:K,2,0),VLOOKUP('BD Conta 5295-0'!J471,'DE-PARA'!K:L,2,0))</f>
        <v>#N/A</v>
      </c>
      <c r="L471" s="70"/>
      <c r="M471" s="101">
        <f t="shared" si="15"/>
        <v>0</v>
      </c>
      <c r="P471" s="1" t="e">
        <f>VLOOKUP(K471,'Fluxo de Caixa'!B:B,1,0)</f>
        <v>#N/A</v>
      </c>
    </row>
    <row r="472" spans="2:16">
      <c r="B472" s="60"/>
      <c r="C472" s="65"/>
      <c r="D472" s="66"/>
      <c r="E472" s="20" t="str">
        <f t="shared" si="14"/>
        <v>1-1900</v>
      </c>
      <c r="F472" s="69"/>
      <c r="G472" s="67"/>
      <c r="H472" s="68"/>
      <c r="I472" s="69"/>
      <c r="J472" s="67"/>
      <c r="K472" s="25" t="e">
        <f>IFERROR(VLOOKUP(J472,'DE-PARA'!J:K,2,0),VLOOKUP('BD Conta 5295-0'!J472,'DE-PARA'!K:L,2,0))</f>
        <v>#N/A</v>
      </c>
      <c r="L472" s="70"/>
      <c r="M472" s="101">
        <f t="shared" si="15"/>
        <v>0</v>
      </c>
      <c r="P472" s="1" t="e">
        <f>VLOOKUP(K472,'Fluxo de Caixa'!B:B,1,0)</f>
        <v>#N/A</v>
      </c>
    </row>
    <row r="473" spans="2:16">
      <c r="B473" s="60"/>
      <c r="C473" s="65"/>
      <c r="D473" s="66"/>
      <c r="E473" s="20" t="str">
        <f t="shared" si="14"/>
        <v>1-1900</v>
      </c>
      <c r="F473" s="69"/>
      <c r="G473" s="67"/>
      <c r="H473" s="68"/>
      <c r="I473" s="69"/>
      <c r="J473" s="67"/>
      <c r="K473" s="25" t="e">
        <f>IFERROR(VLOOKUP(J473,'DE-PARA'!J:K,2,0),VLOOKUP('BD Conta 5295-0'!J473,'DE-PARA'!K:L,2,0))</f>
        <v>#N/A</v>
      </c>
      <c r="L473" s="70"/>
      <c r="M473" s="101">
        <f t="shared" si="15"/>
        <v>0</v>
      </c>
      <c r="P473" s="1" t="e">
        <f>VLOOKUP(K473,'Fluxo de Caixa'!B:B,1,0)</f>
        <v>#N/A</v>
      </c>
    </row>
    <row r="474" spans="2:16">
      <c r="B474" s="60"/>
      <c r="C474" s="65"/>
      <c r="D474" s="66"/>
      <c r="E474" s="20" t="str">
        <f t="shared" si="14"/>
        <v>1-1900</v>
      </c>
      <c r="F474" s="69"/>
      <c r="G474" s="67"/>
      <c r="H474" s="68"/>
      <c r="I474" s="69"/>
      <c r="J474" s="67"/>
      <c r="K474" s="25" t="e">
        <f>IFERROR(VLOOKUP(J474,'DE-PARA'!J:K,2,0),VLOOKUP('BD Conta 5295-0'!J474,'DE-PARA'!K:L,2,0))</f>
        <v>#N/A</v>
      </c>
      <c r="L474" s="70"/>
      <c r="M474" s="101">
        <f t="shared" si="15"/>
        <v>0</v>
      </c>
      <c r="P474" s="1" t="e">
        <f>VLOOKUP(K474,'Fluxo de Caixa'!B:B,1,0)</f>
        <v>#N/A</v>
      </c>
    </row>
    <row r="475" spans="2:16">
      <c r="B475" s="60"/>
      <c r="C475" s="65"/>
      <c r="D475" s="66"/>
      <c r="E475" s="20" t="str">
        <f t="shared" si="14"/>
        <v>1-1900</v>
      </c>
      <c r="F475" s="69"/>
      <c r="G475" s="67"/>
      <c r="H475" s="68"/>
      <c r="I475" s="69"/>
      <c r="J475" s="67"/>
      <c r="K475" s="25" t="e">
        <f>IFERROR(VLOOKUP(J475,'DE-PARA'!J:K,2,0),VLOOKUP('BD Conta 5295-0'!J475,'DE-PARA'!K:L,2,0))</f>
        <v>#N/A</v>
      </c>
      <c r="L475" s="70"/>
      <c r="M475" s="101">
        <f t="shared" si="15"/>
        <v>0</v>
      </c>
      <c r="P475" s="1" t="e">
        <f>VLOOKUP(K475,'Fluxo de Caixa'!B:B,1,0)</f>
        <v>#N/A</v>
      </c>
    </row>
    <row r="476" spans="2:16">
      <c r="B476" s="60"/>
      <c r="C476" s="65"/>
      <c r="D476" s="66"/>
      <c r="E476" s="20" t="str">
        <f t="shared" si="14"/>
        <v>1-1900</v>
      </c>
      <c r="F476" s="69"/>
      <c r="G476" s="67"/>
      <c r="H476" s="68"/>
      <c r="I476" s="69"/>
      <c r="J476" s="67"/>
      <c r="K476" s="25" t="e">
        <f>IFERROR(VLOOKUP(J476,'DE-PARA'!J:K,2,0),VLOOKUP('BD Conta 5295-0'!J476,'DE-PARA'!K:L,2,0))</f>
        <v>#N/A</v>
      </c>
      <c r="L476" s="70"/>
      <c r="M476" s="101">
        <f t="shared" si="15"/>
        <v>0</v>
      </c>
      <c r="P476" s="1" t="e">
        <f>VLOOKUP(K476,'Fluxo de Caixa'!B:B,1,0)</f>
        <v>#N/A</v>
      </c>
    </row>
    <row r="477" spans="2:16">
      <c r="B477" s="60"/>
      <c r="C477" s="65"/>
      <c r="D477" s="66"/>
      <c r="E477" s="20" t="str">
        <f t="shared" si="14"/>
        <v>1-1900</v>
      </c>
      <c r="F477" s="69"/>
      <c r="G477" s="67"/>
      <c r="H477" s="68"/>
      <c r="I477" s="69"/>
      <c r="J477" s="67"/>
      <c r="K477" s="25" t="e">
        <f>IFERROR(VLOOKUP(J477,'DE-PARA'!J:K,2,0),VLOOKUP('BD Conta 5295-0'!J477,'DE-PARA'!K:L,2,0))</f>
        <v>#N/A</v>
      </c>
      <c r="L477" s="70"/>
      <c r="M477" s="101">
        <f t="shared" si="15"/>
        <v>0</v>
      </c>
      <c r="P477" s="1" t="e">
        <f>VLOOKUP(K477,'Fluxo de Caixa'!B:B,1,0)</f>
        <v>#N/A</v>
      </c>
    </row>
    <row r="478" spans="2:16">
      <c r="B478" s="60"/>
      <c r="C478" s="65"/>
      <c r="D478" s="66"/>
      <c r="E478" s="20" t="str">
        <f t="shared" si="14"/>
        <v>1-1900</v>
      </c>
      <c r="F478" s="69"/>
      <c r="G478" s="67"/>
      <c r="H478" s="68"/>
      <c r="I478" s="69"/>
      <c r="J478" s="67"/>
      <c r="K478" s="25" t="e">
        <f>IFERROR(VLOOKUP(J478,'DE-PARA'!J:K,2,0),VLOOKUP('BD Conta 5295-0'!J478,'DE-PARA'!K:L,2,0))</f>
        <v>#N/A</v>
      </c>
      <c r="L478" s="70"/>
      <c r="M478" s="101">
        <f t="shared" si="15"/>
        <v>0</v>
      </c>
      <c r="P478" s="1" t="e">
        <f>VLOOKUP(K478,'Fluxo de Caixa'!B:B,1,0)</f>
        <v>#N/A</v>
      </c>
    </row>
    <row r="479" spans="2:16">
      <c r="B479" s="60"/>
      <c r="C479" s="65"/>
      <c r="D479" s="66"/>
      <c r="E479" s="20" t="str">
        <f t="shared" si="14"/>
        <v>1-1900</v>
      </c>
      <c r="F479" s="69"/>
      <c r="G479" s="67"/>
      <c r="H479" s="68"/>
      <c r="I479" s="69"/>
      <c r="J479" s="67"/>
      <c r="K479" s="25" t="e">
        <f>IFERROR(VLOOKUP(J479,'DE-PARA'!J:K,2,0),VLOOKUP('BD Conta 5295-0'!J479,'DE-PARA'!K:L,2,0))</f>
        <v>#N/A</v>
      </c>
      <c r="L479" s="70"/>
      <c r="M479" s="101">
        <f t="shared" si="15"/>
        <v>0</v>
      </c>
      <c r="P479" s="1" t="e">
        <f>VLOOKUP(K479,'Fluxo de Caixa'!B:B,1,0)</f>
        <v>#N/A</v>
      </c>
    </row>
    <row r="480" spans="2:16">
      <c r="B480" s="60"/>
      <c r="C480" s="65"/>
      <c r="D480" s="66"/>
      <c r="E480" s="20" t="str">
        <f t="shared" si="14"/>
        <v>1-1900</v>
      </c>
      <c r="F480" s="69"/>
      <c r="G480" s="67"/>
      <c r="H480" s="68"/>
      <c r="I480" s="69"/>
      <c r="J480" s="67"/>
      <c r="K480" s="25" t="e">
        <f>IFERROR(VLOOKUP(J480,'DE-PARA'!J:K,2,0),VLOOKUP('BD Conta 5295-0'!J480,'DE-PARA'!K:L,2,0))</f>
        <v>#N/A</v>
      </c>
      <c r="L480" s="70"/>
      <c r="M480" s="101">
        <f t="shared" si="15"/>
        <v>0</v>
      </c>
      <c r="P480" s="1" t="e">
        <f>VLOOKUP(K480,'Fluxo de Caixa'!B:B,1,0)</f>
        <v>#N/A</v>
      </c>
    </row>
    <row r="481" spans="2:16">
      <c r="B481" s="60"/>
      <c r="C481" s="65"/>
      <c r="D481" s="66"/>
      <c r="E481" s="20" t="str">
        <f t="shared" si="14"/>
        <v>1-1900</v>
      </c>
      <c r="F481" s="69"/>
      <c r="G481" s="67"/>
      <c r="H481" s="68"/>
      <c r="I481" s="69"/>
      <c r="J481" s="67"/>
      <c r="K481" s="25" t="e">
        <f>IFERROR(VLOOKUP(J481,'DE-PARA'!J:K,2,0),VLOOKUP('BD Conta 5295-0'!J481,'DE-PARA'!K:L,2,0))</f>
        <v>#N/A</v>
      </c>
      <c r="L481" s="70"/>
      <c r="M481" s="101">
        <f t="shared" si="15"/>
        <v>0</v>
      </c>
      <c r="P481" s="1" t="e">
        <f>VLOOKUP(K481,'Fluxo de Caixa'!B:B,1,0)</f>
        <v>#N/A</v>
      </c>
    </row>
    <row r="482" spans="2:16">
      <c r="B482" s="60"/>
      <c r="C482" s="65"/>
      <c r="D482" s="66"/>
      <c r="E482" s="20" t="str">
        <f t="shared" si="14"/>
        <v>1-1900</v>
      </c>
      <c r="F482" s="69"/>
      <c r="G482" s="67"/>
      <c r="H482" s="68"/>
      <c r="I482" s="69"/>
      <c r="J482" s="67"/>
      <c r="K482" s="25" t="e">
        <f>IFERROR(VLOOKUP(J482,'DE-PARA'!J:K,2,0),VLOOKUP('BD Conta 5295-0'!J482,'DE-PARA'!K:L,2,0))</f>
        <v>#N/A</v>
      </c>
      <c r="L482" s="70"/>
      <c r="M482" s="101">
        <f t="shared" si="15"/>
        <v>0</v>
      </c>
      <c r="P482" s="1" t="e">
        <f>VLOOKUP(K482,'Fluxo de Caixa'!B:B,1,0)</f>
        <v>#N/A</v>
      </c>
    </row>
    <row r="483" spans="2:16">
      <c r="B483" s="60"/>
      <c r="C483" s="65"/>
      <c r="D483" s="66"/>
      <c r="E483" s="20" t="str">
        <f t="shared" si="14"/>
        <v>1-1900</v>
      </c>
      <c r="F483" s="69"/>
      <c r="G483" s="67"/>
      <c r="H483" s="68"/>
      <c r="I483" s="69"/>
      <c r="J483" s="67"/>
      <c r="K483" s="25" t="e">
        <f>IFERROR(VLOOKUP(J483,'DE-PARA'!J:K,2,0),VLOOKUP('BD Conta 5295-0'!J483,'DE-PARA'!K:L,2,0))</f>
        <v>#N/A</v>
      </c>
      <c r="L483" s="70"/>
      <c r="M483" s="101">
        <f t="shared" si="15"/>
        <v>0</v>
      </c>
      <c r="P483" s="1" t="e">
        <f>VLOOKUP(K483,'Fluxo de Caixa'!B:B,1,0)</f>
        <v>#N/A</v>
      </c>
    </row>
    <row r="484" spans="2:16">
      <c r="B484" s="60"/>
      <c r="C484" s="65"/>
      <c r="D484" s="66"/>
      <c r="E484" s="20" t="str">
        <f t="shared" si="14"/>
        <v>1-1900</v>
      </c>
      <c r="F484" s="69"/>
      <c r="G484" s="67"/>
      <c r="H484" s="68"/>
      <c r="I484" s="69"/>
      <c r="J484" s="67"/>
      <c r="K484" s="25" t="e">
        <f>IFERROR(VLOOKUP(J484,'DE-PARA'!J:K,2,0),VLOOKUP('BD Conta 5295-0'!J484,'DE-PARA'!K:L,2,0))</f>
        <v>#N/A</v>
      </c>
      <c r="L484" s="70"/>
      <c r="M484" s="101">
        <f t="shared" si="15"/>
        <v>0</v>
      </c>
      <c r="P484" s="1" t="e">
        <f>VLOOKUP(K484,'Fluxo de Caixa'!B:B,1,0)</f>
        <v>#N/A</v>
      </c>
    </row>
    <row r="485" spans="2:16">
      <c r="B485" s="60"/>
      <c r="C485" s="65"/>
      <c r="D485" s="66"/>
      <c r="E485" s="20" t="str">
        <f t="shared" si="14"/>
        <v>1-1900</v>
      </c>
      <c r="F485" s="69"/>
      <c r="G485" s="67"/>
      <c r="H485" s="68"/>
      <c r="I485" s="69"/>
      <c r="J485" s="67"/>
      <c r="K485" s="25" t="e">
        <f>IFERROR(VLOOKUP(J485,'DE-PARA'!J:K,2,0),VLOOKUP('BD Conta 5295-0'!J485,'DE-PARA'!K:L,2,0))</f>
        <v>#N/A</v>
      </c>
      <c r="L485" s="70"/>
      <c r="M485" s="101">
        <f t="shared" si="15"/>
        <v>0</v>
      </c>
      <c r="P485" s="1" t="e">
        <f>VLOOKUP(K485,'Fluxo de Caixa'!B:B,1,0)</f>
        <v>#N/A</v>
      </c>
    </row>
    <row r="486" spans="2:16">
      <c r="B486" s="60"/>
      <c r="C486" s="65"/>
      <c r="D486" s="66"/>
      <c r="E486" s="20" t="str">
        <f t="shared" si="14"/>
        <v>1-1900</v>
      </c>
      <c r="F486" s="69"/>
      <c r="G486" s="67"/>
      <c r="H486" s="68"/>
      <c r="I486" s="69"/>
      <c r="J486" s="67"/>
      <c r="K486" s="25" t="e">
        <f>IFERROR(VLOOKUP(J486,'DE-PARA'!J:K,2,0),VLOOKUP('BD Conta 5295-0'!J486,'DE-PARA'!K:L,2,0))</f>
        <v>#N/A</v>
      </c>
      <c r="L486" s="70"/>
      <c r="M486" s="101">
        <f t="shared" si="15"/>
        <v>0</v>
      </c>
      <c r="P486" s="1" t="e">
        <f>VLOOKUP(K486,'Fluxo de Caixa'!B:B,1,0)</f>
        <v>#N/A</v>
      </c>
    </row>
    <row r="487" spans="2:16">
      <c r="B487" s="60"/>
      <c r="C487" s="65"/>
      <c r="D487" s="66"/>
      <c r="E487" s="20" t="str">
        <f t="shared" si="14"/>
        <v>1-1900</v>
      </c>
      <c r="F487" s="69"/>
      <c r="G487" s="67"/>
      <c r="H487" s="68"/>
      <c r="I487" s="69"/>
      <c r="J487" s="67"/>
      <c r="K487" s="25" t="e">
        <f>IFERROR(VLOOKUP(J487,'DE-PARA'!J:K,2,0),VLOOKUP('BD Conta 5295-0'!J487,'DE-PARA'!K:L,2,0))</f>
        <v>#N/A</v>
      </c>
      <c r="L487" s="70"/>
      <c r="M487" s="101">
        <f t="shared" si="15"/>
        <v>0</v>
      </c>
      <c r="P487" s="1" t="e">
        <f>VLOOKUP(K487,'Fluxo de Caixa'!B:B,1,0)</f>
        <v>#N/A</v>
      </c>
    </row>
    <row r="488" spans="2:16">
      <c r="B488" s="60"/>
      <c r="C488" s="65"/>
      <c r="D488" s="66"/>
      <c r="E488" s="20" t="str">
        <f t="shared" si="14"/>
        <v>1-1900</v>
      </c>
      <c r="F488" s="69"/>
      <c r="G488" s="67"/>
      <c r="H488" s="68"/>
      <c r="I488" s="69"/>
      <c r="J488" s="67"/>
      <c r="K488" s="25" t="e">
        <f>IFERROR(VLOOKUP(J488,'DE-PARA'!J:K,2,0),VLOOKUP('BD Conta 5295-0'!J488,'DE-PARA'!K:L,2,0))</f>
        <v>#N/A</v>
      </c>
      <c r="L488" s="70"/>
      <c r="M488" s="101">
        <f t="shared" si="15"/>
        <v>0</v>
      </c>
      <c r="P488" s="1" t="e">
        <f>VLOOKUP(K488,'Fluxo de Caixa'!B:B,1,0)</f>
        <v>#N/A</v>
      </c>
    </row>
    <row r="489" spans="2:16">
      <c r="B489" s="60"/>
      <c r="C489" s="65"/>
      <c r="D489" s="66"/>
      <c r="E489" s="20" t="str">
        <f t="shared" si="14"/>
        <v>1-1900</v>
      </c>
      <c r="F489" s="69"/>
      <c r="G489" s="67"/>
      <c r="H489" s="68"/>
      <c r="I489" s="69"/>
      <c r="J489" s="67"/>
      <c r="K489" s="25" t="e">
        <f>IFERROR(VLOOKUP(J489,'DE-PARA'!J:K,2,0),VLOOKUP('BD Conta 5295-0'!J489,'DE-PARA'!K:L,2,0))</f>
        <v>#N/A</v>
      </c>
      <c r="L489" s="70"/>
      <c r="M489" s="101">
        <f t="shared" si="15"/>
        <v>0</v>
      </c>
      <c r="P489" s="1" t="e">
        <f>VLOOKUP(K489,'Fluxo de Caixa'!B:B,1,0)</f>
        <v>#N/A</v>
      </c>
    </row>
    <row r="490" spans="2:16">
      <c r="B490" s="60"/>
      <c r="C490" s="65"/>
      <c r="D490" s="66"/>
      <c r="E490" s="20" t="str">
        <f t="shared" si="14"/>
        <v>1-1900</v>
      </c>
      <c r="F490" s="69"/>
      <c r="G490" s="67"/>
      <c r="H490" s="68"/>
      <c r="I490" s="69"/>
      <c r="J490" s="67"/>
      <c r="K490" s="25" t="e">
        <f>IFERROR(VLOOKUP(J490,'DE-PARA'!J:K,2,0),VLOOKUP('BD Conta 5295-0'!J490,'DE-PARA'!K:L,2,0))</f>
        <v>#N/A</v>
      </c>
      <c r="L490" s="70"/>
      <c r="M490" s="101">
        <f t="shared" si="15"/>
        <v>0</v>
      </c>
      <c r="P490" s="1" t="e">
        <f>VLOOKUP(K490,'Fluxo de Caixa'!B:B,1,0)</f>
        <v>#N/A</v>
      </c>
    </row>
    <row r="491" spans="2:16">
      <c r="B491" s="60"/>
      <c r="C491" s="65"/>
      <c r="D491" s="66"/>
      <c r="E491" s="20" t="str">
        <f t="shared" si="14"/>
        <v>1-1900</v>
      </c>
      <c r="F491" s="69"/>
      <c r="G491" s="67"/>
      <c r="H491" s="68"/>
      <c r="I491" s="69"/>
      <c r="J491" s="67"/>
      <c r="K491" s="25" t="e">
        <f>IFERROR(VLOOKUP(J491,'DE-PARA'!J:K,2,0),VLOOKUP('BD Conta 5295-0'!J491,'DE-PARA'!K:L,2,0))</f>
        <v>#N/A</v>
      </c>
      <c r="L491" s="70"/>
      <c r="M491" s="101">
        <f t="shared" si="15"/>
        <v>0</v>
      </c>
      <c r="P491" s="1" t="e">
        <f>VLOOKUP(K491,'Fluxo de Caixa'!B:B,1,0)</f>
        <v>#N/A</v>
      </c>
    </row>
    <row r="492" spans="2:16">
      <c r="B492" s="60"/>
      <c r="C492" s="65"/>
      <c r="D492" s="66"/>
      <c r="E492" s="20" t="str">
        <f t="shared" si="14"/>
        <v>1-1900</v>
      </c>
      <c r="F492" s="69"/>
      <c r="G492" s="67"/>
      <c r="H492" s="68"/>
      <c r="I492" s="69"/>
      <c r="J492" s="67"/>
      <c r="K492" s="25" t="e">
        <f>IFERROR(VLOOKUP(J492,'DE-PARA'!J:K,2,0),VLOOKUP('BD Conta 5295-0'!J492,'DE-PARA'!K:L,2,0))</f>
        <v>#N/A</v>
      </c>
      <c r="L492" s="70"/>
      <c r="M492" s="101">
        <f t="shared" si="15"/>
        <v>0</v>
      </c>
      <c r="P492" s="1" t="e">
        <f>VLOOKUP(K492,'Fluxo de Caixa'!B:B,1,0)</f>
        <v>#N/A</v>
      </c>
    </row>
    <row r="493" spans="2:16">
      <c r="B493" s="60"/>
      <c r="C493" s="65"/>
      <c r="D493" s="66"/>
      <c r="E493" s="20" t="str">
        <f t="shared" si="14"/>
        <v>1-1900</v>
      </c>
      <c r="F493" s="69"/>
      <c r="G493" s="67"/>
      <c r="H493" s="68"/>
      <c r="I493" s="69"/>
      <c r="J493" s="67"/>
      <c r="K493" s="25" t="e">
        <f>IFERROR(VLOOKUP(J493,'DE-PARA'!J:K,2,0),VLOOKUP('BD Conta 5295-0'!J493,'DE-PARA'!K:L,2,0))</f>
        <v>#N/A</v>
      </c>
      <c r="L493" s="70"/>
      <c r="M493" s="101">
        <f t="shared" si="15"/>
        <v>0</v>
      </c>
      <c r="P493" s="1" t="e">
        <f>VLOOKUP(K493,'Fluxo de Caixa'!B:B,1,0)</f>
        <v>#N/A</v>
      </c>
    </row>
    <row r="494" spans="2:16">
      <c r="B494" s="60"/>
      <c r="C494" s="65"/>
      <c r="D494" s="66"/>
      <c r="E494" s="20" t="str">
        <f t="shared" si="14"/>
        <v>1-1900</v>
      </c>
      <c r="F494" s="69"/>
      <c r="G494" s="67"/>
      <c r="H494" s="68"/>
      <c r="I494" s="69"/>
      <c r="J494" s="67"/>
      <c r="K494" s="25" t="e">
        <f>IFERROR(VLOOKUP(J494,'DE-PARA'!J:K,2,0),VLOOKUP('BD Conta 5295-0'!J494,'DE-PARA'!K:L,2,0))</f>
        <v>#N/A</v>
      </c>
      <c r="L494" s="70"/>
      <c r="M494" s="101">
        <f t="shared" si="15"/>
        <v>0</v>
      </c>
      <c r="P494" s="1" t="e">
        <f>VLOOKUP(K494,'Fluxo de Caixa'!B:B,1,0)</f>
        <v>#N/A</v>
      </c>
    </row>
    <row r="495" spans="2:16">
      <c r="B495" s="60"/>
      <c r="C495" s="65"/>
      <c r="D495" s="66"/>
      <c r="E495" s="20" t="str">
        <f t="shared" si="14"/>
        <v>1-1900</v>
      </c>
      <c r="F495" s="69"/>
      <c r="G495" s="67"/>
      <c r="H495" s="68"/>
      <c r="I495" s="69"/>
      <c r="J495" s="67"/>
      <c r="K495" s="25" t="e">
        <f>IFERROR(VLOOKUP(J495,'DE-PARA'!J:K,2,0),VLOOKUP('BD Conta 5295-0'!J495,'DE-PARA'!K:L,2,0))</f>
        <v>#N/A</v>
      </c>
      <c r="L495" s="70"/>
      <c r="M495" s="101">
        <f t="shared" si="15"/>
        <v>0</v>
      </c>
      <c r="P495" s="1" t="e">
        <f>VLOOKUP(K495,'Fluxo de Caixa'!B:B,1,0)</f>
        <v>#N/A</v>
      </c>
    </row>
    <row r="496" spans="2:16">
      <c r="B496" s="60"/>
      <c r="C496" s="65"/>
      <c r="D496" s="66"/>
      <c r="E496" s="20" t="str">
        <f t="shared" si="14"/>
        <v>1-1900</v>
      </c>
      <c r="F496" s="69"/>
      <c r="G496" s="67"/>
      <c r="H496" s="68"/>
      <c r="I496" s="69"/>
      <c r="J496" s="67"/>
      <c r="K496" s="25" t="e">
        <f>IFERROR(VLOOKUP(J496,'DE-PARA'!J:K,2,0),VLOOKUP('BD Conta 5295-0'!J496,'DE-PARA'!K:L,2,0))</f>
        <v>#N/A</v>
      </c>
      <c r="L496" s="70"/>
      <c r="M496" s="101">
        <f t="shared" si="15"/>
        <v>0</v>
      </c>
      <c r="P496" s="1" t="e">
        <f>VLOOKUP(K496,'Fluxo de Caixa'!B:B,1,0)</f>
        <v>#N/A</v>
      </c>
    </row>
    <row r="497" spans="2:16">
      <c r="B497" s="60"/>
      <c r="C497" s="65"/>
      <c r="D497" s="66"/>
      <c r="E497" s="20" t="str">
        <f t="shared" si="14"/>
        <v>1-1900</v>
      </c>
      <c r="F497" s="69"/>
      <c r="G497" s="67"/>
      <c r="H497" s="68"/>
      <c r="I497" s="69"/>
      <c r="J497" s="67"/>
      <c r="K497" s="25" t="e">
        <f>IFERROR(VLOOKUP(J497,'DE-PARA'!J:K,2,0),VLOOKUP('BD Conta 5295-0'!J497,'DE-PARA'!K:L,2,0))</f>
        <v>#N/A</v>
      </c>
      <c r="L497" s="70"/>
      <c r="M497" s="101">
        <f t="shared" si="15"/>
        <v>0</v>
      </c>
      <c r="P497" s="1" t="e">
        <f>VLOOKUP(K497,'Fluxo de Caixa'!B:B,1,0)</f>
        <v>#N/A</v>
      </c>
    </row>
    <row r="498" spans="2:16">
      <c r="B498" s="60"/>
      <c r="C498" s="65"/>
      <c r="D498" s="66"/>
      <c r="E498" s="20" t="str">
        <f t="shared" si="14"/>
        <v>1-1900</v>
      </c>
      <c r="F498" s="69"/>
      <c r="G498" s="67"/>
      <c r="H498" s="68"/>
      <c r="I498" s="69"/>
      <c r="J498" s="67"/>
      <c r="K498" s="25" t="e">
        <f>IFERROR(VLOOKUP(J498,'DE-PARA'!J:K,2,0),VLOOKUP('BD Conta 5295-0'!J498,'DE-PARA'!K:L,2,0))</f>
        <v>#N/A</v>
      </c>
      <c r="L498" s="70"/>
      <c r="M498" s="101">
        <f t="shared" si="15"/>
        <v>0</v>
      </c>
      <c r="P498" s="1" t="e">
        <f>VLOOKUP(K498,'Fluxo de Caixa'!B:B,1,0)</f>
        <v>#N/A</v>
      </c>
    </row>
    <row r="499" spans="2:16">
      <c r="B499" s="60"/>
      <c r="C499" s="65"/>
      <c r="D499" s="66"/>
      <c r="E499" s="20" t="str">
        <f t="shared" si="14"/>
        <v>1-1900</v>
      </c>
      <c r="F499" s="69"/>
      <c r="G499" s="67"/>
      <c r="H499" s="68"/>
      <c r="I499" s="69"/>
      <c r="J499" s="67"/>
      <c r="K499" s="25" t="e">
        <f>IFERROR(VLOOKUP(J499,'DE-PARA'!J:K,2,0),VLOOKUP('BD Conta 5295-0'!J499,'DE-PARA'!K:L,2,0))</f>
        <v>#N/A</v>
      </c>
      <c r="L499" s="70"/>
      <c r="M499" s="101">
        <f t="shared" si="15"/>
        <v>0</v>
      </c>
      <c r="P499" s="1" t="e">
        <f>VLOOKUP(K499,'Fluxo de Caixa'!B:B,1,0)</f>
        <v>#N/A</v>
      </c>
    </row>
    <row r="500" spans="2:16">
      <c r="B500" s="60"/>
      <c r="C500" s="65"/>
      <c r="D500" s="66"/>
      <c r="E500" s="20" t="str">
        <f t="shared" si="14"/>
        <v>1-1900</v>
      </c>
      <c r="F500" s="69"/>
      <c r="G500" s="67"/>
      <c r="H500" s="68"/>
      <c r="I500" s="69"/>
      <c r="J500" s="67"/>
      <c r="K500" s="25" t="e">
        <f>IFERROR(VLOOKUP(J500,'DE-PARA'!J:K,2,0),VLOOKUP('BD Conta 5295-0'!J500,'DE-PARA'!K:L,2,0))</f>
        <v>#N/A</v>
      </c>
      <c r="L500" s="70"/>
      <c r="M500" s="101">
        <f t="shared" si="15"/>
        <v>0</v>
      </c>
      <c r="P500" s="1" t="e">
        <f>VLOOKUP(K500,'Fluxo de Caixa'!B:B,1,0)</f>
        <v>#N/A</v>
      </c>
    </row>
    <row r="501" spans="2:16">
      <c r="B501" s="60"/>
      <c r="C501" s="65"/>
      <c r="D501" s="66"/>
      <c r="E501" s="20" t="str">
        <f t="shared" si="14"/>
        <v>1-1900</v>
      </c>
      <c r="F501" s="69"/>
      <c r="G501" s="67"/>
      <c r="H501" s="68"/>
      <c r="I501" s="69"/>
      <c r="J501" s="67"/>
      <c r="K501" s="25" t="e">
        <f>IFERROR(VLOOKUP(J501,'DE-PARA'!J:K,2,0),VLOOKUP('BD Conta 5295-0'!J501,'DE-PARA'!K:L,2,0))</f>
        <v>#N/A</v>
      </c>
      <c r="L501" s="70"/>
      <c r="M501" s="101">
        <f t="shared" si="15"/>
        <v>0</v>
      </c>
      <c r="P501" s="1" t="e">
        <f>VLOOKUP(K501,'Fluxo de Caixa'!B:B,1,0)</f>
        <v>#N/A</v>
      </c>
    </row>
    <row r="502" spans="2:16">
      <c r="B502" s="60"/>
      <c r="C502" s="65"/>
      <c r="D502" s="66"/>
      <c r="E502" s="20" t="str">
        <f t="shared" si="14"/>
        <v>1-1900</v>
      </c>
      <c r="F502" s="69"/>
      <c r="G502" s="67"/>
      <c r="H502" s="68"/>
      <c r="I502" s="69"/>
      <c r="J502" s="67"/>
      <c r="K502" s="25" t="e">
        <f>IFERROR(VLOOKUP(J502,'DE-PARA'!J:K,2,0),VLOOKUP('BD Conta 5295-0'!J502,'DE-PARA'!K:L,2,0))</f>
        <v>#N/A</v>
      </c>
      <c r="L502" s="70"/>
      <c r="M502" s="101">
        <f t="shared" si="15"/>
        <v>0</v>
      </c>
      <c r="P502" s="1" t="e">
        <f>VLOOKUP(K502,'Fluxo de Caixa'!B:B,1,0)</f>
        <v>#N/A</v>
      </c>
    </row>
    <row r="503" spans="2:16">
      <c r="B503" s="60"/>
      <c r="C503" s="65"/>
      <c r="D503" s="66"/>
      <c r="E503" s="20" t="str">
        <f t="shared" si="14"/>
        <v>1-1900</v>
      </c>
      <c r="F503" s="69"/>
      <c r="G503" s="67"/>
      <c r="H503" s="68"/>
      <c r="I503" s="69"/>
      <c r="J503" s="67"/>
      <c r="K503" s="25" t="e">
        <f>IFERROR(VLOOKUP(J503,'DE-PARA'!J:K,2,0),VLOOKUP('BD Conta 5295-0'!J503,'DE-PARA'!K:L,2,0))</f>
        <v>#N/A</v>
      </c>
      <c r="L503" s="70"/>
      <c r="M503" s="101">
        <f t="shared" si="15"/>
        <v>0</v>
      </c>
      <c r="P503" s="1" t="e">
        <f>VLOOKUP(K503,'Fluxo de Caixa'!B:B,1,0)</f>
        <v>#N/A</v>
      </c>
    </row>
    <row r="504" spans="2:16">
      <c r="B504" s="60"/>
      <c r="C504" s="65"/>
      <c r="D504" s="66"/>
      <c r="E504" s="20" t="str">
        <f t="shared" si="14"/>
        <v>1-1900</v>
      </c>
      <c r="F504" s="69"/>
      <c r="G504" s="67"/>
      <c r="H504" s="68"/>
      <c r="I504" s="69"/>
      <c r="J504" s="67"/>
      <c r="K504" s="25" t="e">
        <f>IFERROR(VLOOKUP(J504,'DE-PARA'!J:K,2,0),VLOOKUP('BD Conta 5295-0'!J504,'DE-PARA'!K:L,2,0))</f>
        <v>#N/A</v>
      </c>
      <c r="L504" s="70"/>
      <c r="M504" s="101">
        <f t="shared" si="15"/>
        <v>0</v>
      </c>
      <c r="P504" s="1" t="e">
        <f>VLOOKUP(K504,'Fluxo de Caixa'!B:B,1,0)</f>
        <v>#N/A</v>
      </c>
    </row>
    <row r="505" spans="2:16">
      <c r="B505" s="60"/>
      <c r="C505" s="65"/>
      <c r="D505" s="66"/>
      <c r="E505" s="20" t="str">
        <f t="shared" si="14"/>
        <v>1-1900</v>
      </c>
      <c r="F505" s="69"/>
      <c r="G505" s="67"/>
      <c r="H505" s="68"/>
      <c r="I505" s="69"/>
      <c r="J505" s="67"/>
      <c r="K505" s="25" t="e">
        <f>IFERROR(VLOOKUP(J505,'DE-PARA'!J:K,2,0),VLOOKUP('BD Conta 5295-0'!J505,'DE-PARA'!K:L,2,0))</f>
        <v>#N/A</v>
      </c>
      <c r="L505" s="70"/>
      <c r="M505" s="101">
        <f t="shared" si="15"/>
        <v>0</v>
      </c>
      <c r="P505" s="1" t="e">
        <f>VLOOKUP(K505,'Fluxo de Caixa'!B:B,1,0)</f>
        <v>#N/A</v>
      </c>
    </row>
    <row r="506" spans="2:16">
      <c r="B506" s="60"/>
      <c r="C506" s="65"/>
      <c r="D506" s="66"/>
      <c r="E506" s="20" t="str">
        <f t="shared" si="14"/>
        <v>1-1900</v>
      </c>
      <c r="F506" s="69"/>
      <c r="G506" s="67"/>
      <c r="H506" s="68"/>
      <c r="I506" s="69"/>
      <c r="J506" s="67"/>
      <c r="K506" s="25" t="e">
        <f>IFERROR(VLOOKUP(J506,'DE-PARA'!J:K,2,0),VLOOKUP('BD Conta 5295-0'!J506,'DE-PARA'!K:L,2,0))</f>
        <v>#N/A</v>
      </c>
      <c r="L506" s="70"/>
      <c r="M506" s="101">
        <f t="shared" si="15"/>
        <v>0</v>
      </c>
      <c r="P506" s="1" t="e">
        <f>VLOOKUP(K506,'Fluxo de Caixa'!B:B,1,0)</f>
        <v>#N/A</v>
      </c>
    </row>
    <row r="507" spans="2:16">
      <c r="B507" s="60"/>
      <c r="C507" s="65"/>
      <c r="D507" s="66"/>
      <c r="E507" s="20" t="str">
        <f t="shared" si="14"/>
        <v>1-1900</v>
      </c>
      <c r="F507" s="69"/>
      <c r="G507" s="67"/>
      <c r="H507" s="68"/>
      <c r="I507" s="69"/>
      <c r="J507" s="67"/>
      <c r="K507" s="25" t="e">
        <f>IFERROR(VLOOKUP(J507,'DE-PARA'!J:K,2,0),VLOOKUP('BD Conta 5295-0'!J507,'DE-PARA'!K:L,2,0))</f>
        <v>#N/A</v>
      </c>
      <c r="L507" s="70"/>
      <c r="M507" s="101">
        <f t="shared" si="15"/>
        <v>0</v>
      </c>
      <c r="P507" s="1" t="e">
        <f>VLOOKUP(K507,'Fluxo de Caixa'!B:B,1,0)</f>
        <v>#N/A</v>
      </c>
    </row>
    <row r="508" spans="2:16">
      <c r="B508" s="60"/>
      <c r="C508" s="65"/>
      <c r="D508" s="66"/>
      <c r="E508" s="20" t="str">
        <f t="shared" si="14"/>
        <v>1-1900</v>
      </c>
      <c r="F508" s="69"/>
      <c r="G508" s="67"/>
      <c r="H508" s="68"/>
      <c r="I508" s="69"/>
      <c r="J508" s="67"/>
      <c r="K508" s="25" t="e">
        <f>IFERROR(VLOOKUP(J508,'DE-PARA'!J:K,2,0),VLOOKUP('BD Conta 5295-0'!J508,'DE-PARA'!K:L,2,0))</f>
        <v>#N/A</v>
      </c>
      <c r="L508" s="70"/>
      <c r="M508" s="101">
        <f t="shared" si="15"/>
        <v>0</v>
      </c>
      <c r="P508" s="1" t="e">
        <f>VLOOKUP(K508,'Fluxo de Caixa'!B:B,1,0)</f>
        <v>#N/A</v>
      </c>
    </row>
    <row r="509" spans="2:16">
      <c r="B509" s="60"/>
      <c r="C509" s="65"/>
      <c r="D509" s="66"/>
      <c r="E509" s="20" t="str">
        <f t="shared" si="14"/>
        <v>1-1900</v>
      </c>
      <c r="F509" s="69"/>
      <c r="G509" s="67"/>
      <c r="H509" s="68"/>
      <c r="I509" s="69"/>
      <c r="J509" s="67"/>
      <c r="K509" s="25" t="e">
        <f>IFERROR(VLOOKUP(J509,'DE-PARA'!J:K,2,0),VLOOKUP('BD Conta 5295-0'!J509,'DE-PARA'!K:L,2,0))</f>
        <v>#N/A</v>
      </c>
      <c r="L509" s="70"/>
      <c r="M509" s="101">
        <f t="shared" si="15"/>
        <v>0</v>
      </c>
      <c r="P509" s="1" t="e">
        <f>VLOOKUP(K509,'Fluxo de Caixa'!B:B,1,0)</f>
        <v>#N/A</v>
      </c>
    </row>
    <row r="510" spans="2:16">
      <c r="B510" s="60"/>
      <c r="C510" s="65"/>
      <c r="D510" s="66"/>
      <c r="E510" s="20" t="str">
        <f t="shared" si="14"/>
        <v>1-1900</v>
      </c>
      <c r="F510" s="69"/>
      <c r="G510" s="67"/>
      <c r="H510" s="68"/>
      <c r="I510" s="69"/>
      <c r="J510" s="67"/>
      <c r="K510" s="25" t="e">
        <f>IFERROR(VLOOKUP(J510,'DE-PARA'!J:K,2,0),VLOOKUP('BD Conta 5295-0'!J510,'DE-PARA'!K:L,2,0))</f>
        <v>#N/A</v>
      </c>
      <c r="L510" s="70"/>
      <c r="M510" s="101">
        <f t="shared" si="15"/>
        <v>0</v>
      </c>
      <c r="P510" s="1" t="e">
        <f>VLOOKUP(K510,'Fluxo de Caixa'!B:B,1,0)</f>
        <v>#N/A</v>
      </c>
    </row>
    <row r="511" spans="2:16">
      <c r="B511" s="60"/>
      <c r="C511" s="65"/>
      <c r="D511" s="66"/>
      <c r="E511" s="20" t="str">
        <f t="shared" si="14"/>
        <v>1-1900</v>
      </c>
      <c r="F511" s="69"/>
      <c r="G511" s="67"/>
      <c r="H511" s="68"/>
      <c r="I511" s="69"/>
      <c r="J511" s="67"/>
      <c r="K511" s="25" t="e">
        <f>IFERROR(VLOOKUP(J511,'DE-PARA'!J:K,2,0),VLOOKUP('BD Conta 5295-0'!J511,'DE-PARA'!K:L,2,0))</f>
        <v>#N/A</v>
      </c>
      <c r="L511" s="70"/>
      <c r="M511" s="101">
        <f t="shared" si="15"/>
        <v>0</v>
      </c>
      <c r="P511" s="1" t="e">
        <f>VLOOKUP(K511,'Fluxo de Caixa'!B:B,1,0)</f>
        <v>#N/A</v>
      </c>
    </row>
    <row r="512" spans="2:16">
      <c r="B512" s="60"/>
      <c r="C512" s="65"/>
      <c r="D512" s="66"/>
      <c r="E512" s="20" t="str">
        <f t="shared" si="14"/>
        <v>1-1900</v>
      </c>
      <c r="F512" s="69"/>
      <c r="G512" s="67"/>
      <c r="H512" s="68"/>
      <c r="I512" s="69"/>
      <c r="J512" s="67"/>
      <c r="K512" s="25" t="e">
        <f>IFERROR(VLOOKUP(J512,'DE-PARA'!J:K,2,0),VLOOKUP('BD Conta 5295-0'!J512,'DE-PARA'!K:L,2,0))</f>
        <v>#N/A</v>
      </c>
      <c r="L512" s="70"/>
      <c r="M512" s="101">
        <f t="shared" si="15"/>
        <v>0</v>
      </c>
      <c r="P512" s="1" t="e">
        <f>VLOOKUP(K512,'Fluxo de Caixa'!B:B,1,0)</f>
        <v>#N/A</v>
      </c>
    </row>
    <row r="513" spans="2:16">
      <c r="B513" s="60"/>
      <c r="C513" s="65"/>
      <c r="D513" s="66"/>
      <c r="E513" s="20" t="str">
        <f t="shared" si="14"/>
        <v>1-1900</v>
      </c>
      <c r="F513" s="69"/>
      <c r="G513" s="67"/>
      <c r="H513" s="68"/>
      <c r="I513" s="69"/>
      <c r="J513" s="67"/>
      <c r="K513" s="25" t="e">
        <f>IFERROR(VLOOKUP(J513,'DE-PARA'!J:K,2,0),VLOOKUP('BD Conta 5295-0'!J513,'DE-PARA'!K:L,2,0))</f>
        <v>#N/A</v>
      </c>
      <c r="L513" s="70"/>
      <c r="M513" s="101">
        <f t="shared" si="15"/>
        <v>0</v>
      </c>
      <c r="P513" s="1" t="e">
        <f>VLOOKUP(K513,'Fluxo de Caixa'!B:B,1,0)</f>
        <v>#N/A</v>
      </c>
    </row>
    <row r="514" spans="2:16">
      <c r="B514" s="60"/>
      <c r="C514" s="65"/>
      <c r="D514" s="66"/>
      <c r="E514" s="20" t="str">
        <f t="shared" si="14"/>
        <v>1-1900</v>
      </c>
      <c r="F514" s="69"/>
      <c r="G514" s="67"/>
      <c r="H514" s="68"/>
      <c r="I514" s="69"/>
      <c r="J514" s="67"/>
      <c r="K514" s="25" t="e">
        <f>IFERROR(VLOOKUP(J514,'DE-PARA'!J:K,2,0),VLOOKUP('BD Conta 5295-0'!J514,'DE-PARA'!K:L,2,0))</f>
        <v>#N/A</v>
      </c>
      <c r="L514" s="70"/>
      <c r="M514" s="101">
        <f t="shared" si="15"/>
        <v>0</v>
      </c>
      <c r="P514" s="1" t="e">
        <f>VLOOKUP(K514,'Fluxo de Caixa'!B:B,1,0)</f>
        <v>#N/A</v>
      </c>
    </row>
    <row r="515" spans="2:16">
      <c r="B515" s="60"/>
      <c r="C515" s="65"/>
      <c r="D515" s="66"/>
      <c r="E515" s="20" t="str">
        <f t="shared" si="14"/>
        <v>1-1900</v>
      </c>
      <c r="F515" s="69"/>
      <c r="G515" s="67"/>
      <c r="H515" s="68"/>
      <c r="I515" s="69"/>
      <c r="J515" s="67"/>
      <c r="K515" s="25" t="e">
        <f>IFERROR(VLOOKUP(J515,'DE-PARA'!J:K,2,0),VLOOKUP('BD Conta 5295-0'!J515,'DE-PARA'!K:L,2,0))</f>
        <v>#N/A</v>
      </c>
      <c r="L515" s="70"/>
      <c r="M515" s="101">
        <f t="shared" si="15"/>
        <v>0</v>
      </c>
      <c r="P515" s="1" t="e">
        <f>VLOOKUP(K515,'Fluxo de Caixa'!B:B,1,0)</f>
        <v>#N/A</v>
      </c>
    </row>
    <row r="516" spans="2:16">
      <c r="B516" s="60"/>
      <c r="C516" s="65"/>
      <c r="D516" s="66"/>
      <c r="E516" s="20" t="str">
        <f t="shared" ref="E516:E579" si="16">MONTH(D516)&amp;"-"&amp;YEAR(D516)</f>
        <v>1-1900</v>
      </c>
      <c r="F516" s="69"/>
      <c r="G516" s="67"/>
      <c r="H516" s="68"/>
      <c r="I516" s="69"/>
      <c r="J516" s="67"/>
      <c r="K516" s="25" t="e">
        <f>IFERROR(VLOOKUP(J516,'DE-PARA'!J:K,2,0),VLOOKUP('BD Conta 5295-0'!J516,'DE-PARA'!K:L,2,0))</f>
        <v>#N/A</v>
      </c>
      <c r="L516" s="70"/>
      <c r="M516" s="101">
        <f t="shared" si="15"/>
        <v>0</v>
      </c>
      <c r="P516" s="1" t="e">
        <f>VLOOKUP(K516,'Fluxo de Caixa'!B:B,1,0)</f>
        <v>#N/A</v>
      </c>
    </row>
    <row r="517" spans="2:16">
      <c r="B517" s="60"/>
      <c r="C517" s="65"/>
      <c r="D517" s="66"/>
      <c r="E517" s="20" t="str">
        <f t="shared" si="16"/>
        <v>1-1900</v>
      </c>
      <c r="F517" s="69"/>
      <c r="G517" s="67"/>
      <c r="H517" s="68"/>
      <c r="I517" s="69"/>
      <c r="J517" s="67"/>
      <c r="K517" s="25" t="e">
        <f>IFERROR(VLOOKUP(J517,'DE-PARA'!J:K,2,0),VLOOKUP('BD Conta 5295-0'!J517,'DE-PARA'!K:L,2,0))</f>
        <v>#N/A</v>
      </c>
      <c r="L517" s="70"/>
      <c r="M517" s="101">
        <f t="shared" si="15"/>
        <v>0</v>
      </c>
      <c r="P517" s="1" t="e">
        <f>VLOOKUP(K517,'Fluxo de Caixa'!B:B,1,0)</f>
        <v>#N/A</v>
      </c>
    </row>
    <row r="518" spans="2:16">
      <c r="B518" s="60"/>
      <c r="C518" s="65"/>
      <c r="D518" s="66"/>
      <c r="E518" s="20" t="str">
        <f t="shared" si="16"/>
        <v>1-1900</v>
      </c>
      <c r="F518" s="69"/>
      <c r="G518" s="67"/>
      <c r="H518" s="68"/>
      <c r="I518" s="69"/>
      <c r="J518" s="67"/>
      <c r="K518" s="25" t="e">
        <f>IFERROR(VLOOKUP(J518,'DE-PARA'!J:K,2,0),VLOOKUP('BD Conta 5295-0'!J518,'DE-PARA'!K:L,2,0))</f>
        <v>#N/A</v>
      </c>
      <c r="L518" s="70"/>
      <c r="M518" s="101">
        <f t="shared" ref="M518:M581" si="17">M517+L518</f>
        <v>0</v>
      </c>
      <c r="P518" s="1" t="e">
        <f>VLOOKUP(K518,'Fluxo de Caixa'!B:B,1,0)</f>
        <v>#N/A</v>
      </c>
    </row>
    <row r="519" spans="2:16">
      <c r="B519" s="60"/>
      <c r="C519" s="65"/>
      <c r="D519" s="66"/>
      <c r="E519" s="20" t="str">
        <f t="shared" si="16"/>
        <v>1-1900</v>
      </c>
      <c r="F519" s="69"/>
      <c r="G519" s="67"/>
      <c r="H519" s="68"/>
      <c r="I519" s="69"/>
      <c r="J519" s="67"/>
      <c r="K519" s="25" t="e">
        <f>IFERROR(VLOOKUP(J519,'DE-PARA'!J:K,2,0),VLOOKUP('BD Conta 5295-0'!J519,'DE-PARA'!K:L,2,0))</f>
        <v>#N/A</v>
      </c>
      <c r="L519" s="70"/>
      <c r="M519" s="101">
        <f t="shared" si="17"/>
        <v>0</v>
      </c>
      <c r="P519" s="1" t="e">
        <f>VLOOKUP(K519,'Fluxo de Caixa'!B:B,1,0)</f>
        <v>#N/A</v>
      </c>
    </row>
    <row r="520" spans="2:16">
      <c r="B520" s="60"/>
      <c r="C520" s="65"/>
      <c r="D520" s="66"/>
      <c r="E520" s="20" t="str">
        <f t="shared" si="16"/>
        <v>1-1900</v>
      </c>
      <c r="F520" s="69"/>
      <c r="G520" s="67"/>
      <c r="H520" s="68"/>
      <c r="I520" s="69"/>
      <c r="J520" s="67"/>
      <c r="K520" s="25" t="e">
        <f>IFERROR(VLOOKUP(J520,'DE-PARA'!J:K,2,0),VLOOKUP('BD Conta 5295-0'!J520,'DE-PARA'!K:L,2,0))</f>
        <v>#N/A</v>
      </c>
      <c r="L520" s="70"/>
      <c r="M520" s="101">
        <f t="shared" si="17"/>
        <v>0</v>
      </c>
      <c r="P520" s="1" t="e">
        <f>VLOOKUP(K520,'Fluxo de Caixa'!B:B,1,0)</f>
        <v>#N/A</v>
      </c>
    </row>
    <row r="521" spans="2:16">
      <c r="B521" s="60"/>
      <c r="C521" s="65"/>
      <c r="D521" s="66"/>
      <c r="E521" s="20" t="str">
        <f t="shared" si="16"/>
        <v>1-1900</v>
      </c>
      <c r="F521" s="69"/>
      <c r="G521" s="67"/>
      <c r="H521" s="68"/>
      <c r="I521" s="69"/>
      <c r="J521" s="67"/>
      <c r="K521" s="25" t="e">
        <f>IFERROR(VLOOKUP(J521,'DE-PARA'!J:K,2,0),VLOOKUP('BD Conta 5295-0'!J521,'DE-PARA'!K:L,2,0))</f>
        <v>#N/A</v>
      </c>
      <c r="L521" s="70"/>
      <c r="M521" s="101">
        <f t="shared" si="17"/>
        <v>0</v>
      </c>
      <c r="P521" s="1" t="e">
        <f>VLOOKUP(K521,'Fluxo de Caixa'!B:B,1,0)</f>
        <v>#N/A</v>
      </c>
    </row>
    <row r="522" spans="2:16">
      <c r="B522" s="60"/>
      <c r="C522" s="65"/>
      <c r="D522" s="66"/>
      <c r="E522" s="20" t="str">
        <f t="shared" si="16"/>
        <v>1-1900</v>
      </c>
      <c r="F522" s="69"/>
      <c r="G522" s="67"/>
      <c r="H522" s="68"/>
      <c r="I522" s="69"/>
      <c r="J522" s="67"/>
      <c r="K522" s="25" t="e">
        <f>IFERROR(VLOOKUP(J522,'DE-PARA'!J:K,2,0),VLOOKUP('BD Conta 5295-0'!J522,'DE-PARA'!K:L,2,0))</f>
        <v>#N/A</v>
      </c>
      <c r="L522" s="70"/>
      <c r="M522" s="101">
        <f t="shared" si="17"/>
        <v>0</v>
      </c>
      <c r="P522" s="1" t="e">
        <f>VLOOKUP(K522,'Fluxo de Caixa'!B:B,1,0)</f>
        <v>#N/A</v>
      </c>
    </row>
    <row r="523" spans="2:16">
      <c r="B523" s="60"/>
      <c r="C523" s="65"/>
      <c r="D523" s="66"/>
      <c r="E523" s="20" t="str">
        <f t="shared" si="16"/>
        <v>1-1900</v>
      </c>
      <c r="F523" s="69"/>
      <c r="G523" s="67"/>
      <c r="H523" s="68"/>
      <c r="I523" s="69"/>
      <c r="J523" s="67"/>
      <c r="K523" s="25" t="e">
        <f>IFERROR(VLOOKUP(J523,'DE-PARA'!J:K,2,0),VLOOKUP('BD Conta 5295-0'!J523,'DE-PARA'!K:L,2,0))</f>
        <v>#N/A</v>
      </c>
      <c r="L523" s="70"/>
      <c r="M523" s="101">
        <f t="shared" si="17"/>
        <v>0</v>
      </c>
      <c r="P523" s="1" t="e">
        <f>VLOOKUP(K523,'Fluxo de Caixa'!B:B,1,0)</f>
        <v>#N/A</v>
      </c>
    </row>
    <row r="524" spans="2:16">
      <c r="B524" s="60"/>
      <c r="C524" s="65"/>
      <c r="D524" s="66"/>
      <c r="E524" s="20" t="str">
        <f t="shared" si="16"/>
        <v>1-1900</v>
      </c>
      <c r="F524" s="69"/>
      <c r="G524" s="67"/>
      <c r="H524" s="68"/>
      <c r="I524" s="69"/>
      <c r="J524" s="67"/>
      <c r="K524" s="25" t="e">
        <f>IFERROR(VLOOKUP(J524,'DE-PARA'!J:K,2,0),VLOOKUP('BD Conta 5295-0'!J524,'DE-PARA'!K:L,2,0))</f>
        <v>#N/A</v>
      </c>
      <c r="L524" s="70"/>
      <c r="M524" s="101">
        <f t="shared" si="17"/>
        <v>0</v>
      </c>
      <c r="P524" s="1" t="e">
        <f>VLOOKUP(K524,'Fluxo de Caixa'!B:B,1,0)</f>
        <v>#N/A</v>
      </c>
    </row>
    <row r="525" spans="2:16">
      <c r="B525" s="60"/>
      <c r="C525" s="65"/>
      <c r="D525" s="66"/>
      <c r="E525" s="20" t="str">
        <f t="shared" si="16"/>
        <v>1-1900</v>
      </c>
      <c r="F525" s="69"/>
      <c r="G525" s="67"/>
      <c r="H525" s="68"/>
      <c r="I525" s="69"/>
      <c r="J525" s="67"/>
      <c r="K525" s="25" t="e">
        <f>IFERROR(VLOOKUP(J525,'DE-PARA'!J:K,2,0),VLOOKUP('BD Conta 5295-0'!J525,'DE-PARA'!K:L,2,0))</f>
        <v>#N/A</v>
      </c>
      <c r="L525" s="70"/>
      <c r="M525" s="101">
        <f t="shared" si="17"/>
        <v>0</v>
      </c>
      <c r="P525" s="1" t="e">
        <f>VLOOKUP(K525,'Fluxo de Caixa'!B:B,1,0)</f>
        <v>#N/A</v>
      </c>
    </row>
    <row r="526" spans="2:16">
      <c r="B526" s="60"/>
      <c r="C526" s="65"/>
      <c r="D526" s="66"/>
      <c r="E526" s="20" t="str">
        <f t="shared" si="16"/>
        <v>1-1900</v>
      </c>
      <c r="F526" s="69"/>
      <c r="G526" s="67"/>
      <c r="H526" s="68"/>
      <c r="I526" s="69"/>
      <c r="J526" s="67"/>
      <c r="K526" s="25" t="e">
        <f>IFERROR(VLOOKUP(J526,'DE-PARA'!J:K,2,0),VLOOKUP('BD Conta 5295-0'!J526,'DE-PARA'!K:L,2,0))</f>
        <v>#N/A</v>
      </c>
      <c r="L526" s="70"/>
      <c r="M526" s="101">
        <f t="shared" si="17"/>
        <v>0</v>
      </c>
      <c r="P526" s="1" t="e">
        <f>VLOOKUP(K526,'Fluxo de Caixa'!B:B,1,0)</f>
        <v>#N/A</v>
      </c>
    </row>
    <row r="527" spans="2:16">
      <c r="B527" s="60"/>
      <c r="C527" s="65"/>
      <c r="D527" s="66"/>
      <c r="E527" s="20" t="str">
        <f t="shared" si="16"/>
        <v>1-1900</v>
      </c>
      <c r="F527" s="69"/>
      <c r="G527" s="67"/>
      <c r="H527" s="68"/>
      <c r="I527" s="69"/>
      <c r="J527" s="67"/>
      <c r="K527" s="25" t="e">
        <f>IFERROR(VLOOKUP(J527,'DE-PARA'!J:K,2,0),VLOOKUP('BD Conta 5295-0'!J527,'DE-PARA'!K:L,2,0))</f>
        <v>#N/A</v>
      </c>
      <c r="L527" s="70"/>
      <c r="M527" s="101">
        <f t="shared" si="17"/>
        <v>0</v>
      </c>
      <c r="P527" s="1" t="e">
        <f>VLOOKUP(K527,'Fluxo de Caixa'!B:B,1,0)</f>
        <v>#N/A</v>
      </c>
    </row>
    <row r="528" spans="2:16">
      <c r="B528" s="60"/>
      <c r="C528" s="65"/>
      <c r="D528" s="66"/>
      <c r="E528" s="20" t="str">
        <f t="shared" si="16"/>
        <v>1-1900</v>
      </c>
      <c r="F528" s="69"/>
      <c r="G528" s="67"/>
      <c r="H528" s="68"/>
      <c r="I528" s="69"/>
      <c r="J528" s="67"/>
      <c r="K528" s="25" t="e">
        <f>IFERROR(VLOOKUP(J528,'DE-PARA'!J:K,2,0),VLOOKUP('BD Conta 5295-0'!J528,'DE-PARA'!K:L,2,0))</f>
        <v>#N/A</v>
      </c>
      <c r="L528" s="70"/>
      <c r="M528" s="101">
        <f t="shared" si="17"/>
        <v>0</v>
      </c>
      <c r="P528" s="1" t="e">
        <f>VLOOKUP(K528,'Fluxo de Caixa'!B:B,1,0)</f>
        <v>#N/A</v>
      </c>
    </row>
    <row r="529" spans="2:16">
      <c r="B529" s="60"/>
      <c r="C529" s="65"/>
      <c r="D529" s="66"/>
      <c r="E529" s="20" t="str">
        <f t="shared" si="16"/>
        <v>1-1900</v>
      </c>
      <c r="F529" s="69"/>
      <c r="G529" s="67"/>
      <c r="H529" s="68"/>
      <c r="I529" s="69"/>
      <c r="J529" s="67"/>
      <c r="K529" s="25" t="e">
        <f>IFERROR(VLOOKUP(J529,'DE-PARA'!J:K,2,0),VLOOKUP('BD Conta 5295-0'!J529,'DE-PARA'!K:L,2,0))</f>
        <v>#N/A</v>
      </c>
      <c r="L529" s="70"/>
      <c r="M529" s="101">
        <f t="shared" si="17"/>
        <v>0</v>
      </c>
      <c r="P529" s="1" t="e">
        <f>VLOOKUP(K529,'Fluxo de Caixa'!B:B,1,0)</f>
        <v>#N/A</v>
      </c>
    </row>
    <row r="530" spans="2:16">
      <c r="B530" s="60"/>
      <c r="C530" s="65"/>
      <c r="D530" s="66"/>
      <c r="E530" s="20" t="str">
        <f t="shared" si="16"/>
        <v>1-1900</v>
      </c>
      <c r="F530" s="69"/>
      <c r="G530" s="67"/>
      <c r="H530" s="68"/>
      <c r="I530" s="69"/>
      <c r="J530" s="67"/>
      <c r="K530" s="25" t="e">
        <f>IFERROR(VLOOKUP(J530,'DE-PARA'!J:K,2,0),VLOOKUP('BD Conta 5295-0'!J530,'DE-PARA'!K:L,2,0))</f>
        <v>#N/A</v>
      </c>
      <c r="L530" s="70"/>
      <c r="M530" s="101">
        <f t="shared" si="17"/>
        <v>0</v>
      </c>
      <c r="P530" s="1" t="e">
        <f>VLOOKUP(K530,'Fluxo de Caixa'!B:B,1,0)</f>
        <v>#N/A</v>
      </c>
    </row>
    <row r="531" spans="2:16">
      <c r="B531" s="60"/>
      <c r="C531" s="65"/>
      <c r="D531" s="66"/>
      <c r="E531" s="20" t="str">
        <f t="shared" si="16"/>
        <v>1-1900</v>
      </c>
      <c r="F531" s="69"/>
      <c r="G531" s="67"/>
      <c r="H531" s="68"/>
      <c r="I531" s="69"/>
      <c r="J531" s="67"/>
      <c r="K531" s="25" t="e">
        <f>IFERROR(VLOOKUP(J531,'DE-PARA'!J:K,2,0),VLOOKUP('BD Conta 5295-0'!J531,'DE-PARA'!K:L,2,0))</f>
        <v>#N/A</v>
      </c>
      <c r="L531" s="70"/>
      <c r="M531" s="101">
        <f t="shared" si="17"/>
        <v>0</v>
      </c>
      <c r="P531" s="1" t="e">
        <f>VLOOKUP(K531,'Fluxo de Caixa'!B:B,1,0)</f>
        <v>#N/A</v>
      </c>
    </row>
    <row r="532" spans="2:16">
      <c r="B532" s="60"/>
      <c r="C532" s="65"/>
      <c r="D532" s="66"/>
      <c r="E532" s="20" t="str">
        <f t="shared" si="16"/>
        <v>1-1900</v>
      </c>
      <c r="F532" s="69"/>
      <c r="G532" s="67"/>
      <c r="H532" s="68"/>
      <c r="I532" s="69"/>
      <c r="J532" s="67"/>
      <c r="K532" s="25" t="e">
        <f>IFERROR(VLOOKUP(J532,'DE-PARA'!J:K,2,0),VLOOKUP('BD Conta 5295-0'!J532,'DE-PARA'!K:L,2,0))</f>
        <v>#N/A</v>
      </c>
      <c r="L532" s="70"/>
      <c r="M532" s="101">
        <f t="shared" si="17"/>
        <v>0</v>
      </c>
      <c r="P532" s="1" t="e">
        <f>VLOOKUP(K532,'Fluxo de Caixa'!B:B,1,0)</f>
        <v>#N/A</v>
      </c>
    </row>
    <row r="533" spans="2:16">
      <c r="B533" s="60"/>
      <c r="C533" s="65"/>
      <c r="D533" s="66"/>
      <c r="E533" s="20" t="str">
        <f t="shared" si="16"/>
        <v>1-1900</v>
      </c>
      <c r="F533" s="69"/>
      <c r="G533" s="67"/>
      <c r="H533" s="68"/>
      <c r="I533" s="69"/>
      <c r="J533" s="67"/>
      <c r="K533" s="25" t="e">
        <f>IFERROR(VLOOKUP(J533,'DE-PARA'!J:K,2,0),VLOOKUP('BD Conta 5295-0'!J533,'DE-PARA'!K:L,2,0))</f>
        <v>#N/A</v>
      </c>
      <c r="L533" s="70"/>
      <c r="M533" s="101">
        <f t="shared" si="17"/>
        <v>0</v>
      </c>
      <c r="P533" s="1" t="e">
        <f>VLOOKUP(K533,'Fluxo de Caixa'!B:B,1,0)</f>
        <v>#N/A</v>
      </c>
    </row>
    <row r="534" spans="2:16">
      <c r="B534" s="60"/>
      <c r="C534" s="65"/>
      <c r="D534" s="66"/>
      <c r="E534" s="20" t="str">
        <f t="shared" si="16"/>
        <v>1-1900</v>
      </c>
      <c r="F534" s="69"/>
      <c r="G534" s="67"/>
      <c r="H534" s="68"/>
      <c r="I534" s="69"/>
      <c r="J534" s="67"/>
      <c r="K534" s="25" t="e">
        <f>IFERROR(VLOOKUP(J534,'DE-PARA'!J:K,2,0),VLOOKUP('BD Conta 5295-0'!J534,'DE-PARA'!K:L,2,0))</f>
        <v>#N/A</v>
      </c>
      <c r="L534" s="70"/>
      <c r="M534" s="101">
        <f t="shared" si="17"/>
        <v>0</v>
      </c>
      <c r="P534" s="1" t="e">
        <f>VLOOKUP(K534,'Fluxo de Caixa'!B:B,1,0)</f>
        <v>#N/A</v>
      </c>
    </row>
    <row r="535" spans="2:16">
      <c r="B535" s="60"/>
      <c r="C535" s="65"/>
      <c r="D535" s="66"/>
      <c r="E535" s="20" t="str">
        <f t="shared" si="16"/>
        <v>1-1900</v>
      </c>
      <c r="F535" s="69"/>
      <c r="G535" s="67"/>
      <c r="H535" s="68"/>
      <c r="I535" s="69"/>
      <c r="J535" s="67"/>
      <c r="K535" s="25" t="e">
        <f>IFERROR(VLOOKUP(J535,'DE-PARA'!J:K,2,0),VLOOKUP('BD Conta 5295-0'!J535,'DE-PARA'!K:L,2,0))</f>
        <v>#N/A</v>
      </c>
      <c r="L535" s="70"/>
      <c r="M535" s="101">
        <f t="shared" si="17"/>
        <v>0</v>
      </c>
      <c r="P535" s="1" t="e">
        <f>VLOOKUP(K535,'Fluxo de Caixa'!B:B,1,0)</f>
        <v>#N/A</v>
      </c>
    </row>
    <row r="536" spans="2:16">
      <c r="B536" s="60"/>
      <c r="C536" s="65"/>
      <c r="D536" s="66"/>
      <c r="E536" s="20" t="str">
        <f t="shared" si="16"/>
        <v>1-1900</v>
      </c>
      <c r="F536" s="69"/>
      <c r="G536" s="67"/>
      <c r="H536" s="68"/>
      <c r="I536" s="69"/>
      <c r="J536" s="67"/>
      <c r="K536" s="25" t="e">
        <f>IFERROR(VLOOKUP(J536,'DE-PARA'!J:K,2,0),VLOOKUP('BD Conta 5295-0'!J536,'DE-PARA'!K:L,2,0))</f>
        <v>#N/A</v>
      </c>
      <c r="L536" s="70"/>
      <c r="M536" s="101">
        <f t="shared" si="17"/>
        <v>0</v>
      </c>
      <c r="P536" s="1" t="e">
        <f>VLOOKUP(K536,'Fluxo de Caixa'!B:B,1,0)</f>
        <v>#N/A</v>
      </c>
    </row>
    <row r="537" spans="2:16">
      <c r="B537" s="60"/>
      <c r="C537" s="65"/>
      <c r="D537" s="66"/>
      <c r="E537" s="20" t="str">
        <f t="shared" si="16"/>
        <v>1-1900</v>
      </c>
      <c r="F537" s="69"/>
      <c r="G537" s="67"/>
      <c r="H537" s="68"/>
      <c r="I537" s="69"/>
      <c r="J537" s="67"/>
      <c r="K537" s="25" t="e">
        <f>IFERROR(VLOOKUP(J537,'DE-PARA'!J:K,2,0),VLOOKUP('BD Conta 5295-0'!J537,'DE-PARA'!K:L,2,0))</f>
        <v>#N/A</v>
      </c>
      <c r="L537" s="70"/>
      <c r="M537" s="101">
        <f t="shared" si="17"/>
        <v>0</v>
      </c>
      <c r="P537" s="1" t="e">
        <f>VLOOKUP(K537,'Fluxo de Caixa'!B:B,1,0)</f>
        <v>#N/A</v>
      </c>
    </row>
    <row r="538" spans="2:16">
      <c r="B538" s="60"/>
      <c r="C538" s="65"/>
      <c r="D538" s="66"/>
      <c r="E538" s="20" t="str">
        <f t="shared" si="16"/>
        <v>1-1900</v>
      </c>
      <c r="F538" s="69"/>
      <c r="G538" s="67"/>
      <c r="H538" s="68"/>
      <c r="I538" s="69"/>
      <c r="J538" s="67"/>
      <c r="K538" s="25" t="e">
        <f>IFERROR(VLOOKUP(J538,'DE-PARA'!J:K,2,0),VLOOKUP('BD Conta 5295-0'!J538,'DE-PARA'!K:L,2,0))</f>
        <v>#N/A</v>
      </c>
      <c r="L538" s="70"/>
      <c r="M538" s="101">
        <f t="shared" si="17"/>
        <v>0</v>
      </c>
      <c r="P538" s="1" t="e">
        <f>VLOOKUP(K538,'Fluxo de Caixa'!B:B,1,0)</f>
        <v>#N/A</v>
      </c>
    </row>
    <row r="539" spans="2:16">
      <c r="B539" s="60"/>
      <c r="C539" s="65"/>
      <c r="D539" s="66"/>
      <c r="E539" s="20" t="str">
        <f t="shared" si="16"/>
        <v>1-1900</v>
      </c>
      <c r="F539" s="69"/>
      <c r="G539" s="67"/>
      <c r="H539" s="68"/>
      <c r="I539" s="69"/>
      <c r="J539" s="67"/>
      <c r="K539" s="25" t="e">
        <f>IFERROR(VLOOKUP(J539,'DE-PARA'!J:K,2,0),VLOOKUP('BD Conta 5295-0'!J539,'DE-PARA'!K:L,2,0))</f>
        <v>#N/A</v>
      </c>
      <c r="L539" s="70"/>
      <c r="M539" s="101">
        <f t="shared" si="17"/>
        <v>0</v>
      </c>
      <c r="P539" s="1" t="e">
        <f>VLOOKUP(K539,'Fluxo de Caixa'!B:B,1,0)</f>
        <v>#N/A</v>
      </c>
    </row>
    <row r="540" spans="2:16">
      <c r="B540" s="60"/>
      <c r="C540" s="65"/>
      <c r="D540" s="66"/>
      <c r="E540" s="20" t="str">
        <f t="shared" si="16"/>
        <v>1-1900</v>
      </c>
      <c r="F540" s="69"/>
      <c r="G540" s="67"/>
      <c r="H540" s="68"/>
      <c r="I540" s="69"/>
      <c r="J540" s="67"/>
      <c r="K540" s="25" t="e">
        <f>IFERROR(VLOOKUP(J540,'DE-PARA'!J:K,2,0),VLOOKUP('BD Conta 5295-0'!J540,'DE-PARA'!K:L,2,0))</f>
        <v>#N/A</v>
      </c>
      <c r="L540" s="70"/>
      <c r="M540" s="101">
        <f t="shared" si="17"/>
        <v>0</v>
      </c>
      <c r="P540" s="1" t="e">
        <f>VLOOKUP(K540,'Fluxo de Caixa'!B:B,1,0)</f>
        <v>#N/A</v>
      </c>
    </row>
    <row r="541" spans="2:16">
      <c r="B541" s="60"/>
      <c r="C541" s="65"/>
      <c r="D541" s="66"/>
      <c r="E541" s="20" t="str">
        <f t="shared" si="16"/>
        <v>1-1900</v>
      </c>
      <c r="F541" s="69"/>
      <c r="G541" s="67"/>
      <c r="H541" s="68"/>
      <c r="I541" s="69"/>
      <c r="J541" s="67"/>
      <c r="K541" s="25" t="e">
        <f>IFERROR(VLOOKUP(J541,'DE-PARA'!J:K,2,0),VLOOKUP('BD Conta 5295-0'!J541,'DE-PARA'!K:L,2,0))</f>
        <v>#N/A</v>
      </c>
      <c r="L541" s="70"/>
      <c r="M541" s="101">
        <f t="shared" si="17"/>
        <v>0</v>
      </c>
      <c r="P541" s="1" t="e">
        <f>VLOOKUP(K541,'Fluxo de Caixa'!B:B,1,0)</f>
        <v>#N/A</v>
      </c>
    </row>
    <row r="542" spans="2:16">
      <c r="B542" s="60"/>
      <c r="C542" s="65"/>
      <c r="D542" s="66"/>
      <c r="E542" s="20" t="str">
        <f t="shared" si="16"/>
        <v>1-1900</v>
      </c>
      <c r="F542" s="69"/>
      <c r="G542" s="67"/>
      <c r="H542" s="68"/>
      <c r="I542" s="69"/>
      <c r="J542" s="67"/>
      <c r="K542" s="25" t="e">
        <f>IFERROR(VLOOKUP(J542,'DE-PARA'!J:K,2,0),VLOOKUP('BD Conta 5295-0'!J542,'DE-PARA'!K:L,2,0))</f>
        <v>#N/A</v>
      </c>
      <c r="L542" s="70"/>
      <c r="M542" s="101">
        <f t="shared" si="17"/>
        <v>0</v>
      </c>
      <c r="P542" s="1" t="e">
        <f>VLOOKUP(K542,'Fluxo de Caixa'!B:B,1,0)</f>
        <v>#N/A</v>
      </c>
    </row>
    <row r="543" spans="2:16">
      <c r="B543" s="60"/>
      <c r="C543" s="65"/>
      <c r="D543" s="66"/>
      <c r="E543" s="20" t="str">
        <f t="shared" si="16"/>
        <v>1-1900</v>
      </c>
      <c r="F543" s="69"/>
      <c r="G543" s="67"/>
      <c r="H543" s="68"/>
      <c r="I543" s="69"/>
      <c r="J543" s="67"/>
      <c r="K543" s="25" t="e">
        <f>IFERROR(VLOOKUP(J543,'DE-PARA'!J:K,2,0),VLOOKUP('BD Conta 5295-0'!J543,'DE-PARA'!K:L,2,0))</f>
        <v>#N/A</v>
      </c>
      <c r="L543" s="70"/>
      <c r="M543" s="101">
        <f t="shared" si="17"/>
        <v>0</v>
      </c>
      <c r="P543" s="1" t="e">
        <f>VLOOKUP(K543,'Fluxo de Caixa'!B:B,1,0)</f>
        <v>#N/A</v>
      </c>
    </row>
    <row r="544" spans="2:16">
      <c r="B544" s="60"/>
      <c r="C544" s="65"/>
      <c r="D544" s="66"/>
      <c r="E544" s="20" t="str">
        <f t="shared" si="16"/>
        <v>1-1900</v>
      </c>
      <c r="F544" s="69"/>
      <c r="G544" s="67"/>
      <c r="H544" s="68"/>
      <c r="I544" s="69"/>
      <c r="J544" s="67"/>
      <c r="K544" s="25" t="e">
        <f>IFERROR(VLOOKUP(J544,'DE-PARA'!J:K,2,0),VLOOKUP('BD Conta 5295-0'!J544,'DE-PARA'!K:L,2,0))</f>
        <v>#N/A</v>
      </c>
      <c r="L544" s="70"/>
      <c r="M544" s="101">
        <f t="shared" si="17"/>
        <v>0</v>
      </c>
      <c r="P544" s="1" t="e">
        <f>VLOOKUP(K544,'Fluxo de Caixa'!B:B,1,0)</f>
        <v>#N/A</v>
      </c>
    </row>
    <row r="545" spans="2:16">
      <c r="B545" s="60"/>
      <c r="C545" s="65"/>
      <c r="D545" s="66"/>
      <c r="E545" s="20" t="str">
        <f t="shared" si="16"/>
        <v>1-1900</v>
      </c>
      <c r="F545" s="69"/>
      <c r="G545" s="67"/>
      <c r="H545" s="68"/>
      <c r="I545" s="69"/>
      <c r="J545" s="67"/>
      <c r="K545" s="25" t="e">
        <f>IFERROR(VLOOKUP(J545,'DE-PARA'!J:K,2,0),VLOOKUP('BD Conta 5295-0'!J545,'DE-PARA'!K:L,2,0))</f>
        <v>#N/A</v>
      </c>
      <c r="L545" s="70"/>
      <c r="M545" s="101">
        <f t="shared" si="17"/>
        <v>0</v>
      </c>
      <c r="P545" s="1" t="e">
        <f>VLOOKUP(K545,'Fluxo de Caixa'!B:B,1,0)</f>
        <v>#N/A</v>
      </c>
    </row>
    <row r="546" spans="2:16">
      <c r="B546" s="60"/>
      <c r="C546" s="65"/>
      <c r="D546" s="66"/>
      <c r="E546" s="20" t="str">
        <f t="shared" si="16"/>
        <v>1-1900</v>
      </c>
      <c r="F546" s="69"/>
      <c r="G546" s="67"/>
      <c r="H546" s="68"/>
      <c r="I546" s="69"/>
      <c r="J546" s="67"/>
      <c r="K546" s="25" t="e">
        <f>IFERROR(VLOOKUP(J546,'DE-PARA'!J:K,2,0),VLOOKUP('BD Conta 5295-0'!J546,'DE-PARA'!K:L,2,0))</f>
        <v>#N/A</v>
      </c>
      <c r="L546" s="70"/>
      <c r="M546" s="101">
        <f t="shared" si="17"/>
        <v>0</v>
      </c>
      <c r="P546" s="1" t="e">
        <f>VLOOKUP(K546,'Fluxo de Caixa'!B:B,1,0)</f>
        <v>#N/A</v>
      </c>
    </row>
    <row r="547" spans="2:16">
      <c r="B547" s="60"/>
      <c r="C547" s="65"/>
      <c r="D547" s="66"/>
      <c r="E547" s="20" t="str">
        <f t="shared" si="16"/>
        <v>1-1900</v>
      </c>
      <c r="F547" s="69"/>
      <c r="G547" s="67"/>
      <c r="H547" s="68"/>
      <c r="I547" s="69"/>
      <c r="J547" s="67"/>
      <c r="K547" s="25" t="e">
        <f>IFERROR(VLOOKUP(J547,'DE-PARA'!J:K,2,0),VLOOKUP('BD Conta 5295-0'!J547,'DE-PARA'!K:L,2,0))</f>
        <v>#N/A</v>
      </c>
      <c r="L547" s="70"/>
      <c r="M547" s="101">
        <f t="shared" si="17"/>
        <v>0</v>
      </c>
      <c r="P547" s="1" t="e">
        <f>VLOOKUP(K547,'Fluxo de Caixa'!B:B,1,0)</f>
        <v>#N/A</v>
      </c>
    </row>
    <row r="548" spans="2:16">
      <c r="B548" s="60"/>
      <c r="C548" s="65"/>
      <c r="D548" s="66"/>
      <c r="E548" s="20" t="str">
        <f t="shared" si="16"/>
        <v>1-1900</v>
      </c>
      <c r="F548" s="69"/>
      <c r="G548" s="67"/>
      <c r="H548" s="68"/>
      <c r="I548" s="69"/>
      <c r="J548" s="67"/>
      <c r="K548" s="25" t="e">
        <f>IFERROR(VLOOKUP(J548,'DE-PARA'!J:K,2,0),VLOOKUP('BD Conta 5295-0'!J548,'DE-PARA'!K:L,2,0))</f>
        <v>#N/A</v>
      </c>
      <c r="L548" s="70"/>
      <c r="M548" s="101">
        <f t="shared" si="17"/>
        <v>0</v>
      </c>
      <c r="P548" s="1" t="e">
        <f>VLOOKUP(K548,'Fluxo de Caixa'!B:B,1,0)</f>
        <v>#N/A</v>
      </c>
    </row>
    <row r="549" spans="2:16">
      <c r="B549" s="60"/>
      <c r="C549" s="65"/>
      <c r="D549" s="66"/>
      <c r="E549" s="20" t="str">
        <f t="shared" si="16"/>
        <v>1-1900</v>
      </c>
      <c r="F549" s="69"/>
      <c r="G549" s="67"/>
      <c r="H549" s="68"/>
      <c r="I549" s="69"/>
      <c r="J549" s="67"/>
      <c r="K549" s="25" t="e">
        <f>IFERROR(VLOOKUP(J549,'DE-PARA'!J:K,2,0),VLOOKUP('BD Conta 5295-0'!J549,'DE-PARA'!K:L,2,0))</f>
        <v>#N/A</v>
      </c>
      <c r="L549" s="70"/>
      <c r="M549" s="101">
        <f t="shared" si="17"/>
        <v>0</v>
      </c>
      <c r="P549" s="1" t="e">
        <f>VLOOKUP(K549,'Fluxo de Caixa'!B:B,1,0)</f>
        <v>#N/A</v>
      </c>
    </row>
    <row r="550" spans="2:16">
      <c r="B550" s="60"/>
      <c r="C550" s="65"/>
      <c r="D550" s="66"/>
      <c r="E550" s="20" t="str">
        <f t="shared" si="16"/>
        <v>1-1900</v>
      </c>
      <c r="F550" s="69"/>
      <c r="G550" s="67"/>
      <c r="H550" s="68"/>
      <c r="I550" s="69"/>
      <c r="J550" s="67"/>
      <c r="K550" s="25" t="e">
        <f>IFERROR(VLOOKUP(J550,'DE-PARA'!J:K,2,0),VLOOKUP('BD Conta 5295-0'!J550,'DE-PARA'!K:L,2,0))</f>
        <v>#N/A</v>
      </c>
      <c r="L550" s="70"/>
      <c r="M550" s="101">
        <f t="shared" si="17"/>
        <v>0</v>
      </c>
      <c r="P550" s="1" t="e">
        <f>VLOOKUP(K550,'Fluxo de Caixa'!B:B,1,0)</f>
        <v>#N/A</v>
      </c>
    </row>
    <row r="551" spans="2:16">
      <c r="B551" s="60"/>
      <c r="C551" s="65"/>
      <c r="D551" s="66"/>
      <c r="E551" s="20" t="str">
        <f t="shared" si="16"/>
        <v>1-1900</v>
      </c>
      <c r="F551" s="69"/>
      <c r="G551" s="67"/>
      <c r="H551" s="68"/>
      <c r="I551" s="69"/>
      <c r="J551" s="67"/>
      <c r="K551" s="25" t="e">
        <f>IFERROR(VLOOKUP(J551,'DE-PARA'!J:K,2,0),VLOOKUP('BD Conta 5295-0'!J551,'DE-PARA'!K:L,2,0))</f>
        <v>#N/A</v>
      </c>
      <c r="L551" s="70"/>
      <c r="M551" s="101">
        <f t="shared" si="17"/>
        <v>0</v>
      </c>
      <c r="P551" s="1" t="e">
        <f>VLOOKUP(K551,'Fluxo de Caixa'!B:B,1,0)</f>
        <v>#N/A</v>
      </c>
    </row>
    <row r="552" spans="2:16">
      <c r="B552" s="60"/>
      <c r="C552" s="65"/>
      <c r="D552" s="66"/>
      <c r="E552" s="20" t="str">
        <f t="shared" si="16"/>
        <v>1-1900</v>
      </c>
      <c r="F552" s="69"/>
      <c r="G552" s="67"/>
      <c r="H552" s="68"/>
      <c r="I552" s="69"/>
      <c r="J552" s="67"/>
      <c r="K552" s="25" t="e">
        <f>IFERROR(VLOOKUP(J552,'DE-PARA'!J:K,2,0),VLOOKUP('BD Conta 5295-0'!J552,'DE-PARA'!K:L,2,0))</f>
        <v>#N/A</v>
      </c>
      <c r="L552" s="70"/>
      <c r="M552" s="101">
        <f t="shared" si="17"/>
        <v>0</v>
      </c>
      <c r="P552" s="1" t="e">
        <f>VLOOKUP(K552,'Fluxo de Caixa'!B:B,1,0)</f>
        <v>#N/A</v>
      </c>
    </row>
    <row r="553" spans="2:16">
      <c r="B553" s="60"/>
      <c r="C553" s="65"/>
      <c r="D553" s="66"/>
      <c r="E553" s="20" t="str">
        <f t="shared" si="16"/>
        <v>1-1900</v>
      </c>
      <c r="F553" s="69"/>
      <c r="G553" s="67"/>
      <c r="H553" s="68"/>
      <c r="I553" s="69"/>
      <c r="J553" s="67"/>
      <c r="K553" s="25" t="e">
        <f>IFERROR(VLOOKUP(J553,'DE-PARA'!J:K,2,0),VLOOKUP('BD Conta 5295-0'!J553,'DE-PARA'!K:L,2,0))</f>
        <v>#N/A</v>
      </c>
      <c r="L553" s="70"/>
      <c r="M553" s="101">
        <f t="shared" si="17"/>
        <v>0</v>
      </c>
      <c r="P553" s="1" t="e">
        <f>VLOOKUP(K553,'Fluxo de Caixa'!B:B,1,0)</f>
        <v>#N/A</v>
      </c>
    </row>
    <row r="554" spans="2:16">
      <c r="B554" s="60"/>
      <c r="C554" s="65"/>
      <c r="D554" s="66"/>
      <c r="E554" s="20" t="str">
        <f t="shared" si="16"/>
        <v>1-1900</v>
      </c>
      <c r="F554" s="69"/>
      <c r="G554" s="67"/>
      <c r="H554" s="68"/>
      <c r="I554" s="69"/>
      <c r="J554" s="67"/>
      <c r="K554" s="25" t="e">
        <f>IFERROR(VLOOKUP(J554,'DE-PARA'!J:K,2,0),VLOOKUP('BD Conta 5295-0'!J554,'DE-PARA'!K:L,2,0))</f>
        <v>#N/A</v>
      </c>
      <c r="L554" s="70"/>
      <c r="M554" s="101">
        <f t="shared" si="17"/>
        <v>0</v>
      </c>
      <c r="P554" s="1" t="e">
        <f>VLOOKUP(K554,'Fluxo de Caixa'!B:B,1,0)</f>
        <v>#N/A</v>
      </c>
    </row>
    <row r="555" spans="2:16">
      <c r="B555" s="60"/>
      <c r="C555" s="65"/>
      <c r="D555" s="66"/>
      <c r="E555" s="20" t="str">
        <f t="shared" si="16"/>
        <v>1-1900</v>
      </c>
      <c r="F555" s="69"/>
      <c r="G555" s="67"/>
      <c r="H555" s="68"/>
      <c r="I555" s="69"/>
      <c r="J555" s="67"/>
      <c r="K555" s="25" t="e">
        <f>IFERROR(VLOOKUP(J555,'DE-PARA'!J:K,2,0),VLOOKUP('BD Conta 5295-0'!J555,'DE-PARA'!K:L,2,0))</f>
        <v>#N/A</v>
      </c>
      <c r="L555" s="70"/>
      <c r="M555" s="101">
        <f t="shared" si="17"/>
        <v>0</v>
      </c>
      <c r="P555" s="1" t="e">
        <f>VLOOKUP(K555,'Fluxo de Caixa'!B:B,1,0)</f>
        <v>#N/A</v>
      </c>
    </row>
    <row r="556" spans="2:16">
      <c r="B556" s="60"/>
      <c r="C556" s="65"/>
      <c r="D556" s="66"/>
      <c r="E556" s="20" t="str">
        <f t="shared" si="16"/>
        <v>1-1900</v>
      </c>
      <c r="F556" s="69"/>
      <c r="G556" s="67"/>
      <c r="H556" s="68"/>
      <c r="I556" s="69"/>
      <c r="J556" s="67"/>
      <c r="K556" s="25" t="e">
        <f>IFERROR(VLOOKUP(J556,'DE-PARA'!J:K,2,0),VLOOKUP('BD Conta 5295-0'!J556,'DE-PARA'!K:L,2,0))</f>
        <v>#N/A</v>
      </c>
      <c r="L556" s="70"/>
      <c r="M556" s="101">
        <f t="shared" si="17"/>
        <v>0</v>
      </c>
      <c r="P556" s="1" t="e">
        <f>VLOOKUP(K556,'Fluxo de Caixa'!B:B,1,0)</f>
        <v>#N/A</v>
      </c>
    </row>
    <row r="557" spans="2:16">
      <c r="B557" s="60"/>
      <c r="C557" s="65"/>
      <c r="D557" s="66"/>
      <c r="E557" s="20" t="str">
        <f t="shared" si="16"/>
        <v>1-1900</v>
      </c>
      <c r="F557" s="69"/>
      <c r="G557" s="67"/>
      <c r="H557" s="68"/>
      <c r="I557" s="69"/>
      <c r="J557" s="67"/>
      <c r="K557" s="25" t="e">
        <f>IFERROR(VLOOKUP(J557,'DE-PARA'!J:K,2,0),VLOOKUP('BD Conta 5295-0'!J557,'DE-PARA'!K:L,2,0))</f>
        <v>#N/A</v>
      </c>
      <c r="L557" s="70"/>
      <c r="M557" s="101">
        <f t="shared" si="17"/>
        <v>0</v>
      </c>
      <c r="P557" s="1" t="e">
        <f>VLOOKUP(K557,'Fluxo de Caixa'!B:B,1,0)</f>
        <v>#N/A</v>
      </c>
    </row>
    <row r="558" spans="2:16">
      <c r="B558" s="60"/>
      <c r="C558" s="65"/>
      <c r="D558" s="66"/>
      <c r="E558" s="20" t="str">
        <f t="shared" si="16"/>
        <v>1-1900</v>
      </c>
      <c r="F558" s="69"/>
      <c r="G558" s="67"/>
      <c r="H558" s="68"/>
      <c r="I558" s="69"/>
      <c r="J558" s="67"/>
      <c r="K558" s="25" t="e">
        <f>IFERROR(VLOOKUP(J558,'DE-PARA'!J:K,2,0),VLOOKUP('BD Conta 5295-0'!J558,'DE-PARA'!K:L,2,0))</f>
        <v>#N/A</v>
      </c>
      <c r="L558" s="70"/>
      <c r="M558" s="101">
        <f t="shared" si="17"/>
        <v>0</v>
      </c>
      <c r="P558" s="1" t="e">
        <f>VLOOKUP(K558,'Fluxo de Caixa'!B:B,1,0)</f>
        <v>#N/A</v>
      </c>
    </row>
    <row r="559" spans="2:16">
      <c r="B559" s="60"/>
      <c r="C559" s="65"/>
      <c r="D559" s="66"/>
      <c r="E559" s="20" t="str">
        <f t="shared" si="16"/>
        <v>1-1900</v>
      </c>
      <c r="F559" s="69"/>
      <c r="G559" s="67"/>
      <c r="H559" s="68"/>
      <c r="I559" s="69"/>
      <c r="J559" s="67"/>
      <c r="K559" s="25" t="e">
        <f>IFERROR(VLOOKUP(J559,'DE-PARA'!J:K,2,0),VLOOKUP('BD Conta 5295-0'!J559,'DE-PARA'!K:L,2,0))</f>
        <v>#N/A</v>
      </c>
      <c r="L559" s="70"/>
      <c r="M559" s="101">
        <f t="shared" si="17"/>
        <v>0</v>
      </c>
      <c r="P559" s="1" t="e">
        <f>VLOOKUP(K559,'Fluxo de Caixa'!B:B,1,0)</f>
        <v>#N/A</v>
      </c>
    </row>
    <row r="560" spans="2:16">
      <c r="B560" s="60"/>
      <c r="C560" s="65"/>
      <c r="D560" s="66"/>
      <c r="E560" s="20" t="str">
        <f t="shared" si="16"/>
        <v>1-1900</v>
      </c>
      <c r="F560" s="69"/>
      <c r="G560" s="67"/>
      <c r="H560" s="68"/>
      <c r="I560" s="69"/>
      <c r="J560" s="67"/>
      <c r="K560" s="25" t="e">
        <f>IFERROR(VLOOKUP(J560,'DE-PARA'!J:K,2,0),VLOOKUP('BD Conta 5295-0'!J560,'DE-PARA'!K:L,2,0))</f>
        <v>#N/A</v>
      </c>
      <c r="L560" s="70"/>
      <c r="M560" s="101">
        <f t="shared" si="17"/>
        <v>0</v>
      </c>
      <c r="P560" s="1" t="e">
        <f>VLOOKUP(K560,'Fluxo de Caixa'!B:B,1,0)</f>
        <v>#N/A</v>
      </c>
    </row>
    <row r="561" spans="2:16">
      <c r="B561" s="60"/>
      <c r="C561" s="65"/>
      <c r="D561" s="66"/>
      <c r="E561" s="20" t="str">
        <f t="shared" si="16"/>
        <v>1-1900</v>
      </c>
      <c r="F561" s="69"/>
      <c r="G561" s="67"/>
      <c r="H561" s="68"/>
      <c r="I561" s="69"/>
      <c r="J561" s="67"/>
      <c r="K561" s="25" t="e">
        <f>IFERROR(VLOOKUP(J561,'DE-PARA'!J:K,2,0),VLOOKUP('BD Conta 5295-0'!J561,'DE-PARA'!K:L,2,0))</f>
        <v>#N/A</v>
      </c>
      <c r="L561" s="70"/>
      <c r="M561" s="101">
        <f t="shared" si="17"/>
        <v>0</v>
      </c>
      <c r="P561" s="1" t="e">
        <f>VLOOKUP(K561,'Fluxo de Caixa'!B:B,1,0)</f>
        <v>#N/A</v>
      </c>
    </row>
    <row r="562" spans="2:16">
      <c r="B562" s="60"/>
      <c r="C562" s="65"/>
      <c r="D562" s="66"/>
      <c r="E562" s="20" t="str">
        <f t="shared" si="16"/>
        <v>1-1900</v>
      </c>
      <c r="F562" s="69"/>
      <c r="G562" s="67"/>
      <c r="H562" s="68"/>
      <c r="I562" s="69"/>
      <c r="J562" s="67"/>
      <c r="K562" s="25" t="e">
        <f>IFERROR(VLOOKUP(J562,'DE-PARA'!J:K,2,0),VLOOKUP('BD Conta 5295-0'!J562,'DE-PARA'!K:L,2,0))</f>
        <v>#N/A</v>
      </c>
      <c r="L562" s="70"/>
      <c r="M562" s="101">
        <f t="shared" si="17"/>
        <v>0</v>
      </c>
      <c r="P562" s="1" t="e">
        <f>VLOOKUP(K562,'Fluxo de Caixa'!B:B,1,0)</f>
        <v>#N/A</v>
      </c>
    </row>
    <row r="563" spans="2:16">
      <c r="B563" s="60"/>
      <c r="C563" s="65"/>
      <c r="D563" s="66"/>
      <c r="E563" s="20" t="str">
        <f t="shared" si="16"/>
        <v>1-1900</v>
      </c>
      <c r="F563" s="69"/>
      <c r="G563" s="67"/>
      <c r="H563" s="68"/>
      <c r="I563" s="69"/>
      <c r="J563" s="67"/>
      <c r="K563" s="25" t="e">
        <f>IFERROR(VLOOKUP(J563,'DE-PARA'!J:K,2,0),VLOOKUP('BD Conta 5295-0'!J563,'DE-PARA'!K:L,2,0))</f>
        <v>#N/A</v>
      </c>
      <c r="L563" s="70"/>
      <c r="M563" s="101">
        <f t="shared" si="17"/>
        <v>0</v>
      </c>
      <c r="P563" s="1" t="e">
        <f>VLOOKUP(K563,'Fluxo de Caixa'!B:B,1,0)</f>
        <v>#N/A</v>
      </c>
    </row>
    <row r="564" spans="2:16">
      <c r="B564" s="60"/>
      <c r="C564" s="65"/>
      <c r="D564" s="66"/>
      <c r="E564" s="20" t="str">
        <f t="shared" si="16"/>
        <v>1-1900</v>
      </c>
      <c r="F564" s="69"/>
      <c r="G564" s="67"/>
      <c r="H564" s="68"/>
      <c r="I564" s="69"/>
      <c r="J564" s="67"/>
      <c r="K564" s="25" t="e">
        <f>IFERROR(VLOOKUP(J564,'DE-PARA'!J:K,2,0),VLOOKUP('BD Conta 5295-0'!J564,'DE-PARA'!K:L,2,0))</f>
        <v>#N/A</v>
      </c>
      <c r="L564" s="70"/>
      <c r="M564" s="101">
        <f t="shared" si="17"/>
        <v>0</v>
      </c>
      <c r="P564" s="1" t="e">
        <f>VLOOKUP(K564,'Fluxo de Caixa'!B:B,1,0)</f>
        <v>#N/A</v>
      </c>
    </row>
    <row r="565" spans="2:16">
      <c r="B565" s="60"/>
      <c r="C565" s="65"/>
      <c r="D565" s="66"/>
      <c r="E565" s="20" t="str">
        <f t="shared" si="16"/>
        <v>1-1900</v>
      </c>
      <c r="F565" s="69"/>
      <c r="G565" s="67"/>
      <c r="H565" s="68"/>
      <c r="I565" s="69"/>
      <c r="J565" s="67"/>
      <c r="K565" s="25" t="e">
        <f>IFERROR(VLOOKUP(J565,'DE-PARA'!J:K,2,0),VLOOKUP('BD Conta 5295-0'!J565,'DE-PARA'!K:L,2,0))</f>
        <v>#N/A</v>
      </c>
      <c r="L565" s="70"/>
      <c r="M565" s="101">
        <f t="shared" si="17"/>
        <v>0</v>
      </c>
      <c r="P565" s="1" t="e">
        <f>VLOOKUP(K565,'Fluxo de Caixa'!B:B,1,0)</f>
        <v>#N/A</v>
      </c>
    </row>
    <row r="566" spans="2:16">
      <c r="B566" s="60"/>
      <c r="C566" s="65"/>
      <c r="D566" s="66"/>
      <c r="E566" s="20" t="str">
        <f t="shared" si="16"/>
        <v>1-1900</v>
      </c>
      <c r="F566" s="69"/>
      <c r="G566" s="67"/>
      <c r="H566" s="68"/>
      <c r="I566" s="69"/>
      <c r="J566" s="67"/>
      <c r="K566" s="25" t="e">
        <f>IFERROR(VLOOKUP(J566,'DE-PARA'!J:K,2,0),VLOOKUP('BD Conta 5295-0'!J566,'DE-PARA'!K:L,2,0))</f>
        <v>#N/A</v>
      </c>
      <c r="L566" s="70"/>
      <c r="M566" s="101">
        <f t="shared" si="17"/>
        <v>0</v>
      </c>
      <c r="P566" s="1" t="e">
        <f>VLOOKUP(K566,'Fluxo de Caixa'!B:B,1,0)</f>
        <v>#N/A</v>
      </c>
    </row>
    <row r="567" spans="2:16">
      <c r="B567" s="60"/>
      <c r="C567" s="65"/>
      <c r="D567" s="66"/>
      <c r="E567" s="20" t="str">
        <f t="shared" si="16"/>
        <v>1-1900</v>
      </c>
      <c r="F567" s="69"/>
      <c r="G567" s="67"/>
      <c r="H567" s="68"/>
      <c r="I567" s="69"/>
      <c r="J567" s="67"/>
      <c r="K567" s="25" t="e">
        <f>IFERROR(VLOOKUP(J567,'DE-PARA'!J:K,2,0),VLOOKUP('BD Conta 5295-0'!J567,'DE-PARA'!K:L,2,0))</f>
        <v>#N/A</v>
      </c>
      <c r="L567" s="70"/>
      <c r="M567" s="101">
        <f t="shared" si="17"/>
        <v>0</v>
      </c>
      <c r="P567" s="1" t="e">
        <f>VLOOKUP(K567,'Fluxo de Caixa'!B:B,1,0)</f>
        <v>#N/A</v>
      </c>
    </row>
    <row r="568" spans="2:16">
      <c r="B568" s="60"/>
      <c r="C568" s="65"/>
      <c r="D568" s="66"/>
      <c r="E568" s="20" t="str">
        <f t="shared" si="16"/>
        <v>1-1900</v>
      </c>
      <c r="F568" s="69"/>
      <c r="G568" s="67"/>
      <c r="H568" s="68"/>
      <c r="I568" s="69"/>
      <c r="J568" s="67"/>
      <c r="K568" s="25" t="e">
        <f>IFERROR(VLOOKUP(J568,'DE-PARA'!J:K,2,0),VLOOKUP('BD Conta 5295-0'!J568,'DE-PARA'!K:L,2,0))</f>
        <v>#N/A</v>
      </c>
      <c r="L568" s="70"/>
      <c r="M568" s="101">
        <f t="shared" si="17"/>
        <v>0</v>
      </c>
      <c r="P568" s="1" t="e">
        <f>VLOOKUP(K568,'Fluxo de Caixa'!B:B,1,0)</f>
        <v>#N/A</v>
      </c>
    </row>
    <row r="569" spans="2:16">
      <c r="B569" s="60"/>
      <c r="C569" s="65"/>
      <c r="D569" s="66"/>
      <c r="E569" s="20" t="str">
        <f t="shared" si="16"/>
        <v>1-1900</v>
      </c>
      <c r="F569" s="69"/>
      <c r="G569" s="67"/>
      <c r="H569" s="68"/>
      <c r="I569" s="69"/>
      <c r="J569" s="67"/>
      <c r="K569" s="25" t="e">
        <f>IFERROR(VLOOKUP(J569,'DE-PARA'!J:K,2,0),VLOOKUP('BD Conta 5295-0'!J569,'DE-PARA'!K:L,2,0))</f>
        <v>#N/A</v>
      </c>
      <c r="L569" s="70"/>
      <c r="M569" s="101">
        <f t="shared" si="17"/>
        <v>0</v>
      </c>
      <c r="P569" s="1" t="e">
        <f>VLOOKUP(K569,'Fluxo de Caixa'!B:B,1,0)</f>
        <v>#N/A</v>
      </c>
    </row>
    <row r="570" spans="2:16">
      <c r="B570" s="60"/>
      <c r="C570" s="65"/>
      <c r="D570" s="66"/>
      <c r="E570" s="20" t="str">
        <f t="shared" si="16"/>
        <v>1-1900</v>
      </c>
      <c r="F570" s="69"/>
      <c r="G570" s="67"/>
      <c r="H570" s="68"/>
      <c r="I570" s="69"/>
      <c r="J570" s="67"/>
      <c r="K570" s="25" t="e">
        <f>IFERROR(VLOOKUP(J570,'DE-PARA'!J:K,2,0),VLOOKUP('BD Conta 5295-0'!J570,'DE-PARA'!K:L,2,0))</f>
        <v>#N/A</v>
      </c>
      <c r="L570" s="70"/>
      <c r="M570" s="101">
        <f t="shared" si="17"/>
        <v>0</v>
      </c>
      <c r="P570" s="1" t="e">
        <f>VLOOKUP(K570,'Fluxo de Caixa'!B:B,1,0)</f>
        <v>#N/A</v>
      </c>
    </row>
    <row r="571" spans="2:16">
      <c r="B571" s="60"/>
      <c r="C571" s="65"/>
      <c r="D571" s="66"/>
      <c r="E571" s="20" t="str">
        <f t="shared" si="16"/>
        <v>1-1900</v>
      </c>
      <c r="F571" s="69"/>
      <c r="G571" s="67"/>
      <c r="H571" s="68"/>
      <c r="I571" s="69"/>
      <c r="J571" s="67"/>
      <c r="K571" s="25" t="e">
        <f>IFERROR(VLOOKUP(J571,'DE-PARA'!J:K,2,0),VLOOKUP('BD Conta 5295-0'!J571,'DE-PARA'!K:L,2,0))</f>
        <v>#N/A</v>
      </c>
      <c r="L571" s="70"/>
      <c r="M571" s="101">
        <f t="shared" si="17"/>
        <v>0</v>
      </c>
      <c r="P571" s="1" t="e">
        <f>VLOOKUP(K571,'Fluxo de Caixa'!B:B,1,0)</f>
        <v>#N/A</v>
      </c>
    </row>
    <row r="572" spans="2:16">
      <c r="B572" s="60"/>
      <c r="C572" s="65"/>
      <c r="D572" s="66"/>
      <c r="E572" s="20" t="str">
        <f t="shared" si="16"/>
        <v>1-1900</v>
      </c>
      <c r="F572" s="69"/>
      <c r="G572" s="67"/>
      <c r="H572" s="68"/>
      <c r="I572" s="69"/>
      <c r="J572" s="67"/>
      <c r="K572" s="25" t="e">
        <f>IFERROR(VLOOKUP(J572,'DE-PARA'!J:K,2,0),VLOOKUP('BD Conta 5295-0'!J572,'DE-PARA'!K:L,2,0))</f>
        <v>#N/A</v>
      </c>
      <c r="L572" s="70"/>
      <c r="M572" s="101">
        <f t="shared" si="17"/>
        <v>0</v>
      </c>
      <c r="P572" s="1" t="e">
        <f>VLOOKUP(K572,'Fluxo de Caixa'!B:B,1,0)</f>
        <v>#N/A</v>
      </c>
    </row>
    <row r="573" spans="2:16">
      <c r="B573" s="60"/>
      <c r="C573" s="65"/>
      <c r="D573" s="66"/>
      <c r="E573" s="20" t="str">
        <f t="shared" si="16"/>
        <v>1-1900</v>
      </c>
      <c r="F573" s="69"/>
      <c r="G573" s="67"/>
      <c r="H573" s="68"/>
      <c r="I573" s="69"/>
      <c r="J573" s="67"/>
      <c r="K573" s="25" t="e">
        <f>IFERROR(VLOOKUP(J573,'DE-PARA'!J:K,2,0),VLOOKUP('BD Conta 5295-0'!J573,'DE-PARA'!K:L,2,0))</f>
        <v>#N/A</v>
      </c>
      <c r="L573" s="70"/>
      <c r="M573" s="101">
        <f t="shared" si="17"/>
        <v>0</v>
      </c>
      <c r="P573" s="1" t="e">
        <f>VLOOKUP(K573,'Fluxo de Caixa'!B:B,1,0)</f>
        <v>#N/A</v>
      </c>
    </row>
    <row r="574" spans="2:16">
      <c r="B574" s="60"/>
      <c r="C574" s="65"/>
      <c r="D574" s="66"/>
      <c r="E574" s="20" t="str">
        <f t="shared" si="16"/>
        <v>1-1900</v>
      </c>
      <c r="F574" s="69"/>
      <c r="G574" s="67"/>
      <c r="H574" s="68"/>
      <c r="I574" s="69"/>
      <c r="J574" s="67"/>
      <c r="K574" s="25" t="e">
        <f>IFERROR(VLOOKUP(J574,'DE-PARA'!J:K,2,0),VLOOKUP('BD Conta 5295-0'!J574,'DE-PARA'!K:L,2,0))</f>
        <v>#N/A</v>
      </c>
      <c r="L574" s="70"/>
      <c r="M574" s="101">
        <f t="shared" si="17"/>
        <v>0</v>
      </c>
      <c r="P574" s="1" t="e">
        <f>VLOOKUP(K574,'Fluxo de Caixa'!B:B,1,0)</f>
        <v>#N/A</v>
      </c>
    </row>
    <row r="575" spans="2:16">
      <c r="B575" s="60"/>
      <c r="C575" s="65"/>
      <c r="D575" s="66"/>
      <c r="E575" s="20" t="str">
        <f t="shared" si="16"/>
        <v>1-1900</v>
      </c>
      <c r="F575" s="69"/>
      <c r="G575" s="67"/>
      <c r="H575" s="68"/>
      <c r="I575" s="69"/>
      <c r="J575" s="67"/>
      <c r="K575" s="25" t="e">
        <f>IFERROR(VLOOKUP(J575,'DE-PARA'!J:K,2,0),VLOOKUP('BD Conta 5295-0'!J575,'DE-PARA'!K:L,2,0))</f>
        <v>#N/A</v>
      </c>
      <c r="L575" s="70"/>
      <c r="M575" s="101">
        <f t="shared" si="17"/>
        <v>0</v>
      </c>
      <c r="P575" s="1" t="e">
        <f>VLOOKUP(K575,'Fluxo de Caixa'!B:B,1,0)</f>
        <v>#N/A</v>
      </c>
    </row>
    <row r="576" spans="2:16">
      <c r="B576" s="60"/>
      <c r="C576" s="65"/>
      <c r="D576" s="66"/>
      <c r="E576" s="20" t="str">
        <f t="shared" si="16"/>
        <v>1-1900</v>
      </c>
      <c r="F576" s="69"/>
      <c r="G576" s="67"/>
      <c r="H576" s="68"/>
      <c r="I576" s="69"/>
      <c r="J576" s="67"/>
      <c r="K576" s="25" t="e">
        <f>IFERROR(VLOOKUP(J576,'DE-PARA'!J:K,2,0),VLOOKUP('BD Conta 5295-0'!J576,'DE-PARA'!K:L,2,0))</f>
        <v>#N/A</v>
      </c>
      <c r="L576" s="70"/>
      <c r="M576" s="101">
        <f t="shared" si="17"/>
        <v>0</v>
      </c>
      <c r="P576" s="1" t="e">
        <f>VLOOKUP(K576,'Fluxo de Caixa'!B:B,1,0)</f>
        <v>#N/A</v>
      </c>
    </row>
    <row r="577" spans="2:16">
      <c r="B577" s="60"/>
      <c r="C577" s="65"/>
      <c r="D577" s="66"/>
      <c r="E577" s="20" t="str">
        <f t="shared" si="16"/>
        <v>1-1900</v>
      </c>
      <c r="F577" s="69"/>
      <c r="G577" s="67"/>
      <c r="H577" s="68"/>
      <c r="I577" s="69"/>
      <c r="J577" s="67"/>
      <c r="K577" s="25" t="e">
        <f>IFERROR(VLOOKUP(J577,'DE-PARA'!J:K,2,0),VLOOKUP('BD Conta 5295-0'!J577,'DE-PARA'!K:L,2,0))</f>
        <v>#N/A</v>
      </c>
      <c r="L577" s="70"/>
      <c r="M577" s="101">
        <f t="shared" si="17"/>
        <v>0</v>
      </c>
      <c r="P577" s="1" t="e">
        <f>VLOOKUP(K577,'Fluxo de Caixa'!B:B,1,0)</f>
        <v>#N/A</v>
      </c>
    </row>
    <row r="578" spans="2:16">
      <c r="B578" s="60"/>
      <c r="C578" s="65"/>
      <c r="D578" s="66"/>
      <c r="E578" s="20" t="str">
        <f t="shared" si="16"/>
        <v>1-1900</v>
      </c>
      <c r="F578" s="69"/>
      <c r="G578" s="67"/>
      <c r="H578" s="68"/>
      <c r="I578" s="69"/>
      <c r="J578" s="67"/>
      <c r="K578" s="25" t="e">
        <f>IFERROR(VLOOKUP(J578,'DE-PARA'!J:K,2,0),VLOOKUP('BD Conta 5295-0'!J578,'DE-PARA'!K:L,2,0))</f>
        <v>#N/A</v>
      </c>
      <c r="L578" s="70"/>
      <c r="M578" s="101">
        <f t="shared" si="17"/>
        <v>0</v>
      </c>
      <c r="P578" s="1" t="e">
        <f>VLOOKUP(K578,'Fluxo de Caixa'!B:B,1,0)</f>
        <v>#N/A</v>
      </c>
    </row>
    <row r="579" spans="2:16">
      <c r="B579" s="60"/>
      <c r="C579" s="65"/>
      <c r="D579" s="66"/>
      <c r="E579" s="20" t="str">
        <f t="shared" si="16"/>
        <v>1-1900</v>
      </c>
      <c r="F579" s="69"/>
      <c r="G579" s="67"/>
      <c r="H579" s="68"/>
      <c r="I579" s="69"/>
      <c r="J579" s="67"/>
      <c r="K579" s="25" t="e">
        <f>IFERROR(VLOOKUP(J579,'DE-PARA'!J:K,2,0),VLOOKUP('BD Conta 5295-0'!J579,'DE-PARA'!K:L,2,0))</f>
        <v>#N/A</v>
      </c>
      <c r="L579" s="70"/>
      <c r="M579" s="101">
        <f t="shared" si="17"/>
        <v>0</v>
      </c>
      <c r="P579" s="1" t="e">
        <f>VLOOKUP(K579,'Fluxo de Caixa'!B:B,1,0)</f>
        <v>#N/A</v>
      </c>
    </row>
    <row r="580" spans="2:16">
      <c r="B580" s="60"/>
      <c r="C580" s="65"/>
      <c r="D580" s="66"/>
      <c r="E580" s="20" t="str">
        <f t="shared" ref="E580:E643" si="18">MONTH(D580)&amp;"-"&amp;YEAR(D580)</f>
        <v>1-1900</v>
      </c>
      <c r="F580" s="69"/>
      <c r="G580" s="67"/>
      <c r="H580" s="68"/>
      <c r="I580" s="69"/>
      <c r="J580" s="67"/>
      <c r="K580" s="25" t="e">
        <f>IFERROR(VLOOKUP(J580,'DE-PARA'!J:K,2,0),VLOOKUP('BD Conta 5295-0'!J580,'DE-PARA'!K:L,2,0))</f>
        <v>#N/A</v>
      </c>
      <c r="L580" s="70"/>
      <c r="M580" s="101">
        <f t="shared" si="17"/>
        <v>0</v>
      </c>
      <c r="P580" s="1" t="e">
        <f>VLOOKUP(K580,'Fluxo de Caixa'!B:B,1,0)</f>
        <v>#N/A</v>
      </c>
    </row>
    <row r="581" spans="2:16">
      <c r="B581" s="60"/>
      <c r="C581" s="65"/>
      <c r="D581" s="66"/>
      <c r="E581" s="20" t="str">
        <f t="shared" si="18"/>
        <v>1-1900</v>
      </c>
      <c r="F581" s="69"/>
      <c r="G581" s="67"/>
      <c r="H581" s="68"/>
      <c r="I581" s="69"/>
      <c r="J581" s="67"/>
      <c r="K581" s="25" t="e">
        <f>IFERROR(VLOOKUP(J581,'DE-PARA'!J:K,2,0),VLOOKUP('BD Conta 5295-0'!J581,'DE-PARA'!K:L,2,0))</f>
        <v>#N/A</v>
      </c>
      <c r="L581" s="70"/>
      <c r="M581" s="101">
        <f t="shared" si="17"/>
        <v>0</v>
      </c>
      <c r="P581" s="1" t="e">
        <f>VLOOKUP(K581,'Fluxo de Caixa'!B:B,1,0)</f>
        <v>#N/A</v>
      </c>
    </row>
    <row r="582" spans="2:16">
      <c r="B582" s="60"/>
      <c r="C582" s="65"/>
      <c r="D582" s="66"/>
      <c r="E582" s="20" t="str">
        <f t="shared" si="18"/>
        <v>1-1900</v>
      </c>
      <c r="F582" s="69"/>
      <c r="G582" s="67"/>
      <c r="H582" s="68"/>
      <c r="I582" s="69"/>
      <c r="J582" s="67"/>
      <c r="K582" s="25" t="e">
        <f>IFERROR(VLOOKUP(J582,'DE-PARA'!J:K,2,0),VLOOKUP('BD Conta 5295-0'!J582,'DE-PARA'!K:L,2,0))</f>
        <v>#N/A</v>
      </c>
      <c r="L582" s="70"/>
      <c r="M582" s="101">
        <f t="shared" ref="M582:M645" si="19">M581+L582</f>
        <v>0</v>
      </c>
      <c r="P582" s="1" t="e">
        <f>VLOOKUP(K582,'Fluxo de Caixa'!B:B,1,0)</f>
        <v>#N/A</v>
      </c>
    </row>
    <row r="583" spans="2:16">
      <c r="B583" s="60"/>
      <c r="C583" s="65"/>
      <c r="D583" s="66"/>
      <c r="E583" s="20" t="str">
        <f t="shared" si="18"/>
        <v>1-1900</v>
      </c>
      <c r="F583" s="69"/>
      <c r="G583" s="67"/>
      <c r="H583" s="68"/>
      <c r="I583" s="69"/>
      <c r="J583" s="67"/>
      <c r="K583" s="25" t="e">
        <f>IFERROR(VLOOKUP(J583,'DE-PARA'!J:K,2,0),VLOOKUP('BD Conta 5295-0'!J583,'DE-PARA'!K:L,2,0))</f>
        <v>#N/A</v>
      </c>
      <c r="L583" s="70"/>
      <c r="M583" s="101">
        <f t="shared" si="19"/>
        <v>0</v>
      </c>
      <c r="P583" s="1" t="e">
        <f>VLOOKUP(K583,'Fluxo de Caixa'!B:B,1,0)</f>
        <v>#N/A</v>
      </c>
    </row>
    <row r="584" spans="2:16">
      <c r="B584" s="60"/>
      <c r="C584" s="65"/>
      <c r="D584" s="66"/>
      <c r="E584" s="20" t="str">
        <f t="shared" si="18"/>
        <v>1-1900</v>
      </c>
      <c r="F584" s="69"/>
      <c r="G584" s="67"/>
      <c r="H584" s="68"/>
      <c r="I584" s="69"/>
      <c r="J584" s="67"/>
      <c r="K584" s="25" t="e">
        <f>IFERROR(VLOOKUP(J584,'DE-PARA'!J:K,2,0),VLOOKUP('BD Conta 5295-0'!J584,'DE-PARA'!K:L,2,0))</f>
        <v>#N/A</v>
      </c>
      <c r="L584" s="70"/>
      <c r="M584" s="101">
        <f t="shared" si="19"/>
        <v>0</v>
      </c>
      <c r="P584" s="1" t="e">
        <f>VLOOKUP(K584,'Fluxo de Caixa'!B:B,1,0)</f>
        <v>#N/A</v>
      </c>
    </row>
    <row r="585" spans="2:16">
      <c r="B585" s="60"/>
      <c r="C585" s="65"/>
      <c r="D585" s="66"/>
      <c r="E585" s="20" t="str">
        <f t="shared" si="18"/>
        <v>1-1900</v>
      </c>
      <c r="F585" s="69"/>
      <c r="G585" s="67"/>
      <c r="H585" s="68"/>
      <c r="I585" s="69"/>
      <c r="J585" s="67"/>
      <c r="K585" s="25" t="e">
        <f>IFERROR(VLOOKUP(J585,'DE-PARA'!J:K,2,0),VLOOKUP('BD Conta 5295-0'!J585,'DE-PARA'!K:L,2,0))</f>
        <v>#N/A</v>
      </c>
      <c r="L585" s="70"/>
      <c r="M585" s="101">
        <f t="shared" si="19"/>
        <v>0</v>
      </c>
      <c r="P585" s="1" t="e">
        <f>VLOOKUP(K585,'Fluxo de Caixa'!B:B,1,0)</f>
        <v>#N/A</v>
      </c>
    </row>
    <row r="586" spans="2:16">
      <c r="B586" s="60"/>
      <c r="C586" s="65"/>
      <c r="D586" s="66"/>
      <c r="E586" s="20" t="str">
        <f t="shared" si="18"/>
        <v>1-1900</v>
      </c>
      <c r="F586" s="69"/>
      <c r="G586" s="67"/>
      <c r="H586" s="68"/>
      <c r="I586" s="69"/>
      <c r="J586" s="67"/>
      <c r="K586" s="25" t="e">
        <f>IFERROR(VLOOKUP(J586,'DE-PARA'!J:K,2,0),VLOOKUP('BD Conta 5295-0'!J586,'DE-PARA'!K:L,2,0))</f>
        <v>#N/A</v>
      </c>
      <c r="L586" s="70"/>
      <c r="M586" s="101">
        <f t="shared" si="19"/>
        <v>0</v>
      </c>
      <c r="P586" s="1" t="e">
        <f>VLOOKUP(K586,'Fluxo de Caixa'!B:B,1,0)</f>
        <v>#N/A</v>
      </c>
    </row>
    <row r="587" spans="2:16">
      <c r="B587" s="60"/>
      <c r="C587" s="65"/>
      <c r="D587" s="66"/>
      <c r="E587" s="20" t="str">
        <f t="shared" si="18"/>
        <v>1-1900</v>
      </c>
      <c r="F587" s="69"/>
      <c r="G587" s="67"/>
      <c r="H587" s="68"/>
      <c r="I587" s="69"/>
      <c r="J587" s="67"/>
      <c r="K587" s="25" t="e">
        <f>IFERROR(VLOOKUP(J587,'DE-PARA'!J:K,2,0),VLOOKUP('BD Conta 5295-0'!J587,'DE-PARA'!K:L,2,0))</f>
        <v>#N/A</v>
      </c>
      <c r="L587" s="70"/>
      <c r="M587" s="101">
        <f t="shared" si="19"/>
        <v>0</v>
      </c>
      <c r="P587" s="1" t="e">
        <f>VLOOKUP(K587,'Fluxo de Caixa'!B:B,1,0)</f>
        <v>#N/A</v>
      </c>
    </row>
    <row r="588" spans="2:16">
      <c r="B588" s="60"/>
      <c r="C588" s="65"/>
      <c r="D588" s="66"/>
      <c r="E588" s="20" t="str">
        <f t="shared" si="18"/>
        <v>1-1900</v>
      </c>
      <c r="F588" s="69"/>
      <c r="G588" s="67"/>
      <c r="H588" s="68"/>
      <c r="I588" s="69"/>
      <c r="J588" s="67"/>
      <c r="K588" s="25" t="e">
        <f>IFERROR(VLOOKUP(J588,'DE-PARA'!J:K,2,0),VLOOKUP('BD Conta 5295-0'!J588,'DE-PARA'!K:L,2,0))</f>
        <v>#N/A</v>
      </c>
      <c r="L588" s="70"/>
      <c r="M588" s="101">
        <f t="shared" si="19"/>
        <v>0</v>
      </c>
      <c r="P588" s="1" t="e">
        <f>VLOOKUP(K588,'Fluxo de Caixa'!B:B,1,0)</f>
        <v>#N/A</v>
      </c>
    </row>
    <row r="589" spans="2:16">
      <c r="B589" s="60"/>
      <c r="C589" s="65"/>
      <c r="D589" s="66"/>
      <c r="E589" s="20" t="str">
        <f t="shared" si="18"/>
        <v>1-1900</v>
      </c>
      <c r="F589" s="69"/>
      <c r="G589" s="67"/>
      <c r="H589" s="68"/>
      <c r="I589" s="69"/>
      <c r="J589" s="67"/>
      <c r="K589" s="25" t="e">
        <f>IFERROR(VLOOKUP(J589,'DE-PARA'!J:K,2,0),VLOOKUP('BD Conta 5295-0'!J589,'DE-PARA'!K:L,2,0))</f>
        <v>#N/A</v>
      </c>
      <c r="L589" s="70"/>
      <c r="M589" s="101">
        <f t="shared" si="19"/>
        <v>0</v>
      </c>
      <c r="P589" s="1" t="e">
        <f>VLOOKUP(K589,'Fluxo de Caixa'!B:B,1,0)</f>
        <v>#N/A</v>
      </c>
    </row>
    <row r="590" spans="2:16">
      <c r="B590" s="60"/>
      <c r="C590" s="65"/>
      <c r="D590" s="66"/>
      <c r="E590" s="20" t="str">
        <f t="shared" si="18"/>
        <v>1-1900</v>
      </c>
      <c r="F590" s="69"/>
      <c r="G590" s="67"/>
      <c r="H590" s="68"/>
      <c r="I590" s="69"/>
      <c r="J590" s="67"/>
      <c r="K590" s="25" t="e">
        <f>IFERROR(VLOOKUP(J590,'DE-PARA'!J:K,2,0),VLOOKUP('BD Conta 5295-0'!J590,'DE-PARA'!K:L,2,0))</f>
        <v>#N/A</v>
      </c>
      <c r="L590" s="70"/>
      <c r="M590" s="101">
        <f t="shared" si="19"/>
        <v>0</v>
      </c>
      <c r="P590" s="1" t="e">
        <f>VLOOKUP(K590,'Fluxo de Caixa'!B:B,1,0)</f>
        <v>#N/A</v>
      </c>
    </row>
    <row r="591" spans="2:16">
      <c r="B591" s="60"/>
      <c r="C591" s="65"/>
      <c r="D591" s="66"/>
      <c r="E591" s="20" t="str">
        <f t="shared" si="18"/>
        <v>1-1900</v>
      </c>
      <c r="F591" s="69"/>
      <c r="G591" s="67"/>
      <c r="H591" s="68"/>
      <c r="I591" s="69"/>
      <c r="J591" s="67"/>
      <c r="K591" s="25" t="e">
        <f>IFERROR(VLOOKUP(J591,'DE-PARA'!J:K,2,0),VLOOKUP('BD Conta 5295-0'!J591,'DE-PARA'!K:L,2,0))</f>
        <v>#N/A</v>
      </c>
      <c r="L591" s="70"/>
      <c r="M591" s="101">
        <f t="shared" si="19"/>
        <v>0</v>
      </c>
      <c r="P591" s="1" t="e">
        <f>VLOOKUP(K591,'Fluxo de Caixa'!B:B,1,0)</f>
        <v>#N/A</v>
      </c>
    </row>
    <row r="592" spans="2:16">
      <c r="B592" s="60"/>
      <c r="C592" s="65"/>
      <c r="D592" s="66"/>
      <c r="E592" s="20" t="str">
        <f t="shared" si="18"/>
        <v>1-1900</v>
      </c>
      <c r="F592" s="69"/>
      <c r="G592" s="67"/>
      <c r="H592" s="68"/>
      <c r="I592" s="69"/>
      <c r="J592" s="67"/>
      <c r="K592" s="25" t="e">
        <f>IFERROR(VLOOKUP(J592,'DE-PARA'!J:K,2,0),VLOOKUP('BD Conta 5295-0'!J592,'DE-PARA'!K:L,2,0))</f>
        <v>#N/A</v>
      </c>
      <c r="L592" s="70"/>
      <c r="M592" s="101">
        <f t="shared" si="19"/>
        <v>0</v>
      </c>
      <c r="P592" s="1" t="e">
        <f>VLOOKUP(K592,'Fluxo de Caixa'!B:B,1,0)</f>
        <v>#N/A</v>
      </c>
    </row>
    <row r="593" spans="2:16">
      <c r="B593" s="60"/>
      <c r="C593" s="65"/>
      <c r="D593" s="66"/>
      <c r="E593" s="20" t="str">
        <f t="shared" si="18"/>
        <v>1-1900</v>
      </c>
      <c r="F593" s="69"/>
      <c r="G593" s="67"/>
      <c r="H593" s="68"/>
      <c r="I593" s="69"/>
      <c r="J593" s="67"/>
      <c r="K593" s="25" t="e">
        <f>IFERROR(VLOOKUP(J593,'DE-PARA'!J:K,2,0),VLOOKUP('BD Conta 5295-0'!J593,'DE-PARA'!K:L,2,0))</f>
        <v>#N/A</v>
      </c>
      <c r="L593" s="70"/>
      <c r="M593" s="101">
        <f t="shared" si="19"/>
        <v>0</v>
      </c>
      <c r="P593" s="1" t="e">
        <f>VLOOKUP(K593,'Fluxo de Caixa'!B:B,1,0)</f>
        <v>#N/A</v>
      </c>
    </row>
    <row r="594" spans="2:16">
      <c r="B594" s="60"/>
      <c r="C594" s="65"/>
      <c r="D594" s="66"/>
      <c r="E594" s="20" t="str">
        <f t="shared" si="18"/>
        <v>1-1900</v>
      </c>
      <c r="F594" s="69"/>
      <c r="G594" s="67"/>
      <c r="H594" s="68"/>
      <c r="I594" s="69"/>
      <c r="J594" s="67"/>
      <c r="K594" s="25" t="e">
        <f>IFERROR(VLOOKUP(J594,'DE-PARA'!J:K,2,0),VLOOKUP('BD Conta 5295-0'!J594,'DE-PARA'!K:L,2,0))</f>
        <v>#N/A</v>
      </c>
      <c r="L594" s="70"/>
      <c r="M594" s="101">
        <f t="shared" si="19"/>
        <v>0</v>
      </c>
      <c r="P594" s="1" t="e">
        <f>VLOOKUP(K594,'Fluxo de Caixa'!B:B,1,0)</f>
        <v>#N/A</v>
      </c>
    </row>
    <row r="595" spans="2:16">
      <c r="B595" s="60"/>
      <c r="C595" s="65"/>
      <c r="D595" s="66"/>
      <c r="E595" s="20" t="str">
        <f t="shared" si="18"/>
        <v>1-1900</v>
      </c>
      <c r="F595" s="69"/>
      <c r="G595" s="67"/>
      <c r="H595" s="68"/>
      <c r="I595" s="69"/>
      <c r="J595" s="67"/>
      <c r="K595" s="25" t="e">
        <f>IFERROR(VLOOKUP(J595,'DE-PARA'!J:K,2,0),VLOOKUP('BD Conta 5295-0'!J595,'DE-PARA'!K:L,2,0))</f>
        <v>#N/A</v>
      </c>
      <c r="L595" s="70"/>
      <c r="M595" s="101">
        <f t="shared" si="19"/>
        <v>0</v>
      </c>
      <c r="P595" s="1" t="e">
        <f>VLOOKUP(K595,'Fluxo de Caixa'!B:B,1,0)</f>
        <v>#N/A</v>
      </c>
    </row>
    <row r="596" spans="2:16">
      <c r="B596" s="60"/>
      <c r="C596" s="65"/>
      <c r="D596" s="66"/>
      <c r="E596" s="20" t="str">
        <f t="shared" si="18"/>
        <v>1-1900</v>
      </c>
      <c r="F596" s="69"/>
      <c r="G596" s="67"/>
      <c r="H596" s="68"/>
      <c r="I596" s="69"/>
      <c r="J596" s="67"/>
      <c r="K596" s="25" t="e">
        <f>IFERROR(VLOOKUP(J596,'DE-PARA'!J:K,2,0),VLOOKUP('BD Conta 5295-0'!J596,'DE-PARA'!K:L,2,0))</f>
        <v>#N/A</v>
      </c>
      <c r="L596" s="70"/>
      <c r="M596" s="101">
        <f t="shared" si="19"/>
        <v>0</v>
      </c>
      <c r="P596" s="1" t="e">
        <f>VLOOKUP(K596,'Fluxo de Caixa'!B:B,1,0)</f>
        <v>#N/A</v>
      </c>
    </row>
    <row r="597" spans="2:16">
      <c r="B597" s="60"/>
      <c r="C597" s="65"/>
      <c r="D597" s="66"/>
      <c r="E597" s="20" t="str">
        <f t="shared" si="18"/>
        <v>1-1900</v>
      </c>
      <c r="F597" s="69"/>
      <c r="G597" s="67"/>
      <c r="H597" s="68"/>
      <c r="I597" s="69"/>
      <c r="J597" s="67"/>
      <c r="K597" s="25" t="e">
        <f>IFERROR(VLOOKUP(J597,'DE-PARA'!J:K,2,0),VLOOKUP('BD Conta 5295-0'!J597,'DE-PARA'!K:L,2,0))</f>
        <v>#N/A</v>
      </c>
      <c r="L597" s="70"/>
      <c r="M597" s="101">
        <f t="shared" si="19"/>
        <v>0</v>
      </c>
      <c r="P597" s="1" t="e">
        <f>VLOOKUP(K597,'Fluxo de Caixa'!B:B,1,0)</f>
        <v>#N/A</v>
      </c>
    </row>
    <row r="598" spans="2:16">
      <c r="B598" s="60"/>
      <c r="C598" s="65"/>
      <c r="D598" s="66"/>
      <c r="E598" s="20" t="str">
        <f t="shared" si="18"/>
        <v>1-1900</v>
      </c>
      <c r="F598" s="69"/>
      <c r="G598" s="67"/>
      <c r="H598" s="68"/>
      <c r="I598" s="69"/>
      <c r="J598" s="67"/>
      <c r="K598" s="25" t="e">
        <f>IFERROR(VLOOKUP(J598,'DE-PARA'!J:K,2,0),VLOOKUP('BD Conta 5295-0'!J598,'DE-PARA'!K:L,2,0))</f>
        <v>#N/A</v>
      </c>
      <c r="L598" s="70"/>
      <c r="M598" s="101">
        <f t="shared" si="19"/>
        <v>0</v>
      </c>
      <c r="P598" s="1" t="e">
        <f>VLOOKUP(K598,'Fluxo de Caixa'!B:B,1,0)</f>
        <v>#N/A</v>
      </c>
    </row>
    <row r="599" spans="2:16">
      <c r="B599" s="60"/>
      <c r="C599" s="65"/>
      <c r="D599" s="66"/>
      <c r="E599" s="20" t="str">
        <f t="shared" si="18"/>
        <v>1-1900</v>
      </c>
      <c r="F599" s="69"/>
      <c r="G599" s="67"/>
      <c r="H599" s="68"/>
      <c r="I599" s="69"/>
      <c r="J599" s="67"/>
      <c r="K599" s="25" t="e">
        <f>IFERROR(VLOOKUP(J599,'DE-PARA'!J:K,2,0),VLOOKUP('BD Conta 5295-0'!J599,'DE-PARA'!K:L,2,0))</f>
        <v>#N/A</v>
      </c>
      <c r="L599" s="70"/>
      <c r="M599" s="101">
        <f t="shared" si="19"/>
        <v>0</v>
      </c>
      <c r="P599" s="1" t="e">
        <f>VLOOKUP(K599,'Fluxo de Caixa'!B:B,1,0)</f>
        <v>#N/A</v>
      </c>
    </row>
    <row r="600" spans="2:16">
      <c r="B600" s="60"/>
      <c r="C600" s="65"/>
      <c r="D600" s="66"/>
      <c r="E600" s="20" t="str">
        <f t="shared" si="18"/>
        <v>1-1900</v>
      </c>
      <c r="F600" s="69"/>
      <c r="G600" s="67"/>
      <c r="H600" s="68"/>
      <c r="I600" s="69"/>
      <c r="J600" s="67"/>
      <c r="K600" s="25" t="e">
        <f>IFERROR(VLOOKUP(J600,'DE-PARA'!J:K,2,0),VLOOKUP('BD Conta 5295-0'!J600,'DE-PARA'!K:L,2,0))</f>
        <v>#N/A</v>
      </c>
      <c r="L600" s="70"/>
      <c r="M600" s="101">
        <f t="shared" si="19"/>
        <v>0</v>
      </c>
      <c r="P600" s="1" t="e">
        <f>VLOOKUP(K600,'Fluxo de Caixa'!B:B,1,0)</f>
        <v>#N/A</v>
      </c>
    </row>
    <row r="601" spans="2:16">
      <c r="B601" s="60"/>
      <c r="C601" s="65"/>
      <c r="D601" s="66"/>
      <c r="E601" s="20" t="str">
        <f t="shared" si="18"/>
        <v>1-1900</v>
      </c>
      <c r="F601" s="69"/>
      <c r="G601" s="67"/>
      <c r="H601" s="68"/>
      <c r="I601" s="69"/>
      <c r="J601" s="67"/>
      <c r="K601" s="25" t="e">
        <f>IFERROR(VLOOKUP(J601,'DE-PARA'!J:K,2,0),VLOOKUP('BD Conta 5295-0'!J601,'DE-PARA'!K:L,2,0))</f>
        <v>#N/A</v>
      </c>
      <c r="L601" s="70"/>
      <c r="M601" s="101">
        <f t="shared" si="19"/>
        <v>0</v>
      </c>
      <c r="P601" s="1" t="e">
        <f>VLOOKUP(K601,'Fluxo de Caixa'!B:B,1,0)</f>
        <v>#N/A</v>
      </c>
    </row>
    <row r="602" spans="2:16">
      <c r="B602" s="60"/>
      <c r="C602" s="65"/>
      <c r="D602" s="66"/>
      <c r="E602" s="20" t="str">
        <f t="shared" si="18"/>
        <v>1-1900</v>
      </c>
      <c r="F602" s="69"/>
      <c r="G602" s="67"/>
      <c r="H602" s="68"/>
      <c r="I602" s="69"/>
      <c r="J602" s="67"/>
      <c r="K602" s="25" t="e">
        <f>IFERROR(VLOOKUP(J602,'DE-PARA'!J:K,2,0),VLOOKUP('BD Conta 5295-0'!J602,'DE-PARA'!K:L,2,0))</f>
        <v>#N/A</v>
      </c>
      <c r="L602" s="70"/>
      <c r="M602" s="101">
        <f t="shared" si="19"/>
        <v>0</v>
      </c>
      <c r="P602" s="1" t="e">
        <f>VLOOKUP(K602,'Fluxo de Caixa'!B:B,1,0)</f>
        <v>#N/A</v>
      </c>
    </row>
    <row r="603" spans="2:16">
      <c r="B603" s="60"/>
      <c r="C603" s="65"/>
      <c r="D603" s="66"/>
      <c r="E603" s="20" t="str">
        <f t="shared" si="18"/>
        <v>1-1900</v>
      </c>
      <c r="F603" s="69"/>
      <c r="G603" s="67"/>
      <c r="H603" s="68"/>
      <c r="I603" s="69"/>
      <c r="J603" s="67"/>
      <c r="K603" s="25" t="e">
        <f>IFERROR(VLOOKUP(J603,'DE-PARA'!J:K,2,0),VLOOKUP('BD Conta 5295-0'!J603,'DE-PARA'!K:L,2,0))</f>
        <v>#N/A</v>
      </c>
      <c r="L603" s="70"/>
      <c r="M603" s="101">
        <f t="shared" si="19"/>
        <v>0</v>
      </c>
      <c r="P603" s="1" t="e">
        <f>VLOOKUP(K603,'Fluxo de Caixa'!B:B,1,0)</f>
        <v>#N/A</v>
      </c>
    </row>
    <row r="604" spans="2:16">
      <c r="B604" s="60"/>
      <c r="C604" s="65"/>
      <c r="D604" s="66"/>
      <c r="E604" s="20" t="str">
        <f t="shared" si="18"/>
        <v>1-1900</v>
      </c>
      <c r="F604" s="69"/>
      <c r="G604" s="67"/>
      <c r="H604" s="68"/>
      <c r="I604" s="69"/>
      <c r="J604" s="67"/>
      <c r="K604" s="25" t="e">
        <f>IFERROR(VLOOKUP(J604,'DE-PARA'!J:K,2,0),VLOOKUP('BD Conta 5295-0'!J604,'DE-PARA'!K:L,2,0))</f>
        <v>#N/A</v>
      </c>
      <c r="L604" s="70"/>
      <c r="M604" s="101">
        <f t="shared" si="19"/>
        <v>0</v>
      </c>
      <c r="P604" s="1" t="e">
        <f>VLOOKUP(K604,'Fluxo de Caixa'!B:B,1,0)</f>
        <v>#N/A</v>
      </c>
    </row>
    <row r="605" spans="2:16">
      <c r="B605" s="60"/>
      <c r="C605" s="65"/>
      <c r="D605" s="66"/>
      <c r="E605" s="20" t="str">
        <f t="shared" si="18"/>
        <v>1-1900</v>
      </c>
      <c r="F605" s="69"/>
      <c r="G605" s="67"/>
      <c r="H605" s="68"/>
      <c r="I605" s="69"/>
      <c r="J605" s="67"/>
      <c r="K605" s="25" t="e">
        <f>IFERROR(VLOOKUP(J605,'DE-PARA'!J:K,2,0),VLOOKUP('BD Conta 5295-0'!J605,'DE-PARA'!K:L,2,0))</f>
        <v>#N/A</v>
      </c>
      <c r="L605" s="70"/>
      <c r="M605" s="101">
        <f t="shared" si="19"/>
        <v>0</v>
      </c>
      <c r="P605" s="1" t="e">
        <f>VLOOKUP(K605,'Fluxo de Caixa'!B:B,1,0)</f>
        <v>#N/A</v>
      </c>
    </row>
    <row r="606" spans="2:16">
      <c r="B606" s="60"/>
      <c r="C606" s="65"/>
      <c r="D606" s="66"/>
      <c r="E606" s="20" t="str">
        <f t="shared" si="18"/>
        <v>1-1900</v>
      </c>
      <c r="F606" s="69"/>
      <c r="G606" s="67"/>
      <c r="H606" s="68"/>
      <c r="I606" s="69"/>
      <c r="J606" s="67"/>
      <c r="K606" s="25" t="e">
        <f>IFERROR(VLOOKUP(J606,'DE-PARA'!J:K,2,0),VLOOKUP('BD Conta 5295-0'!J606,'DE-PARA'!K:L,2,0))</f>
        <v>#N/A</v>
      </c>
      <c r="L606" s="70"/>
      <c r="M606" s="101">
        <f t="shared" si="19"/>
        <v>0</v>
      </c>
      <c r="P606" s="1" t="e">
        <f>VLOOKUP(K606,'Fluxo de Caixa'!B:B,1,0)</f>
        <v>#N/A</v>
      </c>
    </row>
    <row r="607" spans="2:16">
      <c r="B607" s="60"/>
      <c r="C607" s="65"/>
      <c r="D607" s="66"/>
      <c r="E607" s="20" t="str">
        <f t="shared" si="18"/>
        <v>1-1900</v>
      </c>
      <c r="F607" s="69"/>
      <c r="G607" s="67"/>
      <c r="H607" s="68"/>
      <c r="I607" s="69"/>
      <c r="J607" s="67"/>
      <c r="K607" s="25" t="e">
        <f>IFERROR(VLOOKUP(J607,'DE-PARA'!J:K,2,0),VLOOKUP('BD Conta 5295-0'!J607,'DE-PARA'!K:L,2,0))</f>
        <v>#N/A</v>
      </c>
      <c r="L607" s="70"/>
      <c r="M607" s="101">
        <f t="shared" si="19"/>
        <v>0</v>
      </c>
      <c r="P607" s="1" t="e">
        <f>VLOOKUP(K607,'Fluxo de Caixa'!B:B,1,0)</f>
        <v>#N/A</v>
      </c>
    </row>
    <row r="608" spans="2:16">
      <c r="B608" s="60"/>
      <c r="C608" s="65"/>
      <c r="D608" s="66"/>
      <c r="E608" s="20" t="str">
        <f t="shared" si="18"/>
        <v>1-1900</v>
      </c>
      <c r="F608" s="69"/>
      <c r="G608" s="67"/>
      <c r="H608" s="68"/>
      <c r="I608" s="69"/>
      <c r="J608" s="67"/>
      <c r="K608" s="25" t="e">
        <f>IFERROR(VLOOKUP(J608,'DE-PARA'!J:K,2,0),VLOOKUP('BD Conta 5295-0'!J608,'DE-PARA'!K:L,2,0))</f>
        <v>#N/A</v>
      </c>
      <c r="L608" s="70"/>
      <c r="M608" s="101">
        <f t="shared" si="19"/>
        <v>0</v>
      </c>
      <c r="P608" s="1" t="e">
        <f>VLOOKUP(K608,'Fluxo de Caixa'!B:B,1,0)</f>
        <v>#N/A</v>
      </c>
    </row>
    <row r="609" spans="2:16">
      <c r="B609" s="60"/>
      <c r="C609" s="65"/>
      <c r="D609" s="66"/>
      <c r="E609" s="20" t="str">
        <f t="shared" si="18"/>
        <v>1-1900</v>
      </c>
      <c r="F609" s="69"/>
      <c r="G609" s="67"/>
      <c r="H609" s="68"/>
      <c r="I609" s="69"/>
      <c r="J609" s="67"/>
      <c r="K609" s="25" t="e">
        <f>IFERROR(VLOOKUP(J609,'DE-PARA'!J:K,2,0),VLOOKUP('BD Conta 5295-0'!J609,'DE-PARA'!K:L,2,0))</f>
        <v>#N/A</v>
      </c>
      <c r="L609" s="70"/>
      <c r="M609" s="101">
        <f t="shared" si="19"/>
        <v>0</v>
      </c>
      <c r="P609" s="1" t="e">
        <f>VLOOKUP(K609,'Fluxo de Caixa'!B:B,1,0)</f>
        <v>#N/A</v>
      </c>
    </row>
    <row r="610" spans="2:16">
      <c r="B610" s="60"/>
      <c r="C610" s="65"/>
      <c r="D610" s="66"/>
      <c r="E610" s="20" t="str">
        <f t="shared" si="18"/>
        <v>1-1900</v>
      </c>
      <c r="F610" s="69"/>
      <c r="G610" s="67"/>
      <c r="H610" s="68"/>
      <c r="I610" s="69"/>
      <c r="J610" s="67"/>
      <c r="K610" s="25" t="e">
        <f>IFERROR(VLOOKUP(J610,'DE-PARA'!J:K,2,0),VLOOKUP('BD Conta 5295-0'!J610,'DE-PARA'!K:L,2,0))</f>
        <v>#N/A</v>
      </c>
      <c r="L610" s="70"/>
      <c r="M610" s="101">
        <f t="shared" si="19"/>
        <v>0</v>
      </c>
      <c r="P610" s="1" t="e">
        <f>VLOOKUP(K610,'Fluxo de Caixa'!B:B,1,0)</f>
        <v>#N/A</v>
      </c>
    </row>
    <row r="611" spans="2:16">
      <c r="B611" s="60"/>
      <c r="C611" s="65"/>
      <c r="D611" s="66"/>
      <c r="E611" s="20" t="str">
        <f t="shared" si="18"/>
        <v>1-1900</v>
      </c>
      <c r="F611" s="69"/>
      <c r="G611" s="67"/>
      <c r="H611" s="68"/>
      <c r="I611" s="69"/>
      <c r="J611" s="67"/>
      <c r="K611" s="25" t="e">
        <f>IFERROR(VLOOKUP(J611,'DE-PARA'!J:K,2,0),VLOOKUP('BD Conta 5295-0'!J611,'DE-PARA'!K:L,2,0))</f>
        <v>#N/A</v>
      </c>
      <c r="L611" s="70"/>
      <c r="M611" s="101">
        <f t="shared" si="19"/>
        <v>0</v>
      </c>
      <c r="P611" s="1" t="e">
        <f>VLOOKUP(K611,'Fluxo de Caixa'!B:B,1,0)</f>
        <v>#N/A</v>
      </c>
    </row>
    <row r="612" spans="2:16">
      <c r="B612" s="60"/>
      <c r="C612" s="65"/>
      <c r="D612" s="66"/>
      <c r="E612" s="20" t="str">
        <f t="shared" si="18"/>
        <v>1-1900</v>
      </c>
      <c r="F612" s="69"/>
      <c r="G612" s="67"/>
      <c r="H612" s="68"/>
      <c r="I612" s="69"/>
      <c r="J612" s="67"/>
      <c r="K612" s="25" t="e">
        <f>IFERROR(VLOOKUP(J612,'DE-PARA'!J:K,2,0),VLOOKUP('BD Conta 5295-0'!J612,'DE-PARA'!K:L,2,0))</f>
        <v>#N/A</v>
      </c>
      <c r="L612" s="70"/>
      <c r="M612" s="101">
        <f t="shared" si="19"/>
        <v>0</v>
      </c>
      <c r="P612" s="1" t="e">
        <f>VLOOKUP(K612,'Fluxo de Caixa'!B:B,1,0)</f>
        <v>#N/A</v>
      </c>
    </row>
    <row r="613" spans="2:16">
      <c r="B613" s="60"/>
      <c r="C613" s="65"/>
      <c r="D613" s="66"/>
      <c r="E613" s="20" t="str">
        <f t="shared" si="18"/>
        <v>1-1900</v>
      </c>
      <c r="F613" s="69"/>
      <c r="G613" s="67"/>
      <c r="H613" s="68"/>
      <c r="I613" s="69"/>
      <c r="J613" s="67"/>
      <c r="K613" s="25" t="e">
        <f>IFERROR(VLOOKUP(J613,'DE-PARA'!J:K,2,0),VLOOKUP('BD Conta 5295-0'!J613,'DE-PARA'!K:L,2,0))</f>
        <v>#N/A</v>
      </c>
      <c r="L613" s="70"/>
      <c r="M613" s="101">
        <f t="shared" si="19"/>
        <v>0</v>
      </c>
      <c r="P613" s="1" t="e">
        <f>VLOOKUP(K613,'Fluxo de Caixa'!B:B,1,0)</f>
        <v>#N/A</v>
      </c>
    </row>
    <row r="614" spans="2:16">
      <c r="B614" s="60"/>
      <c r="C614" s="65"/>
      <c r="D614" s="66"/>
      <c r="E614" s="20" t="str">
        <f t="shared" si="18"/>
        <v>1-1900</v>
      </c>
      <c r="F614" s="69"/>
      <c r="G614" s="67"/>
      <c r="H614" s="68"/>
      <c r="I614" s="69"/>
      <c r="J614" s="67"/>
      <c r="K614" s="25" t="e">
        <f>IFERROR(VLOOKUP(J614,'DE-PARA'!J:K,2,0),VLOOKUP('BD Conta 5295-0'!J614,'DE-PARA'!K:L,2,0))</f>
        <v>#N/A</v>
      </c>
      <c r="L614" s="70"/>
      <c r="M614" s="101">
        <f t="shared" si="19"/>
        <v>0</v>
      </c>
      <c r="P614" s="1" t="e">
        <f>VLOOKUP(K614,'Fluxo de Caixa'!B:B,1,0)</f>
        <v>#N/A</v>
      </c>
    </row>
    <row r="615" spans="2:16">
      <c r="B615" s="60"/>
      <c r="C615" s="65"/>
      <c r="D615" s="66"/>
      <c r="E615" s="20" t="str">
        <f t="shared" si="18"/>
        <v>1-1900</v>
      </c>
      <c r="F615" s="69"/>
      <c r="G615" s="67"/>
      <c r="H615" s="68"/>
      <c r="I615" s="69"/>
      <c r="J615" s="67"/>
      <c r="K615" s="25" t="e">
        <f>IFERROR(VLOOKUP(J615,'DE-PARA'!J:K,2,0),VLOOKUP('BD Conta 5295-0'!J615,'DE-PARA'!K:L,2,0))</f>
        <v>#N/A</v>
      </c>
      <c r="L615" s="70"/>
      <c r="M615" s="101">
        <f t="shared" si="19"/>
        <v>0</v>
      </c>
      <c r="P615" s="1" t="e">
        <f>VLOOKUP(K615,'Fluxo de Caixa'!B:B,1,0)</f>
        <v>#N/A</v>
      </c>
    </row>
    <row r="616" spans="2:16">
      <c r="B616" s="60"/>
      <c r="C616" s="65"/>
      <c r="D616" s="66"/>
      <c r="E616" s="20" t="str">
        <f t="shared" si="18"/>
        <v>1-1900</v>
      </c>
      <c r="F616" s="69"/>
      <c r="G616" s="67"/>
      <c r="H616" s="68"/>
      <c r="I616" s="69"/>
      <c r="J616" s="67"/>
      <c r="K616" s="25" t="e">
        <f>IFERROR(VLOOKUP(J616,'DE-PARA'!J:K,2,0),VLOOKUP('BD Conta 5295-0'!J616,'DE-PARA'!K:L,2,0))</f>
        <v>#N/A</v>
      </c>
      <c r="L616" s="70"/>
      <c r="M616" s="101">
        <f t="shared" si="19"/>
        <v>0</v>
      </c>
      <c r="P616" s="1" t="e">
        <f>VLOOKUP(K616,'Fluxo de Caixa'!B:B,1,0)</f>
        <v>#N/A</v>
      </c>
    </row>
    <row r="617" spans="2:16">
      <c r="B617" s="60"/>
      <c r="C617" s="65"/>
      <c r="D617" s="66"/>
      <c r="E617" s="20" t="str">
        <f t="shared" si="18"/>
        <v>1-1900</v>
      </c>
      <c r="F617" s="69"/>
      <c r="G617" s="67"/>
      <c r="H617" s="68"/>
      <c r="I617" s="69"/>
      <c r="J617" s="67"/>
      <c r="K617" s="25" t="e">
        <f>IFERROR(VLOOKUP(J617,'DE-PARA'!J:K,2,0),VLOOKUP('BD Conta 5295-0'!J617,'DE-PARA'!K:L,2,0))</f>
        <v>#N/A</v>
      </c>
      <c r="L617" s="70"/>
      <c r="M617" s="101">
        <f t="shared" si="19"/>
        <v>0</v>
      </c>
      <c r="P617" s="1" t="e">
        <f>VLOOKUP(K617,'Fluxo de Caixa'!B:B,1,0)</f>
        <v>#N/A</v>
      </c>
    </row>
    <row r="618" spans="2:16">
      <c r="B618" s="60"/>
      <c r="C618" s="65"/>
      <c r="D618" s="66"/>
      <c r="E618" s="20" t="str">
        <f t="shared" si="18"/>
        <v>1-1900</v>
      </c>
      <c r="F618" s="69"/>
      <c r="G618" s="67"/>
      <c r="H618" s="68"/>
      <c r="I618" s="69"/>
      <c r="J618" s="67"/>
      <c r="K618" s="25" t="e">
        <f>IFERROR(VLOOKUP(J618,'DE-PARA'!J:K,2,0),VLOOKUP('BD Conta 5295-0'!J618,'DE-PARA'!K:L,2,0))</f>
        <v>#N/A</v>
      </c>
      <c r="L618" s="70"/>
      <c r="M618" s="101">
        <f t="shared" si="19"/>
        <v>0</v>
      </c>
      <c r="P618" s="1" t="e">
        <f>VLOOKUP(K618,'Fluxo de Caixa'!B:B,1,0)</f>
        <v>#N/A</v>
      </c>
    </row>
    <row r="619" spans="2:16">
      <c r="B619" s="60"/>
      <c r="C619" s="65"/>
      <c r="D619" s="66"/>
      <c r="E619" s="20" t="str">
        <f t="shared" si="18"/>
        <v>1-1900</v>
      </c>
      <c r="F619" s="69"/>
      <c r="G619" s="67"/>
      <c r="H619" s="68"/>
      <c r="I619" s="69"/>
      <c r="J619" s="67"/>
      <c r="K619" s="25" t="e">
        <f>IFERROR(VLOOKUP(J619,'DE-PARA'!J:K,2,0),VLOOKUP('BD Conta 5295-0'!J619,'DE-PARA'!K:L,2,0))</f>
        <v>#N/A</v>
      </c>
      <c r="L619" s="70"/>
      <c r="M619" s="101">
        <f t="shared" si="19"/>
        <v>0</v>
      </c>
      <c r="P619" s="1" t="e">
        <f>VLOOKUP(K619,'Fluxo de Caixa'!B:B,1,0)</f>
        <v>#N/A</v>
      </c>
    </row>
    <row r="620" spans="2:16">
      <c r="B620" s="60"/>
      <c r="C620" s="65"/>
      <c r="D620" s="66"/>
      <c r="E620" s="20" t="str">
        <f t="shared" si="18"/>
        <v>1-1900</v>
      </c>
      <c r="F620" s="69"/>
      <c r="G620" s="67"/>
      <c r="H620" s="68"/>
      <c r="I620" s="69"/>
      <c r="J620" s="67"/>
      <c r="K620" s="25" t="e">
        <f>IFERROR(VLOOKUP(J620,'DE-PARA'!J:K,2,0),VLOOKUP('BD Conta 5295-0'!J620,'DE-PARA'!K:L,2,0))</f>
        <v>#N/A</v>
      </c>
      <c r="L620" s="70"/>
      <c r="M620" s="101">
        <f t="shared" si="19"/>
        <v>0</v>
      </c>
      <c r="P620" s="1" t="e">
        <f>VLOOKUP(K620,'Fluxo de Caixa'!B:B,1,0)</f>
        <v>#N/A</v>
      </c>
    </row>
    <row r="621" spans="2:16">
      <c r="B621" s="60"/>
      <c r="C621" s="65"/>
      <c r="D621" s="66"/>
      <c r="E621" s="20" t="str">
        <f t="shared" si="18"/>
        <v>1-1900</v>
      </c>
      <c r="F621" s="69"/>
      <c r="G621" s="67"/>
      <c r="H621" s="68"/>
      <c r="I621" s="69"/>
      <c r="J621" s="67"/>
      <c r="K621" s="25" t="e">
        <f>IFERROR(VLOOKUP(J621,'DE-PARA'!J:K,2,0),VLOOKUP('BD Conta 5295-0'!J621,'DE-PARA'!K:L,2,0))</f>
        <v>#N/A</v>
      </c>
      <c r="L621" s="70"/>
      <c r="M621" s="101">
        <f t="shared" si="19"/>
        <v>0</v>
      </c>
      <c r="P621" s="1" t="e">
        <f>VLOOKUP(K621,'Fluxo de Caixa'!B:B,1,0)</f>
        <v>#N/A</v>
      </c>
    </row>
    <row r="622" spans="2:16">
      <c r="B622" s="60"/>
      <c r="C622" s="65"/>
      <c r="D622" s="66"/>
      <c r="E622" s="20" t="str">
        <f t="shared" si="18"/>
        <v>1-1900</v>
      </c>
      <c r="F622" s="69"/>
      <c r="G622" s="67"/>
      <c r="H622" s="68"/>
      <c r="I622" s="69"/>
      <c r="J622" s="67"/>
      <c r="K622" s="25" t="e">
        <f>IFERROR(VLOOKUP(J622,'DE-PARA'!J:K,2,0),VLOOKUP('BD Conta 5295-0'!J622,'DE-PARA'!K:L,2,0))</f>
        <v>#N/A</v>
      </c>
      <c r="L622" s="70"/>
      <c r="M622" s="101">
        <f t="shared" si="19"/>
        <v>0</v>
      </c>
      <c r="P622" s="1" t="e">
        <f>VLOOKUP(K622,'Fluxo de Caixa'!B:B,1,0)</f>
        <v>#N/A</v>
      </c>
    </row>
    <row r="623" spans="2:16">
      <c r="B623" s="60"/>
      <c r="C623" s="65"/>
      <c r="D623" s="66"/>
      <c r="E623" s="20" t="str">
        <f t="shared" si="18"/>
        <v>1-1900</v>
      </c>
      <c r="F623" s="69"/>
      <c r="G623" s="67"/>
      <c r="H623" s="68"/>
      <c r="I623" s="69"/>
      <c r="J623" s="67"/>
      <c r="K623" s="25" t="e">
        <f>IFERROR(VLOOKUP(J623,'DE-PARA'!J:K,2,0),VLOOKUP('BD Conta 5295-0'!J623,'DE-PARA'!K:L,2,0))</f>
        <v>#N/A</v>
      </c>
      <c r="L623" s="70"/>
      <c r="M623" s="101">
        <f t="shared" si="19"/>
        <v>0</v>
      </c>
      <c r="P623" s="1" t="e">
        <f>VLOOKUP(K623,'Fluxo de Caixa'!B:B,1,0)</f>
        <v>#N/A</v>
      </c>
    </row>
    <row r="624" spans="2:16">
      <c r="B624" s="60"/>
      <c r="C624" s="65"/>
      <c r="D624" s="66"/>
      <c r="E624" s="20" t="str">
        <f t="shared" si="18"/>
        <v>1-1900</v>
      </c>
      <c r="F624" s="69"/>
      <c r="G624" s="67"/>
      <c r="H624" s="68"/>
      <c r="I624" s="69"/>
      <c r="J624" s="67"/>
      <c r="K624" s="25" t="e">
        <f>IFERROR(VLOOKUP(J624,'DE-PARA'!J:K,2,0),VLOOKUP('BD Conta 5295-0'!J624,'DE-PARA'!K:L,2,0))</f>
        <v>#N/A</v>
      </c>
      <c r="L624" s="70"/>
      <c r="M624" s="101">
        <f t="shared" si="19"/>
        <v>0</v>
      </c>
      <c r="P624" s="1" t="e">
        <f>VLOOKUP(K624,'Fluxo de Caixa'!B:B,1,0)</f>
        <v>#N/A</v>
      </c>
    </row>
    <row r="625" spans="2:16">
      <c r="B625" s="60"/>
      <c r="C625" s="65"/>
      <c r="D625" s="66"/>
      <c r="E625" s="20" t="str">
        <f t="shared" si="18"/>
        <v>1-1900</v>
      </c>
      <c r="F625" s="69"/>
      <c r="G625" s="67"/>
      <c r="H625" s="68"/>
      <c r="I625" s="69"/>
      <c r="J625" s="67"/>
      <c r="K625" s="25" t="e">
        <f>IFERROR(VLOOKUP(J625,'DE-PARA'!J:K,2,0),VLOOKUP('BD Conta 5295-0'!J625,'DE-PARA'!K:L,2,0))</f>
        <v>#N/A</v>
      </c>
      <c r="L625" s="70"/>
      <c r="M625" s="101">
        <f t="shared" si="19"/>
        <v>0</v>
      </c>
      <c r="P625" s="1" t="e">
        <f>VLOOKUP(K625,'Fluxo de Caixa'!B:B,1,0)</f>
        <v>#N/A</v>
      </c>
    </row>
    <row r="626" spans="2:16">
      <c r="B626" s="60"/>
      <c r="C626" s="65"/>
      <c r="D626" s="66"/>
      <c r="E626" s="20" t="str">
        <f t="shared" si="18"/>
        <v>1-1900</v>
      </c>
      <c r="F626" s="69"/>
      <c r="G626" s="67"/>
      <c r="H626" s="68"/>
      <c r="I626" s="69"/>
      <c r="J626" s="67"/>
      <c r="K626" s="25" t="e">
        <f>IFERROR(VLOOKUP(J626,'DE-PARA'!J:K,2,0),VLOOKUP('BD Conta 5295-0'!J626,'DE-PARA'!K:L,2,0))</f>
        <v>#N/A</v>
      </c>
      <c r="L626" s="70"/>
      <c r="M626" s="101">
        <f t="shared" si="19"/>
        <v>0</v>
      </c>
      <c r="P626" s="1" t="e">
        <f>VLOOKUP(K626,'Fluxo de Caixa'!B:B,1,0)</f>
        <v>#N/A</v>
      </c>
    </row>
    <row r="627" spans="2:16">
      <c r="B627" s="60"/>
      <c r="C627" s="65"/>
      <c r="D627" s="66"/>
      <c r="E627" s="20" t="str">
        <f t="shared" si="18"/>
        <v>1-1900</v>
      </c>
      <c r="F627" s="69"/>
      <c r="G627" s="67"/>
      <c r="H627" s="68"/>
      <c r="I627" s="69"/>
      <c r="J627" s="67"/>
      <c r="K627" s="25" t="e">
        <f>IFERROR(VLOOKUP(J627,'DE-PARA'!J:K,2,0),VLOOKUP('BD Conta 5295-0'!J627,'DE-PARA'!K:L,2,0))</f>
        <v>#N/A</v>
      </c>
      <c r="L627" s="70"/>
      <c r="M627" s="101">
        <f t="shared" si="19"/>
        <v>0</v>
      </c>
      <c r="P627" s="1" t="e">
        <f>VLOOKUP(K627,'Fluxo de Caixa'!B:B,1,0)</f>
        <v>#N/A</v>
      </c>
    </row>
    <row r="628" spans="2:16">
      <c r="B628" s="60"/>
      <c r="C628" s="65"/>
      <c r="D628" s="66"/>
      <c r="E628" s="20" t="str">
        <f t="shared" si="18"/>
        <v>1-1900</v>
      </c>
      <c r="F628" s="69"/>
      <c r="G628" s="67"/>
      <c r="H628" s="68"/>
      <c r="I628" s="69"/>
      <c r="J628" s="67"/>
      <c r="K628" s="25" t="e">
        <f>IFERROR(VLOOKUP(J628,'DE-PARA'!J:K,2,0),VLOOKUP('BD Conta 5295-0'!J628,'DE-PARA'!K:L,2,0))</f>
        <v>#N/A</v>
      </c>
      <c r="L628" s="70"/>
      <c r="M628" s="101">
        <f t="shared" si="19"/>
        <v>0</v>
      </c>
      <c r="P628" s="1" t="e">
        <f>VLOOKUP(K628,'Fluxo de Caixa'!B:B,1,0)</f>
        <v>#N/A</v>
      </c>
    </row>
    <row r="629" spans="2:16">
      <c r="B629" s="60"/>
      <c r="C629" s="65"/>
      <c r="D629" s="66"/>
      <c r="E629" s="20" t="str">
        <f t="shared" si="18"/>
        <v>1-1900</v>
      </c>
      <c r="F629" s="69"/>
      <c r="G629" s="67"/>
      <c r="H629" s="68"/>
      <c r="I629" s="69"/>
      <c r="J629" s="67"/>
      <c r="K629" s="25" t="e">
        <f>IFERROR(VLOOKUP(J629,'DE-PARA'!J:K,2,0),VLOOKUP('BD Conta 5295-0'!J629,'DE-PARA'!K:L,2,0))</f>
        <v>#N/A</v>
      </c>
      <c r="L629" s="70"/>
      <c r="M629" s="101">
        <f t="shared" si="19"/>
        <v>0</v>
      </c>
      <c r="P629" s="1" t="e">
        <f>VLOOKUP(K629,'Fluxo de Caixa'!B:B,1,0)</f>
        <v>#N/A</v>
      </c>
    </row>
    <row r="630" spans="2:16">
      <c r="B630" s="60"/>
      <c r="C630" s="65"/>
      <c r="D630" s="66"/>
      <c r="E630" s="20" t="str">
        <f t="shared" si="18"/>
        <v>1-1900</v>
      </c>
      <c r="F630" s="69"/>
      <c r="G630" s="67"/>
      <c r="H630" s="68"/>
      <c r="I630" s="69"/>
      <c r="J630" s="67"/>
      <c r="K630" s="25" t="e">
        <f>IFERROR(VLOOKUP(J630,'DE-PARA'!J:K,2,0),VLOOKUP('BD Conta 5295-0'!J630,'DE-PARA'!K:L,2,0))</f>
        <v>#N/A</v>
      </c>
      <c r="L630" s="70"/>
      <c r="M630" s="101">
        <f t="shared" si="19"/>
        <v>0</v>
      </c>
      <c r="P630" s="1" t="e">
        <f>VLOOKUP(K630,'Fluxo de Caixa'!B:B,1,0)</f>
        <v>#N/A</v>
      </c>
    </row>
    <row r="631" spans="2:16">
      <c r="B631" s="60"/>
      <c r="C631" s="65"/>
      <c r="D631" s="66"/>
      <c r="E631" s="20" t="str">
        <f t="shared" si="18"/>
        <v>1-1900</v>
      </c>
      <c r="F631" s="69"/>
      <c r="G631" s="67"/>
      <c r="H631" s="68"/>
      <c r="I631" s="69"/>
      <c r="J631" s="67"/>
      <c r="K631" s="25" t="e">
        <f>IFERROR(VLOOKUP(J631,'DE-PARA'!J:K,2,0),VLOOKUP('BD Conta 5295-0'!J631,'DE-PARA'!K:L,2,0))</f>
        <v>#N/A</v>
      </c>
      <c r="L631" s="70"/>
      <c r="M631" s="101">
        <f t="shared" si="19"/>
        <v>0</v>
      </c>
      <c r="P631" s="1" t="e">
        <f>VLOOKUP(K631,'Fluxo de Caixa'!B:B,1,0)</f>
        <v>#N/A</v>
      </c>
    </row>
    <row r="632" spans="2:16">
      <c r="B632" s="60"/>
      <c r="C632" s="65"/>
      <c r="D632" s="66"/>
      <c r="E632" s="20" t="str">
        <f t="shared" si="18"/>
        <v>1-1900</v>
      </c>
      <c r="F632" s="69"/>
      <c r="G632" s="67"/>
      <c r="H632" s="68"/>
      <c r="I632" s="69"/>
      <c r="J632" s="67"/>
      <c r="K632" s="25" t="e">
        <f>IFERROR(VLOOKUP(J632,'DE-PARA'!J:K,2,0),VLOOKUP('BD Conta 5295-0'!J632,'DE-PARA'!K:L,2,0))</f>
        <v>#N/A</v>
      </c>
      <c r="L632" s="70"/>
      <c r="M632" s="101">
        <f t="shared" si="19"/>
        <v>0</v>
      </c>
      <c r="P632" s="1" t="e">
        <f>VLOOKUP(K632,'Fluxo de Caixa'!B:B,1,0)</f>
        <v>#N/A</v>
      </c>
    </row>
    <row r="633" spans="2:16">
      <c r="B633" s="60"/>
      <c r="C633" s="65"/>
      <c r="D633" s="66"/>
      <c r="E633" s="20" t="str">
        <f t="shared" si="18"/>
        <v>1-1900</v>
      </c>
      <c r="F633" s="69"/>
      <c r="G633" s="67"/>
      <c r="H633" s="68"/>
      <c r="I633" s="69"/>
      <c r="J633" s="67"/>
      <c r="K633" s="25" t="e">
        <f>IFERROR(VLOOKUP(J633,'DE-PARA'!J:K,2,0),VLOOKUP('BD Conta 5295-0'!J633,'DE-PARA'!K:L,2,0))</f>
        <v>#N/A</v>
      </c>
      <c r="L633" s="70"/>
      <c r="M633" s="101">
        <f t="shared" si="19"/>
        <v>0</v>
      </c>
      <c r="P633" s="1" t="e">
        <f>VLOOKUP(K633,'Fluxo de Caixa'!B:B,1,0)</f>
        <v>#N/A</v>
      </c>
    </row>
    <row r="634" spans="2:16">
      <c r="B634" s="60"/>
      <c r="C634" s="65"/>
      <c r="D634" s="66"/>
      <c r="E634" s="20" t="str">
        <f t="shared" si="18"/>
        <v>1-1900</v>
      </c>
      <c r="F634" s="69"/>
      <c r="G634" s="67"/>
      <c r="H634" s="68"/>
      <c r="I634" s="69"/>
      <c r="J634" s="67"/>
      <c r="K634" s="25" t="e">
        <f>IFERROR(VLOOKUP(J634,'DE-PARA'!J:K,2,0),VLOOKUP('BD Conta 5295-0'!J634,'DE-PARA'!K:L,2,0))</f>
        <v>#N/A</v>
      </c>
      <c r="L634" s="70"/>
      <c r="M634" s="101">
        <f t="shared" si="19"/>
        <v>0</v>
      </c>
      <c r="P634" s="1" t="e">
        <f>VLOOKUP(K634,'Fluxo de Caixa'!B:B,1,0)</f>
        <v>#N/A</v>
      </c>
    </row>
    <row r="635" spans="2:16">
      <c r="B635" s="60"/>
      <c r="C635" s="65"/>
      <c r="D635" s="66"/>
      <c r="E635" s="20" t="str">
        <f t="shared" si="18"/>
        <v>1-1900</v>
      </c>
      <c r="F635" s="69"/>
      <c r="G635" s="67"/>
      <c r="H635" s="68"/>
      <c r="I635" s="69"/>
      <c r="J635" s="67"/>
      <c r="K635" s="25" t="e">
        <f>IFERROR(VLOOKUP(J635,'DE-PARA'!J:K,2,0),VLOOKUP('BD Conta 5295-0'!J635,'DE-PARA'!K:L,2,0))</f>
        <v>#N/A</v>
      </c>
      <c r="L635" s="70"/>
      <c r="M635" s="101">
        <f t="shared" si="19"/>
        <v>0</v>
      </c>
      <c r="P635" s="1" t="e">
        <f>VLOOKUP(K635,'Fluxo de Caixa'!B:B,1,0)</f>
        <v>#N/A</v>
      </c>
    </row>
    <row r="636" spans="2:16">
      <c r="B636" s="60"/>
      <c r="C636" s="65"/>
      <c r="D636" s="66"/>
      <c r="E636" s="20" t="str">
        <f t="shared" si="18"/>
        <v>1-1900</v>
      </c>
      <c r="F636" s="69"/>
      <c r="G636" s="67"/>
      <c r="H636" s="68"/>
      <c r="I636" s="69"/>
      <c r="J636" s="67"/>
      <c r="K636" s="25" t="e">
        <f>IFERROR(VLOOKUP(J636,'DE-PARA'!J:K,2,0),VLOOKUP('BD Conta 5295-0'!J636,'DE-PARA'!K:L,2,0))</f>
        <v>#N/A</v>
      </c>
      <c r="L636" s="70"/>
      <c r="M636" s="101">
        <f t="shared" si="19"/>
        <v>0</v>
      </c>
      <c r="P636" s="1" t="e">
        <f>VLOOKUP(K636,'Fluxo de Caixa'!B:B,1,0)</f>
        <v>#N/A</v>
      </c>
    </row>
    <row r="637" spans="2:16">
      <c r="B637" s="60"/>
      <c r="C637" s="65"/>
      <c r="D637" s="66"/>
      <c r="E637" s="20" t="str">
        <f t="shared" si="18"/>
        <v>1-1900</v>
      </c>
      <c r="F637" s="69"/>
      <c r="G637" s="67"/>
      <c r="H637" s="68"/>
      <c r="I637" s="69"/>
      <c r="J637" s="67"/>
      <c r="K637" s="25" t="e">
        <f>IFERROR(VLOOKUP(J637,'DE-PARA'!J:K,2,0),VLOOKUP('BD Conta 5295-0'!J637,'DE-PARA'!K:L,2,0))</f>
        <v>#N/A</v>
      </c>
      <c r="L637" s="70"/>
      <c r="M637" s="101">
        <f t="shared" si="19"/>
        <v>0</v>
      </c>
      <c r="P637" s="1" t="e">
        <f>VLOOKUP(K637,'Fluxo de Caixa'!B:B,1,0)</f>
        <v>#N/A</v>
      </c>
    </row>
    <row r="638" spans="2:16">
      <c r="B638" s="60"/>
      <c r="C638" s="65"/>
      <c r="D638" s="66"/>
      <c r="E638" s="20" t="str">
        <f t="shared" si="18"/>
        <v>1-1900</v>
      </c>
      <c r="F638" s="69"/>
      <c r="G638" s="67"/>
      <c r="H638" s="68"/>
      <c r="I638" s="69"/>
      <c r="J638" s="67"/>
      <c r="K638" s="25" t="e">
        <f>IFERROR(VLOOKUP(J638,'DE-PARA'!J:K,2,0),VLOOKUP('BD Conta 5295-0'!J638,'DE-PARA'!K:L,2,0))</f>
        <v>#N/A</v>
      </c>
      <c r="L638" s="70"/>
      <c r="M638" s="101">
        <f t="shared" si="19"/>
        <v>0</v>
      </c>
      <c r="P638" s="1" t="e">
        <f>VLOOKUP(K638,'Fluxo de Caixa'!B:B,1,0)</f>
        <v>#N/A</v>
      </c>
    </row>
    <row r="639" spans="2:16">
      <c r="B639" s="60"/>
      <c r="C639" s="65"/>
      <c r="D639" s="66"/>
      <c r="E639" s="20" t="str">
        <f t="shared" si="18"/>
        <v>1-1900</v>
      </c>
      <c r="F639" s="69"/>
      <c r="G639" s="67"/>
      <c r="H639" s="68"/>
      <c r="I639" s="69"/>
      <c r="J639" s="67"/>
      <c r="K639" s="25" t="e">
        <f>IFERROR(VLOOKUP(J639,'DE-PARA'!J:K,2,0),VLOOKUP('BD Conta 5295-0'!J639,'DE-PARA'!K:L,2,0))</f>
        <v>#N/A</v>
      </c>
      <c r="L639" s="70"/>
      <c r="M639" s="101">
        <f t="shared" si="19"/>
        <v>0</v>
      </c>
      <c r="P639" s="1" t="e">
        <f>VLOOKUP(K639,'Fluxo de Caixa'!B:B,1,0)</f>
        <v>#N/A</v>
      </c>
    </row>
    <row r="640" spans="2:16">
      <c r="B640" s="60"/>
      <c r="C640" s="65"/>
      <c r="D640" s="66"/>
      <c r="E640" s="20" t="str">
        <f t="shared" si="18"/>
        <v>1-1900</v>
      </c>
      <c r="F640" s="69"/>
      <c r="G640" s="67"/>
      <c r="H640" s="68"/>
      <c r="I640" s="69"/>
      <c r="J640" s="67"/>
      <c r="K640" s="25" t="e">
        <f>IFERROR(VLOOKUP(J640,'DE-PARA'!J:K,2,0),VLOOKUP('BD Conta 5295-0'!J640,'DE-PARA'!K:L,2,0))</f>
        <v>#N/A</v>
      </c>
      <c r="L640" s="70"/>
      <c r="M640" s="101">
        <f t="shared" si="19"/>
        <v>0</v>
      </c>
      <c r="P640" s="1" t="e">
        <f>VLOOKUP(K640,'Fluxo de Caixa'!B:B,1,0)</f>
        <v>#N/A</v>
      </c>
    </row>
    <row r="641" spans="2:16">
      <c r="B641" s="60"/>
      <c r="C641" s="65"/>
      <c r="D641" s="66"/>
      <c r="E641" s="20" t="str">
        <f t="shared" si="18"/>
        <v>1-1900</v>
      </c>
      <c r="F641" s="69"/>
      <c r="G641" s="67"/>
      <c r="H641" s="68"/>
      <c r="I641" s="69"/>
      <c r="J641" s="67"/>
      <c r="K641" s="25" t="e">
        <f>IFERROR(VLOOKUP(J641,'DE-PARA'!J:K,2,0),VLOOKUP('BD Conta 5295-0'!J641,'DE-PARA'!K:L,2,0))</f>
        <v>#N/A</v>
      </c>
      <c r="L641" s="70"/>
      <c r="M641" s="101">
        <f t="shared" si="19"/>
        <v>0</v>
      </c>
      <c r="P641" s="1" t="e">
        <f>VLOOKUP(K641,'Fluxo de Caixa'!B:B,1,0)</f>
        <v>#N/A</v>
      </c>
    </row>
    <row r="642" spans="2:16">
      <c r="B642" s="60"/>
      <c r="C642" s="65"/>
      <c r="D642" s="66"/>
      <c r="E642" s="20" t="str">
        <f t="shared" si="18"/>
        <v>1-1900</v>
      </c>
      <c r="F642" s="69"/>
      <c r="G642" s="67"/>
      <c r="H642" s="68"/>
      <c r="I642" s="69"/>
      <c r="J642" s="67"/>
      <c r="K642" s="25" t="e">
        <f>IFERROR(VLOOKUP(J642,'DE-PARA'!J:K,2,0),VLOOKUP('BD Conta 5295-0'!J642,'DE-PARA'!K:L,2,0))</f>
        <v>#N/A</v>
      </c>
      <c r="L642" s="70"/>
      <c r="M642" s="101">
        <f t="shared" si="19"/>
        <v>0</v>
      </c>
      <c r="P642" s="1" t="e">
        <f>VLOOKUP(K642,'Fluxo de Caixa'!B:B,1,0)</f>
        <v>#N/A</v>
      </c>
    </row>
    <row r="643" spans="2:16">
      <c r="B643" s="60"/>
      <c r="C643" s="65"/>
      <c r="D643" s="66"/>
      <c r="E643" s="20" t="str">
        <f t="shared" si="18"/>
        <v>1-1900</v>
      </c>
      <c r="F643" s="69"/>
      <c r="G643" s="67"/>
      <c r="H643" s="68"/>
      <c r="I643" s="69"/>
      <c r="J643" s="67"/>
      <c r="K643" s="25" t="e">
        <f>IFERROR(VLOOKUP(J643,'DE-PARA'!J:K,2,0),VLOOKUP('BD Conta 5295-0'!J643,'DE-PARA'!K:L,2,0))</f>
        <v>#N/A</v>
      </c>
      <c r="L643" s="70"/>
      <c r="M643" s="101">
        <f t="shared" si="19"/>
        <v>0</v>
      </c>
      <c r="P643" s="1" t="e">
        <f>VLOOKUP(K643,'Fluxo de Caixa'!B:B,1,0)</f>
        <v>#N/A</v>
      </c>
    </row>
    <row r="644" spans="2:16">
      <c r="B644" s="60"/>
      <c r="C644" s="65"/>
      <c r="D644" s="66"/>
      <c r="E644" s="20" t="str">
        <f t="shared" ref="E644:E707" si="20">MONTH(D644)&amp;"-"&amp;YEAR(D644)</f>
        <v>1-1900</v>
      </c>
      <c r="F644" s="69"/>
      <c r="G644" s="67"/>
      <c r="H644" s="68"/>
      <c r="I644" s="69"/>
      <c r="J644" s="67"/>
      <c r="K644" s="25" t="e">
        <f>IFERROR(VLOOKUP(J644,'DE-PARA'!J:K,2,0),VLOOKUP('BD Conta 5295-0'!J644,'DE-PARA'!K:L,2,0))</f>
        <v>#N/A</v>
      </c>
      <c r="L644" s="70"/>
      <c r="M644" s="101">
        <f t="shared" si="19"/>
        <v>0</v>
      </c>
      <c r="P644" s="1" t="e">
        <f>VLOOKUP(K644,'Fluxo de Caixa'!B:B,1,0)</f>
        <v>#N/A</v>
      </c>
    </row>
    <row r="645" spans="2:16">
      <c r="B645" s="60"/>
      <c r="C645" s="65"/>
      <c r="D645" s="66"/>
      <c r="E645" s="20" t="str">
        <f t="shared" si="20"/>
        <v>1-1900</v>
      </c>
      <c r="F645" s="69"/>
      <c r="G645" s="67"/>
      <c r="H645" s="68"/>
      <c r="I645" s="69"/>
      <c r="J645" s="67"/>
      <c r="K645" s="25" t="e">
        <f>IFERROR(VLOOKUP(J645,'DE-PARA'!J:K,2,0),VLOOKUP('BD Conta 5295-0'!J645,'DE-PARA'!K:L,2,0))</f>
        <v>#N/A</v>
      </c>
      <c r="L645" s="70"/>
      <c r="M645" s="101">
        <f t="shared" si="19"/>
        <v>0</v>
      </c>
      <c r="P645" s="1" t="e">
        <f>VLOOKUP(K645,'Fluxo de Caixa'!B:B,1,0)</f>
        <v>#N/A</v>
      </c>
    </row>
    <row r="646" spans="2:16">
      <c r="B646" s="60"/>
      <c r="C646" s="65"/>
      <c r="D646" s="66"/>
      <c r="E646" s="20" t="str">
        <f t="shared" si="20"/>
        <v>1-1900</v>
      </c>
      <c r="F646" s="69"/>
      <c r="G646" s="67"/>
      <c r="H646" s="68"/>
      <c r="I646" s="69"/>
      <c r="J646" s="67"/>
      <c r="K646" s="25" t="e">
        <f>IFERROR(VLOOKUP(J646,'DE-PARA'!J:K,2,0),VLOOKUP('BD Conta 5295-0'!J646,'DE-PARA'!K:L,2,0))</f>
        <v>#N/A</v>
      </c>
      <c r="L646" s="70"/>
      <c r="M646" s="101">
        <f t="shared" ref="M646:M709" si="21">M645+L646</f>
        <v>0</v>
      </c>
      <c r="P646" s="1" t="e">
        <f>VLOOKUP(K646,'Fluxo de Caixa'!B:B,1,0)</f>
        <v>#N/A</v>
      </c>
    </row>
    <row r="647" spans="2:16">
      <c r="B647" s="60"/>
      <c r="C647" s="65"/>
      <c r="D647" s="66"/>
      <c r="E647" s="20" t="str">
        <f t="shared" si="20"/>
        <v>1-1900</v>
      </c>
      <c r="F647" s="69"/>
      <c r="G647" s="67"/>
      <c r="H647" s="68"/>
      <c r="I647" s="69"/>
      <c r="J647" s="67"/>
      <c r="K647" s="25" t="e">
        <f>IFERROR(VLOOKUP(J647,'DE-PARA'!J:K,2,0),VLOOKUP('BD Conta 5295-0'!J647,'DE-PARA'!K:L,2,0))</f>
        <v>#N/A</v>
      </c>
      <c r="L647" s="70"/>
      <c r="M647" s="101">
        <f t="shared" si="21"/>
        <v>0</v>
      </c>
      <c r="P647" s="1" t="e">
        <f>VLOOKUP(K647,'Fluxo de Caixa'!B:B,1,0)</f>
        <v>#N/A</v>
      </c>
    </row>
    <row r="648" spans="2:16">
      <c r="B648" s="60"/>
      <c r="C648" s="65"/>
      <c r="D648" s="66"/>
      <c r="E648" s="20" t="str">
        <f t="shared" si="20"/>
        <v>1-1900</v>
      </c>
      <c r="F648" s="69"/>
      <c r="G648" s="67"/>
      <c r="H648" s="68"/>
      <c r="I648" s="69"/>
      <c r="J648" s="67"/>
      <c r="K648" s="25" t="e">
        <f>IFERROR(VLOOKUP(J648,'DE-PARA'!J:K,2,0),VLOOKUP('BD Conta 5295-0'!J648,'DE-PARA'!K:L,2,0))</f>
        <v>#N/A</v>
      </c>
      <c r="L648" s="70"/>
      <c r="M648" s="101">
        <f t="shared" si="21"/>
        <v>0</v>
      </c>
      <c r="P648" s="1" t="e">
        <f>VLOOKUP(K648,'Fluxo de Caixa'!B:B,1,0)</f>
        <v>#N/A</v>
      </c>
    </row>
    <row r="649" spans="2:16">
      <c r="B649" s="60"/>
      <c r="C649" s="65"/>
      <c r="D649" s="66"/>
      <c r="E649" s="20" t="str">
        <f t="shared" si="20"/>
        <v>1-1900</v>
      </c>
      <c r="F649" s="69"/>
      <c r="G649" s="67"/>
      <c r="H649" s="68"/>
      <c r="I649" s="69"/>
      <c r="J649" s="67"/>
      <c r="K649" s="25" t="e">
        <f>IFERROR(VLOOKUP(J649,'DE-PARA'!J:K,2,0),VLOOKUP('BD Conta 5295-0'!J649,'DE-PARA'!K:L,2,0))</f>
        <v>#N/A</v>
      </c>
      <c r="L649" s="70"/>
      <c r="M649" s="101">
        <f t="shared" si="21"/>
        <v>0</v>
      </c>
      <c r="P649" s="1" t="e">
        <f>VLOOKUP(K649,'Fluxo de Caixa'!B:B,1,0)</f>
        <v>#N/A</v>
      </c>
    </row>
    <row r="650" spans="2:16">
      <c r="B650" s="60"/>
      <c r="C650" s="65"/>
      <c r="D650" s="66"/>
      <c r="E650" s="20" t="str">
        <f t="shared" si="20"/>
        <v>1-1900</v>
      </c>
      <c r="F650" s="69"/>
      <c r="G650" s="67"/>
      <c r="H650" s="68"/>
      <c r="I650" s="69"/>
      <c r="J650" s="67"/>
      <c r="K650" s="25" t="e">
        <f>IFERROR(VLOOKUP(J650,'DE-PARA'!J:K,2,0),VLOOKUP('BD Conta 5295-0'!J650,'DE-PARA'!K:L,2,0))</f>
        <v>#N/A</v>
      </c>
      <c r="L650" s="70"/>
      <c r="M650" s="101">
        <f t="shared" si="21"/>
        <v>0</v>
      </c>
      <c r="P650" s="1" t="e">
        <f>VLOOKUP(K650,'Fluxo de Caixa'!B:B,1,0)</f>
        <v>#N/A</v>
      </c>
    </row>
    <row r="651" spans="2:16">
      <c r="B651" s="60"/>
      <c r="C651" s="65"/>
      <c r="D651" s="66"/>
      <c r="E651" s="20" t="str">
        <f t="shared" si="20"/>
        <v>1-1900</v>
      </c>
      <c r="F651" s="69"/>
      <c r="G651" s="67"/>
      <c r="H651" s="68"/>
      <c r="I651" s="69"/>
      <c r="J651" s="67"/>
      <c r="K651" s="25" t="e">
        <f>IFERROR(VLOOKUP(J651,'DE-PARA'!J:K,2,0),VLOOKUP('BD Conta 5295-0'!J651,'DE-PARA'!K:L,2,0))</f>
        <v>#N/A</v>
      </c>
      <c r="L651" s="70"/>
      <c r="M651" s="101">
        <f t="shared" si="21"/>
        <v>0</v>
      </c>
      <c r="P651" s="1" t="e">
        <f>VLOOKUP(K651,'Fluxo de Caixa'!B:B,1,0)</f>
        <v>#N/A</v>
      </c>
    </row>
    <row r="652" spans="2:16">
      <c r="B652" s="60"/>
      <c r="C652" s="65"/>
      <c r="D652" s="66"/>
      <c r="E652" s="20" t="str">
        <f t="shared" si="20"/>
        <v>1-1900</v>
      </c>
      <c r="F652" s="69"/>
      <c r="G652" s="67"/>
      <c r="H652" s="68"/>
      <c r="I652" s="69"/>
      <c r="J652" s="67"/>
      <c r="K652" s="25" t="e">
        <f>IFERROR(VLOOKUP(J652,'DE-PARA'!J:K,2,0),VLOOKUP('BD Conta 5295-0'!J652,'DE-PARA'!K:L,2,0))</f>
        <v>#N/A</v>
      </c>
      <c r="L652" s="70"/>
      <c r="M652" s="101">
        <f t="shared" si="21"/>
        <v>0</v>
      </c>
      <c r="P652" s="1" t="e">
        <f>VLOOKUP(K652,'Fluxo de Caixa'!B:B,1,0)</f>
        <v>#N/A</v>
      </c>
    </row>
    <row r="653" spans="2:16">
      <c r="B653" s="60"/>
      <c r="C653" s="65"/>
      <c r="D653" s="66"/>
      <c r="E653" s="20" t="str">
        <f t="shared" si="20"/>
        <v>1-1900</v>
      </c>
      <c r="F653" s="69"/>
      <c r="G653" s="67"/>
      <c r="H653" s="68"/>
      <c r="I653" s="69"/>
      <c r="J653" s="67"/>
      <c r="K653" s="25" t="e">
        <f>IFERROR(VLOOKUP(J653,'DE-PARA'!J:K,2,0),VLOOKUP('BD Conta 5295-0'!J653,'DE-PARA'!K:L,2,0))</f>
        <v>#N/A</v>
      </c>
      <c r="L653" s="70"/>
      <c r="M653" s="101">
        <f t="shared" si="21"/>
        <v>0</v>
      </c>
      <c r="P653" s="1" t="e">
        <f>VLOOKUP(K653,'Fluxo de Caixa'!B:B,1,0)</f>
        <v>#N/A</v>
      </c>
    </row>
    <row r="654" spans="2:16">
      <c r="B654" s="60"/>
      <c r="C654" s="65"/>
      <c r="D654" s="66"/>
      <c r="E654" s="20" t="str">
        <f t="shared" si="20"/>
        <v>1-1900</v>
      </c>
      <c r="F654" s="69"/>
      <c r="G654" s="67"/>
      <c r="H654" s="68"/>
      <c r="I654" s="69"/>
      <c r="J654" s="67"/>
      <c r="K654" s="25" t="e">
        <f>IFERROR(VLOOKUP(J654,'DE-PARA'!J:K,2,0),VLOOKUP('BD Conta 5295-0'!J654,'DE-PARA'!K:L,2,0))</f>
        <v>#N/A</v>
      </c>
      <c r="L654" s="70"/>
      <c r="M654" s="101">
        <f t="shared" si="21"/>
        <v>0</v>
      </c>
      <c r="P654" s="1" t="e">
        <f>VLOOKUP(K654,'Fluxo de Caixa'!B:B,1,0)</f>
        <v>#N/A</v>
      </c>
    </row>
    <row r="655" spans="2:16">
      <c r="B655" s="60"/>
      <c r="C655" s="65"/>
      <c r="D655" s="66"/>
      <c r="E655" s="20" t="str">
        <f t="shared" si="20"/>
        <v>1-1900</v>
      </c>
      <c r="F655" s="69"/>
      <c r="G655" s="67"/>
      <c r="H655" s="68"/>
      <c r="I655" s="69"/>
      <c r="J655" s="67"/>
      <c r="K655" s="25" t="e">
        <f>IFERROR(VLOOKUP(J655,'DE-PARA'!J:K,2,0),VLOOKUP('BD Conta 5295-0'!J655,'DE-PARA'!K:L,2,0))</f>
        <v>#N/A</v>
      </c>
      <c r="L655" s="70"/>
      <c r="M655" s="101">
        <f t="shared" si="21"/>
        <v>0</v>
      </c>
      <c r="P655" s="1" t="e">
        <f>VLOOKUP(K655,'Fluxo de Caixa'!B:B,1,0)</f>
        <v>#N/A</v>
      </c>
    </row>
    <row r="656" spans="2:16">
      <c r="B656" s="60"/>
      <c r="C656" s="65"/>
      <c r="D656" s="66"/>
      <c r="E656" s="20" t="str">
        <f t="shared" si="20"/>
        <v>1-1900</v>
      </c>
      <c r="F656" s="69"/>
      <c r="G656" s="67"/>
      <c r="H656" s="68"/>
      <c r="I656" s="69"/>
      <c r="J656" s="67"/>
      <c r="K656" s="25" t="e">
        <f>IFERROR(VLOOKUP(J656,'DE-PARA'!J:K,2,0),VLOOKUP('BD Conta 5295-0'!J656,'DE-PARA'!K:L,2,0))</f>
        <v>#N/A</v>
      </c>
      <c r="L656" s="70"/>
      <c r="M656" s="101">
        <f t="shared" si="21"/>
        <v>0</v>
      </c>
      <c r="P656" s="1" t="e">
        <f>VLOOKUP(K656,'Fluxo de Caixa'!B:B,1,0)</f>
        <v>#N/A</v>
      </c>
    </row>
    <row r="657" spans="2:16">
      <c r="B657" s="60"/>
      <c r="C657" s="65"/>
      <c r="D657" s="66"/>
      <c r="E657" s="20" t="str">
        <f t="shared" si="20"/>
        <v>1-1900</v>
      </c>
      <c r="F657" s="69"/>
      <c r="G657" s="67"/>
      <c r="H657" s="68"/>
      <c r="I657" s="69"/>
      <c r="J657" s="67"/>
      <c r="K657" s="25" t="e">
        <f>IFERROR(VLOOKUP(J657,'DE-PARA'!J:K,2,0),VLOOKUP('BD Conta 5295-0'!J657,'DE-PARA'!K:L,2,0))</f>
        <v>#N/A</v>
      </c>
      <c r="L657" s="70"/>
      <c r="M657" s="101">
        <f t="shared" si="21"/>
        <v>0</v>
      </c>
      <c r="P657" s="1" t="e">
        <f>VLOOKUP(K657,'Fluxo de Caixa'!B:B,1,0)</f>
        <v>#N/A</v>
      </c>
    </row>
    <row r="658" spans="2:16">
      <c r="B658" s="60"/>
      <c r="C658" s="65"/>
      <c r="D658" s="66"/>
      <c r="E658" s="20" t="str">
        <f t="shared" si="20"/>
        <v>1-1900</v>
      </c>
      <c r="F658" s="69"/>
      <c r="G658" s="67"/>
      <c r="H658" s="68"/>
      <c r="I658" s="69"/>
      <c r="J658" s="67"/>
      <c r="K658" s="25" t="e">
        <f>IFERROR(VLOOKUP(J658,'DE-PARA'!J:K,2,0),VLOOKUP('BD Conta 5295-0'!J658,'DE-PARA'!K:L,2,0))</f>
        <v>#N/A</v>
      </c>
      <c r="L658" s="70"/>
      <c r="M658" s="101">
        <f t="shared" si="21"/>
        <v>0</v>
      </c>
      <c r="P658" s="1" t="e">
        <f>VLOOKUP(K658,'Fluxo de Caixa'!B:B,1,0)</f>
        <v>#N/A</v>
      </c>
    </row>
    <row r="659" spans="2:16">
      <c r="B659" s="60"/>
      <c r="C659" s="65"/>
      <c r="D659" s="66"/>
      <c r="E659" s="20" t="str">
        <f t="shared" si="20"/>
        <v>1-1900</v>
      </c>
      <c r="F659" s="69"/>
      <c r="G659" s="67"/>
      <c r="H659" s="68"/>
      <c r="I659" s="69"/>
      <c r="J659" s="67"/>
      <c r="K659" s="25" t="e">
        <f>IFERROR(VLOOKUP(J659,'DE-PARA'!J:K,2,0),VLOOKUP('BD Conta 5295-0'!J659,'DE-PARA'!K:L,2,0))</f>
        <v>#N/A</v>
      </c>
      <c r="L659" s="70"/>
      <c r="M659" s="101">
        <f t="shared" si="21"/>
        <v>0</v>
      </c>
      <c r="P659" s="1" t="e">
        <f>VLOOKUP(K659,'Fluxo de Caixa'!B:B,1,0)</f>
        <v>#N/A</v>
      </c>
    </row>
    <row r="660" spans="2:16">
      <c r="B660" s="60"/>
      <c r="C660" s="65"/>
      <c r="D660" s="66"/>
      <c r="E660" s="20" t="str">
        <f t="shared" si="20"/>
        <v>1-1900</v>
      </c>
      <c r="F660" s="69"/>
      <c r="G660" s="67"/>
      <c r="H660" s="68"/>
      <c r="I660" s="69"/>
      <c r="J660" s="67"/>
      <c r="K660" s="25" t="e">
        <f>IFERROR(VLOOKUP(J660,'DE-PARA'!J:K,2,0),VLOOKUP('BD Conta 5295-0'!J660,'DE-PARA'!K:L,2,0))</f>
        <v>#N/A</v>
      </c>
      <c r="L660" s="70"/>
      <c r="M660" s="101">
        <f t="shared" si="21"/>
        <v>0</v>
      </c>
      <c r="P660" s="1" t="e">
        <f>VLOOKUP(K660,'Fluxo de Caixa'!B:B,1,0)</f>
        <v>#N/A</v>
      </c>
    </row>
    <row r="661" spans="2:16">
      <c r="B661" s="60"/>
      <c r="C661" s="65"/>
      <c r="D661" s="66"/>
      <c r="E661" s="20" t="str">
        <f t="shared" si="20"/>
        <v>1-1900</v>
      </c>
      <c r="F661" s="69"/>
      <c r="G661" s="67"/>
      <c r="H661" s="68"/>
      <c r="I661" s="69"/>
      <c r="J661" s="67"/>
      <c r="K661" s="25" t="e">
        <f>IFERROR(VLOOKUP(J661,'DE-PARA'!J:K,2,0),VLOOKUP('BD Conta 5295-0'!J661,'DE-PARA'!K:L,2,0))</f>
        <v>#N/A</v>
      </c>
      <c r="L661" s="70"/>
      <c r="M661" s="101">
        <f t="shared" si="21"/>
        <v>0</v>
      </c>
      <c r="P661" s="1" t="e">
        <f>VLOOKUP(K661,'Fluxo de Caixa'!B:B,1,0)</f>
        <v>#N/A</v>
      </c>
    </row>
    <row r="662" spans="2:16">
      <c r="B662" s="60"/>
      <c r="C662" s="65"/>
      <c r="D662" s="66"/>
      <c r="E662" s="20" t="str">
        <f t="shared" si="20"/>
        <v>1-1900</v>
      </c>
      <c r="F662" s="69"/>
      <c r="G662" s="67"/>
      <c r="H662" s="68"/>
      <c r="I662" s="69"/>
      <c r="J662" s="67"/>
      <c r="K662" s="25" t="e">
        <f>IFERROR(VLOOKUP(J662,'DE-PARA'!J:K,2,0),VLOOKUP('BD Conta 5295-0'!J662,'DE-PARA'!K:L,2,0))</f>
        <v>#N/A</v>
      </c>
      <c r="L662" s="70"/>
      <c r="M662" s="101">
        <f t="shared" si="21"/>
        <v>0</v>
      </c>
      <c r="P662" s="1" t="e">
        <f>VLOOKUP(K662,'Fluxo de Caixa'!B:B,1,0)</f>
        <v>#N/A</v>
      </c>
    </row>
    <row r="663" spans="2:16">
      <c r="B663" s="60"/>
      <c r="C663" s="65"/>
      <c r="D663" s="66"/>
      <c r="E663" s="20" t="str">
        <f t="shared" si="20"/>
        <v>1-1900</v>
      </c>
      <c r="F663" s="69"/>
      <c r="G663" s="67"/>
      <c r="H663" s="68"/>
      <c r="I663" s="69"/>
      <c r="J663" s="67"/>
      <c r="K663" s="25" t="e">
        <f>IFERROR(VLOOKUP(J663,'DE-PARA'!J:K,2,0),VLOOKUP('BD Conta 5295-0'!J663,'DE-PARA'!K:L,2,0))</f>
        <v>#N/A</v>
      </c>
      <c r="L663" s="70"/>
      <c r="M663" s="101">
        <f t="shared" si="21"/>
        <v>0</v>
      </c>
      <c r="P663" s="1" t="e">
        <f>VLOOKUP(K663,'Fluxo de Caixa'!B:B,1,0)</f>
        <v>#N/A</v>
      </c>
    </row>
    <row r="664" spans="2:16">
      <c r="B664" s="60"/>
      <c r="C664" s="65"/>
      <c r="D664" s="66"/>
      <c r="E664" s="20" t="str">
        <f t="shared" si="20"/>
        <v>1-1900</v>
      </c>
      <c r="F664" s="69"/>
      <c r="G664" s="67"/>
      <c r="H664" s="68"/>
      <c r="I664" s="69"/>
      <c r="J664" s="67"/>
      <c r="K664" s="25" t="e">
        <f>IFERROR(VLOOKUP(J664,'DE-PARA'!J:K,2,0),VLOOKUP('BD Conta 5295-0'!J664,'DE-PARA'!K:L,2,0))</f>
        <v>#N/A</v>
      </c>
      <c r="L664" s="70"/>
      <c r="M664" s="101">
        <f t="shared" si="21"/>
        <v>0</v>
      </c>
      <c r="P664" s="1" t="e">
        <f>VLOOKUP(K664,'Fluxo de Caixa'!B:B,1,0)</f>
        <v>#N/A</v>
      </c>
    </row>
    <row r="665" spans="2:16">
      <c r="B665" s="60"/>
      <c r="C665" s="65"/>
      <c r="D665" s="66"/>
      <c r="E665" s="20" t="str">
        <f t="shared" si="20"/>
        <v>1-1900</v>
      </c>
      <c r="F665" s="69"/>
      <c r="G665" s="67"/>
      <c r="H665" s="68"/>
      <c r="I665" s="69"/>
      <c r="J665" s="67"/>
      <c r="K665" s="25" t="e">
        <f>IFERROR(VLOOKUP(J665,'DE-PARA'!J:K,2,0),VLOOKUP('BD Conta 5295-0'!J665,'DE-PARA'!K:L,2,0))</f>
        <v>#N/A</v>
      </c>
      <c r="L665" s="70"/>
      <c r="M665" s="101">
        <f t="shared" si="21"/>
        <v>0</v>
      </c>
      <c r="P665" s="1" t="e">
        <f>VLOOKUP(K665,'Fluxo de Caixa'!B:B,1,0)</f>
        <v>#N/A</v>
      </c>
    </row>
    <row r="666" spans="2:16">
      <c r="B666" s="60"/>
      <c r="C666" s="65"/>
      <c r="D666" s="66"/>
      <c r="E666" s="20" t="str">
        <f t="shared" si="20"/>
        <v>1-1900</v>
      </c>
      <c r="F666" s="69"/>
      <c r="G666" s="67"/>
      <c r="H666" s="68"/>
      <c r="I666" s="69"/>
      <c r="J666" s="67"/>
      <c r="K666" s="25" t="e">
        <f>IFERROR(VLOOKUP(J666,'DE-PARA'!J:K,2,0),VLOOKUP('BD Conta 5295-0'!J666,'DE-PARA'!K:L,2,0))</f>
        <v>#N/A</v>
      </c>
      <c r="L666" s="70"/>
      <c r="M666" s="101">
        <f t="shared" si="21"/>
        <v>0</v>
      </c>
      <c r="P666" s="1" t="e">
        <f>VLOOKUP(K666,'Fluxo de Caixa'!B:B,1,0)</f>
        <v>#N/A</v>
      </c>
    </row>
    <row r="667" spans="2:16">
      <c r="B667" s="60"/>
      <c r="C667" s="65"/>
      <c r="D667" s="66"/>
      <c r="E667" s="20" t="str">
        <f t="shared" si="20"/>
        <v>1-1900</v>
      </c>
      <c r="F667" s="69"/>
      <c r="G667" s="67"/>
      <c r="H667" s="68"/>
      <c r="I667" s="69"/>
      <c r="J667" s="67"/>
      <c r="K667" s="25" t="e">
        <f>IFERROR(VLOOKUP(J667,'DE-PARA'!J:K,2,0),VLOOKUP('BD Conta 5295-0'!J667,'DE-PARA'!K:L,2,0))</f>
        <v>#N/A</v>
      </c>
      <c r="L667" s="70"/>
      <c r="M667" s="101">
        <f t="shared" si="21"/>
        <v>0</v>
      </c>
      <c r="P667" s="1" t="e">
        <f>VLOOKUP(K667,'Fluxo de Caixa'!B:B,1,0)</f>
        <v>#N/A</v>
      </c>
    </row>
    <row r="668" spans="2:16">
      <c r="B668" s="60"/>
      <c r="C668" s="65"/>
      <c r="D668" s="66"/>
      <c r="E668" s="20" t="str">
        <f t="shared" si="20"/>
        <v>1-1900</v>
      </c>
      <c r="F668" s="69"/>
      <c r="G668" s="67"/>
      <c r="H668" s="68"/>
      <c r="I668" s="69"/>
      <c r="J668" s="67"/>
      <c r="K668" s="25" t="e">
        <f>IFERROR(VLOOKUP(J668,'DE-PARA'!J:K,2,0),VLOOKUP('BD Conta 5295-0'!J668,'DE-PARA'!K:L,2,0))</f>
        <v>#N/A</v>
      </c>
      <c r="L668" s="70"/>
      <c r="M668" s="101">
        <f t="shared" si="21"/>
        <v>0</v>
      </c>
      <c r="P668" s="1" t="e">
        <f>VLOOKUP(K668,'Fluxo de Caixa'!B:B,1,0)</f>
        <v>#N/A</v>
      </c>
    </row>
    <row r="669" spans="2:16">
      <c r="B669" s="60"/>
      <c r="C669" s="65"/>
      <c r="D669" s="66"/>
      <c r="E669" s="20" t="str">
        <f t="shared" si="20"/>
        <v>1-1900</v>
      </c>
      <c r="F669" s="69"/>
      <c r="G669" s="67"/>
      <c r="H669" s="68"/>
      <c r="I669" s="69"/>
      <c r="J669" s="67"/>
      <c r="K669" s="25" t="e">
        <f>IFERROR(VLOOKUP(J669,'DE-PARA'!J:K,2,0),VLOOKUP('BD Conta 5295-0'!J669,'DE-PARA'!K:L,2,0))</f>
        <v>#N/A</v>
      </c>
      <c r="L669" s="70"/>
      <c r="M669" s="101">
        <f t="shared" si="21"/>
        <v>0</v>
      </c>
      <c r="P669" s="1" t="e">
        <f>VLOOKUP(K669,'Fluxo de Caixa'!B:B,1,0)</f>
        <v>#N/A</v>
      </c>
    </row>
    <row r="670" spans="2:16">
      <c r="B670" s="60"/>
      <c r="C670" s="65"/>
      <c r="D670" s="66"/>
      <c r="E670" s="20" t="str">
        <f t="shared" si="20"/>
        <v>1-1900</v>
      </c>
      <c r="F670" s="69"/>
      <c r="G670" s="67"/>
      <c r="H670" s="68"/>
      <c r="I670" s="69"/>
      <c r="J670" s="67"/>
      <c r="K670" s="25" t="e">
        <f>IFERROR(VLOOKUP(J670,'DE-PARA'!J:K,2,0),VLOOKUP('BD Conta 5295-0'!J670,'DE-PARA'!K:L,2,0))</f>
        <v>#N/A</v>
      </c>
      <c r="L670" s="70"/>
      <c r="M670" s="101">
        <f t="shared" si="21"/>
        <v>0</v>
      </c>
      <c r="P670" s="1" t="e">
        <f>VLOOKUP(K670,'Fluxo de Caixa'!B:B,1,0)</f>
        <v>#N/A</v>
      </c>
    </row>
    <row r="671" spans="2:16">
      <c r="B671" s="60"/>
      <c r="C671" s="65"/>
      <c r="D671" s="66"/>
      <c r="E671" s="20" t="str">
        <f t="shared" si="20"/>
        <v>1-1900</v>
      </c>
      <c r="F671" s="69"/>
      <c r="G671" s="67"/>
      <c r="H671" s="68"/>
      <c r="I671" s="69"/>
      <c r="J671" s="67"/>
      <c r="K671" s="25" t="e">
        <f>IFERROR(VLOOKUP(J671,'DE-PARA'!J:K,2,0),VLOOKUP('BD Conta 5295-0'!J671,'DE-PARA'!K:L,2,0))</f>
        <v>#N/A</v>
      </c>
      <c r="L671" s="70"/>
      <c r="M671" s="101">
        <f t="shared" si="21"/>
        <v>0</v>
      </c>
      <c r="P671" s="1" t="e">
        <f>VLOOKUP(K671,'Fluxo de Caixa'!B:B,1,0)</f>
        <v>#N/A</v>
      </c>
    </row>
    <row r="672" spans="2:16">
      <c r="B672" s="60"/>
      <c r="C672" s="65"/>
      <c r="D672" s="66"/>
      <c r="E672" s="20" t="str">
        <f t="shared" si="20"/>
        <v>1-1900</v>
      </c>
      <c r="F672" s="69"/>
      <c r="G672" s="67"/>
      <c r="H672" s="68"/>
      <c r="I672" s="69"/>
      <c r="J672" s="67"/>
      <c r="K672" s="25" t="e">
        <f>IFERROR(VLOOKUP(J672,'DE-PARA'!J:K,2,0),VLOOKUP('BD Conta 5295-0'!J672,'DE-PARA'!K:L,2,0))</f>
        <v>#N/A</v>
      </c>
      <c r="L672" s="70"/>
      <c r="M672" s="101">
        <f t="shared" si="21"/>
        <v>0</v>
      </c>
      <c r="P672" s="1" t="e">
        <f>VLOOKUP(K672,'Fluxo de Caixa'!B:B,1,0)</f>
        <v>#N/A</v>
      </c>
    </row>
    <row r="673" spans="2:16">
      <c r="B673" s="60"/>
      <c r="C673" s="65"/>
      <c r="D673" s="66"/>
      <c r="E673" s="20" t="str">
        <f t="shared" si="20"/>
        <v>1-1900</v>
      </c>
      <c r="F673" s="69"/>
      <c r="G673" s="67"/>
      <c r="H673" s="68"/>
      <c r="I673" s="69"/>
      <c r="J673" s="67"/>
      <c r="K673" s="25" t="e">
        <f>IFERROR(VLOOKUP(J673,'DE-PARA'!J:K,2,0),VLOOKUP('BD Conta 5295-0'!J673,'DE-PARA'!K:L,2,0))</f>
        <v>#N/A</v>
      </c>
      <c r="L673" s="70"/>
      <c r="M673" s="101">
        <f t="shared" si="21"/>
        <v>0</v>
      </c>
      <c r="P673" s="1" t="e">
        <f>VLOOKUP(K673,'Fluxo de Caixa'!B:B,1,0)</f>
        <v>#N/A</v>
      </c>
    </row>
    <row r="674" spans="2:16">
      <c r="B674" s="60"/>
      <c r="C674" s="65"/>
      <c r="D674" s="66"/>
      <c r="E674" s="20" t="str">
        <f t="shared" si="20"/>
        <v>1-1900</v>
      </c>
      <c r="F674" s="69"/>
      <c r="G674" s="67"/>
      <c r="H674" s="68"/>
      <c r="I674" s="69"/>
      <c r="J674" s="67"/>
      <c r="K674" s="25" t="e">
        <f>IFERROR(VLOOKUP(J674,'DE-PARA'!J:K,2,0),VLOOKUP('BD Conta 5295-0'!J674,'DE-PARA'!K:L,2,0))</f>
        <v>#N/A</v>
      </c>
      <c r="L674" s="70"/>
      <c r="M674" s="101">
        <f t="shared" si="21"/>
        <v>0</v>
      </c>
      <c r="P674" s="1" t="e">
        <f>VLOOKUP(K674,'Fluxo de Caixa'!B:B,1,0)</f>
        <v>#N/A</v>
      </c>
    </row>
    <row r="675" spans="2:16">
      <c r="B675" s="60"/>
      <c r="C675" s="65"/>
      <c r="D675" s="66"/>
      <c r="E675" s="20" t="str">
        <f t="shared" si="20"/>
        <v>1-1900</v>
      </c>
      <c r="F675" s="69"/>
      <c r="G675" s="67"/>
      <c r="H675" s="68"/>
      <c r="I675" s="69"/>
      <c r="J675" s="67"/>
      <c r="K675" s="25" t="e">
        <f>IFERROR(VLOOKUP(J675,'DE-PARA'!J:K,2,0),VLOOKUP('BD Conta 5295-0'!J675,'DE-PARA'!K:L,2,0))</f>
        <v>#N/A</v>
      </c>
      <c r="L675" s="70"/>
      <c r="M675" s="101">
        <f t="shared" si="21"/>
        <v>0</v>
      </c>
      <c r="P675" s="1" t="e">
        <f>VLOOKUP(K675,'Fluxo de Caixa'!B:B,1,0)</f>
        <v>#N/A</v>
      </c>
    </row>
    <row r="676" spans="2:16">
      <c r="B676" s="60"/>
      <c r="C676" s="65"/>
      <c r="D676" s="66"/>
      <c r="E676" s="20" t="str">
        <f t="shared" si="20"/>
        <v>1-1900</v>
      </c>
      <c r="F676" s="69"/>
      <c r="G676" s="67"/>
      <c r="H676" s="68"/>
      <c r="I676" s="69"/>
      <c r="J676" s="67"/>
      <c r="K676" s="25" t="e">
        <f>IFERROR(VLOOKUP(J676,'DE-PARA'!J:K,2,0),VLOOKUP('BD Conta 5295-0'!J676,'DE-PARA'!K:L,2,0))</f>
        <v>#N/A</v>
      </c>
      <c r="L676" s="70"/>
      <c r="M676" s="101">
        <f t="shared" si="21"/>
        <v>0</v>
      </c>
      <c r="P676" s="1" t="e">
        <f>VLOOKUP(K676,'Fluxo de Caixa'!B:B,1,0)</f>
        <v>#N/A</v>
      </c>
    </row>
    <row r="677" spans="2:16">
      <c r="B677" s="60"/>
      <c r="C677" s="65"/>
      <c r="D677" s="66"/>
      <c r="E677" s="20" t="str">
        <f t="shared" si="20"/>
        <v>1-1900</v>
      </c>
      <c r="F677" s="69"/>
      <c r="G677" s="67"/>
      <c r="H677" s="68"/>
      <c r="I677" s="69"/>
      <c r="J677" s="67"/>
      <c r="K677" s="25" t="e">
        <f>IFERROR(VLOOKUP(J677,'DE-PARA'!J:K,2,0),VLOOKUP('BD Conta 5295-0'!J677,'DE-PARA'!K:L,2,0))</f>
        <v>#N/A</v>
      </c>
      <c r="L677" s="70"/>
      <c r="M677" s="101">
        <f t="shared" si="21"/>
        <v>0</v>
      </c>
      <c r="P677" s="1" t="e">
        <f>VLOOKUP(K677,'Fluxo de Caixa'!B:B,1,0)</f>
        <v>#N/A</v>
      </c>
    </row>
    <row r="678" spans="2:16">
      <c r="B678" s="60"/>
      <c r="C678" s="65"/>
      <c r="D678" s="66"/>
      <c r="E678" s="20" t="str">
        <f t="shared" si="20"/>
        <v>1-1900</v>
      </c>
      <c r="F678" s="69"/>
      <c r="G678" s="67"/>
      <c r="H678" s="68"/>
      <c r="I678" s="69"/>
      <c r="J678" s="67"/>
      <c r="K678" s="25" t="e">
        <f>IFERROR(VLOOKUP(J678,'DE-PARA'!J:K,2,0),VLOOKUP('BD Conta 5295-0'!J678,'DE-PARA'!K:L,2,0))</f>
        <v>#N/A</v>
      </c>
      <c r="L678" s="70"/>
      <c r="M678" s="101">
        <f t="shared" si="21"/>
        <v>0</v>
      </c>
      <c r="P678" s="1" t="e">
        <f>VLOOKUP(K678,'Fluxo de Caixa'!B:B,1,0)</f>
        <v>#N/A</v>
      </c>
    </row>
    <row r="679" spans="2:16">
      <c r="B679" s="60"/>
      <c r="C679" s="65"/>
      <c r="D679" s="66"/>
      <c r="E679" s="20" t="str">
        <f t="shared" si="20"/>
        <v>1-1900</v>
      </c>
      <c r="F679" s="69"/>
      <c r="G679" s="67"/>
      <c r="H679" s="68"/>
      <c r="I679" s="69"/>
      <c r="J679" s="67"/>
      <c r="K679" s="25" t="e">
        <f>IFERROR(VLOOKUP(J679,'DE-PARA'!J:K,2,0),VLOOKUP('BD Conta 5295-0'!J679,'DE-PARA'!K:L,2,0))</f>
        <v>#N/A</v>
      </c>
      <c r="L679" s="70"/>
      <c r="M679" s="101">
        <f t="shared" si="21"/>
        <v>0</v>
      </c>
      <c r="P679" s="1" t="e">
        <f>VLOOKUP(K679,'Fluxo de Caixa'!B:B,1,0)</f>
        <v>#N/A</v>
      </c>
    </row>
    <row r="680" spans="2:16">
      <c r="B680" s="60"/>
      <c r="C680" s="65"/>
      <c r="D680" s="66"/>
      <c r="E680" s="20" t="str">
        <f t="shared" si="20"/>
        <v>1-1900</v>
      </c>
      <c r="F680" s="69"/>
      <c r="G680" s="67"/>
      <c r="H680" s="68"/>
      <c r="I680" s="69"/>
      <c r="J680" s="67"/>
      <c r="K680" s="25" t="e">
        <f>IFERROR(VLOOKUP(J680,'DE-PARA'!J:K,2,0),VLOOKUP('BD Conta 5295-0'!J680,'DE-PARA'!K:L,2,0))</f>
        <v>#N/A</v>
      </c>
      <c r="L680" s="70"/>
      <c r="M680" s="101">
        <f t="shared" si="21"/>
        <v>0</v>
      </c>
      <c r="P680" s="1" t="e">
        <f>VLOOKUP(K680,'Fluxo de Caixa'!B:B,1,0)</f>
        <v>#N/A</v>
      </c>
    </row>
    <row r="681" spans="2:16">
      <c r="B681" s="60"/>
      <c r="C681" s="65"/>
      <c r="D681" s="66"/>
      <c r="E681" s="20" t="str">
        <f t="shared" si="20"/>
        <v>1-1900</v>
      </c>
      <c r="F681" s="69"/>
      <c r="G681" s="67"/>
      <c r="H681" s="68"/>
      <c r="I681" s="69"/>
      <c r="J681" s="67"/>
      <c r="K681" s="25" t="e">
        <f>IFERROR(VLOOKUP(J681,'DE-PARA'!J:K,2,0),VLOOKUP('BD Conta 5295-0'!J681,'DE-PARA'!K:L,2,0))</f>
        <v>#N/A</v>
      </c>
      <c r="L681" s="70"/>
      <c r="M681" s="101">
        <f t="shared" si="21"/>
        <v>0</v>
      </c>
      <c r="P681" s="1" t="e">
        <f>VLOOKUP(K681,'Fluxo de Caixa'!B:B,1,0)</f>
        <v>#N/A</v>
      </c>
    </row>
    <row r="682" spans="2:16">
      <c r="B682" s="60"/>
      <c r="C682" s="65"/>
      <c r="D682" s="66"/>
      <c r="E682" s="20" t="str">
        <f t="shared" si="20"/>
        <v>1-1900</v>
      </c>
      <c r="F682" s="69"/>
      <c r="G682" s="67"/>
      <c r="H682" s="68"/>
      <c r="I682" s="69"/>
      <c r="J682" s="67"/>
      <c r="K682" s="25" t="e">
        <f>IFERROR(VLOOKUP(J682,'DE-PARA'!J:K,2,0),VLOOKUP('BD Conta 5295-0'!J682,'DE-PARA'!K:L,2,0))</f>
        <v>#N/A</v>
      </c>
      <c r="L682" s="70"/>
      <c r="M682" s="101">
        <f t="shared" si="21"/>
        <v>0</v>
      </c>
      <c r="P682" s="1" t="e">
        <f>VLOOKUP(K682,'Fluxo de Caixa'!B:B,1,0)</f>
        <v>#N/A</v>
      </c>
    </row>
    <row r="683" spans="2:16">
      <c r="B683" s="60"/>
      <c r="C683" s="65"/>
      <c r="D683" s="66"/>
      <c r="E683" s="20" t="str">
        <f t="shared" si="20"/>
        <v>1-1900</v>
      </c>
      <c r="F683" s="69"/>
      <c r="G683" s="67"/>
      <c r="H683" s="68"/>
      <c r="I683" s="69"/>
      <c r="J683" s="67"/>
      <c r="K683" s="25" t="e">
        <f>IFERROR(VLOOKUP(J683,'DE-PARA'!J:K,2,0),VLOOKUP('BD Conta 5295-0'!J683,'DE-PARA'!K:L,2,0))</f>
        <v>#N/A</v>
      </c>
      <c r="L683" s="70"/>
      <c r="M683" s="101">
        <f t="shared" si="21"/>
        <v>0</v>
      </c>
      <c r="P683" s="1" t="e">
        <f>VLOOKUP(K683,'Fluxo de Caixa'!B:B,1,0)</f>
        <v>#N/A</v>
      </c>
    </row>
    <row r="684" spans="2:16">
      <c r="B684" s="60"/>
      <c r="C684" s="65"/>
      <c r="D684" s="66"/>
      <c r="E684" s="20" t="str">
        <f t="shared" si="20"/>
        <v>1-1900</v>
      </c>
      <c r="F684" s="69"/>
      <c r="G684" s="67"/>
      <c r="H684" s="68"/>
      <c r="I684" s="69"/>
      <c r="J684" s="67"/>
      <c r="K684" s="25" t="e">
        <f>IFERROR(VLOOKUP(J684,'DE-PARA'!J:K,2,0),VLOOKUP('BD Conta 5295-0'!J684,'DE-PARA'!K:L,2,0))</f>
        <v>#N/A</v>
      </c>
      <c r="L684" s="70"/>
      <c r="M684" s="101">
        <f t="shared" si="21"/>
        <v>0</v>
      </c>
      <c r="P684" s="1" t="e">
        <f>VLOOKUP(K684,'Fluxo de Caixa'!B:B,1,0)</f>
        <v>#N/A</v>
      </c>
    </row>
    <row r="685" spans="2:16">
      <c r="B685" s="60"/>
      <c r="C685" s="65"/>
      <c r="D685" s="66"/>
      <c r="E685" s="20" t="str">
        <f t="shared" si="20"/>
        <v>1-1900</v>
      </c>
      <c r="F685" s="69"/>
      <c r="G685" s="67"/>
      <c r="H685" s="68"/>
      <c r="I685" s="69"/>
      <c r="J685" s="67"/>
      <c r="K685" s="25" t="e">
        <f>IFERROR(VLOOKUP(J685,'DE-PARA'!J:K,2,0),VLOOKUP('BD Conta 5295-0'!J685,'DE-PARA'!K:L,2,0))</f>
        <v>#N/A</v>
      </c>
      <c r="L685" s="70"/>
      <c r="M685" s="101">
        <f t="shared" si="21"/>
        <v>0</v>
      </c>
      <c r="P685" s="1" t="e">
        <f>VLOOKUP(K685,'Fluxo de Caixa'!B:B,1,0)</f>
        <v>#N/A</v>
      </c>
    </row>
    <row r="686" spans="2:16">
      <c r="B686" s="60"/>
      <c r="C686" s="65"/>
      <c r="D686" s="66"/>
      <c r="E686" s="20" t="str">
        <f t="shared" si="20"/>
        <v>1-1900</v>
      </c>
      <c r="F686" s="69"/>
      <c r="G686" s="67"/>
      <c r="H686" s="68"/>
      <c r="I686" s="69"/>
      <c r="J686" s="67"/>
      <c r="K686" s="25" t="e">
        <f>IFERROR(VLOOKUP(J686,'DE-PARA'!J:K,2,0),VLOOKUP('BD Conta 5295-0'!J686,'DE-PARA'!K:L,2,0))</f>
        <v>#N/A</v>
      </c>
      <c r="L686" s="70"/>
      <c r="M686" s="101">
        <f t="shared" si="21"/>
        <v>0</v>
      </c>
      <c r="P686" s="1" t="e">
        <f>VLOOKUP(K686,'Fluxo de Caixa'!B:B,1,0)</f>
        <v>#N/A</v>
      </c>
    </row>
    <row r="687" spans="2:16">
      <c r="B687" s="60"/>
      <c r="C687" s="65"/>
      <c r="D687" s="66"/>
      <c r="E687" s="20" t="str">
        <f t="shared" si="20"/>
        <v>1-1900</v>
      </c>
      <c r="F687" s="69"/>
      <c r="G687" s="67"/>
      <c r="H687" s="68"/>
      <c r="I687" s="69"/>
      <c r="J687" s="67"/>
      <c r="K687" s="25" t="e">
        <f>IFERROR(VLOOKUP(J687,'DE-PARA'!J:K,2,0),VLOOKUP('BD Conta 5295-0'!J687,'DE-PARA'!K:L,2,0))</f>
        <v>#N/A</v>
      </c>
      <c r="L687" s="70"/>
      <c r="M687" s="101">
        <f t="shared" si="21"/>
        <v>0</v>
      </c>
      <c r="P687" s="1" t="e">
        <f>VLOOKUP(K687,'Fluxo de Caixa'!B:B,1,0)</f>
        <v>#N/A</v>
      </c>
    </row>
    <row r="688" spans="2:16">
      <c r="B688" s="60"/>
      <c r="C688" s="65"/>
      <c r="D688" s="66"/>
      <c r="E688" s="20" t="str">
        <f t="shared" si="20"/>
        <v>1-1900</v>
      </c>
      <c r="F688" s="69"/>
      <c r="G688" s="67"/>
      <c r="H688" s="68"/>
      <c r="I688" s="69"/>
      <c r="J688" s="67"/>
      <c r="K688" s="25" t="e">
        <f>IFERROR(VLOOKUP(J688,'DE-PARA'!J:K,2,0),VLOOKUP('BD Conta 5295-0'!J688,'DE-PARA'!K:L,2,0))</f>
        <v>#N/A</v>
      </c>
      <c r="L688" s="70"/>
      <c r="M688" s="101">
        <f t="shared" si="21"/>
        <v>0</v>
      </c>
      <c r="P688" s="1" t="e">
        <f>VLOOKUP(K688,'Fluxo de Caixa'!B:B,1,0)</f>
        <v>#N/A</v>
      </c>
    </row>
    <row r="689" spans="2:16">
      <c r="B689" s="60"/>
      <c r="C689" s="65"/>
      <c r="D689" s="66"/>
      <c r="E689" s="20" t="str">
        <f t="shared" si="20"/>
        <v>1-1900</v>
      </c>
      <c r="F689" s="69"/>
      <c r="G689" s="67"/>
      <c r="H689" s="68"/>
      <c r="I689" s="69"/>
      <c r="J689" s="67"/>
      <c r="K689" s="25" t="e">
        <f>IFERROR(VLOOKUP(J689,'DE-PARA'!J:K,2,0),VLOOKUP('BD Conta 5295-0'!J689,'DE-PARA'!K:L,2,0))</f>
        <v>#N/A</v>
      </c>
      <c r="L689" s="70"/>
      <c r="M689" s="101">
        <f t="shared" si="21"/>
        <v>0</v>
      </c>
      <c r="P689" s="1" t="e">
        <f>VLOOKUP(K689,'Fluxo de Caixa'!B:B,1,0)</f>
        <v>#N/A</v>
      </c>
    </row>
    <row r="690" spans="2:16">
      <c r="B690" s="60"/>
      <c r="C690" s="65"/>
      <c r="D690" s="66"/>
      <c r="E690" s="20" t="str">
        <f t="shared" si="20"/>
        <v>1-1900</v>
      </c>
      <c r="F690" s="69"/>
      <c r="G690" s="67"/>
      <c r="H690" s="68"/>
      <c r="I690" s="69"/>
      <c r="J690" s="67"/>
      <c r="K690" s="25" t="e">
        <f>IFERROR(VLOOKUP(J690,'DE-PARA'!J:K,2,0),VLOOKUP('BD Conta 5295-0'!J690,'DE-PARA'!K:L,2,0))</f>
        <v>#N/A</v>
      </c>
      <c r="L690" s="70"/>
      <c r="M690" s="101">
        <f t="shared" si="21"/>
        <v>0</v>
      </c>
      <c r="P690" s="1" t="e">
        <f>VLOOKUP(K690,'Fluxo de Caixa'!B:B,1,0)</f>
        <v>#N/A</v>
      </c>
    </row>
    <row r="691" spans="2:16">
      <c r="B691" s="60"/>
      <c r="C691" s="65"/>
      <c r="D691" s="66"/>
      <c r="E691" s="20" t="str">
        <f t="shared" si="20"/>
        <v>1-1900</v>
      </c>
      <c r="F691" s="69"/>
      <c r="G691" s="67"/>
      <c r="H691" s="68"/>
      <c r="I691" s="69"/>
      <c r="J691" s="67"/>
      <c r="K691" s="25" t="e">
        <f>IFERROR(VLOOKUP(J691,'DE-PARA'!J:K,2,0),VLOOKUP('BD Conta 5295-0'!J691,'DE-PARA'!K:L,2,0))</f>
        <v>#N/A</v>
      </c>
      <c r="L691" s="70"/>
      <c r="M691" s="101">
        <f t="shared" si="21"/>
        <v>0</v>
      </c>
      <c r="P691" s="1" t="e">
        <f>VLOOKUP(K691,'Fluxo de Caixa'!B:B,1,0)</f>
        <v>#N/A</v>
      </c>
    </row>
    <row r="692" spans="2:16">
      <c r="B692" s="60"/>
      <c r="C692" s="65"/>
      <c r="D692" s="66"/>
      <c r="E692" s="20" t="str">
        <f t="shared" si="20"/>
        <v>1-1900</v>
      </c>
      <c r="F692" s="69"/>
      <c r="G692" s="67"/>
      <c r="H692" s="68"/>
      <c r="I692" s="69"/>
      <c r="J692" s="67"/>
      <c r="K692" s="25" t="e">
        <f>IFERROR(VLOOKUP(J692,'DE-PARA'!J:K,2,0),VLOOKUP('BD Conta 5295-0'!J692,'DE-PARA'!K:L,2,0))</f>
        <v>#N/A</v>
      </c>
      <c r="L692" s="70"/>
      <c r="M692" s="101">
        <f t="shared" si="21"/>
        <v>0</v>
      </c>
      <c r="P692" s="1" t="e">
        <f>VLOOKUP(K692,'Fluxo de Caixa'!B:B,1,0)</f>
        <v>#N/A</v>
      </c>
    </row>
    <row r="693" spans="2:16">
      <c r="B693" s="60"/>
      <c r="C693" s="65"/>
      <c r="D693" s="66"/>
      <c r="E693" s="20" t="str">
        <f t="shared" si="20"/>
        <v>1-1900</v>
      </c>
      <c r="F693" s="69"/>
      <c r="G693" s="67"/>
      <c r="H693" s="68"/>
      <c r="I693" s="69"/>
      <c r="J693" s="67"/>
      <c r="K693" s="25" t="e">
        <f>IFERROR(VLOOKUP(J693,'DE-PARA'!J:K,2,0),VLOOKUP('BD Conta 5295-0'!J693,'DE-PARA'!K:L,2,0))</f>
        <v>#N/A</v>
      </c>
      <c r="L693" s="70"/>
      <c r="M693" s="101">
        <f t="shared" si="21"/>
        <v>0</v>
      </c>
      <c r="P693" s="1" t="e">
        <f>VLOOKUP(K693,'Fluxo de Caixa'!B:B,1,0)</f>
        <v>#N/A</v>
      </c>
    </row>
    <row r="694" spans="2:16">
      <c r="B694" s="60"/>
      <c r="C694" s="65"/>
      <c r="D694" s="66"/>
      <c r="E694" s="20" t="str">
        <f t="shared" si="20"/>
        <v>1-1900</v>
      </c>
      <c r="F694" s="69"/>
      <c r="G694" s="67"/>
      <c r="H694" s="68"/>
      <c r="I694" s="69"/>
      <c r="J694" s="67"/>
      <c r="K694" s="25" t="e">
        <f>IFERROR(VLOOKUP(J694,'DE-PARA'!J:K,2,0),VLOOKUP('BD Conta 5295-0'!J694,'DE-PARA'!K:L,2,0))</f>
        <v>#N/A</v>
      </c>
      <c r="L694" s="70"/>
      <c r="M694" s="101">
        <f t="shared" si="21"/>
        <v>0</v>
      </c>
      <c r="P694" s="1" t="e">
        <f>VLOOKUP(K694,'Fluxo de Caixa'!B:B,1,0)</f>
        <v>#N/A</v>
      </c>
    </row>
    <row r="695" spans="2:16">
      <c r="B695" s="60"/>
      <c r="C695" s="65"/>
      <c r="D695" s="66"/>
      <c r="E695" s="20" t="str">
        <f t="shared" si="20"/>
        <v>1-1900</v>
      </c>
      <c r="F695" s="69"/>
      <c r="G695" s="67"/>
      <c r="H695" s="68"/>
      <c r="I695" s="69"/>
      <c r="J695" s="67"/>
      <c r="K695" s="25" t="e">
        <f>IFERROR(VLOOKUP(J695,'DE-PARA'!J:K,2,0),VLOOKUP('BD Conta 5295-0'!J695,'DE-PARA'!K:L,2,0))</f>
        <v>#N/A</v>
      </c>
      <c r="L695" s="70"/>
      <c r="M695" s="101">
        <f t="shared" si="21"/>
        <v>0</v>
      </c>
      <c r="P695" s="1" t="e">
        <f>VLOOKUP(K695,'Fluxo de Caixa'!B:B,1,0)</f>
        <v>#N/A</v>
      </c>
    </row>
    <row r="696" spans="2:16">
      <c r="B696" s="60"/>
      <c r="C696" s="65"/>
      <c r="D696" s="66"/>
      <c r="E696" s="20" t="str">
        <f t="shared" si="20"/>
        <v>1-1900</v>
      </c>
      <c r="F696" s="69"/>
      <c r="G696" s="67"/>
      <c r="H696" s="68"/>
      <c r="I696" s="69"/>
      <c r="J696" s="67"/>
      <c r="K696" s="25" t="e">
        <f>IFERROR(VLOOKUP(J696,'DE-PARA'!J:K,2,0),VLOOKUP('BD Conta 5295-0'!J696,'DE-PARA'!K:L,2,0))</f>
        <v>#N/A</v>
      </c>
      <c r="L696" s="70"/>
      <c r="M696" s="101">
        <f t="shared" si="21"/>
        <v>0</v>
      </c>
      <c r="P696" s="1" t="e">
        <f>VLOOKUP(K696,'Fluxo de Caixa'!B:B,1,0)</f>
        <v>#N/A</v>
      </c>
    </row>
    <row r="697" spans="2:16">
      <c r="B697" s="60"/>
      <c r="C697" s="65"/>
      <c r="D697" s="66"/>
      <c r="E697" s="20" t="str">
        <f t="shared" si="20"/>
        <v>1-1900</v>
      </c>
      <c r="F697" s="69"/>
      <c r="G697" s="67"/>
      <c r="H697" s="68"/>
      <c r="I697" s="69"/>
      <c r="J697" s="67"/>
      <c r="K697" s="25" t="e">
        <f>IFERROR(VLOOKUP(J697,'DE-PARA'!J:K,2,0),VLOOKUP('BD Conta 5295-0'!J697,'DE-PARA'!K:L,2,0))</f>
        <v>#N/A</v>
      </c>
      <c r="L697" s="70"/>
      <c r="M697" s="101">
        <f t="shared" si="21"/>
        <v>0</v>
      </c>
      <c r="P697" s="1" t="e">
        <f>VLOOKUP(K697,'Fluxo de Caixa'!B:B,1,0)</f>
        <v>#N/A</v>
      </c>
    </row>
    <row r="698" spans="2:16">
      <c r="B698" s="60"/>
      <c r="C698" s="65"/>
      <c r="D698" s="66"/>
      <c r="E698" s="20" t="str">
        <f t="shared" si="20"/>
        <v>1-1900</v>
      </c>
      <c r="F698" s="69"/>
      <c r="G698" s="67"/>
      <c r="H698" s="68"/>
      <c r="I698" s="69"/>
      <c r="J698" s="67"/>
      <c r="K698" s="25" t="e">
        <f>IFERROR(VLOOKUP(J698,'DE-PARA'!J:K,2,0),VLOOKUP('BD Conta 5295-0'!J698,'DE-PARA'!K:L,2,0))</f>
        <v>#N/A</v>
      </c>
      <c r="L698" s="70"/>
      <c r="M698" s="101">
        <f t="shared" si="21"/>
        <v>0</v>
      </c>
      <c r="P698" s="1" t="e">
        <f>VLOOKUP(K698,'Fluxo de Caixa'!B:B,1,0)</f>
        <v>#N/A</v>
      </c>
    </row>
    <row r="699" spans="2:16">
      <c r="B699" s="60"/>
      <c r="C699" s="65"/>
      <c r="D699" s="66"/>
      <c r="E699" s="20" t="str">
        <f t="shared" si="20"/>
        <v>1-1900</v>
      </c>
      <c r="F699" s="69"/>
      <c r="G699" s="67"/>
      <c r="H699" s="68"/>
      <c r="I699" s="69"/>
      <c r="J699" s="67"/>
      <c r="K699" s="25" t="e">
        <f>IFERROR(VLOOKUP(J699,'DE-PARA'!J:K,2,0),VLOOKUP('BD Conta 5295-0'!J699,'DE-PARA'!K:L,2,0))</f>
        <v>#N/A</v>
      </c>
      <c r="L699" s="70"/>
      <c r="M699" s="101">
        <f t="shared" si="21"/>
        <v>0</v>
      </c>
      <c r="P699" s="1" t="e">
        <f>VLOOKUP(K699,'Fluxo de Caixa'!B:B,1,0)</f>
        <v>#N/A</v>
      </c>
    </row>
    <row r="700" spans="2:16">
      <c r="B700" s="60"/>
      <c r="C700" s="65"/>
      <c r="D700" s="66"/>
      <c r="E700" s="20" t="str">
        <f t="shared" si="20"/>
        <v>1-1900</v>
      </c>
      <c r="F700" s="69"/>
      <c r="G700" s="67"/>
      <c r="H700" s="68"/>
      <c r="I700" s="69"/>
      <c r="J700" s="67"/>
      <c r="K700" s="25" t="e">
        <f>IFERROR(VLOOKUP(J700,'DE-PARA'!J:K,2,0),VLOOKUP('BD Conta 5295-0'!J700,'DE-PARA'!K:L,2,0))</f>
        <v>#N/A</v>
      </c>
      <c r="L700" s="70"/>
      <c r="M700" s="101">
        <f t="shared" si="21"/>
        <v>0</v>
      </c>
      <c r="P700" s="1" t="e">
        <f>VLOOKUP(K700,'Fluxo de Caixa'!B:B,1,0)</f>
        <v>#N/A</v>
      </c>
    </row>
    <row r="701" spans="2:16">
      <c r="B701" s="60"/>
      <c r="C701" s="65"/>
      <c r="D701" s="66"/>
      <c r="E701" s="20" t="str">
        <f t="shared" si="20"/>
        <v>1-1900</v>
      </c>
      <c r="F701" s="69"/>
      <c r="G701" s="67"/>
      <c r="H701" s="68"/>
      <c r="I701" s="69"/>
      <c r="J701" s="67"/>
      <c r="K701" s="25" t="e">
        <f>IFERROR(VLOOKUP(J701,'DE-PARA'!J:K,2,0),VLOOKUP('BD Conta 5295-0'!J701,'DE-PARA'!K:L,2,0))</f>
        <v>#N/A</v>
      </c>
      <c r="L701" s="70"/>
      <c r="M701" s="101">
        <f t="shared" si="21"/>
        <v>0</v>
      </c>
      <c r="P701" s="1" t="e">
        <f>VLOOKUP(K701,'Fluxo de Caixa'!B:B,1,0)</f>
        <v>#N/A</v>
      </c>
    </row>
    <row r="702" spans="2:16">
      <c r="B702" s="60"/>
      <c r="C702" s="65"/>
      <c r="D702" s="66"/>
      <c r="E702" s="20" t="str">
        <f t="shared" si="20"/>
        <v>1-1900</v>
      </c>
      <c r="F702" s="69"/>
      <c r="G702" s="67"/>
      <c r="H702" s="68"/>
      <c r="I702" s="69"/>
      <c r="J702" s="67"/>
      <c r="K702" s="25" t="e">
        <f>IFERROR(VLOOKUP(J702,'DE-PARA'!J:K,2,0),VLOOKUP('BD Conta 5295-0'!J702,'DE-PARA'!K:L,2,0))</f>
        <v>#N/A</v>
      </c>
      <c r="L702" s="70"/>
      <c r="M702" s="101">
        <f t="shared" si="21"/>
        <v>0</v>
      </c>
      <c r="P702" s="1" t="e">
        <f>VLOOKUP(K702,'Fluxo de Caixa'!B:B,1,0)</f>
        <v>#N/A</v>
      </c>
    </row>
    <row r="703" spans="2:16">
      <c r="B703" s="60"/>
      <c r="C703" s="65"/>
      <c r="D703" s="66"/>
      <c r="E703" s="20" t="str">
        <f t="shared" si="20"/>
        <v>1-1900</v>
      </c>
      <c r="F703" s="69"/>
      <c r="G703" s="67"/>
      <c r="H703" s="68"/>
      <c r="I703" s="69"/>
      <c r="J703" s="67"/>
      <c r="K703" s="25" t="e">
        <f>IFERROR(VLOOKUP(J703,'DE-PARA'!J:K,2,0),VLOOKUP('BD Conta 5295-0'!J703,'DE-PARA'!K:L,2,0))</f>
        <v>#N/A</v>
      </c>
      <c r="L703" s="70"/>
      <c r="M703" s="101">
        <f t="shared" si="21"/>
        <v>0</v>
      </c>
      <c r="P703" s="1" t="e">
        <f>VLOOKUP(K703,'Fluxo de Caixa'!B:B,1,0)</f>
        <v>#N/A</v>
      </c>
    </row>
    <row r="704" spans="2:16">
      <c r="B704" s="60"/>
      <c r="C704" s="65"/>
      <c r="D704" s="66"/>
      <c r="E704" s="20" t="str">
        <f t="shared" si="20"/>
        <v>1-1900</v>
      </c>
      <c r="F704" s="69"/>
      <c r="G704" s="67"/>
      <c r="H704" s="68"/>
      <c r="I704" s="69"/>
      <c r="J704" s="67"/>
      <c r="K704" s="25" t="e">
        <f>IFERROR(VLOOKUP(J704,'DE-PARA'!J:K,2,0),VLOOKUP('BD Conta 5295-0'!J704,'DE-PARA'!K:L,2,0))</f>
        <v>#N/A</v>
      </c>
      <c r="L704" s="70"/>
      <c r="M704" s="101">
        <f t="shared" si="21"/>
        <v>0</v>
      </c>
      <c r="P704" s="1" t="e">
        <f>VLOOKUP(K704,'Fluxo de Caixa'!B:B,1,0)</f>
        <v>#N/A</v>
      </c>
    </row>
    <row r="705" spans="2:16">
      <c r="B705" s="60"/>
      <c r="C705" s="65"/>
      <c r="D705" s="66"/>
      <c r="E705" s="20" t="str">
        <f t="shared" si="20"/>
        <v>1-1900</v>
      </c>
      <c r="F705" s="69"/>
      <c r="G705" s="67"/>
      <c r="H705" s="68"/>
      <c r="I705" s="69"/>
      <c r="J705" s="67"/>
      <c r="K705" s="25" t="e">
        <f>IFERROR(VLOOKUP(J705,'DE-PARA'!J:K,2,0),VLOOKUP('BD Conta 5295-0'!J705,'DE-PARA'!K:L,2,0))</f>
        <v>#N/A</v>
      </c>
      <c r="L705" s="70"/>
      <c r="M705" s="101">
        <f t="shared" si="21"/>
        <v>0</v>
      </c>
      <c r="P705" s="1" t="e">
        <f>VLOOKUP(K705,'Fluxo de Caixa'!B:B,1,0)</f>
        <v>#N/A</v>
      </c>
    </row>
    <row r="706" spans="2:16">
      <c r="B706" s="60"/>
      <c r="C706" s="65"/>
      <c r="D706" s="66"/>
      <c r="E706" s="20" t="str">
        <f t="shared" si="20"/>
        <v>1-1900</v>
      </c>
      <c r="F706" s="69"/>
      <c r="G706" s="67"/>
      <c r="H706" s="68"/>
      <c r="I706" s="69"/>
      <c r="J706" s="67"/>
      <c r="K706" s="25" t="e">
        <f>IFERROR(VLOOKUP(J706,'DE-PARA'!J:K,2,0),VLOOKUP('BD Conta 5295-0'!J706,'DE-PARA'!K:L,2,0))</f>
        <v>#N/A</v>
      </c>
      <c r="L706" s="70"/>
      <c r="M706" s="101">
        <f t="shared" si="21"/>
        <v>0</v>
      </c>
      <c r="P706" s="1" t="e">
        <f>VLOOKUP(K706,'Fluxo de Caixa'!B:B,1,0)</f>
        <v>#N/A</v>
      </c>
    </row>
    <row r="707" spans="2:16">
      <c r="B707" s="60"/>
      <c r="C707" s="65"/>
      <c r="D707" s="66"/>
      <c r="E707" s="20" t="str">
        <f t="shared" si="20"/>
        <v>1-1900</v>
      </c>
      <c r="F707" s="69"/>
      <c r="G707" s="67"/>
      <c r="H707" s="68"/>
      <c r="I707" s="69"/>
      <c r="J707" s="67"/>
      <c r="K707" s="25" t="e">
        <f>IFERROR(VLOOKUP(J707,'DE-PARA'!J:K,2,0),VLOOKUP('BD Conta 5295-0'!J707,'DE-PARA'!K:L,2,0))</f>
        <v>#N/A</v>
      </c>
      <c r="L707" s="70"/>
      <c r="M707" s="101">
        <f t="shared" si="21"/>
        <v>0</v>
      </c>
      <c r="P707" s="1" t="e">
        <f>VLOOKUP(K707,'Fluxo de Caixa'!B:B,1,0)</f>
        <v>#N/A</v>
      </c>
    </row>
    <row r="708" spans="2:16">
      <c r="B708" s="60"/>
      <c r="C708" s="65"/>
      <c r="D708" s="66"/>
      <c r="E708" s="20" t="str">
        <f t="shared" ref="E708:E771" si="22">MONTH(D708)&amp;"-"&amp;YEAR(D708)</f>
        <v>1-1900</v>
      </c>
      <c r="F708" s="69"/>
      <c r="G708" s="67"/>
      <c r="H708" s="68"/>
      <c r="I708" s="69"/>
      <c r="J708" s="67"/>
      <c r="K708" s="25" t="e">
        <f>IFERROR(VLOOKUP(J708,'DE-PARA'!J:K,2,0),VLOOKUP('BD Conta 5295-0'!J708,'DE-PARA'!K:L,2,0))</f>
        <v>#N/A</v>
      </c>
      <c r="L708" s="70"/>
      <c r="M708" s="101">
        <f t="shared" si="21"/>
        <v>0</v>
      </c>
      <c r="P708" s="1" t="e">
        <f>VLOOKUP(K708,'Fluxo de Caixa'!B:B,1,0)</f>
        <v>#N/A</v>
      </c>
    </row>
    <row r="709" spans="2:16">
      <c r="B709" s="60"/>
      <c r="C709" s="65"/>
      <c r="D709" s="66"/>
      <c r="E709" s="20" t="str">
        <f t="shared" si="22"/>
        <v>1-1900</v>
      </c>
      <c r="F709" s="69"/>
      <c r="G709" s="67"/>
      <c r="H709" s="68"/>
      <c r="I709" s="69"/>
      <c r="J709" s="67"/>
      <c r="K709" s="25" t="e">
        <f>IFERROR(VLOOKUP(J709,'DE-PARA'!J:K,2,0),VLOOKUP('BD Conta 5295-0'!J709,'DE-PARA'!K:L,2,0))</f>
        <v>#N/A</v>
      </c>
      <c r="L709" s="70"/>
      <c r="M709" s="101">
        <f t="shared" si="21"/>
        <v>0</v>
      </c>
      <c r="P709" s="1" t="e">
        <f>VLOOKUP(K709,'Fluxo de Caixa'!B:B,1,0)</f>
        <v>#N/A</v>
      </c>
    </row>
    <row r="710" spans="2:16">
      <c r="B710" s="60"/>
      <c r="C710" s="65"/>
      <c r="D710" s="66"/>
      <c r="E710" s="20" t="str">
        <f t="shared" si="22"/>
        <v>1-1900</v>
      </c>
      <c r="F710" s="69"/>
      <c r="G710" s="67"/>
      <c r="H710" s="68"/>
      <c r="I710" s="69"/>
      <c r="J710" s="67"/>
      <c r="K710" s="25" t="e">
        <f>IFERROR(VLOOKUP(J710,'DE-PARA'!J:K,2,0),VLOOKUP('BD Conta 5295-0'!J710,'DE-PARA'!K:L,2,0))</f>
        <v>#N/A</v>
      </c>
      <c r="L710" s="70"/>
      <c r="M710" s="101">
        <f t="shared" ref="M710:M773" si="23">M709+L710</f>
        <v>0</v>
      </c>
      <c r="P710" s="1" t="e">
        <f>VLOOKUP(K710,'Fluxo de Caixa'!B:B,1,0)</f>
        <v>#N/A</v>
      </c>
    </row>
    <row r="711" spans="2:16">
      <c r="B711" s="60"/>
      <c r="C711" s="65"/>
      <c r="D711" s="66"/>
      <c r="E711" s="20" t="str">
        <f t="shared" si="22"/>
        <v>1-1900</v>
      </c>
      <c r="F711" s="69"/>
      <c r="G711" s="67"/>
      <c r="H711" s="68"/>
      <c r="I711" s="69"/>
      <c r="J711" s="67"/>
      <c r="K711" s="25" t="e">
        <f>IFERROR(VLOOKUP(J711,'DE-PARA'!J:K,2,0),VLOOKUP('BD Conta 5295-0'!J711,'DE-PARA'!K:L,2,0))</f>
        <v>#N/A</v>
      </c>
      <c r="L711" s="70"/>
      <c r="M711" s="101">
        <f t="shared" si="23"/>
        <v>0</v>
      </c>
      <c r="P711" s="1" t="e">
        <f>VLOOKUP(K711,'Fluxo de Caixa'!B:B,1,0)</f>
        <v>#N/A</v>
      </c>
    </row>
    <row r="712" spans="2:16">
      <c r="B712" s="60"/>
      <c r="C712" s="65"/>
      <c r="D712" s="66"/>
      <c r="E712" s="20" t="str">
        <f t="shared" si="22"/>
        <v>1-1900</v>
      </c>
      <c r="F712" s="69"/>
      <c r="G712" s="67"/>
      <c r="H712" s="68"/>
      <c r="I712" s="69"/>
      <c r="J712" s="67"/>
      <c r="K712" s="25" t="e">
        <f>IFERROR(VLOOKUP(J712,'DE-PARA'!J:K,2,0),VLOOKUP('BD Conta 5295-0'!J712,'DE-PARA'!K:L,2,0))</f>
        <v>#N/A</v>
      </c>
      <c r="L712" s="70"/>
      <c r="M712" s="101">
        <f t="shared" si="23"/>
        <v>0</v>
      </c>
      <c r="P712" s="1" t="e">
        <f>VLOOKUP(K712,'Fluxo de Caixa'!B:B,1,0)</f>
        <v>#N/A</v>
      </c>
    </row>
    <row r="713" spans="2:16">
      <c r="B713" s="60"/>
      <c r="C713" s="65"/>
      <c r="D713" s="66"/>
      <c r="E713" s="20" t="str">
        <f t="shared" si="22"/>
        <v>1-1900</v>
      </c>
      <c r="F713" s="69"/>
      <c r="G713" s="67"/>
      <c r="H713" s="68"/>
      <c r="I713" s="69"/>
      <c r="J713" s="67"/>
      <c r="K713" s="25" t="e">
        <f>IFERROR(VLOOKUP(J713,'DE-PARA'!J:K,2,0),VLOOKUP('BD Conta 5295-0'!J713,'DE-PARA'!K:L,2,0))</f>
        <v>#N/A</v>
      </c>
      <c r="L713" s="70"/>
      <c r="M713" s="101">
        <f t="shared" si="23"/>
        <v>0</v>
      </c>
      <c r="P713" s="1" t="e">
        <f>VLOOKUP(K713,'Fluxo de Caixa'!B:B,1,0)</f>
        <v>#N/A</v>
      </c>
    </row>
    <row r="714" spans="2:16">
      <c r="B714" s="60"/>
      <c r="C714" s="65"/>
      <c r="D714" s="66"/>
      <c r="E714" s="20" t="str">
        <f t="shared" si="22"/>
        <v>1-1900</v>
      </c>
      <c r="F714" s="69"/>
      <c r="G714" s="67"/>
      <c r="H714" s="68"/>
      <c r="I714" s="69"/>
      <c r="J714" s="67"/>
      <c r="K714" s="25" t="e">
        <f>IFERROR(VLOOKUP(J714,'DE-PARA'!J:K,2,0),VLOOKUP('BD Conta 5295-0'!J714,'DE-PARA'!K:L,2,0))</f>
        <v>#N/A</v>
      </c>
      <c r="L714" s="70"/>
      <c r="M714" s="101">
        <f t="shared" si="23"/>
        <v>0</v>
      </c>
      <c r="P714" s="1" t="e">
        <f>VLOOKUP(K714,'Fluxo de Caixa'!B:B,1,0)</f>
        <v>#N/A</v>
      </c>
    </row>
    <row r="715" spans="2:16">
      <c r="B715" s="60"/>
      <c r="C715" s="65"/>
      <c r="D715" s="66"/>
      <c r="E715" s="20" t="str">
        <f t="shared" si="22"/>
        <v>1-1900</v>
      </c>
      <c r="F715" s="69"/>
      <c r="G715" s="67"/>
      <c r="H715" s="68"/>
      <c r="I715" s="69"/>
      <c r="J715" s="67"/>
      <c r="K715" s="25" t="e">
        <f>IFERROR(VLOOKUP(J715,'DE-PARA'!J:K,2,0),VLOOKUP('BD Conta 5295-0'!J715,'DE-PARA'!K:L,2,0))</f>
        <v>#N/A</v>
      </c>
      <c r="L715" s="70"/>
      <c r="M715" s="101">
        <f t="shared" si="23"/>
        <v>0</v>
      </c>
      <c r="P715" s="1" t="e">
        <f>VLOOKUP(K715,'Fluxo de Caixa'!B:B,1,0)</f>
        <v>#N/A</v>
      </c>
    </row>
    <row r="716" spans="2:16">
      <c r="B716" s="60"/>
      <c r="C716" s="65"/>
      <c r="D716" s="66"/>
      <c r="E716" s="20" t="str">
        <f t="shared" si="22"/>
        <v>1-1900</v>
      </c>
      <c r="F716" s="69"/>
      <c r="G716" s="67"/>
      <c r="H716" s="68"/>
      <c r="I716" s="69"/>
      <c r="J716" s="67"/>
      <c r="K716" s="25" t="e">
        <f>IFERROR(VLOOKUP(J716,'DE-PARA'!J:K,2,0),VLOOKUP('BD Conta 5295-0'!J716,'DE-PARA'!K:L,2,0))</f>
        <v>#N/A</v>
      </c>
      <c r="L716" s="70"/>
      <c r="M716" s="101">
        <f t="shared" si="23"/>
        <v>0</v>
      </c>
      <c r="P716" s="1" t="e">
        <f>VLOOKUP(K716,'Fluxo de Caixa'!B:B,1,0)</f>
        <v>#N/A</v>
      </c>
    </row>
    <row r="717" spans="2:16">
      <c r="B717" s="60"/>
      <c r="C717" s="65"/>
      <c r="D717" s="66"/>
      <c r="E717" s="20" t="str">
        <f t="shared" si="22"/>
        <v>1-1900</v>
      </c>
      <c r="F717" s="69"/>
      <c r="G717" s="67"/>
      <c r="H717" s="68"/>
      <c r="I717" s="69"/>
      <c r="J717" s="67"/>
      <c r="K717" s="25" t="e">
        <f>IFERROR(VLOOKUP(J717,'DE-PARA'!J:K,2,0),VLOOKUP('BD Conta 5295-0'!J717,'DE-PARA'!K:L,2,0))</f>
        <v>#N/A</v>
      </c>
      <c r="L717" s="70"/>
      <c r="M717" s="101">
        <f t="shared" si="23"/>
        <v>0</v>
      </c>
      <c r="P717" s="1" t="e">
        <f>VLOOKUP(K717,'Fluxo de Caixa'!B:B,1,0)</f>
        <v>#N/A</v>
      </c>
    </row>
    <row r="718" spans="2:16">
      <c r="B718" s="60"/>
      <c r="C718" s="65"/>
      <c r="D718" s="66"/>
      <c r="E718" s="20" t="str">
        <f t="shared" si="22"/>
        <v>1-1900</v>
      </c>
      <c r="F718" s="69"/>
      <c r="G718" s="67"/>
      <c r="H718" s="68"/>
      <c r="I718" s="69"/>
      <c r="J718" s="67"/>
      <c r="K718" s="25" t="e">
        <f>IFERROR(VLOOKUP(J718,'DE-PARA'!J:K,2,0),VLOOKUP('BD Conta 5295-0'!J718,'DE-PARA'!K:L,2,0))</f>
        <v>#N/A</v>
      </c>
      <c r="L718" s="70"/>
      <c r="M718" s="101">
        <f t="shared" si="23"/>
        <v>0</v>
      </c>
      <c r="P718" s="1" t="e">
        <f>VLOOKUP(K718,'Fluxo de Caixa'!B:B,1,0)</f>
        <v>#N/A</v>
      </c>
    </row>
    <row r="719" spans="2:16">
      <c r="B719" s="60"/>
      <c r="C719" s="65"/>
      <c r="D719" s="66"/>
      <c r="E719" s="20" t="str">
        <f t="shared" si="22"/>
        <v>1-1900</v>
      </c>
      <c r="F719" s="69"/>
      <c r="G719" s="67"/>
      <c r="H719" s="68"/>
      <c r="I719" s="69"/>
      <c r="J719" s="67"/>
      <c r="K719" s="25" t="e">
        <f>IFERROR(VLOOKUP(J719,'DE-PARA'!J:K,2,0),VLOOKUP('BD Conta 5295-0'!J719,'DE-PARA'!K:L,2,0))</f>
        <v>#N/A</v>
      </c>
      <c r="L719" s="70"/>
      <c r="M719" s="101">
        <f t="shared" si="23"/>
        <v>0</v>
      </c>
      <c r="P719" s="1" t="e">
        <f>VLOOKUP(K719,'Fluxo de Caixa'!B:B,1,0)</f>
        <v>#N/A</v>
      </c>
    </row>
    <row r="720" spans="2:16">
      <c r="B720" s="60"/>
      <c r="C720" s="65"/>
      <c r="D720" s="66"/>
      <c r="E720" s="20" t="str">
        <f t="shared" si="22"/>
        <v>1-1900</v>
      </c>
      <c r="F720" s="69"/>
      <c r="G720" s="67"/>
      <c r="H720" s="68"/>
      <c r="I720" s="69"/>
      <c r="J720" s="67"/>
      <c r="K720" s="25" t="e">
        <f>IFERROR(VLOOKUP(J720,'DE-PARA'!J:K,2,0),VLOOKUP('BD Conta 5295-0'!J720,'DE-PARA'!K:L,2,0))</f>
        <v>#N/A</v>
      </c>
      <c r="L720" s="70"/>
      <c r="M720" s="101">
        <f t="shared" si="23"/>
        <v>0</v>
      </c>
      <c r="P720" s="1" t="e">
        <f>VLOOKUP(K720,'Fluxo de Caixa'!B:B,1,0)</f>
        <v>#N/A</v>
      </c>
    </row>
    <row r="721" spans="2:16">
      <c r="B721" s="60"/>
      <c r="C721" s="65"/>
      <c r="D721" s="66"/>
      <c r="E721" s="20" t="str">
        <f t="shared" si="22"/>
        <v>1-1900</v>
      </c>
      <c r="F721" s="69"/>
      <c r="G721" s="67"/>
      <c r="H721" s="68"/>
      <c r="I721" s="69"/>
      <c r="J721" s="67"/>
      <c r="K721" s="25" t="e">
        <f>IFERROR(VLOOKUP(J721,'DE-PARA'!J:K,2,0),VLOOKUP('BD Conta 5295-0'!J721,'DE-PARA'!K:L,2,0))</f>
        <v>#N/A</v>
      </c>
      <c r="L721" s="70"/>
      <c r="M721" s="101">
        <f t="shared" si="23"/>
        <v>0</v>
      </c>
      <c r="P721" s="1" t="e">
        <f>VLOOKUP(K721,'Fluxo de Caixa'!B:B,1,0)</f>
        <v>#N/A</v>
      </c>
    </row>
    <row r="722" spans="2:16">
      <c r="B722" s="60"/>
      <c r="C722" s="65"/>
      <c r="D722" s="66"/>
      <c r="E722" s="20" t="str">
        <f t="shared" si="22"/>
        <v>1-1900</v>
      </c>
      <c r="F722" s="69"/>
      <c r="G722" s="67"/>
      <c r="H722" s="68"/>
      <c r="I722" s="69"/>
      <c r="J722" s="67"/>
      <c r="K722" s="25" t="e">
        <f>IFERROR(VLOOKUP(J722,'DE-PARA'!J:K,2,0),VLOOKUP('BD Conta 5295-0'!J722,'DE-PARA'!K:L,2,0))</f>
        <v>#N/A</v>
      </c>
      <c r="L722" s="70"/>
      <c r="M722" s="101">
        <f t="shared" si="23"/>
        <v>0</v>
      </c>
      <c r="P722" s="1" t="e">
        <f>VLOOKUP(K722,'Fluxo de Caixa'!B:B,1,0)</f>
        <v>#N/A</v>
      </c>
    </row>
    <row r="723" spans="2:16">
      <c r="B723" s="60"/>
      <c r="C723" s="65"/>
      <c r="D723" s="66"/>
      <c r="E723" s="20" t="str">
        <f t="shared" si="22"/>
        <v>1-1900</v>
      </c>
      <c r="F723" s="69"/>
      <c r="G723" s="67"/>
      <c r="H723" s="68"/>
      <c r="I723" s="69"/>
      <c r="J723" s="67"/>
      <c r="K723" s="25" t="e">
        <f>IFERROR(VLOOKUP(J723,'DE-PARA'!J:K,2,0),VLOOKUP('BD Conta 5295-0'!J723,'DE-PARA'!K:L,2,0))</f>
        <v>#N/A</v>
      </c>
      <c r="L723" s="70"/>
      <c r="M723" s="101">
        <f t="shared" si="23"/>
        <v>0</v>
      </c>
      <c r="P723" s="1" t="e">
        <f>VLOOKUP(K723,'Fluxo de Caixa'!B:B,1,0)</f>
        <v>#N/A</v>
      </c>
    </row>
    <row r="724" spans="2:16">
      <c r="B724" s="60"/>
      <c r="C724" s="65"/>
      <c r="D724" s="66"/>
      <c r="E724" s="20" t="str">
        <f t="shared" si="22"/>
        <v>1-1900</v>
      </c>
      <c r="F724" s="69"/>
      <c r="G724" s="67"/>
      <c r="H724" s="68"/>
      <c r="I724" s="69"/>
      <c r="J724" s="67"/>
      <c r="K724" s="25" t="e">
        <f>IFERROR(VLOOKUP(J724,'DE-PARA'!J:K,2,0),VLOOKUP('BD Conta 5295-0'!J724,'DE-PARA'!K:L,2,0))</f>
        <v>#N/A</v>
      </c>
      <c r="L724" s="70"/>
      <c r="M724" s="101">
        <f t="shared" si="23"/>
        <v>0</v>
      </c>
      <c r="P724" s="1" t="e">
        <f>VLOOKUP(K724,'Fluxo de Caixa'!B:B,1,0)</f>
        <v>#N/A</v>
      </c>
    </row>
    <row r="725" spans="2:16">
      <c r="B725" s="60"/>
      <c r="C725" s="65"/>
      <c r="D725" s="66"/>
      <c r="E725" s="20" t="str">
        <f t="shared" si="22"/>
        <v>1-1900</v>
      </c>
      <c r="F725" s="69"/>
      <c r="G725" s="67"/>
      <c r="H725" s="68"/>
      <c r="I725" s="69"/>
      <c r="J725" s="67"/>
      <c r="K725" s="25" t="e">
        <f>IFERROR(VLOOKUP(J725,'DE-PARA'!J:K,2,0),VLOOKUP('BD Conta 5295-0'!J725,'DE-PARA'!K:L,2,0))</f>
        <v>#N/A</v>
      </c>
      <c r="L725" s="70"/>
      <c r="M725" s="101">
        <f t="shared" si="23"/>
        <v>0</v>
      </c>
      <c r="P725" s="1" t="e">
        <f>VLOOKUP(K725,'Fluxo de Caixa'!B:B,1,0)</f>
        <v>#N/A</v>
      </c>
    </row>
    <row r="726" spans="2:16">
      <c r="B726" s="60"/>
      <c r="C726" s="65"/>
      <c r="D726" s="66"/>
      <c r="E726" s="20" t="str">
        <f t="shared" si="22"/>
        <v>1-1900</v>
      </c>
      <c r="F726" s="69"/>
      <c r="G726" s="67"/>
      <c r="H726" s="68"/>
      <c r="I726" s="69"/>
      <c r="J726" s="67"/>
      <c r="K726" s="25" t="e">
        <f>IFERROR(VLOOKUP(J726,'DE-PARA'!J:K,2,0),VLOOKUP('BD Conta 5295-0'!J726,'DE-PARA'!K:L,2,0))</f>
        <v>#N/A</v>
      </c>
      <c r="L726" s="70"/>
      <c r="M726" s="101">
        <f t="shared" si="23"/>
        <v>0</v>
      </c>
      <c r="P726" s="1" t="e">
        <f>VLOOKUP(K726,'Fluxo de Caixa'!B:B,1,0)</f>
        <v>#N/A</v>
      </c>
    </row>
    <row r="727" spans="2:16">
      <c r="B727" s="60"/>
      <c r="C727" s="65"/>
      <c r="D727" s="66"/>
      <c r="E727" s="20" t="str">
        <f t="shared" si="22"/>
        <v>1-1900</v>
      </c>
      <c r="F727" s="69"/>
      <c r="G727" s="67"/>
      <c r="H727" s="68"/>
      <c r="I727" s="69"/>
      <c r="J727" s="67"/>
      <c r="K727" s="25" t="e">
        <f>IFERROR(VLOOKUP(J727,'DE-PARA'!J:K,2,0),VLOOKUP('BD Conta 5295-0'!J727,'DE-PARA'!K:L,2,0))</f>
        <v>#N/A</v>
      </c>
      <c r="L727" s="70"/>
      <c r="M727" s="101">
        <f t="shared" si="23"/>
        <v>0</v>
      </c>
      <c r="P727" s="1" t="e">
        <f>VLOOKUP(K727,'Fluxo de Caixa'!B:B,1,0)</f>
        <v>#N/A</v>
      </c>
    </row>
    <row r="728" spans="2:16">
      <c r="B728" s="60"/>
      <c r="C728" s="65"/>
      <c r="D728" s="66"/>
      <c r="E728" s="20" t="str">
        <f t="shared" si="22"/>
        <v>1-1900</v>
      </c>
      <c r="F728" s="69"/>
      <c r="G728" s="67"/>
      <c r="H728" s="68"/>
      <c r="I728" s="69"/>
      <c r="J728" s="67"/>
      <c r="K728" s="25" t="e">
        <f>IFERROR(VLOOKUP(J728,'DE-PARA'!J:K,2,0),VLOOKUP('BD Conta 5295-0'!J728,'DE-PARA'!K:L,2,0))</f>
        <v>#N/A</v>
      </c>
      <c r="L728" s="70"/>
      <c r="M728" s="101">
        <f t="shared" si="23"/>
        <v>0</v>
      </c>
      <c r="P728" s="1" t="e">
        <f>VLOOKUP(K728,'Fluxo de Caixa'!B:B,1,0)</f>
        <v>#N/A</v>
      </c>
    </row>
    <row r="729" spans="2:16">
      <c r="B729" s="60"/>
      <c r="C729" s="65"/>
      <c r="D729" s="66"/>
      <c r="E729" s="20" t="str">
        <f t="shared" si="22"/>
        <v>1-1900</v>
      </c>
      <c r="F729" s="69"/>
      <c r="G729" s="67"/>
      <c r="H729" s="68"/>
      <c r="I729" s="69"/>
      <c r="J729" s="67"/>
      <c r="K729" s="25" t="e">
        <f>IFERROR(VLOOKUP(J729,'DE-PARA'!J:K,2,0),VLOOKUP('BD Conta 5295-0'!J729,'DE-PARA'!K:L,2,0))</f>
        <v>#N/A</v>
      </c>
      <c r="L729" s="70"/>
      <c r="M729" s="101">
        <f t="shared" si="23"/>
        <v>0</v>
      </c>
      <c r="P729" s="1" t="e">
        <f>VLOOKUP(K729,'Fluxo de Caixa'!B:B,1,0)</f>
        <v>#N/A</v>
      </c>
    </row>
    <row r="730" spans="2:16">
      <c r="B730" s="60"/>
      <c r="C730" s="65"/>
      <c r="D730" s="66"/>
      <c r="E730" s="20" t="str">
        <f t="shared" si="22"/>
        <v>1-1900</v>
      </c>
      <c r="F730" s="69"/>
      <c r="G730" s="67"/>
      <c r="H730" s="68"/>
      <c r="I730" s="69"/>
      <c r="J730" s="67"/>
      <c r="K730" s="25" t="e">
        <f>IFERROR(VLOOKUP(J730,'DE-PARA'!J:K,2,0),VLOOKUP('BD Conta 5295-0'!J730,'DE-PARA'!K:L,2,0))</f>
        <v>#N/A</v>
      </c>
      <c r="L730" s="70"/>
      <c r="M730" s="101">
        <f t="shared" si="23"/>
        <v>0</v>
      </c>
      <c r="P730" s="1" t="e">
        <f>VLOOKUP(K730,'Fluxo de Caixa'!B:B,1,0)</f>
        <v>#N/A</v>
      </c>
    </row>
    <row r="731" spans="2:16">
      <c r="B731" s="60"/>
      <c r="C731" s="65"/>
      <c r="D731" s="66"/>
      <c r="E731" s="20" t="str">
        <f t="shared" si="22"/>
        <v>1-1900</v>
      </c>
      <c r="F731" s="69"/>
      <c r="G731" s="67"/>
      <c r="H731" s="68"/>
      <c r="I731" s="69"/>
      <c r="J731" s="67"/>
      <c r="K731" s="25" t="e">
        <f>IFERROR(VLOOKUP(J731,'DE-PARA'!J:K,2,0),VLOOKUP('BD Conta 5295-0'!J731,'DE-PARA'!K:L,2,0))</f>
        <v>#N/A</v>
      </c>
      <c r="L731" s="70"/>
      <c r="M731" s="101">
        <f t="shared" si="23"/>
        <v>0</v>
      </c>
      <c r="P731" s="1" t="e">
        <f>VLOOKUP(K731,'Fluxo de Caixa'!B:B,1,0)</f>
        <v>#N/A</v>
      </c>
    </row>
    <row r="732" spans="2:16">
      <c r="B732" s="60"/>
      <c r="C732" s="65"/>
      <c r="D732" s="66"/>
      <c r="E732" s="20" t="str">
        <f t="shared" si="22"/>
        <v>1-1900</v>
      </c>
      <c r="F732" s="69"/>
      <c r="G732" s="67"/>
      <c r="H732" s="68"/>
      <c r="I732" s="69"/>
      <c r="J732" s="67"/>
      <c r="K732" s="25" t="e">
        <f>IFERROR(VLOOKUP(J732,'DE-PARA'!J:K,2,0),VLOOKUP('BD Conta 5295-0'!J732,'DE-PARA'!K:L,2,0))</f>
        <v>#N/A</v>
      </c>
      <c r="L732" s="70"/>
      <c r="M732" s="101">
        <f t="shared" si="23"/>
        <v>0</v>
      </c>
      <c r="P732" s="1" t="e">
        <f>VLOOKUP(K732,'Fluxo de Caixa'!B:B,1,0)</f>
        <v>#N/A</v>
      </c>
    </row>
    <row r="733" spans="2:16">
      <c r="B733" s="60"/>
      <c r="C733" s="65"/>
      <c r="D733" s="66"/>
      <c r="E733" s="20" t="str">
        <f t="shared" si="22"/>
        <v>1-1900</v>
      </c>
      <c r="F733" s="69"/>
      <c r="G733" s="67"/>
      <c r="H733" s="68"/>
      <c r="I733" s="69"/>
      <c r="J733" s="67"/>
      <c r="K733" s="25" t="e">
        <f>IFERROR(VLOOKUP(J733,'DE-PARA'!J:K,2,0),VLOOKUP('BD Conta 5295-0'!J733,'DE-PARA'!K:L,2,0))</f>
        <v>#N/A</v>
      </c>
      <c r="L733" s="70"/>
      <c r="M733" s="101">
        <f t="shared" si="23"/>
        <v>0</v>
      </c>
      <c r="P733" s="1" t="e">
        <f>VLOOKUP(K733,'Fluxo de Caixa'!B:B,1,0)</f>
        <v>#N/A</v>
      </c>
    </row>
    <row r="734" spans="2:16">
      <c r="B734" s="60"/>
      <c r="C734" s="65"/>
      <c r="D734" s="66"/>
      <c r="E734" s="20" t="str">
        <f t="shared" si="22"/>
        <v>1-1900</v>
      </c>
      <c r="F734" s="69"/>
      <c r="G734" s="67"/>
      <c r="H734" s="68"/>
      <c r="I734" s="69"/>
      <c r="J734" s="67"/>
      <c r="K734" s="25" t="e">
        <f>IFERROR(VLOOKUP(J734,'DE-PARA'!J:K,2,0),VLOOKUP('BD Conta 5295-0'!J734,'DE-PARA'!K:L,2,0))</f>
        <v>#N/A</v>
      </c>
      <c r="L734" s="70"/>
      <c r="M734" s="101">
        <f t="shared" si="23"/>
        <v>0</v>
      </c>
      <c r="P734" s="1" t="e">
        <f>VLOOKUP(K734,'Fluxo de Caixa'!B:B,1,0)</f>
        <v>#N/A</v>
      </c>
    </row>
    <row r="735" spans="2:16">
      <c r="B735" s="60"/>
      <c r="C735" s="65"/>
      <c r="D735" s="66"/>
      <c r="E735" s="20" t="str">
        <f t="shared" si="22"/>
        <v>1-1900</v>
      </c>
      <c r="F735" s="69"/>
      <c r="G735" s="67"/>
      <c r="H735" s="68"/>
      <c r="I735" s="69"/>
      <c r="J735" s="67"/>
      <c r="K735" s="25" t="e">
        <f>IFERROR(VLOOKUP(J735,'DE-PARA'!J:K,2,0),VLOOKUP('BD Conta 5295-0'!J735,'DE-PARA'!K:L,2,0))</f>
        <v>#N/A</v>
      </c>
      <c r="L735" s="70"/>
      <c r="M735" s="101">
        <f t="shared" si="23"/>
        <v>0</v>
      </c>
      <c r="P735" s="1" t="e">
        <f>VLOOKUP(K735,'Fluxo de Caixa'!B:B,1,0)</f>
        <v>#N/A</v>
      </c>
    </row>
    <row r="736" spans="2:16">
      <c r="B736" s="60"/>
      <c r="C736" s="65"/>
      <c r="D736" s="66"/>
      <c r="E736" s="20" t="str">
        <f t="shared" si="22"/>
        <v>1-1900</v>
      </c>
      <c r="F736" s="69"/>
      <c r="G736" s="67"/>
      <c r="H736" s="68"/>
      <c r="I736" s="69"/>
      <c r="J736" s="67"/>
      <c r="K736" s="25" t="e">
        <f>IFERROR(VLOOKUP(J736,'DE-PARA'!J:K,2,0),VLOOKUP('BD Conta 5295-0'!J736,'DE-PARA'!K:L,2,0))</f>
        <v>#N/A</v>
      </c>
      <c r="L736" s="70"/>
      <c r="M736" s="101">
        <f t="shared" si="23"/>
        <v>0</v>
      </c>
      <c r="P736" s="1" t="e">
        <f>VLOOKUP(K736,'Fluxo de Caixa'!B:B,1,0)</f>
        <v>#N/A</v>
      </c>
    </row>
    <row r="737" spans="2:16">
      <c r="B737" s="60"/>
      <c r="C737" s="65"/>
      <c r="D737" s="66"/>
      <c r="E737" s="20" t="str">
        <f t="shared" si="22"/>
        <v>1-1900</v>
      </c>
      <c r="F737" s="69"/>
      <c r="G737" s="67"/>
      <c r="H737" s="68"/>
      <c r="I737" s="69"/>
      <c r="J737" s="67"/>
      <c r="K737" s="25" t="e">
        <f>IFERROR(VLOOKUP(J737,'DE-PARA'!J:K,2,0),VLOOKUP('BD Conta 5295-0'!J737,'DE-PARA'!K:L,2,0))</f>
        <v>#N/A</v>
      </c>
      <c r="L737" s="70"/>
      <c r="M737" s="101">
        <f t="shared" si="23"/>
        <v>0</v>
      </c>
      <c r="P737" s="1" t="e">
        <f>VLOOKUP(K737,'Fluxo de Caixa'!B:B,1,0)</f>
        <v>#N/A</v>
      </c>
    </row>
    <row r="738" spans="2:16">
      <c r="B738" s="60"/>
      <c r="C738" s="65"/>
      <c r="D738" s="66"/>
      <c r="E738" s="20" t="str">
        <f t="shared" si="22"/>
        <v>1-1900</v>
      </c>
      <c r="F738" s="69"/>
      <c r="G738" s="67"/>
      <c r="H738" s="68"/>
      <c r="I738" s="69"/>
      <c r="J738" s="67"/>
      <c r="K738" s="25" t="e">
        <f>IFERROR(VLOOKUP(J738,'DE-PARA'!J:K,2,0),VLOOKUP('BD Conta 5295-0'!J738,'DE-PARA'!K:L,2,0))</f>
        <v>#N/A</v>
      </c>
      <c r="L738" s="70"/>
      <c r="M738" s="101">
        <f t="shared" si="23"/>
        <v>0</v>
      </c>
      <c r="P738" s="1" t="e">
        <f>VLOOKUP(K738,'Fluxo de Caixa'!B:B,1,0)</f>
        <v>#N/A</v>
      </c>
    </row>
    <row r="739" spans="2:16">
      <c r="B739" s="60"/>
      <c r="C739" s="65"/>
      <c r="D739" s="66"/>
      <c r="E739" s="20" t="str">
        <f t="shared" si="22"/>
        <v>1-1900</v>
      </c>
      <c r="F739" s="69"/>
      <c r="G739" s="67"/>
      <c r="H739" s="68"/>
      <c r="I739" s="69"/>
      <c r="J739" s="67"/>
      <c r="K739" s="25" t="e">
        <f>IFERROR(VLOOKUP(J739,'DE-PARA'!J:K,2,0),VLOOKUP('BD Conta 5295-0'!J739,'DE-PARA'!K:L,2,0))</f>
        <v>#N/A</v>
      </c>
      <c r="L739" s="70"/>
      <c r="M739" s="101">
        <f t="shared" si="23"/>
        <v>0</v>
      </c>
      <c r="P739" s="1" t="e">
        <f>VLOOKUP(K739,'Fluxo de Caixa'!B:B,1,0)</f>
        <v>#N/A</v>
      </c>
    </row>
    <row r="740" spans="2:16">
      <c r="B740" s="60"/>
      <c r="C740" s="65"/>
      <c r="D740" s="66"/>
      <c r="E740" s="20" t="str">
        <f t="shared" si="22"/>
        <v>1-1900</v>
      </c>
      <c r="F740" s="69"/>
      <c r="G740" s="67"/>
      <c r="H740" s="68"/>
      <c r="I740" s="69"/>
      <c r="J740" s="67"/>
      <c r="K740" s="25" t="e">
        <f>IFERROR(VLOOKUP(J740,'DE-PARA'!J:K,2,0),VLOOKUP('BD Conta 5295-0'!J740,'DE-PARA'!K:L,2,0))</f>
        <v>#N/A</v>
      </c>
      <c r="L740" s="70"/>
      <c r="M740" s="101">
        <f t="shared" si="23"/>
        <v>0</v>
      </c>
      <c r="P740" s="1" t="e">
        <f>VLOOKUP(K740,'Fluxo de Caixa'!B:B,1,0)</f>
        <v>#N/A</v>
      </c>
    </row>
    <row r="741" spans="2:16">
      <c r="B741" s="60"/>
      <c r="C741" s="65"/>
      <c r="D741" s="66"/>
      <c r="E741" s="20" t="str">
        <f t="shared" si="22"/>
        <v>1-1900</v>
      </c>
      <c r="F741" s="69"/>
      <c r="G741" s="67"/>
      <c r="H741" s="68"/>
      <c r="I741" s="69"/>
      <c r="J741" s="67"/>
      <c r="K741" s="25" t="e">
        <f>IFERROR(VLOOKUP(J741,'DE-PARA'!J:K,2,0),VLOOKUP('BD Conta 5295-0'!J741,'DE-PARA'!K:L,2,0))</f>
        <v>#N/A</v>
      </c>
      <c r="L741" s="70"/>
      <c r="M741" s="101">
        <f t="shared" si="23"/>
        <v>0</v>
      </c>
      <c r="P741" s="1" t="e">
        <f>VLOOKUP(K741,'Fluxo de Caixa'!B:B,1,0)</f>
        <v>#N/A</v>
      </c>
    </row>
    <row r="742" spans="2:16">
      <c r="B742" s="60"/>
      <c r="C742" s="65"/>
      <c r="D742" s="66"/>
      <c r="E742" s="20" t="str">
        <f t="shared" si="22"/>
        <v>1-1900</v>
      </c>
      <c r="F742" s="69"/>
      <c r="G742" s="67"/>
      <c r="H742" s="68"/>
      <c r="I742" s="69"/>
      <c r="J742" s="67"/>
      <c r="K742" s="25" t="e">
        <f>IFERROR(VLOOKUP(J742,'DE-PARA'!J:K,2,0),VLOOKUP('BD Conta 5295-0'!J742,'DE-PARA'!K:L,2,0))</f>
        <v>#N/A</v>
      </c>
      <c r="L742" s="70"/>
      <c r="M742" s="101">
        <f t="shared" si="23"/>
        <v>0</v>
      </c>
      <c r="P742" s="1" t="e">
        <f>VLOOKUP(K742,'Fluxo de Caixa'!B:B,1,0)</f>
        <v>#N/A</v>
      </c>
    </row>
    <row r="743" spans="2:16">
      <c r="B743" s="60"/>
      <c r="C743" s="65"/>
      <c r="D743" s="66"/>
      <c r="E743" s="20" t="str">
        <f t="shared" si="22"/>
        <v>1-1900</v>
      </c>
      <c r="F743" s="69"/>
      <c r="G743" s="67"/>
      <c r="H743" s="68"/>
      <c r="I743" s="69"/>
      <c r="J743" s="67"/>
      <c r="K743" s="25" t="e">
        <f>IFERROR(VLOOKUP(J743,'DE-PARA'!J:K,2,0),VLOOKUP('BD Conta 5295-0'!J743,'DE-PARA'!K:L,2,0))</f>
        <v>#N/A</v>
      </c>
      <c r="L743" s="70"/>
      <c r="M743" s="101">
        <f t="shared" si="23"/>
        <v>0</v>
      </c>
      <c r="P743" s="1" t="e">
        <f>VLOOKUP(K743,'Fluxo de Caixa'!B:B,1,0)</f>
        <v>#N/A</v>
      </c>
    </row>
    <row r="744" spans="2:16">
      <c r="B744" s="60"/>
      <c r="C744" s="65"/>
      <c r="D744" s="66"/>
      <c r="E744" s="20" t="str">
        <f t="shared" si="22"/>
        <v>1-1900</v>
      </c>
      <c r="F744" s="69"/>
      <c r="G744" s="67"/>
      <c r="H744" s="68"/>
      <c r="I744" s="69"/>
      <c r="J744" s="67"/>
      <c r="K744" s="25" t="e">
        <f>IFERROR(VLOOKUP(J744,'DE-PARA'!J:K,2,0),VLOOKUP('BD Conta 5295-0'!J744,'DE-PARA'!K:L,2,0))</f>
        <v>#N/A</v>
      </c>
      <c r="L744" s="70"/>
      <c r="M744" s="101">
        <f t="shared" si="23"/>
        <v>0</v>
      </c>
      <c r="P744" s="1" t="e">
        <f>VLOOKUP(K744,'Fluxo de Caixa'!B:B,1,0)</f>
        <v>#N/A</v>
      </c>
    </row>
    <row r="745" spans="2:16">
      <c r="B745" s="60"/>
      <c r="C745" s="65"/>
      <c r="D745" s="66"/>
      <c r="E745" s="20" t="str">
        <f t="shared" si="22"/>
        <v>1-1900</v>
      </c>
      <c r="F745" s="69"/>
      <c r="G745" s="67"/>
      <c r="H745" s="68"/>
      <c r="I745" s="69"/>
      <c r="J745" s="67"/>
      <c r="K745" s="25" t="e">
        <f>IFERROR(VLOOKUP(J745,'DE-PARA'!J:K,2,0),VLOOKUP('BD Conta 5295-0'!J745,'DE-PARA'!K:L,2,0))</f>
        <v>#N/A</v>
      </c>
      <c r="L745" s="70"/>
      <c r="M745" s="101">
        <f t="shared" si="23"/>
        <v>0</v>
      </c>
      <c r="P745" s="1" t="e">
        <f>VLOOKUP(K745,'Fluxo de Caixa'!B:B,1,0)</f>
        <v>#N/A</v>
      </c>
    </row>
    <row r="746" spans="2:16">
      <c r="B746" s="60"/>
      <c r="C746" s="65"/>
      <c r="D746" s="66"/>
      <c r="E746" s="20" t="str">
        <f t="shared" si="22"/>
        <v>1-1900</v>
      </c>
      <c r="F746" s="69"/>
      <c r="G746" s="67"/>
      <c r="H746" s="68"/>
      <c r="I746" s="69"/>
      <c r="J746" s="67"/>
      <c r="K746" s="25" t="e">
        <f>IFERROR(VLOOKUP(J746,'DE-PARA'!J:K,2,0),VLOOKUP('BD Conta 5295-0'!J746,'DE-PARA'!K:L,2,0))</f>
        <v>#N/A</v>
      </c>
      <c r="L746" s="70"/>
      <c r="M746" s="101">
        <f t="shared" si="23"/>
        <v>0</v>
      </c>
      <c r="P746" s="1" t="e">
        <f>VLOOKUP(K746,'Fluxo de Caixa'!B:B,1,0)</f>
        <v>#N/A</v>
      </c>
    </row>
    <row r="747" spans="2:16">
      <c r="B747" s="60"/>
      <c r="C747" s="65"/>
      <c r="D747" s="66"/>
      <c r="E747" s="20" t="str">
        <f t="shared" si="22"/>
        <v>1-1900</v>
      </c>
      <c r="F747" s="69"/>
      <c r="G747" s="67"/>
      <c r="H747" s="68"/>
      <c r="I747" s="69"/>
      <c r="J747" s="67"/>
      <c r="K747" s="25" t="e">
        <f>IFERROR(VLOOKUP(J747,'DE-PARA'!J:K,2,0),VLOOKUP('BD Conta 5295-0'!J747,'DE-PARA'!K:L,2,0))</f>
        <v>#N/A</v>
      </c>
      <c r="L747" s="70"/>
      <c r="M747" s="101">
        <f t="shared" si="23"/>
        <v>0</v>
      </c>
      <c r="P747" s="1" t="e">
        <f>VLOOKUP(K747,'Fluxo de Caixa'!B:B,1,0)</f>
        <v>#N/A</v>
      </c>
    </row>
    <row r="748" spans="2:16">
      <c r="B748" s="60"/>
      <c r="C748" s="65"/>
      <c r="D748" s="66"/>
      <c r="E748" s="20" t="str">
        <f t="shared" si="22"/>
        <v>1-1900</v>
      </c>
      <c r="F748" s="69"/>
      <c r="G748" s="67"/>
      <c r="H748" s="68"/>
      <c r="I748" s="69"/>
      <c r="J748" s="67"/>
      <c r="K748" s="25" t="e">
        <f>IFERROR(VLOOKUP(J748,'DE-PARA'!J:K,2,0),VLOOKUP('BD Conta 5295-0'!J748,'DE-PARA'!K:L,2,0))</f>
        <v>#N/A</v>
      </c>
      <c r="L748" s="70"/>
      <c r="M748" s="101">
        <f t="shared" si="23"/>
        <v>0</v>
      </c>
      <c r="P748" s="1" t="e">
        <f>VLOOKUP(K748,'Fluxo de Caixa'!B:B,1,0)</f>
        <v>#N/A</v>
      </c>
    </row>
    <row r="749" spans="2:16">
      <c r="B749" s="60"/>
      <c r="C749" s="65"/>
      <c r="D749" s="66"/>
      <c r="E749" s="20" t="str">
        <f t="shared" si="22"/>
        <v>1-1900</v>
      </c>
      <c r="F749" s="69"/>
      <c r="G749" s="67"/>
      <c r="H749" s="68"/>
      <c r="I749" s="69"/>
      <c r="J749" s="67"/>
      <c r="K749" s="25" t="e">
        <f>IFERROR(VLOOKUP(J749,'DE-PARA'!J:K,2,0),VLOOKUP('BD Conta 5295-0'!J749,'DE-PARA'!K:L,2,0))</f>
        <v>#N/A</v>
      </c>
      <c r="L749" s="70"/>
      <c r="M749" s="101">
        <f t="shared" si="23"/>
        <v>0</v>
      </c>
      <c r="P749" s="1" t="e">
        <f>VLOOKUP(K749,'Fluxo de Caixa'!B:B,1,0)</f>
        <v>#N/A</v>
      </c>
    </row>
    <row r="750" spans="2:16">
      <c r="B750" s="60"/>
      <c r="C750" s="65"/>
      <c r="D750" s="66"/>
      <c r="E750" s="20" t="str">
        <f t="shared" si="22"/>
        <v>1-1900</v>
      </c>
      <c r="F750" s="69"/>
      <c r="G750" s="67"/>
      <c r="H750" s="68"/>
      <c r="I750" s="69"/>
      <c r="J750" s="67"/>
      <c r="K750" s="25" t="e">
        <f>IFERROR(VLOOKUP(J750,'DE-PARA'!J:K,2,0),VLOOKUP('BD Conta 5295-0'!J750,'DE-PARA'!K:L,2,0))</f>
        <v>#N/A</v>
      </c>
      <c r="L750" s="70"/>
      <c r="M750" s="101">
        <f t="shared" si="23"/>
        <v>0</v>
      </c>
      <c r="P750" s="1" t="e">
        <f>VLOOKUP(K750,'Fluxo de Caixa'!B:B,1,0)</f>
        <v>#N/A</v>
      </c>
    </row>
    <row r="751" spans="2:16">
      <c r="B751" s="60"/>
      <c r="C751" s="65"/>
      <c r="D751" s="66"/>
      <c r="E751" s="20" t="str">
        <f t="shared" si="22"/>
        <v>1-1900</v>
      </c>
      <c r="F751" s="69"/>
      <c r="G751" s="67"/>
      <c r="H751" s="68"/>
      <c r="I751" s="69"/>
      <c r="J751" s="67"/>
      <c r="K751" s="25" t="e">
        <f>IFERROR(VLOOKUP(J751,'DE-PARA'!J:K,2,0),VLOOKUP('BD Conta 5295-0'!J751,'DE-PARA'!K:L,2,0))</f>
        <v>#N/A</v>
      </c>
      <c r="L751" s="70"/>
      <c r="M751" s="101">
        <f t="shared" si="23"/>
        <v>0</v>
      </c>
      <c r="P751" s="1" t="e">
        <f>VLOOKUP(K751,'Fluxo de Caixa'!B:B,1,0)</f>
        <v>#N/A</v>
      </c>
    </row>
    <row r="752" spans="2:16">
      <c r="B752" s="60"/>
      <c r="C752" s="65"/>
      <c r="D752" s="66"/>
      <c r="E752" s="20" t="str">
        <f t="shared" si="22"/>
        <v>1-1900</v>
      </c>
      <c r="F752" s="69"/>
      <c r="G752" s="67"/>
      <c r="H752" s="68"/>
      <c r="I752" s="69"/>
      <c r="J752" s="67"/>
      <c r="K752" s="25" t="e">
        <f>IFERROR(VLOOKUP(J752,'DE-PARA'!J:K,2,0),VLOOKUP('BD Conta 5295-0'!J752,'DE-PARA'!K:L,2,0))</f>
        <v>#N/A</v>
      </c>
      <c r="L752" s="70"/>
      <c r="M752" s="101">
        <f t="shared" si="23"/>
        <v>0</v>
      </c>
      <c r="P752" s="1" t="e">
        <f>VLOOKUP(K752,'Fluxo de Caixa'!B:B,1,0)</f>
        <v>#N/A</v>
      </c>
    </row>
    <row r="753" spans="2:16">
      <c r="B753" s="60"/>
      <c r="C753" s="65"/>
      <c r="D753" s="66"/>
      <c r="E753" s="20" t="str">
        <f t="shared" si="22"/>
        <v>1-1900</v>
      </c>
      <c r="F753" s="69"/>
      <c r="G753" s="67"/>
      <c r="H753" s="68"/>
      <c r="I753" s="69"/>
      <c r="J753" s="67"/>
      <c r="K753" s="25" t="e">
        <f>IFERROR(VLOOKUP(J753,'DE-PARA'!J:K,2,0),VLOOKUP('BD Conta 5295-0'!J753,'DE-PARA'!K:L,2,0))</f>
        <v>#N/A</v>
      </c>
      <c r="L753" s="70"/>
      <c r="M753" s="101">
        <f t="shared" si="23"/>
        <v>0</v>
      </c>
      <c r="P753" s="1" t="e">
        <f>VLOOKUP(K753,'Fluxo de Caixa'!B:B,1,0)</f>
        <v>#N/A</v>
      </c>
    </row>
    <row r="754" spans="2:16">
      <c r="B754" s="60"/>
      <c r="C754" s="65"/>
      <c r="D754" s="66"/>
      <c r="E754" s="20" t="str">
        <f t="shared" si="22"/>
        <v>1-1900</v>
      </c>
      <c r="F754" s="69"/>
      <c r="G754" s="67"/>
      <c r="H754" s="68"/>
      <c r="I754" s="69"/>
      <c r="J754" s="67"/>
      <c r="K754" s="25" t="e">
        <f>IFERROR(VLOOKUP(J754,'DE-PARA'!J:K,2,0),VLOOKUP('BD Conta 5295-0'!J754,'DE-PARA'!K:L,2,0))</f>
        <v>#N/A</v>
      </c>
      <c r="L754" s="70"/>
      <c r="M754" s="101">
        <f t="shared" si="23"/>
        <v>0</v>
      </c>
      <c r="P754" s="1" t="e">
        <f>VLOOKUP(K754,'Fluxo de Caixa'!B:B,1,0)</f>
        <v>#N/A</v>
      </c>
    </row>
    <row r="755" spans="2:16">
      <c r="B755" s="60"/>
      <c r="C755" s="65"/>
      <c r="D755" s="66"/>
      <c r="E755" s="20" t="str">
        <f t="shared" si="22"/>
        <v>1-1900</v>
      </c>
      <c r="F755" s="69"/>
      <c r="G755" s="67"/>
      <c r="H755" s="68"/>
      <c r="I755" s="69"/>
      <c r="J755" s="67"/>
      <c r="K755" s="25" t="e">
        <f>IFERROR(VLOOKUP(J755,'DE-PARA'!J:K,2,0),VLOOKUP('BD Conta 5295-0'!J755,'DE-PARA'!K:L,2,0))</f>
        <v>#N/A</v>
      </c>
      <c r="L755" s="70"/>
      <c r="M755" s="101">
        <f t="shared" si="23"/>
        <v>0</v>
      </c>
      <c r="P755" s="1" t="e">
        <f>VLOOKUP(K755,'Fluxo de Caixa'!B:B,1,0)</f>
        <v>#N/A</v>
      </c>
    </row>
    <row r="756" spans="2:16">
      <c r="B756" s="60"/>
      <c r="C756" s="65"/>
      <c r="D756" s="66"/>
      <c r="E756" s="20" t="str">
        <f t="shared" si="22"/>
        <v>1-1900</v>
      </c>
      <c r="F756" s="69"/>
      <c r="G756" s="67"/>
      <c r="H756" s="68"/>
      <c r="I756" s="69"/>
      <c r="J756" s="67"/>
      <c r="K756" s="25" t="e">
        <f>IFERROR(VLOOKUP(J756,'DE-PARA'!J:K,2,0),VLOOKUP('BD Conta 5295-0'!J756,'DE-PARA'!K:L,2,0))</f>
        <v>#N/A</v>
      </c>
      <c r="L756" s="70"/>
      <c r="M756" s="101">
        <f t="shared" si="23"/>
        <v>0</v>
      </c>
      <c r="P756" s="1" t="e">
        <f>VLOOKUP(K756,'Fluxo de Caixa'!B:B,1,0)</f>
        <v>#N/A</v>
      </c>
    </row>
    <row r="757" spans="2:16">
      <c r="B757" s="60"/>
      <c r="C757" s="65"/>
      <c r="D757" s="66"/>
      <c r="E757" s="20" t="str">
        <f t="shared" si="22"/>
        <v>1-1900</v>
      </c>
      <c r="F757" s="69"/>
      <c r="G757" s="67"/>
      <c r="H757" s="68"/>
      <c r="I757" s="69"/>
      <c r="J757" s="67"/>
      <c r="K757" s="25" t="e">
        <f>IFERROR(VLOOKUP(J757,'DE-PARA'!J:K,2,0),VLOOKUP('BD Conta 5295-0'!J757,'DE-PARA'!K:L,2,0))</f>
        <v>#N/A</v>
      </c>
      <c r="L757" s="70"/>
      <c r="M757" s="101">
        <f t="shared" si="23"/>
        <v>0</v>
      </c>
      <c r="P757" s="1" t="e">
        <f>VLOOKUP(K757,'Fluxo de Caixa'!B:B,1,0)</f>
        <v>#N/A</v>
      </c>
    </row>
    <row r="758" spans="2:16">
      <c r="B758" s="60"/>
      <c r="C758" s="65"/>
      <c r="D758" s="66"/>
      <c r="E758" s="20" t="str">
        <f t="shared" si="22"/>
        <v>1-1900</v>
      </c>
      <c r="F758" s="69"/>
      <c r="G758" s="67"/>
      <c r="H758" s="68"/>
      <c r="I758" s="69"/>
      <c r="J758" s="67"/>
      <c r="K758" s="25" t="e">
        <f>IFERROR(VLOOKUP(J758,'DE-PARA'!J:K,2,0),VLOOKUP('BD Conta 5295-0'!J758,'DE-PARA'!K:L,2,0))</f>
        <v>#N/A</v>
      </c>
      <c r="L758" s="70"/>
      <c r="M758" s="101">
        <f t="shared" si="23"/>
        <v>0</v>
      </c>
      <c r="P758" s="1" t="e">
        <f>VLOOKUP(K758,'Fluxo de Caixa'!B:B,1,0)</f>
        <v>#N/A</v>
      </c>
    </row>
    <row r="759" spans="2:16">
      <c r="B759" s="60"/>
      <c r="C759" s="65"/>
      <c r="D759" s="66"/>
      <c r="E759" s="20" t="str">
        <f t="shared" si="22"/>
        <v>1-1900</v>
      </c>
      <c r="F759" s="69"/>
      <c r="G759" s="67"/>
      <c r="H759" s="68"/>
      <c r="I759" s="69"/>
      <c r="J759" s="67"/>
      <c r="K759" s="25" t="e">
        <f>IFERROR(VLOOKUP(J759,'DE-PARA'!J:K,2,0),VLOOKUP('BD Conta 5295-0'!J759,'DE-PARA'!K:L,2,0))</f>
        <v>#N/A</v>
      </c>
      <c r="L759" s="70"/>
      <c r="M759" s="101">
        <f t="shared" si="23"/>
        <v>0</v>
      </c>
      <c r="P759" s="1" t="e">
        <f>VLOOKUP(K759,'Fluxo de Caixa'!B:B,1,0)</f>
        <v>#N/A</v>
      </c>
    </row>
    <row r="760" spans="2:16">
      <c r="B760" s="60"/>
      <c r="C760" s="65"/>
      <c r="D760" s="66"/>
      <c r="E760" s="20" t="str">
        <f t="shared" si="22"/>
        <v>1-1900</v>
      </c>
      <c r="F760" s="69"/>
      <c r="G760" s="67"/>
      <c r="H760" s="68"/>
      <c r="I760" s="69"/>
      <c r="J760" s="67"/>
      <c r="K760" s="25" t="e">
        <f>IFERROR(VLOOKUP(J760,'DE-PARA'!J:K,2,0),VLOOKUP('BD Conta 5295-0'!J760,'DE-PARA'!K:L,2,0))</f>
        <v>#N/A</v>
      </c>
      <c r="L760" s="70"/>
      <c r="M760" s="101">
        <f t="shared" si="23"/>
        <v>0</v>
      </c>
      <c r="P760" s="1" t="e">
        <f>VLOOKUP(K760,'Fluxo de Caixa'!B:B,1,0)</f>
        <v>#N/A</v>
      </c>
    </row>
    <row r="761" spans="2:16">
      <c r="B761" s="60"/>
      <c r="C761" s="65"/>
      <c r="D761" s="66"/>
      <c r="E761" s="20" t="str">
        <f t="shared" si="22"/>
        <v>1-1900</v>
      </c>
      <c r="F761" s="69"/>
      <c r="G761" s="67"/>
      <c r="H761" s="68"/>
      <c r="I761" s="69"/>
      <c r="J761" s="67"/>
      <c r="K761" s="25" t="e">
        <f>IFERROR(VLOOKUP(J761,'DE-PARA'!J:K,2,0),VLOOKUP('BD Conta 5295-0'!J761,'DE-PARA'!K:L,2,0))</f>
        <v>#N/A</v>
      </c>
      <c r="L761" s="70"/>
      <c r="M761" s="101">
        <f t="shared" si="23"/>
        <v>0</v>
      </c>
      <c r="P761" s="1" t="e">
        <f>VLOOKUP(K761,'Fluxo de Caixa'!B:B,1,0)</f>
        <v>#N/A</v>
      </c>
    </row>
    <row r="762" spans="2:16">
      <c r="B762" s="60"/>
      <c r="C762" s="65"/>
      <c r="D762" s="66"/>
      <c r="E762" s="20" t="str">
        <f t="shared" si="22"/>
        <v>1-1900</v>
      </c>
      <c r="F762" s="69"/>
      <c r="G762" s="67"/>
      <c r="H762" s="68"/>
      <c r="I762" s="69"/>
      <c r="J762" s="67"/>
      <c r="K762" s="25" t="e">
        <f>IFERROR(VLOOKUP(J762,'DE-PARA'!J:K,2,0),VLOOKUP('BD Conta 5295-0'!J762,'DE-PARA'!K:L,2,0))</f>
        <v>#N/A</v>
      </c>
      <c r="L762" s="70"/>
      <c r="M762" s="101">
        <f t="shared" si="23"/>
        <v>0</v>
      </c>
      <c r="P762" s="1" t="e">
        <f>VLOOKUP(K762,'Fluxo de Caixa'!B:B,1,0)</f>
        <v>#N/A</v>
      </c>
    </row>
    <row r="763" spans="2:16">
      <c r="B763" s="60"/>
      <c r="C763" s="65"/>
      <c r="D763" s="66"/>
      <c r="E763" s="20" t="str">
        <f t="shared" si="22"/>
        <v>1-1900</v>
      </c>
      <c r="F763" s="69"/>
      <c r="G763" s="67"/>
      <c r="H763" s="68"/>
      <c r="I763" s="69"/>
      <c r="J763" s="67"/>
      <c r="K763" s="25" t="e">
        <f>IFERROR(VLOOKUP(J763,'DE-PARA'!J:K,2,0),VLOOKUP('BD Conta 5295-0'!J763,'DE-PARA'!K:L,2,0))</f>
        <v>#N/A</v>
      </c>
      <c r="L763" s="70"/>
      <c r="M763" s="101">
        <f t="shared" si="23"/>
        <v>0</v>
      </c>
      <c r="P763" s="1" t="e">
        <f>VLOOKUP(K763,'Fluxo de Caixa'!B:B,1,0)</f>
        <v>#N/A</v>
      </c>
    </row>
    <row r="764" spans="2:16">
      <c r="B764" s="60"/>
      <c r="C764" s="65"/>
      <c r="D764" s="66"/>
      <c r="E764" s="20" t="str">
        <f t="shared" si="22"/>
        <v>1-1900</v>
      </c>
      <c r="F764" s="69"/>
      <c r="G764" s="67"/>
      <c r="H764" s="68"/>
      <c r="I764" s="69"/>
      <c r="J764" s="67"/>
      <c r="K764" s="25" t="e">
        <f>IFERROR(VLOOKUP(J764,'DE-PARA'!J:K,2,0),VLOOKUP('BD Conta 5295-0'!J764,'DE-PARA'!K:L,2,0))</f>
        <v>#N/A</v>
      </c>
      <c r="L764" s="70"/>
      <c r="M764" s="101">
        <f t="shared" si="23"/>
        <v>0</v>
      </c>
      <c r="P764" s="1" t="e">
        <f>VLOOKUP(K764,'Fluxo de Caixa'!B:B,1,0)</f>
        <v>#N/A</v>
      </c>
    </row>
    <row r="765" spans="2:16">
      <c r="B765" s="60"/>
      <c r="C765" s="65"/>
      <c r="D765" s="66"/>
      <c r="E765" s="20" t="str">
        <f t="shared" si="22"/>
        <v>1-1900</v>
      </c>
      <c r="F765" s="69"/>
      <c r="G765" s="67"/>
      <c r="H765" s="68"/>
      <c r="I765" s="69"/>
      <c r="J765" s="67"/>
      <c r="K765" s="25" t="e">
        <f>IFERROR(VLOOKUP(J765,'DE-PARA'!J:K,2,0),VLOOKUP('BD Conta 5295-0'!J765,'DE-PARA'!K:L,2,0))</f>
        <v>#N/A</v>
      </c>
      <c r="L765" s="70"/>
      <c r="M765" s="101">
        <f t="shared" si="23"/>
        <v>0</v>
      </c>
      <c r="P765" s="1" t="e">
        <f>VLOOKUP(K765,'Fluxo de Caixa'!B:B,1,0)</f>
        <v>#N/A</v>
      </c>
    </row>
    <row r="766" spans="2:16">
      <c r="B766" s="60"/>
      <c r="C766" s="65"/>
      <c r="D766" s="66"/>
      <c r="E766" s="20" t="str">
        <f t="shared" si="22"/>
        <v>1-1900</v>
      </c>
      <c r="F766" s="69"/>
      <c r="G766" s="67"/>
      <c r="H766" s="68"/>
      <c r="I766" s="69"/>
      <c r="J766" s="67"/>
      <c r="K766" s="25" t="e">
        <f>IFERROR(VLOOKUP(J766,'DE-PARA'!J:K,2,0),VLOOKUP('BD Conta 5295-0'!J766,'DE-PARA'!K:L,2,0))</f>
        <v>#N/A</v>
      </c>
      <c r="L766" s="70"/>
      <c r="M766" s="101">
        <f t="shared" si="23"/>
        <v>0</v>
      </c>
      <c r="P766" s="1" t="e">
        <f>VLOOKUP(K766,'Fluxo de Caixa'!B:B,1,0)</f>
        <v>#N/A</v>
      </c>
    </row>
    <row r="767" spans="2:16">
      <c r="B767" s="60"/>
      <c r="C767" s="65"/>
      <c r="D767" s="66"/>
      <c r="E767" s="20" t="str">
        <f t="shared" si="22"/>
        <v>1-1900</v>
      </c>
      <c r="F767" s="69"/>
      <c r="G767" s="67"/>
      <c r="H767" s="68"/>
      <c r="I767" s="69"/>
      <c r="J767" s="67"/>
      <c r="K767" s="25" t="e">
        <f>IFERROR(VLOOKUP(J767,'DE-PARA'!J:K,2,0),VLOOKUP('BD Conta 5295-0'!J767,'DE-PARA'!K:L,2,0))</f>
        <v>#N/A</v>
      </c>
      <c r="L767" s="70"/>
      <c r="M767" s="101">
        <f t="shared" si="23"/>
        <v>0</v>
      </c>
      <c r="P767" s="1" t="e">
        <f>VLOOKUP(K767,'Fluxo de Caixa'!B:B,1,0)</f>
        <v>#N/A</v>
      </c>
    </row>
    <row r="768" spans="2:16">
      <c r="B768" s="60"/>
      <c r="C768" s="65"/>
      <c r="D768" s="66"/>
      <c r="E768" s="20" t="str">
        <f t="shared" si="22"/>
        <v>1-1900</v>
      </c>
      <c r="F768" s="69"/>
      <c r="G768" s="67"/>
      <c r="H768" s="68"/>
      <c r="I768" s="69"/>
      <c r="J768" s="67"/>
      <c r="K768" s="25" t="e">
        <f>IFERROR(VLOOKUP(J768,'DE-PARA'!J:K,2,0),VLOOKUP('BD Conta 5295-0'!J768,'DE-PARA'!K:L,2,0))</f>
        <v>#N/A</v>
      </c>
      <c r="L768" s="70"/>
      <c r="M768" s="101">
        <f t="shared" si="23"/>
        <v>0</v>
      </c>
      <c r="P768" s="1" t="e">
        <f>VLOOKUP(K768,'Fluxo de Caixa'!B:B,1,0)</f>
        <v>#N/A</v>
      </c>
    </row>
    <row r="769" spans="2:16">
      <c r="B769" s="60"/>
      <c r="C769" s="65"/>
      <c r="D769" s="66"/>
      <c r="E769" s="20" t="str">
        <f t="shared" si="22"/>
        <v>1-1900</v>
      </c>
      <c r="F769" s="69"/>
      <c r="G769" s="67"/>
      <c r="H769" s="68"/>
      <c r="I769" s="69"/>
      <c r="J769" s="67"/>
      <c r="K769" s="25" t="e">
        <f>IFERROR(VLOOKUP(J769,'DE-PARA'!J:K,2,0),VLOOKUP('BD Conta 5295-0'!J769,'DE-PARA'!K:L,2,0))</f>
        <v>#N/A</v>
      </c>
      <c r="L769" s="70"/>
      <c r="M769" s="101">
        <f t="shared" si="23"/>
        <v>0</v>
      </c>
      <c r="P769" s="1" t="e">
        <f>VLOOKUP(K769,'Fluxo de Caixa'!B:B,1,0)</f>
        <v>#N/A</v>
      </c>
    </row>
    <row r="770" spans="2:16">
      <c r="B770" s="60"/>
      <c r="C770" s="65"/>
      <c r="D770" s="66"/>
      <c r="E770" s="20" t="str">
        <f t="shared" si="22"/>
        <v>1-1900</v>
      </c>
      <c r="F770" s="69"/>
      <c r="G770" s="67"/>
      <c r="H770" s="68"/>
      <c r="I770" s="69"/>
      <c r="J770" s="67"/>
      <c r="K770" s="25" t="e">
        <f>IFERROR(VLOOKUP(J770,'DE-PARA'!J:K,2,0),VLOOKUP('BD Conta 5295-0'!J770,'DE-PARA'!K:L,2,0))</f>
        <v>#N/A</v>
      </c>
      <c r="L770" s="70"/>
      <c r="M770" s="101">
        <f t="shared" si="23"/>
        <v>0</v>
      </c>
      <c r="P770" s="1" t="e">
        <f>VLOOKUP(K770,'Fluxo de Caixa'!B:B,1,0)</f>
        <v>#N/A</v>
      </c>
    </row>
    <row r="771" spans="2:16">
      <c r="B771" s="60"/>
      <c r="C771" s="65"/>
      <c r="D771" s="66"/>
      <c r="E771" s="20" t="str">
        <f t="shared" si="22"/>
        <v>1-1900</v>
      </c>
      <c r="F771" s="69"/>
      <c r="G771" s="67"/>
      <c r="H771" s="68"/>
      <c r="I771" s="69"/>
      <c r="J771" s="67"/>
      <c r="K771" s="25" t="e">
        <f>IFERROR(VLOOKUP(J771,'DE-PARA'!J:K,2,0),VLOOKUP('BD Conta 5295-0'!J771,'DE-PARA'!K:L,2,0))</f>
        <v>#N/A</v>
      </c>
      <c r="L771" s="70"/>
      <c r="M771" s="101">
        <f t="shared" si="23"/>
        <v>0</v>
      </c>
      <c r="P771" s="1" t="e">
        <f>VLOOKUP(K771,'Fluxo de Caixa'!B:B,1,0)</f>
        <v>#N/A</v>
      </c>
    </row>
    <row r="772" spans="2:16">
      <c r="B772" s="60"/>
      <c r="C772" s="65"/>
      <c r="D772" s="66"/>
      <c r="E772" s="20" t="str">
        <f t="shared" ref="E772:E835" si="24">MONTH(D772)&amp;"-"&amp;YEAR(D772)</f>
        <v>1-1900</v>
      </c>
      <c r="F772" s="69"/>
      <c r="G772" s="67"/>
      <c r="H772" s="68"/>
      <c r="I772" s="69"/>
      <c r="J772" s="67"/>
      <c r="K772" s="25" t="e">
        <f>IFERROR(VLOOKUP(J772,'DE-PARA'!J:K,2,0),VLOOKUP('BD Conta 5295-0'!J772,'DE-PARA'!K:L,2,0))</f>
        <v>#N/A</v>
      </c>
      <c r="L772" s="70"/>
      <c r="M772" s="101">
        <f t="shared" si="23"/>
        <v>0</v>
      </c>
      <c r="P772" s="1" t="e">
        <f>VLOOKUP(K772,'Fluxo de Caixa'!B:B,1,0)</f>
        <v>#N/A</v>
      </c>
    </row>
    <row r="773" spans="2:16">
      <c r="B773" s="60"/>
      <c r="C773" s="65"/>
      <c r="D773" s="66"/>
      <c r="E773" s="20" t="str">
        <f t="shared" si="24"/>
        <v>1-1900</v>
      </c>
      <c r="F773" s="69"/>
      <c r="G773" s="67"/>
      <c r="H773" s="68"/>
      <c r="I773" s="69"/>
      <c r="J773" s="67"/>
      <c r="K773" s="25" t="e">
        <f>IFERROR(VLOOKUP(J773,'DE-PARA'!J:K,2,0),VLOOKUP('BD Conta 5295-0'!J773,'DE-PARA'!K:L,2,0))</f>
        <v>#N/A</v>
      </c>
      <c r="L773" s="70"/>
      <c r="M773" s="101">
        <f t="shared" si="23"/>
        <v>0</v>
      </c>
      <c r="P773" s="1" t="e">
        <f>VLOOKUP(K773,'Fluxo de Caixa'!B:B,1,0)</f>
        <v>#N/A</v>
      </c>
    </row>
    <row r="774" spans="2:16">
      <c r="B774" s="60"/>
      <c r="C774" s="65"/>
      <c r="D774" s="66"/>
      <c r="E774" s="20" t="str">
        <f t="shared" si="24"/>
        <v>1-1900</v>
      </c>
      <c r="F774" s="69"/>
      <c r="G774" s="67"/>
      <c r="H774" s="68"/>
      <c r="I774" s="69"/>
      <c r="J774" s="67"/>
      <c r="K774" s="25" t="e">
        <f>IFERROR(VLOOKUP(J774,'DE-PARA'!J:K,2,0),VLOOKUP('BD Conta 5295-0'!J774,'DE-PARA'!K:L,2,0))</f>
        <v>#N/A</v>
      </c>
      <c r="L774" s="70"/>
      <c r="M774" s="101">
        <f t="shared" ref="M774:M837" si="25">M773+L774</f>
        <v>0</v>
      </c>
      <c r="P774" s="1" t="e">
        <f>VLOOKUP(K774,'Fluxo de Caixa'!B:B,1,0)</f>
        <v>#N/A</v>
      </c>
    </row>
    <row r="775" spans="2:16">
      <c r="B775" s="60"/>
      <c r="C775" s="65"/>
      <c r="D775" s="66"/>
      <c r="E775" s="20" t="str">
        <f t="shared" si="24"/>
        <v>1-1900</v>
      </c>
      <c r="F775" s="69"/>
      <c r="G775" s="67"/>
      <c r="H775" s="68"/>
      <c r="I775" s="69"/>
      <c r="J775" s="67"/>
      <c r="K775" s="25" t="e">
        <f>IFERROR(VLOOKUP(J775,'DE-PARA'!J:K,2,0),VLOOKUP('BD Conta 5295-0'!J775,'DE-PARA'!K:L,2,0))</f>
        <v>#N/A</v>
      </c>
      <c r="L775" s="70"/>
      <c r="M775" s="101">
        <f t="shared" si="25"/>
        <v>0</v>
      </c>
      <c r="P775" s="1" t="e">
        <f>VLOOKUP(K775,'Fluxo de Caixa'!B:B,1,0)</f>
        <v>#N/A</v>
      </c>
    </row>
    <row r="776" spans="2:16">
      <c r="B776" s="60"/>
      <c r="C776" s="65"/>
      <c r="D776" s="66"/>
      <c r="E776" s="20" t="str">
        <f t="shared" si="24"/>
        <v>1-1900</v>
      </c>
      <c r="F776" s="69"/>
      <c r="G776" s="67"/>
      <c r="H776" s="68"/>
      <c r="I776" s="69"/>
      <c r="J776" s="67"/>
      <c r="K776" s="25" t="e">
        <f>IFERROR(VLOOKUP(J776,'DE-PARA'!J:K,2,0),VLOOKUP('BD Conta 5295-0'!J776,'DE-PARA'!K:L,2,0))</f>
        <v>#N/A</v>
      </c>
      <c r="L776" s="70"/>
      <c r="M776" s="101">
        <f t="shared" si="25"/>
        <v>0</v>
      </c>
      <c r="P776" s="1" t="e">
        <f>VLOOKUP(K776,'Fluxo de Caixa'!B:B,1,0)</f>
        <v>#N/A</v>
      </c>
    </row>
    <row r="777" spans="2:16">
      <c r="B777" s="60"/>
      <c r="C777" s="65"/>
      <c r="D777" s="66"/>
      <c r="E777" s="20" t="str">
        <f t="shared" si="24"/>
        <v>1-1900</v>
      </c>
      <c r="F777" s="69"/>
      <c r="G777" s="67"/>
      <c r="H777" s="68"/>
      <c r="I777" s="69"/>
      <c r="J777" s="67"/>
      <c r="K777" s="25" t="e">
        <f>IFERROR(VLOOKUP(J777,'DE-PARA'!J:K,2,0),VLOOKUP('BD Conta 5295-0'!J777,'DE-PARA'!K:L,2,0))</f>
        <v>#N/A</v>
      </c>
      <c r="L777" s="70"/>
      <c r="M777" s="101">
        <f t="shared" si="25"/>
        <v>0</v>
      </c>
      <c r="P777" s="1" t="e">
        <f>VLOOKUP(K777,'Fluxo de Caixa'!B:B,1,0)</f>
        <v>#N/A</v>
      </c>
    </row>
    <row r="778" spans="2:16">
      <c r="B778" s="60"/>
      <c r="C778" s="65"/>
      <c r="D778" s="66"/>
      <c r="E778" s="20" t="str">
        <f t="shared" si="24"/>
        <v>1-1900</v>
      </c>
      <c r="F778" s="69"/>
      <c r="G778" s="67"/>
      <c r="H778" s="68"/>
      <c r="I778" s="69"/>
      <c r="J778" s="67"/>
      <c r="K778" s="25" t="e">
        <f>IFERROR(VLOOKUP(J778,'DE-PARA'!J:K,2,0),VLOOKUP('BD Conta 5295-0'!J778,'DE-PARA'!K:L,2,0))</f>
        <v>#N/A</v>
      </c>
      <c r="L778" s="70"/>
      <c r="M778" s="101">
        <f t="shared" si="25"/>
        <v>0</v>
      </c>
      <c r="P778" s="1" t="e">
        <f>VLOOKUP(K778,'Fluxo de Caixa'!B:B,1,0)</f>
        <v>#N/A</v>
      </c>
    </row>
    <row r="779" spans="2:16">
      <c r="B779" s="60"/>
      <c r="C779" s="65"/>
      <c r="D779" s="66"/>
      <c r="E779" s="20" t="str">
        <f t="shared" si="24"/>
        <v>1-1900</v>
      </c>
      <c r="F779" s="69"/>
      <c r="G779" s="67"/>
      <c r="H779" s="68"/>
      <c r="I779" s="69"/>
      <c r="J779" s="67"/>
      <c r="K779" s="25" t="e">
        <f>IFERROR(VLOOKUP(J779,'DE-PARA'!J:K,2,0),VLOOKUP('BD Conta 5295-0'!J779,'DE-PARA'!K:L,2,0))</f>
        <v>#N/A</v>
      </c>
      <c r="L779" s="70"/>
      <c r="M779" s="101">
        <f t="shared" si="25"/>
        <v>0</v>
      </c>
      <c r="P779" s="1" t="e">
        <f>VLOOKUP(K779,'Fluxo de Caixa'!B:B,1,0)</f>
        <v>#N/A</v>
      </c>
    </row>
    <row r="780" spans="2:16">
      <c r="B780" s="60"/>
      <c r="C780" s="65"/>
      <c r="D780" s="66"/>
      <c r="E780" s="20" t="str">
        <f t="shared" si="24"/>
        <v>1-1900</v>
      </c>
      <c r="F780" s="69"/>
      <c r="G780" s="67"/>
      <c r="H780" s="68"/>
      <c r="I780" s="69"/>
      <c r="J780" s="67"/>
      <c r="K780" s="25" t="e">
        <f>IFERROR(VLOOKUP(J780,'DE-PARA'!J:K,2,0),VLOOKUP('BD Conta 5295-0'!J780,'DE-PARA'!K:L,2,0))</f>
        <v>#N/A</v>
      </c>
      <c r="L780" s="70"/>
      <c r="M780" s="101">
        <f t="shared" si="25"/>
        <v>0</v>
      </c>
      <c r="P780" s="1" t="e">
        <f>VLOOKUP(K780,'Fluxo de Caixa'!B:B,1,0)</f>
        <v>#N/A</v>
      </c>
    </row>
    <row r="781" spans="2:16">
      <c r="B781" s="60"/>
      <c r="C781" s="65"/>
      <c r="D781" s="66"/>
      <c r="E781" s="20" t="str">
        <f t="shared" si="24"/>
        <v>1-1900</v>
      </c>
      <c r="F781" s="69"/>
      <c r="G781" s="67"/>
      <c r="H781" s="68"/>
      <c r="I781" s="69"/>
      <c r="J781" s="67"/>
      <c r="K781" s="25" t="e">
        <f>IFERROR(VLOOKUP(J781,'DE-PARA'!J:K,2,0),VLOOKUP('BD Conta 5295-0'!J781,'DE-PARA'!K:L,2,0))</f>
        <v>#N/A</v>
      </c>
      <c r="L781" s="70"/>
      <c r="M781" s="101">
        <f t="shared" si="25"/>
        <v>0</v>
      </c>
      <c r="P781" s="1" t="e">
        <f>VLOOKUP(K781,'Fluxo de Caixa'!B:B,1,0)</f>
        <v>#N/A</v>
      </c>
    </row>
    <row r="782" spans="2:16">
      <c r="B782" s="60"/>
      <c r="C782" s="65"/>
      <c r="D782" s="66"/>
      <c r="E782" s="20" t="str">
        <f t="shared" si="24"/>
        <v>1-1900</v>
      </c>
      <c r="F782" s="69"/>
      <c r="G782" s="67"/>
      <c r="H782" s="68"/>
      <c r="I782" s="69"/>
      <c r="J782" s="67"/>
      <c r="K782" s="25" t="e">
        <f>IFERROR(VLOOKUP(J782,'DE-PARA'!J:K,2,0),VLOOKUP('BD Conta 5295-0'!J782,'DE-PARA'!K:L,2,0))</f>
        <v>#N/A</v>
      </c>
      <c r="L782" s="70"/>
      <c r="M782" s="101">
        <f t="shared" si="25"/>
        <v>0</v>
      </c>
      <c r="P782" s="1" t="e">
        <f>VLOOKUP(K782,'Fluxo de Caixa'!B:B,1,0)</f>
        <v>#N/A</v>
      </c>
    </row>
    <row r="783" spans="2:16">
      <c r="B783" s="60"/>
      <c r="C783" s="65"/>
      <c r="D783" s="66"/>
      <c r="E783" s="20" t="str">
        <f t="shared" si="24"/>
        <v>1-1900</v>
      </c>
      <c r="F783" s="69"/>
      <c r="G783" s="67"/>
      <c r="H783" s="68"/>
      <c r="I783" s="69"/>
      <c r="J783" s="67"/>
      <c r="K783" s="25" t="e">
        <f>IFERROR(VLOOKUP(J783,'DE-PARA'!J:K,2,0),VLOOKUP('BD Conta 5295-0'!J783,'DE-PARA'!K:L,2,0))</f>
        <v>#N/A</v>
      </c>
      <c r="L783" s="70"/>
      <c r="M783" s="101">
        <f t="shared" si="25"/>
        <v>0</v>
      </c>
      <c r="P783" s="1" t="e">
        <f>VLOOKUP(K783,'Fluxo de Caixa'!B:B,1,0)</f>
        <v>#N/A</v>
      </c>
    </row>
    <row r="784" spans="2:16">
      <c r="B784" s="60"/>
      <c r="C784" s="65"/>
      <c r="D784" s="66"/>
      <c r="E784" s="20" t="str">
        <f t="shared" si="24"/>
        <v>1-1900</v>
      </c>
      <c r="F784" s="69"/>
      <c r="G784" s="67"/>
      <c r="H784" s="68"/>
      <c r="I784" s="69"/>
      <c r="J784" s="67"/>
      <c r="K784" s="25" t="e">
        <f>IFERROR(VLOOKUP(J784,'DE-PARA'!J:K,2,0),VLOOKUP('BD Conta 5295-0'!J784,'DE-PARA'!K:L,2,0))</f>
        <v>#N/A</v>
      </c>
      <c r="L784" s="70"/>
      <c r="M784" s="101">
        <f t="shared" si="25"/>
        <v>0</v>
      </c>
      <c r="P784" s="1" t="e">
        <f>VLOOKUP(K784,'Fluxo de Caixa'!B:B,1,0)</f>
        <v>#N/A</v>
      </c>
    </row>
    <row r="785" spans="2:16">
      <c r="B785" s="60"/>
      <c r="C785" s="65"/>
      <c r="D785" s="66"/>
      <c r="E785" s="20" t="str">
        <f t="shared" si="24"/>
        <v>1-1900</v>
      </c>
      <c r="F785" s="69"/>
      <c r="G785" s="67"/>
      <c r="H785" s="68"/>
      <c r="I785" s="69"/>
      <c r="J785" s="67"/>
      <c r="K785" s="25" t="e">
        <f>IFERROR(VLOOKUP(J785,'DE-PARA'!J:K,2,0),VLOOKUP('BD Conta 5295-0'!J785,'DE-PARA'!K:L,2,0))</f>
        <v>#N/A</v>
      </c>
      <c r="L785" s="70"/>
      <c r="M785" s="101">
        <f t="shared" si="25"/>
        <v>0</v>
      </c>
      <c r="P785" s="1" t="e">
        <f>VLOOKUP(K785,'Fluxo de Caixa'!B:B,1,0)</f>
        <v>#N/A</v>
      </c>
    </row>
    <row r="786" spans="2:16">
      <c r="B786" s="60"/>
      <c r="C786" s="65"/>
      <c r="D786" s="66"/>
      <c r="E786" s="20" t="str">
        <f t="shared" si="24"/>
        <v>1-1900</v>
      </c>
      <c r="F786" s="69"/>
      <c r="G786" s="67"/>
      <c r="H786" s="68"/>
      <c r="I786" s="69"/>
      <c r="J786" s="67"/>
      <c r="K786" s="25" t="e">
        <f>IFERROR(VLOOKUP(J786,'DE-PARA'!J:K,2,0),VLOOKUP('BD Conta 5295-0'!J786,'DE-PARA'!K:L,2,0))</f>
        <v>#N/A</v>
      </c>
      <c r="L786" s="70"/>
      <c r="M786" s="101">
        <f t="shared" si="25"/>
        <v>0</v>
      </c>
      <c r="P786" s="1" t="e">
        <f>VLOOKUP(K786,'Fluxo de Caixa'!B:B,1,0)</f>
        <v>#N/A</v>
      </c>
    </row>
    <row r="787" spans="2:16">
      <c r="B787" s="60"/>
      <c r="C787" s="65"/>
      <c r="D787" s="66"/>
      <c r="E787" s="20" t="str">
        <f t="shared" si="24"/>
        <v>1-1900</v>
      </c>
      <c r="F787" s="69"/>
      <c r="G787" s="67"/>
      <c r="H787" s="68"/>
      <c r="I787" s="69"/>
      <c r="J787" s="67"/>
      <c r="K787" s="25" t="e">
        <f>IFERROR(VLOOKUP(J787,'DE-PARA'!J:K,2,0),VLOOKUP('BD Conta 5295-0'!J787,'DE-PARA'!K:L,2,0))</f>
        <v>#N/A</v>
      </c>
      <c r="L787" s="70"/>
      <c r="M787" s="101">
        <f t="shared" si="25"/>
        <v>0</v>
      </c>
      <c r="P787" s="1" t="e">
        <f>VLOOKUP(K787,'Fluxo de Caixa'!B:B,1,0)</f>
        <v>#N/A</v>
      </c>
    </row>
    <row r="788" spans="2:16">
      <c r="B788" s="60"/>
      <c r="C788" s="65"/>
      <c r="D788" s="66"/>
      <c r="E788" s="20" t="str">
        <f t="shared" si="24"/>
        <v>1-1900</v>
      </c>
      <c r="F788" s="69"/>
      <c r="G788" s="67"/>
      <c r="H788" s="68"/>
      <c r="I788" s="69"/>
      <c r="J788" s="67"/>
      <c r="K788" s="25" t="e">
        <f>IFERROR(VLOOKUP(J788,'DE-PARA'!J:K,2,0),VLOOKUP('BD Conta 5295-0'!J788,'DE-PARA'!K:L,2,0))</f>
        <v>#N/A</v>
      </c>
      <c r="L788" s="70"/>
      <c r="M788" s="101">
        <f t="shared" si="25"/>
        <v>0</v>
      </c>
      <c r="P788" s="1" t="e">
        <f>VLOOKUP(K788,'Fluxo de Caixa'!B:B,1,0)</f>
        <v>#N/A</v>
      </c>
    </row>
    <row r="789" spans="2:16">
      <c r="B789" s="60"/>
      <c r="C789" s="65"/>
      <c r="D789" s="66"/>
      <c r="E789" s="20" t="str">
        <f t="shared" si="24"/>
        <v>1-1900</v>
      </c>
      <c r="F789" s="69"/>
      <c r="G789" s="67"/>
      <c r="H789" s="68"/>
      <c r="I789" s="69"/>
      <c r="J789" s="67"/>
      <c r="K789" s="25" t="e">
        <f>IFERROR(VLOOKUP(J789,'DE-PARA'!J:K,2,0),VLOOKUP('BD Conta 5295-0'!J789,'DE-PARA'!K:L,2,0))</f>
        <v>#N/A</v>
      </c>
      <c r="L789" s="70"/>
      <c r="M789" s="101">
        <f t="shared" si="25"/>
        <v>0</v>
      </c>
      <c r="P789" s="1" t="e">
        <f>VLOOKUP(K789,'Fluxo de Caixa'!B:B,1,0)</f>
        <v>#N/A</v>
      </c>
    </row>
    <row r="790" spans="2:16">
      <c r="B790" s="60"/>
      <c r="C790" s="65"/>
      <c r="D790" s="66"/>
      <c r="E790" s="20" t="str">
        <f t="shared" si="24"/>
        <v>1-1900</v>
      </c>
      <c r="F790" s="69"/>
      <c r="G790" s="67"/>
      <c r="H790" s="68"/>
      <c r="I790" s="69"/>
      <c r="J790" s="67"/>
      <c r="K790" s="25" t="e">
        <f>IFERROR(VLOOKUP(J790,'DE-PARA'!J:K,2,0),VLOOKUP('BD Conta 5295-0'!J790,'DE-PARA'!K:L,2,0))</f>
        <v>#N/A</v>
      </c>
      <c r="L790" s="70"/>
      <c r="M790" s="101">
        <f t="shared" si="25"/>
        <v>0</v>
      </c>
      <c r="P790" s="1" t="e">
        <f>VLOOKUP(K790,'Fluxo de Caixa'!B:B,1,0)</f>
        <v>#N/A</v>
      </c>
    </row>
    <row r="791" spans="2:16">
      <c r="B791" s="60"/>
      <c r="C791" s="65"/>
      <c r="D791" s="66"/>
      <c r="E791" s="20" t="str">
        <f t="shared" si="24"/>
        <v>1-1900</v>
      </c>
      <c r="F791" s="69"/>
      <c r="G791" s="67"/>
      <c r="H791" s="68"/>
      <c r="I791" s="69"/>
      <c r="J791" s="67"/>
      <c r="K791" s="25" t="e">
        <f>IFERROR(VLOOKUP(J791,'DE-PARA'!J:K,2,0),VLOOKUP('BD Conta 5295-0'!J791,'DE-PARA'!K:L,2,0))</f>
        <v>#N/A</v>
      </c>
      <c r="L791" s="70"/>
      <c r="M791" s="101">
        <f t="shared" si="25"/>
        <v>0</v>
      </c>
      <c r="P791" s="1" t="e">
        <f>VLOOKUP(K791,'Fluxo de Caixa'!B:B,1,0)</f>
        <v>#N/A</v>
      </c>
    </row>
    <row r="792" spans="2:16">
      <c r="B792" s="60"/>
      <c r="C792" s="65"/>
      <c r="D792" s="66"/>
      <c r="E792" s="20" t="str">
        <f t="shared" si="24"/>
        <v>1-1900</v>
      </c>
      <c r="F792" s="69"/>
      <c r="G792" s="67"/>
      <c r="H792" s="68"/>
      <c r="I792" s="69"/>
      <c r="J792" s="67"/>
      <c r="K792" s="25" t="e">
        <f>IFERROR(VLOOKUP(J792,'DE-PARA'!J:K,2,0),VLOOKUP('BD Conta 5295-0'!J792,'DE-PARA'!K:L,2,0))</f>
        <v>#N/A</v>
      </c>
      <c r="L792" s="70"/>
      <c r="M792" s="101">
        <f t="shared" si="25"/>
        <v>0</v>
      </c>
      <c r="P792" s="1" t="e">
        <f>VLOOKUP(K792,'Fluxo de Caixa'!B:B,1,0)</f>
        <v>#N/A</v>
      </c>
    </row>
    <row r="793" spans="2:16">
      <c r="B793" s="60"/>
      <c r="C793" s="65"/>
      <c r="D793" s="66"/>
      <c r="E793" s="20" t="str">
        <f t="shared" si="24"/>
        <v>1-1900</v>
      </c>
      <c r="F793" s="69"/>
      <c r="G793" s="67"/>
      <c r="H793" s="68"/>
      <c r="I793" s="69"/>
      <c r="J793" s="67"/>
      <c r="K793" s="25" t="e">
        <f>IFERROR(VLOOKUP(J793,'DE-PARA'!J:K,2,0),VLOOKUP('BD Conta 5295-0'!J793,'DE-PARA'!K:L,2,0))</f>
        <v>#N/A</v>
      </c>
      <c r="L793" s="70"/>
      <c r="M793" s="101">
        <f t="shared" si="25"/>
        <v>0</v>
      </c>
      <c r="P793" s="1" t="e">
        <f>VLOOKUP(K793,'Fluxo de Caixa'!B:B,1,0)</f>
        <v>#N/A</v>
      </c>
    </row>
    <row r="794" spans="2:16">
      <c r="B794" s="60"/>
      <c r="C794" s="65"/>
      <c r="D794" s="66"/>
      <c r="E794" s="20" t="str">
        <f t="shared" si="24"/>
        <v>1-1900</v>
      </c>
      <c r="F794" s="69"/>
      <c r="G794" s="67"/>
      <c r="H794" s="68"/>
      <c r="I794" s="69"/>
      <c r="J794" s="67"/>
      <c r="K794" s="25" t="e">
        <f>IFERROR(VLOOKUP(J794,'DE-PARA'!J:K,2,0),VLOOKUP('BD Conta 5295-0'!J794,'DE-PARA'!K:L,2,0))</f>
        <v>#N/A</v>
      </c>
      <c r="L794" s="70"/>
      <c r="M794" s="101">
        <f t="shared" si="25"/>
        <v>0</v>
      </c>
      <c r="P794" s="1" t="e">
        <f>VLOOKUP(K794,'Fluxo de Caixa'!B:B,1,0)</f>
        <v>#N/A</v>
      </c>
    </row>
    <row r="795" spans="2:16">
      <c r="B795" s="60"/>
      <c r="C795" s="65"/>
      <c r="D795" s="66"/>
      <c r="E795" s="20" t="str">
        <f t="shared" si="24"/>
        <v>1-1900</v>
      </c>
      <c r="F795" s="69"/>
      <c r="G795" s="67"/>
      <c r="H795" s="68"/>
      <c r="I795" s="69"/>
      <c r="J795" s="67"/>
      <c r="K795" s="25" t="e">
        <f>IFERROR(VLOOKUP(J795,'DE-PARA'!J:K,2,0),VLOOKUP('BD Conta 5295-0'!J795,'DE-PARA'!K:L,2,0))</f>
        <v>#N/A</v>
      </c>
      <c r="L795" s="70"/>
      <c r="M795" s="101">
        <f t="shared" si="25"/>
        <v>0</v>
      </c>
      <c r="P795" s="1" t="e">
        <f>VLOOKUP(K795,'Fluxo de Caixa'!B:B,1,0)</f>
        <v>#N/A</v>
      </c>
    </row>
    <row r="796" spans="2:16">
      <c r="B796" s="60"/>
      <c r="C796" s="65"/>
      <c r="D796" s="66"/>
      <c r="E796" s="20" t="str">
        <f t="shared" si="24"/>
        <v>1-1900</v>
      </c>
      <c r="F796" s="69"/>
      <c r="G796" s="67"/>
      <c r="H796" s="68"/>
      <c r="I796" s="69"/>
      <c r="J796" s="67"/>
      <c r="K796" s="25" t="e">
        <f>IFERROR(VLOOKUP(J796,'DE-PARA'!J:K,2,0),VLOOKUP('BD Conta 5295-0'!J796,'DE-PARA'!K:L,2,0))</f>
        <v>#N/A</v>
      </c>
      <c r="L796" s="70"/>
      <c r="M796" s="101">
        <f t="shared" si="25"/>
        <v>0</v>
      </c>
      <c r="P796" s="1" t="e">
        <f>VLOOKUP(K796,'Fluxo de Caixa'!B:B,1,0)</f>
        <v>#N/A</v>
      </c>
    </row>
    <row r="797" spans="2:16">
      <c r="B797" s="60"/>
      <c r="C797" s="65"/>
      <c r="D797" s="66"/>
      <c r="E797" s="20" t="str">
        <f t="shared" si="24"/>
        <v>1-1900</v>
      </c>
      <c r="F797" s="69"/>
      <c r="G797" s="67"/>
      <c r="H797" s="68"/>
      <c r="I797" s="69"/>
      <c r="J797" s="67"/>
      <c r="K797" s="25" t="e">
        <f>IFERROR(VLOOKUP(J797,'DE-PARA'!J:K,2,0),VLOOKUP('BD Conta 5295-0'!J797,'DE-PARA'!K:L,2,0))</f>
        <v>#N/A</v>
      </c>
      <c r="L797" s="70"/>
      <c r="M797" s="101">
        <f t="shared" si="25"/>
        <v>0</v>
      </c>
      <c r="P797" s="1" t="e">
        <f>VLOOKUP(K797,'Fluxo de Caixa'!B:B,1,0)</f>
        <v>#N/A</v>
      </c>
    </row>
    <row r="798" spans="2:16">
      <c r="B798" s="60"/>
      <c r="C798" s="65"/>
      <c r="D798" s="66"/>
      <c r="E798" s="20" t="str">
        <f t="shared" si="24"/>
        <v>1-1900</v>
      </c>
      <c r="F798" s="69"/>
      <c r="G798" s="67"/>
      <c r="H798" s="68"/>
      <c r="I798" s="69"/>
      <c r="J798" s="67"/>
      <c r="K798" s="25" t="e">
        <f>IFERROR(VLOOKUP(J798,'DE-PARA'!J:K,2,0),VLOOKUP('BD Conta 5295-0'!J798,'DE-PARA'!K:L,2,0))</f>
        <v>#N/A</v>
      </c>
      <c r="L798" s="70"/>
      <c r="M798" s="101">
        <f t="shared" si="25"/>
        <v>0</v>
      </c>
      <c r="P798" s="1" t="e">
        <f>VLOOKUP(K798,'Fluxo de Caixa'!B:B,1,0)</f>
        <v>#N/A</v>
      </c>
    </row>
    <row r="799" spans="2:16">
      <c r="B799" s="60"/>
      <c r="C799" s="65"/>
      <c r="D799" s="66"/>
      <c r="E799" s="20" t="str">
        <f t="shared" si="24"/>
        <v>1-1900</v>
      </c>
      <c r="F799" s="69"/>
      <c r="G799" s="67"/>
      <c r="H799" s="68"/>
      <c r="I799" s="69"/>
      <c r="J799" s="67"/>
      <c r="K799" s="25" t="e">
        <f>IFERROR(VLOOKUP(J799,'DE-PARA'!J:K,2,0),VLOOKUP('BD Conta 5295-0'!J799,'DE-PARA'!K:L,2,0))</f>
        <v>#N/A</v>
      </c>
      <c r="L799" s="70"/>
      <c r="M799" s="101">
        <f t="shared" si="25"/>
        <v>0</v>
      </c>
      <c r="P799" s="1" t="e">
        <f>VLOOKUP(K799,'Fluxo de Caixa'!B:B,1,0)</f>
        <v>#N/A</v>
      </c>
    </row>
    <row r="800" spans="2:16">
      <c r="B800" s="60"/>
      <c r="C800" s="65"/>
      <c r="D800" s="66"/>
      <c r="E800" s="20" t="str">
        <f t="shared" si="24"/>
        <v>1-1900</v>
      </c>
      <c r="F800" s="69"/>
      <c r="G800" s="67"/>
      <c r="H800" s="68"/>
      <c r="I800" s="69"/>
      <c r="J800" s="67"/>
      <c r="K800" s="25" t="e">
        <f>IFERROR(VLOOKUP(J800,'DE-PARA'!J:K,2,0),VLOOKUP('BD Conta 5295-0'!J800,'DE-PARA'!K:L,2,0))</f>
        <v>#N/A</v>
      </c>
      <c r="L800" s="70"/>
      <c r="M800" s="101">
        <f t="shared" si="25"/>
        <v>0</v>
      </c>
      <c r="P800" s="1" t="e">
        <f>VLOOKUP(K800,'Fluxo de Caixa'!B:B,1,0)</f>
        <v>#N/A</v>
      </c>
    </row>
    <row r="801" spans="2:16">
      <c r="B801" s="60"/>
      <c r="C801" s="65"/>
      <c r="D801" s="66"/>
      <c r="E801" s="20" t="str">
        <f t="shared" si="24"/>
        <v>1-1900</v>
      </c>
      <c r="F801" s="69"/>
      <c r="G801" s="67"/>
      <c r="H801" s="68"/>
      <c r="I801" s="69"/>
      <c r="J801" s="67"/>
      <c r="K801" s="25" t="e">
        <f>IFERROR(VLOOKUP(J801,'DE-PARA'!J:K,2,0),VLOOKUP('BD Conta 5295-0'!J801,'DE-PARA'!K:L,2,0))</f>
        <v>#N/A</v>
      </c>
      <c r="L801" s="70"/>
      <c r="M801" s="101">
        <f t="shared" si="25"/>
        <v>0</v>
      </c>
      <c r="P801" s="1" t="e">
        <f>VLOOKUP(K801,'Fluxo de Caixa'!B:B,1,0)</f>
        <v>#N/A</v>
      </c>
    </row>
    <row r="802" spans="2:16">
      <c r="B802" s="60"/>
      <c r="C802" s="65"/>
      <c r="D802" s="66"/>
      <c r="E802" s="20" t="str">
        <f t="shared" si="24"/>
        <v>1-1900</v>
      </c>
      <c r="F802" s="69"/>
      <c r="G802" s="67"/>
      <c r="H802" s="68"/>
      <c r="I802" s="69"/>
      <c r="J802" s="67"/>
      <c r="K802" s="25" t="e">
        <f>IFERROR(VLOOKUP(J802,'DE-PARA'!J:K,2,0),VLOOKUP('BD Conta 5295-0'!J802,'DE-PARA'!K:L,2,0))</f>
        <v>#N/A</v>
      </c>
      <c r="L802" s="70"/>
      <c r="M802" s="101">
        <f t="shared" si="25"/>
        <v>0</v>
      </c>
      <c r="P802" s="1" t="e">
        <f>VLOOKUP(K802,'Fluxo de Caixa'!B:B,1,0)</f>
        <v>#N/A</v>
      </c>
    </row>
    <row r="803" spans="2:16">
      <c r="B803" s="60"/>
      <c r="C803" s="65"/>
      <c r="D803" s="66"/>
      <c r="E803" s="20" t="str">
        <f t="shared" si="24"/>
        <v>1-1900</v>
      </c>
      <c r="F803" s="69"/>
      <c r="G803" s="67"/>
      <c r="H803" s="68"/>
      <c r="I803" s="69"/>
      <c r="J803" s="67"/>
      <c r="K803" s="25" t="e">
        <f>IFERROR(VLOOKUP(J803,'DE-PARA'!J:K,2,0),VLOOKUP('BD Conta 5295-0'!J803,'DE-PARA'!K:L,2,0))</f>
        <v>#N/A</v>
      </c>
      <c r="L803" s="70"/>
      <c r="M803" s="101">
        <f t="shared" si="25"/>
        <v>0</v>
      </c>
      <c r="P803" s="1" t="e">
        <f>VLOOKUP(K803,'Fluxo de Caixa'!B:B,1,0)</f>
        <v>#N/A</v>
      </c>
    </row>
    <row r="804" spans="2:16">
      <c r="B804" s="60"/>
      <c r="C804" s="65"/>
      <c r="D804" s="66"/>
      <c r="E804" s="20" t="str">
        <f t="shared" si="24"/>
        <v>1-1900</v>
      </c>
      <c r="F804" s="69"/>
      <c r="G804" s="67"/>
      <c r="H804" s="68"/>
      <c r="I804" s="69"/>
      <c r="J804" s="67"/>
      <c r="K804" s="25" t="e">
        <f>IFERROR(VLOOKUP(J804,'DE-PARA'!J:K,2,0),VLOOKUP('BD Conta 5295-0'!J804,'DE-PARA'!K:L,2,0))</f>
        <v>#N/A</v>
      </c>
      <c r="L804" s="70"/>
      <c r="M804" s="101">
        <f t="shared" si="25"/>
        <v>0</v>
      </c>
      <c r="P804" s="1" t="e">
        <f>VLOOKUP(K804,'Fluxo de Caixa'!B:B,1,0)</f>
        <v>#N/A</v>
      </c>
    </row>
    <row r="805" spans="2:16">
      <c r="B805" s="60"/>
      <c r="C805" s="65"/>
      <c r="D805" s="66"/>
      <c r="E805" s="20" t="str">
        <f t="shared" si="24"/>
        <v>1-1900</v>
      </c>
      <c r="F805" s="69"/>
      <c r="G805" s="67"/>
      <c r="H805" s="68"/>
      <c r="I805" s="69"/>
      <c r="J805" s="67"/>
      <c r="K805" s="25" t="e">
        <f>IFERROR(VLOOKUP(J805,'DE-PARA'!J:K,2,0),VLOOKUP('BD Conta 5295-0'!J805,'DE-PARA'!K:L,2,0))</f>
        <v>#N/A</v>
      </c>
      <c r="L805" s="70"/>
      <c r="M805" s="101">
        <f t="shared" si="25"/>
        <v>0</v>
      </c>
      <c r="P805" s="1" t="e">
        <f>VLOOKUP(K805,'Fluxo de Caixa'!B:B,1,0)</f>
        <v>#N/A</v>
      </c>
    </row>
    <row r="806" spans="2:16">
      <c r="B806" s="60"/>
      <c r="C806" s="65"/>
      <c r="D806" s="66"/>
      <c r="E806" s="20" t="str">
        <f t="shared" si="24"/>
        <v>1-1900</v>
      </c>
      <c r="F806" s="69"/>
      <c r="G806" s="67"/>
      <c r="H806" s="68"/>
      <c r="I806" s="69"/>
      <c r="J806" s="67"/>
      <c r="K806" s="25" t="e">
        <f>IFERROR(VLOOKUP(J806,'DE-PARA'!J:K,2,0),VLOOKUP('BD Conta 5295-0'!J806,'DE-PARA'!K:L,2,0))</f>
        <v>#N/A</v>
      </c>
      <c r="L806" s="70"/>
      <c r="M806" s="101">
        <f t="shared" si="25"/>
        <v>0</v>
      </c>
      <c r="P806" s="1" t="e">
        <f>VLOOKUP(K806,'Fluxo de Caixa'!B:B,1,0)</f>
        <v>#N/A</v>
      </c>
    </row>
    <row r="807" spans="2:16">
      <c r="B807" s="60"/>
      <c r="C807" s="65"/>
      <c r="D807" s="66"/>
      <c r="E807" s="20" t="str">
        <f t="shared" si="24"/>
        <v>1-1900</v>
      </c>
      <c r="F807" s="69"/>
      <c r="G807" s="67"/>
      <c r="H807" s="68"/>
      <c r="I807" s="69"/>
      <c r="J807" s="67"/>
      <c r="K807" s="25" t="e">
        <f>IFERROR(VLOOKUP(J807,'DE-PARA'!J:K,2,0),VLOOKUP('BD Conta 5295-0'!J807,'DE-PARA'!K:L,2,0))</f>
        <v>#N/A</v>
      </c>
      <c r="L807" s="70"/>
      <c r="M807" s="101">
        <f t="shared" si="25"/>
        <v>0</v>
      </c>
      <c r="P807" s="1" t="e">
        <f>VLOOKUP(K807,'Fluxo de Caixa'!B:B,1,0)</f>
        <v>#N/A</v>
      </c>
    </row>
    <row r="808" spans="2:16">
      <c r="B808" s="60"/>
      <c r="C808" s="65"/>
      <c r="D808" s="66"/>
      <c r="E808" s="20" t="str">
        <f t="shared" si="24"/>
        <v>1-1900</v>
      </c>
      <c r="F808" s="69"/>
      <c r="G808" s="67"/>
      <c r="H808" s="68"/>
      <c r="I808" s="69"/>
      <c r="J808" s="67"/>
      <c r="K808" s="25" t="e">
        <f>IFERROR(VLOOKUP(J808,'DE-PARA'!J:K,2,0),VLOOKUP('BD Conta 5295-0'!J808,'DE-PARA'!K:L,2,0))</f>
        <v>#N/A</v>
      </c>
      <c r="L808" s="70"/>
      <c r="M808" s="101">
        <f t="shared" si="25"/>
        <v>0</v>
      </c>
      <c r="P808" s="1" t="e">
        <f>VLOOKUP(K808,'Fluxo de Caixa'!B:B,1,0)</f>
        <v>#N/A</v>
      </c>
    </row>
    <row r="809" spans="2:16">
      <c r="B809" s="60"/>
      <c r="C809" s="65"/>
      <c r="D809" s="66"/>
      <c r="E809" s="20" t="str">
        <f t="shared" si="24"/>
        <v>1-1900</v>
      </c>
      <c r="F809" s="69"/>
      <c r="G809" s="67"/>
      <c r="H809" s="68"/>
      <c r="I809" s="69"/>
      <c r="J809" s="67"/>
      <c r="K809" s="25" t="e">
        <f>IFERROR(VLOOKUP(J809,'DE-PARA'!J:K,2,0),VLOOKUP('BD Conta 5295-0'!J809,'DE-PARA'!K:L,2,0))</f>
        <v>#N/A</v>
      </c>
      <c r="L809" s="70"/>
      <c r="M809" s="101">
        <f t="shared" si="25"/>
        <v>0</v>
      </c>
      <c r="P809" s="1" t="e">
        <f>VLOOKUP(K809,'Fluxo de Caixa'!B:B,1,0)</f>
        <v>#N/A</v>
      </c>
    </row>
    <row r="810" spans="2:16">
      <c r="B810" s="60"/>
      <c r="C810" s="65"/>
      <c r="D810" s="66"/>
      <c r="E810" s="20" t="str">
        <f t="shared" si="24"/>
        <v>1-1900</v>
      </c>
      <c r="F810" s="69"/>
      <c r="G810" s="67"/>
      <c r="H810" s="68"/>
      <c r="I810" s="69"/>
      <c r="J810" s="67"/>
      <c r="K810" s="25" t="e">
        <f>IFERROR(VLOOKUP(J810,'DE-PARA'!J:K,2,0),VLOOKUP('BD Conta 5295-0'!J810,'DE-PARA'!K:L,2,0))</f>
        <v>#N/A</v>
      </c>
      <c r="L810" s="70"/>
      <c r="M810" s="101">
        <f t="shared" si="25"/>
        <v>0</v>
      </c>
      <c r="P810" s="1" t="e">
        <f>VLOOKUP(K810,'Fluxo de Caixa'!B:B,1,0)</f>
        <v>#N/A</v>
      </c>
    </row>
    <row r="811" spans="2:16">
      <c r="B811" s="60"/>
      <c r="C811" s="65"/>
      <c r="D811" s="66"/>
      <c r="E811" s="20" t="str">
        <f t="shared" si="24"/>
        <v>1-1900</v>
      </c>
      <c r="F811" s="69"/>
      <c r="G811" s="67"/>
      <c r="H811" s="68"/>
      <c r="I811" s="69"/>
      <c r="J811" s="67"/>
      <c r="K811" s="25" t="e">
        <f>IFERROR(VLOOKUP(J811,'DE-PARA'!J:K,2,0),VLOOKUP('BD Conta 5295-0'!J811,'DE-PARA'!K:L,2,0))</f>
        <v>#N/A</v>
      </c>
      <c r="L811" s="70"/>
      <c r="M811" s="101">
        <f t="shared" si="25"/>
        <v>0</v>
      </c>
      <c r="P811" s="1" t="e">
        <f>VLOOKUP(K811,'Fluxo de Caixa'!B:B,1,0)</f>
        <v>#N/A</v>
      </c>
    </row>
    <row r="812" spans="2:16">
      <c r="B812" s="60"/>
      <c r="C812" s="65"/>
      <c r="D812" s="66"/>
      <c r="E812" s="20" t="str">
        <f t="shared" si="24"/>
        <v>1-1900</v>
      </c>
      <c r="F812" s="69"/>
      <c r="G812" s="67"/>
      <c r="H812" s="68"/>
      <c r="I812" s="69"/>
      <c r="J812" s="67"/>
      <c r="K812" s="25" t="e">
        <f>IFERROR(VLOOKUP(J812,'DE-PARA'!J:K,2,0),VLOOKUP('BD Conta 5295-0'!J812,'DE-PARA'!K:L,2,0))</f>
        <v>#N/A</v>
      </c>
      <c r="L812" s="70"/>
      <c r="M812" s="101">
        <f t="shared" si="25"/>
        <v>0</v>
      </c>
      <c r="P812" s="1" t="e">
        <f>VLOOKUP(K812,'Fluxo de Caixa'!B:B,1,0)</f>
        <v>#N/A</v>
      </c>
    </row>
    <row r="813" spans="2:16">
      <c r="B813" s="60"/>
      <c r="C813" s="65"/>
      <c r="D813" s="66"/>
      <c r="E813" s="20" t="str">
        <f t="shared" si="24"/>
        <v>1-1900</v>
      </c>
      <c r="F813" s="69"/>
      <c r="G813" s="67"/>
      <c r="H813" s="68"/>
      <c r="I813" s="69"/>
      <c r="J813" s="67"/>
      <c r="K813" s="25" t="e">
        <f>IFERROR(VLOOKUP(J813,'DE-PARA'!J:K,2,0),VLOOKUP('BD Conta 5295-0'!J813,'DE-PARA'!K:L,2,0))</f>
        <v>#N/A</v>
      </c>
      <c r="L813" s="70"/>
      <c r="M813" s="101">
        <f t="shared" si="25"/>
        <v>0</v>
      </c>
      <c r="P813" s="1" t="e">
        <f>VLOOKUP(K813,'Fluxo de Caixa'!B:B,1,0)</f>
        <v>#N/A</v>
      </c>
    </row>
    <row r="814" spans="2:16">
      <c r="B814" s="60"/>
      <c r="C814" s="65"/>
      <c r="D814" s="66"/>
      <c r="E814" s="20" t="str">
        <f t="shared" si="24"/>
        <v>1-1900</v>
      </c>
      <c r="F814" s="69"/>
      <c r="G814" s="67"/>
      <c r="H814" s="68"/>
      <c r="I814" s="69"/>
      <c r="J814" s="67"/>
      <c r="K814" s="25" t="e">
        <f>IFERROR(VLOOKUP(J814,'DE-PARA'!J:K,2,0),VLOOKUP('BD Conta 5295-0'!J814,'DE-PARA'!K:L,2,0))</f>
        <v>#N/A</v>
      </c>
      <c r="L814" s="70"/>
      <c r="M814" s="101">
        <f t="shared" si="25"/>
        <v>0</v>
      </c>
      <c r="P814" s="1" t="e">
        <f>VLOOKUP(K814,'Fluxo de Caixa'!B:B,1,0)</f>
        <v>#N/A</v>
      </c>
    </row>
    <row r="815" spans="2:16">
      <c r="B815" s="60"/>
      <c r="C815" s="65"/>
      <c r="D815" s="66"/>
      <c r="E815" s="20" t="str">
        <f t="shared" si="24"/>
        <v>1-1900</v>
      </c>
      <c r="F815" s="69"/>
      <c r="G815" s="67"/>
      <c r="H815" s="68"/>
      <c r="I815" s="69"/>
      <c r="J815" s="67"/>
      <c r="K815" s="25" t="e">
        <f>IFERROR(VLOOKUP(J815,'DE-PARA'!J:K,2,0),VLOOKUP('BD Conta 5295-0'!J815,'DE-PARA'!K:L,2,0))</f>
        <v>#N/A</v>
      </c>
      <c r="L815" s="70"/>
      <c r="M815" s="101">
        <f t="shared" si="25"/>
        <v>0</v>
      </c>
      <c r="P815" s="1" t="e">
        <f>VLOOKUP(K815,'Fluxo de Caixa'!B:B,1,0)</f>
        <v>#N/A</v>
      </c>
    </row>
    <row r="816" spans="2:16">
      <c r="B816" s="60"/>
      <c r="C816" s="65"/>
      <c r="D816" s="66"/>
      <c r="E816" s="20" t="str">
        <f t="shared" si="24"/>
        <v>1-1900</v>
      </c>
      <c r="F816" s="69"/>
      <c r="G816" s="67"/>
      <c r="H816" s="68"/>
      <c r="I816" s="69"/>
      <c r="J816" s="67"/>
      <c r="K816" s="25" t="e">
        <f>IFERROR(VLOOKUP(J816,'DE-PARA'!J:K,2,0),VLOOKUP('BD Conta 5295-0'!J816,'DE-PARA'!K:L,2,0))</f>
        <v>#N/A</v>
      </c>
      <c r="L816" s="70"/>
      <c r="M816" s="101">
        <f t="shared" si="25"/>
        <v>0</v>
      </c>
      <c r="P816" s="1" t="e">
        <f>VLOOKUP(K816,'Fluxo de Caixa'!B:B,1,0)</f>
        <v>#N/A</v>
      </c>
    </row>
    <row r="817" spans="2:16">
      <c r="B817" s="60"/>
      <c r="C817" s="65"/>
      <c r="D817" s="66"/>
      <c r="E817" s="20" t="str">
        <f t="shared" si="24"/>
        <v>1-1900</v>
      </c>
      <c r="F817" s="69"/>
      <c r="G817" s="67"/>
      <c r="H817" s="68"/>
      <c r="I817" s="69"/>
      <c r="J817" s="67"/>
      <c r="K817" s="25" t="e">
        <f>IFERROR(VLOOKUP(J817,'DE-PARA'!J:K,2,0),VLOOKUP('BD Conta 5295-0'!J817,'DE-PARA'!K:L,2,0))</f>
        <v>#N/A</v>
      </c>
      <c r="L817" s="70"/>
      <c r="M817" s="101">
        <f t="shared" si="25"/>
        <v>0</v>
      </c>
      <c r="P817" s="1" t="e">
        <f>VLOOKUP(K817,'Fluxo de Caixa'!B:B,1,0)</f>
        <v>#N/A</v>
      </c>
    </row>
    <row r="818" spans="2:16">
      <c r="B818" s="60"/>
      <c r="C818" s="65"/>
      <c r="D818" s="66"/>
      <c r="E818" s="20" t="str">
        <f t="shared" si="24"/>
        <v>1-1900</v>
      </c>
      <c r="F818" s="69"/>
      <c r="G818" s="67"/>
      <c r="H818" s="68"/>
      <c r="I818" s="69"/>
      <c r="J818" s="67"/>
      <c r="K818" s="25" t="e">
        <f>IFERROR(VLOOKUP(J818,'DE-PARA'!J:K,2,0),VLOOKUP('BD Conta 5295-0'!J818,'DE-PARA'!K:L,2,0))</f>
        <v>#N/A</v>
      </c>
      <c r="L818" s="70"/>
      <c r="M818" s="101">
        <f t="shared" si="25"/>
        <v>0</v>
      </c>
      <c r="P818" s="1" t="e">
        <f>VLOOKUP(K818,'Fluxo de Caixa'!B:B,1,0)</f>
        <v>#N/A</v>
      </c>
    </row>
    <row r="819" spans="2:16">
      <c r="B819" s="60"/>
      <c r="C819" s="65"/>
      <c r="D819" s="66"/>
      <c r="E819" s="20" t="str">
        <f t="shared" si="24"/>
        <v>1-1900</v>
      </c>
      <c r="F819" s="69"/>
      <c r="G819" s="67"/>
      <c r="H819" s="68"/>
      <c r="I819" s="69"/>
      <c r="J819" s="67"/>
      <c r="K819" s="25" t="e">
        <f>IFERROR(VLOOKUP(J819,'DE-PARA'!J:K,2,0),VLOOKUP('BD Conta 5295-0'!J819,'DE-PARA'!K:L,2,0))</f>
        <v>#N/A</v>
      </c>
      <c r="L819" s="70"/>
      <c r="M819" s="101">
        <f t="shared" si="25"/>
        <v>0</v>
      </c>
      <c r="P819" s="1" t="e">
        <f>VLOOKUP(K819,'Fluxo de Caixa'!B:B,1,0)</f>
        <v>#N/A</v>
      </c>
    </row>
    <row r="820" spans="2:16">
      <c r="B820" s="60"/>
      <c r="C820" s="65"/>
      <c r="D820" s="66"/>
      <c r="E820" s="20" t="str">
        <f t="shared" si="24"/>
        <v>1-1900</v>
      </c>
      <c r="F820" s="69"/>
      <c r="G820" s="67"/>
      <c r="H820" s="68"/>
      <c r="I820" s="69"/>
      <c r="J820" s="67"/>
      <c r="K820" s="25" t="e">
        <f>IFERROR(VLOOKUP(J820,'DE-PARA'!J:K,2,0),VLOOKUP('BD Conta 5295-0'!J820,'DE-PARA'!K:L,2,0))</f>
        <v>#N/A</v>
      </c>
      <c r="L820" s="70"/>
      <c r="M820" s="101">
        <f t="shared" si="25"/>
        <v>0</v>
      </c>
      <c r="P820" s="1" t="e">
        <f>VLOOKUP(K820,'Fluxo de Caixa'!B:B,1,0)</f>
        <v>#N/A</v>
      </c>
    </row>
    <row r="821" spans="2:16">
      <c r="B821" s="60"/>
      <c r="C821" s="65"/>
      <c r="D821" s="66"/>
      <c r="E821" s="20" t="str">
        <f t="shared" si="24"/>
        <v>1-1900</v>
      </c>
      <c r="F821" s="69"/>
      <c r="G821" s="67"/>
      <c r="H821" s="68"/>
      <c r="I821" s="69"/>
      <c r="J821" s="67"/>
      <c r="K821" s="25" t="e">
        <f>IFERROR(VLOOKUP(J821,'DE-PARA'!J:K,2,0),VLOOKUP('BD Conta 5295-0'!J821,'DE-PARA'!K:L,2,0))</f>
        <v>#N/A</v>
      </c>
      <c r="L821" s="70"/>
      <c r="M821" s="101">
        <f t="shared" si="25"/>
        <v>0</v>
      </c>
      <c r="P821" s="1" t="e">
        <f>VLOOKUP(K821,'Fluxo de Caixa'!B:B,1,0)</f>
        <v>#N/A</v>
      </c>
    </row>
    <row r="822" spans="2:16">
      <c r="B822" s="60"/>
      <c r="C822" s="65"/>
      <c r="D822" s="66"/>
      <c r="E822" s="20" t="str">
        <f t="shared" si="24"/>
        <v>1-1900</v>
      </c>
      <c r="F822" s="69"/>
      <c r="G822" s="67"/>
      <c r="H822" s="68"/>
      <c r="I822" s="69"/>
      <c r="J822" s="67"/>
      <c r="K822" s="25" t="e">
        <f>IFERROR(VLOOKUP(J822,'DE-PARA'!J:K,2,0),VLOOKUP('BD Conta 5295-0'!J822,'DE-PARA'!K:L,2,0))</f>
        <v>#N/A</v>
      </c>
      <c r="L822" s="70"/>
      <c r="M822" s="101">
        <f t="shared" si="25"/>
        <v>0</v>
      </c>
      <c r="P822" s="1" t="e">
        <f>VLOOKUP(K822,'Fluxo de Caixa'!B:B,1,0)</f>
        <v>#N/A</v>
      </c>
    </row>
    <row r="823" spans="2:16">
      <c r="B823" s="60"/>
      <c r="C823" s="65"/>
      <c r="D823" s="66"/>
      <c r="E823" s="20" t="str">
        <f t="shared" si="24"/>
        <v>1-1900</v>
      </c>
      <c r="F823" s="69"/>
      <c r="G823" s="67"/>
      <c r="H823" s="68"/>
      <c r="I823" s="69"/>
      <c r="J823" s="67"/>
      <c r="K823" s="25" t="e">
        <f>IFERROR(VLOOKUP(J823,'DE-PARA'!J:K,2,0),VLOOKUP('BD Conta 5295-0'!J823,'DE-PARA'!K:L,2,0))</f>
        <v>#N/A</v>
      </c>
      <c r="L823" s="70"/>
      <c r="M823" s="101">
        <f t="shared" si="25"/>
        <v>0</v>
      </c>
      <c r="P823" s="1" t="e">
        <f>VLOOKUP(K823,'Fluxo de Caixa'!B:B,1,0)</f>
        <v>#N/A</v>
      </c>
    </row>
    <row r="824" spans="2:16">
      <c r="B824" s="60"/>
      <c r="C824" s="65"/>
      <c r="D824" s="66"/>
      <c r="E824" s="20" t="str">
        <f t="shared" si="24"/>
        <v>1-1900</v>
      </c>
      <c r="F824" s="69"/>
      <c r="G824" s="67"/>
      <c r="H824" s="68"/>
      <c r="I824" s="69"/>
      <c r="J824" s="67"/>
      <c r="K824" s="25" t="e">
        <f>IFERROR(VLOOKUP(J824,'DE-PARA'!J:K,2,0),VLOOKUP('BD Conta 5295-0'!J824,'DE-PARA'!K:L,2,0))</f>
        <v>#N/A</v>
      </c>
      <c r="L824" s="70"/>
      <c r="M824" s="101">
        <f t="shared" si="25"/>
        <v>0</v>
      </c>
      <c r="P824" s="1" t="e">
        <f>VLOOKUP(K824,'Fluxo de Caixa'!B:B,1,0)</f>
        <v>#N/A</v>
      </c>
    </row>
    <row r="825" spans="2:16">
      <c r="B825" s="60"/>
      <c r="C825" s="65"/>
      <c r="D825" s="66"/>
      <c r="E825" s="20" t="str">
        <f t="shared" si="24"/>
        <v>1-1900</v>
      </c>
      <c r="F825" s="69"/>
      <c r="G825" s="67"/>
      <c r="H825" s="68"/>
      <c r="I825" s="69"/>
      <c r="J825" s="67"/>
      <c r="K825" s="25" t="e">
        <f>IFERROR(VLOOKUP(J825,'DE-PARA'!J:K,2,0),VLOOKUP('BD Conta 5295-0'!J825,'DE-PARA'!K:L,2,0))</f>
        <v>#N/A</v>
      </c>
      <c r="L825" s="70"/>
      <c r="M825" s="101">
        <f t="shared" si="25"/>
        <v>0</v>
      </c>
      <c r="P825" s="1" t="e">
        <f>VLOOKUP(K825,'Fluxo de Caixa'!B:B,1,0)</f>
        <v>#N/A</v>
      </c>
    </row>
    <row r="826" spans="2:16">
      <c r="B826" s="60"/>
      <c r="C826" s="65"/>
      <c r="D826" s="66"/>
      <c r="E826" s="20" t="str">
        <f t="shared" si="24"/>
        <v>1-1900</v>
      </c>
      <c r="F826" s="69"/>
      <c r="G826" s="67"/>
      <c r="H826" s="68"/>
      <c r="I826" s="69"/>
      <c r="J826" s="67"/>
      <c r="K826" s="25" t="e">
        <f>IFERROR(VLOOKUP(J826,'DE-PARA'!J:K,2,0),VLOOKUP('BD Conta 5295-0'!J826,'DE-PARA'!K:L,2,0))</f>
        <v>#N/A</v>
      </c>
      <c r="L826" s="70"/>
      <c r="M826" s="101">
        <f t="shared" si="25"/>
        <v>0</v>
      </c>
      <c r="P826" s="1" t="e">
        <f>VLOOKUP(K826,'Fluxo de Caixa'!B:B,1,0)</f>
        <v>#N/A</v>
      </c>
    </row>
    <row r="827" spans="2:16">
      <c r="B827" s="60"/>
      <c r="C827" s="65"/>
      <c r="D827" s="66"/>
      <c r="E827" s="20" t="str">
        <f t="shared" si="24"/>
        <v>1-1900</v>
      </c>
      <c r="F827" s="69"/>
      <c r="G827" s="67"/>
      <c r="H827" s="68"/>
      <c r="I827" s="69"/>
      <c r="J827" s="67"/>
      <c r="K827" s="25" t="e">
        <f>IFERROR(VLOOKUP(J827,'DE-PARA'!J:K,2,0),VLOOKUP('BD Conta 5295-0'!J827,'DE-PARA'!K:L,2,0))</f>
        <v>#N/A</v>
      </c>
      <c r="L827" s="70"/>
      <c r="M827" s="101">
        <f t="shared" si="25"/>
        <v>0</v>
      </c>
      <c r="P827" s="1" t="e">
        <f>VLOOKUP(K827,'Fluxo de Caixa'!B:B,1,0)</f>
        <v>#N/A</v>
      </c>
    </row>
    <row r="828" spans="2:16">
      <c r="B828" s="60"/>
      <c r="C828" s="65"/>
      <c r="D828" s="66"/>
      <c r="E828" s="20" t="str">
        <f t="shared" si="24"/>
        <v>1-1900</v>
      </c>
      <c r="F828" s="69"/>
      <c r="G828" s="67"/>
      <c r="H828" s="68"/>
      <c r="I828" s="69"/>
      <c r="J828" s="67"/>
      <c r="K828" s="25" t="e">
        <f>IFERROR(VLOOKUP(J828,'DE-PARA'!J:K,2,0),VLOOKUP('BD Conta 5295-0'!J828,'DE-PARA'!K:L,2,0))</f>
        <v>#N/A</v>
      </c>
      <c r="L828" s="70"/>
      <c r="M828" s="101">
        <f t="shared" si="25"/>
        <v>0</v>
      </c>
      <c r="P828" s="1" t="e">
        <f>VLOOKUP(K828,'Fluxo de Caixa'!B:B,1,0)</f>
        <v>#N/A</v>
      </c>
    </row>
    <row r="829" spans="2:16">
      <c r="B829" s="60"/>
      <c r="C829" s="65"/>
      <c r="D829" s="66"/>
      <c r="E829" s="20" t="str">
        <f t="shared" si="24"/>
        <v>1-1900</v>
      </c>
      <c r="F829" s="69"/>
      <c r="G829" s="67"/>
      <c r="H829" s="68"/>
      <c r="I829" s="69"/>
      <c r="J829" s="67"/>
      <c r="K829" s="25" t="e">
        <f>IFERROR(VLOOKUP(J829,'DE-PARA'!J:K,2,0),VLOOKUP('BD Conta 5295-0'!J829,'DE-PARA'!K:L,2,0))</f>
        <v>#N/A</v>
      </c>
      <c r="L829" s="70"/>
      <c r="M829" s="101">
        <f t="shared" si="25"/>
        <v>0</v>
      </c>
      <c r="P829" s="1" t="e">
        <f>VLOOKUP(K829,'Fluxo de Caixa'!B:B,1,0)</f>
        <v>#N/A</v>
      </c>
    </row>
    <row r="830" spans="2:16">
      <c r="B830" s="60"/>
      <c r="C830" s="65"/>
      <c r="D830" s="66"/>
      <c r="E830" s="20" t="str">
        <f t="shared" si="24"/>
        <v>1-1900</v>
      </c>
      <c r="F830" s="69"/>
      <c r="G830" s="67"/>
      <c r="H830" s="68"/>
      <c r="I830" s="69"/>
      <c r="J830" s="67"/>
      <c r="K830" s="25" t="e">
        <f>IFERROR(VLOOKUP(J830,'DE-PARA'!J:K,2,0),VLOOKUP('BD Conta 5295-0'!J830,'DE-PARA'!K:L,2,0))</f>
        <v>#N/A</v>
      </c>
      <c r="L830" s="70"/>
      <c r="M830" s="101">
        <f t="shared" si="25"/>
        <v>0</v>
      </c>
      <c r="P830" s="1" t="e">
        <f>VLOOKUP(K830,'Fluxo de Caixa'!B:B,1,0)</f>
        <v>#N/A</v>
      </c>
    </row>
    <row r="831" spans="2:16">
      <c r="B831" s="60"/>
      <c r="C831" s="65"/>
      <c r="D831" s="66"/>
      <c r="E831" s="20" t="str">
        <f t="shared" si="24"/>
        <v>1-1900</v>
      </c>
      <c r="F831" s="69"/>
      <c r="G831" s="67"/>
      <c r="H831" s="68"/>
      <c r="I831" s="69"/>
      <c r="J831" s="67"/>
      <c r="K831" s="25" t="e">
        <f>IFERROR(VLOOKUP(J831,'DE-PARA'!J:K,2,0),VLOOKUP('BD Conta 5295-0'!J831,'DE-PARA'!K:L,2,0))</f>
        <v>#N/A</v>
      </c>
      <c r="L831" s="70"/>
      <c r="M831" s="101">
        <f t="shared" si="25"/>
        <v>0</v>
      </c>
      <c r="P831" s="1" t="e">
        <f>VLOOKUP(K831,'Fluxo de Caixa'!B:B,1,0)</f>
        <v>#N/A</v>
      </c>
    </row>
    <row r="832" spans="2:16">
      <c r="B832" s="60"/>
      <c r="C832" s="65"/>
      <c r="D832" s="66"/>
      <c r="E832" s="20" t="str">
        <f t="shared" si="24"/>
        <v>1-1900</v>
      </c>
      <c r="F832" s="69"/>
      <c r="G832" s="67"/>
      <c r="H832" s="68"/>
      <c r="I832" s="69"/>
      <c r="J832" s="67"/>
      <c r="K832" s="25" t="e">
        <f>IFERROR(VLOOKUP(J832,'DE-PARA'!J:K,2,0),VLOOKUP('BD Conta 5295-0'!J832,'DE-PARA'!K:L,2,0))</f>
        <v>#N/A</v>
      </c>
      <c r="L832" s="70"/>
      <c r="M832" s="101">
        <f t="shared" si="25"/>
        <v>0</v>
      </c>
      <c r="P832" s="1" t="e">
        <f>VLOOKUP(K832,'Fluxo de Caixa'!B:B,1,0)</f>
        <v>#N/A</v>
      </c>
    </row>
    <row r="833" spans="2:16">
      <c r="B833" s="60"/>
      <c r="C833" s="65"/>
      <c r="D833" s="66"/>
      <c r="E833" s="20" t="str">
        <f t="shared" si="24"/>
        <v>1-1900</v>
      </c>
      <c r="F833" s="69"/>
      <c r="G833" s="67"/>
      <c r="H833" s="68"/>
      <c r="I833" s="69"/>
      <c r="J833" s="67"/>
      <c r="K833" s="25" t="e">
        <f>IFERROR(VLOOKUP(J833,'DE-PARA'!J:K,2,0),VLOOKUP('BD Conta 5295-0'!J833,'DE-PARA'!K:L,2,0))</f>
        <v>#N/A</v>
      </c>
      <c r="L833" s="70"/>
      <c r="M833" s="101">
        <f t="shared" si="25"/>
        <v>0</v>
      </c>
      <c r="P833" s="1" t="e">
        <f>VLOOKUP(K833,'Fluxo de Caixa'!B:B,1,0)</f>
        <v>#N/A</v>
      </c>
    </row>
    <row r="834" spans="2:16">
      <c r="B834" s="60"/>
      <c r="C834" s="65"/>
      <c r="D834" s="66"/>
      <c r="E834" s="20" t="str">
        <f t="shared" si="24"/>
        <v>1-1900</v>
      </c>
      <c r="F834" s="69"/>
      <c r="G834" s="67"/>
      <c r="H834" s="68"/>
      <c r="I834" s="69"/>
      <c r="J834" s="67"/>
      <c r="K834" s="25" t="e">
        <f>IFERROR(VLOOKUP(J834,'DE-PARA'!J:K,2,0),VLOOKUP('BD Conta 5295-0'!J834,'DE-PARA'!K:L,2,0))</f>
        <v>#N/A</v>
      </c>
      <c r="L834" s="70"/>
      <c r="M834" s="101">
        <f t="shared" si="25"/>
        <v>0</v>
      </c>
      <c r="P834" s="1" t="e">
        <f>VLOOKUP(K834,'Fluxo de Caixa'!B:B,1,0)</f>
        <v>#N/A</v>
      </c>
    </row>
    <row r="835" spans="2:16">
      <c r="B835" s="60"/>
      <c r="C835" s="65"/>
      <c r="D835" s="66"/>
      <c r="E835" s="20" t="str">
        <f t="shared" si="24"/>
        <v>1-1900</v>
      </c>
      <c r="F835" s="69"/>
      <c r="G835" s="67"/>
      <c r="H835" s="68"/>
      <c r="I835" s="69"/>
      <c r="J835" s="67"/>
      <c r="K835" s="25" t="e">
        <f>IFERROR(VLOOKUP(J835,'DE-PARA'!J:K,2,0),VLOOKUP('BD Conta 5295-0'!J835,'DE-PARA'!K:L,2,0))</f>
        <v>#N/A</v>
      </c>
      <c r="L835" s="70"/>
      <c r="M835" s="101">
        <f t="shared" si="25"/>
        <v>0</v>
      </c>
      <c r="P835" s="1" t="e">
        <f>VLOOKUP(K835,'Fluxo de Caixa'!B:B,1,0)</f>
        <v>#N/A</v>
      </c>
    </row>
    <row r="836" spans="2:16">
      <c r="B836" s="60"/>
      <c r="C836" s="65"/>
      <c r="D836" s="66"/>
      <c r="E836" s="20" t="str">
        <f t="shared" ref="E836:E899" si="26">MONTH(D836)&amp;"-"&amp;YEAR(D836)</f>
        <v>1-1900</v>
      </c>
      <c r="F836" s="69"/>
      <c r="G836" s="67"/>
      <c r="H836" s="68"/>
      <c r="I836" s="69"/>
      <c r="J836" s="67"/>
      <c r="K836" s="25" t="e">
        <f>IFERROR(VLOOKUP(J836,'DE-PARA'!J:K,2,0),VLOOKUP('BD Conta 5295-0'!J836,'DE-PARA'!K:L,2,0))</f>
        <v>#N/A</v>
      </c>
      <c r="L836" s="70"/>
      <c r="M836" s="101">
        <f t="shared" si="25"/>
        <v>0</v>
      </c>
      <c r="P836" s="1" t="e">
        <f>VLOOKUP(K836,'Fluxo de Caixa'!B:B,1,0)</f>
        <v>#N/A</v>
      </c>
    </row>
    <row r="837" spans="2:16">
      <c r="B837" s="60"/>
      <c r="C837" s="65"/>
      <c r="D837" s="66"/>
      <c r="E837" s="20" t="str">
        <f t="shared" si="26"/>
        <v>1-1900</v>
      </c>
      <c r="F837" s="69"/>
      <c r="G837" s="67"/>
      <c r="H837" s="68"/>
      <c r="I837" s="69"/>
      <c r="J837" s="67"/>
      <c r="K837" s="25" t="e">
        <f>IFERROR(VLOOKUP(J837,'DE-PARA'!J:K,2,0),VLOOKUP('BD Conta 5295-0'!J837,'DE-PARA'!K:L,2,0))</f>
        <v>#N/A</v>
      </c>
      <c r="L837" s="70"/>
      <c r="M837" s="101">
        <f t="shared" si="25"/>
        <v>0</v>
      </c>
      <c r="P837" s="1" t="e">
        <f>VLOOKUP(K837,'Fluxo de Caixa'!B:B,1,0)</f>
        <v>#N/A</v>
      </c>
    </row>
    <row r="838" spans="2:16">
      <c r="B838" s="60"/>
      <c r="C838" s="65"/>
      <c r="D838" s="66"/>
      <c r="E838" s="20" t="str">
        <f t="shared" si="26"/>
        <v>1-1900</v>
      </c>
      <c r="F838" s="69"/>
      <c r="G838" s="67"/>
      <c r="H838" s="68"/>
      <c r="I838" s="69"/>
      <c r="J838" s="67"/>
      <c r="K838" s="25" t="e">
        <f>IFERROR(VLOOKUP(J838,'DE-PARA'!J:K,2,0),VLOOKUP('BD Conta 5295-0'!J838,'DE-PARA'!K:L,2,0))</f>
        <v>#N/A</v>
      </c>
      <c r="L838" s="70"/>
      <c r="M838" s="101">
        <f t="shared" ref="M838:M901" si="27">M837+L838</f>
        <v>0</v>
      </c>
      <c r="P838" s="1" t="e">
        <f>VLOOKUP(K838,'Fluxo de Caixa'!B:B,1,0)</f>
        <v>#N/A</v>
      </c>
    </row>
    <row r="839" spans="2:16">
      <c r="B839" s="60"/>
      <c r="C839" s="65"/>
      <c r="D839" s="66"/>
      <c r="E839" s="20" t="str">
        <f t="shared" si="26"/>
        <v>1-1900</v>
      </c>
      <c r="F839" s="69"/>
      <c r="G839" s="67"/>
      <c r="H839" s="68"/>
      <c r="I839" s="69"/>
      <c r="J839" s="67"/>
      <c r="K839" s="25" t="e">
        <f>IFERROR(VLOOKUP(J839,'DE-PARA'!J:K,2,0),VLOOKUP('BD Conta 5295-0'!J839,'DE-PARA'!K:L,2,0))</f>
        <v>#N/A</v>
      </c>
      <c r="L839" s="70"/>
      <c r="M839" s="101">
        <f t="shared" si="27"/>
        <v>0</v>
      </c>
      <c r="P839" s="1" t="e">
        <f>VLOOKUP(K839,'Fluxo de Caixa'!B:B,1,0)</f>
        <v>#N/A</v>
      </c>
    </row>
    <row r="840" spans="2:16">
      <c r="B840" s="60"/>
      <c r="C840" s="65"/>
      <c r="D840" s="66"/>
      <c r="E840" s="20" t="str">
        <f t="shared" si="26"/>
        <v>1-1900</v>
      </c>
      <c r="F840" s="69"/>
      <c r="G840" s="67"/>
      <c r="H840" s="68"/>
      <c r="I840" s="69"/>
      <c r="J840" s="67"/>
      <c r="K840" s="25" t="e">
        <f>IFERROR(VLOOKUP(J840,'DE-PARA'!J:K,2,0),VLOOKUP('BD Conta 5295-0'!J840,'DE-PARA'!K:L,2,0))</f>
        <v>#N/A</v>
      </c>
      <c r="L840" s="70"/>
      <c r="M840" s="101">
        <f t="shared" si="27"/>
        <v>0</v>
      </c>
      <c r="P840" s="1" t="e">
        <f>VLOOKUP(K840,'Fluxo de Caixa'!B:B,1,0)</f>
        <v>#N/A</v>
      </c>
    </row>
    <row r="841" spans="2:16">
      <c r="B841" s="60"/>
      <c r="C841" s="65"/>
      <c r="D841" s="66"/>
      <c r="E841" s="20" t="str">
        <f t="shared" si="26"/>
        <v>1-1900</v>
      </c>
      <c r="F841" s="69"/>
      <c r="G841" s="67"/>
      <c r="H841" s="68"/>
      <c r="I841" s="69"/>
      <c r="J841" s="67"/>
      <c r="K841" s="25" t="e">
        <f>IFERROR(VLOOKUP(J841,'DE-PARA'!J:K,2,0),VLOOKUP('BD Conta 5295-0'!J841,'DE-PARA'!K:L,2,0))</f>
        <v>#N/A</v>
      </c>
      <c r="L841" s="70"/>
      <c r="M841" s="101">
        <f t="shared" si="27"/>
        <v>0</v>
      </c>
      <c r="P841" s="1" t="e">
        <f>VLOOKUP(K841,'Fluxo de Caixa'!B:B,1,0)</f>
        <v>#N/A</v>
      </c>
    </row>
    <row r="842" spans="2:16">
      <c r="B842" s="60"/>
      <c r="C842" s="65"/>
      <c r="D842" s="66"/>
      <c r="E842" s="20" t="str">
        <f t="shared" si="26"/>
        <v>1-1900</v>
      </c>
      <c r="F842" s="69"/>
      <c r="G842" s="67"/>
      <c r="H842" s="68"/>
      <c r="I842" s="69"/>
      <c r="J842" s="67"/>
      <c r="K842" s="25" t="e">
        <f>IFERROR(VLOOKUP(J842,'DE-PARA'!J:K,2,0),VLOOKUP('BD Conta 5295-0'!J842,'DE-PARA'!K:L,2,0))</f>
        <v>#N/A</v>
      </c>
      <c r="L842" s="70"/>
      <c r="M842" s="101">
        <f t="shared" si="27"/>
        <v>0</v>
      </c>
      <c r="P842" s="1" t="e">
        <f>VLOOKUP(K842,'Fluxo de Caixa'!B:B,1,0)</f>
        <v>#N/A</v>
      </c>
    </row>
    <row r="843" spans="2:16">
      <c r="B843" s="60"/>
      <c r="C843" s="65"/>
      <c r="D843" s="66"/>
      <c r="E843" s="20" t="str">
        <f t="shared" si="26"/>
        <v>1-1900</v>
      </c>
      <c r="F843" s="69"/>
      <c r="G843" s="67"/>
      <c r="H843" s="68"/>
      <c r="I843" s="69"/>
      <c r="J843" s="67"/>
      <c r="K843" s="25" t="e">
        <f>IFERROR(VLOOKUP(J843,'DE-PARA'!J:K,2,0),VLOOKUP('BD Conta 5295-0'!J843,'DE-PARA'!K:L,2,0))</f>
        <v>#N/A</v>
      </c>
      <c r="L843" s="70"/>
      <c r="M843" s="101">
        <f t="shared" si="27"/>
        <v>0</v>
      </c>
      <c r="P843" s="1" t="e">
        <f>VLOOKUP(K843,'Fluxo de Caixa'!B:B,1,0)</f>
        <v>#N/A</v>
      </c>
    </row>
    <row r="844" spans="2:16">
      <c r="B844" s="60"/>
      <c r="C844" s="65"/>
      <c r="D844" s="66"/>
      <c r="E844" s="20" t="str">
        <f t="shared" si="26"/>
        <v>1-1900</v>
      </c>
      <c r="F844" s="69"/>
      <c r="G844" s="67"/>
      <c r="H844" s="68"/>
      <c r="I844" s="69"/>
      <c r="J844" s="67"/>
      <c r="K844" s="25" t="e">
        <f>IFERROR(VLOOKUP(J844,'DE-PARA'!J:K,2,0),VLOOKUP('BD Conta 5295-0'!J844,'DE-PARA'!K:L,2,0))</f>
        <v>#N/A</v>
      </c>
      <c r="L844" s="70"/>
      <c r="M844" s="101">
        <f t="shared" si="27"/>
        <v>0</v>
      </c>
      <c r="P844" s="1" t="e">
        <f>VLOOKUP(K844,'Fluxo de Caixa'!B:B,1,0)</f>
        <v>#N/A</v>
      </c>
    </row>
    <row r="845" spans="2:16">
      <c r="B845" s="60"/>
      <c r="C845" s="65"/>
      <c r="D845" s="66"/>
      <c r="E845" s="20" t="str">
        <f t="shared" si="26"/>
        <v>1-1900</v>
      </c>
      <c r="F845" s="69"/>
      <c r="G845" s="67"/>
      <c r="H845" s="68"/>
      <c r="I845" s="69"/>
      <c r="J845" s="67"/>
      <c r="K845" s="25" t="e">
        <f>IFERROR(VLOOKUP(J845,'DE-PARA'!J:K,2,0),VLOOKUP('BD Conta 5295-0'!J845,'DE-PARA'!K:L,2,0))</f>
        <v>#N/A</v>
      </c>
      <c r="L845" s="70"/>
      <c r="M845" s="101">
        <f t="shared" si="27"/>
        <v>0</v>
      </c>
      <c r="P845" s="1" t="e">
        <f>VLOOKUP(K845,'Fluxo de Caixa'!B:B,1,0)</f>
        <v>#N/A</v>
      </c>
    </row>
    <row r="846" spans="2:16">
      <c r="B846" s="60"/>
      <c r="C846" s="65"/>
      <c r="D846" s="66"/>
      <c r="E846" s="20" t="str">
        <f t="shared" si="26"/>
        <v>1-1900</v>
      </c>
      <c r="F846" s="69"/>
      <c r="G846" s="67"/>
      <c r="H846" s="68"/>
      <c r="I846" s="69"/>
      <c r="J846" s="67"/>
      <c r="K846" s="25" t="e">
        <f>IFERROR(VLOOKUP(J846,'DE-PARA'!J:K,2,0),VLOOKUP('BD Conta 5295-0'!J846,'DE-PARA'!K:L,2,0))</f>
        <v>#N/A</v>
      </c>
      <c r="L846" s="70"/>
      <c r="M846" s="101">
        <f t="shared" si="27"/>
        <v>0</v>
      </c>
      <c r="P846" s="1" t="e">
        <f>VLOOKUP(K846,'Fluxo de Caixa'!B:B,1,0)</f>
        <v>#N/A</v>
      </c>
    </row>
    <row r="847" spans="2:16">
      <c r="B847" s="60"/>
      <c r="C847" s="65"/>
      <c r="D847" s="66"/>
      <c r="E847" s="20" t="str">
        <f t="shared" si="26"/>
        <v>1-1900</v>
      </c>
      <c r="F847" s="69"/>
      <c r="G847" s="67"/>
      <c r="H847" s="68"/>
      <c r="I847" s="69"/>
      <c r="J847" s="67"/>
      <c r="K847" s="25" t="e">
        <f>IFERROR(VLOOKUP(J847,'DE-PARA'!J:K,2,0),VLOOKUP('BD Conta 5295-0'!J847,'DE-PARA'!K:L,2,0))</f>
        <v>#N/A</v>
      </c>
      <c r="L847" s="70"/>
      <c r="M847" s="101">
        <f t="shared" si="27"/>
        <v>0</v>
      </c>
      <c r="P847" s="1" t="e">
        <f>VLOOKUP(K847,'Fluxo de Caixa'!B:B,1,0)</f>
        <v>#N/A</v>
      </c>
    </row>
    <row r="848" spans="2:16">
      <c r="B848" s="60"/>
      <c r="C848" s="65"/>
      <c r="D848" s="66"/>
      <c r="E848" s="20" t="str">
        <f t="shared" si="26"/>
        <v>1-1900</v>
      </c>
      <c r="F848" s="69"/>
      <c r="G848" s="67"/>
      <c r="H848" s="68"/>
      <c r="I848" s="69"/>
      <c r="J848" s="67"/>
      <c r="K848" s="25" t="e">
        <f>IFERROR(VLOOKUP(J848,'DE-PARA'!J:K,2,0),VLOOKUP('BD Conta 5295-0'!J848,'DE-PARA'!K:L,2,0))</f>
        <v>#N/A</v>
      </c>
      <c r="L848" s="70"/>
      <c r="M848" s="101">
        <f t="shared" si="27"/>
        <v>0</v>
      </c>
      <c r="P848" s="1" t="e">
        <f>VLOOKUP(K848,'Fluxo de Caixa'!B:B,1,0)</f>
        <v>#N/A</v>
      </c>
    </row>
    <row r="849" spans="2:16">
      <c r="B849" s="60"/>
      <c r="C849" s="65"/>
      <c r="D849" s="66"/>
      <c r="E849" s="20" t="str">
        <f t="shared" si="26"/>
        <v>1-1900</v>
      </c>
      <c r="F849" s="69"/>
      <c r="G849" s="67"/>
      <c r="H849" s="68"/>
      <c r="I849" s="69"/>
      <c r="J849" s="67"/>
      <c r="K849" s="25" t="e">
        <f>IFERROR(VLOOKUP(J849,'DE-PARA'!J:K,2,0),VLOOKUP('BD Conta 5295-0'!J849,'DE-PARA'!K:L,2,0))</f>
        <v>#N/A</v>
      </c>
      <c r="L849" s="70"/>
      <c r="M849" s="101">
        <f t="shared" si="27"/>
        <v>0</v>
      </c>
      <c r="P849" s="1" t="e">
        <f>VLOOKUP(K849,'Fluxo de Caixa'!B:B,1,0)</f>
        <v>#N/A</v>
      </c>
    </row>
    <row r="850" spans="2:16">
      <c r="B850" s="60"/>
      <c r="C850" s="65"/>
      <c r="D850" s="66"/>
      <c r="E850" s="20" t="str">
        <f t="shared" si="26"/>
        <v>1-1900</v>
      </c>
      <c r="F850" s="69"/>
      <c r="G850" s="67"/>
      <c r="H850" s="68"/>
      <c r="I850" s="69"/>
      <c r="J850" s="67"/>
      <c r="K850" s="25" t="e">
        <f>IFERROR(VLOOKUP(J850,'DE-PARA'!J:K,2,0),VLOOKUP('BD Conta 5295-0'!J850,'DE-PARA'!K:L,2,0))</f>
        <v>#N/A</v>
      </c>
      <c r="L850" s="70"/>
      <c r="M850" s="101">
        <f t="shared" si="27"/>
        <v>0</v>
      </c>
      <c r="P850" s="1" t="e">
        <f>VLOOKUP(K850,'Fluxo de Caixa'!B:B,1,0)</f>
        <v>#N/A</v>
      </c>
    </row>
    <row r="851" spans="2:16">
      <c r="B851" s="60"/>
      <c r="C851" s="65"/>
      <c r="D851" s="66"/>
      <c r="E851" s="20" t="str">
        <f t="shared" si="26"/>
        <v>1-1900</v>
      </c>
      <c r="F851" s="69"/>
      <c r="G851" s="67"/>
      <c r="H851" s="68"/>
      <c r="I851" s="69"/>
      <c r="J851" s="67"/>
      <c r="K851" s="25" t="e">
        <f>IFERROR(VLOOKUP(J851,'DE-PARA'!J:K,2,0),VLOOKUP('BD Conta 5295-0'!J851,'DE-PARA'!K:L,2,0))</f>
        <v>#N/A</v>
      </c>
      <c r="L851" s="70"/>
      <c r="M851" s="101">
        <f t="shared" si="27"/>
        <v>0</v>
      </c>
      <c r="P851" s="1" t="e">
        <f>VLOOKUP(K851,'Fluxo de Caixa'!B:B,1,0)</f>
        <v>#N/A</v>
      </c>
    </row>
    <row r="852" spans="2:16">
      <c r="B852" s="60"/>
      <c r="C852" s="65"/>
      <c r="D852" s="66"/>
      <c r="E852" s="20" t="str">
        <f t="shared" si="26"/>
        <v>1-1900</v>
      </c>
      <c r="F852" s="69"/>
      <c r="G852" s="67"/>
      <c r="H852" s="68"/>
      <c r="I852" s="69"/>
      <c r="J852" s="67"/>
      <c r="K852" s="25" t="e">
        <f>IFERROR(VLOOKUP(J852,'DE-PARA'!J:K,2,0),VLOOKUP('BD Conta 5295-0'!J852,'DE-PARA'!K:L,2,0))</f>
        <v>#N/A</v>
      </c>
      <c r="L852" s="70"/>
      <c r="M852" s="101">
        <f t="shared" si="27"/>
        <v>0</v>
      </c>
      <c r="P852" s="1" t="e">
        <f>VLOOKUP(K852,'Fluxo de Caixa'!B:B,1,0)</f>
        <v>#N/A</v>
      </c>
    </row>
    <row r="853" spans="2:16">
      <c r="B853" s="60"/>
      <c r="C853" s="65"/>
      <c r="D853" s="66"/>
      <c r="E853" s="20" t="str">
        <f t="shared" si="26"/>
        <v>1-1900</v>
      </c>
      <c r="F853" s="69"/>
      <c r="G853" s="67"/>
      <c r="H853" s="68"/>
      <c r="I853" s="69"/>
      <c r="J853" s="67"/>
      <c r="K853" s="25" t="e">
        <f>IFERROR(VLOOKUP(J853,'DE-PARA'!J:K,2,0),VLOOKUP('BD Conta 5295-0'!J853,'DE-PARA'!K:L,2,0))</f>
        <v>#N/A</v>
      </c>
      <c r="L853" s="70"/>
      <c r="M853" s="101">
        <f t="shared" si="27"/>
        <v>0</v>
      </c>
      <c r="P853" s="1" t="e">
        <f>VLOOKUP(K853,'Fluxo de Caixa'!B:B,1,0)</f>
        <v>#N/A</v>
      </c>
    </row>
    <row r="854" spans="2:16">
      <c r="B854" s="60"/>
      <c r="C854" s="65"/>
      <c r="D854" s="66"/>
      <c r="E854" s="20" t="str">
        <f t="shared" si="26"/>
        <v>1-1900</v>
      </c>
      <c r="F854" s="69"/>
      <c r="G854" s="67"/>
      <c r="H854" s="68"/>
      <c r="I854" s="69"/>
      <c r="J854" s="67"/>
      <c r="K854" s="25" t="e">
        <f>IFERROR(VLOOKUP(J854,'DE-PARA'!J:K,2,0),VLOOKUP('BD Conta 5295-0'!J854,'DE-PARA'!K:L,2,0))</f>
        <v>#N/A</v>
      </c>
      <c r="L854" s="70"/>
      <c r="M854" s="101">
        <f t="shared" si="27"/>
        <v>0</v>
      </c>
      <c r="P854" s="1" t="e">
        <f>VLOOKUP(K854,'Fluxo de Caixa'!B:B,1,0)</f>
        <v>#N/A</v>
      </c>
    </row>
    <row r="855" spans="2:16">
      <c r="B855" s="60"/>
      <c r="C855" s="65"/>
      <c r="D855" s="66"/>
      <c r="E855" s="20" t="str">
        <f t="shared" si="26"/>
        <v>1-1900</v>
      </c>
      <c r="F855" s="69"/>
      <c r="G855" s="67"/>
      <c r="H855" s="68"/>
      <c r="I855" s="69"/>
      <c r="J855" s="67"/>
      <c r="K855" s="25" t="e">
        <f>IFERROR(VLOOKUP(J855,'DE-PARA'!J:K,2,0),VLOOKUP('BD Conta 5295-0'!J855,'DE-PARA'!K:L,2,0))</f>
        <v>#N/A</v>
      </c>
      <c r="L855" s="70"/>
      <c r="M855" s="101">
        <f t="shared" si="27"/>
        <v>0</v>
      </c>
      <c r="P855" s="1" t="e">
        <f>VLOOKUP(K855,'Fluxo de Caixa'!B:B,1,0)</f>
        <v>#N/A</v>
      </c>
    </row>
    <row r="856" spans="2:16">
      <c r="B856" s="60"/>
      <c r="C856" s="65"/>
      <c r="D856" s="66"/>
      <c r="E856" s="20" t="str">
        <f t="shared" si="26"/>
        <v>1-1900</v>
      </c>
      <c r="F856" s="69"/>
      <c r="G856" s="67"/>
      <c r="H856" s="68"/>
      <c r="I856" s="69"/>
      <c r="J856" s="67"/>
      <c r="K856" s="25" t="e">
        <f>IFERROR(VLOOKUP(J856,'DE-PARA'!J:K,2,0),VLOOKUP('BD Conta 5295-0'!J856,'DE-PARA'!K:L,2,0))</f>
        <v>#N/A</v>
      </c>
      <c r="L856" s="70"/>
      <c r="M856" s="101">
        <f t="shared" si="27"/>
        <v>0</v>
      </c>
      <c r="P856" s="1" t="e">
        <f>VLOOKUP(K856,'Fluxo de Caixa'!B:B,1,0)</f>
        <v>#N/A</v>
      </c>
    </row>
    <row r="857" spans="2:16">
      <c r="B857" s="60"/>
      <c r="C857" s="65"/>
      <c r="D857" s="66"/>
      <c r="E857" s="20" t="str">
        <f t="shared" si="26"/>
        <v>1-1900</v>
      </c>
      <c r="F857" s="69"/>
      <c r="G857" s="67"/>
      <c r="H857" s="68"/>
      <c r="I857" s="69"/>
      <c r="J857" s="67"/>
      <c r="K857" s="25" t="e">
        <f>IFERROR(VLOOKUP(J857,'DE-PARA'!J:K,2,0),VLOOKUP('BD Conta 5295-0'!J857,'DE-PARA'!K:L,2,0))</f>
        <v>#N/A</v>
      </c>
      <c r="L857" s="70"/>
      <c r="M857" s="101">
        <f t="shared" si="27"/>
        <v>0</v>
      </c>
      <c r="P857" s="1" t="e">
        <f>VLOOKUP(K857,'Fluxo de Caixa'!B:B,1,0)</f>
        <v>#N/A</v>
      </c>
    </row>
    <row r="858" spans="2:16">
      <c r="B858" s="60"/>
      <c r="C858" s="65"/>
      <c r="D858" s="66"/>
      <c r="E858" s="20" t="str">
        <f t="shared" si="26"/>
        <v>1-1900</v>
      </c>
      <c r="F858" s="69"/>
      <c r="G858" s="67"/>
      <c r="H858" s="68"/>
      <c r="I858" s="69"/>
      <c r="J858" s="67"/>
      <c r="K858" s="25" t="e">
        <f>IFERROR(VLOOKUP(J858,'DE-PARA'!J:K,2,0),VLOOKUP('BD Conta 5295-0'!J858,'DE-PARA'!K:L,2,0))</f>
        <v>#N/A</v>
      </c>
      <c r="L858" s="70"/>
      <c r="M858" s="101">
        <f t="shared" si="27"/>
        <v>0</v>
      </c>
      <c r="P858" s="1" t="e">
        <f>VLOOKUP(K858,'Fluxo de Caixa'!B:B,1,0)</f>
        <v>#N/A</v>
      </c>
    </row>
    <row r="859" spans="2:16">
      <c r="B859" s="60"/>
      <c r="C859" s="65"/>
      <c r="D859" s="66"/>
      <c r="E859" s="20" t="str">
        <f t="shared" si="26"/>
        <v>1-1900</v>
      </c>
      <c r="F859" s="69"/>
      <c r="G859" s="67"/>
      <c r="H859" s="68"/>
      <c r="I859" s="69"/>
      <c r="J859" s="67"/>
      <c r="K859" s="25" t="e">
        <f>IFERROR(VLOOKUP(J859,'DE-PARA'!J:K,2,0),VLOOKUP('BD Conta 5295-0'!J859,'DE-PARA'!K:L,2,0))</f>
        <v>#N/A</v>
      </c>
      <c r="L859" s="70"/>
      <c r="M859" s="101">
        <f t="shared" si="27"/>
        <v>0</v>
      </c>
      <c r="P859" s="1" t="e">
        <f>VLOOKUP(K859,'Fluxo de Caixa'!B:B,1,0)</f>
        <v>#N/A</v>
      </c>
    </row>
    <row r="860" spans="2:16">
      <c r="B860" s="60"/>
      <c r="C860" s="65"/>
      <c r="D860" s="66"/>
      <c r="E860" s="20" t="str">
        <f t="shared" si="26"/>
        <v>1-1900</v>
      </c>
      <c r="F860" s="69"/>
      <c r="G860" s="67"/>
      <c r="H860" s="68"/>
      <c r="I860" s="69"/>
      <c r="J860" s="67"/>
      <c r="K860" s="25" t="e">
        <f>IFERROR(VLOOKUP(J860,'DE-PARA'!J:K,2,0),VLOOKUP('BD Conta 5295-0'!J860,'DE-PARA'!K:L,2,0))</f>
        <v>#N/A</v>
      </c>
      <c r="L860" s="70"/>
      <c r="M860" s="101">
        <f t="shared" si="27"/>
        <v>0</v>
      </c>
      <c r="P860" s="1" t="e">
        <f>VLOOKUP(K860,'Fluxo de Caixa'!B:B,1,0)</f>
        <v>#N/A</v>
      </c>
    </row>
    <row r="861" spans="2:16">
      <c r="B861" s="60"/>
      <c r="C861" s="65"/>
      <c r="D861" s="66"/>
      <c r="E861" s="20" t="str">
        <f t="shared" si="26"/>
        <v>1-1900</v>
      </c>
      <c r="F861" s="69"/>
      <c r="G861" s="67"/>
      <c r="H861" s="68"/>
      <c r="I861" s="69"/>
      <c r="J861" s="67"/>
      <c r="K861" s="25" t="e">
        <f>IFERROR(VLOOKUP(J861,'DE-PARA'!J:K,2,0),VLOOKUP('BD Conta 5295-0'!J861,'DE-PARA'!K:L,2,0))</f>
        <v>#N/A</v>
      </c>
      <c r="L861" s="70"/>
      <c r="M861" s="101">
        <f t="shared" si="27"/>
        <v>0</v>
      </c>
      <c r="P861" s="1" t="e">
        <f>VLOOKUP(K861,'Fluxo de Caixa'!B:B,1,0)</f>
        <v>#N/A</v>
      </c>
    </row>
    <row r="862" spans="2:16">
      <c r="B862" s="60"/>
      <c r="C862" s="65"/>
      <c r="D862" s="66"/>
      <c r="E862" s="20" t="str">
        <f t="shared" si="26"/>
        <v>1-1900</v>
      </c>
      <c r="F862" s="69"/>
      <c r="G862" s="67"/>
      <c r="H862" s="68"/>
      <c r="I862" s="69"/>
      <c r="J862" s="67"/>
      <c r="K862" s="25" t="e">
        <f>IFERROR(VLOOKUP(J862,'DE-PARA'!J:K,2,0),VLOOKUP('BD Conta 5295-0'!J862,'DE-PARA'!K:L,2,0))</f>
        <v>#N/A</v>
      </c>
      <c r="L862" s="70"/>
      <c r="M862" s="101">
        <f t="shared" si="27"/>
        <v>0</v>
      </c>
      <c r="P862" s="1" t="e">
        <f>VLOOKUP(K862,'Fluxo de Caixa'!B:B,1,0)</f>
        <v>#N/A</v>
      </c>
    </row>
    <row r="863" spans="2:16">
      <c r="B863" s="60"/>
      <c r="C863" s="65"/>
      <c r="D863" s="66"/>
      <c r="E863" s="20" t="str">
        <f t="shared" si="26"/>
        <v>1-1900</v>
      </c>
      <c r="F863" s="69"/>
      <c r="G863" s="67"/>
      <c r="H863" s="68"/>
      <c r="I863" s="69"/>
      <c r="J863" s="67"/>
      <c r="K863" s="25" t="e">
        <f>IFERROR(VLOOKUP(J863,'DE-PARA'!J:K,2,0),VLOOKUP('BD Conta 5295-0'!J863,'DE-PARA'!K:L,2,0))</f>
        <v>#N/A</v>
      </c>
      <c r="L863" s="70"/>
      <c r="M863" s="101">
        <f t="shared" si="27"/>
        <v>0</v>
      </c>
      <c r="P863" s="1" t="e">
        <f>VLOOKUP(K863,'Fluxo de Caixa'!B:B,1,0)</f>
        <v>#N/A</v>
      </c>
    </row>
    <row r="864" spans="2:16">
      <c r="B864" s="60"/>
      <c r="C864" s="65"/>
      <c r="D864" s="66"/>
      <c r="E864" s="20" t="str">
        <f t="shared" si="26"/>
        <v>1-1900</v>
      </c>
      <c r="F864" s="69"/>
      <c r="G864" s="67"/>
      <c r="H864" s="68"/>
      <c r="I864" s="69"/>
      <c r="J864" s="67"/>
      <c r="K864" s="25" t="e">
        <f>IFERROR(VLOOKUP(J864,'DE-PARA'!J:K,2,0),VLOOKUP('BD Conta 5295-0'!J864,'DE-PARA'!K:L,2,0))</f>
        <v>#N/A</v>
      </c>
      <c r="L864" s="70"/>
      <c r="M864" s="101">
        <f t="shared" si="27"/>
        <v>0</v>
      </c>
      <c r="P864" s="1" t="e">
        <f>VLOOKUP(K864,'Fluxo de Caixa'!B:B,1,0)</f>
        <v>#N/A</v>
      </c>
    </row>
    <row r="865" spans="2:16">
      <c r="B865" s="60"/>
      <c r="C865" s="65"/>
      <c r="D865" s="66"/>
      <c r="E865" s="20" t="str">
        <f t="shared" si="26"/>
        <v>1-1900</v>
      </c>
      <c r="F865" s="69"/>
      <c r="G865" s="67"/>
      <c r="H865" s="68"/>
      <c r="I865" s="69"/>
      <c r="J865" s="67"/>
      <c r="K865" s="25" t="e">
        <f>IFERROR(VLOOKUP(J865,'DE-PARA'!J:K,2,0),VLOOKUP('BD Conta 5295-0'!J865,'DE-PARA'!K:L,2,0))</f>
        <v>#N/A</v>
      </c>
      <c r="L865" s="70"/>
      <c r="M865" s="101">
        <f t="shared" si="27"/>
        <v>0</v>
      </c>
      <c r="P865" s="1" t="e">
        <f>VLOOKUP(K865,'Fluxo de Caixa'!B:B,1,0)</f>
        <v>#N/A</v>
      </c>
    </row>
    <row r="866" spans="2:16">
      <c r="B866" s="60"/>
      <c r="C866" s="65"/>
      <c r="D866" s="66"/>
      <c r="E866" s="20" t="str">
        <f t="shared" si="26"/>
        <v>1-1900</v>
      </c>
      <c r="F866" s="69"/>
      <c r="G866" s="67"/>
      <c r="H866" s="68"/>
      <c r="I866" s="69"/>
      <c r="J866" s="67"/>
      <c r="K866" s="25" t="e">
        <f>IFERROR(VLOOKUP(J866,'DE-PARA'!J:K,2,0),VLOOKUP('BD Conta 5295-0'!J866,'DE-PARA'!K:L,2,0))</f>
        <v>#N/A</v>
      </c>
      <c r="L866" s="70"/>
      <c r="M866" s="101">
        <f t="shared" si="27"/>
        <v>0</v>
      </c>
      <c r="P866" s="1" t="e">
        <f>VLOOKUP(K866,'Fluxo de Caixa'!B:B,1,0)</f>
        <v>#N/A</v>
      </c>
    </row>
    <row r="867" spans="2:16">
      <c r="B867" s="60"/>
      <c r="C867" s="65"/>
      <c r="D867" s="66"/>
      <c r="E867" s="20" t="str">
        <f t="shared" si="26"/>
        <v>1-1900</v>
      </c>
      <c r="F867" s="69"/>
      <c r="G867" s="67"/>
      <c r="H867" s="68"/>
      <c r="I867" s="69"/>
      <c r="J867" s="67"/>
      <c r="K867" s="25" t="e">
        <f>IFERROR(VLOOKUP(J867,'DE-PARA'!J:K,2,0),VLOOKUP('BD Conta 5295-0'!J867,'DE-PARA'!K:L,2,0))</f>
        <v>#N/A</v>
      </c>
      <c r="L867" s="70"/>
      <c r="M867" s="101">
        <f t="shared" si="27"/>
        <v>0</v>
      </c>
      <c r="P867" s="1" t="e">
        <f>VLOOKUP(K867,'Fluxo de Caixa'!B:B,1,0)</f>
        <v>#N/A</v>
      </c>
    </row>
    <row r="868" spans="2:16">
      <c r="B868" s="60"/>
      <c r="C868" s="65"/>
      <c r="D868" s="66"/>
      <c r="E868" s="20" t="str">
        <f t="shared" si="26"/>
        <v>1-1900</v>
      </c>
      <c r="F868" s="69"/>
      <c r="G868" s="67"/>
      <c r="H868" s="68"/>
      <c r="I868" s="69"/>
      <c r="J868" s="67"/>
      <c r="K868" s="25" t="e">
        <f>IFERROR(VLOOKUP(J868,'DE-PARA'!J:K,2,0),VLOOKUP('BD Conta 5295-0'!J868,'DE-PARA'!K:L,2,0))</f>
        <v>#N/A</v>
      </c>
      <c r="L868" s="70"/>
      <c r="M868" s="101">
        <f t="shared" si="27"/>
        <v>0</v>
      </c>
      <c r="P868" s="1" t="e">
        <f>VLOOKUP(K868,'Fluxo de Caixa'!B:B,1,0)</f>
        <v>#N/A</v>
      </c>
    </row>
    <row r="869" spans="2:16">
      <c r="B869" s="60"/>
      <c r="C869" s="65"/>
      <c r="D869" s="66"/>
      <c r="E869" s="20" t="str">
        <f t="shared" si="26"/>
        <v>1-1900</v>
      </c>
      <c r="F869" s="69"/>
      <c r="G869" s="67"/>
      <c r="H869" s="68"/>
      <c r="I869" s="69"/>
      <c r="J869" s="67"/>
      <c r="K869" s="25" t="e">
        <f>IFERROR(VLOOKUP(J869,'DE-PARA'!J:K,2,0),VLOOKUP('BD Conta 5295-0'!J869,'DE-PARA'!K:L,2,0))</f>
        <v>#N/A</v>
      </c>
      <c r="L869" s="70"/>
      <c r="M869" s="101">
        <f t="shared" si="27"/>
        <v>0</v>
      </c>
      <c r="P869" s="1" t="e">
        <f>VLOOKUP(K869,'Fluxo de Caixa'!B:B,1,0)</f>
        <v>#N/A</v>
      </c>
    </row>
    <row r="870" spans="2:16">
      <c r="B870" s="60"/>
      <c r="C870" s="65"/>
      <c r="D870" s="66"/>
      <c r="E870" s="20" t="str">
        <f t="shared" si="26"/>
        <v>1-1900</v>
      </c>
      <c r="F870" s="69"/>
      <c r="G870" s="67"/>
      <c r="H870" s="68"/>
      <c r="I870" s="69"/>
      <c r="J870" s="67"/>
      <c r="K870" s="25" t="e">
        <f>IFERROR(VLOOKUP(J870,'DE-PARA'!J:K,2,0),VLOOKUP('BD Conta 5295-0'!J870,'DE-PARA'!K:L,2,0))</f>
        <v>#N/A</v>
      </c>
      <c r="L870" s="70"/>
      <c r="M870" s="101">
        <f t="shared" si="27"/>
        <v>0</v>
      </c>
      <c r="P870" s="1" t="e">
        <f>VLOOKUP(K870,'Fluxo de Caixa'!B:B,1,0)</f>
        <v>#N/A</v>
      </c>
    </row>
    <row r="871" spans="2:16">
      <c r="B871" s="60"/>
      <c r="C871" s="65"/>
      <c r="D871" s="66"/>
      <c r="E871" s="20" t="str">
        <f t="shared" si="26"/>
        <v>1-1900</v>
      </c>
      <c r="F871" s="69"/>
      <c r="G871" s="67"/>
      <c r="H871" s="68"/>
      <c r="I871" s="69"/>
      <c r="J871" s="67"/>
      <c r="K871" s="25" t="e">
        <f>IFERROR(VLOOKUP(J871,'DE-PARA'!J:K,2,0),VLOOKUP('BD Conta 5295-0'!J871,'DE-PARA'!K:L,2,0))</f>
        <v>#N/A</v>
      </c>
      <c r="L871" s="70"/>
      <c r="M871" s="101">
        <f t="shared" si="27"/>
        <v>0</v>
      </c>
      <c r="P871" s="1" t="e">
        <f>VLOOKUP(K871,'Fluxo de Caixa'!B:B,1,0)</f>
        <v>#N/A</v>
      </c>
    </row>
    <row r="872" spans="2:16">
      <c r="B872" s="60"/>
      <c r="C872" s="65"/>
      <c r="D872" s="66"/>
      <c r="E872" s="20" t="str">
        <f t="shared" si="26"/>
        <v>1-1900</v>
      </c>
      <c r="F872" s="69"/>
      <c r="G872" s="67"/>
      <c r="H872" s="68"/>
      <c r="I872" s="69"/>
      <c r="J872" s="67"/>
      <c r="K872" s="25" t="e">
        <f>IFERROR(VLOOKUP(J872,'DE-PARA'!J:K,2,0),VLOOKUP('BD Conta 5295-0'!J872,'DE-PARA'!K:L,2,0))</f>
        <v>#N/A</v>
      </c>
      <c r="L872" s="70"/>
      <c r="M872" s="101">
        <f t="shared" si="27"/>
        <v>0</v>
      </c>
      <c r="P872" s="1" t="e">
        <f>VLOOKUP(K872,'Fluxo de Caixa'!B:B,1,0)</f>
        <v>#N/A</v>
      </c>
    </row>
    <row r="873" spans="2:16">
      <c r="B873" s="60"/>
      <c r="C873" s="65"/>
      <c r="D873" s="66"/>
      <c r="E873" s="20" t="str">
        <f t="shared" si="26"/>
        <v>1-1900</v>
      </c>
      <c r="F873" s="69"/>
      <c r="G873" s="67"/>
      <c r="H873" s="68"/>
      <c r="I873" s="69"/>
      <c r="J873" s="67"/>
      <c r="K873" s="25" t="e">
        <f>IFERROR(VLOOKUP(J873,'DE-PARA'!J:K,2,0),VLOOKUP('BD Conta 5295-0'!J873,'DE-PARA'!K:L,2,0))</f>
        <v>#N/A</v>
      </c>
      <c r="L873" s="70"/>
      <c r="M873" s="101">
        <f t="shared" si="27"/>
        <v>0</v>
      </c>
      <c r="P873" s="1" t="e">
        <f>VLOOKUP(K873,'Fluxo de Caixa'!B:B,1,0)</f>
        <v>#N/A</v>
      </c>
    </row>
    <row r="874" spans="2:16">
      <c r="B874" s="60"/>
      <c r="C874" s="65"/>
      <c r="D874" s="66"/>
      <c r="E874" s="20" t="str">
        <f t="shared" si="26"/>
        <v>1-1900</v>
      </c>
      <c r="F874" s="69"/>
      <c r="G874" s="67"/>
      <c r="H874" s="68"/>
      <c r="I874" s="69"/>
      <c r="J874" s="67"/>
      <c r="K874" s="25" t="e">
        <f>IFERROR(VLOOKUP(J874,'DE-PARA'!J:K,2,0),VLOOKUP('BD Conta 5295-0'!J874,'DE-PARA'!K:L,2,0))</f>
        <v>#N/A</v>
      </c>
      <c r="L874" s="70"/>
      <c r="M874" s="101">
        <f t="shared" si="27"/>
        <v>0</v>
      </c>
      <c r="P874" s="1" t="e">
        <f>VLOOKUP(K874,'Fluxo de Caixa'!B:B,1,0)</f>
        <v>#N/A</v>
      </c>
    </row>
    <row r="875" spans="2:16">
      <c r="B875" s="60"/>
      <c r="C875" s="65"/>
      <c r="D875" s="66"/>
      <c r="E875" s="20" t="str">
        <f t="shared" si="26"/>
        <v>1-1900</v>
      </c>
      <c r="F875" s="69"/>
      <c r="G875" s="67"/>
      <c r="H875" s="68"/>
      <c r="I875" s="69"/>
      <c r="J875" s="67"/>
      <c r="K875" s="25" t="e">
        <f>IFERROR(VLOOKUP(J875,'DE-PARA'!J:K,2,0),VLOOKUP('BD Conta 5295-0'!J875,'DE-PARA'!K:L,2,0))</f>
        <v>#N/A</v>
      </c>
      <c r="L875" s="70"/>
      <c r="M875" s="101">
        <f t="shared" si="27"/>
        <v>0</v>
      </c>
      <c r="P875" s="1" t="e">
        <f>VLOOKUP(K875,'Fluxo de Caixa'!B:B,1,0)</f>
        <v>#N/A</v>
      </c>
    </row>
    <row r="876" spans="2:16">
      <c r="B876" s="60"/>
      <c r="C876" s="65"/>
      <c r="D876" s="66"/>
      <c r="E876" s="20" t="str">
        <f t="shared" si="26"/>
        <v>1-1900</v>
      </c>
      <c r="F876" s="69"/>
      <c r="G876" s="67"/>
      <c r="H876" s="68"/>
      <c r="I876" s="69"/>
      <c r="J876" s="67"/>
      <c r="K876" s="25" t="e">
        <f>IFERROR(VLOOKUP(J876,'DE-PARA'!J:K,2,0),VLOOKUP('BD Conta 5295-0'!J876,'DE-PARA'!K:L,2,0))</f>
        <v>#N/A</v>
      </c>
      <c r="L876" s="70"/>
      <c r="M876" s="101">
        <f t="shared" si="27"/>
        <v>0</v>
      </c>
      <c r="P876" s="1" t="e">
        <f>VLOOKUP(K876,'Fluxo de Caixa'!B:B,1,0)</f>
        <v>#N/A</v>
      </c>
    </row>
    <row r="877" spans="2:16">
      <c r="B877" s="60"/>
      <c r="C877" s="65"/>
      <c r="D877" s="66"/>
      <c r="E877" s="20" t="str">
        <f t="shared" si="26"/>
        <v>1-1900</v>
      </c>
      <c r="F877" s="69"/>
      <c r="G877" s="67"/>
      <c r="H877" s="68"/>
      <c r="I877" s="69"/>
      <c r="J877" s="67"/>
      <c r="K877" s="25" t="e">
        <f>IFERROR(VLOOKUP(J877,'DE-PARA'!J:K,2,0),VLOOKUP('BD Conta 5295-0'!J877,'DE-PARA'!K:L,2,0))</f>
        <v>#N/A</v>
      </c>
      <c r="L877" s="70"/>
      <c r="M877" s="101">
        <f t="shared" si="27"/>
        <v>0</v>
      </c>
      <c r="P877" s="1" t="e">
        <f>VLOOKUP(K877,'Fluxo de Caixa'!B:B,1,0)</f>
        <v>#N/A</v>
      </c>
    </row>
    <row r="878" spans="2:16">
      <c r="B878" s="60"/>
      <c r="C878" s="65"/>
      <c r="D878" s="66"/>
      <c r="E878" s="20" t="str">
        <f t="shared" si="26"/>
        <v>1-1900</v>
      </c>
      <c r="F878" s="69"/>
      <c r="G878" s="67"/>
      <c r="H878" s="68"/>
      <c r="I878" s="69"/>
      <c r="J878" s="67"/>
      <c r="K878" s="25" t="e">
        <f>IFERROR(VLOOKUP(J878,'DE-PARA'!J:K,2,0),VLOOKUP('BD Conta 5295-0'!J878,'DE-PARA'!K:L,2,0))</f>
        <v>#N/A</v>
      </c>
      <c r="L878" s="70"/>
      <c r="M878" s="101">
        <f t="shared" si="27"/>
        <v>0</v>
      </c>
      <c r="P878" s="1" t="e">
        <f>VLOOKUP(K878,'Fluxo de Caixa'!B:B,1,0)</f>
        <v>#N/A</v>
      </c>
    </row>
    <row r="879" spans="2:16">
      <c r="B879" s="60"/>
      <c r="C879" s="65"/>
      <c r="D879" s="66"/>
      <c r="E879" s="20" t="str">
        <f t="shared" si="26"/>
        <v>1-1900</v>
      </c>
      <c r="F879" s="69"/>
      <c r="G879" s="67"/>
      <c r="H879" s="68"/>
      <c r="I879" s="69"/>
      <c r="J879" s="67"/>
      <c r="K879" s="25" t="e">
        <f>IFERROR(VLOOKUP(J879,'DE-PARA'!J:K,2,0),VLOOKUP('BD Conta 5295-0'!J879,'DE-PARA'!K:L,2,0))</f>
        <v>#N/A</v>
      </c>
      <c r="L879" s="70"/>
      <c r="M879" s="101">
        <f t="shared" si="27"/>
        <v>0</v>
      </c>
      <c r="P879" s="1" t="e">
        <f>VLOOKUP(K879,'Fluxo de Caixa'!B:B,1,0)</f>
        <v>#N/A</v>
      </c>
    </row>
    <row r="880" spans="2:16">
      <c r="B880" s="60"/>
      <c r="C880" s="65"/>
      <c r="D880" s="66"/>
      <c r="E880" s="20" t="str">
        <f t="shared" si="26"/>
        <v>1-1900</v>
      </c>
      <c r="F880" s="69"/>
      <c r="G880" s="67"/>
      <c r="H880" s="68"/>
      <c r="I880" s="69"/>
      <c r="J880" s="67"/>
      <c r="K880" s="25" t="e">
        <f>IFERROR(VLOOKUP(J880,'DE-PARA'!J:K,2,0),VLOOKUP('BD Conta 5295-0'!J880,'DE-PARA'!K:L,2,0))</f>
        <v>#N/A</v>
      </c>
      <c r="L880" s="70"/>
      <c r="M880" s="101">
        <f t="shared" si="27"/>
        <v>0</v>
      </c>
      <c r="P880" s="1" t="e">
        <f>VLOOKUP(K880,'Fluxo de Caixa'!B:B,1,0)</f>
        <v>#N/A</v>
      </c>
    </row>
    <row r="881" spans="2:16">
      <c r="B881" s="60"/>
      <c r="C881" s="65"/>
      <c r="D881" s="66"/>
      <c r="E881" s="20" t="str">
        <f t="shared" si="26"/>
        <v>1-1900</v>
      </c>
      <c r="F881" s="69"/>
      <c r="G881" s="67"/>
      <c r="H881" s="68"/>
      <c r="I881" s="69"/>
      <c r="J881" s="67"/>
      <c r="K881" s="25" t="e">
        <f>IFERROR(VLOOKUP(J881,'DE-PARA'!J:K,2,0),VLOOKUP('BD Conta 5295-0'!J881,'DE-PARA'!K:L,2,0))</f>
        <v>#N/A</v>
      </c>
      <c r="L881" s="70"/>
      <c r="M881" s="101">
        <f t="shared" si="27"/>
        <v>0</v>
      </c>
      <c r="P881" s="1" t="e">
        <f>VLOOKUP(K881,'Fluxo de Caixa'!B:B,1,0)</f>
        <v>#N/A</v>
      </c>
    </row>
    <row r="882" spans="2:16">
      <c r="B882" s="60"/>
      <c r="C882" s="65"/>
      <c r="D882" s="66"/>
      <c r="E882" s="20" t="str">
        <f t="shared" si="26"/>
        <v>1-1900</v>
      </c>
      <c r="F882" s="69"/>
      <c r="G882" s="67"/>
      <c r="H882" s="68"/>
      <c r="I882" s="69"/>
      <c r="J882" s="67"/>
      <c r="K882" s="25" t="e">
        <f>IFERROR(VLOOKUP(J882,'DE-PARA'!J:K,2,0),VLOOKUP('BD Conta 5295-0'!J882,'DE-PARA'!K:L,2,0))</f>
        <v>#N/A</v>
      </c>
      <c r="L882" s="70"/>
      <c r="M882" s="101">
        <f t="shared" si="27"/>
        <v>0</v>
      </c>
      <c r="P882" s="1" t="e">
        <f>VLOOKUP(K882,'Fluxo de Caixa'!B:B,1,0)</f>
        <v>#N/A</v>
      </c>
    </row>
    <row r="883" spans="2:16">
      <c r="B883" s="60"/>
      <c r="C883" s="65"/>
      <c r="D883" s="66"/>
      <c r="E883" s="20" t="str">
        <f t="shared" si="26"/>
        <v>1-1900</v>
      </c>
      <c r="F883" s="69"/>
      <c r="G883" s="67"/>
      <c r="H883" s="68"/>
      <c r="I883" s="69"/>
      <c r="J883" s="67"/>
      <c r="K883" s="25" t="e">
        <f>IFERROR(VLOOKUP(J883,'DE-PARA'!J:K,2,0),VLOOKUP('BD Conta 5295-0'!J883,'DE-PARA'!K:L,2,0))</f>
        <v>#N/A</v>
      </c>
      <c r="L883" s="70"/>
      <c r="M883" s="101">
        <f t="shared" si="27"/>
        <v>0</v>
      </c>
      <c r="P883" s="1" t="e">
        <f>VLOOKUP(K883,'Fluxo de Caixa'!B:B,1,0)</f>
        <v>#N/A</v>
      </c>
    </row>
    <row r="884" spans="2:16">
      <c r="B884" s="60"/>
      <c r="C884" s="65"/>
      <c r="D884" s="66"/>
      <c r="E884" s="20" t="str">
        <f t="shared" si="26"/>
        <v>1-1900</v>
      </c>
      <c r="F884" s="69"/>
      <c r="G884" s="67"/>
      <c r="H884" s="68"/>
      <c r="I884" s="69"/>
      <c r="J884" s="67"/>
      <c r="K884" s="25" t="e">
        <f>IFERROR(VLOOKUP(J884,'DE-PARA'!J:K,2,0),VLOOKUP('BD Conta 5295-0'!J884,'DE-PARA'!K:L,2,0))</f>
        <v>#N/A</v>
      </c>
      <c r="L884" s="70"/>
      <c r="M884" s="101">
        <f t="shared" si="27"/>
        <v>0</v>
      </c>
      <c r="P884" s="1" t="e">
        <f>VLOOKUP(K884,'Fluxo de Caixa'!B:B,1,0)</f>
        <v>#N/A</v>
      </c>
    </row>
    <row r="885" spans="2:16">
      <c r="B885" s="60"/>
      <c r="C885" s="65"/>
      <c r="D885" s="66"/>
      <c r="E885" s="20" t="str">
        <f t="shared" si="26"/>
        <v>1-1900</v>
      </c>
      <c r="F885" s="69"/>
      <c r="G885" s="67"/>
      <c r="H885" s="68"/>
      <c r="I885" s="69"/>
      <c r="J885" s="67"/>
      <c r="K885" s="25" t="e">
        <f>IFERROR(VLOOKUP(J885,'DE-PARA'!J:K,2,0),VLOOKUP('BD Conta 5295-0'!J885,'DE-PARA'!K:L,2,0))</f>
        <v>#N/A</v>
      </c>
      <c r="L885" s="70"/>
      <c r="M885" s="101">
        <f t="shared" si="27"/>
        <v>0</v>
      </c>
      <c r="P885" s="1" t="e">
        <f>VLOOKUP(K885,'Fluxo de Caixa'!B:B,1,0)</f>
        <v>#N/A</v>
      </c>
    </row>
    <row r="886" spans="2:16">
      <c r="B886" s="60"/>
      <c r="C886" s="65"/>
      <c r="D886" s="66"/>
      <c r="E886" s="20" t="str">
        <f t="shared" si="26"/>
        <v>1-1900</v>
      </c>
      <c r="F886" s="69"/>
      <c r="G886" s="67"/>
      <c r="H886" s="68"/>
      <c r="I886" s="69"/>
      <c r="J886" s="67"/>
      <c r="K886" s="25" t="e">
        <f>IFERROR(VLOOKUP(J886,'DE-PARA'!J:K,2,0),VLOOKUP('BD Conta 5295-0'!J886,'DE-PARA'!K:L,2,0))</f>
        <v>#N/A</v>
      </c>
      <c r="L886" s="70"/>
      <c r="M886" s="101">
        <f t="shared" si="27"/>
        <v>0</v>
      </c>
      <c r="P886" s="1" t="e">
        <f>VLOOKUP(K886,'Fluxo de Caixa'!B:B,1,0)</f>
        <v>#N/A</v>
      </c>
    </row>
    <row r="887" spans="2:16">
      <c r="B887" s="60"/>
      <c r="C887" s="65"/>
      <c r="D887" s="66"/>
      <c r="E887" s="20" t="str">
        <f t="shared" si="26"/>
        <v>1-1900</v>
      </c>
      <c r="F887" s="69"/>
      <c r="G887" s="67"/>
      <c r="H887" s="68"/>
      <c r="I887" s="69"/>
      <c r="J887" s="67"/>
      <c r="K887" s="25" t="e">
        <f>IFERROR(VLOOKUP(J887,'DE-PARA'!J:K,2,0),VLOOKUP('BD Conta 5295-0'!J887,'DE-PARA'!K:L,2,0))</f>
        <v>#N/A</v>
      </c>
      <c r="L887" s="70"/>
      <c r="M887" s="101">
        <f t="shared" si="27"/>
        <v>0</v>
      </c>
      <c r="P887" s="1" t="e">
        <f>VLOOKUP(K887,'Fluxo de Caixa'!B:B,1,0)</f>
        <v>#N/A</v>
      </c>
    </row>
    <row r="888" spans="2:16">
      <c r="B888" s="60"/>
      <c r="C888" s="65"/>
      <c r="D888" s="66"/>
      <c r="E888" s="20" t="str">
        <f t="shared" si="26"/>
        <v>1-1900</v>
      </c>
      <c r="F888" s="69"/>
      <c r="G888" s="67"/>
      <c r="H888" s="68"/>
      <c r="I888" s="69"/>
      <c r="J888" s="67"/>
      <c r="K888" s="25" t="e">
        <f>IFERROR(VLOOKUP(J888,'DE-PARA'!J:K,2,0),VLOOKUP('BD Conta 5295-0'!J888,'DE-PARA'!K:L,2,0))</f>
        <v>#N/A</v>
      </c>
      <c r="L888" s="70"/>
      <c r="M888" s="101">
        <f t="shared" si="27"/>
        <v>0</v>
      </c>
      <c r="P888" s="1" t="e">
        <f>VLOOKUP(K888,'Fluxo de Caixa'!B:B,1,0)</f>
        <v>#N/A</v>
      </c>
    </row>
    <row r="889" spans="2:16">
      <c r="B889" s="60"/>
      <c r="C889" s="65"/>
      <c r="D889" s="66"/>
      <c r="E889" s="20" t="str">
        <f t="shared" si="26"/>
        <v>1-1900</v>
      </c>
      <c r="F889" s="69"/>
      <c r="G889" s="67"/>
      <c r="H889" s="68"/>
      <c r="I889" s="69"/>
      <c r="J889" s="67"/>
      <c r="K889" s="25" t="e">
        <f>IFERROR(VLOOKUP(J889,'DE-PARA'!J:K,2,0),VLOOKUP('BD Conta 5295-0'!J889,'DE-PARA'!K:L,2,0))</f>
        <v>#N/A</v>
      </c>
      <c r="L889" s="70"/>
      <c r="M889" s="101">
        <f t="shared" si="27"/>
        <v>0</v>
      </c>
      <c r="P889" s="1" t="e">
        <f>VLOOKUP(K889,'Fluxo de Caixa'!B:B,1,0)</f>
        <v>#N/A</v>
      </c>
    </row>
    <row r="890" spans="2:16">
      <c r="B890" s="60"/>
      <c r="C890" s="65"/>
      <c r="D890" s="66"/>
      <c r="E890" s="20" t="str">
        <f t="shared" si="26"/>
        <v>1-1900</v>
      </c>
      <c r="F890" s="69"/>
      <c r="G890" s="67"/>
      <c r="H890" s="68"/>
      <c r="I890" s="69"/>
      <c r="J890" s="67"/>
      <c r="K890" s="25" t="e">
        <f>IFERROR(VLOOKUP(J890,'DE-PARA'!J:K,2,0),VLOOKUP('BD Conta 5295-0'!J890,'DE-PARA'!K:L,2,0))</f>
        <v>#N/A</v>
      </c>
      <c r="L890" s="70"/>
      <c r="M890" s="101">
        <f t="shared" si="27"/>
        <v>0</v>
      </c>
      <c r="P890" s="1" t="e">
        <f>VLOOKUP(K890,'Fluxo de Caixa'!B:B,1,0)</f>
        <v>#N/A</v>
      </c>
    </row>
    <row r="891" spans="2:16">
      <c r="B891" s="60"/>
      <c r="C891" s="65"/>
      <c r="D891" s="66"/>
      <c r="E891" s="20" t="str">
        <f t="shared" si="26"/>
        <v>1-1900</v>
      </c>
      <c r="F891" s="69"/>
      <c r="G891" s="67"/>
      <c r="H891" s="68"/>
      <c r="I891" s="69"/>
      <c r="J891" s="67"/>
      <c r="K891" s="25" t="e">
        <f>IFERROR(VLOOKUP(J891,'DE-PARA'!J:K,2,0),VLOOKUP('BD Conta 5295-0'!J891,'DE-PARA'!K:L,2,0))</f>
        <v>#N/A</v>
      </c>
      <c r="L891" s="70"/>
      <c r="M891" s="101">
        <f t="shared" si="27"/>
        <v>0</v>
      </c>
      <c r="P891" s="1" t="e">
        <f>VLOOKUP(K891,'Fluxo de Caixa'!B:B,1,0)</f>
        <v>#N/A</v>
      </c>
    </row>
    <row r="892" spans="2:16">
      <c r="B892" s="60"/>
      <c r="C892" s="65"/>
      <c r="D892" s="66"/>
      <c r="E892" s="20" t="str">
        <f t="shared" si="26"/>
        <v>1-1900</v>
      </c>
      <c r="F892" s="69"/>
      <c r="G892" s="67"/>
      <c r="H892" s="68"/>
      <c r="I892" s="69"/>
      <c r="J892" s="67"/>
      <c r="K892" s="25" t="e">
        <f>IFERROR(VLOOKUP(J892,'DE-PARA'!J:K,2,0),VLOOKUP('BD Conta 5295-0'!J892,'DE-PARA'!K:L,2,0))</f>
        <v>#N/A</v>
      </c>
      <c r="L892" s="70"/>
      <c r="M892" s="101">
        <f t="shared" si="27"/>
        <v>0</v>
      </c>
      <c r="P892" s="1" t="e">
        <f>VLOOKUP(K892,'Fluxo de Caixa'!B:B,1,0)</f>
        <v>#N/A</v>
      </c>
    </row>
    <row r="893" spans="2:16">
      <c r="B893" s="60"/>
      <c r="C893" s="65"/>
      <c r="D893" s="66"/>
      <c r="E893" s="20" t="str">
        <f t="shared" si="26"/>
        <v>1-1900</v>
      </c>
      <c r="F893" s="69"/>
      <c r="G893" s="67"/>
      <c r="H893" s="68"/>
      <c r="I893" s="69"/>
      <c r="J893" s="67"/>
      <c r="K893" s="25" t="e">
        <f>IFERROR(VLOOKUP(J893,'DE-PARA'!J:K,2,0),VLOOKUP('BD Conta 5295-0'!J893,'DE-PARA'!K:L,2,0))</f>
        <v>#N/A</v>
      </c>
      <c r="L893" s="70"/>
      <c r="M893" s="101">
        <f t="shared" si="27"/>
        <v>0</v>
      </c>
      <c r="P893" s="1" t="e">
        <f>VLOOKUP(K893,'Fluxo de Caixa'!B:B,1,0)</f>
        <v>#N/A</v>
      </c>
    </row>
    <row r="894" spans="2:16">
      <c r="B894" s="60"/>
      <c r="C894" s="65"/>
      <c r="D894" s="66"/>
      <c r="E894" s="20" t="str">
        <f t="shared" si="26"/>
        <v>1-1900</v>
      </c>
      <c r="F894" s="69"/>
      <c r="G894" s="67"/>
      <c r="H894" s="68"/>
      <c r="I894" s="69"/>
      <c r="J894" s="67"/>
      <c r="K894" s="25" t="e">
        <f>IFERROR(VLOOKUP(J894,'DE-PARA'!J:K,2,0),VLOOKUP('BD Conta 5295-0'!J894,'DE-PARA'!K:L,2,0))</f>
        <v>#N/A</v>
      </c>
      <c r="L894" s="70"/>
      <c r="M894" s="101">
        <f t="shared" si="27"/>
        <v>0</v>
      </c>
      <c r="P894" s="1" t="e">
        <f>VLOOKUP(K894,'Fluxo de Caixa'!B:B,1,0)</f>
        <v>#N/A</v>
      </c>
    </row>
    <row r="895" spans="2:16">
      <c r="B895" s="60"/>
      <c r="C895" s="65"/>
      <c r="D895" s="66"/>
      <c r="E895" s="20" t="str">
        <f t="shared" si="26"/>
        <v>1-1900</v>
      </c>
      <c r="F895" s="69"/>
      <c r="G895" s="67"/>
      <c r="H895" s="68"/>
      <c r="I895" s="69"/>
      <c r="J895" s="67"/>
      <c r="K895" s="25" t="e">
        <f>IFERROR(VLOOKUP(J895,'DE-PARA'!J:K,2,0),VLOOKUP('BD Conta 5295-0'!J895,'DE-PARA'!K:L,2,0))</f>
        <v>#N/A</v>
      </c>
      <c r="L895" s="70"/>
      <c r="M895" s="101">
        <f t="shared" si="27"/>
        <v>0</v>
      </c>
      <c r="P895" s="1" t="e">
        <f>VLOOKUP(K895,'Fluxo de Caixa'!B:B,1,0)</f>
        <v>#N/A</v>
      </c>
    </row>
    <row r="896" spans="2:16">
      <c r="B896" s="60"/>
      <c r="C896" s="65"/>
      <c r="D896" s="66"/>
      <c r="E896" s="20" t="str">
        <f t="shared" si="26"/>
        <v>1-1900</v>
      </c>
      <c r="F896" s="69"/>
      <c r="G896" s="67"/>
      <c r="H896" s="68"/>
      <c r="I896" s="69"/>
      <c r="J896" s="67"/>
      <c r="K896" s="25" t="e">
        <f>IFERROR(VLOOKUP(J896,'DE-PARA'!J:K,2,0),VLOOKUP('BD Conta 5295-0'!J896,'DE-PARA'!K:L,2,0))</f>
        <v>#N/A</v>
      </c>
      <c r="L896" s="70"/>
      <c r="M896" s="101">
        <f t="shared" si="27"/>
        <v>0</v>
      </c>
      <c r="P896" s="1" t="e">
        <f>VLOOKUP(K896,'Fluxo de Caixa'!B:B,1,0)</f>
        <v>#N/A</v>
      </c>
    </row>
    <row r="897" spans="2:16">
      <c r="B897" s="60"/>
      <c r="C897" s="65"/>
      <c r="D897" s="66"/>
      <c r="E897" s="20" t="str">
        <f t="shared" si="26"/>
        <v>1-1900</v>
      </c>
      <c r="F897" s="69"/>
      <c r="G897" s="67"/>
      <c r="H897" s="68"/>
      <c r="I897" s="69"/>
      <c r="J897" s="67"/>
      <c r="K897" s="25" t="e">
        <f>IFERROR(VLOOKUP(J897,'DE-PARA'!J:K,2,0),VLOOKUP('BD Conta 5295-0'!J897,'DE-PARA'!K:L,2,0))</f>
        <v>#N/A</v>
      </c>
      <c r="L897" s="70"/>
      <c r="M897" s="101">
        <f t="shared" si="27"/>
        <v>0</v>
      </c>
      <c r="P897" s="1" t="e">
        <f>VLOOKUP(K897,'Fluxo de Caixa'!B:B,1,0)</f>
        <v>#N/A</v>
      </c>
    </row>
    <row r="898" spans="2:16">
      <c r="B898" s="60"/>
      <c r="C898" s="65"/>
      <c r="D898" s="66"/>
      <c r="E898" s="20" t="str">
        <f t="shared" si="26"/>
        <v>1-1900</v>
      </c>
      <c r="F898" s="69"/>
      <c r="G898" s="67"/>
      <c r="H898" s="68"/>
      <c r="I898" s="69"/>
      <c r="J898" s="67"/>
      <c r="K898" s="25" t="e">
        <f>IFERROR(VLOOKUP(J898,'DE-PARA'!J:K,2,0),VLOOKUP('BD Conta 5295-0'!J898,'DE-PARA'!K:L,2,0))</f>
        <v>#N/A</v>
      </c>
      <c r="L898" s="70"/>
      <c r="M898" s="101">
        <f t="shared" si="27"/>
        <v>0</v>
      </c>
      <c r="P898" s="1" t="e">
        <f>VLOOKUP(K898,'Fluxo de Caixa'!B:B,1,0)</f>
        <v>#N/A</v>
      </c>
    </row>
    <row r="899" spans="2:16">
      <c r="B899" s="60"/>
      <c r="C899" s="65"/>
      <c r="D899" s="66"/>
      <c r="E899" s="20" t="str">
        <f t="shared" si="26"/>
        <v>1-1900</v>
      </c>
      <c r="F899" s="69"/>
      <c r="G899" s="67"/>
      <c r="H899" s="68"/>
      <c r="I899" s="69"/>
      <c r="J899" s="67"/>
      <c r="K899" s="25" t="e">
        <f>IFERROR(VLOOKUP(J899,'DE-PARA'!J:K,2,0),VLOOKUP('BD Conta 5295-0'!J899,'DE-PARA'!K:L,2,0))</f>
        <v>#N/A</v>
      </c>
      <c r="L899" s="70"/>
      <c r="M899" s="101">
        <f t="shared" si="27"/>
        <v>0</v>
      </c>
      <c r="P899" s="1" t="e">
        <f>VLOOKUP(K899,'Fluxo de Caixa'!B:B,1,0)</f>
        <v>#N/A</v>
      </c>
    </row>
    <row r="900" spans="2:16">
      <c r="B900" s="60"/>
      <c r="C900" s="65"/>
      <c r="D900" s="66"/>
      <c r="E900" s="20" t="str">
        <f t="shared" ref="E900:E963" si="28">MONTH(D900)&amp;"-"&amp;YEAR(D900)</f>
        <v>1-1900</v>
      </c>
      <c r="F900" s="69"/>
      <c r="G900" s="67"/>
      <c r="H900" s="68"/>
      <c r="I900" s="69"/>
      <c r="J900" s="67"/>
      <c r="K900" s="25" t="e">
        <f>IFERROR(VLOOKUP(J900,'DE-PARA'!J:K,2,0),VLOOKUP('BD Conta 5295-0'!J900,'DE-PARA'!K:L,2,0))</f>
        <v>#N/A</v>
      </c>
      <c r="L900" s="70"/>
      <c r="M900" s="101">
        <f t="shared" si="27"/>
        <v>0</v>
      </c>
      <c r="P900" s="1" t="e">
        <f>VLOOKUP(K900,'Fluxo de Caixa'!B:B,1,0)</f>
        <v>#N/A</v>
      </c>
    </row>
    <row r="901" spans="2:16">
      <c r="B901" s="60"/>
      <c r="C901" s="65"/>
      <c r="D901" s="66"/>
      <c r="E901" s="20" t="str">
        <f t="shared" si="28"/>
        <v>1-1900</v>
      </c>
      <c r="F901" s="69"/>
      <c r="G901" s="67"/>
      <c r="H901" s="68"/>
      <c r="I901" s="69"/>
      <c r="J901" s="67"/>
      <c r="K901" s="25" t="e">
        <f>IFERROR(VLOOKUP(J901,'DE-PARA'!J:K,2,0),VLOOKUP('BD Conta 5295-0'!J901,'DE-PARA'!K:L,2,0))</f>
        <v>#N/A</v>
      </c>
      <c r="L901" s="70"/>
      <c r="M901" s="101">
        <f t="shared" si="27"/>
        <v>0</v>
      </c>
      <c r="P901" s="1" t="e">
        <f>VLOOKUP(K901,'Fluxo de Caixa'!B:B,1,0)</f>
        <v>#N/A</v>
      </c>
    </row>
    <row r="902" spans="2:16">
      <c r="B902" s="60"/>
      <c r="C902" s="65"/>
      <c r="D902" s="66"/>
      <c r="E902" s="20" t="str">
        <f t="shared" si="28"/>
        <v>1-1900</v>
      </c>
      <c r="F902" s="69"/>
      <c r="G902" s="67"/>
      <c r="H902" s="68"/>
      <c r="I902" s="69"/>
      <c r="J902" s="67"/>
      <c r="K902" s="25" t="e">
        <f>IFERROR(VLOOKUP(J902,'DE-PARA'!J:K,2,0),VLOOKUP('BD Conta 5295-0'!J902,'DE-PARA'!K:L,2,0))</f>
        <v>#N/A</v>
      </c>
      <c r="L902" s="70"/>
      <c r="M902" s="101">
        <f t="shared" ref="M902:M965" si="29">M901+L902</f>
        <v>0</v>
      </c>
      <c r="P902" s="1" t="e">
        <f>VLOOKUP(K902,'Fluxo de Caixa'!B:B,1,0)</f>
        <v>#N/A</v>
      </c>
    </row>
    <row r="903" spans="2:16">
      <c r="B903" s="60"/>
      <c r="C903" s="65"/>
      <c r="D903" s="66"/>
      <c r="E903" s="20" t="str">
        <f t="shared" si="28"/>
        <v>1-1900</v>
      </c>
      <c r="F903" s="69"/>
      <c r="G903" s="67"/>
      <c r="H903" s="68"/>
      <c r="I903" s="69"/>
      <c r="J903" s="67"/>
      <c r="K903" s="25" t="e">
        <f>IFERROR(VLOOKUP(J903,'DE-PARA'!J:K,2,0),VLOOKUP('BD Conta 5295-0'!J903,'DE-PARA'!K:L,2,0))</f>
        <v>#N/A</v>
      </c>
      <c r="L903" s="70"/>
      <c r="M903" s="101">
        <f t="shared" si="29"/>
        <v>0</v>
      </c>
      <c r="P903" s="1" t="e">
        <f>VLOOKUP(K903,'Fluxo de Caixa'!B:B,1,0)</f>
        <v>#N/A</v>
      </c>
    </row>
    <row r="904" spans="2:16">
      <c r="B904" s="60"/>
      <c r="C904" s="65"/>
      <c r="D904" s="66"/>
      <c r="E904" s="20" t="str">
        <f t="shared" si="28"/>
        <v>1-1900</v>
      </c>
      <c r="F904" s="69"/>
      <c r="G904" s="67"/>
      <c r="H904" s="68"/>
      <c r="I904" s="69"/>
      <c r="J904" s="67"/>
      <c r="K904" s="25" t="e">
        <f>IFERROR(VLOOKUP(J904,'DE-PARA'!J:K,2,0),VLOOKUP('BD Conta 5295-0'!J904,'DE-PARA'!K:L,2,0))</f>
        <v>#N/A</v>
      </c>
      <c r="L904" s="70"/>
      <c r="M904" s="101">
        <f t="shared" si="29"/>
        <v>0</v>
      </c>
      <c r="P904" s="1" t="e">
        <f>VLOOKUP(K904,'Fluxo de Caixa'!B:B,1,0)</f>
        <v>#N/A</v>
      </c>
    </row>
    <row r="905" spans="2:16">
      <c r="B905" s="60"/>
      <c r="C905" s="65"/>
      <c r="D905" s="66"/>
      <c r="E905" s="20" t="str">
        <f t="shared" si="28"/>
        <v>1-1900</v>
      </c>
      <c r="F905" s="69"/>
      <c r="G905" s="67"/>
      <c r="H905" s="68"/>
      <c r="I905" s="69"/>
      <c r="J905" s="67"/>
      <c r="K905" s="25" t="e">
        <f>IFERROR(VLOOKUP(J905,'DE-PARA'!J:K,2,0),VLOOKUP('BD Conta 5295-0'!J905,'DE-PARA'!K:L,2,0))</f>
        <v>#N/A</v>
      </c>
      <c r="L905" s="70"/>
      <c r="M905" s="101">
        <f t="shared" si="29"/>
        <v>0</v>
      </c>
      <c r="P905" s="1" t="e">
        <f>VLOOKUP(K905,'Fluxo de Caixa'!B:B,1,0)</f>
        <v>#N/A</v>
      </c>
    </row>
    <row r="906" spans="2:16">
      <c r="B906" s="60"/>
      <c r="C906" s="65"/>
      <c r="D906" s="66"/>
      <c r="E906" s="20" t="str">
        <f t="shared" si="28"/>
        <v>1-1900</v>
      </c>
      <c r="F906" s="69"/>
      <c r="G906" s="67"/>
      <c r="H906" s="68"/>
      <c r="I906" s="69"/>
      <c r="J906" s="67"/>
      <c r="K906" s="25" t="e">
        <f>IFERROR(VLOOKUP(J906,'DE-PARA'!J:K,2,0),VLOOKUP('BD Conta 5295-0'!J906,'DE-PARA'!K:L,2,0))</f>
        <v>#N/A</v>
      </c>
      <c r="L906" s="70"/>
      <c r="M906" s="101">
        <f t="shared" si="29"/>
        <v>0</v>
      </c>
      <c r="P906" s="1" t="e">
        <f>VLOOKUP(K906,'Fluxo de Caixa'!B:B,1,0)</f>
        <v>#N/A</v>
      </c>
    </row>
    <row r="907" spans="2:16">
      <c r="B907" s="60"/>
      <c r="C907" s="65"/>
      <c r="D907" s="66"/>
      <c r="E907" s="20" t="str">
        <f t="shared" si="28"/>
        <v>1-1900</v>
      </c>
      <c r="F907" s="69"/>
      <c r="G907" s="67"/>
      <c r="H907" s="68"/>
      <c r="I907" s="69"/>
      <c r="J907" s="67"/>
      <c r="K907" s="25" t="e">
        <f>IFERROR(VLOOKUP(J907,'DE-PARA'!J:K,2,0),VLOOKUP('BD Conta 5295-0'!J907,'DE-PARA'!K:L,2,0))</f>
        <v>#N/A</v>
      </c>
      <c r="L907" s="70"/>
      <c r="M907" s="101">
        <f t="shared" si="29"/>
        <v>0</v>
      </c>
      <c r="P907" s="1" t="e">
        <f>VLOOKUP(K907,'Fluxo de Caixa'!B:B,1,0)</f>
        <v>#N/A</v>
      </c>
    </row>
    <row r="908" spans="2:16">
      <c r="B908" s="60"/>
      <c r="C908" s="65"/>
      <c r="D908" s="66"/>
      <c r="E908" s="20" t="str">
        <f t="shared" si="28"/>
        <v>1-1900</v>
      </c>
      <c r="F908" s="69"/>
      <c r="G908" s="67"/>
      <c r="H908" s="68"/>
      <c r="I908" s="69"/>
      <c r="J908" s="67"/>
      <c r="K908" s="25" t="e">
        <f>IFERROR(VLOOKUP(J908,'DE-PARA'!J:K,2,0),VLOOKUP('BD Conta 5295-0'!J908,'DE-PARA'!K:L,2,0))</f>
        <v>#N/A</v>
      </c>
      <c r="L908" s="70"/>
      <c r="M908" s="101">
        <f t="shared" si="29"/>
        <v>0</v>
      </c>
      <c r="P908" s="1" t="e">
        <f>VLOOKUP(K908,'Fluxo de Caixa'!B:B,1,0)</f>
        <v>#N/A</v>
      </c>
    </row>
    <row r="909" spans="2:16">
      <c r="B909" s="60"/>
      <c r="C909" s="65"/>
      <c r="D909" s="66"/>
      <c r="E909" s="20" t="str">
        <f t="shared" si="28"/>
        <v>1-1900</v>
      </c>
      <c r="F909" s="69"/>
      <c r="G909" s="67"/>
      <c r="H909" s="68"/>
      <c r="I909" s="69"/>
      <c r="J909" s="67"/>
      <c r="K909" s="25" t="e">
        <f>IFERROR(VLOOKUP(J909,'DE-PARA'!J:K,2,0),VLOOKUP('BD Conta 5295-0'!J909,'DE-PARA'!K:L,2,0))</f>
        <v>#N/A</v>
      </c>
      <c r="L909" s="70"/>
      <c r="M909" s="101">
        <f t="shared" si="29"/>
        <v>0</v>
      </c>
      <c r="P909" s="1" t="e">
        <f>VLOOKUP(K909,'Fluxo de Caixa'!B:B,1,0)</f>
        <v>#N/A</v>
      </c>
    </row>
    <row r="910" spans="2:16">
      <c r="B910" s="60"/>
      <c r="C910" s="65"/>
      <c r="D910" s="66"/>
      <c r="E910" s="20" t="str">
        <f t="shared" si="28"/>
        <v>1-1900</v>
      </c>
      <c r="F910" s="69"/>
      <c r="G910" s="67"/>
      <c r="H910" s="68"/>
      <c r="I910" s="69"/>
      <c r="J910" s="67"/>
      <c r="K910" s="25" t="e">
        <f>IFERROR(VLOOKUP(J910,'DE-PARA'!J:K,2,0),VLOOKUP('BD Conta 5295-0'!J910,'DE-PARA'!K:L,2,0))</f>
        <v>#N/A</v>
      </c>
      <c r="L910" s="70"/>
      <c r="M910" s="101">
        <f t="shared" si="29"/>
        <v>0</v>
      </c>
      <c r="P910" s="1" t="e">
        <f>VLOOKUP(K910,'Fluxo de Caixa'!B:B,1,0)</f>
        <v>#N/A</v>
      </c>
    </row>
    <row r="911" spans="2:16">
      <c r="B911" s="60"/>
      <c r="C911" s="65"/>
      <c r="D911" s="66"/>
      <c r="E911" s="20" t="str">
        <f t="shared" si="28"/>
        <v>1-1900</v>
      </c>
      <c r="F911" s="69"/>
      <c r="G911" s="67"/>
      <c r="H911" s="68"/>
      <c r="I911" s="69"/>
      <c r="J911" s="67"/>
      <c r="K911" s="25" t="e">
        <f>IFERROR(VLOOKUP(J911,'DE-PARA'!J:K,2,0),VLOOKUP('BD Conta 5295-0'!J911,'DE-PARA'!K:L,2,0))</f>
        <v>#N/A</v>
      </c>
      <c r="L911" s="70"/>
      <c r="M911" s="101">
        <f t="shared" si="29"/>
        <v>0</v>
      </c>
      <c r="P911" s="1" t="e">
        <f>VLOOKUP(K911,'Fluxo de Caixa'!B:B,1,0)</f>
        <v>#N/A</v>
      </c>
    </row>
    <row r="912" spans="2:16">
      <c r="B912" s="60"/>
      <c r="C912" s="65"/>
      <c r="D912" s="66"/>
      <c r="E912" s="20" t="str">
        <f t="shared" si="28"/>
        <v>1-1900</v>
      </c>
      <c r="F912" s="69"/>
      <c r="G912" s="67"/>
      <c r="H912" s="68"/>
      <c r="I912" s="69"/>
      <c r="J912" s="67"/>
      <c r="K912" s="25" t="e">
        <f>IFERROR(VLOOKUP(J912,'DE-PARA'!J:K,2,0),VLOOKUP('BD Conta 5295-0'!J912,'DE-PARA'!K:L,2,0))</f>
        <v>#N/A</v>
      </c>
      <c r="L912" s="70"/>
      <c r="M912" s="101">
        <f t="shared" si="29"/>
        <v>0</v>
      </c>
      <c r="P912" s="1" t="e">
        <f>VLOOKUP(K912,'Fluxo de Caixa'!B:B,1,0)</f>
        <v>#N/A</v>
      </c>
    </row>
    <row r="913" spans="2:16">
      <c r="B913" s="60"/>
      <c r="C913" s="65"/>
      <c r="D913" s="66"/>
      <c r="E913" s="20" t="str">
        <f t="shared" si="28"/>
        <v>1-1900</v>
      </c>
      <c r="F913" s="69"/>
      <c r="G913" s="67"/>
      <c r="H913" s="68"/>
      <c r="I913" s="69"/>
      <c r="J913" s="67"/>
      <c r="K913" s="25" t="e">
        <f>IFERROR(VLOOKUP(J913,'DE-PARA'!J:K,2,0),VLOOKUP('BD Conta 5295-0'!J913,'DE-PARA'!K:L,2,0))</f>
        <v>#N/A</v>
      </c>
      <c r="L913" s="70"/>
      <c r="M913" s="101">
        <f t="shared" si="29"/>
        <v>0</v>
      </c>
      <c r="P913" s="1" t="e">
        <f>VLOOKUP(K913,'Fluxo de Caixa'!B:B,1,0)</f>
        <v>#N/A</v>
      </c>
    </row>
    <row r="914" spans="2:16">
      <c r="B914" s="60"/>
      <c r="C914" s="65"/>
      <c r="D914" s="66"/>
      <c r="E914" s="20" t="str">
        <f t="shared" si="28"/>
        <v>1-1900</v>
      </c>
      <c r="F914" s="69"/>
      <c r="G914" s="67"/>
      <c r="H914" s="68"/>
      <c r="I914" s="69"/>
      <c r="J914" s="67"/>
      <c r="K914" s="25" t="e">
        <f>IFERROR(VLOOKUP(J914,'DE-PARA'!J:K,2,0),VLOOKUP('BD Conta 5295-0'!J914,'DE-PARA'!K:L,2,0))</f>
        <v>#N/A</v>
      </c>
      <c r="L914" s="70"/>
      <c r="M914" s="101">
        <f t="shared" si="29"/>
        <v>0</v>
      </c>
      <c r="P914" s="1" t="e">
        <f>VLOOKUP(K914,'Fluxo de Caixa'!B:B,1,0)</f>
        <v>#N/A</v>
      </c>
    </row>
    <row r="915" spans="2:16">
      <c r="B915" s="60"/>
      <c r="C915" s="65"/>
      <c r="D915" s="66"/>
      <c r="E915" s="20" t="str">
        <f t="shared" si="28"/>
        <v>1-1900</v>
      </c>
      <c r="F915" s="69"/>
      <c r="G915" s="67"/>
      <c r="H915" s="68"/>
      <c r="I915" s="69"/>
      <c r="J915" s="67"/>
      <c r="K915" s="25" t="e">
        <f>IFERROR(VLOOKUP(J915,'DE-PARA'!J:K,2,0),VLOOKUP('BD Conta 5295-0'!J915,'DE-PARA'!K:L,2,0))</f>
        <v>#N/A</v>
      </c>
      <c r="L915" s="70"/>
      <c r="M915" s="101">
        <f t="shared" si="29"/>
        <v>0</v>
      </c>
      <c r="P915" s="1" t="e">
        <f>VLOOKUP(K915,'Fluxo de Caixa'!B:B,1,0)</f>
        <v>#N/A</v>
      </c>
    </row>
    <row r="916" spans="2:16">
      <c r="B916" s="60"/>
      <c r="C916" s="65"/>
      <c r="D916" s="66"/>
      <c r="E916" s="20" t="str">
        <f t="shared" si="28"/>
        <v>1-1900</v>
      </c>
      <c r="F916" s="69"/>
      <c r="G916" s="67"/>
      <c r="H916" s="68"/>
      <c r="I916" s="69"/>
      <c r="J916" s="67"/>
      <c r="K916" s="25" t="e">
        <f>IFERROR(VLOOKUP(J916,'DE-PARA'!J:K,2,0),VLOOKUP('BD Conta 5295-0'!J916,'DE-PARA'!K:L,2,0))</f>
        <v>#N/A</v>
      </c>
      <c r="L916" s="70"/>
      <c r="M916" s="101">
        <f t="shared" si="29"/>
        <v>0</v>
      </c>
      <c r="P916" s="1" t="e">
        <f>VLOOKUP(K916,'Fluxo de Caixa'!B:B,1,0)</f>
        <v>#N/A</v>
      </c>
    </row>
    <row r="917" spans="2:16">
      <c r="B917" s="60"/>
      <c r="C917" s="65"/>
      <c r="D917" s="66"/>
      <c r="E917" s="20" t="str">
        <f t="shared" si="28"/>
        <v>1-1900</v>
      </c>
      <c r="F917" s="69"/>
      <c r="G917" s="67"/>
      <c r="H917" s="68"/>
      <c r="I917" s="69"/>
      <c r="J917" s="67"/>
      <c r="K917" s="25" t="e">
        <f>IFERROR(VLOOKUP(J917,'DE-PARA'!J:K,2,0),VLOOKUP('BD Conta 5295-0'!J917,'DE-PARA'!K:L,2,0))</f>
        <v>#N/A</v>
      </c>
      <c r="L917" s="70"/>
      <c r="M917" s="101">
        <f t="shared" si="29"/>
        <v>0</v>
      </c>
      <c r="P917" s="1" t="e">
        <f>VLOOKUP(K917,'Fluxo de Caixa'!B:B,1,0)</f>
        <v>#N/A</v>
      </c>
    </row>
    <row r="918" spans="2:16">
      <c r="B918" s="60"/>
      <c r="C918" s="65"/>
      <c r="D918" s="66"/>
      <c r="E918" s="20" t="str">
        <f t="shared" si="28"/>
        <v>1-1900</v>
      </c>
      <c r="F918" s="69"/>
      <c r="G918" s="67"/>
      <c r="H918" s="68"/>
      <c r="I918" s="69"/>
      <c r="J918" s="67"/>
      <c r="K918" s="25" t="e">
        <f>IFERROR(VLOOKUP(J918,'DE-PARA'!J:K,2,0),VLOOKUP('BD Conta 5295-0'!J918,'DE-PARA'!K:L,2,0))</f>
        <v>#N/A</v>
      </c>
      <c r="L918" s="70"/>
      <c r="M918" s="101">
        <f t="shared" si="29"/>
        <v>0</v>
      </c>
      <c r="P918" s="1" t="e">
        <f>VLOOKUP(K918,'Fluxo de Caixa'!B:B,1,0)</f>
        <v>#N/A</v>
      </c>
    </row>
    <row r="919" spans="2:16">
      <c r="B919" s="60"/>
      <c r="C919" s="65"/>
      <c r="D919" s="66"/>
      <c r="E919" s="20" t="str">
        <f t="shared" si="28"/>
        <v>1-1900</v>
      </c>
      <c r="F919" s="69"/>
      <c r="G919" s="67"/>
      <c r="H919" s="68"/>
      <c r="I919" s="69"/>
      <c r="J919" s="67"/>
      <c r="K919" s="25" t="e">
        <f>IFERROR(VLOOKUP(J919,'DE-PARA'!J:K,2,0),VLOOKUP('BD Conta 5295-0'!J919,'DE-PARA'!K:L,2,0))</f>
        <v>#N/A</v>
      </c>
      <c r="L919" s="70"/>
      <c r="M919" s="101">
        <f t="shared" si="29"/>
        <v>0</v>
      </c>
      <c r="P919" s="1" t="e">
        <f>VLOOKUP(K919,'Fluxo de Caixa'!B:B,1,0)</f>
        <v>#N/A</v>
      </c>
    </row>
    <row r="920" spans="2:16">
      <c r="B920" s="60"/>
      <c r="C920" s="65"/>
      <c r="D920" s="66"/>
      <c r="E920" s="20" t="str">
        <f t="shared" si="28"/>
        <v>1-1900</v>
      </c>
      <c r="F920" s="69"/>
      <c r="G920" s="67"/>
      <c r="H920" s="68"/>
      <c r="I920" s="69"/>
      <c r="J920" s="67"/>
      <c r="K920" s="25" t="e">
        <f>IFERROR(VLOOKUP(J920,'DE-PARA'!J:K,2,0),VLOOKUP('BD Conta 5295-0'!J920,'DE-PARA'!K:L,2,0))</f>
        <v>#N/A</v>
      </c>
      <c r="L920" s="70"/>
      <c r="M920" s="101">
        <f t="shared" si="29"/>
        <v>0</v>
      </c>
      <c r="P920" s="1" t="e">
        <f>VLOOKUP(K920,'Fluxo de Caixa'!B:B,1,0)</f>
        <v>#N/A</v>
      </c>
    </row>
    <row r="921" spans="2:16">
      <c r="B921" s="60"/>
      <c r="C921" s="65"/>
      <c r="D921" s="66"/>
      <c r="E921" s="20" t="str">
        <f t="shared" si="28"/>
        <v>1-1900</v>
      </c>
      <c r="F921" s="69"/>
      <c r="G921" s="67"/>
      <c r="H921" s="68"/>
      <c r="I921" s="69"/>
      <c r="J921" s="67"/>
      <c r="K921" s="25" t="e">
        <f>IFERROR(VLOOKUP(J921,'DE-PARA'!J:K,2,0),VLOOKUP('BD Conta 5295-0'!J921,'DE-PARA'!K:L,2,0))</f>
        <v>#N/A</v>
      </c>
      <c r="L921" s="70"/>
      <c r="M921" s="101">
        <f t="shared" si="29"/>
        <v>0</v>
      </c>
      <c r="P921" s="1" t="e">
        <f>VLOOKUP(K921,'Fluxo de Caixa'!B:B,1,0)</f>
        <v>#N/A</v>
      </c>
    </row>
    <row r="922" spans="2:16">
      <c r="B922" s="60"/>
      <c r="C922" s="65"/>
      <c r="D922" s="66"/>
      <c r="E922" s="20" t="str">
        <f t="shared" si="28"/>
        <v>1-1900</v>
      </c>
      <c r="F922" s="69"/>
      <c r="G922" s="67"/>
      <c r="H922" s="68"/>
      <c r="I922" s="69"/>
      <c r="J922" s="67"/>
      <c r="K922" s="25" t="e">
        <f>IFERROR(VLOOKUP(J922,'DE-PARA'!J:K,2,0),VLOOKUP('BD Conta 5295-0'!J922,'DE-PARA'!K:L,2,0))</f>
        <v>#N/A</v>
      </c>
      <c r="L922" s="70"/>
      <c r="M922" s="101">
        <f t="shared" si="29"/>
        <v>0</v>
      </c>
      <c r="P922" s="1" t="e">
        <f>VLOOKUP(K922,'Fluxo de Caixa'!B:B,1,0)</f>
        <v>#N/A</v>
      </c>
    </row>
    <row r="923" spans="2:16">
      <c r="B923" s="60"/>
      <c r="C923" s="65"/>
      <c r="D923" s="66"/>
      <c r="E923" s="20" t="str">
        <f t="shared" si="28"/>
        <v>1-1900</v>
      </c>
      <c r="F923" s="69"/>
      <c r="G923" s="67"/>
      <c r="H923" s="68"/>
      <c r="I923" s="69"/>
      <c r="J923" s="67"/>
      <c r="K923" s="25" t="e">
        <f>IFERROR(VLOOKUP(J923,'DE-PARA'!J:K,2,0),VLOOKUP('BD Conta 5295-0'!J923,'DE-PARA'!K:L,2,0))</f>
        <v>#N/A</v>
      </c>
      <c r="L923" s="70"/>
      <c r="M923" s="101">
        <f t="shared" si="29"/>
        <v>0</v>
      </c>
      <c r="P923" s="1" t="e">
        <f>VLOOKUP(K923,'Fluxo de Caixa'!B:B,1,0)</f>
        <v>#N/A</v>
      </c>
    </row>
    <row r="924" spans="2:16">
      <c r="B924" s="60"/>
      <c r="C924" s="65"/>
      <c r="D924" s="66"/>
      <c r="E924" s="20" t="str">
        <f t="shared" si="28"/>
        <v>1-1900</v>
      </c>
      <c r="F924" s="69"/>
      <c r="G924" s="67"/>
      <c r="H924" s="68"/>
      <c r="I924" s="69"/>
      <c r="J924" s="67"/>
      <c r="K924" s="25" t="e">
        <f>IFERROR(VLOOKUP(J924,'DE-PARA'!J:K,2,0),VLOOKUP('BD Conta 5295-0'!J924,'DE-PARA'!K:L,2,0))</f>
        <v>#N/A</v>
      </c>
      <c r="L924" s="70"/>
      <c r="M924" s="101">
        <f t="shared" si="29"/>
        <v>0</v>
      </c>
      <c r="P924" s="1" t="e">
        <f>VLOOKUP(K924,'Fluxo de Caixa'!B:B,1,0)</f>
        <v>#N/A</v>
      </c>
    </row>
    <row r="925" spans="2:16">
      <c r="B925" s="60"/>
      <c r="C925" s="65"/>
      <c r="D925" s="66"/>
      <c r="E925" s="20" t="str">
        <f t="shared" si="28"/>
        <v>1-1900</v>
      </c>
      <c r="F925" s="69"/>
      <c r="G925" s="67"/>
      <c r="H925" s="68"/>
      <c r="I925" s="69"/>
      <c r="J925" s="67"/>
      <c r="K925" s="25" t="e">
        <f>IFERROR(VLOOKUP(J925,'DE-PARA'!J:K,2,0),VLOOKUP('BD Conta 5295-0'!J925,'DE-PARA'!K:L,2,0))</f>
        <v>#N/A</v>
      </c>
      <c r="L925" s="70"/>
      <c r="M925" s="101">
        <f t="shared" si="29"/>
        <v>0</v>
      </c>
      <c r="P925" s="1" t="e">
        <f>VLOOKUP(K925,'Fluxo de Caixa'!B:B,1,0)</f>
        <v>#N/A</v>
      </c>
    </row>
    <row r="926" spans="2:16">
      <c r="B926" s="60"/>
      <c r="C926" s="65"/>
      <c r="D926" s="66"/>
      <c r="E926" s="20" t="str">
        <f t="shared" si="28"/>
        <v>1-1900</v>
      </c>
      <c r="F926" s="69"/>
      <c r="G926" s="67"/>
      <c r="H926" s="68"/>
      <c r="I926" s="69"/>
      <c r="J926" s="67"/>
      <c r="K926" s="25" t="e">
        <f>IFERROR(VLOOKUP(J926,'DE-PARA'!J:K,2,0),VLOOKUP('BD Conta 5295-0'!J926,'DE-PARA'!K:L,2,0))</f>
        <v>#N/A</v>
      </c>
      <c r="L926" s="70"/>
      <c r="M926" s="101">
        <f t="shared" si="29"/>
        <v>0</v>
      </c>
      <c r="P926" s="1" t="e">
        <f>VLOOKUP(K926,'Fluxo de Caixa'!B:B,1,0)</f>
        <v>#N/A</v>
      </c>
    </row>
    <row r="927" spans="2:16">
      <c r="B927" s="60"/>
      <c r="C927" s="65"/>
      <c r="D927" s="66"/>
      <c r="E927" s="20" t="str">
        <f t="shared" si="28"/>
        <v>1-1900</v>
      </c>
      <c r="F927" s="69"/>
      <c r="G927" s="67"/>
      <c r="H927" s="68"/>
      <c r="I927" s="69"/>
      <c r="J927" s="67"/>
      <c r="K927" s="25" t="e">
        <f>IFERROR(VLOOKUP(J927,'DE-PARA'!J:K,2,0),VLOOKUP('BD Conta 5295-0'!J927,'DE-PARA'!K:L,2,0))</f>
        <v>#N/A</v>
      </c>
      <c r="L927" s="70"/>
      <c r="M927" s="101">
        <f t="shared" si="29"/>
        <v>0</v>
      </c>
      <c r="P927" s="1" t="e">
        <f>VLOOKUP(K927,'Fluxo de Caixa'!B:B,1,0)</f>
        <v>#N/A</v>
      </c>
    </row>
    <row r="928" spans="2:16">
      <c r="B928" s="60"/>
      <c r="C928" s="65"/>
      <c r="D928" s="66"/>
      <c r="E928" s="20" t="str">
        <f t="shared" si="28"/>
        <v>1-1900</v>
      </c>
      <c r="F928" s="69"/>
      <c r="G928" s="67"/>
      <c r="H928" s="68"/>
      <c r="I928" s="69"/>
      <c r="J928" s="67"/>
      <c r="K928" s="25" t="e">
        <f>IFERROR(VLOOKUP(J928,'DE-PARA'!J:K,2,0),VLOOKUP('BD Conta 5295-0'!J928,'DE-PARA'!K:L,2,0))</f>
        <v>#N/A</v>
      </c>
      <c r="L928" s="70"/>
      <c r="M928" s="101">
        <f t="shared" si="29"/>
        <v>0</v>
      </c>
      <c r="P928" s="1" t="e">
        <f>VLOOKUP(K928,'Fluxo de Caixa'!B:B,1,0)</f>
        <v>#N/A</v>
      </c>
    </row>
    <row r="929" spans="2:16">
      <c r="B929" s="60"/>
      <c r="C929" s="65"/>
      <c r="D929" s="66"/>
      <c r="E929" s="20" t="str">
        <f t="shared" si="28"/>
        <v>1-1900</v>
      </c>
      <c r="F929" s="69"/>
      <c r="G929" s="67"/>
      <c r="H929" s="68"/>
      <c r="I929" s="69"/>
      <c r="J929" s="67"/>
      <c r="K929" s="25" t="e">
        <f>IFERROR(VLOOKUP(J929,'DE-PARA'!J:K,2,0),VLOOKUP('BD Conta 5295-0'!J929,'DE-PARA'!K:L,2,0))</f>
        <v>#N/A</v>
      </c>
      <c r="L929" s="70"/>
      <c r="M929" s="101">
        <f t="shared" si="29"/>
        <v>0</v>
      </c>
      <c r="P929" s="1" t="e">
        <f>VLOOKUP(K929,'Fluxo de Caixa'!B:B,1,0)</f>
        <v>#N/A</v>
      </c>
    </row>
    <row r="930" spans="2:16">
      <c r="B930" s="60"/>
      <c r="C930" s="65"/>
      <c r="D930" s="66"/>
      <c r="E930" s="20" t="str">
        <f t="shared" si="28"/>
        <v>1-1900</v>
      </c>
      <c r="F930" s="69"/>
      <c r="G930" s="67"/>
      <c r="H930" s="68"/>
      <c r="I930" s="69"/>
      <c r="J930" s="67"/>
      <c r="K930" s="25" t="e">
        <f>IFERROR(VLOOKUP(J930,'DE-PARA'!J:K,2,0),VLOOKUP('BD Conta 5295-0'!J930,'DE-PARA'!K:L,2,0))</f>
        <v>#N/A</v>
      </c>
      <c r="L930" s="70"/>
      <c r="M930" s="101">
        <f t="shared" si="29"/>
        <v>0</v>
      </c>
      <c r="P930" s="1" t="e">
        <f>VLOOKUP(K930,'Fluxo de Caixa'!B:B,1,0)</f>
        <v>#N/A</v>
      </c>
    </row>
    <row r="931" spans="2:16">
      <c r="B931" s="60"/>
      <c r="C931" s="65"/>
      <c r="D931" s="66"/>
      <c r="E931" s="20" t="str">
        <f t="shared" si="28"/>
        <v>1-1900</v>
      </c>
      <c r="F931" s="69"/>
      <c r="G931" s="67"/>
      <c r="H931" s="68"/>
      <c r="I931" s="69"/>
      <c r="J931" s="67"/>
      <c r="K931" s="25" t="e">
        <f>IFERROR(VLOOKUP(J931,'DE-PARA'!J:K,2,0),VLOOKUP('BD Conta 5295-0'!J931,'DE-PARA'!K:L,2,0))</f>
        <v>#N/A</v>
      </c>
      <c r="L931" s="70"/>
      <c r="M931" s="101">
        <f t="shared" si="29"/>
        <v>0</v>
      </c>
      <c r="P931" s="1" t="e">
        <f>VLOOKUP(K931,'Fluxo de Caixa'!B:B,1,0)</f>
        <v>#N/A</v>
      </c>
    </row>
    <row r="932" spans="2:16">
      <c r="B932" s="60"/>
      <c r="C932" s="65"/>
      <c r="D932" s="66"/>
      <c r="E932" s="20" t="str">
        <f t="shared" si="28"/>
        <v>1-1900</v>
      </c>
      <c r="F932" s="69"/>
      <c r="G932" s="67"/>
      <c r="H932" s="68"/>
      <c r="I932" s="69"/>
      <c r="J932" s="67"/>
      <c r="K932" s="25" t="e">
        <f>IFERROR(VLOOKUP(J932,'DE-PARA'!J:K,2,0),VLOOKUP('BD Conta 5295-0'!J932,'DE-PARA'!K:L,2,0))</f>
        <v>#N/A</v>
      </c>
      <c r="L932" s="70"/>
      <c r="M932" s="101">
        <f t="shared" si="29"/>
        <v>0</v>
      </c>
      <c r="P932" s="1" t="e">
        <f>VLOOKUP(K932,'Fluxo de Caixa'!B:B,1,0)</f>
        <v>#N/A</v>
      </c>
    </row>
    <row r="933" spans="2:16">
      <c r="B933" s="60"/>
      <c r="C933" s="65"/>
      <c r="D933" s="66"/>
      <c r="E933" s="20" t="str">
        <f t="shared" si="28"/>
        <v>1-1900</v>
      </c>
      <c r="F933" s="69"/>
      <c r="G933" s="67"/>
      <c r="H933" s="68"/>
      <c r="I933" s="69"/>
      <c r="J933" s="67"/>
      <c r="K933" s="25" t="e">
        <f>IFERROR(VLOOKUP(J933,'DE-PARA'!J:K,2,0),VLOOKUP('BD Conta 5295-0'!J933,'DE-PARA'!K:L,2,0))</f>
        <v>#N/A</v>
      </c>
      <c r="L933" s="70"/>
      <c r="M933" s="101">
        <f t="shared" si="29"/>
        <v>0</v>
      </c>
      <c r="P933" s="1" t="e">
        <f>VLOOKUP(K933,'Fluxo de Caixa'!B:B,1,0)</f>
        <v>#N/A</v>
      </c>
    </row>
    <row r="934" spans="2:16">
      <c r="B934" s="60"/>
      <c r="C934" s="65"/>
      <c r="D934" s="66"/>
      <c r="E934" s="20" t="str">
        <f t="shared" si="28"/>
        <v>1-1900</v>
      </c>
      <c r="F934" s="69"/>
      <c r="G934" s="67"/>
      <c r="H934" s="68"/>
      <c r="I934" s="69"/>
      <c r="J934" s="67"/>
      <c r="K934" s="25" t="e">
        <f>IFERROR(VLOOKUP(J934,'DE-PARA'!J:K,2,0),VLOOKUP('BD Conta 5295-0'!J934,'DE-PARA'!K:L,2,0))</f>
        <v>#N/A</v>
      </c>
      <c r="L934" s="70"/>
      <c r="M934" s="101">
        <f t="shared" si="29"/>
        <v>0</v>
      </c>
      <c r="P934" s="1" t="e">
        <f>VLOOKUP(K934,'Fluxo de Caixa'!B:B,1,0)</f>
        <v>#N/A</v>
      </c>
    </row>
    <row r="935" spans="2:16">
      <c r="B935" s="60"/>
      <c r="C935" s="65"/>
      <c r="D935" s="66"/>
      <c r="E935" s="20" t="str">
        <f t="shared" si="28"/>
        <v>1-1900</v>
      </c>
      <c r="F935" s="69"/>
      <c r="G935" s="67"/>
      <c r="H935" s="68"/>
      <c r="I935" s="69"/>
      <c r="J935" s="67"/>
      <c r="K935" s="25" t="e">
        <f>IFERROR(VLOOKUP(J935,'DE-PARA'!J:K,2,0),VLOOKUP('BD Conta 5295-0'!J935,'DE-PARA'!K:L,2,0))</f>
        <v>#N/A</v>
      </c>
      <c r="L935" s="70"/>
      <c r="M935" s="101">
        <f t="shared" si="29"/>
        <v>0</v>
      </c>
      <c r="P935" s="1" t="e">
        <f>VLOOKUP(K935,'Fluxo de Caixa'!B:B,1,0)</f>
        <v>#N/A</v>
      </c>
    </row>
    <row r="936" spans="2:16">
      <c r="B936" s="60"/>
      <c r="C936" s="65"/>
      <c r="D936" s="66"/>
      <c r="E936" s="20" t="str">
        <f t="shared" si="28"/>
        <v>1-1900</v>
      </c>
      <c r="F936" s="69"/>
      <c r="G936" s="67"/>
      <c r="H936" s="68"/>
      <c r="I936" s="69"/>
      <c r="J936" s="67"/>
      <c r="K936" s="25" t="e">
        <f>IFERROR(VLOOKUP(J936,'DE-PARA'!J:K,2,0),VLOOKUP('BD Conta 5295-0'!J936,'DE-PARA'!K:L,2,0))</f>
        <v>#N/A</v>
      </c>
      <c r="L936" s="70"/>
      <c r="M936" s="101">
        <f t="shared" si="29"/>
        <v>0</v>
      </c>
      <c r="P936" s="1" t="e">
        <f>VLOOKUP(K936,'Fluxo de Caixa'!B:B,1,0)</f>
        <v>#N/A</v>
      </c>
    </row>
    <row r="937" spans="2:16">
      <c r="B937" s="60"/>
      <c r="C937" s="65"/>
      <c r="D937" s="66"/>
      <c r="E937" s="20" t="str">
        <f t="shared" si="28"/>
        <v>1-1900</v>
      </c>
      <c r="F937" s="69"/>
      <c r="G937" s="67"/>
      <c r="H937" s="68"/>
      <c r="I937" s="69"/>
      <c r="J937" s="67"/>
      <c r="K937" s="25" t="e">
        <f>IFERROR(VLOOKUP(J937,'DE-PARA'!J:K,2,0),VLOOKUP('BD Conta 5295-0'!J937,'DE-PARA'!K:L,2,0))</f>
        <v>#N/A</v>
      </c>
      <c r="L937" s="70"/>
      <c r="M937" s="101">
        <f t="shared" si="29"/>
        <v>0</v>
      </c>
      <c r="P937" s="1" t="e">
        <f>VLOOKUP(K937,'Fluxo de Caixa'!B:B,1,0)</f>
        <v>#N/A</v>
      </c>
    </row>
    <row r="938" spans="2:16">
      <c r="B938" s="60"/>
      <c r="C938" s="65"/>
      <c r="D938" s="66"/>
      <c r="E938" s="20" t="str">
        <f t="shared" si="28"/>
        <v>1-1900</v>
      </c>
      <c r="F938" s="69"/>
      <c r="G938" s="67"/>
      <c r="H938" s="68"/>
      <c r="I938" s="69"/>
      <c r="J938" s="67"/>
      <c r="K938" s="25" t="e">
        <f>IFERROR(VLOOKUP(J938,'DE-PARA'!J:K,2,0),VLOOKUP('BD Conta 5295-0'!J938,'DE-PARA'!K:L,2,0))</f>
        <v>#N/A</v>
      </c>
      <c r="L938" s="70"/>
      <c r="M938" s="101">
        <f t="shared" si="29"/>
        <v>0</v>
      </c>
      <c r="P938" s="1" t="e">
        <f>VLOOKUP(K938,'Fluxo de Caixa'!B:B,1,0)</f>
        <v>#N/A</v>
      </c>
    </row>
    <row r="939" spans="2:16">
      <c r="B939" s="60"/>
      <c r="C939" s="65"/>
      <c r="D939" s="66"/>
      <c r="E939" s="20" t="str">
        <f t="shared" si="28"/>
        <v>1-1900</v>
      </c>
      <c r="F939" s="69"/>
      <c r="G939" s="67"/>
      <c r="H939" s="68"/>
      <c r="I939" s="69"/>
      <c r="J939" s="67"/>
      <c r="K939" s="25" t="e">
        <f>IFERROR(VLOOKUP(J939,'DE-PARA'!J:K,2,0),VLOOKUP('BD Conta 5295-0'!J939,'DE-PARA'!K:L,2,0))</f>
        <v>#N/A</v>
      </c>
      <c r="L939" s="70"/>
      <c r="M939" s="101">
        <f t="shared" si="29"/>
        <v>0</v>
      </c>
      <c r="P939" s="1" t="e">
        <f>VLOOKUP(K939,'Fluxo de Caixa'!B:B,1,0)</f>
        <v>#N/A</v>
      </c>
    </row>
    <row r="940" spans="2:16">
      <c r="B940" s="60"/>
      <c r="C940" s="65"/>
      <c r="D940" s="66"/>
      <c r="E940" s="20" t="str">
        <f t="shared" si="28"/>
        <v>1-1900</v>
      </c>
      <c r="F940" s="69"/>
      <c r="G940" s="67"/>
      <c r="H940" s="68"/>
      <c r="I940" s="69"/>
      <c r="J940" s="67"/>
      <c r="K940" s="25" t="e">
        <f>IFERROR(VLOOKUP(J940,'DE-PARA'!J:K,2,0),VLOOKUP('BD Conta 5295-0'!J940,'DE-PARA'!K:L,2,0))</f>
        <v>#N/A</v>
      </c>
      <c r="L940" s="70"/>
      <c r="M940" s="101">
        <f t="shared" si="29"/>
        <v>0</v>
      </c>
      <c r="P940" s="1" t="e">
        <f>VLOOKUP(K940,'Fluxo de Caixa'!B:B,1,0)</f>
        <v>#N/A</v>
      </c>
    </row>
    <row r="941" spans="2:16">
      <c r="B941" s="60"/>
      <c r="C941" s="65"/>
      <c r="D941" s="66"/>
      <c r="E941" s="20" t="str">
        <f t="shared" si="28"/>
        <v>1-1900</v>
      </c>
      <c r="F941" s="69"/>
      <c r="G941" s="67"/>
      <c r="H941" s="68"/>
      <c r="I941" s="69"/>
      <c r="J941" s="67"/>
      <c r="K941" s="25" t="e">
        <f>IFERROR(VLOOKUP(J941,'DE-PARA'!J:K,2,0),VLOOKUP('BD Conta 5295-0'!J941,'DE-PARA'!K:L,2,0))</f>
        <v>#N/A</v>
      </c>
      <c r="L941" s="70"/>
      <c r="M941" s="101">
        <f t="shared" si="29"/>
        <v>0</v>
      </c>
      <c r="P941" s="1" t="e">
        <f>VLOOKUP(K941,'Fluxo de Caixa'!B:B,1,0)</f>
        <v>#N/A</v>
      </c>
    </row>
    <row r="942" spans="2:16">
      <c r="B942" s="60"/>
      <c r="C942" s="65"/>
      <c r="D942" s="66"/>
      <c r="E942" s="20" t="str">
        <f t="shared" si="28"/>
        <v>1-1900</v>
      </c>
      <c r="F942" s="69"/>
      <c r="G942" s="67"/>
      <c r="H942" s="68"/>
      <c r="I942" s="69"/>
      <c r="J942" s="67"/>
      <c r="K942" s="25" t="e">
        <f>IFERROR(VLOOKUP(J942,'DE-PARA'!J:K,2,0),VLOOKUP('BD Conta 5295-0'!J942,'DE-PARA'!K:L,2,0))</f>
        <v>#N/A</v>
      </c>
      <c r="L942" s="70"/>
      <c r="M942" s="101">
        <f t="shared" si="29"/>
        <v>0</v>
      </c>
      <c r="P942" s="1" t="e">
        <f>VLOOKUP(K942,'Fluxo de Caixa'!B:B,1,0)</f>
        <v>#N/A</v>
      </c>
    </row>
    <row r="943" spans="2:16">
      <c r="B943" s="60"/>
      <c r="C943" s="65"/>
      <c r="D943" s="66"/>
      <c r="E943" s="20" t="str">
        <f t="shared" si="28"/>
        <v>1-1900</v>
      </c>
      <c r="F943" s="69"/>
      <c r="G943" s="67"/>
      <c r="H943" s="68"/>
      <c r="I943" s="69"/>
      <c r="J943" s="67"/>
      <c r="K943" s="25" t="e">
        <f>IFERROR(VLOOKUP(J943,'DE-PARA'!J:K,2,0),VLOOKUP('BD Conta 5295-0'!J943,'DE-PARA'!K:L,2,0))</f>
        <v>#N/A</v>
      </c>
      <c r="L943" s="70"/>
      <c r="M943" s="101">
        <f t="shared" si="29"/>
        <v>0</v>
      </c>
      <c r="P943" s="1" t="e">
        <f>VLOOKUP(K943,'Fluxo de Caixa'!B:B,1,0)</f>
        <v>#N/A</v>
      </c>
    </row>
    <row r="944" spans="2:16">
      <c r="B944" s="60"/>
      <c r="C944" s="65"/>
      <c r="D944" s="66"/>
      <c r="E944" s="20" t="str">
        <f t="shared" si="28"/>
        <v>1-1900</v>
      </c>
      <c r="F944" s="69"/>
      <c r="G944" s="67"/>
      <c r="H944" s="68"/>
      <c r="I944" s="69"/>
      <c r="J944" s="67"/>
      <c r="K944" s="25" t="e">
        <f>IFERROR(VLOOKUP(J944,'DE-PARA'!J:K,2,0),VLOOKUP('BD Conta 5295-0'!J944,'DE-PARA'!K:L,2,0))</f>
        <v>#N/A</v>
      </c>
      <c r="L944" s="70"/>
      <c r="M944" s="101">
        <f t="shared" si="29"/>
        <v>0</v>
      </c>
      <c r="P944" s="1" t="e">
        <f>VLOOKUP(K944,'Fluxo de Caixa'!B:B,1,0)</f>
        <v>#N/A</v>
      </c>
    </row>
    <row r="945" spans="2:16">
      <c r="B945" s="60"/>
      <c r="C945" s="65"/>
      <c r="D945" s="66"/>
      <c r="E945" s="20" t="str">
        <f t="shared" si="28"/>
        <v>1-1900</v>
      </c>
      <c r="F945" s="69"/>
      <c r="G945" s="67"/>
      <c r="H945" s="68"/>
      <c r="I945" s="69"/>
      <c r="J945" s="67"/>
      <c r="K945" s="25" t="e">
        <f>IFERROR(VLOOKUP(J945,'DE-PARA'!J:K,2,0),VLOOKUP('BD Conta 5295-0'!J945,'DE-PARA'!K:L,2,0))</f>
        <v>#N/A</v>
      </c>
      <c r="L945" s="70"/>
      <c r="M945" s="101">
        <f t="shared" si="29"/>
        <v>0</v>
      </c>
      <c r="P945" s="1" t="e">
        <f>VLOOKUP(K945,'Fluxo de Caixa'!B:B,1,0)</f>
        <v>#N/A</v>
      </c>
    </row>
    <row r="946" spans="2:16">
      <c r="B946" s="60"/>
      <c r="C946" s="65"/>
      <c r="D946" s="66"/>
      <c r="E946" s="20" t="str">
        <f t="shared" si="28"/>
        <v>1-1900</v>
      </c>
      <c r="F946" s="69"/>
      <c r="G946" s="67"/>
      <c r="H946" s="68"/>
      <c r="I946" s="69"/>
      <c r="J946" s="67"/>
      <c r="K946" s="25" t="e">
        <f>IFERROR(VLOOKUP(J946,'DE-PARA'!J:K,2,0),VLOOKUP('BD Conta 5295-0'!J946,'DE-PARA'!K:L,2,0))</f>
        <v>#N/A</v>
      </c>
      <c r="L946" s="70"/>
      <c r="M946" s="101">
        <f t="shared" si="29"/>
        <v>0</v>
      </c>
      <c r="P946" s="1" t="e">
        <f>VLOOKUP(K946,'Fluxo de Caixa'!B:B,1,0)</f>
        <v>#N/A</v>
      </c>
    </row>
    <row r="947" spans="2:16">
      <c r="B947" s="60"/>
      <c r="C947" s="65"/>
      <c r="D947" s="66"/>
      <c r="E947" s="20" t="str">
        <f t="shared" si="28"/>
        <v>1-1900</v>
      </c>
      <c r="F947" s="69"/>
      <c r="G947" s="67"/>
      <c r="H947" s="68"/>
      <c r="I947" s="69"/>
      <c r="J947" s="67"/>
      <c r="K947" s="25" t="e">
        <f>IFERROR(VLOOKUP(J947,'DE-PARA'!J:K,2,0),VLOOKUP('BD Conta 5295-0'!J947,'DE-PARA'!K:L,2,0))</f>
        <v>#N/A</v>
      </c>
      <c r="L947" s="70"/>
      <c r="M947" s="101">
        <f t="shared" si="29"/>
        <v>0</v>
      </c>
      <c r="P947" s="1" t="e">
        <f>VLOOKUP(K947,'Fluxo de Caixa'!B:B,1,0)</f>
        <v>#N/A</v>
      </c>
    </row>
    <row r="948" spans="2:16">
      <c r="B948" s="60"/>
      <c r="C948" s="65"/>
      <c r="D948" s="66"/>
      <c r="E948" s="20" t="str">
        <f t="shared" si="28"/>
        <v>1-1900</v>
      </c>
      <c r="F948" s="69"/>
      <c r="G948" s="67"/>
      <c r="H948" s="68"/>
      <c r="I948" s="69"/>
      <c r="J948" s="67"/>
      <c r="K948" s="25" t="e">
        <f>IFERROR(VLOOKUP(J948,'DE-PARA'!J:K,2,0),VLOOKUP('BD Conta 5295-0'!J948,'DE-PARA'!K:L,2,0))</f>
        <v>#N/A</v>
      </c>
      <c r="L948" s="70"/>
      <c r="M948" s="101">
        <f t="shared" si="29"/>
        <v>0</v>
      </c>
      <c r="P948" s="1" t="e">
        <f>VLOOKUP(K948,'Fluxo de Caixa'!B:B,1,0)</f>
        <v>#N/A</v>
      </c>
    </row>
    <row r="949" spans="2:16">
      <c r="B949" s="60"/>
      <c r="C949" s="65"/>
      <c r="D949" s="66"/>
      <c r="E949" s="20" t="str">
        <f t="shared" si="28"/>
        <v>1-1900</v>
      </c>
      <c r="F949" s="69"/>
      <c r="G949" s="67"/>
      <c r="H949" s="68"/>
      <c r="I949" s="69"/>
      <c r="J949" s="67"/>
      <c r="K949" s="25" t="e">
        <f>IFERROR(VLOOKUP(J949,'DE-PARA'!J:K,2,0),VLOOKUP('BD Conta 5295-0'!J949,'DE-PARA'!K:L,2,0))</f>
        <v>#N/A</v>
      </c>
      <c r="L949" s="70"/>
      <c r="M949" s="101">
        <f t="shared" si="29"/>
        <v>0</v>
      </c>
      <c r="P949" s="1" t="e">
        <f>VLOOKUP(K949,'Fluxo de Caixa'!B:B,1,0)</f>
        <v>#N/A</v>
      </c>
    </row>
    <row r="950" spans="2:16">
      <c r="B950" s="60"/>
      <c r="C950" s="65"/>
      <c r="D950" s="66"/>
      <c r="E950" s="20" t="str">
        <f t="shared" si="28"/>
        <v>1-1900</v>
      </c>
      <c r="F950" s="69"/>
      <c r="G950" s="67"/>
      <c r="H950" s="68"/>
      <c r="I950" s="69"/>
      <c r="J950" s="67"/>
      <c r="K950" s="25" t="e">
        <f>IFERROR(VLOOKUP(J950,'DE-PARA'!J:K,2,0),VLOOKUP('BD Conta 5295-0'!J950,'DE-PARA'!K:L,2,0))</f>
        <v>#N/A</v>
      </c>
      <c r="L950" s="70"/>
      <c r="M950" s="101">
        <f t="shared" si="29"/>
        <v>0</v>
      </c>
      <c r="P950" s="1" t="e">
        <f>VLOOKUP(K950,'Fluxo de Caixa'!B:B,1,0)</f>
        <v>#N/A</v>
      </c>
    </row>
    <row r="951" spans="2:16">
      <c r="B951" s="60"/>
      <c r="C951" s="65"/>
      <c r="D951" s="66"/>
      <c r="E951" s="20" t="str">
        <f t="shared" si="28"/>
        <v>1-1900</v>
      </c>
      <c r="F951" s="69"/>
      <c r="G951" s="67"/>
      <c r="H951" s="68"/>
      <c r="I951" s="69"/>
      <c r="J951" s="67"/>
      <c r="K951" s="25" t="e">
        <f>IFERROR(VLOOKUP(J951,'DE-PARA'!J:K,2,0),VLOOKUP('BD Conta 5295-0'!J951,'DE-PARA'!K:L,2,0))</f>
        <v>#N/A</v>
      </c>
      <c r="L951" s="70"/>
      <c r="M951" s="101">
        <f t="shared" si="29"/>
        <v>0</v>
      </c>
      <c r="P951" s="1" t="e">
        <f>VLOOKUP(K951,'Fluxo de Caixa'!B:B,1,0)</f>
        <v>#N/A</v>
      </c>
    </row>
    <row r="952" spans="2:16">
      <c r="B952" s="60"/>
      <c r="C952" s="65"/>
      <c r="D952" s="66"/>
      <c r="E952" s="20" t="str">
        <f t="shared" si="28"/>
        <v>1-1900</v>
      </c>
      <c r="F952" s="69"/>
      <c r="G952" s="67"/>
      <c r="H952" s="68"/>
      <c r="I952" s="69"/>
      <c r="J952" s="67"/>
      <c r="K952" s="25" t="e">
        <f>IFERROR(VLOOKUP(J952,'DE-PARA'!J:K,2,0),VLOOKUP('BD Conta 5295-0'!J952,'DE-PARA'!K:L,2,0))</f>
        <v>#N/A</v>
      </c>
      <c r="L952" s="70"/>
      <c r="M952" s="101">
        <f t="shared" si="29"/>
        <v>0</v>
      </c>
      <c r="P952" s="1" t="e">
        <f>VLOOKUP(K952,'Fluxo de Caixa'!B:B,1,0)</f>
        <v>#N/A</v>
      </c>
    </row>
    <row r="953" spans="2:16">
      <c r="B953" s="60"/>
      <c r="C953" s="65"/>
      <c r="D953" s="66"/>
      <c r="E953" s="20" t="str">
        <f t="shared" si="28"/>
        <v>1-1900</v>
      </c>
      <c r="F953" s="69"/>
      <c r="G953" s="67"/>
      <c r="H953" s="68"/>
      <c r="I953" s="69"/>
      <c r="J953" s="67"/>
      <c r="K953" s="25" t="e">
        <f>IFERROR(VLOOKUP(J953,'DE-PARA'!J:K,2,0),VLOOKUP('BD Conta 5295-0'!J953,'DE-PARA'!K:L,2,0))</f>
        <v>#N/A</v>
      </c>
      <c r="L953" s="70"/>
      <c r="M953" s="101">
        <f t="shared" si="29"/>
        <v>0</v>
      </c>
      <c r="P953" s="1" t="e">
        <f>VLOOKUP(K953,'Fluxo de Caixa'!B:B,1,0)</f>
        <v>#N/A</v>
      </c>
    </row>
    <row r="954" spans="2:16">
      <c r="B954" s="60"/>
      <c r="C954" s="65"/>
      <c r="D954" s="66"/>
      <c r="E954" s="20" t="str">
        <f t="shared" si="28"/>
        <v>1-1900</v>
      </c>
      <c r="F954" s="69"/>
      <c r="G954" s="67"/>
      <c r="H954" s="68"/>
      <c r="I954" s="69"/>
      <c r="J954" s="67"/>
      <c r="K954" s="25" t="e">
        <f>IFERROR(VLOOKUP(J954,'DE-PARA'!J:K,2,0),VLOOKUP('BD Conta 5295-0'!J954,'DE-PARA'!K:L,2,0))</f>
        <v>#N/A</v>
      </c>
      <c r="L954" s="70"/>
      <c r="M954" s="101">
        <f t="shared" si="29"/>
        <v>0</v>
      </c>
      <c r="P954" s="1" t="e">
        <f>VLOOKUP(K954,'Fluxo de Caixa'!B:B,1,0)</f>
        <v>#N/A</v>
      </c>
    </row>
    <row r="955" spans="2:16">
      <c r="B955" s="60"/>
      <c r="C955" s="65"/>
      <c r="D955" s="66"/>
      <c r="E955" s="20" t="str">
        <f t="shared" si="28"/>
        <v>1-1900</v>
      </c>
      <c r="F955" s="69"/>
      <c r="G955" s="67"/>
      <c r="H955" s="68"/>
      <c r="I955" s="69"/>
      <c r="J955" s="67"/>
      <c r="K955" s="25" t="e">
        <f>IFERROR(VLOOKUP(J955,'DE-PARA'!J:K,2,0),VLOOKUP('BD Conta 5295-0'!J955,'DE-PARA'!K:L,2,0))</f>
        <v>#N/A</v>
      </c>
      <c r="L955" s="70"/>
      <c r="M955" s="101">
        <f t="shared" si="29"/>
        <v>0</v>
      </c>
      <c r="P955" s="1" t="e">
        <f>VLOOKUP(K955,'Fluxo de Caixa'!B:B,1,0)</f>
        <v>#N/A</v>
      </c>
    </row>
    <row r="956" spans="2:16">
      <c r="B956" s="60"/>
      <c r="C956" s="65"/>
      <c r="D956" s="66"/>
      <c r="E956" s="20" t="str">
        <f t="shared" si="28"/>
        <v>1-1900</v>
      </c>
      <c r="F956" s="69"/>
      <c r="G956" s="67"/>
      <c r="H956" s="68"/>
      <c r="I956" s="69"/>
      <c r="J956" s="67"/>
      <c r="K956" s="25" t="e">
        <f>IFERROR(VLOOKUP(J956,'DE-PARA'!J:K,2,0),VLOOKUP('BD Conta 5295-0'!J956,'DE-PARA'!K:L,2,0))</f>
        <v>#N/A</v>
      </c>
      <c r="L956" s="70"/>
      <c r="M956" s="101">
        <f t="shared" si="29"/>
        <v>0</v>
      </c>
      <c r="P956" s="1" t="e">
        <f>VLOOKUP(K956,'Fluxo de Caixa'!B:B,1,0)</f>
        <v>#N/A</v>
      </c>
    </row>
    <row r="957" spans="2:16">
      <c r="B957" s="60"/>
      <c r="C957" s="65"/>
      <c r="D957" s="66"/>
      <c r="E957" s="20" t="str">
        <f t="shared" si="28"/>
        <v>1-1900</v>
      </c>
      <c r="F957" s="69"/>
      <c r="G957" s="67"/>
      <c r="H957" s="68"/>
      <c r="I957" s="69"/>
      <c r="J957" s="67"/>
      <c r="K957" s="25" t="e">
        <f>IFERROR(VLOOKUP(J957,'DE-PARA'!J:K,2,0),VLOOKUP('BD Conta 5295-0'!J957,'DE-PARA'!K:L,2,0))</f>
        <v>#N/A</v>
      </c>
      <c r="L957" s="70"/>
      <c r="M957" s="101">
        <f t="shared" si="29"/>
        <v>0</v>
      </c>
      <c r="P957" s="1" t="e">
        <f>VLOOKUP(K957,'Fluxo de Caixa'!B:B,1,0)</f>
        <v>#N/A</v>
      </c>
    </row>
    <row r="958" spans="2:16">
      <c r="B958" s="60"/>
      <c r="C958" s="65"/>
      <c r="D958" s="66"/>
      <c r="E958" s="20" t="str">
        <f t="shared" si="28"/>
        <v>1-1900</v>
      </c>
      <c r="F958" s="69"/>
      <c r="G958" s="67"/>
      <c r="H958" s="68"/>
      <c r="I958" s="69"/>
      <c r="J958" s="67"/>
      <c r="K958" s="25" t="e">
        <f>IFERROR(VLOOKUP(J958,'DE-PARA'!J:K,2,0),VLOOKUP('BD Conta 5295-0'!J958,'DE-PARA'!K:L,2,0))</f>
        <v>#N/A</v>
      </c>
      <c r="L958" s="70"/>
      <c r="M958" s="101">
        <f t="shared" si="29"/>
        <v>0</v>
      </c>
      <c r="P958" s="1" t="e">
        <f>VLOOKUP(K958,'Fluxo de Caixa'!B:B,1,0)</f>
        <v>#N/A</v>
      </c>
    </row>
    <row r="959" spans="2:16">
      <c r="B959" s="60"/>
      <c r="C959" s="65"/>
      <c r="D959" s="66"/>
      <c r="E959" s="20" t="str">
        <f t="shared" si="28"/>
        <v>1-1900</v>
      </c>
      <c r="F959" s="69"/>
      <c r="G959" s="67"/>
      <c r="H959" s="68"/>
      <c r="I959" s="69"/>
      <c r="J959" s="67"/>
      <c r="K959" s="25" t="e">
        <f>IFERROR(VLOOKUP(J959,'DE-PARA'!J:K,2,0),VLOOKUP('BD Conta 5295-0'!J959,'DE-PARA'!K:L,2,0))</f>
        <v>#N/A</v>
      </c>
      <c r="L959" s="70"/>
      <c r="M959" s="101">
        <f t="shared" si="29"/>
        <v>0</v>
      </c>
      <c r="P959" s="1" t="e">
        <f>VLOOKUP(K959,'Fluxo de Caixa'!B:B,1,0)</f>
        <v>#N/A</v>
      </c>
    </row>
    <row r="960" spans="2:16">
      <c r="B960" s="60"/>
      <c r="C960" s="65"/>
      <c r="D960" s="66"/>
      <c r="E960" s="20" t="str">
        <f t="shared" si="28"/>
        <v>1-1900</v>
      </c>
      <c r="F960" s="69"/>
      <c r="G960" s="67"/>
      <c r="H960" s="68"/>
      <c r="I960" s="69"/>
      <c r="J960" s="67"/>
      <c r="K960" s="25" t="e">
        <f>IFERROR(VLOOKUP(J960,'DE-PARA'!J:K,2,0),VLOOKUP('BD Conta 5295-0'!J960,'DE-PARA'!K:L,2,0))</f>
        <v>#N/A</v>
      </c>
      <c r="L960" s="70"/>
      <c r="M960" s="101">
        <f t="shared" si="29"/>
        <v>0</v>
      </c>
      <c r="P960" s="1" t="e">
        <f>VLOOKUP(K960,'Fluxo de Caixa'!B:B,1,0)</f>
        <v>#N/A</v>
      </c>
    </row>
    <row r="961" spans="2:16">
      <c r="B961" s="60"/>
      <c r="C961" s="65"/>
      <c r="D961" s="66"/>
      <c r="E961" s="20" t="str">
        <f t="shared" si="28"/>
        <v>1-1900</v>
      </c>
      <c r="F961" s="69"/>
      <c r="G961" s="67"/>
      <c r="H961" s="68"/>
      <c r="I961" s="69"/>
      <c r="J961" s="67"/>
      <c r="K961" s="25" t="e">
        <f>IFERROR(VLOOKUP(J961,'DE-PARA'!J:K,2,0),VLOOKUP('BD Conta 5295-0'!J961,'DE-PARA'!K:L,2,0))</f>
        <v>#N/A</v>
      </c>
      <c r="L961" s="70"/>
      <c r="M961" s="101">
        <f t="shared" si="29"/>
        <v>0</v>
      </c>
      <c r="P961" s="1" t="e">
        <f>VLOOKUP(K961,'Fluxo de Caixa'!B:B,1,0)</f>
        <v>#N/A</v>
      </c>
    </row>
    <row r="962" spans="2:16">
      <c r="B962" s="60"/>
      <c r="C962" s="65"/>
      <c r="D962" s="66"/>
      <c r="E962" s="20" t="str">
        <f t="shared" si="28"/>
        <v>1-1900</v>
      </c>
      <c r="F962" s="69"/>
      <c r="G962" s="67"/>
      <c r="H962" s="68"/>
      <c r="I962" s="69"/>
      <c r="J962" s="67"/>
      <c r="K962" s="25" t="e">
        <f>IFERROR(VLOOKUP(J962,'DE-PARA'!J:K,2,0),VLOOKUP('BD Conta 5295-0'!J962,'DE-PARA'!K:L,2,0))</f>
        <v>#N/A</v>
      </c>
      <c r="L962" s="70"/>
      <c r="M962" s="101">
        <f t="shared" si="29"/>
        <v>0</v>
      </c>
      <c r="P962" s="1" t="e">
        <f>VLOOKUP(K962,'Fluxo de Caixa'!B:B,1,0)</f>
        <v>#N/A</v>
      </c>
    </row>
    <row r="963" spans="2:16">
      <c r="B963" s="60"/>
      <c r="C963" s="65"/>
      <c r="D963" s="66"/>
      <c r="E963" s="20" t="str">
        <f t="shared" si="28"/>
        <v>1-1900</v>
      </c>
      <c r="F963" s="69"/>
      <c r="G963" s="67"/>
      <c r="H963" s="68"/>
      <c r="I963" s="69"/>
      <c r="J963" s="67"/>
      <c r="K963" s="25" t="e">
        <f>IFERROR(VLOOKUP(J963,'DE-PARA'!J:K,2,0),VLOOKUP('BD Conta 5295-0'!J963,'DE-PARA'!K:L,2,0))</f>
        <v>#N/A</v>
      </c>
      <c r="L963" s="70"/>
      <c r="M963" s="101">
        <f t="shared" si="29"/>
        <v>0</v>
      </c>
      <c r="P963" s="1" t="e">
        <f>VLOOKUP(K963,'Fluxo de Caixa'!B:B,1,0)</f>
        <v>#N/A</v>
      </c>
    </row>
    <row r="964" spans="2:16">
      <c r="B964" s="60"/>
      <c r="C964" s="65"/>
      <c r="D964" s="66"/>
      <c r="E964" s="20" t="str">
        <f t="shared" ref="E964:E1027" si="30">MONTH(D964)&amp;"-"&amp;YEAR(D964)</f>
        <v>1-1900</v>
      </c>
      <c r="F964" s="69"/>
      <c r="G964" s="67"/>
      <c r="H964" s="68"/>
      <c r="I964" s="69"/>
      <c r="J964" s="67"/>
      <c r="K964" s="25" t="e">
        <f>IFERROR(VLOOKUP(J964,'DE-PARA'!J:K,2,0),VLOOKUP('BD Conta 5295-0'!J964,'DE-PARA'!K:L,2,0))</f>
        <v>#N/A</v>
      </c>
      <c r="L964" s="70"/>
      <c r="M964" s="101">
        <f t="shared" si="29"/>
        <v>0</v>
      </c>
      <c r="P964" s="1" t="e">
        <f>VLOOKUP(K964,'Fluxo de Caixa'!B:B,1,0)</f>
        <v>#N/A</v>
      </c>
    </row>
    <row r="965" spans="2:16">
      <c r="B965" s="60"/>
      <c r="C965" s="65"/>
      <c r="D965" s="66"/>
      <c r="E965" s="20" t="str">
        <f t="shared" si="30"/>
        <v>1-1900</v>
      </c>
      <c r="F965" s="69"/>
      <c r="G965" s="67"/>
      <c r="H965" s="68"/>
      <c r="I965" s="69"/>
      <c r="J965" s="67"/>
      <c r="K965" s="25" t="e">
        <f>IFERROR(VLOOKUP(J965,'DE-PARA'!J:K,2,0),VLOOKUP('BD Conta 5295-0'!J965,'DE-PARA'!K:L,2,0))</f>
        <v>#N/A</v>
      </c>
      <c r="L965" s="70"/>
      <c r="M965" s="101">
        <f t="shared" si="29"/>
        <v>0</v>
      </c>
      <c r="P965" s="1" t="e">
        <f>VLOOKUP(K965,'Fluxo de Caixa'!B:B,1,0)</f>
        <v>#N/A</v>
      </c>
    </row>
    <row r="966" spans="2:16">
      <c r="B966" s="60"/>
      <c r="C966" s="65"/>
      <c r="D966" s="66"/>
      <c r="E966" s="20" t="str">
        <f t="shared" si="30"/>
        <v>1-1900</v>
      </c>
      <c r="F966" s="69"/>
      <c r="G966" s="67"/>
      <c r="H966" s="68"/>
      <c r="I966" s="69"/>
      <c r="J966" s="67"/>
      <c r="K966" s="25" t="e">
        <f>IFERROR(VLOOKUP(J966,'DE-PARA'!J:K,2,0),VLOOKUP('BD Conta 5295-0'!J966,'DE-PARA'!K:L,2,0))</f>
        <v>#N/A</v>
      </c>
      <c r="L966" s="70"/>
      <c r="M966" s="101">
        <f t="shared" ref="M966:M1029" si="31">M965+L966</f>
        <v>0</v>
      </c>
      <c r="P966" s="1" t="e">
        <f>VLOOKUP(K966,'Fluxo de Caixa'!B:B,1,0)</f>
        <v>#N/A</v>
      </c>
    </row>
    <row r="967" spans="2:16">
      <c r="B967" s="60"/>
      <c r="C967" s="65"/>
      <c r="D967" s="66"/>
      <c r="E967" s="20" t="str">
        <f t="shared" si="30"/>
        <v>1-1900</v>
      </c>
      <c r="F967" s="69"/>
      <c r="G967" s="67"/>
      <c r="H967" s="68"/>
      <c r="I967" s="69"/>
      <c r="J967" s="67"/>
      <c r="K967" s="25" t="e">
        <f>IFERROR(VLOOKUP(J967,'DE-PARA'!J:K,2,0),VLOOKUP('BD Conta 5295-0'!J967,'DE-PARA'!K:L,2,0))</f>
        <v>#N/A</v>
      </c>
      <c r="L967" s="70"/>
      <c r="M967" s="101">
        <f t="shared" si="31"/>
        <v>0</v>
      </c>
      <c r="P967" s="1" t="e">
        <f>VLOOKUP(K967,'Fluxo de Caixa'!B:B,1,0)</f>
        <v>#N/A</v>
      </c>
    </row>
    <row r="968" spans="2:16">
      <c r="B968" s="60"/>
      <c r="C968" s="65"/>
      <c r="D968" s="66"/>
      <c r="E968" s="20" t="str">
        <f t="shared" si="30"/>
        <v>1-1900</v>
      </c>
      <c r="F968" s="69"/>
      <c r="G968" s="67"/>
      <c r="H968" s="68"/>
      <c r="I968" s="69"/>
      <c r="J968" s="67"/>
      <c r="K968" s="25" t="e">
        <f>IFERROR(VLOOKUP(J968,'DE-PARA'!J:K,2,0),VLOOKUP('BD Conta 5295-0'!J968,'DE-PARA'!K:L,2,0))</f>
        <v>#N/A</v>
      </c>
      <c r="L968" s="70"/>
      <c r="M968" s="101">
        <f t="shared" si="31"/>
        <v>0</v>
      </c>
      <c r="P968" s="1" t="e">
        <f>VLOOKUP(K968,'Fluxo de Caixa'!B:B,1,0)</f>
        <v>#N/A</v>
      </c>
    </row>
    <row r="969" spans="2:16">
      <c r="B969" s="60"/>
      <c r="C969" s="65"/>
      <c r="D969" s="66"/>
      <c r="E969" s="20" t="str">
        <f t="shared" si="30"/>
        <v>1-1900</v>
      </c>
      <c r="F969" s="69"/>
      <c r="G969" s="67"/>
      <c r="H969" s="68"/>
      <c r="I969" s="69"/>
      <c r="J969" s="67"/>
      <c r="K969" s="25" t="e">
        <f>IFERROR(VLOOKUP(J969,'DE-PARA'!J:K,2,0),VLOOKUP('BD Conta 5295-0'!J969,'DE-PARA'!K:L,2,0))</f>
        <v>#N/A</v>
      </c>
      <c r="L969" s="70"/>
      <c r="M969" s="101">
        <f t="shared" si="31"/>
        <v>0</v>
      </c>
      <c r="P969" s="1" t="e">
        <f>VLOOKUP(K969,'Fluxo de Caixa'!B:B,1,0)</f>
        <v>#N/A</v>
      </c>
    </row>
    <row r="970" spans="2:16">
      <c r="B970" s="60"/>
      <c r="C970" s="65"/>
      <c r="D970" s="66"/>
      <c r="E970" s="20" t="str">
        <f t="shared" si="30"/>
        <v>1-1900</v>
      </c>
      <c r="F970" s="69"/>
      <c r="G970" s="67"/>
      <c r="H970" s="68"/>
      <c r="I970" s="69"/>
      <c r="J970" s="67"/>
      <c r="K970" s="25" t="e">
        <f>IFERROR(VLOOKUP(J970,'DE-PARA'!J:K,2,0),VLOOKUP('BD Conta 5295-0'!J970,'DE-PARA'!K:L,2,0))</f>
        <v>#N/A</v>
      </c>
      <c r="L970" s="70"/>
      <c r="M970" s="101">
        <f t="shared" si="31"/>
        <v>0</v>
      </c>
      <c r="P970" s="1" t="e">
        <f>VLOOKUP(K970,'Fluxo de Caixa'!B:B,1,0)</f>
        <v>#N/A</v>
      </c>
    </row>
    <row r="971" spans="2:16">
      <c r="B971" s="60"/>
      <c r="C971" s="65"/>
      <c r="D971" s="66"/>
      <c r="E971" s="20" t="str">
        <f t="shared" si="30"/>
        <v>1-1900</v>
      </c>
      <c r="F971" s="69"/>
      <c r="G971" s="67"/>
      <c r="H971" s="68"/>
      <c r="I971" s="69"/>
      <c r="J971" s="67"/>
      <c r="K971" s="25" t="e">
        <f>IFERROR(VLOOKUP(J971,'DE-PARA'!J:K,2,0),VLOOKUP('BD Conta 5295-0'!J971,'DE-PARA'!K:L,2,0))</f>
        <v>#N/A</v>
      </c>
      <c r="L971" s="70"/>
      <c r="M971" s="101">
        <f t="shared" si="31"/>
        <v>0</v>
      </c>
      <c r="P971" s="1" t="e">
        <f>VLOOKUP(K971,'Fluxo de Caixa'!B:B,1,0)</f>
        <v>#N/A</v>
      </c>
    </row>
    <row r="972" spans="2:16">
      <c r="B972" s="60"/>
      <c r="C972" s="65"/>
      <c r="D972" s="66"/>
      <c r="E972" s="20" t="str">
        <f t="shared" si="30"/>
        <v>1-1900</v>
      </c>
      <c r="F972" s="69"/>
      <c r="G972" s="67"/>
      <c r="H972" s="68"/>
      <c r="I972" s="69"/>
      <c r="J972" s="67"/>
      <c r="K972" s="25" t="e">
        <f>IFERROR(VLOOKUP(J972,'DE-PARA'!J:K,2,0),VLOOKUP('BD Conta 5295-0'!J972,'DE-PARA'!K:L,2,0))</f>
        <v>#N/A</v>
      </c>
      <c r="L972" s="70"/>
      <c r="M972" s="101">
        <f t="shared" si="31"/>
        <v>0</v>
      </c>
      <c r="P972" s="1" t="e">
        <f>VLOOKUP(K972,'Fluxo de Caixa'!B:B,1,0)</f>
        <v>#N/A</v>
      </c>
    </row>
    <row r="973" spans="2:16">
      <c r="B973" s="60"/>
      <c r="C973" s="65"/>
      <c r="D973" s="66"/>
      <c r="E973" s="20" t="str">
        <f t="shared" si="30"/>
        <v>1-1900</v>
      </c>
      <c r="F973" s="69"/>
      <c r="G973" s="67"/>
      <c r="H973" s="68"/>
      <c r="I973" s="69"/>
      <c r="J973" s="67"/>
      <c r="K973" s="25" t="e">
        <f>IFERROR(VLOOKUP(J973,'DE-PARA'!J:K,2,0),VLOOKUP('BD Conta 5295-0'!J973,'DE-PARA'!K:L,2,0))</f>
        <v>#N/A</v>
      </c>
      <c r="L973" s="70"/>
      <c r="M973" s="101">
        <f t="shared" si="31"/>
        <v>0</v>
      </c>
      <c r="P973" s="1" t="e">
        <f>VLOOKUP(K973,'Fluxo de Caixa'!B:B,1,0)</f>
        <v>#N/A</v>
      </c>
    </row>
    <row r="974" spans="2:16">
      <c r="B974" s="60"/>
      <c r="C974" s="65"/>
      <c r="D974" s="66"/>
      <c r="E974" s="20" t="str">
        <f t="shared" si="30"/>
        <v>1-1900</v>
      </c>
      <c r="F974" s="69"/>
      <c r="G974" s="67"/>
      <c r="H974" s="68"/>
      <c r="I974" s="69"/>
      <c r="J974" s="67"/>
      <c r="K974" s="25" t="e">
        <f>IFERROR(VLOOKUP(J974,'DE-PARA'!J:K,2,0),VLOOKUP('BD Conta 5295-0'!J974,'DE-PARA'!K:L,2,0))</f>
        <v>#N/A</v>
      </c>
      <c r="L974" s="70"/>
      <c r="M974" s="101">
        <f t="shared" si="31"/>
        <v>0</v>
      </c>
      <c r="P974" s="1" t="e">
        <f>VLOOKUP(K974,'Fluxo de Caixa'!B:B,1,0)</f>
        <v>#N/A</v>
      </c>
    </row>
    <row r="975" spans="2:16">
      <c r="B975" s="60"/>
      <c r="C975" s="65"/>
      <c r="D975" s="66"/>
      <c r="E975" s="20" t="str">
        <f t="shared" si="30"/>
        <v>1-1900</v>
      </c>
      <c r="F975" s="69"/>
      <c r="G975" s="67"/>
      <c r="H975" s="68"/>
      <c r="I975" s="69"/>
      <c r="J975" s="67"/>
      <c r="K975" s="25" t="e">
        <f>IFERROR(VLOOKUP(J975,'DE-PARA'!J:K,2,0),VLOOKUP('BD Conta 5295-0'!J975,'DE-PARA'!K:L,2,0))</f>
        <v>#N/A</v>
      </c>
      <c r="L975" s="70"/>
      <c r="M975" s="101">
        <f t="shared" si="31"/>
        <v>0</v>
      </c>
      <c r="P975" s="1" t="e">
        <f>VLOOKUP(K975,'Fluxo de Caixa'!B:B,1,0)</f>
        <v>#N/A</v>
      </c>
    </row>
    <row r="976" spans="2:16">
      <c r="B976" s="60"/>
      <c r="C976" s="65"/>
      <c r="D976" s="66"/>
      <c r="E976" s="20" t="str">
        <f t="shared" si="30"/>
        <v>1-1900</v>
      </c>
      <c r="F976" s="69"/>
      <c r="G976" s="67"/>
      <c r="H976" s="68"/>
      <c r="I976" s="69"/>
      <c r="J976" s="67"/>
      <c r="K976" s="25" t="e">
        <f>IFERROR(VLOOKUP(J976,'DE-PARA'!J:K,2,0),VLOOKUP('BD Conta 5295-0'!J976,'DE-PARA'!K:L,2,0))</f>
        <v>#N/A</v>
      </c>
      <c r="L976" s="70"/>
      <c r="M976" s="101">
        <f t="shared" si="31"/>
        <v>0</v>
      </c>
      <c r="P976" s="1" t="e">
        <f>VLOOKUP(K976,'Fluxo de Caixa'!B:B,1,0)</f>
        <v>#N/A</v>
      </c>
    </row>
    <row r="977" spans="2:16">
      <c r="B977" s="60"/>
      <c r="C977" s="65"/>
      <c r="D977" s="66"/>
      <c r="E977" s="20" t="str">
        <f t="shared" si="30"/>
        <v>1-1900</v>
      </c>
      <c r="F977" s="69"/>
      <c r="G977" s="67"/>
      <c r="H977" s="68"/>
      <c r="I977" s="69"/>
      <c r="J977" s="67"/>
      <c r="K977" s="25" t="e">
        <f>IFERROR(VLOOKUP(J977,'DE-PARA'!J:K,2,0),VLOOKUP('BD Conta 5295-0'!J977,'DE-PARA'!K:L,2,0))</f>
        <v>#N/A</v>
      </c>
      <c r="L977" s="70"/>
      <c r="M977" s="101">
        <f t="shared" si="31"/>
        <v>0</v>
      </c>
      <c r="P977" s="1" t="e">
        <f>VLOOKUP(K977,'Fluxo de Caixa'!B:B,1,0)</f>
        <v>#N/A</v>
      </c>
    </row>
    <row r="978" spans="2:16">
      <c r="B978" s="60"/>
      <c r="C978" s="65"/>
      <c r="D978" s="66"/>
      <c r="E978" s="20" t="str">
        <f t="shared" si="30"/>
        <v>1-1900</v>
      </c>
      <c r="F978" s="69"/>
      <c r="G978" s="67"/>
      <c r="H978" s="68"/>
      <c r="I978" s="69"/>
      <c r="J978" s="67"/>
      <c r="K978" s="25" t="e">
        <f>IFERROR(VLOOKUP(J978,'DE-PARA'!J:K,2,0),VLOOKUP('BD Conta 5295-0'!J978,'DE-PARA'!K:L,2,0))</f>
        <v>#N/A</v>
      </c>
      <c r="L978" s="70"/>
      <c r="M978" s="101">
        <f t="shared" si="31"/>
        <v>0</v>
      </c>
      <c r="P978" s="1" t="e">
        <f>VLOOKUP(K978,'Fluxo de Caixa'!B:B,1,0)</f>
        <v>#N/A</v>
      </c>
    </row>
    <row r="979" spans="2:16">
      <c r="B979" s="60"/>
      <c r="C979" s="65"/>
      <c r="D979" s="66"/>
      <c r="E979" s="20" t="str">
        <f t="shared" si="30"/>
        <v>1-1900</v>
      </c>
      <c r="F979" s="69"/>
      <c r="G979" s="67"/>
      <c r="H979" s="68"/>
      <c r="I979" s="69"/>
      <c r="J979" s="67"/>
      <c r="K979" s="25" t="e">
        <f>IFERROR(VLOOKUP(J979,'DE-PARA'!J:K,2,0),VLOOKUP('BD Conta 5295-0'!J979,'DE-PARA'!K:L,2,0))</f>
        <v>#N/A</v>
      </c>
      <c r="L979" s="70"/>
      <c r="M979" s="101">
        <f t="shared" si="31"/>
        <v>0</v>
      </c>
      <c r="P979" s="1" t="e">
        <f>VLOOKUP(K979,'Fluxo de Caixa'!B:B,1,0)</f>
        <v>#N/A</v>
      </c>
    </row>
    <row r="980" spans="2:16">
      <c r="B980" s="60"/>
      <c r="C980" s="65"/>
      <c r="D980" s="66"/>
      <c r="E980" s="20" t="str">
        <f t="shared" si="30"/>
        <v>1-1900</v>
      </c>
      <c r="F980" s="69"/>
      <c r="G980" s="67"/>
      <c r="H980" s="68"/>
      <c r="I980" s="69"/>
      <c r="J980" s="67"/>
      <c r="K980" s="25" t="e">
        <f>IFERROR(VLOOKUP(J980,'DE-PARA'!J:K,2,0),VLOOKUP('BD Conta 5295-0'!J980,'DE-PARA'!K:L,2,0))</f>
        <v>#N/A</v>
      </c>
      <c r="L980" s="70"/>
      <c r="M980" s="101">
        <f t="shared" si="31"/>
        <v>0</v>
      </c>
      <c r="P980" s="1" t="e">
        <f>VLOOKUP(K980,'Fluxo de Caixa'!B:B,1,0)</f>
        <v>#N/A</v>
      </c>
    </row>
    <row r="981" spans="2:16">
      <c r="B981" s="60"/>
      <c r="C981" s="65"/>
      <c r="D981" s="66"/>
      <c r="E981" s="20" t="str">
        <f t="shared" si="30"/>
        <v>1-1900</v>
      </c>
      <c r="F981" s="69"/>
      <c r="G981" s="67"/>
      <c r="H981" s="68"/>
      <c r="I981" s="69"/>
      <c r="J981" s="67"/>
      <c r="K981" s="25" t="e">
        <f>IFERROR(VLOOKUP(J981,'DE-PARA'!J:K,2,0),VLOOKUP('BD Conta 5295-0'!J981,'DE-PARA'!K:L,2,0))</f>
        <v>#N/A</v>
      </c>
      <c r="L981" s="70"/>
      <c r="M981" s="101">
        <f t="shared" si="31"/>
        <v>0</v>
      </c>
      <c r="P981" s="1" t="e">
        <f>VLOOKUP(K981,'Fluxo de Caixa'!B:B,1,0)</f>
        <v>#N/A</v>
      </c>
    </row>
    <row r="982" spans="2:16">
      <c r="B982" s="60"/>
      <c r="C982" s="65"/>
      <c r="D982" s="66"/>
      <c r="E982" s="20" t="str">
        <f t="shared" si="30"/>
        <v>1-1900</v>
      </c>
      <c r="F982" s="69"/>
      <c r="G982" s="67"/>
      <c r="H982" s="68"/>
      <c r="I982" s="69"/>
      <c r="J982" s="67"/>
      <c r="K982" s="25" t="e">
        <f>IFERROR(VLOOKUP(J982,'DE-PARA'!J:K,2,0),VLOOKUP('BD Conta 5295-0'!J982,'DE-PARA'!K:L,2,0))</f>
        <v>#N/A</v>
      </c>
      <c r="L982" s="70"/>
      <c r="M982" s="101">
        <f t="shared" si="31"/>
        <v>0</v>
      </c>
      <c r="P982" s="1" t="e">
        <f>VLOOKUP(K982,'Fluxo de Caixa'!B:B,1,0)</f>
        <v>#N/A</v>
      </c>
    </row>
    <row r="983" spans="2:16">
      <c r="B983" s="60"/>
      <c r="C983" s="65"/>
      <c r="D983" s="66"/>
      <c r="E983" s="20" t="str">
        <f t="shared" si="30"/>
        <v>1-1900</v>
      </c>
      <c r="F983" s="69"/>
      <c r="G983" s="67"/>
      <c r="H983" s="68"/>
      <c r="I983" s="69"/>
      <c r="J983" s="67"/>
      <c r="K983" s="25" t="e">
        <f>IFERROR(VLOOKUP(J983,'DE-PARA'!J:K,2,0),VLOOKUP('BD Conta 5295-0'!J983,'DE-PARA'!K:L,2,0))</f>
        <v>#N/A</v>
      </c>
      <c r="L983" s="70"/>
      <c r="M983" s="101">
        <f t="shared" si="31"/>
        <v>0</v>
      </c>
      <c r="P983" s="1" t="e">
        <f>VLOOKUP(K983,'Fluxo de Caixa'!B:B,1,0)</f>
        <v>#N/A</v>
      </c>
    </row>
    <row r="984" spans="2:16">
      <c r="B984" s="60"/>
      <c r="C984" s="65"/>
      <c r="D984" s="66"/>
      <c r="E984" s="20" t="str">
        <f t="shared" si="30"/>
        <v>1-1900</v>
      </c>
      <c r="F984" s="69"/>
      <c r="G984" s="67"/>
      <c r="H984" s="68"/>
      <c r="I984" s="69"/>
      <c r="J984" s="67"/>
      <c r="K984" s="25" t="e">
        <f>IFERROR(VLOOKUP(J984,'DE-PARA'!J:K,2,0),VLOOKUP('BD Conta 5295-0'!J984,'DE-PARA'!K:L,2,0))</f>
        <v>#N/A</v>
      </c>
      <c r="L984" s="70"/>
      <c r="M984" s="101">
        <f t="shared" si="31"/>
        <v>0</v>
      </c>
      <c r="P984" s="1" t="e">
        <f>VLOOKUP(K984,'Fluxo de Caixa'!B:B,1,0)</f>
        <v>#N/A</v>
      </c>
    </row>
    <row r="985" spans="2:16">
      <c r="B985" s="60"/>
      <c r="C985" s="65"/>
      <c r="D985" s="66"/>
      <c r="E985" s="20" t="str">
        <f t="shared" si="30"/>
        <v>1-1900</v>
      </c>
      <c r="F985" s="69"/>
      <c r="G985" s="67"/>
      <c r="H985" s="68"/>
      <c r="I985" s="69"/>
      <c r="J985" s="67"/>
      <c r="K985" s="25" t="e">
        <f>IFERROR(VLOOKUP(J985,'DE-PARA'!J:K,2,0),VLOOKUP('BD Conta 5295-0'!J985,'DE-PARA'!K:L,2,0))</f>
        <v>#N/A</v>
      </c>
      <c r="L985" s="70"/>
      <c r="M985" s="101">
        <f t="shared" si="31"/>
        <v>0</v>
      </c>
      <c r="P985" s="1" t="e">
        <f>VLOOKUP(K985,'Fluxo de Caixa'!B:B,1,0)</f>
        <v>#N/A</v>
      </c>
    </row>
    <row r="986" spans="2:16">
      <c r="B986" s="60"/>
      <c r="C986" s="65"/>
      <c r="D986" s="66"/>
      <c r="E986" s="20" t="str">
        <f t="shared" si="30"/>
        <v>1-1900</v>
      </c>
      <c r="F986" s="69"/>
      <c r="G986" s="67"/>
      <c r="H986" s="68"/>
      <c r="I986" s="69"/>
      <c r="J986" s="67"/>
      <c r="K986" s="25" t="e">
        <f>IFERROR(VLOOKUP(J986,'DE-PARA'!J:K,2,0),VLOOKUP('BD Conta 5295-0'!J986,'DE-PARA'!K:L,2,0))</f>
        <v>#N/A</v>
      </c>
      <c r="L986" s="70"/>
      <c r="M986" s="101">
        <f t="shared" si="31"/>
        <v>0</v>
      </c>
      <c r="P986" s="1" t="e">
        <f>VLOOKUP(K986,'Fluxo de Caixa'!B:B,1,0)</f>
        <v>#N/A</v>
      </c>
    </row>
    <row r="987" spans="2:16">
      <c r="B987" s="60"/>
      <c r="C987" s="65"/>
      <c r="D987" s="66"/>
      <c r="E987" s="20" t="str">
        <f t="shared" si="30"/>
        <v>1-1900</v>
      </c>
      <c r="F987" s="69"/>
      <c r="G987" s="67"/>
      <c r="H987" s="68"/>
      <c r="I987" s="69"/>
      <c r="J987" s="67"/>
      <c r="K987" s="25" t="e">
        <f>IFERROR(VLOOKUP(J987,'DE-PARA'!J:K,2,0),VLOOKUP('BD Conta 5295-0'!J987,'DE-PARA'!K:L,2,0))</f>
        <v>#N/A</v>
      </c>
      <c r="L987" s="70"/>
      <c r="M987" s="101">
        <f t="shared" si="31"/>
        <v>0</v>
      </c>
      <c r="P987" s="1" t="e">
        <f>VLOOKUP(K987,'Fluxo de Caixa'!B:B,1,0)</f>
        <v>#N/A</v>
      </c>
    </row>
    <row r="988" spans="2:16">
      <c r="B988" s="60"/>
      <c r="C988" s="65"/>
      <c r="D988" s="66"/>
      <c r="E988" s="20" t="str">
        <f t="shared" si="30"/>
        <v>1-1900</v>
      </c>
      <c r="F988" s="69"/>
      <c r="G988" s="67"/>
      <c r="H988" s="68"/>
      <c r="I988" s="69"/>
      <c r="J988" s="67"/>
      <c r="K988" s="25" t="e">
        <f>IFERROR(VLOOKUP(J988,'DE-PARA'!J:K,2,0),VLOOKUP('BD Conta 5295-0'!J988,'DE-PARA'!K:L,2,0))</f>
        <v>#N/A</v>
      </c>
      <c r="L988" s="70"/>
      <c r="M988" s="101">
        <f t="shared" si="31"/>
        <v>0</v>
      </c>
      <c r="P988" s="1" t="e">
        <f>VLOOKUP(K988,'Fluxo de Caixa'!B:B,1,0)</f>
        <v>#N/A</v>
      </c>
    </row>
    <row r="989" spans="2:16">
      <c r="B989" s="60"/>
      <c r="C989" s="65"/>
      <c r="D989" s="66"/>
      <c r="E989" s="20" t="str">
        <f t="shared" si="30"/>
        <v>1-1900</v>
      </c>
      <c r="F989" s="69"/>
      <c r="G989" s="67"/>
      <c r="H989" s="68"/>
      <c r="I989" s="69"/>
      <c r="J989" s="67"/>
      <c r="K989" s="25" t="e">
        <f>IFERROR(VLOOKUP(J989,'DE-PARA'!J:K,2,0),VLOOKUP('BD Conta 5295-0'!J989,'DE-PARA'!K:L,2,0))</f>
        <v>#N/A</v>
      </c>
      <c r="L989" s="70"/>
      <c r="M989" s="101">
        <f t="shared" si="31"/>
        <v>0</v>
      </c>
      <c r="P989" s="1" t="e">
        <f>VLOOKUP(K989,'Fluxo de Caixa'!B:B,1,0)</f>
        <v>#N/A</v>
      </c>
    </row>
    <row r="990" spans="2:16">
      <c r="B990" s="60"/>
      <c r="C990" s="65"/>
      <c r="D990" s="66"/>
      <c r="E990" s="20" t="str">
        <f t="shared" si="30"/>
        <v>1-1900</v>
      </c>
      <c r="F990" s="69"/>
      <c r="G990" s="67"/>
      <c r="H990" s="68"/>
      <c r="I990" s="69"/>
      <c r="J990" s="67"/>
      <c r="K990" s="25" t="e">
        <f>IFERROR(VLOOKUP(J990,'DE-PARA'!J:K,2,0),VLOOKUP('BD Conta 5295-0'!J990,'DE-PARA'!K:L,2,0))</f>
        <v>#N/A</v>
      </c>
      <c r="L990" s="70"/>
      <c r="M990" s="101">
        <f t="shared" si="31"/>
        <v>0</v>
      </c>
      <c r="P990" s="1" t="e">
        <f>VLOOKUP(K990,'Fluxo de Caixa'!B:B,1,0)</f>
        <v>#N/A</v>
      </c>
    </row>
    <row r="991" spans="2:16">
      <c r="B991" s="60"/>
      <c r="C991" s="65"/>
      <c r="D991" s="66"/>
      <c r="E991" s="20" t="str">
        <f t="shared" si="30"/>
        <v>1-1900</v>
      </c>
      <c r="F991" s="69"/>
      <c r="G991" s="67"/>
      <c r="H991" s="68"/>
      <c r="I991" s="69"/>
      <c r="J991" s="67"/>
      <c r="K991" s="25" t="e">
        <f>IFERROR(VLOOKUP(J991,'DE-PARA'!J:K,2,0),VLOOKUP('BD Conta 5295-0'!J991,'DE-PARA'!K:L,2,0))</f>
        <v>#N/A</v>
      </c>
      <c r="L991" s="70"/>
      <c r="M991" s="101">
        <f t="shared" si="31"/>
        <v>0</v>
      </c>
      <c r="P991" s="1" t="e">
        <f>VLOOKUP(K991,'Fluxo de Caixa'!B:B,1,0)</f>
        <v>#N/A</v>
      </c>
    </row>
    <row r="992" spans="2:16">
      <c r="B992" s="60"/>
      <c r="C992" s="65"/>
      <c r="D992" s="66"/>
      <c r="E992" s="20" t="str">
        <f t="shared" si="30"/>
        <v>1-1900</v>
      </c>
      <c r="F992" s="69"/>
      <c r="G992" s="67"/>
      <c r="H992" s="68"/>
      <c r="I992" s="69"/>
      <c r="J992" s="67"/>
      <c r="K992" s="25" t="e">
        <f>IFERROR(VLOOKUP(J992,'DE-PARA'!J:K,2,0),VLOOKUP('BD Conta 5295-0'!J992,'DE-PARA'!K:L,2,0))</f>
        <v>#N/A</v>
      </c>
      <c r="L992" s="70"/>
      <c r="M992" s="101">
        <f t="shared" si="31"/>
        <v>0</v>
      </c>
      <c r="P992" s="1" t="e">
        <f>VLOOKUP(K992,'Fluxo de Caixa'!B:B,1,0)</f>
        <v>#N/A</v>
      </c>
    </row>
    <row r="993" spans="2:16">
      <c r="B993" s="60"/>
      <c r="C993" s="65"/>
      <c r="D993" s="66"/>
      <c r="E993" s="20" t="str">
        <f t="shared" si="30"/>
        <v>1-1900</v>
      </c>
      <c r="F993" s="69"/>
      <c r="G993" s="67"/>
      <c r="H993" s="68"/>
      <c r="I993" s="69"/>
      <c r="J993" s="67"/>
      <c r="K993" s="25" t="e">
        <f>IFERROR(VLOOKUP(J993,'DE-PARA'!J:K,2,0),VLOOKUP('BD Conta 5295-0'!J993,'DE-PARA'!K:L,2,0))</f>
        <v>#N/A</v>
      </c>
      <c r="L993" s="70"/>
      <c r="M993" s="101">
        <f t="shared" si="31"/>
        <v>0</v>
      </c>
      <c r="P993" s="1" t="e">
        <f>VLOOKUP(K993,'Fluxo de Caixa'!B:B,1,0)</f>
        <v>#N/A</v>
      </c>
    </row>
    <row r="994" spans="2:16">
      <c r="B994" s="60"/>
      <c r="C994" s="65"/>
      <c r="D994" s="66"/>
      <c r="E994" s="20" t="str">
        <f t="shared" si="30"/>
        <v>1-1900</v>
      </c>
      <c r="F994" s="69"/>
      <c r="G994" s="67"/>
      <c r="H994" s="68"/>
      <c r="I994" s="69"/>
      <c r="J994" s="67"/>
      <c r="K994" s="25" t="e">
        <f>IFERROR(VLOOKUP(J994,'DE-PARA'!J:K,2,0),VLOOKUP('BD Conta 5295-0'!J994,'DE-PARA'!K:L,2,0))</f>
        <v>#N/A</v>
      </c>
      <c r="L994" s="70"/>
      <c r="M994" s="101">
        <f t="shared" si="31"/>
        <v>0</v>
      </c>
      <c r="P994" s="1" t="e">
        <f>VLOOKUP(K994,'Fluxo de Caixa'!B:B,1,0)</f>
        <v>#N/A</v>
      </c>
    </row>
    <row r="995" spans="2:16">
      <c r="B995" s="60"/>
      <c r="C995" s="65"/>
      <c r="D995" s="66"/>
      <c r="E995" s="20" t="str">
        <f t="shared" si="30"/>
        <v>1-1900</v>
      </c>
      <c r="F995" s="69"/>
      <c r="G995" s="67"/>
      <c r="H995" s="68"/>
      <c r="I995" s="69"/>
      <c r="J995" s="67"/>
      <c r="K995" s="25" t="e">
        <f>IFERROR(VLOOKUP(J995,'DE-PARA'!J:K,2,0),VLOOKUP('BD Conta 5295-0'!J995,'DE-PARA'!K:L,2,0))</f>
        <v>#N/A</v>
      </c>
      <c r="L995" s="70"/>
      <c r="M995" s="101">
        <f t="shared" si="31"/>
        <v>0</v>
      </c>
      <c r="P995" s="1" t="e">
        <f>VLOOKUP(K995,'Fluxo de Caixa'!B:B,1,0)</f>
        <v>#N/A</v>
      </c>
    </row>
    <row r="996" spans="2:16">
      <c r="B996" s="60"/>
      <c r="C996" s="65"/>
      <c r="D996" s="66"/>
      <c r="E996" s="20" t="str">
        <f t="shared" si="30"/>
        <v>1-1900</v>
      </c>
      <c r="F996" s="69"/>
      <c r="G996" s="67"/>
      <c r="H996" s="68"/>
      <c r="I996" s="69"/>
      <c r="J996" s="67"/>
      <c r="K996" s="25" t="e">
        <f>IFERROR(VLOOKUP(J996,'DE-PARA'!J:K,2,0),VLOOKUP('BD Conta 5295-0'!J996,'DE-PARA'!K:L,2,0))</f>
        <v>#N/A</v>
      </c>
      <c r="L996" s="70"/>
      <c r="M996" s="101">
        <f t="shared" si="31"/>
        <v>0</v>
      </c>
      <c r="P996" s="1" t="e">
        <f>VLOOKUP(K996,'Fluxo de Caixa'!B:B,1,0)</f>
        <v>#N/A</v>
      </c>
    </row>
    <row r="997" spans="2:16">
      <c r="B997" s="60"/>
      <c r="C997" s="65"/>
      <c r="D997" s="66"/>
      <c r="E997" s="20" t="str">
        <f t="shared" si="30"/>
        <v>1-1900</v>
      </c>
      <c r="F997" s="69"/>
      <c r="G997" s="67"/>
      <c r="H997" s="68"/>
      <c r="I997" s="69"/>
      <c r="J997" s="67"/>
      <c r="K997" s="25" t="e">
        <f>IFERROR(VLOOKUP(J997,'DE-PARA'!J:K,2,0),VLOOKUP('BD Conta 5295-0'!J997,'DE-PARA'!K:L,2,0))</f>
        <v>#N/A</v>
      </c>
      <c r="L997" s="70"/>
      <c r="M997" s="101">
        <f t="shared" si="31"/>
        <v>0</v>
      </c>
      <c r="P997" s="1" t="e">
        <f>VLOOKUP(K997,'Fluxo de Caixa'!B:B,1,0)</f>
        <v>#N/A</v>
      </c>
    </row>
    <row r="998" spans="2:16">
      <c r="B998" s="60"/>
      <c r="C998" s="65"/>
      <c r="D998" s="66"/>
      <c r="E998" s="20" t="str">
        <f t="shared" si="30"/>
        <v>1-1900</v>
      </c>
      <c r="F998" s="69"/>
      <c r="G998" s="67"/>
      <c r="H998" s="68"/>
      <c r="I998" s="69"/>
      <c r="J998" s="67"/>
      <c r="K998" s="25" t="e">
        <f>IFERROR(VLOOKUP(J998,'DE-PARA'!J:K,2,0),VLOOKUP('BD Conta 5295-0'!J998,'DE-PARA'!K:L,2,0))</f>
        <v>#N/A</v>
      </c>
      <c r="L998" s="70"/>
      <c r="M998" s="101">
        <f t="shared" si="31"/>
        <v>0</v>
      </c>
      <c r="P998" s="1" t="e">
        <f>VLOOKUP(K998,'Fluxo de Caixa'!B:B,1,0)</f>
        <v>#N/A</v>
      </c>
    </row>
    <row r="999" spans="2:16">
      <c r="B999" s="60"/>
      <c r="C999" s="65"/>
      <c r="D999" s="66"/>
      <c r="E999" s="20" t="str">
        <f t="shared" si="30"/>
        <v>1-1900</v>
      </c>
      <c r="F999" s="69"/>
      <c r="G999" s="67"/>
      <c r="H999" s="68"/>
      <c r="I999" s="69"/>
      <c r="J999" s="67"/>
      <c r="K999" s="25" t="e">
        <f>IFERROR(VLOOKUP(J999,'DE-PARA'!J:K,2,0),VLOOKUP('BD Conta 5295-0'!J999,'DE-PARA'!K:L,2,0))</f>
        <v>#N/A</v>
      </c>
      <c r="L999" s="70"/>
      <c r="M999" s="101">
        <f t="shared" si="31"/>
        <v>0</v>
      </c>
      <c r="P999" s="1" t="e">
        <f>VLOOKUP(K999,'Fluxo de Caixa'!B:B,1,0)</f>
        <v>#N/A</v>
      </c>
    </row>
    <row r="1000" spans="2:16">
      <c r="B1000" s="60"/>
      <c r="C1000" s="65"/>
      <c r="D1000" s="66"/>
      <c r="E1000" s="20" t="str">
        <f t="shared" si="30"/>
        <v>1-1900</v>
      </c>
      <c r="F1000" s="69"/>
      <c r="G1000" s="67"/>
      <c r="H1000" s="68"/>
      <c r="I1000" s="69"/>
      <c r="J1000" s="67"/>
      <c r="K1000" s="25" t="e">
        <f>IFERROR(VLOOKUP(J1000,'DE-PARA'!J:K,2,0),VLOOKUP('BD Conta 5295-0'!J1000,'DE-PARA'!K:L,2,0))</f>
        <v>#N/A</v>
      </c>
      <c r="L1000" s="70"/>
      <c r="M1000" s="101">
        <f t="shared" si="31"/>
        <v>0</v>
      </c>
      <c r="P1000" s="1" t="e">
        <f>VLOOKUP(K1000,'Fluxo de Caixa'!B:B,1,0)</f>
        <v>#N/A</v>
      </c>
    </row>
    <row r="1001" spans="2:16">
      <c r="B1001" s="60"/>
      <c r="C1001" s="65"/>
      <c r="D1001" s="66"/>
      <c r="E1001" s="20" t="str">
        <f t="shared" si="30"/>
        <v>1-1900</v>
      </c>
      <c r="F1001" s="69"/>
      <c r="G1001" s="67"/>
      <c r="H1001" s="68"/>
      <c r="I1001" s="69"/>
      <c r="J1001" s="67"/>
      <c r="K1001" s="25" t="e">
        <f>IFERROR(VLOOKUP(J1001,'DE-PARA'!J:K,2,0),VLOOKUP('BD Conta 5295-0'!J1001,'DE-PARA'!K:L,2,0))</f>
        <v>#N/A</v>
      </c>
      <c r="L1001" s="70"/>
      <c r="M1001" s="101">
        <f t="shared" si="31"/>
        <v>0</v>
      </c>
      <c r="P1001" s="1" t="e">
        <f>VLOOKUP(K1001,'Fluxo de Caixa'!B:B,1,0)</f>
        <v>#N/A</v>
      </c>
    </row>
    <row r="1002" spans="2:16">
      <c r="B1002" s="60"/>
      <c r="C1002" s="65"/>
      <c r="D1002" s="66"/>
      <c r="E1002" s="20" t="str">
        <f t="shared" si="30"/>
        <v>1-1900</v>
      </c>
      <c r="F1002" s="69"/>
      <c r="G1002" s="67"/>
      <c r="H1002" s="68"/>
      <c r="I1002" s="69"/>
      <c r="J1002" s="67"/>
      <c r="K1002" s="25" t="e">
        <f>IFERROR(VLOOKUP(J1002,'DE-PARA'!J:K,2,0),VLOOKUP('BD Conta 5295-0'!J1002,'DE-PARA'!K:L,2,0))</f>
        <v>#N/A</v>
      </c>
      <c r="L1002" s="70"/>
      <c r="M1002" s="101">
        <f t="shared" si="31"/>
        <v>0</v>
      </c>
      <c r="P1002" s="1" t="e">
        <f>VLOOKUP(K1002,'Fluxo de Caixa'!B:B,1,0)</f>
        <v>#N/A</v>
      </c>
    </row>
    <row r="1003" spans="2:16">
      <c r="B1003" s="60"/>
      <c r="C1003" s="65"/>
      <c r="D1003" s="66"/>
      <c r="E1003" s="20" t="str">
        <f t="shared" si="30"/>
        <v>1-1900</v>
      </c>
      <c r="F1003" s="69"/>
      <c r="G1003" s="67"/>
      <c r="H1003" s="68"/>
      <c r="I1003" s="69"/>
      <c r="J1003" s="67"/>
      <c r="K1003" s="25" t="e">
        <f>IFERROR(VLOOKUP(J1003,'DE-PARA'!J:K,2,0),VLOOKUP('BD Conta 5295-0'!J1003,'DE-PARA'!K:L,2,0))</f>
        <v>#N/A</v>
      </c>
      <c r="L1003" s="70"/>
      <c r="M1003" s="101">
        <f t="shared" si="31"/>
        <v>0</v>
      </c>
      <c r="P1003" s="1" t="e">
        <f>VLOOKUP(K1003,'Fluxo de Caixa'!B:B,1,0)</f>
        <v>#N/A</v>
      </c>
    </row>
    <row r="1004" spans="2:16">
      <c r="B1004" s="60"/>
      <c r="C1004" s="65"/>
      <c r="D1004" s="66"/>
      <c r="E1004" s="20" t="str">
        <f t="shared" si="30"/>
        <v>1-1900</v>
      </c>
      <c r="F1004" s="69"/>
      <c r="G1004" s="67"/>
      <c r="H1004" s="68"/>
      <c r="I1004" s="69"/>
      <c r="J1004" s="67"/>
      <c r="K1004" s="25" t="e">
        <f>IFERROR(VLOOKUP(J1004,'DE-PARA'!J:K,2,0),VLOOKUP('BD Conta 5295-0'!J1004,'DE-PARA'!K:L,2,0))</f>
        <v>#N/A</v>
      </c>
      <c r="L1004" s="70"/>
      <c r="M1004" s="101">
        <f t="shared" si="31"/>
        <v>0</v>
      </c>
      <c r="P1004" s="1" t="e">
        <f>VLOOKUP(K1004,'Fluxo de Caixa'!B:B,1,0)</f>
        <v>#N/A</v>
      </c>
    </row>
    <row r="1005" spans="2:16">
      <c r="B1005" s="60"/>
      <c r="C1005" s="65"/>
      <c r="D1005" s="66"/>
      <c r="E1005" s="20" t="str">
        <f t="shared" si="30"/>
        <v>1-1900</v>
      </c>
      <c r="F1005" s="69"/>
      <c r="G1005" s="67"/>
      <c r="H1005" s="68"/>
      <c r="I1005" s="69"/>
      <c r="J1005" s="67"/>
      <c r="K1005" s="25" t="e">
        <f>IFERROR(VLOOKUP(J1005,'DE-PARA'!J:K,2,0),VLOOKUP('BD Conta 5295-0'!J1005,'DE-PARA'!K:L,2,0))</f>
        <v>#N/A</v>
      </c>
      <c r="L1005" s="70"/>
      <c r="M1005" s="101">
        <f t="shared" si="31"/>
        <v>0</v>
      </c>
      <c r="P1005" s="1" t="e">
        <f>VLOOKUP(K1005,'Fluxo de Caixa'!B:B,1,0)</f>
        <v>#N/A</v>
      </c>
    </row>
    <row r="1006" spans="2:16">
      <c r="B1006" s="60"/>
      <c r="C1006" s="65"/>
      <c r="D1006" s="66"/>
      <c r="E1006" s="20" t="str">
        <f t="shared" si="30"/>
        <v>1-1900</v>
      </c>
      <c r="F1006" s="69"/>
      <c r="G1006" s="67"/>
      <c r="H1006" s="68"/>
      <c r="I1006" s="69"/>
      <c r="J1006" s="67"/>
      <c r="K1006" s="25" t="e">
        <f>IFERROR(VLOOKUP(J1006,'DE-PARA'!J:K,2,0),VLOOKUP('BD Conta 5295-0'!J1006,'DE-PARA'!K:L,2,0))</f>
        <v>#N/A</v>
      </c>
      <c r="L1006" s="70"/>
      <c r="M1006" s="101">
        <f t="shared" si="31"/>
        <v>0</v>
      </c>
      <c r="P1006" s="1" t="e">
        <f>VLOOKUP(K1006,'Fluxo de Caixa'!B:B,1,0)</f>
        <v>#N/A</v>
      </c>
    </row>
    <row r="1007" spans="2:16">
      <c r="B1007" s="60"/>
      <c r="C1007" s="65"/>
      <c r="D1007" s="66"/>
      <c r="E1007" s="20" t="str">
        <f t="shared" si="30"/>
        <v>1-1900</v>
      </c>
      <c r="F1007" s="69"/>
      <c r="G1007" s="67"/>
      <c r="H1007" s="68"/>
      <c r="I1007" s="69"/>
      <c r="J1007" s="67"/>
      <c r="K1007" s="25" t="e">
        <f>IFERROR(VLOOKUP(J1007,'DE-PARA'!J:K,2,0),VLOOKUP('BD Conta 5295-0'!J1007,'DE-PARA'!K:L,2,0))</f>
        <v>#N/A</v>
      </c>
      <c r="L1007" s="70"/>
      <c r="M1007" s="101">
        <f t="shared" si="31"/>
        <v>0</v>
      </c>
      <c r="P1007" s="1" t="e">
        <f>VLOOKUP(K1007,'Fluxo de Caixa'!B:B,1,0)</f>
        <v>#N/A</v>
      </c>
    </row>
    <row r="1008" spans="2:16">
      <c r="B1008" s="60"/>
      <c r="C1008" s="65"/>
      <c r="D1008" s="66"/>
      <c r="E1008" s="20" t="str">
        <f t="shared" si="30"/>
        <v>1-1900</v>
      </c>
      <c r="F1008" s="69"/>
      <c r="G1008" s="67"/>
      <c r="H1008" s="68"/>
      <c r="I1008" s="69"/>
      <c r="J1008" s="67"/>
      <c r="K1008" s="25" t="e">
        <f>IFERROR(VLOOKUP(J1008,'DE-PARA'!J:K,2,0),VLOOKUP('BD Conta 5295-0'!J1008,'DE-PARA'!K:L,2,0))</f>
        <v>#N/A</v>
      </c>
      <c r="L1008" s="70"/>
      <c r="M1008" s="101">
        <f t="shared" si="31"/>
        <v>0</v>
      </c>
      <c r="P1008" s="1" t="e">
        <f>VLOOKUP(K1008,'Fluxo de Caixa'!B:B,1,0)</f>
        <v>#N/A</v>
      </c>
    </row>
    <row r="1009" spans="2:16">
      <c r="B1009" s="60"/>
      <c r="C1009" s="65"/>
      <c r="D1009" s="66"/>
      <c r="E1009" s="20" t="str">
        <f t="shared" si="30"/>
        <v>1-1900</v>
      </c>
      <c r="F1009" s="69"/>
      <c r="G1009" s="67"/>
      <c r="H1009" s="68"/>
      <c r="I1009" s="69"/>
      <c r="J1009" s="67"/>
      <c r="K1009" s="25" t="e">
        <f>IFERROR(VLOOKUP(J1009,'DE-PARA'!J:K,2,0),VLOOKUP('BD Conta 5295-0'!J1009,'DE-PARA'!K:L,2,0))</f>
        <v>#N/A</v>
      </c>
      <c r="L1009" s="70"/>
      <c r="M1009" s="101">
        <f t="shared" si="31"/>
        <v>0</v>
      </c>
      <c r="P1009" s="1" t="e">
        <f>VLOOKUP(K1009,'Fluxo de Caixa'!B:B,1,0)</f>
        <v>#N/A</v>
      </c>
    </row>
    <row r="1010" spans="2:16">
      <c r="B1010" s="60"/>
      <c r="C1010" s="65"/>
      <c r="D1010" s="66"/>
      <c r="E1010" s="20" t="str">
        <f t="shared" si="30"/>
        <v>1-1900</v>
      </c>
      <c r="F1010" s="69"/>
      <c r="G1010" s="67"/>
      <c r="H1010" s="68"/>
      <c r="I1010" s="69"/>
      <c r="J1010" s="67"/>
      <c r="K1010" s="25" t="e">
        <f>IFERROR(VLOOKUP(J1010,'DE-PARA'!J:K,2,0),VLOOKUP('BD Conta 5295-0'!J1010,'DE-PARA'!K:L,2,0))</f>
        <v>#N/A</v>
      </c>
      <c r="L1010" s="70"/>
      <c r="M1010" s="101">
        <f t="shared" si="31"/>
        <v>0</v>
      </c>
      <c r="P1010" s="1" t="e">
        <f>VLOOKUP(K1010,'Fluxo de Caixa'!B:B,1,0)</f>
        <v>#N/A</v>
      </c>
    </row>
    <row r="1011" spans="2:16">
      <c r="B1011" s="60"/>
      <c r="C1011" s="65"/>
      <c r="D1011" s="66"/>
      <c r="E1011" s="20" t="str">
        <f t="shared" si="30"/>
        <v>1-1900</v>
      </c>
      <c r="F1011" s="69"/>
      <c r="G1011" s="67"/>
      <c r="H1011" s="68"/>
      <c r="I1011" s="69"/>
      <c r="J1011" s="67"/>
      <c r="K1011" s="25" t="e">
        <f>IFERROR(VLOOKUP(J1011,'DE-PARA'!J:K,2,0),VLOOKUP('BD Conta 5295-0'!J1011,'DE-PARA'!K:L,2,0))</f>
        <v>#N/A</v>
      </c>
      <c r="L1011" s="70"/>
      <c r="M1011" s="101">
        <f t="shared" si="31"/>
        <v>0</v>
      </c>
      <c r="P1011" s="1" t="e">
        <f>VLOOKUP(K1011,'Fluxo de Caixa'!B:B,1,0)</f>
        <v>#N/A</v>
      </c>
    </row>
    <row r="1012" spans="2:16">
      <c r="B1012" s="60"/>
      <c r="C1012" s="65"/>
      <c r="D1012" s="66"/>
      <c r="E1012" s="20" t="str">
        <f t="shared" si="30"/>
        <v>1-1900</v>
      </c>
      <c r="F1012" s="69"/>
      <c r="G1012" s="67"/>
      <c r="H1012" s="68"/>
      <c r="I1012" s="69"/>
      <c r="J1012" s="67"/>
      <c r="K1012" s="25" t="e">
        <f>IFERROR(VLOOKUP(J1012,'DE-PARA'!J:K,2,0),VLOOKUP('BD Conta 5295-0'!J1012,'DE-PARA'!K:L,2,0))</f>
        <v>#N/A</v>
      </c>
      <c r="L1012" s="70"/>
      <c r="M1012" s="101">
        <f t="shared" si="31"/>
        <v>0</v>
      </c>
      <c r="P1012" s="1" t="e">
        <f>VLOOKUP(K1012,'Fluxo de Caixa'!B:B,1,0)</f>
        <v>#N/A</v>
      </c>
    </row>
    <row r="1013" spans="2:16">
      <c r="B1013" s="60"/>
      <c r="C1013" s="65"/>
      <c r="D1013" s="66"/>
      <c r="E1013" s="20" t="str">
        <f t="shared" si="30"/>
        <v>1-1900</v>
      </c>
      <c r="F1013" s="69"/>
      <c r="G1013" s="67"/>
      <c r="H1013" s="68"/>
      <c r="I1013" s="69"/>
      <c r="J1013" s="67"/>
      <c r="K1013" s="25" t="e">
        <f>IFERROR(VLOOKUP(J1013,'DE-PARA'!J:K,2,0),VLOOKUP('BD Conta 5295-0'!J1013,'DE-PARA'!K:L,2,0))</f>
        <v>#N/A</v>
      </c>
      <c r="L1013" s="70"/>
      <c r="M1013" s="101">
        <f t="shared" si="31"/>
        <v>0</v>
      </c>
      <c r="P1013" s="1" t="e">
        <f>VLOOKUP(K1013,'Fluxo de Caixa'!B:B,1,0)</f>
        <v>#N/A</v>
      </c>
    </row>
    <row r="1014" spans="2:16">
      <c r="B1014" s="60"/>
      <c r="C1014" s="65"/>
      <c r="D1014" s="66"/>
      <c r="E1014" s="20" t="str">
        <f t="shared" si="30"/>
        <v>1-1900</v>
      </c>
      <c r="F1014" s="69"/>
      <c r="G1014" s="67"/>
      <c r="H1014" s="68"/>
      <c r="I1014" s="69"/>
      <c r="J1014" s="67"/>
      <c r="K1014" s="25" t="e">
        <f>IFERROR(VLOOKUP(J1014,'DE-PARA'!J:K,2,0),VLOOKUP('BD Conta 5295-0'!J1014,'DE-PARA'!K:L,2,0))</f>
        <v>#N/A</v>
      </c>
      <c r="L1014" s="70"/>
      <c r="M1014" s="101">
        <f t="shared" si="31"/>
        <v>0</v>
      </c>
      <c r="P1014" s="1" t="e">
        <f>VLOOKUP(K1014,'Fluxo de Caixa'!B:B,1,0)</f>
        <v>#N/A</v>
      </c>
    </row>
    <row r="1015" spans="2:16">
      <c r="B1015" s="60"/>
      <c r="C1015" s="65"/>
      <c r="D1015" s="66"/>
      <c r="E1015" s="20" t="str">
        <f t="shared" si="30"/>
        <v>1-1900</v>
      </c>
      <c r="F1015" s="69"/>
      <c r="G1015" s="67"/>
      <c r="H1015" s="68"/>
      <c r="I1015" s="69"/>
      <c r="J1015" s="67"/>
      <c r="K1015" s="25" t="e">
        <f>IFERROR(VLOOKUP(J1015,'DE-PARA'!J:K,2,0),VLOOKUP('BD Conta 5295-0'!J1015,'DE-PARA'!K:L,2,0))</f>
        <v>#N/A</v>
      </c>
      <c r="L1015" s="70"/>
      <c r="M1015" s="101">
        <f t="shared" si="31"/>
        <v>0</v>
      </c>
      <c r="P1015" s="1" t="e">
        <f>VLOOKUP(K1015,'Fluxo de Caixa'!B:B,1,0)</f>
        <v>#N/A</v>
      </c>
    </row>
    <row r="1016" spans="2:16">
      <c r="B1016" s="60"/>
      <c r="C1016" s="65"/>
      <c r="D1016" s="66"/>
      <c r="E1016" s="20" t="str">
        <f t="shared" si="30"/>
        <v>1-1900</v>
      </c>
      <c r="F1016" s="69"/>
      <c r="G1016" s="67"/>
      <c r="H1016" s="68"/>
      <c r="I1016" s="69"/>
      <c r="J1016" s="67"/>
      <c r="K1016" s="25" t="e">
        <f>IFERROR(VLOOKUP(J1016,'DE-PARA'!J:K,2,0),VLOOKUP('BD Conta 5295-0'!J1016,'DE-PARA'!K:L,2,0))</f>
        <v>#N/A</v>
      </c>
      <c r="L1016" s="70"/>
      <c r="M1016" s="101">
        <f t="shared" si="31"/>
        <v>0</v>
      </c>
      <c r="P1016" s="1" t="e">
        <f>VLOOKUP(K1016,'Fluxo de Caixa'!B:B,1,0)</f>
        <v>#N/A</v>
      </c>
    </row>
    <row r="1017" spans="2:16">
      <c r="B1017" s="60"/>
      <c r="C1017" s="65"/>
      <c r="D1017" s="66"/>
      <c r="E1017" s="20" t="str">
        <f t="shared" si="30"/>
        <v>1-1900</v>
      </c>
      <c r="F1017" s="69"/>
      <c r="G1017" s="67"/>
      <c r="H1017" s="68"/>
      <c r="I1017" s="69"/>
      <c r="J1017" s="67"/>
      <c r="K1017" s="25" t="e">
        <f>IFERROR(VLOOKUP(J1017,'DE-PARA'!J:K,2,0),VLOOKUP('BD Conta 5295-0'!J1017,'DE-PARA'!K:L,2,0))</f>
        <v>#N/A</v>
      </c>
      <c r="L1017" s="70"/>
      <c r="M1017" s="101">
        <f t="shared" si="31"/>
        <v>0</v>
      </c>
      <c r="P1017" s="1" t="e">
        <f>VLOOKUP(K1017,'Fluxo de Caixa'!B:B,1,0)</f>
        <v>#N/A</v>
      </c>
    </row>
    <row r="1018" spans="2:16">
      <c r="B1018" s="60"/>
      <c r="C1018" s="65"/>
      <c r="D1018" s="66"/>
      <c r="E1018" s="20" t="str">
        <f t="shared" si="30"/>
        <v>1-1900</v>
      </c>
      <c r="F1018" s="69"/>
      <c r="G1018" s="67"/>
      <c r="H1018" s="68"/>
      <c r="I1018" s="69"/>
      <c r="J1018" s="67"/>
      <c r="K1018" s="25" t="e">
        <f>IFERROR(VLOOKUP(J1018,'DE-PARA'!J:K,2,0),VLOOKUP('BD Conta 5295-0'!J1018,'DE-PARA'!K:L,2,0))</f>
        <v>#N/A</v>
      </c>
      <c r="L1018" s="70"/>
      <c r="M1018" s="101">
        <f t="shared" si="31"/>
        <v>0</v>
      </c>
      <c r="P1018" s="1" t="e">
        <f>VLOOKUP(K1018,'Fluxo de Caixa'!B:B,1,0)</f>
        <v>#N/A</v>
      </c>
    </row>
    <row r="1019" spans="2:16">
      <c r="B1019" s="60"/>
      <c r="C1019" s="65"/>
      <c r="D1019" s="66"/>
      <c r="E1019" s="20" t="str">
        <f t="shared" si="30"/>
        <v>1-1900</v>
      </c>
      <c r="F1019" s="69"/>
      <c r="G1019" s="67"/>
      <c r="H1019" s="68"/>
      <c r="I1019" s="69"/>
      <c r="J1019" s="67"/>
      <c r="K1019" s="25" t="e">
        <f>IFERROR(VLOOKUP(J1019,'DE-PARA'!J:K,2,0),VLOOKUP('BD Conta 5295-0'!J1019,'DE-PARA'!K:L,2,0))</f>
        <v>#N/A</v>
      </c>
      <c r="L1019" s="70"/>
      <c r="M1019" s="101">
        <f t="shared" si="31"/>
        <v>0</v>
      </c>
      <c r="P1019" s="1" t="e">
        <f>VLOOKUP(K1019,'Fluxo de Caixa'!B:B,1,0)</f>
        <v>#N/A</v>
      </c>
    </row>
    <row r="1020" spans="2:16">
      <c r="B1020" s="60"/>
      <c r="C1020" s="65"/>
      <c r="D1020" s="66"/>
      <c r="E1020" s="20" t="str">
        <f t="shared" si="30"/>
        <v>1-1900</v>
      </c>
      <c r="F1020" s="69"/>
      <c r="G1020" s="67"/>
      <c r="H1020" s="68"/>
      <c r="I1020" s="69"/>
      <c r="J1020" s="67"/>
      <c r="K1020" s="25" t="e">
        <f>IFERROR(VLOOKUP(J1020,'DE-PARA'!J:K,2,0),VLOOKUP('BD Conta 5295-0'!J1020,'DE-PARA'!K:L,2,0))</f>
        <v>#N/A</v>
      </c>
      <c r="L1020" s="70"/>
      <c r="M1020" s="101">
        <f t="shared" si="31"/>
        <v>0</v>
      </c>
      <c r="P1020" s="1" t="e">
        <f>VLOOKUP(K1020,'Fluxo de Caixa'!B:B,1,0)</f>
        <v>#N/A</v>
      </c>
    </row>
    <row r="1021" spans="2:16">
      <c r="B1021" s="60"/>
      <c r="C1021" s="65"/>
      <c r="D1021" s="66"/>
      <c r="E1021" s="20" t="str">
        <f t="shared" si="30"/>
        <v>1-1900</v>
      </c>
      <c r="F1021" s="69"/>
      <c r="G1021" s="67"/>
      <c r="H1021" s="68"/>
      <c r="I1021" s="69"/>
      <c r="J1021" s="67"/>
      <c r="K1021" s="25" t="e">
        <f>IFERROR(VLOOKUP(J1021,'DE-PARA'!J:K,2,0),VLOOKUP('BD Conta 5295-0'!J1021,'DE-PARA'!K:L,2,0))</f>
        <v>#N/A</v>
      </c>
      <c r="L1021" s="70"/>
      <c r="M1021" s="101">
        <f t="shared" si="31"/>
        <v>0</v>
      </c>
      <c r="P1021" s="1" t="e">
        <f>VLOOKUP(K1021,'Fluxo de Caixa'!B:B,1,0)</f>
        <v>#N/A</v>
      </c>
    </row>
    <row r="1022" spans="2:16">
      <c r="B1022" s="60"/>
      <c r="C1022" s="65"/>
      <c r="D1022" s="66"/>
      <c r="E1022" s="20" t="str">
        <f t="shared" si="30"/>
        <v>1-1900</v>
      </c>
      <c r="F1022" s="69"/>
      <c r="G1022" s="67"/>
      <c r="H1022" s="68"/>
      <c r="I1022" s="69"/>
      <c r="J1022" s="67"/>
      <c r="K1022" s="25" t="e">
        <f>IFERROR(VLOOKUP(J1022,'DE-PARA'!J:K,2,0),VLOOKUP('BD Conta 5295-0'!J1022,'DE-PARA'!K:L,2,0))</f>
        <v>#N/A</v>
      </c>
      <c r="L1022" s="70"/>
      <c r="M1022" s="101">
        <f t="shared" si="31"/>
        <v>0</v>
      </c>
      <c r="P1022" s="1" t="e">
        <f>VLOOKUP(K1022,'Fluxo de Caixa'!B:B,1,0)</f>
        <v>#N/A</v>
      </c>
    </row>
    <row r="1023" spans="2:16">
      <c r="B1023" s="60"/>
      <c r="C1023" s="65"/>
      <c r="D1023" s="66"/>
      <c r="E1023" s="20" t="str">
        <f t="shared" si="30"/>
        <v>1-1900</v>
      </c>
      <c r="F1023" s="69"/>
      <c r="G1023" s="67"/>
      <c r="H1023" s="68"/>
      <c r="I1023" s="69"/>
      <c r="J1023" s="67"/>
      <c r="K1023" s="25" t="e">
        <f>IFERROR(VLOOKUP(J1023,'DE-PARA'!J:K,2,0),VLOOKUP('BD Conta 5295-0'!J1023,'DE-PARA'!K:L,2,0))</f>
        <v>#N/A</v>
      </c>
      <c r="L1023" s="70"/>
      <c r="M1023" s="101">
        <f t="shared" si="31"/>
        <v>0</v>
      </c>
      <c r="P1023" s="1" t="e">
        <f>VLOOKUP(K1023,'Fluxo de Caixa'!B:B,1,0)</f>
        <v>#N/A</v>
      </c>
    </row>
    <row r="1024" spans="2:16">
      <c r="B1024" s="60"/>
      <c r="C1024" s="65"/>
      <c r="D1024" s="66"/>
      <c r="E1024" s="20" t="str">
        <f t="shared" si="30"/>
        <v>1-1900</v>
      </c>
      <c r="F1024" s="69"/>
      <c r="G1024" s="67"/>
      <c r="H1024" s="68"/>
      <c r="I1024" s="69"/>
      <c r="J1024" s="67"/>
      <c r="K1024" s="25" t="e">
        <f>IFERROR(VLOOKUP(J1024,'DE-PARA'!J:K,2,0),VLOOKUP('BD Conta 5295-0'!J1024,'DE-PARA'!K:L,2,0))</f>
        <v>#N/A</v>
      </c>
      <c r="L1024" s="70"/>
      <c r="M1024" s="101">
        <f t="shared" si="31"/>
        <v>0</v>
      </c>
      <c r="P1024" s="1" t="e">
        <f>VLOOKUP(K1024,'Fluxo de Caixa'!B:B,1,0)</f>
        <v>#N/A</v>
      </c>
    </row>
    <row r="1025" spans="2:16">
      <c r="B1025" s="60"/>
      <c r="C1025" s="65"/>
      <c r="D1025" s="66"/>
      <c r="E1025" s="20" t="str">
        <f t="shared" si="30"/>
        <v>1-1900</v>
      </c>
      <c r="F1025" s="69"/>
      <c r="G1025" s="67"/>
      <c r="H1025" s="68"/>
      <c r="I1025" s="69"/>
      <c r="J1025" s="67"/>
      <c r="K1025" s="25" t="e">
        <f>IFERROR(VLOOKUP(J1025,'DE-PARA'!J:K,2,0),VLOOKUP('BD Conta 5295-0'!J1025,'DE-PARA'!K:L,2,0))</f>
        <v>#N/A</v>
      </c>
      <c r="L1025" s="70"/>
      <c r="M1025" s="101">
        <f t="shared" si="31"/>
        <v>0</v>
      </c>
      <c r="P1025" s="1" t="e">
        <f>VLOOKUP(K1025,'Fluxo de Caixa'!B:B,1,0)</f>
        <v>#N/A</v>
      </c>
    </row>
    <row r="1026" spans="2:16">
      <c r="B1026" s="60"/>
      <c r="C1026" s="65"/>
      <c r="D1026" s="66"/>
      <c r="E1026" s="20" t="str">
        <f t="shared" si="30"/>
        <v>1-1900</v>
      </c>
      <c r="F1026" s="69"/>
      <c r="G1026" s="67"/>
      <c r="H1026" s="68"/>
      <c r="I1026" s="69"/>
      <c r="J1026" s="67"/>
      <c r="K1026" s="25" t="e">
        <f>IFERROR(VLOOKUP(J1026,'DE-PARA'!J:K,2,0),VLOOKUP('BD Conta 5295-0'!J1026,'DE-PARA'!K:L,2,0))</f>
        <v>#N/A</v>
      </c>
      <c r="L1026" s="70"/>
      <c r="M1026" s="101">
        <f t="shared" si="31"/>
        <v>0</v>
      </c>
      <c r="P1026" s="1" t="e">
        <f>VLOOKUP(K1026,'Fluxo de Caixa'!B:B,1,0)</f>
        <v>#N/A</v>
      </c>
    </row>
    <row r="1027" spans="2:16">
      <c r="B1027" s="60"/>
      <c r="C1027" s="65"/>
      <c r="D1027" s="66"/>
      <c r="E1027" s="20" t="str">
        <f t="shared" si="30"/>
        <v>1-1900</v>
      </c>
      <c r="F1027" s="69"/>
      <c r="G1027" s="67"/>
      <c r="H1027" s="68"/>
      <c r="I1027" s="69"/>
      <c r="J1027" s="67"/>
      <c r="K1027" s="25" t="e">
        <f>IFERROR(VLOOKUP(J1027,'DE-PARA'!J:K,2,0),VLOOKUP('BD Conta 5295-0'!J1027,'DE-PARA'!K:L,2,0))</f>
        <v>#N/A</v>
      </c>
      <c r="L1027" s="70"/>
      <c r="M1027" s="101">
        <f t="shared" si="31"/>
        <v>0</v>
      </c>
      <c r="P1027" s="1" t="e">
        <f>VLOOKUP(K1027,'Fluxo de Caixa'!B:B,1,0)</f>
        <v>#N/A</v>
      </c>
    </row>
    <row r="1028" spans="2:16">
      <c r="B1028" s="60"/>
      <c r="C1028" s="65"/>
      <c r="D1028" s="66"/>
      <c r="E1028" s="20" t="str">
        <f t="shared" ref="E1028:E1091" si="32">MONTH(D1028)&amp;"-"&amp;YEAR(D1028)</f>
        <v>1-1900</v>
      </c>
      <c r="F1028" s="69"/>
      <c r="G1028" s="67"/>
      <c r="H1028" s="68"/>
      <c r="I1028" s="69"/>
      <c r="J1028" s="67"/>
      <c r="K1028" s="25" t="e">
        <f>IFERROR(VLOOKUP(J1028,'DE-PARA'!J:K,2,0),VLOOKUP('BD Conta 5295-0'!J1028,'DE-PARA'!K:L,2,0))</f>
        <v>#N/A</v>
      </c>
      <c r="L1028" s="70"/>
      <c r="M1028" s="101">
        <f t="shared" si="31"/>
        <v>0</v>
      </c>
      <c r="P1028" s="1" t="e">
        <f>VLOOKUP(K1028,'Fluxo de Caixa'!B:B,1,0)</f>
        <v>#N/A</v>
      </c>
    </row>
    <row r="1029" spans="2:16">
      <c r="B1029" s="60"/>
      <c r="C1029" s="65"/>
      <c r="D1029" s="66"/>
      <c r="E1029" s="20" t="str">
        <f t="shared" si="32"/>
        <v>1-1900</v>
      </c>
      <c r="F1029" s="69"/>
      <c r="G1029" s="67"/>
      <c r="H1029" s="68"/>
      <c r="I1029" s="69"/>
      <c r="J1029" s="67"/>
      <c r="K1029" s="25" t="e">
        <f>IFERROR(VLOOKUP(J1029,'DE-PARA'!J:K,2,0),VLOOKUP('BD Conta 5295-0'!J1029,'DE-PARA'!K:L,2,0))</f>
        <v>#N/A</v>
      </c>
      <c r="L1029" s="70"/>
      <c r="M1029" s="101">
        <f t="shared" si="31"/>
        <v>0</v>
      </c>
      <c r="P1029" s="1" t="e">
        <f>VLOOKUP(K1029,'Fluxo de Caixa'!B:B,1,0)</f>
        <v>#N/A</v>
      </c>
    </row>
    <row r="1030" spans="2:16">
      <c r="B1030" s="60"/>
      <c r="C1030" s="65"/>
      <c r="D1030" s="66"/>
      <c r="E1030" s="20" t="str">
        <f t="shared" si="32"/>
        <v>1-1900</v>
      </c>
      <c r="F1030" s="69"/>
      <c r="G1030" s="67"/>
      <c r="H1030" s="68"/>
      <c r="I1030" s="69"/>
      <c r="J1030" s="67"/>
      <c r="K1030" s="25" t="e">
        <f>IFERROR(VLOOKUP(J1030,'DE-PARA'!J:K,2,0),VLOOKUP('BD Conta 5295-0'!J1030,'DE-PARA'!K:L,2,0))</f>
        <v>#N/A</v>
      </c>
      <c r="L1030" s="70"/>
      <c r="M1030" s="101">
        <f t="shared" ref="M1030:M1093" si="33">M1029+L1030</f>
        <v>0</v>
      </c>
      <c r="P1030" s="1" t="e">
        <f>VLOOKUP(K1030,'Fluxo de Caixa'!B:B,1,0)</f>
        <v>#N/A</v>
      </c>
    </row>
    <row r="1031" spans="2:16">
      <c r="B1031" s="60"/>
      <c r="C1031" s="65"/>
      <c r="D1031" s="66"/>
      <c r="E1031" s="20" t="str">
        <f t="shared" si="32"/>
        <v>1-1900</v>
      </c>
      <c r="F1031" s="69"/>
      <c r="G1031" s="67"/>
      <c r="H1031" s="68"/>
      <c r="I1031" s="69"/>
      <c r="J1031" s="67"/>
      <c r="K1031" s="25" t="e">
        <f>IFERROR(VLOOKUP(J1031,'DE-PARA'!J:K,2,0),VLOOKUP('BD Conta 5295-0'!J1031,'DE-PARA'!K:L,2,0))</f>
        <v>#N/A</v>
      </c>
      <c r="L1031" s="70"/>
      <c r="M1031" s="101">
        <f t="shared" si="33"/>
        <v>0</v>
      </c>
      <c r="P1031" s="1" t="e">
        <f>VLOOKUP(K1031,'Fluxo de Caixa'!B:B,1,0)</f>
        <v>#N/A</v>
      </c>
    </row>
    <row r="1032" spans="2:16">
      <c r="B1032" s="60"/>
      <c r="C1032" s="65"/>
      <c r="D1032" s="66"/>
      <c r="E1032" s="20" t="str">
        <f t="shared" si="32"/>
        <v>1-1900</v>
      </c>
      <c r="F1032" s="69"/>
      <c r="G1032" s="67"/>
      <c r="H1032" s="68"/>
      <c r="I1032" s="69"/>
      <c r="J1032" s="67"/>
      <c r="K1032" s="25" t="e">
        <f>IFERROR(VLOOKUP(J1032,'DE-PARA'!J:K,2,0),VLOOKUP('BD Conta 5295-0'!J1032,'DE-PARA'!K:L,2,0))</f>
        <v>#N/A</v>
      </c>
      <c r="L1032" s="70"/>
      <c r="M1032" s="101">
        <f t="shared" si="33"/>
        <v>0</v>
      </c>
      <c r="P1032" s="1" t="e">
        <f>VLOOKUP(K1032,'Fluxo de Caixa'!B:B,1,0)</f>
        <v>#N/A</v>
      </c>
    </row>
    <row r="1033" spans="2:16">
      <c r="B1033" s="60"/>
      <c r="C1033" s="65"/>
      <c r="D1033" s="66"/>
      <c r="E1033" s="20" t="str">
        <f t="shared" si="32"/>
        <v>1-1900</v>
      </c>
      <c r="F1033" s="69"/>
      <c r="G1033" s="67"/>
      <c r="H1033" s="68"/>
      <c r="I1033" s="69"/>
      <c r="J1033" s="67"/>
      <c r="K1033" s="25" t="e">
        <f>IFERROR(VLOOKUP(J1033,'DE-PARA'!J:K,2,0),VLOOKUP('BD Conta 5295-0'!J1033,'DE-PARA'!K:L,2,0))</f>
        <v>#N/A</v>
      </c>
      <c r="L1033" s="70"/>
      <c r="M1033" s="101">
        <f t="shared" si="33"/>
        <v>0</v>
      </c>
      <c r="P1033" s="1" t="e">
        <f>VLOOKUP(K1033,'Fluxo de Caixa'!B:B,1,0)</f>
        <v>#N/A</v>
      </c>
    </row>
    <row r="1034" spans="2:16">
      <c r="B1034" s="60"/>
      <c r="C1034" s="65"/>
      <c r="D1034" s="66"/>
      <c r="E1034" s="20" t="str">
        <f t="shared" si="32"/>
        <v>1-1900</v>
      </c>
      <c r="F1034" s="69"/>
      <c r="G1034" s="67"/>
      <c r="H1034" s="68"/>
      <c r="I1034" s="69"/>
      <c r="J1034" s="67"/>
      <c r="K1034" s="25" t="e">
        <f>IFERROR(VLOOKUP(J1034,'DE-PARA'!J:K,2,0),VLOOKUP('BD Conta 5295-0'!J1034,'DE-PARA'!K:L,2,0))</f>
        <v>#N/A</v>
      </c>
      <c r="L1034" s="70"/>
      <c r="M1034" s="101">
        <f t="shared" si="33"/>
        <v>0</v>
      </c>
      <c r="P1034" s="1" t="e">
        <f>VLOOKUP(K1034,'Fluxo de Caixa'!B:B,1,0)</f>
        <v>#N/A</v>
      </c>
    </row>
    <row r="1035" spans="2:16">
      <c r="B1035" s="60"/>
      <c r="C1035" s="65"/>
      <c r="D1035" s="66"/>
      <c r="E1035" s="20" t="str">
        <f t="shared" si="32"/>
        <v>1-1900</v>
      </c>
      <c r="F1035" s="69"/>
      <c r="G1035" s="67"/>
      <c r="H1035" s="68"/>
      <c r="I1035" s="69"/>
      <c r="J1035" s="67"/>
      <c r="K1035" s="25" t="e">
        <f>IFERROR(VLOOKUP(J1035,'DE-PARA'!J:K,2,0),VLOOKUP('BD Conta 5295-0'!J1035,'DE-PARA'!K:L,2,0))</f>
        <v>#N/A</v>
      </c>
      <c r="L1035" s="70"/>
      <c r="M1035" s="101">
        <f t="shared" si="33"/>
        <v>0</v>
      </c>
      <c r="P1035" s="1" t="e">
        <f>VLOOKUP(K1035,'Fluxo de Caixa'!B:B,1,0)</f>
        <v>#N/A</v>
      </c>
    </row>
    <row r="1036" spans="2:16">
      <c r="B1036" s="60"/>
      <c r="C1036" s="65"/>
      <c r="D1036" s="66"/>
      <c r="E1036" s="20" t="str">
        <f t="shared" si="32"/>
        <v>1-1900</v>
      </c>
      <c r="F1036" s="69"/>
      <c r="G1036" s="67"/>
      <c r="H1036" s="68"/>
      <c r="I1036" s="69"/>
      <c r="J1036" s="67"/>
      <c r="K1036" s="25" t="e">
        <f>IFERROR(VLOOKUP(J1036,'DE-PARA'!J:K,2,0),VLOOKUP('BD Conta 5295-0'!J1036,'DE-PARA'!K:L,2,0))</f>
        <v>#N/A</v>
      </c>
      <c r="L1036" s="70"/>
      <c r="M1036" s="101">
        <f t="shared" si="33"/>
        <v>0</v>
      </c>
      <c r="P1036" s="1" t="e">
        <f>VLOOKUP(K1036,'Fluxo de Caixa'!B:B,1,0)</f>
        <v>#N/A</v>
      </c>
    </row>
    <row r="1037" spans="2:16">
      <c r="B1037" s="60"/>
      <c r="C1037" s="65"/>
      <c r="D1037" s="66"/>
      <c r="E1037" s="20" t="str">
        <f t="shared" si="32"/>
        <v>1-1900</v>
      </c>
      <c r="F1037" s="69"/>
      <c r="G1037" s="67"/>
      <c r="H1037" s="68"/>
      <c r="I1037" s="69"/>
      <c r="J1037" s="67"/>
      <c r="K1037" s="25" t="e">
        <f>IFERROR(VLOOKUP(J1037,'DE-PARA'!J:K,2,0),VLOOKUP('BD Conta 5295-0'!J1037,'DE-PARA'!K:L,2,0))</f>
        <v>#N/A</v>
      </c>
      <c r="L1037" s="70"/>
      <c r="M1037" s="101">
        <f t="shared" si="33"/>
        <v>0</v>
      </c>
      <c r="P1037" s="1" t="e">
        <f>VLOOKUP(K1037,'Fluxo de Caixa'!B:B,1,0)</f>
        <v>#N/A</v>
      </c>
    </row>
    <row r="1038" spans="2:16">
      <c r="B1038" s="60"/>
      <c r="C1038" s="65"/>
      <c r="D1038" s="66"/>
      <c r="E1038" s="20" t="str">
        <f t="shared" si="32"/>
        <v>1-1900</v>
      </c>
      <c r="F1038" s="69"/>
      <c r="G1038" s="67"/>
      <c r="H1038" s="68"/>
      <c r="I1038" s="69"/>
      <c r="J1038" s="67"/>
      <c r="K1038" s="25" t="e">
        <f>IFERROR(VLOOKUP(J1038,'DE-PARA'!J:K,2,0),VLOOKUP('BD Conta 5295-0'!J1038,'DE-PARA'!K:L,2,0))</f>
        <v>#N/A</v>
      </c>
      <c r="L1038" s="70"/>
      <c r="M1038" s="101">
        <f t="shared" si="33"/>
        <v>0</v>
      </c>
      <c r="P1038" s="1" t="e">
        <f>VLOOKUP(K1038,'Fluxo de Caixa'!B:B,1,0)</f>
        <v>#N/A</v>
      </c>
    </row>
    <row r="1039" spans="2:16">
      <c r="B1039" s="60"/>
      <c r="C1039" s="65"/>
      <c r="D1039" s="66"/>
      <c r="E1039" s="20" t="str">
        <f t="shared" si="32"/>
        <v>1-1900</v>
      </c>
      <c r="F1039" s="69"/>
      <c r="G1039" s="67"/>
      <c r="H1039" s="68"/>
      <c r="I1039" s="69"/>
      <c r="J1039" s="67"/>
      <c r="K1039" s="25" t="e">
        <f>IFERROR(VLOOKUP(J1039,'DE-PARA'!J:K,2,0),VLOOKUP('BD Conta 5295-0'!J1039,'DE-PARA'!K:L,2,0))</f>
        <v>#N/A</v>
      </c>
      <c r="L1039" s="70"/>
      <c r="M1039" s="101">
        <f t="shared" si="33"/>
        <v>0</v>
      </c>
      <c r="P1039" s="1" t="e">
        <f>VLOOKUP(K1039,'Fluxo de Caixa'!B:B,1,0)</f>
        <v>#N/A</v>
      </c>
    </row>
    <row r="1040" spans="2:16">
      <c r="B1040" s="60"/>
      <c r="C1040" s="65"/>
      <c r="D1040" s="66"/>
      <c r="E1040" s="20" t="str">
        <f t="shared" si="32"/>
        <v>1-1900</v>
      </c>
      <c r="F1040" s="69"/>
      <c r="G1040" s="67"/>
      <c r="H1040" s="68"/>
      <c r="I1040" s="69"/>
      <c r="J1040" s="67"/>
      <c r="K1040" s="25" t="e">
        <f>IFERROR(VLOOKUP(J1040,'DE-PARA'!J:K,2,0),VLOOKUP('BD Conta 5295-0'!J1040,'DE-PARA'!K:L,2,0))</f>
        <v>#N/A</v>
      </c>
      <c r="L1040" s="70"/>
      <c r="M1040" s="101">
        <f t="shared" si="33"/>
        <v>0</v>
      </c>
      <c r="P1040" s="1" t="e">
        <f>VLOOKUP(K1040,'Fluxo de Caixa'!B:B,1,0)</f>
        <v>#N/A</v>
      </c>
    </row>
    <row r="1041" spans="2:16">
      <c r="B1041" s="60"/>
      <c r="C1041" s="65"/>
      <c r="D1041" s="66"/>
      <c r="E1041" s="20" t="str">
        <f t="shared" si="32"/>
        <v>1-1900</v>
      </c>
      <c r="F1041" s="69"/>
      <c r="G1041" s="67"/>
      <c r="H1041" s="68"/>
      <c r="I1041" s="69"/>
      <c r="J1041" s="67"/>
      <c r="K1041" s="25" t="e">
        <f>IFERROR(VLOOKUP(J1041,'DE-PARA'!J:K,2,0),VLOOKUP('BD Conta 5295-0'!J1041,'DE-PARA'!K:L,2,0))</f>
        <v>#N/A</v>
      </c>
      <c r="L1041" s="70"/>
      <c r="M1041" s="101">
        <f t="shared" si="33"/>
        <v>0</v>
      </c>
      <c r="P1041" s="1" t="e">
        <f>VLOOKUP(K1041,'Fluxo de Caixa'!B:B,1,0)</f>
        <v>#N/A</v>
      </c>
    </row>
    <row r="1042" spans="2:16">
      <c r="B1042" s="60"/>
      <c r="C1042" s="65"/>
      <c r="D1042" s="66"/>
      <c r="E1042" s="20" t="str">
        <f t="shared" si="32"/>
        <v>1-1900</v>
      </c>
      <c r="F1042" s="69"/>
      <c r="G1042" s="67"/>
      <c r="H1042" s="68"/>
      <c r="I1042" s="69"/>
      <c r="J1042" s="67"/>
      <c r="K1042" s="25" t="e">
        <f>IFERROR(VLOOKUP(J1042,'DE-PARA'!J:K,2,0),VLOOKUP('BD Conta 5295-0'!J1042,'DE-PARA'!K:L,2,0))</f>
        <v>#N/A</v>
      </c>
      <c r="L1042" s="70"/>
      <c r="M1042" s="101">
        <f t="shared" si="33"/>
        <v>0</v>
      </c>
      <c r="P1042" s="1" t="e">
        <f>VLOOKUP(K1042,'Fluxo de Caixa'!B:B,1,0)</f>
        <v>#N/A</v>
      </c>
    </row>
    <row r="1043" spans="2:16">
      <c r="B1043" s="60"/>
      <c r="C1043" s="65"/>
      <c r="D1043" s="66"/>
      <c r="E1043" s="20" t="str">
        <f t="shared" si="32"/>
        <v>1-1900</v>
      </c>
      <c r="F1043" s="69"/>
      <c r="G1043" s="67"/>
      <c r="H1043" s="68"/>
      <c r="I1043" s="69"/>
      <c r="J1043" s="67"/>
      <c r="K1043" s="25" t="e">
        <f>IFERROR(VLOOKUP(J1043,'DE-PARA'!J:K,2,0),VLOOKUP('BD Conta 5295-0'!J1043,'DE-PARA'!K:L,2,0))</f>
        <v>#N/A</v>
      </c>
      <c r="L1043" s="70"/>
      <c r="M1043" s="101">
        <f t="shared" si="33"/>
        <v>0</v>
      </c>
      <c r="P1043" s="1" t="e">
        <f>VLOOKUP(K1043,'Fluxo de Caixa'!B:B,1,0)</f>
        <v>#N/A</v>
      </c>
    </row>
    <row r="1044" spans="2:16">
      <c r="B1044" s="60"/>
      <c r="C1044" s="65"/>
      <c r="D1044" s="66"/>
      <c r="E1044" s="20" t="str">
        <f t="shared" si="32"/>
        <v>1-1900</v>
      </c>
      <c r="F1044" s="69"/>
      <c r="G1044" s="67"/>
      <c r="H1044" s="68"/>
      <c r="I1044" s="69"/>
      <c r="J1044" s="67"/>
      <c r="K1044" s="25" t="e">
        <f>IFERROR(VLOOKUP(J1044,'DE-PARA'!J:K,2,0),VLOOKUP('BD Conta 5295-0'!J1044,'DE-PARA'!K:L,2,0))</f>
        <v>#N/A</v>
      </c>
      <c r="L1044" s="70"/>
      <c r="M1044" s="101">
        <f t="shared" si="33"/>
        <v>0</v>
      </c>
      <c r="P1044" s="1" t="e">
        <f>VLOOKUP(K1044,'Fluxo de Caixa'!B:B,1,0)</f>
        <v>#N/A</v>
      </c>
    </row>
    <row r="1045" spans="2:16">
      <c r="B1045" s="60"/>
      <c r="C1045" s="65"/>
      <c r="D1045" s="66"/>
      <c r="E1045" s="20" t="str">
        <f t="shared" si="32"/>
        <v>1-1900</v>
      </c>
      <c r="F1045" s="69"/>
      <c r="G1045" s="67"/>
      <c r="H1045" s="68"/>
      <c r="I1045" s="69"/>
      <c r="J1045" s="67"/>
      <c r="K1045" s="25" t="e">
        <f>IFERROR(VLOOKUP(J1045,'DE-PARA'!J:K,2,0),VLOOKUP('BD Conta 5295-0'!J1045,'DE-PARA'!K:L,2,0))</f>
        <v>#N/A</v>
      </c>
      <c r="L1045" s="70"/>
      <c r="M1045" s="101">
        <f t="shared" si="33"/>
        <v>0</v>
      </c>
      <c r="P1045" s="1" t="e">
        <f>VLOOKUP(K1045,'Fluxo de Caixa'!B:B,1,0)</f>
        <v>#N/A</v>
      </c>
    </row>
    <row r="1046" spans="2:16">
      <c r="B1046" s="60"/>
      <c r="C1046" s="65"/>
      <c r="D1046" s="66"/>
      <c r="E1046" s="20" t="str">
        <f t="shared" si="32"/>
        <v>1-1900</v>
      </c>
      <c r="F1046" s="69"/>
      <c r="G1046" s="67"/>
      <c r="H1046" s="68"/>
      <c r="I1046" s="69"/>
      <c r="J1046" s="67"/>
      <c r="K1046" s="25" t="e">
        <f>IFERROR(VLOOKUP(J1046,'DE-PARA'!J:K,2,0),VLOOKUP('BD Conta 5295-0'!J1046,'DE-PARA'!K:L,2,0))</f>
        <v>#N/A</v>
      </c>
      <c r="L1046" s="70"/>
      <c r="M1046" s="101">
        <f t="shared" si="33"/>
        <v>0</v>
      </c>
      <c r="P1046" s="1" t="e">
        <f>VLOOKUP(K1046,'Fluxo de Caixa'!B:B,1,0)</f>
        <v>#N/A</v>
      </c>
    </row>
    <row r="1047" spans="2:16">
      <c r="B1047" s="60"/>
      <c r="C1047" s="65"/>
      <c r="D1047" s="66"/>
      <c r="E1047" s="20" t="str">
        <f t="shared" si="32"/>
        <v>1-1900</v>
      </c>
      <c r="F1047" s="69"/>
      <c r="G1047" s="67"/>
      <c r="H1047" s="68"/>
      <c r="I1047" s="69"/>
      <c r="J1047" s="67"/>
      <c r="K1047" s="25" t="e">
        <f>IFERROR(VLOOKUP(J1047,'DE-PARA'!J:K,2,0),VLOOKUP('BD Conta 5295-0'!J1047,'DE-PARA'!K:L,2,0))</f>
        <v>#N/A</v>
      </c>
      <c r="L1047" s="70"/>
      <c r="M1047" s="101">
        <f t="shared" si="33"/>
        <v>0</v>
      </c>
      <c r="P1047" s="1" t="e">
        <f>VLOOKUP(K1047,'Fluxo de Caixa'!B:B,1,0)</f>
        <v>#N/A</v>
      </c>
    </row>
    <row r="1048" spans="2:16">
      <c r="B1048" s="60"/>
      <c r="C1048" s="65"/>
      <c r="D1048" s="66"/>
      <c r="E1048" s="20" t="str">
        <f t="shared" si="32"/>
        <v>1-1900</v>
      </c>
      <c r="F1048" s="69"/>
      <c r="G1048" s="67"/>
      <c r="H1048" s="68"/>
      <c r="I1048" s="69"/>
      <c r="J1048" s="67"/>
      <c r="K1048" s="25" t="e">
        <f>IFERROR(VLOOKUP(J1048,'DE-PARA'!J:K,2,0),VLOOKUP('BD Conta 5295-0'!J1048,'DE-PARA'!K:L,2,0))</f>
        <v>#N/A</v>
      </c>
      <c r="L1048" s="70"/>
      <c r="M1048" s="101">
        <f t="shared" si="33"/>
        <v>0</v>
      </c>
      <c r="P1048" s="1" t="e">
        <f>VLOOKUP(K1048,'Fluxo de Caixa'!B:B,1,0)</f>
        <v>#N/A</v>
      </c>
    </row>
    <row r="1049" spans="2:16">
      <c r="B1049" s="60"/>
      <c r="C1049" s="65"/>
      <c r="D1049" s="66"/>
      <c r="E1049" s="20" t="str">
        <f t="shared" si="32"/>
        <v>1-1900</v>
      </c>
      <c r="F1049" s="69"/>
      <c r="G1049" s="67"/>
      <c r="H1049" s="68"/>
      <c r="I1049" s="69"/>
      <c r="J1049" s="67"/>
      <c r="K1049" s="25" t="e">
        <f>IFERROR(VLOOKUP(J1049,'DE-PARA'!J:K,2,0),VLOOKUP('BD Conta 5295-0'!J1049,'DE-PARA'!K:L,2,0))</f>
        <v>#N/A</v>
      </c>
      <c r="L1049" s="70"/>
      <c r="M1049" s="101">
        <f t="shared" si="33"/>
        <v>0</v>
      </c>
      <c r="P1049" s="1" t="e">
        <f>VLOOKUP(K1049,'Fluxo de Caixa'!B:B,1,0)</f>
        <v>#N/A</v>
      </c>
    </row>
    <row r="1050" spans="2:16">
      <c r="B1050" s="60"/>
      <c r="C1050" s="65"/>
      <c r="D1050" s="66"/>
      <c r="E1050" s="20" t="str">
        <f t="shared" si="32"/>
        <v>1-1900</v>
      </c>
      <c r="F1050" s="69"/>
      <c r="G1050" s="67"/>
      <c r="H1050" s="68"/>
      <c r="I1050" s="69"/>
      <c r="J1050" s="67"/>
      <c r="K1050" s="25" t="e">
        <f>IFERROR(VLOOKUP(J1050,'DE-PARA'!J:K,2,0),VLOOKUP('BD Conta 5295-0'!J1050,'DE-PARA'!K:L,2,0))</f>
        <v>#N/A</v>
      </c>
      <c r="L1050" s="70"/>
      <c r="M1050" s="101">
        <f t="shared" si="33"/>
        <v>0</v>
      </c>
      <c r="P1050" s="1" t="e">
        <f>VLOOKUP(K1050,'Fluxo de Caixa'!B:B,1,0)</f>
        <v>#N/A</v>
      </c>
    </row>
    <row r="1051" spans="2:16">
      <c r="B1051" s="60"/>
      <c r="C1051" s="65"/>
      <c r="D1051" s="66"/>
      <c r="E1051" s="20" t="str">
        <f t="shared" si="32"/>
        <v>1-1900</v>
      </c>
      <c r="F1051" s="69"/>
      <c r="G1051" s="67"/>
      <c r="H1051" s="68"/>
      <c r="I1051" s="69"/>
      <c r="J1051" s="67"/>
      <c r="K1051" s="25" t="e">
        <f>IFERROR(VLOOKUP(J1051,'DE-PARA'!J:K,2,0),VLOOKUP('BD Conta 5295-0'!J1051,'DE-PARA'!K:L,2,0))</f>
        <v>#N/A</v>
      </c>
      <c r="L1051" s="70"/>
      <c r="M1051" s="101">
        <f t="shared" si="33"/>
        <v>0</v>
      </c>
      <c r="P1051" s="1" t="e">
        <f>VLOOKUP(K1051,'Fluxo de Caixa'!B:B,1,0)</f>
        <v>#N/A</v>
      </c>
    </row>
    <row r="1052" spans="2:16">
      <c r="B1052" s="60"/>
      <c r="C1052" s="65"/>
      <c r="D1052" s="66"/>
      <c r="E1052" s="20" t="str">
        <f t="shared" si="32"/>
        <v>1-1900</v>
      </c>
      <c r="F1052" s="69"/>
      <c r="G1052" s="67"/>
      <c r="H1052" s="68"/>
      <c r="I1052" s="69"/>
      <c r="J1052" s="67"/>
      <c r="K1052" s="25" t="e">
        <f>IFERROR(VLOOKUP(J1052,'DE-PARA'!J:K,2,0),VLOOKUP('BD Conta 5295-0'!J1052,'DE-PARA'!K:L,2,0))</f>
        <v>#N/A</v>
      </c>
      <c r="L1052" s="70"/>
      <c r="M1052" s="101">
        <f t="shared" si="33"/>
        <v>0</v>
      </c>
      <c r="P1052" s="1" t="e">
        <f>VLOOKUP(K1052,'Fluxo de Caixa'!B:B,1,0)</f>
        <v>#N/A</v>
      </c>
    </row>
    <row r="1053" spans="2:16">
      <c r="B1053" s="60"/>
      <c r="C1053" s="65"/>
      <c r="D1053" s="66"/>
      <c r="E1053" s="20" t="str">
        <f t="shared" si="32"/>
        <v>1-1900</v>
      </c>
      <c r="F1053" s="69"/>
      <c r="G1053" s="67"/>
      <c r="H1053" s="68"/>
      <c r="I1053" s="69"/>
      <c r="J1053" s="67"/>
      <c r="K1053" s="25" t="e">
        <f>IFERROR(VLOOKUP(J1053,'DE-PARA'!J:K,2,0),VLOOKUP('BD Conta 5295-0'!J1053,'DE-PARA'!K:L,2,0))</f>
        <v>#N/A</v>
      </c>
      <c r="L1053" s="70"/>
      <c r="M1053" s="101">
        <f t="shared" si="33"/>
        <v>0</v>
      </c>
      <c r="P1053" s="1" t="e">
        <f>VLOOKUP(K1053,'Fluxo de Caixa'!B:B,1,0)</f>
        <v>#N/A</v>
      </c>
    </row>
    <row r="1054" spans="2:16">
      <c r="B1054" s="60"/>
      <c r="C1054" s="65"/>
      <c r="D1054" s="66"/>
      <c r="E1054" s="20" t="str">
        <f t="shared" si="32"/>
        <v>1-1900</v>
      </c>
      <c r="F1054" s="69"/>
      <c r="G1054" s="67"/>
      <c r="H1054" s="68"/>
      <c r="I1054" s="69"/>
      <c r="J1054" s="67"/>
      <c r="K1054" s="25" t="e">
        <f>IFERROR(VLOOKUP(J1054,'DE-PARA'!J:K,2,0),VLOOKUP('BD Conta 5295-0'!J1054,'DE-PARA'!K:L,2,0))</f>
        <v>#N/A</v>
      </c>
      <c r="L1054" s="70"/>
      <c r="M1054" s="101">
        <f t="shared" si="33"/>
        <v>0</v>
      </c>
      <c r="P1054" s="1" t="e">
        <f>VLOOKUP(K1054,'Fluxo de Caixa'!B:B,1,0)</f>
        <v>#N/A</v>
      </c>
    </row>
    <row r="1055" spans="2:16">
      <c r="B1055" s="60"/>
      <c r="C1055" s="65"/>
      <c r="D1055" s="66"/>
      <c r="E1055" s="20" t="str">
        <f t="shared" si="32"/>
        <v>1-1900</v>
      </c>
      <c r="F1055" s="69"/>
      <c r="G1055" s="67"/>
      <c r="H1055" s="68"/>
      <c r="I1055" s="69"/>
      <c r="J1055" s="67"/>
      <c r="K1055" s="25" t="e">
        <f>IFERROR(VLOOKUP(J1055,'DE-PARA'!J:K,2,0),VLOOKUP('BD Conta 5295-0'!J1055,'DE-PARA'!K:L,2,0))</f>
        <v>#N/A</v>
      </c>
      <c r="L1055" s="70"/>
      <c r="M1055" s="101">
        <f t="shared" si="33"/>
        <v>0</v>
      </c>
      <c r="P1055" s="1" t="e">
        <f>VLOOKUP(K1055,'Fluxo de Caixa'!B:B,1,0)</f>
        <v>#N/A</v>
      </c>
    </row>
    <row r="1056" spans="2:16">
      <c r="B1056" s="60"/>
      <c r="C1056" s="65"/>
      <c r="D1056" s="66"/>
      <c r="E1056" s="20" t="str">
        <f t="shared" si="32"/>
        <v>1-1900</v>
      </c>
      <c r="F1056" s="69"/>
      <c r="G1056" s="67"/>
      <c r="H1056" s="68"/>
      <c r="I1056" s="69"/>
      <c r="J1056" s="67"/>
      <c r="K1056" s="25" t="e">
        <f>IFERROR(VLOOKUP(J1056,'DE-PARA'!J:K,2,0),VLOOKUP('BD Conta 5295-0'!J1056,'DE-PARA'!K:L,2,0))</f>
        <v>#N/A</v>
      </c>
      <c r="L1056" s="70"/>
      <c r="M1056" s="101">
        <f t="shared" si="33"/>
        <v>0</v>
      </c>
      <c r="P1056" s="1" t="e">
        <f>VLOOKUP(K1056,'Fluxo de Caixa'!B:B,1,0)</f>
        <v>#N/A</v>
      </c>
    </row>
    <row r="1057" spans="2:16">
      <c r="B1057" s="60"/>
      <c r="C1057" s="65"/>
      <c r="D1057" s="66"/>
      <c r="E1057" s="20" t="str">
        <f t="shared" si="32"/>
        <v>1-1900</v>
      </c>
      <c r="F1057" s="69"/>
      <c r="G1057" s="67"/>
      <c r="H1057" s="68"/>
      <c r="I1057" s="69"/>
      <c r="J1057" s="67"/>
      <c r="K1057" s="25" t="e">
        <f>IFERROR(VLOOKUP(J1057,'DE-PARA'!J:K,2,0),VLOOKUP('BD Conta 5295-0'!J1057,'DE-PARA'!K:L,2,0))</f>
        <v>#N/A</v>
      </c>
      <c r="L1057" s="70"/>
      <c r="M1057" s="101">
        <f t="shared" si="33"/>
        <v>0</v>
      </c>
      <c r="P1057" s="1" t="e">
        <f>VLOOKUP(K1057,'Fluxo de Caixa'!B:B,1,0)</f>
        <v>#N/A</v>
      </c>
    </row>
    <row r="1058" spans="2:16">
      <c r="B1058" s="60"/>
      <c r="C1058" s="65"/>
      <c r="D1058" s="66"/>
      <c r="E1058" s="20" t="str">
        <f t="shared" si="32"/>
        <v>1-1900</v>
      </c>
      <c r="F1058" s="69"/>
      <c r="G1058" s="67"/>
      <c r="H1058" s="68"/>
      <c r="I1058" s="69"/>
      <c r="J1058" s="67"/>
      <c r="K1058" s="25" t="e">
        <f>IFERROR(VLOOKUP(J1058,'DE-PARA'!J:K,2,0),VLOOKUP('BD Conta 5295-0'!J1058,'DE-PARA'!K:L,2,0))</f>
        <v>#N/A</v>
      </c>
      <c r="L1058" s="70"/>
      <c r="M1058" s="101">
        <f t="shared" si="33"/>
        <v>0</v>
      </c>
      <c r="P1058" s="1" t="e">
        <f>VLOOKUP(K1058,'Fluxo de Caixa'!B:B,1,0)</f>
        <v>#N/A</v>
      </c>
    </row>
    <row r="1059" spans="2:16">
      <c r="B1059" s="60"/>
      <c r="C1059" s="65"/>
      <c r="D1059" s="66"/>
      <c r="E1059" s="20" t="str">
        <f t="shared" si="32"/>
        <v>1-1900</v>
      </c>
      <c r="F1059" s="69"/>
      <c r="G1059" s="67"/>
      <c r="H1059" s="68"/>
      <c r="I1059" s="69"/>
      <c r="J1059" s="67"/>
      <c r="K1059" s="25" t="e">
        <f>IFERROR(VLOOKUP(J1059,'DE-PARA'!J:K,2,0),VLOOKUP('BD Conta 5295-0'!J1059,'DE-PARA'!K:L,2,0))</f>
        <v>#N/A</v>
      </c>
      <c r="L1059" s="70"/>
      <c r="M1059" s="101">
        <f t="shared" si="33"/>
        <v>0</v>
      </c>
      <c r="P1059" s="1" t="e">
        <f>VLOOKUP(K1059,'Fluxo de Caixa'!B:B,1,0)</f>
        <v>#N/A</v>
      </c>
    </row>
    <row r="1060" spans="2:16">
      <c r="B1060" s="60"/>
      <c r="C1060" s="65"/>
      <c r="D1060" s="66"/>
      <c r="E1060" s="20" t="str">
        <f t="shared" si="32"/>
        <v>1-1900</v>
      </c>
      <c r="F1060" s="69"/>
      <c r="G1060" s="67"/>
      <c r="H1060" s="68"/>
      <c r="I1060" s="69"/>
      <c r="J1060" s="67"/>
      <c r="K1060" s="25" t="e">
        <f>IFERROR(VLOOKUP(J1060,'DE-PARA'!J:K,2,0),VLOOKUP('BD Conta 5295-0'!J1060,'DE-PARA'!K:L,2,0))</f>
        <v>#N/A</v>
      </c>
      <c r="L1060" s="70"/>
      <c r="M1060" s="101">
        <f t="shared" si="33"/>
        <v>0</v>
      </c>
      <c r="P1060" s="1" t="e">
        <f>VLOOKUP(K1060,'Fluxo de Caixa'!B:B,1,0)</f>
        <v>#N/A</v>
      </c>
    </row>
    <row r="1061" spans="2:16">
      <c r="B1061" s="60"/>
      <c r="C1061" s="65"/>
      <c r="D1061" s="66"/>
      <c r="E1061" s="20" t="str">
        <f t="shared" si="32"/>
        <v>1-1900</v>
      </c>
      <c r="F1061" s="69"/>
      <c r="G1061" s="67"/>
      <c r="H1061" s="68"/>
      <c r="I1061" s="69"/>
      <c r="J1061" s="67"/>
      <c r="K1061" s="25" t="e">
        <f>IFERROR(VLOOKUP(J1061,'DE-PARA'!J:K,2,0),VLOOKUP('BD Conta 5295-0'!J1061,'DE-PARA'!K:L,2,0))</f>
        <v>#N/A</v>
      </c>
      <c r="L1061" s="70"/>
      <c r="M1061" s="101">
        <f t="shared" si="33"/>
        <v>0</v>
      </c>
      <c r="P1061" s="1" t="e">
        <f>VLOOKUP(K1061,'Fluxo de Caixa'!B:B,1,0)</f>
        <v>#N/A</v>
      </c>
    </row>
    <row r="1062" spans="2:16">
      <c r="B1062" s="60"/>
      <c r="C1062" s="65"/>
      <c r="D1062" s="66"/>
      <c r="E1062" s="20" t="str">
        <f t="shared" si="32"/>
        <v>1-1900</v>
      </c>
      <c r="F1062" s="69"/>
      <c r="G1062" s="67"/>
      <c r="H1062" s="68"/>
      <c r="I1062" s="69"/>
      <c r="J1062" s="67"/>
      <c r="K1062" s="25" t="e">
        <f>IFERROR(VLOOKUP(J1062,'DE-PARA'!J:K,2,0),VLOOKUP('BD Conta 5295-0'!J1062,'DE-PARA'!K:L,2,0))</f>
        <v>#N/A</v>
      </c>
      <c r="L1062" s="70"/>
      <c r="M1062" s="101">
        <f t="shared" si="33"/>
        <v>0</v>
      </c>
      <c r="P1062" s="1" t="e">
        <f>VLOOKUP(K1062,'Fluxo de Caixa'!B:B,1,0)</f>
        <v>#N/A</v>
      </c>
    </row>
    <row r="1063" spans="2:16">
      <c r="B1063" s="60"/>
      <c r="C1063" s="65"/>
      <c r="D1063" s="66"/>
      <c r="E1063" s="20" t="str">
        <f t="shared" si="32"/>
        <v>1-1900</v>
      </c>
      <c r="F1063" s="69"/>
      <c r="G1063" s="67"/>
      <c r="H1063" s="68"/>
      <c r="I1063" s="69"/>
      <c r="J1063" s="67"/>
      <c r="K1063" s="25" t="e">
        <f>IFERROR(VLOOKUP(J1063,'DE-PARA'!J:K,2,0),VLOOKUP('BD Conta 5295-0'!J1063,'DE-PARA'!K:L,2,0))</f>
        <v>#N/A</v>
      </c>
      <c r="L1063" s="70"/>
      <c r="M1063" s="101">
        <f t="shared" si="33"/>
        <v>0</v>
      </c>
      <c r="P1063" s="1" t="e">
        <f>VLOOKUP(K1063,'Fluxo de Caixa'!B:B,1,0)</f>
        <v>#N/A</v>
      </c>
    </row>
    <row r="1064" spans="2:16">
      <c r="B1064" s="60"/>
      <c r="C1064" s="65"/>
      <c r="D1064" s="66"/>
      <c r="E1064" s="20" t="str">
        <f t="shared" si="32"/>
        <v>1-1900</v>
      </c>
      <c r="F1064" s="69"/>
      <c r="G1064" s="67"/>
      <c r="H1064" s="68"/>
      <c r="I1064" s="69"/>
      <c r="J1064" s="67"/>
      <c r="K1064" s="25" t="e">
        <f>IFERROR(VLOOKUP(J1064,'DE-PARA'!J:K,2,0),VLOOKUP('BD Conta 5295-0'!J1064,'DE-PARA'!K:L,2,0))</f>
        <v>#N/A</v>
      </c>
      <c r="L1064" s="70"/>
      <c r="M1064" s="101">
        <f t="shared" si="33"/>
        <v>0</v>
      </c>
      <c r="P1064" s="1" t="e">
        <f>VLOOKUP(K1064,'Fluxo de Caixa'!B:B,1,0)</f>
        <v>#N/A</v>
      </c>
    </row>
    <row r="1065" spans="2:16">
      <c r="B1065" s="60"/>
      <c r="C1065" s="65"/>
      <c r="D1065" s="66"/>
      <c r="E1065" s="20" t="str">
        <f t="shared" si="32"/>
        <v>1-1900</v>
      </c>
      <c r="F1065" s="69"/>
      <c r="G1065" s="67"/>
      <c r="H1065" s="68"/>
      <c r="I1065" s="69"/>
      <c r="J1065" s="67"/>
      <c r="K1065" s="25" t="e">
        <f>IFERROR(VLOOKUP(J1065,'DE-PARA'!J:K,2,0),VLOOKUP('BD Conta 5295-0'!J1065,'DE-PARA'!K:L,2,0))</f>
        <v>#N/A</v>
      </c>
      <c r="L1065" s="70"/>
      <c r="M1065" s="101">
        <f t="shared" si="33"/>
        <v>0</v>
      </c>
      <c r="P1065" s="1" t="e">
        <f>VLOOKUP(K1065,'Fluxo de Caixa'!B:B,1,0)</f>
        <v>#N/A</v>
      </c>
    </row>
    <row r="1066" spans="2:16">
      <c r="B1066" s="60"/>
      <c r="C1066" s="65"/>
      <c r="D1066" s="66"/>
      <c r="E1066" s="20" t="str">
        <f t="shared" si="32"/>
        <v>1-1900</v>
      </c>
      <c r="F1066" s="69"/>
      <c r="G1066" s="67"/>
      <c r="H1066" s="68"/>
      <c r="I1066" s="69"/>
      <c r="J1066" s="67"/>
      <c r="K1066" s="25" t="e">
        <f>IFERROR(VLOOKUP(J1066,'DE-PARA'!J:K,2,0),VLOOKUP('BD Conta 5295-0'!J1066,'DE-PARA'!K:L,2,0))</f>
        <v>#N/A</v>
      </c>
      <c r="L1066" s="70"/>
      <c r="M1066" s="101">
        <f t="shared" si="33"/>
        <v>0</v>
      </c>
      <c r="P1066" s="1" t="e">
        <f>VLOOKUP(K1066,'Fluxo de Caixa'!B:B,1,0)</f>
        <v>#N/A</v>
      </c>
    </row>
    <row r="1067" spans="2:16">
      <c r="B1067" s="60"/>
      <c r="C1067" s="65"/>
      <c r="D1067" s="66"/>
      <c r="E1067" s="20" t="str">
        <f t="shared" si="32"/>
        <v>1-1900</v>
      </c>
      <c r="F1067" s="69"/>
      <c r="G1067" s="67"/>
      <c r="H1067" s="68"/>
      <c r="I1067" s="69"/>
      <c r="J1067" s="67"/>
      <c r="K1067" s="25" t="e">
        <f>IFERROR(VLOOKUP(J1067,'DE-PARA'!J:K,2,0),VLOOKUP('BD Conta 5295-0'!J1067,'DE-PARA'!K:L,2,0))</f>
        <v>#N/A</v>
      </c>
      <c r="L1067" s="70"/>
      <c r="M1067" s="101">
        <f t="shared" si="33"/>
        <v>0</v>
      </c>
      <c r="P1067" s="1" t="e">
        <f>VLOOKUP(K1067,'Fluxo de Caixa'!B:B,1,0)</f>
        <v>#N/A</v>
      </c>
    </row>
    <row r="1068" spans="2:16">
      <c r="B1068" s="60"/>
      <c r="C1068" s="65"/>
      <c r="D1068" s="66"/>
      <c r="E1068" s="20" t="str">
        <f t="shared" si="32"/>
        <v>1-1900</v>
      </c>
      <c r="F1068" s="69"/>
      <c r="G1068" s="67"/>
      <c r="H1068" s="68"/>
      <c r="I1068" s="69"/>
      <c r="J1068" s="67"/>
      <c r="K1068" s="25" t="e">
        <f>IFERROR(VLOOKUP(J1068,'DE-PARA'!J:K,2,0),VLOOKUP('BD Conta 5295-0'!J1068,'DE-PARA'!K:L,2,0))</f>
        <v>#N/A</v>
      </c>
      <c r="L1068" s="70"/>
      <c r="M1068" s="101">
        <f t="shared" si="33"/>
        <v>0</v>
      </c>
      <c r="P1068" s="1" t="e">
        <f>VLOOKUP(K1068,'Fluxo de Caixa'!B:B,1,0)</f>
        <v>#N/A</v>
      </c>
    </row>
    <row r="1069" spans="2:16">
      <c r="B1069" s="60"/>
      <c r="C1069" s="65"/>
      <c r="D1069" s="66"/>
      <c r="E1069" s="20" t="str">
        <f t="shared" si="32"/>
        <v>1-1900</v>
      </c>
      <c r="F1069" s="69"/>
      <c r="G1069" s="67"/>
      <c r="H1069" s="68"/>
      <c r="I1069" s="69"/>
      <c r="J1069" s="67"/>
      <c r="K1069" s="25" t="e">
        <f>IFERROR(VLOOKUP(J1069,'DE-PARA'!J:K,2,0),VLOOKUP('BD Conta 5295-0'!J1069,'DE-PARA'!K:L,2,0))</f>
        <v>#N/A</v>
      </c>
      <c r="L1069" s="70"/>
      <c r="M1069" s="101">
        <f t="shared" si="33"/>
        <v>0</v>
      </c>
      <c r="P1069" s="1" t="e">
        <f>VLOOKUP(K1069,'Fluxo de Caixa'!B:B,1,0)</f>
        <v>#N/A</v>
      </c>
    </row>
    <row r="1070" spans="2:16">
      <c r="B1070" s="60"/>
      <c r="C1070" s="65"/>
      <c r="D1070" s="66"/>
      <c r="E1070" s="20" t="str">
        <f t="shared" si="32"/>
        <v>1-1900</v>
      </c>
      <c r="F1070" s="69"/>
      <c r="G1070" s="67"/>
      <c r="H1070" s="68"/>
      <c r="I1070" s="69"/>
      <c r="J1070" s="67"/>
      <c r="K1070" s="25" t="e">
        <f>IFERROR(VLOOKUP(J1070,'DE-PARA'!J:K,2,0),VLOOKUP('BD Conta 5295-0'!J1070,'DE-PARA'!K:L,2,0))</f>
        <v>#N/A</v>
      </c>
      <c r="L1070" s="70"/>
      <c r="M1070" s="101">
        <f t="shared" si="33"/>
        <v>0</v>
      </c>
      <c r="P1070" s="1" t="e">
        <f>VLOOKUP(K1070,'Fluxo de Caixa'!B:B,1,0)</f>
        <v>#N/A</v>
      </c>
    </row>
    <row r="1071" spans="2:16">
      <c r="B1071" s="60"/>
      <c r="C1071" s="65"/>
      <c r="D1071" s="66"/>
      <c r="E1071" s="20" t="str">
        <f t="shared" si="32"/>
        <v>1-1900</v>
      </c>
      <c r="F1071" s="69"/>
      <c r="G1071" s="67"/>
      <c r="H1071" s="68"/>
      <c r="I1071" s="69"/>
      <c r="J1071" s="67"/>
      <c r="K1071" s="25" t="e">
        <f>IFERROR(VLOOKUP(J1071,'DE-PARA'!J:K,2,0),VLOOKUP('BD Conta 5295-0'!J1071,'DE-PARA'!K:L,2,0))</f>
        <v>#N/A</v>
      </c>
      <c r="L1071" s="70"/>
      <c r="M1071" s="101">
        <f t="shared" si="33"/>
        <v>0</v>
      </c>
      <c r="P1071" s="1" t="e">
        <f>VLOOKUP(K1071,'Fluxo de Caixa'!B:B,1,0)</f>
        <v>#N/A</v>
      </c>
    </row>
    <row r="1072" spans="2:16">
      <c r="B1072" s="60"/>
      <c r="C1072" s="65"/>
      <c r="D1072" s="66"/>
      <c r="E1072" s="20" t="str">
        <f t="shared" si="32"/>
        <v>1-1900</v>
      </c>
      <c r="F1072" s="69"/>
      <c r="G1072" s="67"/>
      <c r="H1072" s="68"/>
      <c r="I1072" s="69"/>
      <c r="J1072" s="67"/>
      <c r="K1072" s="25" t="e">
        <f>IFERROR(VLOOKUP(J1072,'DE-PARA'!J:K,2,0),VLOOKUP('BD Conta 5295-0'!J1072,'DE-PARA'!K:L,2,0))</f>
        <v>#N/A</v>
      </c>
      <c r="L1072" s="70"/>
      <c r="M1072" s="101">
        <f t="shared" si="33"/>
        <v>0</v>
      </c>
      <c r="P1072" s="1" t="e">
        <f>VLOOKUP(K1072,'Fluxo de Caixa'!B:B,1,0)</f>
        <v>#N/A</v>
      </c>
    </row>
    <row r="1073" spans="2:16">
      <c r="B1073" s="60"/>
      <c r="C1073" s="65"/>
      <c r="D1073" s="66"/>
      <c r="E1073" s="20" t="str">
        <f t="shared" si="32"/>
        <v>1-1900</v>
      </c>
      <c r="F1073" s="69"/>
      <c r="G1073" s="67"/>
      <c r="H1073" s="68"/>
      <c r="I1073" s="69"/>
      <c r="J1073" s="67"/>
      <c r="K1073" s="25" t="e">
        <f>IFERROR(VLOOKUP(J1073,'DE-PARA'!J:K,2,0),VLOOKUP('BD Conta 5295-0'!J1073,'DE-PARA'!K:L,2,0))</f>
        <v>#N/A</v>
      </c>
      <c r="L1073" s="70"/>
      <c r="M1073" s="101">
        <f t="shared" si="33"/>
        <v>0</v>
      </c>
      <c r="P1073" s="1" t="e">
        <f>VLOOKUP(K1073,'Fluxo de Caixa'!B:B,1,0)</f>
        <v>#N/A</v>
      </c>
    </row>
    <row r="1074" spans="2:16">
      <c r="B1074" s="60"/>
      <c r="C1074" s="65"/>
      <c r="D1074" s="66"/>
      <c r="E1074" s="20" t="str">
        <f t="shared" si="32"/>
        <v>1-1900</v>
      </c>
      <c r="F1074" s="69"/>
      <c r="G1074" s="67"/>
      <c r="H1074" s="68"/>
      <c r="I1074" s="69"/>
      <c r="J1074" s="67"/>
      <c r="K1074" s="25" t="e">
        <f>IFERROR(VLOOKUP(J1074,'DE-PARA'!J:K,2,0),VLOOKUP('BD Conta 5295-0'!J1074,'DE-PARA'!K:L,2,0))</f>
        <v>#N/A</v>
      </c>
      <c r="L1074" s="70"/>
      <c r="M1074" s="101">
        <f t="shared" si="33"/>
        <v>0</v>
      </c>
      <c r="P1074" s="1" t="e">
        <f>VLOOKUP(K1074,'Fluxo de Caixa'!B:B,1,0)</f>
        <v>#N/A</v>
      </c>
    </row>
    <row r="1075" spans="2:16">
      <c r="B1075" s="60"/>
      <c r="C1075" s="65"/>
      <c r="D1075" s="66"/>
      <c r="E1075" s="20" t="str">
        <f t="shared" si="32"/>
        <v>1-1900</v>
      </c>
      <c r="F1075" s="69"/>
      <c r="G1075" s="67"/>
      <c r="H1075" s="68"/>
      <c r="I1075" s="69"/>
      <c r="J1075" s="67"/>
      <c r="K1075" s="25" t="e">
        <f>IFERROR(VLOOKUP(J1075,'DE-PARA'!J:K,2,0),VLOOKUP('BD Conta 5295-0'!J1075,'DE-PARA'!K:L,2,0))</f>
        <v>#N/A</v>
      </c>
      <c r="L1075" s="70"/>
      <c r="M1075" s="101">
        <f t="shared" si="33"/>
        <v>0</v>
      </c>
      <c r="P1075" s="1" t="e">
        <f>VLOOKUP(K1075,'Fluxo de Caixa'!B:B,1,0)</f>
        <v>#N/A</v>
      </c>
    </row>
    <row r="1076" spans="2:16">
      <c r="B1076" s="60"/>
      <c r="C1076" s="65"/>
      <c r="D1076" s="66"/>
      <c r="E1076" s="20" t="str">
        <f t="shared" si="32"/>
        <v>1-1900</v>
      </c>
      <c r="F1076" s="69"/>
      <c r="G1076" s="67"/>
      <c r="H1076" s="68"/>
      <c r="I1076" s="69"/>
      <c r="J1076" s="67"/>
      <c r="K1076" s="25" t="e">
        <f>IFERROR(VLOOKUP(J1076,'DE-PARA'!J:K,2,0),VLOOKUP('BD Conta 5295-0'!J1076,'DE-PARA'!K:L,2,0))</f>
        <v>#N/A</v>
      </c>
      <c r="L1076" s="70"/>
      <c r="M1076" s="101">
        <f t="shared" si="33"/>
        <v>0</v>
      </c>
      <c r="P1076" s="1" t="e">
        <f>VLOOKUP(K1076,'Fluxo de Caixa'!B:B,1,0)</f>
        <v>#N/A</v>
      </c>
    </row>
    <row r="1077" spans="2:16">
      <c r="B1077" s="60"/>
      <c r="C1077" s="65"/>
      <c r="D1077" s="66"/>
      <c r="E1077" s="20" t="str">
        <f t="shared" si="32"/>
        <v>1-1900</v>
      </c>
      <c r="F1077" s="69"/>
      <c r="G1077" s="67"/>
      <c r="H1077" s="68"/>
      <c r="I1077" s="69"/>
      <c r="J1077" s="67"/>
      <c r="K1077" s="25" t="e">
        <f>IFERROR(VLOOKUP(J1077,'DE-PARA'!J:K,2,0),VLOOKUP('BD Conta 5295-0'!J1077,'DE-PARA'!K:L,2,0))</f>
        <v>#N/A</v>
      </c>
      <c r="L1077" s="70"/>
      <c r="M1077" s="101">
        <f t="shared" si="33"/>
        <v>0</v>
      </c>
    </row>
    <row r="1078" spans="2:16">
      <c r="B1078" s="60"/>
      <c r="C1078" s="65"/>
      <c r="D1078" s="66"/>
      <c r="E1078" s="20" t="str">
        <f t="shared" si="32"/>
        <v>1-1900</v>
      </c>
      <c r="F1078" s="69"/>
      <c r="G1078" s="67"/>
      <c r="H1078" s="68"/>
      <c r="I1078" s="69"/>
      <c r="J1078" s="67"/>
      <c r="K1078" s="25" t="e">
        <f>IFERROR(VLOOKUP(J1078,'DE-PARA'!J:K,2,0),VLOOKUP('BD Conta 5295-0'!J1078,'DE-PARA'!K:L,2,0))</f>
        <v>#N/A</v>
      </c>
      <c r="L1078" s="70"/>
      <c r="M1078" s="101">
        <f t="shared" si="33"/>
        <v>0</v>
      </c>
    </row>
    <row r="1079" spans="2:16">
      <c r="B1079" s="60"/>
      <c r="C1079" s="65"/>
      <c r="D1079" s="66"/>
      <c r="E1079" s="20" t="str">
        <f t="shared" si="32"/>
        <v>1-1900</v>
      </c>
      <c r="F1079" s="69"/>
      <c r="G1079" s="67"/>
      <c r="H1079" s="68"/>
      <c r="I1079" s="69"/>
      <c r="J1079" s="67"/>
      <c r="K1079" s="25" t="e">
        <f>IFERROR(VLOOKUP(J1079,'DE-PARA'!J:K,2,0),VLOOKUP('BD Conta 5295-0'!J1079,'DE-PARA'!K:L,2,0))</f>
        <v>#N/A</v>
      </c>
      <c r="L1079" s="70"/>
      <c r="M1079" s="101">
        <f t="shared" si="33"/>
        <v>0</v>
      </c>
    </row>
    <row r="1080" spans="2:16">
      <c r="B1080" s="60"/>
      <c r="C1080" s="65"/>
      <c r="D1080" s="66"/>
      <c r="E1080" s="20" t="str">
        <f t="shared" si="32"/>
        <v>1-1900</v>
      </c>
      <c r="F1080" s="69"/>
      <c r="G1080" s="67"/>
      <c r="H1080" s="68"/>
      <c r="I1080" s="69"/>
      <c r="J1080" s="67"/>
      <c r="K1080" s="25" t="e">
        <f>IFERROR(VLOOKUP(J1080,'DE-PARA'!J:K,2,0),VLOOKUP('BD Conta 5295-0'!J1080,'DE-PARA'!K:L,2,0))</f>
        <v>#N/A</v>
      </c>
      <c r="L1080" s="70"/>
      <c r="M1080" s="101">
        <f t="shared" si="33"/>
        <v>0</v>
      </c>
    </row>
    <row r="1081" spans="2:16">
      <c r="B1081" s="60"/>
      <c r="C1081" s="65"/>
      <c r="D1081" s="66"/>
      <c r="E1081" s="20" t="str">
        <f t="shared" si="32"/>
        <v>1-1900</v>
      </c>
      <c r="F1081" s="69"/>
      <c r="G1081" s="67"/>
      <c r="H1081" s="68"/>
      <c r="I1081" s="69"/>
      <c r="J1081" s="67"/>
      <c r="K1081" s="25" t="e">
        <f>IFERROR(VLOOKUP(J1081,'DE-PARA'!J:K,2,0),VLOOKUP('BD Conta 5295-0'!J1081,'DE-PARA'!K:L,2,0))</f>
        <v>#N/A</v>
      </c>
      <c r="L1081" s="70"/>
      <c r="M1081" s="101">
        <f t="shared" si="33"/>
        <v>0</v>
      </c>
    </row>
    <row r="1082" spans="2:16">
      <c r="B1082" s="60"/>
      <c r="C1082" s="65"/>
      <c r="D1082" s="66"/>
      <c r="E1082" s="20" t="str">
        <f t="shared" si="32"/>
        <v>1-1900</v>
      </c>
      <c r="F1082" s="69"/>
      <c r="G1082" s="67"/>
      <c r="H1082" s="68"/>
      <c r="I1082" s="69"/>
      <c r="J1082" s="67"/>
      <c r="K1082" s="25" t="e">
        <f>IFERROR(VLOOKUP(J1082,'DE-PARA'!J:K,2,0),VLOOKUP('BD Conta 5295-0'!J1082,'DE-PARA'!K:L,2,0))</f>
        <v>#N/A</v>
      </c>
      <c r="L1082" s="70"/>
      <c r="M1082" s="101">
        <f t="shared" si="33"/>
        <v>0</v>
      </c>
    </row>
    <row r="1083" spans="2:16">
      <c r="B1083" s="60"/>
      <c r="C1083" s="65"/>
      <c r="D1083" s="66"/>
      <c r="E1083" s="20" t="str">
        <f t="shared" si="32"/>
        <v>1-1900</v>
      </c>
      <c r="F1083" s="69"/>
      <c r="G1083" s="67"/>
      <c r="H1083" s="68"/>
      <c r="I1083" s="69"/>
      <c r="J1083" s="67"/>
      <c r="K1083" s="25" t="e">
        <f>IFERROR(VLOOKUP(J1083,'DE-PARA'!J:K,2,0),VLOOKUP('BD Conta 5295-0'!J1083,'DE-PARA'!K:L,2,0))</f>
        <v>#N/A</v>
      </c>
      <c r="L1083" s="70"/>
      <c r="M1083" s="101">
        <f t="shared" si="33"/>
        <v>0</v>
      </c>
    </row>
    <row r="1084" spans="2:16">
      <c r="B1084" s="60"/>
      <c r="C1084" s="65"/>
      <c r="D1084" s="66"/>
      <c r="E1084" s="20" t="str">
        <f t="shared" si="32"/>
        <v>1-1900</v>
      </c>
      <c r="F1084" s="69"/>
      <c r="G1084" s="67"/>
      <c r="H1084" s="68"/>
      <c r="I1084" s="69"/>
      <c r="J1084" s="67"/>
      <c r="K1084" s="25" t="e">
        <f>IFERROR(VLOOKUP(J1084,'DE-PARA'!J:K,2,0),VLOOKUP('BD Conta 5295-0'!J1084,'DE-PARA'!K:L,2,0))</f>
        <v>#N/A</v>
      </c>
      <c r="L1084" s="70"/>
      <c r="M1084" s="101">
        <f t="shared" si="33"/>
        <v>0</v>
      </c>
    </row>
    <row r="1085" spans="2:16">
      <c r="B1085" s="60"/>
      <c r="C1085" s="65"/>
      <c r="D1085" s="66"/>
      <c r="E1085" s="20" t="str">
        <f t="shared" si="32"/>
        <v>1-1900</v>
      </c>
      <c r="F1085" s="69"/>
      <c r="G1085" s="67"/>
      <c r="H1085" s="68"/>
      <c r="I1085" s="69"/>
      <c r="J1085" s="67"/>
      <c r="K1085" s="25" t="e">
        <f>IFERROR(VLOOKUP(J1085,'DE-PARA'!J:K,2,0),VLOOKUP('BD Conta 5295-0'!J1085,'DE-PARA'!K:L,2,0))</f>
        <v>#N/A</v>
      </c>
      <c r="L1085" s="70"/>
      <c r="M1085" s="101">
        <f t="shared" si="33"/>
        <v>0</v>
      </c>
    </row>
    <row r="1086" spans="2:16">
      <c r="B1086" s="60"/>
      <c r="C1086" s="65"/>
      <c r="D1086" s="66"/>
      <c r="E1086" s="20" t="str">
        <f t="shared" si="32"/>
        <v>1-1900</v>
      </c>
      <c r="F1086" s="69"/>
      <c r="G1086" s="67"/>
      <c r="H1086" s="68"/>
      <c r="I1086" s="69"/>
      <c r="J1086" s="67"/>
      <c r="K1086" s="25" t="e">
        <f>IFERROR(VLOOKUP(J1086,'DE-PARA'!J:K,2,0),VLOOKUP('BD Conta 5295-0'!J1086,'DE-PARA'!K:L,2,0))</f>
        <v>#N/A</v>
      </c>
      <c r="L1086" s="70"/>
      <c r="M1086" s="101">
        <f t="shared" si="33"/>
        <v>0</v>
      </c>
    </row>
    <row r="1087" spans="2:16">
      <c r="B1087" s="60"/>
      <c r="C1087" s="65"/>
      <c r="D1087" s="66"/>
      <c r="E1087" s="20" t="str">
        <f t="shared" si="32"/>
        <v>1-1900</v>
      </c>
      <c r="F1087" s="69"/>
      <c r="G1087" s="67"/>
      <c r="H1087" s="68"/>
      <c r="I1087" s="69"/>
      <c r="J1087" s="67"/>
      <c r="K1087" s="25" t="e">
        <f>IFERROR(VLOOKUP(J1087,'DE-PARA'!J:K,2,0),VLOOKUP('BD Conta 5295-0'!J1087,'DE-PARA'!K:L,2,0))</f>
        <v>#N/A</v>
      </c>
      <c r="L1087" s="70"/>
      <c r="M1087" s="101">
        <f t="shared" si="33"/>
        <v>0</v>
      </c>
    </row>
    <row r="1088" spans="2:16">
      <c r="B1088" s="60"/>
      <c r="C1088" s="65"/>
      <c r="D1088" s="66"/>
      <c r="E1088" s="20" t="str">
        <f t="shared" si="32"/>
        <v>1-1900</v>
      </c>
      <c r="F1088" s="69"/>
      <c r="G1088" s="67"/>
      <c r="H1088" s="68"/>
      <c r="I1088" s="69"/>
      <c r="J1088" s="67"/>
      <c r="K1088" s="25" t="e">
        <f>IFERROR(VLOOKUP(J1088,'DE-PARA'!J:K,2,0),VLOOKUP('BD Conta 5295-0'!J1088,'DE-PARA'!K:L,2,0))</f>
        <v>#N/A</v>
      </c>
      <c r="L1088" s="70"/>
      <c r="M1088" s="101">
        <f t="shared" si="33"/>
        <v>0</v>
      </c>
    </row>
    <row r="1089" spans="2:13">
      <c r="B1089" s="60"/>
      <c r="C1089" s="65"/>
      <c r="D1089" s="66"/>
      <c r="E1089" s="20" t="str">
        <f t="shared" si="32"/>
        <v>1-1900</v>
      </c>
      <c r="F1089" s="69"/>
      <c r="G1089" s="67"/>
      <c r="H1089" s="68"/>
      <c r="I1089" s="69"/>
      <c r="J1089" s="67"/>
      <c r="K1089" s="25" t="e">
        <f>IFERROR(VLOOKUP(J1089,'DE-PARA'!J:K,2,0),VLOOKUP('BD Conta 5295-0'!J1089,'DE-PARA'!K:L,2,0))</f>
        <v>#N/A</v>
      </c>
      <c r="L1089" s="70"/>
      <c r="M1089" s="101">
        <f t="shared" si="33"/>
        <v>0</v>
      </c>
    </row>
    <row r="1090" spans="2:13">
      <c r="B1090" s="60"/>
      <c r="C1090" s="65"/>
      <c r="D1090" s="66"/>
      <c r="E1090" s="20" t="str">
        <f t="shared" si="32"/>
        <v>1-1900</v>
      </c>
      <c r="F1090" s="69"/>
      <c r="G1090" s="67"/>
      <c r="H1090" s="68"/>
      <c r="I1090" s="69"/>
      <c r="J1090" s="67"/>
      <c r="K1090" s="25" t="e">
        <f>IFERROR(VLOOKUP(J1090,'DE-PARA'!J:K,2,0),VLOOKUP('BD Conta 5295-0'!J1090,'DE-PARA'!K:L,2,0))</f>
        <v>#N/A</v>
      </c>
      <c r="L1090" s="70"/>
      <c r="M1090" s="101">
        <f t="shared" si="33"/>
        <v>0</v>
      </c>
    </row>
    <row r="1091" spans="2:13">
      <c r="B1091" s="60"/>
      <c r="C1091" s="65"/>
      <c r="D1091" s="66"/>
      <c r="E1091" s="20" t="str">
        <f t="shared" si="32"/>
        <v>1-1900</v>
      </c>
      <c r="F1091" s="69"/>
      <c r="G1091" s="67"/>
      <c r="H1091" s="68"/>
      <c r="I1091" s="69"/>
      <c r="J1091" s="67"/>
      <c r="K1091" s="25" t="e">
        <f>IFERROR(VLOOKUP(J1091,'DE-PARA'!J:K,2,0),VLOOKUP('BD Conta 5295-0'!J1091,'DE-PARA'!K:L,2,0))</f>
        <v>#N/A</v>
      </c>
      <c r="L1091" s="70"/>
      <c r="M1091" s="101">
        <f t="shared" si="33"/>
        <v>0</v>
      </c>
    </row>
    <row r="1092" spans="2:13">
      <c r="B1092" s="60"/>
      <c r="C1092" s="65"/>
      <c r="D1092" s="66"/>
      <c r="E1092" s="20" t="str">
        <f t="shared" ref="E1092:E1155" si="34">MONTH(D1092)&amp;"-"&amp;YEAR(D1092)</f>
        <v>1-1900</v>
      </c>
      <c r="F1092" s="69"/>
      <c r="G1092" s="67"/>
      <c r="H1092" s="68"/>
      <c r="I1092" s="69"/>
      <c r="J1092" s="67"/>
      <c r="K1092" s="25" t="e">
        <f>IFERROR(VLOOKUP(J1092,'DE-PARA'!J:K,2,0),VLOOKUP('BD Conta 5295-0'!J1092,'DE-PARA'!K:L,2,0))</f>
        <v>#N/A</v>
      </c>
      <c r="L1092" s="70"/>
      <c r="M1092" s="101">
        <f t="shared" si="33"/>
        <v>0</v>
      </c>
    </row>
    <row r="1093" spans="2:13">
      <c r="B1093" s="60"/>
      <c r="C1093" s="65"/>
      <c r="D1093" s="66"/>
      <c r="E1093" s="20" t="str">
        <f t="shared" si="34"/>
        <v>1-1900</v>
      </c>
      <c r="F1093" s="69"/>
      <c r="G1093" s="67"/>
      <c r="H1093" s="68"/>
      <c r="I1093" s="69"/>
      <c r="J1093" s="67"/>
      <c r="K1093" s="25" t="e">
        <f>IFERROR(VLOOKUP(J1093,'DE-PARA'!J:K,2,0),VLOOKUP('BD Conta 5295-0'!J1093,'DE-PARA'!K:L,2,0))</f>
        <v>#N/A</v>
      </c>
      <c r="L1093" s="70"/>
      <c r="M1093" s="101">
        <f t="shared" si="33"/>
        <v>0</v>
      </c>
    </row>
    <row r="1094" spans="2:13">
      <c r="B1094" s="60"/>
      <c r="C1094" s="65"/>
      <c r="D1094" s="66"/>
      <c r="E1094" s="20" t="str">
        <f t="shared" si="34"/>
        <v>1-1900</v>
      </c>
      <c r="F1094" s="69"/>
      <c r="G1094" s="67"/>
      <c r="H1094" s="68"/>
      <c r="I1094" s="69"/>
      <c r="J1094" s="67"/>
      <c r="K1094" s="25" t="e">
        <f>IFERROR(VLOOKUP(J1094,'DE-PARA'!J:K,2,0),VLOOKUP('BD Conta 5295-0'!J1094,'DE-PARA'!K:L,2,0))</f>
        <v>#N/A</v>
      </c>
      <c r="L1094" s="70"/>
      <c r="M1094" s="101">
        <f t="shared" ref="M1094:M1157" si="35">M1093+L1094</f>
        <v>0</v>
      </c>
    </row>
    <row r="1095" spans="2:13">
      <c r="B1095" s="60"/>
      <c r="C1095" s="65"/>
      <c r="D1095" s="66"/>
      <c r="E1095" s="20" t="str">
        <f t="shared" si="34"/>
        <v>1-1900</v>
      </c>
      <c r="F1095" s="69"/>
      <c r="G1095" s="67"/>
      <c r="H1095" s="68"/>
      <c r="I1095" s="69"/>
      <c r="J1095" s="67"/>
      <c r="K1095" s="25" t="e">
        <f>IFERROR(VLOOKUP(J1095,'DE-PARA'!J:K,2,0),VLOOKUP('BD Conta 5295-0'!J1095,'DE-PARA'!K:L,2,0))</f>
        <v>#N/A</v>
      </c>
      <c r="L1095" s="70"/>
      <c r="M1095" s="101">
        <f t="shared" si="35"/>
        <v>0</v>
      </c>
    </row>
    <row r="1096" spans="2:13">
      <c r="B1096" s="60"/>
      <c r="C1096" s="65"/>
      <c r="D1096" s="66"/>
      <c r="E1096" s="20" t="str">
        <f t="shared" si="34"/>
        <v>1-1900</v>
      </c>
      <c r="F1096" s="69"/>
      <c r="G1096" s="67"/>
      <c r="H1096" s="68"/>
      <c r="I1096" s="69"/>
      <c r="J1096" s="67"/>
      <c r="K1096" s="25" t="e">
        <f>IFERROR(VLOOKUP(J1096,'DE-PARA'!J:K,2,0),VLOOKUP('BD Conta 5295-0'!J1096,'DE-PARA'!K:L,2,0))</f>
        <v>#N/A</v>
      </c>
      <c r="L1096" s="70"/>
      <c r="M1096" s="101">
        <f t="shared" si="35"/>
        <v>0</v>
      </c>
    </row>
    <row r="1097" spans="2:13">
      <c r="B1097" s="60"/>
      <c r="C1097" s="65"/>
      <c r="D1097" s="66"/>
      <c r="E1097" s="20" t="str">
        <f t="shared" si="34"/>
        <v>1-1900</v>
      </c>
      <c r="F1097" s="69"/>
      <c r="G1097" s="67"/>
      <c r="H1097" s="68"/>
      <c r="I1097" s="69"/>
      <c r="J1097" s="67"/>
      <c r="K1097" s="25" t="e">
        <f>IFERROR(VLOOKUP(J1097,'DE-PARA'!J:K,2,0),VLOOKUP('BD Conta 5295-0'!J1097,'DE-PARA'!K:L,2,0))</f>
        <v>#N/A</v>
      </c>
      <c r="L1097" s="70"/>
      <c r="M1097" s="101">
        <f t="shared" si="35"/>
        <v>0</v>
      </c>
    </row>
    <row r="1098" spans="2:13">
      <c r="B1098" s="60"/>
      <c r="C1098" s="65"/>
      <c r="D1098" s="66"/>
      <c r="E1098" s="20" t="str">
        <f t="shared" si="34"/>
        <v>1-1900</v>
      </c>
      <c r="F1098" s="69"/>
      <c r="G1098" s="67"/>
      <c r="H1098" s="68"/>
      <c r="I1098" s="69"/>
      <c r="J1098" s="67"/>
      <c r="K1098" s="25" t="e">
        <f>IFERROR(VLOOKUP(J1098,'DE-PARA'!J:K,2,0),VLOOKUP('BD Conta 5295-0'!J1098,'DE-PARA'!K:L,2,0))</f>
        <v>#N/A</v>
      </c>
      <c r="L1098" s="70"/>
      <c r="M1098" s="101">
        <f t="shared" si="35"/>
        <v>0</v>
      </c>
    </row>
    <row r="1099" spans="2:13">
      <c r="B1099" s="60"/>
      <c r="C1099" s="65"/>
      <c r="D1099" s="66"/>
      <c r="E1099" s="20" t="str">
        <f t="shared" si="34"/>
        <v>1-1900</v>
      </c>
      <c r="F1099" s="69"/>
      <c r="G1099" s="67"/>
      <c r="H1099" s="68"/>
      <c r="I1099" s="69"/>
      <c r="J1099" s="67"/>
      <c r="K1099" s="25" t="e">
        <f>IFERROR(VLOOKUP(J1099,'DE-PARA'!J:K,2,0),VLOOKUP('BD Conta 5295-0'!J1099,'DE-PARA'!K:L,2,0))</f>
        <v>#N/A</v>
      </c>
      <c r="L1099" s="70"/>
      <c r="M1099" s="101">
        <f t="shared" si="35"/>
        <v>0</v>
      </c>
    </row>
    <row r="1100" spans="2:13">
      <c r="B1100" s="60"/>
      <c r="C1100" s="65"/>
      <c r="D1100" s="66"/>
      <c r="E1100" s="20" t="str">
        <f t="shared" si="34"/>
        <v>1-1900</v>
      </c>
      <c r="F1100" s="69"/>
      <c r="G1100" s="67"/>
      <c r="H1100" s="68"/>
      <c r="I1100" s="69"/>
      <c r="J1100" s="67"/>
      <c r="K1100" s="25" t="e">
        <f>IFERROR(VLOOKUP(J1100,'DE-PARA'!J:K,2,0),VLOOKUP('BD Conta 5295-0'!J1100,'DE-PARA'!K:L,2,0))</f>
        <v>#N/A</v>
      </c>
      <c r="L1100" s="70"/>
      <c r="M1100" s="101">
        <f t="shared" si="35"/>
        <v>0</v>
      </c>
    </row>
    <row r="1101" spans="2:13">
      <c r="B1101" s="60"/>
      <c r="C1101" s="65"/>
      <c r="D1101" s="66"/>
      <c r="E1101" s="20" t="str">
        <f t="shared" si="34"/>
        <v>1-1900</v>
      </c>
      <c r="F1101" s="69"/>
      <c r="G1101" s="67"/>
      <c r="H1101" s="68"/>
      <c r="I1101" s="69"/>
      <c r="J1101" s="67"/>
      <c r="K1101" s="25" t="e">
        <f>IFERROR(VLOOKUP(J1101,'DE-PARA'!J:K,2,0),VLOOKUP('BD Conta 5295-0'!J1101,'DE-PARA'!K:L,2,0))</f>
        <v>#N/A</v>
      </c>
      <c r="L1101" s="70"/>
      <c r="M1101" s="101">
        <f t="shared" si="35"/>
        <v>0</v>
      </c>
    </row>
    <row r="1102" spans="2:13">
      <c r="B1102" s="60"/>
      <c r="C1102" s="65"/>
      <c r="D1102" s="66"/>
      <c r="E1102" s="20" t="str">
        <f t="shared" si="34"/>
        <v>1-1900</v>
      </c>
      <c r="F1102" s="69"/>
      <c r="G1102" s="67"/>
      <c r="H1102" s="68"/>
      <c r="I1102" s="69"/>
      <c r="J1102" s="67"/>
      <c r="K1102" s="25" t="e">
        <f>IFERROR(VLOOKUP(J1102,'DE-PARA'!J:K,2,0),VLOOKUP('BD Conta 5295-0'!J1102,'DE-PARA'!K:L,2,0))</f>
        <v>#N/A</v>
      </c>
      <c r="L1102" s="70"/>
      <c r="M1102" s="101">
        <f t="shared" si="35"/>
        <v>0</v>
      </c>
    </row>
    <row r="1103" spans="2:13">
      <c r="B1103" s="60"/>
      <c r="C1103" s="65"/>
      <c r="D1103" s="66"/>
      <c r="E1103" s="20" t="str">
        <f t="shared" si="34"/>
        <v>1-1900</v>
      </c>
      <c r="F1103" s="69"/>
      <c r="G1103" s="67"/>
      <c r="H1103" s="68"/>
      <c r="I1103" s="69"/>
      <c r="J1103" s="67"/>
      <c r="K1103" s="25" t="e">
        <f>IFERROR(VLOOKUP(J1103,'DE-PARA'!J:K,2,0),VLOOKUP('BD Conta 5295-0'!J1103,'DE-PARA'!K:L,2,0))</f>
        <v>#N/A</v>
      </c>
      <c r="L1103" s="70"/>
      <c r="M1103" s="101">
        <f t="shared" si="35"/>
        <v>0</v>
      </c>
    </row>
    <row r="1104" spans="2:13">
      <c r="B1104" s="60"/>
      <c r="C1104" s="65"/>
      <c r="D1104" s="66"/>
      <c r="E1104" s="20" t="str">
        <f t="shared" si="34"/>
        <v>1-1900</v>
      </c>
      <c r="F1104" s="69"/>
      <c r="G1104" s="67"/>
      <c r="H1104" s="68"/>
      <c r="I1104" s="69"/>
      <c r="J1104" s="67"/>
      <c r="K1104" s="25" t="e">
        <f>IFERROR(VLOOKUP(J1104,'DE-PARA'!J:K,2,0),VLOOKUP('BD Conta 5295-0'!J1104,'DE-PARA'!K:L,2,0))</f>
        <v>#N/A</v>
      </c>
      <c r="L1104" s="70"/>
      <c r="M1104" s="101">
        <f t="shared" si="35"/>
        <v>0</v>
      </c>
    </row>
    <row r="1105" spans="2:13">
      <c r="B1105" s="60"/>
      <c r="C1105" s="65"/>
      <c r="D1105" s="66"/>
      <c r="E1105" s="20" t="str">
        <f t="shared" si="34"/>
        <v>1-1900</v>
      </c>
      <c r="F1105" s="69"/>
      <c r="G1105" s="67"/>
      <c r="H1105" s="68"/>
      <c r="I1105" s="69"/>
      <c r="J1105" s="67"/>
      <c r="K1105" s="25" t="e">
        <f>IFERROR(VLOOKUP(J1105,'DE-PARA'!J:K,2,0),VLOOKUP('BD Conta 5295-0'!J1105,'DE-PARA'!K:L,2,0))</f>
        <v>#N/A</v>
      </c>
      <c r="L1105" s="70"/>
      <c r="M1105" s="101">
        <f t="shared" si="35"/>
        <v>0</v>
      </c>
    </row>
    <row r="1106" spans="2:13">
      <c r="B1106" s="60"/>
      <c r="C1106" s="65"/>
      <c r="D1106" s="66"/>
      <c r="E1106" s="20" t="str">
        <f t="shared" si="34"/>
        <v>1-1900</v>
      </c>
      <c r="F1106" s="69"/>
      <c r="G1106" s="67"/>
      <c r="H1106" s="68"/>
      <c r="I1106" s="69"/>
      <c r="J1106" s="67"/>
      <c r="K1106" s="25" t="e">
        <f>IFERROR(VLOOKUP(J1106,'DE-PARA'!J:K,2,0),VLOOKUP('BD Conta 5295-0'!J1106,'DE-PARA'!K:L,2,0))</f>
        <v>#N/A</v>
      </c>
      <c r="L1106" s="70"/>
      <c r="M1106" s="101">
        <f t="shared" si="35"/>
        <v>0</v>
      </c>
    </row>
    <row r="1107" spans="2:13">
      <c r="B1107" s="60"/>
      <c r="C1107" s="65"/>
      <c r="D1107" s="66"/>
      <c r="E1107" s="20" t="str">
        <f t="shared" si="34"/>
        <v>1-1900</v>
      </c>
      <c r="F1107" s="69"/>
      <c r="G1107" s="67"/>
      <c r="H1107" s="68"/>
      <c r="I1107" s="69"/>
      <c r="J1107" s="67"/>
      <c r="K1107" s="25" t="e">
        <f>IFERROR(VLOOKUP(J1107,'DE-PARA'!J:K,2,0),VLOOKUP('BD Conta 5295-0'!J1107,'DE-PARA'!K:L,2,0))</f>
        <v>#N/A</v>
      </c>
      <c r="L1107" s="70"/>
      <c r="M1107" s="101">
        <f t="shared" si="35"/>
        <v>0</v>
      </c>
    </row>
    <row r="1108" spans="2:13">
      <c r="B1108" s="60"/>
      <c r="C1108" s="65"/>
      <c r="D1108" s="66"/>
      <c r="E1108" s="20" t="str">
        <f t="shared" si="34"/>
        <v>1-1900</v>
      </c>
      <c r="F1108" s="69"/>
      <c r="G1108" s="67"/>
      <c r="H1108" s="68"/>
      <c r="I1108" s="69"/>
      <c r="J1108" s="67"/>
      <c r="K1108" s="25" t="e">
        <f>IFERROR(VLOOKUP(J1108,'DE-PARA'!J:K,2,0),VLOOKUP('BD Conta 5295-0'!J1108,'DE-PARA'!K:L,2,0))</f>
        <v>#N/A</v>
      </c>
      <c r="L1108" s="70"/>
      <c r="M1108" s="101">
        <f t="shared" si="35"/>
        <v>0</v>
      </c>
    </row>
    <row r="1109" spans="2:13">
      <c r="B1109" s="60"/>
      <c r="C1109" s="65"/>
      <c r="D1109" s="66"/>
      <c r="E1109" s="20" t="str">
        <f t="shared" si="34"/>
        <v>1-1900</v>
      </c>
      <c r="F1109" s="69"/>
      <c r="G1109" s="67"/>
      <c r="H1109" s="68"/>
      <c r="I1109" s="69"/>
      <c r="J1109" s="67"/>
      <c r="K1109" s="25" t="e">
        <f>IFERROR(VLOOKUP(J1109,'DE-PARA'!J:K,2,0),VLOOKUP('BD Conta 5295-0'!J1109,'DE-PARA'!K:L,2,0))</f>
        <v>#N/A</v>
      </c>
      <c r="L1109" s="70"/>
      <c r="M1109" s="101">
        <f t="shared" si="35"/>
        <v>0</v>
      </c>
    </row>
    <row r="1110" spans="2:13">
      <c r="B1110" s="60"/>
      <c r="C1110" s="65"/>
      <c r="D1110" s="66"/>
      <c r="E1110" s="20" t="str">
        <f t="shared" si="34"/>
        <v>1-1900</v>
      </c>
      <c r="F1110" s="69"/>
      <c r="G1110" s="67"/>
      <c r="H1110" s="68"/>
      <c r="I1110" s="69"/>
      <c r="J1110" s="67"/>
      <c r="K1110" s="25" t="e">
        <f>IFERROR(VLOOKUP(J1110,'DE-PARA'!J:K,2,0),VLOOKUP('BD Conta 5295-0'!J1110,'DE-PARA'!K:L,2,0))</f>
        <v>#N/A</v>
      </c>
      <c r="L1110" s="70"/>
      <c r="M1110" s="101">
        <f t="shared" si="35"/>
        <v>0</v>
      </c>
    </row>
    <row r="1111" spans="2:13">
      <c r="B1111" s="60"/>
      <c r="C1111" s="65"/>
      <c r="D1111" s="66"/>
      <c r="E1111" s="20" t="str">
        <f t="shared" si="34"/>
        <v>1-1900</v>
      </c>
      <c r="F1111" s="69"/>
      <c r="G1111" s="67"/>
      <c r="H1111" s="68"/>
      <c r="I1111" s="69"/>
      <c r="J1111" s="67"/>
      <c r="K1111" s="25" t="e">
        <f>IFERROR(VLOOKUP(J1111,'DE-PARA'!J:K,2,0),VLOOKUP('BD Conta 5295-0'!J1111,'DE-PARA'!K:L,2,0))</f>
        <v>#N/A</v>
      </c>
      <c r="L1111" s="70"/>
      <c r="M1111" s="101">
        <f t="shared" si="35"/>
        <v>0</v>
      </c>
    </row>
    <row r="1112" spans="2:13">
      <c r="B1112" s="60"/>
      <c r="C1112" s="65"/>
      <c r="D1112" s="66"/>
      <c r="E1112" s="20" t="str">
        <f t="shared" si="34"/>
        <v>1-1900</v>
      </c>
      <c r="F1112" s="69"/>
      <c r="G1112" s="67"/>
      <c r="H1112" s="68"/>
      <c r="I1112" s="69"/>
      <c r="J1112" s="67"/>
      <c r="K1112" s="25" t="e">
        <f>IFERROR(VLOOKUP(J1112,'DE-PARA'!J:K,2,0),VLOOKUP('BD Conta 5295-0'!J1112,'DE-PARA'!K:L,2,0))</f>
        <v>#N/A</v>
      </c>
      <c r="L1112" s="70"/>
      <c r="M1112" s="101">
        <f t="shared" si="35"/>
        <v>0</v>
      </c>
    </row>
    <row r="1113" spans="2:13">
      <c r="B1113" s="60"/>
      <c r="C1113" s="65"/>
      <c r="D1113" s="66"/>
      <c r="E1113" s="20" t="str">
        <f t="shared" si="34"/>
        <v>1-1900</v>
      </c>
      <c r="F1113" s="69"/>
      <c r="G1113" s="67"/>
      <c r="H1113" s="68"/>
      <c r="I1113" s="69"/>
      <c r="J1113" s="67"/>
      <c r="K1113" s="25" t="e">
        <f>IFERROR(VLOOKUP(J1113,'DE-PARA'!J:K,2,0),VLOOKUP('BD Conta 5295-0'!J1113,'DE-PARA'!K:L,2,0))</f>
        <v>#N/A</v>
      </c>
      <c r="L1113" s="70"/>
      <c r="M1113" s="101">
        <f t="shared" si="35"/>
        <v>0</v>
      </c>
    </row>
    <row r="1114" spans="2:13">
      <c r="B1114" s="60"/>
      <c r="C1114" s="65"/>
      <c r="D1114" s="66"/>
      <c r="E1114" s="20" t="str">
        <f t="shared" si="34"/>
        <v>1-1900</v>
      </c>
      <c r="F1114" s="69"/>
      <c r="G1114" s="67"/>
      <c r="H1114" s="68"/>
      <c r="I1114" s="69"/>
      <c r="J1114" s="67"/>
      <c r="K1114" s="25" t="e">
        <f>IFERROR(VLOOKUP(J1114,'DE-PARA'!J:K,2,0),VLOOKUP('BD Conta 5295-0'!J1114,'DE-PARA'!K:L,2,0))</f>
        <v>#N/A</v>
      </c>
      <c r="L1114" s="70"/>
      <c r="M1114" s="101">
        <f t="shared" si="35"/>
        <v>0</v>
      </c>
    </row>
    <row r="1115" spans="2:13">
      <c r="B1115" s="60"/>
      <c r="C1115" s="65"/>
      <c r="D1115" s="66"/>
      <c r="E1115" s="20" t="str">
        <f t="shared" si="34"/>
        <v>1-1900</v>
      </c>
      <c r="F1115" s="69"/>
      <c r="G1115" s="67"/>
      <c r="H1115" s="68"/>
      <c r="I1115" s="69"/>
      <c r="J1115" s="67"/>
      <c r="K1115" s="25" t="e">
        <f>IFERROR(VLOOKUP(J1115,'DE-PARA'!J:K,2,0),VLOOKUP('BD Conta 5295-0'!J1115,'DE-PARA'!K:L,2,0))</f>
        <v>#N/A</v>
      </c>
      <c r="L1115" s="70"/>
      <c r="M1115" s="101">
        <f t="shared" si="35"/>
        <v>0</v>
      </c>
    </row>
    <row r="1116" spans="2:13">
      <c r="B1116" s="60"/>
      <c r="C1116" s="65"/>
      <c r="D1116" s="66"/>
      <c r="E1116" s="20" t="str">
        <f t="shared" si="34"/>
        <v>1-1900</v>
      </c>
      <c r="F1116" s="69"/>
      <c r="G1116" s="67"/>
      <c r="H1116" s="68"/>
      <c r="I1116" s="69"/>
      <c r="J1116" s="67"/>
      <c r="K1116" s="25" t="e">
        <f>IFERROR(VLOOKUP(J1116,'DE-PARA'!J:K,2,0),VLOOKUP('BD Conta 5295-0'!J1116,'DE-PARA'!K:L,2,0))</f>
        <v>#N/A</v>
      </c>
      <c r="L1116" s="70"/>
      <c r="M1116" s="101">
        <f t="shared" si="35"/>
        <v>0</v>
      </c>
    </row>
    <row r="1117" spans="2:13">
      <c r="B1117" s="60"/>
      <c r="C1117" s="65"/>
      <c r="D1117" s="66"/>
      <c r="E1117" s="20" t="str">
        <f t="shared" si="34"/>
        <v>1-1900</v>
      </c>
      <c r="F1117" s="69"/>
      <c r="G1117" s="67"/>
      <c r="H1117" s="68"/>
      <c r="I1117" s="69"/>
      <c r="J1117" s="67"/>
      <c r="K1117" s="25" t="e">
        <f>IFERROR(VLOOKUP(J1117,'DE-PARA'!J:K,2,0),VLOOKUP('BD Conta 5295-0'!J1117,'DE-PARA'!K:L,2,0))</f>
        <v>#N/A</v>
      </c>
      <c r="L1117" s="70"/>
      <c r="M1117" s="101">
        <f t="shared" si="35"/>
        <v>0</v>
      </c>
    </row>
    <row r="1118" spans="2:13">
      <c r="B1118" s="60"/>
      <c r="C1118" s="65"/>
      <c r="D1118" s="66"/>
      <c r="E1118" s="20" t="str">
        <f t="shared" si="34"/>
        <v>1-1900</v>
      </c>
      <c r="F1118" s="69"/>
      <c r="G1118" s="67"/>
      <c r="H1118" s="68"/>
      <c r="I1118" s="69"/>
      <c r="J1118" s="67"/>
      <c r="K1118" s="25" t="e">
        <f>IFERROR(VLOOKUP(J1118,'DE-PARA'!J:K,2,0),VLOOKUP('BD Conta 5295-0'!J1118,'DE-PARA'!K:L,2,0))</f>
        <v>#N/A</v>
      </c>
      <c r="L1118" s="70"/>
      <c r="M1118" s="101">
        <f t="shared" si="35"/>
        <v>0</v>
      </c>
    </row>
    <row r="1119" spans="2:13">
      <c r="B1119" s="60"/>
      <c r="C1119" s="65"/>
      <c r="D1119" s="66"/>
      <c r="E1119" s="20" t="str">
        <f t="shared" si="34"/>
        <v>1-1900</v>
      </c>
      <c r="F1119" s="69"/>
      <c r="G1119" s="67"/>
      <c r="H1119" s="68"/>
      <c r="I1119" s="69"/>
      <c r="J1119" s="67"/>
      <c r="K1119" s="25" t="e">
        <f>IFERROR(VLOOKUP(J1119,'DE-PARA'!J:K,2,0),VLOOKUP('BD Conta 5295-0'!J1119,'DE-PARA'!K:L,2,0))</f>
        <v>#N/A</v>
      </c>
      <c r="L1119" s="70"/>
      <c r="M1119" s="101">
        <f t="shared" si="35"/>
        <v>0</v>
      </c>
    </row>
    <row r="1120" spans="2:13">
      <c r="B1120" s="60"/>
      <c r="C1120" s="65"/>
      <c r="D1120" s="66"/>
      <c r="E1120" s="20" t="str">
        <f t="shared" si="34"/>
        <v>1-1900</v>
      </c>
      <c r="F1120" s="69"/>
      <c r="G1120" s="67"/>
      <c r="H1120" s="68"/>
      <c r="I1120" s="69"/>
      <c r="J1120" s="67"/>
      <c r="K1120" s="25" t="e">
        <f>IFERROR(VLOOKUP(J1120,'DE-PARA'!J:K,2,0),VLOOKUP('BD Conta 5295-0'!J1120,'DE-PARA'!K:L,2,0))</f>
        <v>#N/A</v>
      </c>
      <c r="L1120" s="70"/>
      <c r="M1120" s="101">
        <f t="shared" si="35"/>
        <v>0</v>
      </c>
    </row>
    <row r="1121" spans="2:13">
      <c r="B1121" s="60"/>
      <c r="C1121" s="65"/>
      <c r="D1121" s="66"/>
      <c r="E1121" s="20" t="str">
        <f t="shared" si="34"/>
        <v>1-1900</v>
      </c>
      <c r="F1121" s="69"/>
      <c r="G1121" s="67"/>
      <c r="H1121" s="68"/>
      <c r="I1121" s="69"/>
      <c r="J1121" s="67"/>
      <c r="K1121" s="25" t="e">
        <f>IFERROR(VLOOKUP(J1121,'DE-PARA'!J:K,2,0),VLOOKUP('BD Conta 5295-0'!J1121,'DE-PARA'!K:L,2,0))</f>
        <v>#N/A</v>
      </c>
      <c r="L1121" s="70"/>
      <c r="M1121" s="101">
        <f t="shared" si="35"/>
        <v>0</v>
      </c>
    </row>
    <row r="1122" spans="2:13">
      <c r="B1122" s="60"/>
      <c r="C1122" s="65"/>
      <c r="D1122" s="66"/>
      <c r="E1122" s="20" t="str">
        <f t="shared" si="34"/>
        <v>1-1900</v>
      </c>
      <c r="F1122" s="69"/>
      <c r="G1122" s="67"/>
      <c r="H1122" s="68"/>
      <c r="I1122" s="69"/>
      <c r="J1122" s="67"/>
      <c r="K1122" s="25" t="e">
        <f>IFERROR(VLOOKUP(J1122,'DE-PARA'!J:K,2,0),VLOOKUP('BD Conta 5295-0'!J1122,'DE-PARA'!K:L,2,0))</f>
        <v>#N/A</v>
      </c>
      <c r="L1122" s="70"/>
      <c r="M1122" s="101">
        <f t="shared" si="35"/>
        <v>0</v>
      </c>
    </row>
    <row r="1123" spans="2:13">
      <c r="B1123" s="60"/>
      <c r="C1123" s="65"/>
      <c r="D1123" s="66"/>
      <c r="E1123" s="20" t="str">
        <f t="shared" si="34"/>
        <v>1-1900</v>
      </c>
      <c r="F1123" s="69"/>
      <c r="G1123" s="67"/>
      <c r="H1123" s="68"/>
      <c r="I1123" s="69"/>
      <c r="J1123" s="67"/>
      <c r="K1123" s="25" t="e">
        <f>IFERROR(VLOOKUP(J1123,'DE-PARA'!J:K,2,0),VLOOKUP('BD Conta 5295-0'!J1123,'DE-PARA'!K:L,2,0))</f>
        <v>#N/A</v>
      </c>
      <c r="L1123" s="70"/>
      <c r="M1123" s="101">
        <f t="shared" si="35"/>
        <v>0</v>
      </c>
    </row>
    <row r="1124" spans="2:13">
      <c r="B1124" s="60"/>
      <c r="C1124" s="65"/>
      <c r="D1124" s="66"/>
      <c r="E1124" s="20" t="str">
        <f t="shared" si="34"/>
        <v>1-1900</v>
      </c>
      <c r="F1124" s="69"/>
      <c r="G1124" s="67"/>
      <c r="H1124" s="68"/>
      <c r="I1124" s="69"/>
      <c r="J1124" s="67"/>
      <c r="K1124" s="25" t="e">
        <f>IFERROR(VLOOKUP(J1124,'DE-PARA'!J:K,2,0),VLOOKUP('BD Conta 5295-0'!J1124,'DE-PARA'!K:L,2,0))</f>
        <v>#N/A</v>
      </c>
      <c r="L1124" s="70"/>
      <c r="M1124" s="101">
        <f t="shared" si="35"/>
        <v>0</v>
      </c>
    </row>
    <row r="1125" spans="2:13">
      <c r="B1125" s="60"/>
      <c r="C1125" s="65"/>
      <c r="D1125" s="66"/>
      <c r="E1125" s="20" t="str">
        <f t="shared" si="34"/>
        <v>1-1900</v>
      </c>
      <c r="F1125" s="69"/>
      <c r="G1125" s="67"/>
      <c r="H1125" s="68"/>
      <c r="I1125" s="69"/>
      <c r="J1125" s="67"/>
      <c r="K1125" s="25" t="e">
        <f>IFERROR(VLOOKUP(J1125,'DE-PARA'!J:K,2,0),VLOOKUP('BD Conta 5295-0'!J1125,'DE-PARA'!K:L,2,0))</f>
        <v>#N/A</v>
      </c>
      <c r="L1125" s="70"/>
      <c r="M1125" s="101">
        <f t="shared" si="35"/>
        <v>0</v>
      </c>
    </row>
    <row r="1126" spans="2:13">
      <c r="B1126" s="60"/>
      <c r="C1126" s="65"/>
      <c r="D1126" s="66"/>
      <c r="E1126" s="20" t="str">
        <f t="shared" si="34"/>
        <v>1-1900</v>
      </c>
      <c r="F1126" s="69"/>
      <c r="G1126" s="67"/>
      <c r="H1126" s="68"/>
      <c r="I1126" s="69"/>
      <c r="J1126" s="67"/>
      <c r="K1126" s="25" t="e">
        <f>IFERROR(VLOOKUP(J1126,'DE-PARA'!J:K,2,0),VLOOKUP('BD Conta 5295-0'!J1126,'DE-PARA'!K:L,2,0))</f>
        <v>#N/A</v>
      </c>
      <c r="L1126" s="70"/>
      <c r="M1126" s="101">
        <f t="shared" si="35"/>
        <v>0</v>
      </c>
    </row>
    <row r="1127" spans="2:13">
      <c r="B1127" s="60"/>
      <c r="C1127" s="65"/>
      <c r="D1127" s="66"/>
      <c r="E1127" s="20" t="str">
        <f t="shared" si="34"/>
        <v>1-1900</v>
      </c>
      <c r="F1127" s="69"/>
      <c r="G1127" s="67"/>
      <c r="H1127" s="68"/>
      <c r="I1127" s="69"/>
      <c r="J1127" s="67"/>
      <c r="K1127" s="25" t="e">
        <f>IFERROR(VLOOKUP(J1127,'DE-PARA'!J:K,2,0),VLOOKUP('BD Conta 5295-0'!J1127,'DE-PARA'!K:L,2,0))</f>
        <v>#N/A</v>
      </c>
      <c r="L1127" s="70"/>
      <c r="M1127" s="101">
        <f t="shared" si="35"/>
        <v>0</v>
      </c>
    </row>
    <row r="1128" spans="2:13">
      <c r="B1128" s="60"/>
      <c r="C1128" s="65"/>
      <c r="D1128" s="66"/>
      <c r="E1128" s="20" t="str">
        <f t="shared" si="34"/>
        <v>1-1900</v>
      </c>
      <c r="F1128" s="69"/>
      <c r="G1128" s="67"/>
      <c r="H1128" s="68"/>
      <c r="I1128" s="69"/>
      <c r="J1128" s="67"/>
      <c r="K1128" s="25" t="e">
        <f>IFERROR(VLOOKUP(J1128,'DE-PARA'!J:K,2,0),VLOOKUP('BD Conta 5295-0'!J1128,'DE-PARA'!K:L,2,0))</f>
        <v>#N/A</v>
      </c>
      <c r="L1128" s="70"/>
      <c r="M1128" s="101">
        <f t="shared" si="35"/>
        <v>0</v>
      </c>
    </row>
    <row r="1129" spans="2:13">
      <c r="B1129" s="60"/>
      <c r="C1129" s="65"/>
      <c r="D1129" s="66"/>
      <c r="E1129" s="20" t="str">
        <f t="shared" si="34"/>
        <v>1-1900</v>
      </c>
      <c r="F1129" s="69"/>
      <c r="G1129" s="67"/>
      <c r="H1129" s="68"/>
      <c r="I1129" s="69"/>
      <c r="J1129" s="67"/>
      <c r="K1129" s="25" t="e">
        <f>IFERROR(VLOOKUP(J1129,'DE-PARA'!J:K,2,0),VLOOKUP('BD Conta 5295-0'!J1129,'DE-PARA'!K:L,2,0))</f>
        <v>#N/A</v>
      </c>
      <c r="L1129" s="70"/>
      <c r="M1129" s="101">
        <f t="shared" si="35"/>
        <v>0</v>
      </c>
    </row>
    <row r="1130" spans="2:13">
      <c r="B1130" s="60"/>
      <c r="C1130" s="65"/>
      <c r="D1130" s="66"/>
      <c r="E1130" s="20" t="str">
        <f t="shared" si="34"/>
        <v>1-1900</v>
      </c>
      <c r="F1130" s="69"/>
      <c r="G1130" s="67"/>
      <c r="H1130" s="68"/>
      <c r="I1130" s="69"/>
      <c r="J1130" s="67"/>
      <c r="K1130" s="25" t="e">
        <f>IFERROR(VLOOKUP(J1130,'DE-PARA'!J:K,2,0),VLOOKUP('BD Conta 5295-0'!J1130,'DE-PARA'!K:L,2,0))</f>
        <v>#N/A</v>
      </c>
      <c r="L1130" s="70"/>
      <c r="M1130" s="101">
        <f t="shared" si="35"/>
        <v>0</v>
      </c>
    </row>
    <row r="1131" spans="2:13">
      <c r="B1131" s="60"/>
      <c r="C1131" s="65"/>
      <c r="D1131" s="66"/>
      <c r="E1131" s="20" t="str">
        <f t="shared" si="34"/>
        <v>1-1900</v>
      </c>
      <c r="F1131" s="69"/>
      <c r="G1131" s="67"/>
      <c r="H1131" s="68"/>
      <c r="I1131" s="69"/>
      <c r="J1131" s="67"/>
      <c r="K1131" s="25" t="e">
        <f>IFERROR(VLOOKUP(J1131,'DE-PARA'!J:K,2,0),VLOOKUP('BD Conta 5295-0'!J1131,'DE-PARA'!K:L,2,0))</f>
        <v>#N/A</v>
      </c>
      <c r="L1131" s="70"/>
      <c r="M1131" s="101">
        <f t="shared" si="35"/>
        <v>0</v>
      </c>
    </row>
    <row r="1132" spans="2:13">
      <c r="B1132" s="60"/>
      <c r="C1132" s="65"/>
      <c r="D1132" s="66"/>
      <c r="E1132" s="20" t="str">
        <f t="shared" si="34"/>
        <v>1-1900</v>
      </c>
      <c r="F1132" s="69"/>
      <c r="G1132" s="67"/>
      <c r="H1132" s="68"/>
      <c r="I1132" s="69"/>
      <c r="J1132" s="67"/>
      <c r="K1132" s="25" t="e">
        <f>IFERROR(VLOOKUP(J1132,'DE-PARA'!J:K,2,0),VLOOKUP('BD Conta 5295-0'!J1132,'DE-PARA'!K:L,2,0))</f>
        <v>#N/A</v>
      </c>
      <c r="L1132" s="70"/>
      <c r="M1132" s="101">
        <f t="shared" si="35"/>
        <v>0</v>
      </c>
    </row>
    <row r="1133" spans="2:13">
      <c r="B1133" s="60"/>
      <c r="C1133" s="65"/>
      <c r="D1133" s="66"/>
      <c r="E1133" s="20" t="str">
        <f t="shared" si="34"/>
        <v>1-1900</v>
      </c>
      <c r="F1133" s="69"/>
      <c r="G1133" s="67"/>
      <c r="H1133" s="68"/>
      <c r="I1133" s="69"/>
      <c r="J1133" s="67"/>
      <c r="K1133" s="25" t="e">
        <f>IFERROR(VLOOKUP(J1133,'DE-PARA'!J:K,2,0),VLOOKUP('BD Conta 5295-0'!J1133,'DE-PARA'!K:L,2,0))</f>
        <v>#N/A</v>
      </c>
      <c r="L1133" s="70"/>
      <c r="M1133" s="101">
        <f t="shared" si="35"/>
        <v>0</v>
      </c>
    </row>
    <row r="1134" spans="2:13">
      <c r="B1134" s="60"/>
      <c r="C1134" s="65"/>
      <c r="D1134" s="66"/>
      <c r="E1134" s="20" t="str">
        <f t="shared" si="34"/>
        <v>1-1900</v>
      </c>
      <c r="F1134" s="69"/>
      <c r="G1134" s="67"/>
      <c r="H1134" s="68"/>
      <c r="I1134" s="69"/>
      <c r="J1134" s="67"/>
      <c r="K1134" s="25" t="e">
        <f>IFERROR(VLOOKUP(J1134,'DE-PARA'!J:K,2,0),VLOOKUP('BD Conta 5295-0'!J1134,'DE-PARA'!K:L,2,0))</f>
        <v>#N/A</v>
      </c>
      <c r="L1134" s="70"/>
      <c r="M1134" s="101">
        <f t="shared" si="35"/>
        <v>0</v>
      </c>
    </row>
    <row r="1135" spans="2:13">
      <c r="B1135" s="60"/>
      <c r="C1135" s="65"/>
      <c r="D1135" s="66"/>
      <c r="E1135" s="20" t="str">
        <f t="shared" si="34"/>
        <v>1-1900</v>
      </c>
      <c r="F1135" s="69"/>
      <c r="G1135" s="67"/>
      <c r="H1135" s="68"/>
      <c r="I1135" s="69"/>
      <c r="J1135" s="67"/>
      <c r="K1135" s="25" t="e">
        <f>IFERROR(VLOOKUP(J1135,'DE-PARA'!J:K,2,0),VLOOKUP('BD Conta 5295-0'!J1135,'DE-PARA'!K:L,2,0))</f>
        <v>#N/A</v>
      </c>
      <c r="L1135" s="70"/>
      <c r="M1135" s="101">
        <f t="shared" si="35"/>
        <v>0</v>
      </c>
    </row>
    <row r="1136" spans="2:13">
      <c r="B1136" s="60"/>
      <c r="C1136" s="65"/>
      <c r="D1136" s="66"/>
      <c r="E1136" s="20" t="str">
        <f t="shared" si="34"/>
        <v>1-1900</v>
      </c>
      <c r="F1136" s="69"/>
      <c r="G1136" s="67"/>
      <c r="H1136" s="68"/>
      <c r="I1136" s="69"/>
      <c r="J1136" s="67"/>
      <c r="K1136" s="25" t="e">
        <f>IFERROR(VLOOKUP(J1136,'DE-PARA'!J:K,2,0),VLOOKUP('BD Conta 5295-0'!J1136,'DE-PARA'!K:L,2,0))</f>
        <v>#N/A</v>
      </c>
      <c r="L1136" s="70"/>
      <c r="M1136" s="101">
        <f t="shared" si="35"/>
        <v>0</v>
      </c>
    </row>
    <row r="1137" spans="2:13">
      <c r="B1137" s="60"/>
      <c r="C1137" s="65"/>
      <c r="D1137" s="66"/>
      <c r="E1137" s="20" t="str">
        <f t="shared" si="34"/>
        <v>1-1900</v>
      </c>
      <c r="F1137" s="69"/>
      <c r="G1137" s="67"/>
      <c r="H1137" s="68"/>
      <c r="I1137" s="69"/>
      <c r="J1137" s="67"/>
      <c r="K1137" s="25" t="e">
        <f>IFERROR(VLOOKUP(J1137,'DE-PARA'!J:K,2,0),VLOOKUP('BD Conta 5295-0'!J1137,'DE-PARA'!K:L,2,0))</f>
        <v>#N/A</v>
      </c>
      <c r="L1137" s="70"/>
      <c r="M1137" s="101">
        <f t="shared" si="35"/>
        <v>0</v>
      </c>
    </row>
    <row r="1138" spans="2:13">
      <c r="B1138" s="60"/>
      <c r="C1138" s="65"/>
      <c r="D1138" s="66"/>
      <c r="E1138" s="20" t="str">
        <f t="shared" si="34"/>
        <v>1-1900</v>
      </c>
      <c r="F1138" s="69"/>
      <c r="G1138" s="67"/>
      <c r="H1138" s="68"/>
      <c r="I1138" s="69"/>
      <c r="J1138" s="67"/>
      <c r="K1138" s="25" t="e">
        <f>IFERROR(VLOOKUP(J1138,'DE-PARA'!J:K,2,0),VLOOKUP('BD Conta 5295-0'!J1138,'DE-PARA'!K:L,2,0))</f>
        <v>#N/A</v>
      </c>
      <c r="L1138" s="70"/>
      <c r="M1138" s="101">
        <f t="shared" si="35"/>
        <v>0</v>
      </c>
    </row>
    <row r="1139" spans="2:13">
      <c r="B1139" s="60"/>
      <c r="C1139" s="65"/>
      <c r="D1139" s="66"/>
      <c r="E1139" s="20" t="str">
        <f t="shared" si="34"/>
        <v>1-1900</v>
      </c>
      <c r="F1139" s="69"/>
      <c r="G1139" s="67"/>
      <c r="H1139" s="68"/>
      <c r="I1139" s="69"/>
      <c r="J1139" s="67"/>
      <c r="K1139" s="25" t="e">
        <f>IFERROR(VLOOKUP(J1139,'DE-PARA'!J:K,2,0),VLOOKUP('BD Conta 5295-0'!J1139,'DE-PARA'!K:L,2,0))</f>
        <v>#N/A</v>
      </c>
      <c r="L1139" s="70"/>
      <c r="M1139" s="101">
        <f t="shared" si="35"/>
        <v>0</v>
      </c>
    </row>
    <row r="1140" spans="2:13">
      <c r="B1140" s="60"/>
      <c r="C1140" s="65"/>
      <c r="D1140" s="66"/>
      <c r="E1140" s="20" t="str">
        <f t="shared" si="34"/>
        <v>1-1900</v>
      </c>
      <c r="F1140" s="69"/>
      <c r="G1140" s="67"/>
      <c r="H1140" s="68"/>
      <c r="I1140" s="69"/>
      <c r="J1140" s="67"/>
      <c r="K1140" s="25" t="e">
        <f>IFERROR(VLOOKUP(J1140,'DE-PARA'!J:K,2,0),VLOOKUP('BD Conta 5295-0'!J1140,'DE-PARA'!K:L,2,0))</f>
        <v>#N/A</v>
      </c>
      <c r="L1140" s="70"/>
      <c r="M1140" s="101">
        <f t="shared" si="35"/>
        <v>0</v>
      </c>
    </row>
    <row r="1141" spans="2:13">
      <c r="B1141" s="60"/>
      <c r="C1141" s="65"/>
      <c r="D1141" s="66"/>
      <c r="E1141" s="20" t="str">
        <f t="shared" si="34"/>
        <v>1-1900</v>
      </c>
      <c r="F1141" s="69"/>
      <c r="G1141" s="67"/>
      <c r="H1141" s="68"/>
      <c r="I1141" s="69"/>
      <c r="J1141" s="67"/>
      <c r="K1141" s="25" t="e">
        <f>IFERROR(VLOOKUP(J1141,'DE-PARA'!J:K,2,0),VLOOKUP('BD Conta 5295-0'!J1141,'DE-PARA'!K:L,2,0))</f>
        <v>#N/A</v>
      </c>
      <c r="L1141" s="70"/>
      <c r="M1141" s="101">
        <f t="shared" si="35"/>
        <v>0</v>
      </c>
    </row>
    <row r="1142" spans="2:13">
      <c r="B1142" s="60"/>
      <c r="C1142" s="65"/>
      <c r="D1142" s="66"/>
      <c r="E1142" s="20" t="str">
        <f t="shared" si="34"/>
        <v>1-1900</v>
      </c>
      <c r="F1142" s="69"/>
      <c r="G1142" s="67"/>
      <c r="H1142" s="68"/>
      <c r="I1142" s="69"/>
      <c r="J1142" s="67"/>
      <c r="K1142" s="25" t="e">
        <f>IFERROR(VLOOKUP(J1142,'DE-PARA'!J:K,2,0),VLOOKUP('BD Conta 5295-0'!J1142,'DE-PARA'!K:L,2,0))</f>
        <v>#N/A</v>
      </c>
      <c r="L1142" s="70"/>
      <c r="M1142" s="101">
        <f t="shared" si="35"/>
        <v>0</v>
      </c>
    </row>
    <row r="1143" spans="2:13">
      <c r="B1143" s="60"/>
      <c r="C1143" s="65"/>
      <c r="D1143" s="66"/>
      <c r="E1143" s="20" t="str">
        <f t="shared" si="34"/>
        <v>1-1900</v>
      </c>
      <c r="F1143" s="69"/>
      <c r="G1143" s="67"/>
      <c r="H1143" s="68"/>
      <c r="I1143" s="69"/>
      <c r="J1143" s="67"/>
      <c r="K1143" s="25" t="e">
        <f>IFERROR(VLOOKUP(J1143,'DE-PARA'!J:K,2,0),VLOOKUP('BD Conta 5295-0'!J1143,'DE-PARA'!K:L,2,0))</f>
        <v>#N/A</v>
      </c>
      <c r="L1143" s="70"/>
      <c r="M1143" s="101">
        <f t="shared" si="35"/>
        <v>0</v>
      </c>
    </row>
    <row r="1144" spans="2:13">
      <c r="B1144" s="60"/>
      <c r="C1144" s="65"/>
      <c r="D1144" s="66"/>
      <c r="E1144" s="20" t="str">
        <f t="shared" si="34"/>
        <v>1-1900</v>
      </c>
      <c r="F1144" s="69"/>
      <c r="G1144" s="67"/>
      <c r="H1144" s="68"/>
      <c r="I1144" s="69"/>
      <c r="J1144" s="67"/>
      <c r="K1144" s="25" t="e">
        <f>IFERROR(VLOOKUP(J1144,'DE-PARA'!J:K,2,0),VLOOKUP('BD Conta 5295-0'!J1144,'DE-PARA'!K:L,2,0))</f>
        <v>#N/A</v>
      </c>
      <c r="L1144" s="70"/>
      <c r="M1144" s="101">
        <f t="shared" si="35"/>
        <v>0</v>
      </c>
    </row>
    <row r="1145" spans="2:13">
      <c r="B1145" s="60"/>
      <c r="C1145" s="65"/>
      <c r="D1145" s="66"/>
      <c r="E1145" s="20" t="str">
        <f t="shared" si="34"/>
        <v>1-1900</v>
      </c>
      <c r="F1145" s="69"/>
      <c r="G1145" s="67"/>
      <c r="H1145" s="68"/>
      <c r="I1145" s="69"/>
      <c r="J1145" s="67"/>
      <c r="K1145" s="25" t="e">
        <f>IFERROR(VLOOKUP(J1145,'DE-PARA'!J:K,2,0),VLOOKUP('BD Conta 5295-0'!J1145,'DE-PARA'!K:L,2,0))</f>
        <v>#N/A</v>
      </c>
      <c r="L1145" s="70"/>
      <c r="M1145" s="101">
        <f t="shared" si="35"/>
        <v>0</v>
      </c>
    </row>
    <row r="1146" spans="2:13">
      <c r="B1146" s="60"/>
      <c r="C1146" s="65"/>
      <c r="D1146" s="66"/>
      <c r="E1146" s="20" t="str">
        <f t="shared" si="34"/>
        <v>1-1900</v>
      </c>
      <c r="F1146" s="69"/>
      <c r="G1146" s="67"/>
      <c r="H1146" s="68"/>
      <c r="I1146" s="69"/>
      <c r="J1146" s="67"/>
      <c r="K1146" s="25" t="e">
        <f>IFERROR(VLOOKUP(J1146,'DE-PARA'!J:K,2,0),VLOOKUP('BD Conta 5295-0'!J1146,'DE-PARA'!K:L,2,0))</f>
        <v>#N/A</v>
      </c>
      <c r="L1146" s="70"/>
      <c r="M1146" s="101">
        <f t="shared" si="35"/>
        <v>0</v>
      </c>
    </row>
    <row r="1147" spans="2:13">
      <c r="B1147" s="60"/>
      <c r="C1147" s="65"/>
      <c r="D1147" s="66"/>
      <c r="E1147" s="20" t="str">
        <f t="shared" si="34"/>
        <v>1-1900</v>
      </c>
      <c r="F1147" s="69"/>
      <c r="G1147" s="67"/>
      <c r="H1147" s="68"/>
      <c r="I1147" s="69"/>
      <c r="J1147" s="67"/>
      <c r="K1147" s="25" t="e">
        <f>IFERROR(VLOOKUP(J1147,'DE-PARA'!J:K,2,0),VLOOKUP('BD Conta 5295-0'!J1147,'DE-PARA'!K:L,2,0))</f>
        <v>#N/A</v>
      </c>
      <c r="L1147" s="70"/>
      <c r="M1147" s="101">
        <f t="shared" si="35"/>
        <v>0</v>
      </c>
    </row>
    <row r="1148" spans="2:13">
      <c r="B1148" s="60"/>
      <c r="C1148" s="65"/>
      <c r="D1148" s="66"/>
      <c r="E1148" s="20" t="str">
        <f t="shared" si="34"/>
        <v>1-1900</v>
      </c>
      <c r="F1148" s="69"/>
      <c r="G1148" s="67"/>
      <c r="H1148" s="68"/>
      <c r="I1148" s="69"/>
      <c r="J1148" s="67"/>
      <c r="K1148" s="25" t="e">
        <f>IFERROR(VLOOKUP(J1148,'DE-PARA'!J:K,2,0),VLOOKUP('BD Conta 5295-0'!J1148,'DE-PARA'!K:L,2,0))</f>
        <v>#N/A</v>
      </c>
      <c r="L1148" s="70"/>
      <c r="M1148" s="101">
        <f t="shared" si="35"/>
        <v>0</v>
      </c>
    </row>
    <row r="1149" spans="2:13">
      <c r="B1149" s="60"/>
      <c r="C1149" s="65"/>
      <c r="D1149" s="66"/>
      <c r="E1149" s="20" t="str">
        <f t="shared" si="34"/>
        <v>1-1900</v>
      </c>
      <c r="F1149" s="69"/>
      <c r="G1149" s="67"/>
      <c r="H1149" s="68"/>
      <c r="I1149" s="69"/>
      <c r="J1149" s="67"/>
      <c r="K1149" s="25" t="e">
        <f>IFERROR(VLOOKUP(J1149,'DE-PARA'!J:K,2,0),VLOOKUP('BD Conta 5295-0'!J1149,'DE-PARA'!K:L,2,0))</f>
        <v>#N/A</v>
      </c>
      <c r="L1149" s="70"/>
      <c r="M1149" s="101">
        <f t="shared" si="35"/>
        <v>0</v>
      </c>
    </row>
    <row r="1150" spans="2:13">
      <c r="B1150" s="60"/>
      <c r="C1150" s="65"/>
      <c r="D1150" s="66"/>
      <c r="E1150" s="20" t="str">
        <f t="shared" si="34"/>
        <v>1-1900</v>
      </c>
      <c r="F1150" s="69"/>
      <c r="G1150" s="67"/>
      <c r="H1150" s="68"/>
      <c r="I1150" s="69"/>
      <c r="J1150" s="67"/>
      <c r="K1150" s="25" t="e">
        <f>IFERROR(VLOOKUP(J1150,'DE-PARA'!J:K,2,0),VLOOKUP('BD Conta 5295-0'!J1150,'DE-PARA'!K:L,2,0))</f>
        <v>#N/A</v>
      </c>
      <c r="L1150" s="70"/>
      <c r="M1150" s="101">
        <f t="shared" si="35"/>
        <v>0</v>
      </c>
    </row>
    <row r="1151" spans="2:13">
      <c r="B1151" s="60"/>
      <c r="C1151" s="65"/>
      <c r="D1151" s="66"/>
      <c r="E1151" s="20" t="str">
        <f t="shared" si="34"/>
        <v>1-1900</v>
      </c>
      <c r="F1151" s="69"/>
      <c r="G1151" s="67"/>
      <c r="H1151" s="68"/>
      <c r="I1151" s="69"/>
      <c r="J1151" s="67"/>
      <c r="K1151" s="25" t="e">
        <f>IFERROR(VLOOKUP(J1151,'DE-PARA'!J:K,2,0),VLOOKUP('BD Conta 5295-0'!J1151,'DE-PARA'!K:L,2,0))</f>
        <v>#N/A</v>
      </c>
      <c r="L1151" s="70"/>
      <c r="M1151" s="101">
        <f t="shared" si="35"/>
        <v>0</v>
      </c>
    </row>
    <row r="1152" spans="2:13">
      <c r="B1152" s="60"/>
      <c r="C1152" s="65"/>
      <c r="D1152" s="66"/>
      <c r="E1152" s="20" t="str">
        <f t="shared" si="34"/>
        <v>1-1900</v>
      </c>
      <c r="F1152" s="69"/>
      <c r="G1152" s="67"/>
      <c r="H1152" s="68"/>
      <c r="I1152" s="69"/>
      <c r="J1152" s="67"/>
      <c r="K1152" s="25" t="e">
        <f>IFERROR(VLOOKUP(J1152,'DE-PARA'!J:K,2,0),VLOOKUP('BD Conta 5295-0'!J1152,'DE-PARA'!K:L,2,0))</f>
        <v>#N/A</v>
      </c>
      <c r="L1152" s="70"/>
      <c r="M1152" s="101">
        <f t="shared" si="35"/>
        <v>0</v>
      </c>
    </row>
    <row r="1153" spans="2:13">
      <c r="B1153" s="60"/>
      <c r="C1153" s="65"/>
      <c r="D1153" s="66"/>
      <c r="E1153" s="20" t="str">
        <f t="shared" si="34"/>
        <v>1-1900</v>
      </c>
      <c r="F1153" s="69"/>
      <c r="G1153" s="67"/>
      <c r="H1153" s="68"/>
      <c r="I1153" s="69"/>
      <c r="J1153" s="67"/>
      <c r="K1153" s="25" t="e">
        <f>IFERROR(VLOOKUP(J1153,'DE-PARA'!J:K,2,0),VLOOKUP('BD Conta 5295-0'!J1153,'DE-PARA'!K:L,2,0))</f>
        <v>#N/A</v>
      </c>
      <c r="L1153" s="70"/>
      <c r="M1153" s="101">
        <f t="shared" si="35"/>
        <v>0</v>
      </c>
    </row>
    <row r="1154" spans="2:13">
      <c r="B1154" s="60"/>
      <c r="C1154" s="65"/>
      <c r="D1154" s="66"/>
      <c r="E1154" s="20" t="str">
        <f t="shared" si="34"/>
        <v>1-1900</v>
      </c>
      <c r="F1154" s="69"/>
      <c r="G1154" s="67"/>
      <c r="H1154" s="68"/>
      <c r="I1154" s="69"/>
      <c r="J1154" s="67"/>
      <c r="K1154" s="25" t="e">
        <f>IFERROR(VLOOKUP(J1154,'DE-PARA'!J:K,2,0),VLOOKUP('BD Conta 5295-0'!J1154,'DE-PARA'!K:L,2,0))</f>
        <v>#N/A</v>
      </c>
      <c r="L1154" s="70"/>
      <c r="M1154" s="101">
        <f t="shared" si="35"/>
        <v>0</v>
      </c>
    </row>
    <row r="1155" spans="2:13">
      <c r="B1155" s="60"/>
      <c r="C1155" s="65"/>
      <c r="D1155" s="66"/>
      <c r="E1155" s="20" t="str">
        <f t="shared" si="34"/>
        <v>1-1900</v>
      </c>
      <c r="F1155" s="69"/>
      <c r="G1155" s="67"/>
      <c r="H1155" s="68"/>
      <c r="I1155" s="69"/>
      <c r="J1155" s="67"/>
      <c r="K1155" s="25" t="e">
        <f>IFERROR(VLOOKUP(J1155,'DE-PARA'!J:K,2,0),VLOOKUP('BD Conta 5295-0'!J1155,'DE-PARA'!K:L,2,0))</f>
        <v>#N/A</v>
      </c>
      <c r="L1155" s="70"/>
      <c r="M1155" s="101">
        <f t="shared" si="35"/>
        <v>0</v>
      </c>
    </row>
    <row r="1156" spans="2:13">
      <c r="B1156" s="60"/>
      <c r="C1156" s="65"/>
      <c r="D1156" s="66"/>
      <c r="E1156" s="20" t="str">
        <f t="shared" ref="E1156:E1219" si="36">MONTH(D1156)&amp;"-"&amp;YEAR(D1156)</f>
        <v>1-1900</v>
      </c>
      <c r="F1156" s="69"/>
      <c r="G1156" s="67"/>
      <c r="H1156" s="68"/>
      <c r="I1156" s="69"/>
      <c r="J1156" s="67"/>
      <c r="K1156" s="25" t="e">
        <f>IFERROR(VLOOKUP(J1156,'DE-PARA'!J:K,2,0),VLOOKUP('BD Conta 5295-0'!J1156,'DE-PARA'!K:L,2,0))</f>
        <v>#N/A</v>
      </c>
      <c r="L1156" s="70"/>
      <c r="M1156" s="101">
        <f t="shared" si="35"/>
        <v>0</v>
      </c>
    </row>
    <row r="1157" spans="2:13">
      <c r="B1157" s="60"/>
      <c r="C1157" s="65"/>
      <c r="D1157" s="66"/>
      <c r="E1157" s="20" t="str">
        <f t="shared" si="36"/>
        <v>1-1900</v>
      </c>
      <c r="F1157" s="69"/>
      <c r="G1157" s="67"/>
      <c r="H1157" s="68"/>
      <c r="I1157" s="69"/>
      <c r="J1157" s="67"/>
      <c r="K1157" s="25" t="e">
        <f>IFERROR(VLOOKUP(J1157,'DE-PARA'!J:K,2,0),VLOOKUP('BD Conta 5295-0'!J1157,'DE-PARA'!K:L,2,0))</f>
        <v>#N/A</v>
      </c>
      <c r="L1157" s="70"/>
      <c r="M1157" s="101">
        <f t="shared" si="35"/>
        <v>0</v>
      </c>
    </row>
    <row r="1158" spans="2:13">
      <c r="B1158" s="60"/>
      <c r="C1158" s="65"/>
      <c r="D1158" s="66"/>
      <c r="E1158" s="20" t="str">
        <f t="shared" si="36"/>
        <v>1-1900</v>
      </c>
      <c r="F1158" s="69"/>
      <c r="G1158" s="67"/>
      <c r="H1158" s="68"/>
      <c r="I1158" s="69"/>
      <c r="J1158" s="67"/>
      <c r="K1158" s="25" t="e">
        <f>IFERROR(VLOOKUP(J1158,'DE-PARA'!J:K,2,0),VLOOKUP('BD Conta 5295-0'!J1158,'DE-PARA'!K:L,2,0))</f>
        <v>#N/A</v>
      </c>
      <c r="L1158" s="70"/>
      <c r="M1158" s="101">
        <f t="shared" ref="M1158:M1221" si="37">M1157+L1158</f>
        <v>0</v>
      </c>
    </row>
    <row r="1159" spans="2:13">
      <c r="B1159" s="60"/>
      <c r="C1159" s="65"/>
      <c r="D1159" s="66"/>
      <c r="E1159" s="20" t="str">
        <f t="shared" si="36"/>
        <v>1-1900</v>
      </c>
      <c r="F1159" s="69"/>
      <c r="G1159" s="67"/>
      <c r="H1159" s="68"/>
      <c r="I1159" s="69"/>
      <c r="J1159" s="67"/>
      <c r="K1159" s="25" t="e">
        <f>IFERROR(VLOOKUP(J1159,'DE-PARA'!J:K,2,0),VLOOKUP('BD Conta 5295-0'!J1159,'DE-PARA'!K:L,2,0))</f>
        <v>#N/A</v>
      </c>
      <c r="L1159" s="70"/>
      <c r="M1159" s="101">
        <f t="shared" si="37"/>
        <v>0</v>
      </c>
    </row>
    <row r="1160" spans="2:13">
      <c r="B1160" s="60"/>
      <c r="C1160" s="65"/>
      <c r="D1160" s="66"/>
      <c r="E1160" s="20" t="str">
        <f t="shared" si="36"/>
        <v>1-1900</v>
      </c>
      <c r="F1160" s="69"/>
      <c r="G1160" s="67"/>
      <c r="H1160" s="68"/>
      <c r="I1160" s="69"/>
      <c r="J1160" s="67"/>
      <c r="K1160" s="25" t="e">
        <f>IFERROR(VLOOKUP(J1160,'DE-PARA'!J:K,2,0),VLOOKUP('BD Conta 5295-0'!J1160,'DE-PARA'!K:L,2,0))</f>
        <v>#N/A</v>
      </c>
      <c r="L1160" s="70"/>
      <c r="M1160" s="101">
        <f t="shared" si="37"/>
        <v>0</v>
      </c>
    </row>
    <row r="1161" spans="2:13">
      <c r="B1161" s="60"/>
      <c r="C1161" s="65"/>
      <c r="D1161" s="66"/>
      <c r="E1161" s="20" t="str">
        <f t="shared" si="36"/>
        <v>1-1900</v>
      </c>
      <c r="F1161" s="69"/>
      <c r="G1161" s="67"/>
      <c r="H1161" s="68"/>
      <c r="I1161" s="69"/>
      <c r="J1161" s="67"/>
      <c r="K1161" s="25" t="e">
        <f>IFERROR(VLOOKUP(J1161,'DE-PARA'!J:K,2,0),VLOOKUP('BD Conta 5295-0'!J1161,'DE-PARA'!K:L,2,0))</f>
        <v>#N/A</v>
      </c>
      <c r="L1161" s="70"/>
      <c r="M1161" s="101">
        <f t="shared" si="37"/>
        <v>0</v>
      </c>
    </row>
    <row r="1162" spans="2:13">
      <c r="B1162" s="60"/>
      <c r="C1162" s="65"/>
      <c r="D1162" s="66"/>
      <c r="E1162" s="20" t="str">
        <f t="shared" si="36"/>
        <v>1-1900</v>
      </c>
      <c r="F1162" s="69"/>
      <c r="G1162" s="67"/>
      <c r="H1162" s="68"/>
      <c r="I1162" s="69"/>
      <c r="J1162" s="67"/>
      <c r="K1162" s="25" t="e">
        <f>IFERROR(VLOOKUP(J1162,'DE-PARA'!J:K,2,0),VLOOKUP('BD Conta 5295-0'!J1162,'DE-PARA'!K:L,2,0))</f>
        <v>#N/A</v>
      </c>
      <c r="L1162" s="70"/>
      <c r="M1162" s="101">
        <f t="shared" si="37"/>
        <v>0</v>
      </c>
    </row>
    <row r="1163" spans="2:13">
      <c r="B1163" s="60"/>
      <c r="C1163" s="65"/>
      <c r="D1163" s="66"/>
      <c r="E1163" s="20" t="str">
        <f t="shared" si="36"/>
        <v>1-1900</v>
      </c>
      <c r="F1163" s="69"/>
      <c r="G1163" s="67"/>
      <c r="H1163" s="68"/>
      <c r="I1163" s="69"/>
      <c r="J1163" s="67"/>
      <c r="K1163" s="25" t="e">
        <f>IFERROR(VLOOKUP(J1163,'DE-PARA'!J:K,2,0),VLOOKUP('BD Conta 5295-0'!J1163,'DE-PARA'!K:L,2,0))</f>
        <v>#N/A</v>
      </c>
      <c r="L1163" s="70"/>
      <c r="M1163" s="101">
        <f t="shared" si="37"/>
        <v>0</v>
      </c>
    </row>
    <row r="1164" spans="2:13">
      <c r="B1164" s="60"/>
      <c r="C1164" s="65"/>
      <c r="D1164" s="66"/>
      <c r="E1164" s="20" t="str">
        <f t="shared" si="36"/>
        <v>1-1900</v>
      </c>
      <c r="F1164" s="69"/>
      <c r="G1164" s="67"/>
      <c r="H1164" s="68"/>
      <c r="I1164" s="69"/>
      <c r="J1164" s="67"/>
      <c r="K1164" s="25" t="e">
        <f>IFERROR(VLOOKUP(J1164,'DE-PARA'!J:K,2,0),VLOOKUP('BD Conta 5295-0'!J1164,'DE-PARA'!K:L,2,0))</f>
        <v>#N/A</v>
      </c>
      <c r="L1164" s="70"/>
      <c r="M1164" s="101">
        <f t="shared" si="37"/>
        <v>0</v>
      </c>
    </row>
    <row r="1165" spans="2:13">
      <c r="B1165" s="60"/>
      <c r="C1165" s="65"/>
      <c r="D1165" s="66"/>
      <c r="E1165" s="20" t="str">
        <f t="shared" si="36"/>
        <v>1-1900</v>
      </c>
      <c r="F1165" s="69"/>
      <c r="G1165" s="67"/>
      <c r="H1165" s="68"/>
      <c r="I1165" s="69"/>
      <c r="J1165" s="67"/>
      <c r="K1165" s="25" t="e">
        <f>IFERROR(VLOOKUP(J1165,'DE-PARA'!J:K,2,0),VLOOKUP('BD Conta 5295-0'!J1165,'DE-PARA'!K:L,2,0))</f>
        <v>#N/A</v>
      </c>
      <c r="L1165" s="70"/>
      <c r="M1165" s="101">
        <f t="shared" si="37"/>
        <v>0</v>
      </c>
    </row>
    <row r="1166" spans="2:13">
      <c r="B1166" s="60"/>
      <c r="C1166" s="65"/>
      <c r="D1166" s="66"/>
      <c r="E1166" s="20" t="str">
        <f t="shared" si="36"/>
        <v>1-1900</v>
      </c>
      <c r="F1166" s="69"/>
      <c r="G1166" s="67"/>
      <c r="H1166" s="68"/>
      <c r="I1166" s="69"/>
      <c r="J1166" s="67"/>
      <c r="K1166" s="25" t="e">
        <f>IFERROR(VLOOKUP(J1166,'DE-PARA'!J:K,2,0),VLOOKUP('BD Conta 5295-0'!J1166,'DE-PARA'!K:L,2,0))</f>
        <v>#N/A</v>
      </c>
      <c r="L1166" s="70"/>
      <c r="M1166" s="101">
        <f t="shared" si="37"/>
        <v>0</v>
      </c>
    </row>
    <row r="1167" spans="2:13">
      <c r="B1167" s="60"/>
      <c r="C1167" s="65"/>
      <c r="D1167" s="66"/>
      <c r="E1167" s="20" t="str">
        <f t="shared" si="36"/>
        <v>1-1900</v>
      </c>
      <c r="F1167" s="69"/>
      <c r="G1167" s="67"/>
      <c r="H1167" s="68"/>
      <c r="I1167" s="69"/>
      <c r="J1167" s="67"/>
      <c r="K1167" s="25" t="e">
        <f>IFERROR(VLOOKUP(J1167,'DE-PARA'!J:K,2,0),VLOOKUP('BD Conta 5295-0'!J1167,'DE-PARA'!K:L,2,0))</f>
        <v>#N/A</v>
      </c>
      <c r="L1167" s="70"/>
      <c r="M1167" s="101">
        <f t="shared" si="37"/>
        <v>0</v>
      </c>
    </row>
    <row r="1168" spans="2:13">
      <c r="B1168" s="60"/>
      <c r="C1168" s="65"/>
      <c r="D1168" s="66"/>
      <c r="E1168" s="20" t="str">
        <f t="shared" si="36"/>
        <v>1-1900</v>
      </c>
      <c r="F1168" s="69"/>
      <c r="G1168" s="67"/>
      <c r="H1168" s="68"/>
      <c r="I1168" s="69"/>
      <c r="J1168" s="67"/>
      <c r="K1168" s="25" t="e">
        <f>IFERROR(VLOOKUP(J1168,'DE-PARA'!J:K,2,0),VLOOKUP('BD Conta 5295-0'!J1168,'DE-PARA'!K:L,2,0))</f>
        <v>#N/A</v>
      </c>
      <c r="L1168" s="70"/>
      <c r="M1168" s="101">
        <f t="shared" si="37"/>
        <v>0</v>
      </c>
    </row>
    <row r="1169" spans="2:13">
      <c r="B1169" s="60"/>
      <c r="C1169" s="65"/>
      <c r="D1169" s="66"/>
      <c r="E1169" s="20" t="str">
        <f t="shared" si="36"/>
        <v>1-1900</v>
      </c>
      <c r="F1169" s="69"/>
      <c r="G1169" s="67"/>
      <c r="H1169" s="68"/>
      <c r="I1169" s="69"/>
      <c r="J1169" s="67"/>
      <c r="K1169" s="25" t="e">
        <f>IFERROR(VLOOKUP(J1169,'DE-PARA'!J:K,2,0),VLOOKUP('BD Conta 5295-0'!J1169,'DE-PARA'!K:L,2,0))</f>
        <v>#N/A</v>
      </c>
      <c r="L1169" s="70"/>
      <c r="M1169" s="101">
        <f t="shared" si="37"/>
        <v>0</v>
      </c>
    </row>
    <row r="1170" spans="2:13">
      <c r="B1170" s="60"/>
      <c r="C1170" s="65"/>
      <c r="D1170" s="66"/>
      <c r="E1170" s="20" t="str">
        <f t="shared" si="36"/>
        <v>1-1900</v>
      </c>
      <c r="F1170" s="69"/>
      <c r="G1170" s="67"/>
      <c r="H1170" s="68"/>
      <c r="I1170" s="69"/>
      <c r="J1170" s="67"/>
      <c r="K1170" s="25" t="e">
        <f>IFERROR(VLOOKUP(J1170,'DE-PARA'!J:K,2,0),VLOOKUP('BD Conta 5295-0'!J1170,'DE-PARA'!K:L,2,0))</f>
        <v>#N/A</v>
      </c>
      <c r="L1170" s="70"/>
      <c r="M1170" s="101">
        <f t="shared" si="37"/>
        <v>0</v>
      </c>
    </row>
    <row r="1171" spans="2:13">
      <c r="B1171" s="60"/>
      <c r="C1171" s="65"/>
      <c r="D1171" s="66"/>
      <c r="E1171" s="20" t="str">
        <f t="shared" si="36"/>
        <v>1-1900</v>
      </c>
      <c r="F1171" s="69"/>
      <c r="G1171" s="67"/>
      <c r="H1171" s="68"/>
      <c r="I1171" s="69"/>
      <c r="J1171" s="67"/>
      <c r="K1171" s="25" t="e">
        <f>IFERROR(VLOOKUP(J1171,'DE-PARA'!J:K,2,0),VLOOKUP('BD Conta 5295-0'!J1171,'DE-PARA'!K:L,2,0))</f>
        <v>#N/A</v>
      </c>
      <c r="L1171" s="70"/>
      <c r="M1171" s="101">
        <f t="shared" si="37"/>
        <v>0</v>
      </c>
    </row>
    <row r="1172" spans="2:13">
      <c r="B1172" s="60"/>
      <c r="C1172" s="65"/>
      <c r="D1172" s="66"/>
      <c r="E1172" s="20" t="str">
        <f t="shared" si="36"/>
        <v>1-1900</v>
      </c>
      <c r="F1172" s="69"/>
      <c r="G1172" s="67"/>
      <c r="H1172" s="68"/>
      <c r="I1172" s="69"/>
      <c r="J1172" s="67"/>
      <c r="K1172" s="25" t="e">
        <f>IFERROR(VLOOKUP(J1172,'DE-PARA'!J:K,2,0),VLOOKUP('BD Conta 5295-0'!J1172,'DE-PARA'!K:L,2,0))</f>
        <v>#N/A</v>
      </c>
      <c r="L1172" s="70"/>
      <c r="M1172" s="101">
        <f t="shared" si="37"/>
        <v>0</v>
      </c>
    </row>
    <row r="1173" spans="2:13">
      <c r="B1173" s="60"/>
      <c r="C1173" s="65"/>
      <c r="D1173" s="66"/>
      <c r="E1173" s="20" t="str">
        <f t="shared" si="36"/>
        <v>1-1900</v>
      </c>
      <c r="F1173" s="69"/>
      <c r="G1173" s="67"/>
      <c r="H1173" s="68"/>
      <c r="I1173" s="69"/>
      <c r="J1173" s="67"/>
      <c r="K1173" s="25" t="e">
        <f>IFERROR(VLOOKUP(J1173,'DE-PARA'!J:K,2,0),VLOOKUP('BD Conta 5295-0'!J1173,'DE-PARA'!K:L,2,0))</f>
        <v>#N/A</v>
      </c>
      <c r="L1173" s="70"/>
      <c r="M1173" s="101">
        <f t="shared" si="37"/>
        <v>0</v>
      </c>
    </row>
    <row r="1174" spans="2:13">
      <c r="B1174" s="60"/>
      <c r="C1174" s="65"/>
      <c r="D1174" s="66"/>
      <c r="E1174" s="20" t="str">
        <f t="shared" si="36"/>
        <v>1-1900</v>
      </c>
      <c r="F1174" s="69"/>
      <c r="G1174" s="67"/>
      <c r="H1174" s="68"/>
      <c r="I1174" s="69"/>
      <c r="J1174" s="67"/>
      <c r="K1174" s="25" t="e">
        <f>IFERROR(VLOOKUP(J1174,'DE-PARA'!J:K,2,0),VLOOKUP('BD Conta 5295-0'!J1174,'DE-PARA'!K:L,2,0))</f>
        <v>#N/A</v>
      </c>
      <c r="L1174" s="70"/>
      <c r="M1174" s="101">
        <f t="shared" si="37"/>
        <v>0</v>
      </c>
    </row>
    <row r="1175" spans="2:13">
      <c r="B1175" s="60"/>
      <c r="C1175" s="65"/>
      <c r="D1175" s="66"/>
      <c r="E1175" s="20" t="str">
        <f t="shared" si="36"/>
        <v>1-1900</v>
      </c>
      <c r="F1175" s="69"/>
      <c r="G1175" s="67"/>
      <c r="H1175" s="68"/>
      <c r="I1175" s="69"/>
      <c r="J1175" s="67"/>
      <c r="K1175" s="25" t="e">
        <f>IFERROR(VLOOKUP(J1175,'DE-PARA'!J:K,2,0),VLOOKUP('BD Conta 5295-0'!J1175,'DE-PARA'!K:L,2,0))</f>
        <v>#N/A</v>
      </c>
      <c r="L1175" s="70"/>
      <c r="M1175" s="101">
        <f t="shared" si="37"/>
        <v>0</v>
      </c>
    </row>
    <row r="1176" spans="2:13">
      <c r="B1176" s="60"/>
      <c r="C1176" s="65"/>
      <c r="D1176" s="66"/>
      <c r="E1176" s="20" t="str">
        <f t="shared" si="36"/>
        <v>1-1900</v>
      </c>
      <c r="F1176" s="69"/>
      <c r="G1176" s="67"/>
      <c r="H1176" s="68"/>
      <c r="I1176" s="69"/>
      <c r="J1176" s="67"/>
      <c r="K1176" s="25" t="e">
        <f>IFERROR(VLOOKUP(J1176,'DE-PARA'!J:K,2,0),VLOOKUP('BD Conta 5295-0'!J1176,'DE-PARA'!K:L,2,0))</f>
        <v>#N/A</v>
      </c>
      <c r="L1176" s="70"/>
      <c r="M1176" s="101">
        <f t="shared" si="37"/>
        <v>0</v>
      </c>
    </row>
    <row r="1177" spans="2:13">
      <c r="B1177" s="60"/>
      <c r="C1177" s="65"/>
      <c r="D1177" s="66"/>
      <c r="E1177" s="20" t="str">
        <f t="shared" si="36"/>
        <v>1-1900</v>
      </c>
      <c r="F1177" s="69"/>
      <c r="G1177" s="67"/>
      <c r="H1177" s="68"/>
      <c r="I1177" s="69"/>
      <c r="J1177" s="67"/>
      <c r="K1177" s="25" t="e">
        <f>IFERROR(VLOOKUP(J1177,'DE-PARA'!J:K,2,0),VLOOKUP('BD Conta 5295-0'!J1177,'DE-PARA'!K:L,2,0))</f>
        <v>#N/A</v>
      </c>
      <c r="L1177" s="70"/>
      <c r="M1177" s="101">
        <f t="shared" si="37"/>
        <v>0</v>
      </c>
    </row>
    <row r="1178" spans="2:13">
      <c r="B1178" s="60"/>
      <c r="C1178" s="65"/>
      <c r="D1178" s="66"/>
      <c r="E1178" s="20" t="str">
        <f t="shared" si="36"/>
        <v>1-1900</v>
      </c>
      <c r="F1178" s="69"/>
      <c r="G1178" s="67"/>
      <c r="H1178" s="68"/>
      <c r="I1178" s="69"/>
      <c r="J1178" s="67"/>
      <c r="K1178" s="25" t="e">
        <f>IFERROR(VLOOKUP(J1178,'DE-PARA'!J:K,2,0),VLOOKUP('BD Conta 5295-0'!J1178,'DE-PARA'!K:L,2,0))</f>
        <v>#N/A</v>
      </c>
      <c r="L1178" s="70"/>
      <c r="M1178" s="101">
        <f t="shared" si="37"/>
        <v>0</v>
      </c>
    </row>
    <row r="1179" spans="2:13">
      <c r="B1179" s="60"/>
      <c r="C1179" s="65"/>
      <c r="D1179" s="66"/>
      <c r="E1179" s="20" t="str">
        <f t="shared" si="36"/>
        <v>1-1900</v>
      </c>
      <c r="F1179" s="69"/>
      <c r="G1179" s="67"/>
      <c r="H1179" s="68"/>
      <c r="I1179" s="69"/>
      <c r="J1179" s="67"/>
      <c r="K1179" s="25" t="e">
        <f>IFERROR(VLOOKUP(J1179,'DE-PARA'!J:K,2,0),VLOOKUP('BD Conta 5295-0'!J1179,'DE-PARA'!K:L,2,0))</f>
        <v>#N/A</v>
      </c>
      <c r="L1179" s="70"/>
      <c r="M1179" s="101">
        <f t="shared" si="37"/>
        <v>0</v>
      </c>
    </row>
    <row r="1180" spans="2:13">
      <c r="B1180" s="60"/>
      <c r="C1180" s="65"/>
      <c r="D1180" s="66"/>
      <c r="E1180" s="20" t="str">
        <f t="shared" si="36"/>
        <v>1-1900</v>
      </c>
      <c r="F1180" s="69"/>
      <c r="G1180" s="67"/>
      <c r="H1180" s="68"/>
      <c r="I1180" s="69"/>
      <c r="J1180" s="67"/>
      <c r="K1180" s="25" t="e">
        <f>IFERROR(VLOOKUP(J1180,'DE-PARA'!J:K,2,0),VLOOKUP('BD Conta 5295-0'!J1180,'DE-PARA'!K:L,2,0))</f>
        <v>#N/A</v>
      </c>
      <c r="L1180" s="70"/>
      <c r="M1180" s="101">
        <f t="shared" si="37"/>
        <v>0</v>
      </c>
    </row>
    <row r="1181" spans="2:13">
      <c r="B1181" s="60"/>
      <c r="C1181" s="65"/>
      <c r="D1181" s="66"/>
      <c r="E1181" s="20" t="str">
        <f t="shared" si="36"/>
        <v>1-1900</v>
      </c>
      <c r="F1181" s="69"/>
      <c r="G1181" s="67"/>
      <c r="H1181" s="68"/>
      <c r="I1181" s="69"/>
      <c r="J1181" s="67"/>
      <c r="K1181" s="25" t="e">
        <f>IFERROR(VLOOKUP(J1181,'DE-PARA'!J:K,2,0),VLOOKUP('BD Conta 5295-0'!J1181,'DE-PARA'!K:L,2,0))</f>
        <v>#N/A</v>
      </c>
      <c r="L1181" s="70"/>
      <c r="M1181" s="101">
        <f t="shared" si="37"/>
        <v>0</v>
      </c>
    </row>
    <row r="1182" spans="2:13">
      <c r="B1182" s="60"/>
      <c r="C1182" s="65"/>
      <c r="D1182" s="66"/>
      <c r="E1182" s="20" t="str">
        <f t="shared" si="36"/>
        <v>1-1900</v>
      </c>
      <c r="F1182" s="69"/>
      <c r="G1182" s="67"/>
      <c r="H1182" s="68"/>
      <c r="I1182" s="69"/>
      <c r="J1182" s="67"/>
      <c r="K1182" s="25" t="e">
        <f>IFERROR(VLOOKUP(J1182,'DE-PARA'!J:K,2,0),VLOOKUP('BD Conta 5295-0'!J1182,'DE-PARA'!K:L,2,0))</f>
        <v>#N/A</v>
      </c>
      <c r="L1182" s="70"/>
      <c r="M1182" s="101">
        <f t="shared" si="37"/>
        <v>0</v>
      </c>
    </row>
    <row r="1183" spans="2:13">
      <c r="B1183" s="60"/>
      <c r="C1183" s="65"/>
      <c r="D1183" s="66"/>
      <c r="E1183" s="20" t="str">
        <f t="shared" si="36"/>
        <v>1-1900</v>
      </c>
      <c r="F1183" s="69"/>
      <c r="G1183" s="67"/>
      <c r="H1183" s="68"/>
      <c r="I1183" s="69"/>
      <c r="J1183" s="67"/>
      <c r="K1183" s="25" t="e">
        <f>IFERROR(VLOOKUP(J1183,'DE-PARA'!J:K,2,0),VLOOKUP('BD Conta 5295-0'!J1183,'DE-PARA'!K:L,2,0))</f>
        <v>#N/A</v>
      </c>
      <c r="L1183" s="70"/>
      <c r="M1183" s="101">
        <f t="shared" si="37"/>
        <v>0</v>
      </c>
    </row>
    <row r="1184" spans="2:13">
      <c r="B1184" s="60"/>
      <c r="C1184" s="65"/>
      <c r="D1184" s="66"/>
      <c r="E1184" s="20" t="str">
        <f t="shared" si="36"/>
        <v>1-1900</v>
      </c>
      <c r="F1184" s="69"/>
      <c r="G1184" s="67"/>
      <c r="H1184" s="68"/>
      <c r="I1184" s="69"/>
      <c r="J1184" s="67"/>
      <c r="K1184" s="25" t="e">
        <f>IFERROR(VLOOKUP(J1184,'DE-PARA'!J:K,2,0),VLOOKUP('BD Conta 5295-0'!J1184,'DE-PARA'!K:L,2,0))</f>
        <v>#N/A</v>
      </c>
      <c r="L1184" s="70"/>
      <c r="M1184" s="101">
        <f t="shared" si="37"/>
        <v>0</v>
      </c>
    </row>
    <row r="1185" spans="2:13">
      <c r="B1185" s="60"/>
      <c r="C1185" s="65"/>
      <c r="D1185" s="66"/>
      <c r="E1185" s="20" t="str">
        <f t="shared" si="36"/>
        <v>1-1900</v>
      </c>
      <c r="F1185" s="69"/>
      <c r="G1185" s="67"/>
      <c r="H1185" s="68"/>
      <c r="I1185" s="69"/>
      <c r="J1185" s="67"/>
      <c r="K1185" s="25" t="e">
        <f>IFERROR(VLOOKUP(J1185,'DE-PARA'!J:K,2,0),VLOOKUP('BD Conta 5295-0'!J1185,'DE-PARA'!K:L,2,0))</f>
        <v>#N/A</v>
      </c>
      <c r="L1185" s="70"/>
      <c r="M1185" s="101">
        <f t="shared" si="37"/>
        <v>0</v>
      </c>
    </row>
    <row r="1186" spans="2:13">
      <c r="B1186" s="60"/>
      <c r="C1186" s="65"/>
      <c r="D1186" s="66"/>
      <c r="E1186" s="20" t="str">
        <f t="shared" si="36"/>
        <v>1-1900</v>
      </c>
      <c r="F1186" s="69"/>
      <c r="G1186" s="67"/>
      <c r="H1186" s="68"/>
      <c r="I1186" s="69"/>
      <c r="J1186" s="67"/>
      <c r="K1186" s="25" t="e">
        <f>IFERROR(VLOOKUP(J1186,'DE-PARA'!J:K,2,0),VLOOKUP('BD Conta 5295-0'!J1186,'DE-PARA'!K:L,2,0))</f>
        <v>#N/A</v>
      </c>
      <c r="L1186" s="70"/>
      <c r="M1186" s="101">
        <f t="shared" si="37"/>
        <v>0</v>
      </c>
    </row>
    <row r="1187" spans="2:13">
      <c r="B1187" s="60"/>
      <c r="C1187" s="65"/>
      <c r="D1187" s="66"/>
      <c r="E1187" s="20" t="str">
        <f t="shared" si="36"/>
        <v>1-1900</v>
      </c>
      <c r="F1187" s="69"/>
      <c r="G1187" s="67"/>
      <c r="H1187" s="68"/>
      <c r="I1187" s="69"/>
      <c r="J1187" s="67"/>
      <c r="K1187" s="25" t="e">
        <f>IFERROR(VLOOKUP(J1187,'DE-PARA'!J:K,2,0),VLOOKUP('BD Conta 5295-0'!J1187,'DE-PARA'!K:L,2,0))</f>
        <v>#N/A</v>
      </c>
      <c r="L1187" s="70"/>
      <c r="M1187" s="101">
        <f t="shared" si="37"/>
        <v>0</v>
      </c>
    </row>
    <row r="1188" spans="2:13">
      <c r="B1188" s="60"/>
      <c r="C1188" s="65"/>
      <c r="D1188" s="66"/>
      <c r="E1188" s="20" t="str">
        <f t="shared" si="36"/>
        <v>1-1900</v>
      </c>
      <c r="F1188" s="69"/>
      <c r="G1188" s="67"/>
      <c r="H1188" s="68"/>
      <c r="I1188" s="69"/>
      <c r="J1188" s="67"/>
      <c r="K1188" s="25" t="e">
        <f>IFERROR(VLOOKUP(J1188,'DE-PARA'!J:K,2,0),VLOOKUP('BD Conta 5295-0'!J1188,'DE-PARA'!K:L,2,0))</f>
        <v>#N/A</v>
      </c>
      <c r="L1188" s="70"/>
      <c r="M1188" s="101">
        <f t="shared" si="37"/>
        <v>0</v>
      </c>
    </row>
    <row r="1189" spans="2:13">
      <c r="B1189" s="60"/>
      <c r="C1189" s="65"/>
      <c r="D1189" s="66"/>
      <c r="E1189" s="20" t="str">
        <f t="shared" si="36"/>
        <v>1-1900</v>
      </c>
      <c r="F1189" s="69"/>
      <c r="G1189" s="67"/>
      <c r="H1189" s="68"/>
      <c r="I1189" s="69"/>
      <c r="J1189" s="67"/>
      <c r="K1189" s="25" t="e">
        <f>IFERROR(VLOOKUP(J1189,'DE-PARA'!J:K,2,0),VLOOKUP('BD Conta 5295-0'!J1189,'DE-PARA'!K:L,2,0))</f>
        <v>#N/A</v>
      </c>
      <c r="L1189" s="70"/>
      <c r="M1189" s="101">
        <f t="shared" si="37"/>
        <v>0</v>
      </c>
    </row>
    <row r="1190" spans="2:13">
      <c r="B1190" s="60"/>
      <c r="C1190" s="65"/>
      <c r="D1190" s="66"/>
      <c r="E1190" s="20" t="str">
        <f t="shared" si="36"/>
        <v>1-1900</v>
      </c>
      <c r="F1190" s="69"/>
      <c r="G1190" s="67"/>
      <c r="H1190" s="68"/>
      <c r="I1190" s="69"/>
      <c r="J1190" s="67"/>
      <c r="K1190" s="25" t="e">
        <f>IFERROR(VLOOKUP(J1190,'DE-PARA'!J:K,2,0),VLOOKUP('BD Conta 5295-0'!J1190,'DE-PARA'!K:L,2,0))</f>
        <v>#N/A</v>
      </c>
      <c r="L1190" s="70"/>
      <c r="M1190" s="101">
        <f t="shared" si="37"/>
        <v>0</v>
      </c>
    </row>
    <row r="1191" spans="2:13">
      <c r="B1191" s="60"/>
      <c r="C1191" s="65"/>
      <c r="D1191" s="66"/>
      <c r="E1191" s="20" t="str">
        <f t="shared" si="36"/>
        <v>1-1900</v>
      </c>
      <c r="F1191" s="69"/>
      <c r="G1191" s="67"/>
      <c r="H1191" s="68"/>
      <c r="I1191" s="69"/>
      <c r="J1191" s="67"/>
      <c r="K1191" s="25" t="e">
        <f>IFERROR(VLOOKUP(J1191,'DE-PARA'!J:K,2,0),VLOOKUP('BD Conta 5295-0'!J1191,'DE-PARA'!K:L,2,0))</f>
        <v>#N/A</v>
      </c>
      <c r="L1191" s="70"/>
      <c r="M1191" s="101">
        <f t="shared" si="37"/>
        <v>0</v>
      </c>
    </row>
    <row r="1192" spans="2:13">
      <c r="B1192" s="60"/>
      <c r="C1192" s="65"/>
      <c r="D1192" s="66"/>
      <c r="E1192" s="20" t="str">
        <f t="shared" si="36"/>
        <v>1-1900</v>
      </c>
      <c r="F1192" s="69"/>
      <c r="G1192" s="67"/>
      <c r="H1192" s="68"/>
      <c r="I1192" s="69"/>
      <c r="J1192" s="67"/>
      <c r="K1192" s="25" t="e">
        <f>IFERROR(VLOOKUP(J1192,'DE-PARA'!J:K,2,0),VLOOKUP('BD Conta 5295-0'!J1192,'DE-PARA'!K:L,2,0))</f>
        <v>#N/A</v>
      </c>
      <c r="L1192" s="70"/>
      <c r="M1192" s="101">
        <f t="shared" si="37"/>
        <v>0</v>
      </c>
    </row>
    <row r="1193" spans="2:13">
      <c r="B1193" s="60"/>
      <c r="C1193" s="65"/>
      <c r="D1193" s="66"/>
      <c r="E1193" s="20" t="str">
        <f t="shared" si="36"/>
        <v>1-1900</v>
      </c>
      <c r="F1193" s="69"/>
      <c r="G1193" s="67"/>
      <c r="H1193" s="68"/>
      <c r="I1193" s="69"/>
      <c r="J1193" s="67"/>
      <c r="K1193" s="25" t="e">
        <f>IFERROR(VLOOKUP(J1193,'DE-PARA'!J:K,2,0),VLOOKUP('BD Conta 5295-0'!J1193,'DE-PARA'!K:L,2,0))</f>
        <v>#N/A</v>
      </c>
      <c r="L1193" s="70"/>
      <c r="M1193" s="101">
        <f t="shared" si="37"/>
        <v>0</v>
      </c>
    </row>
    <row r="1194" spans="2:13">
      <c r="B1194" s="60"/>
      <c r="C1194" s="65"/>
      <c r="D1194" s="66"/>
      <c r="E1194" s="20" t="str">
        <f t="shared" si="36"/>
        <v>1-1900</v>
      </c>
      <c r="F1194" s="69"/>
      <c r="G1194" s="67"/>
      <c r="H1194" s="68"/>
      <c r="I1194" s="69"/>
      <c r="J1194" s="67"/>
      <c r="K1194" s="25" t="e">
        <f>IFERROR(VLOOKUP(J1194,'DE-PARA'!J:K,2,0),VLOOKUP('BD Conta 5295-0'!J1194,'DE-PARA'!K:L,2,0))</f>
        <v>#N/A</v>
      </c>
      <c r="L1194" s="70"/>
      <c r="M1194" s="101">
        <f t="shared" si="37"/>
        <v>0</v>
      </c>
    </row>
    <row r="1195" spans="2:13">
      <c r="B1195" s="60"/>
      <c r="C1195" s="65"/>
      <c r="D1195" s="66"/>
      <c r="E1195" s="20" t="str">
        <f t="shared" si="36"/>
        <v>1-1900</v>
      </c>
      <c r="F1195" s="69"/>
      <c r="G1195" s="67"/>
      <c r="H1195" s="68"/>
      <c r="I1195" s="69"/>
      <c r="J1195" s="67"/>
      <c r="K1195" s="25" t="e">
        <f>IFERROR(VLOOKUP(J1195,'DE-PARA'!J:K,2,0),VLOOKUP('BD Conta 5295-0'!J1195,'DE-PARA'!K:L,2,0))</f>
        <v>#N/A</v>
      </c>
      <c r="L1195" s="70"/>
      <c r="M1195" s="101">
        <f t="shared" si="37"/>
        <v>0</v>
      </c>
    </row>
    <row r="1196" spans="2:13">
      <c r="B1196" s="60"/>
      <c r="C1196" s="65"/>
      <c r="D1196" s="66"/>
      <c r="E1196" s="20" t="str">
        <f t="shared" si="36"/>
        <v>1-1900</v>
      </c>
      <c r="F1196" s="69"/>
      <c r="G1196" s="67"/>
      <c r="H1196" s="68"/>
      <c r="I1196" s="69"/>
      <c r="J1196" s="67"/>
      <c r="K1196" s="25" t="e">
        <f>IFERROR(VLOOKUP(J1196,'DE-PARA'!J:K,2,0),VLOOKUP('BD Conta 5295-0'!J1196,'DE-PARA'!K:L,2,0))</f>
        <v>#N/A</v>
      </c>
      <c r="L1196" s="70"/>
      <c r="M1196" s="101">
        <f t="shared" si="37"/>
        <v>0</v>
      </c>
    </row>
    <row r="1197" spans="2:13">
      <c r="B1197" s="60"/>
      <c r="C1197" s="65"/>
      <c r="D1197" s="66"/>
      <c r="E1197" s="20" t="str">
        <f t="shared" si="36"/>
        <v>1-1900</v>
      </c>
      <c r="F1197" s="69"/>
      <c r="G1197" s="67"/>
      <c r="H1197" s="68"/>
      <c r="I1197" s="69"/>
      <c r="J1197" s="67"/>
      <c r="K1197" s="25" t="e">
        <f>IFERROR(VLOOKUP(J1197,'DE-PARA'!J:K,2,0),VLOOKUP('BD Conta 5295-0'!J1197,'DE-PARA'!K:L,2,0))</f>
        <v>#N/A</v>
      </c>
      <c r="L1197" s="70"/>
      <c r="M1197" s="101">
        <f t="shared" si="37"/>
        <v>0</v>
      </c>
    </row>
    <row r="1198" spans="2:13">
      <c r="B1198" s="60"/>
      <c r="C1198" s="65"/>
      <c r="D1198" s="66"/>
      <c r="E1198" s="20" t="str">
        <f t="shared" si="36"/>
        <v>1-1900</v>
      </c>
      <c r="F1198" s="69"/>
      <c r="G1198" s="67"/>
      <c r="H1198" s="68"/>
      <c r="I1198" s="69"/>
      <c r="J1198" s="67"/>
      <c r="K1198" s="25" t="e">
        <f>IFERROR(VLOOKUP(J1198,'DE-PARA'!J:K,2,0),VLOOKUP('BD Conta 5295-0'!J1198,'DE-PARA'!K:L,2,0))</f>
        <v>#N/A</v>
      </c>
      <c r="L1198" s="70"/>
      <c r="M1198" s="101">
        <f t="shared" si="37"/>
        <v>0</v>
      </c>
    </row>
    <row r="1199" spans="2:13">
      <c r="B1199" s="60"/>
      <c r="C1199" s="65"/>
      <c r="D1199" s="66"/>
      <c r="E1199" s="20" t="str">
        <f t="shared" si="36"/>
        <v>1-1900</v>
      </c>
      <c r="F1199" s="69"/>
      <c r="G1199" s="67"/>
      <c r="H1199" s="68"/>
      <c r="I1199" s="69"/>
      <c r="J1199" s="67"/>
      <c r="K1199" s="25" t="e">
        <f>IFERROR(VLOOKUP(J1199,'DE-PARA'!J:K,2,0),VLOOKUP('BD Conta 5295-0'!J1199,'DE-PARA'!K:L,2,0))</f>
        <v>#N/A</v>
      </c>
      <c r="L1199" s="70"/>
      <c r="M1199" s="101">
        <f t="shared" si="37"/>
        <v>0</v>
      </c>
    </row>
    <row r="1200" spans="2:13">
      <c r="B1200" s="60"/>
      <c r="C1200" s="65"/>
      <c r="D1200" s="66"/>
      <c r="E1200" s="20" t="str">
        <f t="shared" si="36"/>
        <v>1-1900</v>
      </c>
      <c r="F1200" s="69"/>
      <c r="G1200" s="67"/>
      <c r="H1200" s="68"/>
      <c r="I1200" s="69"/>
      <c r="J1200" s="67"/>
      <c r="K1200" s="25" t="e">
        <f>IFERROR(VLOOKUP(J1200,'DE-PARA'!J:K,2,0),VLOOKUP('BD Conta 5295-0'!J1200,'DE-PARA'!K:L,2,0))</f>
        <v>#N/A</v>
      </c>
      <c r="L1200" s="70"/>
      <c r="M1200" s="101">
        <f t="shared" si="37"/>
        <v>0</v>
      </c>
    </row>
    <row r="1201" spans="2:13">
      <c r="B1201" s="60"/>
      <c r="C1201" s="65"/>
      <c r="D1201" s="66"/>
      <c r="E1201" s="20" t="str">
        <f t="shared" si="36"/>
        <v>1-1900</v>
      </c>
      <c r="F1201" s="69"/>
      <c r="G1201" s="67"/>
      <c r="H1201" s="68"/>
      <c r="I1201" s="69"/>
      <c r="J1201" s="67"/>
      <c r="K1201" s="25" t="e">
        <f>IFERROR(VLOOKUP(J1201,'DE-PARA'!J:K,2,0),VLOOKUP('BD Conta 5295-0'!J1201,'DE-PARA'!K:L,2,0))</f>
        <v>#N/A</v>
      </c>
      <c r="L1201" s="70"/>
      <c r="M1201" s="101">
        <f t="shared" si="37"/>
        <v>0</v>
      </c>
    </row>
    <row r="1202" spans="2:13">
      <c r="B1202" s="60"/>
      <c r="C1202" s="65"/>
      <c r="D1202" s="66"/>
      <c r="E1202" s="20" t="str">
        <f t="shared" si="36"/>
        <v>1-1900</v>
      </c>
      <c r="F1202" s="69"/>
      <c r="G1202" s="67"/>
      <c r="H1202" s="68"/>
      <c r="I1202" s="69"/>
      <c r="J1202" s="67"/>
      <c r="K1202" s="25" t="e">
        <f>IFERROR(VLOOKUP(J1202,'DE-PARA'!J:K,2,0),VLOOKUP('BD Conta 5295-0'!J1202,'DE-PARA'!K:L,2,0))</f>
        <v>#N/A</v>
      </c>
      <c r="L1202" s="70"/>
      <c r="M1202" s="101">
        <f t="shared" si="37"/>
        <v>0</v>
      </c>
    </row>
    <row r="1203" spans="2:13">
      <c r="B1203" s="60"/>
      <c r="C1203" s="65"/>
      <c r="D1203" s="66"/>
      <c r="E1203" s="20" t="str">
        <f t="shared" si="36"/>
        <v>1-1900</v>
      </c>
      <c r="F1203" s="69"/>
      <c r="G1203" s="67"/>
      <c r="H1203" s="68"/>
      <c r="I1203" s="69"/>
      <c r="J1203" s="67"/>
      <c r="K1203" s="25" t="e">
        <f>IFERROR(VLOOKUP(J1203,'DE-PARA'!J:K,2,0),VLOOKUP('BD Conta 5295-0'!J1203,'DE-PARA'!K:L,2,0))</f>
        <v>#N/A</v>
      </c>
      <c r="L1203" s="70"/>
      <c r="M1203" s="101">
        <f t="shared" si="37"/>
        <v>0</v>
      </c>
    </row>
    <row r="1204" spans="2:13">
      <c r="B1204" s="60"/>
      <c r="C1204" s="65"/>
      <c r="D1204" s="66"/>
      <c r="E1204" s="20" t="str">
        <f t="shared" si="36"/>
        <v>1-1900</v>
      </c>
      <c r="F1204" s="69"/>
      <c r="G1204" s="67"/>
      <c r="H1204" s="68"/>
      <c r="I1204" s="69"/>
      <c r="J1204" s="67"/>
      <c r="K1204" s="25" t="e">
        <f>IFERROR(VLOOKUP(J1204,'DE-PARA'!J:K,2,0),VLOOKUP('BD Conta 5295-0'!J1204,'DE-PARA'!K:L,2,0))</f>
        <v>#N/A</v>
      </c>
      <c r="L1204" s="70"/>
      <c r="M1204" s="101">
        <f t="shared" si="37"/>
        <v>0</v>
      </c>
    </row>
    <row r="1205" spans="2:13">
      <c r="B1205" s="60"/>
      <c r="C1205" s="65"/>
      <c r="D1205" s="66"/>
      <c r="E1205" s="20" t="str">
        <f t="shared" si="36"/>
        <v>1-1900</v>
      </c>
      <c r="F1205" s="69"/>
      <c r="G1205" s="67"/>
      <c r="H1205" s="68"/>
      <c r="I1205" s="69"/>
      <c r="J1205" s="67"/>
      <c r="K1205" s="25" t="e">
        <f>IFERROR(VLOOKUP(J1205,'DE-PARA'!J:K,2,0),VLOOKUP('BD Conta 5295-0'!J1205,'DE-PARA'!K:L,2,0))</f>
        <v>#N/A</v>
      </c>
      <c r="L1205" s="70"/>
      <c r="M1205" s="101">
        <f t="shared" si="37"/>
        <v>0</v>
      </c>
    </row>
    <row r="1206" spans="2:13">
      <c r="B1206" s="60"/>
      <c r="C1206" s="65"/>
      <c r="D1206" s="66"/>
      <c r="E1206" s="20" t="str">
        <f t="shared" si="36"/>
        <v>1-1900</v>
      </c>
      <c r="F1206" s="69"/>
      <c r="G1206" s="67"/>
      <c r="H1206" s="68"/>
      <c r="I1206" s="69"/>
      <c r="J1206" s="67"/>
      <c r="K1206" s="25" t="e">
        <f>IFERROR(VLOOKUP(J1206,'DE-PARA'!J:K,2,0),VLOOKUP('BD Conta 5295-0'!J1206,'DE-PARA'!K:L,2,0))</f>
        <v>#N/A</v>
      </c>
      <c r="L1206" s="70"/>
      <c r="M1206" s="101">
        <f t="shared" si="37"/>
        <v>0</v>
      </c>
    </row>
    <row r="1207" spans="2:13">
      <c r="B1207" s="60"/>
      <c r="C1207" s="65"/>
      <c r="D1207" s="66"/>
      <c r="E1207" s="20" t="str">
        <f t="shared" si="36"/>
        <v>1-1900</v>
      </c>
      <c r="F1207" s="69"/>
      <c r="G1207" s="67"/>
      <c r="H1207" s="68"/>
      <c r="I1207" s="69"/>
      <c r="J1207" s="67"/>
      <c r="K1207" s="25" t="e">
        <f>IFERROR(VLOOKUP(J1207,'DE-PARA'!J:K,2,0),VLOOKUP('BD Conta 5295-0'!J1207,'DE-PARA'!K:L,2,0))</f>
        <v>#N/A</v>
      </c>
      <c r="L1207" s="70"/>
      <c r="M1207" s="101">
        <f t="shared" si="37"/>
        <v>0</v>
      </c>
    </row>
    <row r="1208" spans="2:13">
      <c r="B1208" s="60"/>
      <c r="C1208" s="65"/>
      <c r="D1208" s="66"/>
      <c r="E1208" s="20" t="str">
        <f t="shared" si="36"/>
        <v>1-1900</v>
      </c>
      <c r="F1208" s="69"/>
      <c r="G1208" s="67"/>
      <c r="H1208" s="68"/>
      <c r="I1208" s="69"/>
      <c r="J1208" s="67"/>
      <c r="K1208" s="25" t="e">
        <f>IFERROR(VLOOKUP(J1208,'DE-PARA'!J:K,2,0),VLOOKUP('BD Conta 5295-0'!J1208,'DE-PARA'!K:L,2,0))</f>
        <v>#N/A</v>
      </c>
      <c r="L1208" s="70"/>
      <c r="M1208" s="101">
        <f t="shared" si="37"/>
        <v>0</v>
      </c>
    </row>
    <row r="1209" spans="2:13">
      <c r="B1209" s="60"/>
      <c r="C1209" s="65"/>
      <c r="D1209" s="66"/>
      <c r="E1209" s="20" t="str">
        <f t="shared" si="36"/>
        <v>1-1900</v>
      </c>
      <c r="F1209" s="69"/>
      <c r="G1209" s="67"/>
      <c r="H1209" s="68"/>
      <c r="I1209" s="69"/>
      <c r="J1209" s="67"/>
      <c r="K1209" s="25" t="e">
        <f>IFERROR(VLOOKUP(J1209,'DE-PARA'!J:K,2,0),VLOOKUP('BD Conta 5295-0'!J1209,'DE-PARA'!K:L,2,0))</f>
        <v>#N/A</v>
      </c>
      <c r="L1209" s="70"/>
      <c r="M1209" s="101">
        <f t="shared" si="37"/>
        <v>0</v>
      </c>
    </row>
    <row r="1210" spans="2:13">
      <c r="B1210" s="60"/>
      <c r="C1210" s="65"/>
      <c r="D1210" s="66"/>
      <c r="E1210" s="20" t="str">
        <f t="shared" si="36"/>
        <v>1-1900</v>
      </c>
      <c r="F1210" s="69"/>
      <c r="G1210" s="67"/>
      <c r="H1210" s="68"/>
      <c r="I1210" s="69"/>
      <c r="J1210" s="67"/>
      <c r="K1210" s="25" t="e">
        <f>IFERROR(VLOOKUP(J1210,'DE-PARA'!J:K,2,0),VLOOKUP('BD Conta 5295-0'!J1210,'DE-PARA'!K:L,2,0))</f>
        <v>#N/A</v>
      </c>
      <c r="L1210" s="70"/>
      <c r="M1210" s="101">
        <f t="shared" si="37"/>
        <v>0</v>
      </c>
    </row>
    <row r="1211" spans="2:13">
      <c r="B1211" s="60"/>
      <c r="C1211" s="65"/>
      <c r="D1211" s="66"/>
      <c r="E1211" s="20" t="str">
        <f t="shared" si="36"/>
        <v>1-1900</v>
      </c>
      <c r="F1211" s="69"/>
      <c r="G1211" s="67"/>
      <c r="H1211" s="68"/>
      <c r="I1211" s="69"/>
      <c r="J1211" s="67"/>
      <c r="K1211" s="25" t="e">
        <f>IFERROR(VLOOKUP(J1211,'DE-PARA'!J:K,2,0),VLOOKUP('BD Conta 5295-0'!J1211,'DE-PARA'!K:L,2,0))</f>
        <v>#N/A</v>
      </c>
      <c r="L1211" s="70"/>
      <c r="M1211" s="101">
        <f t="shared" si="37"/>
        <v>0</v>
      </c>
    </row>
    <row r="1212" spans="2:13">
      <c r="B1212" s="60"/>
      <c r="C1212" s="65"/>
      <c r="D1212" s="66"/>
      <c r="E1212" s="20" t="str">
        <f t="shared" si="36"/>
        <v>1-1900</v>
      </c>
      <c r="F1212" s="69"/>
      <c r="G1212" s="67"/>
      <c r="H1212" s="68"/>
      <c r="I1212" s="69"/>
      <c r="J1212" s="67"/>
      <c r="K1212" s="25" t="e">
        <f>IFERROR(VLOOKUP(J1212,'DE-PARA'!J:K,2,0),VLOOKUP('BD Conta 5295-0'!J1212,'DE-PARA'!K:L,2,0))</f>
        <v>#N/A</v>
      </c>
      <c r="L1212" s="70"/>
      <c r="M1212" s="101">
        <f t="shared" si="37"/>
        <v>0</v>
      </c>
    </row>
    <row r="1213" spans="2:13">
      <c r="B1213" s="60"/>
      <c r="C1213" s="65"/>
      <c r="D1213" s="66"/>
      <c r="E1213" s="20" t="str">
        <f t="shared" si="36"/>
        <v>1-1900</v>
      </c>
      <c r="F1213" s="69"/>
      <c r="G1213" s="67"/>
      <c r="H1213" s="68"/>
      <c r="I1213" s="69"/>
      <c r="J1213" s="67"/>
      <c r="K1213" s="25" t="e">
        <f>IFERROR(VLOOKUP(J1213,'DE-PARA'!J:K,2,0),VLOOKUP('BD Conta 5295-0'!J1213,'DE-PARA'!K:L,2,0))</f>
        <v>#N/A</v>
      </c>
      <c r="L1213" s="70"/>
      <c r="M1213" s="101">
        <f t="shared" si="37"/>
        <v>0</v>
      </c>
    </row>
    <row r="1214" spans="2:13">
      <c r="B1214" s="60"/>
      <c r="C1214" s="65"/>
      <c r="D1214" s="66"/>
      <c r="E1214" s="20" t="str">
        <f t="shared" si="36"/>
        <v>1-1900</v>
      </c>
      <c r="F1214" s="69"/>
      <c r="G1214" s="67"/>
      <c r="H1214" s="68"/>
      <c r="I1214" s="69"/>
      <c r="J1214" s="67"/>
      <c r="K1214" s="25" t="e">
        <f>IFERROR(VLOOKUP(J1214,'DE-PARA'!J:K,2,0),VLOOKUP('BD Conta 5295-0'!J1214,'DE-PARA'!K:L,2,0))</f>
        <v>#N/A</v>
      </c>
      <c r="L1214" s="70"/>
      <c r="M1214" s="101">
        <f t="shared" si="37"/>
        <v>0</v>
      </c>
    </row>
    <row r="1215" spans="2:13">
      <c r="B1215" s="60"/>
      <c r="C1215" s="65"/>
      <c r="D1215" s="66"/>
      <c r="E1215" s="20" t="str">
        <f t="shared" si="36"/>
        <v>1-1900</v>
      </c>
      <c r="F1215" s="69"/>
      <c r="G1215" s="67"/>
      <c r="H1215" s="68"/>
      <c r="I1215" s="69"/>
      <c r="J1215" s="67"/>
      <c r="K1215" s="25" t="e">
        <f>IFERROR(VLOOKUP(J1215,'DE-PARA'!J:K,2,0),VLOOKUP('BD Conta 5295-0'!J1215,'DE-PARA'!K:L,2,0))</f>
        <v>#N/A</v>
      </c>
      <c r="L1215" s="70"/>
      <c r="M1215" s="101">
        <f t="shared" si="37"/>
        <v>0</v>
      </c>
    </row>
    <row r="1216" spans="2:13">
      <c r="B1216" s="60"/>
      <c r="C1216" s="65"/>
      <c r="D1216" s="66"/>
      <c r="E1216" s="20" t="str">
        <f t="shared" si="36"/>
        <v>1-1900</v>
      </c>
      <c r="F1216" s="69"/>
      <c r="G1216" s="67"/>
      <c r="H1216" s="68"/>
      <c r="I1216" s="69"/>
      <c r="J1216" s="67"/>
      <c r="K1216" s="25" t="e">
        <f>IFERROR(VLOOKUP(J1216,'DE-PARA'!J:K,2,0),VLOOKUP('BD Conta 5295-0'!J1216,'DE-PARA'!K:L,2,0))</f>
        <v>#N/A</v>
      </c>
      <c r="L1216" s="70"/>
      <c r="M1216" s="101">
        <f t="shared" si="37"/>
        <v>0</v>
      </c>
    </row>
    <row r="1217" spans="2:13">
      <c r="B1217" s="60"/>
      <c r="C1217" s="65"/>
      <c r="D1217" s="66"/>
      <c r="E1217" s="20" t="str">
        <f t="shared" si="36"/>
        <v>1-1900</v>
      </c>
      <c r="F1217" s="69"/>
      <c r="G1217" s="67"/>
      <c r="H1217" s="68"/>
      <c r="I1217" s="69"/>
      <c r="J1217" s="67"/>
      <c r="K1217" s="25" t="e">
        <f>IFERROR(VLOOKUP(J1217,'DE-PARA'!J:K,2,0),VLOOKUP('BD Conta 5295-0'!J1217,'DE-PARA'!K:L,2,0))</f>
        <v>#N/A</v>
      </c>
      <c r="L1217" s="70"/>
      <c r="M1217" s="101">
        <f t="shared" si="37"/>
        <v>0</v>
      </c>
    </row>
    <row r="1218" spans="2:13">
      <c r="B1218" s="60"/>
      <c r="C1218" s="65"/>
      <c r="D1218" s="66"/>
      <c r="E1218" s="20" t="str">
        <f t="shared" si="36"/>
        <v>1-1900</v>
      </c>
      <c r="F1218" s="69"/>
      <c r="G1218" s="67"/>
      <c r="H1218" s="68"/>
      <c r="I1218" s="69"/>
      <c r="J1218" s="67"/>
      <c r="K1218" s="25" t="e">
        <f>IFERROR(VLOOKUP(J1218,'DE-PARA'!J:K,2,0),VLOOKUP('BD Conta 5295-0'!J1218,'DE-PARA'!K:L,2,0))</f>
        <v>#N/A</v>
      </c>
      <c r="L1218" s="70"/>
      <c r="M1218" s="101">
        <f t="shared" si="37"/>
        <v>0</v>
      </c>
    </row>
    <row r="1219" spans="2:13">
      <c r="B1219" s="60"/>
      <c r="C1219" s="65"/>
      <c r="D1219" s="66"/>
      <c r="E1219" s="20" t="str">
        <f t="shared" si="36"/>
        <v>1-1900</v>
      </c>
      <c r="F1219" s="69"/>
      <c r="G1219" s="67"/>
      <c r="H1219" s="68"/>
      <c r="I1219" s="69"/>
      <c r="J1219" s="67"/>
      <c r="K1219" s="25" t="e">
        <f>IFERROR(VLOOKUP(J1219,'DE-PARA'!J:K,2,0),VLOOKUP('BD Conta 5295-0'!J1219,'DE-PARA'!K:L,2,0))</f>
        <v>#N/A</v>
      </c>
      <c r="L1219" s="70"/>
      <c r="M1219" s="101">
        <f t="shared" si="37"/>
        <v>0</v>
      </c>
    </row>
    <row r="1220" spans="2:13">
      <c r="B1220" s="60"/>
      <c r="C1220" s="65"/>
      <c r="D1220" s="66"/>
      <c r="E1220" s="20" t="str">
        <f t="shared" ref="E1220:E1283" si="38">MONTH(D1220)&amp;"-"&amp;YEAR(D1220)</f>
        <v>1-1900</v>
      </c>
      <c r="F1220" s="69"/>
      <c r="G1220" s="67"/>
      <c r="H1220" s="68"/>
      <c r="I1220" s="69"/>
      <c r="J1220" s="67"/>
      <c r="K1220" s="25" t="e">
        <f>IFERROR(VLOOKUP(J1220,'DE-PARA'!J:K,2,0),VLOOKUP('BD Conta 5295-0'!J1220,'DE-PARA'!K:L,2,0))</f>
        <v>#N/A</v>
      </c>
      <c r="L1220" s="70"/>
      <c r="M1220" s="101">
        <f t="shared" si="37"/>
        <v>0</v>
      </c>
    </row>
    <row r="1221" spans="2:13">
      <c r="B1221" s="60"/>
      <c r="C1221" s="65"/>
      <c r="D1221" s="66"/>
      <c r="E1221" s="20" t="str">
        <f t="shared" si="38"/>
        <v>1-1900</v>
      </c>
      <c r="F1221" s="69"/>
      <c r="G1221" s="67"/>
      <c r="H1221" s="68"/>
      <c r="I1221" s="69"/>
      <c r="J1221" s="67"/>
      <c r="K1221" s="25" t="e">
        <f>IFERROR(VLOOKUP(J1221,'DE-PARA'!J:K,2,0),VLOOKUP('BD Conta 5295-0'!J1221,'DE-PARA'!K:L,2,0))</f>
        <v>#N/A</v>
      </c>
      <c r="L1221" s="70"/>
      <c r="M1221" s="101">
        <f t="shared" si="37"/>
        <v>0</v>
      </c>
    </row>
    <row r="1222" spans="2:13">
      <c r="B1222" s="60"/>
      <c r="C1222" s="65"/>
      <c r="D1222" s="66"/>
      <c r="E1222" s="20" t="str">
        <f t="shared" si="38"/>
        <v>1-1900</v>
      </c>
      <c r="F1222" s="69"/>
      <c r="G1222" s="67"/>
      <c r="H1222" s="68"/>
      <c r="I1222" s="69"/>
      <c r="J1222" s="67"/>
      <c r="K1222" s="25" t="e">
        <f>IFERROR(VLOOKUP(J1222,'DE-PARA'!J:K,2,0),VLOOKUP('BD Conta 5295-0'!J1222,'DE-PARA'!K:L,2,0))</f>
        <v>#N/A</v>
      </c>
      <c r="L1222" s="70"/>
      <c r="M1222" s="101">
        <f t="shared" ref="M1222:M1285" si="39">M1221+L1222</f>
        <v>0</v>
      </c>
    </row>
    <row r="1223" spans="2:13">
      <c r="B1223" s="60"/>
      <c r="C1223" s="65"/>
      <c r="D1223" s="66"/>
      <c r="E1223" s="20" t="str">
        <f t="shared" si="38"/>
        <v>1-1900</v>
      </c>
      <c r="F1223" s="69"/>
      <c r="G1223" s="67"/>
      <c r="H1223" s="68"/>
      <c r="I1223" s="69"/>
      <c r="J1223" s="67"/>
      <c r="K1223" s="25" t="e">
        <f>IFERROR(VLOOKUP(J1223,'DE-PARA'!J:K,2,0),VLOOKUP('BD Conta 5295-0'!J1223,'DE-PARA'!K:L,2,0))</f>
        <v>#N/A</v>
      </c>
      <c r="L1223" s="70"/>
      <c r="M1223" s="101">
        <f t="shared" si="39"/>
        <v>0</v>
      </c>
    </row>
    <row r="1224" spans="2:13">
      <c r="B1224" s="60"/>
      <c r="C1224" s="65"/>
      <c r="D1224" s="66"/>
      <c r="E1224" s="20" t="str">
        <f t="shared" si="38"/>
        <v>1-1900</v>
      </c>
      <c r="F1224" s="69"/>
      <c r="G1224" s="67"/>
      <c r="H1224" s="68"/>
      <c r="I1224" s="69"/>
      <c r="J1224" s="67"/>
      <c r="K1224" s="25" t="e">
        <f>IFERROR(VLOOKUP(J1224,'DE-PARA'!J:K,2,0),VLOOKUP('BD Conta 5295-0'!J1224,'DE-PARA'!K:L,2,0))</f>
        <v>#N/A</v>
      </c>
      <c r="L1224" s="70"/>
      <c r="M1224" s="101">
        <f t="shared" si="39"/>
        <v>0</v>
      </c>
    </row>
    <row r="1225" spans="2:13">
      <c r="B1225" s="60"/>
      <c r="C1225" s="65"/>
      <c r="D1225" s="66"/>
      <c r="E1225" s="20" t="str">
        <f t="shared" si="38"/>
        <v>1-1900</v>
      </c>
      <c r="F1225" s="69"/>
      <c r="G1225" s="67"/>
      <c r="H1225" s="68"/>
      <c r="I1225" s="69"/>
      <c r="J1225" s="67"/>
      <c r="K1225" s="25" t="e">
        <f>IFERROR(VLOOKUP(J1225,'DE-PARA'!J:K,2,0),VLOOKUP('BD Conta 5295-0'!J1225,'DE-PARA'!K:L,2,0))</f>
        <v>#N/A</v>
      </c>
      <c r="L1225" s="70"/>
      <c r="M1225" s="101">
        <f t="shared" si="39"/>
        <v>0</v>
      </c>
    </row>
    <row r="1226" spans="2:13">
      <c r="B1226" s="60"/>
      <c r="C1226" s="65"/>
      <c r="D1226" s="66"/>
      <c r="E1226" s="20" t="str">
        <f t="shared" si="38"/>
        <v>1-1900</v>
      </c>
      <c r="F1226" s="69"/>
      <c r="G1226" s="67"/>
      <c r="H1226" s="68"/>
      <c r="I1226" s="69"/>
      <c r="J1226" s="67"/>
      <c r="K1226" s="25" t="e">
        <f>IFERROR(VLOOKUP(J1226,'DE-PARA'!J:K,2,0),VLOOKUP('BD Conta 5295-0'!J1226,'DE-PARA'!K:L,2,0))</f>
        <v>#N/A</v>
      </c>
      <c r="L1226" s="70"/>
      <c r="M1226" s="101">
        <f t="shared" si="39"/>
        <v>0</v>
      </c>
    </row>
    <row r="1227" spans="2:13">
      <c r="B1227" s="60"/>
      <c r="C1227" s="65"/>
      <c r="D1227" s="66"/>
      <c r="E1227" s="20" t="str">
        <f t="shared" si="38"/>
        <v>1-1900</v>
      </c>
      <c r="F1227" s="69"/>
      <c r="G1227" s="67"/>
      <c r="H1227" s="68"/>
      <c r="I1227" s="69"/>
      <c r="J1227" s="67"/>
      <c r="K1227" s="25" t="e">
        <f>IFERROR(VLOOKUP(J1227,'DE-PARA'!J:K,2,0),VLOOKUP('BD Conta 5295-0'!J1227,'DE-PARA'!K:L,2,0))</f>
        <v>#N/A</v>
      </c>
      <c r="L1227" s="70"/>
      <c r="M1227" s="101">
        <f t="shared" si="39"/>
        <v>0</v>
      </c>
    </row>
    <row r="1228" spans="2:13">
      <c r="B1228" s="60"/>
      <c r="C1228" s="65"/>
      <c r="D1228" s="66"/>
      <c r="E1228" s="20" t="str">
        <f t="shared" si="38"/>
        <v>1-1900</v>
      </c>
      <c r="F1228" s="69"/>
      <c r="G1228" s="67"/>
      <c r="H1228" s="68"/>
      <c r="I1228" s="69"/>
      <c r="J1228" s="67"/>
      <c r="K1228" s="25" t="e">
        <f>IFERROR(VLOOKUP(J1228,'DE-PARA'!J:K,2,0),VLOOKUP('BD Conta 5295-0'!J1228,'DE-PARA'!K:L,2,0))</f>
        <v>#N/A</v>
      </c>
      <c r="L1228" s="70"/>
      <c r="M1228" s="101">
        <f t="shared" si="39"/>
        <v>0</v>
      </c>
    </row>
    <row r="1229" spans="2:13">
      <c r="B1229" s="60"/>
      <c r="C1229" s="65"/>
      <c r="D1229" s="66"/>
      <c r="E1229" s="20" t="str">
        <f t="shared" si="38"/>
        <v>1-1900</v>
      </c>
      <c r="F1229" s="69"/>
      <c r="G1229" s="67"/>
      <c r="H1229" s="68"/>
      <c r="I1229" s="69"/>
      <c r="J1229" s="67"/>
      <c r="K1229" s="25" t="e">
        <f>IFERROR(VLOOKUP(J1229,'DE-PARA'!J:K,2,0),VLOOKUP('BD Conta 5295-0'!J1229,'DE-PARA'!K:L,2,0))</f>
        <v>#N/A</v>
      </c>
      <c r="L1229" s="70"/>
      <c r="M1229" s="101">
        <f t="shared" si="39"/>
        <v>0</v>
      </c>
    </row>
    <row r="1230" spans="2:13">
      <c r="B1230" s="60"/>
      <c r="C1230" s="65"/>
      <c r="D1230" s="66"/>
      <c r="E1230" s="20" t="str">
        <f t="shared" si="38"/>
        <v>1-1900</v>
      </c>
      <c r="F1230" s="69"/>
      <c r="G1230" s="67"/>
      <c r="H1230" s="68"/>
      <c r="I1230" s="69"/>
      <c r="J1230" s="67"/>
      <c r="K1230" s="25" t="e">
        <f>IFERROR(VLOOKUP(J1230,'DE-PARA'!J:K,2,0),VLOOKUP('BD Conta 5295-0'!J1230,'DE-PARA'!K:L,2,0))</f>
        <v>#N/A</v>
      </c>
      <c r="L1230" s="70"/>
      <c r="M1230" s="101">
        <f t="shared" si="39"/>
        <v>0</v>
      </c>
    </row>
    <row r="1231" spans="2:13">
      <c r="B1231" s="60"/>
      <c r="C1231" s="65"/>
      <c r="D1231" s="66"/>
      <c r="E1231" s="20" t="str">
        <f t="shared" si="38"/>
        <v>1-1900</v>
      </c>
      <c r="F1231" s="69"/>
      <c r="G1231" s="67"/>
      <c r="H1231" s="68"/>
      <c r="I1231" s="69"/>
      <c r="J1231" s="67"/>
      <c r="K1231" s="25" t="e">
        <f>IFERROR(VLOOKUP(J1231,'DE-PARA'!J:K,2,0),VLOOKUP('BD Conta 5295-0'!J1231,'DE-PARA'!K:L,2,0))</f>
        <v>#N/A</v>
      </c>
      <c r="L1231" s="70"/>
      <c r="M1231" s="101">
        <f t="shared" si="39"/>
        <v>0</v>
      </c>
    </row>
    <row r="1232" spans="2:13">
      <c r="B1232" s="60"/>
      <c r="C1232" s="65"/>
      <c r="D1232" s="66"/>
      <c r="E1232" s="20" t="str">
        <f t="shared" si="38"/>
        <v>1-1900</v>
      </c>
      <c r="F1232" s="69"/>
      <c r="G1232" s="67"/>
      <c r="H1232" s="68"/>
      <c r="I1232" s="69"/>
      <c r="J1232" s="67"/>
      <c r="K1232" s="25" t="e">
        <f>IFERROR(VLOOKUP(J1232,'DE-PARA'!J:K,2,0),VLOOKUP('BD Conta 5295-0'!J1232,'DE-PARA'!K:L,2,0))</f>
        <v>#N/A</v>
      </c>
      <c r="L1232" s="70"/>
      <c r="M1232" s="101">
        <f t="shared" si="39"/>
        <v>0</v>
      </c>
    </row>
    <row r="1233" spans="2:13">
      <c r="B1233" s="60"/>
      <c r="C1233" s="65"/>
      <c r="D1233" s="66"/>
      <c r="E1233" s="20" t="str">
        <f t="shared" si="38"/>
        <v>1-1900</v>
      </c>
      <c r="F1233" s="69"/>
      <c r="G1233" s="67"/>
      <c r="H1233" s="68"/>
      <c r="I1233" s="69"/>
      <c r="J1233" s="67"/>
      <c r="K1233" s="25" t="e">
        <f>IFERROR(VLOOKUP(J1233,'DE-PARA'!J:K,2,0),VLOOKUP('BD Conta 5295-0'!J1233,'DE-PARA'!K:L,2,0))</f>
        <v>#N/A</v>
      </c>
      <c r="L1233" s="70"/>
      <c r="M1233" s="101">
        <f t="shared" si="39"/>
        <v>0</v>
      </c>
    </row>
    <row r="1234" spans="2:13">
      <c r="B1234" s="60"/>
      <c r="C1234" s="65"/>
      <c r="D1234" s="66"/>
      <c r="E1234" s="20" t="str">
        <f t="shared" si="38"/>
        <v>1-1900</v>
      </c>
      <c r="F1234" s="69"/>
      <c r="G1234" s="67"/>
      <c r="H1234" s="68"/>
      <c r="I1234" s="69"/>
      <c r="J1234" s="67"/>
      <c r="K1234" s="25" t="e">
        <f>IFERROR(VLOOKUP(J1234,'DE-PARA'!J:K,2,0),VLOOKUP('BD Conta 5295-0'!J1234,'DE-PARA'!K:L,2,0))</f>
        <v>#N/A</v>
      </c>
      <c r="L1234" s="70"/>
      <c r="M1234" s="101">
        <f t="shared" si="39"/>
        <v>0</v>
      </c>
    </row>
    <row r="1235" spans="2:13">
      <c r="B1235" s="60"/>
      <c r="C1235" s="65"/>
      <c r="D1235" s="66"/>
      <c r="E1235" s="20" t="str">
        <f t="shared" si="38"/>
        <v>1-1900</v>
      </c>
      <c r="F1235" s="69"/>
      <c r="G1235" s="67"/>
      <c r="H1235" s="68"/>
      <c r="I1235" s="69"/>
      <c r="J1235" s="67"/>
      <c r="K1235" s="25" t="e">
        <f>IFERROR(VLOOKUP(J1235,'DE-PARA'!J:K,2,0),VLOOKUP('BD Conta 5295-0'!J1235,'DE-PARA'!K:L,2,0))</f>
        <v>#N/A</v>
      </c>
      <c r="L1235" s="70"/>
      <c r="M1235" s="101">
        <f t="shared" si="39"/>
        <v>0</v>
      </c>
    </row>
    <row r="1236" spans="2:13">
      <c r="B1236" s="60"/>
      <c r="C1236" s="65"/>
      <c r="D1236" s="66"/>
      <c r="E1236" s="20" t="str">
        <f t="shared" si="38"/>
        <v>1-1900</v>
      </c>
      <c r="F1236" s="69"/>
      <c r="G1236" s="67"/>
      <c r="H1236" s="68"/>
      <c r="I1236" s="69"/>
      <c r="J1236" s="67"/>
      <c r="K1236" s="25" t="e">
        <f>IFERROR(VLOOKUP(J1236,'DE-PARA'!J:K,2,0),VLOOKUP('BD Conta 5295-0'!J1236,'DE-PARA'!K:L,2,0))</f>
        <v>#N/A</v>
      </c>
      <c r="L1236" s="70"/>
      <c r="M1236" s="101">
        <f t="shared" si="39"/>
        <v>0</v>
      </c>
    </row>
    <row r="1237" spans="2:13">
      <c r="B1237" s="60"/>
      <c r="C1237" s="65"/>
      <c r="D1237" s="66"/>
      <c r="E1237" s="20" t="str">
        <f t="shared" si="38"/>
        <v>1-1900</v>
      </c>
      <c r="F1237" s="69"/>
      <c r="G1237" s="67"/>
      <c r="H1237" s="68"/>
      <c r="I1237" s="69"/>
      <c r="J1237" s="67"/>
      <c r="K1237" s="25" t="e">
        <f>IFERROR(VLOOKUP(J1237,'DE-PARA'!J:K,2,0),VLOOKUP('BD Conta 5295-0'!J1237,'DE-PARA'!K:L,2,0))</f>
        <v>#N/A</v>
      </c>
      <c r="L1237" s="70"/>
      <c r="M1237" s="101">
        <f t="shared" si="39"/>
        <v>0</v>
      </c>
    </row>
    <row r="1238" spans="2:13">
      <c r="B1238" s="60"/>
      <c r="C1238" s="65"/>
      <c r="D1238" s="66"/>
      <c r="E1238" s="20" t="str">
        <f t="shared" si="38"/>
        <v>1-1900</v>
      </c>
      <c r="F1238" s="69"/>
      <c r="G1238" s="67"/>
      <c r="H1238" s="68"/>
      <c r="I1238" s="69"/>
      <c r="J1238" s="67"/>
      <c r="K1238" s="25" t="e">
        <f>IFERROR(VLOOKUP(J1238,'DE-PARA'!J:K,2,0),VLOOKUP('BD Conta 5295-0'!J1238,'DE-PARA'!K:L,2,0))</f>
        <v>#N/A</v>
      </c>
      <c r="L1238" s="70"/>
      <c r="M1238" s="101">
        <f t="shared" si="39"/>
        <v>0</v>
      </c>
    </row>
    <row r="1239" spans="2:13">
      <c r="B1239" s="60"/>
      <c r="C1239" s="65"/>
      <c r="D1239" s="66"/>
      <c r="E1239" s="20" t="str">
        <f t="shared" si="38"/>
        <v>1-1900</v>
      </c>
      <c r="F1239" s="69"/>
      <c r="G1239" s="67"/>
      <c r="H1239" s="68"/>
      <c r="I1239" s="69"/>
      <c r="J1239" s="67"/>
      <c r="K1239" s="25" t="e">
        <f>IFERROR(VLOOKUP(J1239,'DE-PARA'!J:K,2,0),VLOOKUP('BD Conta 5295-0'!J1239,'DE-PARA'!K:L,2,0))</f>
        <v>#N/A</v>
      </c>
      <c r="L1239" s="70"/>
      <c r="M1239" s="101">
        <f t="shared" si="39"/>
        <v>0</v>
      </c>
    </row>
    <row r="1240" spans="2:13">
      <c r="B1240" s="60"/>
      <c r="C1240" s="65"/>
      <c r="D1240" s="66"/>
      <c r="E1240" s="20" t="str">
        <f t="shared" si="38"/>
        <v>1-1900</v>
      </c>
      <c r="F1240" s="69"/>
      <c r="G1240" s="67"/>
      <c r="H1240" s="68"/>
      <c r="I1240" s="69"/>
      <c r="J1240" s="67"/>
      <c r="K1240" s="25" t="e">
        <f>IFERROR(VLOOKUP(J1240,'DE-PARA'!J:K,2,0),VLOOKUP('BD Conta 5295-0'!J1240,'DE-PARA'!K:L,2,0))</f>
        <v>#N/A</v>
      </c>
      <c r="L1240" s="70"/>
      <c r="M1240" s="101">
        <f t="shared" si="39"/>
        <v>0</v>
      </c>
    </row>
    <row r="1241" spans="2:13">
      <c r="B1241" s="60"/>
      <c r="C1241" s="65"/>
      <c r="D1241" s="66"/>
      <c r="E1241" s="20" t="str">
        <f t="shared" si="38"/>
        <v>1-1900</v>
      </c>
      <c r="F1241" s="69"/>
      <c r="G1241" s="67"/>
      <c r="H1241" s="68"/>
      <c r="I1241" s="69"/>
      <c r="J1241" s="67"/>
      <c r="K1241" s="25" t="e">
        <f>IFERROR(VLOOKUP(J1241,'DE-PARA'!J:K,2,0),VLOOKUP('BD Conta 5295-0'!J1241,'DE-PARA'!K:L,2,0))</f>
        <v>#N/A</v>
      </c>
      <c r="L1241" s="70"/>
      <c r="M1241" s="101">
        <f t="shared" si="39"/>
        <v>0</v>
      </c>
    </row>
    <row r="1242" spans="2:13">
      <c r="B1242" s="60"/>
      <c r="C1242" s="65"/>
      <c r="D1242" s="66"/>
      <c r="E1242" s="20" t="str">
        <f t="shared" si="38"/>
        <v>1-1900</v>
      </c>
      <c r="F1242" s="69"/>
      <c r="G1242" s="67"/>
      <c r="H1242" s="68"/>
      <c r="I1242" s="69"/>
      <c r="J1242" s="67"/>
      <c r="K1242" s="25" t="e">
        <f>IFERROR(VLOOKUP(J1242,'DE-PARA'!J:K,2,0),VLOOKUP('BD Conta 5295-0'!J1242,'DE-PARA'!K:L,2,0))</f>
        <v>#N/A</v>
      </c>
      <c r="L1242" s="70"/>
      <c r="M1242" s="101">
        <f t="shared" si="39"/>
        <v>0</v>
      </c>
    </row>
    <row r="1243" spans="2:13">
      <c r="B1243" s="60"/>
      <c r="C1243" s="65"/>
      <c r="D1243" s="66"/>
      <c r="E1243" s="20" t="str">
        <f t="shared" si="38"/>
        <v>1-1900</v>
      </c>
      <c r="F1243" s="69"/>
      <c r="G1243" s="67"/>
      <c r="H1243" s="68"/>
      <c r="I1243" s="69"/>
      <c r="J1243" s="67"/>
      <c r="K1243" s="25" t="e">
        <f>IFERROR(VLOOKUP(J1243,'DE-PARA'!J:K,2,0),VLOOKUP('BD Conta 5295-0'!J1243,'DE-PARA'!K:L,2,0))</f>
        <v>#N/A</v>
      </c>
      <c r="L1243" s="70"/>
      <c r="M1243" s="101">
        <f t="shared" si="39"/>
        <v>0</v>
      </c>
    </row>
    <row r="1244" spans="2:13">
      <c r="B1244" s="60"/>
      <c r="C1244" s="65"/>
      <c r="D1244" s="66"/>
      <c r="E1244" s="20" t="str">
        <f t="shared" si="38"/>
        <v>1-1900</v>
      </c>
      <c r="F1244" s="69"/>
      <c r="G1244" s="67"/>
      <c r="H1244" s="68"/>
      <c r="I1244" s="69"/>
      <c r="J1244" s="67"/>
      <c r="K1244" s="25" t="e">
        <f>IFERROR(VLOOKUP(J1244,'DE-PARA'!J:K,2,0),VLOOKUP('BD Conta 5295-0'!J1244,'DE-PARA'!K:L,2,0))</f>
        <v>#N/A</v>
      </c>
      <c r="L1244" s="70"/>
      <c r="M1244" s="101">
        <f t="shared" si="39"/>
        <v>0</v>
      </c>
    </row>
    <row r="1245" spans="2:13">
      <c r="B1245" s="60"/>
      <c r="C1245" s="65"/>
      <c r="D1245" s="66"/>
      <c r="E1245" s="20" t="str">
        <f t="shared" si="38"/>
        <v>1-1900</v>
      </c>
      <c r="F1245" s="69"/>
      <c r="G1245" s="67"/>
      <c r="H1245" s="68"/>
      <c r="I1245" s="69"/>
      <c r="J1245" s="67"/>
      <c r="K1245" s="25" t="e">
        <f>IFERROR(VLOOKUP(J1245,'DE-PARA'!J:K,2,0),VLOOKUP('BD Conta 5295-0'!J1245,'DE-PARA'!K:L,2,0))</f>
        <v>#N/A</v>
      </c>
      <c r="L1245" s="70"/>
      <c r="M1245" s="101">
        <f t="shared" si="39"/>
        <v>0</v>
      </c>
    </row>
    <row r="1246" spans="2:13">
      <c r="B1246" s="60"/>
      <c r="C1246" s="65"/>
      <c r="D1246" s="66"/>
      <c r="E1246" s="20" t="str">
        <f t="shared" si="38"/>
        <v>1-1900</v>
      </c>
      <c r="F1246" s="69"/>
      <c r="G1246" s="67"/>
      <c r="H1246" s="68"/>
      <c r="I1246" s="69"/>
      <c r="J1246" s="67"/>
      <c r="K1246" s="25" t="e">
        <f>IFERROR(VLOOKUP(J1246,'DE-PARA'!J:K,2,0),VLOOKUP('BD Conta 5295-0'!J1246,'DE-PARA'!K:L,2,0))</f>
        <v>#N/A</v>
      </c>
      <c r="L1246" s="70"/>
      <c r="M1246" s="101">
        <f t="shared" si="39"/>
        <v>0</v>
      </c>
    </row>
    <row r="1247" spans="2:13">
      <c r="B1247" s="60"/>
      <c r="C1247" s="65"/>
      <c r="D1247" s="66"/>
      <c r="E1247" s="20" t="str">
        <f t="shared" si="38"/>
        <v>1-1900</v>
      </c>
      <c r="F1247" s="69"/>
      <c r="G1247" s="67"/>
      <c r="H1247" s="68"/>
      <c r="I1247" s="69"/>
      <c r="J1247" s="67"/>
      <c r="K1247" s="25" t="e">
        <f>IFERROR(VLOOKUP(J1247,'DE-PARA'!J:K,2,0),VLOOKUP('BD Conta 5295-0'!J1247,'DE-PARA'!K:L,2,0))</f>
        <v>#N/A</v>
      </c>
      <c r="L1247" s="70"/>
      <c r="M1247" s="101">
        <f t="shared" si="39"/>
        <v>0</v>
      </c>
    </row>
    <row r="1248" spans="2:13">
      <c r="B1248" s="60"/>
      <c r="C1248" s="65"/>
      <c r="D1248" s="66"/>
      <c r="E1248" s="20" t="str">
        <f t="shared" si="38"/>
        <v>1-1900</v>
      </c>
      <c r="F1248" s="69"/>
      <c r="G1248" s="67"/>
      <c r="H1248" s="68"/>
      <c r="I1248" s="69"/>
      <c r="J1248" s="67"/>
      <c r="K1248" s="25" t="e">
        <f>IFERROR(VLOOKUP(J1248,'DE-PARA'!J:K,2,0),VLOOKUP('BD Conta 5295-0'!J1248,'DE-PARA'!K:L,2,0))</f>
        <v>#N/A</v>
      </c>
      <c r="L1248" s="70"/>
      <c r="M1248" s="101">
        <f t="shared" si="39"/>
        <v>0</v>
      </c>
    </row>
    <row r="1249" spans="2:13">
      <c r="B1249" s="60"/>
      <c r="C1249" s="65"/>
      <c r="D1249" s="66"/>
      <c r="E1249" s="20" t="str">
        <f t="shared" si="38"/>
        <v>1-1900</v>
      </c>
      <c r="F1249" s="69"/>
      <c r="G1249" s="67"/>
      <c r="H1249" s="68"/>
      <c r="I1249" s="69"/>
      <c r="J1249" s="67"/>
      <c r="K1249" s="25" t="e">
        <f>IFERROR(VLOOKUP(J1249,'DE-PARA'!J:K,2,0),VLOOKUP('BD Conta 5295-0'!J1249,'DE-PARA'!K:L,2,0))</f>
        <v>#N/A</v>
      </c>
      <c r="L1249" s="70"/>
      <c r="M1249" s="101">
        <f t="shared" si="39"/>
        <v>0</v>
      </c>
    </row>
    <row r="1250" spans="2:13">
      <c r="B1250" s="60"/>
      <c r="C1250" s="65"/>
      <c r="D1250" s="66"/>
      <c r="E1250" s="20" t="str">
        <f t="shared" si="38"/>
        <v>1-1900</v>
      </c>
      <c r="F1250" s="69"/>
      <c r="G1250" s="67"/>
      <c r="H1250" s="68"/>
      <c r="I1250" s="69"/>
      <c r="J1250" s="67"/>
      <c r="K1250" s="25" t="e">
        <f>IFERROR(VLOOKUP(J1250,'DE-PARA'!J:K,2,0),VLOOKUP('BD Conta 5295-0'!J1250,'DE-PARA'!K:L,2,0))</f>
        <v>#N/A</v>
      </c>
      <c r="L1250" s="70"/>
      <c r="M1250" s="101">
        <f t="shared" si="39"/>
        <v>0</v>
      </c>
    </row>
    <row r="1251" spans="2:13">
      <c r="B1251" s="60"/>
      <c r="C1251" s="65"/>
      <c r="D1251" s="66"/>
      <c r="E1251" s="20" t="str">
        <f t="shared" si="38"/>
        <v>1-1900</v>
      </c>
      <c r="F1251" s="69"/>
      <c r="G1251" s="67"/>
      <c r="H1251" s="68"/>
      <c r="I1251" s="69"/>
      <c r="J1251" s="67"/>
      <c r="K1251" s="25" t="e">
        <f>IFERROR(VLOOKUP(J1251,'DE-PARA'!J:K,2,0),VLOOKUP('BD Conta 5295-0'!J1251,'DE-PARA'!K:L,2,0))</f>
        <v>#N/A</v>
      </c>
      <c r="L1251" s="70"/>
      <c r="M1251" s="101">
        <f t="shared" si="39"/>
        <v>0</v>
      </c>
    </row>
    <row r="1252" spans="2:13">
      <c r="B1252" s="60"/>
      <c r="C1252" s="65"/>
      <c r="D1252" s="66"/>
      <c r="E1252" s="20" t="str">
        <f t="shared" si="38"/>
        <v>1-1900</v>
      </c>
      <c r="F1252" s="69"/>
      <c r="G1252" s="67"/>
      <c r="H1252" s="68"/>
      <c r="I1252" s="69"/>
      <c r="J1252" s="67"/>
      <c r="K1252" s="25" t="e">
        <f>IFERROR(VLOOKUP(J1252,'DE-PARA'!J:K,2,0),VLOOKUP('BD Conta 5295-0'!J1252,'DE-PARA'!K:L,2,0))</f>
        <v>#N/A</v>
      </c>
      <c r="L1252" s="70"/>
      <c r="M1252" s="101">
        <f t="shared" si="39"/>
        <v>0</v>
      </c>
    </row>
    <row r="1253" spans="2:13">
      <c r="B1253" s="60"/>
      <c r="C1253" s="65"/>
      <c r="D1253" s="66"/>
      <c r="E1253" s="20" t="str">
        <f t="shared" si="38"/>
        <v>1-1900</v>
      </c>
      <c r="F1253" s="69"/>
      <c r="G1253" s="67"/>
      <c r="H1253" s="68"/>
      <c r="I1253" s="69"/>
      <c r="J1253" s="67"/>
      <c r="K1253" s="25" t="e">
        <f>IFERROR(VLOOKUP(J1253,'DE-PARA'!J:K,2,0),VLOOKUP('BD Conta 5295-0'!J1253,'DE-PARA'!K:L,2,0))</f>
        <v>#N/A</v>
      </c>
      <c r="L1253" s="70"/>
      <c r="M1253" s="101">
        <f t="shared" si="39"/>
        <v>0</v>
      </c>
    </row>
    <row r="1254" spans="2:13">
      <c r="B1254" s="60"/>
      <c r="C1254" s="65"/>
      <c r="D1254" s="66"/>
      <c r="E1254" s="20" t="str">
        <f t="shared" si="38"/>
        <v>1-1900</v>
      </c>
      <c r="F1254" s="69"/>
      <c r="G1254" s="67"/>
      <c r="H1254" s="68"/>
      <c r="I1254" s="69"/>
      <c r="J1254" s="67"/>
      <c r="K1254" s="25" t="e">
        <f>IFERROR(VLOOKUP(J1254,'DE-PARA'!J:K,2,0),VLOOKUP('BD Conta 5295-0'!J1254,'DE-PARA'!K:L,2,0))</f>
        <v>#N/A</v>
      </c>
      <c r="L1254" s="70"/>
      <c r="M1254" s="101">
        <f t="shared" si="39"/>
        <v>0</v>
      </c>
    </row>
    <row r="1255" spans="2:13">
      <c r="B1255" s="60"/>
      <c r="C1255" s="65"/>
      <c r="D1255" s="66"/>
      <c r="E1255" s="20" t="str">
        <f t="shared" si="38"/>
        <v>1-1900</v>
      </c>
      <c r="F1255" s="69"/>
      <c r="G1255" s="67"/>
      <c r="H1255" s="68"/>
      <c r="I1255" s="69"/>
      <c r="J1255" s="67"/>
      <c r="K1255" s="25" t="e">
        <f>IFERROR(VLOOKUP(J1255,'DE-PARA'!J:K,2,0),VLOOKUP('BD Conta 5295-0'!J1255,'DE-PARA'!K:L,2,0))</f>
        <v>#N/A</v>
      </c>
      <c r="L1255" s="70"/>
      <c r="M1255" s="101">
        <f t="shared" si="39"/>
        <v>0</v>
      </c>
    </row>
    <row r="1256" spans="2:13">
      <c r="B1256" s="60"/>
      <c r="C1256" s="65"/>
      <c r="D1256" s="66"/>
      <c r="E1256" s="20" t="str">
        <f t="shared" si="38"/>
        <v>1-1900</v>
      </c>
      <c r="F1256" s="69"/>
      <c r="G1256" s="67"/>
      <c r="H1256" s="68"/>
      <c r="I1256" s="69"/>
      <c r="J1256" s="67"/>
      <c r="K1256" s="25" t="e">
        <f>IFERROR(VLOOKUP(J1256,'DE-PARA'!J:K,2,0),VLOOKUP('BD Conta 5295-0'!J1256,'DE-PARA'!K:L,2,0))</f>
        <v>#N/A</v>
      </c>
      <c r="L1256" s="70"/>
      <c r="M1256" s="101">
        <f t="shared" si="39"/>
        <v>0</v>
      </c>
    </row>
    <row r="1257" spans="2:13">
      <c r="B1257" s="60"/>
      <c r="C1257" s="65"/>
      <c r="D1257" s="66"/>
      <c r="E1257" s="20" t="str">
        <f t="shared" si="38"/>
        <v>1-1900</v>
      </c>
      <c r="F1257" s="69"/>
      <c r="G1257" s="67"/>
      <c r="H1257" s="68"/>
      <c r="I1257" s="69"/>
      <c r="J1257" s="67"/>
      <c r="K1257" s="25" t="e">
        <f>IFERROR(VLOOKUP(J1257,'DE-PARA'!J:K,2,0),VLOOKUP('BD Conta 5295-0'!J1257,'DE-PARA'!K:L,2,0))</f>
        <v>#N/A</v>
      </c>
      <c r="L1257" s="70"/>
      <c r="M1257" s="101">
        <f t="shared" si="39"/>
        <v>0</v>
      </c>
    </row>
    <row r="1258" spans="2:13">
      <c r="B1258" s="60"/>
      <c r="C1258" s="65"/>
      <c r="D1258" s="66"/>
      <c r="E1258" s="20" t="str">
        <f t="shared" si="38"/>
        <v>1-1900</v>
      </c>
      <c r="F1258" s="69"/>
      <c r="G1258" s="67"/>
      <c r="H1258" s="68"/>
      <c r="I1258" s="69"/>
      <c r="J1258" s="67"/>
      <c r="K1258" s="25" t="e">
        <f>IFERROR(VLOOKUP(J1258,'DE-PARA'!J:K,2,0),VLOOKUP('BD Conta 5295-0'!J1258,'DE-PARA'!K:L,2,0))</f>
        <v>#N/A</v>
      </c>
      <c r="L1258" s="70"/>
      <c r="M1258" s="101">
        <f t="shared" si="39"/>
        <v>0</v>
      </c>
    </row>
    <row r="1259" spans="2:13">
      <c r="B1259" s="60"/>
      <c r="C1259" s="65"/>
      <c r="D1259" s="66"/>
      <c r="E1259" s="20" t="str">
        <f t="shared" si="38"/>
        <v>1-1900</v>
      </c>
      <c r="F1259" s="69"/>
      <c r="G1259" s="67"/>
      <c r="H1259" s="68"/>
      <c r="I1259" s="69"/>
      <c r="J1259" s="67"/>
      <c r="K1259" s="25" t="e">
        <f>IFERROR(VLOOKUP(J1259,'DE-PARA'!J:K,2,0),VLOOKUP('BD Conta 5295-0'!J1259,'DE-PARA'!K:L,2,0))</f>
        <v>#N/A</v>
      </c>
      <c r="L1259" s="70"/>
      <c r="M1259" s="101">
        <f t="shared" si="39"/>
        <v>0</v>
      </c>
    </row>
    <row r="1260" spans="2:13">
      <c r="B1260" s="60"/>
      <c r="C1260" s="65"/>
      <c r="D1260" s="66"/>
      <c r="E1260" s="20" t="str">
        <f t="shared" si="38"/>
        <v>1-1900</v>
      </c>
      <c r="F1260" s="69"/>
      <c r="G1260" s="67"/>
      <c r="H1260" s="68"/>
      <c r="I1260" s="69"/>
      <c r="J1260" s="67"/>
      <c r="K1260" s="25" t="e">
        <f>IFERROR(VLOOKUP(J1260,'DE-PARA'!J:K,2,0),VLOOKUP('BD Conta 5295-0'!J1260,'DE-PARA'!K:L,2,0))</f>
        <v>#N/A</v>
      </c>
      <c r="L1260" s="70"/>
      <c r="M1260" s="101">
        <f t="shared" si="39"/>
        <v>0</v>
      </c>
    </row>
    <row r="1261" spans="2:13">
      <c r="B1261" s="60"/>
      <c r="C1261" s="65"/>
      <c r="D1261" s="66"/>
      <c r="E1261" s="20" t="str">
        <f t="shared" si="38"/>
        <v>1-1900</v>
      </c>
      <c r="F1261" s="69"/>
      <c r="G1261" s="67"/>
      <c r="H1261" s="68"/>
      <c r="I1261" s="69"/>
      <c r="J1261" s="67"/>
      <c r="K1261" s="25" t="e">
        <f>IFERROR(VLOOKUP(J1261,'DE-PARA'!J:K,2,0),VLOOKUP('BD Conta 5295-0'!J1261,'DE-PARA'!K:L,2,0))</f>
        <v>#N/A</v>
      </c>
      <c r="L1261" s="70"/>
      <c r="M1261" s="101">
        <f t="shared" si="39"/>
        <v>0</v>
      </c>
    </row>
    <row r="1262" spans="2:13">
      <c r="B1262" s="60"/>
      <c r="C1262" s="65"/>
      <c r="D1262" s="66"/>
      <c r="E1262" s="20" t="str">
        <f t="shared" si="38"/>
        <v>1-1900</v>
      </c>
      <c r="F1262" s="69"/>
      <c r="G1262" s="67"/>
      <c r="H1262" s="68"/>
      <c r="I1262" s="69"/>
      <c r="J1262" s="67"/>
      <c r="K1262" s="25" t="e">
        <f>IFERROR(VLOOKUP(J1262,'DE-PARA'!J:K,2,0),VLOOKUP('BD Conta 5295-0'!J1262,'DE-PARA'!K:L,2,0))</f>
        <v>#N/A</v>
      </c>
      <c r="L1262" s="70"/>
      <c r="M1262" s="101">
        <f t="shared" si="39"/>
        <v>0</v>
      </c>
    </row>
    <row r="1263" spans="2:13">
      <c r="B1263" s="60"/>
      <c r="C1263" s="65"/>
      <c r="D1263" s="66"/>
      <c r="E1263" s="20" t="str">
        <f t="shared" si="38"/>
        <v>1-1900</v>
      </c>
      <c r="F1263" s="69"/>
      <c r="G1263" s="67"/>
      <c r="H1263" s="68"/>
      <c r="I1263" s="69"/>
      <c r="J1263" s="67"/>
      <c r="K1263" s="25" t="e">
        <f>IFERROR(VLOOKUP(J1263,'DE-PARA'!J:K,2,0),VLOOKUP('BD Conta 5295-0'!J1263,'DE-PARA'!K:L,2,0))</f>
        <v>#N/A</v>
      </c>
      <c r="L1263" s="70"/>
      <c r="M1263" s="101">
        <f t="shared" si="39"/>
        <v>0</v>
      </c>
    </row>
    <row r="1264" spans="2:13">
      <c r="B1264" s="60"/>
      <c r="C1264" s="65"/>
      <c r="D1264" s="66"/>
      <c r="E1264" s="20" t="str">
        <f t="shared" si="38"/>
        <v>1-1900</v>
      </c>
      <c r="F1264" s="69"/>
      <c r="G1264" s="67"/>
      <c r="H1264" s="68"/>
      <c r="I1264" s="69"/>
      <c r="J1264" s="67"/>
      <c r="K1264" s="25" t="e">
        <f>IFERROR(VLOOKUP(J1264,'DE-PARA'!J:K,2,0),VLOOKUP('BD Conta 5295-0'!J1264,'DE-PARA'!K:L,2,0))</f>
        <v>#N/A</v>
      </c>
      <c r="L1264" s="70"/>
      <c r="M1264" s="101">
        <f t="shared" si="39"/>
        <v>0</v>
      </c>
    </row>
    <row r="1265" spans="2:13">
      <c r="B1265" s="60"/>
      <c r="C1265" s="65"/>
      <c r="D1265" s="66"/>
      <c r="E1265" s="20" t="str">
        <f t="shared" si="38"/>
        <v>1-1900</v>
      </c>
      <c r="F1265" s="69"/>
      <c r="G1265" s="67"/>
      <c r="H1265" s="68"/>
      <c r="I1265" s="69"/>
      <c r="J1265" s="67"/>
      <c r="K1265" s="25" t="e">
        <f>IFERROR(VLOOKUP(J1265,'DE-PARA'!J:K,2,0),VLOOKUP('BD Conta 5295-0'!J1265,'DE-PARA'!K:L,2,0))</f>
        <v>#N/A</v>
      </c>
      <c r="L1265" s="70"/>
      <c r="M1265" s="101">
        <f t="shared" si="39"/>
        <v>0</v>
      </c>
    </row>
    <row r="1266" spans="2:13">
      <c r="B1266" s="60"/>
      <c r="C1266" s="65"/>
      <c r="D1266" s="66"/>
      <c r="E1266" s="20" t="str">
        <f t="shared" si="38"/>
        <v>1-1900</v>
      </c>
      <c r="F1266" s="69"/>
      <c r="G1266" s="67"/>
      <c r="H1266" s="68"/>
      <c r="I1266" s="69"/>
      <c r="J1266" s="67"/>
      <c r="K1266" s="25" t="e">
        <f>IFERROR(VLOOKUP(J1266,'DE-PARA'!J:K,2,0),VLOOKUP('BD Conta 5295-0'!J1266,'DE-PARA'!K:L,2,0))</f>
        <v>#N/A</v>
      </c>
      <c r="L1266" s="70"/>
      <c r="M1266" s="101">
        <f t="shared" si="39"/>
        <v>0</v>
      </c>
    </row>
    <row r="1267" spans="2:13">
      <c r="B1267" s="60"/>
      <c r="C1267" s="65"/>
      <c r="D1267" s="66"/>
      <c r="E1267" s="20" t="str">
        <f t="shared" si="38"/>
        <v>1-1900</v>
      </c>
      <c r="F1267" s="69"/>
      <c r="G1267" s="67"/>
      <c r="H1267" s="68"/>
      <c r="I1267" s="69"/>
      <c r="J1267" s="67"/>
      <c r="K1267" s="25" t="e">
        <f>IFERROR(VLOOKUP(J1267,'DE-PARA'!J:K,2,0),VLOOKUP('BD Conta 5295-0'!J1267,'DE-PARA'!K:L,2,0))</f>
        <v>#N/A</v>
      </c>
      <c r="L1267" s="70"/>
      <c r="M1267" s="101">
        <f t="shared" si="39"/>
        <v>0</v>
      </c>
    </row>
    <row r="1268" spans="2:13">
      <c r="B1268" s="60"/>
      <c r="C1268" s="65"/>
      <c r="D1268" s="66"/>
      <c r="E1268" s="20" t="str">
        <f t="shared" si="38"/>
        <v>1-1900</v>
      </c>
      <c r="F1268" s="69"/>
      <c r="G1268" s="67"/>
      <c r="H1268" s="68"/>
      <c r="I1268" s="69"/>
      <c r="J1268" s="67"/>
      <c r="K1268" s="25" t="e">
        <f>IFERROR(VLOOKUP(J1268,'DE-PARA'!J:K,2,0),VLOOKUP('BD Conta 5295-0'!J1268,'DE-PARA'!K:L,2,0))</f>
        <v>#N/A</v>
      </c>
      <c r="L1268" s="70"/>
      <c r="M1268" s="101">
        <f t="shared" si="39"/>
        <v>0</v>
      </c>
    </row>
    <row r="1269" spans="2:13">
      <c r="B1269" s="60"/>
      <c r="C1269" s="65"/>
      <c r="D1269" s="66"/>
      <c r="E1269" s="20" t="str">
        <f t="shared" si="38"/>
        <v>1-1900</v>
      </c>
      <c r="F1269" s="69"/>
      <c r="G1269" s="67"/>
      <c r="H1269" s="68"/>
      <c r="I1269" s="69"/>
      <c r="J1269" s="67"/>
      <c r="K1269" s="25" t="e">
        <f>IFERROR(VLOOKUP(J1269,'DE-PARA'!J:K,2,0),VLOOKUP('BD Conta 5295-0'!J1269,'DE-PARA'!K:L,2,0))</f>
        <v>#N/A</v>
      </c>
      <c r="L1269" s="70"/>
      <c r="M1269" s="101">
        <f t="shared" si="39"/>
        <v>0</v>
      </c>
    </row>
    <row r="1270" spans="2:13">
      <c r="B1270" s="60"/>
      <c r="C1270" s="65"/>
      <c r="D1270" s="66"/>
      <c r="E1270" s="20" t="str">
        <f t="shared" si="38"/>
        <v>1-1900</v>
      </c>
      <c r="F1270" s="69"/>
      <c r="G1270" s="67"/>
      <c r="H1270" s="68"/>
      <c r="I1270" s="69"/>
      <c r="J1270" s="67"/>
      <c r="K1270" s="25" t="e">
        <f>IFERROR(VLOOKUP(J1270,'DE-PARA'!J:K,2,0),VLOOKUP('BD Conta 5295-0'!J1270,'DE-PARA'!K:L,2,0))</f>
        <v>#N/A</v>
      </c>
      <c r="L1270" s="70"/>
      <c r="M1270" s="101">
        <f t="shared" si="39"/>
        <v>0</v>
      </c>
    </row>
    <row r="1271" spans="2:13">
      <c r="B1271" s="60"/>
      <c r="C1271" s="65"/>
      <c r="D1271" s="66"/>
      <c r="E1271" s="20" t="str">
        <f t="shared" si="38"/>
        <v>1-1900</v>
      </c>
      <c r="F1271" s="69"/>
      <c r="G1271" s="67"/>
      <c r="H1271" s="68"/>
      <c r="I1271" s="69"/>
      <c r="J1271" s="67"/>
      <c r="K1271" s="25" t="e">
        <f>IFERROR(VLOOKUP(J1271,'DE-PARA'!J:K,2,0),VLOOKUP('BD Conta 5295-0'!J1271,'DE-PARA'!K:L,2,0))</f>
        <v>#N/A</v>
      </c>
      <c r="L1271" s="70"/>
      <c r="M1271" s="101">
        <f t="shared" si="39"/>
        <v>0</v>
      </c>
    </row>
    <row r="1272" spans="2:13">
      <c r="B1272" s="60"/>
      <c r="C1272" s="65"/>
      <c r="D1272" s="66"/>
      <c r="E1272" s="20" t="str">
        <f t="shared" si="38"/>
        <v>1-1900</v>
      </c>
      <c r="F1272" s="69"/>
      <c r="G1272" s="67"/>
      <c r="H1272" s="68"/>
      <c r="I1272" s="69"/>
      <c r="J1272" s="67"/>
      <c r="K1272" s="25" t="e">
        <f>IFERROR(VLOOKUP(J1272,'DE-PARA'!J:K,2,0),VLOOKUP('BD Conta 5295-0'!J1272,'DE-PARA'!K:L,2,0))</f>
        <v>#N/A</v>
      </c>
      <c r="L1272" s="70"/>
      <c r="M1272" s="101">
        <f t="shared" si="39"/>
        <v>0</v>
      </c>
    </row>
    <row r="1273" spans="2:13">
      <c r="B1273" s="60"/>
      <c r="C1273" s="65"/>
      <c r="D1273" s="66"/>
      <c r="E1273" s="20" t="str">
        <f t="shared" si="38"/>
        <v>1-1900</v>
      </c>
      <c r="F1273" s="69"/>
      <c r="G1273" s="67"/>
      <c r="H1273" s="68"/>
      <c r="I1273" s="69"/>
      <c r="J1273" s="67"/>
      <c r="K1273" s="25" t="e">
        <f>IFERROR(VLOOKUP(J1273,'DE-PARA'!J:K,2,0),VLOOKUP('BD Conta 5295-0'!J1273,'DE-PARA'!K:L,2,0))</f>
        <v>#N/A</v>
      </c>
      <c r="L1273" s="70"/>
      <c r="M1273" s="101">
        <f t="shared" si="39"/>
        <v>0</v>
      </c>
    </row>
    <row r="1274" spans="2:13">
      <c r="B1274" s="60"/>
      <c r="C1274" s="65"/>
      <c r="D1274" s="66"/>
      <c r="E1274" s="20" t="str">
        <f t="shared" si="38"/>
        <v>1-1900</v>
      </c>
      <c r="F1274" s="69"/>
      <c r="G1274" s="67"/>
      <c r="H1274" s="68"/>
      <c r="I1274" s="69"/>
      <c r="J1274" s="67"/>
      <c r="K1274" s="25" t="e">
        <f>IFERROR(VLOOKUP(J1274,'DE-PARA'!J:K,2,0),VLOOKUP('BD Conta 5295-0'!J1274,'DE-PARA'!K:L,2,0))</f>
        <v>#N/A</v>
      </c>
      <c r="L1274" s="70"/>
      <c r="M1274" s="101">
        <f t="shared" si="39"/>
        <v>0</v>
      </c>
    </row>
    <row r="1275" spans="2:13">
      <c r="B1275" s="60"/>
      <c r="C1275" s="65"/>
      <c r="D1275" s="66"/>
      <c r="E1275" s="20" t="str">
        <f t="shared" si="38"/>
        <v>1-1900</v>
      </c>
      <c r="F1275" s="69"/>
      <c r="G1275" s="67"/>
      <c r="H1275" s="68"/>
      <c r="I1275" s="69"/>
      <c r="J1275" s="67"/>
      <c r="K1275" s="25" t="e">
        <f>IFERROR(VLOOKUP(J1275,'DE-PARA'!J:K,2,0),VLOOKUP('BD Conta 5295-0'!J1275,'DE-PARA'!K:L,2,0))</f>
        <v>#N/A</v>
      </c>
      <c r="L1275" s="70"/>
      <c r="M1275" s="101">
        <f t="shared" si="39"/>
        <v>0</v>
      </c>
    </row>
    <row r="1276" spans="2:13">
      <c r="B1276" s="60"/>
      <c r="C1276" s="65"/>
      <c r="D1276" s="66"/>
      <c r="E1276" s="20" t="str">
        <f t="shared" si="38"/>
        <v>1-1900</v>
      </c>
      <c r="F1276" s="69"/>
      <c r="G1276" s="67"/>
      <c r="H1276" s="68"/>
      <c r="I1276" s="69"/>
      <c r="J1276" s="67"/>
      <c r="K1276" s="25" t="e">
        <f>IFERROR(VLOOKUP(J1276,'DE-PARA'!J:K,2,0),VLOOKUP('BD Conta 5295-0'!J1276,'DE-PARA'!K:L,2,0))</f>
        <v>#N/A</v>
      </c>
      <c r="L1276" s="70"/>
      <c r="M1276" s="101">
        <f t="shared" si="39"/>
        <v>0</v>
      </c>
    </row>
    <row r="1277" spans="2:13">
      <c r="B1277" s="60"/>
      <c r="C1277" s="65"/>
      <c r="D1277" s="66"/>
      <c r="E1277" s="20" t="str">
        <f t="shared" si="38"/>
        <v>1-1900</v>
      </c>
      <c r="F1277" s="69"/>
      <c r="G1277" s="67"/>
      <c r="H1277" s="68"/>
      <c r="I1277" s="69"/>
      <c r="J1277" s="67"/>
      <c r="K1277" s="25" t="e">
        <f>IFERROR(VLOOKUP(J1277,'DE-PARA'!J:K,2,0),VLOOKUP('BD Conta 5295-0'!J1277,'DE-PARA'!K:L,2,0))</f>
        <v>#N/A</v>
      </c>
      <c r="L1277" s="70"/>
      <c r="M1277" s="101">
        <f t="shared" si="39"/>
        <v>0</v>
      </c>
    </row>
    <row r="1278" spans="2:13">
      <c r="B1278" s="60"/>
      <c r="C1278" s="65"/>
      <c r="D1278" s="66"/>
      <c r="E1278" s="20" t="str">
        <f t="shared" si="38"/>
        <v>1-1900</v>
      </c>
      <c r="F1278" s="69"/>
      <c r="G1278" s="67"/>
      <c r="H1278" s="68"/>
      <c r="I1278" s="69"/>
      <c r="J1278" s="67"/>
      <c r="K1278" s="25" t="e">
        <f>IFERROR(VLOOKUP(J1278,'DE-PARA'!J:K,2,0),VLOOKUP('BD Conta 5295-0'!J1278,'DE-PARA'!K:L,2,0))</f>
        <v>#N/A</v>
      </c>
      <c r="L1278" s="70"/>
      <c r="M1278" s="101">
        <f t="shared" si="39"/>
        <v>0</v>
      </c>
    </row>
    <row r="1279" spans="2:13">
      <c r="B1279" s="60"/>
      <c r="C1279" s="65"/>
      <c r="D1279" s="66"/>
      <c r="E1279" s="20" t="str">
        <f t="shared" si="38"/>
        <v>1-1900</v>
      </c>
      <c r="F1279" s="69"/>
      <c r="G1279" s="67"/>
      <c r="H1279" s="68"/>
      <c r="I1279" s="69"/>
      <c r="J1279" s="67"/>
      <c r="K1279" s="25" t="e">
        <f>IFERROR(VLOOKUP(J1279,'DE-PARA'!J:K,2,0),VLOOKUP('BD Conta 5295-0'!J1279,'DE-PARA'!K:L,2,0))</f>
        <v>#N/A</v>
      </c>
      <c r="L1279" s="70"/>
      <c r="M1279" s="101">
        <f t="shared" si="39"/>
        <v>0</v>
      </c>
    </row>
    <row r="1280" spans="2:13">
      <c r="B1280" s="60"/>
      <c r="C1280" s="65"/>
      <c r="D1280" s="66"/>
      <c r="E1280" s="20" t="str">
        <f t="shared" si="38"/>
        <v>1-1900</v>
      </c>
      <c r="F1280" s="69"/>
      <c r="G1280" s="67"/>
      <c r="H1280" s="68"/>
      <c r="I1280" s="69"/>
      <c r="J1280" s="67"/>
      <c r="K1280" s="25" t="e">
        <f>IFERROR(VLOOKUP(J1280,'DE-PARA'!J:K,2,0),VLOOKUP('BD Conta 5295-0'!J1280,'DE-PARA'!K:L,2,0))</f>
        <v>#N/A</v>
      </c>
      <c r="L1280" s="70"/>
      <c r="M1280" s="101">
        <f t="shared" si="39"/>
        <v>0</v>
      </c>
    </row>
    <row r="1281" spans="2:13">
      <c r="B1281" s="60"/>
      <c r="C1281" s="65"/>
      <c r="D1281" s="66"/>
      <c r="E1281" s="20" t="str">
        <f t="shared" si="38"/>
        <v>1-1900</v>
      </c>
      <c r="F1281" s="69"/>
      <c r="G1281" s="67"/>
      <c r="H1281" s="68"/>
      <c r="I1281" s="69"/>
      <c r="J1281" s="67"/>
      <c r="K1281" s="25" t="e">
        <f>IFERROR(VLOOKUP(J1281,'DE-PARA'!J:K,2,0),VLOOKUP('BD Conta 5295-0'!J1281,'DE-PARA'!K:L,2,0))</f>
        <v>#N/A</v>
      </c>
      <c r="L1281" s="70"/>
      <c r="M1281" s="101">
        <f t="shared" si="39"/>
        <v>0</v>
      </c>
    </row>
    <row r="1282" spans="2:13">
      <c r="B1282" s="60"/>
      <c r="C1282" s="65"/>
      <c r="D1282" s="66"/>
      <c r="E1282" s="20" t="str">
        <f t="shared" si="38"/>
        <v>1-1900</v>
      </c>
      <c r="F1282" s="69"/>
      <c r="G1282" s="67"/>
      <c r="H1282" s="68"/>
      <c r="I1282" s="69"/>
      <c r="J1282" s="67"/>
      <c r="K1282" s="25" t="e">
        <f>IFERROR(VLOOKUP(J1282,'DE-PARA'!J:K,2,0),VLOOKUP('BD Conta 5295-0'!J1282,'DE-PARA'!K:L,2,0))</f>
        <v>#N/A</v>
      </c>
      <c r="L1282" s="70"/>
      <c r="M1282" s="101">
        <f t="shared" si="39"/>
        <v>0</v>
      </c>
    </row>
    <row r="1283" spans="2:13">
      <c r="B1283" s="60"/>
      <c r="C1283" s="65"/>
      <c r="D1283" s="66"/>
      <c r="E1283" s="20" t="str">
        <f t="shared" si="38"/>
        <v>1-1900</v>
      </c>
      <c r="F1283" s="69"/>
      <c r="G1283" s="67"/>
      <c r="H1283" s="68"/>
      <c r="I1283" s="69"/>
      <c r="J1283" s="67"/>
      <c r="K1283" s="25" t="e">
        <f>IFERROR(VLOOKUP(J1283,'DE-PARA'!J:K,2,0),VLOOKUP('BD Conta 5295-0'!J1283,'DE-PARA'!K:L,2,0))</f>
        <v>#N/A</v>
      </c>
      <c r="L1283" s="70"/>
      <c r="M1283" s="101">
        <f t="shared" si="39"/>
        <v>0</v>
      </c>
    </row>
    <row r="1284" spans="2:13">
      <c r="B1284" s="60"/>
      <c r="C1284" s="65"/>
      <c r="D1284" s="66"/>
      <c r="E1284" s="20" t="str">
        <f t="shared" ref="E1284:E1347" si="40">MONTH(D1284)&amp;"-"&amp;YEAR(D1284)</f>
        <v>1-1900</v>
      </c>
      <c r="F1284" s="69"/>
      <c r="G1284" s="67"/>
      <c r="H1284" s="68"/>
      <c r="I1284" s="69"/>
      <c r="J1284" s="67"/>
      <c r="K1284" s="25" t="e">
        <f>IFERROR(VLOOKUP(J1284,'DE-PARA'!J:K,2,0),VLOOKUP('BD Conta 5295-0'!J1284,'DE-PARA'!K:L,2,0))</f>
        <v>#N/A</v>
      </c>
      <c r="L1284" s="70"/>
      <c r="M1284" s="101">
        <f t="shared" si="39"/>
        <v>0</v>
      </c>
    </row>
    <row r="1285" spans="2:13">
      <c r="B1285" s="60"/>
      <c r="C1285" s="65"/>
      <c r="D1285" s="66"/>
      <c r="E1285" s="20" t="str">
        <f t="shared" si="40"/>
        <v>1-1900</v>
      </c>
      <c r="F1285" s="69"/>
      <c r="G1285" s="67"/>
      <c r="H1285" s="68"/>
      <c r="I1285" s="69"/>
      <c r="J1285" s="67"/>
      <c r="K1285" s="25" t="e">
        <f>IFERROR(VLOOKUP(J1285,'DE-PARA'!J:K,2,0),VLOOKUP('BD Conta 5295-0'!J1285,'DE-PARA'!K:L,2,0))</f>
        <v>#N/A</v>
      </c>
      <c r="L1285" s="70"/>
      <c r="M1285" s="101">
        <f t="shared" si="39"/>
        <v>0</v>
      </c>
    </row>
    <row r="1286" spans="2:13">
      <c r="B1286" s="60"/>
      <c r="C1286" s="65"/>
      <c r="D1286" s="66"/>
      <c r="E1286" s="20" t="str">
        <f t="shared" si="40"/>
        <v>1-1900</v>
      </c>
      <c r="F1286" s="69"/>
      <c r="G1286" s="67"/>
      <c r="H1286" s="68"/>
      <c r="I1286" s="69"/>
      <c r="J1286" s="67"/>
      <c r="K1286" s="25" t="e">
        <f>IFERROR(VLOOKUP(J1286,'DE-PARA'!J:K,2,0),VLOOKUP('BD Conta 5295-0'!J1286,'DE-PARA'!K:L,2,0))</f>
        <v>#N/A</v>
      </c>
      <c r="L1286" s="70"/>
      <c r="M1286" s="101">
        <f t="shared" ref="M1286:M1349" si="41">M1285+L1286</f>
        <v>0</v>
      </c>
    </row>
    <row r="1287" spans="2:13">
      <c r="B1287" s="60"/>
      <c r="C1287" s="65"/>
      <c r="D1287" s="66"/>
      <c r="E1287" s="20" t="str">
        <f t="shared" si="40"/>
        <v>1-1900</v>
      </c>
      <c r="F1287" s="69"/>
      <c r="G1287" s="67"/>
      <c r="H1287" s="68"/>
      <c r="I1287" s="69"/>
      <c r="J1287" s="67"/>
      <c r="K1287" s="25" t="e">
        <f>IFERROR(VLOOKUP(J1287,'DE-PARA'!J:K,2,0),VLOOKUP('BD Conta 5295-0'!J1287,'DE-PARA'!K:L,2,0))</f>
        <v>#N/A</v>
      </c>
      <c r="L1287" s="70"/>
      <c r="M1287" s="101">
        <f t="shared" si="41"/>
        <v>0</v>
      </c>
    </row>
    <row r="1288" spans="2:13">
      <c r="B1288" s="60"/>
      <c r="C1288" s="65"/>
      <c r="D1288" s="66"/>
      <c r="E1288" s="20" t="str">
        <f t="shared" si="40"/>
        <v>1-1900</v>
      </c>
      <c r="F1288" s="69"/>
      <c r="G1288" s="67"/>
      <c r="H1288" s="68"/>
      <c r="I1288" s="69"/>
      <c r="J1288" s="67"/>
      <c r="K1288" s="25" t="e">
        <f>IFERROR(VLOOKUP(J1288,'DE-PARA'!J:K,2,0),VLOOKUP('BD Conta 5295-0'!J1288,'DE-PARA'!K:L,2,0))</f>
        <v>#N/A</v>
      </c>
      <c r="L1288" s="70"/>
      <c r="M1288" s="101">
        <f t="shared" si="41"/>
        <v>0</v>
      </c>
    </row>
    <row r="1289" spans="2:13">
      <c r="B1289" s="60"/>
      <c r="C1289" s="65"/>
      <c r="D1289" s="66"/>
      <c r="E1289" s="20" t="str">
        <f t="shared" si="40"/>
        <v>1-1900</v>
      </c>
      <c r="F1289" s="69"/>
      <c r="G1289" s="67"/>
      <c r="H1289" s="68"/>
      <c r="I1289" s="69"/>
      <c r="J1289" s="67"/>
      <c r="K1289" s="25" t="e">
        <f>IFERROR(VLOOKUP(J1289,'DE-PARA'!J:K,2,0),VLOOKUP('BD Conta 5295-0'!J1289,'DE-PARA'!K:L,2,0))</f>
        <v>#N/A</v>
      </c>
      <c r="L1289" s="70"/>
      <c r="M1289" s="101">
        <f t="shared" si="41"/>
        <v>0</v>
      </c>
    </row>
    <row r="1290" spans="2:13">
      <c r="B1290" s="60"/>
      <c r="C1290" s="65"/>
      <c r="D1290" s="66"/>
      <c r="E1290" s="20" t="str">
        <f t="shared" si="40"/>
        <v>1-1900</v>
      </c>
      <c r="F1290" s="69"/>
      <c r="G1290" s="67"/>
      <c r="H1290" s="68"/>
      <c r="I1290" s="69"/>
      <c r="J1290" s="67"/>
      <c r="K1290" s="25" t="e">
        <f>IFERROR(VLOOKUP(J1290,'DE-PARA'!J:K,2,0),VLOOKUP('BD Conta 5295-0'!J1290,'DE-PARA'!K:L,2,0))</f>
        <v>#N/A</v>
      </c>
      <c r="L1290" s="70"/>
      <c r="M1290" s="101">
        <f t="shared" si="41"/>
        <v>0</v>
      </c>
    </row>
    <row r="1291" spans="2:13">
      <c r="B1291" s="60"/>
      <c r="C1291" s="65"/>
      <c r="D1291" s="66"/>
      <c r="E1291" s="20" t="str">
        <f t="shared" si="40"/>
        <v>1-1900</v>
      </c>
      <c r="F1291" s="69"/>
      <c r="G1291" s="67"/>
      <c r="H1291" s="68"/>
      <c r="I1291" s="69"/>
      <c r="J1291" s="67"/>
      <c r="K1291" s="25" t="e">
        <f>IFERROR(VLOOKUP(J1291,'DE-PARA'!J:K,2,0),VLOOKUP('BD Conta 5295-0'!J1291,'DE-PARA'!K:L,2,0))</f>
        <v>#N/A</v>
      </c>
      <c r="L1291" s="70"/>
      <c r="M1291" s="101">
        <f t="shared" si="41"/>
        <v>0</v>
      </c>
    </row>
    <row r="1292" spans="2:13">
      <c r="B1292" s="60"/>
      <c r="C1292" s="65"/>
      <c r="D1292" s="66"/>
      <c r="E1292" s="20" t="str">
        <f t="shared" si="40"/>
        <v>1-1900</v>
      </c>
      <c r="F1292" s="69"/>
      <c r="G1292" s="67"/>
      <c r="H1292" s="68"/>
      <c r="I1292" s="69"/>
      <c r="J1292" s="67"/>
      <c r="K1292" s="25" t="e">
        <f>IFERROR(VLOOKUP(J1292,'DE-PARA'!J:K,2,0),VLOOKUP('BD Conta 5295-0'!J1292,'DE-PARA'!K:L,2,0))</f>
        <v>#N/A</v>
      </c>
      <c r="L1292" s="70"/>
      <c r="M1292" s="101">
        <f t="shared" si="41"/>
        <v>0</v>
      </c>
    </row>
    <row r="1293" spans="2:13">
      <c r="B1293" s="60"/>
      <c r="C1293" s="65"/>
      <c r="D1293" s="66"/>
      <c r="E1293" s="20" t="str">
        <f t="shared" si="40"/>
        <v>1-1900</v>
      </c>
      <c r="F1293" s="69"/>
      <c r="G1293" s="67"/>
      <c r="H1293" s="68"/>
      <c r="I1293" s="69"/>
      <c r="J1293" s="67"/>
      <c r="K1293" s="25" t="e">
        <f>IFERROR(VLOOKUP(J1293,'DE-PARA'!J:K,2,0),VLOOKUP('BD Conta 5295-0'!J1293,'DE-PARA'!K:L,2,0))</f>
        <v>#N/A</v>
      </c>
      <c r="L1293" s="70"/>
      <c r="M1293" s="101">
        <f t="shared" si="41"/>
        <v>0</v>
      </c>
    </row>
    <row r="1294" spans="2:13">
      <c r="B1294" s="60"/>
      <c r="C1294" s="65"/>
      <c r="D1294" s="66"/>
      <c r="E1294" s="20" t="str">
        <f t="shared" si="40"/>
        <v>1-1900</v>
      </c>
      <c r="F1294" s="69"/>
      <c r="G1294" s="67"/>
      <c r="H1294" s="68"/>
      <c r="I1294" s="69"/>
      <c r="J1294" s="67"/>
      <c r="K1294" s="25" t="e">
        <f>IFERROR(VLOOKUP(J1294,'DE-PARA'!J:K,2,0),VLOOKUP('BD Conta 5295-0'!J1294,'DE-PARA'!K:L,2,0))</f>
        <v>#N/A</v>
      </c>
      <c r="L1294" s="70"/>
      <c r="M1294" s="101">
        <f t="shared" si="41"/>
        <v>0</v>
      </c>
    </row>
    <row r="1295" spans="2:13">
      <c r="B1295" s="60"/>
      <c r="C1295" s="65"/>
      <c r="D1295" s="66"/>
      <c r="E1295" s="20" t="str">
        <f t="shared" si="40"/>
        <v>1-1900</v>
      </c>
      <c r="F1295" s="69"/>
      <c r="G1295" s="67"/>
      <c r="H1295" s="68"/>
      <c r="I1295" s="69"/>
      <c r="J1295" s="67"/>
      <c r="K1295" s="25" t="e">
        <f>IFERROR(VLOOKUP(J1295,'DE-PARA'!J:K,2,0),VLOOKUP('BD Conta 5295-0'!J1295,'DE-PARA'!K:L,2,0))</f>
        <v>#N/A</v>
      </c>
      <c r="L1295" s="70"/>
      <c r="M1295" s="101">
        <f t="shared" si="41"/>
        <v>0</v>
      </c>
    </row>
    <row r="1296" spans="2:13">
      <c r="B1296" s="60"/>
      <c r="C1296" s="65"/>
      <c r="D1296" s="66"/>
      <c r="E1296" s="20" t="str">
        <f t="shared" si="40"/>
        <v>1-1900</v>
      </c>
      <c r="F1296" s="69"/>
      <c r="G1296" s="67"/>
      <c r="H1296" s="68"/>
      <c r="I1296" s="69"/>
      <c r="J1296" s="67"/>
      <c r="K1296" s="25" t="e">
        <f>IFERROR(VLOOKUP(J1296,'DE-PARA'!J:K,2,0),VLOOKUP('BD Conta 5295-0'!J1296,'DE-PARA'!K:L,2,0))</f>
        <v>#N/A</v>
      </c>
      <c r="L1296" s="70"/>
      <c r="M1296" s="101">
        <f t="shared" si="41"/>
        <v>0</v>
      </c>
    </row>
    <row r="1297" spans="2:13">
      <c r="B1297" s="60"/>
      <c r="C1297" s="65"/>
      <c r="D1297" s="66"/>
      <c r="E1297" s="20" t="str">
        <f t="shared" si="40"/>
        <v>1-1900</v>
      </c>
      <c r="F1297" s="69"/>
      <c r="G1297" s="67"/>
      <c r="H1297" s="68"/>
      <c r="I1297" s="69"/>
      <c r="J1297" s="67"/>
      <c r="K1297" s="25" t="e">
        <f>IFERROR(VLOOKUP(J1297,'DE-PARA'!J:K,2,0),VLOOKUP('BD Conta 5295-0'!J1297,'DE-PARA'!K:L,2,0))</f>
        <v>#N/A</v>
      </c>
      <c r="L1297" s="70"/>
      <c r="M1297" s="101">
        <f t="shared" si="41"/>
        <v>0</v>
      </c>
    </row>
    <row r="1298" spans="2:13">
      <c r="B1298" s="60"/>
      <c r="C1298" s="65"/>
      <c r="D1298" s="66"/>
      <c r="E1298" s="20" t="str">
        <f t="shared" si="40"/>
        <v>1-1900</v>
      </c>
      <c r="F1298" s="69"/>
      <c r="G1298" s="67"/>
      <c r="H1298" s="68"/>
      <c r="I1298" s="69"/>
      <c r="J1298" s="67"/>
      <c r="K1298" s="25" t="e">
        <f>IFERROR(VLOOKUP(J1298,'DE-PARA'!J:K,2,0),VLOOKUP('BD Conta 5295-0'!J1298,'DE-PARA'!K:L,2,0))</f>
        <v>#N/A</v>
      </c>
      <c r="L1298" s="70"/>
      <c r="M1298" s="101">
        <f t="shared" si="41"/>
        <v>0</v>
      </c>
    </row>
    <row r="1299" spans="2:13">
      <c r="B1299" s="60"/>
      <c r="C1299" s="65"/>
      <c r="D1299" s="66"/>
      <c r="E1299" s="20" t="str">
        <f t="shared" si="40"/>
        <v>1-1900</v>
      </c>
      <c r="F1299" s="69"/>
      <c r="G1299" s="67"/>
      <c r="H1299" s="68"/>
      <c r="I1299" s="69"/>
      <c r="J1299" s="67"/>
      <c r="K1299" s="25" t="e">
        <f>IFERROR(VLOOKUP(J1299,'DE-PARA'!J:K,2,0),VLOOKUP('BD Conta 5295-0'!J1299,'DE-PARA'!K:L,2,0))</f>
        <v>#N/A</v>
      </c>
      <c r="L1299" s="70"/>
      <c r="M1299" s="101">
        <f t="shared" si="41"/>
        <v>0</v>
      </c>
    </row>
    <row r="1300" spans="2:13">
      <c r="B1300" s="60"/>
      <c r="C1300" s="65"/>
      <c r="D1300" s="66"/>
      <c r="E1300" s="20" t="str">
        <f t="shared" si="40"/>
        <v>1-1900</v>
      </c>
      <c r="F1300" s="69"/>
      <c r="G1300" s="67"/>
      <c r="H1300" s="68"/>
      <c r="I1300" s="69"/>
      <c r="J1300" s="67"/>
      <c r="K1300" s="25" t="e">
        <f>IFERROR(VLOOKUP(J1300,'DE-PARA'!J:K,2,0),VLOOKUP('BD Conta 5295-0'!J1300,'DE-PARA'!K:L,2,0))</f>
        <v>#N/A</v>
      </c>
      <c r="L1300" s="70"/>
      <c r="M1300" s="101">
        <f t="shared" si="41"/>
        <v>0</v>
      </c>
    </row>
    <row r="1301" spans="2:13">
      <c r="B1301" s="60"/>
      <c r="C1301" s="65"/>
      <c r="D1301" s="66"/>
      <c r="E1301" s="20" t="str">
        <f t="shared" si="40"/>
        <v>1-1900</v>
      </c>
      <c r="F1301" s="69"/>
      <c r="G1301" s="67"/>
      <c r="H1301" s="68"/>
      <c r="I1301" s="69"/>
      <c r="J1301" s="67"/>
      <c r="K1301" s="25" t="e">
        <f>IFERROR(VLOOKUP(J1301,'DE-PARA'!J:K,2,0),VLOOKUP('BD Conta 5295-0'!J1301,'DE-PARA'!K:L,2,0))</f>
        <v>#N/A</v>
      </c>
      <c r="L1301" s="70"/>
      <c r="M1301" s="101">
        <f t="shared" si="41"/>
        <v>0</v>
      </c>
    </row>
    <row r="1302" spans="2:13">
      <c r="B1302" s="60"/>
      <c r="C1302" s="65"/>
      <c r="D1302" s="66"/>
      <c r="E1302" s="20" t="str">
        <f t="shared" si="40"/>
        <v>1-1900</v>
      </c>
      <c r="F1302" s="69"/>
      <c r="G1302" s="67"/>
      <c r="H1302" s="68"/>
      <c r="I1302" s="69"/>
      <c r="J1302" s="67"/>
      <c r="K1302" s="25" t="e">
        <f>IFERROR(VLOOKUP(J1302,'DE-PARA'!J:K,2,0),VLOOKUP('BD Conta 5295-0'!J1302,'DE-PARA'!K:L,2,0))</f>
        <v>#N/A</v>
      </c>
      <c r="L1302" s="70"/>
      <c r="M1302" s="101">
        <f t="shared" si="41"/>
        <v>0</v>
      </c>
    </row>
    <row r="1303" spans="2:13">
      <c r="B1303" s="60"/>
      <c r="C1303" s="65"/>
      <c r="D1303" s="66"/>
      <c r="E1303" s="20" t="str">
        <f t="shared" si="40"/>
        <v>1-1900</v>
      </c>
      <c r="F1303" s="69"/>
      <c r="G1303" s="67"/>
      <c r="H1303" s="68"/>
      <c r="I1303" s="69"/>
      <c r="J1303" s="67"/>
      <c r="K1303" s="25" t="e">
        <f>IFERROR(VLOOKUP(J1303,'DE-PARA'!J:K,2,0),VLOOKUP('BD Conta 5295-0'!J1303,'DE-PARA'!K:L,2,0))</f>
        <v>#N/A</v>
      </c>
      <c r="L1303" s="70"/>
      <c r="M1303" s="101">
        <f t="shared" si="41"/>
        <v>0</v>
      </c>
    </row>
    <row r="1304" spans="2:13">
      <c r="B1304" s="60"/>
      <c r="C1304" s="65"/>
      <c r="D1304" s="66"/>
      <c r="E1304" s="20" t="str">
        <f t="shared" si="40"/>
        <v>1-1900</v>
      </c>
      <c r="F1304" s="69"/>
      <c r="G1304" s="67"/>
      <c r="H1304" s="68"/>
      <c r="I1304" s="69"/>
      <c r="J1304" s="67"/>
      <c r="K1304" s="25" t="e">
        <f>IFERROR(VLOOKUP(J1304,'DE-PARA'!J:K,2,0),VLOOKUP('BD Conta 5295-0'!J1304,'DE-PARA'!K:L,2,0))</f>
        <v>#N/A</v>
      </c>
      <c r="L1304" s="70"/>
      <c r="M1304" s="101">
        <f t="shared" si="41"/>
        <v>0</v>
      </c>
    </row>
    <row r="1305" spans="2:13">
      <c r="B1305" s="60"/>
      <c r="C1305" s="65"/>
      <c r="D1305" s="66"/>
      <c r="E1305" s="20" t="str">
        <f t="shared" si="40"/>
        <v>1-1900</v>
      </c>
      <c r="F1305" s="69"/>
      <c r="G1305" s="67"/>
      <c r="H1305" s="68"/>
      <c r="I1305" s="69"/>
      <c r="J1305" s="67"/>
      <c r="K1305" s="25" t="e">
        <f>IFERROR(VLOOKUP(J1305,'DE-PARA'!J:K,2,0),VLOOKUP('BD Conta 5295-0'!J1305,'DE-PARA'!K:L,2,0))</f>
        <v>#N/A</v>
      </c>
      <c r="L1305" s="70"/>
      <c r="M1305" s="101">
        <f t="shared" si="41"/>
        <v>0</v>
      </c>
    </row>
    <row r="1306" spans="2:13">
      <c r="B1306" s="60"/>
      <c r="C1306" s="65"/>
      <c r="D1306" s="66"/>
      <c r="E1306" s="20" t="str">
        <f t="shared" si="40"/>
        <v>1-1900</v>
      </c>
      <c r="F1306" s="69"/>
      <c r="G1306" s="67"/>
      <c r="H1306" s="68"/>
      <c r="I1306" s="69"/>
      <c r="J1306" s="67"/>
      <c r="K1306" s="25" t="e">
        <f>IFERROR(VLOOKUP(J1306,'DE-PARA'!J:K,2,0),VLOOKUP('BD Conta 5295-0'!J1306,'DE-PARA'!K:L,2,0))</f>
        <v>#N/A</v>
      </c>
      <c r="L1306" s="70"/>
      <c r="M1306" s="101">
        <f t="shared" si="41"/>
        <v>0</v>
      </c>
    </row>
    <row r="1307" spans="2:13">
      <c r="B1307" s="60"/>
      <c r="C1307" s="65"/>
      <c r="D1307" s="66"/>
      <c r="E1307" s="20" t="str">
        <f t="shared" si="40"/>
        <v>1-1900</v>
      </c>
      <c r="F1307" s="69"/>
      <c r="G1307" s="67"/>
      <c r="H1307" s="68"/>
      <c r="I1307" s="69"/>
      <c r="J1307" s="67"/>
      <c r="K1307" s="25" t="e">
        <f>IFERROR(VLOOKUP(J1307,'DE-PARA'!J:K,2,0),VLOOKUP('BD Conta 5295-0'!J1307,'DE-PARA'!K:L,2,0))</f>
        <v>#N/A</v>
      </c>
      <c r="L1307" s="70"/>
      <c r="M1307" s="101">
        <f t="shared" si="41"/>
        <v>0</v>
      </c>
    </row>
    <row r="1308" spans="2:13">
      <c r="B1308" s="60"/>
      <c r="C1308" s="65"/>
      <c r="D1308" s="66"/>
      <c r="E1308" s="20" t="str">
        <f t="shared" si="40"/>
        <v>1-1900</v>
      </c>
      <c r="F1308" s="69"/>
      <c r="G1308" s="67"/>
      <c r="H1308" s="68"/>
      <c r="I1308" s="69"/>
      <c r="J1308" s="67"/>
      <c r="K1308" s="25" t="e">
        <f>IFERROR(VLOOKUP(J1308,'DE-PARA'!J:K,2,0),VLOOKUP('BD Conta 5295-0'!J1308,'DE-PARA'!K:L,2,0))</f>
        <v>#N/A</v>
      </c>
      <c r="L1308" s="70"/>
      <c r="M1308" s="101">
        <f t="shared" si="41"/>
        <v>0</v>
      </c>
    </row>
    <row r="1309" spans="2:13">
      <c r="B1309" s="60"/>
      <c r="C1309" s="65"/>
      <c r="D1309" s="66"/>
      <c r="E1309" s="20" t="str">
        <f t="shared" si="40"/>
        <v>1-1900</v>
      </c>
      <c r="F1309" s="69"/>
      <c r="G1309" s="67"/>
      <c r="H1309" s="68"/>
      <c r="I1309" s="69"/>
      <c r="J1309" s="67"/>
      <c r="K1309" s="25" t="e">
        <f>IFERROR(VLOOKUP(J1309,'DE-PARA'!J:K,2,0),VLOOKUP('BD Conta 5295-0'!J1309,'DE-PARA'!K:L,2,0))</f>
        <v>#N/A</v>
      </c>
      <c r="L1309" s="70"/>
      <c r="M1309" s="101">
        <f t="shared" si="41"/>
        <v>0</v>
      </c>
    </row>
    <row r="1310" spans="2:13">
      <c r="B1310" s="60"/>
      <c r="C1310" s="65"/>
      <c r="D1310" s="66"/>
      <c r="E1310" s="20" t="str">
        <f t="shared" si="40"/>
        <v>1-1900</v>
      </c>
      <c r="F1310" s="69"/>
      <c r="G1310" s="67"/>
      <c r="H1310" s="68"/>
      <c r="I1310" s="69"/>
      <c r="J1310" s="67"/>
      <c r="K1310" s="25" t="e">
        <f>IFERROR(VLOOKUP(J1310,'DE-PARA'!J:K,2,0),VLOOKUP('BD Conta 5295-0'!J1310,'DE-PARA'!K:L,2,0))</f>
        <v>#N/A</v>
      </c>
      <c r="L1310" s="70"/>
      <c r="M1310" s="101">
        <f t="shared" si="41"/>
        <v>0</v>
      </c>
    </row>
    <row r="1311" spans="2:13">
      <c r="B1311" s="60"/>
      <c r="C1311" s="65"/>
      <c r="D1311" s="66"/>
      <c r="E1311" s="20" t="str">
        <f t="shared" si="40"/>
        <v>1-1900</v>
      </c>
      <c r="F1311" s="69"/>
      <c r="G1311" s="67"/>
      <c r="H1311" s="68"/>
      <c r="I1311" s="69"/>
      <c r="J1311" s="67"/>
      <c r="K1311" s="25" t="e">
        <f>IFERROR(VLOOKUP(J1311,'DE-PARA'!J:K,2,0),VLOOKUP('BD Conta 5295-0'!J1311,'DE-PARA'!K:L,2,0))</f>
        <v>#N/A</v>
      </c>
      <c r="L1311" s="70"/>
      <c r="M1311" s="101">
        <f t="shared" si="41"/>
        <v>0</v>
      </c>
    </row>
    <row r="1312" spans="2:13">
      <c r="B1312" s="60"/>
      <c r="C1312" s="65"/>
      <c r="D1312" s="66"/>
      <c r="E1312" s="20" t="str">
        <f t="shared" si="40"/>
        <v>1-1900</v>
      </c>
      <c r="F1312" s="69"/>
      <c r="G1312" s="67"/>
      <c r="H1312" s="68"/>
      <c r="I1312" s="69"/>
      <c r="J1312" s="67"/>
      <c r="K1312" s="25" t="e">
        <f>IFERROR(VLOOKUP(J1312,'DE-PARA'!J:K,2,0),VLOOKUP('BD Conta 5295-0'!J1312,'DE-PARA'!K:L,2,0))</f>
        <v>#N/A</v>
      </c>
      <c r="L1312" s="70"/>
      <c r="M1312" s="101">
        <f t="shared" si="41"/>
        <v>0</v>
      </c>
    </row>
    <row r="1313" spans="2:13">
      <c r="B1313" s="60"/>
      <c r="C1313" s="65"/>
      <c r="D1313" s="66"/>
      <c r="E1313" s="20" t="str">
        <f t="shared" si="40"/>
        <v>1-1900</v>
      </c>
      <c r="F1313" s="69"/>
      <c r="G1313" s="67"/>
      <c r="H1313" s="68"/>
      <c r="I1313" s="69"/>
      <c r="J1313" s="67"/>
      <c r="K1313" s="25" t="e">
        <f>IFERROR(VLOOKUP(J1313,'DE-PARA'!J:K,2,0),VLOOKUP('BD Conta 5295-0'!J1313,'DE-PARA'!K:L,2,0))</f>
        <v>#N/A</v>
      </c>
      <c r="L1313" s="70"/>
      <c r="M1313" s="101">
        <f t="shared" si="41"/>
        <v>0</v>
      </c>
    </row>
    <row r="1314" spans="2:13">
      <c r="B1314" s="60"/>
      <c r="C1314" s="65"/>
      <c r="D1314" s="66"/>
      <c r="E1314" s="20" t="str">
        <f t="shared" si="40"/>
        <v>1-1900</v>
      </c>
      <c r="F1314" s="69"/>
      <c r="G1314" s="67"/>
      <c r="H1314" s="68"/>
      <c r="I1314" s="69"/>
      <c r="J1314" s="67"/>
      <c r="K1314" s="25" t="e">
        <f>IFERROR(VLOOKUP(J1314,'DE-PARA'!J:K,2,0),VLOOKUP('BD Conta 5295-0'!J1314,'DE-PARA'!K:L,2,0))</f>
        <v>#N/A</v>
      </c>
      <c r="L1314" s="70"/>
      <c r="M1314" s="101">
        <f t="shared" si="41"/>
        <v>0</v>
      </c>
    </row>
    <row r="1315" spans="2:13">
      <c r="B1315" s="60"/>
      <c r="C1315" s="65"/>
      <c r="D1315" s="66"/>
      <c r="E1315" s="20" t="str">
        <f t="shared" si="40"/>
        <v>1-1900</v>
      </c>
      <c r="F1315" s="69"/>
      <c r="G1315" s="67"/>
      <c r="H1315" s="68"/>
      <c r="I1315" s="69"/>
      <c r="J1315" s="67"/>
      <c r="K1315" s="25" t="e">
        <f>IFERROR(VLOOKUP(J1315,'DE-PARA'!J:K,2,0),VLOOKUP('BD Conta 5295-0'!J1315,'DE-PARA'!K:L,2,0))</f>
        <v>#N/A</v>
      </c>
      <c r="L1315" s="70"/>
      <c r="M1315" s="101">
        <f t="shared" si="41"/>
        <v>0</v>
      </c>
    </row>
    <row r="1316" spans="2:13">
      <c r="B1316" s="60"/>
      <c r="C1316" s="65"/>
      <c r="D1316" s="66"/>
      <c r="E1316" s="20" t="str">
        <f t="shared" si="40"/>
        <v>1-1900</v>
      </c>
      <c r="F1316" s="69"/>
      <c r="G1316" s="67"/>
      <c r="H1316" s="68"/>
      <c r="I1316" s="69"/>
      <c r="J1316" s="67"/>
      <c r="K1316" s="25" t="e">
        <f>IFERROR(VLOOKUP(J1316,'DE-PARA'!J:K,2,0),VLOOKUP('BD Conta 5295-0'!J1316,'DE-PARA'!K:L,2,0))</f>
        <v>#N/A</v>
      </c>
      <c r="L1316" s="70"/>
      <c r="M1316" s="101">
        <f t="shared" si="41"/>
        <v>0</v>
      </c>
    </row>
    <row r="1317" spans="2:13">
      <c r="B1317" s="60"/>
      <c r="C1317" s="65"/>
      <c r="D1317" s="66"/>
      <c r="E1317" s="20" t="str">
        <f t="shared" si="40"/>
        <v>1-1900</v>
      </c>
      <c r="F1317" s="69"/>
      <c r="G1317" s="67"/>
      <c r="H1317" s="68"/>
      <c r="I1317" s="69"/>
      <c r="J1317" s="67"/>
      <c r="K1317" s="25" t="e">
        <f>IFERROR(VLOOKUP(J1317,'DE-PARA'!J:K,2,0),VLOOKUP('BD Conta 5295-0'!J1317,'DE-PARA'!K:L,2,0))</f>
        <v>#N/A</v>
      </c>
      <c r="L1317" s="70"/>
      <c r="M1317" s="101">
        <f t="shared" si="41"/>
        <v>0</v>
      </c>
    </row>
    <row r="1318" spans="2:13">
      <c r="B1318" s="60"/>
      <c r="C1318" s="65"/>
      <c r="D1318" s="66"/>
      <c r="E1318" s="20" t="str">
        <f t="shared" si="40"/>
        <v>1-1900</v>
      </c>
      <c r="F1318" s="69"/>
      <c r="G1318" s="67"/>
      <c r="H1318" s="68"/>
      <c r="I1318" s="69"/>
      <c r="J1318" s="67"/>
      <c r="K1318" s="25" t="e">
        <f>IFERROR(VLOOKUP(J1318,'DE-PARA'!J:K,2,0),VLOOKUP('BD Conta 5295-0'!J1318,'DE-PARA'!K:L,2,0))</f>
        <v>#N/A</v>
      </c>
      <c r="L1318" s="70"/>
      <c r="M1318" s="101">
        <f t="shared" si="41"/>
        <v>0</v>
      </c>
    </row>
    <row r="1319" spans="2:13">
      <c r="B1319" s="60"/>
      <c r="C1319" s="65"/>
      <c r="D1319" s="66"/>
      <c r="E1319" s="20" t="str">
        <f t="shared" si="40"/>
        <v>1-1900</v>
      </c>
      <c r="F1319" s="69"/>
      <c r="G1319" s="67"/>
      <c r="H1319" s="68"/>
      <c r="I1319" s="69"/>
      <c r="J1319" s="67"/>
      <c r="K1319" s="25" t="e">
        <f>IFERROR(VLOOKUP(J1319,'DE-PARA'!J:K,2,0),VLOOKUP('BD Conta 5295-0'!J1319,'DE-PARA'!K:L,2,0))</f>
        <v>#N/A</v>
      </c>
      <c r="L1319" s="70"/>
      <c r="M1319" s="101">
        <f t="shared" si="41"/>
        <v>0</v>
      </c>
    </row>
    <row r="1320" spans="2:13">
      <c r="B1320" s="60"/>
      <c r="C1320" s="65"/>
      <c r="D1320" s="66"/>
      <c r="E1320" s="20" t="str">
        <f t="shared" si="40"/>
        <v>1-1900</v>
      </c>
      <c r="F1320" s="69"/>
      <c r="G1320" s="67"/>
      <c r="H1320" s="68"/>
      <c r="I1320" s="69"/>
      <c r="J1320" s="67"/>
      <c r="K1320" s="25" t="e">
        <f>IFERROR(VLOOKUP(J1320,'DE-PARA'!J:K,2,0),VLOOKUP('BD Conta 5295-0'!J1320,'DE-PARA'!K:L,2,0))</f>
        <v>#N/A</v>
      </c>
      <c r="L1320" s="70"/>
      <c r="M1320" s="101">
        <f t="shared" si="41"/>
        <v>0</v>
      </c>
    </row>
    <row r="1321" spans="2:13">
      <c r="B1321" s="60"/>
      <c r="C1321" s="65"/>
      <c r="D1321" s="66"/>
      <c r="E1321" s="20" t="str">
        <f t="shared" si="40"/>
        <v>1-1900</v>
      </c>
      <c r="F1321" s="69"/>
      <c r="G1321" s="67"/>
      <c r="H1321" s="68"/>
      <c r="I1321" s="69"/>
      <c r="J1321" s="67"/>
      <c r="K1321" s="25" t="e">
        <f>IFERROR(VLOOKUP(J1321,'DE-PARA'!J:K,2,0),VLOOKUP('BD Conta 5295-0'!J1321,'DE-PARA'!K:L,2,0))</f>
        <v>#N/A</v>
      </c>
      <c r="L1321" s="70"/>
      <c r="M1321" s="101">
        <f t="shared" si="41"/>
        <v>0</v>
      </c>
    </row>
    <row r="1322" spans="2:13">
      <c r="B1322" s="60"/>
      <c r="C1322" s="65"/>
      <c r="D1322" s="66"/>
      <c r="E1322" s="20" t="str">
        <f t="shared" si="40"/>
        <v>1-1900</v>
      </c>
      <c r="F1322" s="69"/>
      <c r="G1322" s="67"/>
      <c r="H1322" s="68"/>
      <c r="I1322" s="69"/>
      <c r="J1322" s="67"/>
      <c r="K1322" s="25" t="e">
        <f>IFERROR(VLOOKUP(J1322,'DE-PARA'!J:K,2,0),VLOOKUP('BD Conta 5295-0'!J1322,'DE-PARA'!K:L,2,0))</f>
        <v>#N/A</v>
      </c>
      <c r="L1322" s="70"/>
      <c r="M1322" s="101">
        <f t="shared" si="41"/>
        <v>0</v>
      </c>
    </row>
    <row r="1323" spans="2:13">
      <c r="B1323" s="60"/>
      <c r="C1323" s="65"/>
      <c r="D1323" s="66"/>
      <c r="E1323" s="20" t="str">
        <f t="shared" si="40"/>
        <v>1-1900</v>
      </c>
      <c r="F1323" s="69"/>
      <c r="G1323" s="67"/>
      <c r="H1323" s="68"/>
      <c r="I1323" s="69"/>
      <c r="J1323" s="67"/>
      <c r="K1323" s="25" t="e">
        <f>IFERROR(VLOOKUP(J1323,'DE-PARA'!J:K,2,0),VLOOKUP('BD Conta 5295-0'!J1323,'DE-PARA'!K:L,2,0))</f>
        <v>#N/A</v>
      </c>
      <c r="L1323" s="70"/>
      <c r="M1323" s="101">
        <f t="shared" si="41"/>
        <v>0</v>
      </c>
    </row>
    <row r="1324" spans="2:13">
      <c r="B1324" s="60"/>
      <c r="C1324" s="65"/>
      <c r="D1324" s="66"/>
      <c r="E1324" s="20" t="str">
        <f t="shared" si="40"/>
        <v>1-1900</v>
      </c>
      <c r="F1324" s="69"/>
      <c r="G1324" s="67"/>
      <c r="H1324" s="68"/>
      <c r="I1324" s="69"/>
      <c r="J1324" s="67"/>
      <c r="K1324" s="25" t="e">
        <f>IFERROR(VLOOKUP(J1324,'DE-PARA'!J:K,2,0),VLOOKUP('BD Conta 5295-0'!J1324,'DE-PARA'!K:L,2,0))</f>
        <v>#N/A</v>
      </c>
      <c r="L1324" s="70"/>
      <c r="M1324" s="101">
        <f t="shared" si="41"/>
        <v>0</v>
      </c>
    </row>
    <row r="1325" spans="2:13">
      <c r="B1325" s="60"/>
      <c r="C1325" s="65"/>
      <c r="D1325" s="66"/>
      <c r="E1325" s="20" t="str">
        <f t="shared" si="40"/>
        <v>1-1900</v>
      </c>
      <c r="F1325" s="69"/>
      <c r="G1325" s="67"/>
      <c r="H1325" s="68"/>
      <c r="I1325" s="69"/>
      <c r="J1325" s="67"/>
      <c r="K1325" s="25" t="e">
        <f>IFERROR(VLOOKUP(J1325,'DE-PARA'!J:K,2,0),VLOOKUP('BD Conta 5295-0'!J1325,'DE-PARA'!K:L,2,0))</f>
        <v>#N/A</v>
      </c>
      <c r="L1325" s="70"/>
      <c r="M1325" s="101">
        <f t="shared" si="41"/>
        <v>0</v>
      </c>
    </row>
    <row r="1326" spans="2:13">
      <c r="B1326" s="60"/>
      <c r="C1326" s="65"/>
      <c r="D1326" s="66"/>
      <c r="E1326" s="20" t="str">
        <f t="shared" si="40"/>
        <v>1-1900</v>
      </c>
      <c r="F1326" s="69"/>
      <c r="G1326" s="67"/>
      <c r="H1326" s="68"/>
      <c r="I1326" s="69"/>
      <c r="J1326" s="67"/>
      <c r="K1326" s="25" t="e">
        <f>IFERROR(VLOOKUP(J1326,'DE-PARA'!J:K,2,0),VLOOKUP('BD Conta 5295-0'!J1326,'DE-PARA'!K:L,2,0))</f>
        <v>#N/A</v>
      </c>
      <c r="L1326" s="70"/>
      <c r="M1326" s="101">
        <f t="shared" si="41"/>
        <v>0</v>
      </c>
    </row>
    <row r="1327" spans="2:13">
      <c r="B1327" s="60"/>
      <c r="C1327" s="65"/>
      <c r="D1327" s="66"/>
      <c r="E1327" s="20" t="str">
        <f t="shared" si="40"/>
        <v>1-1900</v>
      </c>
      <c r="F1327" s="69"/>
      <c r="G1327" s="67"/>
      <c r="H1327" s="68"/>
      <c r="I1327" s="69"/>
      <c r="J1327" s="67"/>
      <c r="K1327" s="25" t="e">
        <f>IFERROR(VLOOKUP(J1327,'DE-PARA'!J:K,2,0),VLOOKUP('BD Conta 5295-0'!J1327,'DE-PARA'!K:L,2,0))</f>
        <v>#N/A</v>
      </c>
      <c r="L1327" s="70"/>
      <c r="M1327" s="101">
        <f t="shared" si="41"/>
        <v>0</v>
      </c>
    </row>
    <row r="1328" spans="2:13">
      <c r="B1328" s="60"/>
      <c r="C1328" s="65"/>
      <c r="D1328" s="66"/>
      <c r="E1328" s="20" t="str">
        <f t="shared" si="40"/>
        <v>1-1900</v>
      </c>
      <c r="F1328" s="69"/>
      <c r="G1328" s="67"/>
      <c r="H1328" s="68"/>
      <c r="I1328" s="69"/>
      <c r="J1328" s="67"/>
      <c r="K1328" s="25" t="e">
        <f>IFERROR(VLOOKUP(J1328,'DE-PARA'!J:K,2,0),VLOOKUP('BD Conta 5295-0'!J1328,'DE-PARA'!K:L,2,0))</f>
        <v>#N/A</v>
      </c>
      <c r="L1328" s="70"/>
      <c r="M1328" s="101">
        <f t="shared" si="41"/>
        <v>0</v>
      </c>
    </row>
    <row r="1329" spans="2:13">
      <c r="B1329" s="60"/>
      <c r="C1329" s="65"/>
      <c r="D1329" s="66"/>
      <c r="E1329" s="20" t="str">
        <f t="shared" si="40"/>
        <v>1-1900</v>
      </c>
      <c r="F1329" s="69"/>
      <c r="G1329" s="67"/>
      <c r="H1329" s="68"/>
      <c r="I1329" s="69"/>
      <c r="J1329" s="67"/>
      <c r="K1329" s="25" t="e">
        <f>IFERROR(VLOOKUP(J1329,'DE-PARA'!J:K,2,0),VLOOKUP('BD Conta 5295-0'!J1329,'DE-PARA'!K:L,2,0))</f>
        <v>#N/A</v>
      </c>
      <c r="L1329" s="70"/>
      <c r="M1329" s="101">
        <f t="shared" si="41"/>
        <v>0</v>
      </c>
    </row>
    <row r="1330" spans="2:13">
      <c r="B1330" s="60"/>
      <c r="C1330" s="65"/>
      <c r="D1330" s="66"/>
      <c r="E1330" s="20" t="str">
        <f t="shared" si="40"/>
        <v>1-1900</v>
      </c>
      <c r="F1330" s="69"/>
      <c r="G1330" s="67"/>
      <c r="H1330" s="68"/>
      <c r="I1330" s="69"/>
      <c r="J1330" s="67"/>
      <c r="K1330" s="25" t="e">
        <f>IFERROR(VLOOKUP(J1330,'DE-PARA'!J:K,2,0),VLOOKUP('BD Conta 5295-0'!J1330,'DE-PARA'!K:L,2,0))</f>
        <v>#N/A</v>
      </c>
      <c r="L1330" s="70"/>
      <c r="M1330" s="101">
        <f t="shared" si="41"/>
        <v>0</v>
      </c>
    </row>
    <row r="1331" spans="2:13">
      <c r="B1331" s="60"/>
      <c r="C1331" s="65"/>
      <c r="D1331" s="66"/>
      <c r="E1331" s="20" t="str">
        <f t="shared" si="40"/>
        <v>1-1900</v>
      </c>
      <c r="F1331" s="69"/>
      <c r="G1331" s="67"/>
      <c r="H1331" s="68"/>
      <c r="I1331" s="69"/>
      <c r="J1331" s="67"/>
      <c r="K1331" s="25" t="e">
        <f>IFERROR(VLOOKUP(J1331,'DE-PARA'!J:K,2,0),VLOOKUP('BD Conta 5295-0'!J1331,'DE-PARA'!K:L,2,0))</f>
        <v>#N/A</v>
      </c>
      <c r="L1331" s="70"/>
      <c r="M1331" s="101">
        <f t="shared" si="41"/>
        <v>0</v>
      </c>
    </row>
    <row r="1332" spans="2:13">
      <c r="B1332" s="60"/>
      <c r="C1332" s="65"/>
      <c r="D1332" s="66"/>
      <c r="E1332" s="20" t="str">
        <f t="shared" si="40"/>
        <v>1-1900</v>
      </c>
      <c r="F1332" s="69"/>
      <c r="G1332" s="67"/>
      <c r="H1332" s="68"/>
      <c r="I1332" s="69"/>
      <c r="J1332" s="67"/>
      <c r="K1332" s="25" t="e">
        <f>IFERROR(VLOOKUP(J1332,'DE-PARA'!J:K,2,0),VLOOKUP('BD Conta 5295-0'!J1332,'DE-PARA'!K:L,2,0))</f>
        <v>#N/A</v>
      </c>
      <c r="L1332" s="70"/>
      <c r="M1332" s="101">
        <f t="shared" si="41"/>
        <v>0</v>
      </c>
    </row>
    <row r="1333" spans="2:13">
      <c r="B1333" s="60"/>
      <c r="C1333" s="65"/>
      <c r="D1333" s="66"/>
      <c r="E1333" s="20" t="str">
        <f t="shared" si="40"/>
        <v>1-1900</v>
      </c>
      <c r="F1333" s="69"/>
      <c r="G1333" s="67"/>
      <c r="H1333" s="68"/>
      <c r="I1333" s="69"/>
      <c r="J1333" s="67"/>
      <c r="K1333" s="25" t="e">
        <f>IFERROR(VLOOKUP(J1333,'DE-PARA'!J:K,2,0),VLOOKUP('BD Conta 5295-0'!J1333,'DE-PARA'!K:L,2,0))</f>
        <v>#N/A</v>
      </c>
      <c r="L1333" s="70"/>
      <c r="M1333" s="101">
        <f t="shared" si="41"/>
        <v>0</v>
      </c>
    </row>
    <row r="1334" spans="2:13">
      <c r="B1334" s="60"/>
      <c r="C1334" s="65"/>
      <c r="D1334" s="66"/>
      <c r="E1334" s="20" t="str">
        <f t="shared" si="40"/>
        <v>1-1900</v>
      </c>
      <c r="F1334" s="69"/>
      <c r="G1334" s="67"/>
      <c r="H1334" s="68"/>
      <c r="I1334" s="69"/>
      <c r="J1334" s="67"/>
      <c r="K1334" s="25" t="e">
        <f>IFERROR(VLOOKUP(J1334,'DE-PARA'!J:K,2,0),VLOOKUP('BD Conta 5295-0'!J1334,'DE-PARA'!K:L,2,0))</f>
        <v>#N/A</v>
      </c>
      <c r="L1334" s="70"/>
      <c r="M1334" s="101">
        <f t="shared" si="41"/>
        <v>0</v>
      </c>
    </row>
    <row r="1335" spans="2:13">
      <c r="B1335" s="60"/>
      <c r="C1335" s="65"/>
      <c r="D1335" s="66"/>
      <c r="E1335" s="20" t="str">
        <f t="shared" si="40"/>
        <v>1-1900</v>
      </c>
      <c r="F1335" s="69"/>
      <c r="G1335" s="67"/>
      <c r="H1335" s="68"/>
      <c r="I1335" s="69"/>
      <c r="J1335" s="67"/>
      <c r="K1335" s="25" t="e">
        <f>IFERROR(VLOOKUP(J1335,'DE-PARA'!J:K,2,0),VLOOKUP('BD Conta 5295-0'!J1335,'DE-PARA'!K:L,2,0))</f>
        <v>#N/A</v>
      </c>
      <c r="L1335" s="70"/>
      <c r="M1335" s="101">
        <f t="shared" si="41"/>
        <v>0</v>
      </c>
    </row>
    <row r="1336" spans="2:13">
      <c r="B1336" s="60"/>
      <c r="C1336" s="65"/>
      <c r="D1336" s="66"/>
      <c r="E1336" s="20" t="str">
        <f t="shared" si="40"/>
        <v>1-1900</v>
      </c>
      <c r="F1336" s="69"/>
      <c r="G1336" s="67"/>
      <c r="H1336" s="68"/>
      <c r="I1336" s="69"/>
      <c r="J1336" s="67"/>
      <c r="K1336" s="25" t="e">
        <f>IFERROR(VLOOKUP(J1336,'DE-PARA'!J:K,2,0),VLOOKUP('BD Conta 5295-0'!J1336,'DE-PARA'!K:L,2,0))</f>
        <v>#N/A</v>
      </c>
      <c r="L1336" s="70"/>
      <c r="M1336" s="101">
        <f t="shared" si="41"/>
        <v>0</v>
      </c>
    </row>
    <row r="1337" spans="2:13">
      <c r="B1337" s="60"/>
      <c r="C1337" s="65"/>
      <c r="D1337" s="66"/>
      <c r="E1337" s="20" t="str">
        <f t="shared" si="40"/>
        <v>1-1900</v>
      </c>
      <c r="F1337" s="69"/>
      <c r="G1337" s="67"/>
      <c r="H1337" s="68"/>
      <c r="I1337" s="69"/>
      <c r="J1337" s="67"/>
      <c r="K1337" s="25" t="e">
        <f>IFERROR(VLOOKUP(J1337,'DE-PARA'!J:K,2,0),VLOOKUP('BD Conta 5295-0'!J1337,'DE-PARA'!K:L,2,0))</f>
        <v>#N/A</v>
      </c>
      <c r="L1337" s="70"/>
      <c r="M1337" s="101">
        <f t="shared" si="41"/>
        <v>0</v>
      </c>
    </row>
    <row r="1338" spans="2:13">
      <c r="B1338" s="60"/>
      <c r="C1338" s="65"/>
      <c r="D1338" s="66"/>
      <c r="E1338" s="20" t="str">
        <f t="shared" si="40"/>
        <v>1-1900</v>
      </c>
      <c r="F1338" s="69"/>
      <c r="G1338" s="67"/>
      <c r="H1338" s="68"/>
      <c r="I1338" s="69"/>
      <c r="J1338" s="67"/>
      <c r="K1338" s="25" t="e">
        <f>IFERROR(VLOOKUP(J1338,'DE-PARA'!J:K,2,0),VLOOKUP('BD Conta 5295-0'!J1338,'DE-PARA'!K:L,2,0))</f>
        <v>#N/A</v>
      </c>
      <c r="L1338" s="70"/>
      <c r="M1338" s="101">
        <f t="shared" si="41"/>
        <v>0</v>
      </c>
    </row>
    <row r="1339" spans="2:13">
      <c r="B1339" s="60"/>
      <c r="C1339" s="65"/>
      <c r="D1339" s="66"/>
      <c r="E1339" s="20" t="str">
        <f t="shared" si="40"/>
        <v>1-1900</v>
      </c>
      <c r="F1339" s="69"/>
      <c r="G1339" s="67"/>
      <c r="H1339" s="68"/>
      <c r="I1339" s="69"/>
      <c r="J1339" s="67"/>
      <c r="K1339" s="25" t="e">
        <f>IFERROR(VLOOKUP(J1339,'DE-PARA'!J:K,2,0),VLOOKUP('BD Conta 5295-0'!J1339,'DE-PARA'!K:L,2,0))</f>
        <v>#N/A</v>
      </c>
      <c r="L1339" s="70"/>
      <c r="M1339" s="101">
        <f t="shared" si="41"/>
        <v>0</v>
      </c>
    </row>
    <row r="1340" spans="2:13">
      <c r="B1340" s="60"/>
      <c r="C1340" s="65"/>
      <c r="D1340" s="66"/>
      <c r="E1340" s="20" t="str">
        <f t="shared" si="40"/>
        <v>1-1900</v>
      </c>
      <c r="F1340" s="69"/>
      <c r="G1340" s="67"/>
      <c r="H1340" s="68"/>
      <c r="I1340" s="69"/>
      <c r="J1340" s="67"/>
      <c r="K1340" s="25" t="e">
        <f>IFERROR(VLOOKUP(J1340,'DE-PARA'!J:K,2,0),VLOOKUP('BD Conta 5295-0'!J1340,'DE-PARA'!K:L,2,0))</f>
        <v>#N/A</v>
      </c>
      <c r="L1340" s="70"/>
      <c r="M1340" s="101">
        <f t="shared" si="41"/>
        <v>0</v>
      </c>
    </row>
    <row r="1341" spans="2:13">
      <c r="B1341" s="60"/>
      <c r="C1341" s="65"/>
      <c r="D1341" s="66"/>
      <c r="E1341" s="20" t="str">
        <f t="shared" si="40"/>
        <v>1-1900</v>
      </c>
      <c r="F1341" s="69"/>
      <c r="G1341" s="67"/>
      <c r="H1341" s="68"/>
      <c r="I1341" s="69"/>
      <c r="J1341" s="67"/>
      <c r="K1341" s="25" t="e">
        <f>IFERROR(VLOOKUP(J1341,'DE-PARA'!J:K,2,0),VLOOKUP('BD Conta 5295-0'!J1341,'DE-PARA'!K:L,2,0))</f>
        <v>#N/A</v>
      </c>
      <c r="L1341" s="70"/>
      <c r="M1341" s="101">
        <f t="shared" si="41"/>
        <v>0</v>
      </c>
    </row>
    <row r="1342" spans="2:13">
      <c r="B1342" s="60"/>
      <c r="C1342" s="65"/>
      <c r="D1342" s="66"/>
      <c r="E1342" s="20" t="str">
        <f t="shared" si="40"/>
        <v>1-1900</v>
      </c>
      <c r="F1342" s="69"/>
      <c r="G1342" s="67"/>
      <c r="H1342" s="68"/>
      <c r="I1342" s="69"/>
      <c r="J1342" s="67"/>
      <c r="K1342" s="25" t="e">
        <f>IFERROR(VLOOKUP(J1342,'DE-PARA'!J:K,2,0),VLOOKUP('BD Conta 5295-0'!J1342,'DE-PARA'!K:L,2,0))</f>
        <v>#N/A</v>
      </c>
      <c r="L1342" s="70"/>
      <c r="M1342" s="101">
        <f t="shared" si="41"/>
        <v>0</v>
      </c>
    </row>
    <row r="1343" spans="2:13">
      <c r="B1343" s="60"/>
      <c r="C1343" s="65"/>
      <c r="D1343" s="66"/>
      <c r="E1343" s="20" t="str">
        <f t="shared" si="40"/>
        <v>1-1900</v>
      </c>
      <c r="F1343" s="69"/>
      <c r="G1343" s="67"/>
      <c r="H1343" s="68"/>
      <c r="I1343" s="69"/>
      <c r="J1343" s="67"/>
      <c r="K1343" s="25" t="e">
        <f>IFERROR(VLOOKUP(J1343,'DE-PARA'!J:K,2,0),VLOOKUP('BD Conta 5295-0'!J1343,'DE-PARA'!K:L,2,0))</f>
        <v>#N/A</v>
      </c>
      <c r="L1343" s="70"/>
      <c r="M1343" s="101">
        <f t="shared" si="41"/>
        <v>0</v>
      </c>
    </row>
    <row r="1344" spans="2:13">
      <c r="B1344" s="60"/>
      <c r="C1344" s="65"/>
      <c r="D1344" s="66"/>
      <c r="E1344" s="20" t="str">
        <f t="shared" si="40"/>
        <v>1-1900</v>
      </c>
      <c r="F1344" s="69"/>
      <c r="G1344" s="67"/>
      <c r="H1344" s="68"/>
      <c r="I1344" s="69"/>
      <c r="J1344" s="67"/>
      <c r="K1344" s="25" t="e">
        <f>IFERROR(VLOOKUP(J1344,'DE-PARA'!J:K,2,0),VLOOKUP('BD Conta 5295-0'!J1344,'DE-PARA'!K:L,2,0))</f>
        <v>#N/A</v>
      </c>
      <c r="L1344" s="70"/>
      <c r="M1344" s="101">
        <f t="shared" si="41"/>
        <v>0</v>
      </c>
    </row>
    <row r="1345" spans="2:13">
      <c r="B1345" s="60"/>
      <c r="C1345" s="65"/>
      <c r="D1345" s="66"/>
      <c r="E1345" s="20" t="str">
        <f t="shared" si="40"/>
        <v>1-1900</v>
      </c>
      <c r="F1345" s="69"/>
      <c r="G1345" s="67"/>
      <c r="H1345" s="68"/>
      <c r="I1345" s="69"/>
      <c r="J1345" s="67"/>
      <c r="K1345" s="25" t="e">
        <f>IFERROR(VLOOKUP(J1345,'DE-PARA'!J:K,2,0),VLOOKUP('BD Conta 5295-0'!J1345,'DE-PARA'!K:L,2,0))</f>
        <v>#N/A</v>
      </c>
      <c r="L1345" s="70"/>
      <c r="M1345" s="101">
        <f t="shared" si="41"/>
        <v>0</v>
      </c>
    </row>
    <row r="1346" spans="2:13">
      <c r="B1346" s="60"/>
      <c r="C1346" s="65"/>
      <c r="D1346" s="66"/>
      <c r="E1346" s="20" t="str">
        <f t="shared" si="40"/>
        <v>1-1900</v>
      </c>
      <c r="F1346" s="69"/>
      <c r="G1346" s="67"/>
      <c r="H1346" s="68"/>
      <c r="I1346" s="69"/>
      <c r="J1346" s="67"/>
      <c r="K1346" s="25" t="e">
        <f>IFERROR(VLOOKUP(J1346,'DE-PARA'!J:K,2,0),VLOOKUP('BD Conta 5295-0'!J1346,'DE-PARA'!K:L,2,0))</f>
        <v>#N/A</v>
      </c>
      <c r="L1346" s="70"/>
      <c r="M1346" s="101">
        <f t="shared" si="41"/>
        <v>0</v>
      </c>
    </row>
    <row r="1347" spans="2:13">
      <c r="B1347" s="60"/>
      <c r="C1347" s="65"/>
      <c r="D1347" s="66"/>
      <c r="E1347" s="20" t="str">
        <f t="shared" si="40"/>
        <v>1-1900</v>
      </c>
      <c r="F1347" s="69"/>
      <c r="G1347" s="67"/>
      <c r="H1347" s="68"/>
      <c r="I1347" s="69"/>
      <c r="J1347" s="67"/>
      <c r="K1347" s="25" t="e">
        <f>IFERROR(VLOOKUP(J1347,'DE-PARA'!J:K,2,0),VLOOKUP('BD Conta 5295-0'!J1347,'DE-PARA'!K:L,2,0))</f>
        <v>#N/A</v>
      </c>
      <c r="L1347" s="70"/>
      <c r="M1347" s="101">
        <f t="shared" si="41"/>
        <v>0</v>
      </c>
    </row>
    <row r="1348" spans="2:13">
      <c r="B1348" s="60"/>
      <c r="C1348" s="65"/>
      <c r="D1348" s="66"/>
      <c r="E1348" s="20" t="str">
        <f t="shared" ref="E1348:E1411" si="42">MONTH(D1348)&amp;"-"&amp;YEAR(D1348)</f>
        <v>1-1900</v>
      </c>
      <c r="F1348" s="69"/>
      <c r="G1348" s="67"/>
      <c r="H1348" s="68"/>
      <c r="I1348" s="69"/>
      <c r="J1348" s="67"/>
      <c r="K1348" s="25" t="e">
        <f>IFERROR(VLOOKUP(J1348,'DE-PARA'!J:K,2,0),VLOOKUP('BD Conta 5295-0'!J1348,'DE-PARA'!K:L,2,0))</f>
        <v>#N/A</v>
      </c>
      <c r="L1348" s="70"/>
      <c r="M1348" s="101">
        <f t="shared" si="41"/>
        <v>0</v>
      </c>
    </row>
    <row r="1349" spans="2:13">
      <c r="B1349" s="60"/>
      <c r="C1349" s="65"/>
      <c r="D1349" s="66"/>
      <c r="E1349" s="20" t="str">
        <f t="shared" si="42"/>
        <v>1-1900</v>
      </c>
      <c r="F1349" s="69"/>
      <c r="G1349" s="67"/>
      <c r="H1349" s="68"/>
      <c r="I1349" s="69"/>
      <c r="J1349" s="67"/>
      <c r="K1349" s="25" t="e">
        <f>IFERROR(VLOOKUP(J1349,'DE-PARA'!J:K,2,0),VLOOKUP('BD Conta 5295-0'!J1349,'DE-PARA'!K:L,2,0))</f>
        <v>#N/A</v>
      </c>
      <c r="L1349" s="70"/>
      <c r="M1349" s="101">
        <f t="shared" si="41"/>
        <v>0</v>
      </c>
    </row>
    <row r="1350" spans="2:13">
      <c r="B1350" s="60"/>
      <c r="C1350" s="65"/>
      <c r="D1350" s="66"/>
      <c r="E1350" s="20" t="str">
        <f t="shared" si="42"/>
        <v>1-1900</v>
      </c>
      <c r="F1350" s="69"/>
      <c r="G1350" s="67"/>
      <c r="H1350" s="68"/>
      <c r="I1350" s="69"/>
      <c r="J1350" s="67"/>
      <c r="K1350" s="25" t="e">
        <f>IFERROR(VLOOKUP(J1350,'DE-PARA'!J:K,2,0),VLOOKUP('BD Conta 5295-0'!J1350,'DE-PARA'!K:L,2,0))</f>
        <v>#N/A</v>
      </c>
      <c r="L1350" s="70"/>
      <c r="M1350" s="101">
        <f t="shared" ref="M1350:M1413" si="43">M1349+L1350</f>
        <v>0</v>
      </c>
    </row>
    <row r="1351" spans="2:13">
      <c r="B1351" s="60"/>
      <c r="C1351" s="65"/>
      <c r="D1351" s="66"/>
      <c r="E1351" s="20" t="str">
        <f t="shared" si="42"/>
        <v>1-1900</v>
      </c>
      <c r="F1351" s="69"/>
      <c r="G1351" s="67"/>
      <c r="H1351" s="68"/>
      <c r="I1351" s="69"/>
      <c r="J1351" s="67"/>
      <c r="K1351" s="25" t="e">
        <f>IFERROR(VLOOKUP(J1351,'DE-PARA'!J:K,2,0),VLOOKUP('BD Conta 5295-0'!J1351,'DE-PARA'!K:L,2,0))</f>
        <v>#N/A</v>
      </c>
      <c r="L1351" s="70"/>
      <c r="M1351" s="101">
        <f t="shared" si="43"/>
        <v>0</v>
      </c>
    </row>
    <row r="1352" spans="2:13">
      <c r="B1352" s="60"/>
      <c r="C1352" s="65"/>
      <c r="D1352" s="66"/>
      <c r="E1352" s="20" t="str">
        <f t="shared" si="42"/>
        <v>1-1900</v>
      </c>
      <c r="F1352" s="69"/>
      <c r="G1352" s="67"/>
      <c r="H1352" s="68"/>
      <c r="I1352" s="69"/>
      <c r="J1352" s="67"/>
      <c r="K1352" s="25" t="e">
        <f>IFERROR(VLOOKUP(J1352,'DE-PARA'!J:K,2,0),VLOOKUP('BD Conta 5295-0'!J1352,'DE-PARA'!K:L,2,0))</f>
        <v>#N/A</v>
      </c>
      <c r="L1352" s="70"/>
      <c r="M1352" s="101">
        <f t="shared" si="43"/>
        <v>0</v>
      </c>
    </row>
    <row r="1353" spans="2:13">
      <c r="B1353" s="60"/>
      <c r="C1353" s="65"/>
      <c r="D1353" s="66"/>
      <c r="E1353" s="20" t="str">
        <f t="shared" si="42"/>
        <v>1-1900</v>
      </c>
      <c r="F1353" s="69"/>
      <c r="G1353" s="67"/>
      <c r="H1353" s="68"/>
      <c r="I1353" s="69"/>
      <c r="J1353" s="67"/>
      <c r="K1353" s="25" t="e">
        <f>IFERROR(VLOOKUP(J1353,'DE-PARA'!J:K,2,0),VLOOKUP('BD Conta 5295-0'!J1353,'DE-PARA'!K:L,2,0))</f>
        <v>#N/A</v>
      </c>
      <c r="L1353" s="70"/>
      <c r="M1353" s="101">
        <f t="shared" si="43"/>
        <v>0</v>
      </c>
    </row>
    <row r="1354" spans="2:13">
      <c r="B1354" s="60"/>
      <c r="C1354" s="65"/>
      <c r="D1354" s="66"/>
      <c r="E1354" s="20" t="str">
        <f t="shared" si="42"/>
        <v>1-1900</v>
      </c>
      <c r="F1354" s="69"/>
      <c r="G1354" s="67"/>
      <c r="H1354" s="68"/>
      <c r="I1354" s="69"/>
      <c r="J1354" s="67"/>
      <c r="K1354" s="25" t="e">
        <f>IFERROR(VLOOKUP(J1354,'DE-PARA'!J:K,2,0),VLOOKUP('BD Conta 5295-0'!J1354,'DE-PARA'!K:L,2,0))</f>
        <v>#N/A</v>
      </c>
      <c r="L1354" s="70"/>
      <c r="M1354" s="101">
        <f t="shared" si="43"/>
        <v>0</v>
      </c>
    </row>
    <row r="1355" spans="2:13">
      <c r="B1355" s="60"/>
      <c r="C1355" s="65"/>
      <c r="D1355" s="66"/>
      <c r="E1355" s="20" t="str">
        <f t="shared" si="42"/>
        <v>1-1900</v>
      </c>
      <c r="F1355" s="69"/>
      <c r="G1355" s="67"/>
      <c r="H1355" s="68"/>
      <c r="I1355" s="69"/>
      <c r="J1355" s="67"/>
      <c r="K1355" s="25" t="e">
        <f>IFERROR(VLOOKUP(J1355,'DE-PARA'!J:K,2,0),VLOOKUP('BD Conta 5295-0'!J1355,'DE-PARA'!K:L,2,0))</f>
        <v>#N/A</v>
      </c>
      <c r="L1355" s="70"/>
      <c r="M1355" s="101">
        <f t="shared" si="43"/>
        <v>0</v>
      </c>
    </row>
    <row r="1356" spans="2:13">
      <c r="B1356" s="60"/>
      <c r="C1356" s="65"/>
      <c r="D1356" s="66"/>
      <c r="E1356" s="20" t="str">
        <f t="shared" si="42"/>
        <v>1-1900</v>
      </c>
      <c r="F1356" s="69"/>
      <c r="G1356" s="67"/>
      <c r="H1356" s="68"/>
      <c r="I1356" s="69"/>
      <c r="J1356" s="67"/>
      <c r="K1356" s="25" t="e">
        <f>IFERROR(VLOOKUP(J1356,'DE-PARA'!J:K,2,0),VLOOKUP('BD Conta 5295-0'!J1356,'DE-PARA'!K:L,2,0))</f>
        <v>#N/A</v>
      </c>
      <c r="L1356" s="70"/>
      <c r="M1356" s="101">
        <f t="shared" si="43"/>
        <v>0</v>
      </c>
    </row>
    <row r="1357" spans="2:13">
      <c r="B1357" s="60"/>
      <c r="C1357" s="65"/>
      <c r="D1357" s="66"/>
      <c r="E1357" s="20" t="str">
        <f t="shared" si="42"/>
        <v>1-1900</v>
      </c>
      <c r="F1357" s="69"/>
      <c r="G1357" s="67"/>
      <c r="H1357" s="68"/>
      <c r="I1357" s="69"/>
      <c r="J1357" s="67"/>
      <c r="K1357" s="25" t="e">
        <f>IFERROR(VLOOKUP(J1357,'DE-PARA'!J:K,2,0),VLOOKUP('BD Conta 5295-0'!J1357,'DE-PARA'!K:L,2,0))</f>
        <v>#N/A</v>
      </c>
      <c r="L1357" s="70"/>
      <c r="M1357" s="101">
        <f t="shared" si="43"/>
        <v>0</v>
      </c>
    </row>
    <row r="1358" spans="2:13">
      <c r="B1358" s="60"/>
      <c r="C1358" s="65"/>
      <c r="D1358" s="66"/>
      <c r="E1358" s="20" t="str">
        <f t="shared" si="42"/>
        <v>1-1900</v>
      </c>
      <c r="F1358" s="69"/>
      <c r="G1358" s="67"/>
      <c r="H1358" s="68"/>
      <c r="I1358" s="69"/>
      <c r="J1358" s="67"/>
      <c r="K1358" s="25" t="e">
        <f>IFERROR(VLOOKUP(J1358,'DE-PARA'!J:K,2,0),VLOOKUP('BD Conta 5295-0'!J1358,'DE-PARA'!K:L,2,0))</f>
        <v>#N/A</v>
      </c>
      <c r="L1358" s="70"/>
      <c r="M1358" s="101">
        <f t="shared" si="43"/>
        <v>0</v>
      </c>
    </row>
    <row r="1359" spans="2:13">
      <c r="B1359" s="60"/>
      <c r="C1359" s="65"/>
      <c r="D1359" s="66"/>
      <c r="E1359" s="20" t="str">
        <f t="shared" si="42"/>
        <v>1-1900</v>
      </c>
      <c r="F1359" s="69"/>
      <c r="G1359" s="67"/>
      <c r="H1359" s="68"/>
      <c r="I1359" s="69"/>
      <c r="J1359" s="67"/>
      <c r="K1359" s="25" t="e">
        <f>IFERROR(VLOOKUP(J1359,'DE-PARA'!J:K,2,0),VLOOKUP('BD Conta 5295-0'!J1359,'DE-PARA'!K:L,2,0))</f>
        <v>#N/A</v>
      </c>
      <c r="L1359" s="70"/>
      <c r="M1359" s="101">
        <f t="shared" si="43"/>
        <v>0</v>
      </c>
    </row>
    <row r="1360" spans="2:13">
      <c r="B1360" s="60"/>
      <c r="C1360" s="65"/>
      <c r="D1360" s="66"/>
      <c r="E1360" s="20" t="str">
        <f t="shared" si="42"/>
        <v>1-1900</v>
      </c>
      <c r="F1360" s="69"/>
      <c r="G1360" s="67"/>
      <c r="H1360" s="68"/>
      <c r="I1360" s="69"/>
      <c r="J1360" s="67"/>
      <c r="K1360" s="25" t="e">
        <f>IFERROR(VLOOKUP(J1360,'DE-PARA'!J:K,2,0),VLOOKUP('BD Conta 5295-0'!J1360,'DE-PARA'!K:L,2,0))</f>
        <v>#N/A</v>
      </c>
      <c r="L1360" s="70"/>
      <c r="M1360" s="101">
        <f t="shared" si="43"/>
        <v>0</v>
      </c>
    </row>
    <row r="1361" spans="2:13">
      <c r="B1361" s="60"/>
      <c r="C1361" s="65"/>
      <c r="D1361" s="66"/>
      <c r="E1361" s="20" t="str">
        <f t="shared" si="42"/>
        <v>1-1900</v>
      </c>
      <c r="F1361" s="69"/>
      <c r="G1361" s="67"/>
      <c r="H1361" s="68"/>
      <c r="I1361" s="69"/>
      <c r="J1361" s="67"/>
      <c r="K1361" s="25" t="e">
        <f>IFERROR(VLOOKUP(J1361,'DE-PARA'!J:K,2,0),VLOOKUP('BD Conta 5295-0'!J1361,'DE-PARA'!K:L,2,0))</f>
        <v>#N/A</v>
      </c>
      <c r="L1361" s="70"/>
      <c r="M1361" s="101">
        <f t="shared" si="43"/>
        <v>0</v>
      </c>
    </row>
    <row r="1362" spans="2:13">
      <c r="B1362" s="60"/>
      <c r="C1362" s="65"/>
      <c r="D1362" s="66"/>
      <c r="E1362" s="20" t="str">
        <f t="shared" si="42"/>
        <v>1-1900</v>
      </c>
      <c r="F1362" s="69"/>
      <c r="G1362" s="67"/>
      <c r="H1362" s="68"/>
      <c r="I1362" s="69"/>
      <c r="J1362" s="67"/>
      <c r="K1362" s="25" t="e">
        <f>IFERROR(VLOOKUP(J1362,'DE-PARA'!J:K,2,0),VLOOKUP('BD Conta 5295-0'!J1362,'DE-PARA'!K:L,2,0))</f>
        <v>#N/A</v>
      </c>
      <c r="L1362" s="70"/>
      <c r="M1362" s="101">
        <f t="shared" si="43"/>
        <v>0</v>
      </c>
    </row>
    <row r="1363" spans="2:13">
      <c r="B1363" s="60"/>
      <c r="C1363" s="65"/>
      <c r="D1363" s="66"/>
      <c r="E1363" s="20" t="str">
        <f t="shared" si="42"/>
        <v>1-1900</v>
      </c>
      <c r="F1363" s="69"/>
      <c r="G1363" s="67"/>
      <c r="H1363" s="68"/>
      <c r="I1363" s="69"/>
      <c r="J1363" s="67"/>
      <c r="K1363" s="25" t="e">
        <f>IFERROR(VLOOKUP(J1363,'DE-PARA'!J:K,2,0),VLOOKUP('BD Conta 5295-0'!J1363,'DE-PARA'!K:L,2,0))</f>
        <v>#N/A</v>
      </c>
      <c r="L1363" s="70"/>
      <c r="M1363" s="101">
        <f t="shared" si="43"/>
        <v>0</v>
      </c>
    </row>
    <row r="1364" spans="2:13">
      <c r="B1364" s="60"/>
      <c r="C1364" s="65"/>
      <c r="D1364" s="66"/>
      <c r="E1364" s="20" t="str">
        <f t="shared" si="42"/>
        <v>1-1900</v>
      </c>
      <c r="F1364" s="69"/>
      <c r="G1364" s="67"/>
      <c r="H1364" s="68"/>
      <c r="I1364" s="69"/>
      <c r="J1364" s="67"/>
      <c r="K1364" s="25" t="e">
        <f>IFERROR(VLOOKUP(J1364,'DE-PARA'!J:K,2,0),VLOOKUP('BD Conta 5295-0'!J1364,'DE-PARA'!K:L,2,0))</f>
        <v>#N/A</v>
      </c>
      <c r="L1364" s="70"/>
      <c r="M1364" s="101">
        <f t="shared" si="43"/>
        <v>0</v>
      </c>
    </row>
    <row r="1365" spans="2:13">
      <c r="B1365" s="60"/>
      <c r="C1365" s="65"/>
      <c r="D1365" s="66"/>
      <c r="E1365" s="20" t="str">
        <f t="shared" si="42"/>
        <v>1-1900</v>
      </c>
      <c r="F1365" s="69"/>
      <c r="G1365" s="67"/>
      <c r="H1365" s="68"/>
      <c r="I1365" s="69"/>
      <c r="J1365" s="67"/>
      <c r="K1365" s="25" t="e">
        <f>IFERROR(VLOOKUP(J1365,'DE-PARA'!J:K,2,0),VLOOKUP('BD Conta 5295-0'!J1365,'DE-PARA'!K:L,2,0))</f>
        <v>#N/A</v>
      </c>
      <c r="L1365" s="70"/>
      <c r="M1365" s="101">
        <f t="shared" si="43"/>
        <v>0</v>
      </c>
    </row>
    <row r="1366" spans="2:13">
      <c r="B1366" s="60"/>
      <c r="C1366" s="65"/>
      <c r="D1366" s="66"/>
      <c r="E1366" s="20" t="str">
        <f t="shared" si="42"/>
        <v>1-1900</v>
      </c>
      <c r="F1366" s="69"/>
      <c r="G1366" s="67"/>
      <c r="H1366" s="68"/>
      <c r="I1366" s="69"/>
      <c r="J1366" s="67"/>
      <c r="K1366" s="25" t="e">
        <f>IFERROR(VLOOKUP(J1366,'DE-PARA'!J:K,2,0),VLOOKUP('BD Conta 5295-0'!J1366,'DE-PARA'!K:L,2,0))</f>
        <v>#N/A</v>
      </c>
      <c r="L1366" s="70"/>
      <c r="M1366" s="101">
        <f t="shared" si="43"/>
        <v>0</v>
      </c>
    </row>
    <row r="1367" spans="2:13">
      <c r="B1367" s="60"/>
      <c r="C1367" s="65"/>
      <c r="D1367" s="66"/>
      <c r="E1367" s="20" t="str">
        <f t="shared" si="42"/>
        <v>1-1900</v>
      </c>
      <c r="F1367" s="69"/>
      <c r="G1367" s="67"/>
      <c r="H1367" s="68"/>
      <c r="I1367" s="69"/>
      <c r="J1367" s="67"/>
      <c r="K1367" s="25" t="e">
        <f>IFERROR(VLOOKUP(J1367,'DE-PARA'!J:K,2,0),VLOOKUP('BD Conta 5295-0'!J1367,'DE-PARA'!K:L,2,0))</f>
        <v>#N/A</v>
      </c>
      <c r="L1367" s="70"/>
      <c r="M1367" s="101">
        <f t="shared" si="43"/>
        <v>0</v>
      </c>
    </row>
    <row r="1368" spans="2:13">
      <c r="B1368" s="60"/>
      <c r="C1368" s="65"/>
      <c r="D1368" s="66"/>
      <c r="E1368" s="20" t="str">
        <f t="shared" si="42"/>
        <v>1-1900</v>
      </c>
      <c r="F1368" s="69"/>
      <c r="G1368" s="67"/>
      <c r="H1368" s="68"/>
      <c r="I1368" s="69"/>
      <c r="J1368" s="67"/>
      <c r="K1368" s="25" t="e">
        <f>IFERROR(VLOOKUP(J1368,'DE-PARA'!J:K,2,0),VLOOKUP('BD Conta 5295-0'!J1368,'DE-PARA'!K:L,2,0))</f>
        <v>#N/A</v>
      </c>
      <c r="L1368" s="70"/>
      <c r="M1368" s="101">
        <f t="shared" si="43"/>
        <v>0</v>
      </c>
    </row>
    <row r="1369" spans="2:13">
      <c r="B1369" s="60"/>
      <c r="C1369" s="65"/>
      <c r="D1369" s="66"/>
      <c r="E1369" s="20" t="str">
        <f t="shared" si="42"/>
        <v>1-1900</v>
      </c>
      <c r="F1369" s="69"/>
      <c r="G1369" s="67"/>
      <c r="H1369" s="68"/>
      <c r="I1369" s="69"/>
      <c r="J1369" s="67"/>
      <c r="K1369" s="25" t="e">
        <f>IFERROR(VLOOKUP(J1369,'DE-PARA'!J:K,2,0),VLOOKUP('BD Conta 5295-0'!J1369,'DE-PARA'!K:L,2,0))</f>
        <v>#N/A</v>
      </c>
      <c r="L1369" s="70"/>
      <c r="M1369" s="101">
        <f t="shared" si="43"/>
        <v>0</v>
      </c>
    </row>
    <row r="1370" spans="2:13">
      <c r="B1370" s="60"/>
      <c r="C1370" s="65"/>
      <c r="D1370" s="66"/>
      <c r="E1370" s="20" t="str">
        <f t="shared" si="42"/>
        <v>1-1900</v>
      </c>
      <c r="F1370" s="69"/>
      <c r="G1370" s="67"/>
      <c r="H1370" s="68"/>
      <c r="I1370" s="69"/>
      <c r="J1370" s="67"/>
      <c r="K1370" s="25" t="e">
        <f>IFERROR(VLOOKUP(J1370,'DE-PARA'!J:K,2,0),VLOOKUP('BD Conta 5295-0'!J1370,'DE-PARA'!K:L,2,0))</f>
        <v>#N/A</v>
      </c>
      <c r="L1370" s="70"/>
      <c r="M1370" s="101">
        <f t="shared" si="43"/>
        <v>0</v>
      </c>
    </row>
    <row r="1371" spans="2:13">
      <c r="B1371" s="60"/>
      <c r="C1371" s="65"/>
      <c r="D1371" s="66"/>
      <c r="E1371" s="20" t="str">
        <f t="shared" si="42"/>
        <v>1-1900</v>
      </c>
      <c r="F1371" s="69"/>
      <c r="G1371" s="67"/>
      <c r="H1371" s="68"/>
      <c r="I1371" s="69"/>
      <c r="J1371" s="67"/>
      <c r="K1371" s="25" t="e">
        <f>IFERROR(VLOOKUP(J1371,'DE-PARA'!J:K,2,0),VLOOKUP('BD Conta 5295-0'!J1371,'DE-PARA'!K:L,2,0))</f>
        <v>#N/A</v>
      </c>
      <c r="L1371" s="70"/>
      <c r="M1371" s="101">
        <f t="shared" si="43"/>
        <v>0</v>
      </c>
    </row>
    <row r="1372" spans="2:13">
      <c r="B1372" s="60"/>
      <c r="C1372" s="65"/>
      <c r="D1372" s="66"/>
      <c r="E1372" s="20" t="str">
        <f t="shared" si="42"/>
        <v>1-1900</v>
      </c>
      <c r="F1372" s="69"/>
      <c r="G1372" s="67"/>
      <c r="H1372" s="68"/>
      <c r="I1372" s="69"/>
      <c r="J1372" s="67"/>
      <c r="K1372" s="25" t="e">
        <f>IFERROR(VLOOKUP(J1372,'DE-PARA'!J:K,2,0),VLOOKUP('BD Conta 5295-0'!J1372,'DE-PARA'!K:L,2,0))</f>
        <v>#N/A</v>
      </c>
      <c r="L1372" s="70"/>
      <c r="M1372" s="101">
        <f t="shared" si="43"/>
        <v>0</v>
      </c>
    </row>
    <row r="1373" spans="2:13">
      <c r="B1373" s="60"/>
      <c r="C1373" s="65"/>
      <c r="D1373" s="66"/>
      <c r="E1373" s="20" t="str">
        <f t="shared" si="42"/>
        <v>1-1900</v>
      </c>
      <c r="F1373" s="69"/>
      <c r="G1373" s="67"/>
      <c r="H1373" s="68"/>
      <c r="I1373" s="69"/>
      <c r="J1373" s="67"/>
      <c r="K1373" s="25" t="e">
        <f>IFERROR(VLOOKUP(J1373,'DE-PARA'!J:K,2,0),VLOOKUP('BD Conta 5295-0'!J1373,'DE-PARA'!K:L,2,0))</f>
        <v>#N/A</v>
      </c>
      <c r="L1373" s="70"/>
      <c r="M1373" s="101">
        <f t="shared" si="43"/>
        <v>0</v>
      </c>
    </row>
    <row r="1374" spans="2:13">
      <c r="B1374" s="60"/>
      <c r="C1374" s="65"/>
      <c r="D1374" s="66"/>
      <c r="E1374" s="20" t="str">
        <f t="shared" si="42"/>
        <v>1-1900</v>
      </c>
      <c r="F1374" s="69"/>
      <c r="G1374" s="67"/>
      <c r="H1374" s="68"/>
      <c r="I1374" s="69"/>
      <c r="J1374" s="67"/>
      <c r="K1374" s="25" t="e">
        <f>IFERROR(VLOOKUP(J1374,'DE-PARA'!J:K,2,0),VLOOKUP('BD Conta 5295-0'!J1374,'DE-PARA'!K:L,2,0))</f>
        <v>#N/A</v>
      </c>
      <c r="L1374" s="70"/>
      <c r="M1374" s="101">
        <f t="shared" si="43"/>
        <v>0</v>
      </c>
    </row>
    <row r="1375" spans="2:13">
      <c r="B1375" s="60"/>
      <c r="C1375" s="65"/>
      <c r="D1375" s="66"/>
      <c r="E1375" s="20" t="str">
        <f t="shared" si="42"/>
        <v>1-1900</v>
      </c>
      <c r="F1375" s="69"/>
      <c r="G1375" s="67"/>
      <c r="H1375" s="68"/>
      <c r="I1375" s="69"/>
      <c r="J1375" s="67"/>
      <c r="K1375" s="25" t="e">
        <f>IFERROR(VLOOKUP(J1375,'DE-PARA'!J:K,2,0),VLOOKUP('BD Conta 5295-0'!J1375,'DE-PARA'!K:L,2,0))</f>
        <v>#N/A</v>
      </c>
      <c r="L1375" s="70"/>
      <c r="M1375" s="101">
        <f t="shared" si="43"/>
        <v>0</v>
      </c>
    </row>
    <row r="1376" spans="2:13">
      <c r="B1376" s="60"/>
      <c r="C1376" s="65"/>
      <c r="D1376" s="66"/>
      <c r="E1376" s="20" t="str">
        <f t="shared" si="42"/>
        <v>1-1900</v>
      </c>
      <c r="F1376" s="69"/>
      <c r="G1376" s="67"/>
      <c r="H1376" s="68"/>
      <c r="I1376" s="69"/>
      <c r="J1376" s="67"/>
      <c r="K1376" s="25" t="e">
        <f>IFERROR(VLOOKUP(J1376,'DE-PARA'!J:K,2,0),VLOOKUP('BD Conta 5295-0'!J1376,'DE-PARA'!K:L,2,0))</f>
        <v>#N/A</v>
      </c>
      <c r="L1376" s="70"/>
      <c r="M1376" s="101">
        <f t="shared" si="43"/>
        <v>0</v>
      </c>
    </row>
    <row r="1377" spans="2:13">
      <c r="B1377" s="60"/>
      <c r="C1377" s="65"/>
      <c r="D1377" s="66"/>
      <c r="E1377" s="20" t="str">
        <f t="shared" si="42"/>
        <v>1-1900</v>
      </c>
      <c r="F1377" s="69"/>
      <c r="G1377" s="67"/>
      <c r="H1377" s="68"/>
      <c r="I1377" s="69"/>
      <c r="J1377" s="67"/>
      <c r="K1377" s="25" t="e">
        <f>IFERROR(VLOOKUP(J1377,'DE-PARA'!J:K,2,0),VLOOKUP('BD Conta 5295-0'!J1377,'DE-PARA'!K:L,2,0))</f>
        <v>#N/A</v>
      </c>
      <c r="L1377" s="70"/>
      <c r="M1377" s="101">
        <f t="shared" si="43"/>
        <v>0</v>
      </c>
    </row>
    <row r="1378" spans="2:13">
      <c r="B1378" s="60"/>
      <c r="C1378" s="65"/>
      <c r="D1378" s="66"/>
      <c r="E1378" s="20" t="str">
        <f t="shared" si="42"/>
        <v>1-1900</v>
      </c>
      <c r="F1378" s="69"/>
      <c r="G1378" s="67"/>
      <c r="H1378" s="68"/>
      <c r="I1378" s="69"/>
      <c r="J1378" s="67"/>
      <c r="K1378" s="25" t="e">
        <f>IFERROR(VLOOKUP(J1378,'DE-PARA'!J:K,2,0),VLOOKUP('BD Conta 5295-0'!J1378,'DE-PARA'!K:L,2,0))</f>
        <v>#N/A</v>
      </c>
      <c r="L1378" s="70"/>
      <c r="M1378" s="101">
        <f t="shared" si="43"/>
        <v>0</v>
      </c>
    </row>
    <row r="1379" spans="2:13">
      <c r="B1379" s="60"/>
      <c r="C1379" s="65"/>
      <c r="D1379" s="66"/>
      <c r="E1379" s="20" t="str">
        <f t="shared" si="42"/>
        <v>1-1900</v>
      </c>
      <c r="F1379" s="69"/>
      <c r="G1379" s="67"/>
      <c r="H1379" s="68"/>
      <c r="I1379" s="69"/>
      <c r="J1379" s="67"/>
      <c r="K1379" s="25" t="e">
        <f>IFERROR(VLOOKUP(J1379,'DE-PARA'!J:K,2,0),VLOOKUP('BD Conta 5295-0'!J1379,'DE-PARA'!K:L,2,0))</f>
        <v>#N/A</v>
      </c>
      <c r="L1379" s="70"/>
      <c r="M1379" s="101">
        <f t="shared" si="43"/>
        <v>0</v>
      </c>
    </row>
    <row r="1380" spans="2:13">
      <c r="B1380" s="60"/>
      <c r="C1380" s="65"/>
      <c r="D1380" s="66"/>
      <c r="E1380" s="20" t="str">
        <f t="shared" si="42"/>
        <v>1-1900</v>
      </c>
      <c r="F1380" s="69"/>
      <c r="G1380" s="67"/>
      <c r="H1380" s="68"/>
      <c r="I1380" s="69"/>
      <c r="J1380" s="67"/>
      <c r="K1380" s="25" t="e">
        <f>IFERROR(VLOOKUP(J1380,'DE-PARA'!J:K,2,0),VLOOKUP('BD Conta 5295-0'!J1380,'DE-PARA'!K:L,2,0))</f>
        <v>#N/A</v>
      </c>
      <c r="L1380" s="70"/>
      <c r="M1380" s="101">
        <f t="shared" si="43"/>
        <v>0</v>
      </c>
    </row>
    <row r="1381" spans="2:13">
      <c r="B1381" s="60"/>
      <c r="C1381" s="65"/>
      <c r="D1381" s="66"/>
      <c r="E1381" s="20" t="str">
        <f t="shared" si="42"/>
        <v>1-1900</v>
      </c>
      <c r="F1381" s="69"/>
      <c r="G1381" s="67"/>
      <c r="H1381" s="68"/>
      <c r="I1381" s="69"/>
      <c r="J1381" s="67"/>
      <c r="K1381" s="25" t="e">
        <f>IFERROR(VLOOKUP(J1381,'DE-PARA'!J:K,2,0),VLOOKUP('BD Conta 5295-0'!J1381,'DE-PARA'!K:L,2,0))</f>
        <v>#N/A</v>
      </c>
      <c r="L1381" s="70"/>
      <c r="M1381" s="101">
        <f t="shared" si="43"/>
        <v>0</v>
      </c>
    </row>
    <row r="1382" spans="2:13">
      <c r="B1382" s="60"/>
      <c r="C1382" s="65"/>
      <c r="D1382" s="66"/>
      <c r="E1382" s="20" t="str">
        <f t="shared" si="42"/>
        <v>1-1900</v>
      </c>
      <c r="F1382" s="69"/>
      <c r="G1382" s="67"/>
      <c r="H1382" s="68"/>
      <c r="I1382" s="69"/>
      <c r="J1382" s="67"/>
      <c r="K1382" s="25" t="e">
        <f>IFERROR(VLOOKUP(J1382,'DE-PARA'!J:K,2,0),VLOOKUP('BD Conta 5295-0'!J1382,'DE-PARA'!K:L,2,0))</f>
        <v>#N/A</v>
      </c>
      <c r="L1382" s="70"/>
      <c r="M1382" s="101">
        <f t="shared" si="43"/>
        <v>0</v>
      </c>
    </row>
    <row r="1383" spans="2:13">
      <c r="B1383" s="60"/>
      <c r="C1383" s="65"/>
      <c r="D1383" s="66"/>
      <c r="E1383" s="20" t="str">
        <f t="shared" si="42"/>
        <v>1-1900</v>
      </c>
      <c r="F1383" s="69"/>
      <c r="G1383" s="67"/>
      <c r="H1383" s="68"/>
      <c r="I1383" s="69"/>
      <c r="J1383" s="67"/>
      <c r="K1383" s="25" t="e">
        <f>IFERROR(VLOOKUP(J1383,'DE-PARA'!J:K,2,0),VLOOKUP('BD Conta 5295-0'!J1383,'DE-PARA'!K:L,2,0))</f>
        <v>#N/A</v>
      </c>
      <c r="L1383" s="70"/>
      <c r="M1383" s="101">
        <f t="shared" si="43"/>
        <v>0</v>
      </c>
    </row>
    <row r="1384" spans="2:13">
      <c r="B1384" s="60"/>
      <c r="C1384" s="65"/>
      <c r="D1384" s="66"/>
      <c r="E1384" s="20" t="str">
        <f t="shared" si="42"/>
        <v>1-1900</v>
      </c>
      <c r="F1384" s="69"/>
      <c r="G1384" s="67"/>
      <c r="H1384" s="68"/>
      <c r="I1384" s="69"/>
      <c r="J1384" s="67"/>
      <c r="K1384" s="25" t="e">
        <f>IFERROR(VLOOKUP(J1384,'DE-PARA'!J:K,2,0),VLOOKUP('BD Conta 5295-0'!J1384,'DE-PARA'!K:L,2,0))</f>
        <v>#N/A</v>
      </c>
      <c r="L1384" s="70"/>
      <c r="M1384" s="101">
        <f t="shared" si="43"/>
        <v>0</v>
      </c>
    </row>
    <row r="1385" spans="2:13">
      <c r="B1385" s="60"/>
      <c r="C1385" s="65"/>
      <c r="D1385" s="66"/>
      <c r="E1385" s="20" t="str">
        <f t="shared" si="42"/>
        <v>1-1900</v>
      </c>
      <c r="F1385" s="69"/>
      <c r="G1385" s="67"/>
      <c r="H1385" s="68"/>
      <c r="I1385" s="69"/>
      <c r="J1385" s="67"/>
      <c r="K1385" s="25" t="e">
        <f>IFERROR(VLOOKUP(J1385,'DE-PARA'!J:K,2,0),VLOOKUP('BD Conta 5295-0'!J1385,'DE-PARA'!K:L,2,0))</f>
        <v>#N/A</v>
      </c>
      <c r="L1385" s="70"/>
      <c r="M1385" s="101">
        <f t="shared" si="43"/>
        <v>0</v>
      </c>
    </row>
    <row r="1386" spans="2:13">
      <c r="B1386" s="60"/>
      <c r="C1386" s="65"/>
      <c r="D1386" s="66"/>
      <c r="E1386" s="20" t="str">
        <f t="shared" si="42"/>
        <v>1-1900</v>
      </c>
      <c r="F1386" s="69"/>
      <c r="G1386" s="67"/>
      <c r="H1386" s="68"/>
      <c r="I1386" s="69"/>
      <c r="J1386" s="67"/>
      <c r="K1386" s="25" t="e">
        <f>IFERROR(VLOOKUP(J1386,'DE-PARA'!J:K,2,0),VLOOKUP('BD Conta 5295-0'!J1386,'DE-PARA'!K:L,2,0))</f>
        <v>#N/A</v>
      </c>
      <c r="L1386" s="70"/>
      <c r="M1386" s="101">
        <f t="shared" si="43"/>
        <v>0</v>
      </c>
    </row>
    <row r="1387" spans="2:13">
      <c r="B1387" s="60"/>
      <c r="C1387" s="65"/>
      <c r="D1387" s="66"/>
      <c r="E1387" s="20" t="str">
        <f t="shared" si="42"/>
        <v>1-1900</v>
      </c>
      <c r="F1387" s="69"/>
      <c r="G1387" s="67"/>
      <c r="H1387" s="68"/>
      <c r="I1387" s="69"/>
      <c r="J1387" s="67"/>
      <c r="K1387" s="25" t="e">
        <f>IFERROR(VLOOKUP(J1387,'DE-PARA'!J:K,2,0),VLOOKUP('BD Conta 5295-0'!J1387,'DE-PARA'!K:L,2,0))</f>
        <v>#N/A</v>
      </c>
      <c r="L1387" s="70"/>
      <c r="M1387" s="101">
        <f t="shared" si="43"/>
        <v>0</v>
      </c>
    </row>
    <row r="1388" spans="2:13">
      <c r="B1388" s="60"/>
      <c r="C1388" s="65"/>
      <c r="D1388" s="66"/>
      <c r="E1388" s="20" t="str">
        <f t="shared" si="42"/>
        <v>1-1900</v>
      </c>
      <c r="F1388" s="69"/>
      <c r="G1388" s="67"/>
      <c r="H1388" s="68"/>
      <c r="I1388" s="69"/>
      <c r="J1388" s="67"/>
      <c r="K1388" s="25" t="e">
        <f>IFERROR(VLOOKUP(J1388,'DE-PARA'!J:K,2,0),VLOOKUP('BD Conta 5295-0'!J1388,'DE-PARA'!K:L,2,0))</f>
        <v>#N/A</v>
      </c>
      <c r="L1388" s="70"/>
      <c r="M1388" s="101">
        <f t="shared" si="43"/>
        <v>0</v>
      </c>
    </row>
    <row r="1389" spans="2:13">
      <c r="B1389" s="60"/>
      <c r="C1389" s="65"/>
      <c r="D1389" s="66"/>
      <c r="E1389" s="20" t="str">
        <f t="shared" si="42"/>
        <v>1-1900</v>
      </c>
      <c r="F1389" s="69"/>
      <c r="G1389" s="67"/>
      <c r="H1389" s="68"/>
      <c r="I1389" s="69"/>
      <c r="J1389" s="67"/>
      <c r="K1389" s="25" t="e">
        <f>IFERROR(VLOOKUP(J1389,'DE-PARA'!J:K,2,0),VLOOKUP('BD Conta 5295-0'!J1389,'DE-PARA'!K:L,2,0))</f>
        <v>#N/A</v>
      </c>
      <c r="L1389" s="70"/>
      <c r="M1389" s="101">
        <f t="shared" si="43"/>
        <v>0</v>
      </c>
    </row>
    <row r="1390" spans="2:13">
      <c r="B1390" s="60"/>
      <c r="C1390" s="65"/>
      <c r="D1390" s="66"/>
      <c r="E1390" s="20" t="str">
        <f t="shared" si="42"/>
        <v>1-1900</v>
      </c>
      <c r="F1390" s="69"/>
      <c r="G1390" s="67"/>
      <c r="H1390" s="68"/>
      <c r="I1390" s="69"/>
      <c r="J1390" s="67"/>
      <c r="K1390" s="25" t="e">
        <f>IFERROR(VLOOKUP(J1390,'DE-PARA'!J:K,2,0),VLOOKUP('BD Conta 5295-0'!J1390,'DE-PARA'!K:L,2,0))</f>
        <v>#N/A</v>
      </c>
      <c r="L1390" s="70"/>
      <c r="M1390" s="101">
        <f t="shared" si="43"/>
        <v>0</v>
      </c>
    </row>
    <row r="1391" spans="2:13">
      <c r="B1391" s="60"/>
      <c r="C1391" s="65"/>
      <c r="D1391" s="66"/>
      <c r="E1391" s="20" t="str">
        <f t="shared" si="42"/>
        <v>1-1900</v>
      </c>
      <c r="F1391" s="69"/>
      <c r="G1391" s="67"/>
      <c r="H1391" s="68"/>
      <c r="I1391" s="69"/>
      <c r="J1391" s="67"/>
      <c r="K1391" s="25" t="e">
        <f>IFERROR(VLOOKUP(J1391,'DE-PARA'!J:K,2,0),VLOOKUP('BD Conta 5295-0'!J1391,'DE-PARA'!K:L,2,0))</f>
        <v>#N/A</v>
      </c>
      <c r="L1391" s="70"/>
      <c r="M1391" s="101">
        <f t="shared" si="43"/>
        <v>0</v>
      </c>
    </row>
    <row r="1392" spans="2:13">
      <c r="B1392" s="60"/>
      <c r="C1392" s="65"/>
      <c r="D1392" s="66"/>
      <c r="E1392" s="20" t="str">
        <f t="shared" si="42"/>
        <v>1-1900</v>
      </c>
      <c r="F1392" s="69"/>
      <c r="G1392" s="67"/>
      <c r="H1392" s="68"/>
      <c r="I1392" s="69"/>
      <c r="J1392" s="67"/>
      <c r="K1392" s="25" t="e">
        <f>IFERROR(VLOOKUP(J1392,'DE-PARA'!J:K,2,0),VLOOKUP('BD Conta 5295-0'!J1392,'DE-PARA'!K:L,2,0))</f>
        <v>#N/A</v>
      </c>
      <c r="L1392" s="70"/>
      <c r="M1392" s="101">
        <f t="shared" si="43"/>
        <v>0</v>
      </c>
    </row>
    <row r="1393" spans="2:13">
      <c r="B1393" s="60"/>
      <c r="C1393" s="65"/>
      <c r="D1393" s="66"/>
      <c r="E1393" s="20" t="str">
        <f t="shared" si="42"/>
        <v>1-1900</v>
      </c>
      <c r="F1393" s="69"/>
      <c r="G1393" s="67"/>
      <c r="H1393" s="68"/>
      <c r="I1393" s="69"/>
      <c r="J1393" s="67"/>
      <c r="K1393" s="25" t="e">
        <f>IFERROR(VLOOKUP(J1393,'DE-PARA'!J:K,2,0),VLOOKUP('BD Conta 5295-0'!J1393,'DE-PARA'!K:L,2,0))</f>
        <v>#N/A</v>
      </c>
      <c r="L1393" s="70"/>
      <c r="M1393" s="101">
        <f t="shared" si="43"/>
        <v>0</v>
      </c>
    </row>
    <row r="1394" spans="2:13">
      <c r="B1394" s="60"/>
      <c r="C1394" s="65"/>
      <c r="D1394" s="66"/>
      <c r="E1394" s="20" t="str">
        <f t="shared" si="42"/>
        <v>1-1900</v>
      </c>
      <c r="F1394" s="69"/>
      <c r="G1394" s="67"/>
      <c r="H1394" s="68"/>
      <c r="I1394" s="69"/>
      <c r="J1394" s="67"/>
      <c r="K1394" s="25" t="e">
        <f>IFERROR(VLOOKUP(J1394,'DE-PARA'!J:K,2,0),VLOOKUP('BD Conta 5295-0'!J1394,'DE-PARA'!K:L,2,0))</f>
        <v>#N/A</v>
      </c>
      <c r="L1394" s="70"/>
      <c r="M1394" s="101">
        <f t="shared" si="43"/>
        <v>0</v>
      </c>
    </row>
    <row r="1395" spans="2:13">
      <c r="B1395" s="60"/>
      <c r="C1395" s="65"/>
      <c r="D1395" s="66"/>
      <c r="E1395" s="20" t="str">
        <f t="shared" si="42"/>
        <v>1-1900</v>
      </c>
      <c r="F1395" s="69"/>
      <c r="G1395" s="67"/>
      <c r="H1395" s="68"/>
      <c r="I1395" s="69"/>
      <c r="J1395" s="67"/>
      <c r="K1395" s="25" t="e">
        <f>IFERROR(VLOOKUP(J1395,'DE-PARA'!J:K,2,0),VLOOKUP('BD Conta 5295-0'!J1395,'DE-PARA'!K:L,2,0))</f>
        <v>#N/A</v>
      </c>
      <c r="L1395" s="70"/>
      <c r="M1395" s="101">
        <f t="shared" si="43"/>
        <v>0</v>
      </c>
    </row>
    <row r="1396" spans="2:13">
      <c r="B1396" s="60"/>
      <c r="C1396" s="65"/>
      <c r="D1396" s="66"/>
      <c r="E1396" s="20" t="str">
        <f t="shared" si="42"/>
        <v>1-1900</v>
      </c>
      <c r="F1396" s="69"/>
      <c r="G1396" s="67"/>
      <c r="H1396" s="68"/>
      <c r="I1396" s="69"/>
      <c r="J1396" s="67"/>
      <c r="K1396" s="25" t="e">
        <f>IFERROR(VLOOKUP(J1396,'DE-PARA'!J:K,2,0),VLOOKUP('BD Conta 5295-0'!J1396,'DE-PARA'!K:L,2,0))</f>
        <v>#N/A</v>
      </c>
      <c r="L1396" s="70"/>
      <c r="M1396" s="101">
        <f t="shared" si="43"/>
        <v>0</v>
      </c>
    </row>
    <row r="1397" spans="2:13">
      <c r="B1397" s="60"/>
      <c r="C1397" s="65"/>
      <c r="D1397" s="66"/>
      <c r="E1397" s="20" t="str">
        <f t="shared" si="42"/>
        <v>1-1900</v>
      </c>
      <c r="F1397" s="69"/>
      <c r="G1397" s="67"/>
      <c r="H1397" s="68"/>
      <c r="I1397" s="69"/>
      <c r="J1397" s="67"/>
      <c r="K1397" s="25" t="e">
        <f>IFERROR(VLOOKUP(J1397,'DE-PARA'!J:K,2,0),VLOOKUP('BD Conta 5295-0'!J1397,'DE-PARA'!K:L,2,0))</f>
        <v>#N/A</v>
      </c>
      <c r="L1397" s="70"/>
      <c r="M1397" s="101">
        <f t="shared" si="43"/>
        <v>0</v>
      </c>
    </row>
    <row r="1398" spans="2:13">
      <c r="B1398" s="60"/>
      <c r="C1398" s="65"/>
      <c r="D1398" s="66"/>
      <c r="E1398" s="20" t="str">
        <f t="shared" si="42"/>
        <v>1-1900</v>
      </c>
      <c r="F1398" s="69"/>
      <c r="G1398" s="67"/>
      <c r="H1398" s="68"/>
      <c r="I1398" s="69"/>
      <c r="J1398" s="67"/>
      <c r="K1398" s="25" t="e">
        <f>IFERROR(VLOOKUP(J1398,'DE-PARA'!J:K,2,0),VLOOKUP('BD Conta 5295-0'!J1398,'DE-PARA'!K:L,2,0))</f>
        <v>#N/A</v>
      </c>
      <c r="L1398" s="70"/>
      <c r="M1398" s="101">
        <f t="shared" si="43"/>
        <v>0</v>
      </c>
    </row>
    <row r="1399" spans="2:13">
      <c r="B1399" s="60"/>
      <c r="C1399" s="65"/>
      <c r="D1399" s="66"/>
      <c r="E1399" s="20" t="str">
        <f t="shared" si="42"/>
        <v>1-1900</v>
      </c>
      <c r="F1399" s="69"/>
      <c r="G1399" s="67"/>
      <c r="H1399" s="68"/>
      <c r="I1399" s="69"/>
      <c r="J1399" s="67"/>
      <c r="K1399" s="25" t="e">
        <f>IFERROR(VLOOKUP(J1399,'DE-PARA'!J:K,2,0),VLOOKUP('BD Conta 5295-0'!J1399,'DE-PARA'!K:L,2,0))</f>
        <v>#N/A</v>
      </c>
      <c r="L1399" s="70"/>
      <c r="M1399" s="101">
        <f t="shared" si="43"/>
        <v>0</v>
      </c>
    </row>
    <row r="1400" spans="2:13">
      <c r="B1400" s="60"/>
      <c r="C1400" s="65"/>
      <c r="D1400" s="66"/>
      <c r="E1400" s="20" t="str">
        <f t="shared" si="42"/>
        <v>1-1900</v>
      </c>
      <c r="F1400" s="69"/>
      <c r="G1400" s="67"/>
      <c r="H1400" s="68"/>
      <c r="I1400" s="69"/>
      <c r="J1400" s="67"/>
      <c r="K1400" s="25" t="e">
        <f>IFERROR(VLOOKUP(J1400,'DE-PARA'!J:K,2,0),VLOOKUP('BD Conta 5295-0'!J1400,'DE-PARA'!K:L,2,0))</f>
        <v>#N/A</v>
      </c>
      <c r="L1400" s="70"/>
      <c r="M1400" s="101">
        <f t="shared" si="43"/>
        <v>0</v>
      </c>
    </row>
    <row r="1401" spans="2:13">
      <c r="B1401" s="60"/>
      <c r="C1401" s="65"/>
      <c r="D1401" s="66"/>
      <c r="E1401" s="20" t="str">
        <f t="shared" si="42"/>
        <v>1-1900</v>
      </c>
      <c r="F1401" s="69"/>
      <c r="G1401" s="67"/>
      <c r="H1401" s="68"/>
      <c r="I1401" s="69"/>
      <c r="J1401" s="67"/>
      <c r="K1401" s="25" t="e">
        <f>IFERROR(VLOOKUP(J1401,'DE-PARA'!J:K,2,0),VLOOKUP('BD Conta 5295-0'!J1401,'DE-PARA'!K:L,2,0))</f>
        <v>#N/A</v>
      </c>
      <c r="L1401" s="70"/>
      <c r="M1401" s="101">
        <f t="shared" si="43"/>
        <v>0</v>
      </c>
    </row>
    <row r="1402" spans="2:13">
      <c r="B1402" s="60"/>
      <c r="C1402" s="65"/>
      <c r="D1402" s="66"/>
      <c r="E1402" s="20" t="str">
        <f t="shared" si="42"/>
        <v>1-1900</v>
      </c>
      <c r="F1402" s="69"/>
      <c r="G1402" s="67"/>
      <c r="H1402" s="68"/>
      <c r="I1402" s="69"/>
      <c r="J1402" s="67"/>
      <c r="K1402" s="25" t="e">
        <f>IFERROR(VLOOKUP(J1402,'DE-PARA'!J:K,2,0),VLOOKUP('BD Conta 5295-0'!J1402,'DE-PARA'!K:L,2,0))</f>
        <v>#N/A</v>
      </c>
      <c r="L1402" s="70"/>
      <c r="M1402" s="101">
        <f t="shared" si="43"/>
        <v>0</v>
      </c>
    </row>
    <row r="1403" spans="2:13">
      <c r="B1403" s="60"/>
      <c r="C1403" s="65"/>
      <c r="D1403" s="66"/>
      <c r="E1403" s="20" t="str">
        <f t="shared" si="42"/>
        <v>1-1900</v>
      </c>
      <c r="F1403" s="69"/>
      <c r="G1403" s="67"/>
      <c r="H1403" s="68"/>
      <c r="I1403" s="69"/>
      <c r="J1403" s="67"/>
      <c r="K1403" s="25" t="e">
        <f>IFERROR(VLOOKUP(J1403,'DE-PARA'!J:K,2,0),VLOOKUP('BD Conta 5295-0'!J1403,'DE-PARA'!K:L,2,0))</f>
        <v>#N/A</v>
      </c>
      <c r="L1403" s="70"/>
      <c r="M1403" s="101">
        <f t="shared" si="43"/>
        <v>0</v>
      </c>
    </row>
    <row r="1404" spans="2:13">
      <c r="B1404" s="60"/>
      <c r="C1404" s="65"/>
      <c r="D1404" s="66"/>
      <c r="E1404" s="20" t="str">
        <f t="shared" si="42"/>
        <v>1-1900</v>
      </c>
      <c r="F1404" s="69"/>
      <c r="G1404" s="67"/>
      <c r="H1404" s="68"/>
      <c r="I1404" s="69"/>
      <c r="J1404" s="67"/>
      <c r="K1404" s="25" t="e">
        <f>IFERROR(VLOOKUP(J1404,'DE-PARA'!J:K,2,0),VLOOKUP('BD Conta 5295-0'!J1404,'DE-PARA'!K:L,2,0))</f>
        <v>#N/A</v>
      </c>
      <c r="L1404" s="70"/>
      <c r="M1404" s="101">
        <f t="shared" si="43"/>
        <v>0</v>
      </c>
    </row>
    <row r="1405" spans="2:13">
      <c r="B1405" s="60"/>
      <c r="C1405" s="65"/>
      <c r="D1405" s="66"/>
      <c r="E1405" s="20" t="str">
        <f t="shared" si="42"/>
        <v>1-1900</v>
      </c>
      <c r="F1405" s="69"/>
      <c r="G1405" s="67"/>
      <c r="H1405" s="68"/>
      <c r="I1405" s="69"/>
      <c r="J1405" s="67"/>
      <c r="K1405" s="25" t="e">
        <f>IFERROR(VLOOKUP(J1405,'DE-PARA'!J:K,2,0),VLOOKUP('BD Conta 5295-0'!J1405,'DE-PARA'!K:L,2,0))</f>
        <v>#N/A</v>
      </c>
      <c r="L1405" s="70"/>
      <c r="M1405" s="101">
        <f t="shared" si="43"/>
        <v>0</v>
      </c>
    </row>
    <row r="1406" spans="2:13">
      <c r="B1406" s="60"/>
      <c r="C1406" s="65"/>
      <c r="D1406" s="66"/>
      <c r="E1406" s="20" t="str">
        <f t="shared" si="42"/>
        <v>1-1900</v>
      </c>
      <c r="F1406" s="69"/>
      <c r="G1406" s="67"/>
      <c r="H1406" s="68"/>
      <c r="I1406" s="69"/>
      <c r="J1406" s="67"/>
      <c r="K1406" s="25" t="e">
        <f>IFERROR(VLOOKUP(J1406,'DE-PARA'!J:K,2,0),VLOOKUP('BD Conta 5295-0'!J1406,'DE-PARA'!K:L,2,0))</f>
        <v>#N/A</v>
      </c>
      <c r="L1406" s="70"/>
      <c r="M1406" s="101">
        <f t="shared" si="43"/>
        <v>0</v>
      </c>
    </row>
    <row r="1407" spans="2:13">
      <c r="B1407" s="60"/>
      <c r="C1407" s="65"/>
      <c r="D1407" s="66"/>
      <c r="E1407" s="20" t="str">
        <f t="shared" si="42"/>
        <v>1-1900</v>
      </c>
      <c r="F1407" s="69"/>
      <c r="G1407" s="67"/>
      <c r="H1407" s="68"/>
      <c r="I1407" s="69"/>
      <c r="J1407" s="67"/>
      <c r="K1407" s="25" t="e">
        <f>IFERROR(VLOOKUP(J1407,'DE-PARA'!J:K,2,0),VLOOKUP('BD Conta 5295-0'!J1407,'DE-PARA'!K:L,2,0))</f>
        <v>#N/A</v>
      </c>
      <c r="L1407" s="70"/>
      <c r="M1407" s="101">
        <f t="shared" si="43"/>
        <v>0</v>
      </c>
    </row>
    <row r="1408" spans="2:13">
      <c r="B1408" s="60"/>
      <c r="C1408" s="65"/>
      <c r="D1408" s="66"/>
      <c r="E1408" s="20" t="str">
        <f t="shared" si="42"/>
        <v>1-1900</v>
      </c>
      <c r="F1408" s="69"/>
      <c r="G1408" s="67"/>
      <c r="H1408" s="68"/>
      <c r="I1408" s="69"/>
      <c r="J1408" s="67"/>
      <c r="K1408" s="25" t="e">
        <f>IFERROR(VLOOKUP(J1408,'DE-PARA'!J:K,2,0),VLOOKUP('BD Conta 5295-0'!J1408,'DE-PARA'!K:L,2,0))</f>
        <v>#N/A</v>
      </c>
      <c r="L1408" s="70"/>
      <c r="M1408" s="101">
        <f t="shared" si="43"/>
        <v>0</v>
      </c>
    </row>
    <row r="1409" spans="2:13">
      <c r="B1409" s="60"/>
      <c r="C1409" s="65"/>
      <c r="D1409" s="66"/>
      <c r="E1409" s="20" t="str">
        <f t="shared" si="42"/>
        <v>1-1900</v>
      </c>
      <c r="F1409" s="69"/>
      <c r="G1409" s="67"/>
      <c r="H1409" s="68"/>
      <c r="I1409" s="69"/>
      <c r="J1409" s="67"/>
      <c r="K1409" s="25" t="e">
        <f>IFERROR(VLOOKUP(J1409,'DE-PARA'!J:K,2,0),VLOOKUP('BD Conta 5295-0'!J1409,'DE-PARA'!K:L,2,0))</f>
        <v>#N/A</v>
      </c>
      <c r="L1409" s="70"/>
      <c r="M1409" s="101">
        <f t="shared" si="43"/>
        <v>0</v>
      </c>
    </row>
    <row r="1410" spans="2:13">
      <c r="B1410" s="60"/>
      <c r="C1410" s="65"/>
      <c r="D1410" s="66"/>
      <c r="E1410" s="20" t="str">
        <f t="shared" si="42"/>
        <v>1-1900</v>
      </c>
      <c r="F1410" s="69"/>
      <c r="G1410" s="67"/>
      <c r="H1410" s="68"/>
      <c r="I1410" s="69"/>
      <c r="J1410" s="67"/>
      <c r="K1410" s="25" t="e">
        <f>IFERROR(VLOOKUP(J1410,'DE-PARA'!J:K,2,0),VLOOKUP('BD Conta 5295-0'!J1410,'DE-PARA'!K:L,2,0))</f>
        <v>#N/A</v>
      </c>
      <c r="L1410" s="70"/>
      <c r="M1410" s="101">
        <f t="shared" si="43"/>
        <v>0</v>
      </c>
    </row>
    <row r="1411" spans="2:13">
      <c r="B1411" s="60"/>
      <c r="C1411" s="65"/>
      <c r="D1411" s="66"/>
      <c r="E1411" s="20" t="str">
        <f t="shared" si="42"/>
        <v>1-1900</v>
      </c>
      <c r="F1411" s="69"/>
      <c r="G1411" s="67"/>
      <c r="H1411" s="68"/>
      <c r="I1411" s="69"/>
      <c r="J1411" s="67"/>
      <c r="K1411" s="25" t="e">
        <f>IFERROR(VLOOKUP(J1411,'DE-PARA'!J:K,2,0),VLOOKUP('BD Conta 5295-0'!J1411,'DE-PARA'!K:L,2,0))</f>
        <v>#N/A</v>
      </c>
      <c r="L1411" s="70"/>
      <c r="M1411" s="101">
        <f t="shared" si="43"/>
        <v>0</v>
      </c>
    </row>
    <row r="1412" spans="2:13">
      <c r="B1412" s="60"/>
      <c r="C1412" s="65"/>
      <c r="D1412" s="66"/>
      <c r="E1412" s="20" t="str">
        <f t="shared" ref="E1412:E1475" si="44">MONTH(D1412)&amp;"-"&amp;YEAR(D1412)</f>
        <v>1-1900</v>
      </c>
      <c r="F1412" s="69"/>
      <c r="G1412" s="67"/>
      <c r="H1412" s="68"/>
      <c r="I1412" s="69"/>
      <c r="J1412" s="67"/>
      <c r="K1412" s="25" t="e">
        <f>IFERROR(VLOOKUP(J1412,'DE-PARA'!J:K,2,0),VLOOKUP('BD Conta 5295-0'!J1412,'DE-PARA'!K:L,2,0))</f>
        <v>#N/A</v>
      </c>
      <c r="L1412" s="70"/>
      <c r="M1412" s="101">
        <f t="shared" si="43"/>
        <v>0</v>
      </c>
    </row>
    <row r="1413" spans="2:13">
      <c r="B1413" s="60"/>
      <c r="C1413" s="65"/>
      <c r="D1413" s="66"/>
      <c r="E1413" s="20" t="str">
        <f t="shared" si="44"/>
        <v>1-1900</v>
      </c>
      <c r="F1413" s="69"/>
      <c r="G1413" s="67"/>
      <c r="H1413" s="68"/>
      <c r="I1413" s="69"/>
      <c r="J1413" s="67"/>
      <c r="K1413" s="25" t="e">
        <f>IFERROR(VLOOKUP(J1413,'DE-PARA'!J:K,2,0),VLOOKUP('BD Conta 5295-0'!J1413,'DE-PARA'!K:L,2,0))</f>
        <v>#N/A</v>
      </c>
      <c r="L1413" s="70"/>
      <c r="M1413" s="101">
        <f t="shared" si="43"/>
        <v>0</v>
      </c>
    </row>
    <row r="1414" spans="2:13">
      <c r="B1414" s="60"/>
      <c r="C1414" s="65"/>
      <c r="D1414" s="66"/>
      <c r="E1414" s="20" t="str">
        <f t="shared" si="44"/>
        <v>1-1900</v>
      </c>
      <c r="F1414" s="69"/>
      <c r="G1414" s="67"/>
      <c r="H1414" s="68"/>
      <c r="I1414" s="69"/>
      <c r="J1414" s="67"/>
      <c r="K1414" s="25" t="e">
        <f>IFERROR(VLOOKUP(J1414,'DE-PARA'!J:K,2,0),VLOOKUP('BD Conta 5295-0'!J1414,'DE-PARA'!K:L,2,0))</f>
        <v>#N/A</v>
      </c>
      <c r="L1414" s="70"/>
      <c r="M1414" s="101">
        <f t="shared" ref="M1414:M1477" si="45">M1413+L1414</f>
        <v>0</v>
      </c>
    </row>
    <row r="1415" spans="2:13">
      <c r="B1415" s="60"/>
      <c r="C1415" s="65"/>
      <c r="D1415" s="66"/>
      <c r="E1415" s="20" t="str">
        <f t="shared" si="44"/>
        <v>1-1900</v>
      </c>
      <c r="F1415" s="69"/>
      <c r="G1415" s="67"/>
      <c r="H1415" s="68"/>
      <c r="I1415" s="69"/>
      <c r="J1415" s="67"/>
      <c r="K1415" s="25" t="e">
        <f>IFERROR(VLOOKUP(J1415,'DE-PARA'!J:K,2,0),VLOOKUP('BD Conta 5295-0'!J1415,'DE-PARA'!K:L,2,0))</f>
        <v>#N/A</v>
      </c>
      <c r="L1415" s="70"/>
      <c r="M1415" s="101">
        <f t="shared" si="45"/>
        <v>0</v>
      </c>
    </row>
    <row r="1416" spans="2:13">
      <c r="B1416" s="60"/>
      <c r="C1416" s="65"/>
      <c r="D1416" s="66"/>
      <c r="E1416" s="20" t="str">
        <f t="shared" si="44"/>
        <v>1-1900</v>
      </c>
      <c r="F1416" s="69"/>
      <c r="G1416" s="67"/>
      <c r="H1416" s="68"/>
      <c r="I1416" s="69"/>
      <c r="J1416" s="67"/>
      <c r="K1416" s="25" t="e">
        <f>IFERROR(VLOOKUP(J1416,'DE-PARA'!J:K,2,0),VLOOKUP('BD Conta 5295-0'!J1416,'DE-PARA'!K:L,2,0))</f>
        <v>#N/A</v>
      </c>
      <c r="L1416" s="70"/>
      <c r="M1416" s="101">
        <f t="shared" si="45"/>
        <v>0</v>
      </c>
    </row>
    <row r="1417" spans="2:13">
      <c r="B1417" s="60"/>
      <c r="C1417" s="65"/>
      <c r="D1417" s="66"/>
      <c r="E1417" s="20" t="str">
        <f t="shared" si="44"/>
        <v>1-1900</v>
      </c>
      <c r="F1417" s="69"/>
      <c r="G1417" s="67"/>
      <c r="H1417" s="68"/>
      <c r="I1417" s="69"/>
      <c r="J1417" s="67"/>
      <c r="K1417" s="25" t="e">
        <f>IFERROR(VLOOKUP(J1417,'DE-PARA'!J:K,2,0),VLOOKUP('BD Conta 5295-0'!J1417,'DE-PARA'!K:L,2,0))</f>
        <v>#N/A</v>
      </c>
      <c r="L1417" s="70"/>
      <c r="M1417" s="101">
        <f t="shared" si="45"/>
        <v>0</v>
      </c>
    </row>
    <row r="1418" spans="2:13">
      <c r="B1418" s="60"/>
      <c r="C1418" s="65"/>
      <c r="D1418" s="66"/>
      <c r="E1418" s="20" t="str">
        <f t="shared" si="44"/>
        <v>1-1900</v>
      </c>
      <c r="F1418" s="69"/>
      <c r="G1418" s="67"/>
      <c r="H1418" s="68"/>
      <c r="I1418" s="69"/>
      <c r="J1418" s="67"/>
      <c r="K1418" s="25" t="e">
        <f>IFERROR(VLOOKUP(J1418,'DE-PARA'!J:K,2,0),VLOOKUP('BD Conta 5295-0'!J1418,'DE-PARA'!K:L,2,0))</f>
        <v>#N/A</v>
      </c>
      <c r="L1418" s="70"/>
      <c r="M1418" s="101">
        <f t="shared" si="45"/>
        <v>0</v>
      </c>
    </row>
    <row r="1419" spans="2:13">
      <c r="B1419" s="60"/>
      <c r="C1419" s="65"/>
      <c r="D1419" s="66"/>
      <c r="E1419" s="20" t="str">
        <f t="shared" si="44"/>
        <v>1-1900</v>
      </c>
      <c r="F1419" s="69"/>
      <c r="G1419" s="67"/>
      <c r="H1419" s="68"/>
      <c r="I1419" s="69"/>
      <c r="J1419" s="67"/>
      <c r="K1419" s="25" t="e">
        <f>IFERROR(VLOOKUP(J1419,'DE-PARA'!J:K,2,0),VLOOKUP('BD Conta 5295-0'!J1419,'DE-PARA'!K:L,2,0))</f>
        <v>#N/A</v>
      </c>
      <c r="L1419" s="70"/>
      <c r="M1419" s="101">
        <f t="shared" si="45"/>
        <v>0</v>
      </c>
    </row>
    <row r="1420" spans="2:13">
      <c r="B1420" s="60"/>
      <c r="C1420" s="65"/>
      <c r="D1420" s="66"/>
      <c r="E1420" s="20" t="str">
        <f t="shared" si="44"/>
        <v>1-1900</v>
      </c>
      <c r="F1420" s="69"/>
      <c r="G1420" s="67"/>
      <c r="H1420" s="68"/>
      <c r="I1420" s="69"/>
      <c r="J1420" s="67"/>
      <c r="K1420" s="25" t="e">
        <f>IFERROR(VLOOKUP(J1420,'DE-PARA'!J:K,2,0),VLOOKUP('BD Conta 5295-0'!J1420,'DE-PARA'!K:L,2,0))</f>
        <v>#N/A</v>
      </c>
      <c r="L1420" s="70"/>
      <c r="M1420" s="101">
        <f t="shared" si="45"/>
        <v>0</v>
      </c>
    </row>
    <row r="1421" spans="2:13">
      <c r="B1421" s="60"/>
      <c r="C1421" s="65"/>
      <c r="D1421" s="66"/>
      <c r="E1421" s="20" t="str">
        <f t="shared" si="44"/>
        <v>1-1900</v>
      </c>
      <c r="F1421" s="69"/>
      <c r="G1421" s="67"/>
      <c r="H1421" s="68"/>
      <c r="I1421" s="69"/>
      <c r="J1421" s="67"/>
      <c r="K1421" s="25" t="e">
        <f>IFERROR(VLOOKUP(J1421,'DE-PARA'!J:K,2,0),VLOOKUP('BD Conta 5295-0'!J1421,'DE-PARA'!K:L,2,0))</f>
        <v>#N/A</v>
      </c>
      <c r="L1421" s="70"/>
      <c r="M1421" s="101">
        <f t="shared" si="45"/>
        <v>0</v>
      </c>
    </row>
    <row r="1422" spans="2:13">
      <c r="B1422" s="60"/>
      <c r="C1422" s="65"/>
      <c r="D1422" s="66"/>
      <c r="E1422" s="20" t="str">
        <f t="shared" si="44"/>
        <v>1-1900</v>
      </c>
      <c r="F1422" s="69"/>
      <c r="G1422" s="67"/>
      <c r="H1422" s="68"/>
      <c r="I1422" s="69"/>
      <c r="J1422" s="67"/>
      <c r="K1422" s="25" t="e">
        <f>IFERROR(VLOOKUP(J1422,'DE-PARA'!J:K,2,0),VLOOKUP('BD Conta 5295-0'!J1422,'DE-PARA'!K:L,2,0))</f>
        <v>#N/A</v>
      </c>
      <c r="L1422" s="70"/>
      <c r="M1422" s="101">
        <f t="shared" si="45"/>
        <v>0</v>
      </c>
    </row>
    <row r="1423" spans="2:13">
      <c r="B1423" s="60"/>
      <c r="C1423" s="65"/>
      <c r="D1423" s="66"/>
      <c r="E1423" s="20" t="str">
        <f t="shared" si="44"/>
        <v>1-1900</v>
      </c>
      <c r="F1423" s="69"/>
      <c r="G1423" s="67"/>
      <c r="H1423" s="68"/>
      <c r="I1423" s="69"/>
      <c r="J1423" s="67"/>
      <c r="K1423" s="25" t="e">
        <f>IFERROR(VLOOKUP(J1423,'DE-PARA'!J:K,2,0),VLOOKUP('BD Conta 5295-0'!J1423,'DE-PARA'!K:L,2,0))</f>
        <v>#N/A</v>
      </c>
      <c r="L1423" s="70"/>
      <c r="M1423" s="101">
        <f t="shared" si="45"/>
        <v>0</v>
      </c>
    </row>
    <row r="1424" spans="2:13">
      <c r="B1424" s="60"/>
      <c r="C1424" s="65"/>
      <c r="D1424" s="66"/>
      <c r="E1424" s="20" t="str">
        <f t="shared" si="44"/>
        <v>1-1900</v>
      </c>
      <c r="F1424" s="69"/>
      <c r="G1424" s="67"/>
      <c r="H1424" s="68"/>
      <c r="I1424" s="69"/>
      <c r="J1424" s="67"/>
      <c r="K1424" s="25" t="e">
        <f>IFERROR(VLOOKUP(J1424,'DE-PARA'!J:K,2,0),VLOOKUP('BD Conta 5295-0'!J1424,'DE-PARA'!K:L,2,0))</f>
        <v>#N/A</v>
      </c>
      <c r="L1424" s="70"/>
      <c r="M1424" s="101">
        <f t="shared" si="45"/>
        <v>0</v>
      </c>
    </row>
    <row r="1425" spans="2:13">
      <c r="B1425" s="60"/>
      <c r="C1425" s="65"/>
      <c r="D1425" s="66"/>
      <c r="E1425" s="20" t="str">
        <f t="shared" si="44"/>
        <v>1-1900</v>
      </c>
      <c r="F1425" s="69"/>
      <c r="G1425" s="67"/>
      <c r="H1425" s="68"/>
      <c r="I1425" s="69"/>
      <c r="J1425" s="67"/>
      <c r="K1425" s="25" t="e">
        <f>IFERROR(VLOOKUP(J1425,'DE-PARA'!J:K,2,0),VLOOKUP('BD Conta 5295-0'!J1425,'DE-PARA'!K:L,2,0))</f>
        <v>#N/A</v>
      </c>
      <c r="L1425" s="70"/>
      <c r="M1425" s="101">
        <f t="shared" si="45"/>
        <v>0</v>
      </c>
    </row>
    <row r="1426" spans="2:13">
      <c r="B1426" s="60"/>
      <c r="C1426" s="65"/>
      <c r="D1426" s="66"/>
      <c r="E1426" s="20" t="str">
        <f t="shared" si="44"/>
        <v>1-1900</v>
      </c>
      <c r="F1426" s="69"/>
      <c r="G1426" s="67"/>
      <c r="H1426" s="68"/>
      <c r="I1426" s="69"/>
      <c r="J1426" s="67"/>
      <c r="K1426" s="25" t="e">
        <f>IFERROR(VLOOKUP(J1426,'DE-PARA'!J:K,2,0),VLOOKUP('BD Conta 5295-0'!J1426,'DE-PARA'!K:L,2,0))</f>
        <v>#N/A</v>
      </c>
      <c r="L1426" s="70"/>
      <c r="M1426" s="101">
        <f t="shared" si="45"/>
        <v>0</v>
      </c>
    </row>
    <row r="1427" spans="2:13">
      <c r="B1427" s="60"/>
      <c r="C1427" s="65"/>
      <c r="D1427" s="66"/>
      <c r="E1427" s="20" t="str">
        <f t="shared" si="44"/>
        <v>1-1900</v>
      </c>
      <c r="F1427" s="69"/>
      <c r="G1427" s="67"/>
      <c r="H1427" s="68"/>
      <c r="I1427" s="69"/>
      <c r="J1427" s="67"/>
      <c r="K1427" s="25" t="e">
        <f>IFERROR(VLOOKUP(J1427,'DE-PARA'!J:K,2,0),VLOOKUP('BD Conta 5295-0'!J1427,'DE-PARA'!K:L,2,0))</f>
        <v>#N/A</v>
      </c>
      <c r="L1427" s="70"/>
      <c r="M1427" s="101">
        <f t="shared" si="45"/>
        <v>0</v>
      </c>
    </row>
    <row r="1428" spans="2:13">
      <c r="B1428" s="60"/>
      <c r="C1428" s="65"/>
      <c r="D1428" s="66"/>
      <c r="E1428" s="20" t="str">
        <f t="shared" si="44"/>
        <v>1-1900</v>
      </c>
      <c r="F1428" s="69"/>
      <c r="G1428" s="67"/>
      <c r="H1428" s="68"/>
      <c r="I1428" s="69"/>
      <c r="J1428" s="67"/>
      <c r="K1428" s="25" t="e">
        <f>IFERROR(VLOOKUP(J1428,'DE-PARA'!J:K,2,0),VLOOKUP('BD Conta 5295-0'!J1428,'DE-PARA'!K:L,2,0))</f>
        <v>#N/A</v>
      </c>
      <c r="L1428" s="70"/>
      <c r="M1428" s="101">
        <f t="shared" si="45"/>
        <v>0</v>
      </c>
    </row>
    <row r="1429" spans="2:13">
      <c r="B1429" s="60"/>
      <c r="C1429" s="65"/>
      <c r="D1429" s="66"/>
      <c r="E1429" s="20" t="str">
        <f t="shared" si="44"/>
        <v>1-1900</v>
      </c>
      <c r="F1429" s="69"/>
      <c r="G1429" s="67"/>
      <c r="H1429" s="68"/>
      <c r="I1429" s="69"/>
      <c r="J1429" s="67"/>
      <c r="K1429" s="25" t="e">
        <f>IFERROR(VLOOKUP(J1429,'DE-PARA'!J:K,2,0),VLOOKUP('BD Conta 5295-0'!J1429,'DE-PARA'!K:L,2,0))</f>
        <v>#N/A</v>
      </c>
      <c r="L1429" s="70"/>
      <c r="M1429" s="101">
        <f t="shared" si="45"/>
        <v>0</v>
      </c>
    </row>
    <row r="1430" spans="2:13">
      <c r="B1430" s="60"/>
      <c r="C1430" s="65"/>
      <c r="D1430" s="66"/>
      <c r="E1430" s="20" t="str">
        <f t="shared" si="44"/>
        <v>1-1900</v>
      </c>
      <c r="F1430" s="69"/>
      <c r="G1430" s="67"/>
      <c r="H1430" s="68"/>
      <c r="I1430" s="69"/>
      <c r="J1430" s="67"/>
      <c r="K1430" s="25" t="e">
        <f>IFERROR(VLOOKUP(J1430,'DE-PARA'!J:K,2,0),VLOOKUP('BD Conta 5295-0'!J1430,'DE-PARA'!K:L,2,0))</f>
        <v>#N/A</v>
      </c>
      <c r="L1430" s="70"/>
      <c r="M1430" s="101">
        <f t="shared" si="45"/>
        <v>0</v>
      </c>
    </row>
    <row r="1431" spans="2:13">
      <c r="B1431" s="60"/>
      <c r="C1431" s="65"/>
      <c r="D1431" s="66"/>
      <c r="E1431" s="20" t="str">
        <f t="shared" si="44"/>
        <v>1-1900</v>
      </c>
      <c r="F1431" s="69"/>
      <c r="G1431" s="67"/>
      <c r="H1431" s="68"/>
      <c r="I1431" s="69"/>
      <c r="J1431" s="67"/>
      <c r="K1431" s="25" t="e">
        <f>IFERROR(VLOOKUP(J1431,'DE-PARA'!J:K,2,0),VLOOKUP('BD Conta 5295-0'!J1431,'DE-PARA'!K:L,2,0))</f>
        <v>#N/A</v>
      </c>
      <c r="L1431" s="70"/>
      <c r="M1431" s="101">
        <f t="shared" si="45"/>
        <v>0</v>
      </c>
    </row>
    <row r="1432" spans="2:13">
      <c r="B1432" s="60"/>
      <c r="C1432" s="65"/>
      <c r="D1432" s="66"/>
      <c r="E1432" s="20" t="str">
        <f t="shared" si="44"/>
        <v>1-1900</v>
      </c>
      <c r="F1432" s="69"/>
      <c r="G1432" s="67"/>
      <c r="H1432" s="68"/>
      <c r="I1432" s="69"/>
      <c r="J1432" s="67"/>
      <c r="K1432" s="25" t="e">
        <f>IFERROR(VLOOKUP(J1432,'DE-PARA'!J:K,2,0),VLOOKUP('BD Conta 5295-0'!J1432,'DE-PARA'!K:L,2,0))</f>
        <v>#N/A</v>
      </c>
      <c r="L1432" s="70"/>
      <c r="M1432" s="101">
        <f t="shared" si="45"/>
        <v>0</v>
      </c>
    </row>
    <row r="1433" spans="2:13">
      <c r="B1433" s="60"/>
      <c r="C1433" s="65"/>
      <c r="D1433" s="66"/>
      <c r="E1433" s="20" t="str">
        <f t="shared" si="44"/>
        <v>1-1900</v>
      </c>
      <c r="F1433" s="69"/>
      <c r="G1433" s="67"/>
      <c r="H1433" s="68"/>
      <c r="I1433" s="69"/>
      <c r="J1433" s="67"/>
      <c r="K1433" s="25" t="e">
        <f>IFERROR(VLOOKUP(J1433,'DE-PARA'!J:K,2,0),VLOOKUP('BD Conta 5295-0'!J1433,'DE-PARA'!K:L,2,0))</f>
        <v>#N/A</v>
      </c>
      <c r="L1433" s="70"/>
      <c r="M1433" s="101">
        <f t="shared" si="45"/>
        <v>0</v>
      </c>
    </row>
    <row r="1434" spans="2:13">
      <c r="B1434" s="60"/>
      <c r="C1434" s="65"/>
      <c r="D1434" s="66"/>
      <c r="E1434" s="20" t="str">
        <f t="shared" si="44"/>
        <v>1-1900</v>
      </c>
      <c r="F1434" s="69"/>
      <c r="G1434" s="67"/>
      <c r="H1434" s="68"/>
      <c r="I1434" s="69"/>
      <c r="J1434" s="67"/>
      <c r="K1434" s="25" t="e">
        <f>IFERROR(VLOOKUP(J1434,'DE-PARA'!J:K,2,0),VLOOKUP('BD Conta 5295-0'!J1434,'DE-PARA'!K:L,2,0))</f>
        <v>#N/A</v>
      </c>
      <c r="L1434" s="70"/>
      <c r="M1434" s="101">
        <f t="shared" si="45"/>
        <v>0</v>
      </c>
    </row>
    <row r="1435" spans="2:13">
      <c r="B1435" s="60"/>
      <c r="C1435" s="65"/>
      <c r="D1435" s="66"/>
      <c r="E1435" s="20" t="str">
        <f t="shared" si="44"/>
        <v>1-1900</v>
      </c>
      <c r="F1435" s="69"/>
      <c r="G1435" s="67"/>
      <c r="H1435" s="68"/>
      <c r="I1435" s="69"/>
      <c r="J1435" s="67"/>
      <c r="K1435" s="25" t="e">
        <f>IFERROR(VLOOKUP(J1435,'DE-PARA'!J:K,2,0),VLOOKUP('BD Conta 5295-0'!J1435,'DE-PARA'!K:L,2,0))</f>
        <v>#N/A</v>
      </c>
      <c r="L1435" s="70"/>
      <c r="M1435" s="101">
        <f t="shared" si="45"/>
        <v>0</v>
      </c>
    </row>
    <row r="1436" spans="2:13">
      <c r="B1436" s="60"/>
      <c r="C1436" s="65"/>
      <c r="D1436" s="66"/>
      <c r="E1436" s="20" t="str">
        <f t="shared" si="44"/>
        <v>1-1900</v>
      </c>
      <c r="F1436" s="69"/>
      <c r="G1436" s="67"/>
      <c r="H1436" s="68"/>
      <c r="I1436" s="69"/>
      <c r="J1436" s="67"/>
      <c r="K1436" s="25" t="e">
        <f>IFERROR(VLOOKUP(J1436,'DE-PARA'!J:K,2,0),VLOOKUP('BD Conta 5295-0'!J1436,'DE-PARA'!K:L,2,0))</f>
        <v>#N/A</v>
      </c>
      <c r="L1436" s="70"/>
      <c r="M1436" s="101">
        <f t="shared" si="45"/>
        <v>0</v>
      </c>
    </row>
    <row r="1437" spans="2:13">
      <c r="B1437" s="60"/>
      <c r="C1437" s="65"/>
      <c r="D1437" s="66"/>
      <c r="E1437" s="20" t="str">
        <f t="shared" si="44"/>
        <v>1-1900</v>
      </c>
      <c r="F1437" s="69"/>
      <c r="G1437" s="67"/>
      <c r="H1437" s="68"/>
      <c r="I1437" s="69"/>
      <c r="J1437" s="67"/>
      <c r="K1437" s="25" t="e">
        <f>IFERROR(VLOOKUP(J1437,'DE-PARA'!J:K,2,0),VLOOKUP('BD Conta 5295-0'!J1437,'DE-PARA'!K:L,2,0))</f>
        <v>#N/A</v>
      </c>
      <c r="L1437" s="70"/>
      <c r="M1437" s="101">
        <f t="shared" si="45"/>
        <v>0</v>
      </c>
    </row>
    <row r="1438" spans="2:13">
      <c r="B1438" s="60"/>
      <c r="C1438" s="65"/>
      <c r="D1438" s="66"/>
      <c r="E1438" s="20" t="str">
        <f t="shared" si="44"/>
        <v>1-1900</v>
      </c>
      <c r="F1438" s="69"/>
      <c r="G1438" s="67"/>
      <c r="H1438" s="68"/>
      <c r="I1438" s="69"/>
      <c r="J1438" s="67"/>
      <c r="K1438" s="25" t="e">
        <f>IFERROR(VLOOKUP(J1438,'DE-PARA'!J:K,2,0),VLOOKUP('BD Conta 5295-0'!J1438,'DE-PARA'!K:L,2,0))</f>
        <v>#N/A</v>
      </c>
      <c r="L1438" s="70"/>
      <c r="M1438" s="101">
        <f t="shared" si="45"/>
        <v>0</v>
      </c>
    </row>
    <row r="1439" spans="2:13">
      <c r="B1439" s="60"/>
      <c r="C1439" s="65"/>
      <c r="D1439" s="66"/>
      <c r="E1439" s="20" t="str">
        <f t="shared" si="44"/>
        <v>1-1900</v>
      </c>
      <c r="F1439" s="69"/>
      <c r="G1439" s="67"/>
      <c r="H1439" s="68"/>
      <c r="I1439" s="69"/>
      <c r="J1439" s="67"/>
      <c r="K1439" s="25" t="e">
        <f>IFERROR(VLOOKUP(J1439,'DE-PARA'!J:K,2,0),VLOOKUP('BD Conta 5295-0'!J1439,'DE-PARA'!K:L,2,0))</f>
        <v>#N/A</v>
      </c>
      <c r="L1439" s="70"/>
      <c r="M1439" s="101">
        <f t="shared" si="45"/>
        <v>0</v>
      </c>
    </row>
    <row r="1440" spans="2:13">
      <c r="B1440" s="60"/>
      <c r="C1440" s="65"/>
      <c r="D1440" s="66"/>
      <c r="E1440" s="20" t="str">
        <f t="shared" si="44"/>
        <v>1-1900</v>
      </c>
      <c r="F1440" s="69"/>
      <c r="G1440" s="67"/>
      <c r="H1440" s="68"/>
      <c r="I1440" s="69"/>
      <c r="J1440" s="67"/>
      <c r="K1440" s="25" t="e">
        <f>IFERROR(VLOOKUP(J1440,'DE-PARA'!J:K,2,0),VLOOKUP('BD Conta 5295-0'!J1440,'DE-PARA'!K:L,2,0))</f>
        <v>#N/A</v>
      </c>
      <c r="L1440" s="70"/>
      <c r="M1440" s="101">
        <f t="shared" si="45"/>
        <v>0</v>
      </c>
    </row>
    <row r="1441" spans="2:13">
      <c r="B1441" s="60"/>
      <c r="C1441" s="65"/>
      <c r="D1441" s="66"/>
      <c r="E1441" s="20" t="str">
        <f t="shared" si="44"/>
        <v>1-1900</v>
      </c>
      <c r="F1441" s="69"/>
      <c r="G1441" s="67"/>
      <c r="H1441" s="68"/>
      <c r="I1441" s="69"/>
      <c r="J1441" s="67"/>
      <c r="K1441" s="25" t="e">
        <f>IFERROR(VLOOKUP(J1441,'DE-PARA'!J:K,2,0),VLOOKUP('BD Conta 5295-0'!J1441,'DE-PARA'!K:L,2,0))</f>
        <v>#N/A</v>
      </c>
      <c r="L1441" s="70"/>
      <c r="M1441" s="101">
        <f t="shared" si="45"/>
        <v>0</v>
      </c>
    </row>
    <row r="1442" spans="2:13">
      <c r="B1442" s="60"/>
      <c r="C1442" s="65"/>
      <c r="D1442" s="66"/>
      <c r="E1442" s="20" t="str">
        <f t="shared" si="44"/>
        <v>1-1900</v>
      </c>
      <c r="F1442" s="69"/>
      <c r="G1442" s="67"/>
      <c r="H1442" s="68"/>
      <c r="I1442" s="69"/>
      <c r="J1442" s="67"/>
      <c r="K1442" s="25" t="e">
        <f>IFERROR(VLOOKUP(J1442,'DE-PARA'!J:K,2,0),VLOOKUP('BD Conta 5295-0'!J1442,'DE-PARA'!K:L,2,0))</f>
        <v>#N/A</v>
      </c>
      <c r="L1442" s="70"/>
      <c r="M1442" s="101">
        <f t="shared" si="45"/>
        <v>0</v>
      </c>
    </row>
    <row r="1443" spans="2:13">
      <c r="B1443" s="60"/>
      <c r="C1443" s="65"/>
      <c r="D1443" s="66"/>
      <c r="E1443" s="20" t="str">
        <f t="shared" si="44"/>
        <v>1-1900</v>
      </c>
      <c r="F1443" s="69"/>
      <c r="G1443" s="67"/>
      <c r="H1443" s="68"/>
      <c r="I1443" s="69"/>
      <c r="J1443" s="67"/>
      <c r="K1443" s="25" t="e">
        <f>IFERROR(VLOOKUP(J1443,'DE-PARA'!J:K,2,0),VLOOKUP('BD Conta 5295-0'!J1443,'DE-PARA'!K:L,2,0))</f>
        <v>#N/A</v>
      </c>
      <c r="L1443" s="70"/>
      <c r="M1443" s="101">
        <f t="shared" si="45"/>
        <v>0</v>
      </c>
    </row>
    <row r="1444" spans="2:13">
      <c r="B1444" s="60"/>
      <c r="C1444" s="65"/>
      <c r="D1444" s="66"/>
      <c r="E1444" s="20" t="str">
        <f t="shared" si="44"/>
        <v>1-1900</v>
      </c>
      <c r="F1444" s="69"/>
      <c r="G1444" s="67"/>
      <c r="H1444" s="68"/>
      <c r="I1444" s="69"/>
      <c r="J1444" s="67"/>
      <c r="K1444" s="25" t="e">
        <f>IFERROR(VLOOKUP(J1444,'DE-PARA'!J:K,2,0),VLOOKUP('BD Conta 5295-0'!J1444,'DE-PARA'!K:L,2,0))</f>
        <v>#N/A</v>
      </c>
      <c r="L1444" s="70"/>
      <c r="M1444" s="101">
        <f t="shared" si="45"/>
        <v>0</v>
      </c>
    </row>
    <row r="1445" spans="2:13">
      <c r="B1445" s="60"/>
      <c r="C1445" s="65"/>
      <c r="D1445" s="66"/>
      <c r="E1445" s="20" t="str">
        <f t="shared" si="44"/>
        <v>1-1900</v>
      </c>
      <c r="F1445" s="69"/>
      <c r="G1445" s="67"/>
      <c r="H1445" s="68"/>
      <c r="I1445" s="69"/>
      <c r="J1445" s="67"/>
      <c r="K1445" s="25" t="e">
        <f>IFERROR(VLOOKUP(J1445,'DE-PARA'!J:K,2,0),VLOOKUP('BD Conta 5295-0'!J1445,'DE-PARA'!K:L,2,0))</f>
        <v>#N/A</v>
      </c>
      <c r="L1445" s="70"/>
      <c r="M1445" s="101">
        <f t="shared" si="45"/>
        <v>0</v>
      </c>
    </row>
    <row r="1446" spans="2:13">
      <c r="B1446" s="60"/>
      <c r="C1446" s="65"/>
      <c r="D1446" s="66"/>
      <c r="E1446" s="20" t="str">
        <f t="shared" si="44"/>
        <v>1-1900</v>
      </c>
      <c r="F1446" s="69"/>
      <c r="G1446" s="67"/>
      <c r="H1446" s="68"/>
      <c r="I1446" s="69"/>
      <c r="J1446" s="67"/>
      <c r="K1446" s="25" t="e">
        <f>IFERROR(VLOOKUP(J1446,'DE-PARA'!J:K,2,0),VLOOKUP('BD Conta 5295-0'!J1446,'DE-PARA'!K:L,2,0))</f>
        <v>#N/A</v>
      </c>
      <c r="L1446" s="70"/>
      <c r="M1446" s="101">
        <f t="shared" si="45"/>
        <v>0</v>
      </c>
    </row>
    <row r="1447" spans="2:13">
      <c r="B1447" s="60"/>
      <c r="C1447" s="65"/>
      <c r="D1447" s="66"/>
      <c r="E1447" s="20" t="str">
        <f t="shared" si="44"/>
        <v>1-1900</v>
      </c>
      <c r="F1447" s="69"/>
      <c r="G1447" s="67"/>
      <c r="H1447" s="68"/>
      <c r="I1447" s="69"/>
      <c r="J1447" s="67"/>
      <c r="K1447" s="25" t="e">
        <f>IFERROR(VLOOKUP(J1447,'DE-PARA'!J:K,2,0),VLOOKUP('BD Conta 5295-0'!J1447,'DE-PARA'!K:L,2,0))</f>
        <v>#N/A</v>
      </c>
      <c r="L1447" s="70"/>
      <c r="M1447" s="101">
        <f t="shared" si="45"/>
        <v>0</v>
      </c>
    </row>
    <row r="1448" spans="2:13">
      <c r="B1448" s="60"/>
      <c r="C1448" s="65"/>
      <c r="D1448" s="66"/>
      <c r="E1448" s="20" t="str">
        <f t="shared" si="44"/>
        <v>1-1900</v>
      </c>
      <c r="F1448" s="69"/>
      <c r="G1448" s="67"/>
      <c r="H1448" s="68"/>
      <c r="I1448" s="69"/>
      <c r="J1448" s="67"/>
      <c r="K1448" s="25" t="e">
        <f>IFERROR(VLOOKUP(J1448,'DE-PARA'!J:K,2,0),VLOOKUP('BD Conta 5295-0'!J1448,'DE-PARA'!K:L,2,0))</f>
        <v>#N/A</v>
      </c>
      <c r="L1448" s="70"/>
      <c r="M1448" s="101">
        <f t="shared" si="45"/>
        <v>0</v>
      </c>
    </row>
    <row r="1449" spans="2:13">
      <c r="B1449" s="60"/>
      <c r="C1449" s="65"/>
      <c r="D1449" s="66"/>
      <c r="E1449" s="20" t="str">
        <f t="shared" si="44"/>
        <v>1-1900</v>
      </c>
      <c r="F1449" s="69"/>
      <c r="G1449" s="67"/>
      <c r="H1449" s="68"/>
      <c r="I1449" s="69"/>
      <c r="J1449" s="67"/>
      <c r="K1449" s="25" t="e">
        <f>IFERROR(VLOOKUP(J1449,'DE-PARA'!J:K,2,0),VLOOKUP('BD Conta 5295-0'!J1449,'DE-PARA'!K:L,2,0))</f>
        <v>#N/A</v>
      </c>
      <c r="L1449" s="70"/>
      <c r="M1449" s="101">
        <f t="shared" si="45"/>
        <v>0</v>
      </c>
    </row>
    <row r="1450" spans="2:13">
      <c r="B1450" s="60"/>
      <c r="C1450" s="65"/>
      <c r="D1450" s="66"/>
      <c r="E1450" s="20" t="str">
        <f t="shared" si="44"/>
        <v>1-1900</v>
      </c>
      <c r="F1450" s="69"/>
      <c r="G1450" s="67"/>
      <c r="H1450" s="68"/>
      <c r="I1450" s="69"/>
      <c r="J1450" s="67"/>
      <c r="K1450" s="25" t="e">
        <f>IFERROR(VLOOKUP(J1450,'DE-PARA'!J:K,2,0),VLOOKUP('BD Conta 5295-0'!J1450,'DE-PARA'!K:L,2,0))</f>
        <v>#N/A</v>
      </c>
      <c r="L1450" s="70"/>
      <c r="M1450" s="101">
        <f t="shared" si="45"/>
        <v>0</v>
      </c>
    </row>
    <row r="1451" spans="2:13">
      <c r="B1451" s="60"/>
      <c r="C1451" s="65"/>
      <c r="D1451" s="66"/>
      <c r="E1451" s="20" t="str">
        <f t="shared" si="44"/>
        <v>1-1900</v>
      </c>
      <c r="F1451" s="69"/>
      <c r="G1451" s="67"/>
      <c r="H1451" s="68"/>
      <c r="I1451" s="69"/>
      <c r="J1451" s="67"/>
      <c r="K1451" s="25" t="e">
        <f>IFERROR(VLOOKUP(J1451,'DE-PARA'!J:K,2,0),VLOOKUP('BD Conta 5295-0'!J1451,'DE-PARA'!K:L,2,0))</f>
        <v>#N/A</v>
      </c>
      <c r="L1451" s="70"/>
      <c r="M1451" s="101">
        <f t="shared" si="45"/>
        <v>0</v>
      </c>
    </row>
    <row r="1452" spans="2:13">
      <c r="B1452" s="60"/>
      <c r="C1452" s="65"/>
      <c r="D1452" s="66"/>
      <c r="E1452" s="20" t="str">
        <f t="shared" si="44"/>
        <v>1-1900</v>
      </c>
      <c r="F1452" s="69"/>
      <c r="G1452" s="67"/>
      <c r="H1452" s="68"/>
      <c r="I1452" s="69"/>
      <c r="J1452" s="67"/>
      <c r="K1452" s="25" t="e">
        <f>IFERROR(VLOOKUP(J1452,'DE-PARA'!J:K,2,0),VLOOKUP('BD Conta 5295-0'!J1452,'DE-PARA'!K:L,2,0))</f>
        <v>#N/A</v>
      </c>
      <c r="L1452" s="70"/>
      <c r="M1452" s="101">
        <f t="shared" si="45"/>
        <v>0</v>
      </c>
    </row>
    <row r="1453" spans="2:13">
      <c r="B1453" s="60"/>
      <c r="C1453" s="65"/>
      <c r="D1453" s="66"/>
      <c r="E1453" s="20" t="str">
        <f t="shared" si="44"/>
        <v>1-1900</v>
      </c>
      <c r="F1453" s="69"/>
      <c r="G1453" s="67"/>
      <c r="H1453" s="68"/>
      <c r="I1453" s="69"/>
      <c r="J1453" s="67"/>
      <c r="K1453" s="25" t="e">
        <f>IFERROR(VLOOKUP(J1453,'DE-PARA'!J:K,2,0),VLOOKUP('BD Conta 5295-0'!J1453,'DE-PARA'!K:L,2,0))</f>
        <v>#N/A</v>
      </c>
      <c r="L1453" s="70"/>
      <c r="M1453" s="101">
        <f t="shared" si="45"/>
        <v>0</v>
      </c>
    </row>
    <row r="1454" spans="2:13">
      <c r="B1454" s="60"/>
      <c r="C1454" s="65"/>
      <c r="D1454" s="66"/>
      <c r="E1454" s="20" t="str">
        <f t="shared" si="44"/>
        <v>1-1900</v>
      </c>
      <c r="F1454" s="69"/>
      <c r="G1454" s="67"/>
      <c r="H1454" s="68"/>
      <c r="I1454" s="69"/>
      <c r="J1454" s="67"/>
      <c r="K1454" s="25" t="e">
        <f>IFERROR(VLOOKUP(J1454,'DE-PARA'!J:K,2,0),VLOOKUP('BD Conta 5295-0'!J1454,'DE-PARA'!K:L,2,0))</f>
        <v>#N/A</v>
      </c>
      <c r="L1454" s="70"/>
      <c r="M1454" s="101">
        <f t="shared" si="45"/>
        <v>0</v>
      </c>
    </row>
    <row r="1455" spans="2:13">
      <c r="B1455" s="60"/>
      <c r="C1455" s="65"/>
      <c r="D1455" s="66"/>
      <c r="E1455" s="20" t="str">
        <f t="shared" si="44"/>
        <v>1-1900</v>
      </c>
      <c r="F1455" s="69"/>
      <c r="G1455" s="67"/>
      <c r="H1455" s="68"/>
      <c r="I1455" s="69"/>
      <c r="J1455" s="67"/>
      <c r="K1455" s="25" t="e">
        <f>IFERROR(VLOOKUP(J1455,'DE-PARA'!J:K,2,0),VLOOKUP('BD Conta 5295-0'!J1455,'DE-PARA'!K:L,2,0))</f>
        <v>#N/A</v>
      </c>
      <c r="L1455" s="70"/>
      <c r="M1455" s="101">
        <f t="shared" si="45"/>
        <v>0</v>
      </c>
    </row>
    <row r="1456" spans="2:13">
      <c r="B1456" s="60"/>
      <c r="C1456" s="65"/>
      <c r="D1456" s="66"/>
      <c r="E1456" s="20" t="str">
        <f t="shared" si="44"/>
        <v>1-1900</v>
      </c>
      <c r="F1456" s="69"/>
      <c r="G1456" s="67"/>
      <c r="H1456" s="68"/>
      <c r="I1456" s="69"/>
      <c r="J1456" s="67"/>
      <c r="K1456" s="25" t="e">
        <f>IFERROR(VLOOKUP(J1456,'DE-PARA'!J:K,2,0),VLOOKUP('BD Conta 5295-0'!J1456,'DE-PARA'!K:L,2,0))</f>
        <v>#N/A</v>
      </c>
      <c r="L1456" s="70"/>
      <c r="M1456" s="101">
        <f t="shared" si="45"/>
        <v>0</v>
      </c>
    </row>
    <row r="1457" spans="2:13">
      <c r="B1457" s="60"/>
      <c r="C1457" s="65"/>
      <c r="D1457" s="66"/>
      <c r="E1457" s="20" t="str">
        <f t="shared" si="44"/>
        <v>1-1900</v>
      </c>
      <c r="F1457" s="69"/>
      <c r="G1457" s="67"/>
      <c r="H1457" s="68"/>
      <c r="I1457" s="69"/>
      <c r="J1457" s="67"/>
      <c r="K1457" s="25" t="e">
        <f>IFERROR(VLOOKUP(J1457,'DE-PARA'!J:K,2,0),VLOOKUP('BD Conta 5295-0'!J1457,'DE-PARA'!K:L,2,0))</f>
        <v>#N/A</v>
      </c>
      <c r="L1457" s="70"/>
      <c r="M1457" s="101">
        <f t="shared" si="45"/>
        <v>0</v>
      </c>
    </row>
    <row r="1458" spans="2:13">
      <c r="B1458" s="60"/>
      <c r="C1458" s="65"/>
      <c r="D1458" s="66"/>
      <c r="E1458" s="20" t="str">
        <f t="shared" si="44"/>
        <v>1-1900</v>
      </c>
      <c r="F1458" s="69"/>
      <c r="G1458" s="67"/>
      <c r="H1458" s="68"/>
      <c r="I1458" s="69"/>
      <c r="J1458" s="67"/>
      <c r="K1458" s="25" t="e">
        <f>IFERROR(VLOOKUP(J1458,'DE-PARA'!J:K,2,0),VLOOKUP('BD Conta 5295-0'!J1458,'DE-PARA'!K:L,2,0))</f>
        <v>#N/A</v>
      </c>
      <c r="L1458" s="70"/>
      <c r="M1458" s="101">
        <f t="shared" si="45"/>
        <v>0</v>
      </c>
    </row>
    <row r="1459" spans="2:13">
      <c r="B1459" s="60"/>
      <c r="C1459" s="65"/>
      <c r="D1459" s="66"/>
      <c r="E1459" s="20" t="str">
        <f t="shared" si="44"/>
        <v>1-1900</v>
      </c>
      <c r="F1459" s="69"/>
      <c r="G1459" s="67"/>
      <c r="H1459" s="68"/>
      <c r="I1459" s="69"/>
      <c r="J1459" s="67"/>
      <c r="K1459" s="25" t="e">
        <f>IFERROR(VLOOKUP(J1459,'DE-PARA'!J:K,2,0),VLOOKUP('BD Conta 5295-0'!J1459,'DE-PARA'!K:L,2,0))</f>
        <v>#N/A</v>
      </c>
      <c r="L1459" s="70"/>
      <c r="M1459" s="101">
        <f t="shared" si="45"/>
        <v>0</v>
      </c>
    </row>
    <row r="1460" spans="2:13">
      <c r="B1460" s="60"/>
      <c r="C1460" s="65"/>
      <c r="D1460" s="66"/>
      <c r="E1460" s="20" t="str">
        <f t="shared" si="44"/>
        <v>1-1900</v>
      </c>
      <c r="F1460" s="69"/>
      <c r="G1460" s="67"/>
      <c r="H1460" s="68"/>
      <c r="I1460" s="69"/>
      <c r="J1460" s="67"/>
      <c r="K1460" s="25" t="e">
        <f>IFERROR(VLOOKUP(J1460,'DE-PARA'!J:K,2,0),VLOOKUP('BD Conta 5295-0'!J1460,'DE-PARA'!K:L,2,0))</f>
        <v>#N/A</v>
      </c>
      <c r="L1460" s="70"/>
      <c r="M1460" s="101">
        <f t="shared" si="45"/>
        <v>0</v>
      </c>
    </row>
    <row r="1461" spans="2:13">
      <c r="B1461" s="60"/>
      <c r="C1461" s="65"/>
      <c r="D1461" s="66"/>
      <c r="E1461" s="20" t="str">
        <f t="shared" si="44"/>
        <v>1-1900</v>
      </c>
      <c r="F1461" s="69"/>
      <c r="G1461" s="67"/>
      <c r="H1461" s="68"/>
      <c r="I1461" s="69"/>
      <c r="J1461" s="67"/>
      <c r="K1461" s="25" t="e">
        <f>IFERROR(VLOOKUP(J1461,'DE-PARA'!J:K,2,0),VLOOKUP('BD Conta 5295-0'!J1461,'DE-PARA'!K:L,2,0))</f>
        <v>#N/A</v>
      </c>
      <c r="L1461" s="70"/>
      <c r="M1461" s="101">
        <f t="shared" si="45"/>
        <v>0</v>
      </c>
    </row>
    <row r="1462" spans="2:13">
      <c r="B1462" s="60"/>
      <c r="C1462" s="65"/>
      <c r="D1462" s="66"/>
      <c r="E1462" s="20" t="str">
        <f t="shared" si="44"/>
        <v>1-1900</v>
      </c>
      <c r="F1462" s="69"/>
      <c r="G1462" s="67"/>
      <c r="H1462" s="68"/>
      <c r="I1462" s="69"/>
      <c r="J1462" s="67"/>
      <c r="K1462" s="25" t="e">
        <f>IFERROR(VLOOKUP(J1462,'DE-PARA'!J:K,2,0),VLOOKUP('BD Conta 5295-0'!J1462,'DE-PARA'!K:L,2,0))</f>
        <v>#N/A</v>
      </c>
      <c r="L1462" s="70"/>
      <c r="M1462" s="101">
        <f t="shared" si="45"/>
        <v>0</v>
      </c>
    </row>
    <row r="1463" spans="2:13">
      <c r="B1463" s="60"/>
      <c r="C1463" s="65"/>
      <c r="D1463" s="66"/>
      <c r="E1463" s="20" t="str">
        <f t="shared" si="44"/>
        <v>1-1900</v>
      </c>
      <c r="F1463" s="69"/>
      <c r="G1463" s="67"/>
      <c r="H1463" s="68"/>
      <c r="I1463" s="69"/>
      <c r="J1463" s="67"/>
      <c r="K1463" s="25" t="e">
        <f>IFERROR(VLOOKUP(J1463,'DE-PARA'!J:K,2,0),VLOOKUP('BD Conta 5295-0'!J1463,'DE-PARA'!K:L,2,0))</f>
        <v>#N/A</v>
      </c>
      <c r="L1463" s="70"/>
      <c r="M1463" s="101">
        <f t="shared" si="45"/>
        <v>0</v>
      </c>
    </row>
    <row r="1464" spans="2:13">
      <c r="B1464" s="60"/>
      <c r="C1464" s="65"/>
      <c r="D1464" s="66"/>
      <c r="E1464" s="20" t="str">
        <f t="shared" si="44"/>
        <v>1-1900</v>
      </c>
      <c r="F1464" s="69"/>
      <c r="G1464" s="67"/>
      <c r="H1464" s="68"/>
      <c r="I1464" s="69"/>
      <c r="J1464" s="67"/>
      <c r="K1464" s="25" t="e">
        <f>IFERROR(VLOOKUP(J1464,'DE-PARA'!J:K,2,0),VLOOKUP('BD Conta 5295-0'!J1464,'DE-PARA'!K:L,2,0))</f>
        <v>#N/A</v>
      </c>
      <c r="L1464" s="70"/>
      <c r="M1464" s="101">
        <f t="shared" si="45"/>
        <v>0</v>
      </c>
    </row>
    <row r="1465" spans="2:13">
      <c r="B1465" s="60"/>
      <c r="C1465" s="65"/>
      <c r="D1465" s="66"/>
      <c r="E1465" s="20" t="str">
        <f t="shared" si="44"/>
        <v>1-1900</v>
      </c>
      <c r="F1465" s="69"/>
      <c r="G1465" s="67"/>
      <c r="H1465" s="68"/>
      <c r="I1465" s="69"/>
      <c r="J1465" s="67"/>
      <c r="K1465" s="25" t="e">
        <f>IFERROR(VLOOKUP(J1465,'DE-PARA'!J:K,2,0),VLOOKUP('BD Conta 5295-0'!J1465,'DE-PARA'!K:L,2,0))</f>
        <v>#N/A</v>
      </c>
      <c r="L1465" s="70"/>
      <c r="M1465" s="101">
        <f t="shared" si="45"/>
        <v>0</v>
      </c>
    </row>
    <row r="1466" spans="2:13">
      <c r="B1466" s="60"/>
      <c r="C1466" s="65"/>
      <c r="D1466" s="66"/>
      <c r="E1466" s="20" t="str">
        <f t="shared" si="44"/>
        <v>1-1900</v>
      </c>
      <c r="F1466" s="69"/>
      <c r="G1466" s="67"/>
      <c r="H1466" s="68"/>
      <c r="I1466" s="69"/>
      <c r="J1466" s="67"/>
      <c r="K1466" s="25" t="e">
        <f>IFERROR(VLOOKUP(J1466,'DE-PARA'!J:K,2,0),VLOOKUP('BD Conta 5295-0'!J1466,'DE-PARA'!K:L,2,0))</f>
        <v>#N/A</v>
      </c>
      <c r="L1466" s="70"/>
      <c r="M1466" s="101">
        <f t="shared" si="45"/>
        <v>0</v>
      </c>
    </row>
    <row r="1467" spans="2:13">
      <c r="B1467" s="60"/>
      <c r="C1467" s="65"/>
      <c r="D1467" s="66"/>
      <c r="E1467" s="20" t="str">
        <f t="shared" si="44"/>
        <v>1-1900</v>
      </c>
      <c r="F1467" s="69"/>
      <c r="G1467" s="67"/>
      <c r="H1467" s="68"/>
      <c r="I1467" s="69"/>
      <c r="J1467" s="67"/>
      <c r="K1467" s="25" t="e">
        <f>IFERROR(VLOOKUP(J1467,'DE-PARA'!J:K,2,0),VLOOKUP('BD Conta 5295-0'!J1467,'DE-PARA'!K:L,2,0))</f>
        <v>#N/A</v>
      </c>
      <c r="L1467" s="70"/>
      <c r="M1467" s="101">
        <f t="shared" si="45"/>
        <v>0</v>
      </c>
    </row>
    <row r="1468" spans="2:13">
      <c r="B1468" s="60"/>
      <c r="C1468" s="65"/>
      <c r="D1468" s="66"/>
      <c r="E1468" s="20" t="str">
        <f t="shared" si="44"/>
        <v>1-1900</v>
      </c>
      <c r="F1468" s="69"/>
      <c r="G1468" s="67"/>
      <c r="H1468" s="68"/>
      <c r="I1468" s="69"/>
      <c r="J1468" s="67"/>
      <c r="K1468" s="25" t="e">
        <f>IFERROR(VLOOKUP(J1468,'DE-PARA'!J:K,2,0),VLOOKUP('BD Conta 5295-0'!J1468,'DE-PARA'!K:L,2,0))</f>
        <v>#N/A</v>
      </c>
      <c r="L1468" s="70"/>
      <c r="M1468" s="101">
        <f t="shared" si="45"/>
        <v>0</v>
      </c>
    </row>
    <row r="1469" spans="2:13">
      <c r="B1469" s="60"/>
      <c r="C1469" s="65"/>
      <c r="D1469" s="66"/>
      <c r="E1469" s="20" t="str">
        <f t="shared" si="44"/>
        <v>1-1900</v>
      </c>
      <c r="F1469" s="69"/>
      <c r="G1469" s="67"/>
      <c r="H1469" s="68"/>
      <c r="I1469" s="69"/>
      <c r="J1469" s="67"/>
      <c r="K1469" s="25" t="e">
        <f>IFERROR(VLOOKUP(J1469,'DE-PARA'!J:K,2,0),VLOOKUP('BD Conta 5295-0'!J1469,'DE-PARA'!K:L,2,0))</f>
        <v>#N/A</v>
      </c>
      <c r="L1469" s="70"/>
      <c r="M1469" s="101">
        <f t="shared" si="45"/>
        <v>0</v>
      </c>
    </row>
    <row r="1470" spans="2:13">
      <c r="B1470" s="60"/>
      <c r="C1470" s="65"/>
      <c r="D1470" s="66"/>
      <c r="E1470" s="20" t="str">
        <f t="shared" si="44"/>
        <v>1-1900</v>
      </c>
      <c r="F1470" s="69"/>
      <c r="G1470" s="67"/>
      <c r="H1470" s="68"/>
      <c r="I1470" s="69"/>
      <c r="J1470" s="67"/>
      <c r="K1470" s="25" t="e">
        <f>IFERROR(VLOOKUP(J1470,'DE-PARA'!J:K,2,0),VLOOKUP('BD Conta 5295-0'!J1470,'DE-PARA'!K:L,2,0))</f>
        <v>#N/A</v>
      </c>
      <c r="L1470" s="70"/>
      <c r="M1470" s="101">
        <f t="shared" si="45"/>
        <v>0</v>
      </c>
    </row>
    <row r="1471" spans="2:13">
      <c r="B1471" s="60"/>
      <c r="C1471" s="65"/>
      <c r="D1471" s="66"/>
      <c r="E1471" s="20" t="str">
        <f t="shared" si="44"/>
        <v>1-1900</v>
      </c>
      <c r="F1471" s="69"/>
      <c r="G1471" s="67"/>
      <c r="H1471" s="68"/>
      <c r="I1471" s="69"/>
      <c r="J1471" s="67"/>
      <c r="K1471" s="25" t="e">
        <f>IFERROR(VLOOKUP(J1471,'DE-PARA'!J:K,2,0),VLOOKUP('BD Conta 5295-0'!J1471,'DE-PARA'!K:L,2,0))</f>
        <v>#N/A</v>
      </c>
      <c r="L1471" s="70"/>
      <c r="M1471" s="101">
        <f t="shared" si="45"/>
        <v>0</v>
      </c>
    </row>
    <row r="1472" spans="2:13">
      <c r="B1472" s="60"/>
      <c r="C1472" s="65"/>
      <c r="D1472" s="66"/>
      <c r="E1472" s="20" t="str">
        <f t="shared" si="44"/>
        <v>1-1900</v>
      </c>
      <c r="F1472" s="69"/>
      <c r="G1472" s="67"/>
      <c r="H1472" s="68"/>
      <c r="I1472" s="69"/>
      <c r="J1472" s="67"/>
      <c r="K1472" s="25" t="e">
        <f>IFERROR(VLOOKUP(J1472,'DE-PARA'!J:K,2,0),VLOOKUP('BD Conta 5295-0'!J1472,'DE-PARA'!K:L,2,0))</f>
        <v>#N/A</v>
      </c>
      <c r="L1472" s="70"/>
      <c r="M1472" s="101">
        <f t="shared" si="45"/>
        <v>0</v>
      </c>
    </row>
    <row r="1473" spans="2:13">
      <c r="B1473" s="60"/>
      <c r="C1473" s="65"/>
      <c r="D1473" s="66"/>
      <c r="E1473" s="20" t="str">
        <f t="shared" si="44"/>
        <v>1-1900</v>
      </c>
      <c r="F1473" s="69"/>
      <c r="G1473" s="67"/>
      <c r="H1473" s="68"/>
      <c r="I1473" s="69"/>
      <c r="J1473" s="67"/>
      <c r="K1473" s="25" t="e">
        <f>IFERROR(VLOOKUP(J1473,'DE-PARA'!J:K,2,0),VLOOKUP('BD Conta 5295-0'!J1473,'DE-PARA'!K:L,2,0))</f>
        <v>#N/A</v>
      </c>
      <c r="L1473" s="70"/>
      <c r="M1473" s="101">
        <f t="shared" si="45"/>
        <v>0</v>
      </c>
    </row>
    <row r="1474" spans="2:13">
      <c r="B1474" s="60"/>
      <c r="C1474" s="65"/>
      <c r="D1474" s="66"/>
      <c r="E1474" s="20" t="str">
        <f t="shared" si="44"/>
        <v>1-1900</v>
      </c>
      <c r="F1474" s="69"/>
      <c r="G1474" s="67"/>
      <c r="H1474" s="68"/>
      <c r="I1474" s="69"/>
      <c r="J1474" s="67"/>
      <c r="K1474" s="25" t="e">
        <f>IFERROR(VLOOKUP(J1474,'DE-PARA'!J:K,2,0),VLOOKUP('BD Conta 5295-0'!J1474,'DE-PARA'!K:L,2,0))</f>
        <v>#N/A</v>
      </c>
      <c r="L1474" s="70"/>
      <c r="M1474" s="101">
        <f t="shared" si="45"/>
        <v>0</v>
      </c>
    </row>
    <row r="1475" spans="2:13">
      <c r="B1475" s="60"/>
      <c r="C1475" s="65"/>
      <c r="D1475" s="66"/>
      <c r="E1475" s="20" t="str">
        <f t="shared" si="44"/>
        <v>1-1900</v>
      </c>
      <c r="F1475" s="69"/>
      <c r="G1475" s="67"/>
      <c r="H1475" s="68"/>
      <c r="I1475" s="69"/>
      <c r="J1475" s="67"/>
      <c r="K1475" s="25" t="e">
        <f>IFERROR(VLOOKUP(J1475,'DE-PARA'!J:K,2,0),VLOOKUP('BD Conta 5295-0'!J1475,'DE-PARA'!K:L,2,0))</f>
        <v>#N/A</v>
      </c>
      <c r="L1475" s="70"/>
      <c r="M1475" s="101">
        <f t="shared" si="45"/>
        <v>0</v>
      </c>
    </row>
    <row r="1476" spans="2:13">
      <c r="B1476" s="60"/>
      <c r="C1476" s="65"/>
      <c r="D1476" s="66"/>
      <c r="E1476" s="20" t="str">
        <f t="shared" ref="E1476:E1539" si="46">MONTH(D1476)&amp;"-"&amp;YEAR(D1476)</f>
        <v>1-1900</v>
      </c>
      <c r="F1476" s="69"/>
      <c r="G1476" s="67"/>
      <c r="H1476" s="68"/>
      <c r="I1476" s="69"/>
      <c r="J1476" s="67"/>
      <c r="K1476" s="25" t="e">
        <f>IFERROR(VLOOKUP(J1476,'DE-PARA'!J:K,2,0),VLOOKUP('BD Conta 5295-0'!J1476,'DE-PARA'!K:L,2,0))</f>
        <v>#N/A</v>
      </c>
      <c r="L1476" s="70"/>
      <c r="M1476" s="101">
        <f t="shared" si="45"/>
        <v>0</v>
      </c>
    </row>
    <row r="1477" spans="2:13">
      <c r="B1477" s="60"/>
      <c r="C1477" s="65"/>
      <c r="D1477" s="66"/>
      <c r="E1477" s="20" t="str">
        <f t="shared" si="46"/>
        <v>1-1900</v>
      </c>
      <c r="F1477" s="69"/>
      <c r="G1477" s="67"/>
      <c r="H1477" s="68"/>
      <c r="I1477" s="69"/>
      <c r="J1477" s="67"/>
      <c r="K1477" s="25" t="e">
        <f>IFERROR(VLOOKUP(J1477,'DE-PARA'!J:K,2,0),VLOOKUP('BD Conta 5295-0'!J1477,'DE-PARA'!K:L,2,0))</f>
        <v>#N/A</v>
      </c>
      <c r="L1477" s="70"/>
      <c r="M1477" s="101">
        <f t="shared" si="45"/>
        <v>0</v>
      </c>
    </row>
    <row r="1478" spans="2:13">
      <c r="B1478" s="60"/>
      <c r="C1478" s="65"/>
      <c r="D1478" s="66"/>
      <c r="E1478" s="20" t="str">
        <f t="shared" si="46"/>
        <v>1-1900</v>
      </c>
      <c r="F1478" s="69"/>
      <c r="G1478" s="67"/>
      <c r="H1478" s="68"/>
      <c r="I1478" s="69"/>
      <c r="J1478" s="67"/>
      <c r="K1478" s="25" t="e">
        <f>IFERROR(VLOOKUP(J1478,'DE-PARA'!J:K,2,0),VLOOKUP('BD Conta 5295-0'!J1478,'DE-PARA'!K:L,2,0))</f>
        <v>#N/A</v>
      </c>
      <c r="L1478" s="70"/>
      <c r="M1478" s="101">
        <f t="shared" ref="M1478:M1541" si="47">M1477+L1478</f>
        <v>0</v>
      </c>
    </row>
    <row r="1479" spans="2:13">
      <c r="B1479" s="60"/>
      <c r="C1479" s="65"/>
      <c r="D1479" s="66"/>
      <c r="E1479" s="20" t="str">
        <f t="shared" si="46"/>
        <v>1-1900</v>
      </c>
      <c r="F1479" s="69"/>
      <c r="G1479" s="67"/>
      <c r="H1479" s="68"/>
      <c r="I1479" s="69"/>
      <c r="J1479" s="67"/>
      <c r="K1479" s="25" t="e">
        <f>IFERROR(VLOOKUP(J1479,'DE-PARA'!J:K,2,0),VLOOKUP('BD Conta 5295-0'!J1479,'DE-PARA'!K:L,2,0))</f>
        <v>#N/A</v>
      </c>
      <c r="L1479" s="70"/>
      <c r="M1479" s="101">
        <f t="shared" si="47"/>
        <v>0</v>
      </c>
    </row>
    <row r="1480" spans="2:13">
      <c r="B1480" s="60"/>
      <c r="C1480" s="65"/>
      <c r="D1480" s="66"/>
      <c r="E1480" s="20" t="str">
        <f t="shared" si="46"/>
        <v>1-1900</v>
      </c>
      <c r="F1480" s="69"/>
      <c r="G1480" s="67"/>
      <c r="H1480" s="68"/>
      <c r="I1480" s="69"/>
      <c r="J1480" s="67"/>
      <c r="K1480" s="25" t="e">
        <f>IFERROR(VLOOKUP(J1480,'DE-PARA'!J:K,2,0),VLOOKUP('BD Conta 5295-0'!J1480,'DE-PARA'!K:L,2,0))</f>
        <v>#N/A</v>
      </c>
      <c r="L1480" s="70"/>
      <c r="M1480" s="101">
        <f t="shared" si="47"/>
        <v>0</v>
      </c>
    </row>
    <row r="1481" spans="2:13">
      <c r="B1481" s="60"/>
      <c r="C1481" s="65"/>
      <c r="D1481" s="66"/>
      <c r="E1481" s="20" t="str">
        <f t="shared" si="46"/>
        <v>1-1900</v>
      </c>
      <c r="F1481" s="69"/>
      <c r="G1481" s="67"/>
      <c r="H1481" s="68"/>
      <c r="I1481" s="69"/>
      <c r="J1481" s="67"/>
      <c r="K1481" s="25" t="e">
        <f>IFERROR(VLOOKUP(J1481,'DE-PARA'!J:K,2,0),VLOOKUP('BD Conta 5295-0'!J1481,'DE-PARA'!K:L,2,0))</f>
        <v>#N/A</v>
      </c>
      <c r="L1481" s="70"/>
      <c r="M1481" s="101">
        <f t="shared" si="47"/>
        <v>0</v>
      </c>
    </row>
    <row r="1482" spans="2:13">
      <c r="B1482" s="60"/>
      <c r="C1482" s="65"/>
      <c r="D1482" s="66"/>
      <c r="E1482" s="20" t="str">
        <f t="shared" si="46"/>
        <v>1-1900</v>
      </c>
      <c r="F1482" s="69"/>
      <c r="G1482" s="67"/>
      <c r="H1482" s="68"/>
      <c r="I1482" s="69"/>
      <c r="J1482" s="67"/>
      <c r="K1482" s="25" t="e">
        <f>IFERROR(VLOOKUP(J1482,'DE-PARA'!J:K,2,0),VLOOKUP('BD Conta 5295-0'!J1482,'DE-PARA'!K:L,2,0))</f>
        <v>#N/A</v>
      </c>
      <c r="L1482" s="70"/>
      <c r="M1482" s="101">
        <f t="shared" si="47"/>
        <v>0</v>
      </c>
    </row>
    <row r="1483" spans="2:13">
      <c r="B1483" s="60"/>
      <c r="C1483" s="65"/>
      <c r="D1483" s="66"/>
      <c r="E1483" s="20" t="str">
        <f t="shared" si="46"/>
        <v>1-1900</v>
      </c>
      <c r="F1483" s="69"/>
      <c r="G1483" s="67"/>
      <c r="H1483" s="68"/>
      <c r="I1483" s="69"/>
      <c r="J1483" s="67"/>
      <c r="K1483" s="25" t="e">
        <f>IFERROR(VLOOKUP(J1483,'DE-PARA'!J:K,2,0),VLOOKUP('BD Conta 5295-0'!J1483,'DE-PARA'!K:L,2,0))</f>
        <v>#N/A</v>
      </c>
      <c r="L1483" s="70"/>
      <c r="M1483" s="101">
        <f t="shared" si="47"/>
        <v>0</v>
      </c>
    </row>
    <row r="1484" spans="2:13">
      <c r="B1484" s="60"/>
      <c r="C1484" s="65"/>
      <c r="D1484" s="66"/>
      <c r="E1484" s="20" t="str">
        <f t="shared" si="46"/>
        <v>1-1900</v>
      </c>
      <c r="F1484" s="69"/>
      <c r="G1484" s="67"/>
      <c r="H1484" s="68"/>
      <c r="I1484" s="69"/>
      <c r="J1484" s="67"/>
      <c r="K1484" s="25" t="e">
        <f>IFERROR(VLOOKUP(J1484,'DE-PARA'!J:K,2,0),VLOOKUP('BD Conta 5295-0'!J1484,'DE-PARA'!K:L,2,0))</f>
        <v>#N/A</v>
      </c>
      <c r="L1484" s="70"/>
      <c r="M1484" s="101">
        <f t="shared" si="47"/>
        <v>0</v>
      </c>
    </row>
    <row r="1485" spans="2:13">
      <c r="B1485" s="60"/>
      <c r="C1485" s="65"/>
      <c r="D1485" s="66"/>
      <c r="E1485" s="20" t="str">
        <f t="shared" si="46"/>
        <v>1-1900</v>
      </c>
      <c r="F1485" s="69"/>
      <c r="G1485" s="67"/>
      <c r="H1485" s="68"/>
      <c r="I1485" s="69"/>
      <c r="J1485" s="67"/>
      <c r="K1485" s="25" t="e">
        <f>IFERROR(VLOOKUP(J1485,'DE-PARA'!J:K,2,0),VLOOKUP('BD Conta 5295-0'!J1485,'DE-PARA'!K:L,2,0))</f>
        <v>#N/A</v>
      </c>
      <c r="L1485" s="70"/>
      <c r="M1485" s="101">
        <f t="shared" si="47"/>
        <v>0</v>
      </c>
    </row>
    <row r="1486" spans="2:13">
      <c r="B1486" s="60"/>
      <c r="C1486" s="65"/>
      <c r="D1486" s="66"/>
      <c r="E1486" s="20" t="str">
        <f t="shared" si="46"/>
        <v>1-1900</v>
      </c>
      <c r="F1486" s="69"/>
      <c r="G1486" s="67"/>
      <c r="H1486" s="68"/>
      <c r="I1486" s="69"/>
      <c r="J1486" s="67"/>
      <c r="K1486" s="25" t="e">
        <f>IFERROR(VLOOKUP(J1486,'DE-PARA'!J:K,2,0),VLOOKUP('BD Conta 5295-0'!J1486,'DE-PARA'!K:L,2,0))</f>
        <v>#N/A</v>
      </c>
      <c r="L1486" s="70"/>
      <c r="M1486" s="101">
        <f t="shared" si="47"/>
        <v>0</v>
      </c>
    </row>
    <row r="1487" spans="2:13">
      <c r="B1487" s="60"/>
      <c r="C1487" s="65"/>
      <c r="D1487" s="66"/>
      <c r="E1487" s="20" t="str">
        <f t="shared" si="46"/>
        <v>1-1900</v>
      </c>
      <c r="F1487" s="69"/>
      <c r="G1487" s="67"/>
      <c r="H1487" s="68"/>
      <c r="I1487" s="69"/>
      <c r="J1487" s="67"/>
      <c r="K1487" s="25" t="e">
        <f>IFERROR(VLOOKUP(J1487,'DE-PARA'!J:K,2,0),VLOOKUP('BD Conta 5295-0'!J1487,'DE-PARA'!K:L,2,0))</f>
        <v>#N/A</v>
      </c>
      <c r="L1487" s="70"/>
      <c r="M1487" s="101">
        <f t="shared" si="47"/>
        <v>0</v>
      </c>
    </row>
    <row r="1488" spans="2:13">
      <c r="B1488" s="60"/>
      <c r="C1488" s="65"/>
      <c r="D1488" s="66"/>
      <c r="E1488" s="20" t="str">
        <f t="shared" si="46"/>
        <v>1-1900</v>
      </c>
      <c r="F1488" s="69"/>
      <c r="G1488" s="67"/>
      <c r="H1488" s="68"/>
      <c r="I1488" s="69"/>
      <c r="J1488" s="67"/>
      <c r="K1488" s="25" t="e">
        <f>IFERROR(VLOOKUP(J1488,'DE-PARA'!J:K,2,0),VLOOKUP('BD Conta 5295-0'!J1488,'DE-PARA'!K:L,2,0))</f>
        <v>#N/A</v>
      </c>
      <c r="L1488" s="70"/>
      <c r="M1488" s="101">
        <f t="shared" si="47"/>
        <v>0</v>
      </c>
    </row>
    <row r="1489" spans="2:13">
      <c r="B1489" s="60"/>
      <c r="C1489" s="65"/>
      <c r="D1489" s="66"/>
      <c r="E1489" s="20" t="str">
        <f t="shared" si="46"/>
        <v>1-1900</v>
      </c>
      <c r="F1489" s="69"/>
      <c r="G1489" s="67"/>
      <c r="H1489" s="68"/>
      <c r="I1489" s="69"/>
      <c r="J1489" s="67"/>
      <c r="K1489" s="25" t="e">
        <f>IFERROR(VLOOKUP(J1489,'DE-PARA'!J:K,2,0),VLOOKUP('BD Conta 5295-0'!J1489,'DE-PARA'!K:L,2,0))</f>
        <v>#N/A</v>
      </c>
      <c r="L1489" s="70"/>
      <c r="M1489" s="101">
        <f t="shared" si="47"/>
        <v>0</v>
      </c>
    </row>
    <row r="1490" spans="2:13">
      <c r="B1490" s="60"/>
      <c r="C1490" s="65"/>
      <c r="D1490" s="66"/>
      <c r="E1490" s="20" t="str">
        <f t="shared" si="46"/>
        <v>1-1900</v>
      </c>
      <c r="F1490" s="69"/>
      <c r="G1490" s="67"/>
      <c r="H1490" s="68"/>
      <c r="I1490" s="69"/>
      <c r="J1490" s="67"/>
      <c r="K1490" s="25" t="e">
        <f>IFERROR(VLOOKUP(J1490,'DE-PARA'!J:K,2,0),VLOOKUP('BD Conta 5295-0'!J1490,'DE-PARA'!K:L,2,0))</f>
        <v>#N/A</v>
      </c>
      <c r="L1490" s="70"/>
      <c r="M1490" s="101">
        <f t="shared" si="47"/>
        <v>0</v>
      </c>
    </row>
    <row r="1491" spans="2:13">
      <c r="B1491" s="60"/>
      <c r="C1491" s="65"/>
      <c r="D1491" s="66"/>
      <c r="E1491" s="20" t="str">
        <f t="shared" si="46"/>
        <v>1-1900</v>
      </c>
      <c r="F1491" s="69"/>
      <c r="G1491" s="67"/>
      <c r="H1491" s="68"/>
      <c r="I1491" s="69"/>
      <c r="J1491" s="67"/>
      <c r="K1491" s="25" t="e">
        <f>IFERROR(VLOOKUP(J1491,'DE-PARA'!J:K,2,0),VLOOKUP('BD Conta 5295-0'!J1491,'DE-PARA'!K:L,2,0))</f>
        <v>#N/A</v>
      </c>
      <c r="L1491" s="70"/>
      <c r="M1491" s="101">
        <f t="shared" si="47"/>
        <v>0</v>
      </c>
    </row>
    <row r="1492" spans="2:13">
      <c r="B1492" s="60"/>
      <c r="C1492" s="65"/>
      <c r="D1492" s="66"/>
      <c r="E1492" s="20" t="str">
        <f t="shared" si="46"/>
        <v>1-1900</v>
      </c>
      <c r="F1492" s="69"/>
      <c r="G1492" s="67"/>
      <c r="H1492" s="68"/>
      <c r="I1492" s="69"/>
      <c r="J1492" s="67"/>
      <c r="K1492" s="25" t="e">
        <f>IFERROR(VLOOKUP(J1492,'DE-PARA'!J:K,2,0),VLOOKUP('BD Conta 5295-0'!J1492,'DE-PARA'!K:L,2,0))</f>
        <v>#N/A</v>
      </c>
      <c r="L1492" s="70"/>
      <c r="M1492" s="101">
        <f t="shared" si="47"/>
        <v>0</v>
      </c>
    </row>
    <row r="1493" spans="2:13">
      <c r="B1493" s="60"/>
      <c r="C1493" s="65"/>
      <c r="D1493" s="66"/>
      <c r="E1493" s="20" t="str">
        <f t="shared" si="46"/>
        <v>1-1900</v>
      </c>
      <c r="F1493" s="69"/>
      <c r="G1493" s="67"/>
      <c r="H1493" s="68"/>
      <c r="I1493" s="69"/>
      <c r="J1493" s="67"/>
      <c r="K1493" s="25" t="e">
        <f>IFERROR(VLOOKUP(J1493,'DE-PARA'!J:K,2,0),VLOOKUP('BD Conta 5295-0'!J1493,'DE-PARA'!K:L,2,0))</f>
        <v>#N/A</v>
      </c>
      <c r="L1493" s="70"/>
      <c r="M1493" s="101">
        <f t="shared" si="47"/>
        <v>0</v>
      </c>
    </row>
    <row r="1494" spans="2:13">
      <c r="B1494" s="60"/>
      <c r="C1494" s="65"/>
      <c r="D1494" s="66"/>
      <c r="E1494" s="20" t="str">
        <f t="shared" si="46"/>
        <v>1-1900</v>
      </c>
      <c r="F1494" s="69"/>
      <c r="G1494" s="67"/>
      <c r="H1494" s="68"/>
      <c r="I1494" s="69"/>
      <c r="J1494" s="67"/>
      <c r="K1494" s="25" t="e">
        <f>IFERROR(VLOOKUP(J1494,'DE-PARA'!J:K,2,0),VLOOKUP('BD Conta 5295-0'!J1494,'DE-PARA'!K:L,2,0))</f>
        <v>#N/A</v>
      </c>
      <c r="L1494" s="70"/>
      <c r="M1494" s="101">
        <f t="shared" si="47"/>
        <v>0</v>
      </c>
    </row>
    <row r="1495" spans="2:13">
      <c r="B1495" s="60"/>
      <c r="C1495" s="65"/>
      <c r="D1495" s="66"/>
      <c r="E1495" s="20" t="str">
        <f t="shared" si="46"/>
        <v>1-1900</v>
      </c>
      <c r="F1495" s="69"/>
      <c r="G1495" s="67"/>
      <c r="H1495" s="68"/>
      <c r="I1495" s="69"/>
      <c r="J1495" s="67"/>
      <c r="K1495" s="25" t="e">
        <f>IFERROR(VLOOKUP(J1495,'DE-PARA'!J:K,2,0),VLOOKUP('BD Conta 5295-0'!J1495,'DE-PARA'!K:L,2,0))</f>
        <v>#N/A</v>
      </c>
      <c r="L1495" s="70"/>
      <c r="M1495" s="101">
        <f t="shared" si="47"/>
        <v>0</v>
      </c>
    </row>
    <row r="1496" spans="2:13">
      <c r="B1496" s="60"/>
      <c r="C1496" s="65"/>
      <c r="D1496" s="66"/>
      <c r="E1496" s="20" t="str">
        <f t="shared" si="46"/>
        <v>1-1900</v>
      </c>
      <c r="F1496" s="69"/>
      <c r="G1496" s="67"/>
      <c r="H1496" s="68"/>
      <c r="I1496" s="69"/>
      <c r="J1496" s="67"/>
      <c r="K1496" s="25" t="e">
        <f>IFERROR(VLOOKUP(J1496,'DE-PARA'!J:K,2,0),VLOOKUP('BD Conta 5295-0'!J1496,'DE-PARA'!K:L,2,0))</f>
        <v>#N/A</v>
      </c>
      <c r="L1496" s="70"/>
      <c r="M1496" s="101">
        <f t="shared" si="47"/>
        <v>0</v>
      </c>
    </row>
    <row r="1497" spans="2:13">
      <c r="B1497" s="60"/>
      <c r="C1497" s="65"/>
      <c r="D1497" s="66"/>
      <c r="E1497" s="20" t="str">
        <f t="shared" si="46"/>
        <v>1-1900</v>
      </c>
      <c r="F1497" s="69"/>
      <c r="G1497" s="67"/>
      <c r="H1497" s="68"/>
      <c r="I1497" s="69"/>
      <c r="J1497" s="67"/>
      <c r="K1497" s="25" t="e">
        <f>IFERROR(VLOOKUP(J1497,'DE-PARA'!J:K,2,0),VLOOKUP('BD Conta 5295-0'!J1497,'DE-PARA'!K:L,2,0))</f>
        <v>#N/A</v>
      </c>
      <c r="L1497" s="70"/>
      <c r="M1497" s="101">
        <f t="shared" si="47"/>
        <v>0</v>
      </c>
    </row>
    <row r="1498" spans="2:13">
      <c r="B1498" s="60"/>
      <c r="C1498" s="65"/>
      <c r="D1498" s="66"/>
      <c r="E1498" s="20" t="str">
        <f t="shared" si="46"/>
        <v>1-1900</v>
      </c>
      <c r="F1498" s="69"/>
      <c r="G1498" s="67"/>
      <c r="H1498" s="68"/>
      <c r="I1498" s="69"/>
      <c r="J1498" s="67"/>
      <c r="K1498" s="25" t="e">
        <f>IFERROR(VLOOKUP(J1498,'DE-PARA'!J:K,2,0),VLOOKUP('BD Conta 5295-0'!J1498,'DE-PARA'!K:L,2,0))</f>
        <v>#N/A</v>
      </c>
      <c r="L1498" s="70"/>
      <c r="M1498" s="101">
        <f t="shared" si="47"/>
        <v>0</v>
      </c>
    </row>
    <row r="1499" spans="2:13">
      <c r="B1499" s="60"/>
      <c r="C1499" s="65"/>
      <c r="D1499" s="66"/>
      <c r="E1499" s="20" t="str">
        <f t="shared" si="46"/>
        <v>1-1900</v>
      </c>
      <c r="F1499" s="69"/>
      <c r="G1499" s="67"/>
      <c r="H1499" s="68"/>
      <c r="I1499" s="69"/>
      <c r="J1499" s="67"/>
      <c r="K1499" s="25" t="e">
        <f>IFERROR(VLOOKUP(J1499,'DE-PARA'!J:K,2,0),VLOOKUP('BD Conta 5295-0'!J1499,'DE-PARA'!K:L,2,0))</f>
        <v>#N/A</v>
      </c>
      <c r="L1499" s="70"/>
      <c r="M1499" s="101">
        <f t="shared" si="47"/>
        <v>0</v>
      </c>
    </row>
    <row r="1500" spans="2:13">
      <c r="B1500" s="60"/>
      <c r="C1500" s="65"/>
      <c r="D1500" s="66"/>
      <c r="E1500" s="20" t="str">
        <f t="shared" si="46"/>
        <v>1-1900</v>
      </c>
      <c r="F1500" s="69"/>
      <c r="G1500" s="67"/>
      <c r="H1500" s="68"/>
      <c r="I1500" s="69"/>
      <c r="J1500" s="67"/>
      <c r="K1500" s="25" t="e">
        <f>IFERROR(VLOOKUP(J1500,'DE-PARA'!J:K,2,0),VLOOKUP('BD Conta 5295-0'!J1500,'DE-PARA'!K:L,2,0))</f>
        <v>#N/A</v>
      </c>
      <c r="L1500" s="70"/>
      <c r="M1500" s="101">
        <f t="shared" si="47"/>
        <v>0</v>
      </c>
    </row>
    <row r="1501" spans="2:13">
      <c r="B1501" s="60"/>
      <c r="C1501" s="65"/>
      <c r="D1501" s="66"/>
      <c r="E1501" s="20" t="str">
        <f t="shared" si="46"/>
        <v>1-1900</v>
      </c>
      <c r="F1501" s="69"/>
      <c r="G1501" s="67"/>
      <c r="H1501" s="68"/>
      <c r="I1501" s="69"/>
      <c r="J1501" s="67"/>
      <c r="K1501" s="25" t="e">
        <f>IFERROR(VLOOKUP(J1501,'DE-PARA'!J:K,2,0),VLOOKUP('BD Conta 5295-0'!J1501,'DE-PARA'!K:L,2,0))</f>
        <v>#N/A</v>
      </c>
      <c r="L1501" s="70"/>
      <c r="M1501" s="101">
        <f t="shared" si="47"/>
        <v>0</v>
      </c>
    </row>
    <row r="1502" spans="2:13">
      <c r="B1502" s="60"/>
      <c r="C1502" s="65"/>
      <c r="D1502" s="66"/>
      <c r="E1502" s="20" t="str">
        <f t="shared" si="46"/>
        <v>1-1900</v>
      </c>
      <c r="F1502" s="69"/>
      <c r="G1502" s="67"/>
      <c r="H1502" s="68"/>
      <c r="I1502" s="69"/>
      <c r="J1502" s="67"/>
      <c r="K1502" s="25" t="e">
        <f>IFERROR(VLOOKUP(J1502,'DE-PARA'!J:K,2,0),VLOOKUP('BD Conta 5295-0'!J1502,'DE-PARA'!K:L,2,0))</f>
        <v>#N/A</v>
      </c>
      <c r="L1502" s="70"/>
      <c r="M1502" s="101">
        <f t="shared" si="47"/>
        <v>0</v>
      </c>
    </row>
    <row r="1503" spans="2:13">
      <c r="B1503" s="60"/>
      <c r="C1503" s="65"/>
      <c r="D1503" s="66"/>
      <c r="E1503" s="20" t="str">
        <f t="shared" si="46"/>
        <v>1-1900</v>
      </c>
      <c r="F1503" s="69"/>
      <c r="G1503" s="67"/>
      <c r="H1503" s="68"/>
      <c r="I1503" s="69"/>
      <c r="J1503" s="67"/>
      <c r="K1503" s="25" t="e">
        <f>IFERROR(VLOOKUP(J1503,'DE-PARA'!J:K,2,0),VLOOKUP('BD Conta 5295-0'!J1503,'DE-PARA'!K:L,2,0))</f>
        <v>#N/A</v>
      </c>
      <c r="L1503" s="70"/>
      <c r="M1503" s="101">
        <f t="shared" si="47"/>
        <v>0</v>
      </c>
    </row>
    <row r="1504" spans="2:13">
      <c r="B1504" s="60"/>
      <c r="C1504" s="65"/>
      <c r="D1504" s="66"/>
      <c r="E1504" s="20" t="str">
        <f t="shared" si="46"/>
        <v>1-1900</v>
      </c>
      <c r="F1504" s="69"/>
      <c r="G1504" s="67"/>
      <c r="H1504" s="68"/>
      <c r="I1504" s="69"/>
      <c r="J1504" s="67"/>
      <c r="K1504" s="25" t="e">
        <f>IFERROR(VLOOKUP(J1504,'DE-PARA'!J:K,2,0),VLOOKUP('BD Conta 5295-0'!J1504,'DE-PARA'!K:L,2,0))</f>
        <v>#N/A</v>
      </c>
      <c r="L1504" s="70"/>
      <c r="M1504" s="101">
        <f t="shared" si="47"/>
        <v>0</v>
      </c>
    </row>
    <row r="1505" spans="2:13">
      <c r="B1505" s="60"/>
      <c r="C1505" s="65"/>
      <c r="D1505" s="66"/>
      <c r="E1505" s="20" t="str">
        <f t="shared" si="46"/>
        <v>1-1900</v>
      </c>
      <c r="F1505" s="69"/>
      <c r="G1505" s="67"/>
      <c r="H1505" s="68"/>
      <c r="I1505" s="69"/>
      <c r="J1505" s="67"/>
      <c r="K1505" s="25" t="e">
        <f>IFERROR(VLOOKUP(J1505,'DE-PARA'!J:K,2,0),VLOOKUP('BD Conta 5295-0'!J1505,'DE-PARA'!K:L,2,0))</f>
        <v>#N/A</v>
      </c>
      <c r="L1505" s="70"/>
      <c r="M1505" s="101">
        <f t="shared" si="47"/>
        <v>0</v>
      </c>
    </row>
    <row r="1506" spans="2:13">
      <c r="B1506" s="60"/>
      <c r="C1506" s="65"/>
      <c r="D1506" s="66"/>
      <c r="E1506" s="20" t="str">
        <f t="shared" si="46"/>
        <v>1-1900</v>
      </c>
      <c r="F1506" s="69"/>
      <c r="G1506" s="67"/>
      <c r="H1506" s="68"/>
      <c r="I1506" s="69"/>
      <c r="J1506" s="67"/>
      <c r="K1506" s="25" t="e">
        <f>IFERROR(VLOOKUP(J1506,'DE-PARA'!J:K,2,0),VLOOKUP('BD Conta 5295-0'!J1506,'DE-PARA'!K:L,2,0))</f>
        <v>#N/A</v>
      </c>
      <c r="L1506" s="70"/>
      <c r="M1506" s="101">
        <f t="shared" si="47"/>
        <v>0</v>
      </c>
    </row>
    <row r="1507" spans="2:13">
      <c r="B1507" s="60"/>
      <c r="C1507" s="65"/>
      <c r="D1507" s="66"/>
      <c r="E1507" s="20" t="str">
        <f t="shared" si="46"/>
        <v>1-1900</v>
      </c>
      <c r="F1507" s="69"/>
      <c r="G1507" s="67"/>
      <c r="H1507" s="68"/>
      <c r="I1507" s="69"/>
      <c r="J1507" s="67"/>
      <c r="K1507" s="25" t="e">
        <f>IFERROR(VLOOKUP(J1507,'DE-PARA'!J:K,2,0),VLOOKUP('BD Conta 5295-0'!J1507,'DE-PARA'!K:L,2,0))</f>
        <v>#N/A</v>
      </c>
      <c r="L1507" s="70"/>
      <c r="M1507" s="101">
        <f t="shared" si="47"/>
        <v>0</v>
      </c>
    </row>
    <row r="1508" spans="2:13">
      <c r="B1508" s="60"/>
      <c r="C1508" s="65"/>
      <c r="D1508" s="66"/>
      <c r="E1508" s="20" t="str">
        <f t="shared" si="46"/>
        <v>1-1900</v>
      </c>
      <c r="F1508" s="69"/>
      <c r="G1508" s="67"/>
      <c r="H1508" s="68"/>
      <c r="I1508" s="69"/>
      <c r="J1508" s="67"/>
      <c r="K1508" s="25" t="e">
        <f>IFERROR(VLOOKUP(J1508,'DE-PARA'!J:K,2,0),VLOOKUP('BD Conta 5295-0'!J1508,'DE-PARA'!K:L,2,0))</f>
        <v>#N/A</v>
      </c>
      <c r="L1508" s="70"/>
      <c r="M1508" s="101">
        <f t="shared" si="47"/>
        <v>0</v>
      </c>
    </row>
    <row r="1509" spans="2:13">
      <c r="B1509" s="60"/>
      <c r="C1509" s="65"/>
      <c r="D1509" s="66"/>
      <c r="E1509" s="20" t="str">
        <f t="shared" si="46"/>
        <v>1-1900</v>
      </c>
      <c r="F1509" s="69"/>
      <c r="G1509" s="67"/>
      <c r="H1509" s="68"/>
      <c r="I1509" s="69"/>
      <c r="J1509" s="67"/>
      <c r="K1509" s="25" t="e">
        <f>IFERROR(VLOOKUP(J1509,'DE-PARA'!J:K,2,0),VLOOKUP('BD Conta 5295-0'!J1509,'DE-PARA'!K:L,2,0))</f>
        <v>#N/A</v>
      </c>
      <c r="L1509" s="70"/>
      <c r="M1509" s="101">
        <f t="shared" si="47"/>
        <v>0</v>
      </c>
    </row>
    <row r="1510" spans="2:13">
      <c r="B1510" s="60"/>
      <c r="C1510" s="65"/>
      <c r="D1510" s="66"/>
      <c r="E1510" s="20" t="str">
        <f t="shared" si="46"/>
        <v>1-1900</v>
      </c>
      <c r="F1510" s="69"/>
      <c r="G1510" s="67"/>
      <c r="H1510" s="68"/>
      <c r="I1510" s="69"/>
      <c r="J1510" s="67"/>
      <c r="K1510" s="25" t="e">
        <f>IFERROR(VLOOKUP(J1510,'DE-PARA'!J:K,2,0),VLOOKUP('BD Conta 5295-0'!J1510,'DE-PARA'!K:L,2,0))</f>
        <v>#N/A</v>
      </c>
      <c r="L1510" s="70"/>
      <c r="M1510" s="101">
        <f t="shared" si="47"/>
        <v>0</v>
      </c>
    </row>
    <row r="1511" spans="2:13">
      <c r="B1511" s="60"/>
      <c r="C1511" s="65"/>
      <c r="D1511" s="66"/>
      <c r="E1511" s="20" t="str">
        <f t="shared" si="46"/>
        <v>1-1900</v>
      </c>
      <c r="F1511" s="69"/>
      <c r="G1511" s="67"/>
      <c r="H1511" s="68"/>
      <c r="I1511" s="69"/>
      <c r="J1511" s="67"/>
      <c r="K1511" s="25" t="e">
        <f>IFERROR(VLOOKUP(J1511,'DE-PARA'!J:K,2,0),VLOOKUP('BD Conta 5295-0'!J1511,'DE-PARA'!K:L,2,0))</f>
        <v>#N/A</v>
      </c>
      <c r="L1511" s="70"/>
      <c r="M1511" s="101">
        <f t="shared" si="47"/>
        <v>0</v>
      </c>
    </row>
    <row r="1512" spans="2:13">
      <c r="B1512" s="60"/>
      <c r="C1512" s="65"/>
      <c r="D1512" s="66"/>
      <c r="E1512" s="20" t="str">
        <f t="shared" si="46"/>
        <v>1-1900</v>
      </c>
      <c r="F1512" s="69"/>
      <c r="G1512" s="67"/>
      <c r="H1512" s="68"/>
      <c r="I1512" s="69"/>
      <c r="J1512" s="67"/>
      <c r="K1512" s="25" t="e">
        <f>IFERROR(VLOOKUP(J1512,'DE-PARA'!J:K,2,0),VLOOKUP('BD Conta 5295-0'!J1512,'DE-PARA'!K:L,2,0))</f>
        <v>#N/A</v>
      </c>
      <c r="L1512" s="70"/>
      <c r="M1512" s="101">
        <f t="shared" si="47"/>
        <v>0</v>
      </c>
    </row>
    <row r="1513" spans="2:13">
      <c r="B1513" s="60"/>
      <c r="C1513" s="65"/>
      <c r="D1513" s="66"/>
      <c r="E1513" s="20" t="str">
        <f t="shared" si="46"/>
        <v>1-1900</v>
      </c>
      <c r="F1513" s="69"/>
      <c r="G1513" s="67"/>
      <c r="H1513" s="68"/>
      <c r="I1513" s="69"/>
      <c r="J1513" s="67"/>
      <c r="K1513" s="25" t="e">
        <f>IFERROR(VLOOKUP(J1513,'DE-PARA'!J:K,2,0),VLOOKUP('BD Conta 5295-0'!J1513,'DE-PARA'!K:L,2,0))</f>
        <v>#N/A</v>
      </c>
      <c r="L1513" s="70"/>
      <c r="M1513" s="101">
        <f t="shared" si="47"/>
        <v>0</v>
      </c>
    </row>
    <row r="1514" spans="2:13">
      <c r="B1514" s="60"/>
      <c r="C1514" s="65"/>
      <c r="D1514" s="66"/>
      <c r="E1514" s="20" t="str">
        <f t="shared" si="46"/>
        <v>1-1900</v>
      </c>
      <c r="F1514" s="69"/>
      <c r="G1514" s="67"/>
      <c r="H1514" s="68"/>
      <c r="I1514" s="69"/>
      <c r="J1514" s="67"/>
      <c r="K1514" s="25" t="e">
        <f>IFERROR(VLOOKUP(J1514,'DE-PARA'!J:K,2,0),VLOOKUP('BD Conta 5295-0'!J1514,'DE-PARA'!K:L,2,0))</f>
        <v>#N/A</v>
      </c>
      <c r="L1514" s="70"/>
      <c r="M1514" s="101">
        <f t="shared" si="47"/>
        <v>0</v>
      </c>
    </row>
    <row r="1515" spans="2:13">
      <c r="B1515" s="60"/>
      <c r="C1515" s="65"/>
      <c r="D1515" s="66"/>
      <c r="E1515" s="20" t="str">
        <f t="shared" si="46"/>
        <v>1-1900</v>
      </c>
      <c r="F1515" s="69"/>
      <c r="G1515" s="67"/>
      <c r="H1515" s="68"/>
      <c r="I1515" s="69"/>
      <c r="J1515" s="67"/>
      <c r="K1515" s="25" t="e">
        <f>IFERROR(VLOOKUP(J1515,'DE-PARA'!J:K,2,0),VLOOKUP('BD Conta 5295-0'!J1515,'DE-PARA'!K:L,2,0))</f>
        <v>#N/A</v>
      </c>
      <c r="L1515" s="70"/>
      <c r="M1515" s="101">
        <f t="shared" si="47"/>
        <v>0</v>
      </c>
    </row>
    <row r="1516" spans="2:13">
      <c r="B1516" s="60"/>
      <c r="C1516" s="65"/>
      <c r="D1516" s="66"/>
      <c r="E1516" s="20" t="str">
        <f t="shared" si="46"/>
        <v>1-1900</v>
      </c>
      <c r="F1516" s="69"/>
      <c r="G1516" s="67"/>
      <c r="H1516" s="68"/>
      <c r="I1516" s="69"/>
      <c r="J1516" s="67"/>
      <c r="K1516" s="25" t="e">
        <f>IFERROR(VLOOKUP(J1516,'DE-PARA'!J:K,2,0),VLOOKUP('BD Conta 5295-0'!J1516,'DE-PARA'!K:L,2,0))</f>
        <v>#N/A</v>
      </c>
      <c r="L1516" s="70"/>
      <c r="M1516" s="101">
        <f t="shared" si="47"/>
        <v>0</v>
      </c>
    </row>
    <row r="1517" spans="2:13">
      <c r="B1517" s="60"/>
      <c r="C1517" s="65"/>
      <c r="D1517" s="66"/>
      <c r="E1517" s="20" t="str">
        <f t="shared" si="46"/>
        <v>1-1900</v>
      </c>
      <c r="F1517" s="69"/>
      <c r="G1517" s="67"/>
      <c r="H1517" s="68"/>
      <c r="I1517" s="69"/>
      <c r="J1517" s="67"/>
      <c r="K1517" s="25" t="e">
        <f>IFERROR(VLOOKUP(J1517,'DE-PARA'!J:K,2,0),VLOOKUP('BD Conta 5295-0'!J1517,'DE-PARA'!K:L,2,0))</f>
        <v>#N/A</v>
      </c>
      <c r="L1517" s="70"/>
      <c r="M1517" s="101">
        <f t="shared" si="47"/>
        <v>0</v>
      </c>
    </row>
    <row r="1518" spans="2:13">
      <c r="B1518" s="60"/>
      <c r="C1518" s="65"/>
      <c r="D1518" s="66"/>
      <c r="E1518" s="20" t="str">
        <f t="shared" si="46"/>
        <v>1-1900</v>
      </c>
      <c r="F1518" s="69"/>
      <c r="G1518" s="67"/>
      <c r="H1518" s="68"/>
      <c r="I1518" s="69"/>
      <c r="J1518" s="67"/>
      <c r="K1518" s="25" t="e">
        <f>IFERROR(VLOOKUP(J1518,'DE-PARA'!J:K,2,0),VLOOKUP('BD Conta 5295-0'!J1518,'DE-PARA'!K:L,2,0))</f>
        <v>#N/A</v>
      </c>
      <c r="L1518" s="70"/>
      <c r="M1518" s="101">
        <f t="shared" si="47"/>
        <v>0</v>
      </c>
    </row>
    <row r="1519" spans="2:13">
      <c r="B1519" s="60"/>
      <c r="C1519" s="65"/>
      <c r="D1519" s="66"/>
      <c r="E1519" s="20" t="str">
        <f t="shared" si="46"/>
        <v>1-1900</v>
      </c>
      <c r="F1519" s="69"/>
      <c r="G1519" s="67"/>
      <c r="H1519" s="68"/>
      <c r="I1519" s="69"/>
      <c r="J1519" s="67"/>
      <c r="K1519" s="25" t="e">
        <f>IFERROR(VLOOKUP(J1519,'DE-PARA'!J:K,2,0),VLOOKUP('BD Conta 5295-0'!J1519,'DE-PARA'!K:L,2,0))</f>
        <v>#N/A</v>
      </c>
      <c r="L1519" s="70"/>
      <c r="M1519" s="101">
        <f t="shared" si="47"/>
        <v>0</v>
      </c>
    </row>
    <row r="1520" spans="2:13">
      <c r="B1520" s="60"/>
      <c r="C1520" s="65"/>
      <c r="D1520" s="66"/>
      <c r="E1520" s="20" t="str">
        <f t="shared" si="46"/>
        <v>1-1900</v>
      </c>
      <c r="F1520" s="69"/>
      <c r="G1520" s="67"/>
      <c r="H1520" s="68"/>
      <c r="I1520" s="69"/>
      <c r="J1520" s="67"/>
      <c r="K1520" s="25" t="e">
        <f>IFERROR(VLOOKUP(J1520,'DE-PARA'!J:K,2,0),VLOOKUP('BD Conta 5295-0'!J1520,'DE-PARA'!K:L,2,0))</f>
        <v>#N/A</v>
      </c>
      <c r="L1520" s="70"/>
      <c r="M1520" s="101">
        <f t="shared" si="47"/>
        <v>0</v>
      </c>
    </row>
    <row r="1521" spans="2:13">
      <c r="B1521" s="60"/>
      <c r="C1521" s="65"/>
      <c r="D1521" s="66"/>
      <c r="E1521" s="20" t="str">
        <f t="shared" si="46"/>
        <v>1-1900</v>
      </c>
      <c r="F1521" s="69"/>
      <c r="G1521" s="67"/>
      <c r="H1521" s="68"/>
      <c r="I1521" s="69"/>
      <c r="J1521" s="67"/>
      <c r="K1521" s="25" t="e">
        <f>IFERROR(VLOOKUP(J1521,'DE-PARA'!J:K,2,0),VLOOKUP('BD Conta 5295-0'!J1521,'DE-PARA'!K:L,2,0))</f>
        <v>#N/A</v>
      </c>
      <c r="L1521" s="70"/>
      <c r="M1521" s="101">
        <f t="shared" si="47"/>
        <v>0</v>
      </c>
    </row>
    <row r="1522" spans="2:13">
      <c r="B1522" s="60"/>
      <c r="C1522" s="65"/>
      <c r="D1522" s="66"/>
      <c r="E1522" s="20" t="str">
        <f t="shared" si="46"/>
        <v>1-1900</v>
      </c>
      <c r="F1522" s="69"/>
      <c r="G1522" s="67"/>
      <c r="H1522" s="68"/>
      <c r="I1522" s="69"/>
      <c r="J1522" s="67"/>
      <c r="K1522" s="25" t="e">
        <f>IFERROR(VLOOKUP(J1522,'DE-PARA'!J:K,2,0),VLOOKUP('BD Conta 5295-0'!J1522,'DE-PARA'!K:L,2,0))</f>
        <v>#N/A</v>
      </c>
      <c r="L1522" s="70"/>
      <c r="M1522" s="101">
        <f t="shared" si="47"/>
        <v>0</v>
      </c>
    </row>
    <row r="1523" spans="2:13">
      <c r="B1523" s="60"/>
      <c r="C1523" s="65"/>
      <c r="D1523" s="66"/>
      <c r="E1523" s="20" t="str">
        <f t="shared" si="46"/>
        <v>1-1900</v>
      </c>
      <c r="F1523" s="69"/>
      <c r="G1523" s="67"/>
      <c r="H1523" s="68"/>
      <c r="I1523" s="69"/>
      <c r="J1523" s="67"/>
      <c r="K1523" s="25" t="e">
        <f>IFERROR(VLOOKUP(J1523,'DE-PARA'!J:K,2,0),VLOOKUP('BD Conta 5295-0'!J1523,'DE-PARA'!K:L,2,0))</f>
        <v>#N/A</v>
      </c>
      <c r="L1523" s="70"/>
      <c r="M1523" s="101">
        <f t="shared" si="47"/>
        <v>0</v>
      </c>
    </row>
    <row r="1524" spans="2:13">
      <c r="B1524" s="60"/>
      <c r="C1524" s="65"/>
      <c r="D1524" s="66"/>
      <c r="E1524" s="20" t="str">
        <f t="shared" si="46"/>
        <v>1-1900</v>
      </c>
      <c r="F1524" s="69"/>
      <c r="G1524" s="67"/>
      <c r="H1524" s="68"/>
      <c r="I1524" s="69"/>
      <c r="J1524" s="67"/>
      <c r="K1524" s="25" t="e">
        <f>IFERROR(VLOOKUP(J1524,'DE-PARA'!J:K,2,0),VLOOKUP('BD Conta 5295-0'!J1524,'DE-PARA'!K:L,2,0))</f>
        <v>#N/A</v>
      </c>
      <c r="L1524" s="70"/>
      <c r="M1524" s="101">
        <f t="shared" si="47"/>
        <v>0</v>
      </c>
    </row>
    <row r="1525" spans="2:13">
      <c r="B1525" s="60"/>
      <c r="C1525" s="65"/>
      <c r="D1525" s="66"/>
      <c r="E1525" s="20" t="str">
        <f t="shared" si="46"/>
        <v>1-1900</v>
      </c>
      <c r="F1525" s="69"/>
      <c r="G1525" s="67"/>
      <c r="H1525" s="68"/>
      <c r="I1525" s="69"/>
      <c r="J1525" s="67"/>
      <c r="K1525" s="25" t="e">
        <f>IFERROR(VLOOKUP(J1525,'DE-PARA'!J:K,2,0),VLOOKUP('BD Conta 5295-0'!J1525,'DE-PARA'!K:L,2,0))</f>
        <v>#N/A</v>
      </c>
      <c r="L1525" s="70"/>
      <c r="M1525" s="101">
        <f t="shared" si="47"/>
        <v>0</v>
      </c>
    </row>
    <row r="1526" spans="2:13">
      <c r="B1526" s="60"/>
      <c r="C1526" s="65"/>
      <c r="D1526" s="66"/>
      <c r="E1526" s="20" t="str">
        <f t="shared" si="46"/>
        <v>1-1900</v>
      </c>
      <c r="F1526" s="69"/>
      <c r="G1526" s="67"/>
      <c r="H1526" s="68"/>
      <c r="I1526" s="69"/>
      <c r="J1526" s="67"/>
      <c r="K1526" s="25" t="e">
        <f>IFERROR(VLOOKUP(J1526,'DE-PARA'!J:K,2,0),VLOOKUP('BD Conta 5295-0'!J1526,'DE-PARA'!K:L,2,0))</f>
        <v>#N/A</v>
      </c>
      <c r="L1526" s="70"/>
      <c r="M1526" s="101">
        <f t="shared" si="47"/>
        <v>0</v>
      </c>
    </row>
    <row r="1527" spans="2:13">
      <c r="B1527" s="60"/>
      <c r="C1527" s="65"/>
      <c r="D1527" s="66"/>
      <c r="E1527" s="20" t="str">
        <f t="shared" si="46"/>
        <v>1-1900</v>
      </c>
      <c r="F1527" s="69"/>
      <c r="G1527" s="67"/>
      <c r="H1527" s="68"/>
      <c r="I1527" s="69"/>
      <c r="J1527" s="67"/>
      <c r="K1527" s="25" t="e">
        <f>IFERROR(VLOOKUP(J1527,'DE-PARA'!J:K,2,0),VLOOKUP('BD Conta 5295-0'!J1527,'DE-PARA'!K:L,2,0))</f>
        <v>#N/A</v>
      </c>
      <c r="L1527" s="70"/>
      <c r="M1527" s="101">
        <f t="shared" si="47"/>
        <v>0</v>
      </c>
    </row>
    <row r="1528" spans="2:13">
      <c r="B1528" s="60"/>
      <c r="C1528" s="65"/>
      <c r="D1528" s="66"/>
      <c r="E1528" s="20" t="str">
        <f t="shared" si="46"/>
        <v>1-1900</v>
      </c>
      <c r="F1528" s="69"/>
      <c r="G1528" s="67"/>
      <c r="H1528" s="68"/>
      <c r="I1528" s="69"/>
      <c r="J1528" s="67"/>
      <c r="K1528" s="25" t="e">
        <f>IFERROR(VLOOKUP(J1528,'DE-PARA'!J:K,2,0),VLOOKUP('BD Conta 5295-0'!J1528,'DE-PARA'!K:L,2,0))</f>
        <v>#N/A</v>
      </c>
      <c r="L1528" s="70"/>
      <c r="M1528" s="101">
        <f t="shared" si="47"/>
        <v>0</v>
      </c>
    </row>
    <row r="1529" spans="2:13">
      <c r="B1529" s="60"/>
      <c r="C1529" s="65"/>
      <c r="D1529" s="66"/>
      <c r="E1529" s="20" t="str">
        <f t="shared" si="46"/>
        <v>1-1900</v>
      </c>
      <c r="F1529" s="69"/>
      <c r="G1529" s="67"/>
      <c r="H1529" s="68"/>
      <c r="I1529" s="69"/>
      <c r="J1529" s="67"/>
      <c r="K1529" s="25" t="e">
        <f>IFERROR(VLOOKUP(J1529,'DE-PARA'!J:K,2,0),VLOOKUP('BD Conta 5295-0'!J1529,'DE-PARA'!K:L,2,0))</f>
        <v>#N/A</v>
      </c>
      <c r="L1529" s="70"/>
      <c r="M1529" s="101">
        <f t="shared" si="47"/>
        <v>0</v>
      </c>
    </row>
    <row r="1530" spans="2:13">
      <c r="B1530" s="60"/>
      <c r="C1530" s="65"/>
      <c r="D1530" s="66"/>
      <c r="E1530" s="20" t="str">
        <f t="shared" si="46"/>
        <v>1-1900</v>
      </c>
      <c r="F1530" s="69"/>
      <c r="G1530" s="67"/>
      <c r="H1530" s="68"/>
      <c r="I1530" s="69"/>
      <c r="J1530" s="67"/>
      <c r="K1530" s="25" t="e">
        <f>IFERROR(VLOOKUP(J1530,'DE-PARA'!J:K,2,0),VLOOKUP('BD Conta 5295-0'!J1530,'DE-PARA'!K:L,2,0))</f>
        <v>#N/A</v>
      </c>
      <c r="L1530" s="70"/>
      <c r="M1530" s="101">
        <f t="shared" si="47"/>
        <v>0</v>
      </c>
    </row>
    <row r="1531" spans="2:13">
      <c r="B1531" s="60"/>
      <c r="C1531" s="65"/>
      <c r="D1531" s="66"/>
      <c r="E1531" s="20" t="str">
        <f t="shared" si="46"/>
        <v>1-1900</v>
      </c>
      <c r="F1531" s="69"/>
      <c r="G1531" s="67"/>
      <c r="H1531" s="68"/>
      <c r="I1531" s="69"/>
      <c r="J1531" s="67"/>
      <c r="K1531" s="25" t="e">
        <f>IFERROR(VLOOKUP(J1531,'DE-PARA'!J:K,2,0),VLOOKUP('BD Conta 5295-0'!J1531,'DE-PARA'!K:L,2,0))</f>
        <v>#N/A</v>
      </c>
      <c r="L1531" s="70"/>
      <c r="M1531" s="101">
        <f t="shared" si="47"/>
        <v>0</v>
      </c>
    </row>
    <row r="1532" spans="2:13">
      <c r="B1532" s="60"/>
      <c r="C1532" s="65"/>
      <c r="D1532" s="66"/>
      <c r="E1532" s="20" t="str">
        <f t="shared" si="46"/>
        <v>1-1900</v>
      </c>
      <c r="F1532" s="69"/>
      <c r="G1532" s="67"/>
      <c r="H1532" s="68"/>
      <c r="I1532" s="69"/>
      <c r="J1532" s="67"/>
      <c r="K1532" s="25" t="e">
        <f>IFERROR(VLOOKUP(J1532,'DE-PARA'!J:K,2,0),VLOOKUP('BD Conta 5295-0'!J1532,'DE-PARA'!K:L,2,0))</f>
        <v>#N/A</v>
      </c>
      <c r="L1532" s="70"/>
      <c r="M1532" s="101">
        <f t="shared" si="47"/>
        <v>0</v>
      </c>
    </row>
    <row r="1533" spans="2:13">
      <c r="B1533" s="60"/>
      <c r="C1533" s="65"/>
      <c r="D1533" s="66"/>
      <c r="E1533" s="20" t="str">
        <f t="shared" si="46"/>
        <v>1-1900</v>
      </c>
      <c r="F1533" s="69"/>
      <c r="G1533" s="67"/>
      <c r="H1533" s="68"/>
      <c r="I1533" s="69"/>
      <c r="J1533" s="67"/>
      <c r="K1533" s="25" t="e">
        <f>IFERROR(VLOOKUP(J1533,'DE-PARA'!J:K,2,0),VLOOKUP('BD Conta 5295-0'!J1533,'DE-PARA'!K:L,2,0))</f>
        <v>#N/A</v>
      </c>
      <c r="L1533" s="70"/>
      <c r="M1533" s="101">
        <f t="shared" si="47"/>
        <v>0</v>
      </c>
    </row>
    <row r="1534" spans="2:13">
      <c r="B1534" s="60"/>
      <c r="C1534" s="65"/>
      <c r="D1534" s="66"/>
      <c r="E1534" s="20" t="str">
        <f t="shared" si="46"/>
        <v>1-1900</v>
      </c>
      <c r="F1534" s="69"/>
      <c r="G1534" s="67"/>
      <c r="H1534" s="68"/>
      <c r="I1534" s="69"/>
      <c r="J1534" s="67"/>
      <c r="K1534" s="25" t="e">
        <f>IFERROR(VLOOKUP(J1534,'DE-PARA'!J:K,2,0),VLOOKUP('BD Conta 5295-0'!J1534,'DE-PARA'!K:L,2,0))</f>
        <v>#N/A</v>
      </c>
      <c r="L1534" s="70"/>
      <c r="M1534" s="101">
        <f t="shared" si="47"/>
        <v>0</v>
      </c>
    </row>
    <row r="1535" spans="2:13">
      <c r="B1535" s="60"/>
      <c r="C1535" s="65"/>
      <c r="D1535" s="66"/>
      <c r="E1535" s="20" t="str">
        <f t="shared" si="46"/>
        <v>1-1900</v>
      </c>
      <c r="F1535" s="69"/>
      <c r="G1535" s="67"/>
      <c r="H1535" s="68"/>
      <c r="I1535" s="69"/>
      <c r="J1535" s="67"/>
      <c r="K1535" s="25" t="e">
        <f>IFERROR(VLOOKUP(J1535,'DE-PARA'!J:K,2,0),VLOOKUP('BD Conta 5295-0'!J1535,'DE-PARA'!K:L,2,0))</f>
        <v>#N/A</v>
      </c>
      <c r="L1535" s="70"/>
      <c r="M1535" s="101">
        <f t="shared" si="47"/>
        <v>0</v>
      </c>
    </row>
    <row r="1536" spans="2:13">
      <c r="B1536" s="60"/>
      <c r="C1536" s="65"/>
      <c r="D1536" s="66"/>
      <c r="E1536" s="20" t="str">
        <f t="shared" si="46"/>
        <v>1-1900</v>
      </c>
      <c r="F1536" s="69"/>
      <c r="G1536" s="67"/>
      <c r="H1536" s="68"/>
      <c r="I1536" s="69"/>
      <c r="J1536" s="67"/>
      <c r="K1536" s="25" t="e">
        <f>IFERROR(VLOOKUP(J1536,'DE-PARA'!J:K,2,0),VLOOKUP('BD Conta 5295-0'!J1536,'DE-PARA'!K:L,2,0))</f>
        <v>#N/A</v>
      </c>
      <c r="L1536" s="70"/>
      <c r="M1536" s="101">
        <f t="shared" si="47"/>
        <v>0</v>
      </c>
    </row>
    <row r="1537" spans="2:13">
      <c r="B1537" s="60"/>
      <c r="C1537" s="65"/>
      <c r="D1537" s="66"/>
      <c r="E1537" s="20" t="str">
        <f t="shared" si="46"/>
        <v>1-1900</v>
      </c>
      <c r="F1537" s="69"/>
      <c r="G1537" s="67"/>
      <c r="H1537" s="68"/>
      <c r="I1537" s="69"/>
      <c r="J1537" s="67"/>
      <c r="K1537" s="25" t="e">
        <f>IFERROR(VLOOKUP(J1537,'DE-PARA'!J:K,2,0),VLOOKUP('BD Conta 5295-0'!J1537,'DE-PARA'!K:L,2,0))</f>
        <v>#N/A</v>
      </c>
      <c r="L1537" s="70"/>
      <c r="M1537" s="101">
        <f t="shared" si="47"/>
        <v>0</v>
      </c>
    </row>
    <row r="1538" spans="2:13">
      <c r="B1538" s="60"/>
      <c r="C1538" s="65"/>
      <c r="D1538" s="66"/>
      <c r="E1538" s="20" t="str">
        <f t="shared" si="46"/>
        <v>1-1900</v>
      </c>
      <c r="F1538" s="69"/>
      <c r="G1538" s="67"/>
      <c r="H1538" s="68"/>
      <c r="I1538" s="69"/>
      <c r="J1538" s="67"/>
      <c r="K1538" s="25" t="e">
        <f>IFERROR(VLOOKUP(J1538,'DE-PARA'!J:K,2,0),VLOOKUP('BD Conta 5295-0'!J1538,'DE-PARA'!K:L,2,0))</f>
        <v>#N/A</v>
      </c>
      <c r="L1538" s="70"/>
      <c r="M1538" s="101">
        <f t="shared" si="47"/>
        <v>0</v>
      </c>
    </row>
    <row r="1539" spans="2:13">
      <c r="B1539" s="60"/>
      <c r="C1539" s="65"/>
      <c r="D1539" s="66"/>
      <c r="E1539" s="20" t="str">
        <f t="shared" si="46"/>
        <v>1-1900</v>
      </c>
      <c r="F1539" s="69"/>
      <c r="G1539" s="67"/>
      <c r="H1539" s="68"/>
      <c r="I1539" s="69"/>
      <c r="J1539" s="67"/>
      <c r="K1539" s="25" t="e">
        <f>IFERROR(VLOOKUP(J1539,'DE-PARA'!J:K,2,0),VLOOKUP('BD Conta 5295-0'!J1539,'DE-PARA'!K:L,2,0))</f>
        <v>#N/A</v>
      </c>
      <c r="L1539" s="70"/>
      <c r="M1539" s="101">
        <f t="shared" si="47"/>
        <v>0</v>
      </c>
    </row>
    <row r="1540" spans="2:13">
      <c r="B1540" s="60"/>
      <c r="C1540" s="65"/>
      <c r="D1540" s="66"/>
      <c r="E1540" s="20" t="str">
        <f t="shared" ref="E1540:E1603" si="48">MONTH(D1540)&amp;"-"&amp;YEAR(D1540)</f>
        <v>1-1900</v>
      </c>
      <c r="F1540" s="69"/>
      <c r="G1540" s="67"/>
      <c r="H1540" s="68"/>
      <c r="I1540" s="69"/>
      <c r="J1540" s="67"/>
      <c r="K1540" s="25" t="e">
        <f>IFERROR(VLOOKUP(J1540,'DE-PARA'!J:K,2,0),VLOOKUP('BD Conta 5295-0'!J1540,'DE-PARA'!K:L,2,0))</f>
        <v>#N/A</v>
      </c>
      <c r="L1540" s="70"/>
      <c r="M1540" s="101">
        <f t="shared" si="47"/>
        <v>0</v>
      </c>
    </row>
    <row r="1541" spans="2:13">
      <c r="B1541" s="60"/>
      <c r="C1541" s="65"/>
      <c r="D1541" s="66"/>
      <c r="E1541" s="20" t="str">
        <f t="shared" si="48"/>
        <v>1-1900</v>
      </c>
      <c r="F1541" s="69"/>
      <c r="G1541" s="67"/>
      <c r="H1541" s="68"/>
      <c r="I1541" s="69"/>
      <c r="J1541" s="67"/>
      <c r="K1541" s="25" t="e">
        <f>IFERROR(VLOOKUP(J1541,'DE-PARA'!J:K,2,0),VLOOKUP('BD Conta 5295-0'!J1541,'DE-PARA'!K:L,2,0))</f>
        <v>#N/A</v>
      </c>
      <c r="L1541" s="70"/>
      <c r="M1541" s="101">
        <f t="shared" si="47"/>
        <v>0</v>
      </c>
    </row>
    <row r="1542" spans="2:13">
      <c r="B1542" s="60"/>
      <c r="C1542" s="65"/>
      <c r="D1542" s="66"/>
      <c r="E1542" s="20" t="str">
        <f t="shared" si="48"/>
        <v>1-1900</v>
      </c>
      <c r="F1542" s="69"/>
      <c r="G1542" s="67"/>
      <c r="H1542" s="68"/>
      <c r="I1542" s="69"/>
      <c r="J1542" s="67"/>
      <c r="K1542" s="25" t="e">
        <f>IFERROR(VLOOKUP(J1542,'DE-PARA'!J:K,2,0),VLOOKUP('BD Conta 5295-0'!J1542,'DE-PARA'!K:L,2,0))</f>
        <v>#N/A</v>
      </c>
      <c r="L1542" s="70"/>
      <c r="M1542" s="101">
        <f t="shared" ref="M1542:M1605" si="49">M1541+L1542</f>
        <v>0</v>
      </c>
    </row>
    <row r="1543" spans="2:13">
      <c r="B1543" s="60"/>
      <c r="C1543" s="65"/>
      <c r="D1543" s="66"/>
      <c r="E1543" s="20" t="str">
        <f t="shared" si="48"/>
        <v>1-1900</v>
      </c>
      <c r="F1543" s="69"/>
      <c r="G1543" s="67"/>
      <c r="H1543" s="68"/>
      <c r="I1543" s="69"/>
      <c r="J1543" s="67"/>
      <c r="K1543" s="25" t="e">
        <f>IFERROR(VLOOKUP(J1543,'DE-PARA'!J:K,2,0),VLOOKUP('BD Conta 5295-0'!J1543,'DE-PARA'!K:L,2,0))</f>
        <v>#N/A</v>
      </c>
      <c r="L1543" s="70"/>
      <c r="M1543" s="101">
        <f t="shared" si="49"/>
        <v>0</v>
      </c>
    </row>
    <row r="1544" spans="2:13">
      <c r="B1544" s="60"/>
      <c r="C1544" s="65"/>
      <c r="D1544" s="66"/>
      <c r="E1544" s="20" t="str">
        <f t="shared" si="48"/>
        <v>1-1900</v>
      </c>
      <c r="F1544" s="69"/>
      <c r="G1544" s="67"/>
      <c r="H1544" s="68"/>
      <c r="I1544" s="69"/>
      <c r="J1544" s="67"/>
      <c r="K1544" s="25" t="e">
        <f>IFERROR(VLOOKUP(J1544,'DE-PARA'!J:K,2,0),VLOOKUP('BD Conta 5295-0'!J1544,'DE-PARA'!K:L,2,0))</f>
        <v>#N/A</v>
      </c>
      <c r="L1544" s="70"/>
      <c r="M1544" s="101">
        <f t="shared" si="49"/>
        <v>0</v>
      </c>
    </row>
    <row r="1545" spans="2:13">
      <c r="B1545" s="60"/>
      <c r="C1545" s="65"/>
      <c r="D1545" s="66"/>
      <c r="E1545" s="20" t="str">
        <f t="shared" si="48"/>
        <v>1-1900</v>
      </c>
      <c r="F1545" s="69"/>
      <c r="G1545" s="67"/>
      <c r="H1545" s="68"/>
      <c r="I1545" s="69"/>
      <c r="J1545" s="67"/>
      <c r="K1545" s="25" t="e">
        <f>IFERROR(VLOOKUP(J1545,'DE-PARA'!J:K,2,0),VLOOKUP('BD Conta 5295-0'!J1545,'DE-PARA'!K:L,2,0))</f>
        <v>#N/A</v>
      </c>
      <c r="L1545" s="70"/>
      <c r="M1545" s="101">
        <f t="shared" si="49"/>
        <v>0</v>
      </c>
    </row>
    <row r="1546" spans="2:13">
      <c r="B1546" s="60"/>
      <c r="C1546" s="65"/>
      <c r="D1546" s="66"/>
      <c r="E1546" s="20" t="str">
        <f t="shared" si="48"/>
        <v>1-1900</v>
      </c>
      <c r="F1546" s="69"/>
      <c r="G1546" s="67"/>
      <c r="H1546" s="68"/>
      <c r="I1546" s="69"/>
      <c r="J1546" s="67"/>
      <c r="K1546" s="25" t="e">
        <f>IFERROR(VLOOKUP(J1546,'DE-PARA'!J:K,2,0),VLOOKUP('BD Conta 5295-0'!J1546,'DE-PARA'!K:L,2,0))</f>
        <v>#N/A</v>
      </c>
      <c r="L1546" s="70"/>
      <c r="M1546" s="101">
        <f t="shared" si="49"/>
        <v>0</v>
      </c>
    </row>
    <row r="1547" spans="2:13">
      <c r="B1547" s="60"/>
      <c r="C1547" s="65"/>
      <c r="D1547" s="66"/>
      <c r="E1547" s="20" t="str">
        <f t="shared" si="48"/>
        <v>1-1900</v>
      </c>
      <c r="F1547" s="69"/>
      <c r="G1547" s="67"/>
      <c r="H1547" s="68"/>
      <c r="I1547" s="69"/>
      <c r="J1547" s="67"/>
      <c r="K1547" s="25" t="e">
        <f>IFERROR(VLOOKUP(J1547,'DE-PARA'!J:K,2,0),VLOOKUP('BD Conta 5295-0'!J1547,'DE-PARA'!K:L,2,0))</f>
        <v>#N/A</v>
      </c>
      <c r="L1547" s="70"/>
      <c r="M1547" s="101">
        <f t="shared" si="49"/>
        <v>0</v>
      </c>
    </row>
    <row r="1548" spans="2:13">
      <c r="B1548" s="60"/>
      <c r="C1548" s="65"/>
      <c r="D1548" s="66"/>
      <c r="E1548" s="20" t="str">
        <f t="shared" si="48"/>
        <v>1-1900</v>
      </c>
      <c r="F1548" s="69"/>
      <c r="G1548" s="67"/>
      <c r="H1548" s="68"/>
      <c r="I1548" s="69"/>
      <c r="J1548" s="67"/>
      <c r="K1548" s="25" t="e">
        <f>IFERROR(VLOOKUP(J1548,'DE-PARA'!J:K,2,0),VLOOKUP('BD Conta 5295-0'!J1548,'DE-PARA'!K:L,2,0))</f>
        <v>#N/A</v>
      </c>
      <c r="L1548" s="70"/>
      <c r="M1548" s="101">
        <f t="shared" si="49"/>
        <v>0</v>
      </c>
    </row>
    <row r="1549" spans="2:13">
      <c r="B1549" s="60"/>
      <c r="C1549" s="65"/>
      <c r="D1549" s="66"/>
      <c r="E1549" s="20" t="str">
        <f t="shared" si="48"/>
        <v>1-1900</v>
      </c>
      <c r="F1549" s="69"/>
      <c r="G1549" s="67"/>
      <c r="H1549" s="68"/>
      <c r="I1549" s="69"/>
      <c r="J1549" s="67"/>
      <c r="K1549" s="25" t="e">
        <f>IFERROR(VLOOKUP(J1549,'DE-PARA'!J:K,2,0),VLOOKUP('BD Conta 5295-0'!J1549,'DE-PARA'!K:L,2,0))</f>
        <v>#N/A</v>
      </c>
      <c r="L1549" s="70"/>
      <c r="M1549" s="101">
        <f t="shared" si="49"/>
        <v>0</v>
      </c>
    </row>
    <row r="1550" spans="2:13">
      <c r="B1550" s="60"/>
      <c r="C1550" s="65"/>
      <c r="D1550" s="66"/>
      <c r="E1550" s="20" t="str">
        <f t="shared" si="48"/>
        <v>1-1900</v>
      </c>
      <c r="F1550" s="69"/>
      <c r="G1550" s="67"/>
      <c r="H1550" s="68"/>
      <c r="I1550" s="69"/>
      <c r="J1550" s="67"/>
      <c r="K1550" s="25" t="e">
        <f>IFERROR(VLOOKUP(J1550,'DE-PARA'!J:K,2,0),VLOOKUP('BD Conta 5295-0'!J1550,'DE-PARA'!K:L,2,0))</f>
        <v>#N/A</v>
      </c>
      <c r="L1550" s="70"/>
      <c r="M1550" s="101">
        <f t="shared" si="49"/>
        <v>0</v>
      </c>
    </row>
    <row r="1551" spans="2:13">
      <c r="B1551" s="60"/>
      <c r="C1551" s="65"/>
      <c r="D1551" s="66"/>
      <c r="E1551" s="20" t="str">
        <f t="shared" si="48"/>
        <v>1-1900</v>
      </c>
      <c r="F1551" s="69"/>
      <c r="G1551" s="67"/>
      <c r="H1551" s="68"/>
      <c r="I1551" s="69"/>
      <c r="J1551" s="67"/>
      <c r="K1551" s="25" t="e">
        <f>IFERROR(VLOOKUP(J1551,'DE-PARA'!J:K,2,0),VLOOKUP('BD Conta 5295-0'!J1551,'DE-PARA'!K:L,2,0))</f>
        <v>#N/A</v>
      </c>
      <c r="L1551" s="70"/>
      <c r="M1551" s="101">
        <f t="shared" si="49"/>
        <v>0</v>
      </c>
    </row>
    <row r="1552" spans="2:13">
      <c r="B1552" s="60"/>
      <c r="C1552" s="65"/>
      <c r="D1552" s="66"/>
      <c r="E1552" s="20" t="str">
        <f t="shared" si="48"/>
        <v>1-1900</v>
      </c>
      <c r="F1552" s="69"/>
      <c r="G1552" s="67"/>
      <c r="H1552" s="68"/>
      <c r="I1552" s="69"/>
      <c r="J1552" s="67"/>
      <c r="K1552" s="25" t="e">
        <f>IFERROR(VLOOKUP(J1552,'DE-PARA'!J:K,2,0),VLOOKUP('BD Conta 5295-0'!J1552,'DE-PARA'!K:L,2,0))</f>
        <v>#N/A</v>
      </c>
      <c r="L1552" s="70"/>
      <c r="M1552" s="101">
        <f t="shared" si="49"/>
        <v>0</v>
      </c>
    </row>
    <row r="1553" spans="2:13">
      <c r="B1553" s="60"/>
      <c r="C1553" s="65"/>
      <c r="D1553" s="66"/>
      <c r="E1553" s="20" t="str">
        <f t="shared" si="48"/>
        <v>1-1900</v>
      </c>
      <c r="F1553" s="69"/>
      <c r="G1553" s="67"/>
      <c r="H1553" s="68"/>
      <c r="I1553" s="69"/>
      <c r="J1553" s="67"/>
      <c r="K1553" s="25" t="e">
        <f>IFERROR(VLOOKUP(J1553,'DE-PARA'!J:K,2,0),VLOOKUP('BD Conta 5295-0'!J1553,'DE-PARA'!K:L,2,0))</f>
        <v>#N/A</v>
      </c>
      <c r="L1553" s="70"/>
      <c r="M1553" s="101">
        <f t="shared" si="49"/>
        <v>0</v>
      </c>
    </row>
    <row r="1554" spans="2:13">
      <c r="B1554" s="60"/>
      <c r="C1554" s="65"/>
      <c r="D1554" s="66"/>
      <c r="E1554" s="20" t="str">
        <f t="shared" si="48"/>
        <v>1-1900</v>
      </c>
      <c r="F1554" s="69"/>
      <c r="G1554" s="67"/>
      <c r="H1554" s="68"/>
      <c r="I1554" s="69"/>
      <c r="J1554" s="67"/>
      <c r="K1554" s="25" t="e">
        <f>IFERROR(VLOOKUP(J1554,'DE-PARA'!J:K,2,0),VLOOKUP('BD Conta 5295-0'!J1554,'DE-PARA'!K:L,2,0))</f>
        <v>#N/A</v>
      </c>
      <c r="L1554" s="70"/>
      <c r="M1554" s="101">
        <f t="shared" si="49"/>
        <v>0</v>
      </c>
    </row>
    <row r="1555" spans="2:13">
      <c r="B1555" s="60"/>
      <c r="C1555" s="65"/>
      <c r="D1555" s="66"/>
      <c r="E1555" s="20" t="str">
        <f t="shared" si="48"/>
        <v>1-1900</v>
      </c>
      <c r="F1555" s="69"/>
      <c r="G1555" s="67"/>
      <c r="H1555" s="68"/>
      <c r="I1555" s="69"/>
      <c r="J1555" s="67"/>
      <c r="K1555" s="25" t="e">
        <f>IFERROR(VLOOKUP(J1555,'DE-PARA'!J:K,2,0),VLOOKUP('BD Conta 5295-0'!J1555,'DE-PARA'!K:L,2,0))</f>
        <v>#N/A</v>
      </c>
      <c r="L1555" s="70"/>
      <c r="M1555" s="101">
        <f t="shared" si="49"/>
        <v>0</v>
      </c>
    </row>
    <row r="1556" spans="2:13">
      <c r="B1556" s="60"/>
      <c r="C1556" s="65"/>
      <c r="D1556" s="66"/>
      <c r="E1556" s="20" t="str">
        <f t="shared" si="48"/>
        <v>1-1900</v>
      </c>
      <c r="F1556" s="69"/>
      <c r="G1556" s="67"/>
      <c r="H1556" s="68"/>
      <c r="I1556" s="69"/>
      <c r="J1556" s="67"/>
      <c r="K1556" s="25" t="e">
        <f>IFERROR(VLOOKUP(J1556,'DE-PARA'!J:K,2,0),VLOOKUP('BD Conta 5295-0'!J1556,'DE-PARA'!K:L,2,0))</f>
        <v>#N/A</v>
      </c>
      <c r="L1556" s="70"/>
      <c r="M1556" s="101">
        <f t="shared" si="49"/>
        <v>0</v>
      </c>
    </row>
    <row r="1557" spans="2:13">
      <c r="B1557" s="60"/>
      <c r="C1557" s="65"/>
      <c r="D1557" s="66"/>
      <c r="E1557" s="20" t="str">
        <f t="shared" si="48"/>
        <v>1-1900</v>
      </c>
      <c r="F1557" s="69"/>
      <c r="G1557" s="67"/>
      <c r="H1557" s="68"/>
      <c r="I1557" s="69"/>
      <c r="J1557" s="67"/>
      <c r="K1557" s="25" t="e">
        <f>IFERROR(VLOOKUP(J1557,'DE-PARA'!J:K,2,0),VLOOKUP('BD Conta 5295-0'!J1557,'DE-PARA'!K:L,2,0))</f>
        <v>#N/A</v>
      </c>
      <c r="L1557" s="70"/>
      <c r="M1557" s="101">
        <f t="shared" si="49"/>
        <v>0</v>
      </c>
    </row>
    <row r="1558" spans="2:13">
      <c r="B1558" s="60"/>
      <c r="C1558" s="65"/>
      <c r="D1558" s="66"/>
      <c r="E1558" s="20" t="str">
        <f t="shared" si="48"/>
        <v>1-1900</v>
      </c>
      <c r="F1558" s="69"/>
      <c r="G1558" s="67"/>
      <c r="H1558" s="68"/>
      <c r="I1558" s="69"/>
      <c r="J1558" s="67"/>
      <c r="K1558" s="25" t="e">
        <f>IFERROR(VLOOKUP(J1558,'DE-PARA'!J:K,2,0),VLOOKUP('BD Conta 5295-0'!J1558,'DE-PARA'!K:L,2,0))</f>
        <v>#N/A</v>
      </c>
      <c r="L1558" s="70"/>
      <c r="M1558" s="101">
        <f t="shared" si="49"/>
        <v>0</v>
      </c>
    </row>
    <row r="1559" spans="2:13">
      <c r="B1559" s="60"/>
      <c r="C1559" s="65"/>
      <c r="D1559" s="66"/>
      <c r="E1559" s="20" t="str">
        <f t="shared" si="48"/>
        <v>1-1900</v>
      </c>
      <c r="F1559" s="69"/>
      <c r="G1559" s="67"/>
      <c r="H1559" s="68"/>
      <c r="I1559" s="69"/>
      <c r="J1559" s="67"/>
      <c r="K1559" s="25" t="e">
        <f>IFERROR(VLOOKUP(J1559,'DE-PARA'!J:K,2,0),VLOOKUP('BD Conta 5295-0'!J1559,'DE-PARA'!K:L,2,0))</f>
        <v>#N/A</v>
      </c>
      <c r="L1559" s="70"/>
      <c r="M1559" s="101">
        <f t="shared" si="49"/>
        <v>0</v>
      </c>
    </row>
    <row r="1560" spans="2:13">
      <c r="B1560" s="60"/>
      <c r="C1560" s="65"/>
      <c r="D1560" s="66"/>
      <c r="E1560" s="20" t="str">
        <f t="shared" si="48"/>
        <v>1-1900</v>
      </c>
      <c r="F1560" s="69"/>
      <c r="G1560" s="67"/>
      <c r="H1560" s="68"/>
      <c r="I1560" s="69"/>
      <c r="J1560" s="67"/>
      <c r="K1560" s="25" t="e">
        <f>IFERROR(VLOOKUP(J1560,'DE-PARA'!J:K,2,0),VLOOKUP('BD Conta 5295-0'!J1560,'DE-PARA'!K:L,2,0))</f>
        <v>#N/A</v>
      </c>
      <c r="L1560" s="70"/>
      <c r="M1560" s="101">
        <f t="shared" si="49"/>
        <v>0</v>
      </c>
    </row>
    <row r="1561" spans="2:13">
      <c r="B1561" s="60"/>
      <c r="C1561" s="65"/>
      <c r="D1561" s="66"/>
      <c r="E1561" s="20" t="str">
        <f t="shared" si="48"/>
        <v>1-1900</v>
      </c>
      <c r="F1561" s="69"/>
      <c r="G1561" s="67"/>
      <c r="H1561" s="68"/>
      <c r="I1561" s="69"/>
      <c r="J1561" s="67"/>
      <c r="K1561" s="25" t="e">
        <f>IFERROR(VLOOKUP(J1561,'DE-PARA'!J:K,2,0),VLOOKUP('BD Conta 5295-0'!J1561,'DE-PARA'!K:L,2,0))</f>
        <v>#N/A</v>
      </c>
      <c r="L1561" s="70"/>
      <c r="M1561" s="101">
        <f t="shared" si="49"/>
        <v>0</v>
      </c>
    </row>
    <row r="1562" spans="2:13">
      <c r="B1562" s="60"/>
      <c r="C1562" s="65"/>
      <c r="D1562" s="66"/>
      <c r="E1562" s="20" t="str">
        <f t="shared" si="48"/>
        <v>1-1900</v>
      </c>
      <c r="F1562" s="69"/>
      <c r="G1562" s="67"/>
      <c r="H1562" s="68"/>
      <c r="I1562" s="69"/>
      <c r="J1562" s="67"/>
      <c r="K1562" s="25" t="e">
        <f>IFERROR(VLOOKUP(J1562,'DE-PARA'!J:K,2,0),VLOOKUP('BD Conta 5295-0'!J1562,'DE-PARA'!K:L,2,0))</f>
        <v>#N/A</v>
      </c>
      <c r="L1562" s="70"/>
      <c r="M1562" s="101">
        <f t="shared" si="49"/>
        <v>0</v>
      </c>
    </row>
    <row r="1563" spans="2:13">
      <c r="B1563" s="60"/>
      <c r="C1563" s="65"/>
      <c r="D1563" s="66"/>
      <c r="E1563" s="20" t="str">
        <f t="shared" si="48"/>
        <v>1-1900</v>
      </c>
      <c r="F1563" s="69"/>
      <c r="G1563" s="67"/>
      <c r="H1563" s="68"/>
      <c r="I1563" s="69"/>
      <c r="J1563" s="67"/>
      <c r="K1563" s="25" t="e">
        <f>IFERROR(VLOOKUP(J1563,'DE-PARA'!J:K,2,0),VLOOKUP('BD Conta 5295-0'!J1563,'DE-PARA'!K:L,2,0))</f>
        <v>#N/A</v>
      </c>
      <c r="L1563" s="70"/>
      <c r="M1563" s="101">
        <f t="shared" si="49"/>
        <v>0</v>
      </c>
    </row>
    <row r="1564" spans="2:13">
      <c r="B1564" s="60"/>
      <c r="C1564" s="65"/>
      <c r="D1564" s="66"/>
      <c r="E1564" s="20" t="str">
        <f t="shared" si="48"/>
        <v>1-1900</v>
      </c>
      <c r="F1564" s="69"/>
      <c r="G1564" s="67"/>
      <c r="H1564" s="68"/>
      <c r="I1564" s="69"/>
      <c r="J1564" s="67"/>
      <c r="K1564" s="25" t="e">
        <f>IFERROR(VLOOKUP(J1564,'DE-PARA'!J:K,2,0),VLOOKUP('BD Conta 5295-0'!J1564,'DE-PARA'!K:L,2,0))</f>
        <v>#N/A</v>
      </c>
      <c r="L1564" s="70"/>
      <c r="M1564" s="101">
        <f t="shared" si="49"/>
        <v>0</v>
      </c>
    </row>
    <row r="1565" spans="2:13">
      <c r="B1565" s="60"/>
      <c r="C1565" s="65"/>
      <c r="D1565" s="66"/>
      <c r="E1565" s="20" t="str">
        <f t="shared" si="48"/>
        <v>1-1900</v>
      </c>
      <c r="F1565" s="69"/>
      <c r="G1565" s="67"/>
      <c r="H1565" s="68"/>
      <c r="I1565" s="69"/>
      <c r="J1565" s="67"/>
      <c r="K1565" s="25" t="e">
        <f>IFERROR(VLOOKUP(J1565,'DE-PARA'!J:K,2,0),VLOOKUP('BD Conta 5295-0'!J1565,'DE-PARA'!K:L,2,0))</f>
        <v>#N/A</v>
      </c>
      <c r="L1565" s="70"/>
      <c r="M1565" s="101">
        <f t="shared" si="49"/>
        <v>0</v>
      </c>
    </row>
    <row r="1566" spans="2:13">
      <c r="B1566" s="60"/>
      <c r="C1566" s="65"/>
      <c r="D1566" s="66"/>
      <c r="E1566" s="20" t="str">
        <f t="shared" si="48"/>
        <v>1-1900</v>
      </c>
      <c r="F1566" s="69"/>
      <c r="G1566" s="67"/>
      <c r="H1566" s="68"/>
      <c r="I1566" s="69"/>
      <c r="J1566" s="67"/>
      <c r="K1566" s="25" t="e">
        <f>IFERROR(VLOOKUP(J1566,'DE-PARA'!J:K,2,0),VLOOKUP('BD Conta 5295-0'!J1566,'DE-PARA'!K:L,2,0))</f>
        <v>#N/A</v>
      </c>
      <c r="L1566" s="70"/>
      <c r="M1566" s="101">
        <f t="shared" si="49"/>
        <v>0</v>
      </c>
    </row>
    <row r="1567" spans="2:13">
      <c r="B1567" s="60"/>
      <c r="C1567" s="65"/>
      <c r="D1567" s="66"/>
      <c r="E1567" s="20" t="str">
        <f t="shared" si="48"/>
        <v>1-1900</v>
      </c>
      <c r="F1567" s="69"/>
      <c r="G1567" s="67"/>
      <c r="H1567" s="68"/>
      <c r="I1567" s="69"/>
      <c r="J1567" s="67"/>
      <c r="K1567" s="25" t="e">
        <f>IFERROR(VLOOKUP(J1567,'DE-PARA'!J:K,2,0),VLOOKUP('BD Conta 5295-0'!J1567,'DE-PARA'!K:L,2,0))</f>
        <v>#N/A</v>
      </c>
      <c r="L1567" s="70"/>
      <c r="M1567" s="101">
        <f t="shared" si="49"/>
        <v>0</v>
      </c>
    </row>
    <row r="1568" spans="2:13">
      <c r="B1568" s="60"/>
      <c r="C1568" s="65"/>
      <c r="D1568" s="66"/>
      <c r="E1568" s="20" t="str">
        <f t="shared" si="48"/>
        <v>1-1900</v>
      </c>
      <c r="F1568" s="69"/>
      <c r="G1568" s="67"/>
      <c r="H1568" s="68"/>
      <c r="I1568" s="69"/>
      <c r="J1568" s="67"/>
      <c r="K1568" s="25" t="e">
        <f>IFERROR(VLOOKUP(J1568,'DE-PARA'!J:K,2,0),VLOOKUP('BD Conta 5295-0'!J1568,'DE-PARA'!K:L,2,0))</f>
        <v>#N/A</v>
      </c>
      <c r="L1568" s="70"/>
      <c r="M1568" s="101">
        <f t="shared" si="49"/>
        <v>0</v>
      </c>
    </row>
    <row r="1569" spans="2:13">
      <c r="B1569" s="60"/>
      <c r="C1569" s="65"/>
      <c r="D1569" s="66"/>
      <c r="E1569" s="20" t="str">
        <f t="shared" si="48"/>
        <v>1-1900</v>
      </c>
      <c r="F1569" s="69"/>
      <c r="G1569" s="67"/>
      <c r="H1569" s="68"/>
      <c r="I1569" s="69"/>
      <c r="J1569" s="67"/>
      <c r="K1569" s="25" t="e">
        <f>IFERROR(VLOOKUP(J1569,'DE-PARA'!J:K,2,0),VLOOKUP('BD Conta 5295-0'!J1569,'DE-PARA'!K:L,2,0))</f>
        <v>#N/A</v>
      </c>
      <c r="L1569" s="70"/>
      <c r="M1569" s="101">
        <f t="shared" si="49"/>
        <v>0</v>
      </c>
    </row>
    <row r="1570" spans="2:13">
      <c r="B1570" s="60"/>
      <c r="C1570" s="65"/>
      <c r="D1570" s="66"/>
      <c r="E1570" s="20" t="str">
        <f t="shared" si="48"/>
        <v>1-1900</v>
      </c>
      <c r="F1570" s="69"/>
      <c r="G1570" s="67"/>
      <c r="H1570" s="68"/>
      <c r="I1570" s="69"/>
      <c r="J1570" s="67"/>
      <c r="K1570" s="25" t="e">
        <f>IFERROR(VLOOKUP(J1570,'DE-PARA'!J:K,2,0),VLOOKUP('BD Conta 5295-0'!J1570,'DE-PARA'!K:L,2,0))</f>
        <v>#N/A</v>
      </c>
      <c r="L1570" s="70"/>
      <c r="M1570" s="101">
        <f t="shared" si="49"/>
        <v>0</v>
      </c>
    </row>
    <row r="1571" spans="2:13">
      <c r="B1571" s="60"/>
      <c r="C1571" s="65"/>
      <c r="D1571" s="66"/>
      <c r="E1571" s="20" t="str">
        <f t="shared" si="48"/>
        <v>1-1900</v>
      </c>
      <c r="F1571" s="69"/>
      <c r="G1571" s="67"/>
      <c r="H1571" s="68"/>
      <c r="I1571" s="69"/>
      <c r="J1571" s="67"/>
      <c r="K1571" s="25" t="e">
        <f>IFERROR(VLOOKUP(J1571,'DE-PARA'!J:K,2,0),VLOOKUP('BD Conta 5295-0'!J1571,'DE-PARA'!K:L,2,0))</f>
        <v>#N/A</v>
      </c>
      <c r="L1571" s="70"/>
      <c r="M1571" s="101">
        <f t="shared" si="49"/>
        <v>0</v>
      </c>
    </row>
    <row r="1572" spans="2:13">
      <c r="B1572" s="60"/>
      <c r="C1572" s="65"/>
      <c r="D1572" s="66"/>
      <c r="E1572" s="20" t="str">
        <f t="shared" si="48"/>
        <v>1-1900</v>
      </c>
      <c r="F1572" s="69"/>
      <c r="G1572" s="67"/>
      <c r="H1572" s="68"/>
      <c r="I1572" s="69"/>
      <c r="J1572" s="67"/>
      <c r="K1572" s="25" t="e">
        <f>IFERROR(VLOOKUP(J1572,'DE-PARA'!J:K,2,0),VLOOKUP('BD Conta 5295-0'!J1572,'DE-PARA'!K:L,2,0))</f>
        <v>#N/A</v>
      </c>
      <c r="L1572" s="70"/>
      <c r="M1572" s="101">
        <f t="shared" si="49"/>
        <v>0</v>
      </c>
    </row>
    <row r="1573" spans="2:13">
      <c r="B1573" s="60"/>
      <c r="C1573" s="65"/>
      <c r="D1573" s="66"/>
      <c r="E1573" s="20" t="str">
        <f t="shared" si="48"/>
        <v>1-1900</v>
      </c>
      <c r="F1573" s="69"/>
      <c r="G1573" s="67"/>
      <c r="H1573" s="68"/>
      <c r="I1573" s="69"/>
      <c r="J1573" s="67"/>
      <c r="K1573" s="25" t="e">
        <f>IFERROR(VLOOKUP(J1573,'DE-PARA'!J:K,2,0),VLOOKUP('BD Conta 5295-0'!J1573,'DE-PARA'!K:L,2,0))</f>
        <v>#N/A</v>
      </c>
      <c r="L1573" s="70"/>
      <c r="M1573" s="101">
        <f t="shared" si="49"/>
        <v>0</v>
      </c>
    </row>
    <row r="1574" spans="2:13">
      <c r="B1574" s="60"/>
      <c r="C1574" s="65"/>
      <c r="D1574" s="66"/>
      <c r="E1574" s="20" t="str">
        <f t="shared" si="48"/>
        <v>1-1900</v>
      </c>
      <c r="F1574" s="69"/>
      <c r="G1574" s="67"/>
      <c r="H1574" s="68"/>
      <c r="I1574" s="69"/>
      <c r="J1574" s="67"/>
      <c r="K1574" s="25" t="e">
        <f>IFERROR(VLOOKUP(J1574,'DE-PARA'!J:K,2,0),VLOOKUP('BD Conta 5295-0'!J1574,'DE-PARA'!K:L,2,0))</f>
        <v>#N/A</v>
      </c>
      <c r="L1574" s="70"/>
      <c r="M1574" s="101">
        <f t="shared" si="49"/>
        <v>0</v>
      </c>
    </row>
    <row r="1575" spans="2:13">
      <c r="B1575" s="60"/>
      <c r="C1575" s="65"/>
      <c r="D1575" s="66"/>
      <c r="E1575" s="20" t="str">
        <f t="shared" si="48"/>
        <v>1-1900</v>
      </c>
      <c r="F1575" s="69"/>
      <c r="G1575" s="67"/>
      <c r="H1575" s="68"/>
      <c r="I1575" s="69"/>
      <c r="J1575" s="67"/>
      <c r="K1575" s="25" t="e">
        <f>IFERROR(VLOOKUP(J1575,'DE-PARA'!J:K,2,0),VLOOKUP('BD Conta 5295-0'!J1575,'DE-PARA'!K:L,2,0))</f>
        <v>#N/A</v>
      </c>
      <c r="L1575" s="70"/>
      <c r="M1575" s="101">
        <f t="shared" si="49"/>
        <v>0</v>
      </c>
    </row>
    <row r="1576" spans="2:13">
      <c r="B1576" s="60"/>
      <c r="C1576" s="65"/>
      <c r="D1576" s="66"/>
      <c r="E1576" s="20" t="str">
        <f t="shared" si="48"/>
        <v>1-1900</v>
      </c>
      <c r="F1576" s="69"/>
      <c r="G1576" s="67"/>
      <c r="H1576" s="68"/>
      <c r="I1576" s="69"/>
      <c r="J1576" s="67"/>
      <c r="K1576" s="25" t="e">
        <f>IFERROR(VLOOKUP(J1576,'DE-PARA'!J:K,2,0),VLOOKUP('BD Conta 5295-0'!J1576,'DE-PARA'!K:L,2,0))</f>
        <v>#N/A</v>
      </c>
      <c r="L1576" s="70"/>
      <c r="M1576" s="101">
        <f t="shared" si="49"/>
        <v>0</v>
      </c>
    </row>
    <row r="1577" spans="2:13">
      <c r="B1577" s="60"/>
      <c r="C1577" s="65"/>
      <c r="D1577" s="66"/>
      <c r="E1577" s="20" t="str">
        <f t="shared" si="48"/>
        <v>1-1900</v>
      </c>
      <c r="F1577" s="69"/>
      <c r="G1577" s="67"/>
      <c r="H1577" s="68"/>
      <c r="I1577" s="69"/>
      <c r="J1577" s="67"/>
      <c r="K1577" s="25" t="e">
        <f>IFERROR(VLOOKUP(J1577,'DE-PARA'!J:K,2,0),VLOOKUP('BD Conta 5295-0'!J1577,'DE-PARA'!K:L,2,0))</f>
        <v>#N/A</v>
      </c>
      <c r="L1577" s="70"/>
      <c r="M1577" s="101">
        <f t="shared" si="49"/>
        <v>0</v>
      </c>
    </row>
    <row r="1578" spans="2:13">
      <c r="B1578" s="60"/>
      <c r="C1578" s="65"/>
      <c r="D1578" s="66"/>
      <c r="E1578" s="20" t="str">
        <f t="shared" si="48"/>
        <v>1-1900</v>
      </c>
      <c r="F1578" s="69"/>
      <c r="G1578" s="67"/>
      <c r="H1578" s="68"/>
      <c r="I1578" s="69"/>
      <c r="J1578" s="67"/>
      <c r="K1578" s="25" t="e">
        <f>IFERROR(VLOOKUP(J1578,'DE-PARA'!J:K,2,0),VLOOKUP('BD Conta 5295-0'!J1578,'DE-PARA'!K:L,2,0))</f>
        <v>#N/A</v>
      </c>
      <c r="L1578" s="70"/>
      <c r="M1578" s="101">
        <f t="shared" si="49"/>
        <v>0</v>
      </c>
    </row>
    <row r="1579" spans="2:13">
      <c r="B1579" s="60"/>
      <c r="C1579" s="65"/>
      <c r="D1579" s="66"/>
      <c r="E1579" s="20" t="str">
        <f t="shared" si="48"/>
        <v>1-1900</v>
      </c>
      <c r="F1579" s="69"/>
      <c r="G1579" s="67"/>
      <c r="H1579" s="68"/>
      <c r="I1579" s="69"/>
      <c r="J1579" s="67"/>
      <c r="K1579" s="25" t="e">
        <f>IFERROR(VLOOKUP(J1579,'DE-PARA'!J:K,2,0),VLOOKUP('BD Conta 5295-0'!J1579,'DE-PARA'!K:L,2,0))</f>
        <v>#N/A</v>
      </c>
      <c r="L1579" s="70"/>
      <c r="M1579" s="101">
        <f t="shared" si="49"/>
        <v>0</v>
      </c>
    </row>
    <row r="1580" spans="2:13">
      <c r="B1580" s="60"/>
      <c r="C1580" s="65"/>
      <c r="D1580" s="66"/>
      <c r="E1580" s="20" t="str">
        <f t="shared" si="48"/>
        <v>1-1900</v>
      </c>
      <c r="F1580" s="69"/>
      <c r="G1580" s="67"/>
      <c r="H1580" s="68"/>
      <c r="I1580" s="69"/>
      <c r="J1580" s="67"/>
      <c r="K1580" s="25" t="e">
        <f>IFERROR(VLOOKUP(J1580,'DE-PARA'!J:K,2,0),VLOOKUP('BD Conta 5295-0'!J1580,'DE-PARA'!K:L,2,0))</f>
        <v>#N/A</v>
      </c>
      <c r="L1580" s="70"/>
      <c r="M1580" s="101">
        <f t="shared" si="49"/>
        <v>0</v>
      </c>
    </row>
    <row r="1581" spans="2:13">
      <c r="B1581" s="60"/>
      <c r="C1581" s="65"/>
      <c r="D1581" s="66"/>
      <c r="E1581" s="20" t="str">
        <f t="shared" si="48"/>
        <v>1-1900</v>
      </c>
      <c r="F1581" s="69"/>
      <c r="G1581" s="67"/>
      <c r="H1581" s="68"/>
      <c r="I1581" s="69"/>
      <c r="J1581" s="67"/>
      <c r="K1581" s="25" t="e">
        <f>IFERROR(VLOOKUP(J1581,'DE-PARA'!J:K,2,0),VLOOKUP('BD Conta 5295-0'!J1581,'DE-PARA'!K:L,2,0))</f>
        <v>#N/A</v>
      </c>
      <c r="L1581" s="70"/>
      <c r="M1581" s="101">
        <f t="shared" si="49"/>
        <v>0</v>
      </c>
    </row>
    <row r="1582" spans="2:13">
      <c r="B1582" s="60"/>
      <c r="C1582" s="65"/>
      <c r="D1582" s="66"/>
      <c r="E1582" s="20" t="str">
        <f t="shared" si="48"/>
        <v>1-1900</v>
      </c>
      <c r="F1582" s="69"/>
      <c r="G1582" s="67"/>
      <c r="H1582" s="68"/>
      <c r="I1582" s="69"/>
      <c r="J1582" s="67"/>
      <c r="K1582" s="25" t="e">
        <f>IFERROR(VLOOKUP(J1582,'DE-PARA'!J:K,2,0),VLOOKUP('BD Conta 5295-0'!J1582,'DE-PARA'!K:L,2,0))</f>
        <v>#N/A</v>
      </c>
      <c r="L1582" s="70"/>
      <c r="M1582" s="101">
        <f t="shared" si="49"/>
        <v>0</v>
      </c>
    </row>
    <row r="1583" spans="2:13">
      <c r="B1583" s="60"/>
      <c r="C1583" s="65"/>
      <c r="D1583" s="66"/>
      <c r="E1583" s="20" t="str">
        <f t="shared" si="48"/>
        <v>1-1900</v>
      </c>
      <c r="F1583" s="69"/>
      <c r="G1583" s="67"/>
      <c r="H1583" s="68"/>
      <c r="I1583" s="69"/>
      <c r="J1583" s="67"/>
      <c r="K1583" s="25" t="e">
        <f>IFERROR(VLOOKUP(J1583,'DE-PARA'!J:K,2,0),VLOOKUP('BD Conta 5295-0'!J1583,'DE-PARA'!K:L,2,0))</f>
        <v>#N/A</v>
      </c>
      <c r="L1583" s="70"/>
      <c r="M1583" s="101">
        <f t="shared" si="49"/>
        <v>0</v>
      </c>
    </row>
    <row r="1584" spans="2:13">
      <c r="B1584" s="60"/>
      <c r="C1584" s="65"/>
      <c r="D1584" s="66"/>
      <c r="E1584" s="20" t="str">
        <f t="shared" si="48"/>
        <v>1-1900</v>
      </c>
      <c r="F1584" s="69"/>
      <c r="G1584" s="67"/>
      <c r="H1584" s="68"/>
      <c r="I1584" s="69"/>
      <c r="J1584" s="67"/>
      <c r="K1584" s="25" t="e">
        <f>IFERROR(VLOOKUP(J1584,'DE-PARA'!J:K,2,0),VLOOKUP('BD Conta 5295-0'!J1584,'DE-PARA'!K:L,2,0))</f>
        <v>#N/A</v>
      </c>
      <c r="L1584" s="70"/>
      <c r="M1584" s="101">
        <f t="shared" si="49"/>
        <v>0</v>
      </c>
    </row>
    <row r="1585" spans="2:13">
      <c r="B1585" s="60"/>
      <c r="C1585" s="65"/>
      <c r="D1585" s="66"/>
      <c r="E1585" s="20" t="str">
        <f t="shared" si="48"/>
        <v>1-1900</v>
      </c>
      <c r="F1585" s="69"/>
      <c r="G1585" s="67"/>
      <c r="H1585" s="68"/>
      <c r="I1585" s="69"/>
      <c r="J1585" s="67"/>
      <c r="K1585" s="25" t="e">
        <f>IFERROR(VLOOKUP(J1585,'DE-PARA'!J:K,2,0),VLOOKUP('BD Conta 5295-0'!J1585,'DE-PARA'!K:L,2,0))</f>
        <v>#N/A</v>
      </c>
      <c r="L1585" s="70"/>
      <c r="M1585" s="101">
        <f t="shared" si="49"/>
        <v>0</v>
      </c>
    </row>
    <row r="1586" spans="2:13">
      <c r="B1586" s="60"/>
      <c r="C1586" s="65"/>
      <c r="D1586" s="66"/>
      <c r="E1586" s="20" t="str">
        <f t="shared" si="48"/>
        <v>1-1900</v>
      </c>
      <c r="F1586" s="69"/>
      <c r="G1586" s="67"/>
      <c r="H1586" s="68"/>
      <c r="I1586" s="69"/>
      <c r="J1586" s="67"/>
      <c r="K1586" s="25" t="e">
        <f>IFERROR(VLOOKUP(J1586,'DE-PARA'!J:K,2,0),VLOOKUP('BD Conta 5295-0'!J1586,'DE-PARA'!K:L,2,0))</f>
        <v>#N/A</v>
      </c>
      <c r="L1586" s="70"/>
      <c r="M1586" s="101">
        <f t="shared" si="49"/>
        <v>0</v>
      </c>
    </row>
    <row r="1587" spans="2:13">
      <c r="B1587" s="60"/>
      <c r="C1587" s="65"/>
      <c r="D1587" s="66"/>
      <c r="E1587" s="20" t="str">
        <f t="shared" si="48"/>
        <v>1-1900</v>
      </c>
      <c r="F1587" s="69"/>
      <c r="G1587" s="67"/>
      <c r="H1587" s="68"/>
      <c r="I1587" s="69"/>
      <c r="J1587" s="67"/>
      <c r="K1587" s="25" t="e">
        <f>IFERROR(VLOOKUP(J1587,'DE-PARA'!J:K,2,0),VLOOKUP('BD Conta 5295-0'!J1587,'DE-PARA'!K:L,2,0))</f>
        <v>#N/A</v>
      </c>
      <c r="L1587" s="70"/>
      <c r="M1587" s="101">
        <f t="shared" si="49"/>
        <v>0</v>
      </c>
    </row>
    <row r="1588" spans="2:13">
      <c r="B1588" s="60"/>
      <c r="C1588" s="65"/>
      <c r="D1588" s="66"/>
      <c r="E1588" s="20" t="str">
        <f t="shared" si="48"/>
        <v>1-1900</v>
      </c>
      <c r="F1588" s="69"/>
      <c r="G1588" s="67"/>
      <c r="H1588" s="68"/>
      <c r="I1588" s="69"/>
      <c r="J1588" s="67"/>
      <c r="K1588" s="25" t="e">
        <f>IFERROR(VLOOKUP(J1588,'DE-PARA'!J:K,2,0),VLOOKUP('BD Conta 5295-0'!J1588,'DE-PARA'!K:L,2,0))</f>
        <v>#N/A</v>
      </c>
      <c r="L1588" s="70"/>
      <c r="M1588" s="101">
        <f t="shared" si="49"/>
        <v>0</v>
      </c>
    </row>
    <row r="1589" spans="2:13">
      <c r="B1589" s="60"/>
      <c r="C1589" s="65"/>
      <c r="D1589" s="66"/>
      <c r="E1589" s="20" t="str">
        <f t="shared" si="48"/>
        <v>1-1900</v>
      </c>
      <c r="F1589" s="69"/>
      <c r="G1589" s="67"/>
      <c r="H1589" s="68"/>
      <c r="I1589" s="69"/>
      <c r="J1589" s="67"/>
      <c r="K1589" s="25" t="e">
        <f>IFERROR(VLOOKUP(J1589,'DE-PARA'!J:K,2,0),VLOOKUP('BD Conta 5295-0'!J1589,'DE-PARA'!K:L,2,0))</f>
        <v>#N/A</v>
      </c>
      <c r="L1589" s="70"/>
      <c r="M1589" s="101">
        <f t="shared" si="49"/>
        <v>0</v>
      </c>
    </row>
    <row r="1590" spans="2:13">
      <c r="B1590" s="60"/>
      <c r="C1590" s="65"/>
      <c r="D1590" s="66"/>
      <c r="E1590" s="20" t="str">
        <f t="shared" si="48"/>
        <v>1-1900</v>
      </c>
      <c r="F1590" s="69"/>
      <c r="G1590" s="67"/>
      <c r="H1590" s="68"/>
      <c r="I1590" s="69"/>
      <c r="J1590" s="67"/>
      <c r="K1590" s="25" t="e">
        <f>IFERROR(VLOOKUP(J1590,'DE-PARA'!J:K,2,0),VLOOKUP('BD Conta 5295-0'!J1590,'DE-PARA'!K:L,2,0))</f>
        <v>#N/A</v>
      </c>
      <c r="L1590" s="70"/>
      <c r="M1590" s="101">
        <f t="shared" si="49"/>
        <v>0</v>
      </c>
    </row>
    <row r="1591" spans="2:13">
      <c r="B1591" s="60"/>
      <c r="C1591" s="65"/>
      <c r="D1591" s="66"/>
      <c r="E1591" s="20" t="str">
        <f t="shared" si="48"/>
        <v>1-1900</v>
      </c>
      <c r="F1591" s="69"/>
      <c r="G1591" s="67"/>
      <c r="H1591" s="68"/>
      <c r="I1591" s="69"/>
      <c r="J1591" s="67"/>
      <c r="K1591" s="25" t="e">
        <f>IFERROR(VLOOKUP(J1591,'DE-PARA'!J:K,2,0),VLOOKUP('BD Conta 5295-0'!J1591,'DE-PARA'!K:L,2,0))</f>
        <v>#N/A</v>
      </c>
      <c r="L1591" s="70"/>
      <c r="M1591" s="101">
        <f t="shared" si="49"/>
        <v>0</v>
      </c>
    </row>
    <row r="1592" spans="2:13">
      <c r="B1592" s="60"/>
      <c r="C1592" s="65"/>
      <c r="D1592" s="66"/>
      <c r="E1592" s="20" t="str">
        <f t="shared" si="48"/>
        <v>1-1900</v>
      </c>
      <c r="F1592" s="69"/>
      <c r="G1592" s="67"/>
      <c r="H1592" s="68"/>
      <c r="I1592" s="69"/>
      <c r="J1592" s="67"/>
      <c r="K1592" s="25" t="e">
        <f>IFERROR(VLOOKUP(J1592,'DE-PARA'!J:K,2,0),VLOOKUP('BD Conta 5295-0'!J1592,'DE-PARA'!K:L,2,0))</f>
        <v>#N/A</v>
      </c>
      <c r="L1592" s="70"/>
      <c r="M1592" s="101">
        <f t="shared" si="49"/>
        <v>0</v>
      </c>
    </row>
    <row r="1593" spans="2:13">
      <c r="B1593" s="60"/>
      <c r="C1593" s="65"/>
      <c r="D1593" s="66"/>
      <c r="E1593" s="20" t="str">
        <f t="shared" si="48"/>
        <v>1-1900</v>
      </c>
      <c r="F1593" s="69"/>
      <c r="G1593" s="67"/>
      <c r="H1593" s="68"/>
      <c r="I1593" s="69"/>
      <c r="J1593" s="67"/>
      <c r="K1593" s="25" t="e">
        <f>IFERROR(VLOOKUP(J1593,'DE-PARA'!J:K,2,0),VLOOKUP('BD Conta 5295-0'!J1593,'DE-PARA'!K:L,2,0))</f>
        <v>#N/A</v>
      </c>
      <c r="L1593" s="70"/>
      <c r="M1593" s="101">
        <f t="shared" si="49"/>
        <v>0</v>
      </c>
    </row>
    <row r="1594" spans="2:13">
      <c r="B1594" s="60"/>
      <c r="C1594" s="65"/>
      <c r="D1594" s="66"/>
      <c r="E1594" s="20" t="str">
        <f t="shared" si="48"/>
        <v>1-1900</v>
      </c>
      <c r="F1594" s="69"/>
      <c r="G1594" s="67"/>
      <c r="H1594" s="68"/>
      <c r="I1594" s="69"/>
      <c r="J1594" s="67"/>
      <c r="K1594" s="25" t="e">
        <f>IFERROR(VLOOKUP(J1594,'DE-PARA'!J:K,2,0),VLOOKUP('BD Conta 5295-0'!J1594,'DE-PARA'!K:L,2,0))</f>
        <v>#N/A</v>
      </c>
      <c r="L1594" s="70"/>
      <c r="M1594" s="101">
        <f t="shared" si="49"/>
        <v>0</v>
      </c>
    </row>
    <row r="1595" spans="2:13">
      <c r="B1595" s="60"/>
      <c r="C1595" s="65"/>
      <c r="D1595" s="66"/>
      <c r="E1595" s="20" t="str">
        <f t="shared" si="48"/>
        <v>1-1900</v>
      </c>
      <c r="F1595" s="69"/>
      <c r="G1595" s="67"/>
      <c r="H1595" s="68"/>
      <c r="I1595" s="69"/>
      <c r="J1595" s="67"/>
      <c r="K1595" s="25" t="e">
        <f>IFERROR(VLOOKUP(J1595,'DE-PARA'!J:K,2,0),VLOOKUP('BD Conta 5295-0'!J1595,'DE-PARA'!K:L,2,0))</f>
        <v>#N/A</v>
      </c>
      <c r="L1595" s="70"/>
      <c r="M1595" s="101">
        <f t="shared" si="49"/>
        <v>0</v>
      </c>
    </row>
    <row r="1596" spans="2:13">
      <c r="B1596" s="60"/>
      <c r="C1596" s="65"/>
      <c r="D1596" s="66"/>
      <c r="E1596" s="20" t="str">
        <f t="shared" si="48"/>
        <v>1-1900</v>
      </c>
      <c r="F1596" s="69"/>
      <c r="G1596" s="67"/>
      <c r="H1596" s="68"/>
      <c r="I1596" s="69"/>
      <c r="J1596" s="67"/>
      <c r="K1596" s="25" t="e">
        <f>IFERROR(VLOOKUP(J1596,'DE-PARA'!J:K,2,0),VLOOKUP('BD Conta 5295-0'!J1596,'DE-PARA'!K:L,2,0))</f>
        <v>#N/A</v>
      </c>
      <c r="L1596" s="70"/>
      <c r="M1596" s="101">
        <f t="shared" si="49"/>
        <v>0</v>
      </c>
    </row>
    <row r="1597" spans="2:13">
      <c r="B1597" s="60"/>
      <c r="C1597" s="65"/>
      <c r="D1597" s="66"/>
      <c r="E1597" s="20" t="str">
        <f t="shared" si="48"/>
        <v>1-1900</v>
      </c>
      <c r="F1597" s="69"/>
      <c r="G1597" s="67"/>
      <c r="H1597" s="68"/>
      <c r="I1597" s="69"/>
      <c r="J1597" s="67"/>
      <c r="K1597" s="25" t="e">
        <f>IFERROR(VLOOKUP(J1597,'DE-PARA'!J:K,2,0),VLOOKUP('BD Conta 5295-0'!J1597,'DE-PARA'!K:L,2,0))</f>
        <v>#N/A</v>
      </c>
      <c r="L1597" s="70"/>
      <c r="M1597" s="101">
        <f t="shared" si="49"/>
        <v>0</v>
      </c>
    </row>
    <row r="1598" spans="2:13">
      <c r="B1598" s="60"/>
      <c r="C1598" s="65"/>
      <c r="D1598" s="66"/>
      <c r="E1598" s="20" t="str">
        <f t="shared" si="48"/>
        <v>1-1900</v>
      </c>
      <c r="F1598" s="69"/>
      <c r="G1598" s="67"/>
      <c r="H1598" s="68"/>
      <c r="I1598" s="69"/>
      <c r="J1598" s="67"/>
      <c r="K1598" s="25" t="e">
        <f>IFERROR(VLOOKUP(J1598,'DE-PARA'!J:K,2,0),VLOOKUP('BD Conta 5295-0'!J1598,'DE-PARA'!K:L,2,0))</f>
        <v>#N/A</v>
      </c>
      <c r="L1598" s="70"/>
      <c r="M1598" s="101">
        <f t="shared" si="49"/>
        <v>0</v>
      </c>
    </row>
    <row r="1599" spans="2:13">
      <c r="B1599" s="60"/>
      <c r="C1599" s="65"/>
      <c r="D1599" s="66"/>
      <c r="E1599" s="20" t="str">
        <f t="shared" si="48"/>
        <v>1-1900</v>
      </c>
      <c r="F1599" s="69"/>
      <c r="G1599" s="67"/>
      <c r="H1599" s="68"/>
      <c r="I1599" s="69"/>
      <c r="J1599" s="67"/>
      <c r="K1599" s="25" t="e">
        <f>IFERROR(VLOOKUP(J1599,'DE-PARA'!J:K,2,0),VLOOKUP('BD Conta 5295-0'!J1599,'DE-PARA'!K:L,2,0))</f>
        <v>#N/A</v>
      </c>
      <c r="L1599" s="70"/>
      <c r="M1599" s="101">
        <f t="shared" si="49"/>
        <v>0</v>
      </c>
    </row>
    <row r="1600" spans="2:13">
      <c r="B1600" s="60"/>
      <c r="C1600" s="65"/>
      <c r="D1600" s="66"/>
      <c r="E1600" s="20" t="str">
        <f t="shared" si="48"/>
        <v>1-1900</v>
      </c>
      <c r="F1600" s="69"/>
      <c r="G1600" s="67"/>
      <c r="H1600" s="68"/>
      <c r="I1600" s="69"/>
      <c r="J1600" s="67"/>
      <c r="K1600" s="25" t="e">
        <f>IFERROR(VLOOKUP(J1600,'DE-PARA'!J:K,2,0),VLOOKUP('BD Conta 5295-0'!J1600,'DE-PARA'!K:L,2,0))</f>
        <v>#N/A</v>
      </c>
      <c r="L1600" s="70"/>
      <c r="M1600" s="101">
        <f t="shared" si="49"/>
        <v>0</v>
      </c>
    </row>
    <row r="1601" spans="2:13">
      <c r="B1601" s="60"/>
      <c r="C1601" s="65"/>
      <c r="D1601" s="66"/>
      <c r="E1601" s="20" t="str">
        <f t="shared" si="48"/>
        <v>1-1900</v>
      </c>
      <c r="F1601" s="69"/>
      <c r="G1601" s="67"/>
      <c r="H1601" s="68"/>
      <c r="I1601" s="69"/>
      <c r="J1601" s="67"/>
      <c r="K1601" s="25" t="e">
        <f>IFERROR(VLOOKUP(J1601,'DE-PARA'!J:K,2,0),VLOOKUP('BD Conta 5295-0'!J1601,'DE-PARA'!K:L,2,0))</f>
        <v>#N/A</v>
      </c>
      <c r="L1601" s="70"/>
      <c r="M1601" s="101">
        <f t="shared" si="49"/>
        <v>0</v>
      </c>
    </row>
    <row r="1602" spans="2:13">
      <c r="B1602" s="60"/>
      <c r="C1602" s="65"/>
      <c r="D1602" s="66"/>
      <c r="E1602" s="20" t="str">
        <f t="shared" si="48"/>
        <v>1-1900</v>
      </c>
      <c r="F1602" s="69"/>
      <c r="G1602" s="67"/>
      <c r="H1602" s="68"/>
      <c r="I1602" s="69"/>
      <c r="J1602" s="67"/>
      <c r="K1602" s="25" t="e">
        <f>IFERROR(VLOOKUP(J1602,'DE-PARA'!J:K,2,0),VLOOKUP('BD Conta 5295-0'!J1602,'DE-PARA'!K:L,2,0))</f>
        <v>#N/A</v>
      </c>
      <c r="L1602" s="70"/>
      <c r="M1602" s="101">
        <f t="shared" si="49"/>
        <v>0</v>
      </c>
    </row>
    <row r="1603" spans="2:13">
      <c r="B1603" s="60"/>
      <c r="C1603" s="65"/>
      <c r="D1603" s="66"/>
      <c r="E1603" s="20" t="str">
        <f t="shared" si="48"/>
        <v>1-1900</v>
      </c>
      <c r="F1603" s="69"/>
      <c r="G1603" s="67"/>
      <c r="H1603" s="68"/>
      <c r="I1603" s="69"/>
      <c r="J1603" s="67"/>
      <c r="K1603" s="25" t="e">
        <f>IFERROR(VLOOKUP(J1603,'DE-PARA'!J:K,2,0),VLOOKUP('BD Conta 5295-0'!J1603,'DE-PARA'!K:L,2,0))</f>
        <v>#N/A</v>
      </c>
      <c r="L1603" s="70"/>
      <c r="M1603" s="101">
        <f t="shared" si="49"/>
        <v>0</v>
      </c>
    </row>
    <row r="1604" spans="2:13">
      <c r="B1604" s="60"/>
      <c r="C1604" s="65"/>
      <c r="D1604" s="66"/>
      <c r="E1604" s="20" t="str">
        <f t="shared" ref="E1604:E1667" si="50">MONTH(D1604)&amp;"-"&amp;YEAR(D1604)</f>
        <v>1-1900</v>
      </c>
      <c r="F1604" s="69"/>
      <c r="G1604" s="67"/>
      <c r="H1604" s="68"/>
      <c r="I1604" s="69"/>
      <c r="J1604" s="67"/>
      <c r="K1604" s="25" t="e">
        <f>IFERROR(VLOOKUP(J1604,'DE-PARA'!J:K,2,0),VLOOKUP('BD Conta 5295-0'!J1604,'DE-PARA'!K:L,2,0))</f>
        <v>#N/A</v>
      </c>
      <c r="L1604" s="70"/>
      <c r="M1604" s="101">
        <f t="shared" si="49"/>
        <v>0</v>
      </c>
    </row>
    <row r="1605" spans="2:13">
      <c r="B1605" s="60"/>
      <c r="C1605" s="65"/>
      <c r="D1605" s="66"/>
      <c r="E1605" s="20" t="str">
        <f t="shared" si="50"/>
        <v>1-1900</v>
      </c>
      <c r="F1605" s="69"/>
      <c r="G1605" s="67"/>
      <c r="H1605" s="68"/>
      <c r="I1605" s="69"/>
      <c r="J1605" s="67"/>
      <c r="K1605" s="25" t="e">
        <f>IFERROR(VLOOKUP(J1605,'DE-PARA'!J:K,2,0),VLOOKUP('BD Conta 5295-0'!J1605,'DE-PARA'!K:L,2,0))</f>
        <v>#N/A</v>
      </c>
      <c r="L1605" s="70"/>
      <c r="M1605" s="101">
        <f t="shared" si="49"/>
        <v>0</v>
      </c>
    </row>
    <row r="1606" spans="2:13">
      <c r="B1606" s="60"/>
      <c r="C1606" s="65"/>
      <c r="D1606" s="66"/>
      <c r="E1606" s="20" t="str">
        <f t="shared" si="50"/>
        <v>1-1900</v>
      </c>
      <c r="F1606" s="69"/>
      <c r="G1606" s="67"/>
      <c r="H1606" s="68"/>
      <c r="I1606" s="69"/>
      <c r="J1606" s="67"/>
      <c r="K1606" s="25" t="e">
        <f>IFERROR(VLOOKUP(J1606,'DE-PARA'!J:K,2,0),VLOOKUP('BD Conta 5295-0'!J1606,'DE-PARA'!K:L,2,0))</f>
        <v>#N/A</v>
      </c>
      <c r="L1606" s="70"/>
      <c r="M1606" s="101">
        <f t="shared" ref="M1606:M1669" si="51">M1605+L1606</f>
        <v>0</v>
      </c>
    </row>
    <row r="1607" spans="2:13">
      <c r="B1607" s="60"/>
      <c r="C1607" s="65"/>
      <c r="D1607" s="66"/>
      <c r="E1607" s="20" t="str">
        <f t="shared" si="50"/>
        <v>1-1900</v>
      </c>
      <c r="F1607" s="69"/>
      <c r="G1607" s="67"/>
      <c r="H1607" s="68"/>
      <c r="I1607" s="69"/>
      <c r="J1607" s="67"/>
      <c r="K1607" s="25" t="e">
        <f>IFERROR(VLOOKUP(J1607,'DE-PARA'!J:K,2,0),VLOOKUP('BD Conta 5295-0'!J1607,'DE-PARA'!K:L,2,0))</f>
        <v>#N/A</v>
      </c>
      <c r="L1607" s="70"/>
      <c r="M1607" s="101">
        <f t="shared" si="51"/>
        <v>0</v>
      </c>
    </row>
    <row r="1608" spans="2:13">
      <c r="B1608" s="60"/>
      <c r="C1608" s="65"/>
      <c r="D1608" s="66"/>
      <c r="E1608" s="20" t="str">
        <f t="shared" si="50"/>
        <v>1-1900</v>
      </c>
      <c r="F1608" s="69"/>
      <c r="G1608" s="67"/>
      <c r="H1608" s="68"/>
      <c r="I1608" s="69"/>
      <c r="J1608" s="67"/>
      <c r="K1608" s="25" t="e">
        <f>IFERROR(VLOOKUP(J1608,'DE-PARA'!J:K,2,0),VLOOKUP('BD Conta 5295-0'!J1608,'DE-PARA'!K:L,2,0))</f>
        <v>#N/A</v>
      </c>
      <c r="L1608" s="70"/>
      <c r="M1608" s="101">
        <f t="shared" si="51"/>
        <v>0</v>
      </c>
    </row>
    <row r="1609" spans="2:13">
      <c r="B1609" s="60"/>
      <c r="C1609" s="65"/>
      <c r="D1609" s="66"/>
      <c r="E1609" s="20" t="str">
        <f t="shared" si="50"/>
        <v>1-1900</v>
      </c>
      <c r="F1609" s="69"/>
      <c r="G1609" s="67"/>
      <c r="H1609" s="68"/>
      <c r="I1609" s="69"/>
      <c r="J1609" s="67"/>
      <c r="K1609" s="25" t="e">
        <f>IFERROR(VLOOKUP(J1609,'DE-PARA'!J:K,2,0),VLOOKUP('BD Conta 5295-0'!J1609,'DE-PARA'!K:L,2,0))</f>
        <v>#N/A</v>
      </c>
      <c r="L1609" s="70"/>
      <c r="M1609" s="101">
        <f t="shared" si="51"/>
        <v>0</v>
      </c>
    </row>
    <row r="1610" spans="2:13">
      <c r="B1610" s="60"/>
      <c r="C1610" s="65"/>
      <c r="D1610" s="66"/>
      <c r="E1610" s="20" t="str">
        <f t="shared" si="50"/>
        <v>1-1900</v>
      </c>
      <c r="F1610" s="69"/>
      <c r="G1610" s="67"/>
      <c r="H1610" s="68"/>
      <c r="I1610" s="69"/>
      <c r="J1610" s="67"/>
      <c r="K1610" s="25" t="e">
        <f>IFERROR(VLOOKUP(J1610,'DE-PARA'!J:K,2,0),VLOOKUP('BD Conta 5295-0'!J1610,'DE-PARA'!K:L,2,0))</f>
        <v>#N/A</v>
      </c>
      <c r="L1610" s="70"/>
      <c r="M1610" s="101">
        <f t="shared" si="51"/>
        <v>0</v>
      </c>
    </row>
    <row r="1611" spans="2:13">
      <c r="B1611" s="60"/>
      <c r="C1611" s="65"/>
      <c r="D1611" s="66"/>
      <c r="E1611" s="20" t="str">
        <f t="shared" si="50"/>
        <v>1-1900</v>
      </c>
      <c r="F1611" s="69"/>
      <c r="G1611" s="67"/>
      <c r="H1611" s="68"/>
      <c r="I1611" s="69"/>
      <c r="J1611" s="67"/>
      <c r="K1611" s="25" t="e">
        <f>IFERROR(VLOOKUP(J1611,'DE-PARA'!J:K,2,0),VLOOKUP('BD Conta 5295-0'!J1611,'DE-PARA'!K:L,2,0))</f>
        <v>#N/A</v>
      </c>
      <c r="L1611" s="70"/>
      <c r="M1611" s="101">
        <f t="shared" si="51"/>
        <v>0</v>
      </c>
    </row>
    <row r="1612" spans="2:13">
      <c r="B1612" s="60"/>
      <c r="C1612" s="65"/>
      <c r="D1612" s="66"/>
      <c r="E1612" s="20" t="str">
        <f t="shared" si="50"/>
        <v>1-1900</v>
      </c>
      <c r="F1612" s="69"/>
      <c r="G1612" s="67"/>
      <c r="H1612" s="68"/>
      <c r="I1612" s="69"/>
      <c r="J1612" s="67"/>
      <c r="K1612" s="25" t="e">
        <f>IFERROR(VLOOKUP(J1612,'DE-PARA'!J:K,2,0),VLOOKUP('BD Conta 5295-0'!J1612,'DE-PARA'!K:L,2,0))</f>
        <v>#N/A</v>
      </c>
      <c r="L1612" s="70"/>
      <c r="M1612" s="101">
        <f t="shared" si="51"/>
        <v>0</v>
      </c>
    </row>
    <row r="1613" spans="2:13">
      <c r="B1613" s="60"/>
      <c r="C1613" s="65"/>
      <c r="D1613" s="66"/>
      <c r="E1613" s="20" t="str">
        <f t="shared" si="50"/>
        <v>1-1900</v>
      </c>
      <c r="F1613" s="69"/>
      <c r="G1613" s="67"/>
      <c r="H1613" s="68"/>
      <c r="I1613" s="69"/>
      <c r="J1613" s="67"/>
      <c r="K1613" s="25" t="e">
        <f>IFERROR(VLOOKUP(J1613,'DE-PARA'!J:K,2,0),VLOOKUP('BD Conta 5295-0'!J1613,'DE-PARA'!K:L,2,0))</f>
        <v>#N/A</v>
      </c>
      <c r="L1613" s="70"/>
      <c r="M1613" s="101">
        <f t="shared" si="51"/>
        <v>0</v>
      </c>
    </row>
    <row r="1614" spans="2:13">
      <c r="B1614" s="60"/>
      <c r="C1614" s="65"/>
      <c r="D1614" s="66"/>
      <c r="E1614" s="20" t="str">
        <f t="shared" si="50"/>
        <v>1-1900</v>
      </c>
      <c r="F1614" s="69"/>
      <c r="G1614" s="67"/>
      <c r="H1614" s="68"/>
      <c r="I1614" s="69"/>
      <c r="J1614" s="67"/>
      <c r="K1614" s="25" t="e">
        <f>IFERROR(VLOOKUP(J1614,'DE-PARA'!J:K,2,0),VLOOKUP('BD Conta 5295-0'!J1614,'DE-PARA'!K:L,2,0))</f>
        <v>#N/A</v>
      </c>
      <c r="L1614" s="70"/>
      <c r="M1614" s="101">
        <f t="shared" si="51"/>
        <v>0</v>
      </c>
    </row>
    <row r="1615" spans="2:13">
      <c r="B1615" s="60"/>
      <c r="C1615" s="65"/>
      <c r="D1615" s="66"/>
      <c r="E1615" s="20" t="str">
        <f t="shared" si="50"/>
        <v>1-1900</v>
      </c>
      <c r="F1615" s="69"/>
      <c r="G1615" s="67"/>
      <c r="H1615" s="68"/>
      <c r="I1615" s="69"/>
      <c r="J1615" s="67"/>
      <c r="K1615" s="25" t="e">
        <f>IFERROR(VLOOKUP(J1615,'DE-PARA'!J:K,2,0),VLOOKUP('BD Conta 5295-0'!J1615,'DE-PARA'!K:L,2,0))</f>
        <v>#N/A</v>
      </c>
      <c r="L1615" s="70"/>
      <c r="M1615" s="101">
        <f t="shared" si="51"/>
        <v>0</v>
      </c>
    </row>
    <row r="1616" spans="2:13">
      <c r="B1616" s="60"/>
      <c r="C1616" s="65"/>
      <c r="D1616" s="66"/>
      <c r="E1616" s="20" t="str">
        <f t="shared" si="50"/>
        <v>1-1900</v>
      </c>
      <c r="F1616" s="69"/>
      <c r="G1616" s="67"/>
      <c r="H1616" s="68"/>
      <c r="I1616" s="69"/>
      <c r="J1616" s="67"/>
      <c r="K1616" s="25" t="e">
        <f>IFERROR(VLOOKUP(J1616,'DE-PARA'!J:K,2,0),VLOOKUP('BD Conta 5295-0'!J1616,'DE-PARA'!K:L,2,0))</f>
        <v>#N/A</v>
      </c>
      <c r="L1616" s="70"/>
      <c r="M1616" s="101">
        <f t="shared" si="51"/>
        <v>0</v>
      </c>
    </row>
    <row r="1617" spans="2:13">
      <c r="B1617" s="60"/>
      <c r="C1617" s="65"/>
      <c r="D1617" s="66"/>
      <c r="E1617" s="20" t="str">
        <f t="shared" si="50"/>
        <v>1-1900</v>
      </c>
      <c r="F1617" s="69"/>
      <c r="G1617" s="67"/>
      <c r="H1617" s="68"/>
      <c r="I1617" s="69"/>
      <c r="J1617" s="67"/>
      <c r="K1617" s="25" t="e">
        <f>IFERROR(VLOOKUP(J1617,'DE-PARA'!J:K,2,0),VLOOKUP('BD Conta 5295-0'!J1617,'DE-PARA'!K:L,2,0))</f>
        <v>#N/A</v>
      </c>
      <c r="L1617" s="70"/>
      <c r="M1617" s="101">
        <f t="shared" si="51"/>
        <v>0</v>
      </c>
    </row>
    <row r="1618" spans="2:13">
      <c r="B1618" s="60"/>
      <c r="C1618" s="65"/>
      <c r="D1618" s="66"/>
      <c r="E1618" s="20" t="str">
        <f t="shared" si="50"/>
        <v>1-1900</v>
      </c>
      <c r="F1618" s="69"/>
      <c r="G1618" s="67"/>
      <c r="H1618" s="68"/>
      <c r="I1618" s="69"/>
      <c r="J1618" s="67"/>
      <c r="K1618" s="25" t="e">
        <f>IFERROR(VLOOKUP(J1618,'DE-PARA'!J:K,2,0),VLOOKUP('BD Conta 5295-0'!J1618,'DE-PARA'!K:L,2,0))</f>
        <v>#N/A</v>
      </c>
      <c r="L1618" s="70"/>
      <c r="M1618" s="101">
        <f t="shared" si="51"/>
        <v>0</v>
      </c>
    </row>
    <row r="1619" spans="2:13">
      <c r="B1619" s="60"/>
      <c r="C1619" s="65"/>
      <c r="D1619" s="66"/>
      <c r="E1619" s="20" t="str">
        <f t="shared" si="50"/>
        <v>1-1900</v>
      </c>
      <c r="F1619" s="69"/>
      <c r="G1619" s="67"/>
      <c r="H1619" s="68"/>
      <c r="I1619" s="69"/>
      <c r="J1619" s="67"/>
      <c r="K1619" s="25" t="e">
        <f>IFERROR(VLOOKUP(J1619,'DE-PARA'!J:K,2,0),VLOOKUP('BD Conta 5295-0'!J1619,'DE-PARA'!K:L,2,0))</f>
        <v>#N/A</v>
      </c>
      <c r="L1619" s="70"/>
      <c r="M1619" s="101">
        <f t="shared" si="51"/>
        <v>0</v>
      </c>
    </row>
    <row r="1620" spans="2:13">
      <c r="B1620" s="60"/>
      <c r="C1620" s="65"/>
      <c r="D1620" s="66"/>
      <c r="E1620" s="20" t="str">
        <f t="shared" si="50"/>
        <v>1-1900</v>
      </c>
      <c r="F1620" s="69"/>
      <c r="G1620" s="67"/>
      <c r="H1620" s="68"/>
      <c r="I1620" s="69"/>
      <c r="J1620" s="67"/>
      <c r="K1620" s="25" t="e">
        <f>IFERROR(VLOOKUP(J1620,'DE-PARA'!J:K,2,0),VLOOKUP('BD Conta 5295-0'!J1620,'DE-PARA'!K:L,2,0))</f>
        <v>#N/A</v>
      </c>
      <c r="L1620" s="70"/>
      <c r="M1620" s="101">
        <f t="shared" si="51"/>
        <v>0</v>
      </c>
    </row>
    <row r="1621" spans="2:13">
      <c r="B1621" s="60"/>
      <c r="C1621" s="65"/>
      <c r="D1621" s="66"/>
      <c r="E1621" s="20" t="str">
        <f t="shared" si="50"/>
        <v>1-1900</v>
      </c>
      <c r="F1621" s="69"/>
      <c r="G1621" s="67"/>
      <c r="H1621" s="68"/>
      <c r="I1621" s="69"/>
      <c r="J1621" s="67"/>
      <c r="K1621" s="25" t="e">
        <f>IFERROR(VLOOKUP(J1621,'DE-PARA'!J:K,2,0),VLOOKUP('BD Conta 5295-0'!J1621,'DE-PARA'!K:L,2,0))</f>
        <v>#N/A</v>
      </c>
      <c r="L1621" s="70"/>
      <c r="M1621" s="101">
        <f t="shared" si="51"/>
        <v>0</v>
      </c>
    </row>
    <row r="1622" spans="2:13">
      <c r="B1622" s="60"/>
      <c r="C1622" s="65"/>
      <c r="D1622" s="66"/>
      <c r="E1622" s="20" t="str">
        <f t="shared" si="50"/>
        <v>1-1900</v>
      </c>
      <c r="F1622" s="69"/>
      <c r="G1622" s="67"/>
      <c r="H1622" s="68"/>
      <c r="I1622" s="69"/>
      <c r="J1622" s="67"/>
      <c r="K1622" s="25" t="e">
        <f>IFERROR(VLOOKUP(J1622,'DE-PARA'!J:K,2,0),VLOOKUP('BD Conta 5295-0'!J1622,'DE-PARA'!K:L,2,0))</f>
        <v>#N/A</v>
      </c>
      <c r="L1622" s="70"/>
      <c r="M1622" s="101">
        <f t="shared" si="51"/>
        <v>0</v>
      </c>
    </row>
    <row r="1623" spans="2:13">
      <c r="B1623" s="60"/>
      <c r="C1623" s="65"/>
      <c r="D1623" s="66"/>
      <c r="E1623" s="20" t="str">
        <f t="shared" si="50"/>
        <v>1-1900</v>
      </c>
      <c r="F1623" s="69"/>
      <c r="G1623" s="67"/>
      <c r="H1623" s="68"/>
      <c r="I1623" s="69"/>
      <c r="J1623" s="67"/>
      <c r="K1623" s="25" t="e">
        <f>IFERROR(VLOOKUP(J1623,'DE-PARA'!J:K,2,0),VLOOKUP('BD Conta 5295-0'!J1623,'DE-PARA'!K:L,2,0))</f>
        <v>#N/A</v>
      </c>
      <c r="L1623" s="70"/>
      <c r="M1623" s="101">
        <f t="shared" si="51"/>
        <v>0</v>
      </c>
    </row>
    <row r="1624" spans="2:13">
      <c r="B1624" s="60"/>
      <c r="C1624" s="65"/>
      <c r="D1624" s="66"/>
      <c r="E1624" s="20" t="str">
        <f t="shared" si="50"/>
        <v>1-1900</v>
      </c>
      <c r="F1624" s="69"/>
      <c r="G1624" s="67"/>
      <c r="H1624" s="68"/>
      <c r="I1624" s="69"/>
      <c r="J1624" s="67"/>
      <c r="K1624" s="25" t="e">
        <f>IFERROR(VLOOKUP(J1624,'DE-PARA'!J:K,2,0),VLOOKUP('BD Conta 5295-0'!J1624,'DE-PARA'!K:L,2,0))</f>
        <v>#N/A</v>
      </c>
      <c r="L1624" s="70"/>
      <c r="M1624" s="101">
        <f t="shared" si="51"/>
        <v>0</v>
      </c>
    </row>
    <row r="1625" spans="2:13">
      <c r="B1625" s="60"/>
      <c r="C1625" s="65"/>
      <c r="D1625" s="66"/>
      <c r="E1625" s="20" t="str">
        <f t="shared" si="50"/>
        <v>1-1900</v>
      </c>
      <c r="F1625" s="69"/>
      <c r="G1625" s="67"/>
      <c r="H1625" s="68"/>
      <c r="I1625" s="69"/>
      <c r="J1625" s="67"/>
      <c r="K1625" s="25" t="e">
        <f>IFERROR(VLOOKUP(J1625,'DE-PARA'!J:K,2,0),VLOOKUP('BD Conta 5295-0'!J1625,'DE-PARA'!K:L,2,0))</f>
        <v>#N/A</v>
      </c>
      <c r="L1625" s="70"/>
      <c r="M1625" s="101">
        <f t="shared" si="51"/>
        <v>0</v>
      </c>
    </row>
    <row r="1626" spans="2:13">
      <c r="B1626" s="60"/>
      <c r="C1626" s="65"/>
      <c r="D1626" s="66"/>
      <c r="E1626" s="20" t="str">
        <f t="shared" si="50"/>
        <v>1-1900</v>
      </c>
      <c r="F1626" s="69"/>
      <c r="G1626" s="67"/>
      <c r="H1626" s="68"/>
      <c r="I1626" s="69"/>
      <c r="J1626" s="67"/>
      <c r="K1626" s="25" t="e">
        <f>IFERROR(VLOOKUP(J1626,'DE-PARA'!J:K,2,0),VLOOKUP('BD Conta 5295-0'!J1626,'DE-PARA'!K:L,2,0))</f>
        <v>#N/A</v>
      </c>
      <c r="L1626" s="70"/>
      <c r="M1626" s="101">
        <f t="shared" si="51"/>
        <v>0</v>
      </c>
    </row>
    <row r="1627" spans="2:13">
      <c r="B1627" s="60"/>
      <c r="C1627" s="65"/>
      <c r="D1627" s="66"/>
      <c r="E1627" s="20" t="str">
        <f t="shared" si="50"/>
        <v>1-1900</v>
      </c>
      <c r="F1627" s="69"/>
      <c r="G1627" s="67"/>
      <c r="H1627" s="68"/>
      <c r="I1627" s="69"/>
      <c r="J1627" s="67"/>
      <c r="K1627" s="25" t="e">
        <f>IFERROR(VLOOKUP(J1627,'DE-PARA'!J:K,2,0),VLOOKUP('BD Conta 5295-0'!J1627,'DE-PARA'!K:L,2,0))</f>
        <v>#N/A</v>
      </c>
      <c r="L1627" s="70"/>
      <c r="M1627" s="101">
        <f t="shared" si="51"/>
        <v>0</v>
      </c>
    </row>
    <row r="1628" spans="2:13">
      <c r="B1628" s="60"/>
      <c r="C1628" s="65"/>
      <c r="D1628" s="66"/>
      <c r="E1628" s="20" t="str">
        <f t="shared" si="50"/>
        <v>1-1900</v>
      </c>
      <c r="F1628" s="69"/>
      <c r="G1628" s="67"/>
      <c r="H1628" s="68"/>
      <c r="I1628" s="69"/>
      <c r="J1628" s="67"/>
      <c r="K1628" s="25" t="e">
        <f>IFERROR(VLOOKUP(J1628,'DE-PARA'!J:K,2,0),VLOOKUP('BD Conta 5295-0'!J1628,'DE-PARA'!K:L,2,0))</f>
        <v>#N/A</v>
      </c>
      <c r="L1628" s="70"/>
      <c r="M1628" s="101">
        <f t="shared" si="51"/>
        <v>0</v>
      </c>
    </row>
    <row r="1629" spans="2:13">
      <c r="B1629" s="60"/>
      <c r="C1629" s="65"/>
      <c r="D1629" s="66"/>
      <c r="E1629" s="20" t="str">
        <f t="shared" si="50"/>
        <v>1-1900</v>
      </c>
      <c r="F1629" s="69"/>
      <c r="G1629" s="67"/>
      <c r="H1629" s="68"/>
      <c r="I1629" s="69"/>
      <c r="J1629" s="67"/>
      <c r="K1629" s="25" t="e">
        <f>IFERROR(VLOOKUP(J1629,'DE-PARA'!J:K,2,0),VLOOKUP('BD Conta 5295-0'!J1629,'DE-PARA'!K:L,2,0))</f>
        <v>#N/A</v>
      </c>
      <c r="L1629" s="70"/>
      <c r="M1629" s="101">
        <f t="shared" si="51"/>
        <v>0</v>
      </c>
    </row>
    <row r="1630" spans="2:13">
      <c r="B1630" s="60"/>
      <c r="C1630" s="65"/>
      <c r="D1630" s="66"/>
      <c r="E1630" s="20" t="str">
        <f t="shared" si="50"/>
        <v>1-1900</v>
      </c>
      <c r="F1630" s="69"/>
      <c r="G1630" s="67"/>
      <c r="H1630" s="68"/>
      <c r="I1630" s="69"/>
      <c r="J1630" s="67"/>
      <c r="K1630" s="25" t="e">
        <f>IFERROR(VLOOKUP(J1630,'DE-PARA'!J:K,2,0),VLOOKUP('BD Conta 5295-0'!J1630,'DE-PARA'!K:L,2,0))</f>
        <v>#N/A</v>
      </c>
      <c r="L1630" s="70"/>
      <c r="M1630" s="101">
        <f t="shared" si="51"/>
        <v>0</v>
      </c>
    </row>
    <row r="1631" spans="2:13">
      <c r="B1631" s="60"/>
      <c r="C1631" s="65"/>
      <c r="D1631" s="66"/>
      <c r="E1631" s="20" t="str">
        <f t="shared" si="50"/>
        <v>1-1900</v>
      </c>
      <c r="F1631" s="69"/>
      <c r="G1631" s="67"/>
      <c r="H1631" s="68"/>
      <c r="I1631" s="69"/>
      <c r="J1631" s="67"/>
      <c r="K1631" s="25" t="e">
        <f>IFERROR(VLOOKUP(J1631,'DE-PARA'!J:K,2,0),VLOOKUP('BD Conta 5295-0'!J1631,'DE-PARA'!K:L,2,0))</f>
        <v>#N/A</v>
      </c>
      <c r="L1631" s="70"/>
      <c r="M1631" s="101">
        <f t="shared" si="51"/>
        <v>0</v>
      </c>
    </row>
    <row r="1632" spans="2:13">
      <c r="B1632" s="60"/>
      <c r="C1632" s="65"/>
      <c r="D1632" s="66"/>
      <c r="E1632" s="20" t="str">
        <f t="shared" si="50"/>
        <v>1-1900</v>
      </c>
      <c r="F1632" s="69"/>
      <c r="G1632" s="67"/>
      <c r="H1632" s="68"/>
      <c r="I1632" s="69"/>
      <c r="J1632" s="67"/>
      <c r="K1632" s="25" t="e">
        <f>IFERROR(VLOOKUP(J1632,'DE-PARA'!J:K,2,0),VLOOKUP('BD Conta 5295-0'!J1632,'DE-PARA'!K:L,2,0))</f>
        <v>#N/A</v>
      </c>
      <c r="L1632" s="70"/>
      <c r="M1632" s="101">
        <f t="shared" si="51"/>
        <v>0</v>
      </c>
    </row>
    <row r="1633" spans="2:13">
      <c r="B1633" s="60"/>
      <c r="C1633" s="65"/>
      <c r="D1633" s="66"/>
      <c r="E1633" s="20" t="str">
        <f t="shared" si="50"/>
        <v>1-1900</v>
      </c>
      <c r="F1633" s="69"/>
      <c r="G1633" s="67"/>
      <c r="H1633" s="68"/>
      <c r="I1633" s="69"/>
      <c r="J1633" s="67"/>
      <c r="K1633" s="25" t="e">
        <f>IFERROR(VLOOKUP(J1633,'DE-PARA'!J:K,2,0),VLOOKUP('BD Conta 5295-0'!J1633,'DE-PARA'!K:L,2,0))</f>
        <v>#N/A</v>
      </c>
      <c r="L1633" s="70"/>
      <c r="M1633" s="101">
        <f t="shared" si="51"/>
        <v>0</v>
      </c>
    </row>
    <row r="1634" spans="2:13">
      <c r="B1634" s="60"/>
      <c r="C1634" s="65"/>
      <c r="D1634" s="66"/>
      <c r="E1634" s="20" t="str">
        <f t="shared" si="50"/>
        <v>1-1900</v>
      </c>
      <c r="F1634" s="69"/>
      <c r="G1634" s="67"/>
      <c r="H1634" s="68"/>
      <c r="I1634" s="69"/>
      <c r="J1634" s="67"/>
      <c r="K1634" s="25" t="e">
        <f>IFERROR(VLOOKUP(J1634,'DE-PARA'!J:K,2,0),VLOOKUP('BD Conta 5295-0'!J1634,'DE-PARA'!K:L,2,0))</f>
        <v>#N/A</v>
      </c>
      <c r="L1634" s="70"/>
      <c r="M1634" s="101">
        <f t="shared" si="51"/>
        <v>0</v>
      </c>
    </row>
    <row r="1635" spans="2:13">
      <c r="B1635" s="60"/>
      <c r="C1635" s="65"/>
      <c r="D1635" s="66"/>
      <c r="E1635" s="20" t="str">
        <f t="shared" si="50"/>
        <v>1-1900</v>
      </c>
      <c r="F1635" s="69"/>
      <c r="G1635" s="67"/>
      <c r="H1635" s="68"/>
      <c r="I1635" s="69"/>
      <c r="J1635" s="67"/>
      <c r="K1635" s="25" t="e">
        <f>IFERROR(VLOOKUP(J1635,'DE-PARA'!J:K,2,0),VLOOKUP('BD Conta 5295-0'!J1635,'DE-PARA'!K:L,2,0))</f>
        <v>#N/A</v>
      </c>
      <c r="L1635" s="70"/>
      <c r="M1635" s="101">
        <f t="shared" si="51"/>
        <v>0</v>
      </c>
    </row>
    <row r="1636" spans="2:13">
      <c r="B1636" s="60"/>
      <c r="C1636" s="65"/>
      <c r="D1636" s="66"/>
      <c r="E1636" s="20" t="str">
        <f t="shared" si="50"/>
        <v>1-1900</v>
      </c>
      <c r="F1636" s="69"/>
      <c r="G1636" s="67"/>
      <c r="H1636" s="68"/>
      <c r="I1636" s="69"/>
      <c r="J1636" s="67"/>
      <c r="K1636" s="25" t="e">
        <f>IFERROR(VLOOKUP(J1636,'DE-PARA'!J:K,2,0),VLOOKUP('BD Conta 5295-0'!J1636,'DE-PARA'!K:L,2,0))</f>
        <v>#N/A</v>
      </c>
      <c r="L1636" s="70"/>
      <c r="M1636" s="101">
        <f t="shared" si="51"/>
        <v>0</v>
      </c>
    </row>
    <row r="1637" spans="2:13">
      <c r="B1637" s="60"/>
      <c r="C1637" s="65"/>
      <c r="D1637" s="66"/>
      <c r="E1637" s="20" t="str">
        <f t="shared" si="50"/>
        <v>1-1900</v>
      </c>
      <c r="F1637" s="69"/>
      <c r="G1637" s="67"/>
      <c r="H1637" s="68"/>
      <c r="I1637" s="69"/>
      <c r="J1637" s="67"/>
      <c r="K1637" s="25" t="e">
        <f>IFERROR(VLOOKUP(J1637,'DE-PARA'!J:K,2,0),VLOOKUP('BD Conta 5295-0'!J1637,'DE-PARA'!K:L,2,0))</f>
        <v>#N/A</v>
      </c>
      <c r="L1637" s="70"/>
      <c r="M1637" s="101">
        <f t="shared" si="51"/>
        <v>0</v>
      </c>
    </row>
    <row r="1638" spans="2:13">
      <c r="B1638" s="60"/>
      <c r="C1638" s="65"/>
      <c r="D1638" s="66"/>
      <c r="E1638" s="20" t="str">
        <f t="shared" si="50"/>
        <v>1-1900</v>
      </c>
      <c r="F1638" s="69"/>
      <c r="G1638" s="67"/>
      <c r="H1638" s="68"/>
      <c r="I1638" s="69"/>
      <c r="J1638" s="67"/>
      <c r="K1638" s="25" t="e">
        <f>IFERROR(VLOOKUP(J1638,'DE-PARA'!J:K,2,0),VLOOKUP('BD Conta 5295-0'!J1638,'DE-PARA'!K:L,2,0))</f>
        <v>#N/A</v>
      </c>
      <c r="L1638" s="70"/>
      <c r="M1638" s="101">
        <f t="shared" si="51"/>
        <v>0</v>
      </c>
    </row>
    <row r="1639" spans="2:13">
      <c r="B1639" s="60"/>
      <c r="C1639" s="65"/>
      <c r="D1639" s="66"/>
      <c r="E1639" s="20" t="str">
        <f t="shared" si="50"/>
        <v>1-1900</v>
      </c>
      <c r="F1639" s="69"/>
      <c r="G1639" s="67"/>
      <c r="H1639" s="68"/>
      <c r="I1639" s="69"/>
      <c r="J1639" s="67"/>
      <c r="K1639" s="25" t="e">
        <f>IFERROR(VLOOKUP(J1639,'DE-PARA'!J:K,2,0),VLOOKUP('BD Conta 5295-0'!J1639,'DE-PARA'!K:L,2,0))</f>
        <v>#N/A</v>
      </c>
      <c r="L1639" s="70"/>
      <c r="M1639" s="101">
        <f t="shared" si="51"/>
        <v>0</v>
      </c>
    </row>
    <row r="1640" spans="2:13">
      <c r="B1640" s="60"/>
      <c r="C1640" s="65"/>
      <c r="D1640" s="66"/>
      <c r="E1640" s="20" t="str">
        <f t="shared" si="50"/>
        <v>1-1900</v>
      </c>
      <c r="F1640" s="69"/>
      <c r="G1640" s="67"/>
      <c r="H1640" s="68"/>
      <c r="I1640" s="69"/>
      <c r="J1640" s="67"/>
      <c r="K1640" s="25" t="e">
        <f>IFERROR(VLOOKUP(J1640,'DE-PARA'!J:K,2,0),VLOOKUP('BD Conta 5295-0'!J1640,'DE-PARA'!K:L,2,0))</f>
        <v>#N/A</v>
      </c>
      <c r="L1640" s="70"/>
      <c r="M1640" s="101">
        <f t="shared" si="51"/>
        <v>0</v>
      </c>
    </row>
    <row r="1641" spans="2:13">
      <c r="B1641" s="60"/>
      <c r="C1641" s="65"/>
      <c r="D1641" s="66"/>
      <c r="E1641" s="20" t="str">
        <f t="shared" si="50"/>
        <v>1-1900</v>
      </c>
      <c r="F1641" s="69"/>
      <c r="G1641" s="67"/>
      <c r="H1641" s="68"/>
      <c r="I1641" s="69"/>
      <c r="J1641" s="67"/>
      <c r="K1641" s="25" t="e">
        <f>IFERROR(VLOOKUP(J1641,'DE-PARA'!J:K,2,0),VLOOKUP('BD Conta 5295-0'!J1641,'DE-PARA'!K:L,2,0))</f>
        <v>#N/A</v>
      </c>
      <c r="L1641" s="70"/>
      <c r="M1641" s="101">
        <f t="shared" si="51"/>
        <v>0</v>
      </c>
    </row>
    <row r="1642" spans="2:13">
      <c r="B1642" s="60"/>
      <c r="C1642" s="65"/>
      <c r="D1642" s="66"/>
      <c r="E1642" s="20" t="str">
        <f t="shared" si="50"/>
        <v>1-1900</v>
      </c>
      <c r="F1642" s="69"/>
      <c r="G1642" s="67"/>
      <c r="H1642" s="68"/>
      <c r="I1642" s="69"/>
      <c r="J1642" s="67"/>
      <c r="K1642" s="25" t="e">
        <f>IFERROR(VLOOKUP(J1642,'DE-PARA'!J:K,2,0),VLOOKUP('BD Conta 5295-0'!J1642,'DE-PARA'!K:L,2,0))</f>
        <v>#N/A</v>
      </c>
      <c r="L1642" s="70"/>
      <c r="M1642" s="101">
        <f t="shared" si="51"/>
        <v>0</v>
      </c>
    </row>
    <row r="1643" spans="2:13">
      <c r="B1643" s="60"/>
      <c r="C1643" s="65"/>
      <c r="D1643" s="66"/>
      <c r="E1643" s="20" t="str">
        <f t="shared" si="50"/>
        <v>1-1900</v>
      </c>
      <c r="F1643" s="69"/>
      <c r="G1643" s="67"/>
      <c r="H1643" s="68"/>
      <c r="I1643" s="69"/>
      <c r="J1643" s="67"/>
      <c r="K1643" s="25" t="e">
        <f>IFERROR(VLOOKUP(J1643,'DE-PARA'!J:K,2,0),VLOOKUP('BD Conta 5295-0'!J1643,'DE-PARA'!K:L,2,0))</f>
        <v>#N/A</v>
      </c>
      <c r="L1643" s="70"/>
      <c r="M1643" s="101">
        <f t="shared" si="51"/>
        <v>0</v>
      </c>
    </row>
    <row r="1644" spans="2:13">
      <c r="B1644" s="60"/>
      <c r="C1644" s="65"/>
      <c r="D1644" s="66"/>
      <c r="E1644" s="20" t="str">
        <f t="shared" si="50"/>
        <v>1-1900</v>
      </c>
      <c r="F1644" s="69"/>
      <c r="G1644" s="67"/>
      <c r="H1644" s="68"/>
      <c r="I1644" s="69"/>
      <c r="J1644" s="67"/>
      <c r="K1644" s="25" t="e">
        <f>IFERROR(VLOOKUP(J1644,'DE-PARA'!J:K,2,0),VLOOKUP('BD Conta 5295-0'!J1644,'DE-PARA'!K:L,2,0))</f>
        <v>#N/A</v>
      </c>
      <c r="L1644" s="70"/>
      <c r="M1644" s="101">
        <f t="shared" si="51"/>
        <v>0</v>
      </c>
    </row>
    <row r="1645" spans="2:13">
      <c r="B1645" s="60"/>
      <c r="C1645" s="65"/>
      <c r="D1645" s="66"/>
      <c r="E1645" s="20" t="str">
        <f t="shared" si="50"/>
        <v>1-1900</v>
      </c>
      <c r="F1645" s="69"/>
      <c r="G1645" s="67"/>
      <c r="H1645" s="68"/>
      <c r="I1645" s="69"/>
      <c r="J1645" s="67"/>
      <c r="K1645" s="25" t="e">
        <f>IFERROR(VLOOKUP(J1645,'DE-PARA'!J:K,2,0),VLOOKUP('BD Conta 5295-0'!J1645,'DE-PARA'!K:L,2,0))</f>
        <v>#N/A</v>
      </c>
      <c r="L1645" s="70"/>
      <c r="M1645" s="101">
        <f t="shared" si="51"/>
        <v>0</v>
      </c>
    </row>
    <row r="1646" spans="2:13">
      <c r="B1646" s="60"/>
      <c r="C1646" s="65"/>
      <c r="D1646" s="66"/>
      <c r="E1646" s="20" t="str">
        <f t="shared" si="50"/>
        <v>1-1900</v>
      </c>
      <c r="F1646" s="69"/>
      <c r="G1646" s="67"/>
      <c r="H1646" s="68"/>
      <c r="I1646" s="69"/>
      <c r="J1646" s="67"/>
      <c r="K1646" s="25" t="e">
        <f>IFERROR(VLOOKUP(J1646,'DE-PARA'!J:K,2,0),VLOOKUP('BD Conta 5295-0'!J1646,'DE-PARA'!K:L,2,0))</f>
        <v>#N/A</v>
      </c>
      <c r="L1646" s="70"/>
      <c r="M1646" s="101">
        <f t="shared" si="51"/>
        <v>0</v>
      </c>
    </row>
    <row r="1647" spans="2:13">
      <c r="B1647" s="60"/>
      <c r="C1647" s="65"/>
      <c r="D1647" s="66"/>
      <c r="E1647" s="20" t="str">
        <f t="shared" si="50"/>
        <v>1-1900</v>
      </c>
      <c r="F1647" s="69"/>
      <c r="G1647" s="67"/>
      <c r="H1647" s="68"/>
      <c r="I1647" s="69"/>
      <c r="J1647" s="67"/>
      <c r="K1647" s="25" t="e">
        <f>IFERROR(VLOOKUP(J1647,'DE-PARA'!J:K,2,0),VLOOKUP('BD Conta 5295-0'!J1647,'DE-PARA'!K:L,2,0))</f>
        <v>#N/A</v>
      </c>
      <c r="L1647" s="70"/>
      <c r="M1647" s="101">
        <f t="shared" si="51"/>
        <v>0</v>
      </c>
    </row>
    <row r="1648" spans="2:13">
      <c r="B1648" s="60"/>
      <c r="C1648" s="65"/>
      <c r="D1648" s="66"/>
      <c r="E1648" s="20" t="str">
        <f t="shared" si="50"/>
        <v>1-1900</v>
      </c>
      <c r="F1648" s="69"/>
      <c r="G1648" s="67"/>
      <c r="H1648" s="68"/>
      <c r="I1648" s="69"/>
      <c r="J1648" s="67"/>
      <c r="K1648" s="25" t="e">
        <f>IFERROR(VLOOKUP(J1648,'DE-PARA'!J:K,2,0),VLOOKUP('BD Conta 5295-0'!J1648,'DE-PARA'!K:L,2,0))</f>
        <v>#N/A</v>
      </c>
      <c r="L1648" s="70"/>
      <c r="M1648" s="101">
        <f t="shared" si="51"/>
        <v>0</v>
      </c>
    </row>
    <row r="1649" spans="2:13">
      <c r="B1649" s="60"/>
      <c r="C1649" s="65"/>
      <c r="D1649" s="66"/>
      <c r="E1649" s="20" t="str">
        <f t="shared" si="50"/>
        <v>1-1900</v>
      </c>
      <c r="F1649" s="69"/>
      <c r="G1649" s="67"/>
      <c r="H1649" s="68"/>
      <c r="I1649" s="69"/>
      <c r="J1649" s="67"/>
      <c r="K1649" s="25" t="e">
        <f>IFERROR(VLOOKUP(J1649,'DE-PARA'!J:K,2,0),VLOOKUP('BD Conta 5295-0'!J1649,'DE-PARA'!K:L,2,0))</f>
        <v>#N/A</v>
      </c>
      <c r="L1649" s="70"/>
      <c r="M1649" s="101">
        <f t="shared" si="51"/>
        <v>0</v>
      </c>
    </row>
    <row r="1650" spans="2:13">
      <c r="B1650" s="60"/>
      <c r="C1650" s="65"/>
      <c r="D1650" s="66"/>
      <c r="E1650" s="20" t="str">
        <f t="shared" si="50"/>
        <v>1-1900</v>
      </c>
      <c r="F1650" s="69"/>
      <c r="G1650" s="67"/>
      <c r="H1650" s="68"/>
      <c r="I1650" s="69"/>
      <c r="J1650" s="67"/>
      <c r="K1650" s="25" t="e">
        <f>IFERROR(VLOOKUP(J1650,'DE-PARA'!J:K,2,0),VLOOKUP('BD Conta 5295-0'!J1650,'DE-PARA'!K:L,2,0))</f>
        <v>#N/A</v>
      </c>
      <c r="L1650" s="70"/>
      <c r="M1650" s="101">
        <f t="shared" si="51"/>
        <v>0</v>
      </c>
    </row>
    <row r="1651" spans="2:13">
      <c r="B1651" s="60"/>
      <c r="C1651" s="65"/>
      <c r="D1651" s="66"/>
      <c r="E1651" s="20" t="str">
        <f t="shared" si="50"/>
        <v>1-1900</v>
      </c>
      <c r="F1651" s="69"/>
      <c r="G1651" s="67"/>
      <c r="H1651" s="68"/>
      <c r="I1651" s="69"/>
      <c r="J1651" s="67"/>
      <c r="K1651" s="25" t="e">
        <f>IFERROR(VLOOKUP(J1651,'DE-PARA'!J:K,2,0),VLOOKUP('BD Conta 5295-0'!J1651,'DE-PARA'!K:L,2,0))</f>
        <v>#N/A</v>
      </c>
      <c r="L1651" s="70"/>
      <c r="M1651" s="101">
        <f t="shared" si="51"/>
        <v>0</v>
      </c>
    </row>
    <row r="1652" spans="2:13">
      <c r="B1652" s="60"/>
      <c r="C1652" s="65"/>
      <c r="D1652" s="66"/>
      <c r="E1652" s="20" t="str">
        <f t="shared" si="50"/>
        <v>1-1900</v>
      </c>
      <c r="F1652" s="69"/>
      <c r="G1652" s="67"/>
      <c r="H1652" s="68"/>
      <c r="I1652" s="69"/>
      <c r="J1652" s="67"/>
      <c r="K1652" s="25" t="e">
        <f>IFERROR(VLOOKUP(J1652,'DE-PARA'!J:K,2,0),VLOOKUP('BD Conta 5295-0'!J1652,'DE-PARA'!K:L,2,0))</f>
        <v>#N/A</v>
      </c>
      <c r="L1652" s="70"/>
      <c r="M1652" s="101">
        <f t="shared" si="51"/>
        <v>0</v>
      </c>
    </row>
    <row r="1653" spans="2:13">
      <c r="B1653" s="60"/>
      <c r="C1653" s="65"/>
      <c r="D1653" s="66"/>
      <c r="E1653" s="20" t="str">
        <f t="shared" si="50"/>
        <v>1-1900</v>
      </c>
      <c r="F1653" s="69"/>
      <c r="G1653" s="67"/>
      <c r="H1653" s="68"/>
      <c r="I1653" s="69"/>
      <c r="J1653" s="67"/>
      <c r="K1653" s="25" t="e">
        <f>IFERROR(VLOOKUP(J1653,'DE-PARA'!J:K,2,0),VLOOKUP('BD Conta 5295-0'!J1653,'DE-PARA'!K:L,2,0))</f>
        <v>#N/A</v>
      </c>
      <c r="L1653" s="70"/>
      <c r="M1653" s="101">
        <f t="shared" si="51"/>
        <v>0</v>
      </c>
    </row>
    <row r="1654" spans="2:13">
      <c r="B1654" s="60"/>
      <c r="C1654" s="65"/>
      <c r="D1654" s="66"/>
      <c r="E1654" s="20" t="str">
        <f t="shared" si="50"/>
        <v>1-1900</v>
      </c>
      <c r="F1654" s="69"/>
      <c r="G1654" s="67"/>
      <c r="H1654" s="68"/>
      <c r="I1654" s="69"/>
      <c r="J1654" s="67"/>
      <c r="K1654" s="25" t="e">
        <f>IFERROR(VLOOKUP(J1654,'DE-PARA'!J:K,2,0),VLOOKUP('BD Conta 5295-0'!J1654,'DE-PARA'!K:L,2,0))</f>
        <v>#N/A</v>
      </c>
      <c r="L1654" s="70"/>
      <c r="M1654" s="101">
        <f t="shared" si="51"/>
        <v>0</v>
      </c>
    </row>
    <row r="1655" spans="2:13">
      <c r="B1655" s="60"/>
      <c r="C1655" s="65"/>
      <c r="D1655" s="66"/>
      <c r="E1655" s="20" t="str">
        <f t="shared" si="50"/>
        <v>1-1900</v>
      </c>
      <c r="F1655" s="69"/>
      <c r="G1655" s="67"/>
      <c r="H1655" s="68"/>
      <c r="I1655" s="69"/>
      <c r="J1655" s="67"/>
      <c r="K1655" s="25" t="e">
        <f>IFERROR(VLOOKUP(J1655,'DE-PARA'!J:K,2,0),VLOOKUP('BD Conta 5295-0'!J1655,'DE-PARA'!K:L,2,0))</f>
        <v>#N/A</v>
      </c>
      <c r="L1655" s="70"/>
      <c r="M1655" s="101">
        <f t="shared" si="51"/>
        <v>0</v>
      </c>
    </row>
    <row r="1656" spans="2:13">
      <c r="B1656" s="60"/>
      <c r="C1656" s="65"/>
      <c r="D1656" s="66"/>
      <c r="E1656" s="20" t="str">
        <f t="shared" si="50"/>
        <v>1-1900</v>
      </c>
      <c r="F1656" s="69"/>
      <c r="G1656" s="67"/>
      <c r="H1656" s="68"/>
      <c r="I1656" s="69"/>
      <c r="J1656" s="67"/>
      <c r="K1656" s="25" t="e">
        <f>IFERROR(VLOOKUP(J1656,'DE-PARA'!J:K,2,0),VLOOKUP('BD Conta 5295-0'!J1656,'DE-PARA'!K:L,2,0))</f>
        <v>#N/A</v>
      </c>
      <c r="L1656" s="70"/>
      <c r="M1656" s="101">
        <f t="shared" si="51"/>
        <v>0</v>
      </c>
    </row>
    <row r="1657" spans="2:13">
      <c r="B1657" s="60"/>
      <c r="C1657" s="65"/>
      <c r="D1657" s="66"/>
      <c r="E1657" s="20" t="str">
        <f t="shared" si="50"/>
        <v>1-1900</v>
      </c>
      <c r="F1657" s="69"/>
      <c r="G1657" s="67"/>
      <c r="H1657" s="68"/>
      <c r="I1657" s="69"/>
      <c r="J1657" s="67"/>
      <c r="K1657" s="25" t="e">
        <f>IFERROR(VLOOKUP(J1657,'DE-PARA'!J:K,2,0),VLOOKUP('BD Conta 5295-0'!J1657,'DE-PARA'!K:L,2,0))</f>
        <v>#N/A</v>
      </c>
      <c r="L1657" s="70"/>
      <c r="M1657" s="101">
        <f t="shared" si="51"/>
        <v>0</v>
      </c>
    </row>
    <row r="1658" spans="2:13">
      <c r="B1658" s="60"/>
      <c r="C1658" s="65"/>
      <c r="D1658" s="66"/>
      <c r="E1658" s="20" t="str">
        <f t="shared" si="50"/>
        <v>1-1900</v>
      </c>
      <c r="F1658" s="69"/>
      <c r="G1658" s="67"/>
      <c r="H1658" s="68"/>
      <c r="I1658" s="69"/>
      <c r="J1658" s="67"/>
      <c r="K1658" s="25" t="e">
        <f>IFERROR(VLOOKUP(J1658,'DE-PARA'!J:K,2,0),VLOOKUP('BD Conta 5295-0'!J1658,'DE-PARA'!K:L,2,0))</f>
        <v>#N/A</v>
      </c>
      <c r="L1658" s="70"/>
      <c r="M1658" s="101">
        <f t="shared" si="51"/>
        <v>0</v>
      </c>
    </row>
    <row r="1659" spans="2:13">
      <c r="B1659" s="60"/>
      <c r="C1659" s="65"/>
      <c r="D1659" s="66"/>
      <c r="E1659" s="20" t="str">
        <f t="shared" si="50"/>
        <v>1-1900</v>
      </c>
      <c r="F1659" s="69"/>
      <c r="G1659" s="67"/>
      <c r="H1659" s="68"/>
      <c r="I1659" s="69"/>
      <c r="J1659" s="67"/>
      <c r="K1659" s="25" t="e">
        <f>IFERROR(VLOOKUP(J1659,'DE-PARA'!J:K,2,0),VLOOKUP('BD Conta 5295-0'!J1659,'DE-PARA'!K:L,2,0))</f>
        <v>#N/A</v>
      </c>
      <c r="L1659" s="70"/>
      <c r="M1659" s="101">
        <f t="shared" si="51"/>
        <v>0</v>
      </c>
    </row>
    <row r="1660" spans="2:13">
      <c r="B1660" s="60"/>
      <c r="C1660" s="65"/>
      <c r="D1660" s="66"/>
      <c r="E1660" s="20" t="str">
        <f t="shared" si="50"/>
        <v>1-1900</v>
      </c>
      <c r="F1660" s="69"/>
      <c r="G1660" s="67"/>
      <c r="H1660" s="68"/>
      <c r="I1660" s="69"/>
      <c r="J1660" s="67"/>
      <c r="K1660" s="25" t="e">
        <f>IFERROR(VLOOKUP(J1660,'DE-PARA'!J:K,2,0),VLOOKUP('BD Conta 5295-0'!J1660,'DE-PARA'!K:L,2,0))</f>
        <v>#N/A</v>
      </c>
      <c r="L1660" s="70"/>
      <c r="M1660" s="101">
        <f t="shared" si="51"/>
        <v>0</v>
      </c>
    </row>
    <row r="1661" spans="2:13">
      <c r="B1661" s="60"/>
      <c r="C1661" s="65"/>
      <c r="D1661" s="66"/>
      <c r="E1661" s="20" t="str">
        <f t="shared" si="50"/>
        <v>1-1900</v>
      </c>
      <c r="F1661" s="69"/>
      <c r="G1661" s="67"/>
      <c r="H1661" s="68"/>
      <c r="I1661" s="69"/>
      <c r="J1661" s="67"/>
      <c r="K1661" s="25" t="e">
        <f>IFERROR(VLOOKUP(J1661,'DE-PARA'!J:K,2,0),VLOOKUP('BD Conta 5295-0'!J1661,'DE-PARA'!K:L,2,0))</f>
        <v>#N/A</v>
      </c>
      <c r="L1661" s="70"/>
      <c r="M1661" s="101">
        <f t="shared" si="51"/>
        <v>0</v>
      </c>
    </row>
    <row r="1662" spans="2:13">
      <c r="B1662" s="60"/>
      <c r="C1662" s="65"/>
      <c r="D1662" s="66"/>
      <c r="E1662" s="20" t="str">
        <f t="shared" si="50"/>
        <v>1-1900</v>
      </c>
      <c r="F1662" s="69"/>
      <c r="G1662" s="67"/>
      <c r="H1662" s="68"/>
      <c r="I1662" s="69"/>
      <c r="J1662" s="67"/>
      <c r="K1662" s="25" t="e">
        <f>IFERROR(VLOOKUP(J1662,'DE-PARA'!J:K,2,0),VLOOKUP('BD Conta 5295-0'!J1662,'DE-PARA'!K:L,2,0))</f>
        <v>#N/A</v>
      </c>
      <c r="L1662" s="70"/>
      <c r="M1662" s="101">
        <f t="shared" si="51"/>
        <v>0</v>
      </c>
    </row>
    <row r="1663" spans="2:13">
      <c r="B1663" s="60"/>
      <c r="C1663" s="65"/>
      <c r="D1663" s="66"/>
      <c r="E1663" s="20" t="str">
        <f t="shared" si="50"/>
        <v>1-1900</v>
      </c>
      <c r="F1663" s="69"/>
      <c r="G1663" s="67"/>
      <c r="H1663" s="68"/>
      <c r="I1663" s="69"/>
      <c r="J1663" s="67"/>
      <c r="K1663" s="25" t="e">
        <f>IFERROR(VLOOKUP(J1663,'DE-PARA'!J:K,2,0),VLOOKUP('BD Conta 5295-0'!J1663,'DE-PARA'!K:L,2,0))</f>
        <v>#N/A</v>
      </c>
      <c r="L1663" s="70"/>
      <c r="M1663" s="101">
        <f t="shared" si="51"/>
        <v>0</v>
      </c>
    </row>
    <row r="1664" spans="2:13">
      <c r="B1664" s="60"/>
      <c r="C1664" s="65"/>
      <c r="D1664" s="66"/>
      <c r="E1664" s="20" t="str">
        <f t="shared" si="50"/>
        <v>1-1900</v>
      </c>
      <c r="F1664" s="69"/>
      <c r="G1664" s="67"/>
      <c r="H1664" s="68"/>
      <c r="I1664" s="69"/>
      <c r="J1664" s="67"/>
      <c r="K1664" s="25" t="e">
        <f>IFERROR(VLOOKUP(J1664,'DE-PARA'!J:K,2,0),VLOOKUP('BD Conta 5295-0'!J1664,'DE-PARA'!K:L,2,0))</f>
        <v>#N/A</v>
      </c>
      <c r="L1664" s="70"/>
      <c r="M1664" s="101">
        <f t="shared" si="51"/>
        <v>0</v>
      </c>
    </row>
    <row r="1665" spans="2:13">
      <c r="B1665" s="60"/>
      <c r="C1665" s="65"/>
      <c r="D1665" s="66"/>
      <c r="E1665" s="20" t="str">
        <f t="shared" si="50"/>
        <v>1-1900</v>
      </c>
      <c r="F1665" s="69"/>
      <c r="G1665" s="67"/>
      <c r="H1665" s="68"/>
      <c r="I1665" s="69"/>
      <c r="J1665" s="67"/>
      <c r="K1665" s="25" t="e">
        <f>IFERROR(VLOOKUP(J1665,'DE-PARA'!J:K,2,0),VLOOKUP('BD Conta 5295-0'!J1665,'DE-PARA'!K:L,2,0))</f>
        <v>#N/A</v>
      </c>
      <c r="L1665" s="70"/>
      <c r="M1665" s="101">
        <f t="shared" si="51"/>
        <v>0</v>
      </c>
    </row>
    <row r="1666" spans="2:13">
      <c r="B1666" s="60"/>
      <c r="C1666" s="65"/>
      <c r="D1666" s="66"/>
      <c r="E1666" s="20" t="str">
        <f t="shared" si="50"/>
        <v>1-1900</v>
      </c>
      <c r="F1666" s="69"/>
      <c r="G1666" s="67"/>
      <c r="H1666" s="68"/>
      <c r="I1666" s="69"/>
      <c r="J1666" s="67"/>
      <c r="K1666" s="25" t="e">
        <f>IFERROR(VLOOKUP(J1666,'DE-PARA'!J:K,2,0),VLOOKUP('BD Conta 5295-0'!J1666,'DE-PARA'!K:L,2,0))</f>
        <v>#N/A</v>
      </c>
      <c r="L1666" s="70"/>
      <c r="M1666" s="101">
        <f t="shared" si="51"/>
        <v>0</v>
      </c>
    </row>
    <row r="1667" spans="2:13">
      <c r="B1667" s="60"/>
      <c r="C1667" s="65"/>
      <c r="D1667" s="66"/>
      <c r="E1667" s="20" t="str">
        <f t="shared" si="50"/>
        <v>1-1900</v>
      </c>
      <c r="F1667" s="69"/>
      <c r="G1667" s="67"/>
      <c r="H1667" s="68"/>
      <c r="I1667" s="69"/>
      <c r="J1667" s="67"/>
      <c r="K1667" s="25" t="e">
        <f>IFERROR(VLOOKUP(J1667,'DE-PARA'!J:K,2,0),VLOOKUP('BD Conta 5295-0'!J1667,'DE-PARA'!K:L,2,0))</f>
        <v>#N/A</v>
      </c>
      <c r="L1667" s="70"/>
      <c r="M1667" s="101">
        <f t="shared" si="51"/>
        <v>0</v>
      </c>
    </row>
    <row r="1668" spans="2:13">
      <c r="B1668" s="60"/>
      <c r="C1668" s="65"/>
      <c r="D1668" s="66"/>
      <c r="E1668" s="20" t="str">
        <f t="shared" ref="E1668:E1731" si="52">MONTH(D1668)&amp;"-"&amp;YEAR(D1668)</f>
        <v>1-1900</v>
      </c>
      <c r="F1668" s="69"/>
      <c r="G1668" s="67"/>
      <c r="H1668" s="68"/>
      <c r="I1668" s="69"/>
      <c r="J1668" s="67"/>
      <c r="K1668" s="25" t="e">
        <f>IFERROR(VLOOKUP(J1668,'DE-PARA'!J:K,2,0),VLOOKUP('BD Conta 5295-0'!J1668,'DE-PARA'!K:L,2,0))</f>
        <v>#N/A</v>
      </c>
      <c r="L1668" s="70"/>
      <c r="M1668" s="101">
        <f t="shared" si="51"/>
        <v>0</v>
      </c>
    </row>
    <row r="1669" spans="2:13">
      <c r="B1669" s="60"/>
      <c r="C1669" s="65"/>
      <c r="D1669" s="66"/>
      <c r="E1669" s="20" t="str">
        <f t="shared" si="52"/>
        <v>1-1900</v>
      </c>
      <c r="F1669" s="69"/>
      <c r="G1669" s="67"/>
      <c r="H1669" s="68"/>
      <c r="I1669" s="69"/>
      <c r="J1669" s="67"/>
      <c r="K1669" s="25" t="e">
        <f>IFERROR(VLOOKUP(J1669,'DE-PARA'!J:K,2,0),VLOOKUP('BD Conta 5295-0'!J1669,'DE-PARA'!K:L,2,0))</f>
        <v>#N/A</v>
      </c>
      <c r="L1669" s="70"/>
      <c r="M1669" s="101">
        <f t="shared" si="51"/>
        <v>0</v>
      </c>
    </row>
    <row r="1670" spans="2:13">
      <c r="B1670" s="60"/>
      <c r="C1670" s="65"/>
      <c r="D1670" s="66"/>
      <c r="E1670" s="20" t="str">
        <f t="shared" si="52"/>
        <v>1-1900</v>
      </c>
      <c r="F1670" s="69"/>
      <c r="G1670" s="67"/>
      <c r="H1670" s="68"/>
      <c r="I1670" s="69"/>
      <c r="J1670" s="67"/>
      <c r="K1670" s="25" t="e">
        <f>IFERROR(VLOOKUP(J1670,'DE-PARA'!J:K,2,0),VLOOKUP('BD Conta 5295-0'!J1670,'DE-PARA'!K:L,2,0))</f>
        <v>#N/A</v>
      </c>
      <c r="L1670" s="70"/>
      <c r="M1670" s="101">
        <f t="shared" ref="M1670:M1733" si="53">M1669+L1670</f>
        <v>0</v>
      </c>
    </row>
    <row r="1671" spans="2:13">
      <c r="B1671" s="60"/>
      <c r="C1671" s="65"/>
      <c r="D1671" s="66"/>
      <c r="E1671" s="20" t="str">
        <f t="shared" si="52"/>
        <v>1-1900</v>
      </c>
      <c r="F1671" s="69"/>
      <c r="G1671" s="67"/>
      <c r="H1671" s="68"/>
      <c r="I1671" s="69"/>
      <c r="J1671" s="67"/>
      <c r="K1671" s="25" t="e">
        <f>IFERROR(VLOOKUP(J1671,'DE-PARA'!J:K,2,0),VLOOKUP('BD Conta 5295-0'!J1671,'DE-PARA'!K:L,2,0))</f>
        <v>#N/A</v>
      </c>
      <c r="L1671" s="70"/>
      <c r="M1671" s="101">
        <f t="shared" si="53"/>
        <v>0</v>
      </c>
    </row>
    <row r="1672" spans="2:13">
      <c r="B1672" s="60"/>
      <c r="C1672" s="65"/>
      <c r="D1672" s="66"/>
      <c r="E1672" s="20" t="str">
        <f t="shared" si="52"/>
        <v>1-1900</v>
      </c>
      <c r="F1672" s="69"/>
      <c r="G1672" s="67"/>
      <c r="H1672" s="68"/>
      <c r="I1672" s="69"/>
      <c r="J1672" s="67"/>
      <c r="K1672" s="25" t="e">
        <f>IFERROR(VLOOKUP(J1672,'DE-PARA'!J:K,2,0),VLOOKUP('BD Conta 5295-0'!J1672,'DE-PARA'!K:L,2,0))</f>
        <v>#N/A</v>
      </c>
      <c r="L1672" s="70"/>
      <c r="M1672" s="101">
        <f t="shared" si="53"/>
        <v>0</v>
      </c>
    </row>
    <row r="1673" spans="2:13">
      <c r="B1673" s="60"/>
      <c r="C1673" s="65"/>
      <c r="D1673" s="66"/>
      <c r="E1673" s="20" t="str">
        <f t="shared" si="52"/>
        <v>1-1900</v>
      </c>
      <c r="F1673" s="69"/>
      <c r="G1673" s="67"/>
      <c r="H1673" s="68"/>
      <c r="I1673" s="69"/>
      <c r="J1673" s="67"/>
      <c r="K1673" s="25" t="e">
        <f>IFERROR(VLOOKUP(J1673,'DE-PARA'!J:K,2,0),VLOOKUP('BD Conta 5295-0'!J1673,'DE-PARA'!K:L,2,0))</f>
        <v>#N/A</v>
      </c>
      <c r="L1673" s="70"/>
      <c r="M1673" s="101">
        <f t="shared" si="53"/>
        <v>0</v>
      </c>
    </row>
    <row r="1674" spans="2:13">
      <c r="B1674" s="60"/>
      <c r="C1674" s="65"/>
      <c r="D1674" s="66"/>
      <c r="E1674" s="20" t="str">
        <f t="shared" si="52"/>
        <v>1-1900</v>
      </c>
      <c r="F1674" s="69"/>
      <c r="G1674" s="67"/>
      <c r="H1674" s="68"/>
      <c r="I1674" s="69"/>
      <c r="J1674" s="67"/>
      <c r="K1674" s="25" t="e">
        <f>IFERROR(VLOOKUP(J1674,'DE-PARA'!J:K,2,0),VLOOKUP('BD Conta 5295-0'!J1674,'DE-PARA'!K:L,2,0))</f>
        <v>#N/A</v>
      </c>
      <c r="L1674" s="70"/>
      <c r="M1674" s="101">
        <f t="shared" si="53"/>
        <v>0</v>
      </c>
    </row>
    <row r="1675" spans="2:13">
      <c r="B1675" s="60"/>
      <c r="C1675" s="65"/>
      <c r="D1675" s="66"/>
      <c r="E1675" s="20" t="str">
        <f t="shared" si="52"/>
        <v>1-1900</v>
      </c>
      <c r="F1675" s="69"/>
      <c r="G1675" s="67"/>
      <c r="H1675" s="68"/>
      <c r="I1675" s="69"/>
      <c r="J1675" s="67"/>
      <c r="K1675" s="25" t="e">
        <f>IFERROR(VLOOKUP(J1675,'DE-PARA'!J:K,2,0),VLOOKUP('BD Conta 5295-0'!J1675,'DE-PARA'!K:L,2,0))</f>
        <v>#N/A</v>
      </c>
      <c r="L1675" s="70"/>
      <c r="M1675" s="101">
        <f t="shared" si="53"/>
        <v>0</v>
      </c>
    </row>
    <row r="1676" spans="2:13">
      <c r="B1676" s="60"/>
      <c r="C1676" s="65"/>
      <c r="D1676" s="66"/>
      <c r="E1676" s="20" t="str">
        <f t="shared" si="52"/>
        <v>1-1900</v>
      </c>
      <c r="F1676" s="69"/>
      <c r="G1676" s="67"/>
      <c r="H1676" s="68"/>
      <c r="I1676" s="69"/>
      <c r="J1676" s="67"/>
      <c r="K1676" s="25" t="e">
        <f>IFERROR(VLOOKUP(J1676,'DE-PARA'!J:K,2,0),VLOOKUP('BD Conta 5295-0'!J1676,'DE-PARA'!K:L,2,0))</f>
        <v>#N/A</v>
      </c>
      <c r="L1676" s="70"/>
      <c r="M1676" s="101">
        <f t="shared" si="53"/>
        <v>0</v>
      </c>
    </row>
    <row r="1677" spans="2:13">
      <c r="B1677" s="60"/>
      <c r="C1677" s="65"/>
      <c r="D1677" s="66"/>
      <c r="E1677" s="20" t="str">
        <f t="shared" si="52"/>
        <v>1-1900</v>
      </c>
      <c r="F1677" s="69"/>
      <c r="G1677" s="67"/>
      <c r="H1677" s="68"/>
      <c r="I1677" s="69"/>
      <c r="J1677" s="67"/>
      <c r="K1677" s="25" t="e">
        <f>IFERROR(VLOOKUP(J1677,'DE-PARA'!J:K,2,0),VLOOKUP('BD Conta 5295-0'!J1677,'DE-PARA'!K:L,2,0))</f>
        <v>#N/A</v>
      </c>
      <c r="L1677" s="70"/>
      <c r="M1677" s="101">
        <f t="shared" si="53"/>
        <v>0</v>
      </c>
    </row>
    <row r="1678" spans="2:13">
      <c r="B1678" s="60"/>
      <c r="C1678" s="65"/>
      <c r="D1678" s="66"/>
      <c r="E1678" s="20" t="str">
        <f t="shared" si="52"/>
        <v>1-1900</v>
      </c>
      <c r="F1678" s="69"/>
      <c r="G1678" s="67"/>
      <c r="H1678" s="68"/>
      <c r="I1678" s="69"/>
      <c r="J1678" s="67"/>
      <c r="K1678" s="25" t="e">
        <f>IFERROR(VLOOKUP(J1678,'DE-PARA'!J:K,2,0),VLOOKUP('BD Conta 5295-0'!J1678,'DE-PARA'!K:L,2,0))</f>
        <v>#N/A</v>
      </c>
      <c r="L1678" s="70"/>
      <c r="M1678" s="101">
        <f t="shared" si="53"/>
        <v>0</v>
      </c>
    </row>
    <row r="1679" spans="2:13">
      <c r="B1679" s="60"/>
      <c r="C1679" s="65"/>
      <c r="D1679" s="66"/>
      <c r="E1679" s="20" t="str">
        <f t="shared" si="52"/>
        <v>1-1900</v>
      </c>
      <c r="F1679" s="69"/>
      <c r="G1679" s="67"/>
      <c r="H1679" s="68"/>
      <c r="I1679" s="69"/>
      <c r="J1679" s="67"/>
      <c r="K1679" s="25" t="e">
        <f>IFERROR(VLOOKUP(J1679,'DE-PARA'!J:K,2,0),VLOOKUP('BD Conta 5295-0'!J1679,'DE-PARA'!K:L,2,0))</f>
        <v>#N/A</v>
      </c>
      <c r="L1679" s="70"/>
      <c r="M1679" s="101">
        <f t="shared" si="53"/>
        <v>0</v>
      </c>
    </row>
    <row r="1680" spans="2:13">
      <c r="B1680" s="60"/>
      <c r="C1680" s="65"/>
      <c r="D1680" s="66"/>
      <c r="E1680" s="20" t="str">
        <f t="shared" si="52"/>
        <v>1-1900</v>
      </c>
      <c r="F1680" s="69"/>
      <c r="G1680" s="67"/>
      <c r="H1680" s="68"/>
      <c r="I1680" s="69"/>
      <c r="J1680" s="67"/>
      <c r="K1680" s="25" t="e">
        <f>IFERROR(VLOOKUP(J1680,'DE-PARA'!J:K,2,0),VLOOKUP('BD Conta 5295-0'!J1680,'DE-PARA'!K:L,2,0))</f>
        <v>#N/A</v>
      </c>
      <c r="L1680" s="70"/>
      <c r="M1680" s="101">
        <f t="shared" si="53"/>
        <v>0</v>
      </c>
    </row>
    <row r="1681" spans="2:13">
      <c r="B1681" s="60"/>
      <c r="C1681" s="65"/>
      <c r="D1681" s="66"/>
      <c r="E1681" s="20" t="str">
        <f t="shared" si="52"/>
        <v>1-1900</v>
      </c>
      <c r="F1681" s="69"/>
      <c r="G1681" s="67"/>
      <c r="H1681" s="68"/>
      <c r="I1681" s="69"/>
      <c r="J1681" s="67"/>
      <c r="K1681" s="25" t="e">
        <f>IFERROR(VLOOKUP(J1681,'DE-PARA'!J:K,2,0),VLOOKUP('BD Conta 5295-0'!J1681,'DE-PARA'!K:L,2,0))</f>
        <v>#N/A</v>
      </c>
      <c r="L1681" s="70"/>
      <c r="M1681" s="101">
        <f t="shared" si="53"/>
        <v>0</v>
      </c>
    </row>
    <row r="1682" spans="2:13">
      <c r="B1682" s="60"/>
      <c r="C1682" s="65"/>
      <c r="D1682" s="66"/>
      <c r="E1682" s="20" t="str">
        <f t="shared" si="52"/>
        <v>1-1900</v>
      </c>
      <c r="F1682" s="69"/>
      <c r="G1682" s="67"/>
      <c r="H1682" s="68"/>
      <c r="I1682" s="69"/>
      <c r="J1682" s="67"/>
      <c r="K1682" s="25" t="e">
        <f>IFERROR(VLOOKUP(J1682,'DE-PARA'!J:K,2,0),VLOOKUP('BD Conta 5295-0'!J1682,'DE-PARA'!K:L,2,0))</f>
        <v>#N/A</v>
      </c>
      <c r="L1682" s="70"/>
      <c r="M1682" s="101">
        <f t="shared" si="53"/>
        <v>0</v>
      </c>
    </row>
    <row r="1683" spans="2:13">
      <c r="B1683" s="60"/>
      <c r="C1683" s="65"/>
      <c r="D1683" s="66"/>
      <c r="E1683" s="20" t="str">
        <f t="shared" si="52"/>
        <v>1-1900</v>
      </c>
      <c r="F1683" s="69"/>
      <c r="G1683" s="67"/>
      <c r="H1683" s="68"/>
      <c r="I1683" s="69"/>
      <c r="J1683" s="67"/>
      <c r="K1683" s="25" t="e">
        <f>IFERROR(VLOOKUP(J1683,'DE-PARA'!J:K,2,0),VLOOKUP('BD Conta 5295-0'!J1683,'DE-PARA'!K:L,2,0))</f>
        <v>#N/A</v>
      </c>
      <c r="L1683" s="70"/>
      <c r="M1683" s="101">
        <f t="shared" si="53"/>
        <v>0</v>
      </c>
    </row>
    <row r="1684" spans="2:13">
      <c r="B1684" s="60"/>
      <c r="C1684" s="65"/>
      <c r="D1684" s="66"/>
      <c r="E1684" s="20" t="str">
        <f t="shared" si="52"/>
        <v>1-1900</v>
      </c>
      <c r="F1684" s="69"/>
      <c r="G1684" s="67"/>
      <c r="H1684" s="68"/>
      <c r="I1684" s="69"/>
      <c r="J1684" s="67"/>
      <c r="K1684" s="25" t="e">
        <f>IFERROR(VLOOKUP(J1684,'DE-PARA'!J:K,2,0),VLOOKUP('BD Conta 5295-0'!J1684,'DE-PARA'!K:L,2,0))</f>
        <v>#N/A</v>
      </c>
      <c r="L1684" s="70"/>
      <c r="M1684" s="101">
        <f t="shared" si="53"/>
        <v>0</v>
      </c>
    </row>
    <row r="1685" spans="2:13">
      <c r="B1685" s="60"/>
      <c r="C1685" s="65"/>
      <c r="D1685" s="66"/>
      <c r="E1685" s="20" t="str">
        <f t="shared" si="52"/>
        <v>1-1900</v>
      </c>
      <c r="F1685" s="69"/>
      <c r="G1685" s="67"/>
      <c r="H1685" s="68"/>
      <c r="I1685" s="69"/>
      <c r="J1685" s="67"/>
      <c r="K1685" s="25" t="e">
        <f>IFERROR(VLOOKUP(J1685,'DE-PARA'!J:K,2,0),VLOOKUP('BD Conta 5295-0'!J1685,'DE-PARA'!K:L,2,0))</f>
        <v>#N/A</v>
      </c>
      <c r="L1685" s="70"/>
      <c r="M1685" s="101">
        <f t="shared" si="53"/>
        <v>0</v>
      </c>
    </row>
    <row r="1686" spans="2:13">
      <c r="B1686" s="60"/>
      <c r="C1686" s="65"/>
      <c r="D1686" s="66"/>
      <c r="E1686" s="20" t="str">
        <f t="shared" si="52"/>
        <v>1-1900</v>
      </c>
      <c r="F1686" s="69"/>
      <c r="G1686" s="67"/>
      <c r="H1686" s="68"/>
      <c r="I1686" s="69"/>
      <c r="J1686" s="67"/>
      <c r="K1686" s="25" t="e">
        <f>IFERROR(VLOOKUP(J1686,'DE-PARA'!J:K,2,0),VLOOKUP('BD Conta 5295-0'!J1686,'DE-PARA'!K:L,2,0))</f>
        <v>#N/A</v>
      </c>
      <c r="L1686" s="70"/>
      <c r="M1686" s="101">
        <f t="shared" si="53"/>
        <v>0</v>
      </c>
    </row>
    <row r="1687" spans="2:13">
      <c r="B1687" s="60"/>
      <c r="C1687" s="65"/>
      <c r="D1687" s="66"/>
      <c r="E1687" s="20" t="str">
        <f t="shared" si="52"/>
        <v>1-1900</v>
      </c>
      <c r="F1687" s="69"/>
      <c r="G1687" s="67"/>
      <c r="H1687" s="68"/>
      <c r="I1687" s="69"/>
      <c r="J1687" s="67"/>
      <c r="K1687" s="25" t="e">
        <f>IFERROR(VLOOKUP(J1687,'DE-PARA'!J:K,2,0),VLOOKUP('BD Conta 5295-0'!J1687,'DE-PARA'!K:L,2,0))</f>
        <v>#N/A</v>
      </c>
      <c r="L1687" s="70"/>
      <c r="M1687" s="101">
        <f t="shared" si="53"/>
        <v>0</v>
      </c>
    </row>
    <row r="1688" spans="2:13">
      <c r="B1688" s="60"/>
      <c r="C1688" s="65"/>
      <c r="D1688" s="66"/>
      <c r="E1688" s="20" t="str">
        <f t="shared" si="52"/>
        <v>1-1900</v>
      </c>
      <c r="F1688" s="69"/>
      <c r="G1688" s="67"/>
      <c r="H1688" s="68"/>
      <c r="I1688" s="69"/>
      <c r="J1688" s="67"/>
      <c r="K1688" s="25" t="e">
        <f>IFERROR(VLOOKUP(J1688,'DE-PARA'!J:K,2,0),VLOOKUP('BD Conta 5295-0'!J1688,'DE-PARA'!K:L,2,0))</f>
        <v>#N/A</v>
      </c>
      <c r="L1688" s="70"/>
      <c r="M1688" s="101">
        <f t="shared" si="53"/>
        <v>0</v>
      </c>
    </row>
    <row r="1689" spans="2:13">
      <c r="B1689" s="60"/>
      <c r="C1689" s="65"/>
      <c r="D1689" s="66"/>
      <c r="E1689" s="20" t="str">
        <f t="shared" si="52"/>
        <v>1-1900</v>
      </c>
      <c r="F1689" s="69"/>
      <c r="G1689" s="67"/>
      <c r="H1689" s="68"/>
      <c r="I1689" s="69"/>
      <c r="J1689" s="67"/>
      <c r="K1689" s="25" t="e">
        <f>IFERROR(VLOOKUP(J1689,'DE-PARA'!J:K,2,0),VLOOKUP('BD Conta 5295-0'!J1689,'DE-PARA'!K:L,2,0))</f>
        <v>#N/A</v>
      </c>
      <c r="L1689" s="70"/>
      <c r="M1689" s="101">
        <f t="shared" si="53"/>
        <v>0</v>
      </c>
    </row>
    <row r="1690" spans="2:13">
      <c r="B1690" s="60"/>
      <c r="C1690" s="65"/>
      <c r="D1690" s="66"/>
      <c r="E1690" s="20" t="str">
        <f t="shared" si="52"/>
        <v>1-1900</v>
      </c>
      <c r="F1690" s="69"/>
      <c r="G1690" s="67"/>
      <c r="H1690" s="68"/>
      <c r="I1690" s="69"/>
      <c r="J1690" s="67"/>
      <c r="K1690" s="25" t="e">
        <f>IFERROR(VLOOKUP(J1690,'DE-PARA'!J:K,2,0),VLOOKUP('BD Conta 5295-0'!J1690,'DE-PARA'!K:L,2,0))</f>
        <v>#N/A</v>
      </c>
      <c r="L1690" s="70"/>
      <c r="M1690" s="101">
        <f t="shared" si="53"/>
        <v>0</v>
      </c>
    </row>
    <row r="1691" spans="2:13">
      <c r="B1691" s="60"/>
      <c r="C1691" s="65"/>
      <c r="D1691" s="66"/>
      <c r="E1691" s="20" t="str">
        <f t="shared" si="52"/>
        <v>1-1900</v>
      </c>
      <c r="F1691" s="69"/>
      <c r="G1691" s="67"/>
      <c r="H1691" s="68"/>
      <c r="I1691" s="69"/>
      <c r="J1691" s="67"/>
      <c r="K1691" s="25" t="e">
        <f>IFERROR(VLOOKUP(J1691,'DE-PARA'!J:K,2,0),VLOOKUP('BD Conta 5295-0'!J1691,'DE-PARA'!K:L,2,0))</f>
        <v>#N/A</v>
      </c>
      <c r="L1691" s="70"/>
      <c r="M1691" s="101">
        <f t="shared" si="53"/>
        <v>0</v>
      </c>
    </row>
    <row r="1692" spans="2:13">
      <c r="B1692" s="60"/>
      <c r="C1692" s="65"/>
      <c r="D1692" s="66"/>
      <c r="E1692" s="20" t="str">
        <f t="shared" si="52"/>
        <v>1-1900</v>
      </c>
      <c r="F1692" s="69"/>
      <c r="G1692" s="67"/>
      <c r="H1692" s="68"/>
      <c r="I1692" s="69"/>
      <c r="J1692" s="67"/>
      <c r="K1692" s="25" t="e">
        <f>IFERROR(VLOOKUP(J1692,'DE-PARA'!J:K,2,0),VLOOKUP('BD Conta 5295-0'!J1692,'DE-PARA'!K:L,2,0))</f>
        <v>#N/A</v>
      </c>
      <c r="L1692" s="70"/>
      <c r="M1692" s="101">
        <f t="shared" si="53"/>
        <v>0</v>
      </c>
    </row>
    <row r="1693" spans="2:13">
      <c r="B1693" s="60"/>
      <c r="C1693" s="65"/>
      <c r="D1693" s="66"/>
      <c r="E1693" s="20" t="str">
        <f t="shared" si="52"/>
        <v>1-1900</v>
      </c>
      <c r="F1693" s="69"/>
      <c r="G1693" s="67"/>
      <c r="H1693" s="68"/>
      <c r="I1693" s="69"/>
      <c r="J1693" s="67"/>
      <c r="K1693" s="25" t="e">
        <f>IFERROR(VLOOKUP(J1693,'DE-PARA'!J:K,2,0),VLOOKUP('BD Conta 5295-0'!J1693,'DE-PARA'!K:L,2,0))</f>
        <v>#N/A</v>
      </c>
      <c r="L1693" s="70"/>
      <c r="M1693" s="101">
        <f t="shared" si="53"/>
        <v>0</v>
      </c>
    </row>
    <row r="1694" spans="2:13">
      <c r="B1694" s="60"/>
      <c r="C1694" s="65"/>
      <c r="D1694" s="66"/>
      <c r="E1694" s="20" t="str">
        <f t="shared" si="52"/>
        <v>1-1900</v>
      </c>
      <c r="F1694" s="69"/>
      <c r="G1694" s="67"/>
      <c r="H1694" s="68"/>
      <c r="I1694" s="69"/>
      <c r="J1694" s="67"/>
      <c r="K1694" s="25" t="e">
        <f>IFERROR(VLOOKUP(J1694,'DE-PARA'!J:K,2,0),VLOOKUP('BD Conta 5295-0'!J1694,'DE-PARA'!K:L,2,0))</f>
        <v>#N/A</v>
      </c>
      <c r="L1694" s="70"/>
      <c r="M1694" s="101">
        <f t="shared" si="53"/>
        <v>0</v>
      </c>
    </row>
    <row r="1695" spans="2:13">
      <c r="B1695" s="60"/>
      <c r="C1695" s="65"/>
      <c r="D1695" s="66"/>
      <c r="E1695" s="20" t="str">
        <f t="shared" si="52"/>
        <v>1-1900</v>
      </c>
      <c r="F1695" s="69"/>
      <c r="G1695" s="67"/>
      <c r="H1695" s="68"/>
      <c r="I1695" s="69"/>
      <c r="J1695" s="67"/>
      <c r="K1695" s="25" t="e">
        <f>IFERROR(VLOOKUP(J1695,'DE-PARA'!J:K,2,0),VLOOKUP('BD Conta 5295-0'!J1695,'DE-PARA'!K:L,2,0))</f>
        <v>#N/A</v>
      </c>
      <c r="L1695" s="70"/>
      <c r="M1695" s="101">
        <f t="shared" si="53"/>
        <v>0</v>
      </c>
    </row>
    <row r="1696" spans="2:13">
      <c r="B1696" s="60"/>
      <c r="C1696" s="65"/>
      <c r="D1696" s="66"/>
      <c r="E1696" s="20" t="str">
        <f t="shared" si="52"/>
        <v>1-1900</v>
      </c>
      <c r="F1696" s="69"/>
      <c r="G1696" s="67"/>
      <c r="H1696" s="68"/>
      <c r="I1696" s="69"/>
      <c r="J1696" s="67"/>
      <c r="K1696" s="25" t="e">
        <f>IFERROR(VLOOKUP(J1696,'DE-PARA'!J:K,2,0),VLOOKUP('BD Conta 5295-0'!J1696,'DE-PARA'!K:L,2,0))</f>
        <v>#N/A</v>
      </c>
      <c r="L1696" s="70"/>
      <c r="M1696" s="101">
        <f t="shared" si="53"/>
        <v>0</v>
      </c>
    </row>
    <row r="1697" spans="2:13">
      <c r="B1697" s="60"/>
      <c r="C1697" s="65"/>
      <c r="D1697" s="66"/>
      <c r="E1697" s="20" t="str">
        <f t="shared" si="52"/>
        <v>1-1900</v>
      </c>
      <c r="F1697" s="69"/>
      <c r="G1697" s="67"/>
      <c r="H1697" s="68"/>
      <c r="I1697" s="69"/>
      <c r="J1697" s="67"/>
      <c r="K1697" s="25" t="e">
        <f>IFERROR(VLOOKUP(J1697,'DE-PARA'!J:K,2,0),VLOOKUP('BD Conta 5295-0'!J1697,'DE-PARA'!K:L,2,0))</f>
        <v>#N/A</v>
      </c>
      <c r="L1697" s="70"/>
      <c r="M1697" s="101">
        <f t="shared" si="53"/>
        <v>0</v>
      </c>
    </row>
    <row r="1698" spans="2:13">
      <c r="B1698" s="60"/>
      <c r="C1698" s="65"/>
      <c r="D1698" s="66"/>
      <c r="E1698" s="20" t="str">
        <f t="shared" si="52"/>
        <v>1-1900</v>
      </c>
      <c r="F1698" s="69"/>
      <c r="G1698" s="67"/>
      <c r="H1698" s="68"/>
      <c r="I1698" s="69"/>
      <c r="J1698" s="67"/>
      <c r="K1698" s="25" t="e">
        <f>IFERROR(VLOOKUP(J1698,'DE-PARA'!J:K,2,0),VLOOKUP('BD Conta 5295-0'!J1698,'DE-PARA'!K:L,2,0))</f>
        <v>#N/A</v>
      </c>
      <c r="L1698" s="70"/>
      <c r="M1698" s="101">
        <f t="shared" si="53"/>
        <v>0</v>
      </c>
    </row>
    <row r="1699" spans="2:13">
      <c r="B1699" s="60"/>
      <c r="C1699" s="65"/>
      <c r="D1699" s="66"/>
      <c r="E1699" s="20" t="str">
        <f t="shared" si="52"/>
        <v>1-1900</v>
      </c>
      <c r="F1699" s="69"/>
      <c r="G1699" s="67"/>
      <c r="H1699" s="68"/>
      <c r="I1699" s="69"/>
      <c r="J1699" s="67"/>
      <c r="K1699" s="25" t="e">
        <f>IFERROR(VLOOKUP(J1699,'DE-PARA'!J:K,2,0),VLOOKUP('BD Conta 5295-0'!J1699,'DE-PARA'!K:L,2,0))</f>
        <v>#N/A</v>
      </c>
      <c r="L1699" s="70"/>
      <c r="M1699" s="101">
        <f t="shared" si="53"/>
        <v>0</v>
      </c>
    </row>
    <row r="1700" spans="2:13">
      <c r="B1700" s="60"/>
      <c r="C1700" s="65"/>
      <c r="D1700" s="66"/>
      <c r="E1700" s="20" t="str">
        <f t="shared" si="52"/>
        <v>1-1900</v>
      </c>
      <c r="F1700" s="69"/>
      <c r="G1700" s="67"/>
      <c r="H1700" s="68"/>
      <c r="I1700" s="69"/>
      <c r="J1700" s="67"/>
      <c r="K1700" s="25" t="e">
        <f>IFERROR(VLOOKUP(J1700,'DE-PARA'!J:K,2,0),VLOOKUP('BD Conta 5295-0'!J1700,'DE-PARA'!K:L,2,0))</f>
        <v>#N/A</v>
      </c>
      <c r="L1700" s="70"/>
      <c r="M1700" s="101">
        <f t="shared" si="53"/>
        <v>0</v>
      </c>
    </row>
    <row r="1701" spans="2:13">
      <c r="B1701" s="60"/>
      <c r="C1701" s="65"/>
      <c r="D1701" s="66"/>
      <c r="E1701" s="20" t="str">
        <f t="shared" si="52"/>
        <v>1-1900</v>
      </c>
      <c r="F1701" s="69"/>
      <c r="G1701" s="67"/>
      <c r="H1701" s="68"/>
      <c r="I1701" s="69"/>
      <c r="J1701" s="67"/>
      <c r="K1701" s="25" t="e">
        <f>IFERROR(VLOOKUP(J1701,'DE-PARA'!J:K,2,0),VLOOKUP('BD Conta 5295-0'!J1701,'DE-PARA'!K:L,2,0))</f>
        <v>#N/A</v>
      </c>
      <c r="L1701" s="70"/>
      <c r="M1701" s="101">
        <f t="shared" si="53"/>
        <v>0</v>
      </c>
    </row>
    <row r="1702" spans="2:13">
      <c r="B1702" s="60"/>
      <c r="C1702" s="65"/>
      <c r="D1702" s="66"/>
      <c r="E1702" s="20" t="str">
        <f t="shared" si="52"/>
        <v>1-1900</v>
      </c>
      <c r="F1702" s="69"/>
      <c r="G1702" s="67"/>
      <c r="H1702" s="68"/>
      <c r="I1702" s="69"/>
      <c r="J1702" s="67"/>
      <c r="K1702" s="25" t="e">
        <f>IFERROR(VLOOKUP(J1702,'DE-PARA'!J:K,2,0),VLOOKUP('BD Conta 5295-0'!J1702,'DE-PARA'!K:L,2,0))</f>
        <v>#N/A</v>
      </c>
      <c r="L1702" s="70"/>
      <c r="M1702" s="101">
        <f t="shared" si="53"/>
        <v>0</v>
      </c>
    </row>
    <row r="1703" spans="2:13">
      <c r="B1703" s="60"/>
      <c r="C1703" s="65"/>
      <c r="D1703" s="66"/>
      <c r="E1703" s="20" t="str">
        <f t="shared" si="52"/>
        <v>1-1900</v>
      </c>
      <c r="F1703" s="69"/>
      <c r="G1703" s="67"/>
      <c r="H1703" s="68"/>
      <c r="I1703" s="69"/>
      <c r="J1703" s="67"/>
      <c r="K1703" s="25" t="e">
        <f>IFERROR(VLOOKUP(J1703,'DE-PARA'!J:K,2,0),VLOOKUP('BD Conta 5295-0'!J1703,'DE-PARA'!K:L,2,0))</f>
        <v>#N/A</v>
      </c>
      <c r="L1703" s="70"/>
      <c r="M1703" s="101">
        <f t="shared" si="53"/>
        <v>0</v>
      </c>
    </row>
    <row r="1704" spans="2:13">
      <c r="B1704" s="60"/>
      <c r="C1704" s="65"/>
      <c r="D1704" s="66"/>
      <c r="E1704" s="20" t="str">
        <f t="shared" si="52"/>
        <v>1-1900</v>
      </c>
      <c r="F1704" s="69"/>
      <c r="G1704" s="67"/>
      <c r="H1704" s="68"/>
      <c r="I1704" s="69"/>
      <c r="J1704" s="67"/>
      <c r="K1704" s="25" t="e">
        <f>IFERROR(VLOOKUP(J1704,'DE-PARA'!J:K,2,0),VLOOKUP('BD Conta 5295-0'!J1704,'DE-PARA'!K:L,2,0))</f>
        <v>#N/A</v>
      </c>
      <c r="L1704" s="70"/>
      <c r="M1704" s="101">
        <f t="shared" si="53"/>
        <v>0</v>
      </c>
    </row>
    <row r="1705" spans="2:13">
      <c r="B1705" s="60"/>
      <c r="C1705" s="65"/>
      <c r="D1705" s="66"/>
      <c r="E1705" s="20" t="str">
        <f t="shared" si="52"/>
        <v>1-1900</v>
      </c>
      <c r="F1705" s="69"/>
      <c r="G1705" s="67"/>
      <c r="H1705" s="68"/>
      <c r="I1705" s="69"/>
      <c r="J1705" s="67"/>
      <c r="K1705" s="25" t="e">
        <f>IFERROR(VLOOKUP(J1705,'DE-PARA'!J:K,2,0),VLOOKUP('BD Conta 5295-0'!J1705,'DE-PARA'!K:L,2,0))</f>
        <v>#N/A</v>
      </c>
      <c r="L1705" s="70"/>
      <c r="M1705" s="101">
        <f t="shared" si="53"/>
        <v>0</v>
      </c>
    </row>
    <row r="1706" spans="2:13">
      <c r="B1706" s="60"/>
      <c r="C1706" s="65"/>
      <c r="D1706" s="66"/>
      <c r="E1706" s="20" t="str">
        <f t="shared" si="52"/>
        <v>1-1900</v>
      </c>
      <c r="F1706" s="69"/>
      <c r="G1706" s="67"/>
      <c r="H1706" s="68"/>
      <c r="I1706" s="69"/>
      <c r="J1706" s="67"/>
      <c r="K1706" s="25" t="e">
        <f>IFERROR(VLOOKUP(J1706,'DE-PARA'!J:K,2,0),VLOOKUP('BD Conta 5295-0'!J1706,'DE-PARA'!K:L,2,0))</f>
        <v>#N/A</v>
      </c>
      <c r="L1706" s="70"/>
      <c r="M1706" s="101">
        <f t="shared" si="53"/>
        <v>0</v>
      </c>
    </row>
    <row r="1707" spans="2:13">
      <c r="B1707" s="60"/>
      <c r="C1707" s="65"/>
      <c r="D1707" s="66"/>
      <c r="E1707" s="20" t="str">
        <f t="shared" si="52"/>
        <v>1-1900</v>
      </c>
      <c r="F1707" s="69"/>
      <c r="G1707" s="67"/>
      <c r="H1707" s="68"/>
      <c r="I1707" s="69"/>
      <c r="J1707" s="67"/>
      <c r="K1707" s="25" t="e">
        <f>IFERROR(VLOOKUP(J1707,'DE-PARA'!J:K,2,0),VLOOKUP('BD Conta 5295-0'!J1707,'DE-PARA'!K:L,2,0))</f>
        <v>#N/A</v>
      </c>
      <c r="L1707" s="70"/>
      <c r="M1707" s="101">
        <f t="shared" si="53"/>
        <v>0</v>
      </c>
    </row>
    <row r="1708" spans="2:13">
      <c r="B1708" s="60"/>
      <c r="C1708" s="65"/>
      <c r="D1708" s="66"/>
      <c r="E1708" s="20" t="str">
        <f t="shared" si="52"/>
        <v>1-1900</v>
      </c>
      <c r="F1708" s="69"/>
      <c r="G1708" s="67"/>
      <c r="H1708" s="68"/>
      <c r="I1708" s="69"/>
      <c r="J1708" s="67"/>
      <c r="K1708" s="25" t="e">
        <f>IFERROR(VLOOKUP(J1708,'DE-PARA'!J:K,2,0),VLOOKUP('BD Conta 5295-0'!J1708,'DE-PARA'!K:L,2,0))</f>
        <v>#N/A</v>
      </c>
      <c r="L1708" s="70"/>
      <c r="M1708" s="101">
        <f t="shared" si="53"/>
        <v>0</v>
      </c>
    </row>
    <row r="1709" spans="2:13">
      <c r="B1709" s="60"/>
      <c r="C1709" s="65"/>
      <c r="D1709" s="66"/>
      <c r="E1709" s="20" t="str">
        <f t="shared" si="52"/>
        <v>1-1900</v>
      </c>
      <c r="F1709" s="69"/>
      <c r="G1709" s="67"/>
      <c r="H1709" s="68"/>
      <c r="I1709" s="69"/>
      <c r="J1709" s="67"/>
      <c r="K1709" s="25" t="e">
        <f>IFERROR(VLOOKUP(J1709,'DE-PARA'!J:K,2,0),VLOOKUP('BD Conta 5295-0'!J1709,'DE-PARA'!K:L,2,0))</f>
        <v>#N/A</v>
      </c>
      <c r="L1709" s="70"/>
      <c r="M1709" s="101">
        <f t="shared" si="53"/>
        <v>0</v>
      </c>
    </row>
    <row r="1710" spans="2:13">
      <c r="B1710" s="60"/>
      <c r="C1710" s="65"/>
      <c r="D1710" s="66"/>
      <c r="E1710" s="20" t="str">
        <f t="shared" si="52"/>
        <v>1-1900</v>
      </c>
      <c r="F1710" s="69"/>
      <c r="G1710" s="67"/>
      <c r="H1710" s="68"/>
      <c r="I1710" s="69"/>
      <c r="J1710" s="67"/>
      <c r="K1710" s="25" t="e">
        <f>IFERROR(VLOOKUP(J1710,'DE-PARA'!J:K,2,0),VLOOKUP('BD Conta 5295-0'!J1710,'DE-PARA'!K:L,2,0))</f>
        <v>#N/A</v>
      </c>
      <c r="L1710" s="70"/>
      <c r="M1710" s="101">
        <f t="shared" si="53"/>
        <v>0</v>
      </c>
    </row>
    <row r="1711" spans="2:13">
      <c r="B1711" s="60"/>
      <c r="C1711" s="65"/>
      <c r="D1711" s="66"/>
      <c r="E1711" s="20" t="str">
        <f t="shared" si="52"/>
        <v>1-1900</v>
      </c>
      <c r="F1711" s="69"/>
      <c r="G1711" s="67"/>
      <c r="H1711" s="68"/>
      <c r="I1711" s="69"/>
      <c r="J1711" s="67"/>
      <c r="K1711" s="25" t="e">
        <f>IFERROR(VLOOKUP(J1711,'DE-PARA'!J:K,2,0),VLOOKUP('BD Conta 5295-0'!J1711,'DE-PARA'!K:L,2,0))</f>
        <v>#N/A</v>
      </c>
      <c r="L1711" s="70"/>
      <c r="M1711" s="101">
        <f t="shared" si="53"/>
        <v>0</v>
      </c>
    </row>
    <row r="1712" spans="2:13">
      <c r="B1712" s="60"/>
      <c r="C1712" s="65"/>
      <c r="D1712" s="66"/>
      <c r="E1712" s="20" t="str">
        <f t="shared" si="52"/>
        <v>1-1900</v>
      </c>
      <c r="F1712" s="69"/>
      <c r="G1712" s="67"/>
      <c r="H1712" s="68"/>
      <c r="I1712" s="69"/>
      <c r="J1712" s="67"/>
      <c r="K1712" s="25" t="e">
        <f>IFERROR(VLOOKUP(J1712,'DE-PARA'!J:K,2,0),VLOOKUP('BD Conta 5295-0'!J1712,'DE-PARA'!K:L,2,0))</f>
        <v>#N/A</v>
      </c>
      <c r="L1712" s="70"/>
      <c r="M1712" s="101">
        <f t="shared" si="53"/>
        <v>0</v>
      </c>
    </row>
    <row r="1713" spans="2:13">
      <c r="B1713" s="60"/>
      <c r="C1713" s="65"/>
      <c r="D1713" s="66"/>
      <c r="E1713" s="20" t="str">
        <f t="shared" si="52"/>
        <v>1-1900</v>
      </c>
      <c r="F1713" s="69"/>
      <c r="G1713" s="67"/>
      <c r="H1713" s="68"/>
      <c r="I1713" s="69"/>
      <c r="J1713" s="67"/>
      <c r="K1713" s="25" t="e">
        <f>IFERROR(VLOOKUP(J1713,'DE-PARA'!J:K,2,0),VLOOKUP('BD Conta 5295-0'!J1713,'DE-PARA'!K:L,2,0))</f>
        <v>#N/A</v>
      </c>
      <c r="L1713" s="70"/>
      <c r="M1713" s="101">
        <f t="shared" si="53"/>
        <v>0</v>
      </c>
    </row>
    <row r="1714" spans="2:13">
      <c r="B1714" s="60"/>
      <c r="C1714" s="65"/>
      <c r="D1714" s="66"/>
      <c r="E1714" s="20" t="str">
        <f t="shared" si="52"/>
        <v>1-1900</v>
      </c>
      <c r="F1714" s="69"/>
      <c r="G1714" s="67"/>
      <c r="H1714" s="68"/>
      <c r="I1714" s="69"/>
      <c r="J1714" s="67"/>
      <c r="K1714" s="25" t="e">
        <f>IFERROR(VLOOKUP(J1714,'DE-PARA'!J:K,2,0),VLOOKUP('BD Conta 5295-0'!J1714,'DE-PARA'!K:L,2,0))</f>
        <v>#N/A</v>
      </c>
      <c r="L1714" s="70"/>
      <c r="M1714" s="101">
        <f t="shared" si="53"/>
        <v>0</v>
      </c>
    </row>
    <row r="1715" spans="2:13">
      <c r="B1715" s="60"/>
      <c r="C1715" s="65"/>
      <c r="D1715" s="66"/>
      <c r="E1715" s="20" t="str">
        <f t="shared" si="52"/>
        <v>1-1900</v>
      </c>
      <c r="F1715" s="69"/>
      <c r="G1715" s="67"/>
      <c r="H1715" s="68"/>
      <c r="I1715" s="69"/>
      <c r="J1715" s="67"/>
      <c r="K1715" s="25" t="e">
        <f>IFERROR(VLOOKUP(J1715,'DE-PARA'!J:K,2,0),VLOOKUP('BD Conta 5295-0'!J1715,'DE-PARA'!K:L,2,0))</f>
        <v>#N/A</v>
      </c>
      <c r="L1715" s="70"/>
      <c r="M1715" s="101">
        <f t="shared" si="53"/>
        <v>0</v>
      </c>
    </row>
    <row r="1716" spans="2:13">
      <c r="B1716" s="60"/>
      <c r="C1716" s="65"/>
      <c r="D1716" s="66"/>
      <c r="E1716" s="20" t="str">
        <f t="shared" si="52"/>
        <v>1-1900</v>
      </c>
      <c r="F1716" s="69"/>
      <c r="G1716" s="67"/>
      <c r="H1716" s="68"/>
      <c r="I1716" s="69"/>
      <c r="J1716" s="67"/>
      <c r="K1716" s="25" t="e">
        <f>IFERROR(VLOOKUP(J1716,'DE-PARA'!J:K,2,0),VLOOKUP('BD Conta 5295-0'!J1716,'DE-PARA'!K:L,2,0))</f>
        <v>#N/A</v>
      </c>
      <c r="L1716" s="70"/>
      <c r="M1716" s="101">
        <f t="shared" si="53"/>
        <v>0</v>
      </c>
    </row>
    <row r="1717" spans="2:13">
      <c r="B1717" s="60"/>
      <c r="C1717" s="65"/>
      <c r="D1717" s="66"/>
      <c r="E1717" s="20" t="str">
        <f t="shared" si="52"/>
        <v>1-1900</v>
      </c>
      <c r="F1717" s="69"/>
      <c r="G1717" s="67"/>
      <c r="H1717" s="68"/>
      <c r="I1717" s="69"/>
      <c r="J1717" s="67"/>
      <c r="K1717" s="25" t="e">
        <f>IFERROR(VLOOKUP(J1717,'DE-PARA'!J:K,2,0),VLOOKUP('BD Conta 5295-0'!J1717,'DE-PARA'!K:L,2,0))</f>
        <v>#N/A</v>
      </c>
      <c r="L1717" s="70"/>
      <c r="M1717" s="101">
        <f t="shared" si="53"/>
        <v>0</v>
      </c>
    </row>
    <row r="1718" spans="2:13">
      <c r="B1718" s="60"/>
      <c r="C1718" s="65"/>
      <c r="D1718" s="66"/>
      <c r="E1718" s="20" t="str">
        <f t="shared" si="52"/>
        <v>1-1900</v>
      </c>
      <c r="F1718" s="69"/>
      <c r="G1718" s="67"/>
      <c r="H1718" s="68"/>
      <c r="I1718" s="69"/>
      <c r="J1718" s="67"/>
      <c r="K1718" s="25" t="e">
        <f>IFERROR(VLOOKUP(J1718,'DE-PARA'!J:K,2,0),VLOOKUP('BD Conta 5295-0'!J1718,'DE-PARA'!K:L,2,0))</f>
        <v>#N/A</v>
      </c>
      <c r="L1718" s="70"/>
      <c r="M1718" s="101">
        <f t="shared" si="53"/>
        <v>0</v>
      </c>
    </row>
    <row r="1719" spans="2:13">
      <c r="B1719" s="60"/>
      <c r="C1719" s="65"/>
      <c r="D1719" s="66"/>
      <c r="E1719" s="20" t="str">
        <f t="shared" si="52"/>
        <v>1-1900</v>
      </c>
      <c r="F1719" s="69"/>
      <c r="G1719" s="67"/>
      <c r="H1719" s="68"/>
      <c r="I1719" s="69"/>
      <c r="J1719" s="67"/>
      <c r="K1719" s="25" t="e">
        <f>IFERROR(VLOOKUP(J1719,'DE-PARA'!J:K,2,0),VLOOKUP('BD Conta 5295-0'!J1719,'DE-PARA'!K:L,2,0))</f>
        <v>#N/A</v>
      </c>
      <c r="L1719" s="70"/>
      <c r="M1719" s="101">
        <f t="shared" si="53"/>
        <v>0</v>
      </c>
    </row>
    <row r="1720" spans="2:13">
      <c r="B1720" s="60"/>
      <c r="C1720" s="65"/>
      <c r="D1720" s="66"/>
      <c r="E1720" s="20" t="str">
        <f t="shared" si="52"/>
        <v>1-1900</v>
      </c>
      <c r="F1720" s="69"/>
      <c r="G1720" s="67"/>
      <c r="H1720" s="68"/>
      <c r="I1720" s="69"/>
      <c r="J1720" s="67"/>
      <c r="K1720" s="25" t="e">
        <f>IFERROR(VLOOKUP(J1720,'DE-PARA'!J:K,2,0),VLOOKUP('BD Conta 5295-0'!J1720,'DE-PARA'!K:L,2,0))</f>
        <v>#N/A</v>
      </c>
      <c r="L1720" s="70"/>
      <c r="M1720" s="101">
        <f t="shared" si="53"/>
        <v>0</v>
      </c>
    </row>
    <row r="1721" spans="2:13">
      <c r="B1721" s="60"/>
      <c r="C1721" s="65"/>
      <c r="D1721" s="66"/>
      <c r="E1721" s="20" t="str">
        <f t="shared" si="52"/>
        <v>1-1900</v>
      </c>
      <c r="F1721" s="69"/>
      <c r="G1721" s="67"/>
      <c r="H1721" s="68"/>
      <c r="I1721" s="69"/>
      <c r="J1721" s="67"/>
      <c r="K1721" s="25" t="e">
        <f>IFERROR(VLOOKUP(J1721,'DE-PARA'!J:K,2,0),VLOOKUP('BD Conta 5295-0'!J1721,'DE-PARA'!K:L,2,0))</f>
        <v>#N/A</v>
      </c>
      <c r="L1721" s="70"/>
      <c r="M1721" s="101">
        <f t="shared" si="53"/>
        <v>0</v>
      </c>
    </row>
    <row r="1722" spans="2:13">
      <c r="B1722" s="60"/>
      <c r="C1722" s="65"/>
      <c r="D1722" s="66"/>
      <c r="E1722" s="20" t="str">
        <f t="shared" si="52"/>
        <v>1-1900</v>
      </c>
      <c r="F1722" s="69"/>
      <c r="G1722" s="67"/>
      <c r="H1722" s="68"/>
      <c r="I1722" s="69"/>
      <c r="J1722" s="67"/>
      <c r="K1722" s="25" t="e">
        <f>IFERROR(VLOOKUP(J1722,'DE-PARA'!J:K,2,0),VLOOKUP('BD Conta 5295-0'!J1722,'DE-PARA'!K:L,2,0))</f>
        <v>#N/A</v>
      </c>
      <c r="L1722" s="70"/>
      <c r="M1722" s="101">
        <f t="shared" si="53"/>
        <v>0</v>
      </c>
    </row>
    <row r="1723" spans="2:13">
      <c r="B1723" s="60"/>
      <c r="C1723" s="65"/>
      <c r="D1723" s="66"/>
      <c r="E1723" s="20" t="str">
        <f t="shared" si="52"/>
        <v>1-1900</v>
      </c>
      <c r="F1723" s="69"/>
      <c r="G1723" s="67"/>
      <c r="H1723" s="68"/>
      <c r="I1723" s="69"/>
      <c r="J1723" s="67"/>
      <c r="K1723" s="25" t="e">
        <f>IFERROR(VLOOKUP(J1723,'DE-PARA'!J:K,2,0),VLOOKUP('BD Conta 5295-0'!J1723,'DE-PARA'!K:L,2,0))</f>
        <v>#N/A</v>
      </c>
      <c r="L1723" s="70"/>
      <c r="M1723" s="101">
        <f t="shared" si="53"/>
        <v>0</v>
      </c>
    </row>
    <row r="1724" spans="2:13">
      <c r="B1724" s="60"/>
      <c r="C1724" s="65"/>
      <c r="D1724" s="66"/>
      <c r="E1724" s="20" t="str">
        <f t="shared" si="52"/>
        <v>1-1900</v>
      </c>
      <c r="F1724" s="69"/>
      <c r="G1724" s="67"/>
      <c r="H1724" s="68"/>
      <c r="I1724" s="69"/>
      <c r="J1724" s="67"/>
      <c r="K1724" s="25" t="e">
        <f>IFERROR(VLOOKUP(J1724,'DE-PARA'!J:K,2,0),VLOOKUP('BD Conta 5295-0'!J1724,'DE-PARA'!K:L,2,0))</f>
        <v>#N/A</v>
      </c>
      <c r="L1724" s="70"/>
      <c r="M1724" s="101">
        <f t="shared" si="53"/>
        <v>0</v>
      </c>
    </row>
    <row r="1725" spans="2:13">
      <c r="B1725" s="60"/>
      <c r="C1725" s="65"/>
      <c r="D1725" s="66"/>
      <c r="E1725" s="20" t="str">
        <f t="shared" si="52"/>
        <v>1-1900</v>
      </c>
      <c r="F1725" s="69"/>
      <c r="G1725" s="67"/>
      <c r="H1725" s="68"/>
      <c r="I1725" s="69"/>
      <c r="J1725" s="67"/>
      <c r="K1725" s="25" t="e">
        <f>IFERROR(VLOOKUP(J1725,'DE-PARA'!J:K,2,0),VLOOKUP('BD Conta 5295-0'!J1725,'DE-PARA'!K:L,2,0))</f>
        <v>#N/A</v>
      </c>
      <c r="L1725" s="70"/>
      <c r="M1725" s="101">
        <f t="shared" si="53"/>
        <v>0</v>
      </c>
    </row>
    <row r="1726" spans="2:13">
      <c r="B1726" s="60"/>
      <c r="C1726" s="65"/>
      <c r="D1726" s="66"/>
      <c r="E1726" s="20" t="str">
        <f t="shared" si="52"/>
        <v>1-1900</v>
      </c>
      <c r="F1726" s="69"/>
      <c r="G1726" s="67"/>
      <c r="H1726" s="68"/>
      <c r="I1726" s="69"/>
      <c r="J1726" s="67"/>
      <c r="K1726" s="25" t="e">
        <f>IFERROR(VLOOKUP(J1726,'DE-PARA'!J:K,2,0),VLOOKUP('BD Conta 5295-0'!J1726,'DE-PARA'!K:L,2,0))</f>
        <v>#N/A</v>
      </c>
      <c r="L1726" s="70"/>
      <c r="M1726" s="101">
        <f t="shared" si="53"/>
        <v>0</v>
      </c>
    </row>
    <row r="1727" spans="2:13">
      <c r="B1727" s="60"/>
      <c r="C1727" s="65"/>
      <c r="D1727" s="66"/>
      <c r="E1727" s="20" t="str">
        <f t="shared" si="52"/>
        <v>1-1900</v>
      </c>
      <c r="F1727" s="69"/>
      <c r="G1727" s="67"/>
      <c r="H1727" s="68"/>
      <c r="I1727" s="69"/>
      <c r="J1727" s="67"/>
      <c r="K1727" s="25" t="e">
        <f>IFERROR(VLOOKUP(J1727,'DE-PARA'!J:K,2,0),VLOOKUP('BD Conta 5295-0'!J1727,'DE-PARA'!K:L,2,0))</f>
        <v>#N/A</v>
      </c>
      <c r="L1727" s="70"/>
      <c r="M1727" s="101">
        <f t="shared" si="53"/>
        <v>0</v>
      </c>
    </row>
    <row r="1728" spans="2:13">
      <c r="B1728" s="60"/>
      <c r="C1728" s="65"/>
      <c r="D1728" s="66"/>
      <c r="E1728" s="20" t="str">
        <f t="shared" si="52"/>
        <v>1-1900</v>
      </c>
      <c r="F1728" s="69"/>
      <c r="G1728" s="67"/>
      <c r="H1728" s="68"/>
      <c r="I1728" s="69"/>
      <c r="J1728" s="67"/>
      <c r="K1728" s="25" t="e">
        <f>IFERROR(VLOOKUP(J1728,'DE-PARA'!J:K,2,0),VLOOKUP('BD Conta 5295-0'!J1728,'DE-PARA'!K:L,2,0))</f>
        <v>#N/A</v>
      </c>
      <c r="L1728" s="70"/>
      <c r="M1728" s="101">
        <f t="shared" si="53"/>
        <v>0</v>
      </c>
    </row>
    <row r="1729" spans="2:13">
      <c r="B1729" s="60"/>
      <c r="C1729" s="65"/>
      <c r="D1729" s="66"/>
      <c r="E1729" s="20" t="str">
        <f t="shared" si="52"/>
        <v>1-1900</v>
      </c>
      <c r="F1729" s="69"/>
      <c r="G1729" s="67"/>
      <c r="H1729" s="68"/>
      <c r="I1729" s="69"/>
      <c r="J1729" s="67"/>
      <c r="K1729" s="25" t="e">
        <f>IFERROR(VLOOKUP(J1729,'DE-PARA'!J:K,2,0),VLOOKUP('BD Conta 5295-0'!J1729,'DE-PARA'!K:L,2,0))</f>
        <v>#N/A</v>
      </c>
      <c r="L1729" s="70"/>
      <c r="M1729" s="101">
        <f t="shared" si="53"/>
        <v>0</v>
      </c>
    </row>
    <row r="1730" spans="2:13">
      <c r="B1730" s="60"/>
      <c r="C1730" s="65"/>
      <c r="D1730" s="66"/>
      <c r="E1730" s="20" t="str">
        <f t="shared" si="52"/>
        <v>1-1900</v>
      </c>
      <c r="F1730" s="69"/>
      <c r="G1730" s="67"/>
      <c r="H1730" s="68"/>
      <c r="I1730" s="69"/>
      <c r="J1730" s="67"/>
      <c r="K1730" s="25" t="e">
        <f>IFERROR(VLOOKUP(J1730,'DE-PARA'!J:K,2,0),VLOOKUP('BD Conta 5295-0'!J1730,'DE-PARA'!K:L,2,0))</f>
        <v>#N/A</v>
      </c>
      <c r="L1730" s="70"/>
      <c r="M1730" s="101">
        <f t="shared" si="53"/>
        <v>0</v>
      </c>
    </row>
    <row r="1731" spans="2:13">
      <c r="B1731" s="60"/>
      <c r="C1731" s="65"/>
      <c r="D1731" s="66"/>
      <c r="E1731" s="20" t="str">
        <f t="shared" si="52"/>
        <v>1-1900</v>
      </c>
      <c r="F1731" s="69"/>
      <c r="G1731" s="67"/>
      <c r="H1731" s="68"/>
      <c r="I1731" s="69"/>
      <c r="J1731" s="67"/>
      <c r="K1731" s="25" t="e">
        <f>IFERROR(VLOOKUP(J1731,'DE-PARA'!J:K,2,0),VLOOKUP('BD Conta 5295-0'!J1731,'DE-PARA'!K:L,2,0))</f>
        <v>#N/A</v>
      </c>
      <c r="L1731" s="70"/>
      <c r="M1731" s="101">
        <f t="shared" si="53"/>
        <v>0</v>
      </c>
    </row>
    <row r="1732" spans="2:13">
      <c r="B1732" s="60"/>
      <c r="C1732" s="65"/>
      <c r="D1732" s="66"/>
      <c r="E1732" s="20" t="str">
        <f t="shared" ref="E1732:E1795" si="54">MONTH(D1732)&amp;"-"&amp;YEAR(D1732)</f>
        <v>1-1900</v>
      </c>
      <c r="F1732" s="69"/>
      <c r="G1732" s="67"/>
      <c r="H1732" s="68"/>
      <c r="I1732" s="69"/>
      <c r="J1732" s="67"/>
      <c r="K1732" s="25" t="e">
        <f>IFERROR(VLOOKUP(J1732,'DE-PARA'!J:K,2,0),VLOOKUP('BD Conta 5295-0'!J1732,'DE-PARA'!K:L,2,0))</f>
        <v>#N/A</v>
      </c>
      <c r="L1732" s="70"/>
      <c r="M1732" s="101">
        <f t="shared" si="53"/>
        <v>0</v>
      </c>
    </row>
    <row r="1733" spans="2:13">
      <c r="B1733" s="60"/>
      <c r="C1733" s="65"/>
      <c r="D1733" s="66"/>
      <c r="E1733" s="20" t="str">
        <f t="shared" si="54"/>
        <v>1-1900</v>
      </c>
      <c r="F1733" s="69"/>
      <c r="G1733" s="67"/>
      <c r="H1733" s="68"/>
      <c r="I1733" s="69"/>
      <c r="J1733" s="67"/>
      <c r="K1733" s="25" t="e">
        <f>IFERROR(VLOOKUP(J1733,'DE-PARA'!J:K,2,0),VLOOKUP('BD Conta 5295-0'!J1733,'DE-PARA'!K:L,2,0))</f>
        <v>#N/A</v>
      </c>
      <c r="L1733" s="70"/>
      <c r="M1733" s="101">
        <f t="shared" si="53"/>
        <v>0</v>
      </c>
    </row>
    <row r="1734" spans="2:13">
      <c r="B1734" s="60"/>
      <c r="C1734" s="65"/>
      <c r="D1734" s="66"/>
      <c r="E1734" s="20" t="str">
        <f t="shared" si="54"/>
        <v>1-1900</v>
      </c>
      <c r="F1734" s="69"/>
      <c r="G1734" s="67"/>
      <c r="H1734" s="68"/>
      <c r="I1734" s="69"/>
      <c r="J1734" s="67"/>
      <c r="K1734" s="25" t="e">
        <f>IFERROR(VLOOKUP(J1734,'DE-PARA'!J:K,2,0),VLOOKUP('BD Conta 5295-0'!J1734,'DE-PARA'!K:L,2,0))</f>
        <v>#N/A</v>
      </c>
      <c r="L1734" s="70"/>
      <c r="M1734" s="101">
        <f t="shared" ref="M1734:M1797" si="55">M1733+L1734</f>
        <v>0</v>
      </c>
    </row>
    <row r="1735" spans="2:13">
      <c r="B1735" s="60"/>
      <c r="C1735" s="65"/>
      <c r="D1735" s="66"/>
      <c r="E1735" s="20" t="str">
        <f t="shared" si="54"/>
        <v>1-1900</v>
      </c>
      <c r="F1735" s="69"/>
      <c r="G1735" s="67"/>
      <c r="H1735" s="68"/>
      <c r="I1735" s="69"/>
      <c r="J1735" s="67"/>
      <c r="K1735" s="25" t="e">
        <f>IFERROR(VLOOKUP(J1735,'DE-PARA'!J:K,2,0),VLOOKUP('BD Conta 5295-0'!J1735,'DE-PARA'!K:L,2,0))</f>
        <v>#N/A</v>
      </c>
      <c r="L1735" s="70"/>
      <c r="M1735" s="101">
        <f t="shared" si="55"/>
        <v>0</v>
      </c>
    </row>
    <row r="1736" spans="2:13">
      <c r="B1736" s="60"/>
      <c r="C1736" s="65"/>
      <c r="D1736" s="66"/>
      <c r="E1736" s="20" t="str">
        <f t="shared" si="54"/>
        <v>1-1900</v>
      </c>
      <c r="F1736" s="69"/>
      <c r="G1736" s="67"/>
      <c r="H1736" s="68"/>
      <c r="I1736" s="69"/>
      <c r="J1736" s="67"/>
      <c r="K1736" s="25" t="e">
        <f>IFERROR(VLOOKUP(J1736,'DE-PARA'!J:K,2,0),VLOOKUP('BD Conta 5295-0'!J1736,'DE-PARA'!K:L,2,0))</f>
        <v>#N/A</v>
      </c>
      <c r="L1736" s="70"/>
      <c r="M1736" s="101">
        <f t="shared" si="55"/>
        <v>0</v>
      </c>
    </row>
    <row r="1737" spans="2:13">
      <c r="B1737" s="60"/>
      <c r="C1737" s="65"/>
      <c r="D1737" s="66"/>
      <c r="E1737" s="20" t="str">
        <f t="shared" si="54"/>
        <v>1-1900</v>
      </c>
      <c r="F1737" s="69"/>
      <c r="G1737" s="67"/>
      <c r="H1737" s="68"/>
      <c r="I1737" s="69"/>
      <c r="J1737" s="67"/>
      <c r="K1737" s="25" t="e">
        <f>IFERROR(VLOOKUP(J1737,'DE-PARA'!J:K,2,0),VLOOKUP('BD Conta 5295-0'!J1737,'DE-PARA'!K:L,2,0))</f>
        <v>#N/A</v>
      </c>
      <c r="L1737" s="70"/>
      <c r="M1737" s="101">
        <f t="shared" si="55"/>
        <v>0</v>
      </c>
    </row>
    <row r="1738" spans="2:13">
      <c r="B1738" s="60"/>
      <c r="C1738" s="65"/>
      <c r="D1738" s="66"/>
      <c r="E1738" s="20" t="str">
        <f t="shared" si="54"/>
        <v>1-1900</v>
      </c>
      <c r="F1738" s="69"/>
      <c r="G1738" s="67"/>
      <c r="H1738" s="68"/>
      <c r="I1738" s="69"/>
      <c r="J1738" s="67"/>
      <c r="K1738" s="25" t="e">
        <f>IFERROR(VLOOKUP(J1738,'DE-PARA'!J:K,2,0),VLOOKUP('BD Conta 5295-0'!J1738,'DE-PARA'!K:L,2,0))</f>
        <v>#N/A</v>
      </c>
      <c r="L1738" s="70"/>
      <c r="M1738" s="101">
        <f t="shared" si="55"/>
        <v>0</v>
      </c>
    </row>
    <row r="1739" spans="2:13">
      <c r="B1739" s="60"/>
      <c r="C1739" s="65"/>
      <c r="D1739" s="66"/>
      <c r="E1739" s="20" t="str">
        <f t="shared" si="54"/>
        <v>1-1900</v>
      </c>
      <c r="F1739" s="69"/>
      <c r="G1739" s="67"/>
      <c r="H1739" s="68"/>
      <c r="I1739" s="69"/>
      <c r="J1739" s="67"/>
      <c r="K1739" s="25" t="e">
        <f>IFERROR(VLOOKUP(J1739,'DE-PARA'!J:K,2,0),VLOOKUP('BD Conta 5295-0'!J1739,'DE-PARA'!K:L,2,0))</f>
        <v>#N/A</v>
      </c>
      <c r="L1739" s="70"/>
      <c r="M1739" s="101">
        <f t="shared" si="55"/>
        <v>0</v>
      </c>
    </row>
    <row r="1740" spans="2:13">
      <c r="B1740" s="60"/>
      <c r="C1740" s="65"/>
      <c r="D1740" s="66"/>
      <c r="E1740" s="20" t="str">
        <f t="shared" si="54"/>
        <v>1-1900</v>
      </c>
      <c r="F1740" s="69"/>
      <c r="G1740" s="67"/>
      <c r="H1740" s="68"/>
      <c r="I1740" s="69"/>
      <c r="J1740" s="67"/>
      <c r="K1740" s="25" t="e">
        <f>IFERROR(VLOOKUP(J1740,'DE-PARA'!J:K,2,0),VLOOKUP('BD Conta 5295-0'!J1740,'DE-PARA'!K:L,2,0))</f>
        <v>#N/A</v>
      </c>
      <c r="L1740" s="70"/>
      <c r="M1740" s="101">
        <f t="shared" si="55"/>
        <v>0</v>
      </c>
    </row>
    <row r="1741" spans="2:13">
      <c r="B1741" s="60"/>
      <c r="C1741" s="65"/>
      <c r="D1741" s="66"/>
      <c r="E1741" s="20" t="str">
        <f t="shared" si="54"/>
        <v>1-1900</v>
      </c>
      <c r="F1741" s="69"/>
      <c r="G1741" s="67"/>
      <c r="H1741" s="68"/>
      <c r="I1741" s="69"/>
      <c r="J1741" s="67"/>
      <c r="K1741" s="25" t="e">
        <f>IFERROR(VLOOKUP(J1741,'DE-PARA'!J:K,2,0),VLOOKUP('BD Conta 5295-0'!J1741,'DE-PARA'!K:L,2,0))</f>
        <v>#N/A</v>
      </c>
      <c r="L1741" s="70"/>
      <c r="M1741" s="101">
        <f t="shared" si="55"/>
        <v>0</v>
      </c>
    </row>
    <row r="1742" spans="2:13">
      <c r="B1742" s="60"/>
      <c r="C1742" s="65"/>
      <c r="D1742" s="66"/>
      <c r="E1742" s="20" t="str">
        <f t="shared" si="54"/>
        <v>1-1900</v>
      </c>
      <c r="F1742" s="69"/>
      <c r="G1742" s="67"/>
      <c r="H1742" s="68"/>
      <c r="I1742" s="69"/>
      <c r="J1742" s="67"/>
      <c r="K1742" s="25" t="e">
        <f>IFERROR(VLOOKUP(J1742,'DE-PARA'!J:K,2,0),VLOOKUP('BD Conta 5295-0'!J1742,'DE-PARA'!K:L,2,0))</f>
        <v>#N/A</v>
      </c>
      <c r="L1742" s="70"/>
      <c r="M1742" s="101">
        <f t="shared" si="55"/>
        <v>0</v>
      </c>
    </row>
    <row r="1743" spans="2:13">
      <c r="B1743" s="60"/>
      <c r="C1743" s="65"/>
      <c r="D1743" s="66"/>
      <c r="E1743" s="20" t="str">
        <f t="shared" si="54"/>
        <v>1-1900</v>
      </c>
      <c r="F1743" s="69"/>
      <c r="G1743" s="67"/>
      <c r="H1743" s="68"/>
      <c r="I1743" s="69"/>
      <c r="J1743" s="67"/>
      <c r="K1743" s="25" t="e">
        <f>IFERROR(VLOOKUP(J1743,'DE-PARA'!J:K,2,0),VLOOKUP('BD Conta 5295-0'!J1743,'DE-PARA'!K:L,2,0))</f>
        <v>#N/A</v>
      </c>
      <c r="L1743" s="70"/>
      <c r="M1743" s="101">
        <f t="shared" si="55"/>
        <v>0</v>
      </c>
    </row>
    <row r="1744" spans="2:13">
      <c r="B1744" s="60"/>
      <c r="C1744" s="65"/>
      <c r="D1744" s="66"/>
      <c r="E1744" s="20" t="str">
        <f t="shared" si="54"/>
        <v>1-1900</v>
      </c>
      <c r="F1744" s="69"/>
      <c r="G1744" s="67"/>
      <c r="H1744" s="68"/>
      <c r="I1744" s="69"/>
      <c r="J1744" s="67"/>
      <c r="K1744" s="25" t="e">
        <f>IFERROR(VLOOKUP(J1744,'DE-PARA'!J:K,2,0),VLOOKUP('BD Conta 5295-0'!J1744,'DE-PARA'!K:L,2,0))</f>
        <v>#N/A</v>
      </c>
      <c r="L1744" s="70"/>
      <c r="M1744" s="101">
        <f t="shared" si="55"/>
        <v>0</v>
      </c>
    </row>
    <row r="1745" spans="2:13">
      <c r="B1745" s="60"/>
      <c r="C1745" s="65"/>
      <c r="D1745" s="66"/>
      <c r="E1745" s="20" t="str">
        <f t="shared" si="54"/>
        <v>1-1900</v>
      </c>
      <c r="F1745" s="69"/>
      <c r="G1745" s="67"/>
      <c r="H1745" s="68"/>
      <c r="I1745" s="69"/>
      <c r="J1745" s="67"/>
      <c r="K1745" s="25" t="e">
        <f>IFERROR(VLOOKUP(J1745,'DE-PARA'!J:K,2,0),VLOOKUP('BD Conta 5295-0'!J1745,'DE-PARA'!K:L,2,0))</f>
        <v>#N/A</v>
      </c>
      <c r="L1745" s="70"/>
      <c r="M1745" s="101">
        <f t="shared" si="55"/>
        <v>0</v>
      </c>
    </row>
    <row r="1746" spans="2:13">
      <c r="B1746" s="60"/>
      <c r="C1746" s="65"/>
      <c r="D1746" s="66"/>
      <c r="E1746" s="20" t="str">
        <f t="shared" si="54"/>
        <v>1-1900</v>
      </c>
      <c r="F1746" s="69"/>
      <c r="G1746" s="67"/>
      <c r="H1746" s="68"/>
      <c r="I1746" s="69"/>
      <c r="J1746" s="67"/>
      <c r="K1746" s="25" t="e">
        <f>IFERROR(VLOOKUP(J1746,'DE-PARA'!J:K,2,0),VLOOKUP('BD Conta 5295-0'!J1746,'DE-PARA'!K:L,2,0))</f>
        <v>#N/A</v>
      </c>
      <c r="L1746" s="70"/>
      <c r="M1746" s="101">
        <f t="shared" si="55"/>
        <v>0</v>
      </c>
    </row>
    <row r="1747" spans="2:13">
      <c r="B1747" s="60"/>
      <c r="C1747" s="65"/>
      <c r="D1747" s="66"/>
      <c r="E1747" s="20" t="str">
        <f t="shared" si="54"/>
        <v>1-1900</v>
      </c>
      <c r="F1747" s="69"/>
      <c r="G1747" s="67"/>
      <c r="H1747" s="68"/>
      <c r="I1747" s="69"/>
      <c r="J1747" s="67"/>
      <c r="K1747" s="25" t="e">
        <f>IFERROR(VLOOKUP(J1747,'DE-PARA'!J:K,2,0),VLOOKUP('BD Conta 5295-0'!J1747,'DE-PARA'!K:L,2,0))</f>
        <v>#N/A</v>
      </c>
      <c r="L1747" s="70"/>
      <c r="M1747" s="101">
        <f t="shared" si="55"/>
        <v>0</v>
      </c>
    </row>
    <row r="1748" spans="2:13">
      <c r="B1748" s="60"/>
      <c r="C1748" s="65"/>
      <c r="D1748" s="66"/>
      <c r="E1748" s="20" t="str">
        <f t="shared" si="54"/>
        <v>1-1900</v>
      </c>
      <c r="F1748" s="69"/>
      <c r="G1748" s="67"/>
      <c r="H1748" s="68"/>
      <c r="I1748" s="69"/>
      <c r="J1748" s="67"/>
      <c r="K1748" s="25" t="e">
        <f>IFERROR(VLOOKUP(J1748,'DE-PARA'!J:K,2,0),VLOOKUP('BD Conta 5295-0'!J1748,'DE-PARA'!K:L,2,0))</f>
        <v>#N/A</v>
      </c>
      <c r="L1748" s="70"/>
      <c r="M1748" s="101">
        <f t="shared" si="55"/>
        <v>0</v>
      </c>
    </row>
    <row r="1749" spans="2:13">
      <c r="B1749" s="60"/>
      <c r="C1749" s="65"/>
      <c r="D1749" s="66"/>
      <c r="E1749" s="20" t="str">
        <f t="shared" si="54"/>
        <v>1-1900</v>
      </c>
      <c r="F1749" s="69"/>
      <c r="G1749" s="67"/>
      <c r="H1749" s="68"/>
      <c r="I1749" s="69"/>
      <c r="J1749" s="67"/>
      <c r="K1749" s="25" t="e">
        <f>IFERROR(VLOOKUP(J1749,'DE-PARA'!J:K,2,0),VLOOKUP('BD Conta 5295-0'!J1749,'DE-PARA'!K:L,2,0))</f>
        <v>#N/A</v>
      </c>
      <c r="L1749" s="70"/>
      <c r="M1749" s="101">
        <f t="shared" si="55"/>
        <v>0</v>
      </c>
    </row>
    <row r="1750" spans="2:13">
      <c r="B1750" s="60"/>
      <c r="C1750" s="65"/>
      <c r="D1750" s="66"/>
      <c r="E1750" s="20" t="str">
        <f t="shared" si="54"/>
        <v>1-1900</v>
      </c>
      <c r="F1750" s="69"/>
      <c r="G1750" s="67"/>
      <c r="H1750" s="68"/>
      <c r="I1750" s="69"/>
      <c r="J1750" s="67"/>
      <c r="K1750" s="25" t="e">
        <f>IFERROR(VLOOKUP(J1750,'DE-PARA'!J:K,2,0),VLOOKUP('BD Conta 5295-0'!J1750,'DE-PARA'!K:L,2,0))</f>
        <v>#N/A</v>
      </c>
      <c r="L1750" s="70"/>
      <c r="M1750" s="101">
        <f t="shared" si="55"/>
        <v>0</v>
      </c>
    </row>
    <row r="1751" spans="2:13">
      <c r="B1751" s="60"/>
      <c r="C1751" s="65"/>
      <c r="D1751" s="66"/>
      <c r="E1751" s="20" t="str">
        <f t="shared" si="54"/>
        <v>1-1900</v>
      </c>
      <c r="F1751" s="69"/>
      <c r="G1751" s="67"/>
      <c r="H1751" s="68"/>
      <c r="I1751" s="69"/>
      <c r="J1751" s="67"/>
      <c r="K1751" s="25" t="e">
        <f>IFERROR(VLOOKUP(J1751,'DE-PARA'!J:K,2,0),VLOOKUP('BD Conta 5295-0'!J1751,'DE-PARA'!K:L,2,0))</f>
        <v>#N/A</v>
      </c>
      <c r="L1751" s="70"/>
      <c r="M1751" s="101">
        <f t="shared" si="55"/>
        <v>0</v>
      </c>
    </row>
    <row r="1752" spans="2:13">
      <c r="B1752" s="60"/>
      <c r="C1752" s="65"/>
      <c r="D1752" s="66"/>
      <c r="E1752" s="20" t="str">
        <f t="shared" si="54"/>
        <v>1-1900</v>
      </c>
      <c r="F1752" s="69"/>
      <c r="G1752" s="67"/>
      <c r="H1752" s="68"/>
      <c r="I1752" s="69"/>
      <c r="J1752" s="67"/>
      <c r="K1752" s="25" t="e">
        <f>IFERROR(VLOOKUP(J1752,'DE-PARA'!J:K,2,0),VLOOKUP('BD Conta 5295-0'!J1752,'DE-PARA'!K:L,2,0))</f>
        <v>#N/A</v>
      </c>
      <c r="L1752" s="70"/>
      <c r="M1752" s="101">
        <f t="shared" si="55"/>
        <v>0</v>
      </c>
    </row>
    <row r="1753" spans="2:13">
      <c r="B1753" s="60"/>
      <c r="C1753" s="65"/>
      <c r="D1753" s="66"/>
      <c r="E1753" s="20" t="str">
        <f t="shared" si="54"/>
        <v>1-1900</v>
      </c>
      <c r="F1753" s="69"/>
      <c r="G1753" s="67"/>
      <c r="H1753" s="68"/>
      <c r="I1753" s="69"/>
      <c r="J1753" s="67"/>
      <c r="K1753" s="25" t="e">
        <f>IFERROR(VLOOKUP(J1753,'DE-PARA'!J:K,2,0),VLOOKUP('BD Conta 5295-0'!J1753,'DE-PARA'!K:L,2,0))</f>
        <v>#N/A</v>
      </c>
      <c r="L1753" s="70"/>
      <c r="M1753" s="101">
        <f t="shared" si="55"/>
        <v>0</v>
      </c>
    </row>
    <row r="1754" spans="2:13">
      <c r="B1754" s="60"/>
      <c r="C1754" s="65"/>
      <c r="D1754" s="66"/>
      <c r="E1754" s="20" t="str">
        <f t="shared" si="54"/>
        <v>1-1900</v>
      </c>
      <c r="F1754" s="69"/>
      <c r="G1754" s="67"/>
      <c r="H1754" s="68"/>
      <c r="I1754" s="69"/>
      <c r="J1754" s="67"/>
      <c r="K1754" s="25" t="e">
        <f>IFERROR(VLOOKUP(J1754,'DE-PARA'!J:K,2,0),VLOOKUP('BD Conta 5295-0'!J1754,'DE-PARA'!K:L,2,0))</f>
        <v>#N/A</v>
      </c>
      <c r="L1754" s="70"/>
      <c r="M1754" s="101">
        <f t="shared" si="55"/>
        <v>0</v>
      </c>
    </row>
    <row r="1755" spans="2:13">
      <c r="B1755" s="60"/>
      <c r="C1755" s="65"/>
      <c r="D1755" s="66"/>
      <c r="E1755" s="20" t="str">
        <f t="shared" si="54"/>
        <v>1-1900</v>
      </c>
      <c r="F1755" s="69"/>
      <c r="G1755" s="67"/>
      <c r="H1755" s="68"/>
      <c r="I1755" s="69"/>
      <c r="J1755" s="67"/>
      <c r="K1755" s="25" t="e">
        <f>IFERROR(VLOOKUP(J1755,'DE-PARA'!J:K,2,0),VLOOKUP('BD Conta 5295-0'!J1755,'DE-PARA'!K:L,2,0))</f>
        <v>#N/A</v>
      </c>
      <c r="L1755" s="70"/>
      <c r="M1755" s="101">
        <f t="shared" si="55"/>
        <v>0</v>
      </c>
    </row>
    <row r="1756" spans="2:13">
      <c r="B1756" s="60"/>
      <c r="C1756" s="65"/>
      <c r="D1756" s="66"/>
      <c r="E1756" s="20" t="str">
        <f t="shared" si="54"/>
        <v>1-1900</v>
      </c>
      <c r="F1756" s="69"/>
      <c r="G1756" s="67"/>
      <c r="H1756" s="68"/>
      <c r="I1756" s="69"/>
      <c r="J1756" s="67"/>
      <c r="K1756" s="25" t="e">
        <f>IFERROR(VLOOKUP(J1756,'DE-PARA'!J:K,2,0),VLOOKUP('BD Conta 5295-0'!J1756,'DE-PARA'!K:L,2,0))</f>
        <v>#N/A</v>
      </c>
      <c r="L1756" s="70"/>
      <c r="M1756" s="101">
        <f t="shared" si="55"/>
        <v>0</v>
      </c>
    </row>
    <row r="1757" spans="2:13">
      <c r="B1757" s="60"/>
      <c r="C1757" s="65"/>
      <c r="D1757" s="66"/>
      <c r="E1757" s="20" t="str">
        <f t="shared" si="54"/>
        <v>1-1900</v>
      </c>
      <c r="F1757" s="69"/>
      <c r="G1757" s="67"/>
      <c r="H1757" s="68"/>
      <c r="I1757" s="69"/>
      <c r="J1757" s="67"/>
      <c r="K1757" s="25" t="e">
        <f>IFERROR(VLOOKUP(J1757,'DE-PARA'!J:K,2,0),VLOOKUP('BD Conta 5295-0'!J1757,'DE-PARA'!K:L,2,0))</f>
        <v>#N/A</v>
      </c>
      <c r="L1757" s="70"/>
      <c r="M1757" s="101">
        <f t="shared" si="55"/>
        <v>0</v>
      </c>
    </row>
    <row r="1758" spans="2:13">
      <c r="B1758" s="60"/>
      <c r="C1758" s="65"/>
      <c r="D1758" s="66"/>
      <c r="E1758" s="20" t="str">
        <f t="shared" si="54"/>
        <v>1-1900</v>
      </c>
      <c r="F1758" s="69"/>
      <c r="G1758" s="67"/>
      <c r="H1758" s="68"/>
      <c r="I1758" s="69"/>
      <c r="J1758" s="67"/>
      <c r="K1758" s="25" t="e">
        <f>IFERROR(VLOOKUP(J1758,'DE-PARA'!J:K,2,0),VLOOKUP('BD Conta 5295-0'!J1758,'DE-PARA'!K:L,2,0))</f>
        <v>#N/A</v>
      </c>
      <c r="L1758" s="70"/>
      <c r="M1758" s="101">
        <f t="shared" si="55"/>
        <v>0</v>
      </c>
    </row>
    <row r="1759" spans="2:13">
      <c r="B1759" s="60"/>
      <c r="C1759" s="65"/>
      <c r="D1759" s="66"/>
      <c r="E1759" s="20" t="str">
        <f t="shared" si="54"/>
        <v>1-1900</v>
      </c>
      <c r="F1759" s="69"/>
      <c r="G1759" s="67"/>
      <c r="H1759" s="68"/>
      <c r="I1759" s="69"/>
      <c r="J1759" s="67"/>
      <c r="K1759" s="25" t="e">
        <f>IFERROR(VLOOKUP(J1759,'DE-PARA'!J:K,2,0),VLOOKUP('BD Conta 5295-0'!J1759,'DE-PARA'!K:L,2,0))</f>
        <v>#N/A</v>
      </c>
      <c r="L1759" s="70"/>
      <c r="M1759" s="101">
        <f t="shared" si="55"/>
        <v>0</v>
      </c>
    </row>
    <row r="1760" spans="2:13">
      <c r="B1760" s="60"/>
      <c r="C1760" s="65"/>
      <c r="D1760" s="66"/>
      <c r="E1760" s="20" t="str">
        <f t="shared" si="54"/>
        <v>1-1900</v>
      </c>
      <c r="F1760" s="69"/>
      <c r="G1760" s="67"/>
      <c r="H1760" s="68"/>
      <c r="I1760" s="69"/>
      <c r="J1760" s="67"/>
      <c r="K1760" s="25" t="e">
        <f>IFERROR(VLOOKUP(J1760,'DE-PARA'!J:K,2,0),VLOOKUP('BD Conta 5295-0'!J1760,'DE-PARA'!K:L,2,0))</f>
        <v>#N/A</v>
      </c>
      <c r="L1760" s="70"/>
      <c r="M1760" s="101">
        <f t="shared" si="55"/>
        <v>0</v>
      </c>
    </row>
    <row r="1761" spans="2:13">
      <c r="B1761" s="60"/>
      <c r="C1761" s="65"/>
      <c r="D1761" s="66"/>
      <c r="E1761" s="20" t="str">
        <f t="shared" si="54"/>
        <v>1-1900</v>
      </c>
      <c r="F1761" s="69"/>
      <c r="G1761" s="67"/>
      <c r="H1761" s="68"/>
      <c r="I1761" s="69"/>
      <c r="J1761" s="67"/>
      <c r="K1761" s="25" t="e">
        <f>IFERROR(VLOOKUP(J1761,'DE-PARA'!J:K,2,0),VLOOKUP('BD Conta 5295-0'!J1761,'DE-PARA'!K:L,2,0))</f>
        <v>#N/A</v>
      </c>
      <c r="L1761" s="70"/>
      <c r="M1761" s="101">
        <f t="shared" si="55"/>
        <v>0</v>
      </c>
    </row>
    <row r="1762" spans="2:13">
      <c r="B1762" s="60"/>
      <c r="C1762" s="65"/>
      <c r="D1762" s="66"/>
      <c r="E1762" s="20" t="str">
        <f t="shared" si="54"/>
        <v>1-1900</v>
      </c>
      <c r="F1762" s="69"/>
      <c r="G1762" s="67"/>
      <c r="H1762" s="68"/>
      <c r="I1762" s="69"/>
      <c r="J1762" s="67"/>
      <c r="K1762" s="25" t="e">
        <f>IFERROR(VLOOKUP(J1762,'DE-PARA'!J:K,2,0),VLOOKUP('BD Conta 5295-0'!J1762,'DE-PARA'!K:L,2,0))</f>
        <v>#N/A</v>
      </c>
      <c r="L1762" s="70"/>
      <c r="M1762" s="101">
        <f t="shared" si="55"/>
        <v>0</v>
      </c>
    </row>
    <row r="1763" spans="2:13">
      <c r="B1763" s="60"/>
      <c r="C1763" s="65"/>
      <c r="D1763" s="66"/>
      <c r="E1763" s="20" t="str">
        <f t="shared" si="54"/>
        <v>1-1900</v>
      </c>
      <c r="F1763" s="69"/>
      <c r="G1763" s="67"/>
      <c r="H1763" s="68"/>
      <c r="I1763" s="69"/>
      <c r="J1763" s="67"/>
      <c r="K1763" s="25" t="e">
        <f>IFERROR(VLOOKUP(J1763,'DE-PARA'!J:K,2,0),VLOOKUP('BD Conta 5295-0'!J1763,'DE-PARA'!K:L,2,0))</f>
        <v>#N/A</v>
      </c>
      <c r="L1763" s="70"/>
      <c r="M1763" s="101">
        <f t="shared" si="55"/>
        <v>0</v>
      </c>
    </row>
    <row r="1764" spans="2:13">
      <c r="B1764" s="60"/>
      <c r="C1764" s="65"/>
      <c r="D1764" s="66"/>
      <c r="E1764" s="20" t="str">
        <f t="shared" si="54"/>
        <v>1-1900</v>
      </c>
      <c r="F1764" s="69"/>
      <c r="G1764" s="67"/>
      <c r="H1764" s="68"/>
      <c r="I1764" s="69"/>
      <c r="J1764" s="67"/>
      <c r="K1764" s="25" t="e">
        <f>IFERROR(VLOOKUP(J1764,'DE-PARA'!J:K,2,0),VLOOKUP('BD Conta 5295-0'!J1764,'DE-PARA'!K:L,2,0))</f>
        <v>#N/A</v>
      </c>
      <c r="L1764" s="70"/>
      <c r="M1764" s="101">
        <f t="shared" si="55"/>
        <v>0</v>
      </c>
    </row>
    <row r="1765" spans="2:13">
      <c r="B1765" s="60"/>
      <c r="C1765" s="65"/>
      <c r="D1765" s="66"/>
      <c r="E1765" s="20" t="str">
        <f t="shared" si="54"/>
        <v>1-1900</v>
      </c>
      <c r="F1765" s="69"/>
      <c r="G1765" s="67"/>
      <c r="H1765" s="68"/>
      <c r="I1765" s="69"/>
      <c r="J1765" s="67"/>
      <c r="K1765" s="25" t="e">
        <f>IFERROR(VLOOKUP(J1765,'DE-PARA'!J:K,2,0),VLOOKUP('BD Conta 5295-0'!J1765,'DE-PARA'!K:L,2,0))</f>
        <v>#N/A</v>
      </c>
      <c r="L1765" s="70"/>
      <c r="M1765" s="101">
        <f t="shared" si="55"/>
        <v>0</v>
      </c>
    </row>
    <row r="1766" spans="2:13">
      <c r="B1766" s="60"/>
      <c r="C1766" s="65"/>
      <c r="D1766" s="66"/>
      <c r="E1766" s="20" t="str">
        <f t="shared" si="54"/>
        <v>1-1900</v>
      </c>
      <c r="F1766" s="69"/>
      <c r="G1766" s="67"/>
      <c r="H1766" s="68"/>
      <c r="I1766" s="69"/>
      <c r="J1766" s="67"/>
      <c r="K1766" s="25" t="e">
        <f>IFERROR(VLOOKUP(J1766,'DE-PARA'!J:K,2,0),VLOOKUP('BD Conta 5295-0'!J1766,'DE-PARA'!K:L,2,0))</f>
        <v>#N/A</v>
      </c>
      <c r="L1766" s="70"/>
      <c r="M1766" s="101">
        <f t="shared" si="55"/>
        <v>0</v>
      </c>
    </row>
    <row r="1767" spans="2:13">
      <c r="B1767" s="60"/>
      <c r="C1767" s="65"/>
      <c r="D1767" s="66"/>
      <c r="E1767" s="20" t="str">
        <f t="shared" si="54"/>
        <v>1-1900</v>
      </c>
      <c r="F1767" s="69"/>
      <c r="G1767" s="67"/>
      <c r="H1767" s="68"/>
      <c r="I1767" s="69"/>
      <c r="J1767" s="67"/>
      <c r="K1767" s="25" t="e">
        <f>IFERROR(VLOOKUP(J1767,'DE-PARA'!J:K,2,0),VLOOKUP('BD Conta 5295-0'!J1767,'DE-PARA'!K:L,2,0))</f>
        <v>#N/A</v>
      </c>
      <c r="L1767" s="70"/>
      <c r="M1767" s="101">
        <f t="shared" si="55"/>
        <v>0</v>
      </c>
    </row>
    <row r="1768" spans="2:13">
      <c r="B1768" s="60"/>
      <c r="C1768" s="65"/>
      <c r="D1768" s="66"/>
      <c r="E1768" s="20" t="str">
        <f t="shared" si="54"/>
        <v>1-1900</v>
      </c>
      <c r="F1768" s="69"/>
      <c r="G1768" s="67"/>
      <c r="H1768" s="68"/>
      <c r="I1768" s="69"/>
      <c r="J1768" s="67"/>
      <c r="K1768" s="25" t="e">
        <f>IFERROR(VLOOKUP(J1768,'DE-PARA'!J:K,2,0),VLOOKUP('BD Conta 5295-0'!J1768,'DE-PARA'!K:L,2,0))</f>
        <v>#N/A</v>
      </c>
      <c r="L1768" s="70"/>
      <c r="M1768" s="101">
        <f t="shared" si="55"/>
        <v>0</v>
      </c>
    </row>
    <row r="1769" spans="2:13">
      <c r="B1769" s="60"/>
      <c r="C1769" s="65"/>
      <c r="D1769" s="66"/>
      <c r="E1769" s="20" t="str">
        <f t="shared" si="54"/>
        <v>1-1900</v>
      </c>
      <c r="F1769" s="69"/>
      <c r="G1769" s="67"/>
      <c r="H1769" s="68"/>
      <c r="I1769" s="69"/>
      <c r="J1769" s="67"/>
      <c r="K1769" s="25" t="e">
        <f>IFERROR(VLOOKUP(J1769,'DE-PARA'!J:K,2,0),VLOOKUP('BD Conta 5295-0'!J1769,'DE-PARA'!K:L,2,0))</f>
        <v>#N/A</v>
      </c>
      <c r="L1769" s="70"/>
      <c r="M1769" s="101">
        <f t="shared" si="55"/>
        <v>0</v>
      </c>
    </row>
    <row r="1770" spans="2:13">
      <c r="B1770" s="60"/>
      <c r="C1770" s="65"/>
      <c r="D1770" s="66"/>
      <c r="E1770" s="20" t="str">
        <f t="shared" si="54"/>
        <v>1-1900</v>
      </c>
      <c r="F1770" s="69"/>
      <c r="G1770" s="67"/>
      <c r="H1770" s="68"/>
      <c r="I1770" s="69"/>
      <c r="J1770" s="67"/>
      <c r="K1770" s="25" t="e">
        <f>IFERROR(VLOOKUP(J1770,'DE-PARA'!J:K,2,0),VLOOKUP('BD Conta 5295-0'!J1770,'DE-PARA'!K:L,2,0))</f>
        <v>#N/A</v>
      </c>
      <c r="L1770" s="70"/>
      <c r="M1770" s="101">
        <f t="shared" si="55"/>
        <v>0</v>
      </c>
    </row>
    <row r="1771" spans="2:13">
      <c r="B1771" s="60"/>
      <c r="C1771" s="65"/>
      <c r="D1771" s="66"/>
      <c r="E1771" s="20" t="str">
        <f t="shared" si="54"/>
        <v>1-1900</v>
      </c>
      <c r="F1771" s="69"/>
      <c r="G1771" s="67"/>
      <c r="H1771" s="68"/>
      <c r="I1771" s="69"/>
      <c r="J1771" s="67"/>
      <c r="K1771" s="25" t="e">
        <f>IFERROR(VLOOKUP(J1771,'DE-PARA'!J:K,2,0),VLOOKUP('BD Conta 5295-0'!J1771,'DE-PARA'!K:L,2,0))</f>
        <v>#N/A</v>
      </c>
      <c r="L1771" s="70"/>
      <c r="M1771" s="101">
        <f t="shared" si="55"/>
        <v>0</v>
      </c>
    </row>
    <row r="1772" spans="2:13">
      <c r="B1772" s="60"/>
      <c r="C1772" s="65"/>
      <c r="D1772" s="66"/>
      <c r="E1772" s="20" t="str">
        <f t="shared" si="54"/>
        <v>1-1900</v>
      </c>
      <c r="F1772" s="69"/>
      <c r="G1772" s="67"/>
      <c r="H1772" s="68"/>
      <c r="I1772" s="69"/>
      <c r="J1772" s="67"/>
      <c r="K1772" s="25" t="e">
        <f>IFERROR(VLOOKUP(J1772,'DE-PARA'!J:K,2,0),VLOOKUP('BD Conta 5295-0'!J1772,'DE-PARA'!K:L,2,0))</f>
        <v>#N/A</v>
      </c>
      <c r="L1772" s="70"/>
      <c r="M1772" s="101">
        <f t="shared" si="55"/>
        <v>0</v>
      </c>
    </row>
    <row r="1773" spans="2:13">
      <c r="B1773" s="60"/>
      <c r="C1773" s="65"/>
      <c r="D1773" s="66"/>
      <c r="E1773" s="20" t="str">
        <f t="shared" si="54"/>
        <v>1-1900</v>
      </c>
      <c r="F1773" s="69"/>
      <c r="G1773" s="67"/>
      <c r="H1773" s="68"/>
      <c r="I1773" s="69"/>
      <c r="J1773" s="67"/>
      <c r="K1773" s="25" t="e">
        <f>IFERROR(VLOOKUP(J1773,'DE-PARA'!J:K,2,0),VLOOKUP('BD Conta 5295-0'!J1773,'DE-PARA'!K:L,2,0))</f>
        <v>#N/A</v>
      </c>
      <c r="L1773" s="70"/>
      <c r="M1773" s="101">
        <f t="shared" si="55"/>
        <v>0</v>
      </c>
    </row>
    <row r="1774" spans="2:13">
      <c r="B1774" s="60"/>
      <c r="C1774" s="65"/>
      <c r="D1774" s="66"/>
      <c r="E1774" s="20" t="str">
        <f t="shared" si="54"/>
        <v>1-1900</v>
      </c>
      <c r="F1774" s="69"/>
      <c r="G1774" s="67"/>
      <c r="H1774" s="68"/>
      <c r="I1774" s="69"/>
      <c r="J1774" s="67"/>
      <c r="K1774" s="25" t="e">
        <f>IFERROR(VLOOKUP(J1774,'DE-PARA'!J:K,2,0),VLOOKUP('BD Conta 5295-0'!J1774,'DE-PARA'!K:L,2,0))</f>
        <v>#N/A</v>
      </c>
      <c r="L1774" s="70"/>
      <c r="M1774" s="101">
        <f t="shared" si="55"/>
        <v>0</v>
      </c>
    </row>
    <row r="1775" spans="2:13">
      <c r="B1775" s="60"/>
      <c r="C1775" s="65"/>
      <c r="D1775" s="66"/>
      <c r="E1775" s="20" t="str">
        <f t="shared" si="54"/>
        <v>1-1900</v>
      </c>
      <c r="F1775" s="69"/>
      <c r="G1775" s="67"/>
      <c r="H1775" s="68"/>
      <c r="I1775" s="69"/>
      <c r="J1775" s="67"/>
      <c r="K1775" s="25" t="e">
        <f>IFERROR(VLOOKUP(J1775,'DE-PARA'!J:K,2,0),VLOOKUP('BD Conta 5295-0'!J1775,'DE-PARA'!K:L,2,0))</f>
        <v>#N/A</v>
      </c>
      <c r="L1775" s="70"/>
      <c r="M1775" s="101">
        <f t="shared" si="55"/>
        <v>0</v>
      </c>
    </row>
    <row r="1776" spans="2:13">
      <c r="B1776" s="60"/>
      <c r="C1776" s="65"/>
      <c r="D1776" s="66"/>
      <c r="E1776" s="20" t="str">
        <f t="shared" si="54"/>
        <v>1-1900</v>
      </c>
      <c r="F1776" s="69"/>
      <c r="G1776" s="67"/>
      <c r="H1776" s="68"/>
      <c r="I1776" s="69"/>
      <c r="J1776" s="67"/>
      <c r="K1776" s="25" t="e">
        <f>IFERROR(VLOOKUP(J1776,'DE-PARA'!J:K,2,0),VLOOKUP('BD Conta 5295-0'!J1776,'DE-PARA'!K:L,2,0))</f>
        <v>#N/A</v>
      </c>
      <c r="L1776" s="70"/>
      <c r="M1776" s="101">
        <f t="shared" si="55"/>
        <v>0</v>
      </c>
    </row>
    <row r="1777" spans="2:13">
      <c r="B1777" s="60"/>
      <c r="C1777" s="65"/>
      <c r="D1777" s="66"/>
      <c r="E1777" s="20" t="str">
        <f t="shared" si="54"/>
        <v>1-1900</v>
      </c>
      <c r="F1777" s="69"/>
      <c r="G1777" s="67"/>
      <c r="H1777" s="68"/>
      <c r="I1777" s="69"/>
      <c r="J1777" s="67"/>
      <c r="K1777" s="25" t="e">
        <f>IFERROR(VLOOKUP(J1777,'DE-PARA'!J:K,2,0),VLOOKUP('BD Conta 5295-0'!J1777,'DE-PARA'!K:L,2,0))</f>
        <v>#N/A</v>
      </c>
      <c r="L1777" s="70"/>
      <c r="M1777" s="101">
        <f t="shared" si="55"/>
        <v>0</v>
      </c>
    </row>
    <row r="1778" spans="2:13">
      <c r="B1778" s="60"/>
      <c r="C1778" s="65"/>
      <c r="D1778" s="66"/>
      <c r="E1778" s="20" t="str">
        <f t="shared" si="54"/>
        <v>1-1900</v>
      </c>
      <c r="F1778" s="69"/>
      <c r="G1778" s="67"/>
      <c r="H1778" s="68"/>
      <c r="I1778" s="69"/>
      <c r="J1778" s="67"/>
      <c r="K1778" s="25" t="e">
        <f>IFERROR(VLOOKUP(J1778,'DE-PARA'!J:K,2,0),VLOOKUP('BD Conta 5295-0'!J1778,'DE-PARA'!K:L,2,0))</f>
        <v>#N/A</v>
      </c>
      <c r="L1778" s="70"/>
      <c r="M1778" s="101">
        <f t="shared" si="55"/>
        <v>0</v>
      </c>
    </row>
    <row r="1779" spans="2:13">
      <c r="B1779" s="60"/>
      <c r="C1779" s="65"/>
      <c r="D1779" s="66"/>
      <c r="E1779" s="20" t="str">
        <f t="shared" si="54"/>
        <v>1-1900</v>
      </c>
      <c r="F1779" s="69"/>
      <c r="G1779" s="67"/>
      <c r="H1779" s="68"/>
      <c r="I1779" s="69"/>
      <c r="J1779" s="67"/>
      <c r="K1779" s="25" t="e">
        <f>IFERROR(VLOOKUP(J1779,'DE-PARA'!J:K,2,0),VLOOKUP('BD Conta 5295-0'!J1779,'DE-PARA'!K:L,2,0))</f>
        <v>#N/A</v>
      </c>
      <c r="L1779" s="70"/>
      <c r="M1779" s="101">
        <f t="shared" si="55"/>
        <v>0</v>
      </c>
    </row>
    <row r="1780" spans="2:13">
      <c r="B1780" s="60"/>
      <c r="C1780" s="65"/>
      <c r="D1780" s="66"/>
      <c r="E1780" s="20" t="str">
        <f t="shared" si="54"/>
        <v>1-1900</v>
      </c>
      <c r="F1780" s="69"/>
      <c r="G1780" s="67"/>
      <c r="H1780" s="68"/>
      <c r="I1780" s="69"/>
      <c r="J1780" s="67"/>
      <c r="K1780" s="25" t="e">
        <f>IFERROR(VLOOKUP(J1780,'DE-PARA'!J:K,2,0),VLOOKUP('BD Conta 5295-0'!J1780,'DE-PARA'!K:L,2,0))</f>
        <v>#N/A</v>
      </c>
      <c r="L1780" s="70"/>
      <c r="M1780" s="101">
        <f t="shared" si="55"/>
        <v>0</v>
      </c>
    </row>
    <row r="1781" spans="2:13">
      <c r="B1781" s="60"/>
      <c r="C1781" s="65"/>
      <c r="D1781" s="66"/>
      <c r="E1781" s="20" t="str">
        <f t="shared" si="54"/>
        <v>1-1900</v>
      </c>
      <c r="F1781" s="69"/>
      <c r="G1781" s="67"/>
      <c r="H1781" s="68"/>
      <c r="I1781" s="69"/>
      <c r="J1781" s="67"/>
      <c r="K1781" s="25" t="e">
        <f>IFERROR(VLOOKUP(J1781,'DE-PARA'!J:K,2,0),VLOOKUP('BD Conta 5295-0'!J1781,'DE-PARA'!K:L,2,0))</f>
        <v>#N/A</v>
      </c>
      <c r="L1781" s="70"/>
      <c r="M1781" s="101">
        <f t="shared" si="55"/>
        <v>0</v>
      </c>
    </row>
    <row r="1782" spans="2:13">
      <c r="B1782" s="60"/>
      <c r="C1782" s="65"/>
      <c r="D1782" s="66"/>
      <c r="E1782" s="20" t="str">
        <f t="shared" si="54"/>
        <v>1-1900</v>
      </c>
      <c r="F1782" s="69"/>
      <c r="G1782" s="67"/>
      <c r="H1782" s="68"/>
      <c r="I1782" s="69"/>
      <c r="J1782" s="67"/>
      <c r="K1782" s="25" t="e">
        <f>IFERROR(VLOOKUP(J1782,'DE-PARA'!J:K,2,0),VLOOKUP('BD Conta 5295-0'!J1782,'DE-PARA'!K:L,2,0))</f>
        <v>#N/A</v>
      </c>
      <c r="L1782" s="70"/>
      <c r="M1782" s="101">
        <f t="shared" si="55"/>
        <v>0</v>
      </c>
    </row>
    <row r="1783" spans="2:13">
      <c r="B1783" s="60"/>
      <c r="C1783" s="65"/>
      <c r="D1783" s="66"/>
      <c r="E1783" s="20" t="str">
        <f t="shared" si="54"/>
        <v>1-1900</v>
      </c>
      <c r="F1783" s="69"/>
      <c r="G1783" s="67"/>
      <c r="H1783" s="68"/>
      <c r="I1783" s="69"/>
      <c r="J1783" s="67"/>
      <c r="K1783" s="25" t="e">
        <f>IFERROR(VLOOKUP(J1783,'DE-PARA'!J:K,2,0),VLOOKUP('BD Conta 5295-0'!J1783,'DE-PARA'!K:L,2,0))</f>
        <v>#N/A</v>
      </c>
      <c r="L1783" s="70"/>
      <c r="M1783" s="101">
        <f t="shared" si="55"/>
        <v>0</v>
      </c>
    </row>
    <row r="1784" spans="2:13">
      <c r="B1784" s="60"/>
      <c r="C1784" s="65"/>
      <c r="D1784" s="66"/>
      <c r="E1784" s="20" t="str">
        <f t="shared" si="54"/>
        <v>1-1900</v>
      </c>
      <c r="F1784" s="69"/>
      <c r="G1784" s="67"/>
      <c r="H1784" s="68"/>
      <c r="I1784" s="69"/>
      <c r="J1784" s="67"/>
      <c r="K1784" s="25" t="e">
        <f>IFERROR(VLOOKUP(J1784,'DE-PARA'!J:K,2,0),VLOOKUP('BD Conta 5295-0'!J1784,'DE-PARA'!K:L,2,0))</f>
        <v>#N/A</v>
      </c>
      <c r="L1784" s="70"/>
      <c r="M1784" s="101">
        <f t="shared" si="55"/>
        <v>0</v>
      </c>
    </row>
    <row r="1785" spans="2:13">
      <c r="B1785" s="60"/>
      <c r="C1785" s="65"/>
      <c r="D1785" s="66"/>
      <c r="E1785" s="20" t="str">
        <f t="shared" si="54"/>
        <v>1-1900</v>
      </c>
      <c r="F1785" s="69"/>
      <c r="G1785" s="67"/>
      <c r="H1785" s="68"/>
      <c r="I1785" s="69"/>
      <c r="J1785" s="67"/>
      <c r="K1785" s="25" t="e">
        <f>IFERROR(VLOOKUP(J1785,'DE-PARA'!J:K,2,0),VLOOKUP('BD Conta 5295-0'!J1785,'DE-PARA'!K:L,2,0))</f>
        <v>#N/A</v>
      </c>
      <c r="L1785" s="70"/>
      <c r="M1785" s="101">
        <f t="shared" si="55"/>
        <v>0</v>
      </c>
    </row>
    <row r="1786" spans="2:13">
      <c r="B1786" s="60"/>
      <c r="C1786" s="65"/>
      <c r="D1786" s="66"/>
      <c r="E1786" s="20" t="str">
        <f t="shared" si="54"/>
        <v>1-1900</v>
      </c>
      <c r="F1786" s="69"/>
      <c r="G1786" s="67"/>
      <c r="H1786" s="68"/>
      <c r="I1786" s="69"/>
      <c r="J1786" s="67"/>
      <c r="K1786" s="25" t="e">
        <f>IFERROR(VLOOKUP(J1786,'DE-PARA'!J:K,2,0),VLOOKUP('BD Conta 5295-0'!J1786,'DE-PARA'!K:L,2,0))</f>
        <v>#N/A</v>
      </c>
      <c r="L1786" s="70"/>
      <c r="M1786" s="101">
        <f t="shared" si="55"/>
        <v>0</v>
      </c>
    </row>
    <row r="1787" spans="2:13">
      <c r="B1787" s="60"/>
      <c r="C1787" s="65"/>
      <c r="D1787" s="66"/>
      <c r="E1787" s="20" t="str">
        <f t="shared" si="54"/>
        <v>1-1900</v>
      </c>
      <c r="F1787" s="69"/>
      <c r="G1787" s="67"/>
      <c r="H1787" s="68"/>
      <c r="I1787" s="69"/>
      <c r="J1787" s="67"/>
      <c r="K1787" s="25" t="e">
        <f>IFERROR(VLOOKUP(J1787,'DE-PARA'!J:K,2,0),VLOOKUP('BD Conta 5295-0'!J1787,'DE-PARA'!K:L,2,0))</f>
        <v>#N/A</v>
      </c>
      <c r="L1787" s="70"/>
      <c r="M1787" s="101">
        <f t="shared" si="55"/>
        <v>0</v>
      </c>
    </row>
    <row r="1788" spans="2:13">
      <c r="B1788" s="60"/>
      <c r="C1788" s="65"/>
      <c r="D1788" s="66"/>
      <c r="E1788" s="20" t="str">
        <f t="shared" si="54"/>
        <v>1-1900</v>
      </c>
      <c r="F1788" s="69"/>
      <c r="G1788" s="67"/>
      <c r="H1788" s="68"/>
      <c r="I1788" s="69"/>
      <c r="J1788" s="67"/>
      <c r="K1788" s="25" t="e">
        <f>IFERROR(VLOOKUP(J1788,'DE-PARA'!J:K,2,0),VLOOKUP('BD Conta 5295-0'!J1788,'DE-PARA'!K:L,2,0))</f>
        <v>#N/A</v>
      </c>
      <c r="L1788" s="70"/>
      <c r="M1788" s="101">
        <f t="shared" si="55"/>
        <v>0</v>
      </c>
    </row>
    <row r="1789" spans="2:13">
      <c r="B1789" s="60"/>
      <c r="C1789" s="65"/>
      <c r="D1789" s="66"/>
      <c r="E1789" s="20" t="str">
        <f t="shared" si="54"/>
        <v>1-1900</v>
      </c>
      <c r="F1789" s="69"/>
      <c r="G1789" s="67"/>
      <c r="H1789" s="68"/>
      <c r="I1789" s="69"/>
      <c r="J1789" s="67"/>
      <c r="K1789" s="25" t="e">
        <f>IFERROR(VLOOKUP(J1789,'DE-PARA'!J:K,2,0),VLOOKUP('BD Conta 5295-0'!J1789,'DE-PARA'!K:L,2,0))</f>
        <v>#N/A</v>
      </c>
      <c r="L1789" s="70"/>
      <c r="M1789" s="101">
        <f t="shared" si="55"/>
        <v>0</v>
      </c>
    </row>
    <row r="1790" spans="2:13">
      <c r="B1790" s="60"/>
      <c r="C1790" s="65"/>
      <c r="D1790" s="66"/>
      <c r="E1790" s="20" t="str">
        <f t="shared" si="54"/>
        <v>1-1900</v>
      </c>
      <c r="F1790" s="69"/>
      <c r="G1790" s="67"/>
      <c r="H1790" s="68"/>
      <c r="I1790" s="69"/>
      <c r="J1790" s="67"/>
      <c r="K1790" s="25" t="e">
        <f>IFERROR(VLOOKUP(J1790,'DE-PARA'!J:K,2,0),VLOOKUP('BD Conta 5295-0'!J1790,'DE-PARA'!K:L,2,0))</f>
        <v>#N/A</v>
      </c>
      <c r="L1790" s="70"/>
      <c r="M1790" s="101">
        <f t="shared" si="55"/>
        <v>0</v>
      </c>
    </row>
    <row r="1791" spans="2:13">
      <c r="B1791" s="60"/>
      <c r="C1791" s="65"/>
      <c r="D1791" s="66"/>
      <c r="E1791" s="20" t="str">
        <f t="shared" si="54"/>
        <v>1-1900</v>
      </c>
      <c r="F1791" s="69"/>
      <c r="G1791" s="67"/>
      <c r="H1791" s="68"/>
      <c r="I1791" s="69"/>
      <c r="J1791" s="67"/>
      <c r="K1791" s="25" t="e">
        <f>IFERROR(VLOOKUP(J1791,'DE-PARA'!J:K,2,0),VLOOKUP('BD Conta 5295-0'!J1791,'DE-PARA'!K:L,2,0))</f>
        <v>#N/A</v>
      </c>
      <c r="L1791" s="70"/>
      <c r="M1791" s="101">
        <f t="shared" si="55"/>
        <v>0</v>
      </c>
    </row>
    <row r="1792" spans="2:13">
      <c r="B1792" s="60"/>
      <c r="C1792" s="65"/>
      <c r="D1792" s="66"/>
      <c r="E1792" s="20" t="str">
        <f t="shared" si="54"/>
        <v>1-1900</v>
      </c>
      <c r="F1792" s="69"/>
      <c r="G1792" s="67"/>
      <c r="H1792" s="68"/>
      <c r="I1792" s="69"/>
      <c r="J1792" s="67"/>
      <c r="K1792" s="25" t="e">
        <f>IFERROR(VLOOKUP(J1792,'DE-PARA'!J:K,2,0),VLOOKUP('BD Conta 5295-0'!J1792,'DE-PARA'!K:L,2,0))</f>
        <v>#N/A</v>
      </c>
      <c r="L1792" s="70"/>
      <c r="M1792" s="101">
        <f t="shared" si="55"/>
        <v>0</v>
      </c>
    </row>
    <row r="1793" spans="2:13">
      <c r="B1793" s="60"/>
      <c r="C1793" s="65"/>
      <c r="D1793" s="66"/>
      <c r="E1793" s="20" t="str">
        <f t="shared" si="54"/>
        <v>1-1900</v>
      </c>
      <c r="F1793" s="69"/>
      <c r="G1793" s="67"/>
      <c r="H1793" s="68"/>
      <c r="I1793" s="69"/>
      <c r="J1793" s="67"/>
      <c r="K1793" s="25" t="e">
        <f>IFERROR(VLOOKUP(J1793,'DE-PARA'!J:K,2,0),VLOOKUP('BD Conta 5295-0'!J1793,'DE-PARA'!K:L,2,0))</f>
        <v>#N/A</v>
      </c>
      <c r="L1793" s="70"/>
      <c r="M1793" s="101">
        <f t="shared" si="55"/>
        <v>0</v>
      </c>
    </row>
    <row r="1794" spans="2:13">
      <c r="B1794" s="60"/>
      <c r="C1794" s="65"/>
      <c r="D1794" s="66"/>
      <c r="E1794" s="20" t="str">
        <f t="shared" si="54"/>
        <v>1-1900</v>
      </c>
      <c r="F1794" s="69"/>
      <c r="G1794" s="67"/>
      <c r="H1794" s="68"/>
      <c r="I1794" s="69"/>
      <c r="J1794" s="67"/>
      <c r="K1794" s="25" t="e">
        <f>IFERROR(VLOOKUP(J1794,'DE-PARA'!J:K,2,0),VLOOKUP('BD Conta 5295-0'!J1794,'DE-PARA'!K:L,2,0))</f>
        <v>#N/A</v>
      </c>
      <c r="L1794" s="70"/>
      <c r="M1794" s="101">
        <f t="shared" si="55"/>
        <v>0</v>
      </c>
    </row>
    <row r="1795" spans="2:13">
      <c r="B1795" s="60"/>
      <c r="C1795" s="65"/>
      <c r="D1795" s="66"/>
      <c r="E1795" s="20" t="str">
        <f t="shared" si="54"/>
        <v>1-1900</v>
      </c>
      <c r="F1795" s="69"/>
      <c r="G1795" s="67"/>
      <c r="H1795" s="68"/>
      <c r="I1795" s="69"/>
      <c r="J1795" s="67"/>
      <c r="K1795" s="25" t="e">
        <f>IFERROR(VLOOKUP(J1795,'DE-PARA'!J:K,2,0),VLOOKUP('BD Conta 5295-0'!J1795,'DE-PARA'!K:L,2,0))</f>
        <v>#N/A</v>
      </c>
      <c r="L1795" s="70"/>
      <c r="M1795" s="101">
        <f t="shared" si="55"/>
        <v>0</v>
      </c>
    </row>
    <row r="1796" spans="2:13">
      <c r="B1796" s="60"/>
      <c r="C1796" s="65"/>
      <c r="D1796" s="66"/>
      <c r="E1796" s="20" t="str">
        <f t="shared" ref="E1796:E1859" si="56">MONTH(D1796)&amp;"-"&amp;YEAR(D1796)</f>
        <v>1-1900</v>
      </c>
      <c r="F1796" s="69"/>
      <c r="G1796" s="67"/>
      <c r="H1796" s="68"/>
      <c r="I1796" s="69"/>
      <c r="J1796" s="67"/>
      <c r="K1796" s="25" t="e">
        <f>IFERROR(VLOOKUP(J1796,'DE-PARA'!J:K,2,0),VLOOKUP('BD Conta 5295-0'!J1796,'DE-PARA'!K:L,2,0))</f>
        <v>#N/A</v>
      </c>
      <c r="L1796" s="70"/>
      <c r="M1796" s="101">
        <f t="shared" si="55"/>
        <v>0</v>
      </c>
    </row>
    <row r="1797" spans="2:13">
      <c r="B1797" s="60"/>
      <c r="C1797" s="65"/>
      <c r="D1797" s="66"/>
      <c r="E1797" s="20" t="str">
        <f t="shared" si="56"/>
        <v>1-1900</v>
      </c>
      <c r="F1797" s="69"/>
      <c r="G1797" s="67"/>
      <c r="H1797" s="68"/>
      <c r="I1797" s="69"/>
      <c r="J1797" s="67"/>
      <c r="K1797" s="25" t="e">
        <f>IFERROR(VLOOKUP(J1797,'DE-PARA'!J:K,2,0),VLOOKUP('BD Conta 5295-0'!J1797,'DE-PARA'!K:L,2,0))</f>
        <v>#N/A</v>
      </c>
      <c r="L1797" s="70"/>
      <c r="M1797" s="101">
        <f t="shared" si="55"/>
        <v>0</v>
      </c>
    </row>
    <row r="1798" spans="2:13">
      <c r="B1798" s="60"/>
      <c r="C1798" s="65"/>
      <c r="D1798" s="66"/>
      <c r="E1798" s="20" t="str">
        <f t="shared" si="56"/>
        <v>1-1900</v>
      </c>
      <c r="F1798" s="69"/>
      <c r="G1798" s="67"/>
      <c r="H1798" s="68"/>
      <c r="I1798" s="69"/>
      <c r="J1798" s="67"/>
      <c r="K1798" s="25" t="e">
        <f>IFERROR(VLOOKUP(J1798,'DE-PARA'!J:K,2,0),VLOOKUP('BD Conta 5295-0'!J1798,'DE-PARA'!K:L,2,0))</f>
        <v>#N/A</v>
      </c>
      <c r="L1798" s="70"/>
      <c r="M1798" s="101">
        <f t="shared" ref="M1798:M1861" si="57">M1797+L1798</f>
        <v>0</v>
      </c>
    </row>
    <row r="1799" spans="2:13">
      <c r="B1799" s="60"/>
      <c r="C1799" s="65"/>
      <c r="D1799" s="66"/>
      <c r="E1799" s="20" t="str">
        <f t="shared" si="56"/>
        <v>1-1900</v>
      </c>
      <c r="F1799" s="69"/>
      <c r="G1799" s="67"/>
      <c r="H1799" s="68"/>
      <c r="I1799" s="69"/>
      <c r="J1799" s="67"/>
      <c r="K1799" s="25" t="e">
        <f>IFERROR(VLOOKUP(J1799,'DE-PARA'!J:K,2,0),VLOOKUP('BD Conta 5295-0'!J1799,'DE-PARA'!K:L,2,0))</f>
        <v>#N/A</v>
      </c>
      <c r="L1799" s="70"/>
      <c r="M1799" s="101">
        <f t="shared" si="57"/>
        <v>0</v>
      </c>
    </row>
    <row r="1800" spans="2:13">
      <c r="B1800" s="60"/>
      <c r="C1800" s="65"/>
      <c r="D1800" s="66"/>
      <c r="E1800" s="20" t="str">
        <f t="shared" si="56"/>
        <v>1-1900</v>
      </c>
      <c r="F1800" s="69"/>
      <c r="G1800" s="67"/>
      <c r="H1800" s="68"/>
      <c r="I1800" s="69"/>
      <c r="J1800" s="67"/>
      <c r="K1800" s="25" t="e">
        <f>IFERROR(VLOOKUP(J1800,'DE-PARA'!J:K,2,0),VLOOKUP('BD Conta 5295-0'!J1800,'DE-PARA'!K:L,2,0))</f>
        <v>#N/A</v>
      </c>
      <c r="L1800" s="70"/>
      <c r="M1800" s="101">
        <f t="shared" si="57"/>
        <v>0</v>
      </c>
    </row>
    <row r="1801" spans="2:13">
      <c r="B1801" s="60"/>
      <c r="C1801" s="65"/>
      <c r="D1801" s="66"/>
      <c r="E1801" s="20" t="str">
        <f t="shared" si="56"/>
        <v>1-1900</v>
      </c>
      <c r="F1801" s="69"/>
      <c r="G1801" s="67"/>
      <c r="H1801" s="68"/>
      <c r="I1801" s="69"/>
      <c r="J1801" s="67"/>
      <c r="K1801" s="25" t="e">
        <f>IFERROR(VLOOKUP(J1801,'DE-PARA'!J:K,2,0),VLOOKUP('BD Conta 5295-0'!J1801,'DE-PARA'!K:L,2,0))</f>
        <v>#N/A</v>
      </c>
      <c r="L1801" s="70"/>
      <c r="M1801" s="101">
        <f t="shared" si="57"/>
        <v>0</v>
      </c>
    </row>
    <row r="1802" spans="2:13">
      <c r="B1802" s="60"/>
      <c r="C1802" s="65"/>
      <c r="D1802" s="66"/>
      <c r="E1802" s="20" t="str">
        <f t="shared" si="56"/>
        <v>1-1900</v>
      </c>
      <c r="F1802" s="69"/>
      <c r="G1802" s="67"/>
      <c r="H1802" s="68"/>
      <c r="I1802" s="69"/>
      <c r="J1802" s="67"/>
      <c r="K1802" s="25" t="e">
        <f>IFERROR(VLOOKUP(J1802,'DE-PARA'!J:K,2,0),VLOOKUP('BD Conta 5295-0'!J1802,'DE-PARA'!K:L,2,0))</f>
        <v>#N/A</v>
      </c>
      <c r="L1802" s="70"/>
      <c r="M1802" s="101">
        <f t="shared" si="57"/>
        <v>0</v>
      </c>
    </row>
    <row r="1803" spans="2:13">
      <c r="B1803" s="60"/>
      <c r="C1803" s="65"/>
      <c r="D1803" s="66"/>
      <c r="E1803" s="20" t="str">
        <f t="shared" si="56"/>
        <v>1-1900</v>
      </c>
      <c r="F1803" s="69"/>
      <c r="G1803" s="67"/>
      <c r="H1803" s="68"/>
      <c r="I1803" s="69"/>
      <c r="J1803" s="67"/>
      <c r="K1803" s="25" t="e">
        <f>IFERROR(VLOOKUP(J1803,'DE-PARA'!J:K,2,0),VLOOKUP('BD Conta 5295-0'!J1803,'DE-PARA'!K:L,2,0))</f>
        <v>#N/A</v>
      </c>
      <c r="L1803" s="70"/>
      <c r="M1803" s="101">
        <f t="shared" si="57"/>
        <v>0</v>
      </c>
    </row>
    <row r="1804" spans="2:13">
      <c r="B1804" s="60"/>
      <c r="C1804" s="65"/>
      <c r="D1804" s="66"/>
      <c r="E1804" s="20" t="str">
        <f t="shared" si="56"/>
        <v>1-1900</v>
      </c>
      <c r="F1804" s="69"/>
      <c r="G1804" s="67"/>
      <c r="H1804" s="68"/>
      <c r="I1804" s="69"/>
      <c r="J1804" s="67"/>
      <c r="K1804" s="25" t="e">
        <f>IFERROR(VLOOKUP(J1804,'DE-PARA'!J:K,2,0),VLOOKUP('BD Conta 5295-0'!J1804,'DE-PARA'!K:L,2,0))</f>
        <v>#N/A</v>
      </c>
      <c r="L1804" s="70"/>
      <c r="M1804" s="101">
        <f t="shared" si="57"/>
        <v>0</v>
      </c>
    </row>
    <row r="1805" spans="2:13">
      <c r="B1805" s="60"/>
      <c r="C1805" s="65"/>
      <c r="D1805" s="66"/>
      <c r="E1805" s="20" t="str">
        <f t="shared" si="56"/>
        <v>1-1900</v>
      </c>
      <c r="F1805" s="69"/>
      <c r="G1805" s="67"/>
      <c r="H1805" s="68"/>
      <c r="I1805" s="69"/>
      <c r="J1805" s="67"/>
      <c r="K1805" s="25" t="e">
        <f>IFERROR(VLOOKUP(J1805,'DE-PARA'!J:K,2,0),VLOOKUP('BD Conta 5295-0'!J1805,'DE-PARA'!K:L,2,0))</f>
        <v>#N/A</v>
      </c>
      <c r="L1805" s="70"/>
      <c r="M1805" s="101">
        <f t="shared" si="57"/>
        <v>0</v>
      </c>
    </row>
    <row r="1806" spans="2:13">
      <c r="B1806" s="60"/>
      <c r="C1806" s="65"/>
      <c r="D1806" s="66"/>
      <c r="E1806" s="20" t="str">
        <f t="shared" si="56"/>
        <v>1-1900</v>
      </c>
      <c r="F1806" s="69"/>
      <c r="G1806" s="67"/>
      <c r="H1806" s="68"/>
      <c r="I1806" s="69"/>
      <c r="J1806" s="67"/>
      <c r="K1806" s="25" t="e">
        <f>IFERROR(VLOOKUP(J1806,'DE-PARA'!J:K,2,0),VLOOKUP('BD Conta 5295-0'!J1806,'DE-PARA'!K:L,2,0))</f>
        <v>#N/A</v>
      </c>
      <c r="L1806" s="70"/>
      <c r="M1806" s="101">
        <f t="shared" si="57"/>
        <v>0</v>
      </c>
    </row>
    <row r="1807" spans="2:13">
      <c r="B1807" s="60"/>
      <c r="C1807" s="65"/>
      <c r="D1807" s="66"/>
      <c r="E1807" s="20" t="str">
        <f t="shared" si="56"/>
        <v>1-1900</v>
      </c>
      <c r="F1807" s="69"/>
      <c r="G1807" s="67"/>
      <c r="H1807" s="68"/>
      <c r="I1807" s="69"/>
      <c r="J1807" s="67"/>
      <c r="K1807" s="25" t="e">
        <f>IFERROR(VLOOKUP(J1807,'DE-PARA'!J:K,2,0),VLOOKUP('BD Conta 5295-0'!J1807,'DE-PARA'!K:L,2,0))</f>
        <v>#N/A</v>
      </c>
      <c r="L1807" s="70"/>
      <c r="M1807" s="101">
        <f t="shared" si="57"/>
        <v>0</v>
      </c>
    </row>
    <row r="1808" spans="2:13">
      <c r="B1808" s="60"/>
      <c r="C1808" s="65"/>
      <c r="D1808" s="66"/>
      <c r="E1808" s="20" t="str">
        <f t="shared" si="56"/>
        <v>1-1900</v>
      </c>
      <c r="F1808" s="69"/>
      <c r="G1808" s="67"/>
      <c r="H1808" s="68"/>
      <c r="I1808" s="69"/>
      <c r="J1808" s="67"/>
      <c r="K1808" s="25" t="e">
        <f>IFERROR(VLOOKUP(J1808,'DE-PARA'!J:K,2,0),VLOOKUP('BD Conta 5295-0'!J1808,'DE-PARA'!K:L,2,0))</f>
        <v>#N/A</v>
      </c>
      <c r="L1808" s="70"/>
      <c r="M1808" s="101">
        <f t="shared" si="57"/>
        <v>0</v>
      </c>
    </row>
    <row r="1809" spans="2:13">
      <c r="B1809" s="60"/>
      <c r="C1809" s="65"/>
      <c r="D1809" s="66"/>
      <c r="E1809" s="20" t="str">
        <f t="shared" si="56"/>
        <v>1-1900</v>
      </c>
      <c r="F1809" s="69"/>
      <c r="G1809" s="67"/>
      <c r="H1809" s="68"/>
      <c r="I1809" s="69"/>
      <c r="J1809" s="67"/>
      <c r="K1809" s="25" t="e">
        <f>IFERROR(VLOOKUP(J1809,'DE-PARA'!J:K,2,0),VLOOKUP('BD Conta 5295-0'!J1809,'DE-PARA'!K:L,2,0))</f>
        <v>#N/A</v>
      </c>
      <c r="L1809" s="70"/>
      <c r="M1809" s="101">
        <f t="shared" si="57"/>
        <v>0</v>
      </c>
    </row>
    <row r="1810" spans="2:13">
      <c r="B1810" s="60"/>
      <c r="C1810" s="65"/>
      <c r="D1810" s="66"/>
      <c r="E1810" s="20" t="str">
        <f t="shared" si="56"/>
        <v>1-1900</v>
      </c>
      <c r="F1810" s="69"/>
      <c r="G1810" s="67"/>
      <c r="H1810" s="68"/>
      <c r="I1810" s="69"/>
      <c r="J1810" s="67"/>
      <c r="K1810" s="25" t="e">
        <f>IFERROR(VLOOKUP(J1810,'DE-PARA'!J:K,2,0),VLOOKUP('BD Conta 5295-0'!J1810,'DE-PARA'!K:L,2,0))</f>
        <v>#N/A</v>
      </c>
      <c r="L1810" s="70"/>
      <c r="M1810" s="101">
        <f t="shared" si="57"/>
        <v>0</v>
      </c>
    </row>
    <row r="1811" spans="2:13">
      <c r="B1811" s="60"/>
      <c r="C1811" s="65"/>
      <c r="D1811" s="66"/>
      <c r="E1811" s="20" t="str">
        <f t="shared" si="56"/>
        <v>1-1900</v>
      </c>
      <c r="F1811" s="69"/>
      <c r="G1811" s="67"/>
      <c r="H1811" s="68"/>
      <c r="I1811" s="69"/>
      <c r="J1811" s="67"/>
      <c r="K1811" s="25" t="e">
        <f>IFERROR(VLOOKUP(J1811,'DE-PARA'!J:K,2,0),VLOOKUP('BD Conta 5295-0'!J1811,'DE-PARA'!K:L,2,0))</f>
        <v>#N/A</v>
      </c>
      <c r="L1811" s="70"/>
      <c r="M1811" s="101">
        <f t="shared" si="57"/>
        <v>0</v>
      </c>
    </row>
    <row r="1812" spans="2:13">
      <c r="B1812" s="60"/>
      <c r="C1812" s="65"/>
      <c r="D1812" s="66"/>
      <c r="E1812" s="20" t="str">
        <f t="shared" si="56"/>
        <v>1-1900</v>
      </c>
      <c r="F1812" s="69"/>
      <c r="G1812" s="67"/>
      <c r="H1812" s="68"/>
      <c r="I1812" s="69"/>
      <c r="J1812" s="67"/>
      <c r="K1812" s="25" t="e">
        <f>IFERROR(VLOOKUP(J1812,'DE-PARA'!J:K,2,0),VLOOKUP('BD Conta 5295-0'!J1812,'DE-PARA'!K:L,2,0))</f>
        <v>#N/A</v>
      </c>
      <c r="L1812" s="70"/>
      <c r="M1812" s="101">
        <f t="shared" si="57"/>
        <v>0</v>
      </c>
    </row>
    <row r="1813" spans="2:13">
      <c r="B1813" s="60"/>
      <c r="C1813" s="65"/>
      <c r="D1813" s="66"/>
      <c r="E1813" s="20" t="str">
        <f t="shared" si="56"/>
        <v>1-1900</v>
      </c>
      <c r="F1813" s="69"/>
      <c r="G1813" s="67"/>
      <c r="H1813" s="68"/>
      <c r="I1813" s="69"/>
      <c r="J1813" s="67"/>
      <c r="K1813" s="25" t="e">
        <f>IFERROR(VLOOKUP(J1813,'DE-PARA'!J:K,2,0),VLOOKUP('BD Conta 5295-0'!J1813,'DE-PARA'!K:L,2,0))</f>
        <v>#N/A</v>
      </c>
      <c r="L1813" s="70"/>
      <c r="M1813" s="101">
        <f t="shared" si="57"/>
        <v>0</v>
      </c>
    </row>
    <row r="1814" spans="2:13">
      <c r="B1814" s="60"/>
      <c r="C1814" s="65"/>
      <c r="D1814" s="66"/>
      <c r="E1814" s="20" t="str">
        <f t="shared" si="56"/>
        <v>1-1900</v>
      </c>
      <c r="F1814" s="69"/>
      <c r="G1814" s="67"/>
      <c r="H1814" s="68"/>
      <c r="I1814" s="69"/>
      <c r="J1814" s="67"/>
      <c r="K1814" s="25" t="e">
        <f>IFERROR(VLOOKUP(J1814,'DE-PARA'!J:K,2,0),VLOOKUP('BD Conta 5295-0'!J1814,'DE-PARA'!K:L,2,0))</f>
        <v>#N/A</v>
      </c>
      <c r="L1814" s="70"/>
      <c r="M1814" s="101">
        <f t="shared" si="57"/>
        <v>0</v>
      </c>
    </row>
    <row r="1815" spans="2:13">
      <c r="B1815" s="60"/>
      <c r="C1815" s="65"/>
      <c r="D1815" s="66"/>
      <c r="E1815" s="20" t="str">
        <f t="shared" si="56"/>
        <v>1-1900</v>
      </c>
      <c r="F1815" s="69"/>
      <c r="G1815" s="67"/>
      <c r="H1815" s="68"/>
      <c r="I1815" s="69"/>
      <c r="J1815" s="67"/>
      <c r="K1815" s="25" t="e">
        <f>IFERROR(VLOOKUP(J1815,'DE-PARA'!J:K,2,0),VLOOKUP('BD Conta 5295-0'!J1815,'DE-PARA'!K:L,2,0))</f>
        <v>#N/A</v>
      </c>
      <c r="L1815" s="70"/>
      <c r="M1815" s="101">
        <f t="shared" si="57"/>
        <v>0</v>
      </c>
    </row>
    <row r="1816" spans="2:13">
      <c r="B1816" s="60"/>
      <c r="C1816" s="65"/>
      <c r="D1816" s="66"/>
      <c r="E1816" s="20" t="str">
        <f t="shared" si="56"/>
        <v>1-1900</v>
      </c>
      <c r="F1816" s="69"/>
      <c r="G1816" s="67"/>
      <c r="H1816" s="68"/>
      <c r="I1816" s="69"/>
      <c r="J1816" s="67"/>
      <c r="K1816" s="25" t="e">
        <f>IFERROR(VLOOKUP(J1816,'DE-PARA'!J:K,2,0),VLOOKUP('BD Conta 5295-0'!J1816,'DE-PARA'!K:L,2,0))</f>
        <v>#N/A</v>
      </c>
      <c r="L1816" s="70"/>
      <c r="M1816" s="101">
        <f t="shared" si="57"/>
        <v>0</v>
      </c>
    </row>
    <row r="1817" spans="2:13">
      <c r="B1817" s="60"/>
      <c r="C1817" s="65"/>
      <c r="D1817" s="66"/>
      <c r="E1817" s="20" t="str">
        <f t="shared" si="56"/>
        <v>1-1900</v>
      </c>
      <c r="F1817" s="69"/>
      <c r="G1817" s="67"/>
      <c r="H1817" s="68"/>
      <c r="I1817" s="69"/>
      <c r="J1817" s="67"/>
      <c r="K1817" s="25" t="e">
        <f>IFERROR(VLOOKUP(J1817,'DE-PARA'!J:K,2,0),VLOOKUP('BD Conta 5295-0'!J1817,'DE-PARA'!K:L,2,0))</f>
        <v>#N/A</v>
      </c>
      <c r="L1817" s="70"/>
      <c r="M1817" s="101">
        <f t="shared" si="57"/>
        <v>0</v>
      </c>
    </row>
    <row r="1818" spans="2:13">
      <c r="B1818" s="60"/>
      <c r="C1818" s="65"/>
      <c r="D1818" s="66"/>
      <c r="E1818" s="20" t="str">
        <f t="shared" si="56"/>
        <v>1-1900</v>
      </c>
      <c r="F1818" s="69"/>
      <c r="G1818" s="67"/>
      <c r="H1818" s="68"/>
      <c r="I1818" s="69"/>
      <c r="J1818" s="67"/>
      <c r="K1818" s="25" t="e">
        <f>IFERROR(VLOOKUP(J1818,'DE-PARA'!J:K,2,0),VLOOKUP('BD Conta 5295-0'!J1818,'DE-PARA'!K:L,2,0))</f>
        <v>#N/A</v>
      </c>
      <c r="L1818" s="70"/>
      <c r="M1818" s="101">
        <f t="shared" si="57"/>
        <v>0</v>
      </c>
    </row>
    <row r="1819" spans="2:13">
      <c r="B1819" s="60"/>
      <c r="C1819" s="65"/>
      <c r="D1819" s="66"/>
      <c r="E1819" s="20" t="str">
        <f t="shared" si="56"/>
        <v>1-1900</v>
      </c>
      <c r="F1819" s="69"/>
      <c r="G1819" s="67"/>
      <c r="H1819" s="68"/>
      <c r="I1819" s="69"/>
      <c r="J1819" s="67"/>
      <c r="K1819" s="25" t="e">
        <f>IFERROR(VLOOKUP(J1819,'DE-PARA'!J:K,2,0),VLOOKUP('BD Conta 5295-0'!J1819,'DE-PARA'!K:L,2,0))</f>
        <v>#N/A</v>
      </c>
      <c r="L1819" s="70"/>
      <c r="M1819" s="101">
        <f t="shared" si="57"/>
        <v>0</v>
      </c>
    </row>
    <row r="1820" spans="2:13">
      <c r="B1820" s="60"/>
      <c r="C1820" s="65"/>
      <c r="D1820" s="66"/>
      <c r="E1820" s="20" t="str">
        <f t="shared" si="56"/>
        <v>1-1900</v>
      </c>
      <c r="F1820" s="69"/>
      <c r="G1820" s="67"/>
      <c r="H1820" s="68"/>
      <c r="I1820" s="69"/>
      <c r="J1820" s="67"/>
      <c r="K1820" s="25" t="e">
        <f>IFERROR(VLOOKUP(J1820,'DE-PARA'!J:K,2,0),VLOOKUP('BD Conta 5295-0'!J1820,'DE-PARA'!K:L,2,0))</f>
        <v>#N/A</v>
      </c>
      <c r="L1820" s="70"/>
      <c r="M1820" s="101">
        <f t="shared" si="57"/>
        <v>0</v>
      </c>
    </row>
    <row r="1821" spans="2:13">
      <c r="B1821" s="60"/>
      <c r="C1821" s="65"/>
      <c r="D1821" s="66"/>
      <c r="E1821" s="20" t="str">
        <f t="shared" si="56"/>
        <v>1-1900</v>
      </c>
      <c r="F1821" s="69"/>
      <c r="G1821" s="67"/>
      <c r="H1821" s="68"/>
      <c r="I1821" s="69"/>
      <c r="J1821" s="67"/>
      <c r="K1821" s="25" t="e">
        <f>IFERROR(VLOOKUP(J1821,'DE-PARA'!J:K,2,0),VLOOKUP('BD Conta 5295-0'!J1821,'DE-PARA'!K:L,2,0))</f>
        <v>#N/A</v>
      </c>
      <c r="L1821" s="70"/>
      <c r="M1821" s="101">
        <f t="shared" si="57"/>
        <v>0</v>
      </c>
    </row>
    <row r="1822" spans="2:13">
      <c r="B1822" s="60"/>
      <c r="C1822" s="65"/>
      <c r="D1822" s="66"/>
      <c r="E1822" s="20" t="str">
        <f t="shared" si="56"/>
        <v>1-1900</v>
      </c>
      <c r="F1822" s="69"/>
      <c r="G1822" s="67"/>
      <c r="H1822" s="68"/>
      <c r="I1822" s="69"/>
      <c r="J1822" s="67"/>
      <c r="K1822" s="25" t="e">
        <f>IFERROR(VLOOKUP(J1822,'DE-PARA'!J:K,2,0),VLOOKUP('BD Conta 5295-0'!J1822,'DE-PARA'!K:L,2,0))</f>
        <v>#N/A</v>
      </c>
      <c r="L1822" s="70"/>
      <c r="M1822" s="101">
        <f t="shared" si="57"/>
        <v>0</v>
      </c>
    </row>
    <row r="1823" spans="2:13">
      <c r="B1823" s="60"/>
      <c r="C1823" s="65"/>
      <c r="D1823" s="66"/>
      <c r="E1823" s="20" t="str">
        <f t="shared" si="56"/>
        <v>1-1900</v>
      </c>
      <c r="F1823" s="69"/>
      <c r="G1823" s="67"/>
      <c r="H1823" s="68"/>
      <c r="I1823" s="69"/>
      <c r="J1823" s="67"/>
      <c r="K1823" s="25" t="e">
        <f>IFERROR(VLOOKUP(J1823,'DE-PARA'!J:K,2,0),VLOOKUP('BD Conta 5295-0'!J1823,'DE-PARA'!K:L,2,0))</f>
        <v>#N/A</v>
      </c>
      <c r="L1823" s="70"/>
      <c r="M1823" s="101">
        <f t="shared" si="57"/>
        <v>0</v>
      </c>
    </row>
    <row r="1824" spans="2:13">
      <c r="B1824" s="60"/>
      <c r="C1824" s="65"/>
      <c r="D1824" s="66"/>
      <c r="E1824" s="20" t="str">
        <f t="shared" si="56"/>
        <v>1-1900</v>
      </c>
      <c r="F1824" s="69"/>
      <c r="G1824" s="67"/>
      <c r="H1824" s="68"/>
      <c r="I1824" s="69"/>
      <c r="J1824" s="67"/>
      <c r="K1824" s="25" t="e">
        <f>IFERROR(VLOOKUP(J1824,'DE-PARA'!J:K,2,0),VLOOKUP('BD Conta 5295-0'!J1824,'DE-PARA'!K:L,2,0))</f>
        <v>#N/A</v>
      </c>
      <c r="L1824" s="70"/>
      <c r="M1824" s="101">
        <f t="shared" si="57"/>
        <v>0</v>
      </c>
    </row>
    <row r="1825" spans="2:13">
      <c r="B1825" s="60"/>
      <c r="C1825" s="65"/>
      <c r="D1825" s="66"/>
      <c r="E1825" s="20" t="str">
        <f t="shared" si="56"/>
        <v>1-1900</v>
      </c>
      <c r="F1825" s="69"/>
      <c r="G1825" s="67"/>
      <c r="H1825" s="68"/>
      <c r="I1825" s="69"/>
      <c r="J1825" s="67"/>
      <c r="K1825" s="25" t="e">
        <f>IFERROR(VLOOKUP(J1825,'DE-PARA'!J:K,2,0),VLOOKUP('BD Conta 5295-0'!J1825,'DE-PARA'!K:L,2,0))</f>
        <v>#N/A</v>
      </c>
      <c r="L1825" s="70"/>
      <c r="M1825" s="101">
        <f t="shared" si="57"/>
        <v>0</v>
      </c>
    </row>
    <row r="1826" spans="2:13">
      <c r="B1826" s="60"/>
      <c r="C1826" s="65"/>
      <c r="D1826" s="66"/>
      <c r="E1826" s="20" t="str">
        <f t="shared" si="56"/>
        <v>1-1900</v>
      </c>
      <c r="F1826" s="69"/>
      <c r="G1826" s="67"/>
      <c r="H1826" s="68"/>
      <c r="I1826" s="69"/>
      <c r="J1826" s="67"/>
      <c r="K1826" s="25" t="e">
        <f>IFERROR(VLOOKUP(J1826,'DE-PARA'!J:K,2,0),VLOOKUP('BD Conta 5295-0'!J1826,'DE-PARA'!K:L,2,0))</f>
        <v>#N/A</v>
      </c>
      <c r="L1826" s="70"/>
      <c r="M1826" s="101">
        <f t="shared" si="57"/>
        <v>0</v>
      </c>
    </row>
    <row r="1827" spans="2:13">
      <c r="B1827" s="60"/>
      <c r="C1827" s="65"/>
      <c r="D1827" s="66"/>
      <c r="E1827" s="20" t="str">
        <f t="shared" si="56"/>
        <v>1-1900</v>
      </c>
      <c r="F1827" s="69"/>
      <c r="G1827" s="67"/>
      <c r="H1827" s="68"/>
      <c r="I1827" s="69"/>
      <c r="J1827" s="67"/>
      <c r="K1827" s="25" t="e">
        <f>IFERROR(VLOOKUP(J1827,'DE-PARA'!J:K,2,0),VLOOKUP('BD Conta 5295-0'!J1827,'DE-PARA'!K:L,2,0))</f>
        <v>#N/A</v>
      </c>
      <c r="L1827" s="70"/>
      <c r="M1827" s="101">
        <f t="shared" si="57"/>
        <v>0</v>
      </c>
    </row>
    <row r="1828" spans="2:13">
      <c r="B1828" s="60"/>
      <c r="C1828" s="65"/>
      <c r="D1828" s="66"/>
      <c r="E1828" s="20" t="str">
        <f t="shared" si="56"/>
        <v>1-1900</v>
      </c>
      <c r="F1828" s="69"/>
      <c r="G1828" s="67"/>
      <c r="H1828" s="68"/>
      <c r="I1828" s="69"/>
      <c r="J1828" s="67"/>
      <c r="K1828" s="25" t="e">
        <f>IFERROR(VLOOKUP(J1828,'DE-PARA'!J:K,2,0),VLOOKUP('BD Conta 5295-0'!J1828,'DE-PARA'!K:L,2,0))</f>
        <v>#N/A</v>
      </c>
      <c r="L1828" s="70"/>
      <c r="M1828" s="101">
        <f t="shared" si="57"/>
        <v>0</v>
      </c>
    </row>
    <row r="1829" spans="2:13">
      <c r="B1829" s="60"/>
      <c r="C1829" s="65"/>
      <c r="D1829" s="66"/>
      <c r="E1829" s="20" t="str">
        <f t="shared" si="56"/>
        <v>1-1900</v>
      </c>
      <c r="F1829" s="69"/>
      <c r="G1829" s="67"/>
      <c r="H1829" s="68"/>
      <c r="I1829" s="69"/>
      <c r="J1829" s="67"/>
      <c r="K1829" s="25" t="e">
        <f>IFERROR(VLOOKUP(J1829,'DE-PARA'!J:K,2,0),VLOOKUP('BD Conta 5295-0'!J1829,'DE-PARA'!K:L,2,0))</f>
        <v>#N/A</v>
      </c>
      <c r="L1829" s="70"/>
      <c r="M1829" s="101">
        <f t="shared" si="57"/>
        <v>0</v>
      </c>
    </row>
    <row r="1830" spans="2:13">
      <c r="B1830" s="60"/>
      <c r="C1830" s="65"/>
      <c r="D1830" s="66"/>
      <c r="E1830" s="20" t="str">
        <f t="shared" si="56"/>
        <v>1-1900</v>
      </c>
      <c r="F1830" s="69"/>
      <c r="G1830" s="67"/>
      <c r="H1830" s="68"/>
      <c r="I1830" s="69"/>
      <c r="J1830" s="67"/>
      <c r="K1830" s="25" t="e">
        <f>IFERROR(VLOOKUP(J1830,'DE-PARA'!J:K,2,0),VLOOKUP('BD Conta 5295-0'!J1830,'DE-PARA'!K:L,2,0))</f>
        <v>#N/A</v>
      </c>
      <c r="L1830" s="70"/>
      <c r="M1830" s="101">
        <f t="shared" si="57"/>
        <v>0</v>
      </c>
    </row>
    <row r="1831" spans="2:13">
      <c r="B1831" s="60"/>
      <c r="C1831" s="65"/>
      <c r="D1831" s="66"/>
      <c r="E1831" s="20" t="str">
        <f t="shared" si="56"/>
        <v>1-1900</v>
      </c>
      <c r="F1831" s="69"/>
      <c r="G1831" s="67"/>
      <c r="H1831" s="68"/>
      <c r="I1831" s="69"/>
      <c r="J1831" s="67"/>
      <c r="K1831" s="25" t="e">
        <f>IFERROR(VLOOKUP(J1831,'DE-PARA'!J:K,2,0),VLOOKUP('BD Conta 5295-0'!J1831,'DE-PARA'!K:L,2,0))</f>
        <v>#N/A</v>
      </c>
      <c r="L1831" s="70"/>
      <c r="M1831" s="101">
        <f t="shared" si="57"/>
        <v>0</v>
      </c>
    </row>
    <row r="1832" spans="2:13">
      <c r="B1832" s="60"/>
      <c r="C1832" s="65"/>
      <c r="D1832" s="66"/>
      <c r="E1832" s="20" t="str">
        <f t="shared" si="56"/>
        <v>1-1900</v>
      </c>
      <c r="F1832" s="69"/>
      <c r="G1832" s="67"/>
      <c r="H1832" s="68"/>
      <c r="I1832" s="69"/>
      <c r="J1832" s="67"/>
      <c r="K1832" s="25" t="e">
        <f>IFERROR(VLOOKUP(J1832,'DE-PARA'!J:K,2,0),VLOOKUP('BD Conta 5295-0'!J1832,'DE-PARA'!K:L,2,0))</f>
        <v>#N/A</v>
      </c>
      <c r="L1832" s="70"/>
      <c r="M1832" s="101">
        <f t="shared" si="57"/>
        <v>0</v>
      </c>
    </row>
    <row r="1833" spans="2:13">
      <c r="B1833" s="60"/>
      <c r="C1833" s="65"/>
      <c r="D1833" s="66"/>
      <c r="E1833" s="20" t="str">
        <f t="shared" si="56"/>
        <v>1-1900</v>
      </c>
      <c r="F1833" s="69"/>
      <c r="G1833" s="67"/>
      <c r="H1833" s="68"/>
      <c r="I1833" s="69"/>
      <c r="J1833" s="67"/>
      <c r="K1833" s="25" t="e">
        <f>IFERROR(VLOOKUP(J1833,'DE-PARA'!J:K,2,0),VLOOKUP('BD Conta 5295-0'!J1833,'DE-PARA'!K:L,2,0))</f>
        <v>#N/A</v>
      </c>
      <c r="L1833" s="70"/>
      <c r="M1833" s="101">
        <f t="shared" si="57"/>
        <v>0</v>
      </c>
    </row>
    <row r="1834" spans="2:13">
      <c r="B1834" s="60"/>
      <c r="C1834" s="65"/>
      <c r="D1834" s="66"/>
      <c r="E1834" s="20" t="str">
        <f t="shared" si="56"/>
        <v>1-1900</v>
      </c>
      <c r="F1834" s="69"/>
      <c r="G1834" s="67"/>
      <c r="H1834" s="68"/>
      <c r="I1834" s="69"/>
      <c r="J1834" s="67"/>
      <c r="K1834" s="25" t="e">
        <f>IFERROR(VLOOKUP(J1834,'DE-PARA'!J:K,2,0),VLOOKUP('BD Conta 5295-0'!J1834,'DE-PARA'!K:L,2,0))</f>
        <v>#N/A</v>
      </c>
      <c r="L1834" s="70"/>
      <c r="M1834" s="101">
        <f t="shared" si="57"/>
        <v>0</v>
      </c>
    </row>
    <row r="1835" spans="2:13">
      <c r="B1835" s="60"/>
      <c r="C1835" s="65"/>
      <c r="D1835" s="66"/>
      <c r="E1835" s="20" t="str">
        <f t="shared" si="56"/>
        <v>1-1900</v>
      </c>
      <c r="F1835" s="69"/>
      <c r="G1835" s="67"/>
      <c r="H1835" s="68"/>
      <c r="I1835" s="69"/>
      <c r="J1835" s="67"/>
      <c r="K1835" s="25" t="e">
        <f>IFERROR(VLOOKUP(J1835,'DE-PARA'!J:K,2,0),VLOOKUP('BD Conta 5295-0'!J1835,'DE-PARA'!K:L,2,0))</f>
        <v>#N/A</v>
      </c>
      <c r="L1835" s="70"/>
      <c r="M1835" s="101">
        <f t="shared" si="57"/>
        <v>0</v>
      </c>
    </row>
    <row r="1836" spans="2:13">
      <c r="B1836" s="60"/>
      <c r="C1836" s="65"/>
      <c r="D1836" s="66"/>
      <c r="E1836" s="20" t="str">
        <f t="shared" si="56"/>
        <v>1-1900</v>
      </c>
      <c r="F1836" s="69"/>
      <c r="G1836" s="67"/>
      <c r="H1836" s="68"/>
      <c r="I1836" s="69"/>
      <c r="J1836" s="67"/>
      <c r="K1836" s="25" t="e">
        <f>IFERROR(VLOOKUP(J1836,'DE-PARA'!J:K,2,0),VLOOKUP('BD Conta 5295-0'!J1836,'DE-PARA'!K:L,2,0))</f>
        <v>#N/A</v>
      </c>
      <c r="L1836" s="70"/>
      <c r="M1836" s="101">
        <f t="shared" si="57"/>
        <v>0</v>
      </c>
    </row>
    <row r="1837" spans="2:13">
      <c r="B1837" s="60"/>
      <c r="C1837" s="65"/>
      <c r="D1837" s="66"/>
      <c r="E1837" s="20" t="str">
        <f t="shared" si="56"/>
        <v>1-1900</v>
      </c>
      <c r="F1837" s="69"/>
      <c r="G1837" s="67"/>
      <c r="H1837" s="68"/>
      <c r="I1837" s="69"/>
      <c r="J1837" s="67"/>
      <c r="K1837" s="25" t="e">
        <f>IFERROR(VLOOKUP(J1837,'DE-PARA'!J:K,2,0),VLOOKUP('BD Conta 5295-0'!J1837,'DE-PARA'!K:L,2,0))</f>
        <v>#N/A</v>
      </c>
      <c r="L1837" s="70"/>
      <c r="M1837" s="101">
        <f t="shared" si="57"/>
        <v>0</v>
      </c>
    </row>
    <row r="1838" spans="2:13">
      <c r="B1838" s="60"/>
      <c r="C1838" s="65"/>
      <c r="D1838" s="66"/>
      <c r="E1838" s="20" t="str">
        <f t="shared" si="56"/>
        <v>1-1900</v>
      </c>
      <c r="F1838" s="69"/>
      <c r="G1838" s="67"/>
      <c r="H1838" s="68"/>
      <c r="I1838" s="69"/>
      <c r="J1838" s="67"/>
      <c r="K1838" s="25" t="e">
        <f>IFERROR(VLOOKUP(J1838,'DE-PARA'!J:K,2,0),VLOOKUP('BD Conta 5295-0'!J1838,'DE-PARA'!K:L,2,0))</f>
        <v>#N/A</v>
      </c>
      <c r="L1838" s="70"/>
      <c r="M1838" s="101">
        <f t="shared" si="57"/>
        <v>0</v>
      </c>
    </row>
    <row r="1839" spans="2:13">
      <c r="B1839" s="60"/>
      <c r="C1839" s="65"/>
      <c r="D1839" s="66"/>
      <c r="E1839" s="20" t="str">
        <f t="shared" si="56"/>
        <v>1-1900</v>
      </c>
      <c r="F1839" s="69"/>
      <c r="G1839" s="67"/>
      <c r="H1839" s="68"/>
      <c r="I1839" s="69"/>
      <c r="J1839" s="67"/>
      <c r="K1839" s="25" t="e">
        <f>IFERROR(VLOOKUP(J1839,'DE-PARA'!J:K,2,0),VLOOKUP('BD Conta 5295-0'!J1839,'DE-PARA'!K:L,2,0))</f>
        <v>#N/A</v>
      </c>
      <c r="L1839" s="70"/>
      <c r="M1839" s="101">
        <f t="shared" si="57"/>
        <v>0</v>
      </c>
    </row>
    <row r="1840" spans="2:13">
      <c r="B1840" s="60"/>
      <c r="C1840" s="65"/>
      <c r="D1840" s="66"/>
      <c r="E1840" s="20" t="str">
        <f t="shared" si="56"/>
        <v>1-1900</v>
      </c>
      <c r="F1840" s="69"/>
      <c r="G1840" s="67"/>
      <c r="H1840" s="68"/>
      <c r="I1840" s="69"/>
      <c r="J1840" s="67"/>
      <c r="K1840" s="25" t="e">
        <f>IFERROR(VLOOKUP(J1840,'DE-PARA'!J:K,2,0),VLOOKUP('BD Conta 5295-0'!J1840,'DE-PARA'!K:L,2,0))</f>
        <v>#N/A</v>
      </c>
      <c r="L1840" s="70"/>
      <c r="M1840" s="101">
        <f t="shared" si="57"/>
        <v>0</v>
      </c>
    </row>
    <row r="1841" spans="2:13">
      <c r="B1841" s="60"/>
      <c r="C1841" s="65"/>
      <c r="D1841" s="66"/>
      <c r="E1841" s="20" t="str">
        <f t="shared" si="56"/>
        <v>1-1900</v>
      </c>
      <c r="F1841" s="69"/>
      <c r="G1841" s="67"/>
      <c r="H1841" s="68"/>
      <c r="I1841" s="69"/>
      <c r="J1841" s="67"/>
      <c r="K1841" s="25" t="e">
        <f>IFERROR(VLOOKUP(J1841,'DE-PARA'!J:K,2,0),VLOOKUP('BD Conta 5295-0'!J1841,'DE-PARA'!K:L,2,0))</f>
        <v>#N/A</v>
      </c>
      <c r="L1841" s="70"/>
      <c r="M1841" s="101">
        <f t="shared" si="57"/>
        <v>0</v>
      </c>
    </row>
    <row r="1842" spans="2:13">
      <c r="B1842" s="60"/>
      <c r="C1842" s="65"/>
      <c r="D1842" s="66"/>
      <c r="E1842" s="20" t="str">
        <f t="shared" si="56"/>
        <v>1-1900</v>
      </c>
      <c r="F1842" s="69"/>
      <c r="G1842" s="67"/>
      <c r="H1842" s="68"/>
      <c r="I1842" s="69"/>
      <c r="J1842" s="67"/>
      <c r="K1842" s="25" t="e">
        <f>IFERROR(VLOOKUP(J1842,'DE-PARA'!J:K,2,0),VLOOKUP('BD Conta 5295-0'!J1842,'DE-PARA'!K:L,2,0))</f>
        <v>#N/A</v>
      </c>
      <c r="L1842" s="70"/>
      <c r="M1842" s="101">
        <f t="shared" si="57"/>
        <v>0</v>
      </c>
    </row>
    <row r="1843" spans="2:13">
      <c r="B1843" s="60"/>
      <c r="C1843" s="65"/>
      <c r="D1843" s="66"/>
      <c r="E1843" s="20" t="str">
        <f t="shared" si="56"/>
        <v>1-1900</v>
      </c>
      <c r="F1843" s="69"/>
      <c r="G1843" s="67"/>
      <c r="H1843" s="68"/>
      <c r="I1843" s="69"/>
      <c r="J1843" s="67"/>
      <c r="K1843" s="25" t="e">
        <f>IFERROR(VLOOKUP(J1843,'DE-PARA'!J:K,2,0),VLOOKUP('BD Conta 5295-0'!J1843,'DE-PARA'!K:L,2,0))</f>
        <v>#N/A</v>
      </c>
      <c r="L1843" s="70"/>
      <c r="M1843" s="101">
        <f t="shared" si="57"/>
        <v>0</v>
      </c>
    </row>
    <row r="1844" spans="2:13">
      <c r="B1844" s="60"/>
      <c r="C1844" s="65"/>
      <c r="D1844" s="66"/>
      <c r="E1844" s="20" t="str">
        <f t="shared" si="56"/>
        <v>1-1900</v>
      </c>
      <c r="F1844" s="69"/>
      <c r="G1844" s="67"/>
      <c r="H1844" s="68"/>
      <c r="I1844" s="69"/>
      <c r="J1844" s="67"/>
      <c r="K1844" s="25" t="e">
        <f>IFERROR(VLOOKUP(J1844,'DE-PARA'!J:K,2,0),VLOOKUP('BD Conta 5295-0'!J1844,'DE-PARA'!K:L,2,0))</f>
        <v>#N/A</v>
      </c>
      <c r="L1844" s="70"/>
      <c r="M1844" s="101">
        <f t="shared" si="57"/>
        <v>0</v>
      </c>
    </row>
    <row r="1845" spans="2:13">
      <c r="B1845" s="60"/>
      <c r="C1845" s="65"/>
      <c r="D1845" s="66"/>
      <c r="E1845" s="20" t="str">
        <f t="shared" si="56"/>
        <v>1-1900</v>
      </c>
      <c r="F1845" s="69"/>
      <c r="G1845" s="67"/>
      <c r="H1845" s="68"/>
      <c r="I1845" s="69"/>
      <c r="J1845" s="67"/>
      <c r="K1845" s="25" t="e">
        <f>IFERROR(VLOOKUP(J1845,'DE-PARA'!J:K,2,0),VLOOKUP('BD Conta 5295-0'!J1845,'DE-PARA'!K:L,2,0))</f>
        <v>#N/A</v>
      </c>
      <c r="L1845" s="70"/>
      <c r="M1845" s="101">
        <f t="shared" si="57"/>
        <v>0</v>
      </c>
    </row>
    <row r="1846" spans="2:13">
      <c r="B1846" s="60"/>
      <c r="C1846" s="65"/>
      <c r="D1846" s="66"/>
      <c r="E1846" s="20" t="str">
        <f t="shared" si="56"/>
        <v>1-1900</v>
      </c>
      <c r="F1846" s="69"/>
      <c r="G1846" s="67"/>
      <c r="H1846" s="68"/>
      <c r="I1846" s="69"/>
      <c r="J1846" s="67"/>
      <c r="K1846" s="25" t="e">
        <f>IFERROR(VLOOKUP(J1846,'DE-PARA'!J:K,2,0),VLOOKUP('BD Conta 5295-0'!J1846,'DE-PARA'!K:L,2,0))</f>
        <v>#N/A</v>
      </c>
      <c r="L1846" s="70"/>
      <c r="M1846" s="101">
        <f t="shared" si="57"/>
        <v>0</v>
      </c>
    </row>
    <row r="1847" spans="2:13">
      <c r="B1847" s="60"/>
      <c r="C1847" s="65"/>
      <c r="D1847" s="66"/>
      <c r="E1847" s="20" t="str">
        <f t="shared" si="56"/>
        <v>1-1900</v>
      </c>
      <c r="F1847" s="69"/>
      <c r="G1847" s="67"/>
      <c r="H1847" s="68"/>
      <c r="I1847" s="69"/>
      <c r="J1847" s="67"/>
      <c r="K1847" s="25" t="e">
        <f>IFERROR(VLOOKUP(J1847,'DE-PARA'!J:K,2,0),VLOOKUP('BD Conta 5295-0'!J1847,'DE-PARA'!K:L,2,0))</f>
        <v>#N/A</v>
      </c>
      <c r="L1847" s="70"/>
      <c r="M1847" s="101">
        <f t="shared" si="57"/>
        <v>0</v>
      </c>
    </row>
    <row r="1848" spans="2:13">
      <c r="B1848" s="60"/>
      <c r="C1848" s="65"/>
      <c r="D1848" s="66"/>
      <c r="E1848" s="20" t="str">
        <f t="shared" si="56"/>
        <v>1-1900</v>
      </c>
      <c r="F1848" s="69"/>
      <c r="G1848" s="67"/>
      <c r="H1848" s="68"/>
      <c r="I1848" s="69"/>
      <c r="J1848" s="67"/>
      <c r="K1848" s="25" t="e">
        <f>IFERROR(VLOOKUP(J1848,'DE-PARA'!J:K,2,0),VLOOKUP('BD Conta 5295-0'!J1848,'DE-PARA'!K:L,2,0))</f>
        <v>#N/A</v>
      </c>
      <c r="L1848" s="70"/>
      <c r="M1848" s="101">
        <f t="shared" si="57"/>
        <v>0</v>
      </c>
    </row>
    <row r="1849" spans="2:13">
      <c r="B1849" s="60"/>
      <c r="C1849" s="65"/>
      <c r="D1849" s="66"/>
      <c r="E1849" s="20" t="str">
        <f t="shared" si="56"/>
        <v>1-1900</v>
      </c>
      <c r="F1849" s="69"/>
      <c r="G1849" s="67"/>
      <c r="H1849" s="68"/>
      <c r="I1849" s="69"/>
      <c r="J1849" s="67"/>
      <c r="K1849" s="25" t="e">
        <f>IFERROR(VLOOKUP(J1849,'DE-PARA'!J:K,2,0),VLOOKUP('BD Conta 5295-0'!J1849,'DE-PARA'!K:L,2,0))</f>
        <v>#N/A</v>
      </c>
      <c r="L1849" s="70"/>
      <c r="M1849" s="101">
        <f t="shared" si="57"/>
        <v>0</v>
      </c>
    </row>
    <row r="1850" spans="2:13">
      <c r="B1850" s="60"/>
      <c r="C1850" s="65"/>
      <c r="D1850" s="66"/>
      <c r="E1850" s="20" t="str">
        <f t="shared" si="56"/>
        <v>1-1900</v>
      </c>
      <c r="F1850" s="69"/>
      <c r="G1850" s="67"/>
      <c r="H1850" s="68"/>
      <c r="I1850" s="69"/>
      <c r="J1850" s="67"/>
      <c r="K1850" s="25" t="e">
        <f>IFERROR(VLOOKUP(J1850,'DE-PARA'!J:K,2,0),VLOOKUP('BD Conta 5295-0'!J1850,'DE-PARA'!K:L,2,0))</f>
        <v>#N/A</v>
      </c>
      <c r="L1850" s="70"/>
      <c r="M1850" s="101">
        <f t="shared" si="57"/>
        <v>0</v>
      </c>
    </row>
    <row r="1851" spans="2:13">
      <c r="B1851" s="60"/>
      <c r="C1851" s="65"/>
      <c r="D1851" s="66"/>
      <c r="E1851" s="20" t="str">
        <f t="shared" si="56"/>
        <v>1-1900</v>
      </c>
      <c r="F1851" s="69"/>
      <c r="G1851" s="67"/>
      <c r="H1851" s="68"/>
      <c r="I1851" s="69"/>
      <c r="J1851" s="67"/>
      <c r="K1851" s="25" t="e">
        <f>IFERROR(VLOOKUP(J1851,'DE-PARA'!J:K,2,0),VLOOKUP('BD Conta 5295-0'!J1851,'DE-PARA'!K:L,2,0))</f>
        <v>#N/A</v>
      </c>
      <c r="L1851" s="70"/>
      <c r="M1851" s="101">
        <f t="shared" si="57"/>
        <v>0</v>
      </c>
    </row>
    <row r="1852" spans="2:13">
      <c r="B1852" s="60"/>
      <c r="C1852" s="65"/>
      <c r="D1852" s="66"/>
      <c r="E1852" s="20" t="str">
        <f t="shared" si="56"/>
        <v>1-1900</v>
      </c>
      <c r="F1852" s="69"/>
      <c r="G1852" s="67"/>
      <c r="H1852" s="68"/>
      <c r="I1852" s="69"/>
      <c r="J1852" s="67"/>
      <c r="K1852" s="25" t="e">
        <f>IFERROR(VLOOKUP(J1852,'DE-PARA'!J:K,2,0),VLOOKUP('BD Conta 5295-0'!J1852,'DE-PARA'!K:L,2,0))</f>
        <v>#N/A</v>
      </c>
      <c r="L1852" s="70"/>
      <c r="M1852" s="101">
        <f t="shared" si="57"/>
        <v>0</v>
      </c>
    </row>
    <row r="1853" spans="2:13">
      <c r="B1853" s="60"/>
      <c r="C1853" s="65"/>
      <c r="D1853" s="66"/>
      <c r="E1853" s="20" t="str">
        <f t="shared" si="56"/>
        <v>1-1900</v>
      </c>
      <c r="F1853" s="69"/>
      <c r="G1853" s="67"/>
      <c r="H1853" s="68"/>
      <c r="I1853" s="69"/>
      <c r="J1853" s="67"/>
      <c r="K1853" s="25" t="e">
        <f>IFERROR(VLOOKUP(J1853,'DE-PARA'!J:K,2,0),VLOOKUP('BD Conta 5295-0'!J1853,'DE-PARA'!K:L,2,0))</f>
        <v>#N/A</v>
      </c>
      <c r="L1853" s="70"/>
      <c r="M1853" s="101">
        <f t="shared" si="57"/>
        <v>0</v>
      </c>
    </row>
    <row r="1854" spans="2:13">
      <c r="B1854" s="60"/>
      <c r="C1854" s="65"/>
      <c r="D1854" s="66"/>
      <c r="E1854" s="20" t="str">
        <f t="shared" si="56"/>
        <v>1-1900</v>
      </c>
      <c r="F1854" s="69"/>
      <c r="G1854" s="67"/>
      <c r="H1854" s="68"/>
      <c r="I1854" s="69"/>
      <c r="J1854" s="67"/>
      <c r="K1854" s="25" t="e">
        <f>IFERROR(VLOOKUP(J1854,'DE-PARA'!J:K,2,0),VLOOKUP('BD Conta 5295-0'!J1854,'DE-PARA'!K:L,2,0))</f>
        <v>#N/A</v>
      </c>
      <c r="L1854" s="70"/>
      <c r="M1854" s="101">
        <f t="shared" si="57"/>
        <v>0</v>
      </c>
    </row>
    <row r="1855" spans="2:13">
      <c r="B1855" s="60"/>
      <c r="C1855" s="65"/>
      <c r="D1855" s="66"/>
      <c r="E1855" s="20" t="str">
        <f t="shared" si="56"/>
        <v>1-1900</v>
      </c>
      <c r="F1855" s="69"/>
      <c r="G1855" s="67"/>
      <c r="H1855" s="68"/>
      <c r="I1855" s="69"/>
      <c r="J1855" s="67"/>
      <c r="K1855" s="25" t="e">
        <f>IFERROR(VLOOKUP(J1855,'DE-PARA'!J:K,2,0),VLOOKUP('BD Conta 5295-0'!J1855,'DE-PARA'!K:L,2,0))</f>
        <v>#N/A</v>
      </c>
      <c r="L1855" s="70"/>
      <c r="M1855" s="101">
        <f t="shared" si="57"/>
        <v>0</v>
      </c>
    </row>
    <row r="1856" spans="2:13">
      <c r="B1856" s="60"/>
      <c r="C1856" s="65"/>
      <c r="D1856" s="66"/>
      <c r="E1856" s="20" t="str">
        <f t="shared" si="56"/>
        <v>1-1900</v>
      </c>
      <c r="F1856" s="69"/>
      <c r="G1856" s="67"/>
      <c r="H1856" s="68"/>
      <c r="I1856" s="69"/>
      <c r="J1856" s="67"/>
      <c r="K1856" s="25" t="e">
        <f>IFERROR(VLOOKUP(J1856,'DE-PARA'!J:K,2,0),VLOOKUP('BD Conta 5295-0'!J1856,'DE-PARA'!K:L,2,0))</f>
        <v>#N/A</v>
      </c>
      <c r="L1856" s="70"/>
      <c r="M1856" s="101">
        <f t="shared" si="57"/>
        <v>0</v>
      </c>
    </row>
    <row r="1857" spans="2:13">
      <c r="B1857" s="60"/>
      <c r="C1857" s="65"/>
      <c r="D1857" s="66"/>
      <c r="E1857" s="20" t="str">
        <f t="shared" si="56"/>
        <v>1-1900</v>
      </c>
      <c r="F1857" s="69"/>
      <c r="G1857" s="67"/>
      <c r="H1857" s="68"/>
      <c r="I1857" s="69"/>
      <c r="J1857" s="67"/>
      <c r="K1857" s="25" t="e">
        <f>IFERROR(VLOOKUP(J1857,'DE-PARA'!J:K,2,0),VLOOKUP('BD Conta 5295-0'!J1857,'DE-PARA'!K:L,2,0))</f>
        <v>#N/A</v>
      </c>
      <c r="L1857" s="70"/>
      <c r="M1857" s="101">
        <f t="shared" si="57"/>
        <v>0</v>
      </c>
    </row>
    <row r="1858" spans="2:13">
      <c r="B1858" s="60"/>
      <c r="C1858" s="65"/>
      <c r="D1858" s="66"/>
      <c r="E1858" s="20" t="str">
        <f t="shared" si="56"/>
        <v>1-1900</v>
      </c>
      <c r="F1858" s="69"/>
      <c r="G1858" s="67"/>
      <c r="H1858" s="68"/>
      <c r="I1858" s="69"/>
      <c r="J1858" s="67"/>
      <c r="K1858" s="25" t="e">
        <f>IFERROR(VLOOKUP(J1858,'DE-PARA'!J:K,2,0),VLOOKUP('BD Conta 5295-0'!J1858,'DE-PARA'!K:L,2,0))</f>
        <v>#N/A</v>
      </c>
      <c r="L1858" s="70"/>
      <c r="M1858" s="101">
        <f t="shared" si="57"/>
        <v>0</v>
      </c>
    </row>
    <row r="1859" spans="2:13">
      <c r="B1859" s="60"/>
      <c r="C1859" s="65"/>
      <c r="D1859" s="66"/>
      <c r="E1859" s="20" t="str">
        <f t="shared" si="56"/>
        <v>1-1900</v>
      </c>
      <c r="F1859" s="69"/>
      <c r="G1859" s="67"/>
      <c r="H1859" s="68"/>
      <c r="I1859" s="69"/>
      <c r="J1859" s="67"/>
      <c r="K1859" s="25" t="e">
        <f>IFERROR(VLOOKUP(J1859,'DE-PARA'!J:K,2,0),VLOOKUP('BD Conta 5295-0'!J1859,'DE-PARA'!K:L,2,0))</f>
        <v>#N/A</v>
      </c>
      <c r="L1859" s="70"/>
      <c r="M1859" s="101">
        <f t="shared" si="57"/>
        <v>0</v>
      </c>
    </row>
    <row r="1860" spans="2:13">
      <c r="B1860" s="60"/>
      <c r="C1860" s="65"/>
      <c r="D1860" s="66"/>
      <c r="E1860" s="20" t="str">
        <f t="shared" ref="E1860:E1923" si="58">MONTH(D1860)&amp;"-"&amp;YEAR(D1860)</f>
        <v>1-1900</v>
      </c>
      <c r="F1860" s="69"/>
      <c r="G1860" s="67"/>
      <c r="H1860" s="68"/>
      <c r="I1860" s="69"/>
      <c r="J1860" s="67"/>
      <c r="K1860" s="25" t="e">
        <f>IFERROR(VLOOKUP(J1860,'DE-PARA'!J:K,2,0),VLOOKUP('BD Conta 5295-0'!J1860,'DE-PARA'!K:L,2,0))</f>
        <v>#N/A</v>
      </c>
      <c r="L1860" s="70"/>
      <c r="M1860" s="101">
        <f t="shared" si="57"/>
        <v>0</v>
      </c>
    </row>
    <row r="1861" spans="2:13">
      <c r="B1861" s="60"/>
      <c r="C1861" s="65"/>
      <c r="D1861" s="66"/>
      <c r="E1861" s="20" t="str">
        <f t="shared" si="58"/>
        <v>1-1900</v>
      </c>
      <c r="F1861" s="69"/>
      <c r="G1861" s="67"/>
      <c r="H1861" s="68"/>
      <c r="I1861" s="69"/>
      <c r="J1861" s="67"/>
      <c r="K1861" s="25" t="e">
        <f>IFERROR(VLOOKUP(J1861,'DE-PARA'!J:K,2,0),VLOOKUP('BD Conta 5295-0'!J1861,'DE-PARA'!K:L,2,0))</f>
        <v>#N/A</v>
      </c>
      <c r="L1861" s="70"/>
      <c r="M1861" s="101">
        <f t="shared" si="57"/>
        <v>0</v>
      </c>
    </row>
    <row r="1862" spans="2:13">
      <c r="B1862" s="60"/>
      <c r="C1862" s="65"/>
      <c r="D1862" s="66"/>
      <c r="E1862" s="20" t="str">
        <f t="shared" si="58"/>
        <v>1-1900</v>
      </c>
      <c r="F1862" s="69"/>
      <c r="G1862" s="67"/>
      <c r="H1862" s="68"/>
      <c r="I1862" s="69"/>
      <c r="J1862" s="67"/>
      <c r="K1862" s="25" t="e">
        <f>IFERROR(VLOOKUP(J1862,'DE-PARA'!J:K,2,0),VLOOKUP('BD Conta 5295-0'!J1862,'DE-PARA'!K:L,2,0))</f>
        <v>#N/A</v>
      </c>
      <c r="L1862" s="70"/>
      <c r="M1862" s="101">
        <f t="shared" ref="M1862:M1925" si="59">M1861+L1862</f>
        <v>0</v>
      </c>
    </row>
    <row r="1863" spans="2:13">
      <c r="B1863" s="60"/>
      <c r="C1863" s="65"/>
      <c r="D1863" s="66"/>
      <c r="E1863" s="20" t="str">
        <f t="shared" si="58"/>
        <v>1-1900</v>
      </c>
      <c r="F1863" s="69"/>
      <c r="G1863" s="67"/>
      <c r="H1863" s="68"/>
      <c r="I1863" s="69"/>
      <c r="J1863" s="67"/>
      <c r="K1863" s="25" t="e">
        <f>IFERROR(VLOOKUP(J1863,'DE-PARA'!J:K,2,0),VLOOKUP('BD Conta 5295-0'!J1863,'DE-PARA'!K:L,2,0))</f>
        <v>#N/A</v>
      </c>
      <c r="L1863" s="70"/>
      <c r="M1863" s="101">
        <f t="shared" si="59"/>
        <v>0</v>
      </c>
    </row>
    <row r="1864" spans="2:13">
      <c r="B1864" s="60"/>
      <c r="C1864" s="65"/>
      <c r="D1864" s="66"/>
      <c r="E1864" s="20" t="str">
        <f t="shared" si="58"/>
        <v>1-1900</v>
      </c>
      <c r="F1864" s="69"/>
      <c r="G1864" s="67"/>
      <c r="H1864" s="68"/>
      <c r="I1864" s="69"/>
      <c r="J1864" s="67"/>
      <c r="K1864" s="25" t="e">
        <f>IFERROR(VLOOKUP(J1864,'DE-PARA'!J:K,2,0),VLOOKUP('BD Conta 5295-0'!J1864,'DE-PARA'!K:L,2,0))</f>
        <v>#N/A</v>
      </c>
      <c r="L1864" s="70"/>
      <c r="M1864" s="101">
        <f t="shared" si="59"/>
        <v>0</v>
      </c>
    </row>
    <row r="1865" spans="2:13">
      <c r="B1865" s="60"/>
      <c r="C1865" s="65"/>
      <c r="D1865" s="66"/>
      <c r="E1865" s="20" t="str">
        <f t="shared" si="58"/>
        <v>1-1900</v>
      </c>
      <c r="F1865" s="69"/>
      <c r="G1865" s="67"/>
      <c r="H1865" s="68"/>
      <c r="I1865" s="69"/>
      <c r="J1865" s="67"/>
      <c r="K1865" s="25" t="e">
        <f>IFERROR(VLOOKUP(J1865,'DE-PARA'!J:K,2,0),VLOOKUP('BD Conta 5295-0'!J1865,'DE-PARA'!K:L,2,0))</f>
        <v>#N/A</v>
      </c>
      <c r="L1865" s="70"/>
      <c r="M1865" s="101">
        <f t="shared" si="59"/>
        <v>0</v>
      </c>
    </row>
    <row r="1866" spans="2:13">
      <c r="B1866" s="60"/>
      <c r="C1866" s="65"/>
      <c r="D1866" s="66"/>
      <c r="E1866" s="20" t="str">
        <f t="shared" si="58"/>
        <v>1-1900</v>
      </c>
      <c r="F1866" s="69"/>
      <c r="G1866" s="67"/>
      <c r="H1866" s="68"/>
      <c r="I1866" s="69"/>
      <c r="J1866" s="67"/>
      <c r="K1866" s="25" t="e">
        <f>IFERROR(VLOOKUP(J1866,'DE-PARA'!J:K,2,0),VLOOKUP('BD Conta 5295-0'!J1866,'DE-PARA'!K:L,2,0))</f>
        <v>#N/A</v>
      </c>
      <c r="L1866" s="70"/>
      <c r="M1866" s="101">
        <f t="shared" si="59"/>
        <v>0</v>
      </c>
    </row>
    <row r="1867" spans="2:13">
      <c r="B1867" s="60"/>
      <c r="C1867" s="65"/>
      <c r="D1867" s="66"/>
      <c r="E1867" s="20" t="str">
        <f t="shared" si="58"/>
        <v>1-1900</v>
      </c>
      <c r="F1867" s="69"/>
      <c r="G1867" s="67"/>
      <c r="H1867" s="68"/>
      <c r="I1867" s="69"/>
      <c r="J1867" s="67"/>
      <c r="K1867" s="25" t="e">
        <f>IFERROR(VLOOKUP(J1867,'DE-PARA'!J:K,2,0),VLOOKUP('BD Conta 5295-0'!J1867,'DE-PARA'!K:L,2,0))</f>
        <v>#N/A</v>
      </c>
      <c r="L1867" s="70"/>
      <c r="M1867" s="101">
        <f t="shared" si="59"/>
        <v>0</v>
      </c>
    </row>
    <row r="1868" spans="2:13">
      <c r="B1868" s="60"/>
      <c r="C1868" s="65"/>
      <c r="D1868" s="66"/>
      <c r="E1868" s="20" t="str">
        <f t="shared" si="58"/>
        <v>1-1900</v>
      </c>
      <c r="F1868" s="69"/>
      <c r="G1868" s="67"/>
      <c r="H1868" s="68"/>
      <c r="I1868" s="69"/>
      <c r="J1868" s="67"/>
      <c r="K1868" s="25" t="e">
        <f>IFERROR(VLOOKUP(J1868,'DE-PARA'!J:K,2,0),VLOOKUP('BD Conta 5295-0'!J1868,'DE-PARA'!K:L,2,0))</f>
        <v>#N/A</v>
      </c>
      <c r="L1868" s="70"/>
      <c r="M1868" s="101">
        <f t="shared" si="59"/>
        <v>0</v>
      </c>
    </row>
    <row r="1869" spans="2:13">
      <c r="B1869" s="60"/>
      <c r="C1869" s="65"/>
      <c r="D1869" s="66"/>
      <c r="E1869" s="20" t="str">
        <f t="shared" si="58"/>
        <v>1-1900</v>
      </c>
      <c r="F1869" s="69"/>
      <c r="G1869" s="67"/>
      <c r="H1869" s="68"/>
      <c r="I1869" s="69"/>
      <c r="J1869" s="67"/>
      <c r="K1869" s="25" t="e">
        <f>IFERROR(VLOOKUP(J1869,'DE-PARA'!J:K,2,0),VLOOKUP('BD Conta 5295-0'!J1869,'DE-PARA'!K:L,2,0))</f>
        <v>#N/A</v>
      </c>
      <c r="L1869" s="70"/>
      <c r="M1869" s="101">
        <f t="shared" si="59"/>
        <v>0</v>
      </c>
    </row>
    <row r="1870" spans="2:13">
      <c r="B1870" s="60"/>
      <c r="C1870" s="65"/>
      <c r="D1870" s="66"/>
      <c r="E1870" s="20" t="str">
        <f t="shared" si="58"/>
        <v>1-1900</v>
      </c>
      <c r="F1870" s="69"/>
      <c r="G1870" s="67"/>
      <c r="H1870" s="68"/>
      <c r="I1870" s="69"/>
      <c r="J1870" s="67"/>
      <c r="K1870" s="25" t="e">
        <f>IFERROR(VLOOKUP(J1870,'DE-PARA'!J:K,2,0),VLOOKUP('BD Conta 5295-0'!J1870,'DE-PARA'!K:L,2,0))</f>
        <v>#N/A</v>
      </c>
      <c r="L1870" s="70"/>
      <c r="M1870" s="101">
        <f t="shared" si="59"/>
        <v>0</v>
      </c>
    </row>
    <row r="1871" spans="2:13">
      <c r="B1871" s="60"/>
      <c r="C1871" s="65"/>
      <c r="D1871" s="66"/>
      <c r="E1871" s="20" t="str">
        <f t="shared" si="58"/>
        <v>1-1900</v>
      </c>
      <c r="F1871" s="69"/>
      <c r="G1871" s="67"/>
      <c r="H1871" s="68"/>
      <c r="I1871" s="69"/>
      <c r="J1871" s="67"/>
      <c r="K1871" s="25" t="e">
        <f>IFERROR(VLOOKUP(J1871,'DE-PARA'!J:K,2,0),VLOOKUP('BD Conta 5295-0'!J1871,'DE-PARA'!K:L,2,0))</f>
        <v>#N/A</v>
      </c>
      <c r="L1871" s="70"/>
      <c r="M1871" s="101">
        <f t="shared" si="59"/>
        <v>0</v>
      </c>
    </row>
    <row r="1872" spans="2:13">
      <c r="B1872" s="60"/>
      <c r="C1872" s="65"/>
      <c r="D1872" s="66"/>
      <c r="E1872" s="20" t="str">
        <f t="shared" si="58"/>
        <v>1-1900</v>
      </c>
      <c r="F1872" s="69"/>
      <c r="G1872" s="67"/>
      <c r="H1872" s="68"/>
      <c r="I1872" s="69"/>
      <c r="J1872" s="67"/>
      <c r="K1872" s="25" t="e">
        <f>IFERROR(VLOOKUP(J1872,'DE-PARA'!J:K,2,0),VLOOKUP('BD Conta 5295-0'!J1872,'DE-PARA'!K:L,2,0))</f>
        <v>#N/A</v>
      </c>
      <c r="L1872" s="70"/>
      <c r="M1872" s="101">
        <f t="shared" si="59"/>
        <v>0</v>
      </c>
    </row>
    <row r="1873" spans="2:13">
      <c r="B1873" s="60"/>
      <c r="C1873" s="65"/>
      <c r="D1873" s="66"/>
      <c r="E1873" s="20" t="str">
        <f t="shared" si="58"/>
        <v>1-1900</v>
      </c>
      <c r="F1873" s="69"/>
      <c r="G1873" s="67"/>
      <c r="H1873" s="68"/>
      <c r="I1873" s="69"/>
      <c r="J1873" s="67"/>
      <c r="K1873" s="25" t="e">
        <f>IFERROR(VLOOKUP(J1873,'DE-PARA'!J:K,2,0),VLOOKUP('BD Conta 5295-0'!J1873,'DE-PARA'!K:L,2,0))</f>
        <v>#N/A</v>
      </c>
      <c r="L1873" s="70"/>
      <c r="M1873" s="101">
        <f t="shared" si="59"/>
        <v>0</v>
      </c>
    </row>
    <row r="1874" spans="2:13">
      <c r="B1874" s="60"/>
      <c r="C1874" s="65"/>
      <c r="D1874" s="66"/>
      <c r="E1874" s="20" t="str">
        <f t="shared" si="58"/>
        <v>1-1900</v>
      </c>
      <c r="F1874" s="69"/>
      <c r="G1874" s="67"/>
      <c r="H1874" s="68"/>
      <c r="I1874" s="69"/>
      <c r="J1874" s="67"/>
      <c r="K1874" s="25" t="e">
        <f>IFERROR(VLOOKUP(J1874,'DE-PARA'!J:K,2,0),VLOOKUP('BD Conta 5295-0'!J1874,'DE-PARA'!K:L,2,0))</f>
        <v>#N/A</v>
      </c>
      <c r="L1874" s="70"/>
      <c r="M1874" s="101">
        <f t="shared" si="59"/>
        <v>0</v>
      </c>
    </row>
    <row r="1875" spans="2:13">
      <c r="B1875" s="60"/>
      <c r="C1875" s="65"/>
      <c r="D1875" s="66"/>
      <c r="E1875" s="20" t="str">
        <f t="shared" si="58"/>
        <v>1-1900</v>
      </c>
      <c r="F1875" s="69"/>
      <c r="G1875" s="67"/>
      <c r="H1875" s="68"/>
      <c r="I1875" s="69"/>
      <c r="J1875" s="67"/>
      <c r="K1875" s="25" t="e">
        <f>IFERROR(VLOOKUP(J1875,'DE-PARA'!J:K,2,0),VLOOKUP('BD Conta 5295-0'!J1875,'DE-PARA'!K:L,2,0))</f>
        <v>#N/A</v>
      </c>
      <c r="L1875" s="70"/>
      <c r="M1875" s="101">
        <f t="shared" si="59"/>
        <v>0</v>
      </c>
    </row>
    <row r="1876" spans="2:13">
      <c r="B1876" s="60"/>
      <c r="C1876" s="65"/>
      <c r="D1876" s="66"/>
      <c r="E1876" s="20" t="str">
        <f t="shared" si="58"/>
        <v>1-1900</v>
      </c>
      <c r="F1876" s="69"/>
      <c r="G1876" s="67"/>
      <c r="H1876" s="68"/>
      <c r="I1876" s="69"/>
      <c r="J1876" s="67"/>
      <c r="K1876" s="25" t="e">
        <f>IFERROR(VLOOKUP(J1876,'DE-PARA'!J:K,2,0),VLOOKUP('BD Conta 5295-0'!J1876,'DE-PARA'!K:L,2,0))</f>
        <v>#N/A</v>
      </c>
      <c r="L1876" s="70"/>
      <c r="M1876" s="101">
        <f t="shared" si="59"/>
        <v>0</v>
      </c>
    </row>
    <row r="1877" spans="2:13">
      <c r="B1877" s="60"/>
      <c r="C1877" s="65"/>
      <c r="D1877" s="66"/>
      <c r="E1877" s="20" t="str">
        <f t="shared" si="58"/>
        <v>1-1900</v>
      </c>
      <c r="F1877" s="69"/>
      <c r="G1877" s="67"/>
      <c r="H1877" s="68"/>
      <c r="I1877" s="69"/>
      <c r="J1877" s="67"/>
      <c r="K1877" s="25" t="e">
        <f>IFERROR(VLOOKUP(J1877,'DE-PARA'!J:K,2,0),VLOOKUP('BD Conta 5295-0'!J1877,'DE-PARA'!K:L,2,0))</f>
        <v>#N/A</v>
      </c>
      <c r="L1877" s="70"/>
      <c r="M1877" s="101">
        <f t="shared" si="59"/>
        <v>0</v>
      </c>
    </row>
    <row r="1878" spans="2:13">
      <c r="B1878" s="60"/>
      <c r="C1878" s="65"/>
      <c r="D1878" s="66"/>
      <c r="E1878" s="20" t="str">
        <f t="shared" si="58"/>
        <v>1-1900</v>
      </c>
      <c r="F1878" s="69"/>
      <c r="G1878" s="67"/>
      <c r="H1878" s="68"/>
      <c r="I1878" s="69"/>
      <c r="J1878" s="67"/>
      <c r="K1878" s="25" t="e">
        <f>IFERROR(VLOOKUP(J1878,'DE-PARA'!J:K,2,0),VLOOKUP('BD Conta 5295-0'!J1878,'DE-PARA'!K:L,2,0))</f>
        <v>#N/A</v>
      </c>
      <c r="L1878" s="70"/>
      <c r="M1878" s="101">
        <f t="shared" si="59"/>
        <v>0</v>
      </c>
    </row>
    <row r="1879" spans="2:13">
      <c r="B1879" s="60"/>
      <c r="C1879" s="65"/>
      <c r="D1879" s="66"/>
      <c r="E1879" s="20" t="str">
        <f t="shared" si="58"/>
        <v>1-1900</v>
      </c>
      <c r="F1879" s="69"/>
      <c r="G1879" s="67"/>
      <c r="H1879" s="68"/>
      <c r="I1879" s="69"/>
      <c r="J1879" s="67"/>
      <c r="K1879" s="25" t="e">
        <f>IFERROR(VLOOKUP(J1879,'DE-PARA'!J:K,2,0),VLOOKUP('BD Conta 5295-0'!J1879,'DE-PARA'!K:L,2,0))</f>
        <v>#N/A</v>
      </c>
      <c r="L1879" s="70"/>
      <c r="M1879" s="101">
        <f t="shared" si="59"/>
        <v>0</v>
      </c>
    </row>
    <row r="1880" spans="2:13">
      <c r="B1880" s="60"/>
      <c r="C1880" s="65"/>
      <c r="D1880" s="66"/>
      <c r="E1880" s="20" t="str">
        <f t="shared" si="58"/>
        <v>1-1900</v>
      </c>
      <c r="F1880" s="69"/>
      <c r="G1880" s="67"/>
      <c r="H1880" s="68"/>
      <c r="I1880" s="69"/>
      <c r="J1880" s="67"/>
      <c r="K1880" s="25" t="e">
        <f>IFERROR(VLOOKUP(J1880,'DE-PARA'!J:K,2,0),VLOOKUP('BD Conta 5295-0'!J1880,'DE-PARA'!K:L,2,0))</f>
        <v>#N/A</v>
      </c>
      <c r="L1880" s="70"/>
      <c r="M1880" s="101">
        <f t="shared" si="59"/>
        <v>0</v>
      </c>
    </row>
    <row r="1881" spans="2:13">
      <c r="B1881" s="60"/>
      <c r="C1881" s="65"/>
      <c r="D1881" s="66"/>
      <c r="E1881" s="20" t="str">
        <f t="shared" si="58"/>
        <v>1-1900</v>
      </c>
      <c r="F1881" s="69"/>
      <c r="G1881" s="67"/>
      <c r="H1881" s="68"/>
      <c r="I1881" s="69"/>
      <c r="J1881" s="67"/>
      <c r="K1881" s="25" t="e">
        <f>IFERROR(VLOOKUP(J1881,'DE-PARA'!J:K,2,0),VLOOKUP('BD Conta 5295-0'!J1881,'DE-PARA'!K:L,2,0))</f>
        <v>#N/A</v>
      </c>
      <c r="L1881" s="70"/>
      <c r="M1881" s="101">
        <f t="shared" si="59"/>
        <v>0</v>
      </c>
    </row>
    <row r="1882" spans="2:13">
      <c r="B1882" s="60"/>
      <c r="C1882" s="65"/>
      <c r="D1882" s="66"/>
      <c r="E1882" s="20" t="str">
        <f t="shared" si="58"/>
        <v>1-1900</v>
      </c>
      <c r="F1882" s="69"/>
      <c r="G1882" s="67"/>
      <c r="H1882" s="68"/>
      <c r="I1882" s="69"/>
      <c r="J1882" s="67"/>
      <c r="K1882" s="25" t="e">
        <f>IFERROR(VLOOKUP(J1882,'DE-PARA'!J:K,2,0),VLOOKUP('BD Conta 5295-0'!J1882,'DE-PARA'!K:L,2,0))</f>
        <v>#N/A</v>
      </c>
      <c r="L1882" s="70"/>
      <c r="M1882" s="101">
        <f t="shared" si="59"/>
        <v>0</v>
      </c>
    </row>
    <row r="1883" spans="2:13">
      <c r="B1883" s="60"/>
      <c r="C1883" s="65"/>
      <c r="D1883" s="66"/>
      <c r="E1883" s="20" t="str">
        <f t="shared" si="58"/>
        <v>1-1900</v>
      </c>
      <c r="F1883" s="69"/>
      <c r="G1883" s="67"/>
      <c r="H1883" s="68"/>
      <c r="I1883" s="69"/>
      <c r="J1883" s="67"/>
      <c r="K1883" s="25" t="e">
        <f>IFERROR(VLOOKUP(J1883,'DE-PARA'!J:K,2,0),VLOOKUP('BD Conta 5295-0'!J1883,'DE-PARA'!K:L,2,0))</f>
        <v>#N/A</v>
      </c>
      <c r="L1883" s="70"/>
      <c r="M1883" s="101">
        <f t="shared" si="59"/>
        <v>0</v>
      </c>
    </row>
    <row r="1884" spans="2:13">
      <c r="B1884" s="60"/>
      <c r="C1884" s="65"/>
      <c r="D1884" s="66"/>
      <c r="E1884" s="20" t="str">
        <f t="shared" si="58"/>
        <v>1-1900</v>
      </c>
      <c r="F1884" s="69"/>
      <c r="G1884" s="67"/>
      <c r="H1884" s="68"/>
      <c r="I1884" s="69"/>
      <c r="J1884" s="67"/>
      <c r="K1884" s="25" t="e">
        <f>IFERROR(VLOOKUP(J1884,'DE-PARA'!J:K,2,0),VLOOKUP('BD Conta 5295-0'!J1884,'DE-PARA'!K:L,2,0))</f>
        <v>#N/A</v>
      </c>
      <c r="L1884" s="70"/>
      <c r="M1884" s="101">
        <f t="shared" si="59"/>
        <v>0</v>
      </c>
    </row>
    <row r="1885" spans="2:13">
      <c r="B1885" s="60"/>
      <c r="C1885" s="65"/>
      <c r="D1885" s="66"/>
      <c r="E1885" s="20" t="str">
        <f t="shared" si="58"/>
        <v>1-1900</v>
      </c>
      <c r="F1885" s="69"/>
      <c r="G1885" s="67"/>
      <c r="H1885" s="68"/>
      <c r="I1885" s="69"/>
      <c r="J1885" s="67"/>
      <c r="K1885" s="25" t="e">
        <f>IFERROR(VLOOKUP(J1885,'DE-PARA'!J:K,2,0),VLOOKUP('BD Conta 5295-0'!J1885,'DE-PARA'!K:L,2,0))</f>
        <v>#N/A</v>
      </c>
      <c r="L1885" s="70"/>
      <c r="M1885" s="101">
        <f t="shared" si="59"/>
        <v>0</v>
      </c>
    </row>
    <row r="1886" spans="2:13">
      <c r="B1886" s="60"/>
      <c r="C1886" s="65"/>
      <c r="D1886" s="66"/>
      <c r="E1886" s="20" t="str">
        <f t="shared" si="58"/>
        <v>1-1900</v>
      </c>
      <c r="F1886" s="69"/>
      <c r="G1886" s="67"/>
      <c r="H1886" s="68"/>
      <c r="I1886" s="69"/>
      <c r="J1886" s="67"/>
      <c r="K1886" s="25" t="e">
        <f>IFERROR(VLOOKUP(J1886,'DE-PARA'!J:K,2,0),VLOOKUP('BD Conta 5295-0'!J1886,'DE-PARA'!K:L,2,0))</f>
        <v>#N/A</v>
      </c>
      <c r="L1886" s="70"/>
      <c r="M1886" s="101">
        <f t="shared" si="59"/>
        <v>0</v>
      </c>
    </row>
    <row r="1887" spans="2:13">
      <c r="B1887" s="60"/>
      <c r="C1887" s="65"/>
      <c r="D1887" s="66"/>
      <c r="E1887" s="20" t="str">
        <f t="shared" si="58"/>
        <v>1-1900</v>
      </c>
      <c r="F1887" s="69"/>
      <c r="G1887" s="67"/>
      <c r="H1887" s="68"/>
      <c r="I1887" s="69"/>
      <c r="J1887" s="67"/>
      <c r="K1887" s="25" t="e">
        <f>IFERROR(VLOOKUP(J1887,'DE-PARA'!J:K,2,0),VLOOKUP('BD Conta 5295-0'!J1887,'DE-PARA'!K:L,2,0))</f>
        <v>#N/A</v>
      </c>
      <c r="L1887" s="70"/>
      <c r="M1887" s="101">
        <f t="shared" si="59"/>
        <v>0</v>
      </c>
    </row>
    <row r="1888" spans="2:13">
      <c r="B1888" s="60"/>
      <c r="C1888" s="65"/>
      <c r="D1888" s="66"/>
      <c r="E1888" s="20" t="str">
        <f t="shared" si="58"/>
        <v>1-1900</v>
      </c>
      <c r="F1888" s="69"/>
      <c r="G1888" s="67"/>
      <c r="H1888" s="68"/>
      <c r="I1888" s="69"/>
      <c r="J1888" s="67"/>
      <c r="K1888" s="25" t="e">
        <f>IFERROR(VLOOKUP(J1888,'DE-PARA'!J:K,2,0),VLOOKUP('BD Conta 5295-0'!J1888,'DE-PARA'!K:L,2,0))</f>
        <v>#N/A</v>
      </c>
      <c r="L1888" s="70"/>
      <c r="M1888" s="101">
        <f t="shared" si="59"/>
        <v>0</v>
      </c>
    </row>
    <row r="1889" spans="2:13">
      <c r="B1889" s="60"/>
      <c r="C1889" s="65"/>
      <c r="D1889" s="66"/>
      <c r="E1889" s="20" t="str">
        <f t="shared" si="58"/>
        <v>1-1900</v>
      </c>
      <c r="F1889" s="69"/>
      <c r="G1889" s="67"/>
      <c r="H1889" s="68"/>
      <c r="I1889" s="69"/>
      <c r="J1889" s="67"/>
      <c r="K1889" s="25" t="e">
        <f>IFERROR(VLOOKUP(J1889,'DE-PARA'!J:K,2,0),VLOOKUP('BD Conta 5295-0'!J1889,'DE-PARA'!K:L,2,0))</f>
        <v>#N/A</v>
      </c>
      <c r="L1889" s="70"/>
      <c r="M1889" s="101">
        <f t="shared" si="59"/>
        <v>0</v>
      </c>
    </row>
    <row r="1890" spans="2:13">
      <c r="B1890" s="60"/>
      <c r="C1890" s="65"/>
      <c r="D1890" s="66"/>
      <c r="E1890" s="20" t="str">
        <f t="shared" si="58"/>
        <v>1-1900</v>
      </c>
      <c r="F1890" s="69"/>
      <c r="G1890" s="67"/>
      <c r="H1890" s="68"/>
      <c r="I1890" s="69"/>
      <c r="J1890" s="67"/>
      <c r="K1890" s="25" t="e">
        <f>IFERROR(VLOOKUP(J1890,'DE-PARA'!J:K,2,0),VLOOKUP('BD Conta 5295-0'!J1890,'DE-PARA'!K:L,2,0))</f>
        <v>#N/A</v>
      </c>
      <c r="L1890" s="70"/>
      <c r="M1890" s="101">
        <f t="shared" si="59"/>
        <v>0</v>
      </c>
    </row>
    <row r="1891" spans="2:13">
      <c r="B1891" s="60"/>
      <c r="C1891" s="65"/>
      <c r="D1891" s="66"/>
      <c r="E1891" s="20" t="str">
        <f t="shared" si="58"/>
        <v>1-1900</v>
      </c>
      <c r="F1891" s="69"/>
      <c r="G1891" s="67"/>
      <c r="H1891" s="68"/>
      <c r="I1891" s="69"/>
      <c r="J1891" s="67"/>
      <c r="K1891" s="25" t="e">
        <f>IFERROR(VLOOKUP(J1891,'DE-PARA'!J:K,2,0),VLOOKUP('BD Conta 5295-0'!J1891,'DE-PARA'!K:L,2,0))</f>
        <v>#N/A</v>
      </c>
      <c r="L1891" s="70"/>
      <c r="M1891" s="101">
        <f t="shared" si="59"/>
        <v>0</v>
      </c>
    </row>
    <row r="1892" spans="2:13">
      <c r="B1892" s="60"/>
      <c r="C1892" s="65"/>
      <c r="D1892" s="66"/>
      <c r="E1892" s="20" t="str">
        <f t="shared" si="58"/>
        <v>1-1900</v>
      </c>
      <c r="F1892" s="69"/>
      <c r="G1892" s="67"/>
      <c r="H1892" s="68"/>
      <c r="I1892" s="69"/>
      <c r="J1892" s="67"/>
      <c r="K1892" s="25" t="e">
        <f>IFERROR(VLOOKUP(J1892,'DE-PARA'!J:K,2,0),VLOOKUP('BD Conta 5295-0'!J1892,'DE-PARA'!K:L,2,0))</f>
        <v>#N/A</v>
      </c>
      <c r="L1892" s="70"/>
      <c r="M1892" s="101">
        <f t="shared" si="59"/>
        <v>0</v>
      </c>
    </row>
    <row r="1893" spans="2:13">
      <c r="B1893" s="60"/>
      <c r="C1893" s="65"/>
      <c r="D1893" s="66"/>
      <c r="E1893" s="20" t="str">
        <f t="shared" si="58"/>
        <v>1-1900</v>
      </c>
      <c r="F1893" s="69"/>
      <c r="G1893" s="67"/>
      <c r="H1893" s="68"/>
      <c r="I1893" s="69"/>
      <c r="J1893" s="67"/>
      <c r="K1893" s="25" t="e">
        <f>IFERROR(VLOOKUP(J1893,'DE-PARA'!J:K,2,0),VLOOKUP('BD Conta 5295-0'!J1893,'DE-PARA'!K:L,2,0))</f>
        <v>#N/A</v>
      </c>
      <c r="L1893" s="70"/>
      <c r="M1893" s="101">
        <f t="shared" si="59"/>
        <v>0</v>
      </c>
    </row>
    <row r="1894" spans="2:13">
      <c r="B1894" s="60"/>
      <c r="C1894" s="65"/>
      <c r="D1894" s="66"/>
      <c r="E1894" s="20" t="str">
        <f t="shared" si="58"/>
        <v>1-1900</v>
      </c>
      <c r="F1894" s="69"/>
      <c r="G1894" s="67"/>
      <c r="H1894" s="68"/>
      <c r="I1894" s="69"/>
      <c r="J1894" s="67"/>
      <c r="K1894" s="25" t="e">
        <f>IFERROR(VLOOKUP(J1894,'DE-PARA'!J:K,2,0),VLOOKUP('BD Conta 5295-0'!J1894,'DE-PARA'!K:L,2,0))</f>
        <v>#N/A</v>
      </c>
      <c r="L1894" s="70"/>
      <c r="M1894" s="101">
        <f t="shared" si="59"/>
        <v>0</v>
      </c>
    </row>
    <row r="1895" spans="2:13">
      <c r="B1895" s="60"/>
      <c r="C1895" s="65"/>
      <c r="D1895" s="66"/>
      <c r="E1895" s="20" t="str">
        <f t="shared" si="58"/>
        <v>1-1900</v>
      </c>
      <c r="F1895" s="69"/>
      <c r="G1895" s="67"/>
      <c r="H1895" s="68"/>
      <c r="I1895" s="69"/>
      <c r="J1895" s="67"/>
      <c r="K1895" s="25" t="e">
        <f>IFERROR(VLOOKUP(J1895,'DE-PARA'!J:K,2,0),VLOOKUP('BD Conta 5295-0'!J1895,'DE-PARA'!K:L,2,0))</f>
        <v>#N/A</v>
      </c>
      <c r="L1895" s="70"/>
      <c r="M1895" s="101">
        <f t="shared" si="59"/>
        <v>0</v>
      </c>
    </row>
    <row r="1896" spans="2:13">
      <c r="B1896" s="60"/>
      <c r="C1896" s="65"/>
      <c r="D1896" s="66"/>
      <c r="E1896" s="20" t="str">
        <f t="shared" si="58"/>
        <v>1-1900</v>
      </c>
      <c r="F1896" s="69"/>
      <c r="G1896" s="67"/>
      <c r="H1896" s="68"/>
      <c r="I1896" s="69"/>
      <c r="J1896" s="67"/>
      <c r="K1896" s="25" t="e">
        <f>IFERROR(VLOOKUP(J1896,'DE-PARA'!J:K,2,0),VLOOKUP('BD Conta 5295-0'!J1896,'DE-PARA'!K:L,2,0))</f>
        <v>#N/A</v>
      </c>
      <c r="L1896" s="70"/>
      <c r="M1896" s="101">
        <f t="shared" si="59"/>
        <v>0</v>
      </c>
    </row>
    <row r="1897" spans="2:13">
      <c r="B1897" s="60"/>
      <c r="C1897" s="65"/>
      <c r="D1897" s="66"/>
      <c r="E1897" s="20" t="str">
        <f t="shared" si="58"/>
        <v>1-1900</v>
      </c>
      <c r="F1897" s="69"/>
      <c r="G1897" s="67"/>
      <c r="H1897" s="68"/>
      <c r="I1897" s="69"/>
      <c r="J1897" s="67"/>
      <c r="K1897" s="25" t="e">
        <f>IFERROR(VLOOKUP(J1897,'DE-PARA'!J:K,2,0),VLOOKUP('BD Conta 5295-0'!J1897,'DE-PARA'!K:L,2,0))</f>
        <v>#N/A</v>
      </c>
      <c r="L1897" s="70"/>
      <c r="M1897" s="101">
        <f t="shared" si="59"/>
        <v>0</v>
      </c>
    </row>
    <row r="1898" spans="2:13">
      <c r="B1898" s="60"/>
      <c r="C1898" s="65"/>
      <c r="D1898" s="66"/>
      <c r="E1898" s="20" t="str">
        <f t="shared" si="58"/>
        <v>1-1900</v>
      </c>
      <c r="F1898" s="69"/>
      <c r="G1898" s="67"/>
      <c r="H1898" s="68"/>
      <c r="I1898" s="69"/>
      <c r="J1898" s="67"/>
      <c r="K1898" s="25" t="e">
        <f>IFERROR(VLOOKUP(J1898,'DE-PARA'!J:K,2,0),VLOOKUP('BD Conta 5295-0'!J1898,'DE-PARA'!K:L,2,0))</f>
        <v>#N/A</v>
      </c>
      <c r="L1898" s="70"/>
      <c r="M1898" s="101">
        <f t="shared" si="59"/>
        <v>0</v>
      </c>
    </row>
    <row r="1899" spans="2:13">
      <c r="B1899" s="60"/>
      <c r="C1899" s="65"/>
      <c r="D1899" s="66"/>
      <c r="E1899" s="20" t="str">
        <f t="shared" si="58"/>
        <v>1-1900</v>
      </c>
      <c r="F1899" s="69"/>
      <c r="G1899" s="67"/>
      <c r="H1899" s="68"/>
      <c r="I1899" s="69"/>
      <c r="J1899" s="67"/>
      <c r="K1899" s="25" t="e">
        <f>IFERROR(VLOOKUP(J1899,'DE-PARA'!J:K,2,0),VLOOKUP('BD Conta 5295-0'!J1899,'DE-PARA'!K:L,2,0))</f>
        <v>#N/A</v>
      </c>
      <c r="L1899" s="70"/>
      <c r="M1899" s="101">
        <f t="shared" si="59"/>
        <v>0</v>
      </c>
    </row>
    <row r="1900" spans="2:13">
      <c r="B1900" s="60"/>
      <c r="C1900" s="65"/>
      <c r="D1900" s="66"/>
      <c r="E1900" s="20" t="str">
        <f t="shared" si="58"/>
        <v>1-1900</v>
      </c>
      <c r="F1900" s="69"/>
      <c r="G1900" s="67"/>
      <c r="H1900" s="68"/>
      <c r="I1900" s="69"/>
      <c r="J1900" s="67"/>
      <c r="K1900" s="25" t="e">
        <f>IFERROR(VLOOKUP(J1900,'DE-PARA'!J:K,2,0),VLOOKUP('BD Conta 5295-0'!J1900,'DE-PARA'!K:L,2,0))</f>
        <v>#N/A</v>
      </c>
      <c r="L1900" s="70"/>
      <c r="M1900" s="101">
        <f t="shared" si="59"/>
        <v>0</v>
      </c>
    </row>
    <row r="1901" spans="2:13">
      <c r="B1901" s="60"/>
      <c r="C1901" s="65"/>
      <c r="D1901" s="66"/>
      <c r="E1901" s="20" t="str">
        <f t="shared" si="58"/>
        <v>1-1900</v>
      </c>
      <c r="F1901" s="69"/>
      <c r="G1901" s="67"/>
      <c r="H1901" s="68"/>
      <c r="I1901" s="69"/>
      <c r="J1901" s="67"/>
      <c r="K1901" s="25" t="e">
        <f>IFERROR(VLOOKUP(J1901,'DE-PARA'!J:K,2,0),VLOOKUP('BD Conta 5295-0'!J1901,'DE-PARA'!K:L,2,0))</f>
        <v>#N/A</v>
      </c>
      <c r="L1901" s="70"/>
      <c r="M1901" s="101">
        <f t="shared" si="59"/>
        <v>0</v>
      </c>
    </row>
    <row r="1902" spans="2:13">
      <c r="B1902" s="60"/>
      <c r="C1902" s="65"/>
      <c r="D1902" s="66"/>
      <c r="E1902" s="20" t="str">
        <f t="shared" si="58"/>
        <v>1-1900</v>
      </c>
      <c r="F1902" s="69"/>
      <c r="G1902" s="67"/>
      <c r="H1902" s="68"/>
      <c r="I1902" s="69"/>
      <c r="J1902" s="67"/>
      <c r="K1902" s="25" t="e">
        <f>IFERROR(VLOOKUP(J1902,'DE-PARA'!J:K,2,0),VLOOKUP('BD Conta 5295-0'!J1902,'DE-PARA'!K:L,2,0))</f>
        <v>#N/A</v>
      </c>
      <c r="L1902" s="70"/>
      <c r="M1902" s="101">
        <f t="shared" si="59"/>
        <v>0</v>
      </c>
    </row>
    <row r="1903" spans="2:13">
      <c r="B1903" s="60"/>
      <c r="C1903" s="65"/>
      <c r="D1903" s="66"/>
      <c r="E1903" s="20" t="str">
        <f t="shared" si="58"/>
        <v>1-1900</v>
      </c>
      <c r="F1903" s="69"/>
      <c r="G1903" s="67"/>
      <c r="H1903" s="68"/>
      <c r="I1903" s="69"/>
      <c r="J1903" s="67"/>
      <c r="K1903" s="25" t="e">
        <f>IFERROR(VLOOKUP(J1903,'DE-PARA'!J:K,2,0),VLOOKUP('BD Conta 5295-0'!J1903,'DE-PARA'!K:L,2,0))</f>
        <v>#N/A</v>
      </c>
      <c r="L1903" s="70"/>
      <c r="M1903" s="101">
        <f t="shared" si="59"/>
        <v>0</v>
      </c>
    </row>
    <row r="1904" spans="2:13">
      <c r="B1904" s="60"/>
      <c r="C1904" s="65"/>
      <c r="D1904" s="66"/>
      <c r="E1904" s="20" t="str">
        <f t="shared" si="58"/>
        <v>1-1900</v>
      </c>
      <c r="F1904" s="69"/>
      <c r="G1904" s="67"/>
      <c r="H1904" s="68"/>
      <c r="I1904" s="69"/>
      <c r="J1904" s="67"/>
      <c r="K1904" s="25" t="e">
        <f>IFERROR(VLOOKUP(J1904,'DE-PARA'!J:K,2,0),VLOOKUP('BD Conta 5295-0'!J1904,'DE-PARA'!K:L,2,0))</f>
        <v>#N/A</v>
      </c>
      <c r="L1904" s="70"/>
      <c r="M1904" s="101">
        <f t="shared" si="59"/>
        <v>0</v>
      </c>
    </row>
    <row r="1905" spans="2:13">
      <c r="B1905" s="60"/>
      <c r="C1905" s="65"/>
      <c r="D1905" s="66"/>
      <c r="E1905" s="20" t="str">
        <f t="shared" si="58"/>
        <v>1-1900</v>
      </c>
      <c r="F1905" s="69"/>
      <c r="G1905" s="67"/>
      <c r="H1905" s="68"/>
      <c r="I1905" s="69"/>
      <c r="J1905" s="67"/>
      <c r="K1905" s="25" t="e">
        <f>IFERROR(VLOOKUP(J1905,'DE-PARA'!J:K,2,0),VLOOKUP('BD Conta 5295-0'!J1905,'DE-PARA'!K:L,2,0))</f>
        <v>#N/A</v>
      </c>
      <c r="L1905" s="70"/>
      <c r="M1905" s="101">
        <f t="shared" si="59"/>
        <v>0</v>
      </c>
    </row>
    <row r="1906" spans="2:13">
      <c r="B1906" s="60"/>
      <c r="C1906" s="65"/>
      <c r="D1906" s="66"/>
      <c r="E1906" s="20" t="str">
        <f t="shared" si="58"/>
        <v>1-1900</v>
      </c>
      <c r="F1906" s="69"/>
      <c r="G1906" s="67"/>
      <c r="H1906" s="68"/>
      <c r="I1906" s="69"/>
      <c r="J1906" s="67"/>
      <c r="K1906" s="25" t="e">
        <f>IFERROR(VLOOKUP(J1906,'DE-PARA'!J:K,2,0),VLOOKUP('BD Conta 5295-0'!J1906,'DE-PARA'!K:L,2,0))</f>
        <v>#N/A</v>
      </c>
      <c r="L1906" s="70"/>
      <c r="M1906" s="101">
        <f t="shared" si="59"/>
        <v>0</v>
      </c>
    </row>
    <row r="1907" spans="2:13">
      <c r="B1907" s="60"/>
      <c r="C1907" s="65"/>
      <c r="D1907" s="66"/>
      <c r="E1907" s="20" t="str">
        <f t="shared" si="58"/>
        <v>1-1900</v>
      </c>
      <c r="F1907" s="69"/>
      <c r="G1907" s="67"/>
      <c r="H1907" s="68"/>
      <c r="I1907" s="69"/>
      <c r="J1907" s="67"/>
      <c r="K1907" s="25" t="e">
        <f>IFERROR(VLOOKUP(J1907,'DE-PARA'!J:K,2,0),VLOOKUP('BD Conta 5295-0'!J1907,'DE-PARA'!K:L,2,0))</f>
        <v>#N/A</v>
      </c>
      <c r="L1907" s="70"/>
      <c r="M1907" s="101">
        <f t="shared" si="59"/>
        <v>0</v>
      </c>
    </row>
    <row r="1908" spans="2:13">
      <c r="B1908" s="60"/>
      <c r="C1908" s="65"/>
      <c r="D1908" s="66"/>
      <c r="E1908" s="20" t="str">
        <f t="shared" si="58"/>
        <v>1-1900</v>
      </c>
      <c r="F1908" s="69"/>
      <c r="G1908" s="67"/>
      <c r="H1908" s="68"/>
      <c r="I1908" s="69"/>
      <c r="J1908" s="67"/>
      <c r="K1908" s="25" t="e">
        <f>IFERROR(VLOOKUP(J1908,'DE-PARA'!J:K,2,0),VLOOKUP('BD Conta 5295-0'!J1908,'DE-PARA'!K:L,2,0))</f>
        <v>#N/A</v>
      </c>
      <c r="L1908" s="70"/>
      <c r="M1908" s="101">
        <f t="shared" si="59"/>
        <v>0</v>
      </c>
    </row>
    <row r="1909" spans="2:13">
      <c r="B1909" s="60"/>
      <c r="C1909" s="65"/>
      <c r="D1909" s="66"/>
      <c r="E1909" s="20" t="str">
        <f t="shared" si="58"/>
        <v>1-1900</v>
      </c>
      <c r="F1909" s="69"/>
      <c r="G1909" s="67"/>
      <c r="H1909" s="68"/>
      <c r="I1909" s="69"/>
      <c r="J1909" s="67"/>
      <c r="K1909" s="25" t="e">
        <f>IFERROR(VLOOKUP(J1909,'DE-PARA'!J:K,2,0),VLOOKUP('BD Conta 5295-0'!J1909,'DE-PARA'!K:L,2,0))</f>
        <v>#N/A</v>
      </c>
      <c r="L1909" s="70"/>
      <c r="M1909" s="101">
        <f t="shared" si="59"/>
        <v>0</v>
      </c>
    </row>
    <row r="1910" spans="2:13">
      <c r="B1910" s="60"/>
      <c r="C1910" s="65"/>
      <c r="D1910" s="66"/>
      <c r="E1910" s="20" t="str">
        <f t="shared" si="58"/>
        <v>1-1900</v>
      </c>
      <c r="F1910" s="69"/>
      <c r="G1910" s="67"/>
      <c r="H1910" s="68"/>
      <c r="I1910" s="69"/>
      <c r="J1910" s="67"/>
      <c r="K1910" s="25" t="e">
        <f>IFERROR(VLOOKUP(J1910,'DE-PARA'!J:K,2,0),VLOOKUP('BD Conta 5295-0'!J1910,'DE-PARA'!K:L,2,0))</f>
        <v>#N/A</v>
      </c>
      <c r="L1910" s="70"/>
      <c r="M1910" s="101">
        <f t="shared" si="59"/>
        <v>0</v>
      </c>
    </row>
    <row r="1911" spans="2:13">
      <c r="B1911" s="60"/>
      <c r="C1911" s="65"/>
      <c r="D1911" s="66"/>
      <c r="E1911" s="20" t="str">
        <f t="shared" si="58"/>
        <v>1-1900</v>
      </c>
      <c r="F1911" s="69"/>
      <c r="G1911" s="67"/>
      <c r="H1911" s="68"/>
      <c r="I1911" s="69"/>
      <c r="J1911" s="67"/>
      <c r="K1911" s="25" t="e">
        <f>IFERROR(VLOOKUP(J1911,'DE-PARA'!J:K,2,0),VLOOKUP('BD Conta 5295-0'!J1911,'DE-PARA'!K:L,2,0))</f>
        <v>#N/A</v>
      </c>
      <c r="L1911" s="70"/>
      <c r="M1911" s="101">
        <f t="shared" si="59"/>
        <v>0</v>
      </c>
    </row>
    <row r="1912" spans="2:13">
      <c r="B1912" s="60"/>
      <c r="C1912" s="65"/>
      <c r="D1912" s="66"/>
      <c r="E1912" s="20" t="str">
        <f t="shared" si="58"/>
        <v>1-1900</v>
      </c>
      <c r="F1912" s="69"/>
      <c r="G1912" s="67"/>
      <c r="H1912" s="68"/>
      <c r="I1912" s="69"/>
      <c r="J1912" s="67"/>
      <c r="K1912" s="25" t="e">
        <f>IFERROR(VLOOKUP(J1912,'DE-PARA'!J:K,2,0),VLOOKUP('BD Conta 5295-0'!J1912,'DE-PARA'!K:L,2,0))</f>
        <v>#N/A</v>
      </c>
      <c r="L1912" s="70"/>
      <c r="M1912" s="101">
        <f t="shared" si="59"/>
        <v>0</v>
      </c>
    </row>
    <row r="1913" spans="2:13">
      <c r="B1913" s="60"/>
      <c r="C1913" s="65"/>
      <c r="D1913" s="66"/>
      <c r="E1913" s="20" t="str">
        <f t="shared" si="58"/>
        <v>1-1900</v>
      </c>
      <c r="F1913" s="69"/>
      <c r="G1913" s="67"/>
      <c r="H1913" s="68"/>
      <c r="I1913" s="69"/>
      <c r="J1913" s="67"/>
      <c r="K1913" s="25" t="e">
        <f>IFERROR(VLOOKUP(J1913,'DE-PARA'!J:K,2,0),VLOOKUP('BD Conta 5295-0'!J1913,'DE-PARA'!K:L,2,0))</f>
        <v>#N/A</v>
      </c>
      <c r="L1913" s="70"/>
      <c r="M1913" s="101">
        <f t="shared" si="59"/>
        <v>0</v>
      </c>
    </row>
    <row r="1914" spans="2:13">
      <c r="B1914" s="60"/>
      <c r="C1914" s="65"/>
      <c r="D1914" s="66"/>
      <c r="E1914" s="20" t="str">
        <f t="shared" si="58"/>
        <v>1-1900</v>
      </c>
      <c r="F1914" s="69"/>
      <c r="G1914" s="67"/>
      <c r="H1914" s="68"/>
      <c r="I1914" s="69"/>
      <c r="J1914" s="67"/>
      <c r="K1914" s="25" t="e">
        <f>IFERROR(VLOOKUP(J1914,'DE-PARA'!J:K,2,0),VLOOKUP('BD Conta 5295-0'!J1914,'DE-PARA'!K:L,2,0))</f>
        <v>#N/A</v>
      </c>
      <c r="L1914" s="70"/>
      <c r="M1914" s="101">
        <f t="shared" si="59"/>
        <v>0</v>
      </c>
    </row>
    <row r="1915" spans="2:13">
      <c r="B1915" s="60"/>
      <c r="C1915" s="65"/>
      <c r="D1915" s="66"/>
      <c r="E1915" s="20" t="str">
        <f t="shared" si="58"/>
        <v>1-1900</v>
      </c>
      <c r="F1915" s="69"/>
      <c r="G1915" s="67"/>
      <c r="H1915" s="68"/>
      <c r="I1915" s="69"/>
      <c r="J1915" s="67"/>
      <c r="K1915" s="25" t="e">
        <f>IFERROR(VLOOKUP(J1915,'DE-PARA'!J:K,2,0),VLOOKUP('BD Conta 5295-0'!J1915,'DE-PARA'!K:L,2,0))</f>
        <v>#N/A</v>
      </c>
      <c r="L1915" s="70"/>
      <c r="M1915" s="101">
        <f t="shared" si="59"/>
        <v>0</v>
      </c>
    </row>
    <row r="1916" spans="2:13">
      <c r="B1916" s="60"/>
      <c r="C1916" s="65"/>
      <c r="D1916" s="66"/>
      <c r="E1916" s="20" t="str">
        <f t="shared" si="58"/>
        <v>1-1900</v>
      </c>
      <c r="F1916" s="69"/>
      <c r="G1916" s="67"/>
      <c r="H1916" s="68"/>
      <c r="I1916" s="69"/>
      <c r="J1916" s="67"/>
      <c r="K1916" s="25" t="e">
        <f>IFERROR(VLOOKUP(J1916,'DE-PARA'!J:K,2,0),VLOOKUP('BD Conta 5295-0'!J1916,'DE-PARA'!K:L,2,0))</f>
        <v>#N/A</v>
      </c>
      <c r="L1916" s="70"/>
      <c r="M1916" s="101">
        <f t="shared" si="59"/>
        <v>0</v>
      </c>
    </row>
    <row r="1917" spans="2:13">
      <c r="B1917" s="60"/>
      <c r="C1917" s="65"/>
      <c r="D1917" s="66"/>
      <c r="E1917" s="20" t="str">
        <f t="shared" si="58"/>
        <v>1-1900</v>
      </c>
      <c r="F1917" s="69"/>
      <c r="G1917" s="67"/>
      <c r="H1917" s="68"/>
      <c r="I1917" s="69"/>
      <c r="J1917" s="67"/>
      <c r="K1917" s="25" t="e">
        <f>IFERROR(VLOOKUP(J1917,'DE-PARA'!J:K,2,0),VLOOKUP('BD Conta 5295-0'!J1917,'DE-PARA'!K:L,2,0))</f>
        <v>#N/A</v>
      </c>
      <c r="L1917" s="70"/>
      <c r="M1917" s="101">
        <f t="shared" si="59"/>
        <v>0</v>
      </c>
    </row>
    <row r="1918" spans="2:13">
      <c r="B1918" s="60"/>
      <c r="C1918" s="65"/>
      <c r="D1918" s="66"/>
      <c r="E1918" s="20" t="str">
        <f t="shared" si="58"/>
        <v>1-1900</v>
      </c>
      <c r="F1918" s="69"/>
      <c r="G1918" s="67"/>
      <c r="H1918" s="68"/>
      <c r="I1918" s="69"/>
      <c r="J1918" s="67"/>
      <c r="K1918" s="25" t="e">
        <f>IFERROR(VLOOKUP(J1918,'DE-PARA'!J:K,2,0),VLOOKUP('BD Conta 5295-0'!J1918,'DE-PARA'!K:L,2,0))</f>
        <v>#N/A</v>
      </c>
      <c r="L1918" s="70"/>
      <c r="M1918" s="101">
        <f t="shared" si="59"/>
        <v>0</v>
      </c>
    </row>
    <row r="1919" spans="2:13">
      <c r="B1919" s="60"/>
      <c r="C1919" s="65"/>
      <c r="D1919" s="66"/>
      <c r="E1919" s="20" t="str">
        <f t="shared" si="58"/>
        <v>1-1900</v>
      </c>
      <c r="F1919" s="69"/>
      <c r="G1919" s="67"/>
      <c r="H1919" s="68"/>
      <c r="I1919" s="69"/>
      <c r="J1919" s="67"/>
      <c r="K1919" s="25" t="e">
        <f>IFERROR(VLOOKUP(J1919,'DE-PARA'!J:K,2,0),VLOOKUP('BD Conta 5295-0'!J1919,'DE-PARA'!K:L,2,0))</f>
        <v>#N/A</v>
      </c>
      <c r="L1919" s="70"/>
      <c r="M1919" s="101">
        <f t="shared" si="59"/>
        <v>0</v>
      </c>
    </row>
    <row r="1920" spans="2:13">
      <c r="B1920" s="60"/>
      <c r="C1920" s="65"/>
      <c r="D1920" s="66"/>
      <c r="E1920" s="20" t="str">
        <f t="shared" si="58"/>
        <v>1-1900</v>
      </c>
      <c r="F1920" s="69"/>
      <c r="G1920" s="67"/>
      <c r="H1920" s="68"/>
      <c r="I1920" s="69"/>
      <c r="J1920" s="67"/>
      <c r="K1920" s="25" t="e">
        <f>IFERROR(VLOOKUP(J1920,'DE-PARA'!J:K,2,0),VLOOKUP('BD Conta 5295-0'!J1920,'DE-PARA'!K:L,2,0))</f>
        <v>#N/A</v>
      </c>
      <c r="L1920" s="70"/>
      <c r="M1920" s="101">
        <f t="shared" si="59"/>
        <v>0</v>
      </c>
    </row>
    <row r="1921" spans="2:13">
      <c r="B1921" s="60"/>
      <c r="C1921" s="65"/>
      <c r="D1921" s="66"/>
      <c r="E1921" s="20" t="str">
        <f t="shared" si="58"/>
        <v>1-1900</v>
      </c>
      <c r="F1921" s="69"/>
      <c r="G1921" s="67"/>
      <c r="H1921" s="68"/>
      <c r="I1921" s="69"/>
      <c r="J1921" s="67"/>
      <c r="K1921" s="25" t="e">
        <f>IFERROR(VLOOKUP(J1921,'DE-PARA'!J:K,2,0),VLOOKUP('BD Conta 5295-0'!J1921,'DE-PARA'!K:L,2,0))</f>
        <v>#N/A</v>
      </c>
      <c r="L1921" s="70"/>
      <c r="M1921" s="101">
        <f t="shared" si="59"/>
        <v>0</v>
      </c>
    </row>
    <row r="1922" spans="2:13">
      <c r="B1922" s="60"/>
      <c r="C1922" s="65"/>
      <c r="D1922" s="66"/>
      <c r="E1922" s="20" t="str">
        <f t="shared" si="58"/>
        <v>1-1900</v>
      </c>
      <c r="F1922" s="69"/>
      <c r="G1922" s="67"/>
      <c r="H1922" s="68"/>
      <c r="I1922" s="69"/>
      <c r="J1922" s="67"/>
      <c r="K1922" s="25" t="e">
        <f>IFERROR(VLOOKUP(J1922,'DE-PARA'!J:K,2,0),VLOOKUP('BD Conta 5295-0'!J1922,'DE-PARA'!K:L,2,0))</f>
        <v>#N/A</v>
      </c>
      <c r="L1922" s="70"/>
      <c r="M1922" s="101">
        <f t="shared" si="59"/>
        <v>0</v>
      </c>
    </row>
    <row r="1923" spans="2:13">
      <c r="B1923" s="60"/>
      <c r="C1923" s="65"/>
      <c r="D1923" s="66"/>
      <c r="E1923" s="20" t="str">
        <f t="shared" si="58"/>
        <v>1-1900</v>
      </c>
      <c r="F1923" s="69"/>
      <c r="G1923" s="67"/>
      <c r="H1923" s="68"/>
      <c r="I1923" s="69"/>
      <c r="J1923" s="67"/>
      <c r="K1923" s="25" t="e">
        <f>IFERROR(VLOOKUP(J1923,'DE-PARA'!J:K,2,0),VLOOKUP('BD Conta 5295-0'!J1923,'DE-PARA'!K:L,2,0))</f>
        <v>#N/A</v>
      </c>
      <c r="L1923" s="70"/>
      <c r="M1923" s="101">
        <f t="shared" si="59"/>
        <v>0</v>
      </c>
    </row>
    <row r="1924" spans="2:13">
      <c r="B1924" s="60"/>
      <c r="C1924" s="65"/>
      <c r="D1924" s="66"/>
      <c r="E1924" s="20" t="str">
        <f t="shared" ref="E1924:E1987" si="60">MONTH(D1924)&amp;"-"&amp;YEAR(D1924)</f>
        <v>1-1900</v>
      </c>
      <c r="F1924" s="69"/>
      <c r="G1924" s="67"/>
      <c r="H1924" s="68"/>
      <c r="I1924" s="69"/>
      <c r="J1924" s="67"/>
      <c r="K1924" s="25" t="e">
        <f>IFERROR(VLOOKUP(J1924,'DE-PARA'!J:K,2,0),VLOOKUP('BD Conta 5295-0'!J1924,'DE-PARA'!K:L,2,0))</f>
        <v>#N/A</v>
      </c>
      <c r="L1924" s="70"/>
      <c r="M1924" s="101">
        <f t="shared" si="59"/>
        <v>0</v>
      </c>
    </row>
    <row r="1925" spans="2:13">
      <c r="B1925" s="60"/>
      <c r="C1925" s="65"/>
      <c r="D1925" s="66"/>
      <c r="E1925" s="20" t="str">
        <f t="shared" si="60"/>
        <v>1-1900</v>
      </c>
      <c r="F1925" s="69"/>
      <c r="G1925" s="67"/>
      <c r="H1925" s="68"/>
      <c r="I1925" s="69"/>
      <c r="J1925" s="67"/>
      <c r="K1925" s="25" t="e">
        <f>IFERROR(VLOOKUP(J1925,'DE-PARA'!J:K,2,0),VLOOKUP('BD Conta 5295-0'!J1925,'DE-PARA'!K:L,2,0))</f>
        <v>#N/A</v>
      </c>
      <c r="L1925" s="70"/>
      <c r="M1925" s="101">
        <f t="shared" si="59"/>
        <v>0</v>
      </c>
    </row>
    <row r="1926" spans="2:13">
      <c r="B1926" s="60"/>
      <c r="C1926" s="65"/>
      <c r="D1926" s="66"/>
      <c r="E1926" s="20" t="str">
        <f t="shared" si="60"/>
        <v>1-1900</v>
      </c>
      <c r="F1926" s="69"/>
      <c r="G1926" s="67"/>
      <c r="H1926" s="68"/>
      <c r="I1926" s="69"/>
      <c r="J1926" s="67"/>
      <c r="K1926" s="25" t="e">
        <f>IFERROR(VLOOKUP(J1926,'DE-PARA'!J:K,2,0),VLOOKUP('BD Conta 5295-0'!J1926,'DE-PARA'!K:L,2,0))</f>
        <v>#N/A</v>
      </c>
      <c r="L1926" s="70"/>
      <c r="M1926" s="101">
        <f t="shared" ref="M1926:M1989" si="61">M1925+L1926</f>
        <v>0</v>
      </c>
    </row>
    <row r="1927" spans="2:13">
      <c r="B1927" s="60"/>
      <c r="C1927" s="65"/>
      <c r="D1927" s="66"/>
      <c r="E1927" s="20" t="str">
        <f t="shared" si="60"/>
        <v>1-1900</v>
      </c>
      <c r="F1927" s="69"/>
      <c r="G1927" s="67"/>
      <c r="H1927" s="68"/>
      <c r="I1927" s="69"/>
      <c r="J1927" s="67"/>
      <c r="K1927" s="25" t="e">
        <f>IFERROR(VLOOKUP(J1927,'DE-PARA'!J:K,2,0),VLOOKUP('BD Conta 5295-0'!J1927,'DE-PARA'!K:L,2,0))</f>
        <v>#N/A</v>
      </c>
      <c r="L1927" s="70"/>
      <c r="M1927" s="101">
        <f t="shared" si="61"/>
        <v>0</v>
      </c>
    </row>
    <row r="1928" spans="2:13">
      <c r="B1928" s="60"/>
      <c r="C1928" s="65"/>
      <c r="D1928" s="66"/>
      <c r="E1928" s="20" t="str">
        <f t="shared" si="60"/>
        <v>1-1900</v>
      </c>
      <c r="F1928" s="69"/>
      <c r="G1928" s="67"/>
      <c r="H1928" s="68"/>
      <c r="I1928" s="69"/>
      <c r="J1928" s="67"/>
      <c r="K1928" s="25" t="e">
        <f>IFERROR(VLOOKUP(J1928,'DE-PARA'!J:K,2,0),VLOOKUP('BD Conta 5295-0'!J1928,'DE-PARA'!K:L,2,0))</f>
        <v>#N/A</v>
      </c>
      <c r="L1928" s="70"/>
      <c r="M1928" s="101">
        <f t="shared" si="61"/>
        <v>0</v>
      </c>
    </row>
    <row r="1929" spans="2:13">
      <c r="B1929" s="60"/>
      <c r="C1929" s="65"/>
      <c r="D1929" s="66"/>
      <c r="E1929" s="20" t="str">
        <f t="shared" si="60"/>
        <v>1-1900</v>
      </c>
      <c r="F1929" s="69"/>
      <c r="G1929" s="67"/>
      <c r="H1929" s="68"/>
      <c r="I1929" s="69"/>
      <c r="J1929" s="67"/>
      <c r="K1929" s="25" t="e">
        <f>IFERROR(VLOOKUP(J1929,'DE-PARA'!J:K,2,0),VLOOKUP('BD Conta 5295-0'!J1929,'DE-PARA'!K:L,2,0))</f>
        <v>#N/A</v>
      </c>
      <c r="L1929" s="70"/>
      <c r="M1929" s="101">
        <f t="shared" si="61"/>
        <v>0</v>
      </c>
    </row>
    <row r="1930" spans="2:13">
      <c r="B1930" s="60"/>
      <c r="C1930" s="65"/>
      <c r="D1930" s="66"/>
      <c r="E1930" s="20" t="str">
        <f t="shared" si="60"/>
        <v>1-1900</v>
      </c>
      <c r="F1930" s="69"/>
      <c r="G1930" s="67"/>
      <c r="H1930" s="68"/>
      <c r="I1930" s="69"/>
      <c r="J1930" s="67"/>
      <c r="K1930" s="25" t="e">
        <f>IFERROR(VLOOKUP(J1930,'DE-PARA'!J:K,2,0),VLOOKUP('BD Conta 5295-0'!J1930,'DE-PARA'!K:L,2,0))</f>
        <v>#N/A</v>
      </c>
      <c r="L1930" s="70"/>
      <c r="M1930" s="101">
        <f t="shared" si="61"/>
        <v>0</v>
      </c>
    </row>
    <row r="1931" spans="2:13">
      <c r="B1931" s="60"/>
      <c r="C1931" s="65"/>
      <c r="D1931" s="66"/>
      <c r="E1931" s="20" t="str">
        <f t="shared" si="60"/>
        <v>1-1900</v>
      </c>
      <c r="F1931" s="69"/>
      <c r="G1931" s="67"/>
      <c r="H1931" s="68"/>
      <c r="I1931" s="69"/>
      <c r="J1931" s="67"/>
      <c r="K1931" s="25" t="e">
        <f>IFERROR(VLOOKUP(J1931,'DE-PARA'!J:K,2,0),VLOOKUP('BD Conta 5295-0'!J1931,'DE-PARA'!K:L,2,0))</f>
        <v>#N/A</v>
      </c>
      <c r="L1931" s="70"/>
      <c r="M1931" s="101">
        <f t="shared" si="61"/>
        <v>0</v>
      </c>
    </row>
    <row r="1932" spans="2:13">
      <c r="B1932" s="60"/>
      <c r="C1932" s="65"/>
      <c r="D1932" s="66"/>
      <c r="E1932" s="20" t="str">
        <f t="shared" si="60"/>
        <v>1-1900</v>
      </c>
      <c r="F1932" s="69"/>
      <c r="G1932" s="67"/>
      <c r="H1932" s="68"/>
      <c r="I1932" s="69"/>
      <c r="J1932" s="67"/>
      <c r="K1932" s="25" t="e">
        <f>IFERROR(VLOOKUP(J1932,'DE-PARA'!J:K,2,0),VLOOKUP('BD Conta 5295-0'!J1932,'DE-PARA'!K:L,2,0))</f>
        <v>#N/A</v>
      </c>
      <c r="L1932" s="70"/>
      <c r="M1932" s="101">
        <f t="shared" si="61"/>
        <v>0</v>
      </c>
    </row>
    <row r="1933" spans="2:13">
      <c r="B1933" s="60"/>
      <c r="C1933" s="65"/>
      <c r="D1933" s="66"/>
      <c r="E1933" s="20" t="str">
        <f t="shared" si="60"/>
        <v>1-1900</v>
      </c>
      <c r="F1933" s="69"/>
      <c r="G1933" s="67"/>
      <c r="H1933" s="68"/>
      <c r="I1933" s="69"/>
      <c r="J1933" s="67"/>
      <c r="K1933" s="25" t="e">
        <f>IFERROR(VLOOKUP(J1933,'DE-PARA'!J:K,2,0),VLOOKUP('BD Conta 5295-0'!J1933,'DE-PARA'!K:L,2,0))</f>
        <v>#N/A</v>
      </c>
      <c r="L1933" s="70"/>
      <c r="M1933" s="101">
        <f t="shared" si="61"/>
        <v>0</v>
      </c>
    </row>
    <row r="1934" spans="2:13">
      <c r="B1934" s="60"/>
      <c r="C1934" s="65"/>
      <c r="D1934" s="66"/>
      <c r="E1934" s="20" t="str">
        <f t="shared" si="60"/>
        <v>1-1900</v>
      </c>
      <c r="F1934" s="69"/>
      <c r="G1934" s="67"/>
      <c r="H1934" s="68"/>
      <c r="I1934" s="69"/>
      <c r="J1934" s="67"/>
      <c r="K1934" s="25" t="e">
        <f>IFERROR(VLOOKUP(J1934,'DE-PARA'!J:K,2,0),VLOOKUP('BD Conta 5295-0'!J1934,'DE-PARA'!K:L,2,0))</f>
        <v>#N/A</v>
      </c>
      <c r="L1934" s="70"/>
      <c r="M1934" s="101">
        <f t="shared" si="61"/>
        <v>0</v>
      </c>
    </row>
    <row r="1935" spans="2:13">
      <c r="B1935" s="60"/>
      <c r="C1935" s="65"/>
      <c r="D1935" s="66"/>
      <c r="E1935" s="20" t="str">
        <f t="shared" si="60"/>
        <v>1-1900</v>
      </c>
      <c r="F1935" s="69"/>
      <c r="G1935" s="67"/>
      <c r="H1935" s="68"/>
      <c r="I1935" s="69"/>
      <c r="J1935" s="67"/>
      <c r="K1935" s="25" t="e">
        <f>IFERROR(VLOOKUP(J1935,'DE-PARA'!J:K,2,0),VLOOKUP('BD Conta 5295-0'!J1935,'DE-PARA'!K:L,2,0))</f>
        <v>#N/A</v>
      </c>
      <c r="L1935" s="70"/>
      <c r="M1935" s="101">
        <f t="shared" si="61"/>
        <v>0</v>
      </c>
    </row>
    <row r="1936" spans="2:13">
      <c r="B1936" s="60"/>
      <c r="C1936" s="65"/>
      <c r="D1936" s="66"/>
      <c r="E1936" s="20" t="str">
        <f t="shared" si="60"/>
        <v>1-1900</v>
      </c>
      <c r="F1936" s="69"/>
      <c r="G1936" s="67"/>
      <c r="H1936" s="68"/>
      <c r="I1936" s="69"/>
      <c r="J1936" s="67"/>
      <c r="K1936" s="25" t="e">
        <f>IFERROR(VLOOKUP(J1936,'DE-PARA'!J:K,2,0),VLOOKUP('BD Conta 5295-0'!J1936,'DE-PARA'!K:L,2,0))</f>
        <v>#N/A</v>
      </c>
      <c r="L1936" s="70"/>
      <c r="M1936" s="101">
        <f t="shared" si="61"/>
        <v>0</v>
      </c>
    </row>
    <row r="1937" spans="2:13">
      <c r="B1937" s="60"/>
      <c r="C1937" s="65"/>
      <c r="D1937" s="66"/>
      <c r="E1937" s="20" t="str">
        <f t="shared" si="60"/>
        <v>1-1900</v>
      </c>
      <c r="F1937" s="69"/>
      <c r="G1937" s="67"/>
      <c r="H1937" s="68"/>
      <c r="I1937" s="69"/>
      <c r="J1937" s="67"/>
      <c r="K1937" s="25" t="e">
        <f>IFERROR(VLOOKUP(J1937,'DE-PARA'!J:K,2,0),VLOOKUP('BD Conta 5295-0'!J1937,'DE-PARA'!K:L,2,0))</f>
        <v>#N/A</v>
      </c>
      <c r="L1937" s="70"/>
      <c r="M1937" s="101">
        <f t="shared" si="61"/>
        <v>0</v>
      </c>
    </row>
    <row r="1938" spans="2:13">
      <c r="B1938" s="60"/>
      <c r="C1938" s="65"/>
      <c r="D1938" s="66"/>
      <c r="E1938" s="20" t="str">
        <f t="shared" si="60"/>
        <v>1-1900</v>
      </c>
      <c r="F1938" s="69"/>
      <c r="G1938" s="67"/>
      <c r="H1938" s="68"/>
      <c r="I1938" s="69"/>
      <c r="J1938" s="67"/>
      <c r="K1938" s="25" t="e">
        <f>IFERROR(VLOOKUP(J1938,'DE-PARA'!J:K,2,0),VLOOKUP('BD Conta 5295-0'!J1938,'DE-PARA'!K:L,2,0))</f>
        <v>#N/A</v>
      </c>
      <c r="L1938" s="70"/>
      <c r="M1938" s="101">
        <f t="shared" si="61"/>
        <v>0</v>
      </c>
    </row>
    <row r="1939" spans="2:13">
      <c r="B1939" s="60"/>
      <c r="C1939" s="65"/>
      <c r="D1939" s="66"/>
      <c r="E1939" s="20" t="str">
        <f t="shared" si="60"/>
        <v>1-1900</v>
      </c>
      <c r="F1939" s="69"/>
      <c r="G1939" s="67"/>
      <c r="H1939" s="68"/>
      <c r="I1939" s="69"/>
      <c r="J1939" s="67"/>
      <c r="K1939" s="25" t="e">
        <f>IFERROR(VLOOKUP(J1939,'DE-PARA'!J:K,2,0),VLOOKUP('BD Conta 5295-0'!J1939,'DE-PARA'!K:L,2,0))</f>
        <v>#N/A</v>
      </c>
      <c r="L1939" s="70"/>
      <c r="M1939" s="101">
        <f t="shared" si="61"/>
        <v>0</v>
      </c>
    </row>
    <row r="1940" spans="2:13">
      <c r="B1940" s="60"/>
      <c r="C1940" s="65"/>
      <c r="D1940" s="66"/>
      <c r="E1940" s="20" t="str">
        <f t="shared" si="60"/>
        <v>1-1900</v>
      </c>
      <c r="F1940" s="69"/>
      <c r="G1940" s="67"/>
      <c r="H1940" s="68"/>
      <c r="I1940" s="69"/>
      <c r="J1940" s="67"/>
      <c r="K1940" s="25" t="e">
        <f>IFERROR(VLOOKUP(J1940,'DE-PARA'!J:K,2,0),VLOOKUP('BD Conta 5295-0'!J1940,'DE-PARA'!K:L,2,0))</f>
        <v>#N/A</v>
      </c>
      <c r="L1940" s="70"/>
      <c r="M1940" s="101">
        <f t="shared" si="61"/>
        <v>0</v>
      </c>
    </row>
    <row r="1941" spans="2:13">
      <c r="B1941" s="60"/>
      <c r="C1941" s="65"/>
      <c r="D1941" s="66"/>
      <c r="E1941" s="20" t="str">
        <f t="shared" si="60"/>
        <v>1-1900</v>
      </c>
      <c r="F1941" s="69"/>
      <c r="G1941" s="67"/>
      <c r="H1941" s="68"/>
      <c r="I1941" s="69"/>
      <c r="J1941" s="67"/>
      <c r="K1941" s="25" t="e">
        <f>IFERROR(VLOOKUP(J1941,'DE-PARA'!J:K,2,0),VLOOKUP('BD Conta 5295-0'!J1941,'DE-PARA'!K:L,2,0))</f>
        <v>#N/A</v>
      </c>
      <c r="L1941" s="70"/>
      <c r="M1941" s="101">
        <f t="shared" si="61"/>
        <v>0</v>
      </c>
    </row>
    <row r="1942" spans="2:13">
      <c r="B1942" s="60"/>
      <c r="C1942" s="65"/>
      <c r="D1942" s="66"/>
      <c r="E1942" s="20" t="str">
        <f t="shared" si="60"/>
        <v>1-1900</v>
      </c>
      <c r="F1942" s="69"/>
      <c r="G1942" s="67"/>
      <c r="H1942" s="68"/>
      <c r="I1942" s="69"/>
      <c r="J1942" s="67"/>
      <c r="K1942" s="25" t="e">
        <f>IFERROR(VLOOKUP(J1942,'DE-PARA'!J:K,2,0),VLOOKUP('BD Conta 5295-0'!J1942,'DE-PARA'!K:L,2,0))</f>
        <v>#N/A</v>
      </c>
      <c r="L1942" s="70"/>
      <c r="M1942" s="101">
        <f t="shared" si="61"/>
        <v>0</v>
      </c>
    </row>
    <row r="1943" spans="2:13">
      <c r="B1943" s="60"/>
      <c r="C1943" s="65"/>
      <c r="D1943" s="66"/>
      <c r="E1943" s="20" t="str">
        <f t="shared" si="60"/>
        <v>1-1900</v>
      </c>
      <c r="F1943" s="69"/>
      <c r="G1943" s="67"/>
      <c r="H1943" s="68"/>
      <c r="I1943" s="69"/>
      <c r="J1943" s="67"/>
      <c r="K1943" s="25" t="e">
        <f>IFERROR(VLOOKUP(J1943,'DE-PARA'!J:K,2,0),VLOOKUP('BD Conta 5295-0'!J1943,'DE-PARA'!K:L,2,0))</f>
        <v>#N/A</v>
      </c>
      <c r="L1943" s="70"/>
      <c r="M1943" s="101">
        <f t="shared" si="61"/>
        <v>0</v>
      </c>
    </row>
    <row r="1944" spans="2:13">
      <c r="B1944" s="60"/>
      <c r="C1944" s="65"/>
      <c r="D1944" s="66"/>
      <c r="E1944" s="20" t="str">
        <f t="shared" si="60"/>
        <v>1-1900</v>
      </c>
      <c r="F1944" s="69"/>
      <c r="G1944" s="67"/>
      <c r="H1944" s="68"/>
      <c r="I1944" s="69"/>
      <c r="J1944" s="67"/>
      <c r="K1944" s="25" t="e">
        <f>IFERROR(VLOOKUP(J1944,'DE-PARA'!J:K,2,0),VLOOKUP('BD Conta 5295-0'!J1944,'DE-PARA'!K:L,2,0))</f>
        <v>#N/A</v>
      </c>
      <c r="L1944" s="70"/>
      <c r="M1944" s="101">
        <f t="shared" si="61"/>
        <v>0</v>
      </c>
    </row>
    <row r="1945" spans="2:13">
      <c r="B1945" s="60"/>
      <c r="C1945" s="65"/>
      <c r="D1945" s="66"/>
      <c r="E1945" s="20" t="str">
        <f t="shared" si="60"/>
        <v>1-1900</v>
      </c>
      <c r="F1945" s="69"/>
      <c r="G1945" s="67"/>
      <c r="H1945" s="68"/>
      <c r="I1945" s="69"/>
      <c r="J1945" s="67"/>
      <c r="K1945" s="25" t="e">
        <f>IFERROR(VLOOKUP(J1945,'DE-PARA'!J:K,2,0),VLOOKUP('BD Conta 5295-0'!J1945,'DE-PARA'!K:L,2,0))</f>
        <v>#N/A</v>
      </c>
      <c r="L1945" s="70"/>
      <c r="M1945" s="101">
        <f t="shared" si="61"/>
        <v>0</v>
      </c>
    </row>
    <row r="1946" spans="2:13">
      <c r="B1946" s="60"/>
      <c r="C1946" s="65"/>
      <c r="D1946" s="66"/>
      <c r="E1946" s="20" t="str">
        <f t="shared" si="60"/>
        <v>1-1900</v>
      </c>
      <c r="F1946" s="69"/>
      <c r="G1946" s="67"/>
      <c r="H1946" s="68"/>
      <c r="I1946" s="69"/>
      <c r="J1946" s="67"/>
      <c r="K1946" s="25" t="e">
        <f>IFERROR(VLOOKUP(J1946,'DE-PARA'!J:K,2,0),VLOOKUP('BD Conta 5295-0'!J1946,'DE-PARA'!K:L,2,0))</f>
        <v>#N/A</v>
      </c>
      <c r="L1946" s="70"/>
      <c r="M1946" s="101">
        <f t="shared" si="61"/>
        <v>0</v>
      </c>
    </row>
    <row r="1947" spans="2:13">
      <c r="B1947" s="60"/>
      <c r="C1947" s="65"/>
      <c r="D1947" s="66"/>
      <c r="E1947" s="20" t="str">
        <f t="shared" si="60"/>
        <v>1-1900</v>
      </c>
      <c r="F1947" s="69"/>
      <c r="G1947" s="67"/>
      <c r="H1947" s="68"/>
      <c r="I1947" s="69"/>
      <c r="J1947" s="67"/>
      <c r="K1947" s="25" t="e">
        <f>IFERROR(VLOOKUP(J1947,'DE-PARA'!J:K,2,0),VLOOKUP('BD Conta 5295-0'!J1947,'DE-PARA'!K:L,2,0))</f>
        <v>#N/A</v>
      </c>
      <c r="L1947" s="70"/>
      <c r="M1947" s="101">
        <f t="shared" si="61"/>
        <v>0</v>
      </c>
    </row>
    <row r="1948" spans="2:13">
      <c r="B1948" s="60"/>
      <c r="C1948" s="65"/>
      <c r="D1948" s="66"/>
      <c r="E1948" s="20" t="str">
        <f t="shared" si="60"/>
        <v>1-1900</v>
      </c>
      <c r="F1948" s="69"/>
      <c r="G1948" s="67"/>
      <c r="H1948" s="68"/>
      <c r="I1948" s="69"/>
      <c r="J1948" s="67"/>
      <c r="K1948" s="25" t="e">
        <f>IFERROR(VLOOKUP(J1948,'DE-PARA'!J:K,2,0),VLOOKUP('BD Conta 5295-0'!J1948,'DE-PARA'!K:L,2,0))</f>
        <v>#N/A</v>
      </c>
      <c r="L1948" s="70"/>
      <c r="M1948" s="101">
        <f t="shared" si="61"/>
        <v>0</v>
      </c>
    </row>
    <row r="1949" spans="2:13">
      <c r="B1949" s="60"/>
      <c r="C1949" s="65"/>
      <c r="D1949" s="66"/>
      <c r="E1949" s="20" t="str">
        <f t="shared" si="60"/>
        <v>1-1900</v>
      </c>
      <c r="F1949" s="69"/>
      <c r="G1949" s="67"/>
      <c r="H1949" s="68"/>
      <c r="I1949" s="69"/>
      <c r="J1949" s="67"/>
      <c r="K1949" s="25" t="e">
        <f>IFERROR(VLOOKUP(J1949,'DE-PARA'!J:K,2,0),VLOOKUP('BD Conta 5295-0'!J1949,'DE-PARA'!K:L,2,0))</f>
        <v>#N/A</v>
      </c>
      <c r="L1949" s="70"/>
      <c r="M1949" s="101">
        <f t="shared" si="61"/>
        <v>0</v>
      </c>
    </row>
    <row r="1950" spans="2:13">
      <c r="B1950" s="60"/>
      <c r="C1950" s="65"/>
      <c r="D1950" s="66"/>
      <c r="E1950" s="20" t="str">
        <f t="shared" si="60"/>
        <v>1-1900</v>
      </c>
      <c r="F1950" s="69"/>
      <c r="G1950" s="67"/>
      <c r="H1950" s="68"/>
      <c r="I1950" s="69"/>
      <c r="J1950" s="67"/>
      <c r="K1950" s="25" t="e">
        <f>IFERROR(VLOOKUP(J1950,'DE-PARA'!J:K,2,0),VLOOKUP('BD Conta 5295-0'!J1950,'DE-PARA'!K:L,2,0))</f>
        <v>#N/A</v>
      </c>
      <c r="L1950" s="70"/>
      <c r="M1950" s="101">
        <f t="shared" si="61"/>
        <v>0</v>
      </c>
    </row>
    <row r="1951" spans="2:13">
      <c r="B1951" s="60"/>
      <c r="C1951" s="65"/>
      <c r="D1951" s="66"/>
      <c r="E1951" s="20" t="str">
        <f t="shared" si="60"/>
        <v>1-1900</v>
      </c>
      <c r="F1951" s="69"/>
      <c r="G1951" s="67"/>
      <c r="H1951" s="68"/>
      <c r="I1951" s="69"/>
      <c r="J1951" s="67"/>
      <c r="K1951" s="25" t="e">
        <f>IFERROR(VLOOKUP(J1951,'DE-PARA'!J:K,2,0),VLOOKUP('BD Conta 5295-0'!J1951,'DE-PARA'!K:L,2,0))</f>
        <v>#N/A</v>
      </c>
      <c r="L1951" s="70"/>
      <c r="M1951" s="101">
        <f t="shared" si="61"/>
        <v>0</v>
      </c>
    </row>
    <row r="1952" spans="2:13">
      <c r="B1952" s="60"/>
      <c r="C1952" s="65"/>
      <c r="D1952" s="66"/>
      <c r="E1952" s="20" t="str">
        <f t="shared" si="60"/>
        <v>1-1900</v>
      </c>
      <c r="F1952" s="69"/>
      <c r="G1952" s="67"/>
      <c r="H1952" s="68"/>
      <c r="I1952" s="69"/>
      <c r="J1952" s="67"/>
      <c r="K1952" s="25" t="e">
        <f>IFERROR(VLOOKUP(J1952,'DE-PARA'!J:K,2,0),VLOOKUP('BD Conta 5295-0'!J1952,'DE-PARA'!K:L,2,0))</f>
        <v>#N/A</v>
      </c>
      <c r="L1952" s="70"/>
      <c r="M1952" s="101">
        <f t="shared" si="61"/>
        <v>0</v>
      </c>
    </row>
    <row r="1953" spans="2:13">
      <c r="B1953" s="60"/>
      <c r="C1953" s="65"/>
      <c r="D1953" s="66"/>
      <c r="E1953" s="20" t="str">
        <f t="shared" si="60"/>
        <v>1-1900</v>
      </c>
      <c r="F1953" s="69"/>
      <c r="G1953" s="67"/>
      <c r="H1953" s="68"/>
      <c r="I1953" s="69"/>
      <c r="J1953" s="67"/>
      <c r="K1953" s="25" t="e">
        <f>IFERROR(VLOOKUP(J1953,'DE-PARA'!J:K,2,0),VLOOKUP('BD Conta 5295-0'!J1953,'DE-PARA'!K:L,2,0))</f>
        <v>#N/A</v>
      </c>
      <c r="L1953" s="70"/>
      <c r="M1953" s="101">
        <f t="shared" si="61"/>
        <v>0</v>
      </c>
    </row>
    <row r="1954" spans="2:13">
      <c r="B1954" s="60"/>
      <c r="C1954" s="65"/>
      <c r="D1954" s="66"/>
      <c r="E1954" s="20" t="str">
        <f t="shared" si="60"/>
        <v>1-1900</v>
      </c>
      <c r="F1954" s="69"/>
      <c r="G1954" s="67"/>
      <c r="H1954" s="68"/>
      <c r="I1954" s="69"/>
      <c r="J1954" s="67"/>
      <c r="K1954" s="25" t="e">
        <f>IFERROR(VLOOKUP(J1954,'DE-PARA'!J:K,2,0),VLOOKUP('BD Conta 5295-0'!J1954,'DE-PARA'!K:L,2,0))</f>
        <v>#N/A</v>
      </c>
      <c r="L1954" s="70"/>
      <c r="M1954" s="101">
        <f t="shared" si="61"/>
        <v>0</v>
      </c>
    </row>
    <row r="1955" spans="2:13">
      <c r="B1955" s="60"/>
      <c r="C1955" s="65"/>
      <c r="D1955" s="66"/>
      <c r="E1955" s="20" t="str">
        <f t="shared" si="60"/>
        <v>1-1900</v>
      </c>
      <c r="F1955" s="69"/>
      <c r="G1955" s="67"/>
      <c r="H1955" s="68"/>
      <c r="I1955" s="69"/>
      <c r="J1955" s="67"/>
      <c r="K1955" s="25" t="e">
        <f>IFERROR(VLOOKUP(J1955,'DE-PARA'!J:K,2,0),VLOOKUP('BD Conta 5295-0'!J1955,'DE-PARA'!K:L,2,0))</f>
        <v>#N/A</v>
      </c>
      <c r="L1955" s="70"/>
      <c r="M1955" s="101">
        <f t="shared" si="61"/>
        <v>0</v>
      </c>
    </row>
    <row r="1956" spans="2:13">
      <c r="B1956" s="60"/>
      <c r="C1956" s="65"/>
      <c r="D1956" s="66"/>
      <c r="E1956" s="20" t="str">
        <f t="shared" si="60"/>
        <v>1-1900</v>
      </c>
      <c r="F1956" s="69"/>
      <c r="G1956" s="67"/>
      <c r="H1956" s="68"/>
      <c r="I1956" s="69"/>
      <c r="J1956" s="67"/>
      <c r="K1956" s="25" t="e">
        <f>IFERROR(VLOOKUP(J1956,'DE-PARA'!J:K,2,0),VLOOKUP('BD Conta 5295-0'!J1956,'DE-PARA'!K:L,2,0))</f>
        <v>#N/A</v>
      </c>
      <c r="L1956" s="70"/>
      <c r="M1956" s="101">
        <f t="shared" si="61"/>
        <v>0</v>
      </c>
    </row>
    <row r="1957" spans="2:13">
      <c r="B1957" s="60"/>
      <c r="C1957" s="65"/>
      <c r="D1957" s="66"/>
      <c r="E1957" s="20" t="str">
        <f t="shared" si="60"/>
        <v>1-1900</v>
      </c>
      <c r="F1957" s="69"/>
      <c r="G1957" s="67"/>
      <c r="H1957" s="68"/>
      <c r="I1957" s="69"/>
      <c r="J1957" s="67"/>
      <c r="K1957" s="25" t="e">
        <f>IFERROR(VLOOKUP(J1957,'DE-PARA'!J:K,2,0),VLOOKUP('BD Conta 5295-0'!J1957,'DE-PARA'!K:L,2,0))</f>
        <v>#N/A</v>
      </c>
      <c r="L1957" s="70"/>
      <c r="M1957" s="101">
        <f t="shared" si="61"/>
        <v>0</v>
      </c>
    </row>
    <row r="1958" spans="2:13">
      <c r="B1958" s="60"/>
      <c r="C1958" s="65"/>
      <c r="D1958" s="66"/>
      <c r="E1958" s="20" t="str">
        <f t="shared" si="60"/>
        <v>1-1900</v>
      </c>
      <c r="F1958" s="69"/>
      <c r="G1958" s="67"/>
      <c r="H1958" s="68"/>
      <c r="I1958" s="69"/>
      <c r="J1958" s="67"/>
      <c r="K1958" s="25" t="e">
        <f>IFERROR(VLOOKUP(J1958,'DE-PARA'!J:K,2,0),VLOOKUP('BD Conta 5295-0'!J1958,'DE-PARA'!K:L,2,0))</f>
        <v>#N/A</v>
      </c>
      <c r="L1958" s="70"/>
      <c r="M1958" s="101">
        <f t="shared" si="61"/>
        <v>0</v>
      </c>
    </row>
    <row r="1959" spans="2:13">
      <c r="B1959" s="60"/>
      <c r="C1959" s="65"/>
      <c r="D1959" s="66"/>
      <c r="E1959" s="20" t="str">
        <f t="shared" si="60"/>
        <v>1-1900</v>
      </c>
      <c r="F1959" s="69"/>
      <c r="G1959" s="67"/>
      <c r="H1959" s="68"/>
      <c r="I1959" s="69"/>
      <c r="J1959" s="67"/>
      <c r="K1959" s="25" t="e">
        <f>IFERROR(VLOOKUP(J1959,'DE-PARA'!J:K,2,0),VLOOKUP('BD Conta 5295-0'!J1959,'DE-PARA'!K:L,2,0))</f>
        <v>#N/A</v>
      </c>
      <c r="L1959" s="70"/>
      <c r="M1959" s="101">
        <f t="shared" si="61"/>
        <v>0</v>
      </c>
    </row>
    <row r="1960" spans="2:13">
      <c r="B1960" s="60"/>
      <c r="C1960" s="65"/>
      <c r="D1960" s="66"/>
      <c r="E1960" s="20" t="str">
        <f t="shared" si="60"/>
        <v>1-1900</v>
      </c>
      <c r="F1960" s="69"/>
      <c r="G1960" s="67"/>
      <c r="H1960" s="68"/>
      <c r="I1960" s="69"/>
      <c r="J1960" s="67"/>
      <c r="K1960" s="25" t="e">
        <f>IFERROR(VLOOKUP(J1960,'DE-PARA'!J:K,2,0),VLOOKUP('BD Conta 5295-0'!J1960,'DE-PARA'!K:L,2,0))</f>
        <v>#N/A</v>
      </c>
      <c r="L1960" s="70"/>
      <c r="M1960" s="101">
        <f t="shared" si="61"/>
        <v>0</v>
      </c>
    </row>
    <row r="1961" spans="2:13">
      <c r="B1961" s="60"/>
      <c r="C1961" s="65"/>
      <c r="D1961" s="66"/>
      <c r="E1961" s="20" t="str">
        <f t="shared" si="60"/>
        <v>1-1900</v>
      </c>
      <c r="F1961" s="69"/>
      <c r="G1961" s="67"/>
      <c r="H1961" s="68"/>
      <c r="I1961" s="69"/>
      <c r="J1961" s="67"/>
      <c r="K1961" s="25" t="e">
        <f>IFERROR(VLOOKUP(J1961,'DE-PARA'!J:K,2,0),VLOOKUP('BD Conta 5295-0'!J1961,'DE-PARA'!K:L,2,0))</f>
        <v>#N/A</v>
      </c>
      <c r="L1961" s="70"/>
      <c r="M1961" s="101">
        <f t="shared" si="61"/>
        <v>0</v>
      </c>
    </row>
    <row r="1962" spans="2:13">
      <c r="B1962" s="60"/>
      <c r="C1962" s="65"/>
      <c r="D1962" s="66"/>
      <c r="E1962" s="20" t="str">
        <f t="shared" si="60"/>
        <v>1-1900</v>
      </c>
      <c r="F1962" s="69"/>
      <c r="G1962" s="67"/>
      <c r="H1962" s="68"/>
      <c r="I1962" s="69"/>
      <c r="J1962" s="67"/>
      <c r="K1962" s="25" t="e">
        <f>IFERROR(VLOOKUP(J1962,'DE-PARA'!J:K,2,0),VLOOKUP('BD Conta 5295-0'!J1962,'DE-PARA'!K:L,2,0))</f>
        <v>#N/A</v>
      </c>
      <c r="L1962" s="70"/>
      <c r="M1962" s="101">
        <f t="shared" si="61"/>
        <v>0</v>
      </c>
    </row>
    <row r="1963" spans="2:13">
      <c r="B1963" s="60"/>
      <c r="C1963" s="65"/>
      <c r="D1963" s="66"/>
      <c r="E1963" s="20" t="str">
        <f t="shared" si="60"/>
        <v>1-1900</v>
      </c>
      <c r="F1963" s="69"/>
      <c r="G1963" s="67"/>
      <c r="H1963" s="68"/>
      <c r="I1963" s="69"/>
      <c r="J1963" s="67"/>
      <c r="K1963" s="25" t="e">
        <f>IFERROR(VLOOKUP(J1963,'DE-PARA'!J:K,2,0),VLOOKUP('BD Conta 5295-0'!J1963,'DE-PARA'!K:L,2,0))</f>
        <v>#N/A</v>
      </c>
      <c r="L1963" s="70"/>
      <c r="M1963" s="101">
        <f t="shared" si="61"/>
        <v>0</v>
      </c>
    </row>
    <row r="1964" spans="2:13">
      <c r="B1964" s="60"/>
      <c r="C1964" s="65"/>
      <c r="D1964" s="66"/>
      <c r="E1964" s="20" t="str">
        <f t="shared" si="60"/>
        <v>1-1900</v>
      </c>
      <c r="F1964" s="69"/>
      <c r="G1964" s="67"/>
      <c r="H1964" s="68"/>
      <c r="I1964" s="69"/>
      <c r="J1964" s="67"/>
      <c r="K1964" s="25" t="e">
        <f>IFERROR(VLOOKUP(J1964,'DE-PARA'!J:K,2,0),VLOOKUP('BD Conta 5295-0'!J1964,'DE-PARA'!K:L,2,0))</f>
        <v>#N/A</v>
      </c>
      <c r="L1964" s="70"/>
      <c r="M1964" s="101">
        <f t="shared" si="61"/>
        <v>0</v>
      </c>
    </row>
    <row r="1965" spans="2:13">
      <c r="B1965" s="60"/>
      <c r="C1965" s="65"/>
      <c r="D1965" s="66"/>
      <c r="E1965" s="20" t="str">
        <f t="shared" si="60"/>
        <v>1-1900</v>
      </c>
      <c r="F1965" s="69"/>
      <c r="G1965" s="67"/>
      <c r="H1965" s="68"/>
      <c r="I1965" s="69"/>
      <c r="J1965" s="67"/>
      <c r="K1965" s="25" t="e">
        <f>IFERROR(VLOOKUP(J1965,'DE-PARA'!J:K,2,0),VLOOKUP('BD Conta 5295-0'!J1965,'DE-PARA'!K:L,2,0))</f>
        <v>#N/A</v>
      </c>
      <c r="L1965" s="70"/>
      <c r="M1965" s="101">
        <f t="shared" si="61"/>
        <v>0</v>
      </c>
    </row>
    <row r="1966" spans="2:13">
      <c r="B1966" s="60"/>
      <c r="C1966" s="65"/>
      <c r="D1966" s="66"/>
      <c r="E1966" s="20" t="str">
        <f t="shared" si="60"/>
        <v>1-1900</v>
      </c>
      <c r="F1966" s="69"/>
      <c r="G1966" s="67"/>
      <c r="H1966" s="68"/>
      <c r="I1966" s="69"/>
      <c r="J1966" s="67"/>
      <c r="K1966" s="25" t="e">
        <f>IFERROR(VLOOKUP(J1966,'DE-PARA'!J:K,2,0),VLOOKUP('BD Conta 5295-0'!J1966,'DE-PARA'!K:L,2,0))</f>
        <v>#N/A</v>
      </c>
      <c r="L1966" s="70"/>
      <c r="M1966" s="101">
        <f t="shared" si="61"/>
        <v>0</v>
      </c>
    </row>
    <row r="1967" spans="2:13">
      <c r="B1967" s="60"/>
      <c r="C1967" s="65"/>
      <c r="D1967" s="66"/>
      <c r="E1967" s="20" t="str">
        <f t="shared" si="60"/>
        <v>1-1900</v>
      </c>
      <c r="F1967" s="69"/>
      <c r="G1967" s="67"/>
      <c r="H1967" s="68"/>
      <c r="I1967" s="69"/>
      <c r="J1967" s="67"/>
      <c r="K1967" s="25" t="e">
        <f>IFERROR(VLOOKUP(J1967,'DE-PARA'!J:K,2,0),VLOOKUP('BD Conta 5295-0'!J1967,'DE-PARA'!K:L,2,0))</f>
        <v>#N/A</v>
      </c>
      <c r="L1967" s="70"/>
      <c r="M1967" s="101">
        <f t="shared" si="61"/>
        <v>0</v>
      </c>
    </row>
    <row r="1968" spans="2:13">
      <c r="B1968" s="60"/>
      <c r="C1968" s="65"/>
      <c r="D1968" s="66"/>
      <c r="E1968" s="20" t="str">
        <f t="shared" si="60"/>
        <v>1-1900</v>
      </c>
      <c r="F1968" s="69"/>
      <c r="G1968" s="67"/>
      <c r="H1968" s="68"/>
      <c r="I1968" s="69"/>
      <c r="J1968" s="67"/>
      <c r="K1968" s="25" t="e">
        <f>IFERROR(VLOOKUP(J1968,'DE-PARA'!J:K,2,0),VLOOKUP('BD Conta 5295-0'!J1968,'DE-PARA'!K:L,2,0))</f>
        <v>#N/A</v>
      </c>
      <c r="L1968" s="70"/>
      <c r="M1968" s="101">
        <f t="shared" si="61"/>
        <v>0</v>
      </c>
    </row>
    <row r="1969" spans="2:13">
      <c r="B1969" s="60"/>
      <c r="C1969" s="65"/>
      <c r="D1969" s="66"/>
      <c r="E1969" s="20" t="str">
        <f t="shared" si="60"/>
        <v>1-1900</v>
      </c>
      <c r="F1969" s="69"/>
      <c r="G1969" s="67"/>
      <c r="H1969" s="68"/>
      <c r="I1969" s="69"/>
      <c r="J1969" s="67"/>
      <c r="K1969" s="25" t="e">
        <f>IFERROR(VLOOKUP(J1969,'DE-PARA'!J:K,2,0),VLOOKUP('BD Conta 5295-0'!J1969,'DE-PARA'!K:L,2,0))</f>
        <v>#N/A</v>
      </c>
      <c r="L1969" s="70"/>
      <c r="M1969" s="101">
        <f t="shared" si="61"/>
        <v>0</v>
      </c>
    </row>
    <row r="1970" spans="2:13">
      <c r="B1970" s="60"/>
      <c r="C1970" s="65"/>
      <c r="D1970" s="66"/>
      <c r="E1970" s="20" t="str">
        <f t="shared" si="60"/>
        <v>1-1900</v>
      </c>
      <c r="F1970" s="69"/>
      <c r="G1970" s="67"/>
      <c r="H1970" s="68"/>
      <c r="I1970" s="69"/>
      <c r="J1970" s="67"/>
      <c r="K1970" s="25" t="e">
        <f>IFERROR(VLOOKUP(J1970,'DE-PARA'!J:K,2,0),VLOOKUP('BD Conta 5295-0'!J1970,'DE-PARA'!K:L,2,0))</f>
        <v>#N/A</v>
      </c>
      <c r="L1970" s="70"/>
      <c r="M1970" s="101">
        <f t="shared" si="61"/>
        <v>0</v>
      </c>
    </row>
    <row r="1971" spans="2:13">
      <c r="B1971" s="60"/>
      <c r="C1971" s="65"/>
      <c r="D1971" s="66"/>
      <c r="E1971" s="20" t="str">
        <f t="shared" si="60"/>
        <v>1-1900</v>
      </c>
      <c r="F1971" s="69"/>
      <c r="G1971" s="67"/>
      <c r="H1971" s="68"/>
      <c r="I1971" s="69"/>
      <c r="J1971" s="67"/>
      <c r="K1971" s="25" t="e">
        <f>IFERROR(VLOOKUP(J1971,'DE-PARA'!J:K,2,0),VLOOKUP('BD Conta 5295-0'!J1971,'DE-PARA'!K:L,2,0))</f>
        <v>#N/A</v>
      </c>
      <c r="L1971" s="70"/>
      <c r="M1971" s="101">
        <f t="shared" si="61"/>
        <v>0</v>
      </c>
    </row>
    <row r="1972" spans="2:13">
      <c r="B1972" s="60"/>
      <c r="C1972" s="65"/>
      <c r="D1972" s="66"/>
      <c r="E1972" s="20" t="str">
        <f t="shared" si="60"/>
        <v>1-1900</v>
      </c>
      <c r="F1972" s="69"/>
      <c r="G1972" s="67"/>
      <c r="H1972" s="68"/>
      <c r="I1972" s="69"/>
      <c r="J1972" s="67"/>
      <c r="K1972" s="25" t="e">
        <f>IFERROR(VLOOKUP(J1972,'DE-PARA'!J:K,2,0),VLOOKUP('BD Conta 5295-0'!J1972,'DE-PARA'!K:L,2,0))</f>
        <v>#N/A</v>
      </c>
      <c r="L1972" s="70"/>
      <c r="M1972" s="101">
        <f t="shared" si="61"/>
        <v>0</v>
      </c>
    </row>
    <row r="1973" spans="2:13">
      <c r="B1973" s="60"/>
      <c r="C1973" s="65"/>
      <c r="D1973" s="66"/>
      <c r="E1973" s="20" t="str">
        <f t="shared" si="60"/>
        <v>1-1900</v>
      </c>
      <c r="F1973" s="69"/>
      <c r="G1973" s="67"/>
      <c r="H1973" s="68"/>
      <c r="I1973" s="69"/>
      <c r="J1973" s="67"/>
      <c r="K1973" s="25" t="e">
        <f>IFERROR(VLOOKUP(J1973,'DE-PARA'!J:K,2,0),VLOOKUP('BD Conta 5295-0'!J1973,'DE-PARA'!K:L,2,0))</f>
        <v>#N/A</v>
      </c>
      <c r="L1973" s="70"/>
      <c r="M1973" s="101">
        <f t="shared" si="61"/>
        <v>0</v>
      </c>
    </row>
    <row r="1974" spans="2:13">
      <c r="B1974" s="60"/>
      <c r="C1974" s="65"/>
      <c r="D1974" s="66"/>
      <c r="E1974" s="20" t="str">
        <f t="shared" si="60"/>
        <v>1-1900</v>
      </c>
      <c r="F1974" s="69"/>
      <c r="G1974" s="67"/>
      <c r="H1974" s="68"/>
      <c r="I1974" s="69"/>
      <c r="J1974" s="67"/>
      <c r="K1974" s="25" t="e">
        <f>IFERROR(VLOOKUP(J1974,'DE-PARA'!J:K,2,0),VLOOKUP('BD Conta 5295-0'!J1974,'DE-PARA'!K:L,2,0))</f>
        <v>#N/A</v>
      </c>
      <c r="L1974" s="70"/>
      <c r="M1974" s="101">
        <f t="shared" si="61"/>
        <v>0</v>
      </c>
    </row>
    <row r="1975" spans="2:13">
      <c r="B1975" s="60"/>
      <c r="C1975" s="65"/>
      <c r="D1975" s="66"/>
      <c r="E1975" s="20" t="str">
        <f t="shared" si="60"/>
        <v>1-1900</v>
      </c>
      <c r="F1975" s="69"/>
      <c r="G1975" s="67"/>
      <c r="H1975" s="68"/>
      <c r="I1975" s="69"/>
      <c r="J1975" s="67"/>
      <c r="K1975" s="25" t="e">
        <f>IFERROR(VLOOKUP(J1975,'DE-PARA'!J:K,2,0),VLOOKUP('BD Conta 5295-0'!J1975,'DE-PARA'!K:L,2,0))</f>
        <v>#N/A</v>
      </c>
      <c r="L1975" s="70"/>
      <c r="M1975" s="101">
        <f t="shared" si="61"/>
        <v>0</v>
      </c>
    </row>
    <row r="1976" spans="2:13">
      <c r="B1976" s="60"/>
      <c r="C1976" s="65"/>
      <c r="D1976" s="66"/>
      <c r="E1976" s="20" t="str">
        <f t="shared" si="60"/>
        <v>1-1900</v>
      </c>
      <c r="F1976" s="69"/>
      <c r="G1976" s="67"/>
      <c r="H1976" s="68"/>
      <c r="I1976" s="69"/>
      <c r="J1976" s="67"/>
      <c r="K1976" s="25" t="e">
        <f>IFERROR(VLOOKUP(J1976,'DE-PARA'!J:K,2,0),VLOOKUP('BD Conta 5295-0'!J1976,'DE-PARA'!K:L,2,0))</f>
        <v>#N/A</v>
      </c>
      <c r="L1976" s="70"/>
      <c r="M1976" s="101">
        <f t="shared" si="61"/>
        <v>0</v>
      </c>
    </row>
    <row r="1977" spans="2:13">
      <c r="B1977" s="60"/>
      <c r="C1977" s="65"/>
      <c r="D1977" s="66"/>
      <c r="E1977" s="20" t="str">
        <f t="shared" si="60"/>
        <v>1-1900</v>
      </c>
      <c r="F1977" s="69"/>
      <c r="G1977" s="67"/>
      <c r="H1977" s="68"/>
      <c r="I1977" s="69"/>
      <c r="J1977" s="67"/>
      <c r="K1977" s="25" t="e">
        <f>IFERROR(VLOOKUP(J1977,'DE-PARA'!J:K,2,0),VLOOKUP('BD Conta 5295-0'!J1977,'DE-PARA'!K:L,2,0))</f>
        <v>#N/A</v>
      </c>
      <c r="L1977" s="70"/>
      <c r="M1977" s="101">
        <f t="shared" si="61"/>
        <v>0</v>
      </c>
    </row>
    <row r="1978" spans="2:13">
      <c r="B1978" s="60"/>
      <c r="C1978" s="65"/>
      <c r="D1978" s="66"/>
      <c r="E1978" s="20" t="str">
        <f t="shared" si="60"/>
        <v>1-1900</v>
      </c>
      <c r="F1978" s="69"/>
      <c r="G1978" s="67"/>
      <c r="H1978" s="68"/>
      <c r="I1978" s="69"/>
      <c r="J1978" s="67"/>
      <c r="K1978" s="25" t="e">
        <f>IFERROR(VLOOKUP(J1978,'DE-PARA'!J:K,2,0),VLOOKUP('BD Conta 5295-0'!J1978,'DE-PARA'!K:L,2,0))</f>
        <v>#N/A</v>
      </c>
      <c r="L1978" s="70"/>
      <c r="M1978" s="101">
        <f t="shared" si="61"/>
        <v>0</v>
      </c>
    </row>
    <row r="1979" spans="2:13">
      <c r="B1979" s="60"/>
      <c r="C1979" s="65"/>
      <c r="D1979" s="66"/>
      <c r="E1979" s="20" t="str">
        <f t="shared" si="60"/>
        <v>1-1900</v>
      </c>
      <c r="F1979" s="69"/>
      <c r="G1979" s="67"/>
      <c r="H1979" s="68"/>
      <c r="I1979" s="69"/>
      <c r="J1979" s="67"/>
      <c r="K1979" s="25" t="e">
        <f>IFERROR(VLOOKUP(J1979,'DE-PARA'!J:K,2,0),VLOOKUP('BD Conta 5295-0'!J1979,'DE-PARA'!K:L,2,0))</f>
        <v>#N/A</v>
      </c>
      <c r="L1979" s="70"/>
      <c r="M1979" s="101">
        <f t="shared" si="61"/>
        <v>0</v>
      </c>
    </row>
    <row r="1980" spans="2:13">
      <c r="B1980" s="60"/>
      <c r="C1980" s="65"/>
      <c r="D1980" s="66"/>
      <c r="E1980" s="20" t="str">
        <f t="shared" si="60"/>
        <v>1-1900</v>
      </c>
      <c r="F1980" s="69"/>
      <c r="G1980" s="67"/>
      <c r="H1980" s="68"/>
      <c r="I1980" s="69"/>
      <c r="J1980" s="67"/>
      <c r="K1980" s="25" t="e">
        <f>IFERROR(VLOOKUP(J1980,'DE-PARA'!J:K,2,0),VLOOKUP('BD Conta 5295-0'!J1980,'DE-PARA'!K:L,2,0))</f>
        <v>#N/A</v>
      </c>
      <c r="L1980" s="70"/>
      <c r="M1980" s="101">
        <f t="shared" si="61"/>
        <v>0</v>
      </c>
    </row>
    <row r="1981" spans="2:13">
      <c r="B1981" s="60"/>
      <c r="C1981" s="65"/>
      <c r="D1981" s="66"/>
      <c r="E1981" s="20" t="str">
        <f t="shared" si="60"/>
        <v>1-1900</v>
      </c>
      <c r="F1981" s="69"/>
      <c r="G1981" s="67"/>
      <c r="H1981" s="68"/>
      <c r="I1981" s="69"/>
      <c r="J1981" s="67"/>
      <c r="K1981" s="25" t="e">
        <f>IFERROR(VLOOKUP(J1981,'DE-PARA'!J:K,2,0),VLOOKUP('BD Conta 5295-0'!J1981,'DE-PARA'!K:L,2,0))</f>
        <v>#N/A</v>
      </c>
      <c r="L1981" s="70"/>
      <c r="M1981" s="101">
        <f t="shared" si="61"/>
        <v>0</v>
      </c>
    </row>
    <row r="1982" spans="2:13">
      <c r="B1982" s="60"/>
      <c r="C1982" s="65"/>
      <c r="D1982" s="66"/>
      <c r="E1982" s="20" t="str">
        <f t="shared" si="60"/>
        <v>1-1900</v>
      </c>
      <c r="F1982" s="69"/>
      <c r="G1982" s="67"/>
      <c r="H1982" s="68"/>
      <c r="I1982" s="69"/>
      <c r="J1982" s="67"/>
      <c r="K1982" s="25" t="e">
        <f>IFERROR(VLOOKUP(J1982,'DE-PARA'!J:K,2,0),VLOOKUP('BD Conta 5295-0'!J1982,'DE-PARA'!K:L,2,0))</f>
        <v>#N/A</v>
      </c>
      <c r="L1982" s="70"/>
      <c r="M1982" s="101">
        <f t="shared" si="61"/>
        <v>0</v>
      </c>
    </row>
    <row r="1983" spans="2:13">
      <c r="B1983" s="60"/>
      <c r="C1983" s="65"/>
      <c r="D1983" s="66"/>
      <c r="E1983" s="20" t="str">
        <f t="shared" si="60"/>
        <v>1-1900</v>
      </c>
      <c r="F1983" s="69"/>
      <c r="G1983" s="67"/>
      <c r="H1983" s="68"/>
      <c r="I1983" s="69"/>
      <c r="J1983" s="67"/>
      <c r="K1983" s="25" t="e">
        <f>IFERROR(VLOOKUP(J1983,'DE-PARA'!J:K,2,0),VLOOKUP('BD Conta 5295-0'!J1983,'DE-PARA'!K:L,2,0))</f>
        <v>#N/A</v>
      </c>
      <c r="L1983" s="70"/>
      <c r="M1983" s="101">
        <f t="shared" si="61"/>
        <v>0</v>
      </c>
    </row>
    <row r="1984" spans="2:13">
      <c r="B1984" s="60"/>
      <c r="C1984" s="65"/>
      <c r="D1984" s="66"/>
      <c r="E1984" s="20" t="str">
        <f t="shared" si="60"/>
        <v>1-1900</v>
      </c>
      <c r="F1984" s="69"/>
      <c r="G1984" s="67"/>
      <c r="H1984" s="68"/>
      <c r="I1984" s="69"/>
      <c r="J1984" s="67"/>
      <c r="K1984" s="25" t="e">
        <f>IFERROR(VLOOKUP(J1984,'DE-PARA'!J:K,2,0),VLOOKUP('BD Conta 5295-0'!J1984,'DE-PARA'!K:L,2,0))</f>
        <v>#N/A</v>
      </c>
      <c r="L1984" s="70"/>
      <c r="M1984" s="101">
        <f t="shared" si="61"/>
        <v>0</v>
      </c>
    </row>
    <row r="1985" spans="2:13">
      <c r="B1985" s="60"/>
      <c r="C1985" s="65"/>
      <c r="D1985" s="66"/>
      <c r="E1985" s="20" t="str">
        <f t="shared" si="60"/>
        <v>1-1900</v>
      </c>
      <c r="F1985" s="69"/>
      <c r="G1985" s="67"/>
      <c r="H1985" s="68"/>
      <c r="I1985" s="69"/>
      <c r="J1985" s="67"/>
      <c r="K1985" s="25" t="e">
        <f>IFERROR(VLOOKUP(J1985,'DE-PARA'!J:K,2,0),VLOOKUP('BD Conta 5295-0'!J1985,'DE-PARA'!K:L,2,0))</f>
        <v>#N/A</v>
      </c>
      <c r="L1985" s="70"/>
      <c r="M1985" s="101">
        <f t="shared" si="61"/>
        <v>0</v>
      </c>
    </row>
    <row r="1986" spans="2:13">
      <c r="B1986" s="60"/>
      <c r="C1986" s="65"/>
      <c r="D1986" s="66"/>
      <c r="E1986" s="20" t="str">
        <f t="shared" si="60"/>
        <v>1-1900</v>
      </c>
      <c r="F1986" s="69"/>
      <c r="G1986" s="67"/>
      <c r="H1986" s="68"/>
      <c r="I1986" s="69"/>
      <c r="J1986" s="67"/>
      <c r="K1986" s="25" t="e">
        <f>IFERROR(VLOOKUP(J1986,'DE-PARA'!J:K,2,0),VLOOKUP('BD Conta 5295-0'!J1986,'DE-PARA'!K:L,2,0))</f>
        <v>#N/A</v>
      </c>
      <c r="L1986" s="70"/>
      <c r="M1986" s="101">
        <f t="shared" si="61"/>
        <v>0</v>
      </c>
    </row>
    <row r="1987" spans="2:13">
      <c r="B1987" s="60"/>
      <c r="C1987" s="65"/>
      <c r="D1987" s="66"/>
      <c r="E1987" s="20" t="str">
        <f t="shared" si="60"/>
        <v>1-1900</v>
      </c>
      <c r="F1987" s="69"/>
      <c r="G1987" s="67"/>
      <c r="H1987" s="68"/>
      <c r="I1987" s="69"/>
      <c r="J1987" s="67"/>
      <c r="K1987" s="25" t="e">
        <f>IFERROR(VLOOKUP(J1987,'DE-PARA'!J:K,2,0),VLOOKUP('BD Conta 5295-0'!J1987,'DE-PARA'!K:L,2,0))</f>
        <v>#N/A</v>
      </c>
      <c r="L1987" s="70"/>
      <c r="M1987" s="101">
        <f t="shared" si="61"/>
        <v>0</v>
      </c>
    </row>
    <row r="1988" spans="2:13">
      <c r="B1988" s="60"/>
      <c r="C1988" s="65"/>
      <c r="D1988" s="66"/>
      <c r="E1988" s="20" t="str">
        <f t="shared" ref="E1988:E2051" si="62">MONTH(D1988)&amp;"-"&amp;YEAR(D1988)</f>
        <v>1-1900</v>
      </c>
      <c r="F1988" s="69"/>
      <c r="G1988" s="67"/>
      <c r="H1988" s="68"/>
      <c r="I1988" s="69"/>
      <c r="J1988" s="67"/>
      <c r="K1988" s="25" t="e">
        <f>IFERROR(VLOOKUP(J1988,'DE-PARA'!J:K,2,0),VLOOKUP('BD Conta 5295-0'!J1988,'DE-PARA'!K:L,2,0))</f>
        <v>#N/A</v>
      </c>
      <c r="L1988" s="70"/>
      <c r="M1988" s="101">
        <f t="shared" si="61"/>
        <v>0</v>
      </c>
    </row>
    <row r="1989" spans="2:13">
      <c r="B1989" s="60"/>
      <c r="C1989" s="65"/>
      <c r="D1989" s="66"/>
      <c r="E1989" s="20" t="str">
        <f t="shared" si="62"/>
        <v>1-1900</v>
      </c>
      <c r="F1989" s="69"/>
      <c r="G1989" s="67"/>
      <c r="H1989" s="68"/>
      <c r="I1989" s="69"/>
      <c r="J1989" s="67"/>
      <c r="K1989" s="25" t="e">
        <f>IFERROR(VLOOKUP(J1989,'DE-PARA'!J:K,2,0),VLOOKUP('BD Conta 5295-0'!J1989,'DE-PARA'!K:L,2,0))</f>
        <v>#N/A</v>
      </c>
      <c r="L1989" s="70"/>
      <c r="M1989" s="101">
        <f t="shared" si="61"/>
        <v>0</v>
      </c>
    </row>
    <row r="1990" spans="2:13">
      <c r="B1990" s="60"/>
      <c r="C1990" s="65"/>
      <c r="D1990" s="66"/>
      <c r="E1990" s="20" t="str">
        <f t="shared" si="62"/>
        <v>1-1900</v>
      </c>
      <c r="F1990" s="69"/>
      <c r="G1990" s="67"/>
      <c r="H1990" s="68"/>
      <c r="I1990" s="69"/>
      <c r="J1990" s="67"/>
      <c r="K1990" s="25" t="e">
        <f>IFERROR(VLOOKUP(J1990,'DE-PARA'!J:K,2,0),VLOOKUP('BD Conta 5295-0'!J1990,'DE-PARA'!K:L,2,0))</f>
        <v>#N/A</v>
      </c>
      <c r="L1990" s="70"/>
      <c r="M1990" s="101">
        <f t="shared" ref="M1990:M2053" si="63">M1989+L1990</f>
        <v>0</v>
      </c>
    </row>
    <row r="1991" spans="2:13">
      <c r="B1991" s="60"/>
      <c r="C1991" s="65"/>
      <c r="D1991" s="66"/>
      <c r="E1991" s="20" t="str">
        <f t="shared" si="62"/>
        <v>1-1900</v>
      </c>
      <c r="F1991" s="69"/>
      <c r="G1991" s="67"/>
      <c r="H1991" s="68"/>
      <c r="I1991" s="69"/>
      <c r="J1991" s="67"/>
      <c r="K1991" s="25" t="e">
        <f>IFERROR(VLOOKUP(J1991,'DE-PARA'!J:K,2,0),VLOOKUP('BD Conta 5295-0'!J1991,'DE-PARA'!K:L,2,0))</f>
        <v>#N/A</v>
      </c>
      <c r="L1991" s="70"/>
      <c r="M1991" s="101">
        <f t="shared" si="63"/>
        <v>0</v>
      </c>
    </row>
    <row r="1992" spans="2:13">
      <c r="B1992" s="60"/>
      <c r="C1992" s="65"/>
      <c r="D1992" s="66"/>
      <c r="E1992" s="20" t="str">
        <f t="shared" si="62"/>
        <v>1-1900</v>
      </c>
      <c r="F1992" s="69"/>
      <c r="G1992" s="67"/>
      <c r="H1992" s="68"/>
      <c r="I1992" s="69"/>
      <c r="J1992" s="67"/>
      <c r="K1992" s="25" t="e">
        <f>IFERROR(VLOOKUP(J1992,'DE-PARA'!J:K,2,0),VLOOKUP('BD Conta 5295-0'!J1992,'DE-PARA'!K:L,2,0))</f>
        <v>#N/A</v>
      </c>
      <c r="L1992" s="70"/>
      <c r="M1992" s="101">
        <f t="shared" si="63"/>
        <v>0</v>
      </c>
    </row>
    <row r="1993" spans="2:13">
      <c r="B1993" s="60"/>
      <c r="C1993" s="65"/>
      <c r="D1993" s="66"/>
      <c r="E1993" s="20" t="str">
        <f t="shared" si="62"/>
        <v>1-1900</v>
      </c>
      <c r="F1993" s="69"/>
      <c r="G1993" s="67"/>
      <c r="H1993" s="68"/>
      <c r="I1993" s="69"/>
      <c r="J1993" s="67"/>
      <c r="K1993" s="25" t="e">
        <f>IFERROR(VLOOKUP(J1993,'DE-PARA'!J:K,2,0),VLOOKUP('BD Conta 5295-0'!J1993,'DE-PARA'!K:L,2,0))</f>
        <v>#N/A</v>
      </c>
      <c r="L1993" s="70"/>
      <c r="M1993" s="101">
        <f t="shared" si="63"/>
        <v>0</v>
      </c>
    </row>
    <row r="1994" spans="2:13">
      <c r="B1994" s="60"/>
      <c r="C1994" s="65"/>
      <c r="D1994" s="66"/>
      <c r="E1994" s="20" t="str">
        <f t="shared" si="62"/>
        <v>1-1900</v>
      </c>
      <c r="F1994" s="69"/>
      <c r="G1994" s="67"/>
      <c r="H1994" s="68"/>
      <c r="I1994" s="69"/>
      <c r="J1994" s="67"/>
      <c r="K1994" s="25" t="e">
        <f>IFERROR(VLOOKUP(J1994,'DE-PARA'!J:K,2,0),VLOOKUP('BD Conta 5295-0'!J1994,'DE-PARA'!K:L,2,0))</f>
        <v>#N/A</v>
      </c>
      <c r="L1994" s="70"/>
      <c r="M1994" s="101">
        <f t="shared" si="63"/>
        <v>0</v>
      </c>
    </row>
    <row r="1995" spans="2:13">
      <c r="B1995" s="60"/>
      <c r="C1995" s="65"/>
      <c r="D1995" s="66"/>
      <c r="E1995" s="20" t="str">
        <f t="shared" si="62"/>
        <v>1-1900</v>
      </c>
      <c r="F1995" s="69"/>
      <c r="G1995" s="67"/>
      <c r="H1995" s="68"/>
      <c r="I1995" s="69"/>
      <c r="J1995" s="67"/>
      <c r="K1995" s="25" t="e">
        <f>IFERROR(VLOOKUP(J1995,'DE-PARA'!J:K,2,0),VLOOKUP('BD Conta 5295-0'!J1995,'DE-PARA'!K:L,2,0))</f>
        <v>#N/A</v>
      </c>
      <c r="L1995" s="70"/>
      <c r="M1995" s="101">
        <f t="shared" si="63"/>
        <v>0</v>
      </c>
    </row>
    <row r="1996" spans="2:13">
      <c r="B1996" s="60"/>
      <c r="C1996" s="65"/>
      <c r="D1996" s="66"/>
      <c r="E1996" s="20" t="str">
        <f t="shared" si="62"/>
        <v>1-1900</v>
      </c>
      <c r="F1996" s="69"/>
      <c r="G1996" s="67"/>
      <c r="H1996" s="68"/>
      <c r="I1996" s="69"/>
      <c r="J1996" s="67"/>
      <c r="K1996" s="25" t="e">
        <f>IFERROR(VLOOKUP(J1996,'DE-PARA'!J:K,2,0),VLOOKUP('BD Conta 5295-0'!J1996,'DE-PARA'!K:L,2,0))</f>
        <v>#N/A</v>
      </c>
      <c r="L1996" s="70"/>
      <c r="M1996" s="101">
        <f t="shared" si="63"/>
        <v>0</v>
      </c>
    </row>
    <row r="1997" spans="2:13">
      <c r="B1997" s="60"/>
      <c r="C1997" s="65"/>
      <c r="D1997" s="66"/>
      <c r="E1997" s="20" t="str">
        <f t="shared" si="62"/>
        <v>1-1900</v>
      </c>
      <c r="F1997" s="69"/>
      <c r="G1997" s="67"/>
      <c r="H1997" s="68"/>
      <c r="I1997" s="69"/>
      <c r="J1997" s="67"/>
      <c r="K1997" s="25" t="e">
        <f>IFERROR(VLOOKUP(J1997,'DE-PARA'!J:K,2,0),VLOOKUP('BD Conta 5295-0'!J1997,'DE-PARA'!K:L,2,0))</f>
        <v>#N/A</v>
      </c>
      <c r="L1997" s="70"/>
      <c r="M1997" s="101">
        <f t="shared" si="63"/>
        <v>0</v>
      </c>
    </row>
    <row r="1998" spans="2:13">
      <c r="B1998" s="60"/>
      <c r="C1998" s="65"/>
      <c r="D1998" s="66"/>
      <c r="E1998" s="20" t="str">
        <f t="shared" si="62"/>
        <v>1-1900</v>
      </c>
      <c r="F1998" s="69"/>
      <c r="G1998" s="67"/>
      <c r="H1998" s="68"/>
      <c r="I1998" s="69"/>
      <c r="J1998" s="67"/>
      <c r="K1998" s="25" t="e">
        <f>IFERROR(VLOOKUP(J1998,'DE-PARA'!J:K,2,0),VLOOKUP('BD Conta 5295-0'!J1998,'DE-PARA'!K:L,2,0))</f>
        <v>#N/A</v>
      </c>
      <c r="L1998" s="70"/>
      <c r="M1998" s="101">
        <f t="shared" si="63"/>
        <v>0</v>
      </c>
    </row>
    <row r="1999" spans="2:13">
      <c r="B1999" s="60"/>
      <c r="C1999" s="65"/>
      <c r="D1999" s="66"/>
      <c r="E1999" s="20" t="str">
        <f t="shared" si="62"/>
        <v>1-1900</v>
      </c>
      <c r="F1999" s="69"/>
      <c r="G1999" s="67"/>
      <c r="H1999" s="68"/>
      <c r="I1999" s="69"/>
      <c r="J1999" s="67"/>
      <c r="K1999" s="25" t="e">
        <f>IFERROR(VLOOKUP(J1999,'DE-PARA'!J:K,2,0),VLOOKUP('BD Conta 5295-0'!J1999,'DE-PARA'!K:L,2,0))</f>
        <v>#N/A</v>
      </c>
      <c r="L1999" s="70"/>
      <c r="M1999" s="101">
        <f t="shared" si="63"/>
        <v>0</v>
      </c>
    </row>
    <row r="2000" spans="2:13">
      <c r="B2000" s="60"/>
      <c r="C2000" s="65"/>
      <c r="D2000" s="66"/>
      <c r="E2000" s="20" t="str">
        <f t="shared" si="62"/>
        <v>1-1900</v>
      </c>
      <c r="F2000" s="69"/>
      <c r="G2000" s="67"/>
      <c r="H2000" s="68"/>
      <c r="I2000" s="69"/>
      <c r="J2000" s="67"/>
      <c r="K2000" s="25" t="e">
        <f>IFERROR(VLOOKUP(J2000,'DE-PARA'!J:K,2,0),VLOOKUP('BD Conta 5295-0'!J2000,'DE-PARA'!K:L,2,0))</f>
        <v>#N/A</v>
      </c>
      <c r="L2000" s="70"/>
      <c r="M2000" s="101">
        <f t="shared" si="63"/>
        <v>0</v>
      </c>
    </row>
    <row r="2001" spans="2:13">
      <c r="B2001" s="60"/>
      <c r="C2001" s="65"/>
      <c r="D2001" s="66"/>
      <c r="E2001" s="20" t="str">
        <f t="shared" si="62"/>
        <v>1-1900</v>
      </c>
      <c r="F2001" s="69"/>
      <c r="G2001" s="67"/>
      <c r="H2001" s="68"/>
      <c r="I2001" s="69"/>
      <c r="J2001" s="67"/>
      <c r="K2001" s="25" t="e">
        <f>IFERROR(VLOOKUP(J2001,'DE-PARA'!J:K,2,0),VLOOKUP('BD Conta 5295-0'!J2001,'DE-PARA'!K:L,2,0))</f>
        <v>#N/A</v>
      </c>
      <c r="L2001" s="70"/>
      <c r="M2001" s="101">
        <f t="shared" si="63"/>
        <v>0</v>
      </c>
    </row>
    <row r="2002" spans="2:13">
      <c r="B2002" s="60"/>
      <c r="C2002" s="65"/>
      <c r="D2002" s="66"/>
      <c r="E2002" s="20" t="str">
        <f t="shared" si="62"/>
        <v>1-1900</v>
      </c>
      <c r="F2002" s="69"/>
      <c r="G2002" s="67"/>
      <c r="H2002" s="68"/>
      <c r="I2002" s="69"/>
      <c r="J2002" s="67"/>
      <c r="K2002" s="25" t="e">
        <f>IFERROR(VLOOKUP(J2002,'DE-PARA'!J:K,2,0),VLOOKUP('BD Conta 5295-0'!J2002,'DE-PARA'!K:L,2,0))</f>
        <v>#N/A</v>
      </c>
      <c r="L2002" s="70"/>
      <c r="M2002" s="101">
        <f t="shared" si="63"/>
        <v>0</v>
      </c>
    </row>
    <row r="2003" spans="2:13">
      <c r="B2003" s="60"/>
      <c r="C2003" s="65"/>
      <c r="D2003" s="66"/>
      <c r="E2003" s="20" t="str">
        <f t="shared" si="62"/>
        <v>1-1900</v>
      </c>
      <c r="F2003" s="69"/>
      <c r="G2003" s="67"/>
      <c r="H2003" s="68"/>
      <c r="I2003" s="69"/>
      <c r="J2003" s="67"/>
      <c r="K2003" s="25" t="e">
        <f>IFERROR(VLOOKUP(J2003,'DE-PARA'!J:K,2,0),VLOOKUP('BD Conta 5295-0'!J2003,'DE-PARA'!K:L,2,0))</f>
        <v>#N/A</v>
      </c>
      <c r="L2003" s="70"/>
      <c r="M2003" s="101">
        <f t="shared" si="63"/>
        <v>0</v>
      </c>
    </row>
    <row r="2004" spans="2:13">
      <c r="B2004" s="60"/>
      <c r="C2004" s="65"/>
      <c r="D2004" s="66"/>
      <c r="E2004" s="20" t="str">
        <f t="shared" si="62"/>
        <v>1-1900</v>
      </c>
      <c r="F2004" s="69"/>
      <c r="G2004" s="67"/>
      <c r="H2004" s="68"/>
      <c r="I2004" s="69"/>
      <c r="J2004" s="67"/>
      <c r="K2004" s="25" t="e">
        <f>IFERROR(VLOOKUP(J2004,'DE-PARA'!J:K,2,0),VLOOKUP('BD Conta 5295-0'!J2004,'DE-PARA'!K:L,2,0))</f>
        <v>#N/A</v>
      </c>
      <c r="L2004" s="70"/>
      <c r="M2004" s="101">
        <f t="shared" si="63"/>
        <v>0</v>
      </c>
    </row>
    <row r="2005" spans="2:13">
      <c r="B2005" s="60"/>
      <c r="C2005" s="65"/>
      <c r="D2005" s="66"/>
      <c r="E2005" s="20" t="str">
        <f t="shared" si="62"/>
        <v>1-1900</v>
      </c>
      <c r="F2005" s="69"/>
      <c r="G2005" s="67"/>
      <c r="H2005" s="68"/>
      <c r="I2005" s="69"/>
      <c r="J2005" s="67"/>
      <c r="K2005" s="25" t="e">
        <f>IFERROR(VLOOKUP(J2005,'DE-PARA'!J:K,2,0),VLOOKUP('BD Conta 5295-0'!J2005,'DE-PARA'!K:L,2,0))</f>
        <v>#N/A</v>
      </c>
      <c r="L2005" s="70"/>
      <c r="M2005" s="101">
        <f t="shared" si="63"/>
        <v>0</v>
      </c>
    </row>
    <row r="2006" spans="2:13">
      <c r="B2006" s="60"/>
      <c r="C2006" s="65"/>
      <c r="D2006" s="66"/>
      <c r="E2006" s="20" t="str">
        <f t="shared" si="62"/>
        <v>1-1900</v>
      </c>
      <c r="F2006" s="69"/>
      <c r="G2006" s="67"/>
      <c r="H2006" s="68"/>
      <c r="I2006" s="69"/>
      <c r="J2006" s="67"/>
      <c r="K2006" s="25" t="e">
        <f>IFERROR(VLOOKUP(J2006,'DE-PARA'!J:K,2,0),VLOOKUP('BD Conta 5295-0'!J2006,'DE-PARA'!K:L,2,0))</f>
        <v>#N/A</v>
      </c>
      <c r="L2006" s="70"/>
      <c r="M2006" s="101">
        <f t="shared" si="63"/>
        <v>0</v>
      </c>
    </row>
    <row r="2007" spans="2:13">
      <c r="B2007" s="60"/>
      <c r="C2007" s="65"/>
      <c r="D2007" s="66"/>
      <c r="E2007" s="20" t="str">
        <f t="shared" si="62"/>
        <v>1-1900</v>
      </c>
      <c r="F2007" s="69"/>
      <c r="G2007" s="67"/>
      <c r="H2007" s="68"/>
      <c r="I2007" s="69"/>
      <c r="J2007" s="67"/>
      <c r="K2007" s="25" t="e">
        <f>IFERROR(VLOOKUP(J2007,'DE-PARA'!J:K,2,0),VLOOKUP('BD Conta 5295-0'!J2007,'DE-PARA'!K:L,2,0))</f>
        <v>#N/A</v>
      </c>
      <c r="L2007" s="70"/>
      <c r="M2007" s="101">
        <f t="shared" si="63"/>
        <v>0</v>
      </c>
    </row>
    <row r="2008" spans="2:13">
      <c r="B2008" s="60"/>
      <c r="C2008" s="65"/>
      <c r="D2008" s="66"/>
      <c r="E2008" s="20" t="str">
        <f t="shared" si="62"/>
        <v>1-1900</v>
      </c>
      <c r="F2008" s="69"/>
      <c r="G2008" s="67"/>
      <c r="H2008" s="68"/>
      <c r="I2008" s="69"/>
      <c r="J2008" s="67"/>
      <c r="K2008" s="25" t="e">
        <f>IFERROR(VLOOKUP(J2008,'DE-PARA'!J:K,2,0),VLOOKUP('BD Conta 5295-0'!J2008,'DE-PARA'!K:L,2,0))</f>
        <v>#N/A</v>
      </c>
      <c r="L2008" s="70"/>
      <c r="M2008" s="101">
        <f t="shared" si="63"/>
        <v>0</v>
      </c>
    </row>
    <row r="2009" spans="2:13">
      <c r="B2009" s="60"/>
      <c r="C2009" s="65"/>
      <c r="D2009" s="66"/>
      <c r="E2009" s="20" t="str">
        <f t="shared" si="62"/>
        <v>1-1900</v>
      </c>
      <c r="F2009" s="69"/>
      <c r="G2009" s="67"/>
      <c r="H2009" s="68"/>
      <c r="I2009" s="69"/>
      <c r="J2009" s="67"/>
      <c r="K2009" s="25" t="e">
        <f>IFERROR(VLOOKUP(J2009,'DE-PARA'!J:K,2,0),VLOOKUP('BD Conta 5295-0'!J2009,'DE-PARA'!K:L,2,0))</f>
        <v>#N/A</v>
      </c>
      <c r="L2009" s="70"/>
      <c r="M2009" s="101">
        <f t="shared" si="63"/>
        <v>0</v>
      </c>
    </row>
    <row r="2010" spans="2:13">
      <c r="B2010" s="60"/>
      <c r="C2010" s="65"/>
      <c r="D2010" s="66"/>
      <c r="E2010" s="20" t="str">
        <f t="shared" si="62"/>
        <v>1-1900</v>
      </c>
      <c r="F2010" s="69"/>
      <c r="G2010" s="67"/>
      <c r="H2010" s="68"/>
      <c r="I2010" s="69"/>
      <c r="J2010" s="67"/>
      <c r="K2010" s="25" t="e">
        <f>IFERROR(VLOOKUP(J2010,'DE-PARA'!J:K,2,0),VLOOKUP('BD Conta 5295-0'!J2010,'DE-PARA'!K:L,2,0))</f>
        <v>#N/A</v>
      </c>
      <c r="L2010" s="70"/>
      <c r="M2010" s="101">
        <f t="shared" si="63"/>
        <v>0</v>
      </c>
    </row>
    <row r="2011" spans="2:13">
      <c r="B2011" s="60"/>
      <c r="C2011" s="65"/>
      <c r="D2011" s="66"/>
      <c r="E2011" s="20" t="str">
        <f t="shared" si="62"/>
        <v>1-1900</v>
      </c>
      <c r="F2011" s="69"/>
      <c r="G2011" s="67"/>
      <c r="H2011" s="68"/>
      <c r="I2011" s="69"/>
      <c r="J2011" s="67"/>
      <c r="K2011" s="25" t="e">
        <f>IFERROR(VLOOKUP(J2011,'DE-PARA'!J:K,2,0),VLOOKUP('BD Conta 5295-0'!J2011,'DE-PARA'!K:L,2,0))</f>
        <v>#N/A</v>
      </c>
      <c r="L2011" s="70"/>
      <c r="M2011" s="101">
        <f t="shared" si="63"/>
        <v>0</v>
      </c>
    </row>
    <row r="2012" spans="2:13">
      <c r="B2012" s="60"/>
      <c r="C2012" s="65"/>
      <c r="D2012" s="66"/>
      <c r="E2012" s="20" t="str">
        <f t="shared" si="62"/>
        <v>1-1900</v>
      </c>
      <c r="F2012" s="69"/>
      <c r="G2012" s="67"/>
      <c r="H2012" s="68"/>
      <c r="I2012" s="69"/>
      <c r="J2012" s="67"/>
      <c r="K2012" s="25" t="e">
        <f>IFERROR(VLOOKUP(J2012,'DE-PARA'!J:K,2,0),VLOOKUP('BD Conta 5295-0'!J2012,'DE-PARA'!K:L,2,0))</f>
        <v>#N/A</v>
      </c>
      <c r="L2012" s="70"/>
      <c r="M2012" s="101">
        <f t="shared" si="63"/>
        <v>0</v>
      </c>
    </row>
    <row r="2013" spans="2:13">
      <c r="B2013" s="60"/>
      <c r="C2013" s="65"/>
      <c r="D2013" s="66"/>
      <c r="E2013" s="20" t="str">
        <f t="shared" si="62"/>
        <v>1-1900</v>
      </c>
      <c r="F2013" s="69"/>
      <c r="G2013" s="67"/>
      <c r="H2013" s="68"/>
      <c r="I2013" s="69"/>
      <c r="J2013" s="67"/>
      <c r="K2013" s="25" t="e">
        <f>IFERROR(VLOOKUP(J2013,'DE-PARA'!J:K,2,0),VLOOKUP('BD Conta 5295-0'!J2013,'DE-PARA'!K:L,2,0))</f>
        <v>#N/A</v>
      </c>
      <c r="L2013" s="70"/>
      <c r="M2013" s="101">
        <f t="shared" si="63"/>
        <v>0</v>
      </c>
    </row>
    <row r="2014" spans="2:13">
      <c r="B2014" s="60"/>
      <c r="C2014" s="65"/>
      <c r="D2014" s="66"/>
      <c r="E2014" s="20" t="str">
        <f t="shared" si="62"/>
        <v>1-1900</v>
      </c>
      <c r="F2014" s="69"/>
      <c r="G2014" s="67"/>
      <c r="H2014" s="68"/>
      <c r="I2014" s="69"/>
      <c r="J2014" s="67"/>
      <c r="K2014" s="25" t="e">
        <f>IFERROR(VLOOKUP(J2014,'DE-PARA'!J:K,2,0),VLOOKUP('BD Conta 5295-0'!J2014,'DE-PARA'!K:L,2,0))</f>
        <v>#N/A</v>
      </c>
      <c r="L2014" s="70"/>
      <c r="M2014" s="101">
        <f t="shared" si="63"/>
        <v>0</v>
      </c>
    </row>
    <row r="2015" spans="2:13">
      <c r="B2015" s="60"/>
      <c r="C2015" s="65"/>
      <c r="D2015" s="66"/>
      <c r="E2015" s="20" t="str">
        <f t="shared" si="62"/>
        <v>1-1900</v>
      </c>
      <c r="F2015" s="69"/>
      <c r="G2015" s="67"/>
      <c r="H2015" s="68"/>
      <c r="I2015" s="69"/>
      <c r="J2015" s="67"/>
      <c r="K2015" s="25" t="e">
        <f>IFERROR(VLOOKUP(J2015,'DE-PARA'!J:K,2,0),VLOOKUP('BD Conta 5295-0'!J2015,'DE-PARA'!K:L,2,0))</f>
        <v>#N/A</v>
      </c>
      <c r="L2015" s="70"/>
      <c r="M2015" s="101">
        <f t="shared" si="63"/>
        <v>0</v>
      </c>
    </row>
    <row r="2016" spans="2:13">
      <c r="B2016" s="60"/>
      <c r="C2016" s="65"/>
      <c r="D2016" s="66"/>
      <c r="E2016" s="20" t="str">
        <f t="shared" si="62"/>
        <v>1-1900</v>
      </c>
      <c r="F2016" s="69"/>
      <c r="G2016" s="67"/>
      <c r="H2016" s="68"/>
      <c r="I2016" s="69"/>
      <c r="J2016" s="67"/>
      <c r="K2016" s="25" t="e">
        <f>IFERROR(VLOOKUP(J2016,'DE-PARA'!J:K,2,0),VLOOKUP('BD Conta 5295-0'!J2016,'DE-PARA'!K:L,2,0))</f>
        <v>#N/A</v>
      </c>
      <c r="L2016" s="70"/>
      <c r="M2016" s="101">
        <f t="shared" si="63"/>
        <v>0</v>
      </c>
    </row>
    <row r="2017" spans="2:13">
      <c r="B2017" s="60"/>
      <c r="C2017" s="65"/>
      <c r="D2017" s="66"/>
      <c r="E2017" s="20" t="str">
        <f t="shared" si="62"/>
        <v>1-1900</v>
      </c>
      <c r="F2017" s="69"/>
      <c r="G2017" s="67"/>
      <c r="H2017" s="68"/>
      <c r="I2017" s="69"/>
      <c r="J2017" s="67"/>
      <c r="K2017" s="25" t="e">
        <f>IFERROR(VLOOKUP(J2017,'DE-PARA'!J:K,2,0),VLOOKUP('BD Conta 5295-0'!J2017,'DE-PARA'!K:L,2,0))</f>
        <v>#N/A</v>
      </c>
      <c r="L2017" s="70"/>
      <c r="M2017" s="101">
        <f t="shared" si="63"/>
        <v>0</v>
      </c>
    </row>
    <row r="2018" spans="2:13">
      <c r="B2018" s="60"/>
      <c r="C2018" s="65"/>
      <c r="D2018" s="66"/>
      <c r="E2018" s="20" t="str">
        <f t="shared" si="62"/>
        <v>1-1900</v>
      </c>
      <c r="F2018" s="69"/>
      <c r="G2018" s="67"/>
      <c r="H2018" s="68"/>
      <c r="I2018" s="69"/>
      <c r="J2018" s="67"/>
      <c r="K2018" s="25" t="e">
        <f>IFERROR(VLOOKUP(J2018,'DE-PARA'!J:K,2,0),VLOOKUP('BD Conta 5295-0'!J2018,'DE-PARA'!K:L,2,0))</f>
        <v>#N/A</v>
      </c>
      <c r="L2018" s="70"/>
      <c r="M2018" s="101">
        <f t="shared" si="63"/>
        <v>0</v>
      </c>
    </row>
    <row r="2019" spans="2:13">
      <c r="B2019" s="60"/>
      <c r="C2019" s="65"/>
      <c r="D2019" s="66"/>
      <c r="E2019" s="20" t="str">
        <f t="shared" si="62"/>
        <v>1-1900</v>
      </c>
      <c r="F2019" s="69"/>
      <c r="G2019" s="67"/>
      <c r="H2019" s="68"/>
      <c r="I2019" s="69"/>
      <c r="J2019" s="67"/>
      <c r="K2019" s="25" t="e">
        <f>IFERROR(VLOOKUP(J2019,'DE-PARA'!J:K,2,0),VLOOKUP('BD Conta 5295-0'!J2019,'DE-PARA'!K:L,2,0))</f>
        <v>#N/A</v>
      </c>
      <c r="L2019" s="70"/>
      <c r="M2019" s="101">
        <f t="shared" si="63"/>
        <v>0</v>
      </c>
    </row>
    <row r="2020" spans="2:13">
      <c r="B2020" s="60"/>
      <c r="C2020" s="65"/>
      <c r="D2020" s="66"/>
      <c r="E2020" s="20" t="str">
        <f t="shared" si="62"/>
        <v>1-1900</v>
      </c>
      <c r="F2020" s="69"/>
      <c r="G2020" s="67"/>
      <c r="H2020" s="68"/>
      <c r="I2020" s="69"/>
      <c r="J2020" s="67"/>
      <c r="K2020" s="25" t="e">
        <f>IFERROR(VLOOKUP(J2020,'DE-PARA'!J:K,2,0),VLOOKUP('BD Conta 5295-0'!J2020,'DE-PARA'!K:L,2,0))</f>
        <v>#N/A</v>
      </c>
      <c r="L2020" s="70"/>
      <c r="M2020" s="101">
        <f t="shared" si="63"/>
        <v>0</v>
      </c>
    </row>
    <row r="2021" spans="2:13">
      <c r="B2021" s="60"/>
      <c r="C2021" s="65"/>
      <c r="D2021" s="66"/>
      <c r="E2021" s="20" t="str">
        <f t="shared" si="62"/>
        <v>1-1900</v>
      </c>
      <c r="F2021" s="69"/>
      <c r="G2021" s="67"/>
      <c r="H2021" s="68"/>
      <c r="I2021" s="69"/>
      <c r="J2021" s="67"/>
      <c r="K2021" s="25" t="e">
        <f>IFERROR(VLOOKUP(J2021,'DE-PARA'!J:K,2,0),VLOOKUP('BD Conta 5295-0'!J2021,'DE-PARA'!K:L,2,0))</f>
        <v>#N/A</v>
      </c>
      <c r="L2021" s="70"/>
      <c r="M2021" s="101">
        <f t="shared" si="63"/>
        <v>0</v>
      </c>
    </row>
    <row r="2022" spans="2:13">
      <c r="B2022" s="60"/>
      <c r="C2022" s="65"/>
      <c r="D2022" s="66"/>
      <c r="E2022" s="20" t="str">
        <f t="shared" si="62"/>
        <v>1-1900</v>
      </c>
      <c r="F2022" s="69"/>
      <c r="G2022" s="67"/>
      <c r="H2022" s="68"/>
      <c r="I2022" s="69"/>
      <c r="J2022" s="67"/>
      <c r="K2022" s="25" t="e">
        <f>IFERROR(VLOOKUP(J2022,'DE-PARA'!J:K,2,0),VLOOKUP('BD Conta 5295-0'!J2022,'DE-PARA'!K:L,2,0))</f>
        <v>#N/A</v>
      </c>
      <c r="L2022" s="70"/>
      <c r="M2022" s="101">
        <f t="shared" si="63"/>
        <v>0</v>
      </c>
    </row>
    <row r="2023" spans="2:13">
      <c r="B2023" s="60"/>
      <c r="C2023" s="65"/>
      <c r="D2023" s="66"/>
      <c r="E2023" s="20" t="str">
        <f t="shared" si="62"/>
        <v>1-1900</v>
      </c>
      <c r="F2023" s="69"/>
      <c r="G2023" s="67"/>
      <c r="H2023" s="68"/>
      <c r="I2023" s="69"/>
      <c r="J2023" s="67"/>
      <c r="K2023" s="25" t="e">
        <f>IFERROR(VLOOKUP(J2023,'DE-PARA'!J:K,2,0),VLOOKUP('BD Conta 5295-0'!J2023,'DE-PARA'!K:L,2,0))</f>
        <v>#N/A</v>
      </c>
      <c r="L2023" s="70"/>
      <c r="M2023" s="101">
        <f t="shared" si="63"/>
        <v>0</v>
      </c>
    </row>
    <row r="2024" spans="2:13">
      <c r="B2024" s="60"/>
      <c r="C2024" s="65"/>
      <c r="D2024" s="66"/>
      <c r="E2024" s="20" t="str">
        <f t="shared" si="62"/>
        <v>1-1900</v>
      </c>
      <c r="F2024" s="69"/>
      <c r="G2024" s="67"/>
      <c r="H2024" s="68"/>
      <c r="I2024" s="69"/>
      <c r="J2024" s="67"/>
      <c r="K2024" s="25" t="e">
        <f>IFERROR(VLOOKUP(J2024,'DE-PARA'!J:K,2,0),VLOOKUP('BD Conta 5295-0'!J2024,'DE-PARA'!K:L,2,0))</f>
        <v>#N/A</v>
      </c>
      <c r="L2024" s="70"/>
      <c r="M2024" s="101">
        <f t="shared" si="63"/>
        <v>0</v>
      </c>
    </row>
    <row r="2025" spans="2:13">
      <c r="B2025" s="60"/>
      <c r="C2025" s="65"/>
      <c r="D2025" s="66"/>
      <c r="E2025" s="20" t="str">
        <f t="shared" si="62"/>
        <v>1-1900</v>
      </c>
      <c r="F2025" s="69"/>
      <c r="G2025" s="67"/>
      <c r="H2025" s="68"/>
      <c r="I2025" s="69"/>
      <c r="J2025" s="67"/>
      <c r="K2025" s="25" t="e">
        <f>IFERROR(VLOOKUP(J2025,'DE-PARA'!J:K,2,0),VLOOKUP('BD Conta 5295-0'!J2025,'DE-PARA'!K:L,2,0))</f>
        <v>#N/A</v>
      </c>
      <c r="L2025" s="70"/>
      <c r="M2025" s="101">
        <f t="shared" si="63"/>
        <v>0</v>
      </c>
    </row>
    <row r="2026" spans="2:13">
      <c r="B2026" s="60"/>
      <c r="C2026" s="65"/>
      <c r="D2026" s="66"/>
      <c r="E2026" s="20" t="str">
        <f t="shared" si="62"/>
        <v>1-1900</v>
      </c>
      <c r="F2026" s="69"/>
      <c r="G2026" s="67"/>
      <c r="H2026" s="68"/>
      <c r="I2026" s="69"/>
      <c r="J2026" s="67"/>
      <c r="K2026" s="25" t="e">
        <f>IFERROR(VLOOKUP(J2026,'DE-PARA'!J:K,2,0),VLOOKUP('BD Conta 5295-0'!J2026,'DE-PARA'!K:L,2,0))</f>
        <v>#N/A</v>
      </c>
      <c r="L2026" s="70"/>
      <c r="M2026" s="101">
        <f t="shared" si="63"/>
        <v>0</v>
      </c>
    </row>
    <row r="2027" spans="2:13">
      <c r="B2027" s="60"/>
      <c r="C2027" s="65"/>
      <c r="D2027" s="66"/>
      <c r="E2027" s="20" t="str">
        <f t="shared" si="62"/>
        <v>1-1900</v>
      </c>
      <c r="F2027" s="69"/>
      <c r="G2027" s="67"/>
      <c r="H2027" s="68"/>
      <c r="I2027" s="69"/>
      <c r="J2027" s="67"/>
      <c r="K2027" s="25" t="e">
        <f>IFERROR(VLOOKUP(J2027,'DE-PARA'!J:K,2,0),VLOOKUP('BD Conta 5295-0'!J2027,'DE-PARA'!K:L,2,0))</f>
        <v>#N/A</v>
      </c>
      <c r="L2027" s="70"/>
      <c r="M2027" s="101">
        <f t="shared" si="63"/>
        <v>0</v>
      </c>
    </row>
    <row r="2028" spans="2:13">
      <c r="B2028" s="60"/>
      <c r="C2028" s="65"/>
      <c r="D2028" s="66"/>
      <c r="E2028" s="20" t="str">
        <f t="shared" si="62"/>
        <v>1-1900</v>
      </c>
      <c r="F2028" s="69"/>
      <c r="G2028" s="67"/>
      <c r="H2028" s="68"/>
      <c r="I2028" s="69"/>
      <c r="J2028" s="67"/>
      <c r="K2028" s="25" t="e">
        <f>IFERROR(VLOOKUP(J2028,'DE-PARA'!J:K,2,0),VLOOKUP('BD Conta 5295-0'!J2028,'DE-PARA'!K:L,2,0))</f>
        <v>#N/A</v>
      </c>
      <c r="L2028" s="70"/>
      <c r="M2028" s="101">
        <f t="shared" si="63"/>
        <v>0</v>
      </c>
    </row>
    <row r="2029" spans="2:13">
      <c r="B2029" s="60"/>
      <c r="C2029" s="65"/>
      <c r="D2029" s="66"/>
      <c r="E2029" s="20" t="str">
        <f t="shared" si="62"/>
        <v>1-1900</v>
      </c>
      <c r="F2029" s="69"/>
      <c r="G2029" s="67"/>
      <c r="H2029" s="68"/>
      <c r="I2029" s="69"/>
      <c r="J2029" s="67"/>
      <c r="K2029" s="25" t="e">
        <f>IFERROR(VLOOKUP(J2029,'DE-PARA'!J:K,2,0),VLOOKUP('BD Conta 5295-0'!J2029,'DE-PARA'!K:L,2,0))</f>
        <v>#N/A</v>
      </c>
      <c r="L2029" s="70"/>
      <c r="M2029" s="101">
        <f t="shared" si="63"/>
        <v>0</v>
      </c>
    </row>
    <row r="2030" spans="2:13">
      <c r="B2030" s="60"/>
      <c r="C2030" s="65"/>
      <c r="D2030" s="66"/>
      <c r="E2030" s="20" t="str">
        <f t="shared" si="62"/>
        <v>1-1900</v>
      </c>
      <c r="F2030" s="69"/>
      <c r="G2030" s="67"/>
      <c r="H2030" s="68"/>
      <c r="I2030" s="69"/>
      <c r="J2030" s="67"/>
      <c r="K2030" s="25" t="e">
        <f>IFERROR(VLOOKUP(J2030,'DE-PARA'!J:K,2,0),VLOOKUP('BD Conta 5295-0'!J2030,'DE-PARA'!K:L,2,0))</f>
        <v>#N/A</v>
      </c>
      <c r="L2030" s="70"/>
      <c r="M2030" s="101">
        <f t="shared" si="63"/>
        <v>0</v>
      </c>
    </row>
    <row r="2031" spans="2:13">
      <c r="B2031" s="60"/>
      <c r="C2031" s="65"/>
      <c r="D2031" s="66"/>
      <c r="E2031" s="20" t="str">
        <f t="shared" si="62"/>
        <v>1-1900</v>
      </c>
      <c r="F2031" s="69"/>
      <c r="G2031" s="67"/>
      <c r="H2031" s="68"/>
      <c r="I2031" s="69"/>
      <c r="J2031" s="67"/>
      <c r="K2031" s="25" t="e">
        <f>IFERROR(VLOOKUP(J2031,'DE-PARA'!J:K,2,0),VLOOKUP('BD Conta 5295-0'!J2031,'DE-PARA'!K:L,2,0))</f>
        <v>#N/A</v>
      </c>
      <c r="L2031" s="70"/>
      <c r="M2031" s="101">
        <f t="shared" si="63"/>
        <v>0</v>
      </c>
    </row>
    <row r="2032" spans="2:13">
      <c r="B2032" s="60"/>
      <c r="C2032" s="65"/>
      <c r="D2032" s="66"/>
      <c r="E2032" s="20" t="str">
        <f t="shared" si="62"/>
        <v>1-1900</v>
      </c>
      <c r="F2032" s="69"/>
      <c r="G2032" s="67"/>
      <c r="H2032" s="68"/>
      <c r="I2032" s="69"/>
      <c r="J2032" s="67"/>
      <c r="K2032" s="25" t="e">
        <f>IFERROR(VLOOKUP(J2032,'DE-PARA'!J:K,2,0),VLOOKUP('BD Conta 5295-0'!J2032,'DE-PARA'!K:L,2,0))</f>
        <v>#N/A</v>
      </c>
      <c r="L2032" s="70"/>
      <c r="M2032" s="101">
        <f t="shared" si="63"/>
        <v>0</v>
      </c>
    </row>
    <row r="2033" spans="2:13">
      <c r="B2033" s="60"/>
      <c r="C2033" s="65"/>
      <c r="D2033" s="66"/>
      <c r="E2033" s="20" t="str">
        <f t="shared" si="62"/>
        <v>1-1900</v>
      </c>
      <c r="F2033" s="69"/>
      <c r="G2033" s="67"/>
      <c r="H2033" s="68"/>
      <c r="I2033" s="69"/>
      <c r="J2033" s="67"/>
      <c r="K2033" s="25" t="e">
        <f>IFERROR(VLOOKUP(J2033,'DE-PARA'!J:K,2,0),VLOOKUP('BD Conta 5295-0'!J2033,'DE-PARA'!K:L,2,0))</f>
        <v>#N/A</v>
      </c>
      <c r="L2033" s="70"/>
      <c r="M2033" s="101">
        <f t="shared" si="63"/>
        <v>0</v>
      </c>
    </row>
    <row r="2034" spans="2:13">
      <c r="B2034" s="60"/>
      <c r="C2034" s="65"/>
      <c r="D2034" s="66"/>
      <c r="E2034" s="20" t="str">
        <f t="shared" si="62"/>
        <v>1-1900</v>
      </c>
      <c r="F2034" s="69"/>
      <c r="G2034" s="67"/>
      <c r="H2034" s="68"/>
      <c r="I2034" s="69"/>
      <c r="J2034" s="67"/>
      <c r="K2034" s="25" t="e">
        <f>IFERROR(VLOOKUP(J2034,'DE-PARA'!J:K,2,0),VLOOKUP('BD Conta 5295-0'!J2034,'DE-PARA'!K:L,2,0))</f>
        <v>#N/A</v>
      </c>
      <c r="L2034" s="70"/>
      <c r="M2034" s="101">
        <f t="shared" si="63"/>
        <v>0</v>
      </c>
    </row>
    <row r="2035" spans="2:13">
      <c r="B2035" s="60"/>
      <c r="C2035" s="65"/>
      <c r="D2035" s="66"/>
      <c r="E2035" s="20" t="str">
        <f t="shared" si="62"/>
        <v>1-1900</v>
      </c>
      <c r="F2035" s="69"/>
      <c r="G2035" s="67"/>
      <c r="H2035" s="68"/>
      <c r="I2035" s="69"/>
      <c r="J2035" s="67"/>
      <c r="K2035" s="25" t="e">
        <f>IFERROR(VLOOKUP(J2035,'DE-PARA'!J:K,2,0),VLOOKUP('BD Conta 5295-0'!J2035,'DE-PARA'!K:L,2,0))</f>
        <v>#N/A</v>
      </c>
      <c r="L2035" s="70"/>
      <c r="M2035" s="101">
        <f t="shared" si="63"/>
        <v>0</v>
      </c>
    </row>
    <row r="2036" spans="2:13">
      <c r="B2036" s="60"/>
      <c r="C2036" s="65"/>
      <c r="D2036" s="66"/>
      <c r="E2036" s="20" t="str">
        <f t="shared" si="62"/>
        <v>1-1900</v>
      </c>
      <c r="F2036" s="69"/>
      <c r="G2036" s="67"/>
      <c r="H2036" s="68"/>
      <c r="I2036" s="69"/>
      <c r="J2036" s="67"/>
      <c r="K2036" s="25" t="e">
        <f>IFERROR(VLOOKUP(J2036,'DE-PARA'!J:K,2,0),VLOOKUP('BD Conta 5295-0'!J2036,'DE-PARA'!K:L,2,0))</f>
        <v>#N/A</v>
      </c>
      <c r="L2036" s="70"/>
      <c r="M2036" s="101">
        <f t="shared" si="63"/>
        <v>0</v>
      </c>
    </row>
    <row r="2037" spans="2:13">
      <c r="B2037" s="60"/>
      <c r="C2037" s="65"/>
      <c r="D2037" s="66"/>
      <c r="E2037" s="20" t="str">
        <f t="shared" si="62"/>
        <v>1-1900</v>
      </c>
      <c r="F2037" s="69"/>
      <c r="G2037" s="67"/>
      <c r="H2037" s="68"/>
      <c r="I2037" s="69"/>
      <c r="J2037" s="67"/>
      <c r="K2037" s="25" t="e">
        <f>IFERROR(VLOOKUP(J2037,'DE-PARA'!J:K,2,0),VLOOKUP('BD Conta 5295-0'!J2037,'DE-PARA'!K:L,2,0))</f>
        <v>#N/A</v>
      </c>
      <c r="L2037" s="70"/>
      <c r="M2037" s="101">
        <f t="shared" si="63"/>
        <v>0</v>
      </c>
    </row>
    <row r="2038" spans="2:13">
      <c r="B2038" s="60"/>
      <c r="C2038" s="65"/>
      <c r="D2038" s="66"/>
      <c r="E2038" s="20" t="str">
        <f t="shared" si="62"/>
        <v>1-1900</v>
      </c>
      <c r="F2038" s="69"/>
      <c r="G2038" s="67"/>
      <c r="H2038" s="68"/>
      <c r="I2038" s="69"/>
      <c r="J2038" s="67"/>
      <c r="K2038" s="25" t="e">
        <f>IFERROR(VLOOKUP(J2038,'DE-PARA'!J:K,2,0),VLOOKUP('BD Conta 5295-0'!J2038,'DE-PARA'!K:L,2,0))</f>
        <v>#N/A</v>
      </c>
      <c r="L2038" s="70"/>
      <c r="M2038" s="101">
        <f t="shared" si="63"/>
        <v>0</v>
      </c>
    </row>
    <row r="2039" spans="2:13">
      <c r="B2039" s="60"/>
      <c r="C2039" s="65"/>
      <c r="D2039" s="66"/>
      <c r="E2039" s="20" t="str">
        <f t="shared" si="62"/>
        <v>1-1900</v>
      </c>
      <c r="F2039" s="69"/>
      <c r="G2039" s="67"/>
      <c r="H2039" s="68"/>
      <c r="I2039" s="69"/>
      <c r="J2039" s="67"/>
      <c r="K2039" s="25" t="e">
        <f>IFERROR(VLOOKUP(J2039,'DE-PARA'!J:K,2,0),VLOOKUP('BD Conta 5295-0'!J2039,'DE-PARA'!K:L,2,0))</f>
        <v>#N/A</v>
      </c>
      <c r="L2039" s="70"/>
      <c r="M2039" s="101">
        <f t="shared" si="63"/>
        <v>0</v>
      </c>
    </row>
    <row r="2040" spans="2:13">
      <c r="B2040" s="60"/>
      <c r="C2040" s="65"/>
      <c r="D2040" s="66"/>
      <c r="E2040" s="20" t="str">
        <f t="shared" si="62"/>
        <v>1-1900</v>
      </c>
      <c r="F2040" s="69"/>
      <c r="G2040" s="67"/>
      <c r="H2040" s="68"/>
      <c r="I2040" s="69"/>
      <c r="J2040" s="67"/>
      <c r="K2040" s="25" t="e">
        <f>IFERROR(VLOOKUP(J2040,'DE-PARA'!J:K,2,0),VLOOKUP('BD Conta 5295-0'!J2040,'DE-PARA'!K:L,2,0))</f>
        <v>#N/A</v>
      </c>
      <c r="L2040" s="70"/>
      <c r="M2040" s="101">
        <f t="shared" si="63"/>
        <v>0</v>
      </c>
    </row>
    <row r="2041" spans="2:13">
      <c r="B2041" s="60"/>
      <c r="C2041" s="65"/>
      <c r="D2041" s="66"/>
      <c r="E2041" s="20" t="str">
        <f t="shared" si="62"/>
        <v>1-1900</v>
      </c>
      <c r="F2041" s="69"/>
      <c r="G2041" s="67"/>
      <c r="H2041" s="68"/>
      <c r="I2041" s="69"/>
      <c r="J2041" s="67"/>
      <c r="K2041" s="25" t="e">
        <f>IFERROR(VLOOKUP(J2041,'DE-PARA'!J:K,2,0),VLOOKUP('BD Conta 5295-0'!J2041,'DE-PARA'!K:L,2,0))</f>
        <v>#N/A</v>
      </c>
      <c r="L2041" s="70"/>
      <c r="M2041" s="101">
        <f t="shared" si="63"/>
        <v>0</v>
      </c>
    </row>
    <row r="2042" spans="2:13">
      <c r="B2042" s="60"/>
      <c r="C2042" s="65"/>
      <c r="D2042" s="66"/>
      <c r="E2042" s="20" t="str">
        <f t="shared" si="62"/>
        <v>1-1900</v>
      </c>
      <c r="F2042" s="69"/>
      <c r="G2042" s="67"/>
      <c r="H2042" s="68"/>
      <c r="I2042" s="69"/>
      <c r="J2042" s="67"/>
      <c r="K2042" s="25" t="e">
        <f>IFERROR(VLOOKUP(J2042,'DE-PARA'!J:K,2,0),VLOOKUP('BD Conta 5295-0'!J2042,'DE-PARA'!K:L,2,0))</f>
        <v>#N/A</v>
      </c>
      <c r="L2042" s="70"/>
      <c r="M2042" s="101">
        <f t="shared" si="63"/>
        <v>0</v>
      </c>
    </row>
    <row r="2043" spans="2:13">
      <c r="B2043" s="60"/>
      <c r="C2043" s="65"/>
      <c r="D2043" s="66"/>
      <c r="E2043" s="20" t="str">
        <f t="shared" si="62"/>
        <v>1-1900</v>
      </c>
      <c r="F2043" s="69"/>
      <c r="G2043" s="67"/>
      <c r="H2043" s="68"/>
      <c r="I2043" s="69"/>
      <c r="J2043" s="67"/>
      <c r="K2043" s="25" t="e">
        <f>IFERROR(VLOOKUP(J2043,'DE-PARA'!J:K,2,0),VLOOKUP('BD Conta 5295-0'!J2043,'DE-PARA'!K:L,2,0))</f>
        <v>#N/A</v>
      </c>
      <c r="L2043" s="70"/>
      <c r="M2043" s="101">
        <f t="shared" si="63"/>
        <v>0</v>
      </c>
    </row>
    <row r="2044" spans="2:13">
      <c r="B2044" s="60"/>
      <c r="C2044" s="65"/>
      <c r="D2044" s="66"/>
      <c r="E2044" s="20" t="str">
        <f t="shared" si="62"/>
        <v>1-1900</v>
      </c>
      <c r="F2044" s="69"/>
      <c r="G2044" s="67"/>
      <c r="H2044" s="68"/>
      <c r="I2044" s="69"/>
      <c r="J2044" s="67"/>
      <c r="K2044" s="25" t="e">
        <f>IFERROR(VLOOKUP(J2044,'DE-PARA'!J:K,2,0),VLOOKUP('BD Conta 5295-0'!J2044,'DE-PARA'!K:L,2,0))</f>
        <v>#N/A</v>
      </c>
      <c r="L2044" s="70"/>
      <c r="M2044" s="101">
        <f t="shared" si="63"/>
        <v>0</v>
      </c>
    </row>
    <row r="2045" spans="2:13">
      <c r="B2045" s="60"/>
      <c r="C2045" s="65"/>
      <c r="D2045" s="66"/>
      <c r="E2045" s="20" t="str">
        <f t="shared" si="62"/>
        <v>1-1900</v>
      </c>
      <c r="F2045" s="69"/>
      <c r="G2045" s="67"/>
      <c r="H2045" s="68"/>
      <c r="I2045" s="69"/>
      <c r="J2045" s="67"/>
      <c r="K2045" s="25" t="e">
        <f>IFERROR(VLOOKUP(J2045,'DE-PARA'!J:K,2,0),VLOOKUP('BD Conta 5295-0'!J2045,'DE-PARA'!K:L,2,0))</f>
        <v>#N/A</v>
      </c>
      <c r="L2045" s="70"/>
      <c r="M2045" s="101">
        <f t="shared" si="63"/>
        <v>0</v>
      </c>
    </row>
    <row r="2046" spans="2:13">
      <c r="B2046" s="60"/>
      <c r="C2046" s="65"/>
      <c r="D2046" s="66"/>
      <c r="E2046" s="20" t="str">
        <f t="shared" si="62"/>
        <v>1-1900</v>
      </c>
      <c r="F2046" s="69"/>
      <c r="G2046" s="67"/>
      <c r="H2046" s="68"/>
      <c r="I2046" s="69"/>
      <c r="J2046" s="67"/>
      <c r="K2046" s="25" t="e">
        <f>IFERROR(VLOOKUP(J2046,'DE-PARA'!J:K,2,0),VLOOKUP('BD Conta 5295-0'!J2046,'DE-PARA'!K:L,2,0))</f>
        <v>#N/A</v>
      </c>
      <c r="L2046" s="70"/>
      <c r="M2046" s="101">
        <f t="shared" si="63"/>
        <v>0</v>
      </c>
    </row>
    <row r="2047" spans="2:13">
      <c r="B2047" s="60"/>
      <c r="C2047" s="65"/>
      <c r="D2047" s="66"/>
      <c r="E2047" s="20" t="str">
        <f t="shared" si="62"/>
        <v>1-1900</v>
      </c>
      <c r="F2047" s="69"/>
      <c r="G2047" s="67"/>
      <c r="H2047" s="68"/>
      <c r="I2047" s="69"/>
      <c r="J2047" s="67"/>
      <c r="K2047" s="25" t="e">
        <f>IFERROR(VLOOKUP(J2047,'DE-PARA'!J:K,2,0),VLOOKUP('BD Conta 5295-0'!J2047,'DE-PARA'!K:L,2,0))</f>
        <v>#N/A</v>
      </c>
      <c r="L2047" s="70"/>
      <c r="M2047" s="101">
        <f t="shared" si="63"/>
        <v>0</v>
      </c>
    </row>
    <row r="2048" spans="2:13">
      <c r="B2048" s="60"/>
      <c r="C2048" s="65"/>
      <c r="D2048" s="66"/>
      <c r="E2048" s="20" t="str">
        <f t="shared" si="62"/>
        <v>1-1900</v>
      </c>
      <c r="F2048" s="69"/>
      <c r="G2048" s="67"/>
      <c r="H2048" s="68"/>
      <c r="I2048" s="69"/>
      <c r="J2048" s="67"/>
      <c r="K2048" s="25" t="e">
        <f>IFERROR(VLOOKUP(J2048,'DE-PARA'!J:K,2,0),VLOOKUP('BD Conta 5295-0'!J2048,'DE-PARA'!K:L,2,0))</f>
        <v>#N/A</v>
      </c>
      <c r="L2048" s="70"/>
      <c r="M2048" s="101">
        <f t="shared" si="63"/>
        <v>0</v>
      </c>
    </row>
    <row r="2049" spans="2:13">
      <c r="B2049" s="60"/>
      <c r="C2049" s="65"/>
      <c r="D2049" s="66"/>
      <c r="E2049" s="20" t="str">
        <f t="shared" si="62"/>
        <v>1-1900</v>
      </c>
      <c r="F2049" s="69"/>
      <c r="G2049" s="67"/>
      <c r="H2049" s="68"/>
      <c r="I2049" s="69"/>
      <c r="J2049" s="67"/>
      <c r="K2049" s="25" t="e">
        <f>IFERROR(VLOOKUP(J2049,'DE-PARA'!J:K,2,0),VLOOKUP('BD Conta 5295-0'!J2049,'DE-PARA'!K:L,2,0))</f>
        <v>#N/A</v>
      </c>
      <c r="L2049" s="70"/>
      <c r="M2049" s="101">
        <f t="shared" si="63"/>
        <v>0</v>
      </c>
    </row>
    <row r="2050" spans="2:13">
      <c r="B2050" s="60"/>
      <c r="C2050" s="65"/>
      <c r="D2050" s="66"/>
      <c r="E2050" s="20" t="str">
        <f t="shared" si="62"/>
        <v>1-1900</v>
      </c>
      <c r="F2050" s="69"/>
      <c r="G2050" s="67"/>
      <c r="H2050" s="68"/>
      <c r="I2050" s="69"/>
      <c r="J2050" s="67"/>
      <c r="K2050" s="25" t="e">
        <f>IFERROR(VLOOKUP(J2050,'DE-PARA'!J:K,2,0),VLOOKUP('BD Conta 5295-0'!J2050,'DE-PARA'!K:L,2,0))</f>
        <v>#N/A</v>
      </c>
      <c r="L2050" s="70"/>
      <c r="M2050" s="101">
        <f t="shared" si="63"/>
        <v>0</v>
      </c>
    </row>
    <row r="2051" spans="2:13">
      <c r="B2051" s="60"/>
      <c r="C2051" s="65"/>
      <c r="D2051" s="66"/>
      <c r="E2051" s="20" t="str">
        <f t="shared" si="62"/>
        <v>1-1900</v>
      </c>
      <c r="F2051" s="69"/>
      <c r="G2051" s="67"/>
      <c r="H2051" s="68"/>
      <c r="I2051" s="69"/>
      <c r="J2051" s="67"/>
      <c r="K2051" s="25" t="e">
        <f>IFERROR(VLOOKUP(J2051,'DE-PARA'!J:K,2,0),VLOOKUP('BD Conta 5295-0'!J2051,'DE-PARA'!K:L,2,0))</f>
        <v>#N/A</v>
      </c>
      <c r="L2051" s="70"/>
      <c r="M2051" s="101">
        <f t="shared" si="63"/>
        <v>0</v>
      </c>
    </row>
    <row r="2052" spans="2:13">
      <c r="B2052" s="60"/>
      <c r="C2052" s="65"/>
      <c r="D2052" s="66"/>
      <c r="E2052" s="20" t="str">
        <f t="shared" ref="E2052:E2115" si="64">MONTH(D2052)&amp;"-"&amp;YEAR(D2052)</f>
        <v>1-1900</v>
      </c>
      <c r="F2052" s="69"/>
      <c r="G2052" s="67"/>
      <c r="H2052" s="68"/>
      <c r="I2052" s="69"/>
      <c r="J2052" s="67"/>
      <c r="K2052" s="25" t="e">
        <f>IFERROR(VLOOKUP(J2052,'DE-PARA'!J:K,2,0),VLOOKUP('BD Conta 5295-0'!J2052,'DE-PARA'!K:L,2,0))</f>
        <v>#N/A</v>
      </c>
      <c r="L2052" s="70"/>
      <c r="M2052" s="101">
        <f t="shared" si="63"/>
        <v>0</v>
      </c>
    </row>
    <row r="2053" spans="2:13">
      <c r="B2053" s="60"/>
      <c r="C2053" s="65"/>
      <c r="D2053" s="66"/>
      <c r="E2053" s="20" t="str">
        <f t="shared" si="64"/>
        <v>1-1900</v>
      </c>
      <c r="F2053" s="69"/>
      <c r="G2053" s="67"/>
      <c r="H2053" s="68"/>
      <c r="I2053" s="69"/>
      <c r="J2053" s="67"/>
      <c r="K2053" s="25" t="e">
        <f>IFERROR(VLOOKUP(J2053,'DE-PARA'!J:K,2,0),VLOOKUP('BD Conta 5295-0'!J2053,'DE-PARA'!K:L,2,0))</f>
        <v>#N/A</v>
      </c>
      <c r="L2053" s="70"/>
      <c r="M2053" s="101">
        <f t="shared" si="63"/>
        <v>0</v>
      </c>
    </row>
    <row r="2054" spans="2:13">
      <c r="B2054" s="60"/>
      <c r="C2054" s="65"/>
      <c r="D2054" s="66"/>
      <c r="E2054" s="20" t="str">
        <f t="shared" si="64"/>
        <v>1-1900</v>
      </c>
      <c r="F2054" s="69"/>
      <c r="G2054" s="67"/>
      <c r="H2054" s="68"/>
      <c r="I2054" s="69"/>
      <c r="J2054" s="67"/>
      <c r="K2054" s="25" t="e">
        <f>IFERROR(VLOOKUP(J2054,'DE-PARA'!J:K,2,0),VLOOKUP('BD Conta 5295-0'!J2054,'DE-PARA'!K:L,2,0))</f>
        <v>#N/A</v>
      </c>
      <c r="L2054" s="70"/>
      <c r="M2054" s="101">
        <f t="shared" ref="M2054:M2117" si="65">M2053+L2054</f>
        <v>0</v>
      </c>
    </row>
    <row r="2055" spans="2:13">
      <c r="B2055" s="60"/>
      <c r="C2055" s="65"/>
      <c r="D2055" s="66"/>
      <c r="E2055" s="20" t="str">
        <f t="shared" si="64"/>
        <v>1-1900</v>
      </c>
      <c r="F2055" s="69"/>
      <c r="G2055" s="67"/>
      <c r="H2055" s="68"/>
      <c r="I2055" s="69"/>
      <c r="J2055" s="67"/>
      <c r="K2055" s="25" t="e">
        <f>IFERROR(VLOOKUP(J2055,'DE-PARA'!J:K,2,0),VLOOKUP('BD Conta 5295-0'!J2055,'DE-PARA'!K:L,2,0))</f>
        <v>#N/A</v>
      </c>
      <c r="L2055" s="70"/>
      <c r="M2055" s="101">
        <f t="shared" si="65"/>
        <v>0</v>
      </c>
    </row>
    <row r="2056" spans="2:13">
      <c r="B2056" s="60"/>
      <c r="C2056" s="65"/>
      <c r="D2056" s="66"/>
      <c r="E2056" s="20" t="str">
        <f t="shared" si="64"/>
        <v>1-1900</v>
      </c>
      <c r="F2056" s="69"/>
      <c r="G2056" s="67"/>
      <c r="H2056" s="68"/>
      <c r="I2056" s="69"/>
      <c r="J2056" s="67"/>
      <c r="K2056" s="25" t="e">
        <f>IFERROR(VLOOKUP(J2056,'DE-PARA'!J:K,2,0),VLOOKUP('BD Conta 5295-0'!J2056,'DE-PARA'!K:L,2,0))</f>
        <v>#N/A</v>
      </c>
      <c r="L2056" s="70"/>
      <c r="M2056" s="101">
        <f t="shared" si="65"/>
        <v>0</v>
      </c>
    </row>
    <row r="2057" spans="2:13">
      <c r="B2057" s="60"/>
      <c r="C2057" s="65"/>
      <c r="D2057" s="66"/>
      <c r="E2057" s="20" t="str">
        <f t="shared" si="64"/>
        <v>1-1900</v>
      </c>
      <c r="F2057" s="69"/>
      <c r="G2057" s="67"/>
      <c r="H2057" s="68"/>
      <c r="I2057" s="69"/>
      <c r="J2057" s="67"/>
      <c r="K2057" s="25" t="e">
        <f>IFERROR(VLOOKUP(J2057,'DE-PARA'!J:K,2,0),VLOOKUP('BD Conta 5295-0'!J2057,'DE-PARA'!K:L,2,0))</f>
        <v>#N/A</v>
      </c>
      <c r="L2057" s="70"/>
      <c r="M2057" s="101">
        <f t="shared" si="65"/>
        <v>0</v>
      </c>
    </row>
    <row r="2058" spans="2:13">
      <c r="B2058" s="60"/>
      <c r="C2058" s="65"/>
      <c r="D2058" s="66"/>
      <c r="E2058" s="20" t="str">
        <f t="shared" si="64"/>
        <v>1-1900</v>
      </c>
      <c r="F2058" s="69"/>
      <c r="G2058" s="67"/>
      <c r="H2058" s="68"/>
      <c r="I2058" s="69"/>
      <c r="J2058" s="67"/>
      <c r="K2058" s="25" t="e">
        <f>IFERROR(VLOOKUP(J2058,'DE-PARA'!J:K,2,0),VLOOKUP('BD Conta 5295-0'!J2058,'DE-PARA'!K:L,2,0))</f>
        <v>#N/A</v>
      </c>
      <c r="L2058" s="70"/>
      <c r="M2058" s="101">
        <f t="shared" si="65"/>
        <v>0</v>
      </c>
    </row>
    <row r="2059" spans="2:13">
      <c r="B2059" s="60"/>
      <c r="C2059" s="65"/>
      <c r="D2059" s="66"/>
      <c r="E2059" s="20" t="str">
        <f t="shared" si="64"/>
        <v>1-1900</v>
      </c>
      <c r="F2059" s="69"/>
      <c r="G2059" s="67"/>
      <c r="H2059" s="68"/>
      <c r="I2059" s="69"/>
      <c r="J2059" s="67"/>
      <c r="K2059" s="25" t="e">
        <f>IFERROR(VLOOKUP(J2059,'DE-PARA'!J:K,2,0),VLOOKUP('BD Conta 5295-0'!J2059,'DE-PARA'!K:L,2,0))</f>
        <v>#N/A</v>
      </c>
      <c r="L2059" s="70"/>
      <c r="M2059" s="101">
        <f t="shared" si="65"/>
        <v>0</v>
      </c>
    </row>
    <row r="2060" spans="2:13">
      <c r="B2060" s="60"/>
      <c r="C2060" s="65"/>
      <c r="D2060" s="66"/>
      <c r="E2060" s="20" t="str">
        <f t="shared" si="64"/>
        <v>1-1900</v>
      </c>
      <c r="F2060" s="69"/>
      <c r="G2060" s="67"/>
      <c r="H2060" s="68"/>
      <c r="I2060" s="69"/>
      <c r="J2060" s="67"/>
      <c r="K2060" s="25" t="e">
        <f>IFERROR(VLOOKUP(J2060,'DE-PARA'!J:K,2,0),VLOOKUP('BD Conta 5295-0'!J2060,'DE-PARA'!K:L,2,0))</f>
        <v>#N/A</v>
      </c>
      <c r="L2060" s="70"/>
      <c r="M2060" s="101">
        <f t="shared" si="65"/>
        <v>0</v>
      </c>
    </row>
    <row r="2061" spans="2:13">
      <c r="B2061" s="60"/>
      <c r="C2061" s="65"/>
      <c r="D2061" s="66"/>
      <c r="E2061" s="20" t="str">
        <f t="shared" si="64"/>
        <v>1-1900</v>
      </c>
      <c r="F2061" s="69"/>
      <c r="G2061" s="67"/>
      <c r="H2061" s="68"/>
      <c r="I2061" s="69"/>
      <c r="J2061" s="67"/>
      <c r="K2061" s="25" t="e">
        <f>IFERROR(VLOOKUP(J2061,'DE-PARA'!J:K,2,0),VLOOKUP('BD Conta 5295-0'!J2061,'DE-PARA'!K:L,2,0))</f>
        <v>#N/A</v>
      </c>
      <c r="L2061" s="70"/>
      <c r="M2061" s="101">
        <f t="shared" si="65"/>
        <v>0</v>
      </c>
    </row>
    <row r="2062" spans="2:13">
      <c r="B2062" s="60"/>
      <c r="C2062" s="65"/>
      <c r="D2062" s="66"/>
      <c r="E2062" s="20" t="str">
        <f t="shared" si="64"/>
        <v>1-1900</v>
      </c>
      <c r="F2062" s="69"/>
      <c r="G2062" s="67"/>
      <c r="H2062" s="68"/>
      <c r="I2062" s="69"/>
      <c r="J2062" s="67"/>
      <c r="K2062" s="25" t="e">
        <f>IFERROR(VLOOKUP(J2062,'DE-PARA'!J:K,2,0),VLOOKUP('BD Conta 5295-0'!J2062,'DE-PARA'!K:L,2,0))</f>
        <v>#N/A</v>
      </c>
      <c r="L2062" s="70"/>
      <c r="M2062" s="101">
        <f t="shared" si="65"/>
        <v>0</v>
      </c>
    </row>
    <row r="2063" spans="2:13">
      <c r="B2063" s="60"/>
      <c r="C2063" s="65"/>
      <c r="D2063" s="66"/>
      <c r="E2063" s="20" t="str">
        <f t="shared" si="64"/>
        <v>1-1900</v>
      </c>
      <c r="F2063" s="69"/>
      <c r="G2063" s="67"/>
      <c r="H2063" s="68"/>
      <c r="I2063" s="69"/>
      <c r="J2063" s="67"/>
      <c r="K2063" s="25" t="e">
        <f>IFERROR(VLOOKUP(J2063,'DE-PARA'!J:K,2,0),VLOOKUP('BD Conta 5295-0'!J2063,'DE-PARA'!K:L,2,0))</f>
        <v>#N/A</v>
      </c>
      <c r="L2063" s="70"/>
      <c r="M2063" s="101">
        <f t="shared" si="65"/>
        <v>0</v>
      </c>
    </row>
    <row r="2064" spans="2:13">
      <c r="B2064" s="60"/>
      <c r="C2064" s="65"/>
      <c r="D2064" s="66"/>
      <c r="E2064" s="20" t="str">
        <f t="shared" si="64"/>
        <v>1-1900</v>
      </c>
      <c r="F2064" s="69"/>
      <c r="G2064" s="67"/>
      <c r="H2064" s="68"/>
      <c r="I2064" s="69"/>
      <c r="J2064" s="67"/>
      <c r="K2064" s="25" t="e">
        <f>IFERROR(VLOOKUP(J2064,'DE-PARA'!J:K,2,0),VLOOKUP('BD Conta 5295-0'!J2064,'DE-PARA'!K:L,2,0))</f>
        <v>#N/A</v>
      </c>
      <c r="L2064" s="70"/>
      <c r="M2064" s="101">
        <f t="shared" si="65"/>
        <v>0</v>
      </c>
    </row>
    <row r="2065" spans="2:13">
      <c r="B2065" s="60"/>
      <c r="C2065" s="65"/>
      <c r="D2065" s="66"/>
      <c r="E2065" s="20" t="str">
        <f t="shared" si="64"/>
        <v>1-1900</v>
      </c>
      <c r="F2065" s="69"/>
      <c r="G2065" s="67"/>
      <c r="H2065" s="68"/>
      <c r="I2065" s="69"/>
      <c r="J2065" s="67"/>
      <c r="K2065" s="25" t="e">
        <f>IFERROR(VLOOKUP(J2065,'DE-PARA'!J:K,2,0),VLOOKUP('BD Conta 5295-0'!J2065,'DE-PARA'!K:L,2,0))</f>
        <v>#N/A</v>
      </c>
      <c r="L2065" s="70"/>
      <c r="M2065" s="101">
        <f t="shared" si="65"/>
        <v>0</v>
      </c>
    </row>
    <row r="2066" spans="2:13">
      <c r="B2066" s="60"/>
      <c r="C2066" s="65"/>
      <c r="D2066" s="66"/>
      <c r="E2066" s="20" t="str">
        <f t="shared" si="64"/>
        <v>1-1900</v>
      </c>
      <c r="F2066" s="69"/>
      <c r="G2066" s="67"/>
      <c r="H2066" s="68"/>
      <c r="I2066" s="69"/>
      <c r="J2066" s="67"/>
      <c r="K2066" s="25" t="e">
        <f>IFERROR(VLOOKUP(J2066,'DE-PARA'!J:K,2,0),VLOOKUP('BD Conta 5295-0'!J2066,'DE-PARA'!K:L,2,0))</f>
        <v>#N/A</v>
      </c>
      <c r="L2066" s="70"/>
      <c r="M2066" s="101">
        <f t="shared" si="65"/>
        <v>0</v>
      </c>
    </row>
    <row r="2067" spans="2:13">
      <c r="B2067" s="60"/>
      <c r="C2067" s="65"/>
      <c r="D2067" s="66"/>
      <c r="E2067" s="20" t="str">
        <f t="shared" si="64"/>
        <v>1-1900</v>
      </c>
      <c r="F2067" s="69"/>
      <c r="G2067" s="67"/>
      <c r="H2067" s="68"/>
      <c r="I2067" s="69"/>
      <c r="J2067" s="67"/>
      <c r="K2067" s="25" t="e">
        <f>IFERROR(VLOOKUP(J2067,'DE-PARA'!J:K,2,0),VLOOKUP('BD Conta 5295-0'!J2067,'DE-PARA'!K:L,2,0))</f>
        <v>#N/A</v>
      </c>
      <c r="L2067" s="70"/>
      <c r="M2067" s="101">
        <f t="shared" si="65"/>
        <v>0</v>
      </c>
    </row>
    <row r="2068" spans="2:13">
      <c r="B2068" s="60"/>
      <c r="C2068" s="65"/>
      <c r="D2068" s="66"/>
      <c r="E2068" s="20" t="str">
        <f t="shared" si="64"/>
        <v>1-1900</v>
      </c>
      <c r="F2068" s="69"/>
      <c r="G2068" s="67"/>
      <c r="H2068" s="68"/>
      <c r="I2068" s="69"/>
      <c r="J2068" s="67"/>
      <c r="K2068" s="25" t="e">
        <f>IFERROR(VLOOKUP(J2068,'DE-PARA'!J:K,2,0),VLOOKUP('BD Conta 5295-0'!J2068,'DE-PARA'!K:L,2,0))</f>
        <v>#N/A</v>
      </c>
      <c r="L2068" s="70"/>
      <c r="M2068" s="101">
        <f t="shared" si="65"/>
        <v>0</v>
      </c>
    </row>
    <row r="2069" spans="2:13">
      <c r="B2069" s="60"/>
      <c r="C2069" s="65"/>
      <c r="D2069" s="66"/>
      <c r="E2069" s="20" t="str">
        <f t="shared" si="64"/>
        <v>1-1900</v>
      </c>
      <c r="F2069" s="69"/>
      <c r="G2069" s="67"/>
      <c r="H2069" s="68"/>
      <c r="I2069" s="69"/>
      <c r="J2069" s="67"/>
      <c r="K2069" s="25" t="e">
        <f>IFERROR(VLOOKUP(J2069,'DE-PARA'!J:K,2,0),VLOOKUP('BD Conta 5295-0'!J2069,'DE-PARA'!K:L,2,0))</f>
        <v>#N/A</v>
      </c>
      <c r="L2069" s="70"/>
      <c r="M2069" s="101">
        <f t="shared" si="65"/>
        <v>0</v>
      </c>
    </row>
    <row r="2070" spans="2:13">
      <c r="B2070" s="60"/>
      <c r="C2070" s="65"/>
      <c r="D2070" s="66"/>
      <c r="E2070" s="20" t="str">
        <f t="shared" si="64"/>
        <v>1-1900</v>
      </c>
      <c r="F2070" s="69"/>
      <c r="G2070" s="67"/>
      <c r="H2070" s="68"/>
      <c r="I2070" s="69"/>
      <c r="J2070" s="67"/>
      <c r="K2070" s="25" t="e">
        <f>IFERROR(VLOOKUP(J2070,'DE-PARA'!J:K,2,0),VLOOKUP('BD Conta 5295-0'!J2070,'DE-PARA'!K:L,2,0))</f>
        <v>#N/A</v>
      </c>
      <c r="L2070" s="70"/>
      <c r="M2070" s="101">
        <f t="shared" si="65"/>
        <v>0</v>
      </c>
    </row>
    <row r="2071" spans="2:13">
      <c r="B2071" s="60"/>
      <c r="C2071" s="65"/>
      <c r="D2071" s="66"/>
      <c r="E2071" s="20" t="str">
        <f t="shared" si="64"/>
        <v>1-1900</v>
      </c>
      <c r="F2071" s="69"/>
      <c r="G2071" s="67"/>
      <c r="H2071" s="68"/>
      <c r="I2071" s="69"/>
      <c r="J2071" s="67"/>
      <c r="K2071" s="25" t="e">
        <f>IFERROR(VLOOKUP(J2071,'DE-PARA'!J:K,2,0),VLOOKUP('BD Conta 5295-0'!J2071,'DE-PARA'!K:L,2,0))</f>
        <v>#N/A</v>
      </c>
      <c r="L2071" s="70"/>
      <c r="M2071" s="101">
        <f t="shared" si="65"/>
        <v>0</v>
      </c>
    </row>
    <row r="2072" spans="2:13">
      <c r="B2072" s="60"/>
      <c r="C2072" s="65"/>
      <c r="D2072" s="66"/>
      <c r="E2072" s="20" t="str">
        <f t="shared" si="64"/>
        <v>1-1900</v>
      </c>
      <c r="F2072" s="69"/>
      <c r="G2072" s="67"/>
      <c r="H2072" s="68"/>
      <c r="I2072" s="69"/>
      <c r="J2072" s="67"/>
      <c r="K2072" s="25" t="e">
        <f>IFERROR(VLOOKUP(J2072,'DE-PARA'!J:K,2,0),VLOOKUP('BD Conta 5295-0'!J2072,'DE-PARA'!K:L,2,0))</f>
        <v>#N/A</v>
      </c>
      <c r="L2072" s="70"/>
      <c r="M2072" s="101">
        <f t="shared" si="65"/>
        <v>0</v>
      </c>
    </row>
    <row r="2073" spans="2:13">
      <c r="B2073" s="60"/>
      <c r="C2073" s="65"/>
      <c r="D2073" s="66"/>
      <c r="E2073" s="20" t="str">
        <f t="shared" si="64"/>
        <v>1-1900</v>
      </c>
      <c r="F2073" s="69"/>
      <c r="G2073" s="67"/>
      <c r="H2073" s="68"/>
      <c r="I2073" s="69"/>
      <c r="J2073" s="67"/>
      <c r="K2073" s="25" t="e">
        <f>IFERROR(VLOOKUP(J2073,'DE-PARA'!J:K,2,0),VLOOKUP('BD Conta 5295-0'!J2073,'DE-PARA'!K:L,2,0))</f>
        <v>#N/A</v>
      </c>
      <c r="L2073" s="70"/>
      <c r="M2073" s="101">
        <f t="shared" si="65"/>
        <v>0</v>
      </c>
    </row>
    <row r="2074" spans="2:13">
      <c r="B2074" s="60"/>
      <c r="C2074" s="65"/>
      <c r="D2074" s="66"/>
      <c r="E2074" s="20" t="str">
        <f t="shared" si="64"/>
        <v>1-1900</v>
      </c>
      <c r="F2074" s="69"/>
      <c r="G2074" s="67"/>
      <c r="H2074" s="68"/>
      <c r="I2074" s="69"/>
      <c r="J2074" s="67"/>
      <c r="K2074" s="25" t="e">
        <f>IFERROR(VLOOKUP(J2074,'DE-PARA'!J:K,2,0),VLOOKUP('BD Conta 5295-0'!J2074,'DE-PARA'!K:L,2,0))</f>
        <v>#N/A</v>
      </c>
      <c r="L2074" s="70"/>
      <c r="M2074" s="101">
        <f t="shared" si="65"/>
        <v>0</v>
      </c>
    </row>
    <row r="2075" spans="2:13">
      <c r="B2075" s="60"/>
      <c r="C2075" s="65"/>
      <c r="D2075" s="66"/>
      <c r="E2075" s="20" t="str">
        <f t="shared" si="64"/>
        <v>1-1900</v>
      </c>
      <c r="F2075" s="69"/>
      <c r="G2075" s="67"/>
      <c r="H2075" s="68"/>
      <c r="I2075" s="69"/>
      <c r="J2075" s="67"/>
      <c r="K2075" s="25" t="e">
        <f>IFERROR(VLOOKUP(J2075,'DE-PARA'!J:K,2,0),VLOOKUP('BD Conta 5295-0'!J2075,'DE-PARA'!K:L,2,0))</f>
        <v>#N/A</v>
      </c>
      <c r="L2075" s="70"/>
      <c r="M2075" s="101">
        <f t="shared" si="65"/>
        <v>0</v>
      </c>
    </row>
    <row r="2076" spans="2:13">
      <c r="B2076" s="60"/>
      <c r="C2076" s="65"/>
      <c r="D2076" s="66"/>
      <c r="E2076" s="20" t="str">
        <f t="shared" si="64"/>
        <v>1-1900</v>
      </c>
      <c r="F2076" s="69"/>
      <c r="G2076" s="67"/>
      <c r="H2076" s="68"/>
      <c r="I2076" s="69"/>
      <c r="J2076" s="67"/>
      <c r="K2076" s="25" t="e">
        <f>IFERROR(VLOOKUP(J2076,'DE-PARA'!J:K,2,0),VLOOKUP('BD Conta 5295-0'!J2076,'DE-PARA'!K:L,2,0))</f>
        <v>#N/A</v>
      </c>
      <c r="L2076" s="70"/>
      <c r="M2076" s="101">
        <f t="shared" si="65"/>
        <v>0</v>
      </c>
    </row>
    <row r="2077" spans="2:13">
      <c r="B2077" s="60"/>
      <c r="C2077" s="65"/>
      <c r="D2077" s="66"/>
      <c r="E2077" s="20" t="str">
        <f t="shared" si="64"/>
        <v>1-1900</v>
      </c>
      <c r="F2077" s="69"/>
      <c r="G2077" s="67"/>
      <c r="H2077" s="68"/>
      <c r="I2077" s="69"/>
      <c r="J2077" s="67"/>
      <c r="K2077" s="25" t="e">
        <f>IFERROR(VLOOKUP(J2077,'DE-PARA'!J:K,2,0),VLOOKUP('BD Conta 5295-0'!J2077,'DE-PARA'!K:L,2,0))</f>
        <v>#N/A</v>
      </c>
      <c r="L2077" s="70"/>
      <c r="M2077" s="101">
        <f t="shared" si="65"/>
        <v>0</v>
      </c>
    </row>
    <row r="2078" spans="2:13">
      <c r="B2078" s="60"/>
      <c r="C2078" s="65"/>
      <c r="D2078" s="66"/>
      <c r="E2078" s="20" t="str">
        <f t="shared" si="64"/>
        <v>1-1900</v>
      </c>
      <c r="F2078" s="69"/>
      <c r="G2078" s="67"/>
      <c r="H2078" s="68"/>
      <c r="I2078" s="69"/>
      <c r="J2078" s="67"/>
      <c r="K2078" s="25" t="e">
        <f>IFERROR(VLOOKUP(J2078,'DE-PARA'!J:K,2,0),VLOOKUP('BD Conta 5295-0'!J2078,'DE-PARA'!K:L,2,0))</f>
        <v>#N/A</v>
      </c>
      <c r="L2078" s="70"/>
      <c r="M2078" s="101">
        <f t="shared" si="65"/>
        <v>0</v>
      </c>
    </row>
    <row r="2079" spans="2:13">
      <c r="B2079" s="60"/>
      <c r="C2079" s="65"/>
      <c r="D2079" s="66"/>
      <c r="E2079" s="20" t="str">
        <f t="shared" si="64"/>
        <v>1-1900</v>
      </c>
      <c r="F2079" s="69"/>
      <c r="G2079" s="67"/>
      <c r="H2079" s="68"/>
      <c r="I2079" s="69"/>
      <c r="J2079" s="67"/>
      <c r="K2079" s="25" t="e">
        <f>IFERROR(VLOOKUP(J2079,'DE-PARA'!J:K,2,0),VLOOKUP('BD Conta 5295-0'!J2079,'DE-PARA'!K:L,2,0))</f>
        <v>#N/A</v>
      </c>
      <c r="L2079" s="70"/>
      <c r="M2079" s="101">
        <f t="shared" si="65"/>
        <v>0</v>
      </c>
    </row>
    <row r="2080" spans="2:13">
      <c r="B2080" s="60"/>
      <c r="C2080" s="65"/>
      <c r="D2080" s="66"/>
      <c r="E2080" s="20" t="str">
        <f t="shared" si="64"/>
        <v>1-1900</v>
      </c>
      <c r="F2080" s="69"/>
      <c r="G2080" s="67"/>
      <c r="H2080" s="68"/>
      <c r="I2080" s="69"/>
      <c r="J2080" s="67"/>
      <c r="K2080" s="25" t="e">
        <f>IFERROR(VLOOKUP(J2080,'DE-PARA'!J:K,2,0),VLOOKUP('BD Conta 5295-0'!J2080,'DE-PARA'!K:L,2,0))</f>
        <v>#N/A</v>
      </c>
      <c r="L2080" s="70"/>
      <c r="M2080" s="101">
        <f t="shared" si="65"/>
        <v>0</v>
      </c>
    </row>
    <row r="2081" spans="2:13">
      <c r="B2081" s="60"/>
      <c r="C2081" s="65"/>
      <c r="D2081" s="66"/>
      <c r="E2081" s="20" t="str">
        <f t="shared" si="64"/>
        <v>1-1900</v>
      </c>
      <c r="F2081" s="69"/>
      <c r="G2081" s="67"/>
      <c r="H2081" s="68"/>
      <c r="I2081" s="69"/>
      <c r="J2081" s="67"/>
      <c r="K2081" s="25" t="e">
        <f>IFERROR(VLOOKUP(J2081,'DE-PARA'!J:K,2,0),VLOOKUP('BD Conta 5295-0'!J2081,'DE-PARA'!K:L,2,0))</f>
        <v>#N/A</v>
      </c>
      <c r="L2081" s="70"/>
      <c r="M2081" s="101">
        <f t="shared" si="65"/>
        <v>0</v>
      </c>
    </row>
    <row r="2082" spans="2:13">
      <c r="B2082" s="60"/>
      <c r="C2082" s="65"/>
      <c r="D2082" s="66"/>
      <c r="E2082" s="20" t="str">
        <f t="shared" si="64"/>
        <v>1-1900</v>
      </c>
      <c r="F2082" s="69"/>
      <c r="G2082" s="67"/>
      <c r="H2082" s="68"/>
      <c r="I2082" s="69"/>
      <c r="J2082" s="67"/>
      <c r="K2082" s="25" t="e">
        <f>IFERROR(VLOOKUP(J2082,'DE-PARA'!J:K,2,0),VLOOKUP('BD Conta 5295-0'!J2082,'DE-PARA'!K:L,2,0))</f>
        <v>#N/A</v>
      </c>
      <c r="L2082" s="70"/>
      <c r="M2082" s="101">
        <f t="shared" si="65"/>
        <v>0</v>
      </c>
    </row>
    <row r="2083" spans="2:13">
      <c r="B2083" s="60"/>
      <c r="C2083" s="65"/>
      <c r="D2083" s="66"/>
      <c r="E2083" s="20" t="str">
        <f t="shared" si="64"/>
        <v>1-1900</v>
      </c>
      <c r="F2083" s="69"/>
      <c r="G2083" s="67"/>
      <c r="H2083" s="68"/>
      <c r="I2083" s="69"/>
      <c r="J2083" s="67"/>
      <c r="K2083" s="25" t="e">
        <f>IFERROR(VLOOKUP(J2083,'DE-PARA'!J:K,2,0),VLOOKUP('BD Conta 5295-0'!J2083,'DE-PARA'!K:L,2,0))</f>
        <v>#N/A</v>
      </c>
      <c r="L2083" s="70"/>
      <c r="M2083" s="101">
        <f t="shared" si="65"/>
        <v>0</v>
      </c>
    </row>
    <row r="2084" spans="2:13">
      <c r="B2084" s="60"/>
      <c r="C2084" s="65"/>
      <c r="D2084" s="66"/>
      <c r="E2084" s="20" t="str">
        <f t="shared" si="64"/>
        <v>1-1900</v>
      </c>
      <c r="F2084" s="69"/>
      <c r="G2084" s="67"/>
      <c r="H2084" s="68"/>
      <c r="I2084" s="69"/>
      <c r="J2084" s="67"/>
      <c r="K2084" s="25" t="e">
        <f>IFERROR(VLOOKUP(J2084,'DE-PARA'!J:K,2,0),VLOOKUP('BD Conta 5295-0'!J2084,'DE-PARA'!K:L,2,0))</f>
        <v>#N/A</v>
      </c>
      <c r="L2084" s="70"/>
      <c r="M2084" s="101">
        <f t="shared" si="65"/>
        <v>0</v>
      </c>
    </row>
    <row r="2085" spans="2:13">
      <c r="B2085" s="60"/>
      <c r="C2085" s="65"/>
      <c r="D2085" s="66"/>
      <c r="E2085" s="20" t="str">
        <f t="shared" si="64"/>
        <v>1-1900</v>
      </c>
      <c r="F2085" s="69"/>
      <c r="G2085" s="67"/>
      <c r="H2085" s="68"/>
      <c r="I2085" s="69"/>
      <c r="J2085" s="67"/>
      <c r="K2085" s="25" t="e">
        <f>IFERROR(VLOOKUP(J2085,'DE-PARA'!J:K,2,0),VLOOKUP('BD Conta 5295-0'!J2085,'DE-PARA'!K:L,2,0))</f>
        <v>#N/A</v>
      </c>
      <c r="L2085" s="70"/>
      <c r="M2085" s="101">
        <f t="shared" si="65"/>
        <v>0</v>
      </c>
    </row>
    <row r="2086" spans="2:13">
      <c r="B2086" s="60"/>
      <c r="C2086" s="65"/>
      <c r="D2086" s="66"/>
      <c r="E2086" s="20" t="str">
        <f t="shared" si="64"/>
        <v>1-1900</v>
      </c>
      <c r="F2086" s="69"/>
      <c r="G2086" s="67"/>
      <c r="H2086" s="68"/>
      <c r="I2086" s="69"/>
      <c r="J2086" s="67"/>
      <c r="K2086" s="25" t="e">
        <f>IFERROR(VLOOKUP(J2086,'DE-PARA'!J:K,2,0),VLOOKUP('BD Conta 5295-0'!J2086,'DE-PARA'!K:L,2,0))</f>
        <v>#N/A</v>
      </c>
      <c r="L2086" s="70"/>
      <c r="M2086" s="101">
        <f t="shared" si="65"/>
        <v>0</v>
      </c>
    </row>
    <row r="2087" spans="2:13">
      <c r="B2087" s="60"/>
      <c r="C2087" s="65"/>
      <c r="D2087" s="66"/>
      <c r="E2087" s="20" t="str">
        <f t="shared" si="64"/>
        <v>1-1900</v>
      </c>
      <c r="F2087" s="69"/>
      <c r="G2087" s="67"/>
      <c r="H2087" s="68"/>
      <c r="I2087" s="69"/>
      <c r="J2087" s="67"/>
      <c r="K2087" s="25" t="e">
        <f>IFERROR(VLOOKUP(J2087,'DE-PARA'!J:K,2,0),VLOOKUP('BD Conta 5295-0'!J2087,'DE-PARA'!K:L,2,0))</f>
        <v>#N/A</v>
      </c>
      <c r="L2087" s="70"/>
      <c r="M2087" s="101">
        <f t="shared" si="65"/>
        <v>0</v>
      </c>
    </row>
    <row r="2088" spans="2:13">
      <c r="B2088" s="60"/>
      <c r="C2088" s="65"/>
      <c r="D2088" s="66"/>
      <c r="E2088" s="20" t="str">
        <f t="shared" si="64"/>
        <v>1-1900</v>
      </c>
      <c r="F2088" s="69"/>
      <c r="G2088" s="67"/>
      <c r="H2088" s="68"/>
      <c r="I2088" s="69"/>
      <c r="J2088" s="67"/>
      <c r="K2088" s="25" t="e">
        <f>IFERROR(VLOOKUP(J2088,'DE-PARA'!J:K,2,0),VLOOKUP('BD Conta 5295-0'!J2088,'DE-PARA'!K:L,2,0))</f>
        <v>#N/A</v>
      </c>
      <c r="L2088" s="70"/>
      <c r="M2088" s="101">
        <f t="shared" si="65"/>
        <v>0</v>
      </c>
    </row>
    <row r="2089" spans="2:13">
      <c r="B2089" s="60"/>
      <c r="C2089" s="65"/>
      <c r="D2089" s="66"/>
      <c r="E2089" s="20" t="str">
        <f t="shared" si="64"/>
        <v>1-1900</v>
      </c>
      <c r="F2089" s="69"/>
      <c r="G2089" s="67"/>
      <c r="H2089" s="68"/>
      <c r="I2089" s="69"/>
      <c r="J2089" s="67"/>
      <c r="K2089" s="25" t="e">
        <f>IFERROR(VLOOKUP(J2089,'DE-PARA'!J:K,2,0),VLOOKUP('BD Conta 5295-0'!J2089,'DE-PARA'!K:L,2,0))</f>
        <v>#N/A</v>
      </c>
      <c r="L2089" s="70"/>
      <c r="M2089" s="101">
        <f t="shared" si="65"/>
        <v>0</v>
      </c>
    </row>
    <row r="2090" spans="2:13">
      <c r="B2090" s="60"/>
      <c r="C2090" s="65"/>
      <c r="D2090" s="66"/>
      <c r="E2090" s="20" t="str">
        <f t="shared" si="64"/>
        <v>1-1900</v>
      </c>
      <c r="F2090" s="69"/>
      <c r="G2090" s="67"/>
      <c r="H2090" s="68"/>
      <c r="I2090" s="69"/>
      <c r="J2090" s="67"/>
      <c r="K2090" s="25" t="e">
        <f>IFERROR(VLOOKUP(J2090,'DE-PARA'!J:K,2,0),VLOOKUP('BD Conta 5295-0'!J2090,'DE-PARA'!K:L,2,0))</f>
        <v>#N/A</v>
      </c>
      <c r="L2090" s="70"/>
      <c r="M2090" s="101">
        <f t="shared" si="65"/>
        <v>0</v>
      </c>
    </row>
    <row r="2091" spans="2:13">
      <c r="B2091" s="60"/>
      <c r="C2091" s="65"/>
      <c r="D2091" s="66"/>
      <c r="E2091" s="20" t="str">
        <f t="shared" si="64"/>
        <v>1-1900</v>
      </c>
      <c r="F2091" s="69"/>
      <c r="G2091" s="67"/>
      <c r="H2091" s="68"/>
      <c r="I2091" s="69"/>
      <c r="J2091" s="67"/>
      <c r="K2091" s="25" t="e">
        <f>IFERROR(VLOOKUP(J2091,'DE-PARA'!J:K,2,0),VLOOKUP('BD Conta 5295-0'!J2091,'DE-PARA'!K:L,2,0))</f>
        <v>#N/A</v>
      </c>
      <c r="L2091" s="70"/>
      <c r="M2091" s="101">
        <f t="shared" si="65"/>
        <v>0</v>
      </c>
    </row>
    <row r="2092" spans="2:13">
      <c r="B2092" s="60"/>
      <c r="C2092" s="65"/>
      <c r="D2092" s="66"/>
      <c r="E2092" s="20" t="str">
        <f t="shared" si="64"/>
        <v>1-1900</v>
      </c>
      <c r="F2092" s="69"/>
      <c r="G2092" s="67"/>
      <c r="H2092" s="68"/>
      <c r="I2092" s="69"/>
      <c r="J2092" s="67"/>
      <c r="K2092" s="25" t="e">
        <f>IFERROR(VLOOKUP(J2092,'DE-PARA'!J:K,2,0),VLOOKUP('BD Conta 5295-0'!J2092,'DE-PARA'!K:L,2,0))</f>
        <v>#N/A</v>
      </c>
      <c r="L2092" s="70"/>
      <c r="M2092" s="101">
        <f t="shared" si="65"/>
        <v>0</v>
      </c>
    </row>
    <row r="2093" spans="2:13">
      <c r="B2093" s="60"/>
      <c r="C2093" s="65"/>
      <c r="D2093" s="66"/>
      <c r="E2093" s="20" t="str">
        <f t="shared" si="64"/>
        <v>1-1900</v>
      </c>
      <c r="F2093" s="69"/>
      <c r="G2093" s="67"/>
      <c r="H2093" s="68"/>
      <c r="I2093" s="69"/>
      <c r="J2093" s="67"/>
      <c r="K2093" s="25" t="e">
        <f>IFERROR(VLOOKUP(J2093,'DE-PARA'!J:K,2,0),VLOOKUP('BD Conta 5295-0'!J2093,'DE-PARA'!K:L,2,0))</f>
        <v>#N/A</v>
      </c>
      <c r="L2093" s="70"/>
      <c r="M2093" s="101">
        <f t="shared" si="65"/>
        <v>0</v>
      </c>
    </row>
    <row r="2094" spans="2:13">
      <c r="B2094" s="60"/>
      <c r="C2094" s="65"/>
      <c r="D2094" s="66"/>
      <c r="E2094" s="20" t="str">
        <f t="shared" si="64"/>
        <v>1-1900</v>
      </c>
      <c r="F2094" s="69"/>
      <c r="G2094" s="67"/>
      <c r="H2094" s="68"/>
      <c r="I2094" s="69"/>
      <c r="J2094" s="67"/>
      <c r="K2094" s="25" t="e">
        <f>IFERROR(VLOOKUP(J2094,'DE-PARA'!J:K,2,0),VLOOKUP('BD Conta 5295-0'!J2094,'DE-PARA'!K:L,2,0))</f>
        <v>#N/A</v>
      </c>
      <c r="L2094" s="70"/>
      <c r="M2094" s="101">
        <f t="shared" si="65"/>
        <v>0</v>
      </c>
    </row>
    <row r="2095" spans="2:13">
      <c r="B2095" s="60"/>
      <c r="C2095" s="65"/>
      <c r="D2095" s="66"/>
      <c r="E2095" s="20" t="str">
        <f t="shared" si="64"/>
        <v>1-1900</v>
      </c>
      <c r="F2095" s="69"/>
      <c r="G2095" s="67"/>
      <c r="H2095" s="68"/>
      <c r="I2095" s="69"/>
      <c r="J2095" s="67"/>
      <c r="K2095" s="25" t="e">
        <f>IFERROR(VLOOKUP(J2095,'DE-PARA'!J:K,2,0),VLOOKUP('BD Conta 5295-0'!J2095,'DE-PARA'!K:L,2,0))</f>
        <v>#N/A</v>
      </c>
      <c r="L2095" s="70"/>
      <c r="M2095" s="101">
        <f t="shared" si="65"/>
        <v>0</v>
      </c>
    </row>
    <row r="2096" spans="2:13">
      <c r="B2096" s="60"/>
      <c r="C2096" s="65"/>
      <c r="D2096" s="66"/>
      <c r="E2096" s="20" t="str">
        <f t="shared" si="64"/>
        <v>1-1900</v>
      </c>
      <c r="F2096" s="69"/>
      <c r="G2096" s="67"/>
      <c r="H2096" s="68"/>
      <c r="I2096" s="69"/>
      <c r="J2096" s="67"/>
      <c r="K2096" s="25" t="e">
        <f>IFERROR(VLOOKUP(J2096,'DE-PARA'!J:K,2,0),VLOOKUP('BD Conta 5295-0'!J2096,'DE-PARA'!K:L,2,0))</f>
        <v>#N/A</v>
      </c>
      <c r="L2096" s="70"/>
      <c r="M2096" s="101">
        <f t="shared" si="65"/>
        <v>0</v>
      </c>
    </row>
    <row r="2097" spans="2:13">
      <c r="B2097" s="60"/>
      <c r="C2097" s="65"/>
      <c r="D2097" s="66"/>
      <c r="E2097" s="20" t="str">
        <f t="shared" si="64"/>
        <v>1-1900</v>
      </c>
      <c r="F2097" s="69"/>
      <c r="G2097" s="67"/>
      <c r="H2097" s="68"/>
      <c r="I2097" s="69"/>
      <c r="J2097" s="67"/>
      <c r="K2097" s="25" t="e">
        <f>IFERROR(VLOOKUP(J2097,'DE-PARA'!J:K,2,0),VLOOKUP('BD Conta 5295-0'!J2097,'DE-PARA'!K:L,2,0))</f>
        <v>#N/A</v>
      </c>
      <c r="L2097" s="70"/>
      <c r="M2097" s="101">
        <f t="shared" si="65"/>
        <v>0</v>
      </c>
    </row>
    <row r="2098" spans="2:13">
      <c r="B2098" s="60"/>
      <c r="C2098" s="65"/>
      <c r="D2098" s="66"/>
      <c r="E2098" s="20" t="str">
        <f t="shared" si="64"/>
        <v>1-1900</v>
      </c>
      <c r="F2098" s="69"/>
      <c r="G2098" s="67"/>
      <c r="H2098" s="68"/>
      <c r="I2098" s="69"/>
      <c r="J2098" s="67"/>
      <c r="K2098" s="25" t="e">
        <f>IFERROR(VLOOKUP(J2098,'DE-PARA'!J:K,2,0),VLOOKUP('BD Conta 5295-0'!J2098,'DE-PARA'!K:L,2,0))</f>
        <v>#N/A</v>
      </c>
      <c r="L2098" s="70"/>
      <c r="M2098" s="101">
        <f t="shared" si="65"/>
        <v>0</v>
      </c>
    </row>
    <row r="2099" spans="2:13">
      <c r="B2099" s="60"/>
      <c r="C2099" s="65"/>
      <c r="D2099" s="66"/>
      <c r="E2099" s="20" t="str">
        <f t="shared" si="64"/>
        <v>1-1900</v>
      </c>
      <c r="F2099" s="69"/>
      <c r="G2099" s="67"/>
      <c r="H2099" s="68"/>
      <c r="I2099" s="69"/>
      <c r="J2099" s="67"/>
      <c r="K2099" s="25" t="e">
        <f>IFERROR(VLOOKUP(J2099,'DE-PARA'!J:K,2,0),VLOOKUP('BD Conta 5295-0'!J2099,'DE-PARA'!K:L,2,0))</f>
        <v>#N/A</v>
      </c>
      <c r="L2099" s="70"/>
      <c r="M2099" s="101">
        <f t="shared" si="65"/>
        <v>0</v>
      </c>
    </row>
    <row r="2100" spans="2:13">
      <c r="B2100" s="60"/>
      <c r="C2100" s="65"/>
      <c r="D2100" s="66"/>
      <c r="E2100" s="20" t="str">
        <f t="shared" si="64"/>
        <v>1-1900</v>
      </c>
      <c r="F2100" s="69"/>
      <c r="G2100" s="67"/>
      <c r="H2100" s="68"/>
      <c r="I2100" s="69"/>
      <c r="J2100" s="67"/>
      <c r="K2100" s="25" t="e">
        <f>IFERROR(VLOOKUP(J2100,'DE-PARA'!J:K,2,0),VLOOKUP('BD Conta 5295-0'!J2100,'DE-PARA'!K:L,2,0))</f>
        <v>#N/A</v>
      </c>
      <c r="L2100" s="70"/>
      <c r="M2100" s="101">
        <f t="shared" si="65"/>
        <v>0</v>
      </c>
    </row>
    <row r="2101" spans="2:13">
      <c r="B2101" s="60"/>
      <c r="C2101" s="65"/>
      <c r="D2101" s="66"/>
      <c r="E2101" s="20" t="str">
        <f t="shared" si="64"/>
        <v>1-1900</v>
      </c>
      <c r="F2101" s="69"/>
      <c r="G2101" s="67"/>
      <c r="H2101" s="68"/>
      <c r="I2101" s="69"/>
      <c r="J2101" s="67"/>
      <c r="K2101" s="25" t="e">
        <f>IFERROR(VLOOKUP(J2101,'DE-PARA'!J:K,2,0),VLOOKUP('BD Conta 5295-0'!J2101,'DE-PARA'!K:L,2,0))</f>
        <v>#N/A</v>
      </c>
      <c r="L2101" s="70"/>
      <c r="M2101" s="101">
        <f t="shared" si="65"/>
        <v>0</v>
      </c>
    </row>
    <row r="2102" spans="2:13">
      <c r="B2102" s="60"/>
      <c r="C2102" s="65"/>
      <c r="D2102" s="66"/>
      <c r="E2102" s="20" t="str">
        <f t="shared" si="64"/>
        <v>1-1900</v>
      </c>
      <c r="F2102" s="69"/>
      <c r="G2102" s="67"/>
      <c r="H2102" s="68"/>
      <c r="I2102" s="69"/>
      <c r="J2102" s="67"/>
      <c r="K2102" s="25" t="e">
        <f>IFERROR(VLOOKUP(J2102,'DE-PARA'!J:K,2,0),VLOOKUP('BD Conta 5295-0'!J2102,'DE-PARA'!K:L,2,0))</f>
        <v>#N/A</v>
      </c>
      <c r="L2102" s="70"/>
      <c r="M2102" s="101">
        <f t="shared" si="65"/>
        <v>0</v>
      </c>
    </row>
    <row r="2103" spans="2:13">
      <c r="B2103" s="60"/>
      <c r="C2103" s="65"/>
      <c r="D2103" s="66"/>
      <c r="E2103" s="20" t="str">
        <f t="shared" si="64"/>
        <v>1-1900</v>
      </c>
      <c r="F2103" s="69"/>
      <c r="G2103" s="67"/>
      <c r="H2103" s="68"/>
      <c r="I2103" s="69"/>
      <c r="J2103" s="67"/>
      <c r="K2103" s="25" t="e">
        <f>IFERROR(VLOOKUP(J2103,'DE-PARA'!J:K,2,0),VLOOKUP('BD Conta 5295-0'!J2103,'DE-PARA'!K:L,2,0))</f>
        <v>#N/A</v>
      </c>
      <c r="L2103" s="70"/>
      <c r="M2103" s="101">
        <f t="shared" si="65"/>
        <v>0</v>
      </c>
    </row>
    <row r="2104" spans="2:13">
      <c r="B2104" s="60"/>
      <c r="C2104" s="65"/>
      <c r="D2104" s="66"/>
      <c r="E2104" s="20" t="str">
        <f t="shared" si="64"/>
        <v>1-1900</v>
      </c>
      <c r="F2104" s="69"/>
      <c r="G2104" s="67"/>
      <c r="H2104" s="68"/>
      <c r="I2104" s="69"/>
      <c r="J2104" s="67"/>
      <c r="K2104" s="25" t="e">
        <f>IFERROR(VLOOKUP(J2104,'DE-PARA'!J:K,2,0),VLOOKUP('BD Conta 5295-0'!J2104,'DE-PARA'!K:L,2,0))</f>
        <v>#N/A</v>
      </c>
      <c r="L2104" s="70"/>
      <c r="M2104" s="101">
        <f t="shared" si="65"/>
        <v>0</v>
      </c>
    </row>
    <row r="2105" spans="2:13">
      <c r="B2105" s="60"/>
      <c r="C2105" s="65"/>
      <c r="D2105" s="66"/>
      <c r="E2105" s="20" t="str">
        <f t="shared" si="64"/>
        <v>1-1900</v>
      </c>
      <c r="F2105" s="69"/>
      <c r="G2105" s="67"/>
      <c r="H2105" s="68"/>
      <c r="I2105" s="69"/>
      <c r="J2105" s="67"/>
      <c r="K2105" s="25" t="e">
        <f>IFERROR(VLOOKUP(J2105,'DE-PARA'!J:K,2,0),VLOOKUP('BD Conta 5295-0'!J2105,'DE-PARA'!K:L,2,0))</f>
        <v>#N/A</v>
      </c>
      <c r="L2105" s="70"/>
      <c r="M2105" s="101">
        <f t="shared" si="65"/>
        <v>0</v>
      </c>
    </row>
    <row r="2106" spans="2:13">
      <c r="B2106" s="60"/>
      <c r="C2106" s="65"/>
      <c r="D2106" s="66"/>
      <c r="E2106" s="20" t="str">
        <f t="shared" si="64"/>
        <v>1-1900</v>
      </c>
      <c r="F2106" s="69"/>
      <c r="G2106" s="67"/>
      <c r="H2106" s="68"/>
      <c r="I2106" s="69"/>
      <c r="J2106" s="67"/>
      <c r="K2106" s="25" t="e">
        <f>IFERROR(VLOOKUP(J2106,'DE-PARA'!J:K,2,0),VLOOKUP('BD Conta 5295-0'!J2106,'DE-PARA'!K:L,2,0))</f>
        <v>#N/A</v>
      </c>
      <c r="L2106" s="70"/>
      <c r="M2106" s="101">
        <f t="shared" si="65"/>
        <v>0</v>
      </c>
    </row>
    <row r="2107" spans="2:13">
      <c r="B2107" s="60"/>
      <c r="C2107" s="65"/>
      <c r="D2107" s="66"/>
      <c r="E2107" s="20" t="str">
        <f t="shared" si="64"/>
        <v>1-1900</v>
      </c>
      <c r="F2107" s="69"/>
      <c r="G2107" s="67"/>
      <c r="H2107" s="68"/>
      <c r="I2107" s="69"/>
      <c r="J2107" s="67"/>
      <c r="K2107" s="25" t="e">
        <f>IFERROR(VLOOKUP(J2107,'DE-PARA'!J:K,2,0),VLOOKUP('BD Conta 5295-0'!J2107,'DE-PARA'!K:L,2,0))</f>
        <v>#N/A</v>
      </c>
      <c r="L2107" s="70"/>
      <c r="M2107" s="101">
        <f t="shared" si="65"/>
        <v>0</v>
      </c>
    </row>
    <row r="2108" spans="2:13">
      <c r="B2108" s="60"/>
      <c r="C2108" s="65"/>
      <c r="D2108" s="66"/>
      <c r="E2108" s="20" t="str">
        <f t="shared" si="64"/>
        <v>1-1900</v>
      </c>
      <c r="F2108" s="69"/>
      <c r="G2108" s="67"/>
      <c r="H2108" s="68"/>
      <c r="I2108" s="69"/>
      <c r="J2108" s="67"/>
      <c r="K2108" s="25" t="e">
        <f>IFERROR(VLOOKUP(J2108,'DE-PARA'!J:K,2,0),VLOOKUP('BD Conta 5295-0'!J2108,'DE-PARA'!K:L,2,0))</f>
        <v>#N/A</v>
      </c>
      <c r="L2108" s="70"/>
      <c r="M2108" s="101">
        <f t="shared" si="65"/>
        <v>0</v>
      </c>
    </row>
    <row r="2109" spans="2:13">
      <c r="B2109" s="60"/>
      <c r="C2109" s="65"/>
      <c r="D2109" s="66"/>
      <c r="E2109" s="20" t="str">
        <f t="shared" si="64"/>
        <v>1-1900</v>
      </c>
      <c r="F2109" s="69"/>
      <c r="G2109" s="67"/>
      <c r="H2109" s="68"/>
      <c r="I2109" s="69"/>
      <c r="J2109" s="67"/>
      <c r="K2109" s="25" t="e">
        <f>IFERROR(VLOOKUP(J2109,'DE-PARA'!J:K,2,0),VLOOKUP('BD Conta 5295-0'!J2109,'DE-PARA'!K:L,2,0))</f>
        <v>#N/A</v>
      </c>
      <c r="L2109" s="70"/>
      <c r="M2109" s="101">
        <f t="shared" si="65"/>
        <v>0</v>
      </c>
    </row>
    <row r="2110" spans="2:13">
      <c r="B2110" s="60"/>
      <c r="C2110" s="65"/>
      <c r="D2110" s="66"/>
      <c r="E2110" s="20" t="str">
        <f t="shared" si="64"/>
        <v>1-1900</v>
      </c>
      <c r="F2110" s="69"/>
      <c r="G2110" s="67"/>
      <c r="H2110" s="68"/>
      <c r="I2110" s="69"/>
      <c r="J2110" s="67"/>
      <c r="K2110" s="25" t="e">
        <f>IFERROR(VLOOKUP(J2110,'DE-PARA'!J:K,2,0),VLOOKUP('BD Conta 5295-0'!J2110,'DE-PARA'!K:L,2,0))</f>
        <v>#N/A</v>
      </c>
      <c r="L2110" s="70"/>
      <c r="M2110" s="101">
        <f t="shared" si="65"/>
        <v>0</v>
      </c>
    </row>
    <row r="2111" spans="2:13">
      <c r="B2111" s="60"/>
      <c r="C2111" s="65"/>
      <c r="D2111" s="66"/>
      <c r="E2111" s="20" t="str">
        <f t="shared" si="64"/>
        <v>1-1900</v>
      </c>
      <c r="F2111" s="69"/>
      <c r="G2111" s="67"/>
      <c r="H2111" s="68"/>
      <c r="I2111" s="69"/>
      <c r="J2111" s="67"/>
      <c r="K2111" s="25" t="e">
        <f>IFERROR(VLOOKUP(J2111,'DE-PARA'!J:K,2,0),VLOOKUP('BD Conta 5295-0'!J2111,'DE-PARA'!K:L,2,0))</f>
        <v>#N/A</v>
      </c>
      <c r="L2111" s="70"/>
      <c r="M2111" s="101">
        <f t="shared" si="65"/>
        <v>0</v>
      </c>
    </row>
    <row r="2112" spans="2:13">
      <c r="B2112" s="60"/>
      <c r="C2112" s="65"/>
      <c r="D2112" s="66"/>
      <c r="E2112" s="20" t="str">
        <f t="shared" si="64"/>
        <v>1-1900</v>
      </c>
      <c r="F2112" s="69"/>
      <c r="G2112" s="67"/>
      <c r="H2112" s="68"/>
      <c r="I2112" s="69"/>
      <c r="J2112" s="67"/>
      <c r="K2112" s="25" t="e">
        <f>IFERROR(VLOOKUP(J2112,'DE-PARA'!J:K,2,0),VLOOKUP('BD Conta 5295-0'!J2112,'DE-PARA'!K:L,2,0))</f>
        <v>#N/A</v>
      </c>
      <c r="L2112" s="70"/>
      <c r="M2112" s="101">
        <f t="shared" si="65"/>
        <v>0</v>
      </c>
    </row>
    <row r="2113" spans="2:13">
      <c r="B2113" s="60"/>
      <c r="C2113" s="65"/>
      <c r="D2113" s="66"/>
      <c r="E2113" s="20" t="str">
        <f t="shared" si="64"/>
        <v>1-1900</v>
      </c>
      <c r="F2113" s="69"/>
      <c r="G2113" s="67"/>
      <c r="H2113" s="68"/>
      <c r="I2113" s="69"/>
      <c r="J2113" s="67"/>
      <c r="K2113" s="25" t="e">
        <f>IFERROR(VLOOKUP(J2113,'DE-PARA'!J:K,2,0),VLOOKUP('BD Conta 5295-0'!J2113,'DE-PARA'!K:L,2,0))</f>
        <v>#N/A</v>
      </c>
      <c r="L2113" s="70"/>
      <c r="M2113" s="101">
        <f t="shared" si="65"/>
        <v>0</v>
      </c>
    </row>
    <row r="2114" spans="2:13">
      <c r="B2114" s="60"/>
      <c r="C2114" s="65"/>
      <c r="D2114" s="66"/>
      <c r="E2114" s="20" t="str">
        <f t="shared" si="64"/>
        <v>1-1900</v>
      </c>
      <c r="F2114" s="69"/>
      <c r="G2114" s="67"/>
      <c r="H2114" s="68"/>
      <c r="I2114" s="69"/>
      <c r="J2114" s="67"/>
      <c r="K2114" s="25" t="e">
        <f>IFERROR(VLOOKUP(J2114,'DE-PARA'!J:K,2,0),VLOOKUP('BD Conta 5295-0'!J2114,'DE-PARA'!K:L,2,0))</f>
        <v>#N/A</v>
      </c>
      <c r="L2114" s="70"/>
      <c r="M2114" s="101">
        <f t="shared" si="65"/>
        <v>0</v>
      </c>
    </row>
    <row r="2115" spans="2:13">
      <c r="B2115" s="60"/>
      <c r="C2115" s="65"/>
      <c r="D2115" s="66"/>
      <c r="E2115" s="20" t="str">
        <f t="shared" si="64"/>
        <v>1-1900</v>
      </c>
      <c r="F2115" s="69"/>
      <c r="G2115" s="67"/>
      <c r="H2115" s="68"/>
      <c r="I2115" s="69"/>
      <c r="J2115" s="67"/>
      <c r="K2115" s="25" t="e">
        <f>IFERROR(VLOOKUP(J2115,'DE-PARA'!J:K,2,0),VLOOKUP('BD Conta 5295-0'!J2115,'DE-PARA'!K:L,2,0))</f>
        <v>#N/A</v>
      </c>
      <c r="L2115" s="70"/>
      <c r="M2115" s="101">
        <f t="shared" si="65"/>
        <v>0</v>
      </c>
    </row>
    <row r="2116" spans="2:13">
      <c r="B2116" s="60"/>
      <c r="C2116" s="65"/>
      <c r="D2116" s="66"/>
      <c r="E2116" s="20" t="str">
        <f t="shared" ref="E2116:E2179" si="66">MONTH(D2116)&amp;"-"&amp;YEAR(D2116)</f>
        <v>1-1900</v>
      </c>
      <c r="F2116" s="69"/>
      <c r="G2116" s="67"/>
      <c r="H2116" s="68"/>
      <c r="I2116" s="69"/>
      <c r="J2116" s="67"/>
      <c r="K2116" s="25" t="e">
        <f>IFERROR(VLOOKUP(J2116,'DE-PARA'!J:K,2,0),VLOOKUP('BD Conta 5295-0'!J2116,'DE-PARA'!K:L,2,0))</f>
        <v>#N/A</v>
      </c>
      <c r="L2116" s="70"/>
      <c r="M2116" s="101">
        <f t="shared" si="65"/>
        <v>0</v>
      </c>
    </row>
    <row r="2117" spans="2:13">
      <c r="B2117" s="60"/>
      <c r="C2117" s="65"/>
      <c r="D2117" s="66"/>
      <c r="E2117" s="20" t="str">
        <f t="shared" si="66"/>
        <v>1-1900</v>
      </c>
      <c r="F2117" s="69"/>
      <c r="G2117" s="67"/>
      <c r="H2117" s="68"/>
      <c r="I2117" s="69"/>
      <c r="J2117" s="67"/>
      <c r="K2117" s="25" t="e">
        <f>IFERROR(VLOOKUP(J2117,'DE-PARA'!J:K,2,0),VLOOKUP('BD Conta 5295-0'!J2117,'DE-PARA'!K:L,2,0))</f>
        <v>#N/A</v>
      </c>
      <c r="L2117" s="70"/>
      <c r="M2117" s="101">
        <f t="shared" si="65"/>
        <v>0</v>
      </c>
    </row>
    <row r="2118" spans="2:13">
      <c r="B2118" s="60"/>
      <c r="C2118" s="65"/>
      <c r="D2118" s="66"/>
      <c r="E2118" s="20" t="str">
        <f t="shared" si="66"/>
        <v>1-1900</v>
      </c>
      <c r="F2118" s="69"/>
      <c r="G2118" s="67"/>
      <c r="H2118" s="68"/>
      <c r="I2118" s="69"/>
      <c r="J2118" s="67"/>
      <c r="K2118" s="25" t="e">
        <f>IFERROR(VLOOKUP(J2118,'DE-PARA'!J:K,2,0),VLOOKUP('BD Conta 5295-0'!J2118,'DE-PARA'!K:L,2,0))</f>
        <v>#N/A</v>
      </c>
      <c r="L2118" s="70"/>
      <c r="M2118" s="101">
        <f t="shared" ref="M2118:M2181" si="67">M2117+L2118</f>
        <v>0</v>
      </c>
    </row>
    <row r="2119" spans="2:13">
      <c r="B2119" s="60"/>
      <c r="C2119" s="65"/>
      <c r="D2119" s="66"/>
      <c r="E2119" s="20" t="str">
        <f t="shared" si="66"/>
        <v>1-1900</v>
      </c>
      <c r="F2119" s="69"/>
      <c r="G2119" s="67"/>
      <c r="H2119" s="68"/>
      <c r="I2119" s="69"/>
      <c r="J2119" s="67"/>
      <c r="K2119" s="25" t="e">
        <f>IFERROR(VLOOKUP(J2119,'DE-PARA'!J:K,2,0),VLOOKUP('BD Conta 5295-0'!J2119,'DE-PARA'!K:L,2,0))</f>
        <v>#N/A</v>
      </c>
      <c r="L2119" s="70"/>
      <c r="M2119" s="101">
        <f t="shared" si="67"/>
        <v>0</v>
      </c>
    </row>
    <row r="2120" spans="2:13">
      <c r="B2120" s="60"/>
      <c r="C2120" s="65"/>
      <c r="D2120" s="66"/>
      <c r="E2120" s="20" t="str">
        <f t="shared" si="66"/>
        <v>1-1900</v>
      </c>
      <c r="F2120" s="69"/>
      <c r="G2120" s="67"/>
      <c r="H2120" s="68"/>
      <c r="I2120" s="69"/>
      <c r="J2120" s="67"/>
      <c r="K2120" s="25" t="e">
        <f>IFERROR(VLOOKUP(J2120,'DE-PARA'!J:K,2,0),VLOOKUP('BD Conta 5295-0'!J2120,'DE-PARA'!K:L,2,0))</f>
        <v>#N/A</v>
      </c>
      <c r="L2120" s="70"/>
      <c r="M2120" s="101">
        <f t="shared" si="67"/>
        <v>0</v>
      </c>
    </row>
    <row r="2121" spans="2:13">
      <c r="B2121" s="60"/>
      <c r="C2121" s="65"/>
      <c r="D2121" s="66"/>
      <c r="E2121" s="20" t="str">
        <f t="shared" si="66"/>
        <v>1-1900</v>
      </c>
      <c r="F2121" s="69"/>
      <c r="G2121" s="67"/>
      <c r="H2121" s="68"/>
      <c r="I2121" s="69"/>
      <c r="J2121" s="67"/>
      <c r="K2121" s="25" t="e">
        <f>IFERROR(VLOOKUP(J2121,'DE-PARA'!J:K,2,0),VLOOKUP('BD Conta 5295-0'!J2121,'DE-PARA'!K:L,2,0))</f>
        <v>#N/A</v>
      </c>
      <c r="L2121" s="70"/>
      <c r="M2121" s="101">
        <f t="shared" si="67"/>
        <v>0</v>
      </c>
    </row>
    <row r="2122" spans="2:13">
      <c r="B2122" s="60"/>
      <c r="C2122" s="65"/>
      <c r="D2122" s="66"/>
      <c r="E2122" s="20" t="str">
        <f t="shared" si="66"/>
        <v>1-1900</v>
      </c>
      <c r="F2122" s="69"/>
      <c r="G2122" s="67"/>
      <c r="H2122" s="68"/>
      <c r="I2122" s="69"/>
      <c r="J2122" s="67"/>
      <c r="K2122" s="25" t="e">
        <f>IFERROR(VLOOKUP(J2122,'DE-PARA'!J:K,2,0),VLOOKUP('BD Conta 5295-0'!J2122,'DE-PARA'!K:L,2,0))</f>
        <v>#N/A</v>
      </c>
      <c r="L2122" s="70"/>
      <c r="M2122" s="101">
        <f t="shared" si="67"/>
        <v>0</v>
      </c>
    </row>
    <row r="2123" spans="2:13">
      <c r="B2123" s="60"/>
      <c r="C2123" s="65"/>
      <c r="D2123" s="66"/>
      <c r="E2123" s="20" t="str">
        <f t="shared" si="66"/>
        <v>1-1900</v>
      </c>
      <c r="F2123" s="69"/>
      <c r="G2123" s="67"/>
      <c r="H2123" s="68"/>
      <c r="I2123" s="69"/>
      <c r="J2123" s="67"/>
      <c r="K2123" s="25" t="e">
        <f>IFERROR(VLOOKUP(J2123,'DE-PARA'!J:K,2,0),VLOOKUP('BD Conta 5295-0'!J2123,'DE-PARA'!K:L,2,0))</f>
        <v>#N/A</v>
      </c>
      <c r="L2123" s="70"/>
      <c r="M2123" s="101">
        <f t="shared" si="67"/>
        <v>0</v>
      </c>
    </row>
    <row r="2124" spans="2:13">
      <c r="B2124" s="60"/>
      <c r="C2124" s="65"/>
      <c r="D2124" s="66"/>
      <c r="E2124" s="20" t="str">
        <f t="shared" si="66"/>
        <v>1-1900</v>
      </c>
      <c r="F2124" s="69"/>
      <c r="G2124" s="67"/>
      <c r="H2124" s="68"/>
      <c r="I2124" s="69"/>
      <c r="J2124" s="67"/>
      <c r="K2124" s="25" t="e">
        <f>IFERROR(VLOOKUP(J2124,'DE-PARA'!J:K,2,0),VLOOKUP('BD Conta 5295-0'!J2124,'DE-PARA'!K:L,2,0))</f>
        <v>#N/A</v>
      </c>
      <c r="L2124" s="70"/>
      <c r="M2124" s="101">
        <f t="shared" si="67"/>
        <v>0</v>
      </c>
    </row>
    <row r="2125" spans="2:13">
      <c r="B2125" s="60"/>
      <c r="C2125" s="65"/>
      <c r="D2125" s="66"/>
      <c r="E2125" s="20" t="str">
        <f t="shared" si="66"/>
        <v>1-1900</v>
      </c>
      <c r="F2125" s="69"/>
      <c r="G2125" s="67"/>
      <c r="H2125" s="68"/>
      <c r="I2125" s="69"/>
      <c r="J2125" s="67"/>
      <c r="K2125" s="25" t="e">
        <f>IFERROR(VLOOKUP(J2125,'DE-PARA'!J:K,2,0),VLOOKUP('BD Conta 5295-0'!J2125,'DE-PARA'!K:L,2,0))</f>
        <v>#N/A</v>
      </c>
      <c r="L2125" s="70"/>
      <c r="M2125" s="101">
        <f t="shared" si="67"/>
        <v>0</v>
      </c>
    </row>
    <row r="2126" spans="2:13">
      <c r="B2126" s="60"/>
      <c r="C2126" s="65"/>
      <c r="D2126" s="66"/>
      <c r="E2126" s="20" t="str">
        <f t="shared" si="66"/>
        <v>1-1900</v>
      </c>
      <c r="F2126" s="69"/>
      <c r="G2126" s="67"/>
      <c r="H2126" s="68"/>
      <c r="I2126" s="69"/>
      <c r="J2126" s="67"/>
      <c r="K2126" s="25" t="e">
        <f>IFERROR(VLOOKUP(J2126,'DE-PARA'!J:K,2,0),VLOOKUP('BD Conta 5295-0'!J2126,'DE-PARA'!K:L,2,0))</f>
        <v>#N/A</v>
      </c>
      <c r="L2126" s="70"/>
      <c r="M2126" s="101">
        <f t="shared" si="67"/>
        <v>0</v>
      </c>
    </row>
    <row r="2127" spans="2:13">
      <c r="B2127" s="60"/>
      <c r="C2127" s="65"/>
      <c r="D2127" s="66"/>
      <c r="E2127" s="20" t="str">
        <f t="shared" si="66"/>
        <v>1-1900</v>
      </c>
      <c r="F2127" s="69"/>
      <c r="G2127" s="67"/>
      <c r="H2127" s="68"/>
      <c r="I2127" s="69"/>
      <c r="J2127" s="67"/>
      <c r="K2127" s="25" t="e">
        <f>IFERROR(VLOOKUP(J2127,'DE-PARA'!J:K,2,0),VLOOKUP('BD Conta 5295-0'!J2127,'DE-PARA'!K:L,2,0))</f>
        <v>#N/A</v>
      </c>
      <c r="L2127" s="70"/>
      <c r="M2127" s="101">
        <f t="shared" si="67"/>
        <v>0</v>
      </c>
    </row>
    <row r="2128" spans="2:13">
      <c r="B2128" s="60"/>
      <c r="C2128" s="65"/>
      <c r="D2128" s="66"/>
      <c r="E2128" s="20" t="str">
        <f t="shared" si="66"/>
        <v>1-1900</v>
      </c>
      <c r="F2128" s="69"/>
      <c r="G2128" s="67"/>
      <c r="H2128" s="68"/>
      <c r="I2128" s="69"/>
      <c r="J2128" s="67"/>
      <c r="K2128" s="25" t="e">
        <f>IFERROR(VLOOKUP(J2128,'DE-PARA'!J:K,2,0),VLOOKUP('BD Conta 5295-0'!J2128,'DE-PARA'!K:L,2,0))</f>
        <v>#N/A</v>
      </c>
      <c r="L2128" s="70"/>
      <c r="M2128" s="101">
        <f t="shared" si="67"/>
        <v>0</v>
      </c>
    </row>
    <row r="2129" spans="2:13">
      <c r="B2129" s="60"/>
      <c r="C2129" s="65"/>
      <c r="D2129" s="66"/>
      <c r="E2129" s="20" t="str">
        <f t="shared" si="66"/>
        <v>1-1900</v>
      </c>
      <c r="F2129" s="69"/>
      <c r="G2129" s="67"/>
      <c r="H2129" s="68"/>
      <c r="I2129" s="69"/>
      <c r="J2129" s="67"/>
      <c r="K2129" s="25" t="e">
        <f>IFERROR(VLOOKUP(J2129,'DE-PARA'!J:K,2,0),VLOOKUP('BD Conta 5295-0'!J2129,'DE-PARA'!K:L,2,0))</f>
        <v>#N/A</v>
      </c>
      <c r="L2129" s="70"/>
      <c r="M2129" s="101">
        <f t="shared" si="67"/>
        <v>0</v>
      </c>
    </row>
    <row r="2130" spans="2:13">
      <c r="B2130" s="60"/>
      <c r="C2130" s="65"/>
      <c r="D2130" s="66"/>
      <c r="E2130" s="20" t="str">
        <f t="shared" si="66"/>
        <v>1-1900</v>
      </c>
      <c r="F2130" s="69"/>
      <c r="G2130" s="67"/>
      <c r="H2130" s="68"/>
      <c r="I2130" s="69"/>
      <c r="J2130" s="67"/>
      <c r="K2130" s="25" t="e">
        <f>IFERROR(VLOOKUP(J2130,'DE-PARA'!J:K,2,0),VLOOKUP('BD Conta 5295-0'!J2130,'DE-PARA'!K:L,2,0))</f>
        <v>#N/A</v>
      </c>
      <c r="L2130" s="70"/>
      <c r="M2130" s="101">
        <f t="shared" si="67"/>
        <v>0</v>
      </c>
    </row>
    <row r="2131" spans="2:13">
      <c r="B2131" s="60"/>
      <c r="C2131" s="65"/>
      <c r="D2131" s="66"/>
      <c r="E2131" s="20" t="str">
        <f t="shared" si="66"/>
        <v>1-1900</v>
      </c>
      <c r="F2131" s="69"/>
      <c r="G2131" s="67"/>
      <c r="H2131" s="68"/>
      <c r="I2131" s="69"/>
      <c r="J2131" s="67"/>
      <c r="K2131" s="25" t="e">
        <f>IFERROR(VLOOKUP(J2131,'DE-PARA'!J:K,2,0),VLOOKUP('BD Conta 5295-0'!J2131,'DE-PARA'!K:L,2,0))</f>
        <v>#N/A</v>
      </c>
      <c r="L2131" s="70"/>
      <c r="M2131" s="101">
        <f t="shared" si="67"/>
        <v>0</v>
      </c>
    </row>
    <row r="2132" spans="2:13">
      <c r="B2132" s="60"/>
      <c r="C2132" s="65"/>
      <c r="D2132" s="66"/>
      <c r="E2132" s="20" t="str">
        <f t="shared" si="66"/>
        <v>1-1900</v>
      </c>
      <c r="F2132" s="69"/>
      <c r="G2132" s="67"/>
      <c r="H2132" s="68"/>
      <c r="I2132" s="69"/>
      <c r="J2132" s="67"/>
      <c r="K2132" s="25" t="e">
        <f>IFERROR(VLOOKUP(J2132,'DE-PARA'!J:K,2,0),VLOOKUP('BD Conta 5295-0'!J2132,'DE-PARA'!K:L,2,0))</f>
        <v>#N/A</v>
      </c>
      <c r="L2132" s="70"/>
      <c r="M2132" s="101">
        <f t="shared" si="67"/>
        <v>0</v>
      </c>
    </row>
    <row r="2133" spans="2:13">
      <c r="B2133" s="60"/>
      <c r="C2133" s="65"/>
      <c r="D2133" s="66"/>
      <c r="E2133" s="20" t="str">
        <f t="shared" si="66"/>
        <v>1-1900</v>
      </c>
      <c r="F2133" s="69"/>
      <c r="G2133" s="67"/>
      <c r="H2133" s="68"/>
      <c r="I2133" s="69"/>
      <c r="J2133" s="67"/>
      <c r="K2133" s="25" t="e">
        <f>IFERROR(VLOOKUP(J2133,'DE-PARA'!J:K,2,0),VLOOKUP('BD Conta 5295-0'!J2133,'DE-PARA'!K:L,2,0))</f>
        <v>#N/A</v>
      </c>
      <c r="L2133" s="70"/>
      <c r="M2133" s="101">
        <f t="shared" si="67"/>
        <v>0</v>
      </c>
    </row>
    <row r="2134" spans="2:13">
      <c r="B2134" s="60"/>
      <c r="C2134" s="65"/>
      <c r="D2134" s="66"/>
      <c r="E2134" s="20" t="str">
        <f t="shared" si="66"/>
        <v>1-1900</v>
      </c>
      <c r="F2134" s="69"/>
      <c r="G2134" s="67"/>
      <c r="H2134" s="68"/>
      <c r="I2134" s="69"/>
      <c r="J2134" s="67"/>
      <c r="K2134" s="25" t="e">
        <f>IFERROR(VLOOKUP(J2134,'DE-PARA'!J:K,2,0),VLOOKUP('BD Conta 5295-0'!J2134,'DE-PARA'!K:L,2,0))</f>
        <v>#N/A</v>
      </c>
      <c r="L2134" s="70"/>
      <c r="M2134" s="101">
        <f t="shared" si="67"/>
        <v>0</v>
      </c>
    </row>
    <row r="2135" spans="2:13">
      <c r="B2135" s="60"/>
      <c r="C2135" s="65"/>
      <c r="D2135" s="66"/>
      <c r="E2135" s="20" t="str">
        <f t="shared" si="66"/>
        <v>1-1900</v>
      </c>
      <c r="F2135" s="69"/>
      <c r="G2135" s="67"/>
      <c r="H2135" s="68"/>
      <c r="I2135" s="69"/>
      <c r="J2135" s="67"/>
      <c r="K2135" s="25" t="e">
        <f>IFERROR(VLOOKUP(J2135,'DE-PARA'!J:K,2,0),VLOOKUP('BD Conta 5295-0'!J2135,'DE-PARA'!K:L,2,0))</f>
        <v>#N/A</v>
      </c>
      <c r="L2135" s="70"/>
      <c r="M2135" s="101">
        <f t="shared" si="67"/>
        <v>0</v>
      </c>
    </row>
    <row r="2136" spans="2:13">
      <c r="B2136" s="60"/>
      <c r="C2136" s="65"/>
      <c r="D2136" s="66"/>
      <c r="E2136" s="20" t="str">
        <f t="shared" si="66"/>
        <v>1-1900</v>
      </c>
      <c r="F2136" s="69"/>
      <c r="G2136" s="67"/>
      <c r="H2136" s="68"/>
      <c r="I2136" s="69"/>
      <c r="J2136" s="67"/>
      <c r="K2136" s="25" t="e">
        <f>IFERROR(VLOOKUP(J2136,'DE-PARA'!J:K,2,0),VLOOKUP('BD Conta 5295-0'!J2136,'DE-PARA'!K:L,2,0))</f>
        <v>#N/A</v>
      </c>
      <c r="L2136" s="70"/>
      <c r="M2136" s="101">
        <f t="shared" si="67"/>
        <v>0</v>
      </c>
    </row>
    <row r="2137" spans="2:13">
      <c r="B2137" s="60"/>
      <c r="C2137" s="65"/>
      <c r="D2137" s="66"/>
      <c r="E2137" s="20" t="str">
        <f t="shared" si="66"/>
        <v>1-1900</v>
      </c>
      <c r="F2137" s="69"/>
      <c r="G2137" s="67"/>
      <c r="H2137" s="68"/>
      <c r="I2137" s="69"/>
      <c r="J2137" s="67"/>
      <c r="K2137" s="25" t="e">
        <f>IFERROR(VLOOKUP(J2137,'DE-PARA'!J:K,2,0),VLOOKUP('BD Conta 5295-0'!J2137,'DE-PARA'!K:L,2,0))</f>
        <v>#N/A</v>
      </c>
      <c r="L2137" s="70"/>
      <c r="M2137" s="101">
        <f t="shared" si="67"/>
        <v>0</v>
      </c>
    </row>
    <row r="2138" spans="2:13">
      <c r="B2138" s="60"/>
      <c r="C2138" s="65"/>
      <c r="D2138" s="66"/>
      <c r="E2138" s="20" t="str">
        <f t="shared" si="66"/>
        <v>1-1900</v>
      </c>
      <c r="F2138" s="69"/>
      <c r="G2138" s="67"/>
      <c r="H2138" s="68"/>
      <c r="I2138" s="69"/>
      <c r="J2138" s="67"/>
      <c r="K2138" s="25" t="e">
        <f>IFERROR(VLOOKUP(J2138,'DE-PARA'!J:K,2,0),VLOOKUP('BD Conta 5295-0'!J2138,'DE-PARA'!K:L,2,0))</f>
        <v>#N/A</v>
      </c>
      <c r="L2138" s="70"/>
      <c r="M2138" s="101">
        <f t="shared" si="67"/>
        <v>0</v>
      </c>
    </row>
    <row r="2139" spans="2:13">
      <c r="B2139" s="60"/>
      <c r="C2139" s="65"/>
      <c r="D2139" s="66"/>
      <c r="E2139" s="20" t="str">
        <f t="shared" si="66"/>
        <v>1-1900</v>
      </c>
      <c r="F2139" s="69"/>
      <c r="G2139" s="67"/>
      <c r="H2139" s="68"/>
      <c r="I2139" s="69"/>
      <c r="J2139" s="67"/>
      <c r="K2139" s="25" t="e">
        <f>IFERROR(VLOOKUP(J2139,'DE-PARA'!J:K,2,0),VLOOKUP('BD Conta 5295-0'!J2139,'DE-PARA'!K:L,2,0))</f>
        <v>#N/A</v>
      </c>
      <c r="L2139" s="70"/>
      <c r="M2139" s="101">
        <f t="shared" si="67"/>
        <v>0</v>
      </c>
    </row>
    <row r="2140" spans="2:13">
      <c r="B2140" s="60"/>
      <c r="C2140" s="65"/>
      <c r="D2140" s="66"/>
      <c r="E2140" s="20" t="str">
        <f t="shared" si="66"/>
        <v>1-1900</v>
      </c>
      <c r="F2140" s="69"/>
      <c r="G2140" s="67"/>
      <c r="H2140" s="68"/>
      <c r="I2140" s="69"/>
      <c r="J2140" s="67"/>
      <c r="K2140" s="25" t="e">
        <f>IFERROR(VLOOKUP(J2140,'DE-PARA'!J:K,2,0),VLOOKUP('BD Conta 5295-0'!J2140,'DE-PARA'!K:L,2,0))</f>
        <v>#N/A</v>
      </c>
      <c r="L2140" s="70"/>
      <c r="M2140" s="101">
        <f t="shared" si="67"/>
        <v>0</v>
      </c>
    </row>
    <row r="2141" spans="2:13">
      <c r="B2141" s="60"/>
      <c r="C2141" s="65"/>
      <c r="D2141" s="66"/>
      <c r="E2141" s="20" t="str">
        <f t="shared" si="66"/>
        <v>1-1900</v>
      </c>
      <c r="F2141" s="69"/>
      <c r="G2141" s="67"/>
      <c r="H2141" s="68"/>
      <c r="I2141" s="69"/>
      <c r="J2141" s="67"/>
      <c r="K2141" s="25" t="e">
        <f>IFERROR(VLOOKUP(J2141,'DE-PARA'!J:K,2,0),VLOOKUP('BD Conta 5295-0'!J2141,'DE-PARA'!K:L,2,0))</f>
        <v>#N/A</v>
      </c>
      <c r="L2141" s="70"/>
      <c r="M2141" s="101">
        <f t="shared" si="67"/>
        <v>0</v>
      </c>
    </row>
    <row r="2142" spans="2:13">
      <c r="B2142" s="60"/>
      <c r="C2142" s="65"/>
      <c r="D2142" s="66"/>
      <c r="E2142" s="20" t="str">
        <f t="shared" si="66"/>
        <v>1-1900</v>
      </c>
      <c r="F2142" s="69"/>
      <c r="G2142" s="67"/>
      <c r="H2142" s="68"/>
      <c r="I2142" s="69"/>
      <c r="J2142" s="67"/>
      <c r="K2142" s="25" t="e">
        <f>IFERROR(VLOOKUP(J2142,'DE-PARA'!J:K,2,0),VLOOKUP('BD Conta 5295-0'!J2142,'DE-PARA'!K:L,2,0))</f>
        <v>#N/A</v>
      </c>
      <c r="L2142" s="70"/>
      <c r="M2142" s="101">
        <f t="shared" si="67"/>
        <v>0</v>
      </c>
    </row>
    <row r="2143" spans="2:13">
      <c r="B2143" s="60"/>
      <c r="C2143" s="65"/>
      <c r="D2143" s="66"/>
      <c r="E2143" s="20" t="str">
        <f t="shared" si="66"/>
        <v>1-1900</v>
      </c>
      <c r="F2143" s="69"/>
      <c r="G2143" s="67"/>
      <c r="H2143" s="68"/>
      <c r="I2143" s="69"/>
      <c r="J2143" s="67"/>
      <c r="K2143" s="25" t="e">
        <f>IFERROR(VLOOKUP(J2143,'DE-PARA'!J:K,2,0),VLOOKUP('BD Conta 5295-0'!J2143,'DE-PARA'!K:L,2,0))</f>
        <v>#N/A</v>
      </c>
      <c r="L2143" s="70"/>
      <c r="M2143" s="101">
        <f t="shared" si="67"/>
        <v>0</v>
      </c>
    </row>
    <row r="2144" spans="2:13">
      <c r="B2144" s="60"/>
      <c r="C2144" s="65"/>
      <c r="D2144" s="66"/>
      <c r="E2144" s="20" t="str">
        <f t="shared" si="66"/>
        <v>1-1900</v>
      </c>
      <c r="F2144" s="69"/>
      <c r="G2144" s="67"/>
      <c r="H2144" s="68"/>
      <c r="I2144" s="69"/>
      <c r="J2144" s="67"/>
      <c r="K2144" s="25" t="e">
        <f>IFERROR(VLOOKUP(J2144,'DE-PARA'!J:K,2,0),VLOOKUP('BD Conta 5295-0'!J2144,'DE-PARA'!K:L,2,0))</f>
        <v>#N/A</v>
      </c>
      <c r="L2144" s="70"/>
      <c r="M2144" s="101">
        <f t="shared" si="67"/>
        <v>0</v>
      </c>
    </row>
    <row r="2145" spans="2:13">
      <c r="B2145" s="60"/>
      <c r="C2145" s="65"/>
      <c r="D2145" s="66"/>
      <c r="E2145" s="20" t="str">
        <f t="shared" si="66"/>
        <v>1-1900</v>
      </c>
      <c r="F2145" s="69"/>
      <c r="G2145" s="67"/>
      <c r="H2145" s="68"/>
      <c r="I2145" s="69"/>
      <c r="J2145" s="67"/>
      <c r="K2145" s="25" t="e">
        <f>IFERROR(VLOOKUP(J2145,'DE-PARA'!J:K,2,0),VLOOKUP('BD Conta 5295-0'!J2145,'DE-PARA'!K:L,2,0))</f>
        <v>#N/A</v>
      </c>
      <c r="L2145" s="70"/>
      <c r="M2145" s="101">
        <f t="shared" si="67"/>
        <v>0</v>
      </c>
    </row>
    <row r="2146" spans="2:13">
      <c r="B2146" s="60"/>
      <c r="C2146" s="65"/>
      <c r="D2146" s="66"/>
      <c r="E2146" s="20" t="str">
        <f t="shared" si="66"/>
        <v>1-1900</v>
      </c>
      <c r="F2146" s="69"/>
      <c r="G2146" s="67"/>
      <c r="H2146" s="68"/>
      <c r="I2146" s="69"/>
      <c r="J2146" s="67"/>
      <c r="K2146" s="25" t="e">
        <f>IFERROR(VLOOKUP(J2146,'DE-PARA'!J:K,2,0),VLOOKUP('BD Conta 5295-0'!J2146,'DE-PARA'!K:L,2,0))</f>
        <v>#N/A</v>
      </c>
      <c r="L2146" s="70"/>
      <c r="M2146" s="101">
        <f t="shared" si="67"/>
        <v>0</v>
      </c>
    </row>
    <row r="2147" spans="2:13">
      <c r="B2147" s="60"/>
      <c r="C2147" s="65"/>
      <c r="D2147" s="66"/>
      <c r="E2147" s="20" t="str">
        <f t="shared" si="66"/>
        <v>1-1900</v>
      </c>
      <c r="F2147" s="69"/>
      <c r="G2147" s="67"/>
      <c r="H2147" s="68"/>
      <c r="I2147" s="69"/>
      <c r="J2147" s="67"/>
      <c r="K2147" s="25" t="e">
        <f>IFERROR(VLOOKUP(J2147,'DE-PARA'!J:K,2,0),VLOOKUP('BD Conta 5295-0'!J2147,'DE-PARA'!K:L,2,0))</f>
        <v>#N/A</v>
      </c>
      <c r="L2147" s="70"/>
      <c r="M2147" s="101">
        <f t="shared" si="67"/>
        <v>0</v>
      </c>
    </row>
    <row r="2148" spans="2:13">
      <c r="B2148" s="60"/>
      <c r="C2148" s="65"/>
      <c r="D2148" s="66"/>
      <c r="E2148" s="20" t="str">
        <f t="shared" si="66"/>
        <v>1-1900</v>
      </c>
      <c r="F2148" s="69"/>
      <c r="G2148" s="67"/>
      <c r="H2148" s="68"/>
      <c r="I2148" s="69"/>
      <c r="J2148" s="67"/>
      <c r="K2148" s="25" t="e">
        <f>IFERROR(VLOOKUP(J2148,'DE-PARA'!J:K,2,0),VLOOKUP('BD Conta 5295-0'!J2148,'DE-PARA'!K:L,2,0))</f>
        <v>#N/A</v>
      </c>
      <c r="L2148" s="70"/>
      <c r="M2148" s="101">
        <f t="shared" si="67"/>
        <v>0</v>
      </c>
    </row>
    <row r="2149" spans="2:13">
      <c r="B2149" s="60"/>
      <c r="C2149" s="65"/>
      <c r="D2149" s="66"/>
      <c r="E2149" s="20" t="str">
        <f t="shared" si="66"/>
        <v>1-1900</v>
      </c>
      <c r="F2149" s="69"/>
      <c r="G2149" s="67"/>
      <c r="H2149" s="68"/>
      <c r="I2149" s="69"/>
      <c r="J2149" s="67"/>
      <c r="K2149" s="25" t="e">
        <f>IFERROR(VLOOKUP(J2149,'DE-PARA'!J:K,2,0),VLOOKUP('BD Conta 5295-0'!J2149,'DE-PARA'!K:L,2,0))</f>
        <v>#N/A</v>
      </c>
      <c r="L2149" s="70"/>
      <c r="M2149" s="101">
        <f t="shared" si="67"/>
        <v>0</v>
      </c>
    </row>
    <row r="2150" spans="2:13">
      <c r="B2150" s="60"/>
      <c r="C2150" s="65"/>
      <c r="D2150" s="66"/>
      <c r="E2150" s="20" t="str">
        <f t="shared" si="66"/>
        <v>1-1900</v>
      </c>
      <c r="F2150" s="69"/>
      <c r="G2150" s="67"/>
      <c r="H2150" s="68"/>
      <c r="I2150" s="69"/>
      <c r="J2150" s="67"/>
      <c r="K2150" s="25" t="e">
        <f>IFERROR(VLOOKUP(J2150,'DE-PARA'!J:K,2,0),VLOOKUP('BD Conta 5295-0'!J2150,'DE-PARA'!K:L,2,0))</f>
        <v>#N/A</v>
      </c>
      <c r="L2150" s="70"/>
      <c r="M2150" s="101">
        <f t="shared" si="67"/>
        <v>0</v>
      </c>
    </row>
    <row r="2151" spans="2:13">
      <c r="B2151" s="60"/>
      <c r="C2151" s="65"/>
      <c r="D2151" s="66"/>
      <c r="E2151" s="20" t="str">
        <f t="shared" si="66"/>
        <v>1-1900</v>
      </c>
      <c r="F2151" s="69"/>
      <c r="G2151" s="67"/>
      <c r="H2151" s="68"/>
      <c r="I2151" s="69"/>
      <c r="J2151" s="67"/>
      <c r="K2151" s="25" t="e">
        <f>IFERROR(VLOOKUP(J2151,'DE-PARA'!J:K,2,0),VLOOKUP('BD Conta 5295-0'!J2151,'DE-PARA'!K:L,2,0))</f>
        <v>#N/A</v>
      </c>
      <c r="L2151" s="70"/>
      <c r="M2151" s="101">
        <f t="shared" si="67"/>
        <v>0</v>
      </c>
    </row>
    <row r="2152" spans="2:13">
      <c r="B2152" s="60"/>
      <c r="C2152" s="65"/>
      <c r="D2152" s="66"/>
      <c r="E2152" s="20" t="str">
        <f t="shared" si="66"/>
        <v>1-1900</v>
      </c>
      <c r="F2152" s="69"/>
      <c r="G2152" s="67"/>
      <c r="H2152" s="68"/>
      <c r="I2152" s="69"/>
      <c r="J2152" s="67"/>
      <c r="K2152" s="25" t="e">
        <f>IFERROR(VLOOKUP(J2152,'DE-PARA'!J:K,2,0),VLOOKUP('BD Conta 5295-0'!J2152,'DE-PARA'!K:L,2,0))</f>
        <v>#N/A</v>
      </c>
      <c r="L2152" s="70"/>
      <c r="M2152" s="101">
        <f t="shared" si="67"/>
        <v>0</v>
      </c>
    </row>
    <row r="2153" spans="2:13">
      <c r="B2153" s="60"/>
      <c r="C2153" s="65"/>
      <c r="D2153" s="66"/>
      <c r="E2153" s="20" t="str">
        <f t="shared" si="66"/>
        <v>1-1900</v>
      </c>
      <c r="F2153" s="69"/>
      <c r="G2153" s="67"/>
      <c r="H2153" s="68"/>
      <c r="I2153" s="69"/>
      <c r="J2153" s="67"/>
      <c r="K2153" s="25" t="e">
        <f>IFERROR(VLOOKUP(J2153,'DE-PARA'!J:K,2,0),VLOOKUP('BD Conta 5295-0'!J2153,'DE-PARA'!K:L,2,0))</f>
        <v>#N/A</v>
      </c>
      <c r="L2153" s="70"/>
      <c r="M2153" s="101">
        <f t="shared" si="67"/>
        <v>0</v>
      </c>
    </row>
    <row r="2154" spans="2:13">
      <c r="B2154" s="60"/>
      <c r="C2154" s="65"/>
      <c r="D2154" s="66"/>
      <c r="E2154" s="20" t="str">
        <f t="shared" si="66"/>
        <v>1-1900</v>
      </c>
      <c r="F2154" s="69"/>
      <c r="G2154" s="67"/>
      <c r="H2154" s="68"/>
      <c r="I2154" s="69"/>
      <c r="J2154" s="67"/>
      <c r="K2154" s="25" t="e">
        <f>IFERROR(VLOOKUP(J2154,'DE-PARA'!J:K,2,0),VLOOKUP('BD Conta 5295-0'!J2154,'DE-PARA'!K:L,2,0))</f>
        <v>#N/A</v>
      </c>
      <c r="L2154" s="70"/>
      <c r="M2154" s="101">
        <f t="shared" si="67"/>
        <v>0</v>
      </c>
    </row>
    <row r="2155" spans="2:13">
      <c r="B2155" s="60"/>
      <c r="C2155" s="65"/>
      <c r="D2155" s="66"/>
      <c r="E2155" s="20" t="str">
        <f t="shared" si="66"/>
        <v>1-1900</v>
      </c>
      <c r="F2155" s="69"/>
      <c r="G2155" s="67"/>
      <c r="H2155" s="68"/>
      <c r="I2155" s="69"/>
      <c r="J2155" s="67"/>
      <c r="K2155" s="25" t="e">
        <f>IFERROR(VLOOKUP(J2155,'DE-PARA'!J:K,2,0),VLOOKUP('BD Conta 5295-0'!J2155,'DE-PARA'!K:L,2,0))</f>
        <v>#N/A</v>
      </c>
      <c r="L2155" s="70"/>
      <c r="M2155" s="101">
        <f t="shared" si="67"/>
        <v>0</v>
      </c>
    </row>
    <row r="2156" spans="2:13">
      <c r="B2156" s="60"/>
      <c r="C2156" s="65"/>
      <c r="D2156" s="66"/>
      <c r="E2156" s="20" t="str">
        <f t="shared" si="66"/>
        <v>1-1900</v>
      </c>
      <c r="F2156" s="69"/>
      <c r="G2156" s="67"/>
      <c r="H2156" s="68"/>
      <c r="I2156" s="69"/>
      <c r="J2156" s="67"/>
      <c r="K2156" s="25" t="e">
        <f>IFERROR(VLOOKUP(J2156,'DE-PARA'!J:K,2,0),VLOOKUP('BD Conta 5295-0'!J2156,'DE-PARA'!K:L,2,0))</f>
        <v>#N/A</v>
      </c>
      <c r="L2156" s="70"/>
      <c r="M2156" s="101">
        <f t="shared" si="67"/>
        <v>0</v>
      </c>
    </row>
    <row r="2157" spans="2:13">
      <c r="B2157" s="60"/>
      <c r="C2157" s="65"/>
      <c r="D2157" s="66"/>
      <c r="E2157" s="20" t="str">
        <f t="shared" si="66"/>
        <v>1-1900</v>
      </c>
      <c r="F2157" s="69"/>
      <c r="G2157" s="67"/>
      <c r="H2157" s="68"/>
      <c r="I2157" s="69"/>
      <c r="J2157" s="67"/>
      <c r="K2157" s="25" t="e">
        <f>IFERROR(VLOOKUP(J2157,'DE-PARA'!J:K,2,0),VLOOKUP('BD Conta 5295-0'!J2157,'DE-PARA'!K:L,2,0))</f>
        <v>#N/A</v>
      </c>
      <c r="L2157" s="70"/>
      <c r="M2157" s="101">
        <f t="shared" si="67"/>
        <v>0</v>
      </c>
    </row>
    <row r="2158" spans="2:13">
      <c r="B2158" s="60"/>
      <c r="C2158" s="65"/>
      <c r="D2158" s="66"/>
      <c r="E2158" s="20" t="str">
        <f t="shared" si="66"/>
        <v>1-1900</v>
      </c>
      <c r="F2158" s="69"/>
      <c r="G2158" s="67"/>
      <c r="H2158" s="68"/>
      <c r="I2158" s="69"/>
      <c r="J2158" s="67"/>
      <c r="K2158" s="25" t="e">
        <f>IFERROR(VLOOKUP(J2158,'DE-PARA'!J:K,2,0),VLOOKUP('BD Conta 5295-0'!J2158,'DE-PARA'!K:L,2,0))</f>
        <v>#N/A</v>
      </c>
      <c r="L2158" s="70"/>
      <c r="M2158" s="101">
        <f t="shared" si="67"/>
        <v>0</v>
      </c>
    </row>
    <row r="2159" spans="2:13">
      <c r="B2159" s="60"/>
      <c r="C2159" s="65"/>
      <c r="D2159" s="66"/>
      <c r="E2159" s="20" t="str">
        <f t="shared" si="66"/>
        <v>1-1900</v>
      </c>
      <c r="F2159" s="69"/>
      <c r="G2159" s="67"/>
      <c r="H2159" s="68"/>
      <c r="I2159" s="69"/>
      <c r="J2159" s="67"/>
      <c r="K2159" s="25" t="e">
        <f>IFERROR(VLOOKUP(J2159,'DE-PARA'!J:K,2,0),VLOOKUP('BD Conta 5295-0'!J2159,'DE-PARA'!K:L,2,0))</f>
        <v>#N/A</v>
      </c>
      <c r="L2159" s="70"/>
      <c r="M2159" s="101">
        <f t="shared" si="67"/>
        <v>0</v>
      </c>
    </row>
    <row r="2160" spans="2:13">
      <c r="B2160" s="60"/>
      <c r="C2160" s="65"/>
      <c r="D2160" s="66"/>
      <c r="E2160" s="20" t="str">
        <f t="shared" si="66"/>
        <v>1-1900</v>
      </c>
      <c r="F2160" s="69"/>
      <c r="G2160" s="67"/>
      <c r="H2160" s="68"/>
      <c r="I2160" s="69"/>
      <c r="J2160" s="67"/>
      <c r="K2160" s="25" t="e">
        <f>IFERROR(VLOOKUP(J2160,'DE-PARA'!J:K,2,0),VLOOKUP('BD Conta 5295-0'!J2160,'DE-PARA'!K:L,2,0))</f>
        <v>#N/A</v>
      </c>
      <c r="L2160" s="70"/>
      <c r="M2160" s="101">
        <f t="shared" si="67"/>
        <v>0</v>
      </c>
    </row>
    <row r="2161" spans="2:13">
      <c r="B2161" s="60"/>
      <c r="C2161" s="65"/>
      <c r="D2161" s="66"/>
      <c r="E2161" s="20" t="str">
        <f t="shared" si="66"/>
        <v>1-1900</v>
      </c>
      <c r="F2161" s="69"/>
      <c r="G2161" s="67"/>
      <c r="H2161" s="68"/>
      <c r="I2161" s="69"/>
      <c r="J2161" s="67"/>
      <c r="K2161" s="25" t="e">
        <f>IFERROR(VLOOKUP(J2161,'DE-PARA'!J:K,2,0),VLOOKUP('BD Conta 5295-0'!J2161,'DE-PARA'!K:L,2,0))</f>
        <v>#N/A</v>
      </c>
      <c r="L2161" s="70"/>
      <c r="M2161" s="101">
        <f t="shared" si="67"/>
        <v>0</v>
      </c>
    </row>
    <row r="2162" spans="2:13">
      <c r="B2162" s="60"/>
      <c r="C2162" s="65"/>
      <c r="D2162" s="66"/>
      <c r="E2162" s="20" t="str">
        <f t="shared" si="66"/>
        <v>1-1900</v>
      </c>
      <c r="F2162" s="69"/>
      <c r="G2162" s="67"/>
      <c r="H2162" s="68"/>
      <c r="I2162" s="69"/>
      <c r="J2162" s="67"/>
      <c r="K2162" s="25" t="e">
        <f>IFERROR(VLOOKUP(J2162,'DE-PARA'!J:K,2,0),VLOOKUP('BD Conta 5295-0'!J2162,'DE-PARA'!K:L,2,0))</f>
        <v>#N/A</v>
      </c>
      <c r="L2162" s="70"/>
      <c r="M2162" s="101">
        <f t="shared" si="67"/>
        <v>0</v>
      </c>
    </row>
    <row r="2163" spans="2:13">
      <c r="B2163" s="60"/>
      <c r="C2163" s="65"/>
      <c r="D2163" s="66"/>
      <c r="E2163" s="20" t="str">
        <f t="shared" si="66"/>
        <v>1-1900</v>
      </c>
      <c r="F2163" s="69"/>
      <c r="G2163" s="67"/>
      <c r="H2163" s="68"/>
      <c r="I2163" s="69"/>
      <c r="J2163" s="67"/>
      <c r="K2163" s="25" t="e">
        <f>IFERROR(VLOOKUP(J2163,'DE-PARA'!J:K,2,0),VLOOKUP('BD Conta 5295-0'!J2163,'DE-PARA'!K:L,2,0))</f>
        <v>#N/A</v>
      </c>
      <c r="L2163" s="70"/>
      <c r="M2163" s="101">
        <f t="shared" si="67"/>
        <v>0</v>
      </c>
    </row>
    <row r="2164" spans="2:13">
      <c r="B2164" s="60"/>
      <c r="C2164" s="65"/>
      <c r="D2164" s="66"/>
      <c r="E2164" s="20" t="str">
        <f t="shared" si="66"/>
        <v>1-1900</v>
      </c>
      <c r="F2164" s="69"/>
      <c r="G2164" s="67"/>
      <c r="H2164" s="68"/>
      <c r="I2164" s="69"/>
      <c r="J2164" s="67"/>
      <c r="K2164" s="25" t="e">
        <f>IFERROR(VLOOKUP(J2164,'DE-PARA'!J:K,2,0),VLOOKUP('BD Conta 5295-0'!J2164,'DE-PARA'!K:L,2,0))</f>
        <v>#N/A</v>
      </c>
      <c r="L2164" s="70"/>
      <c r="M2164" s="101">
        <f t="shared" si="67"/>
        <v>0</v>
      </c>
    </row>
    <row r="2165" spans="2:13">
      <c r="B2165" s="60"/>
      <c r="C2165" s="65"/>
      <c r="D2165" s="66"/>
      <c r="E2165" s="20" t="str">
        <f t="shared" si="66"/>
        <v>1-1900</v>
      </c>
      <c r="F2165" s="69"/>
      <c r="G2165" s="67"/>
      <c r="H2165" s="68"/>
      <c r="I2165" s="69"/>
      <c r="J2165" s="67"/>
      <c r="K2165" s="25" t="e">
        <f>IFERROR(VLOOKUP(J2165,'DE-PARA'!J:K,2,0),VLOOKUP('BD Conta 5295-0'!J2165,'DE-PARA'!K:L,2,0))</f>
        <v>#N/A</v>
      </c>
      <c r="L2165" s="70"/>
      <c r="M2165" s="101">
        <f t="shared" si="67"/>
        <v>0</v>
      </c>
    </row>
    <row r="2166" spans="2:13">
      <c r="B2166" s="60"/>
      <c r="C2166" s="65"/>
      <c r="D2166" s="66"/>
      <c r="E2166" s="20" t="str">
        <f t="shared" si="66"/>
        <v>1-1900</v>
      </c>
      <c r="F2166" s="69"/>
      <c r="G2166" s="67"/>
      <c r="H2166" s="68"/>
      <c r="I2166" s="69"/>
      <c r="J2166" s="67"/>
      <c r="K2166" s="25" t="e">
        <f>IFERROR(VLOOKUP(J2166,'DE-PARA'!J:K,2,0),VLOOKUP('BD Conta 5295-0'!J2166,'DE-PARA'!K:L,2,0))</f>
        <v>#N/A</v>
      </c>
      <c r="L2166" s="70"/>
      <c r="M2166" s="101">
        <f t="shared" si="67"/>
        <v>0</v>
      </c>
    </row>
    <row r="2167" spans="2:13">
      <c r="B2167" s="60"/>
      <c r="C2167" s="65"/>
      <c r="D2167" s="66"/>
      <c r="E2167" s="20" t="str">
        <f t="shared" si="66"/>
        <v>1-1900</v>
      </c>
      <c r="F2167" s="69"/>
      <c r="G2167" s="67"/>
      <c r="H2167" s="68"/>
      <c r="I2167" s="69"/>
      <c r="J2167" s="67"/>
      <c r="K2167" s="25" t="e">
        <f>IFERROR(VLOOKUP(J2167,'DE-PARA'!J:K,2,0),VLOOKUP('BD Conta 5295-0'!J2167,'DE-PARA'!K:L,2,0))</f>
        <v>#N/A</v>
      </c>
      <c r="L2167" s="70"/>
      <c r="M2167" s="101">
        <f t="shared" si="67"/>
        <v>0</v>
      </c>
    </row>
    <row r="2168" spans="2:13">
      <c r="B2168" s="60"/>
      <c r="C2168" s="65"/>
      <c r="D2168" s="66"/>
      <c r="E2168" s="20" t="str">
        <f t="shared" si="66"/>
        <v>1-1900</v>
      </c>
      <c r="F2168" s="69"/>
      <c r="G2168" s="67"/>
      <c r="H2168" s="68"/>
      <c r="I2168" s="69"/>
      <c r="J2168" s="67"/>
      <c r="K2168" s="25" t="e">
        <f>IFERROR(VLOOKUP(J2168,'DE-PARA'!J:K,2,0),VLOOKUP('BD Conta 5295-0'!J2168,'DE-PARA'!K:L,2,0))</f>
        <v>#N/A</v>
      </c>
      <c r="L2168" s="70"/>
      <c r="M2168" s="101">
        <f t="shared" si="67"/>
        <v>0</v>
      </c>
    </row>
    <row r="2169" spans="2:13">
      <c r="B2169" s="60"/>
      <c r="C2169" s="65"/>
      <c r="D2169" s="66"/>
      <c r="E2169" s="20" t="str">
        <f t="shared" si="66"/>
        <v>1-1900</v>
      </c>
      <c r="F2169" s="69"/>
      <c r="G2169" s="67"/>
      <c r="H2169" s="68"/>
      <c r="I2169" s="69"/>
      <c r="J2169" s="67"/>
      <c r="K2169" s="25" t="e">
        <f>IFERROR(VLOOKUP(J2169,'DE-PARA'!J:K,2,0),VLOOKUP('BD Conta 5295-0'!J2169,'DE-PARA'!K:L,2,0))</f>
        <v>#N/A</v>
      </c>
      <c r="L2169" s="70"/>
      <c r="M2169" s="101">
        <f t="shared" si="67"/>
        <v>0</v>
      </c>
    </row>
    <row r="2170" spans="2:13">
      <c r="B2170" s="60"/>
      <c r="C2170" s="65"/>
      <c r="D2170" s="66"/>
      <c r="E2170" s="20" t="str">
        <f t="shared" si="66"/>
        <v>1-1900</v>
      </c>
      <c r="F2170" s="69"/>
      <c r="G2170" s="67"/>
      <c r="H2170" s="68"/>
      <c r="I2170" s="69"/>
      <c r="J2170" s="67"/>
      <c r="K2170" s="25" t="e">
        <f>IFERROR(VLOOKUP(J2170,'DE-PARA'!J:K,2,0),VLOOKUP('BD Conta 5295-0'!J2170,'DE-PARA'!K:L,2,0))</f>
        <v>#N/A</v>
      </c>
      <c r="L2170" s="70"/>
      <c r="M2170" s="101">
        <f t="shared" si="67"/>
        <v>0</v>
      </c>
    </row>
    <row r="2171" spans="2:13">
      <c r="B2171" s="60"/>
      <c r="C2171" s="65"/>
      <c r="D2171" s="66"/>
      <c r="E2171" s="20" t="str">
        <f t="shared" si="66"/>
        <v>1-1900</v>
      </c>
      <c r="F2171" s="69"/>
      <c r="G2171" s="67"/>
      <c r="H2171" s="68"/>
      <c r="I2171" s="69"/>
      <c r="J2171" s="67"/>
      <c r="K2171" s="25" t="e">
        <f>IFERROR(VLOOKUP(J2171,'DE-PARA'!J:K,2,0),VLOOKUP('BD Conta 5295-0'!J2171,'DE-PARA'!K:L,2,0))</f>
        <v>#N/A</v>
      </c>
      <c r="L2171" s="70"/>
      <c r="M2171" s="101">
        <f t="shared" si="67"/>
        <v>0</v>
      </c>
    </row>
    <row r="2172" spans="2:13">
      <c r="B2172" s="60"/>
      <c r="C2172" s="65"/>
      <c r="D2172" s="66"/>
      <c r="E2172" s="20" t="str">
        <f t="shared" si="66"/>
        <v>1-1900</v>
      </c>
      <c r="F2172" s="69"/>
      <c r="G2172" s="67"/>
      <c r="H2172" s="68"/>
      <c r="I2172" s="69"/>
      <c r="J2172" s="67"/>
      <c r="K2172" s="25" t="e">
        <f>IFERROR(VLOOKUP(J2172,'DE-PARA'!J:K,2,0),VLOOKUP('BD Conta 5295-0'!J2172,'DE-PARA'!K:L,2,0))</f>
        <v>#N/A</v>
      </c>
      <c r="L2172" s="70"/>
      <c r="M2172" s="101">
        <f t="shared" si="67"/>
        <v>0</v>
      </c>
    </row>
    <row r="2173" spans="2:13">
      <c r="B2173" s="60"/>
      <c r="C2173" s="65"/>
      <c r="D2173" s="66"/>
      <c r="E2173" s="20" t="str">
        <f t="shared" si="66"/>
        <v>1-1900</v>
      </c>
      <c r="F2173" s="69"/>
      <c r="G2173" s="67"/>
      <c r="H2173" s="68"/>
      <c r="I2173" s="69"/>
      <c r="J2173" s="67"/>
      <c r="K2173" s="25" t="e">
        <f>IFERROR(VLOOKUP(J2173,'DE-PARA'!J:K,2,0),VLOOKUP('BD Conta 5295-0'!J2173,'DE-PARA'!K:L,2,0))</f>
        <v>#N/A</v>
      </c>
      <c r="L2173" s="70"/>
      <c r="M2173" s="101">
        <f t="shared" si="67"/>
        <v>0</v>
      </c>
    </row>
    <row r="2174" spans="2:13">
      <c r="B2174" s="60"/>
      <c r="C2174" s="65"/>
      <c r="D2174" s="66"/>
      <c r="E2174" s="20" t="str">
        <f t="shared" si="66"/>
        <v>1-1900</v>
      </c>
      <c r="F2174" s="69"/>
      <c r="G2174" s="67"/>
      <c r="H2174" s="68"/>
      <c r="I2174" s="69"/>
      <c r="J2174" s="67"/>
      <c r="K2174" s="25" t="e">
        <f>IFERROR(VLOOKUP(J2174,'DE-PARA'!J:K,2,0),VLOOKUP('BD Conta 5295-0'!J2174,'DE-PARA'!K:L,2,0))</f>
        <v>#N/A</v>
      </c>
      <c r="L2174" s="70"/>
      <c r="M2174" s="101">
        <f t="shared" si="67"/>
        <v>0</v>
      </c>
    </row>
    <row r="2175" spans="2:13">
      <c r="B2175" s="60"/>
      <c r="C2175" s="65"/>
      <c r="D2175" s="66"/>
      <c r="E2175" s="20" t="str">
        <f t="shared" si="66"/>
        <v>1-1900</v>
      </c>
      <c r="F2175" s="69"/>
      <c r="G2175" s="67"/>
      <c r="H2175" s="68"/>
      <c r="I2175" s="69"/>
      <c r="J2175" s="67"/>
      <c r="K2175" s="25" t="e">
        <f>IFERROR(VLOOKUP(J2175,'DE-PARA'!J:K,2,0),VLOOKUP('BD Conta 5295-0'!J2175,'DE-PARA'!K:L,2,0))</f>
        <v>#N/A</v>
      </c>
      <c r="L2175" s="70"/>
      <c r="M2175" s="101">
        <f t="shared" si="67"/>
        <v>0</v>
      </c>
    </row>
    <row r="2176" spans="2:13">
      <c r="B2176" s="60"/>
      <c r="C2176" s="65"/>
      <c r="D2176" s="66"/>
      <c r="E2176" s="20" t="str">
        <f t="shared" si="66"/>
        <v>1-1900</v>
      </c>
      <c r="F2176" s="69"/>
      <c r="G2176" s="67"/>
      <c r="H2176" s="68"/>
      <c r="I2176" s="69"/>
      <c r="J2176" s="67"/>
      <c r="K2176" s="25" t="e">
        <f>IFERROR(VLOOKUP(J2176,'DE-PARA'!J:K,2,0),VLOOKUP('BD Conta 5295-0'!J2176,'DE-PARA'!K:L,2,0))</f>
        <v>#N/A</v>
      </c>
      <c r="L2176" s="70"/>
      <c r="M2176" s="101">
        <f t="shared" si="67"/>
        <v>0</v>
      </c>
    </row>
    <row r="2177" spans="2:13">
      <c r="B2177" s="60"/>
      <c r="C2177" s="65"/>
      <c r="D2177" s="66"/>
      <c r="E2177" s="20" t="str">
        <f t="shared" si="66"/>
        <v>1-1900</v>
      </c>
      <c r="F2177" s="69"/>
      <c r="G2177" s="67"/>
      <c r="H2177" s="68"/>
      <c r="I2177" s="69"/>
      <c r="J2177" s="67"/>
      <c r="K2177" s="25" t="e">
        <f>IFERROR(VLOOKUP(J2177,'DE-PARA'!J:K,2,0),VLOOKUP('BD Conta 5295-0'!J2177,'DE-PARA'!K:L,2,0))</f>
        <v>#N/A</v>
      </c>
      <c r="L2177" s="70"/>
      <c r="M2177" s="101">
        <f t="shared" si="67"/>
        <v>0</v>
      </c>
    </row>
    <row r="2178" spans="2:13">
      <c r="B2178" s="60"/>
      <c r="C2178" s="65"/>
      <c r="D2178" s="66"/>
      <c r="E2178" s="20" t="str">
        <f t="shared" si="66"/>
        <v>1-1900</v>
      </c>
      <c r="F2178" s="69"/>
      <c r="G2178" s="67"/>
      <c r="H2178" s="68"/>
      <c r="I2178" s="69"/>
      <c r="J2178" s="67"/>
      <c r="K2178" s="25" t="e">
        <f>IFERROR(VLOOKUP(J2178,'DE-PARA'!J:K,2,0),VLOOKUP('BD Conta 5295-0'!J2178,'DE-PARA'!K:L,2,0))</f>
        <v>#N/A</v>
      </c>
      <c r="L2178" s="70"/>
      <c r="M2178" s="101">
        <f t="shared" si="67"/>
        <v>0</v>
      </c>
    </row>
    <row r="2179" spans="2:13">
      <c r="B2179" s="60"/>
      <c r="C2179" s="65"/>
      <c r="D2179" s="66"/>
      <c r="E2179" s="20" t="str">
        <f t="shared" si="66"/>
        <v>1-1900</v>
      </c>
      <c r="F2179" s="69"/>
      <c r="G2179" s="67"/>
      <c r="H2179" s="68"/>
      <c r="I2179" s="69"/>
      <c r="J2179" s="67"/>
      <c r="K2179" s="25" t="e">
        <f>IFERROR(VLOOKUP(J2179,'DE-PARA'!J:K,2,0),VLOOKUP('BD Conta 5295-0'!J2179,'DE-PARA'!K:L,2,0))</f>
        <v>#N/A</v>
      </c>
      <c r="L2179" s="70"/>
      <c r="M2179" s="101">
        <f t="shared" si="67"/>
        <v>0</v>
      </c>
    </row>
    <row r="2180" spans="2:13">
      <c r="B2180" s="60"/>
      <c r="C2180" s="65"/>
      <c r="D2180" s="66"/>
      <c r="E2180" s="20" t="str">
        <f t="shared" ref="E2180:E2243" si="68">MONTH(D2180)&amp;"-"&amp;YEAR(D2180)</f>
        <v>1-1900</v>
      </c>
      <c r="F2180" s="69"/>
      <c r="G2180" s="67"/>
      <c r="H2180" s="68"/>
      <c r="I2180" s="69"/>
      <c r="J2180" s="67"/>
      <c r="K2180" s="25" t="e">
        <f>IFERROR(VLOOKUP(J2180,'DE-PARA'!J:K,2,0),VLOOKUP('BD Conta 5295-0'!J2180,'DE-PARA'!K:L,2,0))</f>
        <v>#N/A</v>
      </c>
      <c r="L2180" s="70"/>
      <c r="M2180" s="101">
        <f t="shared" si="67"/>
        <v>0</v>
      </c>
    </row>
    <row r="2181" spans="2:13">
      <c r="B2181" s="60"/>
      <c r="C2181" s="65"/>
      <c r="D2181" s="66"/>
      <c r="E2181" s="20" t="str">
        <f t="shared" si="68"/>
        <v>1-1900</v>
      </c>
      <c r="F2181" s="69"/>
      <c r="G2181" s="67"/>
      <c r="H2181" s="68"/>
      <c r="I2181" s="69"/>
      <c r="J2181" s="67"/>
      <c r="K2181" s="25" t="e">
        <f>IFERROR(VLOOKUP(J2181,'DE-PARA'!J:K,2,0),VLOOKUP('BD Conta 5295-0'!J2181,'DE-PARA'!K:L,2,0))</f>
        <v>#N/A</v>
      </c>
      <c r="L2181" s="70"/>
      <c r="M2181" s="101">
        <f t="shared" si="67"/>
        <v>0</v>
      </c>
    </row>
    <row r="2182" spans="2:13">
      <c r="B2182" s="60"/>
      <c r="C2182" s="65"/>
      <c r="D2182" s="66"/>
      <c r="E2182" s="20" t="str">
        <f t="shared" si="68"/>
        <v>1-1900</v>
      </c>
      <c r="F2182" s="69"/>
      <c r="G2182" s="67"/>
      <c r="H2182" s="68"/>
      <c r="I2182" s="69"/>
      <c r="J2182" s="67"/>
      <c r="K2182" s="25" t="e">
        <f>IFERROR(VLOOKUP(J2182,'DE-PARA'!J:K,2,0),VLOOKUP('BD Conta 5295-0'!J2182,'DE-PARA'!K:L,2,0))</f>
        <v>#N/A</v>
      </c>
      <c r="L2182" s="70"/>
      <c r="M2182" s="101">
        <f t="shared" ref="M2182:M2245" si="69">M2181+L2182</f>
        <v>0</v>
      </c>
    </row>
    <row r="2183" spans="2:13">
      <c r="B2183" s="60"/>
      <c r="C2183" s="65"/>
      <c r="D2183" s="66"/>
      <c r="E2183" s="20" t="str">
        <f t="shared" si="68"/>
        <v>1-1900</v>
      </c>
      <c r="F2183" s="69"/>
      <c r="G2183" s="67"/>
      <c r="H2183" s="68"/>
      <c r="I2183" s="69"/>
      <c r="J2183" s="67"/>
      <c r="K2183" s="25" t="e">
        <f>IFERROR(VLOOKUP(J2183,'DE-PARA'!J:K,2,0),VLOOKUP('BD Conta 5295-0'!J2183,'DE-PARA'!K:L,2,0))</f>
        <v>#N/A</v>
      </c>
      <c r="L2183" s="70"/>
      <c r="M2183" s="101">
        <f t="shared" si="69"/>
        <v>0</v>
      </c>
    </row>
    <row r="2184" spans="2:13">
      <c r="B2184" s="60"/>
      <c r="C2184" s="65"/>
      <c r="D2184" s="66"/>
      <c r="E2184" s="20" t="str">
        <f t="shared" si="68"/>
        <v>1-1900</v>
      </c>
      <c r="F2184" s="69"/>
      <c r="G2184" s="67"/>
      <c r="H2184" s="68"/>
      <c r="I2184" s="69"/>
      <c r="J2184" s="67"/>
      <c r="K2184" s="25" t="e">
        <f>IFERROR(VLOOKUP(J2184,'DE-PARA'!J:K,2,0),VLOOKUP('BD Conta 5295-0'!J2184,'DE-PARA'!K:L,2,0))</f>
        <v>#N/A</v>
      </c>
      <c r="L2184" s="70"/>
      <c r="M2184" s="101">
        <f t="shared" si="69"/>
        <v>0</v>
      </c>
    </row>
    <row r="2185" spans="2:13">
      <c r="B2185" s="60"/>
      <c r="C2185" s="65"/>
      <c r="D2185" s="66"/>
      <c r="E2185" s="20" t="str">
        <f t="shared" si="68"/>
        <v>1-1900</v>
      </c>
      <c r="F2185" s="69"/>
      <c r="G2185" s="67"/>
      <c r="H2185" s="68"/>
      <c r="I2185" s="69"/>
      <c r="J2185" s="67"/>
      <c r="K2185" s="25" t="e">
        <f>IFERROR(VLOOKUP(J2185,'DE-PARA'!J:K,2,0),VLOOKUP('BD Conta 5295-0'!J2185,'DE-PARA'!K:L,2,0))</f>
        <v>#N/A</v>
      </c>
      <c r="L2185" s="70"/>
      <c r="M2185" s="101">
        <f t="shared" si="69"/>
        <v>0</v>
      </c>
    </row>
    <row r="2186" spans="2:13">
      <c r="B2186" s="60"/>
      <c r="C2186" s="65"/>
      <c r="D2186" s="66"/>
      <c r="E2186" s="20" t="str">
        <f t="shared" si="68"/>
        <v>1-1900</v>
      </c>
      <c r="F2186" s="69"/>
      <c r="G2186" s="67"/>
      <c r="H2186" s="68"/>
      <c r="I2186" s="69"/>
      <c r="J2186" s="67"/>
      <c r="K2186" s="25" t="e">
        <f>IFERROR(VLOOKUP(J2186,'DE-PARA'!J:K,2,0),VLOOKUP('BD Conta 5295-0'!J2186,'DE-PARA'!K:L,2,0))</f>
        <v>#N/A</v>
      </c>
      <c r="L2186" s="70"/>
      <c r="M2186" s="101">
        <f t="shared" si="69"/>
        <v>0</v>
      </c>
    </row>
    <row r="2187" spans="2:13">
      <c r="B2187" s="60"/>
      <c r="C2187" s="65"/>
      <c r="D2187" s="66"/>
      <c r="E2187" s="20" t="str">
        <f t="shared" si="68"/>
        <v>1-1900</v>
      </c>
      <c r="F2187" s="69"/>
      <c r="G2187" s="67"/>
      <c r="H2187" s="68"/>
      <c r="I2187" s="69"/>
      <c r="J2187" s="67"/>
      <c r="K2187" s="25" t="e">
        <f>IFERROR(VLOOKUP(J2187,'DE-PARA'!J:K,2,0),VLOOKUP('BD Conta 5295-0'!J2187,'DE-PARA'!K:L,2,0))</f>
        <v>#N/A</v>
      </c>
      <c r="L2187" s="70"/>
      <c r="M2187" s="101">
        <f t="shared" si="69"/>
        <v>0</v>
      </c>
    </row>
    <row r="2188" spans="2:13">
      <c r="B2188" s="60"/>
      <c r="C2188" s="65"/>
      <c r="D2188" s="66"/>
      <c r="E2188" s="20" t="str">
        <f t="shared" si="68"/>
        <v>1-1900</v>
      </c>
      <c r="F2188" s="69"/>
      <c r="G2188" s="67"/>
      <c r="H2188" s="68"/>
      <c r="I2188" s="69"/>
      <c r="J2188" s="67"/>
      <c r="K2188" s="25" t="e">
        <f>IFERROR(VLOOKUP(J2188,'DE-PARA'!J:K,2,0),VLOOKUP('BD Conta 5295-0'!J2188,'DE-PARA'!K:L,2,0))</f>
        <v>#N/A</v>
      </c>
      <c r="L2188" s="70"/>
      <c r="M2188" s="101">
        <f t="shared" si="69"/>
        <v>0</v>
      </c>
    </row>
    <row r="2189" spans="2:13">
      <c r="B2189" s="60"/>
      <c r="C2189" s="65"/>
      <c r="D2189" s="66"/>
      <c r="E2189" s="20" t="str">
        <f t="shared" si="68"/>
        <v>1-1900</v>
      </c>
      <c r="F2189" s="69"/>
      <c r="G2189" s="67"/>
      <c r="H2189" s="68"/>
      <c r="I2189" s="69"/>
      <c r="J2189" s="67"/>
      <c r="K2189" s="25" t="e">
        <f>IFERROR(VLOOKUP(J2189,'DE-PARA'!J:K,2,0),VLOOKUP('BD Conta 5295-0'!J2189,'DE-PARA'!K:L,2,0))</f>
        <v>#N/A</v>
      </c>
      <c r="L2189" s="70"/>
      <c r="M2189" s="101">
        <f t="shared" si="69"/>
        <v>0</v>
      </c>
    </row>
    <row r="2190" spans="2:13">
      <c r="B2190" s="60"/>
      <c r="C2190" s="65"/>
      <c r="D2190" s="66"/>
      <c r="E2190" s="20" t="str">
        <f t="shared" si="68"/>
        <v>1-1900</v>
      </c>
      <c r="F2190" s="69"/>
      <c r="G2190" s="67"/>
      <c r="H2190" s="68"/>
      <c r="I2190" s="69"/>
      <c r="J2190" s="67"/>
      <c r="K2190" s="25" t="e">
        <f>IFERROR(VLOOKUP(J2190,'DE-PARA'!J:K,2,0),VLOOKUP('BD Conta 5295-0'!J2190,'DE-PARA'!K:L,2,0))</f>
        <v>#N/A</v>
      </c>
      <c r="L2190" s="70"/>
      <c r="M2190" s="101">
        <f t="shared" si="69"/>
        <v>0</v>
      </c>
    </row>
    <row r="2191" spans="2:13">
      <c r="B2191" s="60"/>
      <c r="C2191" s="65"/>
      <c r="D2191" s="66"/>
      <c r="E2191" s="20" t="str">
        <f t="shared" si="68"/>
        <v>1-1900</v>
      </c>
      <c r="F2191" s="69"/>
      <c r="G2191" s="67"/>
      <c r="H2191" s="68"/>
      <c r="I2191" s="69"/>
      <c r="J2191" s="67"/>
      <c r="K2191" s="25" t="e">
        <f>IFERROR(VLOOKUP(J2191,'DE-PARA'!J:K,2,0),VLOOKUP('BD Conta 5295-0'!J2191,'DE-PARA'!K:L,2,0))</f>
        <v>#N/A</v>
      </c>
      <c r="L2191" s="70"/>
      <c r="M2191" s="101">
        <f t="shared" si="69"/>
        <v>0</v>
      </c>
    </row>
    <row r="2192" spans="2:13">
      <c r="B2192" s="60"/>
      <c r="C2192" s="65"/>
      <c r="D2192" s="66"/>
      <c r="E2192" s="20" t="str">
        <f t="shared" si="68"/>
        <v>1-1900</v>
      </c>
      <c r="F2192" s="69"/>
      <c r="G2192" s="67"/>
      <c r="H2192" s="68"/>
      <c r="I2192" s="69"/>
      <c r="J2192" s="67"/>
      <c r="K2192" s="25" t="e">
        <f>IFERROR(VLOOKUP(J2192,'DE-PARA'!J:K,2,0),VLOOKUP('BD Conta 5295-0'!J2192,'DE-PARA'!K:L,2,0))</f>
        <v>#N/A</v>
      </c>
      <c r="L2192" s="70"/>
      <c r="M2192" s="101">
        <f t="shared" si="69"/>
        <v>0</v>
      </c>
    </row>
    <row r="2193" spans="2:13">
      <c r="B2193" s="60"/>
      <c r="C2193" s="65"/>
      <c r="D2193" s="66"/>
      <c r="E2193" s="20" t="str">
        <f t="shared" si="68"/>
        <v>1-1900</v>
      </c>
      <c r="F2193" s="69"/>
      <c r="G2193" s="67"/>
      <c r="H2193" s="68"/>
      <c r="I2193" s="69"/>
      <c r="J2193" s="67"/>
      <c r="K2193" s="25" t="e">
        <f>IFERROR(VLOOKUP(J2193,'DE-PARA'!J:K,2,0),VLOOKUP('BD Conta 5295-0'!J2193,'DE-PARA'!K:L,2,0))</f>
        <v>#N/A</v>
      </c>
      <c r="L2193" s="70"/>
      <c r="M2193" s="101">
        <f t="shared" si="69"/>
        <v>0</v>
      </c>
    </row>
    <row r="2194" spans="2:13">
      <c r="B2194" s="60"/>
      <c r="C2194" s="65"/>
      <c r="D2194" s="66"/>
      <c r="E2194" s="20" t="str">
        <f t="shared" si="68"/>
        <v>1-1900</v>
      </c>
      <c r="F2194" s="69"/>
      <c r="G2194" s="67"/>
      <c r="H2194" s="68"/>
      <c r="I2194" s="69"/>
      <c r="J2194" s="67"/>
      <c r="K2194" s="25" t="e">
        <f>IFERROR(VLOOKUP(J2194,'DE-PARA'!J:K,2,0),VLOOKUP('BD Conta 5295-0'!J2194,'DE-PARA'!K:L,2,0))</f>
        <v>#N/A</v>
      </c>
      <c r="L2194" s="70"/>
      <c r="M2194" s="101">
        <f t="shared" si="69"/>
        <v>0</v>
      </c>
    </row>
    <row r="2195" spans="2:13">
      <c r="B2195" s="60"/>
      <c r="C2195" s="65"/>
      <c r="D2195" s="66"/>
      <c r="E2195" s="20" t="str">
        <f t="shared" si="68"/>
        <v>1-1900</v>
      </c>
      <c r="F2195" s="69"/>
      <c r="G2195" s="67"/>
      <c r="H2195" s="68"/>
      <c r="I2195" s="69"/>
      <c r="J2195" s="67"/>
      <c r="K2195" s="25" t="e">
        <f>IFERROR(VLOOKUP(J2195,'DE-PARA'!J:K,2,0),VLOOKUP('BD Conta 5295-0'!J2195,'DE-PARA'!K:L,2,0))</f>
        <v>#N/A</v>
      </c>
      <c r="L2195" s="70"/>
      <c r="M2195" s="101">
        <f t="shared" si="69"/>
        <v>0</v>
      </c>
    </row>
    <row r="2196" spans="2:13">
      <c r="B2196" s="60"/>
      <c r="C2196" s="65"/>
      <c r="D2196" s="66"/>
      <c r="E2196" s="20" t="str">
        <f t="shared" si="68"/>
        <v>1-1900</v>
      </c>
      <c r="F2196" s="69"/>
      <c r="G2196" s="67"/>
      <c r="H2196" s="68"/>
      <c r="I2196" s="69"/>
      <c r="J2196" s="67"/>
      <c r="K2196" s="25" t="e">
        <f>IFERROR(VLOOKUP(J2196,'DE-PARA'!J:K,2,0),VLOOKUP('BD Conta 5295-0'!J2196,'DE-PARA'!K:L,2,0))</f>
        <v>#N/A</v>
      </c>
      <c r="L2196" s="70"/>
      <c r="M2196" s="101">
        <f t="shared" si="69"/>
        <v>0</v>
      </c>
    </row>
    <row r="2197" spans="2:13">
      <c r="B2197" s="60"/>
      <c r="C2197" s="65"/>
      <c r="D2197" s="66"/>
      <c r="E2197" s="20" t="str">
        <f t="shared" si="68"/>
        <v>1-1900</v>
      </c>
      <c r="F2197" s="69"/>
      <c r="G2197" s="67"/>
      <c r="H2197" s="68"/>
      <c r="I2197" s="69"/>
      <c r="J2197" s="67"/>
      <c r="K2197" s="25" t="e">
        <f>IFERROR(VLOOKUP(J2197,'DE-PARA'!J:K,2,0),VLOOKUP('BD Conta 5295-0'!J2197,'DE-PARA'!K:L,2,0))</f>
        <v>#N/A</v>
      </c>
      <c r="L2197" s="70"/>
      <c r="M2197" s="101">
        <f t="shared" si="69"/>
        <v>0</v>
      </c>
    </row>
    <row r="2198" spans="2:13">
      <c r="B2198" s="60"/>
      <c r="C2198" s="65"/>
      <c r="D2198" s="66"/>
      <c r="E2198" s="20" t="str">
        <f t="shared" si="68"/>
        <v>1-1900</v>
      </c>
      <c r="F2198" s="69"/>
      <c r="G2198" s="67"/>
      <c r="H2198" s="68"/>
      <c r="I2198" s="69"/>
      <c r="J2198" s="67"/>
      <c r="K2198" s="25" t="e">
        <f>IFERROR(VLOOKUP(J2198,'DE-PARA'!J:K,2,0),VLOOKUP('BD Conta 5295-0'!J2198,'DE-PARA'!K:L,2,0))</f>
        <v>#N/A</v>
      </c>
      <c r="L2198" s="70"/>
      <c r="M2198" s="101">
        <f t="shared" si="69"/>
        <v>0</v>
      </c>
    </row>
    <row r="2199" spans="2:13">
      <c r="B2199" s="60"/>
      <c r="C2199" s="65"/>
      <c r="D2199" s="66"/>
      <c r="E2199" s="20" t="str">
        <f t="shared" si="68"/>
        <v>1-1900</v>
      </c>
      <c r="F2199" s="69"/>
      <c r="G2199" s="67"/>
      <c r="H2199" s="68"/>
      <c r="I2199" s="69"/>
      <c r="J2199" s="67"/>
      <c r="K2199" s="25" t="e">
        <f>IFERROR(VLOOKUP(J2199,'DE-PARA'!J:K,2,0),VLOOKUP('BD Conta 5295-0'!J2199,'DE-PARA'!K:L,2,0))</f>
        <v>#N/A</v>
      </c>
      <c r="L2199" s="70"/>
      <c r="M2199" s="101">
        <f t="shared" si="69"/>
        <v>0</v>
      </c>
    </row>
    <row r="2200" spans="2:13">
      <c r="B2200" s="60"/>
      <c r="C2200" s="65"/>
      <c r="D2200" s="66"/>
      <c r="E2200" s="20" t="str">
        <f t="shared" si="68"/>
        <v>1-1900</v>
      </c>
      <c r="F2200" s="69"/>
      <c r="G2200" s="67"/>
      <c r="H2200" s="68"/>
      <c r="I2200" s="69"/>
      <c r="J2200" s="67"/>
      <c r="K2200" s="25" t="e">
        <f>IFERROR(VLOOKUP(J2200,'DE-PARA'!J:K,2,0),VLOOKUP('BD Conta 5295-0'!J2200,'DE-PARA'!K:L,2,0))</f>
        <v>#N/A</v>
      </c>
      <c r="L2200" s="70"/>
      <c r="M2200" s="101">
        <f t="shared" si="69"/>
        <v>0</v>
      </c>
    </row>
    <row r="2201" spans="2:13">
      <c r="B2201" s="60"/>
      <c r="C2201" s="65"/>
      <c r="D2201" s="66"/>
      <c r="E2201" s="20" t="str">
        <f t="shared" si="68"/>
        <v>1-1900</v>
      </c>
      <c r="F2201" s="69"/>
      <c r="G2201" s="67"/>
      <c r="H2201" s="68"/>
      <c r="I2201" s="69"/>
      <c r="J2201" s="67"/>
      <c r="K2201" s="25" t="e">
        <f>IFERROR(VLOOKUP(J2201,'DE-PARA'!J:K,2,0),VLOOKUP('BD Conta 5295-0'!J2201,'DE-PARA'!K:L,2,0))</f>
        <v>#N/A</v>
      </c>
      <c r="L2201" s="70"/>
      <c r="M2201" s="101">
        <f t="shared" si="69"/>
        <v>0</v>
      </c>
    </row>
    <row r="2202" spans="2:13">
      <c r="B2202" s="60"/>
      <c r="C2202" s="65"/>
      <c r="D2202" s="66"/>
      <c r="E2202" s="20" t="str">
        <f t="shared" si="68"/>
        <v>1-1900</v>
      </c>
      <c r="F2202" s="69"/>
      <c r="G2202" s="67"/>
      <c r="H2202" s="68"/>
      <c r="I2202" s="69"/>
      <c r="J2202" s="67"/>
      <c r="K2202" s="25" t="e">
        <f>IFERROR(VLOOKUP(J2202,'DE-PARA'!J:K,2,0),VLOOKUP('BD Conta 5295-0'!J2202,'DE-PARA'!K:L,2,0))</f>
        <v>#N/A</v>
      </c>
      <c r="L2202" s="70"/>
      <c r="M2202" s="101">
        <f t="shared" si="69"/>
        <v>0</v>
      </c>
    </row>
    <row r="2203" spans="2:13">
      <c r="B2203" s="60"/>
      <c r="C2203" s="65"/>
      <c r="D2203" s="66"/>
      <c r="E2203" s="20" t="str">
        <f t="shared" si="68"/>
        <v>1-1900</v>
      </c>
      <c r="F2203" s="69"/>
      <c r="G2203" s="67"/>
      <c r="H2203" s="68"/>
      <c r="I2203" s="69"/>
      <c r="J2203" s="67"/>
      <c r="K2203" s="25" t="e">
        <f>IFERROR(VLOOKUP(J2203,'DE-PARA'!J:K,2,0),VLOOKUP('BD Conta 5295-0'!J2203,'DE-PARA'!K:L,2,0))</f>
        <v>#N/A</v>
      </c>
      <c r="L2203" s="70"/>
      <c r="M2203" s="101">
        <f t="shared" si="69"/>
        <v>0</v>
      </c>
    </row>
    <row r="2204" spans="2:13">
      <c r="B2204" s="60"/>
      <c r="C2204" s="65"/>
      <c r="D2204" s="66"/>
      <c r="E2204" s="20" t="str">
        <f t="shared" si="68"/>
        <v>1-1900</v>
      </c>
      <c r="F2204" s="69"/>
      <c r="G2204" s="67"/>
      <c r="H2204" s="68"/>
      <c r="I2204" s="69"/>
      <c r="J2204" s="67"/>
      <c r="K2204" s="25" t="e">
        <f>IFERROR(VLOOKUP(J2204,'DE-PARA'!J:K,2,0),VLOOKUP('BD Conta 5295-0'!J2204,'DE-PARA'!K:L,2,0))</f>
        <v>#N/A</v>
      </c>
      <c r="L2204" s="70"/>
      <c r="M2204" s="101">
        <f t="shared" si="69"/>
        <v>0</v>
      </c>
    </row>
    <row r="2205" spans="2:13">
      <c r="B2205" s="60"/>
      <c r="C2205" s="65"/>
      <c r="D2205" s="66"/>
      <c r="E2205" s="20" t="str">
        <f t="shared" si="68"/>
        <v>1-1900</v>
      </c>
      <c r="F2205" s="69"/>
      <c r="G2205" s="67"/>
      <c r="H2205" s="68"/>
      <c r="I2205" s="69"/>
      <c r="J2205" s="67"/>
      <c r="K2205" s="25" t="e">
        <f>IFERROR(VLOOKUP(J2205,'DE-PARA'!J:K,2,0),VLOOKUP('BD Conta 5295-0'!J2205,'DE-PARA'!K:L,2,0))</f>
        <v>#N/A</v>
      </c>
      <c r="L2205" s="70"/>
      <c r="M2205" s="101">
        <f t="shared" si="69"/>
        <v>0</v>
      </c>
    </row>
    <row r="2206" spans="2:13">
      <c r="B2206" s="60"/>
      <c r="C2206" s="65"/>
      <c r="D2206" s="66"/>
      <c r="E2206" s="20" t="str">
        <f t="shared" si="68"/>
        <v>1-1900</v>
      </c>
      <c r="F2206" s="69"/>
      <c r="G2206" s="67"/>
      <c r="H2206" s="68"/>
      <c r="I2206" s="69"/>
      <c r="J2206" s="67"/>
      <c r="K2206" s="25" t="e">
        <f>IFERROR(VLOOKUP(J2206,'DE-PARA'!J:K,2,0),VLOOKUP('BD Conta 5295-0'!J2206,'DE-PARA'!K:L,2,0))</f>
        <v>#N/A</v>
      </c>
      <c r="L2206" s="70"/>
      <c r="M2206" s="101">
        <f t="shared" si="69"/>
        <v>0</v>
      </c>
    </row>
    <row r="2207" spans="2:13">
      <c r="B2207" s="60"/>
      <c r="C2207" s="65"/>
      <c r="D2207" s="66"/>
      <c r="E2207" s="20" t="str">
        <f t="shared" si="68"/>
        <v>1-1900</v>
      </c>
      <c r="F2207" s="69"/>
      <c r="G2207" s="67"/>
      <c r="H2207" s="68"/>
      <c r="I2207" s="69"/>
      <c r="J2207" s="67"/>
      <c r="K2207" s="25" t="e">
        <f>IFERROR(VLOOKUP(J2207,'DE-PARA'!J:K,2,0),VLOOKUP('BD Conta 5295-0'!J2207,'DE-PARA'!K:L,2,0))</f>
        <v>#N/A</v>
      </c>
      <c r="L2207" s="70"/>
      <c r="M2207" s="101">
        <f t="shared" si="69"/>
        <v>0</v>
      </c>
    </row>
    <row r="2208" spans="2:13">
      <c r="B2208" s="60"/>
      <c r="C2208" s="65"/>
      <c r="D2208" s="66"/>
      <c r="E2208" s="20" t="str">
        <f t="shared" si="68"/>
        <v>1-1900</v>
      </c>
      <c r="F2208" s="69"/>
      <c r="G2208" s="67"/>
      <c r="H2208" s="68"/>
      <c r="I2208" s="69"/>
      <c r="J2208" s="67"/>
      <c r="K2208" s="25" t="e">
        <f>IFERROR(VLOOKUP(J2208,'DE-PARA'!J:K,2,0),VLOOKUP('BD Conta 5295-0'!J2208,'DE-PARA'!K:L,2,0))</f>
        <v>#N/A</v>
      </c>
      <c r="L2208" s="70"/>
      <c r="M2208" s="101">
        <f t="shared" si="69"/>
        <v>0</v>
      </c>
    </row>
    <row r="2209" spans="2:13">
      <c r="B2209" s="60"/>
      <c r="C2209" s="65"/>
      <c r="D2209" s="66"/>
      <c r="E2209" s="20" t="str">
        <f t="shared" si="68"/>
        <v>1-1900</v>
      </c>
      <c r="F2209" s="69"/>
      <c r="G2209" s="67"/>
      <c r="H2209" s="68"/>
      <c r="I2209" s="69"/>
      <c r="J2209" s="67"/>
      <c r="K2209" s="25" t="e">
        <f>IFERROR(VLOOKUP(J2209,'DE-PARA'!J:K,2,0),VLOOKUP('BD Conta 5295-0'!J2209,'DE-PARA'!K:L,2,0))</f>
        <v>#N/A</v>
      </c>
      <c r="L2209" s="70"/>
      <c r="M2209" s="101">
        <f t="shared" si="69"/>
        <v>0</v>
      </c>
    </row>
    <row r="2210" spans="2:13">
      <c r="B2210" s="60"/>
      <c r="C2210" s="65"/>
      <c r="D2210" s="66"/>
      <c r="E2210" s="20" t="str">
        <f t="shared" si="68"/>
        <v>1-1900</v>
      </c>
      <c r="F2210" s="69"/>
      <c r="G2210" s="67"/>
      <c r="H2210" s="68"/>
      <c r="I2210" s="69"/>
      <c r="J2210" s="67"/>
      <c r="K2210" s="25" t="e">
        <f>IFERROR(VLOOKUP(J2210,'DE-PARA'!J:K,2,0),VLOOKUP('BD Conta 5295-0'!J2210,'DE-PARA'!K:L,2,0))</f>
        <v>#N/A</v>
      </c>
      <c r="L2210" s="70"/>
      <c r="M2210" s="101">
        <f t="shared" si="69"/>
        <v>0</v>
      </c>
    </row>
    <row r="2211" spans="2:13">
      <c r="B2211" s="60"/>
      <c r="C2211" s="65"/>
      <c r="D2211" s="66"/>
      <c r="E2211" s="20" t="str">
        <f t="shared" si="68"/>
        <v>1-1900</v>
      </c>
      <c r="F2211" s="69"/>
      <c r="G2211" s="67"/>
      <c r="H2211" s="68"/>
      <c r="I2211" s="69"/>
      <c r="J2211" s="67"/>
      <c r="K2211" s="25" t="e">
        <f>IFERROR(VLOOKUP(J2211,'DE-PARA'!J:K,2,0),VLOOKUP('BD Conta 5295-0'!J2211,'DE-PARA'!K:L,2,0))</f>
        <v>#N/A</v>
      </c>
      <c r="L2211" s="70"/>
      <c r="M2211" s="101">
        <f t="shared" si="69"/>
        <v>0</v>
      </c>
    </row>
    <row r="2212" spans="2:13">
      <c r="B2212" s="60"/>
      <c r="C2212" s="65"/>
      <c r="D2212" s="66"/>
      <c r="E2212" s="20" t="str">
        <f t="shared" si="68"/>
        <v>1-1900</v>
      </c>
      <c r="F2212" s="69"/>
      <c r="G2212" s="67"/>
      <c r="H2212" s="68"/>
      <c r="I2212" s="69"/>
      <c r="J2212" s="67"/>
      <c r="K2212" s="25" t="e">
        <f>IFERROR(VLOOKUP(J2212,'DE-PARA'!J:K,2,0),VLOOKUP('BD Conta 5295-0'!J2212,'DE-PARA'!K:L,2,0))</f>
        <v>#N/A</v>
      </c>
      <c r="L2212" s="70"/>
      <c r="M2212" s="101">
        <f t="shared" si="69"/>
        <v>0</v>
      </c>
    </row>
    <row r="2213" spans="2:13">
      <c r="B2213" s="60"/>
      <c r="C2213" s="65"/>
      <c r="D2213" s="66"/>
      <c r="E2213" s="20" t="str">
        <f t="shared" si="68"/>
        <v>1-1900</v>
      </c>
      <c r="F2213" s="69"/>
      <c r="G2213" s="67"/>
      <c r="H2213" s="68"/>
      <c r="I2213" s="69"/>
      <c r="J2213" s="67"/>
      <c r="K2213" s="25" t="e">
        <f>IFERROR(VLOOKUP(J2213,'DE-PARA'!J:K,2,0),VLOOKUP('BD Conta 5295-0'!J2213,'DE-PARA'!K:L,2,0))</f>
        <v>#N/A</v>
      </c>
      <c r="L2213" s="70"/>
      <c r="M2213" s="101">
        <f t="shared" si="69"/>
        <v>0</v>
      </c>
    </row>
    <row r="2214" spans="2:13">
      <c r="B2214" s="60"/>
      <c r="C2214" s="65"/>
      <c r="D2214" s="66"/>
      <c r="E2214" s="20" t="str">
        <f t="shared" si="68"/>
        <v>1-1900</v>
      </c>
      <c r="F2214" s="69"/>
      <c r="G2214" s="67"/>
      <c r="H2214" s="68"/>
      <c r="I2214" s="69"/>
      <c r="J2214" s="67"/>
      <c r="K2214" s="25" t="e">
        <f>IFERROR(VLOOKUP(J2214,'DE-PARA'!J:K,2,0),VLOOKUP('BD Conta 5295-0'!J2214,'DE-PARA'!K:L,2,0))</f>
        <v>#N/A</v>
      </c>
      <c r="L2214" s="70"/>
      <c r="M2214" s="101">
        <f t="shared" si="69"/>
        <v>0</v>
      </c>
    </row>
    <row r="2215" spans="2:13">
      <c r="B2215" s="60"/>
      <c r="C2215" s="65"/>
      <c r="D2215" s="66"/>
      <c r="E2215" s="20" t="str">
        <f t="shared" si="68"/>
        <v>1-1900</v>
      </c>
      <c r="F2215" s="69"/>
      <c r="G2215" s="67"/>
      <c r="H2215" s="68"/>
      <c r="I2215" s="69"/>
      <c r="J2215" s="67"/>
      <c r="K2215" s="25" t="e">
        <f>IFERROR(VLOOKUP(J2215,'DE-PARA'!J:K,2,0),VLOOKUP('BD Conta 5295-0'!J2215,'DE-PARA'!K:L,2,0))</f>
        <v>#N/A</v>
      </c>
      <c r="L2215" s="70"/>
      <c r="M2215" s="101">
        <f t="shared" si="69"/>
        <v>0</v>
      </c>
    </row>
    <row r="2216" spans="2:13">
      <c r="B2216" s="60"/>
      <c r="C2216" s="65"/>
      <c r="D2216" s="66"/>
      <c r="E2216" s="20" t="str">
        <f t="shared" si="68"/>
        <v>1-1900</v>
      </c>
      <c r="F2216" s="69"/>
      <c r="G2216" s="67"/>
      <c r="H2216" s="68"/>
      <c r="I2216" s="69"/>
      <c r="J2216" s="67"/>
      <c r="K2216" s="25" t="e">
        <f>IFERROR(VLOOKUP(J2216,'DE-PARA'!J:K,2,0),VLOOKUP('BD Conta 5295-0'!J2216,'DE-PARA'!K:L,2,0))</f>
        <v>#N/A</v>
      </c>
      <c r="L2216" s="70"/>
      <c r="M2216" s="101">
        <f t="shared" si="69"/>
        <v>0</v>
      </c>
    </row>
    <row r="2217" spans="2:13">
      <c r="B2217" s="60"/>
      <c r="C2217" s="65"/>
      <c r="D2217" s="66"/>
      <c r="E2217" s="20" t="str">
        <f t="shared" si="68"/>
        <v>1-1900</v>
      </c>
      <c r="F2217" s="69"/>
      <c r="G2217" s="67"/>
      <c r="H2217" s="68"/>
      <c r="I2217" s="69"/>
      <c r="J2217" s="67"/>
      <c r="K2217" s="25" t="e">
        <f>IFERROR(VLOOKUP(J2217,'DE-PARA'!J:K,2,0),VLOOKUP('BD Conta 5295-0'!J2217,'DE-PARA'!K:L,2,0))</f>
        <v>#N/A</v>
      </c>
      <c r="L2217" s="70"/>
      <c r="M2217" s="101">
        <f t="shared" si="69"/>
        <v>0</v>
      </c>
    </row>
    <row r="2218" spans="2:13">
      <c r="B2218" s="60"/>
      <c r="C2218" s="65"/>
      <c r="D2218" s="66"/>
      <c r="E2218" s="20" t="str">
        <f t="shared" si="68"/>
        <v>1-1900</v>
      </c>
      <c r="F2218" s="69"/>
      <c r="G2218" s="67"/>
      <c r="H2218" s="68"/>
      <c r="I2218" s="69"/>
      <c r="J2218" s="67"/>
      <c r="K2218" s="25" t="e">
        <f>IFERROR(VLOOKUP(J2218,'DE-PARA'!J:K,2,0),VLOOKUP('BD Conta 5295-0'!J2218,'DE-PARA'!K:L,2,0))</f>
        <v>#N/A</v>
      </c>
      <c r="L2218" s="70"/>
      <c r="M2218" s="101">
        <f t="shared" si="69"/>
        <v>0</v>
      </c>
    </row>
    <row r="2219" spans="2:13">
      <c r="B2219" s="60"/>
      <c r="C2219" s="65"/>
      <c r="D2219" s="66"/>
      <c r="E2219" s="20" t="str">
        <f t="shared" si="68"/>
        <v>1-1900</v>
      </c>
      <c r="F2219" s="69"/>
      <c r="G2219" s="67"/>
      <c r="H2219" s="68"/>
      <c r="I2219" s="69"/>
      <c r="J2219" s="67"/>
      <c r="K2219" s="25" t="e">
        <f>IFERROR(VLOOKUP(J2219,'DE-PARA'!J:K,2,0),VLOOKUP('BD Conta 5295-0'!J2219,'DE-PARA'!K:L,2,0))</f>
        <v>#N/A</v>
      </c>
      <c r="L2219" s="70"/>
      <c r="M2219" s="101">
        <f t="shared" si="69"/>
        <v>0</v>
      </c>
    </row>
    <row r="2220" spans="2:13">
      <c r="B2220" s="60"/>
      <c r="C2220" s="65"/>
      <c r="D2220" s="66"/>
      <c r="E2220" s="20" t="str">
        <f t="shared" si="68"/>
        <v>1-1900</v>
      </c>
      <c r="F2220" s="69"/>
      <c r="G2220" s="67"/>
      <c r="H2220" s="68"/>
      <c r="I2220" s="69"/>
      <c r="J2220" s="67"/>
      <c r="K2220" s="25" t="e">
        <f>IFERROR(VLOOKUP(J2220,'DE-PARA'!J:K,2,0),VLOOKUP('BD Conta 5295-0'!J2220,'DE-PARA'!K:L,2,0))</f>
        <v>#N/A</v>
      </c>
      <c r="L2220" s="70"/>
      <c r="M2220" s="101">
        <f t="shared" si="69"/>
        <v>0</v>
      </c>
    </row>
    <row r="2221" spans="2:13">
      <c r="B2221" s="60"/>
      <c r="C2221" s="65"/>
      <c r="D2221" s="66"/>
      <c r="E2221" s="20" t="str">
        <f t="shared" si="68"/>
        <v>1-1900</v>
      </c>
      <c r="F2221" s="69"/>
      <c r="G2221" s="67"/>
      <c r="H2221" s="68"/>
      <c r="I2221" s="69"/>
      <c r="J2221" s="67"/>
      <c r="K2221" s="25" t="e">
        <f>IFERROR(VLOOKUP(J2221,'DE-PARA'!J:K,2,0),VLOOKUP('BD Conta 5295-0'!J2221,'DE-PARA'!K:L,2,0))</f>
        <v>#N/A</v>
      </c>
      <c r="L2221" s="70"/>
      <c r="M2221" s="101">
        <f t="shared" si="69"/>
        <v>0</v>
      </c>
    </row>
    <row r="2222" spans="2:13">
      <c r="B2222" s="60"/>
      <c r="C2222" s="65"/>
      <c r="D2222" s="66"/>
      <c r="E2222" s="20" t="str">
        <f t="shared" si="68"/>
        <v>1-1900</v>
      </c>
      <c r="F2222" s="69"/>
      <c r="G2222" s="67"/>
      <c r="H2222" s="68"/>
      <c r="I2222" s="69"/>
      <c r="J2222" s="67"/>
      <c r="K2222" s="25" t="e">
        <f>IFERROR(VLOOKUP(J2222,'DE-PARA'!J:K,2,0),VLOOKUP('BD Conta 5295-0'!J2222,'DE-PARA'!K:L,2,0))</f>
        <v>#N/A</v>
      </c>
      <c r="L2222" s="70"/>
      <c r="M2222" s="101">
        <f t="shared" si="69"/>
        <v>0</v>
      </c>
    </row>
    <row r="2223" spans="2:13">
      <c r="B2223" s="60"/>
      <c r="C2223" s="65"/>
      <c r="D2223" s="66"/>
      <c r="E2223" s="20" t="str">
        <f t="shared" si="68"/>
        <v>1-1900</v>
      </c>
      <c r="F2223" s="69"/>
      <c r="G2223" s="67"/>
      <c r="H2223" s="68"/>
      <c r="I2223" s="69"/>
      <c r="J2223" s="67"/>
      <c r="K2223" s="25" t="e">
        <f>IFERROR(VLOOKUP(J2223,'DE-PARA'!J:K,2,0),VLOOKUP('BD Conta 5295-0'!J2223,'DE-PARA'!K:L,2,0))</f>
        <v>#N/A</v>
      </c>
      <c r="L2223" s="70"/>
      <c r="M2223" s="101">
        <f t="shared" si="69"/>
        <v>0</v>
      </c>
    </row>
    <row r="2224" spans="2:13">
      <c r="B2224" s="60"/>
      <c r="C2224" s="65"/>
      <c r="D2224" s="66"/>
      <c r="E2224" s="20" t="str">
        <f t="shared" si="68"/>
        <v>1-1900</v>
      </c>
      <c r="F2224" s="69"/>
      <c r="G2224" s="67"/>
      <c r="H2224" s="68"/>
      <c r="I2224" s="69"/>
      <c r="J2224" s="67"/>
      <c r="K2224" s="25" t="e">
        <f>IFERROR(VLOOKUP(J2224,'DE-PARA'!J:K,2,0),VLOOKUP('BD Conta 5295-0'!J2224,'DE-PARA'!K:L,2,0))</f>
        <v>#N/A</v>
      </c>
      <c r="L2224" s="70"/>
      <c r="M2224" s="101">
        <f t="shared" si="69"/>
        <v>0</v>
      </c>
    </row>
    <row r="2225" spans="2:13">
      <c r="B2225" s="60"/>
      <c r="C2225" s="65"/>
      <c r="D2225" s="66"/>
      <c r="E2225" s="20" t="str">
        <f t="shared" si="68"/>
        <v>1-1900</v>
      </c>
      <c r="F2225" s="69"/>
      <c r="G2225" s="67"/>
      <c r="H2225" s="68"/>
      <c r="I2225" s="69"/>
      <c r="J2225" s="67"/>
      <c r="K2225" s="25" t="e">
        <f>IFERROR(VLOOKUP(J2225,'DE-PARA'!J:K,2,0),VLOOKUP('BD Conta 5295-0'!J2225,'DE-PARA'!K:L,2,0))</f>
        <v>#N/A</v>
      </c>
      <c r="L2225" s="70"/>
      <c r="M2225" s="101">
        <f t="shared" si="69"/>
        <v>0</v>
      </c>
    </row>
    <row r="2226" spans="2:13">
      <c r="B2226" s="60"/>
      <c r="C2226" s="65"/>
      <c r="D2226" s="66"/>
      <c r="E2226" s="20" t="str">
        <f t="shared" si="68"/>
        <v>1-1900</v>
      </c>
      <c r="F2226" s="69"/>
      <c r="G2226" s="67"/>
      <c r="H2226" s="68"/>
      <c r="I2226" s="69"/>
      <c r="J2226" s="67"/>
      <c r="K2226" s="25" t="e">
        <f>IFERROR(VLOOKUP(J2226,'DE-PARA'!J:K,2,0),VLOOKUP('BD Conta 5295-0'!J2226,'DE-PARA'!K:L,2,0))</f>
        <v>#N/A</v>
      </c>
      <c r="L2226" s="70"/>
      <c r="M2226" s="101">
        <f t="shared" si="69"/>
        <v>0</v>
      </c>
    </row>
    <row r="2227" spans="2:13">
      <c r="B2227" s="60"/>
      <c r="C2227" s="65"/>
      <c r="D2227" s="66"/>
      <c r="E2227" s="20" t="str">
        <f t="shared" si="68"/>
        <v>1-1900</v>
      </c>
      <c r="F2227" s="69"/>
      <c r="G2227" s="67"/>
      <c r="H2227" s="68"/>
      <c r="I2227" s="69"/>
      <c r="J2227" s="67"/>
      <c r="K2227" s="25" t="e">
        <f>IFERROR(VLOOKUP(J2227,'DE-PARA'!J:K,2,0),VLOOKUP('BD Conta 5295-0'!J2227,'DE-PARA'!K:L,2,0))</f>
        <v>#N/A</v>
      </c>
      <c r="L2227" s="70"/>
      <c r="M2227" s="101">
        <f t="shared" si="69"/>
        <v>0</v>
      </c>
    </row>
    <row r="2228" spans="2:13">
      <c r="B2228" s="60"/>
      <c r="C2228" s="65"/>
      <c r="D2228" s="66"/>
      <c r="E2228" s="20" t="str">
        <f t="shared" si="68"/>
        <v>1-1900</v>
      </c>
      <c r="F2228" s="69"/>
      <c r="G2228" s="67"/>
      <c r="H2228" s="68"/>
      <c r="I2228" s="69"/>
      <c r="J2228" s="67"/>
      <c r="K2228" s="25" t="e">
        <f>IFERROR(VLOOKUP(J2228,'DE-PARA'!J:K,2,0),VLOOKUP('BD Conta 5295-0'!J2228,'DE-PARA'!K:L,2,0))</f>
        <v>#N/A</v>
      </c>
      <c r="L2228" s="70"/>
      <c r="M2228" s="101">
        <f t="shared" si="69"/>
        <v>0</v>
      </c>
    </row>
    <row r="2229" spans="2:13">
      <c r="B2229" s="60"/>
      <c r="C2229" s="65"/>
      <c r="D2229" s="66"/>
      <c r="E2229" s="20" t="str">
        <f t="shared" si="68"/>
        <v>1-1900</v>
      </c>
      <c r="F2229" s="69"/>
      <c r="G2229" s="67"/>
      <c r="H2229" s="68"/>
      <c r="I2229" s="69"/>
      <c r="J2229" s="67"/>
      <c r="K2229" s="25" t="e">
        <f>IFERROR(VLOOKUP(J2229,'DE-PARA'!J:K,2,0),VLOOKUP('BD Conta 5295-0'!J2229,'DE-PARA'!K:L,2,0))</f>
        <v>#N/A</v>
      </c>
      <c r="L2229" s="70"/>
      <c r="M2229" s="101">
        <f t="shared" si="69"/>
        <v>0</v>
      </c>
    </row>
    <row r="2230" spans="2:13">
      <c r="B2230" s="60"/>
      <c r="C2230" s="65"/>
      <c r="D2230" s="66"/>
      <c r="E2230" s="20" t="str">
        <f t="shared" si="68"/>
        <v>1-1900</v>
      </c>
      <c r="F2230" s="69"/>
      <c r="G2230" s="67"/>
      <c r="H2230" s="68"/>
      <c r="I2230" s="69"/>
      <c r="J2230" s="67"/>
      <c r="K2230" s="25" t="e">
        <f>IFERROR(VLOOKUP(J2230,'DE-PARA'!J:K,2,0),VLOOKUP('BD Conta 5295-0'!J2230,'DE-PARA'!K:L,2,0))</f>
        <v>#N/A</v>
      </c>
      <c r="L2230" s="70"/>
      <c r="M2230" s="101">
        <f t="shared" si="69"/>
        <v>0</v>
      </c>
    </row>
    <row r="2231" spans="2:13">
      <c r="B2231" s="60"/>
      <c r="C2231" s="65"/>
      <c r="D2231" s="66"/>
      <c r="E2231" s="20" t="str">
        <f t="shared" si="68"/>
        <v>1-1900</v>
      </c>
      <c r="F2231" s="69"/>
      <c r="G2231" s="67"/>
      <c r="H2231" s="68"/>
      <c r="I2231" s="69"/>
      <c r="J2231" s="67"/>
      <c r="K2231" s="25" t="e">
        <f>IFERROR(VLOOKUP(J2231,'DE-PARA'!J:K,2,0),VLOOKUP('BD Conta 5295-0'!J2231,'DE-PARA'!K:L,2,0))</f>
        <v>#N/A</v>
      </c>
      <c r="L2231" s="70"/>
      <c r="M2231" s="101">
        <f t="shared" si="69"/>
        <v>0</v>
      </c>
    </row>
    <row r="2232" spans="2:13">
      <c r="B2232" s="60"/>
      <c r="C2232" s="65"/>
      <c r="D2232" s="66"/>
      <c r="E2232" s="20" t="str">
        <f t="shared" si="68"/>
        <v>1-1900</v>
      </c>
      <c r="F2232" s="69"/>
      <c r="G2232" s="67"/>
      <c r="H2232" s="68"/>
      <c r="I2232" s="69"/>
      <c r="J2232" s="67"/>
      <c r="K2232" s="25" t="e">
        <f>IFERROR(VLOOKUP(J2232,'DE-PARA'!J:K,2,0),VLOOKUP('BD Conta 5295-0'!J2232,'DE-PARA'!K:L,2,0))</f>
        <v>#N/A</v>
      </c>
      <c r="L2232" s="70"/>
      <c r="M2232" s="101">
        <f t="shared" si="69"/>
        <v>0</v>
      </c>
    </row>
    <row r="2233" spans="2:13">
      <c r="B2233" s="60"/>
      <c r="C2233" s="65"/>
      <c r="D2233" s="66"/>
      <c r="E2233" s="20" t="str">
        <f t="shared" si="68"/>
        <v>1-1900</v>
      </c>
      <c r="F2233" s="69"/>
      <c r="G2233" s="67"/>
      <c r="H2233" s="68"/>
      <c r="I2233" s="69"/>
      <c r="J2233" s="67"/>
      <c r="K2233" s="25" t="e">
        <f>IFERROR(VLOOKUP(J2233,'DE-PARA'!J:K,2,0),VLOOKUP('BD Conta 5295-0'!J2233,'DE-PARA'!K:L,2,0))</f>
        <v>#N/A</v>
      </c>
      <c r="L2233" s="70"/>
      <c r="M2233" s="101">
        <f t="shared" si="69"/>
        <v>0</v>
      </c>
    </row>
    <row r="2234" spans="2:13">
      <c r="B2234" s="60"/>
      <c r="C2234" s="65"/>
      <c r="D2234" s="66"/>
      <c r="E2234" s="20" t="str">
        <f t="shared" si="68"/>
        <v>1-1900</v>
      </c>
      <c r="F2234" s="69"/>
      <c r="G2234" s="67"/>
      <c r="H2234" s="68"/>
      <c r="I2234" s="69"/>
      <c r="J2234" s="67"/>
      <c r="K2234" s="25" t="e">
        <f>IFERROR(VLOOKUP(J2234,'DE-PARA'!J:K,2,0),VLOOKUP('BD Conta 5295-0'!J2234,'DE-PARA'!K:L,2,0))</f>
        <v>#N/A</v>
      </c>
      <c r="L2234" s="70"/>
      <c r="M2234" s="101">
        <f t="shared" si="69"/>
        <v>0</v>
      </c>
    </row>
    <row r="2235" spans="2:13">
      <c r="B2235" s="60"/>
      <c r="C2235" s="65"/>
      <c r="D2235" s="66"/>
      <c r="E2235" s="20" t="str">
        <f t="shared" si="68"/>
        <v>1-1900</v>
      </c>
      <c r="F2235" s="69"/>
      <c r="G2235" s="67"/>
      <c r="H2235" s="68"/>
      <c r="I2235" s="69"/>
      <c r="J2235" s="67"/>
      <c r="K2235" s="25" t="e">
        <f>IFERROR(VLOOKUP(J2235,'DE-PARA'!J:K,2,0),VLOOKUP('BD Conta 5295-0'!J2235,'DE-PARA'!K:L,2,0))</f>
        <v>#N/A</v>
      </c>
      <c r="L2235" s="70"/>
      <c r="M2235" s="101">
        <f t="shared" si="69"/>
        <v>0</v>
      </c>
    </row>
    <row r="2236" spans="2:13">
      <c r="B2236" s="60"/>
      <c r="C2236" s="65"/>
      <c r="D2236" s="66"/>
      <c r="E2236" s="20" t="str">
        <f t="shared" si="68"/>
        <v>1-1900</v>
      </c>
      <c r="F2236" s="69"/>
      <c r="G2236" s="67"/>
      <c r="H2236" s="68"/>
      <c r="I2236" s="69"/>
      <c r="J2236" s="67"/>
      <c r="K2236" s="25" t="e">
        <f>IFERROR(VLOOKUP(J2236,'DE-PARA'!J:K,2,0),VLOOKUP('BD Conta 5295-0'!J2236,'DE-PARA'!K:L,2,0))</f>
        <v>#N/A</v>
      </c>
      <c r="L2236" s="70"/>
      <c r="M2236" s="101">
        <f t="shared" si="69"/>
        <v>0</v>
      </c>
    </row>
    <row r="2237" spans="2:13">
      <c r="B2237" s="60"/>
      <c r="C2237" s="65"/>
      <c r="D2237" s="66"/>
      <c r="E2237" s="20" t="str">
        <f t="shared" si="68"/>
        <v>1-1900</v>
      </c>
      <c r="F2237" s="69"/>
      <c r="G2237" s="67"/>
      <c r="H2237" s="68"/>
      <c r="I2237" s="69"/>
      <c r="J2237" s="67"/>
      <c r="K2237" s="25" t="e">
        <f>IFERROR(VLOOKUP(J2237,'DE-PARA'!J:K,2,0),VLOOKUP('BD Conta 5295-0'!J2237,'DE-PARA'!K:L,2,0))</f>
        <v>#N/A</v>
      </c>
      <c r="L2237" s="70"/>
      <c r="M2237" s="101">
        <f t="shared" si="69"/>
        <v>0</v>
      </c>
    </row>
    <row r="2238" spans="2:13">
      <c r="B2238" s="60"/>
      <c r="C2238" s="65"/>
      <c r="D2238" s="66"/>
      <c r="E2238" s="20" t="str">
        <f t="shared" si="68"/>
        <v>1-1900</v>
      </c>
      <c r="F2238" s="69"/>
      <c r="G2238" s="67"/>
      <c r="H2238" s="68"/>
      <c r="I2238" s="69"/>
      <c r="J2238" s="67"/>
      <c r="K2238" s="25" t="e">
        <f>IFERROR(VLOOKUP(J2238,'DE-PARA'!J:K,2,0),VLOOKUP('BD Conta 5295-0'!J2238,'DE-PARA'!K:L,2,0))</f>
        <v>#N/A</v>
      </c>
      <c r="L2238" s="70"/>
      <c r="M2238" s="101">
        <f t="shared" si="69"/>
        <v>0</v>
      </c>
    </row>
    <row r="2239" spans="2:13">
      <c r="B2239" s="60"/>
      <c r="C2239" s="65"/>
      <c r="D2239" s="66"/>
      <c r="E2239" s="20" t="str">
        <f t="shared" si="68"/>
        <v>1-1900</v>
      </c>
      <c r="F2239" s="69"/>
      <c r="G2239" s="67"/>
      <c r="H2239" s="68"/>
      <c r="I2239" s="69"/>
      <c r="J2239" s="67"/>
      <c r="K2239" s="25" t="e">
        <f>IFERROR(VLOOKUP(J2239,'DE-PARA'!J:K,2,0),VLOOKUP('BD Conta 5295-0'!J2239,'DE-PARA'!K:L,2,0))</f>
        <v>#N/A</v>
      </c>
      <c r="L2239" s="70"/>
      <c r="M2239" s="101">
        <f t="shared" si="69"/>
        <v>0</v>
      </c>
    </row>
    <row r="2240" spans="2:13">
      <c r="B2240" s="60"/>
      <c r="C2240" s="65"/>
      <c r="D2240" s="66"/>
      <c r="E2240" s="20" t="str">
        <f t="shared" si="68"/>
        <v>1-1900</v>
      </c>
      <c r="F2240" s="69"/>
      <c r="G2240" s="67"/>
      <c r="H2240" s="68"/>
      <c r="I2240" s="69"/>
      <c r="J2240" s="67"/>
      <c r="K2240" s="25" t="e">
        <f>IFERROR(VLOOKUP(J2240,'DE-PARA'!J:K,2,0),VLOOKUP('BD Conta 5295-0'!J2240,'DE-PARA'!K:L,2,0))</f>
        <v>#N/A</v>
      </c>
      <c r="L2240" s="70"/>
      <c r="M2240" s="101">
        <f t="shared" si="69"/>
        <v>0</v>
      </c>
    </row>
    <row r="2241" spans="2:13">
      <c r="B2241" s="60"/>
      <c r="C2241" s="65"/>
      <c r="D2241" s="66"/>
      <c r="E2241" s="20" t="str">
        <f t="shared" si="68"/>
        <v>1-1900</v>
      </c>
      <c r="F2241" s="69"/>
      <c r="G2241" s="67"/>
      <c r="H2241" s="68"/>
      <c r="I2241" s="69"/>
      <c r="J2241" s="67"/>
      <c r="K2241" s="25" t="e">
        <f>IFERROR(VLOOKUP(J2241,'DE-PARA'!J:K,2,0),VLOOKUP('BD Conta 5295-0'!J2241,'DE-PARA'!K:L,2,0))</f>
        <v>#N/A</v>
      </c>
      <c r="L2241" s="70"/>
      <c r="M2241" s="101">
        <f t="shared" si="69"/>
        <v>0</v>
      </c>
    </row>
    <row r="2242" spans="2:13">
      <c r="B2242" s="60"/>
      <c r="C2242" s="65"/>
      <c r="D2242" s="66"/>
      <c r="E2242" s="20" t="str">
        <f t="shared" si="68"/>
        <v>1-1900</v>
      </c>
      <c r="F2242" s="69"/>
      <c r="G2242" s="67"/>
      <c r="H2242" s="68"/>
      <c r="I2242" s="69"/>
      <c r="J2242" s="67"/>
      <c r="K2242" s="25" t="e">
        <f>IFERROR(VLOOKUP(J2242,'DE-PARA'!J:K,2,0),VLOOKUP('BD Conta 5295-0'!J2242,'DE-PARA'!K:L,2,0))</f>
        <v>#N/A</v>
      </c>
      <c r="L2242" s="70"/>
      <c r="M2242" s="101">
        <f t="shared" si="69"/>
        <v>0</v>
      </c>
    </row>
    <row r="2243" spans="2:13">
      <c r="B2243" s="60"/>
      <c r="C2243" s="65"/>
      <c r="D2243" s="66"/>
      <c r="E2243" s="20" t="str">
        <f t="shared" si="68"/>
        <v>1-1900</v>
      </c>
      <c r="F2243" s="69"/>
      <c r="G2243" s="67"/>
      <c r="H2243" s="68"/>
      <c r="I2243" s="69"/>
      <c r="J2243" s="67"/>
      <c r="K2243" s="25" t="e">
        <f>IFERROR(VLOOKUP(J2243,'DE-PARA'!J:K,2,0),VLOOKUP('BD Conta 5295-0'!J2243,'DE-PARA'!K:L,2,0))</f>
        <v>#N/A</v>
      </c>
      <c r="L2243" s="70"/>
      <c r="M2243" s="101">
        <f t="shared" si="69"/>
        <v>0</v>
      </c>
    </row>
    <row r="2244" spans="2:13">
      <c r="B2244" s="60"/>
      <c r="C2244" s="65"/>
      <c r="D2244" s="66"/>
      <c r="E2244" s="20" t="str">
        <f t="shared" ref="E2244:E2307" si="70">MONTH(D2244)&amp;"-"&amp;YEAR(D2244)</f>
        <v>1-1900</v>
      </c>
      <c r="F2244" s="69"/>
      <c r="G2244" s="67"/>
      <c r="H2244" s="68"/>
      <c r="I2244" s="69"/>
      <c r="J2244" s="67"/>
      <c r="K2244" s="25" t="e">
        <f>IFERROR(VLOOKUP(J2244,'DE-PARA'!J:K,2,0),VLOOKUP('BD Conta 5295-0'!J2244,'DE-PARA'!K:L,2,0))</f>
        <v>#N/A</v>
      </c>
      <c r="L2244" s="70"/>
      <c r="M2244" s="101">
        <f t="shared" si="69"/>
        <v>0</v>
      </c>
    </row>
    <row r="2245" spans="2:13">
      <c r="B2245" s="60"/>
      <c r="C2245" s="65"/>
      <c r="D2245" s="66"/>
      <c r="E2245" s="20" t="str">
        <f t="shared" si="70"/>
        <v>1-1900</v>
      </c>
      <c r="F2245" s="69"/>
      <c r="G2245" s="67"/>
      <c r="H2245" s="68"/>
      <c r="I2245" s="69"/>
      <c r="J2245" s="67"/>
      <c r="K2245" s="25" t="e">
        <f>IFERROR(VLOOKUP(J2245,'DE-PARA'!J:K,2,0),VLOOKUP('BD Conta 5295-0'!J2245,'DE-PARA'!K:L,2,0))</f>
        <v>#N/A</v>
      </c>
      <c r="L2245" s="70"/>
      <c r="M2245" s="101">
        <f t="shared" si="69"/>
        <v>0</v>
      </c>
    </row>
    <row r="2246" spans="2:13">
      <c r="B2246" s="60"/>
      <c r="C2246" s="65"/>
      <c r="D2246" s="66"/>
      <c r="E2246" s="20" t="str">
        <f t="shared" si="70"/>
        <v>1-1900</v>
      </c>
      <c r="F2246" s="69"/>
      <c r="G2246" s="67"/>
      <c r="H2246" s="68"/>
      <c r="I2246" s="69"/>
      <c r="J2246" s="67"/>
      <c r="K2246" s="25" t="e">
        <f>IFERROR(VLOOKUP(J2246,'DE-PARA'!J:K,2,0),VLOOKUP('BD Conta 5295-0'!J2246,'DE-PARA'!K:L,2,0))</f>
        <v>#N/A</v>
      </c>
      <c r="L2246" s="70"/>
      <c r="M2246" s="101">
        <f t="shared" ref="M2246:M2309" si="71">M2245+L2246</f>
        <v>0</v>
      </c>
    </row>
    <row r="2247" spans="2:13">
      <c r="B2247" s="60"/>
      <c r="C2247" s="65"/>
      <c r="D2247" s="66"/>
      <c r="E2247" s="20" t="str">
        <f t="shared" si="70"/>
        <v>1-1900</v>
      </c>
      <c r="F2247" s="69"/>
      <c r="G2247" s="67"/>
      <c r="H2247" s="68"/>
      <c r="I2247" s="69"/>
      <c r="J2247" s="67"/>
      <c r="K2247" s="25" t="e">
        <f>IFERROR(VLOOKUP(J2247,'DE-PARA'!J:K,2,0),VLOOKUP('BD Conta 5295-0'!J2247,'DE-PARA'!K:L,2,0))</f>
        <v>#N/A</v>
      </c>
      <c r="L2247" s="70"/>
      <c r="M2247" s="101">
        <f t="shared" si="71"/>
        <v>0</v>
      </c>
    </row>
    <row r="2248" spans="2:13">
      <c r="B2248" s="60"/>
      <c r="C2248" s="65"/>
      <c r="D2248" s="66"/>
      <c r="E2248" s="20" t="str">
        <f t="shared" si="70"/>
        <v>1-1900</v>
      </c>
      <c r="F2248" s="69"/>
      <c r="G2248" s="67"/>
      <c r="H2248" s="68"/>
      <c r="I2248" s="69"/>
      <c r="J2248" s="67"/>
      <c r="K2248" s="25" t="e">
        <f>IFERROR(VLOOKUP(J2248,'DE-PARA'!J:K,2,0),VLOOKUP('BD Conta 5295-0'!J2248,'DE-PARA'!K:L,2,0))</f>
        <v>#N/A</v>
      </c>
      <c r="L2248" s="70"/>
      <c r="M2248" s="101">
        <f t="shared" si="71"/>
        <v>0</v>
      </c>
    </row>
    <row r="2249" spans="2:13">
      <c r="B2249" s="60"/>
      <c r="C2249" s="65"/>
      <c r="D2249" s="66"/>
      <c r="E2249" s="20" t="str">
        <f t="shared" si="70"/>
        <v>1-1900</v>
      </c>
      <c r="F2249" s="69"/>
      <c r="G2249" s="67"/>
      <c r="H2249" s="68"/>
      <c r="I2249" s="69"/>
      <c r="J2249" s="67"/>
      <c r="K2249" s="25" t="e">
        <f>IFERROR(VLOOKUP(J2249,'DE-PARA'!J:K,2,0),VLOOKUP('BD Conta 5295-0'!J2249,'DE-PARA'!K:L,2,0))</f>
        <v>#N/A</v>
      </c>
      <c r="L2249" s="70"/>
      <c r="M2249" s="101">
        <f t="shared" si="71"/>
        <v>0</v>
      </c>
    </row>
    <row r="2250" spans="2:13">
      <c r="B2250" s="60"/>
      <c r="C2250" s="65"/>
      <c r="D2250" s="66"/>
      <c r="E2250" s="20" t="str">
        <f t="shared" si="70"/>
        <v>1-1900</v>
      </c>
      <c r="F2250" s="69"/>
      <c r="G2250" s="67"/>
      <c r="H2250" s="68"/>
      <c r="I2250" s="69"/>
      <c r="J2250" s="67"/>
      <c r="K2250" s="25" t="e">
        <f>IFERROR(VLOOKUP(J2250,'DE-PARA'!J:K,2,0),VLOOKUP('BD Conta 5295-0'!J2250,'DE-PARA'!K:L,2,0))</f>
        <v>#N/A</v>
      </c>
      <c r="L2250" s="70"/>
      <c r="M2250" s="101">
        <f t="shared" si="71"/>
        <v>0</v>
      </c>
    </row>
    <row r="2251" spans="2:13">
      <c r="B2251" s="60"/>
      <c r="C2251" s="65"/>
      <c r="D2251" s="66"/>
      <c r="E2251" s="20" t="str">
        <f t="shared" si="70"/>
        <v>1-1900</v>
      </c>
      <c r="F2251" s="69"/>
      <c r="G2251" s="67"/>
      <c r="H2251" s="68"/>
      <c r="I2251" s="69"/>
      <c r="J2251" s="67"/>
      <c r="K2251" s="25" t="e">
        <f>IFERROR(VLOOKUP(J2251,'DE-PARA'!J:K,2,0),VLOOKUP('BD Conta 5295-0'!J2251,'DE-PARA'!K:L,2,0))</f>
        <v>#N/A</v>
      </c>
      <c r="L2251" s="70"/>
      <c r="M2251" s="101">
        <f t="shared" si="71"/>
        <v>0</v>
      </c>
    </row>
    <row r="2252" spans="2:13">
      <c r="B2252" s="60"/>
      <c r="C2252" s="65"/>
      <c r="D2252" s="66"/>
      <c r="E2252" s="20" t="str">
        <f t="shared" si="70"/>
        <v>1-1900</v>
      </c>
      <c r="F2252" s="69"/>
      <c r="G2252" s="67"/>
      <c r="H2252" s="68"/>
      <c r="I2252" s="69"/>
      <c r="J2252" s="67"/>
      <c r="K2252" s="25" t="e">
        <f>IFERROR(VLOOKUP(J2252,'DE-PARA'!J:K,2,0),VLOOKUP('BD Conta 5295-0'!J2252,'DE-PARA'!K:L,2,0))</f>
        <v>#N/A</v>
      </c>
      <c r="L2252" s="70"/>
      <c r="M2252" s="101">
        <f t="shared" si="71"/>
        <v>0</v>
      </c>
    </row>
    <row r="2253" spans="2:13">
      <c r="B2253" s="60"/>
      <c r="C2253" s="65"/>
      <c r="D2253" s="66"/>
      <c r="E2253" s="20" t="str">
        <f t="shared" si="70"/>
        <v>1-1900</v>
      </c>
      <c r="F2253" s="69"/>
      <c r="G2253" s="67"/>
      <c r="H2253" s="68"/>
      <c r="I2253" s="69"/>
      <c r="J2253" s="67"/>
      <c r="K2253" s="25" t="e">
        <f>IFERROR(VLOOKUP(J2253,'DE-PARA'!J:K,2,0),VLOOKUP('BD Conta 5295-0'!J2253,'DE-PARA'!K:L,2,0))</f>
        <v>#N/A</v>
      </c>
      <c r="L2253" s="70"/>
      <c r="M2253" s="101">
        <f t="shared" si="71"/>
        <v>0</v>
      </c>
    </row>
    <row r="2254" spans="2:13">
      <c r="B2254" s="60"/>
      <c r="C2254" s="65"/>
      <c r="D2254" s="66"/>
      <c r="E2254" s="20" t="str">
        <f t="shared" si="70"/>
        <v>1-1900</v>
      </c>
      <c r="F2254" s="69"/>
      <c r="G2254" s="67"/>
      <c r="H2254" s="68"/>
      <c r="I2254" s="69"/>
      <c r="J2254" s="67"/>
      <c r="K2254" s="25" t="e">
        <f>IFERROR(VLOOKUP(J2254,'DE-PARA'!J:K,2,0),VLOOKUP('BD Conta 5295-0'!J2254,'DE-PARA'!K:L,2,0))</f>
        <v>#N/A</v>
      </c>
      <c r="L2254" s="70"/>
      <c r="M2254" s="101">
        <f t="shared" si="71"/>
        <v>0</v>
      </c>
    </row>
    <row r="2255" spans="2:13">
      <c r="B2255" s="60"/>
      <c r="C2255" s="65"/>
      <c r="D2255" s="66"/>
      <c r="E2255" s="20" t="str">
        <f t="shared" si="70"/>
        <v>1-1900</v>
      </c>
      <c r="F2255" s="69"/>
      <c r="G2255" s="67"/>
      <c r="H2255" s="68"/>
      <c r="I2255" s="69"/>
      <c r="J2255" s="67"/>
      <c r="K2255" s="25" t="e">
        <f>IFERROR(VLOOKUP(J2255,'DE-PARA'!J:K,2,0),VLOOKUP('BD Conta 5295-0'!J2255,'DE-PARA'!K:L,2,0))</f>
        <v>#N/A</v>
      </c>
      <c r="L2255" s="70"/>
      <c r="M2255" s="101">
        <f t="shared" si="71"/>
        <v>0</v>
      </c>
    </row>
    <row r="2256" spans="2:13">
      <c r="B2256" s="60"/>
      <c r="C2256" s="65"/>
      <c r="D2256" s="66"/>
      <c r="E2256" s="20" t="str">
        <f t="shared" si="70"/>
        <v>1-1900</v>
      </c>
      <c r="F2256" s="69"/>
      <c r="G2256" s="67"/>
      <c r="H2256" s="68"/>
      <c r="I2256" s="69"/>
      <c r="J2256" s="67"/>
      <c r="K2256" s="25" t="e">
        <f>IFERROR(VLOOKUP(J2256,'DE-PARA'!J:K,2,0),VLOOKUP('BD Conta 5295-0'!J2256,'DE-PARA'!K:L,2,0))</f>
        <v>#N/A</v>
      </c>
      <c r="L2256" s="70"/>
      <c r="M2256" s="101">
        <f t="shared" si="71"/>
        <v>0</v>
      </c>
    </row>
    <row r="2257" spans="2:13">
      <c r="B2257" s="60"/>
      <c r="C2257" s="65"/>
      <c r="D2257" s="66"/>
      <c r="E2257" s="20" t="str">
        <f t="shared" si="70"/>
        <v>1-1900</v>
      </c>
      <c r="F2257" s="69"/>
      <c r="G2257" s="67"/>
      <c r="H2257" s="68"/>
      <c r="I2257" s="69"/>
      <c r="J2257" s="67"/>
      <c r="K2257" s="25" t="e">
        <f>IFERROR(VLOOKUP(J2257,'DE-PARA'!J:K,2,0),VLOOKUP('BD Conta 5295-0'!J2257,'DE-PARA'!K:L,2,0))</f>
        <v>#N/A</v>
      </c>
      <c r="L2257" s="70"/>
      <c r="M2257" s="101">
        <f t="shared" si="71"/>
        <v>0</v>
      </c>
    </row>
    <row r="2258" spans="2:13">
      <c r="B2258" s="60"/>
      <c r="C2258" s="65"/>
      <c r="D2258" s="66"/>
      <c r="E2258" s="20" t="str">
        <f t="shared" si="70"/>
        <v>1-1900</v>
      </c>
      <c r="F2258" s="69"/>
      <c r="G2258" s="67"/>
      <c r="H2258" s="68"/>
      <c r="I2258" s="69"/>
      <c r="J2258" s="67"/>
      <c r="K2258" s="25" t="e">
        <f>IFERROR(VLOOKUP(J2258,'DE-PARA'!J:K,2,0),VLOOKUP('BD Conta 5295-0'!J2258,'DE-PARA'!K:L,2,0))</f>
        <v>#N/A</v>
      </c>
      <c r="L2258" s="70"/>
      <c r="M2258" s="101">
        <f t="shared" si="71"/>
        <v>0</v>
      </c>
    </row>
    <row r="2259" spans="2:13">
      <c r="B2259" s="60"/>
      <c r="C2259" s="65"/>
      <c r="D2259" s="66"/>
      <c r="E2259" s="20" t="str">
        <f t="shared" si="70"/>
        <v>1-1900</v>
      </c>
      <c r="F2259" s="69"/>
      <c r="G2259" s="67"/>
      <c r="H2259" s="68"/>
      <c r="I2259" s="69"/>
      <c r="J2259" s="67"/>
      <c r="K2259" s="25" t="e">
        <f>IFERROR(VLOOKUP(J2259,'DE-PARA'!J:K,2,0),VLOOKUP('BD Conta 5295-0'!J2259,'DE-PARA'!K:L,2,0))</f>
        <v>#N/A</v>
      </c>
      <c r="L2259" s="70"/>
      <c r="M2259" s="101">
        <f t="shared" si="71"/>
        <v>0</v>
      </c>
    </row>
    <row r="2260" spans="2:13">
      <c r="B2260" s="60"/>
      <c r="C2260" s="65"/>
      <c r="D2260" s="66"/>
      <c r="E2260" s="20" t="str">
        <f t="shared" si="70"/>
        <v>1-1900</v>
      </c>
      <c r="F2260" s="69"/>
      <c r="G2260" s="67"/>
      <c r="H2260" s="68"/>
      <c r="I2260" s="69"/>
      <c r="J2260" s="67"/>
      <c r="K2260" s="25" t="e">
        <f>IFERROR(VLOOKUP(J2260,'DE-PARA'!J:K,2,0),VLOOKUP('BD Conta 5295-0'!J2260,'DE-PARA'!K:L,2,0))</f>
        <v>#N/A</v>
      </c>
      <c r="L2260" s="70"/>
      <c r="M2260" s="101">
        <f t="shared" si="71"/>
        <v>0</v>
      </c>
    </row>
    <row r="2261" spans="2:13">
      <c r="B2261" s="60"/>
      <c r="C2261" s="65"/>
      <c r="D2261" s="66"/>
      <c r="E2261" s="20" t="str">
        <f t="shared" si="70"/>
        <v>1-1900</v>
      </c>
      <c r="F2261" s="69"/>
      <c r="G2261" s="67"/>
      <c r="H2261" s="68"/>
      <c r="I2261" s="69"/>
      <c r="J2261" s="67"/>
      <c r="K2261" s="25" t="e">
        <f>IFERROR(VLOOKUP(J2261,'DE-PARA'!J:K,2,0),VLOOKUP('BD Conta 5295-0'!J2261,'DE-PARA'!K:L,2,0))</f>
        <v>#N/A</v>
      </c>
      <c r="L2261" s="70"/>
      <c r="M2261" s="101">
        <f t="shared" si="71"/>
        <v>0</v>
      </c>
    </row>
    <row r="2262" spans="2:13">
      <c r="B2262" s="60"/>
      <c r="C2262" s="65"/>
      <c r="D2262" s="66"/>
      <c r="E2262" s="20" t="str">
        <f t="shared" si="70"/>
        <v>1-1900</v>
      </c>
      <c r="F2262" s="69"/>
      <c r="G2262" s="67"/>
      <c r="H2262" s="68"/>
      <c r="I2262" s="69"/>
      <c r="J2262" s="67"/>
      <c r="K2262" s="25" t="e">
        <f>IFERROR(VLOOKUP(J2262,'DE-PARA'!J:K,2,0),VLOOKUP('BD Conta 5295-0'!J2262,'DE-PARA'!K:L,2,0))</f>
        <v>#N/A</v>
      </c>
      <c r="L2262" s="70"/>
      <c r="M2262" s="101">
        <f t="shared" si="71"/>
        <v>0</v>
      </c>
    </row>
    <row r="2263" spans="2:13">
      <c r="B2263" s="60"/>
      <c r="C2263" s="65"/>
      <c r="D2263" s="66"/>
      <c r="E2263" s="20" t="str">
        <f t="shared" si="70"/>
        <v>1-1900</v>
      </c>
      <c r="F2263" s="69"/>
      <c r="G2263" s="67"/>
      <c r="H2263" s="68"/>
      <c r="I2263" s="69"/>
      <c r="J2263" s="67"/>
      <c r="K2263" s="25" t="e">
        <f>IFERROR(VLOOKUP(J2263,'DE-PARA'!J:K,2,0),VLOOKUP('BD Conta 5295-0'!J2263,'DE-PARA'!K:L,2,0))</f>
        <v>#N/A</v>
      </c>
      <c r="L2263" s="70"/>
      <c r="M2263" s="101">
        <f t="shared" si="71"/>
        <v>0</v>
      </c>
    </row>
    <row r="2264" spans="2:13">
      <c r="B2264" s="60"/>
      <c r="C2264" s="65"/>
      <c r="D2264" s="66"/>
      <c r="E2264" s="20" t="str">
        <f t="shared" si="70"/>
        <v>1-1900</v>
      </c>
      <c r="F2264" s="69"/>
      <c r="G2264" s="67"/>
      <c r="H2264" s="68"/>
      <c r="I2264" s="69"/>
      <c r="J2264" s="67"/>
      <c r="K2264" s="25" t="e">
        <f>IFERROR(VLOOKUP(J2264,'DE-PARA'!J:K,2,0),VLOOKUP('BD Conta 5295-0'!J2264,'DE-PARA'!K:L,2,0))</f>
        <v>#N/A</v>
      </c>
      <c r="L2264" s="70"/>
      <c r="M2264" s="101">
        <f t="shared" si="71"/>
        <v>0</v>
      </c>
    </row>
    <row r="2265" spans="2:13">
      <c r="B2265" s="60"/>
      <c r="C2265" s="65"/>
      <c r="D2265" s="66"/>
      <c r="E2265" s="20" t="str">
        <f t="shared" si="70"/>
        <v>1-1900</v>
      </c>
      <c r="F2265" s="69"/>
      <c r="G2265" s="67"/>
      <c r="H2265" s="68"/>
      <c r="I2265" s="69"/>
      <c r="J2265" s="67"/>
      <c r="K2265" s="25" t="e">
        <f>IFERROR(VLOOKUP(J2265,'DE-PARA'!J:K,2,0),VLOOKUP('BD Conta 5295-0'!J2265,'DE-PARA'!K:L,2,0))</f>
        <v>#N/A</v>
      </c>
      <c r="L2265" s="70"/>
      <c r="M2265" s="101">
        <f t="shared" si="71"/>
        <v>0</v>
      </c>
    </row>
    <row r="2266" spans="2:13">
      <c r="B2266" s="60"/>
      <c r="C2266" s="65"/>
      <c r="D2266" s="66"/>
      <c r="E2266" s="20" t="str">
        <f t="shared" si="70"/>
        <v>1-1900</v>
      </c>
      <c r="F2266" s="69"/>
      <c r="G2266" s="67"/>
      <c r="H2266" s="68"/>
      <c r="I2266" s="69"/>
      <c r="J2266" s="67"/>
      <c r="K2266" s="25" t="e">
        <f>IFERROR(VLOOKUP(J2266,'DE-PARA'!J:K,2,0),VLOOKUP('BD Conta 5295-0'!J2266,'DE-PARA'!K:L,2,0))</f>
        <v>#N/A</v>
      </c>
      <c r="L2266" s="70"/>
      <c r="M2266" s="101">
        <f t="shared" si="71"/>
        <v>0</v>
      </c>
    </row>
    <row r="2267" spans="2:13">
      <c r="B2267" s="60"/>
      <c r="C2267" s="65"/>
      <c r="D2267" s="66"/>
      <c r="E2267" s="20" t="str">
        <f t="shared" si="70"/>
        <v>1-1900</v>
      </c>
      <c r="F2267" s="69"/>
      <c r="G2267" s="67"/>
      <c r="H2267" s="68"/>
      <c r="I2267" s="69"/>
      <c r="J2267" s="67"/>
      <c r="K2267" s="25" t="e">
        <f>IFERROR(VLOOKUP(J2267,'DE-PARA'!J:K,2,0),VLOOKUP('BD Conta 5295-0'!J2267,'DE-PARA'!K:L,2,0))</f>
        <v>#N/A</v>
      </c>
      <c r="L2267" s="70"/>
      <c r="M2267" s="101">
        <f t="shared" si="71"/>
        <v>0</v>
      </c>
    </row>
    <row r="2268" spans="2:13">
      <c r="B2268" s="60"/>
      <c r="C2268" s="65"/>
      <c r="D2268" s="66"/>
      <c r="E2268" s="20" t="str">
        <f t="shared" si="70"/>
        <v>1-1900</v>
      </c>
      <c r="F2268" s="69"/>
      <c r="G2268" s="67"/>
      <c r="H2268" s="68"/>
      <c r="I2268" s="69"/>
      <c r="J2268" s="67"/>
      <c r="K2268" s="25" t="e">
        <f>IFERROR(VLOOKUP(J2268,'DE-PARA'!J:K,2,0),VLOOKUP('BD Conta 5295-0'!J2268,'DE-PARA'!K:L,2,0))</f>
        <v>#N/A</v>
      </c>
      <c r="L2268" s="70"/>
      <c r="M2268" s="101">
        <f t="shared" si="71"/>
        <v>0</v>
      </c>
    </row>
    <row r="2269" spans="2:13">
      <c r="B2269" s="60"/>
      <c r="C2269" s="65"/>
      <c r="D2269" s="66"/>
      <c r="E2269" s="20" t="str">
        <f t="shared" si="70"/>
        <v>1-1900</v>
      </c>
      <c r="F2269" s="69"/>
      <c r="G2269" s="67"/>
      <c r="H2269" s="68"/>
      <c r="I2269" s="69"/>
      <c r="J2269" s="67"/>
      <c r="K2269" s="25" t="e">
        <f>IFERROR(VLOOKUP(J2269,'DE-PARA'!J:K,2,0),VLOOKUP('BD Conta 5295-0'!J2269,'DE-PARA'!K:L,2,0))</f>
        <v>#N/A</v>
      </c>
      <c r="L2269" s="70"/>
      <c r="M2269" s="101">
        <f t="shared" si="71"/>
        <v>0</v>
      </c>
    </row>
    <row r="2270" spans="2:13">
      <c r="B2270" s="60"/>
      <c r="C2270" s="65"/>
      <c r="D2270" s="66"/>
      <c r="E2270" s="20" t="str">
        <f t="shared" si="70"/>
        <v>1-1900</v>
      </c>
      <c r="F2270" s="69"/>
      <c r="G2270" s="67"/>
      <c r="H2270" s="68"/>
      <c r="I2270" s="69"/>
      <c r="J2270" s="67"/>
      <c r="K2270" s="25" t="e">
        <f>IFERROR(VLOOKUP(J2270,'DE-PARA'!J:K,2,0),VLOOKUP('BD Conta 5295-0'!J2270,'DE-PARA'!K:L,2,0))</f>
        <v>#N/A</v>
      </c>
      <c r="L2270" s="70"/>
      <c r="M2270" s="101">
        <f t="shared" si="71"/>
        <v>0</v>
      </c>
    </row>
    <row r="2271" spans="2:13">
      <c r="B2271" s="60"/>
      <c r="C2271" s="65"/>
      <c r="D2271" s="66"/>
      <c r="E2271" s="20" t="str">
        <f t="shared" si="70"/>
        <v>1-1900</v>
      </c>
      <c r="F2271" s="69"/>
      <c r="G2271" s="67"/>
      <c r="H2271" s="68"/>
      <c r="I2271" s="69"/>
      <c r="J2271" s="67"/>
      <c r="K2271" s="25" t="e">
        <f>IFERROR(VLOOKUP(J2271,'DE-PARA'!J:K,2,0),VLOOKUP('BD Conta 5295-0'!J2271,'DE-PARA'!K:L,2,0))</f>
        <v>#N/A</v>
      </c>
      <c r="L2271" s="70"/>
      <c r="M2271" s="101">
        <f t="shared" si="71"/>
        <v>0</v>
      </c>
    </row>
    <row r="2272" spans="2:13">
      <c r="B2272" s="60"/>
      <c r="C2272" s="65"/>
      <c r="D2272" s="66"/>
      <c r="E2272" s="20" t="str">
        <f t="shared" si="70"/>
        <v>1-1900</v>
      </c>
      <c r="F2272" s="69"/>
      <c r="G2272" s="67"/>
      <c r="H2272" s="68"/>
      <c r="I2272" s="69"/>
      <c r="J2272" s="67"/>
      <c r="K2272" s="25" t="e">
        <f>IFERROR(VLOOKUP(J2272,'DE-PARA'!J:K,2,0),VLOOKUP('BD Conta 5295-0'!J2272,'DE-PARA'!K:L,2,0))</f>
        <v>#N/A</v>
      </c>
      <c r="L2272" s="70"/>
      <c r="M2272" s="101">
        <f t="shared" si="71"/>
        <v>0</v>
      </c>
    </row>
    <row r="2273" spans="2:13">
      <c r="B2273" s="60"/>
      <c r="C2273" s="65"/>
      <c r="D2273" s="66"/>
      <c r="E2273" s="20" t="str">
        <f t="shared" si="70"/>
        <v>1-1900</v>
      </c>
      <c r="F2273" s="69"/>
      <c r="G2273" s="67"/>
      <c r="H2273" s="68"/>
      <c r="I2273" s="69"/>
      <c r="J2273" s="67"/>
      <c r="K2273" s="25" t="e">
        <f>IFERROR(VLOOKUP(J2273,'DE-PARA'!J:K,2,0),VLOOKUP('BD Conta 5295-0'!J2273,'DE-PARA'!K:L,2,0))</f>
        <v>#N/A</v>
      </c>
      <c r="L2273" s="70"/>
      <c r="M2273" s="101">
        <f t="shared" si="71"/>
        <v>0</v>
      </c>
    </row>
    <row r="2274" spans="2:13">
      <c r="B2274" s="60"/>
      <c r="C2274" s="65"/>
      <c r="D2274" s="66"/>
      <c r="E2274" s="20" t="str">
        <f t="shared" si="70"/>
        <v>1-1900</v>
      </c>
      <c r="F2274" s="69"/>
      <c r="G2274" s="67"/>
      <c r="H2274" s="68"/>
      <c r="I2274" s="69"/>
      <c r="J2274" s="67"/>
      <c r="K2274" s="25" t="e">
        <f>IFERROR(VLOOKUP(J2274,'DE-PARA'!J:K,2,0),VLOOKUP('BD Conta 5295-0'!J2274,'DE-PARA'!K:L,2,0))</f>
        <v>#N/A</v>
      </c>
      <c r="L2274" s="70"/>
      <c r="M2274" s="101">
        <f t="shared" si="71"/>
        <v>0</v>
      </c>
    </row>
    <row r="2275" spans="2:13">
      <c r="B2275" s="60"/>
      <c r="C2275" s="65"/>
      <c r="D2275" s="66"/>
      <c r="E2275" s="20" t="str">
        <f t="shared" si="70"/>
        <v>1-1900</v>
      </c>
      <c r="F2275" s="69"/>
      <c r="G2275" s="67"/>
      <c r="H2275" s="68"/>
      <c r="I2275" s="69"/>
      <c r="J2275" s="67"/>
      <c r="K2275" s="25" t="e">
        <f>IFERROR(VLOOKUP(J2275,'DE-PARA'!J:K,2,0),VLOOKUP('BD Conta 5295-0'!J2275,'DE-PARA'!K:L,2,0))</f>
        <v>#N/A</v>
      </c>
      <c r="L2275" s="70"/>
      <c r="M2275" s="101">
        <f t="shared" si="71"/>
        <v>0</v>
      </c>
    </row>
    <row r="2276" spans="2:13">
      <c r="B2276" s="60"/>
      <c r="C2276" s="65"/>
      <c r="D2276" s="66"/>
      <c r="E2276" s="20" t="str">
        <f t="shared" si="70"/>
        <v>1-1900</v>
      </c>
      <c r="F2276" s="69"/>
      <c r="G2276" s="67"/>
      <c r="H2276" s="68"/>
      <c r="I2276" s="69"/>
      <c r="J2276" s="67"/>
      <c r="K2276" s="25" t="e">
        <f>IFERROR(VLOOKUP(J2276,'DE-PARA'!J:K,2,0),VLOOKUP('BD Conta 5295-0'!J2276,'DE-PARA'!K:L,2,0))</f>
        <v>#N/A</v>
      </c>
      <c r="L2276" s="70"/>
      <c r="M2276" s="101">
        <f t="shared" si="71"/>
        <v>0</v>
      </c>
    </row>
    <row r="2277" spans="2:13">
      <c r="B2277" s="60"/>
      <c r="C2277" s="65"/>
      <c r="D2277" s="66"/>
      <c r="E2277" s="20" t="str">
        <f t="shared" si="70"/>
        <v>1-1900</v>
      </c>
      <c r="F2277" s="69"/>
      <c r="G2277" s="67"/>
      <c r="H2277" s="68"/>
      <c r="I2277" s="69"/>
      <c r="J2277" s="67"/>
      <c r="K2277" s="25" t="e">
        <f>IFERROR(VLOOKUP(J2277,'DE-PARA'!J:K,2,0),VLOOKUP('BD Conta 5295-0'!J2277,'DE-PARA'!K:L,2,0))</f>
        <v>#N/A</v>
      </c>
      <c r="L2277" s="70"/>
      <c r="M2277" s="101">
        <f t="shared" si="71"/>
        <v>0</v>
      </c>
    </row>
    <row r="2278" spans="2:13">
      <c r="B2278" s="60"/>
      <c r="C2278" s="65"/>
      <c r="D2278" s="66"/>
      <c r="E2278" s="20" t="str">
        <f t="shared" si="70"/>
        <v>1-1900</v>
      </c>
      <c r="F2278" s="69"/>
      <c r="G2278" s="67"/>
      <c r="H2278" s="68"/>
      <c r="I2278" s="69"/>
      <c r="J2278" s="67"/>
      <c r="K2278" s="25" t="e">
        <f>IFERROR(VLOOKUP(J2278,'DE-PARA'!J:K,2,0),VLOOKUP('BD Conta 5295-0'!J2278,'DE-PARA'!K:L,2,0))</f>
        <v>#N/A</v>
      </c>
      <c r="L2278" s="70"/>
      <c r="M2278" s="101">
        <f t="shared" si="71"/>
        <v>0</v>
      </c>
    </row>
    <row r="2279" spans="2:13">
      <c r="B2279" s="60"/>
      <c r="C2279" s="65"/>
      <c r="D2279" s="66"/>
      <c r="E2279" s="20" t="str">
        <f t="shared" si="70"/>
        <v>1-1900</v>
      </c>
      <c r="F2279" s="69"/>
      <c r="G2279" s="67"/>
      <c r="H2279" s="68"/>
      <c r="I2279" s="69"/>
      <c r="J2279" s="67"/>
      <c r="K2279" s="25" t="e">
        <f>IFERROR(VLOOKUP(J2279,'DE-PARA'!J:K,2,0),VLOOKUP('BD Conta 5295-0'!J2279,'DE-PARA'!K:L,2,0))</f>
        <v>#N/A</v>
      </c>
      <c r="L2279" s="70"/>
      <c r="M2279" s="101">
        <f t="shared" si="71"/>
        <v>0</v>
      </c>
    </row>
    <row r="2280" spans="2:13">
      <c r="B2280" s="60"/>
      <c r="C2280" s="65"/>
      <c r="D2280" s="66"/>
      <c r="E2280" s="20" t="str">
        <f t="shared" si="70"/>
        <v>1-1900</v>
      </c>
      <c r="F2280" s="69"/>
      <c r="G2280" s="67"/>
      <c r="H2280" s="68"/>
      <c r="I2280" s="69"/>
      <c r="J2280" s="67"/>
      <c r="K2280" s="25" t="e">
        <f>IFERROR(VLOOKUP(J2280,'DE-PARA'!J:K,2,0),VLOOKUP('BD Conta 5295-0'!J2280,'DE-PARA'!K:L,2,0))</f>
        <v>#N/A</v>
      </c>
      <c r="L2280" s="70"/>
      <c r="M2280" s="101">
        <f t="shared" si="71"/>
        <v>0</v>
      </c>
    </row>
    <row r="2281" spans="2:13">
      <c r="B2281" s="60"/>
      <c r="C2281" s="65"/>
      <c r="D2281" s="66"/>
      <c r="E2281" s="20" t="str">
        <f t="shared" si="70"/>
        <v>1-1900</v>
      </c>
      <c r="F2281" s="69"/>
      <c r="G2281" s="67"/>
      <c r="H2281" s="68"/>
      <c r="I2281" s="69"/>
      <c r="J2281" s="67"/>
      <c r="K2281" s="25" t="e">
        <f>IFERROR(VLOOKUP(J2281,'DE-PARA'!J:K,2,0),VLOOKUP('BD Conta 5295-0'!J2281,'DE-PARA'!K:L,2,0))</f>
        <v>#N/A</v>
      </c>
      <c r="L2281" s="70"/>
      <c r="M2281" s="101">
        <f t="shared" si="71"/>
        <v>0</v>
      </c>
    </row>
    <row r="2282" spans="2:13">
      <c r="B2282" s="60"/>
      <c r="C2282" s="65"/>
      <c r="D2282" s="66"/>
      <c r="E2282" s="20" t="str">
        <f t="shared" si="70"/>
        <v>1-1900</v>
      </c>
      <c r="F2282" s="69"/>
      <c r="G2282" s="67"/>
      <c r="H2282" s="68"/>
      <c r="I2282" s="69"/>
      <c r="J2282" s="67"/>
      <c r="K2282" s="25" t="e">
        <f>IFERROR(VLOOKUP(J2282,'DE-PARA'!J:K,2,0),VLOOKUP('BD Conta 5295-0'!J2282,'DE-PARA'!K:L,2,0))</f>
        <v>#N/A</v>
      </c>
      <c r="L2282" s="70"/>
      <c r="M2282" s="101">
        <f t="shared" si="71"/>
        <v>0</v>
      </c>
    </row>
    <row r="2283" spans="2:13">
      <c r="B2283" s="60"/>
      <c r="C2283" s="65"/>
      <c r="D2283" s="66"/>
      <c r="E2283" s="20" t="str">
        <f t="shared" si="70"/>
        <v>1-1900</v>
      </c>
      <c r="F2283" s="69"/>
      <c r="G2283" s="67"/>
      <c r="H2283" s="68"/>
      <c r="I2283" s="69"/>
      <c r="J2283" s="67"/>
      <c r="K2283" s="25" t="e">
        <f>IFERROR(VLOOKUP(J2283,'DE-PARA'!J:K,2,0),VLOOKUP('BD Conta 5295-0'!J2283,'DE-PARA'!K:L,2,0))</f>
        <v>#N/A</v>
      </c>
      <c r="L2283" s="70"/>
      <c r="M2283" s="101">
        <f t="shared" si="71"/>
        <v>0</v>
      </c>
    </row>
    <row r="2284" spans="2:13">
      <c r="B2284" s="60"/>
      <c r="C2284" s="65"/>
      <c r="D2284" s="66"/>
      <c r="E2284" s="20" t="str">
        <f t="shared" si="70"/>
        <v>1-1900</v>
      </c>
      <c r="F2284" s="69"/>
      <c r="G2284" s="67"/>
      <c r="H2284" s="68"/>
      <c r="I2284" s="69"/>
      <c r="J2284" s="67"/>
      <c r="K2284" s="25" t="e">
        <f>IFERROR(VLOOKUP(J2284,'DE-PARA'!J:K,2,0),VLOOKUP('BD Conta 5295-0'!J2284,'DE-PARA'!K:L,2,0))</f>
        <v>#N/A</v>
      </c>
      <c r="L2284" s="70"/>
      <c r="M2284" s="101">
        <f t="shared" si="71"/>
        <v>0</v>
      </c>
    </row>
    <row r="2285" spans="2:13">
      <c r="B2285" s="60"/>
      <c r="C2285" s="65"/>
      <c r="D2285" s="66"/>
      <c r="E2285" s="20" t="str">
        <f t="shared" si="70"/>
        <v>1-1900</v>
      </c>
      <c r="F2285" s="69"/>
      <c r="G2285" s="67"/>
      <c r="H2285" s="68"/>
      <c r="I2285" s="69"/>
      <c r="J2285" s="67"/>
      <c r="K2285" s="25" t="e">
        <f>IFERROR(VLOOKUP(J2285,'DE-PARA'!J:K,2,0),VLOOKUP('BD Conta 5295-0'!J2285,'DE-PARA'!K:L,2,0))</f>
        <v>#N/A</v>
      </c>
      <c r="L2285" s="70"/>
      <c r="M2285" s="101">
        <f t="shared" si="71"/>
        <v>0</v>
      </c>
    </row>
    <row r="2286" spans="2:13">
      <c r="B2286" s="60"/>
      <c r="C2286" s="65"/>
      <c r="D2286" s="66"/>
      <c r="E2286" s="20" t="str">
        <f t="shared" si="70"/>
        <v>1-1900</v>
      </c>
      <c r="F2286" s="69"/>
      <c r="G2286" s="67"/>
      <c r="H2286" s="68"/>
      <c r="I2286" s="69"/>
      <c r="J2286" s="67"/>
      <c r="K2286" s="25" t="e">
        <f>IFERROR(VLOOKUP(J2286,'DE-PARA'!J:K,2,0),VLOOKUP('BD Conta 5295-0'!J2286,'DE-PARA'!K:L,2,0))</f>
        <v>#N/A</v>
      </c>
      <c r="L2286" s="70"/>
      <c r="M2286" s="101">
        <f t="shared" si="71"/>
        <v>0</v>
      </c>
    </row>
    <row r="2287" spans="2:13">
      <c r="B2287" s="60"/>
      <c r="C2287" s="65"/>
      <c r="D2287" s="66"/>
      <c r="E2287" s="20" t="str">
        <f t="shared" si="70"/>
        <v>1-1900</v>
      </c>
      <c r="F2287" s="69"/>
      <c r="G2287" s="67"/>
      <c r="H2287" s="68"/>
      <c r="I2287" s="69"/>
      <c r="J2287" s="67"/>
      <c r="K2287" s="25" t="e">
        <f>IFERROR(VLOOKUP(J2287,'DE-PARA'!J:K,2,0),VLOOKUP('BD Conta 5295-0'!J2287,'DE-PARA'!K:L,2,0))</f>
        <v>#N/A</v>
      </c>
      <c r="L2287" s="70"/>
      <c r="M2287" s="101">
        <f t="shared" si="71"/>
        <v>0</v>
      </c>
    </row>
    <row r="2288" spans="2:13">
      <c r="B2288" s="60"/>
      <c r="C2288" s="65"/>
      <c r="D2288" s="66"/>
      <c r="E2288" s="20" t="str">
        <f t="shared" si="70"/>
        <v>1-1900</v>
      </c>
      <c r="F2288" s="69"/>
      <c r="G2288" s="67"/>
      <c r="H2288" s="68"/>
      <c r="I2288" s="69"/>
      <c r="J2288" s="67"/>
      <c r="K2288" s="25" t="e">
        <f>IFERROR(VLOOKUP(J2288,'DE-PARA'!J:K,2,0),VLOOKUP('BD Conta 5295-0'!J2288,'DE-PARA'!K:L,2,0))</f>
        <v>#N/A</v>
      </c>
      <c r="L2288" s="70"/>
      <c r="M2288" s="101">
        <f t="shared" si="71"/>
        <v>0</v>
      </c>
    </row>
    <row r="2289" spans="2:13">
      <c r="B2289" s="60"/>
      <c r="C2289" s="65"/>
      <c r="D2289" s="66"/>
      <c r="E2289" s="20" t="str">
        <f t="shared" si="70"/>
        <v>1-1900</v>
      </c>
      <c r="F2289" s="69"/>
      <c r="G2289" s="67"/>
      <c r="H2289" s="68"/>
      <c r="I2289" s="69"/>
      <c r="J2289" s="67"/>
      <c r="K2289" s="25" t="e">
        <f>IFERROR(VLOOKUP(J2289,'DE-PARA'!J:K,2,0),VLOOKUP('BD Conta 5295-0'!J2289,'DE-PARA'!K:L,2,0))</f>
        <v>#N/A</v>
      </c>
      <c r="L2289" s="70"/>
      <c r="M2289" s="101">
        <f t="shared" si="71"/>
        <v>0</v>
      </c>
    </row>
    <row r="2290" spans="2:13">
      <c r="B2290" s="60"/>
      <c r="C2290" s="65"/>
      <c r="D2290" s="66"/>
      <c r="E2290" s="20" t="str">
        <f t="shared" si="70"/>
        <v>1-1900</v>
      </c>
      <c r="F2290" s="69"/>
      <c r="G2290" s="67"/>
      <c r="H2290" s="68"/>
      <c r="I2290" s="69"/>
      <c r="J2290" s="67"/>
      <c r="K2290" s="25" t="e">
        <f>IFERROR(VLOOKUP(J2290,'DE-PARA'!J:K,2,0),VLOOKUP('BD Conta 5295-0'!J2290,'DE-PARA'!K:L,2,0))</f>
        <v>#N/A</v>
      </c>
      <c r="L2290" s="70"/>
      <c r="M2290" s="101">
        <f t="shared" si="71"/>
        <v>0</v>
      </c>
    </row>
    <row r="2291" spans="2:13">
      <c r="B2291" s="60"/>
      <c r="C2291" s="65"/>
      <c r="D2291" s="66"/>
      <c r="E2291" s="20" t="str">
        <f t="shared" si="70"/>
        <v>1-1900</v>
      </c>
      <c r="F2291" s="69"/>
      <c r="G2291" s="67"/>
      <c r="H2291" s="68"/>
      <c r="I2291" s="69"/>
      <c r="J2291" s="67"/>
      <c r="K2291" s="25" t="e">
        <f>IFERROR(VLOOKUP(J2291,'DE-PARA'!J:K,2,0),VLOOKUP('BD Conta 5295-0'!J2291,'DE-PARA'!K:L,2,0))</f>
        <v>#N/A</v>
      </c>
      <c r="L2291" s="70"/>
      <c r="M2291" s="101">
        <f t="shared" si="71"/>
        <v>0</v>
      </c>
    </row>
    <row r="2292" spans="2:13">
      <c r="B2292" s="60"/>
      <c r="C2292" s="65"/>
      <c r="D2292" s="66"/>
      <c r="E2292" s="20" t="str">
        <f t="shared" si="70"/>
        <v>1-1900</v>
      </c>
      <c r="F2292" s="69"/>
      <c r="G2292" s="67"/>
      <c r="H2292" s="68"/>
      <c r="I2292" s="69"/>
      <c r="J2292" s="67"/>
      <c r="K2292" s="25" t="e">
        <f>IFERROR(VLOOKUP(J2292,'DE-PARA'!J:K,2,0),VLOOKUP('BD Conta 5295-0'!J2292,'DE-PARA'!K:L,2,0))</f>
        <v>#N/A</v>
      </c>
      <c r="L2292" s="70"/>
      <c r="M2292" s="101">
        <f t="shared" si="71"/>
        <v>0</v>
      </c>
    </row>
    <row r="2293" spans="2:13">
      <c r="B2293" s="60"/>
      <c r="C2293" s="65"/>
      <c r="D2293" s="66"/>
      <c r="E2293" s="20" t="str">
        <f t="shared" si="70"/>
        <v>1-1900</v>
      </c>
      <c r="F2293" s="69"/>
      <c r="G2293" s="67"/>
      <c r="H2293" s="68"/>
      <c r="I2293" s="69"/>
      <c r="J2293" s="67"/>
      <c r="K2293" s="25" t="e">
        <f>IFERROR(VLOOKUP(J2293,'DE-PARA'!J:K,2,0),VLOOKUP('BD Conta 5295-0'!J2293,'DE-PARA'!K:L,2,0))</f>
        <v>#N/A</v>
      </c>
      <c r="L2293" s="70"/>
      <c r="M2293" s="101">
        <f t="shared" si="71"/>
        <v>0</v>
      </c>
    </row>
    <row r="2294" spans="2:13">
      <c r="B2294" s="60"/>
      <c r="C2294" s="65"/>
      <c r="D2294" s="66"/>
      <c r="E2294" s="20" t="str">
        <f t="shared" si="70"/>
        <v>1-1900</v>
      </c>
      <c r="F2294" s="69"/>
      <c r="G2294" s="67"/>
      <c r="H2294" s="68"/>
      <c r="I2294" s="69"/>
      <c r="J2294" s="67"/>
      <c r="K2294" s="25" t="e">
        <f>IFERROR(VLOOKUP(J2294,'DE-PARA'!J:K,2,0),VLOOKUP('BD Conta 5295-0'!J2294,'DE-PARA'!K:L,2,0))</f>
        <v>#N/A</v>
      </c>
      <c r="L2294" s="70"/>
      <c r="M2294" s="101">
        <f t="shared" si="71"/>
        <v>0</v>
      </c>
    </row>
    <row r="2295" spans="2:13">
      <c r="B2295" s="60"/>
      <c r="C2295" s="65"/>
      <c r="D2295" s="66"/>
      <c r="E2295" s="20" t="str">
        <f t="shared" si="70"/>
        <v>1-1900</v>
      </c>
      <c r="F2295" s="69"/>
      <c r="G2295" s="67"/>
      <c r="H2295" s="68"/>
      <c r="I2295" s="69"/>
      <c r="J2295" s="67"/>
      <c r="K2295" s="25" t="e">
        <f>IFERROR(VLOOKUP(J2295,'DE-PARA'!J:K,2,0),VLOOKUP('BD Conta 5295-0'!J2295,'DE-PARA'!K:L,2,0))</f>
        <v>#N/A</v>
      </c>
      <c r="L2295" s="70"/>
      <c r="M2295" s="101">
        <f t="shared" si="71"/>
        <v>0</v>
      </c>
    </row>
    <row r="2296" spans="2:13">
      <c r="B2296" s="60"/>
      <c r="C2296" s="65"/>
      <c r="D2296" s="66"/>
      <c r="E2296" s="20" t="str">
        <f t="shared" si="70"/>
        <v>1-1900</v>
      </c>
      <c r="F2296" s="69"/>
      <c r="G2296" s="67"/>
      <c r="H2296" s="68"/>
      <c r="I2296" s="69"/>
      <c r="J2296" s="67"/>
      <c r="K2296" s="25" t="e">
        <f>IFERROR(VLOOKUP(J2296,'DE-PARA'!J:K,2,0),VLOOKUP('BD Conta 5295-0'!J2296,'DE-PARA'!K:L,2,0))</f>
        <v>#N/A</v>
      </c>
      <c r="L2296" s="70"/>
      <c r="M2296" s="101">
        <f t="shared" si="71"/>
        <v>0</v>
      </c>
    </row>
    <row r="2297" spans="2:13">
      <c r="B2297" s="60"/>
      <c r="C2297" s="65"/>
      <c r="D2297" s="66"/>
      <c r="E2297" s="20" t="str">
        <f t="shared" si="70"/>
        <v>1-1900</v>
      </c>
      <c r="F2297" s="69"/>
      <c r="G2297" s="67"/>
      <c r="H2297" s="68"/>
      <c r="I2297" s="69"/>
      <c r="J2297" s="67"/>
      <c r="K2297" s="25" t="e">
        <f>IFERROR(VLOOKUP(J2297,'DE-PARA'!J:K,2,0),VLOOKUP('BD Conta 5295-0'!J2297,'DE-PARA'!K:L,2,0))</f>
        <v>#N/A</v>
      </c>
      <c r="L2297" s="70"/>
      <c r="M2297" s="101">
        <f t="shared" si="71"/>
        <v>0</v>
      </c>
    </row>
    <row r="2298" spans="2:13">
      <c r="B2298" s="60"/>
      <c r="C2298" s="65"/>
      <c r="D2298" s="66"/>
      <c r="E2298" s="20" t="str">
        <f t="shared" si="70"/>
        <v>1-1900</v>
      </c>
      <c r="F2298" s="69"/>
      <c r="G2298" s="67"/>
      <c r="H2298" s="68"/>
      <c r="I2298" s="69"/>
      <c r="J2298" s="67"/>
      <c r="K2298" s="25" t="e">
        <f>IFERROR(VLOOKUP(J2298,'DE-PARA'!J:K,2,0),VLOOKUP('BD Conta 5295-0'!J2298,'DE-PARA'!K:L,2,0))</f>
        <v>#N/A</v>
      </c>
      <c r="L2298" s="70"/>
      <c r="M2298" s="101">
        <f t="shared" si="71"/>
        <v>0</v>
      </c>
    </row>
    <row r="2299" spans="2:13">
      <c r="B2299" s="60"/>
      <c r="C2299" s="65"/>
      <c r="D2299" s="66"/>
      <c r="E2299" s="20" t="str">
        <f t="shared" si="70"/>
        <v>1-1900</v>
      </c>
      <c r="F2299" s="69"/>
      <c r="G2299" s="67"/>
      <c r="H2299" s="68"/>
      <c r="I2299" s="69"/>
      <c r="J2299" s="67"/>
      <c r="K2299" s="25" t="e">
        <f>IFERROR(VLOOKUP(J2299,'DE-PARA'!J:K,2,0),VLOOKUP('BD Conta 5295-0'!J2299,'DE-PARA'!K:L,2,0))</f>
        <v>#N/A</v>
      </c>
      <c r="L2299" s="70"/>
      <c r="M2299" s="101">
        <f t="shared" si="71"/>
        <v>0</v>
      </c>
    </row>
    <row r="2300" spans="2:13">
      <c r="B2300" s="60"/>
      <c r="C2300" s="65"/>
      <c r="D2300" s="66"/>
      <c r="E2300" s="20" t="str">
        <f t="shared" si="70"/>
        <v>1-1900</v>
      </c>
      <c r="F2300" s="69"/>
      <c r="G2300" s="67"/>
      <c r="H2300" s="68"/>
      <c r="I2300" s="69"/>
      <c r="J2300" s="67"/>
      <c r="K2300" s="25" t="e">
        <f>IFERROR(VLOOKUP(J2300,'DE-PARA'!J:K,2,0),VLOOKUP('BD Conta 5295-0'!J2300,'DE-PARA'!K:L,2,0))</f>
        <v>#N/A</v>
      </c>
      <c r="L2300" s="70"/>
      <c r="M2300" s="101">
        <f t="shared" si="71"/>
        <v>0</v>
      </c>
    </row>
    <row r="2301" spans="2:13">
      <c r="B2301" s="60"/>
      <c r="C2301" s="65"/>
      <c r="D2301" s="66"/>
      <c r="E2301" s="20" t="str">
        <f t="shared" si="70"/>
        <v>1-1900</v>
      </c>
      <c r="F2301" s="69"/>
      <c r="G2301" s="67"/>
      <c r="H2301" s="68"/>
      <c r="I2301" s="69"/>
      <c r="J2301" s="67"/>
      <c r="K2301" s="25" t="e">
        <f>IFERROR(VLOOKUP(J2301,'DE-PARA'!J:K,2,0),VLOOKUP('BD Conta 5295-0'!J2301,'DE-PARA'!K:L,2,0))</f>
        <v>#N/A</v>
      </c>
      <c r="L2301" s="70"/>
      <c r="M2301" s="101">
        <f t="shared" si="71"/>
        <v>0</v>
      </c>
    </row>
    <row r="2302" spans="2:13">
      <c r="B2302" s="60"/>
      <c r="C2302" s="65"/>
      <c r="D2302" s="66"/>
      <c r="E2302" s="20" t="str">
        <f t="shared" si="70"/>
        <v>1-1900</v>
      </c>
      <c r="F2302" s="69"/>
      <c r="G2302" s="67"/>
      <c r="H2302" s="68"/>
      <c r="I2302" s="69"/>
      <c r="J2302" s="67"/>
      <c r="K2302" s="25" t="e">
        <f>IFERROR(VLOOKUP(J2302,'DE-PARA'!J:K,2,0),VLOOKUP('BD Conta 5295-0'!J2302,'DE-PARA'!K:L,2,0))</f>
        <v>#N/A</v>
      </c>
      <c r="L2302" s="70"/>
      <c r="M2302" s="101">
        <f t="shared" si="71"/>
        <v>0</v>
      </c>
    </row>
    <row r="2303" spans="2:13">
      <c r="B2303" s="60"/>
      <c r="C2303" s="65"/>
      <c r="D2303" s="66"/>
      <c r="E2303" s="20" t="str">
        <f t="shared" si="70"/>
        <v>1-1900</v>
      </c>
      <c r="F2303" s="69"/>
      <c r="G2303" s="67"/>
      <c r="H2303" s="68"/>
      <c r="I2303" s="69"/>
      <c r="J2303" s="67"/>
      <c r="K2303" s="25" t="e">
        <f>IFERROR(VLOOKUP(J2303,'DE-PARA'!J:K,2,0),VLOOKUP('BD Conta 5295-0'!J2303,'DE-PARA'!K:L,2,0))</f>
        <v>#N/A</v>
      </c>
      <c r="L2303" s="70"/>
      <c r="M2303" s="101">
        <f t="shared" si="71"/>
        <v>0</v>
      </c>
    </row>
    <row r="2304" spans="2:13">
      <c r="B2304" s="60"/>
      <c r="C2304" s="65"/>
      <c r="D2304" s="66"/>
      <c r="E2304" s="20" t="str">
        <f t="shared" si="70"/>
        <v>1-1900</v>
      </c>
      <c r="F2304" s="69"/>
      <c r="G2304" s="67"/>
      <c r="H2304" s="68"/>
      <c r="I2304" s="69"/>
      <c r="J2304" s="67"/>
      <c r="K2304" s="25" t="e">
        <f>IFERROR(VLOOKUP(J2304,'DE-PARA'!J:K,2,0),VLOOKUP('BD Conta 5295-0'!J2304,'DE-PARA'!K:L,2,0))</f>
        <v>#N/A</v>
      </c>
      <c r="L2304" s="70"/>
      <c r="M2304" s="101">
        <f t="shared" si="71"/>
        <v>0</v>
      </c>
    </row>
    <row r="2305" spans="2:13">
      <c r="B2305" s="60"/>
      <c r="C2305" s="65"/>
      <c r="D2305" s="66"/>
      <c r="E2305" s="20" t="str">
        <f t="shared" si="70"/>
        <v>1-1900</v>
      </c>
      <c r="F2305" s="69"/>
      <c r="G2305" s="67"/>
      <c r="H2305" s="68"/>
      <c r="I2305" s="69"/>
      <c r="J2305" s="67"/>
      <c r="K2305" s="25" t="e">
        <f>IFERROR(VLOOKUP(J2305,'DE-PARA'!J:K,2,0),VLOOKUP('BD Conta 5295-0'!J2305,'DE-PARA'!K:L,2,0))</f>
        <v>#N/A</v>
      </c>
      <c r="L2305" s="70"/>
      <c r="M2305" s="101">
        <f t="shared" si="71"/>
        <v>0</v>
      </c>
    </row>
    <row r="2306" spans="2:13">
      <c r="B2306" s="60"/>
      <c r="C2306" s="65"/>
      <c r="D2306" s="66"/>
      <c r="E2306" s="20" t="str">
        <f t="shared" si="70"/>
        <v>1-1900</v>
      </c>
      <c r="F2306" s="69"/>
      <c r="G2306" s="67"/>
      <c r="H2306" s="68"/>
      <c r="I2306" s="69"/>
      <c r="J2306" s="67"/>
      <c r="K2306" s="25" t="e">
        <f>IFERROR(VLOOKUP(J2306,'DE-PARA'!J:K,2,0),VLOOKUP('BD Conta 5295-0'!J2306,'DE-PARA'!K:L,2,0))</f>
        <v>#N/A</v>
      </c>
      <c r="L2306" s="70"/>
      <c r="M2306" s="101">
        <f t="shared" si="71"/>
        <v>0</v>
      </c>
    </row>
    <row r="2307" spans="2:13">
      <c r="B2307" s="60"/>
      <c r="C2307" s="65"/>
      <c r="D2307" s="66"/>
      <c r="E2307" s="20" t="str">
        <f t="shared" si="70"/>
        <v>1-1900</v>
      </c>
      <c r="F2307" s="69"/>
      <c r="G2307" s="67"/>
      <c r="H2307" s="68"/>
      <c r="I2307" s="69"/>
      <c r="J2307" s="67"/>
      <c r="K2307" s="25" t="e">
        <f>IFERROR(VLOOKUP(J2307,'DE-PARA'!J:K,2,0),VLOOKUP('BD Conta 5295-0'!J2307,'DE-PARA'!K:L,2,0))</f>
        <v>#N/A</v>
      </c>
      <c r="L2307" s="70"/>
      <c r="M2307" s="101">
        <f t="shared" si="71"/>
        <v>0</v>
      </c>
    </row>
    <row r="2308" spans="2:13">
      <c r="B2308" s="60"/>
      <c r="C2308" s="65"/>
      <c r="D2308" s="66"/>
      <c r="E2308" s="20" t="str">
        <f t="shared" ref="E2308:E2371" si="72">MONTH(D2308)&amp;"-"&amp;YEAR(D2308)</f>
        <v>1-1900</v>
      </c>
      <c r="F2308" s="69"/>
      <c r="G2308" s="67"/>
      <c r="H2308" s="68"/>
      <c r="I2308" s="69"/>
      <c r="J2308" s="67"/>
      <c r="K2308" s="25" t="e">
        <f>IFERROR(VLOOKUP(J2308,'DE-PARA'!J:K,2,0),VLOOKUP('BD Conta 5295-0'!J2308,'DE-PARA'!K:L,2,0))</f>
        <v>#N/A</v>
      </c>
      <c r="L2308" s="70"/>
      <c r="M2308" s="101">
        <f t="shared" si="71"/>
        <v>0</v>
      </c>
    </row>
    <row r="2309" spans="2:13">
      <c r="B2309" s="60"/>
      <c r="C2309" s="65"/>
      <c r="D2309" s="66"/>
      <c r="E2309" s="20" t="str">
        <f t="shared" si="72"/>
        <v>1-1900</v>
      </c>
      <c r="F2309" s="69"/>
      <c r="G2309" s="67"/>
      <c r="H2309" s="68"/>
      <c r="I2309" s="69"/>
      <c r="J2309" s="67"/>
      <c r="K2309" s="25" t="e">
        <f>IFERROR(VLOOKUP(J2309,'DE-PARA'!J:K,2,0),VLOOKUP('BD Conta 5295-0'!J2309,'DE-PARA'!K:L,2,0))</f>
        <v>#N/A</v>
      </c>
      <c r="L2309" s="70"/>
      <c r="M2309" s="101">
        <f t="shared" si="71"/>
        <v>0</v>
      </c>
    </row>
    <row r="2310" spans="2:13">
      <c r="B2310" s="60"/>
      <c r="C2310" s="65"/>
      <c r="D2310" s="66"/>
      <c r="E2310" s="20" t="str">
        <f t="shared" si="72"/>
        <v>1-1900</v>
      </c>
      <c r="F2310" s="69"/>
      <c r="G2310" s="67"/>
      <c r="H2310" s="68"/>
      <c r="I2310" s="69"/>
      <c r="J2310" s="67"/>
      <c r="K2310" s="25" t="e">
        <f>IFERROR(VLOOKUP(J2310,'DE-PARA'!J:K,2,0),VLOOKUP('BD Conta 5295-0'!J2310,'DE-PARA'!K:L,2,0))</f>
        <v>#N/A</v>
      </c>
      <c r="L2310" s="70"/>
      <c r="M2310" s="101">
        <f t="shared" ref="M2310:M2373" si="73">M2309+L2310</f>
        <v>0</v>
      </c>
    </row>
    <row r="2311" spans="2:13">
      <c r="B2311" s="60"/>
      <c r="C2311" s="65"/>
      <c r="D2311" s="66"/>
      <c r="E2311" s="20" t="str">
        <f t="shared" si="72"/>
        <v>1-1900</v>
      </c>
      <c r="F2311" s="69"/>
      <c r="G2311" s="67"/>
      <c r="H2311" s="68"/>
      <c r="I2311" s="69"/>
      <c r="J2311" s="67"/>
      <c r="K2311" s="25" t="e">
        <f>IFERROR(VLOOKUP(J2311,'DE-PARA'!J:K,2,0),VLOOKUP('BD Conta 5295-0'!J2311,'DE-PARA'!K:L,2,0))</f>
        <v>#N/A</v>
      </c>
      <c r="L2311" s="70"/>
      <c r="M2311" s="101">
        <f t="shared" si="73"/>
        <v>0</v>
      </c>
    </row>
    <row r="2312" spans="2:13">
      <c r="B2312" s="60"/>
      <c r="C2312" s="65"/>
      <c r="D2312" s="66"/>
      <c r="E2312" s="20" t="str">
        <f t="shared" si="72"/>
        <v>1-1900</v>
      </c>
      <c r="F2312" s="69"/>
      <c r="G2312" s="67"/>
      <c r="H2312" s="68"/>
      <c r="I2312" s="69"/>
      <c r="J2312" s="67"/>
      <c r="K2312" s="25" t="e">
        <f>IFERROR(VLOOKUP(J2312,'DE-PARA'!J:K,2,0),VLOOKUP('BD Conta 5295-0'!J2312,'DE-PARA'!K:L,2,0))</f>
        <v>#N/A</v>
      </c>
      <c r="L2312" s="70"/>
      <c r="M2312" s="101">
        <f t="shared" si="73"/>
        <v>0</v>
      </c>
    </row>
    <row r="2313" spans="2:13">
      <c r="B2313" s="60"/>
      <c r="C2313" s="65"/>
      <c r="D2313" s="66"/>
      <c r="E2313" s="20" t="str">
        <f t="shared" si="72"/>
        <v>1-1900</v>
      </c>
      <c r="F2313" s="69"/>
      <c r="G2313" s="67"/>
      <c r="H2313" s="68"/>
      <c r="I2313" s="69"/>
      <c r="J2313" s="67"/>
      <c r="K2313" s="25" t="e">
        <f>IFERROR(VLOOKUP(J2313,'DE-PARA'!J:K,2,0),VLOOKUP('BD Conta 5295-0'!J2313,'DE-PARA'!K:L,2,0))</f>
        <v>#N/A</v>
      </c>
      <c r="L2313" s="70"/>
      <c r="M2313" s="101">
        <f t="shared" si="73"/>
        <v>0</v>
      </c>
    </row>
    <row r="2314" spans="2:13">
      <c r="B2314" s="60"/>
      <c r="C2314" s="65"/>
      <c r="D2314" s="66"/>
      <c r="E2314" s="20" t="str">
        <f t="shared" si="72"/>
        <v>1-1900</v>
      </c>
      <c r="F2314" s="69"/>
      <c r="G2314" s="67"/>
      <c r="H2314" s="68"/>
      <c r="I2314" s="69"/>
      <c r="J2314" s="67"/>
      <c r="K2314" s="25" t="e">
        <f>IFERROR(VLOOKUP(J2314,'DE-PARA'!J:K,2,0),VLOOKUP('BD Conta 5295-0'!J2314,'DE-PARA'!K:L,2,0))</f>
        <v>#N/A</v>
      </c>
      <c r="L2314" s="70"/>
      <c r="M2314" s="101">
        <f t="shared" si="73"/>
        <v>0</v>
      </c>
    </row>
    <row r="2315" spans="2:13">
      <c r="B2315" s="60"/>
      <c r="C2315" s="65"/>
      <c r="D2315" s="66"/>
      <c r="E2315" s="20" t="str">
        <f t="shared" si="72"/>
        <v>1-1900</v>
      </c>
      <c r="F2315" s="69"/>
      <c r="G2315" s="67"/>
      <c r="H2315" s="68"/>
      <c r="I2315" s="69"/>
      <c r="J2315" s="67"/>
      <c r="K2315" s="25" t="e">
        <f>IFERROR(VLOOKUP(J2315,'DE-PARA'!J:K,2,0),VLOOKUP('BD Conta 5295-0'!J2315,'DE-PARA'!K:L,2,0))</f>
        <v>#N/A</v>
      </c>
      <c r="L2315" s="70"/>
      <c r="M2315" s="101">
        <f t="shared" si="73"/>
        <v>0</v>
      </c>
    </row>
    <row r="2316" spans="2:13">
      <c r="B2316" s="60"/>
      <c r="C2316" s="65"/>
      <c r="D2316" s="66"/>
      <c r="E2316" s="20" t="str">
        <f t="shared" si="72"/>
        <v>1-1900</v>
      </c>
      <c r="F2316" s="69"/>
      <c r="G2316" s="67"/>
      <c r="H2316" s="68"/>
      <c r="I2316" s="69"/>
      <c r="J2316" s="67"/>
      <c r="K2316" s="25" t="e">
        <f>IFERROR(VLOOKUP(J2316,'DE-PARA'!J:K,2,0),VLOOKUP('BD Conta 5295-0'!J2316,'DE-PARA'!K:L,2,0))</f>
        <v>#N/A</v>
      </c>
      <c r="L2316" s="70"/>
      <c r="M2316" s="101">
        <f t="shared" si="73"/>
        <v>0</v>
      </c>
    </row>
    <row r="2317" spans="2:13">
      <c r="B2317" s="60"/>
      <c r="C2317" s="65"/>
      <c r="D2317" s="66"/>
      <c r="E2317" s="20" t="str">
        <f t="shared" si="72"/>
        <v>1-1900</v>
      </c>
      <c r="F2317" s="69"/>
      <c r="G2317" s="67"/>
      <c r="H2317" s="68"/>
      <c r="I2317" s="69"/>
      <c r="J2317" s="67"/>
      <c r="K2317" s="25" t="e">
        <f>IFERROR(VLOOKUP(J2317,'DE-PARA'!J:K,2,0),VLOOKUP('BD Conta 5295-0'!J2317,'DE-PARA'!K:L,2,0))</f>
        <v>#N/A</v>
      </c>
      <c r="L2317" s="70"/>
      <c r="M2317" s="101">
        <f t="shared" si="73"/>
        <v>0</v>
      </c>
    </row>
    <row r="2318" spans="2:13">
      <c r="B2318" s="60"/>
      <c r="C2318" s="65"/>
      <c r="D2318" s="66"/>
      <c r="E2318" s="20" t="str">
        <f t="shared" si="72"/>
        <v>1-1900</v>
      </c>
      <c r="F2318" s="69"/>
      <c r="G2318" s="67"/>
      <c r="H2318" s="68"/>
      <c r="I2318" s="69"/>
      <c r="J2318" s="67"/>
      <c r="K2318" s="25" t="e">
        <f>IFERROR(VLOOKUP(J2318,'DE-PARA'!J:K,2,0),VLOOKUP('BD Conta 5295-0'!J2318,'DE-PARA'!K:L,2,0))</f>
        <v>#N/A</v>
      </c>
      <c r="L2318" s="70"/>
      <c r="M2318" s="101">
        <f t="shared" si="73"/>
        <v>0</v>
      </c>
    </row>
    <row r="2319" spans="2:13">
      <c r="B2319" s="60"/>
      <c r="C2319" s="65"/>
      <c r="D2319" s="66"/>
      <c r="E2319" s="20" t="str">
        <f t="shared" si="72"/>
        <v>1-1900</v>
      </c>
      <c r="F2319" s="69"/>
      <c r="G2319" s="67"/>
      <c r="H2319" s="68"/>
      <c r="I2319" s="69"/>
      <c r="J2319" s="67"/>
      <c r="K2319" s="25" t="e">
        <f>IFERROR(VLOOKUP(J2319,'DE-PARA'!J:K,2,0),VLOOKUP('BD Conta 5295-0'!J2319,'DE-PARA'!K:L,2,0))</f>
        <v>#N/A</v>
      </c>
      <c r="L2319" s="70"/>
      <c r="M2319" s="101">
        <f t="shared" si="73"/>
        <v>0</v>
      </c>
    </row>
    <row r="2320" spans="2:13">
      <c r="B2320" s="60"/>
      <c r="C2320" s="65"/>
      <c r="D2320" s="66"/>
      <c r="E2320" s="20" t="str">
        <f t="shared" si="72"/>
        <v>1-1900</v>
      </c>
      <c r="F2320" s="69"/>
      <c r="G2320" s="67"/>
      <c r="H2320" s="68"/>
      <c r="I2320" s="69"/>
      <c r="J2320" s="67"/>
      <c r="K2320" s="25" t="e">
        <f>IFERROR(VLOOKUP(J2320,'DE-PARA'!J:K,2,0),VLOOKUP('BD Conta 5295-0'!J2320,'DE-PARA'!K:L,2,0))</f>
        <v>#N/A</v>
      </c>
      <c r="L2320" s="70"/>
      <c r="M2320" s="101">
        <f t="shared" si="73"/>
        <v>0</v>
      </c>
    </row>
    <row r="2321" spans="2:13">
      <c r="B2321" s="60"/>
      <c r="C2321" s="65"/>
      <c r="D2321" s="66"/>
      <c r="E2321" s="20" t="str">
        <f t="shared" si="72"/>
        <v>1-1900</v>
      </c>
      <c r="F2321" s="69"/>
      <c r="G2321" s="67"/>
      <c r="H2321" s="68"/>
      <c r="I2321" s="69"/>
      <c r="J2321" s="67"/>
      <c r="K2321" s="25" t="e">
        <f>IFERROR(VLOOKUP(J2321,'DE-PARA'!J:K,2,0),VLOOKUP('BD Conta 5295-0'!J2321,'DE-PARA'!K:L,2,0))</f>
        <v>#N/A</v>
      </c>
      <c r="L2321" s="70"/>
      <c r="M2321" s="101">
        <f t="shared" si="73"/>
        <v>0</v>
      </c>
    </row>
    <row r="2322" spans="2:13">
      <c r="B2322" s="60"/>
      <c r="C2322" s="65"/>
      <c r="D2322" s="66"/>
      <c r="E2322" s="20" t="str">
        <f t="shared" si="72"/>
        <v>1-1900</v>
      </c>
      <c r="F2322" s="69"/>
      <c r="G2322" s="67"/>
      <c r="H2322" s="68"/>
      <c r="I2322" s="69"/>
      <c r="J2322" s="67"/>
      <c r="K2322" s="25" t="e">
        <f>IFERROR(VLOOKUP(J2322,'DE-PARA'!J:K,2,0),VLOOKUP('BD Conta 5295-0'!J2322,'DE-PARA'!K:L,2,0))</f>
        <v>#N/A</v>
      </c>
      <c r="L2322" s="70"/>
      <c r="M2322" s="101">
        <f t="shared" si="73"/>
        <v>0</v>
      </c>
    </row>
    <row r="2323" spans="2:13">
      <c r="B2323" s="60"/>
      <c r="C2323" s="65"/>
      <c r="D2323" s="66"/>
      <c r="E2323" s="20" t="str">
        <f t="shared" si="72"/>
        <v>1-1900</v>
      </c>
      <c r="F2323" s="69"/>
      <c r="G2323" s="67"/>
      <c r="H2323" s="68"/>
      <c r="I2323" s="69"/>
      <c r="J2323" s="67"/>
      <c r="K2323" s="25" t="e">
        <f>IFERROR(VLOOKUP(J2323,'DE-PARA'!J:K,2,0),VLOOKUP('BD Conta 5295-0'!J2323,'DE-PARA'!K:L,2,0))</f>
        <v>#N/A</v>
      </c>
      <c r="L2323" s="70"/>
      <c r="M2323" s="101">
        <f t="shared" si="73"/>
        <v>0</v>
      </c>
    </row>
    <row r="2324" spans="2:13">
      <c r="B2324" s="60"/>
      <c r="C2324" s="65"/>
      <c r="D2324" s="66"/>
      <c r="E2324" s="20" t="str">
        <f t="shared" si="72"/>
        <v>1-1900</v>
      </c>
      <c r="F2324" s="69"/>
      <c r="G2324" s="67"/>
      <c r="H2324" s="68"/>
      <c r="I2324" s="69"/>
      <c r="J2324" s="67"/>
      <c r="K2324" s="25" t="e">
        <f>IFERROR(VLOOKUP(J2324,'DE-PARA'!J:K,2,0),VLOOKUP('BD Conta 5295-0'!J2324,'DE-PARA'!K:L,2,0))</f>
        <v>#N/A</v>
      </c>
      <c r="L2324" s="70"/>
      <c r="M2324" s="101">
        <f t="shared" si="73"/>
        <v>0</v>
      </c>
    </row>
    <row r="2325" spans="2:13">
      <c r="B2325" s="60"/>
      <c r="C2325" s="65"/>
      <c r="D2325" s="66"/>
      <c r="E2325" s="20" t="str">
        <f t="shared" si="72"/>
        <v>1-1900</v>
      </c>
      <c r="F2325" s="69"/>
      <c r="G2325" s="67"/>
      <c r="H2325" s="68"/>
      <c r="I2325" s="69"/>
      <c r="J2325" s="67"/>
      <c r="K2325" s="25" t="e">
        <f>IFERROR(VLOOKUP(J2325,'DE-PARA'!J:K,2,0),VLOOKUP('BD Conta 5295-0'!J2325,'DE-PARA'!K:L,2,0))</f>
        <v>#N/A</v>
      </c>
      <c r="L2325" s="70"/>
      <c r="M2325" s="101">
        <f t="shared" si="73"/>
        <v>0</v>
      </c>
    </row>
    <row r="2326" spans="2:13">
      <c r="B2326" s="60"/>
      <c r="C2326" s="65"/>
      <c r="D2326" s="66"/>
      <c r="E2326" s="20" t="str">
        <f t="shared" si="72"/>
        <v>1-1900</v>
      </c>
      <c r="F2326" s="69"/>
      <c r="G2326" s="67"/>
      <c r="H2326" s="68"/>
      <c r="I2326" s="69"/>
      <c r="J2326" s="67"/>
      <c r="K2326" s="25" t="e">
        <f>IFERROR(VLOOKUP(J2326,'DE-PARA'!J:K,2,0),VLOOKUP('BD Conta 5295-0'!J2326,'DE-PARA'!K:L,2,0))</f>
        <v>#N/A</v>
      </c>
      <c r="L2326" s="70"/>
      <c r="M2326" s="101">
        <f t="shared" si="73"/>
        <v>0</v>
      </c>
    </row>
    <row r="2327" spans="2:13">
      <c r="B2327" s="60"/>
      <c r="C2327" s="65"/>
      <c r="D2327" s="66"/>
      <c r="E2327" s="20" t="str">
        <f t="shared" si="72"/>
        <v>1-1900</v>
      </c>
      <c r="F2327" s="69"/>
      <c r="G2327" s="67"/>
      <c r="H2327" s="68"/>
      <c r="I2327" s="69"/>
      <c r="J2327" s="67"/>
      <c r="K2327" s="25" t="e">
        <f>IFERROR(VLOOKUP(J2327,'DE-PARA'!J:K,2,0),VLOOKUP('BD Conta 5295-0'!J2327,'DE-PARA'!K:L,2,0))</f>
        <v>#N/A</v>
      </c>
      <c r="L2327" s="70"/>
      <c r="M2327" s="101">
        <f t="shared" si="73"/>
        <v>0</v>
      </c>
    </row>
    <row r="2328" spans="2:13">
      <c r="B2328" s="60"/>
      <c r="C2328" s="65"/>
      <c r="D2328" s="66"/>
      <c r="E2328" s="20" t="str">
        <f t="shared" si="72"/>
        <v>1-1900</v>
      </c>
      <c r="F2328" s="69"/>
      <c r="G2328" s="67"/>
      <c r="H2328" s="68"/>
      <c r="I2328" s="69"/>
      <c r="J2328" s="67"/>
      <c r="K2328" s="25" t="e">
        <f>IFERROR(VLOOKUP(J2328,'DE-PARA'!J:K,2,0),VLOOKUP('BD Conta 5295-0'!J2328,'DE-PARA'!K:L,2,0))</f>
        <v>#N/A</v>
      </c>
      <c r="L2328" s="70"/>
      <c r="M2328" s="101">
        <f t="shared" si="73"/>
        <v>0</v>
      </c>
    </row>
    <row r="2329" spans="2:13">
      <c r="B2329" s="60"/>
      <c r="C2329" s="65"/>
      <c r="D2329" s="66"/>
      <c r="E2329" s="20" t="str">
        <f t="shared" si="72"/>
        <v>1-1900</v>
      </c>
      <c r="F2329" s="69"/>
      <c r="G2329" s="67"/>
      <c r="H2329" s="68"/>
      <c r="I2329" s="69"/>
      <c r="J2329" s="67"/>
      <c r="K2329" s="25" t="e">
        <f>IFERROR(VLOOKUP(J2329,'DE-PARA'!J:K,2,0),VLOOKUP('BD Conta 5295-0'!J2329,'DE-PARA'!K:L,2,0))</f>
        <v>#N/A</v>
      </c>
      <c r="L2329" s="70"/>
      <c r="M2329" s="101">
        <f t="shared" si="73"/>
        <v>0</v>
      </c>
    </row>
    <row r="2330" spans="2:13">
      <c r="B2330" s="60"/>
      <c r="C2330" s="65"/>
      <c r="D2330" s="66"/>
      <c r="E2330" s="20" t="str">
        <f t="shared" si="72"/>
        <v>1-1900</v>
      </c>
      <c r="F2330" s="69"/>
      <c r="G2330" s="67"/>
      <c r="H2330" s="68"/>
      <c r="I2330" s="69"/>
      <c r="J2330" s="67"/>
      <c r="K2330" s="25" t="e">
        <f>IFERROR(VLOOKUP(J2330,'DE-PARA'!J:K,2,0),VLOOKUP('BD Conta 5295-0'!J2330,'DE-PARA'!K:L,2,0))</f>
        <v>#N/A</v>
      </c>
      <c r="L2330" s="70"/>
      <c r="M2330" s="101">
        <f t="shared" si="73"/>
        <v>0</v>
      </c>
    </row>
    <row r="2331" spans="2:13">
      <c r="B2331" s="60"/>
      <c r="C2331" s="65"/>
      <c r="D2331" s="66"/>
      <c r="E2331" s="20" t="str">
        <f t="shared" si="72"/>
        <v>1-1900</v>
      </c>
      <c r="F2331" s="69"/>
      <c r="G2331" s="67"/>
      <c r="H2331" s="68"/>
      <c r="I2331" s="69"/>
      <c r="J2331" s="67"/>
      <c r="K2331" s="25" t="e">
        <f>IFERROR(VLOOKUP(J2331,'DE-PARA'!J:K,2,0),VLOOKUP('BD Conta 5295-0'!J2331,'DE-PARA'!K:L,2,0))</f>
        <v>#N/A</v>
      </c>
      <c r="L2331" s="70"/>
      <c r="M2331" s="101">
        <f t="shared" si="73"/>
        <v>0</v>
      </c>
    </row>
    <row r="2332" spans="2:13">
      <c r="B2332" s="60"/>
      <c r="C2332" s="65"/>
      <c r="D2332" s="66"/>
      <c r="E2332" s="20" t="str">
        <f t="shared" si="72"/>
        <v>1-1900</v>
      </c>
      <c r="F2332" s="69"/>
      <c r="G2332" s="67"/>
      <c r="H2332" s="68"/>
      <c r="I2332" s="69"/>
      <c r="J2332" s="67"/>
      <c r="K2332" s="25" t="e">
        <f>IFERROR(VLOOKUP(J2332,'DE-PARA'!J:K,2,0),VLOOKUP('BD Conta 5295-0'!J2332,'DE-PARA'!K:L,2,0))</f>
        <v>#N/A</v>
      </c>
      <c r="L2332" s="70"/>
      <c r="M2332" s="101">
        <f t="shared" si="73"/>
        <v>0</v>
      </c>
    </row>
    <row r="2333" spans="2:13">
      <c r="B2333" s="60"/>
      <c r="C2333" s="65"/>
      <c r="D2333" s="66"/>
      <c r="E2333" s="20" t="str">
        <f t="shared" si="72"/>
        <v>1-1900</v>
      </c>
      <c r="F2333" s="69"/>
      <c r="G2333" s="67"/>
      <c r="H2333" s="68"/>
      <c r="I2333" s="69"/>
      <c r="J2333" s="67"/>
      <c r="K2333" s="25" t="e">
        <f>IFERROR(VLOOKUP(J2333,'DE-PARA'!J:K,2,0),VLOOKUP('BD Conta 5295-0'!J2333,'DE-PARA'!K:L,2,0))</f>
        <v>#N/A</v>
      </c>
      <c r="L2333" s="70"/>
      <c r="M2333" s="101">
        <f t="shared" si="73"/>
        <v>0</v>
      </c>
    </row>
    <row r="2334" spans="2:13">
      <c r="B2334" s="60"/>
      <c r="C2334" s="65"/>
      <c r="D2334" s="66"/>
      <c r="E2334" s="20" t="str">
        <f t="shared" si="72"/>
        <v>1-1900</v>
      </c>
      <c r="F2334" s="69"/>
      <c r="G2334" s="67"/>
      <c r="H2334" s="68"/>
      <c r="I2334" s="69"/>
      <c r="J2334" s="67"/>
      <c r="K2334" s="25" t="e">
        <f>IFERROR(VLOOKUP(J2334,'DE-PARA'!J:K,2,0),VLOOKUP('BD Conta 5295-0'!J2334,'DE-PARA'!K:L,2,0))</f>
        <v>#N/A</v>
      </c>
      <c r="L2334" s="70"/>
      <c r="M2334" s="101">
        <f t="shared" si="73"/>
        <v>0</v>
      </c>
    </row>
    <row r="2335" spans="2:13">
      <c r="B2335" s="60"/>
      <c r="C2335" s="65"/>
      <c r="D2335" s="66"/>
      <c r="E2335" s="20" t="str">
        <f t="shared" si="72"/>
        <v>1-1900</v>
      </c>
      <c r="F2335" s="69"/>
      <c r="G2335" s="67"/>
      <c r="H2335" s="68"/>
      <c r="I2335" s="69"/>
      <c r="J2335" s="67"/>
      <c r="K2335" s="25" t="e">
        <f>IFERROR(VLOOKUP(J2335,'DE-PARA'!J:K,2,0),VLOOKUP('BD Conta 5295-0'!J2335,'DE-PARA'!K:L,2,0))</f>
        <v>#N/A</v>
      </c>
      <c r="L2335" s="70"/>
      <c r="M2335" s="101">
        <f t="shared" si="73"/>
        <v>0</v>
      </c>
    </row>
    <row r="2336" spans="2:13">
      <c r="B2336" s="60"/>
      <c r="C2336" s="65"/>
      <c r="D2336" s="66"/>
      <c r="E2336" s="20" t="str">
        <f t="shared" si="72"/>
        <v>1-1900</v>
      </c>
      <c r="F2336" s="69"/>
      <c r="G2336" s="67"/>
      <c r="H2336" s="68"/>
      <c r="I2336" s="69"/>
      <c r="J2336" s="67"/>
      <c r="K2336" s="25" t="e">
        <f>IFERROR(VLOOKUP(J2336,'DE-PARA'!J:K,2,0),VLOOKUP('BD Conta 5295-0'!J2336,'DE-PARA'!K:L,2,0))</f>
        <v>#N/A</v>
      </c>
      <c r="L2336" s="70"/>
      <c r="M2336" s="101">
        <f t="shared" si="73"/>
        <v>0</v>
      </c>
    </row>
    <row r="2337" spans="2:13">
      <c r="B2337" s="60"/>
      <c r="C2337" s="65"/>
      <c r="D2337" s="66"/>
      <c r="E2337" s="20" t="str">
        <f t="shared" si="72"/>
        <v>1-1900</v>
      </c>
      <c r="F2337" s="69"/>
      <c r="G2337" s="67"/>
      <c r="H2337" s="68"/>
      <c r="I2337" s="69"/>
      <c r="J2337" s="67"/>
      <c r="K2337" s="25" t="e">
        <f>IFERROR(VLOOKUP(J2337,'DE-PARA'!J:K,2,0),VLOOKUP('BD Conta 5295-0'!J2337,'DE-PARA'!K:L,2,0))</f>
        <v>#N/A</v>
      </c>
      <c r="L2337" s="70"/>
      <c r="M2337" s="101">
        <f t="shared" si="73"/>
        <v>0</v>
      </c>
    </row>
    <row r="2338" spans="2:13">
      <c r="B2338" s="60"/>
      <c r="C2338" s="65"/>
      <c r="D2338" s="66"/>
      <c r="E2338" s="20" t="str">
        <f t="shared" si="72"/>
        <v>1-1900</v>
      </c>
      <c r="F2338" s="69"/>
      <c r="G2338" s="67"/>
      <c r="H2338" s="68"/>
      <c r="I2338" s="69"/>
      <c r="J2338" s="67"/>
      <c r="K2338" s="25" t="e">
        <f>IFERROR(VLOOKUP(J2338,'DE-PARA'!J:K,2,0),VLOOKUP('BD Conta 5295-0'!J2338,'DE-PARA'!K:L,2,0))</f>
        <v>#N/A</v>
      </c>
      <c r="L2338" s="70"/>
      <c r="M2338" s="101">
        <f t="shared" si="73"/>
        <v>0</v>
      </c>
    </row>
    <row r="2339" spans="2:13">
      <c r="B2339" s="60"/>
      <c r="C2339" s="65"/>
      <c r="D2339" s="66"/>
      <c r="E2339" s="20" t="str">
        <f t="shared" si="72"/>
        <v>1-1900</v>
      </c>
      <c r="F2339" s="69"/>
      <c r="G2339" s="67"/>
      <c r="H2339" s="68"/>
      <c r="I2339" s="69"/>
      <c r="J2339" s="67"/>
      <c r="K2339" s="25" t="e">
        <f>IFERROR(VLOOKUP(J2339,'DE-PARA'!J:K,2,0),VLOOKUP('BD Conta 5295-0'!J2339,'DE-PARA'!K:L,2,0))</f>
        <v>#N/A</v>
      </c>
      <c r="L2339" s="70"/>
      <c r="M2339" s="101">
        <f t="shared" si="73"/>
        <v>0</v>
      </c>
    </row>
    <row r="2340" spans="2:13">
      <c r="B2340" s="60"/>
      <c r="C2340" s="65"/>
      <c r="D2340" s="66"/>
      <c r="E2340" s="20" t="str">
        <f t="shared" si="72"/>
        <v>1-1900</v>
      </c>
      <c r="F2340" s="69"/>
      <c r="G2340" s="67"/>
      <c r="H2340" s="68"/>
      <c r="I2340" s="69"/>
      <c r="J2340" s="67"/>
      <c r="K2340" s="25" t="e">
        <f>IFERROR(VLOOKUP(J2340,'DE-PARA'!J:K,2,0),VLOOKUP('BD Conta 5295-0'!J2340,'DE-PARA'!K:L,2,0))</f>
        <v>#N/A</v>
      </c>
      <c r="L2340" s="70"/>
      <c r="M2340" s="101">
        <f t="shared" si="73"/>
        <v>0</v>
      </c>
    </row>
    <row r="2341" spans="2:13">
      <c r="B2341" s="60"/>
      <c r="C2341" s="65"/>
      <c r="D2341" s="66"/>
      <c r="E2341" s="20" t="str">
        <f t="shared" si="72"/>
        <v>1-1900</v>
      </c>
      <c r="F2341" s="69"/>
      <c r="G2341" s="67"/>
      <c r="H2341" s="68"/>
      <c r="I2341" s="69"/>
      <c r="J2341" s="67"/>
      <c r="K2341" s="25" t="e">
        <f>IFERROR(VLOOKUP(J2341,'DE-PARA'!J:K,2,0),VLOOKUP('BD Conta 5295-0'!J2341,'DE-PARA'!K:L,2,0))</f>
        <v>#N/A</v>
      </c>
      <c r="L2341" s="70"/>
      <c r="M2341" s="101">
        <f t="shared" si="73"/>
        <v>0</v>
      </c>
    </row>
    <row r="2342" spans="2:13">
      <c r="B2342" s="60"/>
      <c r="C2342" s="65"/>
      <c r="D2342" s="66"/>
      <c r="E2342" s="20" t="str">
        <f t="shared" si="72"/>
        <v>1-1900</v>
      </c>
      <c r="F2342" s="69"/>
      <c r="G2342" s="67"/>
      <c r="H2342" s="68"/>
      <c r="I2342" s="69"/>
      <c r="J2342" s="67"/>
      <c r="K2342" s="25" t="e">
        <f>IFERROR(VLOOKUP(J2342,'DE-PARA'!J:K,2,0),VLOOKUP('BD Conta 5295-0'!J2342,'DE-PARA'!K:L,2,0))</f>
        <v>#N/A</v>
      </c>
      <c r="L2342" s="70"/>
      <c r="M2342" s="101">
        <f t="shared" si="73"/>
        <v>0</v>
      </c>
    </row>
    <row r="2343" spans="2:13">
      <c r="B2343" s="60"/>
      <c r="C2343" s="65"/>
      <c r="D2343" s="66"/>
      <c r="E2343" s="20" t="str">
        <f t="shared" si="72"/>
        <v>1-1900</v>
      </c>
      <c r="F2343" s="69"/>
      <c r="G2343" s="67"/>
      <c r="H2343" s="68"/>
      <c r="I2343" s="69"/>
      <c r="J2343" s="67"/>
      <c r="K2343" s="25" t="e">
        <f>IFERROR(VLOOKUP(J2343,'DE-PARA'!J:K,2,0),VLOOKUP('BD Conta 5295-0'!J2343,'DE-PARA'!K:L,2,0))</f>
        <v>#N/A</v>
      </c>
      <c r="L2343" s="70"/>
      <c r="M2343" s="101">
        <f t="shared" si="73"/>
        <v>0</v>
      </c>
    </row>
    <row r="2344" spans="2:13">
      <c r="B2344" s="60"/>
      <c r="C2344" s="65"/>
      <c r="D2344" s="66"/>
      <c r="E2344" s="20" t="str">
        <f t="shared" si="72"/>
        <v>1-1900</v>
      </c>
      <c r="F2344" s="69"/>
      <c r="G2344" s="67"/>
      <c r="H2344" s="68"/>
      <c r="I2344" s="69"/>
      <c r="J2344" s="67"/>
      <c r="K2344" s="25" t="e">
        <f>IFERROR(VLOOKUP(J2344,'DE-PARA'!J:K,2,0),VLOOKUP('BD Conta 5295-0'!J2344,'DE-PARA'!K:L,2,0))</f>
        <v>#N/A</v>
      </c>
      <c r="L2344" s="70"/>
      <c r="M2344" s="101">
        <f t="shared" si="73"/>
        <v>0</v>
      </c>
    </row>
    <row r="2345" spans="2:13">
      <c r="B2345" s="60"/>
      <c r="C2345" s="65"/>
      <c r="D2345" s="66"/>
      <c r="E2345" s="20" t="str">
        <f t="shared" si="72"/>
        <v>1-1900</v>
      </c>
      <c r="F2345" s="69"/>
      <c r="G2345" s="67"/>
      <c r="H2345" s="68"/>
      <c r="I2345" s="69"/>
      <c r="J2345" s="67"/>
      <c r="K2345" s="25" t="e">
        <f>IFERROR(VLOOKUP(J2345,'DE-PARA'!J:K,2,0),VLOOKUP('BD Conta 5295-0'!J2345,'DE-PARA'!K:L,2,0))</f>
        <v>#N/A</v>
      </c>
      <c r="L2345" s="70"/>
      <c r="M2345" s="101">
        <f t="shared" si="73"/>
        <v>0</v>
      </c>
    </row>
    <row r="2346" spans="2:13">
      <c r="B2346" s="60"/>
      <c r="C2346" s="65"/>
      <c r="D2346" s="66"/>
      <c r="E2346" s="20" t="str">
        <f t="shared" si="72"/>
        <v>1-1900</v>
      </c>
      <c r="F2346" s="69"/>
      <c r="G2346" s="67"/>
      <c r="H2346" s="68"/>
      <c r="I2346" s="69"/>
      <c r="J2346" s="67"/>
      <c r="K2346" s="25" t="e">
        <f>IFERROR(VLOOKUP(J2346,'DE-PARA'!J:K,2,0),VLOOKUP('BD Conta 5295-0'!J2346,'DE-PARA'!K:L,2,0))</f>
        <v>#N/A</v>
      </c>
      <c r="L2346" s="70"/>
      <c r="M2346" s="101">
        <f t="shared" si="73"/>
        <v>0</v>
      </c>
    </row>
    <row r="2347" spans="2:13">
      <c r="B2347" s="60"/>
      <c r="C2347" s="65"/>
      <c r="D2347" s="66"/>
      <c r="E2347" s="20" t="str">
        <f t="shared" si="72"/>
        <v>1-1900</v>
      </c>
      <c r="F2347" s="69"/>
      <c r="G2347" s="67"/>
      <c r="H2347" s="68"/>
      <c r="I2347" s="69"/>
      <c r="J2347" s="67"/>
      <c r="K2347" s="25" t="e">
        <f>IFERROR(VLOOKUP(J2347,'DE-PARA'!J:K,2,0),VLOOKUP('BD Conta 5295-0'!J2347,'DE-PARA'!K:L,2,0))</f>
        <v>#N/A</v>
      </c>
      <c r="L2347" s="70"/>
      <c r="M2347" s="101">
        <f t="shared" si="73"/>
        <v>0</v>
      </c>
    </row>
    <row r="2348" spans="2:13">
      <c r="B2348" s="60"/>
      <c r="C2348" s="65"/>
      <c r="D2348" s="66"/>
      <c r="E2348" s="20" t="str">
        <f t="shared" si="72"/>
        <v>1-1900</v>
      </c>
      <c r="F2348" s="69"/>
      <c r="G2348" s="67"/>
      <c r="H2348" s="68"/>
      <c r="I2348" s="69"/>
      <c r="J2348" s="67"/>
      <c r="K2348" s="25" t="e">
        <f>IFERROR(VLOOKUP(J2348,'DE-PARA'!J:K,2,0),VLOOKUP('BD Conta 5295-0'!J2348,'DE-PARA'!K:L,2,0))</f>
        <v>#N/A</v>
      </c>
      <c r="L2348" s="70"/>
      <c r="M2348" s="101">
        <f t="shared" si="73"/>
        <v>0</v>
      </c>
    </row>
    <row r="2349" spans="2:13">
      <c r="B2349" s="60"/>
      <c r="C2349" s="65"/>
      <c r="D2349" s="66"/>
      <c r="E2349" s="20" t="str">
        <f t="shared" si="72"/>
        <v>1-1900</v>
      </c>
      <c r="F2349" s="69"/>
      <c r="G2349" s="67"/>
      <c r="H2349" s="68"/>
      <c r="I2349" s="69"/>
      <c r="J2349" s="67"/>
      <c r="K2349" s="25" t="e">
        <f>IFERROR(VLOOKUP(J2349,'DE-PARA'!J:K,2,0),VLOOKUP('BD Conta 5295-0'!J2349,'DE-PARA'!K:L,2,0))</f>
        <v>#N/A</v>
      </c>
      <c r="L2349" s="70"/>
      <c r="M2349" s="101">
        <f t="shared" si="73"/>
        <v>0</v>
      </c>
    </row>
    <row r="2350" spans="2:13">
      <c r="B2350" s="60"/>
      <c r="C2350" s="65"/>
      <c r="D2350" s="66"/>
      <c r="E2350" s="20" t="str">
        <f t="shared" si="72"/>
        <v>1-1900</v>
      </c>
      <c r="F2350" s="69"/>
      <c r="G2350" s="67"/>
      <c r="H2350" s="68"/>
      <c r="I2350" s="69"/>
      <c r="J2350" s="67"/>
      <c r="K2350" s="25" t="e">
        <f>IFERROR(VLOOKUP(J2350,'DE-PARA'!J:K,2,0),VLOOKUP('BD Conta 5295-0'!J2350,'DE-PARA'!K:L,2,0))</f>
        <v>#N/A</v>
      </c>
      <c r="L2350" s="70"/>
      <c r="M2350" s="101">
        <f t="shared" si="73"/>
        <v>0</v>
      </c>
    </row>
    <row r="2351" spans="2:13">
      <c r="B2351" s="60"/>
      <c r="C2351" s="65"/>
      <c r="D2351" s="66"/>
      <c r="E2351" s="20" t="str">
        <f t="shared" si="72"/>
        <v>1-1900</v>
      </c>
      <c r="F2351" s="69"/>
      <c r="G2351" s="67"/>
      <c r="H2351" s="68"/>
      <c r="I2351" s="69"/>
      <c r="J2351" s="67"/>
      <c r="K2351" s="25" t="e">
        <f>IFERROR(VLOOKUP(J2351,'DE-PARA'!J:K,2,0),VLOOKUP('BD Conta 5295-0'!J2351,'DE-PARA'!K:L,2,0))</f>
        <v>#N/A</v>
      </c>
      <c r="L2351" s="70"/>
      <c r="M2351" s="101">
        <f t="shared" si="73"/>
        <v>0</v>
      </c>
    </row>
    <row r="2352" spans="2:13">
      <c r="B2352" s="60"/>
      <c r="C2352" s="65"/>
      <c r="D2352" s="66"/>
      <c r="E2352" s="20" t="str">
        <f t="shared" si="72"/>
        <v>1-1900</v>
      </c>
      <c r="F2352" s="69"/>
      <c r="G2352" s="67"/>
      <c r="H2352" s="68"/>
      <c r="I2352" s="69"/>
      <c r="J2352" s="67"/>
      <c r="K2352" s="25" t="e">
        <f>IFERROR(VLOOKUP(J2352,'DE-PARA'!J:K,2,0),VLOOKUP('BD Conta 5295-0'!J2352,'DE-PARA'!K:L,2,0))</f>
        <v>#N/A</v>
      </c>
      <c r="L2352" s="70"/>
      <c r="M2352" s="101">
        <f t="shared" si="73"/>
        <v>0</v>
      </c>
    </row>
    <row r="2353" spans="2:13">
      <c r="B2353" s="60"/>
      <c r="C2353" s="65"/>
      <c r="D2353" s="66"/>
      <c r="E2353" s="20" t="str">
        <f t="shared" si="72"/>
        <v>1-1900</v>
      </c>
      <c r="F2353" s="69"/>
      <c r="G2353" s="67"/>
      <c r="H2353" s="68"/>
      <c r="I2353" s="69"/>
      <c r="J2353" s="67"/>
      <c r="K2353" s="25" t="e">
        <f>IFERROR(VLOOKUP(J2353,'DE-PARA'!J:K,2,0),VLOOKUP('BD Conta 5295-0'!J2353,'DE-PARA'!K:L,2,0))</f>
        <v>#N/A</v>
      </c>
      <c r="L2353" s="70"/>
      <c r="M2353" s="101">
        <f t="shared" si="73"/>
        <v>0</v>
      </c>
    </row>
    <row r="2354" spans="2:13">
      <c r="B2354" s="60"/>
      <c r="C2354" s="65"/>
      <c r="D2354" s="66"/>
      <c r="E2354" s="20" t="str">
        <f t="shared" si="72"/>
        <v>1-1900</v>
      </c>
      <c r="F2354" s="69"/>
      <c r="G2354" s="67"/>
      <c r="H2354" s="68"/>
      <c r="I2354" s="69"/>
      <c r="J2354" s="67"/>
      <c r="K2354" s="25" t="e">
        <f>IFERROR(VLOOKUP(J2354,'DE-PARA'!J:K,2,0),VLOOKUP('BD Conta 5295-0'!J2354,'DE-PARA'!K:L,2,0))</f>
        <v>#N/A</v>
      </c>
      <c r="L2354" s="70"/>
      <c r="M2354" s="101">
        <f t="shared" si="73"/>
        <v>0</v>
      </c>
    </row>
    <row r="2355" spans="2:13">
      <c r="B2355" s="60"/>
      <c r="C2355" s="65"/>
      <c r="D2355" s="66"/>
      <c r="E2355" s="20" t="str">
        <f t="shared" si="72"/>
        <v>1-1900</v>
      </c>
      <c r="F2355" s="69"/>
      <c r="G2355" s="67"/>
      <c r="H2355" s="68"/>
      <c r="I2355" s="69"/>
      <c r="J2355" s="67"/>
      <c r="K2355" s="25" t="e">
        <f>IFERROR(VLOOKUP(J2355,'DE-PARA'!J:K,2,0),VLOOKUP('BD Conta 5295-0'!J2355,'DE-PARA'!K:L,2,0))</f>
        <v>#N/A</v>
      </c>
      <c r="L2355" s="70"/>
      <c r="M2355" s="101">
        <f t="shared" si="73"/>
        <v>0</v>
      </c>
    </row>
    <row r="2356" spans="2:13">
      <c r="B2356" s="60"/>
      <c r="C2356" s="65"/>
      <c r="D2356" s="66"/>
      <c r="E2356" s="20" t="str">
        <f t="shared" si="72"/>
        <v>1-1900</v>
      </c>
      <c r="F2356" s="69"/>
      <c r="G2356" s="67"/>
      <c r="H2356" s="68"/>
      <c r="I2356" s="69"/>
      <c r="J2356" s="67"/>
      <c r="K2356" s="25" t="e">
        <f>IFERROR(VLOOKUP(J2356,'DE-PARA'!J:K,2,0),VLOOKUP('BD Conta 5295-0'!J2356,'DE-PARA'!K:L,2,0))</f>
        <v>#N/A</v>
      </c>
      <c r="L2356" s="70"/>
      <c r="M2356" s="101">
        <f t="shared" si="73"/>
        <v>0</v>
      </c>
    </row>
    <row r="2357" spans="2:13">
      <c r="B2357" s="60"/>
      <c r="C2357" s="65"/>
      <c r="D2357" s="66"/>
      <c r="E2357" s="20" t="str">
        <f t="shared" si="72"/>
        <v>1-1900</v>
      </c>
      <c r="F2357" s="69"/>
      <c r="G2357" s="67"/>
      <c r="H2357" s="68"/>
      <c r="I2357" s="69"/>
      <c r="J2357" s="67"/>
      <c r="K2357" s="25" t="e">
        <f>IFERROR(VLOOKUP(J2357,'DE-PARA'!J:K,2,0),VLOOKUP('BD Conta 5295-0'!J2357,'DE-PARA'!K:L,2,0))</f>
        <v>#N/A</v>
      </c>
      <c r="L2357" s="70"/>
      <c r="M2357" s="101">
        <f t="shared" si="73"/>
        <v>0</v>
      </c>
    </row>
    <row r="2358" spans="2:13">
      <c r="B2358" s="60"/>
      <c r="C2358" s="65"/>
      <c r="D2358" s="66"/>
      <c r="E2358" s="20" t="str">
        <f t="shared" si="72"/>
        <v>1-1900</v>
      </c>
      <c r="F2358" s="69"/>
      <c r="G2358" s="67"/>
      <c r="H2358" s="68"/>
      <c r="I2358" s="69"/>
      <c r="J2358" s="67"/>
      <c r="K2358" s="25" t="e">
        <f>IFERROR(VLOOKUP(J2358,'DE-PARA'!J:K,2,0),VLOOKUP('BD Conta 5295-0'!J2358,'DE-PARA'!K:L,2,0))</f>
        <v>#N/A</v>
      </c>
      <c r="L2358" s="70"/>
      <c r="M2358" s="101">
        <f t="shared" si="73"/>
        <v>0</v>
      </c>
    </row>
    <row r="2359" spans="2:13">
      <c r="B2359" s="60"/>
      <c r="C2359" s="65"/>
      <c r="D2359" s="66"/>
      <c r="E2359" s="20" t="str">
        <f t="shared" si="72"/>
        <v>1-1900</v>
      </c>
      <c r="F2359" s="69"/>
      <c r="G2359" s="67"/>
      <c r="H2359" s="68"/>
      <c r="I2359" s="69"/>
      <c r="J2359" s="67"/>
      <c r="K2359" s="25" t="e">
        <f>IFERROR(VLOOKUP(J2359,'DE-PARA'!J:K,2,0),VLOOKUP('BD Conta 5295-0'!J2359,'DE-PARA'!K:L,2,0))</f>
        <v>#N/A</v>
      </c>
      <c r="L2359" s="70"/>
      <c r="M2359" s="101">
        <f t="shared" si="73"/>
        <v>0</v>
      </c>
    </row>
    <row r="2360" spans="2:13">
      <c r="B2360" s="60"/>
      <c r="C2360" s="65"/>
      <c r="D2360" s="66"/>
      <c r="E2360" s="20" t="str">
        <f t="shared" si="72"/>
        <v>1-1900</v>
      </c>
      <c r="F2360" s="69"/>
      <c r="G2360" s="67"/>
      <c r="H2360" s="68"/>
      <c r="I2360" s="69"/>
      <c r="J2360" s="67"/>
      <c r="K2360" s="25" t="e">
        <f>IFERROR(VLOOKUP(J2360,'DE-PARA'!J:K,2,0),VLOOKUP('BD Conta 5295-0'!J2360,'DE-PARA'!K:L,2,0))</f>
        <v>#N/A</v>
      </c>
      <c r="L2360" s="70"/>
      <c r="M2360" s="101">
        <f t="shared" si="73"/>
        <v>0</v>
      </c>
    </row>
    <row r="2361" spans="2:13">
      <c r="B2361" s="60"/>
      <c r="C2361" s="65"/>
      <c r="D2361" s="66"/>
      <c r="E2361" s="20" t="str">
        <f t="shared" si="72"/>
        <v>1-1900</v>
      </c>
      <c r="F2361" s="69"/>
      <c r="G2361" s="67"/>
      <c r="H2361" s="68"/>
      <c r="I2361" s="69"/>
      <c r="J2361" s="67"/>
      <c r="K2361" s="25" t="e">
        <f>IFERROR(VLOOKUP(J2361,'DE-PARA'!J:K,2,0),VLOOKUP('BD Conta 5295-0'!J2361,'DE-PARA'!K:L,2,0))</f>
        <v>#N/A</v>
      </c>
      <c r="L2361" s="70"/>
      <c r="M2361" s="101">
        <f t="shared" si="73"/>
        <v>0</v>
      </c>
    </row>
    <row r="2362" spans="2:13">
      <c r="B2362" s="60"/>
      <c r="C2362" s="65"/>
      <c r="D2362" s="66"/>
      <c r="E2362" s="20" t="str">
        <f t="shared" si="72"/>
        <v>1-1900</v>
      </c>
      <c r="F2362" s="69"/>
      <c r="G2362" s="67"/>
      <c r="H2362" s="68"/>
      <c r="I2362" s="69"/>
      <c r="J2362" s="67"/>
      <c r="K2362" s="25" t="e">
        <f>IFERROR(VLOOKUP(J2362,'DE-PARA'!J:K,2,0),VLOOKUP('BD Conta 5295-0'!J2362,'DE-PARA'!K:L,2,0))</f>
        <v>#N/A</v>
      </c>
      <c r="L2362" s="70"/>
      <c r="M2362" s="101">
        <f t="shared" si="73"/>
        <v>0</v>
      </c>
    </row>
    <row r="2363" spans="2:13">
      <c r="B2363" s="60"/>
      <c r="C2363" s="65"/>
      <c r="D2363" s="66"/>
      <c r="E2363" s="20" t="str">
        <f t="shared" si="72"/>
        <v>1-1900</v>
      </c>
      <c r="F2363" s="69"/>
      <c r="G2363" s="67"/>
      <c r="H2363" s="68"/>
      <c r="I2363" s="69"/>
      <c r="J2363" s="67"/>
      <c r="K2363" s="25" t="e">
        <f>IFERROR(VLOOKUP(J2363,'DE-PARA'!J:K,2,0),VLOOKUP('BD Conta 5295-0'!J2363,'DE-PARA'!K:L,2,0))</f>
        <v>#N/A</v>
      </c>
      <c r="L2363" s="70"/>
      <c r="M2363" s="101">
        <f t="shared" si="73"/>
        <v>0</v>
      </c>
    </row>
    <row r="2364" spans="2:13">
      <c r="B2364" s="60"/>
      <c r="C2364" s="65"/>
      <c r="D2364" s="66"/>
      <c r="E2364" s="20" t="str">
        <f t="shared" si="72"/>
        <v>1-1900</v>
      </c>
      <c r="F2364" s="69"/>
      <c r="G2364" s="67"/>
      <c r="H2364" s="68"/>
      <c r="I2364" s="69"/>
      <c r="J2364" s="67"/>
      <c r="K2364" s="25" t="e">
        <f>IFERROR(VLOOKUP(J2364,'DE-PARA'!J:K,2,0),VLOOKUP('BD Conta 5295-0'!J2364,'DE-PARA'!K:L,2,0))</f>
        <v>#N/A</v>
      </c>
      <c r="L2364" s="70"/>
      <c r="M2364" s="101">
        <f t="shared" si="73"/>
        <v>0</v>
      </c>
    </row>
    <row r="2365" spans="2:13">
      <c r="B2365" s="60"/>
      <c r="C2365" s="65"/>
      <c r="D2365" s="66"/>
      <c r="E2365" s="20" t="str">
        <f t="shared" si="72"/>
        <v>1-1900</v>
      </c>
      <c r="F2365" s="69"/>
      <c r="G2365" s="67"/>
      <c r="H2365" s="68"/>
      <c r="I2365" s="69"/>
      <c r="J2365" s="67"/>
      <c r="K2365" s="25" t="e">
        <f>IFERROR(VLOOKUP(J2365,'DE-PARA'!J:K,2,0),VLOOKUP('BD Conta 5295-0'!J2365,'DE-PARA'!K:L,2,0))</f>
        <v>#N/A</v>
      </c>
      <c r="L2365" s="70"/>
      <c r="M2365" s="101">
        <f t="shared" si="73"/>
        <v>0</v>
      </c>
    </row>
    <row r="2366" spans="2:13">
      <c r="B2366" s="60"/>
      <c r="C2366" s="65"/>
      <c r="D2366" s="66"/>
      <c r="E2366" s="20" t="str">
        <f t="shared" si="72"/>
        <v>1-1900</v>
      </c>
      <c r="F2366" s="69"/>
      <c r="G2366" s="67"/>
      <c r="H2366" s="68"/>
      <c r="I2366" s="69"/>
      <c r="J2366" s="67"/>
      <c r="K2366" s="25" t="e">
        <f>IFERROR(VLOOKUP(J2366,'DE-PARA'!J:K,2,0),VLOOKUP('BD Conta 5295-0'!J2366,'DE-PARA'!K:L,2,0))</f>
        <v>#N/A</v>
      </c>
      <c r="L2366" s="70"/>
      <c r="M2366" s="101">
        <f t="shared" si="73"/>
        <v>0</v>
      </c>
    </row>
    <row r="2367" spans="2:13">
      <c r="B2367" s="60"/>
      <c r="C2367" s="65"/>
      <c r="D2367" s="66"/>
      <c r="E2367" s="20" t="str">
        <f t="shared" si="72"/>
        <v>1-1900</v>
      </c>
      <c r="F2367" s="69"/>
      <c r="G2367" s="67"/>
      <c r="H2367" s="68"/>
      <c r="I2367" s="69"/>
      <c r="J2367" s="67"/>
      <c r="K2367" s="25" t="e">
        <f>IFERROR(VLOOKUP(J2367,'DE-PARA'!J:K,2,0),VLOOKUP('BD Conta 5295-0'!J2367,'DE-PARA'!K:L,2,0))</f>
        <v>#N/A</v>
      </c>
      <c r="L2367" s="70"/>
      <c r="M2367" s="101">
        <f t="shared" si="73"/>
        <v>0</v>
      </c>
    </row>
    <row r="2368" spans="2:13">
      <c r="B2368" s="60"/>
      <c r="C2368" s="65"/>
      <c r="D2368" s="66"/>
      <c r="E2368" s="20" t="str">
        <f t="shared" si="72"/>
        <v>1-1900</v>
      </c>
      <c r="F2368" s="69"/>
      <c r="G2368" s="67"/>
      <c r="H2368" s="68"/>
      <c r="I2368" s="69"/>
      <c r="J2368" s="67"/>
      <c r="K2368" s="25" t="e">
        <f>IFERROR(VLOOKUP(J2368,'DE-PARA'!J:K,2,0),VLOOKUP('BD Conta 5295-0'!J2368,'DE-PARA'!K:L,2,0))</f>
        <v>#N/A</v>
      </c>
      <c r="L2368" s="70"/>
      <c r="M2368" s="101">
        <f t="shared" si="73"/>
        <v>0</v>
      </c>
    </row>
    <row r="2369" spans="2:13">
      <c r="B2369" s="60"/>
      <c r="C2369" s="65"/>
      <c r="D2369" s="66"/>
      <c r="E2369" s="20" t="str">
        <f t="shared" si="72"/>
        <v>1-1900</v>
      </c>
      <c r="F2369" s="69"/>
      <c r="G2369" s="67"/>
      <c r="H2369" s="68"/>
      <c r="I2369" s="69"/>
      <c r="J2369" s="67"/>
      <c r="K2369" s="25" t="e">
        <f>IFERROR(VLOOKUP(J2369,'DE-PARA'!J:K,2,0),VLOOKUP('BD Conta 5295-0'!J2369,'DE-PARA'!K:L,2,0))</f>
        <v>#N/A</v>
      </c>
      <c r="L2369" s="70"/>
      <c r="M2369" s="101">
        <f t="shared" si="73"/>
        <v>0</v>
      </c>
    </row>
    <row r="2370" spans="2:13">
      <c r="B2370" s="60"/>
      <c r="C2370" s="65"/>
      <c r="D2370" s="66"/>
      <c r="E2370" s="20" t="str">
        <f t="shared" si="72"/>
        <v>1-1900</v>
      </c>
      <c r="F2370" s="69"/>
      <c r="G2370" s="67"/>
      <c r="H2370" s="68"/>
      <c r="I2370" s="69"/>
      <c r="J2370" s="67"/>
      <c r="K2370" s="25" t="e">
        <f>IFERROR(VLOOKUP(J2370,'DE-PARA'!J:K,2,0),VLOOKUP('BD Conta 5295-0'!J2370,'DE-PARA'!K:L,2,0))</f>
        <v>#N/A</v>
      </c>
      <c r="L2370" s="70"/>
      <c r="M2370" s="101">
        <f t="shared" si="73"/>
        <v>0</v>
      </c>
    </row>
    <row r="2371" spans="2:13">
      <c r="B2371" s="60"/>
      <c r="C2371" s="65"/>
      <c r="D2371" s="66"/>
      <c r="E2371" s="20" t="str">
        <f t="shared" si="72"/>
        <v>1-1900</v>
      </c>
      <c r="F2371" s="69"/>
      <c r="G2371" s="67"/>
      <c r="H2371" s="68"/>
      <c r="I2371" s="69"/>
      <c r="J2371" s="67"/>
      <c r="K2371" s="25" t="e">
        <f>IFERROR(VLOOKUP(J2371,'DE-PARA'!J:K,2,0),VLOOKUP('BD Conta 5295-0'!J2371,'DE-PARA'!K:L,2,0))</f>
        <v>#N/A</v>
      </c>
      <c r="L2371" s="70"/>
      <c r="M2371" s="101">
        <f t="shared" si="73"/>
        <v>0</v>
      </c>
    </row>
    <row r="2372" spans="2:13">
      <c r="B2372" s="60"/>
      <c r="C2372" s="65"/>
      <c r="D2372" s="66"/>
      <c r="E2372" s="20" t="str">
        <f t="shared" ref="E2372:E2435" si="74">MONTH(D2372)&amp;"-"&amp;YEAR(D2372)</f>
        <v>1-1900</v>
      </c>
      <c r="F2372" s="69"/>
      <c r="G2372" s="67"/>
      <c r="H2372" s="68"/>
      <c r="I2372" s="69"/>
      <c r="J2372" s="67"/>
      <c r="K2372" s="25" t="e">
        <f>IFERROR(VLOOKUP(J2372,'DE-PARA'!J:K,2,0),VLOOKUP('BD Conta 5295-0'!J2372,'DE-PARA'!K:L,2,0))</f>
        <v>#N/A</v>
      </c>
      <c r="L2372" s="70"/>
      <c r="M2372" s="101">
        <f t="shared" si="73"/>
        <v>0</v>
      </c>
    </row>
    <row r="2373" spans="2:13">
      <c r="B2373" s="60"/>
      <c r="C2373" s="65"/>
      <c r="D2373" s="66"/>
      <c r="E2373" s="20" t="str">
        <f t="shared" si="74"/>
        <v>1-1900</v>
      </c>
      <c r="F2373" s="69"/>
      <c r="G2373" s="67"/>
      <c r="H2373" s="68"/>
      <c r="I2373" s="69"/>
      <c r="J2373" s="67"/>
      <c r="K2373" s="25" t="e">
        <f>IFERROR(VLOOKUP(J2373,'DE-PARA'!J:K,2,0),VLOOKUP('BD Conta 5295-0'!J2373,'DE-PARA'!K:L,2,0))</f>
        <v>#N/A</v>
      </c>
      <c r="L2373" s="70"/>
      <c r="M2373" s="101">
        <f t="shared" si="73"/>
        <v>0</v>
      </c>
    </row>
    <row r="2374" spans="2:13">
      <c r="B2374" s="60"/>
      <c r="C2374" s="65"/>
      <c r="D2374" s="66"/>
      <c r="E2374" s="20" t="str">
        <f t="shared" si="74"/>
        <v>1-1900</v>
      </c>
      <c r="F2374" s="69"/>
      <c r="G2374" s="67"/>
      <c r="H2374" s="68"/>
      <c r="I2374" s="69"/>
      <c r="J2374" s="67"/>
      <c r="K2374" s="25" t="e">
        <f>IFERROR(VLOOKUP(J2374,'DE-PARA'!J:K,2,0),VLOOKUP('BD Conta 5295-0'!J2374,'DE-PARA'!K:L,2,0))</f>
        <v>#N/A</v>
      </c>
      <c r="L2374" s="70"/>
      <c r="M2374" s="101">
        <f t="shared" ref="M2374:M2437" si="75">M2373+L2374</f>
        <v>0</v>
      </c>
    </row>
    <row r="2375" spans="2:13">
      <c r="B2375" s="60"/>
      <c r="C2375" s="65"/>
      <c r="D2375" s="66"/>
      <c r="E2375" s="20" t="str">
        <f t="shared" si="74"/>
        <v>1-1900</v>
      </c>
      <c r="F2375" s="69"/>
      <c r="G2375" s="67"/>
      <c r="H2375" s="68"/>
      <c r="I2375" s="69"/>
      <c r="J2375" s="67"/>
      <c r="K2375" s="25" t="e">
        <f>IFERROR(VLOOKUP(J2375,'DE-PARA'!J:K,2,0),VLOOKUP('BD Conta 5295-0'!J2375,'DE-PARA'!K:L,2,0))</f>
        <v>#N/A</v>
      </c>
      <c r="L2375" s="70"/>
      <c r="M2375" s="101">
        <f t="shared" si="75"/>
        <v>0</v>
      </c>
    </row>
    <row r="2376" spans="2:13">
      <c r="B2376" s="60"/>
      <c r="C2376" s="65"/>
      <c r="D2376" s="66"/>
      <c r="E2376" s="20" t="str">
        <f t="shared" si="74"/>
        <v>1-1900</v>
      </c>
      <c r="F2376" s="69"/>
      <c r="G2376" s="67"/>
      <c r="H2376" s="68"/>
      <c r="I2376" s="69"/>
      <c r="J2376" s="67"/>
      <c r="K2376" s="25" t="e">
        <f>IFERROR(VLOOKUP(J2376,'DE-PARA'!J:K,2,0),VLOOKUP('BD Conta 5295-0'!J2376,'DE-PARA'!K:L,2,0))</f>
        <v>#N/A</v>
      </c>
      <c r="L2376" s="70"/>
      <c r="M2376" s="101">
        <f t="shared" si="75"/>
        <v>0</v>
      </c>
    </row>
    <row r="2377" spans="2:13">
      <c r="B2377" s="60"/>
      <c r="C2377" s="65"/>
      <c r="D2377" s="66"/>
      <c r="E2377" s="20" t="str">
        <f t="shared" si="74"/>
        <v>1-1900</v>
      </c>
      <c r="F2377" s="69"/>
      <c r="G2377" s="67"/>
      <c r="H2377" s="68"/>
      <c r="I2377" s="69"/>
      <c r="J2377" s="67"/>
      <c r="K2377" s="25" t="e">
        <f>IFERROR(VLOOKUP(J2377,'DE-PARA'!J:K,2,0),VLOOKUP('BD Conta 5295-0'!J2377,'DE-PARA'!K:L,2,0))</f>
        <v>#N/A</v>
      </c>
      <c r="L2377" s="70"/>
      <c r="M2377" s="101">
        <f t="shared" si="75"/>
        <v>0</v>
      </c>
    </row>
    <row r="2378" spans="2:13">
      <c r="B2378" s="60"/>
      <c r="C2378" s="65"/>
      <c r="D2378" s="66"/>
      <c r="E2378" s="20" t="str">
        <f t="shared" si="74"/>
        <v>1-1900</v>
      </c>
      <c r="F2378" s="69"/>
      <c r="G2378" s="67"/>
      <c r="H2378" s="68"/>
      <c r="I2378" s="69"/>
      <c r="J2378" s="67"/>
      <c r="K2378" s="25" t="e">
        <f>IFERROR(VLOOKUP(J2378,'DE-PARA'!J:K,2,0),VLOOKUP('BD Conta 5295-0'!J2378,'DE-PARA'!K:L,2,0))</f>
        <v>#N/A</v>
      </c>
      <c r="L2378" s="70"/>
      <c r="M2378" s="101">
        <f t="shared" si="75"/>
        <v>0</v>
      </c>
    </row>
    <row r="2379" spans="2:13">
      <c r="B2379" s="60"/>
      <c r="C2379" s="65"/>
      <c r="D2379" s="66"/>
      <c r="E2379" s="20" t="str">
        <f t="shared" si="74"/>
        <v>1-1900</v>
      </c>
      <c r="F2379" s="69"/>
      <c r="G2379" s="67"/>
      <c r="H2379" s="68"/>
      <c r="I2379" s="69"/>
      <c r="J2379" s="67"/>
      <c r="K2379" s="25" t="e">
        <f>IFERROR(VLOOKUP(J2379,'DE-PARA'!J:K,2,0),VLOOKUP('BD Conta 5295-0'!J2379,'DE-PARA'!K:L,2,0))</f>
        <v>#N/A</v>
      </c>
      <c r="L2379" s="70"/>
      <c r="M2379" s="101">
        <f t="shared" si="75"/>
        <v>0</v>
      </c>
    </row>
    <row r="2380" spans="2:13">
      <c r="B2380" s="60"/>
      <c r="C2380" s="65"/>
      <c r="D2380" s="66"/>
      <c r="E2380" s="20" t="str">
        <f t="shared" si="74"/>
        <v>1-1900</v>
      </c>
      <c r="F2380" s="69"/>
      <c r="G2380" s="67"/>
      <c r="H2380" s="68"/>
      <c r="I2380" s="69"/>
      <c r="J2380" s="67"/>
      <c r="K2380" s="25" t="e">
        <f>IFERROR(VLOOKUP(J2380,'DE-PARA'!J:K,2,0),VLOOKUP('BD Conta 5295-0'!J2380,'DE-PARA'!K:L,2,0))</f>
        <v>#N/A</v>
      </c>
      <c r="L2380" s="70"/>
      <c r="M2380" s="101">
        <f t="shared" si="75"/>
        <v>0</v>
      </c>
    </row>
    <row r="2381" spans="2:13">
      <c r="B2381" s="60"/>
      <c r="C2381" s="65"/>
      <c r="D2381" s="66"/>
      <c r="E2381" s="20" t="str">
        <f t="shared" si="74"/>
        <v>1-1900</v>
      </c>
      <c r="F2381" s="69"/>
      <c r="G2381" s="67"/>
      <c r="H2381" s="68"/>
      <c r="I2381" s="69"/>
      <c r="J2381" s="67"/>
      <c r="K2381" s="25" t="e">
        <f>IFERROR(VLOOKUP(J2381,'DE-PARA'!J:K,2,0),VLOOKUP('BD Conta 5295-0'!J2381,'DE-PARA'!K:L,2,0))</f>
        <v>#N/A</v>
      </c>
      <c r="L2381" s="70"/>
      <c r="M2381" s="101">
        <f t="shared" si="75"/>
        <v>0</v>
      </c>
    </row>
    <row r="2382" spans="2:13">
      <c r="B2382" s="60"/>
      <c r="C2382" s="65"/>
      <c r="D2382" s="66"/>
      <c r="E2382" s="20" t="str">
        <f t="shared" si="74"/>
        <v>1-1900</v>
      </c>
      <c r="F2382" s="69"/>
      <c r="G2382" s="67"/>
      <c r="H2382" s="68"/>
      <c r="I2382" s="69"/>
      <c r="J2382" s="67"/>
      <c r="K2382" s="25" t="e">
        <f>IFERROR(VLOOKUP(J2382,'DE-PARA'!J:K,2,0),VLOOKUP('BD Conta 5295-0'!J2382,'DE-PARA'!K:L,2,0))</f>
        <v>#N/A</v>
      </c>
      <c r="L2382" s="70"/>
      <c r="M2382" s="101">
        <f t="shared" si="75"/>
        <v>0</v>
      </c>
    </row>
    <row r="2383" spans="2:13">
      <c r="B2383" s="60"/>
      <c r="C2383" s="65"/>
      <c r="D2383" s="66"/>
      <c r="E2383" s="20" t="str">
        <f t="shared" si="74"/>
        <v>1-1900</v>
      </c>
      <c r="F2383" s="69"/>
      <c r="G2383" s="67"/>
      <c r="H2383" s="68"/>
      <c r="I2383" s="69"/>
      <c r="J2383" s="67"/>
      <c r="K2383" s="25" t="e">
        <f>IFERROR(VLOOKUP(J2383,'DE-PARA'!J:K,2,0),VLOOKUP('BD Conta 5295-0'!J2383,'DE-PARA'!K:L,2,0))</f>
        <v>#N/A</v>
      </c>
      <c r="L2383" s="70"/>
      <c r="M2383" s="101">
        <f t="shared" si="75"/>
        <v>0</v>
      </c>
    </row>
    <row r="2384" spans="2:13">
      <c r="B2384" s="60"/>
      <c r="C2384" s="65"/>
      <c r="D2384" s="66"/>
      <c r="E2384" s="20" t="str">
        <f t="shared" si="74"/>
        <v>1-1900</v>
      </c>
      <c r="F2384" s="69"/>
      <c r="G2384" s="67"/>
      <c r="H2384" s="68"/>
      <c r="I2384" s="69"/>
      <c r="J2384" s="67"/>
      <c r="K2384" s="25" t="e">
        <f>IFERROR(VLOOKUP(J2384,'DE-PARA'!J:K,2,0),VLOOKUP('BD Conta 5295-0'!J2384,'DE-PARA'!K:L,2,0))</f>
        <v>#N/A</v>
      </c>
      <c r="L2384" s="70"/>
      <c r="M2384" s="101">
        <f t="shared" si="75"/>
        <v>0</v>
      </c>
    </row>
    <row r="2385" spans="2:13">
      <c r="B2385" s="60"/>
      <c r="C2385" s="65"/>
      <c r="D2385" s="66"/>
      <c r="E2385" s="20" t="str">
        <f t="shared" si="74"/>
        <v>1-1900</v>
      </c>
      <c r="F2385" s="69"/>
      <c r="G2385" s="67"/>
      <c r="H2385" s="68"/>
      <c r="I2385" s="69"/>
      <c r="J2385" s="67"/>
      <c r="K2385" s="25" t="e">
        <f>IFERROR(VLOOKUP(J2385,'DE-PARA'!J:K,2,0),VLOOKUP('BD Conta 5295-0'!J2385,'DE-PARA'!K:L,2,0))</f>
        <v>#N/A</v>
      </c>
      <c r="L2385" s="70"/>
      <c r="M2385" s="101">
        <f t="shared" si="75"/>
        <v>0</v>
      </c>
    </row>
    <row r="2386" spans="2:13">
      <c r="B2386" s="60"/>
      <c r="C2386" s="65"/>
      <c r="D2386" s="66"/>
      <c r="E2386" s="20" t="str">
        <f t="shared" si="74"/>
        <v>1-1900</v>
      </c>
      <c r="F2386" s="69"/>
      <c r="G2386" s="67"/>
      <c r="H2386" s="68"/>
      <c r="I2386" s="69"/>
      <c r="J2386" s="67"/>
      <c r="K2386" s="25" t="e">
        <f>IFERROR(VLOOKUP(J2386,'DE-PARA'!J:K,2,0),VLOOKUP('BD Conta 5295-0'!J2386,'DE-PARA'!K:L,2,0))</f>
        <v>#N/A</v>
      </c>
      <c r="L2386" s="70"/>
      <c r="M2386" s="101">
        <f t="shared" si="75"/>
        <v>0</v>
      </c>
    </row>
    <row r="2387" spans="2:13">
      <c r="B2387" s="60"/>
      <c r="C2387" s="65"/>
      <c r="D2387" s="66"/>
      <c r="E2387" s="20" t="str">
        <f t="shared" si="74"/>
        <v>1-1900</v>
      </c>
      <c r="F2387" s="69"/>
      <c r="G2387" s="67"/>
      <c r="H2387" s="68"/>
      <c r="I2387" s="69"/>
      <c r="J2387" s="67"/>
      <c r="K2387" s="25" t="e">
        <f>IFERROR(VLOOKUP(J2387,'DE-PARA'!J:K,2,0),VLOOKUP('BD Conta 5295-0'!J2387,'DE-PARA'!K:L,2,0))</f>
        <v>#N/A</v>
      </c>
      <c r="L2387" s="70"/>
      <c r="M2387" s="101">
        <f t="shared" si="75"/>
        <v>0</v>
      </c>
    </row>
    <row r="2388" spans="2:13">
      <c r="B2388" s="60"/>
      <c r="C2388" s="65"/>
      <c r="D2388" s="66"/>
      <c r="E2388" s="20" t="str">
        <f t="shared" si="74"/>
        <v>1-1900</v>
      </c>
      <c r="F2388" s="69"/>
      <c r="G2388" s="67"/>
      <c r="H2388" s="68"/>
      <c r="I2388" s="69"/>
      <c r="J2388" s="67"/>
      <c r="K2388" s="25" t="e">
        <f>IFERROR(VLOOKUP(J2388,'DE-PARA'!J:K,2,0),VLOOKUP('BD Conta 5295-0'!J2388,'DE-PARA'!K:L,2,0))</f>
        <v>#N/A</v>
      </c>
      <c r="L2388" s="70"/>
      <c r="M2388" s="101">
        <f t="shared" si="75"/>
        <v>0</v>
      </c>
    </row>
    <row r="2389" spans="2:13">
      <c r="B2389" s="60"/>
      <c r="C2389" s="65"/>
      <c r="D2389" s="66"/>
      <c r="E2389" s="20" t="str">
        <f t="shared" si="74"/>
        <v>1-1900</v>
      </c>
      <c r="F2389" s="69"/>
      <c r="G2389" s="67"/>
      <c r="H2389" s="68"/>
      <c r="I2389" s="69"/>
      <c r="J2389" s="67"/>
      <c r="K2389" s="25" t="e">
        <f>IFERROR(VLOOKUP(J2389,'DE-PARA'!J:K,2,0),VLOOKUP('BD Conta 5295-0'!J2389,'DE-PARA'!K:L,2,0))</f>
        <v>#N/A</v>
      </c>
      <c r="L2389" s="70"/>
      <c r="M2389" s="101">
        <f t="shared" si="75"/>
        <v>0</v>
      </c>
    </row>
    <row r="2390" spans="2:13">
      <c r="B2390" s="60"/>
      <c r="C2390" s="65"/>
      <c r="D2390" s="66"/>
      <c r="E2390" s="20" t="str">
        <f t="shared" si="74"/>
        <v>1-1900</v>
      </c>
      <c r="F2390" s="69"/>
      <c r="G2390" s="67"/>
      <c r="H2390" s="68"/>
      <c r="I2390" s="69"/>
      <c r="J2390" s="67"/>
      <c r="K2390" s="25" t="e">
        <f>IFERROR(VLOOKUP(J2390,'DE-PARA'!J:K,2,0),VLOOKUP('BD Conta 5295-0'!J2390,'DE-PARA'!K:L,2,0))</f>
        <v>#N/A</v>
      </c>
      <c r="L2390" s="70"/>
      <c r="M2390" s="101">
        <f t="shared" si="75"/>
        <v>0</v>
      </c>
    </row>
    <row r="2391" spans="2:13">
      <c r="B2391" s="60"/>
      <c r="C2391" s="65"/>
      <c r="D2391" s="66"/>
      <c r="E2391" s="20" t="str">
        <f t="shared" si="74"/>
        <v>1-1900</v>
      </c>
      <c r="F2391" s="69"/>
      <c r="G2391" s="67"/>
      <c r="H2391" s="68"/>
      <c r="I2391" s="69"/>
      <c r="J2391" s="67"/>
      <c r="K2391" s="25" t="e">
        <f>IFERROR(VLOOKUP(J2391,'DE-PARA'!J:K,2,0),VLOOKUP('BD Conta 5295-0'!J2391,'DE-PARA'!K:L,2,0))</f>
        <v>#N/A</v>
      </c>
      <c r="L2391" s="70"/>
      <c r="M2391" s="101">
        <f t="shared" si="75"/>
        <v>0</v>
      </c>
    </row>
    <row r="2392" spans="2:13">
      <c r="B2392" s="60"/>
      <c r="C2392" s="65"/>
      <c r="D2392" s="66"/>
      <c r="E2392" s="20" t="str">
        <f t="shared" si="74"/>
        <v>1-1900</v>
      </c>
      <c r="F2392" s="69"/>
      <c r="G2392" s="67"/>
      <c r="H2392" s="68"/>
      <c r="I2392" s="69"/>
      <c r="J2392" s="67"/>
      <c r="K2392" s="25" t="e">
        <f>IFERROR(VLOOKUP(J2392,'DE-PARA'!J:K,2,0),VLOOKUP('BD Conta 5295-0'!J2392,'DE-PARA'!K:L,2,0))</f>
        <v>#N/A</v>
      </c>
      <c r="L2392" s="70"/>
      <c r="M2392" s="101">
        <f t="shared" si="75"/>
        <v>0</v>
      </c>
    </row>
    <row r="2393" spans="2:13">
      <c r="B2393" s="60"/>
      <c r="C2393" s="65"/>
      <c r="D2393" s="66"/>
      <c r="E2393" s="20" t="str">
        <f t="shared" si="74"/>
        <v>1-1900</v>
      </c>
      <c r="F2393" s="69"/>
      <c r="G2393" s="67"/>
      <c r="H2393" s="68"/>
      <c r="I2393" s="69"/>
      <c r="J2393" s="67"/>
      <c r="K2393" s="25" t="e">
        <f>IFERROR(VLOOKUP(J2393,'DE-PARA'!J:K,2,0),VLOOKUP('BD Conta 5295-0'!J2393,'DE-PARA'!K:L,2,0))</f>
        <v>#N/A</v>
      </c>
      <c r="L2393" s="70"/>
      <c r="M2393" s="101">
        <f t="shared" si="75"/>
        <v>0</v>
      </c>
    </row>
    <row r="2394" spans="2:13">
      <c r="B2394" s="60"/>
      <c r="C2394" s="65"/>
      <c r="D2394" s="66"/>
      <c r="E2394" s="20" t="str">
        <f t="shared" si="74"/>
        <v>1-1900</v>
      </c>
      <c r="F2394" s="69"/>
      <c r="G2394" s="67"/>
      <c r="H2394" s="68"/>
      <c r="I2394" s="69"/>
      <c r="J2394" s="67"/>
      <c r="K2394" s="25" t="e">
        <f>IFERROR(VLOOKUP(J2394,'DE-PARA'!J:K,2,0),VLOOKUP('BD Conta 5295-0'!J2394,'DE-PARA'!K:L,2,0))</f>
        <v>#N/A</v>
      </c>
      <c r="L2394" s="70"/>
      <c r="M2394" s="101">
        <f t="shared" si="75"/>
        <v>0</v>
      </c>
    </row>
    <row r="2395" spans="2:13">
      <c r="B2395" s="60"/>
      <c r="C2395" s="65"/>
      <c r="D2395" s="66"/>
      <c r="E2395" s="20" t="str">
        <f t="shared" si="74"/>
        <v>1-1900</v>
      </c>
      <c r="F2395" s="69"/>
      <c r="G2395" s="67"/>
      <c r="H2395" s="68"/>
      <c r="I2395" s="69"/>
      <c r="J2395" s="67"/>
      <c r="K2395" s="25" t="e">
        <f>IFERROR(VLOOKUP(J2395,'DE-PARA'!J:K,2,0),VLOOKUP('BD Conta 5295-0'!J2395,'DE-PARA'!K:L,2,0))</f>
        <v>#N/A</v>
      </c>
      <c r="L2395" s="70"/>
      <c r="M2395" s="101">
        <f t="shared" si="75"/>
        <v>0</v>
      </c>
    </row>
    <row r="2396" spans="2:13">
      <c r="B2396" s="60"/>
      <c r="C2396" s="65"/>
      <c r="D2396" s="66"/>
      <c r="E2396" s="20" t="str">
        <f t="shared" si="74"/>
        <v>1-1900</v>
      </c>
      <c r="F2396" s="69"/>
      <c r="G2396" s="67"/>
      <c r="H2396" s="68"/>
      <c r="I2396" s="69"/>
      <c r="J2396" s="67"/>
      <c r="K2396" s="25" t="e">
        <f>IFERROR(VLOOKUP(J2396,'DE-PARA'!J:K,2,0),VLOOKUP('BD Conta 5295-0'!J2396,'DE-PARA'!K:L,2,0))</f>
        <v>#N/A</v>
      </c>
      <c r="L2396" s="70"/>
      <c r="M2396" s="101">
        <f t="shared" si="75"/>
        <v>0</v>
      </c>
    </row>
    <row r="2397" spans="2:13">
      <c r="B2397" s="60"/>
      <c r="C2397" s="65"/>
      <c r="D2397" s="66"/>
      <c r="E2397" s="20" t="str">
        <f t="shared" si="74"/>
        <v>1-1900</v>
      </c>
      <c r="F2397" s="69"/>
      <c r="G2397" s="67"/>
      <c r="H2397" s="68"/>
      <c r="I2397" s="69"/>
      <c r="J2397" s="67"/>
      <c r="K2397" s="25" t="e">
        <f>IFERROR(VLOOKUP(J2397,'DE-PARA'!J:K,2,0),VLOOKUP('BD Conta 5295-0'!J2397,'DE-PARA'!K:L,2,0))</f>
        <v>#N/A</v>
      </c>
      <c r="L2397" s="70"/>
      <c r="M2397" s="101">
        <f t="shared" si="75"/>
        <v>0</v>
      </c>
    </row>
    <row r="2398" spans="2:13">
      <c r="B2398" s="60"/>
      <c r="C2398" s="65"/>
      <c r="D2398" s="66"/>
      <c r="E2398" s="20" t="str">
        <f t="shared" si="74"/>
        <v>1-1900</v>
      </c>
      <c r="F2398" s="69"/>
      <c r="G2398" s="67"/>
      <c r="H2398" s="68"/>
      <c r="I2398" s="69"/>
      <c r="J2398" s="67"/>
      <c r="K2398" s="25" t="e">
        <f>IFERROR(VLOOKUP(J2398,'DE-PARA'!J:K,2,0),VLOOKUP('BD Conta 5295-0'!J2398,'DE-PARA'!K:L,2,0))</f>
        <v>#N/A</v>
      </c>
      <c r="L2398" s="70"/>
      <c r="M2398" s="101">
        <f t="shared" si="75"/>
        <v>0</v>
      </c>
    </row>
    <row r="2399" spans="2:13">
      <c r="B2399" s="60"/>
      <c r="C2399" s="65"/>
      <c r="D2399" s="66"/>
      <c r="E2399" s="20" t="str">
        <f t="shared" si="74"/>
        <v>1-1900</v>
      </c>
      <c r="F2399" s="69"/>
      <c r="G2399" s="67"/>
      <c r="H2399" s="68"/>
      <c r="I2399" s="69"/>
      <c r="J2399" s="67"/>
      <c r="K2399" s="25" t="e">
        <f>IFERROR(VLOOKUP(J2399,'DE-PARA'!J:K,2,0),VLOOKUP('BD Conta 5295-0'!J2399,'DE-PARA'!K:L,2,0))</f>
        <v>#N/A</v>
      </c>
      <c r="L2399" s="70"/>
      <c r="M2399" s="101">
        <f t="shared" si="75"/>
        <v>0</v>
      </c>
    </row>
    <row r="2400" spans="2:13">
      <c r="B2400" s="60"/>
      <c r="C2400" s="65"/>
      <c r="D2400" s="66"/>
      <c r="E2400" s="20" t="str">
        <f t="shared" si="74"/>
        <v>1-1900</v>
      </c>
      <c r="F2400" s="69"/>
      <c r="G2400" s="67"/>
      <c r="H2400" s="68"/>
      <c r="I2400" s="69"/>
      <c r="J2400" s="67"/>
      <c r="K2400" s="25" t="e">
        <f>IFERROR(VLOOKUP(J2400,'DE-PARA'!J:K,2,0),VLOOKUP('BD Conta 5295-0'!J2400,'DE-PARA'!K:L,2,0))</f>
        <v>#N/A</v>
      </c>
      <c r="L2400" s="70"/>
      <c r="M2400" s="101">
        <f t="shared" si="75"/>
        <v>0</v>
      </c>
    </row>
    <row r="2401" spans="2:13">
      <c r="B2401" s="60"/>
      <c r="C2401" s="65"/>
      <c r="D2401" s="66"/>
      <c r="E2401" s="20" t="str">
        <f t="shared" si="74"/>
        <v>1-1900</v>
      </c>
      <c r="F2401" s="69"/>
      <c r="G2401" s="67"/>
      <c r="H2401" s="68"/>
      <c r="I2401" s="69"/>
      <c r="J2401" s="67"/>
      <c r="K2401" s="25" t="e">
        <f>IFERROR(VLOOKUP(J2401,'DE-PARA'!J:K,2,0),VLOOKUP('BD Conta 5295-0'!J2401,'DE-PARA'!K:L,2,0))</f>
        <v>#N/A</v>
      </c>
      <c r="L2401" s="70"/>
      <c r="M2401" s="101">
        <f t="shared" si="75"/>
        <v>0</v>
      </c>
    </row>
    <row r="2402" spans="2:13">
      <c r="B2402" s="60"/>
      <c r="C2402" s="65"/>
      <c r="D2402" s="66"/>
      <c r="E2402" s="20" t="str">
        <f t="shared" si="74"/>
        <v>1-1900</v>
      </c>
      <c r="F2402" s="69"/>
      <c r="G2402" s="67"/>
      <c r="H2402" s="68"/>
      <c r="I2402" s="69"/>
      <c r="J2402" s="67"/>
      <c r="K2402" s="25" t="e">
        <f>IFERROR(VLOOKUP(J2402,'DE-PARA'!J:K,2,0),VLOOKUP('BD Conta 5295-0'!J2402,'DE-PARA'!K:L,2,0))</f>
        <v>#N/A</v>
      </c>
      <c r="L2402" s="70"/>
      <c r="M2402" s="101">
        <f t="shared" si="75"/>
        <v>0</v>
      </c>
    </row>
    <row r="2403" spans="2:13">
      <c r="B2403" s="60"/>
      <c r="C2403" s="65"/>
      <c r="D2403" s="66"/>
      <c r="E2403" s="20" t="str">
        <f t="shared" si="74"/>
        <v>1-1900</v>
      </c>
      <c r="F2403" s="69"/>
      <c r="G2403" s="67"/>
      <c r="H2403" s="68"/>
      <c r="I2403" s="69"/>
      <c r="J2403" s="67"/>
      <c r="K2403" s="25" t="e">
        <f>IFERROR(VLOOKUP(J2403,'DE-PARA'!J:K,2,0),VLOOKUP('BD Conta 5295-0'!J2403,'DE-PARA'!K:L,2,0))</f>
        <v>#N/A</v>
      </c>
      <c r="L2403" s="70"/>
      <c r="M2403" s="101">
        <f t="shared" si="75"/>
        <v>0</v>
      </c>
    </row>
    <row r="2404" spans="2:13">
      <c r="B2404" s="60"/>
      <c r="C2404" s="65"/>
      <c r="D2404" s="66"/>
      <c r="E2404" s="20" t="str">
        <f t="shared" si="74"/>
        <v>1-1900</v>
      </c>
      <c r="F2404" s="69"/>
      <c r="G2404" s="67"/>
      <c r="H2404" s="68"/>
      <c r="I2404" s="69"/>
      <c r="J2404" s="67"/>
      <c r="K2404" s="25" t="e">
        <f>IFERROR(VLOOKUP(J2404,'DE-PARA'!J:K,2,0),VLOOKUP('BD Conta 5295-0'!J2404,'DE-PARA'!K:L,2,0))</f>
        <v>#N/A</v>
      </c>
      <c r="L2404" s="70"/>
      <c r="M2404" s="101">
        <f t="shared" si="75"/>
        <v>0</v>
      </c>
    </row>
    <row r="2405" spans="2:13">
      <c r="B2405" s="60"/>
      <c r="C2405" s="65"/>
      <c r="D2405" s="66"/>
      <c r="E2405" s="20" t="str">
        <f t="shared" si="74"/>
        <v>1-1900</v>
      </c>
      <c r="F2405" s="69"/>
      <c r="G2405" s="67"/>
      <c r="H2405" s="68"/>
      <c r="I2405" s="69"/>
      <c r="J2405" s="67"/>
      <c r="K2405" s="25" t="e">
        <f>IFERROR(VLOOKUP(J2405,'DE-PARA'!J:K,2,0),VLOOKUP('BD Conta 5295-0'!J2405,'DE-PARA'!K:L,2,0))</f>
        <v>#N/A</v>
      </c>
      <c r="L2405" s="70"/>
      <c r="M2405" s="101">
        <f t="shared" si="75"/>
        <v>0</v>
      </c>
    </row>
    <row r="2406" spans="2:13">
      <c r="B2406" s="60"/>
      <c r="C2406" s="65"/>
      <c r="D2406" s="66"/>
      <c r="E2406" s="20" t="str">
        <f t="shared" si="74"/>
        <v>1-1900</v>
      </c>
      <c r="F2406" s="69"/>
      <c r="G2406" s="67"/>
      <c r="H2406" s="68"/>
      <c r="I2406" s="69"/>
      <c r="J2406" s="67"/>
      <c r="K2406" s="25" t="e">
        <f>IFERROR(VLOOKUP(J2406,'DE-PARA'!J:K,2,0),VLOOKUP('BD Conta 5295-0'!J2406,'DE-PARA'!K:L,2,0))</f>
        <v>#N/A</v>
      </c>
      <c r="L2406" s="70"/>
      <c r="M2406" s="101">
        <f t="shared" si="75"/>
        <v>0</v>
      </c>
    </row>
    <row r="2407" spans="2:13">
      <c r="B2407" s="60"/>
      <c r="C2407" s="65"/>
      <c r="D2407" s="66"/>
      <c r="E2407" s="20" t="str">
        <f t="shared" si="74"/>
        <v>1-1900</v>
      </c>
      <c r="F2407" s="69"/>
      <c r="G2407" s="67"/>
      <c r="H2407" s="68"/>
      <c r="I2407" s="69"/>
      <c r="J2407" s="67"/>
      <c r="K2407" s="25" t="e">
        <f>IFERROR(VLOOKUP(J2407,'DE-PARA'!J:K,2,0),VLOOKUP('BD Conta 5295-0'!J2407,'DE-PARA'!K:L,2,0))</f>
        <v>#N/A</v>
      </c>
      <c r="L2407" s="70"/>
      <c r="M2407" s="101">
        <f t="shared" si="75"/>
        <v>0</v>
      </c>
    </row>
    <row r="2408" spans="2:13">
      <c r="B2408" s="60"/>
      <c r="C2408" s="65"/>
      <c r="D2408" s="66"/>
      <c r="E2408" s="20" t="str">
        <f t="shared" si="74"/>
        <v>1-1900</v>
      </c>
      <c r="F2408" s="69"/>
      <c r="G2408" s="67"/>
      <c r="H2408" s="68"/>
      <c r="I2408" s="69"/>
      <c r="J2408" s="67"/>
      <c r="K2408" s="25" t="e">
        <f>IFERROR(VLOOKUP(J2408,'DE-PARA'!J:K,2,0),VLOOKUP('BD Conta 5295-0'!J2408,'DE-PARA'!K:L,2,0))</f>
        <v>#N/A</v>
      </c>
      <c r="L2408" s="70"/>
      <c r="M2408" s="101">
        <f t="shared" si="75"/>
        <v>0</v>
      </c>
    </row>
    <row r="2409" spans="2:13">
      <c r="B2409" s="60"/>
      <c r="C2409" s="65"/>
      <c r="D2409" s="66"/>
      <c r="E2409" s="20" t="str">
        <f t="shared" si="74"/>
        <v>1-1900</v>
      </c>
      <c r="F2409" s="69"/>
      <c r="G2409" s="67"/>
      <c r="H2409" s="68"/>
      <c r="I2409" s="69"/>
      <c r="J2409" s="67"/>
      <c r="K2409" s="25" t="e">
        <f>IFERROR(VLOOKUP(J2409,'DE-PARA'!J:K,2,0),VLOOKUP('BD Conta 5295-0'!J2409,'DE-PARA'!K:L,2,0))</f>
        <v>#N/A</v>
      </c>
      <c r="L2409" s="70"/>
      <c r="M2409" s="101">
        <f t="shared" si="75"/>
        <v>0</v>
      </c>
    </row>
    <row r="2410" spans="2:13">
      <c r="B2410" s="60"/>
      <c r="C2410" s="65"/>
      <c r="D2410" s="66"/>
      <c r="E2410" s="20" t="str">
        <f t="shared" si="74"/>
        <v>1-1900</v>
      </c>
      <c r="F2410" s="69"/>
      <c r="G2410" s="67"/>
      <c r="H2410" s="68"/>
      <c r="I2410" s="69"/>
      <c r="J2410" s="67"/>
      <c r="K2410" s="25" t="e">
        <f>IFERROR(VLOOKUP(J2410,'DE-PARA'!J:K,2,0),VLOOKUP('BD Conta 5295-0'!J2410,'DE-PARA'!K:L,2,0))</f>
        <v>#N/A</v>
      </c>
      <c r="L2410" s="70"/>
      <c r="M2410" s="101">
        <f t="shared" si="75"/>
        <v>0</v>
      </c>
    </row>
    <row r="2411" spans="2:13">
      <c r="B2411" s="60"/>
      <c r="C2411" s="65"/>
      <c r="D2411" s="66"/>
      <c r="E2411" s="20" t="str">
        <f t="shared" si="74"/>
        <v>1-1900</v>
      </c>
      <c r="F2411" s="69"/>
      <c r="G2411" s="67"/>
      <c r="H2411" s="68"/>
      <c r="I2411" s="69"/>
      <c r="J2411" s="67"/>
      <c r="K2411" s="25" t="e">
        <f>IFERROR(VLOOKUP(J2411,'DE-PARA'!J:K,2,0),VLOOKUP('BD Conta 5295-0'!J2411,'DE-PARA'!K:L,2,0))</f>
        <v>#N/A</v>
      </c>
      <c r="L2411" s="70"/>
      <c r="M2411" s="101">
        <f t="shared" si="75"/>
        <v>0</v>
      </c>
    </row>
    <row r="2412" spans="2:13">
      <c r="B2412" s="60"/>
      <c r="C2412" s="65"/>
      <c r="D2412" s="66"/>
      <c r="E2412" s="20" t="str">
        <f t="shared" si="74"/>
        <v>1-1900</v>
      </c>
      <c r="F2412" s="69"/>
      <c r="G2412" s="67"/>
      <c r="H2412" s="68"/>
      <c r="I2412" s="69"/>
      <c r="J2412" s="67"/>
      <c r="K2412" s="25" t="e">
        <f>IFERROR(VLOOKUP(J2412,'DE-PARA'!J:K,2,0),VLOOKUP('BD Conta 5295-0'!J2412,'DE-PARA'!K:L,2,0))</f>
        <v>#N/A</v>
      </c>
      <c r="L2412" s="70"/>
      <c r="M2412" s="101">
        <f t="shared" si="75"/>
        <v>0</v>
      </c>
    </row>
    <row r="2413" spans="2:13">
      <c r="B2413" s="60"/>
      <c r="C2413" s="65"/>
      <c r="D2413" s="66"/>
      <c r="E2413" s="20" t="str">
        <f t="shared" si="74"/>
        <v>1-1900</v>
      </c>
      <c r="F2413" s="69"/>
      <c r="G2413" s="67"/>
      <c r="H2413" s="68"/>
      <c r="I2413" s="69"/>
      <c r="J2413" s="67"/>
      <c r="K2413" s="25" t="e">
        <f>IFERROR(VLOOKUP(J2413,'DE-PARA'!J:K,2,0),VLOOKUP('BD Conta 5295-0'!J2413,'DE-PARA'!K:L,2,0))</f>
        <v>#N/A</v>
      </c>
      <c r="L2413" s="70"/>
      <c r="M2413" s="101">
        <f t="shared" si="75"/>
        <v>0</v>
      </c>
    </row>
    <row r="2414" spans="2:13">
      <c r="B2414" s="60"/>
      <c r="C2414" s="65"/>
      <c r="D2414" s="66"/>
      <c r="E2414" s="20" t="str">
        <f t="shared" si="74"/>
        <v>1-1900</v>
      </c>
      <c r="F2414" s="69"/>
      <c r="G2414" s="67"/>
      <c r="H2414" s="68"/>
      <c r="I2414" s="69"/>
      <c r="J2414" s="67"/>
      <c r="K2414" s="25" t="e">
        <f>IFERROR(VLOOKUP(J2414,'DE-PARA'!J:K,2,0),VLOOKUP('BD Conta 5295-0'!J2414,'DE-PARA'!K:L,2,0))</f>
        <v>#N/A</v>
      </c>
      <c r="L2414" s="70"/>
      <c r="M2414" s="101">
        <f t="shared" si="75"/>
        <v>0</v>
      </c>
    </row>
    <row r="2415" spans="2:13">
      <c r="B2415" s="60"/>
      <c r="C2415" s="65"/>
      <c r="D2415" s="66"/>
      <c r="E2415" s="20" t="str">
        <f t="shared" si="74"/>
        <v>1-1900</v>
      </c>
      <c r="F2415" s="69"/>
      <c r="G2415" s="67"/>
      <c r="H2415" s="68"/>
      <c r="I2415" s="69"/>
      <c r="J2415" s="67"/>
      <c r="K2415" s="25" t="e">
        <f>IFERROR(VLOOKUP(J2415,'DE-PARA'!J:K,2,0),VLOOKUP('BD Conta 5295-0'!J2415,'DE-PARA'!K:L,2,0))</f>
        <v>#N/A</v>
      </c>
      <c r="L2415" s="70"/>
      <c r="M2415" s="101">
        <f t="shared" si="75"/>
        <v>0</v>
      </c>
    </row>
    <row r="2416" spans="2:13">
      <c r="B2416" s="60"/>
      <c r="C2416" s="65"/>
      <c r="D2416" s="66"/>
      <c r="E2416" s="20" t="str">
        <f t="shared" si="74"/>
        <v>1-1900</v>
      </c>
      <c r="F2416" s="69"/>
      <c r="G2416" s="67"/>
      <c r="H2416" s="68"/>
      <c r="I2416" s="69"/>
      <c r="J2416" s="67"/>
      <c r="K2416" s="25" t="e">
        <f>IFERROR(VLOOKUP(J2416,'DE-PARA'!J:K,2,0),VLOOKUP('BD Conta 5295-0'!J2416,'DE-PARA'!K:L,2,0))</f>
        <v>#N/A</v>
      </c>
      <c r="L2416" s="70"/>
      <c r="M2416" s="101">
        <f t="shared" si="75"/>
        <v>0</v>
      </c>
    </row>
    <row r="2417" spans="2:13">
      <c r="B2417" s="60"/>
      <c r="C2417" s="65"/>
      <c r="D2417" s="66"/>
      <c r="E2417" s="20" t="str">
        <f t="shared" si="74"/>
        <v>1-1900</v>
      </c>
      <c r="F2417" s="69"/>
      <c r="G2417" s="67"/>
      <c r="H2417" s="68"/>
      <c r="I2417" s="69"/>
      <c r="J2417" s="67"/>
      <c r="K2417" s="25" t="e">
        <f>IFERROR(VLOOKUP(J2417,'DE-PARA'!J:K,2,0),VLOOKUP('BD Conta 5295-0'!J2417,'DE-PARA'!K:L,2,0))</f>
        <v>#N/A</v>
      </c>
      <c r="L2417" s="70"/>
      <c r="M2417" s="101">
        <f t="shared" si="75"/>
        <v>0</v>
      </c>
    </row>
    <row r="2418" spans="2:13">
      <c r="B2418" s="60"/>
      <c r="C2418" s="65"/>
      <c r="D2418" s="66"/>
      <c r="E2418" s="20" t="str">
        <f t="shared" si="74"/>
        <v>1-1900</v>
      </c>
      <c r="F2418" s="69"/>
      <c r="G2418" s="67"/>
      <c r="H2418" s="68"/>
      <c r="I2418" s="69"/>
      <c r="J2418" s="67"/>
      <c r="K2418" s="25" t="e">
        <f>IFERROR(VLOOKUP(J2418,'DE-PARA'!J:K,2,0),VLOOKUP('BD Conta 5295-0'!J2418,'DE-PARA'!K:L,2,0))</f>
        <v>#N/A</v>
      </c>
      <c r="L2418" s="70"/>
      <c r="M2418" s="101">
        <f t="shared" si="75"/>
        <v>0</v>
      </c>
    </row>
    <row r="2419" spans="2:13">
      <c r="B2419" s="60"/>
      <c r="C2419" s="65"/>
      <c r="D2419" s="66"/>
      <c r="E2419" s="20" t="str">
        <f t="shared" si="74"/>
        <v>1-1900</v>
      </c>
      <c r="F2419" s="69"/>
      <c r="G2419" s="67"/>
      <c r="H2419" s="68"/>
      <c r="I2419" s="69"/>
      <c r="J2419" s="67"/>
      <c r="K2419" s="25" t="e">
        <f>IFERROR(VLOOKUP(J2419,'DE-PARA'!J:K,2,0),VLOOKUP('BD Conta 5295-0'!J2419,'DE-PARA'!K:L,2,0))</f>
        <v>#N/A</v>
      </c>
      <c r="L2419" s="70"/>
      <c r="M2419" s="101">
        <f t="shared" si="75"/>
        <v>0</v>
      </c>
    </row>
    <row r="2420" spans="2:13">
      <c r="B2420" s="60"/>
      <c r="C2420" s="65"/>
      <c r="D2420" s="66"/>
      <c r="E2420" s="20" t="str">
        <f t="shared" si="74"/>
        <v>1-1900</v>
      </c>
      <c r="F2420" s="69"/>
      <c r="G2420" s="67"/>
      <c r="H2420" s="68"/>
      <c r="I2420" s="69"/>
      <c r="J2420" s="67"/>
      <c r="K2420" s="25" t="e">
        <f>IFERROR(VLOOKUP(J2420,'DE-PARA'!J:K,2,0),VLOOKUP('BD Conta 5295-0'!J2420,'DE-PARA'!K:L,2,0))</f>
        <v>#N/A</v>
      </c>
      <c r="L2420" s="70"/>
      <c r="M2420" s="101">
        <f t="shared" si="75"/>
        <v>0</v>
      </c>
    </row>
    <row r="2421" spans="2:13">
      <c r="B2421" s="60"/>
      <c r="C2421" s="65"/>
      <c r="D2421" s="66"/>
      <c r="E2421" s="20" t="str">
        <f t="shared" si="74"/>
        <v>1-1900</v>
      </c>
      <c r="F2421" s="69"/>
      <c r="G2421" s="67"/>
      <c r="H2421" s="68"/>
      <c r="I2421" s="69"/>
      <c r="J2421" s="67"/>
      <c r="K2421" s="25" t="e">
        <f>IFERROR(VLOOKUP(J2421,'DE-PARA'!J:K,2,0),VLOOKUP('BD Conta 5295-0'!J2421,'DE-PARA'!K:L,2,0))</f>
        <v>#N/A</v>
      </c>
      <c r="L2421" s="70"/>
      <c r="M2421" s="101">
        <f t="shared" si="75"/>
        <v>0</v>
      </c>
    </row>
    <row r="2422" spans="2:13">
      <c r="B2422" s="60"/>
      <c r="C2422" s="65"/>
      <c r="D2422" s="66"/>
      <c r="E2422" s="20" t="str">
        <f t="shared" si="74"/>
        <v>1-1900</v>
      </c>
      <c r="F2422" s="69"/>
      <c r="G2422" s="67"/>
      <c r="H2422" s="68"/>
      <c r="I2422" s="69"/>
      <c r="J2422" s="67"/>
      <c r="K2422" s="25" t="e">
        <f>IFERROR(VLOOKUP(J2422,'DE-PARA'!J:K,2,0),VLOOKUP('BD Conta 5295-0'!J2422,'DE-PARA'!K:L,2,0))</f>
        <v>#N/A</v>
      </c>
      <c r="L2422" s="70"/>
      <c r="M2422" s="101">
        <f t="shared" si="75"/>
        <v>0</v>
      </c>
    </row>
    <row r="2423" spans="2:13">
      <c r="B2423" s="60"/>
      <c r="C2423" s="65"/>
      <c r="D2423" s="66"/>
      <c r="E2423" s="20" t="str">
        <f t="shared" si="74"/>
        <v>1-1900</v>
      </c>
      <c r="F2423" s="69"/>
      <c r="G2423" s="67"/>
      <c r="H2423" s="68"/>
      <c r="I2423" s="69"/>
      <c r="J2423" s="67"/>
      <c r="K2423" s="25" t="e">
        <f>IFERROR(VLOOKUP(J2423,'DE-PARA'!J:K,2,0),VLOOKUP('BD Conta 5295-0'!J2423,'DE-PARA'!K:L,2,0))</f>
        <v>#N/A</v>
      </c>
      <c r="L2423" s="70"/>
      <c r="M2423" s="101">
        <f t="shared" si="75"/>
        <v>0</v>
      </c>
    </row>
    <row r="2424" spans="2:13">
      <c r="B2424" s="60"/>
      <c r="C2424" s="65"/>
      <c r="D2424" s="66"/>
      <c r="E2424" s="20" t="str">
        <f t="shared" si="74"/>
        <v>1-1900</v>
      </c>
      <c r="F2424" s="69"/>
      <c r="G2424" s="67"/>
      <c r="H2424" s="68"/>
      <c r="I2424" s="69"/>
      <c r="J2424" s="67"/>
      <c r="K2424" s="25" t="e">
        <f>IFERROR(VLOOKUP(J2424,'DE-PARA'!J:K,2,0),VLOOKUP('BD Conta 5295-0'!J2424,'DE-PARA'!K:L,2,0))</f>
        <v>#N/A</v>
      </c>
      <c r="L2424" s="70"/>
      <c r="M2424" s="101">
        <f t="shared" si="75"/>
        <v>0</v>
      </c>
    </row>
    <row r="2425" spans="2:13">
      <c r="B2425" s="60"/>
      <c r="C2425" s="65"/>
      <c r="D2425" s="66"/>
      <c r="E2425" s="20" t="str">
        <f t="shared" si="74"/>
        <v>1-1900</v>
      </c>
      <c r="F2425" s="69"/>
      <c r="G2425" s="67"/>
      <c r="H2425" s="68"/>
      <c r="I2425" s="69"/>
      <c r="J2425" s="67"/>
      <c r="K2425" s="25" t="e">
        <f>IFERROR(VLOOKUP(J2425,'DE-PARA'!J:K,2,0),VLOOKUP('BD Conta 5295-0'!J2425,'DE-PARA'!K:L,2,0))</f>
        <v>#N/A</v>
      </c>
      <c r="L2425" s="70"/>
      <c r="M2425" s="101">
        <f t="shared" si="75"/>
        <v>0</v>
      </c>
    </row>
    <row r="2426" spans="2:13">
      <c r="B2426" s="60"/>
      <c r="C2426" s="65"/>
      <c r="D2426" s="66"/>
      <c r="E2426" s="20" t="str">
        <f t="shared" si="74"/>
        <v>1-1900</v>
      </c>
      <c r="F2426" s="69"/>
      <c r="G2426" s="67"/>
      <c r="H2426" s="68"/>
      <c r="I2426" s="69"/>
      <c r="J2426" s="67"/>
      <c r="K2426" s="25" t="e">
        <f>IFERROR(VLOOKUP(J2426,'DE-PARA'!J:K,2,0),VLOOKUP('BD Conta 5295-0'!J2426,'DE-PARA'!K:L,2,0))</f>
        <v>#N/A</v>
      </c>
      <c r="L2426" s="70"/>
      <c r="M2426" s="101">
        <f t="shared" si="75"/>
        <v>0</v>
      </c>
    </row>
    <row r="2427" spans="2:13">
      <c r="B2427" s="60"/>
      <c r="C2427" s="65"/>
      <c r="D2427" s="66"/>
      <c r="E2427" s="20" t="str">
        <f t="shared" si="74"/>
        <v>1-1900</v>
      </c>
      <c r="F2427" s="69"/>
      <c r="G2427" s="67"/>
      <c r="H2427" s="68"/>
      <c r="I2427" s="69"/>
      <c r="J2427" s="67"/>
      <c r="K2427" s="25" t="e">
        <f>IFERROR(VLOOKUP(J2427,'DE-PARA'!J:K,2,0),VLOOKUP('BD Conta 5295-0'!J2427,'DE-PARA'!K:L,2,0))</f>
        <v>#N/A</v>
      </c>
      <c r="L2427" s="70"/>
      <c r="M2427" s="101">
        <f t="shared" si="75"/>
        <v>0</v>
      </c>
    </row>
    <row r="2428" spans="2:13">
      <c r="B2428" s="60"/>
      <c r="C2428" s="65"/>
      <c r="D2428" s="66"/>
      <c r="E2428" s="20" t="str">
        <f t="shared" si="74"/>
        <v>1-1900</v>
      </c>
      <c r="F2428" s="69"/>
      <c r="G2428" s="67"/>
      <c r="H2428" s="68"/>
      <c r="I2428" s="69"/>
      <c r="J2428" s="67"/>
      <c r="K2428" s="25" t="e">
        <f>IFERROR(VLOOKUP(J2428,'DE-PARA'!J:K,2,0),VLOOKUP('BD Conta 5295-0'!J2428,'DE-PARA'!K:L,2,0))</f>
        <v>#N/A</v>
      </c>
      <c r="L2428" s="70"/>
      <c r="M2428" s="101">
        <f t="shared" si="75"/>
        <v>0</v>
      </c>
    </row>
    <row r="2429" spans="2:13">
      <c r="B2429" s="60"/>
      <c r="C2429" s="65"/>
      <c r="D2429" s="66"/>
      <c r="E2429" s="20" t="str">
        <f t="shared" si="74"/>
        <v>1-1900</v>
      </c>
      <c r="F2429" s="69"/>
      <c r="G2429" s="67"/>
      <c r="H2429" s="68"/>
      <c r="I2429" s="69"/>
      <c r="J2429" s="67"/>
      <c r="K2429" s="25" t="e">
        <f>IFERROR(VLOOKUP(J2429,'DE-PARA'!J:K,2,0),VLOOKUP('BD Conta 5295-0'!J2429,'DE-PARA'!K:L,2,0))</f>
        <v>#N/A</v>
      </c>
      <c r="L2429" s="70"/>
      <c r="M2429" s="101">
        <f t="shared" si="75"/>
        <v>0</v>
      </c>
    </row>
    <row r="2430" spans="2:13">
      <c r="B2430" s="60"/>
      <c r="C2430" s="65"/>
      <c r="D2430" s="66"/>
      <c r="E2430" s="20" t="str">
        <f t="shared" si="74"/>
        <v>1-1900</v>
      </c>
      <c r="F2430" s="69"/>
      <c r="G2430" s="67"/>
      <c r="H2430" s="68"/>
      <c r="I2430" s="69"/>
      <c r="J2430" s="67"/>
      <c r="K2430" s="25" t="e">
        <f>IFERROR(VLOOKUP(J2430,'DE-PARA'!J:K,2,0),VLOOKUP('BD Conta 5295-0'!J2430,'DE-PARA'!K:L,2,0))</f>
        <v>#N/A</v>
      </c>
      <c r="L2430" s="70"/>
      <c r="M2430" s="101">
        <f t="shared" si="75"/>
        <v>0</v>
      </c>
    </row>
    <row r="2431" spans="2:13">
      <c r="B2431" s="60"/>
      <c r="C2431" s="65"/>
      <c r="D2431" s="66"/>
      <c r="E2431" s="20" t="str">
        <f t="shared" si="74"/>
        <v>1-1900</v>
      </c>
      <c r="F2431" s="69"/>
      <c r="G2431" s="67"/>
      <c r="H2431" s="68"/>
      <c r="I2431" s="69"/>
      <c r="J2431" s="67"/>
      <c r="K2431" s="25" t="e">
        <f>IFERROR(VLOOKUP(J2431,'DE-PARA'!J:K,2,0),VLOOKUP('BD Conta 5295-0'!J2431,'DE-PARA'!K:L,2,0))</f>
        <v>#N/A</v>
      </c>
      <c r="L2431" s="70"/>
      <c r="M2431" s="101">
        <f t="shared" si="75"/>
        <v>0</v>
      </c>
    </row>
    <row r="2432" spans="2:13">
      <c r="B2432" s="60"/>
      <c r="C2432" s="65"/>
      <c r="D2432" s="66"/>
      <c r="E2432" s="20" t="str">
        <f t="shared" si="74"/>
        <v>1-1900</v>
      </c>
      <c r="F2432" s="69"/>
      <c r="G2432" s="67"/>
      <c r="H2432" s="68"/>
      <c r="I2432" s="69"/>
      <c r="J2432" s="67"/>
      <c r="K2432" s="25" t="e">
        <f>IFERROR(VLOOKUP(J2432,'DE-PARA'!J:K,2,0),VLOOKUP('BD Conta 5295-0'!J2432,'DE-PARA'!K:L,2,0))</f>
        <v>#N/A</v>
      </c>
      <c r="L2432" s="70"/>
      <c r="M2432" s="101">
        <f t="shared" si="75"/>
        <v>0</v>
      </c>
    </row>
    <row r="2433" spans="2:13">
      <c r="B2433" s="60"/>
      <c r="C2433" s="65"/>
      <c r="D2433" s="66"/>
      <c r="E2433" s="20" t="str">
        <f t="shared" si="74"/>
        <v>1-1900</v>
      </c>
      <c r="F2433" s="69"/>
      <c r="G2433" s="67"/>
      <c r="H2433" s="68"/>
      <c r="I2433" s="69"/>
      <c r="J2433" s="67"/>
      <c r="K2433" s="25" t="e">
        <f>IFERROR(VLOOKUP(J2433,'DE-PARA'!J:K,2,0),VLOOKUP('BD Conta 5295-0'!J2433,'DE-PARA'!K:L,2,0))</f>
        <v>#N/A</v>
      </c>
      <c r="L2433" s="70"/>
      <c r="M2433" s="101">
        <f t="shared" si="75"/>
        <v>0</v>
      </c>
    </row>
    <row r="2434" spans="2:13">
      <c r="B2434" s="60"/>
      <c r="C2434" s="65"/>
      <c r="D2434" s="66"/>
      <c r="E2434" s="20" t="str">
        <f t="shared" si="74"/>
        <v>1-1900</v>
      </c>
      <c r="F2434" s="69"/>
      <c r="G2434" s="67"/>
      <c r="H2434" s="68"/>
      <c r="I2434" s="69"/>
      <c r="J2434" s="67"/>
      <c r="K2434" s="25" t="e">
        <f>IFERROR(VLOOKUP(J2434,'DE-PARA'!J:K,2,0),VLOOKUP('BD Conta 5295-0'!J2434,'DE-PARA'!K:L,2,0))</f>
        <v>#N/A</v>
      </c>
      <c r="L2434" s="70"/>
      <c r="M2434" s="101">
        <f t="shared" si="75"/>
        <v>0</v>
      </c>
    </row>
    <row r="2435" spans="2:13">
      <c r="B2435" s="60"/>
      <c r="C2435" s="65"/>
      <c r="D2435" s="66"/>
      <c r="E2435" s="20" t="str">
        <f t="shared" si="74"/>
        <v>1-1900</v>
      </c>
      <c r="F2435" s="69"/>
      <c r="G2435" s="67"/>
      <c r="H2435" s="68"/>
      <c r="I2435" s="69"/>
      <c r="J2435" s="67"/>
      <c r="K2435" s="25" t="e">
        <f>IFERROR(VLOOKUP(J2435,'DE-PARA'!J:K,2,0),VLOOKUP('BD Conta 5295-0'!J2435,'DE-PARA'!K:L,2,0))</f>
        <v>#N/A</v>
      </c>
      <c r="L2435" s="70"/>
      <c r="M2435" s="101">
        <f t="shared" si="75"/>
        <v>0</v>
      </c>
    </row>
    <row r="2436" spans="2:13">
      <c r="B2436" s="60"/>
      <c r="C2436" s="65"/>
      <c r="D2436" s="66"/>
      <c r="E2436" s="20" t="str">
        <f t="shared" ref="E2436:E2499" si="76">MONTH(D2436)&amp;"-"&amp;YEAR(D2436)</f>
        <v>1-1900</v>
      </c>
      <c r="F2436" s="69"/>
      <c r="G2436" s="67"/>
      <c r="H2436" s="68"/>
      <c r="I2436" s="69"/>
      <c r="J2436" s="67"/>
      <c r="K2436" s="25" t="e">
        <f>IFERROR(VLOOKUP(J2436,'DE-PARA'!J:K,2,0),VLOOKUP('BD Conta 5295-0'!J2436,'DE-PARA'!K:L,2,0))</f>
        <v>#N/A</v>
      </c>
      <c r="L2436" s="70"/>
      <c r="M2436" s="101">
        <f t="shared" si="75"/>
        <v>0</v>
      </c>
    </row>
    <row r="2437" spans="2:13">
      <c r="B2437" s="60"/>
      <c r="C2437" s="65"/>
      <c r="D2437" s="66"/>
      <c r="E2437" s="20" t="str">
        <f t="shared" si="76"/>
        <v>1-1900</v>
      </c>
      <c r="F2437" s="69"/>
      <c r="G2437" s="67"/>
      <c r="H2437" s="68"/>
      <c r="I2437" s="69"/>
      <c r="J2437" s="67"/>
      <c r="K2437" s="25" t="e">
        <f>IFERROR(VLOOKUP(J2437,'DE-PARA'!J:K,2,0),VLOOKUP('BD Conta 5295-0'!J2437,'DE-PARA'!K:L,2,0))</f>
        <v>#N/A</v>
      </c>
      <c r="L2437" s="70"/>
      <c r="M2437" s="101">
        <f t="shared" si="75"/>
        <v>0</v>
      </c>
    </row>
    <row r="2438" spans="2:13">
      <c r="B2438" s="60"/>
      <c r="C2438" s="65"/>
      <c r="D2438" s="66"/>
      <c r="E2438" s="20" t="str">
        <f t="shared" si="76"/>
        <v>1-1900</v>
      </c>
      <c r="F2438" s="69"/>
      <c r="G2438" s="67"/>
      <c r="H2438" s="68"/>
      <c r="I2438" s="69"/>
      <c r="J2438" s="67"/>
      <c r="K2438" s="25" t="e">
        <f>IFERROR(VLOOKUP(J2438,'DE-PARA'!J:K,2,0),VLOOKUP('BD Conta 5295-0'!J2438,'DE-PARA'!K:L,2,0))</f>
        <v>#N/A</v>
      </c>
      <c r="L2438" s="70"/>
      <c r="M2438" s="101">
        <f t="shared" ref="M2438:M2501" si="77">M2437+L2438</f>
        <v>0</v>
      </c>
    </row>
    <row r="2439" spans="2:13">
      <c r="B2439" s="60"/>
      <c r="C2439" s="65"/>
      <c r="D2439" s="66"/>
      <c r="E2439" s="20" t="str">
        <f t="shared" si="76"/>
        <v>1-1900</v>
      </c>
      <c r="F2439" s="69"/>
      <c r="G2439" s="67"/>
      <c r="H2439" s="68"/>
      <c r="I2439" s="69"/>
      <c r="J2439" s="67"/>
      <c r="K2439" s="25" t="e">
        <f>IFERROR(VLOOKUP(J2439,'DE-PARA'!J:K,2,0),VLOOKUP('BD Conta 5295-0'!J2439,'DE-PARA'!K:L,2,0))</f>
        <v>#N/A</v>
      </c>
      <c r="L2439" s="70"/>
      <c r="M2439" s="101">
        <f t="shared" si="77"/>
        <v>0</v>
      </c>
    </row>
    <row r="2440" spans="2:13">
      <c r="B2440" s="60"/>
      <c r="C2440" s="65"/>
      <c r="D2440" s="66"/>
      <c r="E2440" s="20" t="str">
        <f t="shared" si="76"/>
        <v>1-1900</v>
      </c>
      <c r="F2440" s="69"/>
      <c r="G2440" s="67"/>
      <c r="H2440" s="68"/>
      <c r="I2440" s="69"/>
      <c r="J2440" s="67"/>
      <c r="K2440" s="25" t="e">
        <f>IFERROR(VLOOKUP(J2440,'DE-PARA'!J:K,2,0),VLOOKUP('BD Conta 5295-0'!J2440,'DE-PARA'!K:L,2,0))</f>
        <v>#N/A</v>
      </c>
      <c r="L2440" s="70"/>
      <c r="M2440" s="101">
        <f t="shared" si="77"/>
        <v>0</v>
      </c>
    </row>
    <row r="2441" spans="2:13">
      <c r="B2441" s="60"/>
      <c r="C2441" s="65"/>
      <c r="D2441" s="66"/>
      <c r="E2441" s="20" t="str">
        <f t="shared" si="76"/>
        <v>1-1900</v>
      </c>
      <c r="F2441" s="69"/>
      <c r="G2441" s="67"/>
      <c r="H2441" s="68"/>
      <c r="I2441" s="69"/>
      <c r="J2441" s="67"/>
      <c r="K2441" s="25" t="e">
        <f>IFERROR(VLOOKUP(J2441,'DE-PARA'!J:K,2,0),VLOOKUP('BD Conta 5295-0'!J2441,'DE-PARA'!K:L,2,0))</f>
        <v>#N/A</v>
      </c>
      <c r="L2441" s="70"/>
      <c r="M2441" s="101">
        <f t="shared" si="77"/>
        <v>0</v>
      </c>
    </row>
    <row r="2442" spans="2:13">
      <c r="B2442" s="60"/>
      <c r="C2442" s="65"/>
      <c r="D2442" s="66"/>
      <c r="E2442" s="20" t="str">
        <f t="shared" si="76"/>
        <v>1-1900</v>
      </c>
      <c r="F2442" s="69"/>
      <c r="G2442" s="67"/>
      <c r="H2442" s="68"/>
      <c r="I2442" s="69"/>
      <c r="J2442" s="67"/>
      <c r="K2442" s="25" t="e">
        <f>IFERROR(VLOOKUP(J2442,'DE-PARA'!J:K,2,0),VLOOKUP('BD Conta 5295-0'!J2442,'DE-PARA'!K:L,2,0))</f>
        <v>#N/A</v>
      </c>
      <c r="L2442" s="70"/>
      <c r="M2442" s="101">
        <f t="shared" si="77"/>
        <v>0</v>
      </c>
    </row>
    <row r="2443" spans="2:13">
      <c r="B2443" s="60"/>
      <c r="C2443" s="65"/>
      <c r="D2443" s="66"/>
      <c r="E2443" s="20" t="str">
        <f t="shared" si="76"/>
        <v>1-1900</v>
      </c>
      <c r="F2443" s="69"/>
      <c r="G2443" s="67"/>
      <c r="H2443" s="68"/>
      <c r="I2443" s="69"/>
      <c r="J2443" s="67"/>
      <c r="K2443" s="25" t="e">
        <f>IFERROR(VLOOKUP(J2443,'DE-PARA'!J:K,2,0),VLOOKUP('BD Conta 5295-0'!J2443,'DE-PARA'!K:L,2,0))</f>
        <v>#N/A</v>
      </c>
      <c r="L2443" s="70"/>
      <c r="M2443" s="101">
        <f t="shared" si="77"/>
        <v>0</v>
      </c>
    </row>
    <row r="2444" spans="2:13">
      <c r="B2444" s="60"/>
      <c r="C2444" s="65"/>
      <c r="D2444" s="66"/>
      <c r="E2444" s="20" t="str">
        <f t="shared" si="76"/>
        <v>1-1900</v>
      </c>
      <c r="F2444" s="69"/>
      <c r="G2444" s="67"/>
      <c r="H2444" s="68"/>
      <c r="I2444" s="69"/>
      <c r="J2444" s="67"/>
      <c r="K2444" s="25" t="e">
        <f>IFERROR(VLOOKUP(J2444,'DE-PARA'!J:K,2,0),VLOOKUP('BD Conta 5295-0'!J2444,'DE-PARA'!K:L,2,0))</f>
        <v>#N/A</v>
      </c>
      <c r="L2444" s="70"/>
      <c r="M2444" s="101">
        <f t="shared" si="77"/>
        <v>0</v>
      </c>
    </row>
    <row r="2445" spans="2:13">
      <c r="B2445" s="60"/>
      <c r="C2445" s="65"/>
      <c r="D2445" s="66"/>
      <c r="E2445" s="20" t="str">
        <f t="shared" si="76"/>
        <v>1-1900</v>
      </c>
      <c r="F2445" s="69"/>
      <c r="G2445" s="67"/>
      <c r="H2445" s="68"/>
      <c r="I2445" s="69"/>
      <c r="J2445" s="67"/>
      <c r="K2445" s="25" t="e">
        <f>IFERROR(VLOOKUP(J2445,'DE-PARA'!J:K,2,0),VLOOKUP('BD Conta 5295-0'!J2445,'DE-PARA'!K:L,2,0))</f>
        <v>#N/A</v>
      </c>
      <c r="L2445" s="70"/>
      <c r="M2445" s="101">
        <f t="shared" si="77"/>
        <v>0</v>
      </c>
    </row>
    <row r="2446" spans="2:13">
      <c r="B2446" s="60"/>
      <c r="C2446" s="65"/>
      <c r="D2446" s="66"/>
      <c r="E2446" s="20" t="str">
        <f t="shared" si="76"/>
        <v>1-1900</v>
      </c>
      <c r="F2446" s="69"/>
      <c r="G2446" s="67"/>
      <c r="H2446" s="68"/>
      <c r="I2446" s="69"/>
      <c r="J2446" s="67"/>
      <c r="K2446" s="25" t="e">
        <f>IFERROR(VLOOKUP(J2446,'DE-PARA'!J:K,2,0),VLOOKUP('BD Conta 5295-0'!J2446,'DE-PARA'!K:L,2,0))</f>
        <v>#N/A</v>
      </c>
      <c r="L2446" s="70"/>
      <c r="M2446" s="101">
        <f t="shared" si="77"/>
        <v>0</v>
      </c>
    </row>
    <row r="2447" spans="2:13">
      <c r="B2447" s="60"/>
      <c r="C2447" s="65"/>
      <c r="D2447" s="66"/>
      <c r="E2447" s="20" t="str">
        <f t="shared" si="76"/>
        <v>1-1900</v>
      </c>
      <c r="F2447" s="69"/>
      <c r="G2447" s="67"/>
      <c r="H2447" s="68"/>
      <c r="I2447" s="69"/>
      <c r="J2447" s="67"/>
      <c r="K2447" s="25" t="e">
        <f>IFERROR(VLOOKUP(J2447,'DE-PARA'!J:K,2,0),VLOOKUP('BD Conta 5295-0'!J2447,'DE-PARA'!K:L,2,0))</f>
        <v>#N/A</v>
      </c>
      <c r="L2447" s="70"/>
      <c r="M2447" s="101">
        <f t="shared" si="77"/>
        <v>0</v>
      </c>
    </row>
    <row r="2448" spans="2:13">
      <c r="B2448" s="60"/>
      <c r="C2448" s="65"/>
      <c r="D2448" s="66"/>
      <c r="E2448" s="20" t="str">
        <f t="shared" si="76"/>
        <v>1-1900</v>
      </c>
      <c r="F2448" s="69"/>
      <c r="G2448" s="67"/>
      <c r="H2448" s="68"/>
      <c r="I2448" s="69"/>
      <c r="J2448" s="67"/>
      <c r="K2448" s="25" t="e">
        <f>IFERROR(VLOOKUP(J2448,'DE-PARA'!J:K,2,0),VLOOKUP('BD Conta 5295-0'!J2448,'DE-PARA'!K:L,2,0))</f>
        <v>#N/A</v>
      </c>
      <c r="L2448" s="70"/>
      <c r="M2448" s="101">
        <f t="shared" si="77"/>
        <v>0</v>
      </c>
    </row>
    <row r="2449" spans="2:13">
      <c r="B2449" s="60"/>
      <c r="C2449" s="65"/>
      <c r="D2449" s="66"/>
      <c r="E2449" s="20" t="str">
        <f t="shared" si="76"/>
        <v>1-1900</v>
      </c>
      <c r="F2449" s="69"/>
      <c r="G2449" s="67"/>
      <c r="H2449" s="68"/>
      <c r="I2449" s="69"/>
      <c r="J2449" s="67"/>
      <c r="K2449" s="25" t="e">
        <f>IFERROR(VLOOKUP(J2449,'DE-PARA'!J:K,2,0),VLOOKUP('BD Conta 5295-0'!J2449,'DE-PARA'!K:L,2,0))</f>
        <v>#N/A</v>
      </c>
      <c r="L2449" s="70"/>
      <c r="M2449" s="101">
        <f t="shared" si="77"/>
        <v>0</v>
      </c>
    </row>
    <row r="2450" spans="2:13">
      <c r="B2450" s="60"/>
      <c r="C2450" s="65"/>
      <c r="D2450" s="66"/>
      <c r="E2450" s="20" t="str">
        <f t="shared" si="76"/>
        <v>1-1900</v>
      </c>
      <c r="F2450" s="69"/>
      <c r="G2450" s="67"/>
      <c r="H2450" s="68"/>
      <c r="I2450" s="69"/>
      <c r="J2450" s="67"/>
      <c r="K2450" s="25" t="e">
        <f>IFERROR(VLOOKUP(J2450,'DE-PARA'!J:K,2,0),VLOOKUP('BD Conta 5295-0'!J2450,'DE-PARA'!K:L,2,0))</f>
        <v>#N/A</v>
      </c>
      <c r="L2450" s="70"/>
      <c r="M2450" s="101">
        <f t="shared" si="77"/>
        <v>0</v>
      </c>
    </row>
    <row r="2451" spans="2:13">
      <c r="B2451" s="60"/>
      <c r="C2451" s="65"/>
      <c r="D2451" s="66"/>
      <c r="E2451" s="20" t="str">
        <f t="shared" si="76"/>
        <v>1-1900</v>
      </c>
      <c r="F2451" s="69"/>
      <c r="G2451" s="67"/>
      <c r="H2451" s="68"/>
      <c r="I2451" s="69"/>
      <c r="J2451" s="67"/>
      <c r="K2451" s="25" t="e">
        <f>IFERROR(VLOOKUP(J2451,'DE-PARA'!J:K,2,0),VLOOKUP('BD Conta 5295-0'!J2451,'DE-PARA'!K:L,2,0))</f>
        <v>#N/A</v>
      </c>
      <c r="L2451" s="70"/>
      <c r="M2451" s="101">
        <f t="shared" si="77"/>
        <v>0</v>
      </c>
    </row>
    <row r="2452" spans="2:13">
      <c r="B2452" s="60"/>
      <c r="C2452" s="65"/>
      <c r="D2452" s="66"/>
      <c r="E2452" s="20" t="str">
        <f t="shared" si="76"/>
        <v>1-1900</v>
      </c>
      <c r="F2452" s="69"/>
      <c r="G2452" s="67"/>
      <c r="H2452" s="68"/>
      <c r="I2452" s="69"/>
      <c r="J2452" s="67"/>
      <c r="K2452" s="25" t="e">
        <f>IFERROR(VLOOKUP(J2452,'DE-PARA'!J:K,2,0),VLOOKUP('BD Conta 5295-0'!J2452,'DE-PARA'!K:L,2,0))</f>
        <v>#N/A</v>
      </c>
      <c r="L2452" s="70"/>
      <c r="M2452" s="101">
        <f t="shared" si="77"/>
        <v>0</v>
      </c>
    </row>
    <row r="2453" spans="2:13">
      <c r="B2453" s="60"/>
      <c r="C2453" s="65"/>
      <c r="D2453" s="66"/>
      <c r="E2453" s="20" t="str">
        <f t="shared" si="76"/>
        <v>1-1900</v>
      </c>
      <c r="F2453" s="69"/>
      <c r="G2453" s="67"/>
      <c r="H2453" s="68"/>
      <c r="I2453" s="69"/>
      <c r="J2453" s="67"/>
      <c r="K2453" s="25" t="e">
        <f>IFERROR(VLOOKUP(J2453,'DE-PARA'!J:K,2,0),VLOOKUP('BD Conta 5295-0'!J2453,'DE-PARA'!K:L,2,0))</f>
        <v>#N/A</v>
      </c>
      <c r="L2453" s="70"/>
      <c r="M2453" s="101">
        <f t="shared" si="77"/>
        <v>0</v>
      </c>
    </row>
    <row r="2454" spans="2:13">
      <c r="B2454" s="60"/>
      <c r="C2454" s="65"/>
      <c r="D2454" s="66"/>
      <c r="E2454" s="20" t="str">
        <f t="shared" si="76"/>
        <v>1-1900</v>
      </c>
      <c r="F2454" s="69"/>
      <c r="G2454" s="67"/>
      <c r="H2454" s="68"/>
      <c r="I2454" s="69"/>
      <c r="J2454" s="67"/>
      <c r="K2454" s="25" t="e">
        <f>IFERROR(VLOOKUP(J2454,'DE-PARA'!J:K,2,0),VLOOKUP('BD Conta 5295-0'!J2454,'DE-PARA'!K:L,2,0))</f>
        <v>#N/A</v>
      </c>
      <c r="L2454" s="70"/>
      <c r="M2454" s="101">
        <f t="shared" si="77"/>
        <v>0</v>
      </c>
    </row>
    <row r="2455" spans="2:13">
      <c r="B2455" s="60"/>
      <c r="C2455" s="65"/>
      <c r="D2455" s="66"/>
      <c r="E2455" s="20" t="str">
        <f t="shared" si="76"/>
        <v>1-1900</v>
      </c>
      <c r="F2455" s="69"/>
      <c r="G2455" s="67"/>
      <c r="H2455" s="68"/>
      <c r="I2455" s="69"/>
      <c r="J2455" s="67"/>
      <c r="K2455" s="25" t="e">
        <f>IFERROR(VLOOKUP(J2455,'DE-PARA'!J:K,2,0),VLOOKUP('BD Conta 5295-0'!J2455,'DE-PARA'!K:L,2,0))</f>
        <v>#N/A</v>
      </c>
      <c r="L2455" s="70"/>
      <c r="M2455" s="101">
        <f t="shared" si="77"/>
        <v>0</v>
      </c>
    </row>
    <row r="2456" spans="2:13">
      <c r="B2456" s="60"/>
      <c r="C2456" s="65"/>
      <c r="D2456" s="66"/>
      <c r="E2456" s="20" t="str">
        <f t="shared" si="76"/>
        <v>1-1900</v>
      </c>
      <c r="F2456" s="69"/>
      <c r="G2456" s="67"/>
      <c r="H2456" s="68"/>
      <c r="I2456" s="69"/>
      <c r="J2456" s="67"/>
      <c r="K2456" s="25" t="e">
        <f>IFERROR(VLOOKUP(J2456,'DE-PARA'!J:K,2,0),VLOOKUP('BD Conta 5295-0'!J2456,'DE-PARA'!K:L,2,0))</f>
        <v>#N/A</v>
      </c>
      <c r="L2456" s="70"/>
      <c r="M2456" s="101">
        <f t="shared" si="77"/>
        <v>0</v>
      </c>
    </row>
    <row r="2457" spans="2:13">
      <c r="B2457" s="60"/>
      <c r="C2457" s="65"/>
      <c r="D2457" s="66"/>
      <c r="E2457" s="20" t="str">
        <f t="shared" si="76"/>
        <v>1-1900</v>
      </c>
      <c r="F2457" s="69"/>
      <c r="G2457" s="67"/>
      <c r="H2457" s="68"/>
      <c r="I2457" s="69"/>
      <c r="J2457" s="67"/>
      <c r="K2457" s="25" t="e">
        <f>IFERROR(VLOOKUP(J2457,'DE-PARA'!J:K,2,0),VLOOKUP('BD Conta 5295-0'!J2457,'DE-PARA'!K:L,2,0))</f>
        <v>#N/A</v>
      </c>
      <c r="L2457" s="70"/>
      <c r="M2457" s="101">
        <f t="shared" si="77"/>
        <v>0</v>
      </c>
    </row>
    <row r="2458" spans="2:13">
      <c r="B2458" s="60"/>
      <c r="C2458" s="65"/>
      <c r="D2458" s="66"/>
      <c r="E2458" s="20" t="str">
        <f t="shared" si="76"/>
        <v>1-1900</v>
      </c>
      <c r="F2458" s="69"/>
      <c r="G2458" s="67"/>
      <c r="H2458" s="68"/>
      <c r="I2458" s="69"/>
      <c r="J2458" s="67"/>
      <c r="K2458" s="25" t="e">
        <f>IFERROR(VLOOKUP(J2458,'DE-PARA'!J:K,2,0),VLOOKUP('BD Conta 5295-0'!J2458,'DE-PARA'!K:L,2,0))</f>
        <v>#N/A</v>
      </c>
      <c r="L2458" s="70"/>
      <c r="M2458" s="101">
        <f t="shared" si="77"/>
        <v>0</v>
      </c>
    </row>
    <row r="2459" spans="2:13">
      <c r="B2459" s="60"/>
      <c r="C2459" s="65"/>
      <c r="D2459" s="66"/>
      <c r="E2459" s="20" t="str">
        <f t="shared" si="76"/>
        <v>1-1900</v>
      </c>
      <c r="F2459" s="69"/>
      <c r="G2459" s="67"/>
      <c r="H2459" s="68"/>
      <c r="I2459" s="69"/>
      <c r="J2459" s="67"/>
      <c r="K2459" s="25" t="e">
        <f>IFERROR(VLOOKUP(J2459,'DE-PARA'!J:K,2,0),VLOOKUP('BD Conta 5295-0'!J2459,'DE-PARA'!K:L,2,0))</f>
        <v>#N/A</v>
      </c>
      <c r="L2459" s="70"/>
      <c r="M2459" s="101">
        <f t="shared" si="77"/>
        <v>0</v>
      </c>
    </row>
    <row r="2460" spans="2:13">
      <c r="B2460" s="60"/>
      <c r="C2460" s="65"/>
      <c r="D2460" s="66"/>
      <c r="E2460" s="20" t="str">
        <f t="shared" si="76"/>
        <v>1-1900</v>
      </c>
      <c r="F2460" s="69"/>
      <c r="G2460" s="67"/>
      <c r="H2460" s="68"/>
      <c r="I2460" s="69"/>
      <c r="J2460" s="67"/>
      <c r="K2460" s="25" t="e">
        <f>IFERROR(VLOOKUP(J2460,'DE-PARA'!J:K,2,0),VLOOKUP('BD Conta 5295-0'!J2460,'DE-PARA'!K:L,2,0))</f>
        <v>#N/A</v>
      </c>
      <c r="L2460" s="70"/>
      <c r="M2460" s="101">
        <f t="shared" si="77"/>
        <v>0</v>
      </c>
    </row>
    <row r="2461" spans="2:13">
      <c r="B2461" s="60"/>
      <c r="C2461" s="65"/>
      <c r="D2461" s="66"/>
      <c r="E2461" s="20" t="str">
        <f t="shared" si="76"/>
        <v>1-1900</v>
      </c>
      <c r="F2461" s="69"/>
      <c r="G2461" s="67"/>
      <c r="H2461" s="68"/>
      <c r="I2461" s="69"/>
      <c r="J2461" s="67"/>
      <c r="K2461" s="25" t="e">
        <f>IFERROR(VLOOKUP(J2461,'DE-PARA'!J:K,2,0),VLOOKUP('BD Conta 5295-0'!J2461,'DE-PARA'!K:L,2,0))</f>
        <v>#N/A</v>
      </c>
      <c r="L2461" s="70"/>
      <c r="M2461" s="101">
        <f t="shared" si="77"/>
        <v>0</v>
      </c>
    </row>
    <row r="2462" spans="2:13">
      <c r="B2462" s="60"/>
      <c r="C2462" s="65"/>
      <c r="D2462" s="66"/>
      <c r="E2462" s="20" t="str">
        <f t="shared" si="76"/>
        <v>1-1900</v>
      </c>
      <c r="F2462" s="69"/>
      <c r="G2462" s="67"/>
      <c r="H2462" s="68"/>
      <c r="I2462" s="69"/>
      <c r="J2462" s="67"/>
      <c r="K2462" s="25" t="e">
        <f>IFERROR(VLOOKUP(J2462,'DE-PARA'!J:K,2,0),VLOOKUP('BD Conta 5295-0'!J2462,'DE-PARA'!K:L,2,0))</f>
        <v>#N/A</v>
      </c>
      <c r="L2462" s="70"/>
      <c r="M2462" s="101">
        <f t="shared" si="77"/>
        <v>0</v>
      </c>
    </row>
    <row r="2463" spans="2:13">
      <c r="B2463" s="60"/>
      <c r="C2463" s="65"/>
      <c r="D2463" s="66"/>
      <c r="E2463" s="20" t="str">
        <f t="shared" si="76"/>
        <v>1-1900</v>
      </c>
      <c r="F2463" s="69"/>
      <c r="G2463" s="67"/>
      <c r="H2463" s="68"/>
      <c r="I2463" s="69"/>
      <c r="J2463" s="67"/>
      <c r="K2463" s="25" t="e">
        <f>IFERROR(VLOOKUP(J2463,'DE-PARA'!J:K,2,0),VLOOKUP('BD Conta 5295-0'!J2463,'DE-PARA'!K:L,2,0))</f>
        <v>#N/A</v>
      </c>
      <c r="L2463" s="70"/>
      <c r="M2463" s="101">
        <f t="shared" si="77"/>
        <v>0</v>
      </c>
    </row>
    <row r="2464" spans="2:13">
      <c r="B2464" s="60"/>
      <c r="C2464" s="65"/>
      <c r="D2464" s="66"/>
      <c r="E2464" s="20" t="str">
        <f t="shared" si="76"/>
        <v>1-1900</v>
      </c>
      <c r="F2464" s="69"/>
      <c r="G2464" s="67"/>
      <c r="H2464" s="68"/>
      <c r="I2464" s="69"/>
      <c r="J2464" s="67"/>
      <c r="K2464" s="25" t="e">
        <f>IFERROR(VLOOKUP(J2464,'DE-PARA'!J:K,2,0),VLOOKUP('BD Conta 5295-0'!J2464,'DE-PARA'!K:L,2,0))</f>
        <v>#N/A</v>
      </c>
      <c r="L2464" s="70"/>
      <c r="M2464" s="101">
        <f t="shared" si="77"/>
        <v>0</v>
      </c>
    </row>
    <row r="2465" spans="2:13">
      <c r="B2465" s="60"/>
      <c r="C2465" s="65"/>
      <c r="D2465" s="66"/>
      <c r="E2465" s="20" t="str">
        <f t="shared" si="76"/>
        <v>1-1900</v>
      </c>
      <c r="F2465" s="69"/>
      <c r="G2465" s="67"/>
      <c r="H2465" s="68"/>
      <c r="I2465" s="69"/>
      <c r="J2465" s="67"/>
      <c r="K2465" s="25" t="e">
        <f>IFERROR(VLOOKUP(J2465,'DE-PARA'!J:K,2,0),VLOOKUP('BD Conta 5295-0'!J2465,'DE-PARA'!K:L,2,0))</f>
        <v>#N/A</v>
      </c>
      <c r="L2465" s="70"/>
      <c r="M2465" s="101">
        <f t="shared" si="77"/>
        <v>0</v>
      </c>
    </row>
    <row r="2466" spans="2:13">
      <c r="B2466" s="60"/>
      <c r="C2466" s="65"/>
      <c r="D2466" s="66"/>
      <c r="E2466" s="20" t="str">
        <f t="shared" si="76"/>
        <v>1-1900</v>
      </c>
      <c r="F2466" s="69"/>
      <c r="G2466" s="67"/>
      <c r="H2466" s="68"/>
      <c r="I2466" s="69"/>
      <c r="J2466" s="67"/>
      <c r="K2466" s="25" t="e">
        <f>IFERROR(VLOOKUP(J2466,'DE-PARA'!J:K,2,0),VLOOKUP('BD Conta 5295-0'!J2466,'DE-PARA'!K:L,2,0))</f>
        <v>#N/A</v>
      </c>
      <c r="L2466" s="70"/>
      <c r="M2466" s="101">
        <f t="shared" si="77"/>
        <v>0</v>
      </c>
    </row>
    <row r="2467" spans="2:13">
      <c r="B2467" s="60"/>
      <c r="C2467" s="65"/>
      <c r="D2467" s="66"/>
      <c r="E2467" s="20" t="str">
        <f t="shared" si="76"/>
        <v>1-1900</v>
      </c>
      <c r="F2467" s="69"/>
      <c r="G2467" s="67"/>
      <c r="H2467" s="68"/>
      <c r="I2467" s="69"/>
      <c r="J2467" s="67"/>
      <c r="K2467" s="25" t="e">
        <f>IFERROR(VLOOKUP(J2467,'DE-PARA'!J:K,2,0),VLOOKUP('BD Conta 5295-0'!J2467,'DE-PARA'!K:L,2,0))</f>
        <v>#N/A</v>
      </c>
      <c r="L2467" s="70"/>
      <c r="M2467" s="101">
        <f t="shared" si="77"/>
        <v>0</v>
      </c>
    </row>
    <row r="2468" spans="2:13">
      <c r="B2468" s="60"/>
      <c r="C2468" s="65"/>
      <c r="D2468" s="66"/>
      <c r="E2468" s="20" t="str">
        <f t="shared" si="76"/>
        <v>1-1900</v>
      </c>
      <c r="F2468" s="69"/>
      <c r="G2468" s="67"/>
      <c r="H2468" s="68"/>
      <c r="I2468" s="69"/>
      <c r="J2468" s="67"/>
      <c r="K2468" s="25" t="e">
        <f>IFERROR(VLOOKUP(J2468,'DE-PARA'!J:K,2,0),VLOOKUP('BD Conta 5295-0'!J2468,'DE-PARA'!K:L,2,0))</f>
        <v>#N/A</v>
      </c>
      <c r="L2468" s="70"/>
      <c r="M2468" s="101">
        <f t="shared" si="77"/>
        <v>0</v>
      </c>
    </row>
    <row r="2469" spans="2:13">
      <c r="B2469" s="60"/>
      <c r="C2469" s="65"/>
      <c r="D2469" s="66"/>
      <c r="E2469" s="20" t="str">
        <f t="shared" si="76"/>
        <v>1-1900</v>
      </c>
      <c r="F2469" s="69"/>
      <c r="G2469" s="67"/>
      <c r="H2469" s="68"/>
      <c r="I2469" s="69"/>
      <c r="J2469" s="67"/>
      <c r="K2469" s="25" t="e">
        <f>IFERROR(VLOOKUP(J2469,'DE-PARA'!J:K,2,0),VLOOKUP('BD Conta 5295-0'!J2469,'DE-PARA'!K:L,2,0))</f>
        <v>#N/A</v>
      </c>
      <c r="L2469" s="70"/>
      <c r="M2469" s="101">
        <f t="shared" si="77"/>
        <v>0</v>
      </c>
    </row>
    <row r="2470" spans="2:13">
      <c r="B2470" s="60"/>
      <c r="C2470" s="65"/>
      <c r="D2470" s="66"/>
      <c r="E2470" s="20" t="str">
        <f t="shared" si="76"/>
        <v>1-1900</v>
      </c>
      <c r="F2470" s="69"/>
      <c r="G2470" s="67"/>
      <c r="H2470" s="68"/>
      <c r="I2470" s="69"/>
      <c r="J2470" s="67"/>
      <c r="K2470" s="25" t="e">
        <f>IFERROR(VLOOKUP(J2470,'DE-PARA'!J:K,2,0),VLOOKUP('BD Conta 5295-0'!J2470,'DE-PARA'!K:L,2,0))</f>
        <v>#N/A</v>
      </c>
      <c r="L2470" s="70"/>
      <c r="M2470" s="101">
        <f t="shared" si="77"/>
        <v>0</v>
      </c>
    </row>
    <row r="2471" spans="2:13">
      <c r="B2471" s="60"/>
      <c r="C2471" s="65"/>
      <c r="D2471" s="66"/>
      <c r="E2471" s="20" t="str">
        <f t="shared" si="76"/>
        <v>1-1900</v>
      </c>
      <c r="F2471" s="69"/>
      <c r="G2471" s="67"/>
      <c r="H2471" s="68"/>
      <c r="I2471" s="69"/>
      <c r="J2471" s="67"/>
      <c r="K2471" s="25" t="e">
        <f>IFERROR(VLOOKUP(J2471,'DE-PARA'!J:K,2,0),VLOOKUP('BD Conta 5295-0'!J2471,'DE-PARA'!K:L,2,0))</f>
        <v>#N/A</v>
      </c>
      <c r="L2471" s="70"/>
      <c r="M2471" s="101">
        <f t="shared" si="77"/>
        <v>0</v>
      </c>
    </row>
    <row r="2472" spans="2:13">
      <c r="B2472" s="60"/>
      <c r="C2472" s="65"/>
      <c r="D2472" s="66"/>
      <c r="E2472" s="20" t="str">
        <f t="shared" si="76"/>
        <v>1-1900</v>
      </c>
      <c r="F2472" s="69"/>
      <c r="G2472" s="67"/>
      <c r="H2472" s="68"/>
      <c r="I2472" s="69"/>
      <c r="J2472" s="67"/>
      <c r="K2472" s="25" t="e">
        <f>IFERROR(VLOOKUP(J2472,'DE-PARA'!J:K,2,0),VLOOKUP('BD Conta 5295-0'!J2472,'DE-PARA'!K:L,2,0))</f>
        <v>#N/A</v>
      </c>
      <c r="L2472" s="70"/>
      <c r="M2472" s="101">
        <f t="shared" si="77"/>
        <v>0</v>
      </c>
    </row>
    <row r="2473" spans="2:13">
      <c r="B2473" s="60"/>
      <c r="C2473" s="65"/>
      <c r="D2473" s="66"/>
      <c r="E2473" s="20" t="str">
        <f t="shared" si="76"/>
        <v>1-1900</v>
      </c>
      <c r="F2473" s="69"/>
      <c r="G2473" s="67"/>
      <c r="H2473" s="68"/>
      <c r="I2473" s="69"/>
      <c r="J2473" s="67"/>
      <c r="K2473" s="25" t="e">
        <f>IFERROR(VLOOKUP(J2473,'DE-PARA'!J:K,2,0),VLOOKUP('BD Conta 5295-0'!J2473,'DE-PARA'!K:L,2,0))</f>
        <v>#N/A</v>
      </c>
      <c r="L2473" s="70"/>
      <c r="M2473" s="101">
        <f t="shared" si="77"/>
        <v>0</v>
      </c>
    </row>
    <row r="2474" spans="2:13">
      <c r="B2474" s="60"/>
      <c r="C2474" s="65"/>
      <c r="D2474" s="66"/>
      <c r="E2474" s="20" t="str">
        <f t="shared" si="76"/>
        <v>1-1900</v>
      </c>
      <c r="F2474" s="69"/>
      <c r="G2474" s="67"/>
      <c r="H2474" s="68"/>
      <c r="I2474" s="69"/>
      <c r="J2474" s="67"/>
      <c r="K2474" s="25" t="e">
        <f>IFERROR(VLOOKUP(J2474,'DE-PARA'!J:K,2,0),VLOOKUP('BD Conta 5295-0'!J2474,'DE-PARA'!K:L,2,0))</f>
        <v>#N/A</v>
      </c>
      <c r="L2474" s="70"/>
      <c r="M2474" s="101">
        <f t="shared" si="77"/>
        <v>0</v>
      </c>
    </row>
    <row r="2475" spans="2:13">
      <c r="B2475" s="60"/>
      <c r="C2475" s="65"/>
      <c r="D2475" s="66"/>
      <c r="E2475" s="20" t="str">
        <f t="shared" si="76"/>
        <v>1-1900</v>
      </c>
      <c r="F2475" s="69"/>
      <c r="G2475" s="67"/>
      <c r="H2475" s="68"/>
      <c r="I2475" s="69"/>
      <c r="J2475" s="67"/>
      <c r="K2475" s="25" t="e">
        <f>IFERROR(VLOOKUP(J2475,'DE-PARA'!J:K,2,0),VLOOKUP('BD Conta 5295-0'!J2475,'DE-PARA'!K:L,2,0))</f>
        <v>#N/A</v>
      </c>
      <c r="L2475" s="70"/>
      <c r="M2475" s="101">
        <f t="shared" si="77"/>
        <v>0</v>
      </c>
    </row>
    <row r="2476" spans="2:13">
      <c r="B2476" s="60"/>
      <c r="C2476" s="65"/>
      <c r="D2476" s="66"/>
      <c r="E2476" s="20" t="str">
        <f t="shared" si="76"/>
        <v>1-1900</v>
      </c>
      <c r="F2476" s="69"/>
      <c r="G2476" s="67"/>
      <c r="H2476" s="68"/>
      <c r="I2476" s="69"/>
      <c r="J2476" s="67"/>
      <c r="K2476" s="25" t="e">
        <f>IFERROR(VLOOKUP(J2476,'DE-PARA'!J:K,2,0),VLOOKUP('BD Conta 5295-0'!J2476,'DE-PARA'!K:L,2,0))</f>
        <v>#N/A</v>
      </c>
      <c r="L2476" s="70"/>
      <c r="M2476" s="101">
        <f t="shared" si="77"/>
        <v>0</v>
      </c>
    </row>
    <row r="2477" spans="2:13">
      <c r="B2477" s="60"/>
      <c r="C2477" s="65"/>
      <c r="D2477" s="66"/>
      <c r="E2477" s="20" t="str">
        <f t="shared" si="76"/>
        <v>1-1900</v>
      </c>
      <c r="F2477" s="69"/>
      <c r="G2477" s="67"/>
      <c r="H2477" s="68"/>
      <c r="I2477" s="69"/>
      <c r="J2477" s="67"/>
      <c r="K2477" s="25" t="e">
        <f>IFERROR(VLOOKUP(J2477,'DE-PARA'!J:K,2,0),VLOOKUP('BD Conta 5295-0'!J2477,'DE-PARA'!K:L,2,0))</f>
        <v>#N/A</v>
      </c>
      <c r="L2477" s="70"/>
      <c r="M2477" s="101">
        <f t="shared" si="77"/>
        <v>0</v>
      </c>
    </row>
    <row r="2478" spans="2:13">
      <c r="B2478" s="60"/>
      <c r="C2478" s="65"/>
      <c r="D2478" s="66"/>
      <c r="E2478" s="20" t="str">
        <f t="shared" si="76"/>
        <v>1-1900</v>
      </c>
      <c r="F2478" s="69"/>
      <c r="G2478" s="67"/>
      <c r="H2478" s="68"/>
      <c r="I2478" s="69"/>
      <c r="J2478" s="67"/>
      <c r="K2478" s="25" t="e">
        <f>IFERROR(VLOOKUP(J2478,'DE-PARA'!J:K,2,0),VLOOKUP('BD Conta 5295-0'!J2478,'DE-PARA'!K:L,2,0))</f>
        <v>#N/A</v>
      </c>
      <c r="L2478" s="70"/>
      <c r="M2478" s="101">
        <f t="shared" si="77"/>
        <v>0</v>
      </c>
    </row>
    <row r="2479" spans="2:13">
      <c r="B2479" s="60"/>
      <c r="C2479" s="65"/>
      <c r="D2479" s="66"/>
      <c r="E2479" s="20" t="str">
        <f t="shared" si="76"/>
        <v>1-1900</v>
      </c>
      <c r="F2479" s="69"/>
      <c r="G2479" s="67"/>
      <c r="H2479" s="68"/>
      <c r="I2479" s="69"/>
      <c r="J2479" s="67"/>
      <c r="K2479" s="25" t="e">
        <f>IFERROR(VLOOKUP(J2479,'DE-PARA'!J:K,2,0),VLOOKUP('BD Conta 5295-0'!J2479,'DE-PARA'!K:L,2,0))</f>
        <v>#N/A</v>
      </c>
      <c r="L2479" s="70"/>
      <c r="M2479" s="101">
        <f t="shared" si="77"/>
        <v>0</v>
      </c>
    </row>
    <row r="2480" spans="2:13">
      <c r="B2480" s="60"/>
      <c r="C2480" s="65"/>
      <c r="D2480" s="66"/>
      <c r="E2480" s="20" t="str">
        <f t="shared" si="76"/>
        <v>1-1900</v>
      </c>
      <c r="F2480" s="69"/>
      <c r="G2480" s="67"/>
      <c r="H2480" s="68"/>
      <c r="I2480" s="69"/>
      <c r="J2480" s="67"/>
      <c r="K2480" s="25" t="e">
        <f>IFERROR(VLOOKUP(J2480,'DE-PARA'!J:K,2,0),VLOOKUP('BD Conta 5295-0'!J2480,'DE-PARA'!K:L,2,0))</f>
        <v>#N/A</v>
      </c>
      <c r="L2480" s="70"/>
      <c r="M2480" s="101">
        <f t="shared" si="77"/>
        <v>0</v>
      </c>
    </row>
    <row r="2481" spans="2:13">
      <c r="B2481" s="60"/>
      <c r="C2481" s="65"/>
      <c r="D2481" s="66"/>
      <c r="E2481" s="20" t="str">
        <f t="shared" si="76"/>
        <v>1-1900</v>
      </c>
      <c r="F2481" s="69"/>
      <c r="G2481" s="67"/>
      <c r="H2481" s="68"/>
      <c r="I2481" s="69"/>
      <c r="J2481" s="67"/>
      <c r="K2481" s="25" t="e">
        <f>IFERROR(VLOOKUP(J2481,'DE-PARA'!J:K,2,0),VLOOKUP('BD Conta 5295-0'!J2481,'DE-PARA'!K:L,2,0))</f>
        <v>#N/A</v>
      </c>
      <c r="L2481" s="70"/>
      <c r="M2481" s="101">
        <f t="shared" si="77"/>
        <v>0</v>
      </c>
    </row>
    <row r="2482" spans="2:13">
      <c r="B2482" s="60"/>
      <c r="C2482" s="65"/>
      <c r="D2482" s="66"/>
      <c r="E2482" s="20" t="str">
        <f t="shared" si="76"/>
        <v>1-1900</v>
      </c>
      <c r="F2482" s="69"/>
      <c r="G2482" s="67"/>
      <c r="H2482" s="68"/>
      <c r="I2482" s="69"/>
      <c r="J2482" s="67"/>
      <c r="K2482" s="25" t="e">
        <f>IFERROR(VLOOKUP(J2482,'DE-PARA'!J:K,2,0),VLOOKUP('BD Conta 5295-0'!J2482,'DE-PARA'!K:L,2,0))</f>
        <v>#N/A</v>
      </c>
      <c r="L2482" s="70"/>
      <c r="M2482" s="101">
        <f t="shared" si="77"/>
        <v>0</v>
      </c>
    </row>
    <row r="2483" spans="2:13">
      <c r="B2483" s="60"/>
      <c r="C2483" s="65"/>
      <c r="D2483" s="66"/>
      <c r="E2483" s="20" t="str">
        <f t="shared" si="76"/>
        <v>1-1900</v>
      </c>
      <c r="F2483" s="69"/>
      <c r="G2483" s="67"/>
      <c r="H2483" s="68"/>
      <c r="I2483" s="69"/>
      <c r="J2483" s="67"/>
      <c r="K2483" s="25" t="e">
        <f>IFERROR(VLOOKUP(J2483,'DE-PARA'!J:K,2,0),VLOOKUP('BD Conta 5295-0'!J2483,'DE-PARA'!K:L,2,0))</f>
        <v>#N/A</v>
      </c>
      <c r="L2483" s="70"/>
      <c r="M2483" s="101">
        <f t="shared" si="77"/>
        <v>0</v>
      </c>
    </row>
    <row r="2484" spans="2:13">
      <c r="B2484" s="60"/>
      <c r="C2484" s="65"/>
      <c r="D2484" s="66"/>
      <c r="E2484" s="20" t="str">
        <f t="shared" si="76"/>
        <v>1-1900</v>
      </c>
      <c r="F2484" s="69"/>
      <c r="G2484" s="67"/>
      <c r="H2484" s="68"/>
      <c r="I2484" s="69"/>
      <c r="J2484" s="67"/>
      <c r="K2484" s="25" t="e">
        <f>IFERROR(VLOOKUP(J2484,'DE-PARA'!J:K,2,0),VLOOKUP('BD Conta 5295-0'!J2484,'DE-PARA'!K:L,2,0))</f>
        <v>#N/A</v>
      </c>
      <c r="L2484" s="70"/>
      <c r="M2484" s="101">
        <f t="shared" si="77"/>
        <v>0</v>
      </c>
    </row>
    <row r="2485" spans="2:13">
      <c r="B2485" s="60"/>
      <c r="C2485" s="65"/>
      <c r="D2485" s="66"/>
      <c r="E2485" s="20" t="str">
        <f t="shared" si="76"/>
        <v>1-1900</v>
      </c>
      <c r="F2485" s="69"/>
      <c r="G2485" s="67"/>
      <c r="H2485" s="68"/>
      <c r="I2485" s="69"/>
      <c r="J2485" s="67"/>
      <c r="K2485" s="25" t="e">
        <f>IFERROR(VLOOKUP(J2485,'DE-PARA'!J:K,2,0),VLOOKUP('BD Conta 5295-0'!J2485,'DE-PARA'!K:L,2,0))</f>
        <v>#N/A</v>
      </c>
      <c r="L2485" s="70"/>
      <c r="M2485" s="101">
        <f t="shared" si="77"/>
        <v>0</v>
      </c>
    </row>
    <row r="2486" spans="2:13">
      <c r="B2486" s="60"/>
      <c r="C2486" s="65"/>
      <c r="D2486" s="66"/>
      <c r="E2486" s="20" t="str">
        <f t="shared" si="76"/>
        <v>1-1900</v>
      </c>
      <c r="F2486" s="69"/>
      <c r="G2486" s="67"/>
      <c r="H2486" s="68"/>
      <c r="I2486" s="69"/>
      <c r="J2486" s="67"/>
      <c r="K2486" s="25" t="e">
        <f>IFERROR(VLOOKUP(J2486,'DE-PARA'!J:K,2,0),VLOOKUP('BD Conta 5295-0'!J2486,'DE-PARA'!K:L,2,0))</f>
        <v>#N/A</v>
      </c>
      <c r="L2486" s="70"/>
      <c r="M2486" s="101">
        <f t="shared" si="77"/>
        <v>0</v>
      </c>
    </row>
    <row r="2487" spans="2:13">
      <c r="B2487" s="60"/>
      <c r="C2487" s="65"/>
      <c r="D2487" s="66"/>
      <c r="E2487" s="20" t="str">
        <f t="shared" si="76"/>
        <v>1-1900</v>
      </c>
      <c r="F2487" s="69"/>
      <c r="G2487" s="67"/>
      <c r="H2487" s="68"/>
      <c r="I2487" s="69"/>
      <c r="J2487" s="67"/>
      <c r="K2487" s="25" t="e">
        <f>IFERROR(VLOOKUP(J2487,'DE-PARA'!J:K,2,0),VLOOKUP('BD Conta 5295-0'!J2487,'DE-PARA'!K:L,2,0))</f>
        <v>#N/A</v>
      </c>
      <c r="L2487" s="70"/>
      <c r="M2487" s="101">
        <f t="shared" si="77"/>
        <v>0</v>
      </c>
    </row>
    <row r="2488" spans="2:13">
      <c r="B2488" s="60"/>
      <c r="C2488" s="65"/>
      <c r="D2488" s="66"/>
      <c r="E2488" s="20" t="str">
        <f t="shared" si="76"/>
        <v>1-1900</v>
      </c>
      <c r="F2488" s="69"/>
      <c r="G2488" s="67"/>
      <c r="H2488" s="68"/>
      <c r="I2488" s="69"/>
      <c r="J2488" s="67"/>
      <c r="K2488" s="25" t="e">
        <f>IFERROR(VLOOKUP(J2488,'DE-PARA'!J:K,2,0),VLOOKUP('BD Conta 5295-0'!J2488,'DE-PARA'!K:L,2,0))</f>
        <v>#N/A</v>
      </c>
      <c r="L2488" s="70"/>
      <c r="M2488" s="101">
        <f t="shared" si="77"/>
        <v>0</v>
      </c>
    </row>
    <row r="2489" spans="2:13">
      <c r="B2489" s="60"/>
      <c r="C2489" s="65"/>
      <c r="D2489" s="66"/>
      <c r="E2489" s="20" t="str">
        <f t="shared" si="76"/>
        <v>1-1900</v>
      </c>
      <c r="F2489" s="69"/>
      <c r="G2489" s="67"/>
      <c r="H2489" s="68"/>
      <c r="I2489" s="69"/>
      <c r="J2489" s="67"/>
      <c r="K2489" s="25" t="e">
        <f>IFERROR(VLOOKUP(J2489,'DE-PARA'!J:K,2,0),VLOOKUP('BD Conta 5295-0'!J2489,'DE-PARA'!K:L,2,0))</f>
        <v>#N/A</v>
      </c>
      <c r="L2489" s="70"/>
      <c r="M2489" s="101">
        <f t="shared" si="77"/>
        <v>0</v>
      </c>
    </row>
    <row r="2490" spans="2:13">
      <c r="B2490" s="60"/>
      <c r="C2490" s="65"/>
      <c r="D2490" s="66"/>
      <c r="E2490" s="20" t="str">
        <f t="shared" si="76"/>
        <v>1-1900</v>
      </c>
      <c r="F2490" s="69"/>
      <c r="G2490" s="67"/>
      <c r="H2490" s="68"/>
      <c r="I2490" s="69"/>
      <c r="J2490" s="67"/>
      <c r="K2490" s="25" t="e">
        <f>IFERROR(VLOOKUP(J2490,'DE-PARA'!J:K,2,0),VLOOKUP('BD Conta 5295-0'!J2490,'DE-PARA'!K:L,2,0))</f>
        <v>#N/A</v>
      </c>
      <c r="L2490" s="70"/>
      <c r="M2490" s="101">
        <f t="shared" si="77"/>
        <v>0</v>
      </c>
    </row>
    <row r="2491" spans="2:13">
      <c r="B2491" s="60"/>
      <c r="C2491" s="65"/>
      <c r="D2491" s="66"/>
      <c r="E2491" s="20" t="str">
        <f t="shared" si="76"/>
        <v>1-1900</v>
      </c>
      <c r="F2491" s="69"/>
      <c r="G2491" s="67"/>
      <c r="H2491" s="68"/>
      <c r="I2491" s="69"/>
      <c r="J2491" s="67"/>
      <c r="K2491" s="25" t="e">
        <f>IFERROR(VLOOKUP(J2491,'DE-PARA'!J:K,2,0),VLOOKUP('BD Conta 5295-0'!J2491,'DE-PARA'!K:L,2,0))</f>
        <v>#N/A</v>
      </c>
      <c r="L2491" s="70"/>
      <c r="M2491" s="101">
        <f t="shared" si="77"/>
        <v>0</v>
      </c>
    </row>
    <row r="2492" spans="2:13">
      <c r="B2492" s="60"/>
      <c r="C2492" s="65"/>
      <c r="D2492" s="66"/>
      <c r="E2492" s="20" t="str">
        <f t="shared" si="76"/>
        <v>1-1900</v>
      </c>
      <c r="F2492" s="69"/>
      <c r="G2492" s="67"/>
      <c r="H2492" s="68"/>
      <c r="I2492" s="69"/>
      <c r="J2492" s="67"/>
      <c r="K2492" s="25" t="e">
        <f>IFERROR(VLOOKUP(J2492,'DE-PARA'!J:K,2,0),VLOOKUP('BD Conta 5295-0'!J2492,'DE-PARA'!K:L,2,0))</f>
        <v>#N/A</v>
      </c>
      <c r="L2492" s="70"/>
      <c r="M2492" s="101">
        <f t="shared" si="77"/>
        <v>0</v>
      </c>
    </row>
    <row r="2493" spans="2:13">
      <c r="B2493" s="60"/>
      <c r="C2493" s="65"/>
      <c r="D2493" s="66"/>
      <c r="E2493" s="20" t="str">
        <f t="shared" si="76"/>
        <v>1-1900</v>
      </c>
      <c r="F2493" s="69"/>
      <c r="G2493" s="67"/>
      <c r="H2493" s="68"/>
      <c r="I2493" s="69"/>
      <c r="J2493" s="67"/>
      <c r="K2493" s="25" t="e">
        <f>IFERROR(VLOOKUP(J2493,'DE-PARA'!J:K,2,0),VLOOKUP('BD Conta 5295-0'!J2493,'DE-PARA'!K:L,2,0))</f>
        <v>#N/A</v>
      </c>
      <c r="L2493" s="70"/>
      <c r="M2493" s="101">
        <f t="shared" si="77"/>
        <v>0</v>
      </c>
    </row>
    <row r="2494" spans="2:13">
      <c r="B2494" s="60"/>
      <c r="C2494" s="65"/>
      <c r="D2494" s="66"/>
      <c r="E2494" s="20" t="str">
        <f t="shared" si="76"/>
        <v>1-1900</v>
      </c>
      <c r="F2494" s="69"/>
      <c r="G2494" s="67"/>
      <c r="H2494" s="68"/>
      <c r="I2494" s="69"/>
      <c r="J2494" s="67"/>
      <c r="K2494" s="25" t="e">
        <f>IFERROR(VLOOKUP(J2494,'DE-PARA'!J:K,2,0),VLOOKUP('BD Conta 5295-0'!J2494,'DE-PARA'!K:L,2,0))</f>
        <v>#N/A</v>
      </c>
      <c r="L2494" s="70"/>
      <c r="M2494" s="101">
        <f t="shared" si="77"/>
        <v>0</v>
      </c>
    </row>
    <row r="2495" spans="2:13">
      <c r="B2495" s="60"/>
      <c r="C2495" s="65"/>
      <c r="D2495" s="66"/>
      <c r="E2495" s="20" t="str">
        <f t="shared" si="76"/>
        <v>1-1900</v>
      </c>
      <c r="F2495" s="69"/>
      <c r="G2495" s="67"/>
      <c r="H2495" s="68"/>
      <c r="I2495" s="69"/>
      <c r="J2495" s="67"/>
      <c r="K2495" s="25" t="e">
        <f>IFERROR(VLOOKUP(J2495,'DE-PARA'!J:K,2,0),VLOOKUP('BD Conta 5295-0'!J2495,'DE-PARA'!K:L,2,0))</f>
        <v>#N/A</v>
      </c>
      <c r="L2495" s="70"/>
      <c r="M2495" s="101">
        <f t="shared" si="77"/>
        <v>0</v>
      </c>
    </row>
    <row r="2496" spans="2:13">
      <c r="B2496" s="60"/>
      <c r="C2496" s="65"/>
      <c r="D2496" s="66"/>
      <c r="E2496" s="20" t="str">
        <f t="shared" si="76"/>
        <v>1-1900</v>
      </c>
      <c r="F2496" s="69"/>
      <c r="G2496" s="67"/>
      <c r="H2496" s="68"/>
      <c r="I2496" s="69"/>
      <c r="J2496" s="67"/>
      <c r="K2496" s="25" t="e">
        <f>IFERROR(VLOOKUP(J2496,'DE-PARA'!J:K,2,0),VLOOKUP('BD Conta 5295-0'!J2496,'DE-PARA'!K:L,2,0))</f>
        <v>#N/A</v>
      </c>
      <c r="L2496" s="70"/>
      <c r="M2496" s="101">
        <f t="shared" si="77"/>
        <v>0</v>
      </c>
    </row>
    <row r="2497" spans="2:13">
      <c r="B2497" s="60"/>
      <c r="C2497" s="65"/>
      <c r="D2497" s="66"/>
      <c r="E2497" s="20" t="str">
        <f t="shared" si="76"/>
        <v>1-1900</v>
      </c>
      <c r="F2497" s="69"/>
      <c r="G2497" s="67"/>
      <c r="H2497" s="68"/>
      <c r="I2497" s="69"/>
      <c r="J2497" s="67"/>
      <c r="K2497" s="25" t="e">
        <f>IFERROR(VLOOKUP(J2497,'DE-PARA'!J:K,2,0),VLOOKUP('BD Conta 5295-0'!J2497,'DE-PARA'!K:L,2,0))</f>
        <v>#N/A</v>
      </c>
      <c r="L2497" s="70"/>
      <c r="M2497" s="101">
        <f t="shared" si="77"/>
        <v>0</v>
      </c>
    </row>
    <row r="2498" spans="2:13">
      <c r="B2498" s="60"/>
      <c r="C2498" s="65"/>
      <c r="D2498" s="66"/>
      <c r="E2498" s="20" t="str">
        <f t="shared" si="76"/>
        <v>1-1900</v>
      </c>
      <c r="F2498" s="69"/>
      <c r="G2498" s="67"/>
      <c r="H2498" s="68"/>
      <c r="I2498" s="69"/>
      <c r="J2498" s="67"/>
      <c r="K2498" s="25" t="e">
        <f>IFERROR(VLOOKUP(J2498,'DE-PARA'!J:K,2,0),VLOOKUP('BD Conta 5295-0'!J2498,'DE-PARA'!K:L,2,0))</f>
        <v>#N/A</v>
      </c>
      <c r="L2498" s="70"/>
      <c r="M2498" s="101">
        <f t="shared" si="77"/>
        <v>0</v>
      </c>
    </row>
    <row r="2499" spans="2:13">
      <c r="B2499" s="60"/>
      <c r="C2499" s="65"/>
      <c r="D2499" s="66"/>
      <c r="E2499" s="20" t="str">
        <f t="shared" si="76"/>
        <v>1-1900</v>
      </c>
      <c r="F2499" s="69"/>
      <c r="G2499" s="67"/>
      <c r="H2499" s="68"/>
      <c r="I2499" s="69"/>
      <c r="J2499" s="67"/>
      <c r="K2499" s="25" t="e">
        <f>IFERROR(VLOOKUP(J2499,'DE-PARA'!J:K,2,0),VLOOKUP('BD Conta 5295-0'!J2499,'DE-PARA'!K:L,2,0))</f>
        <v>#N/A</v>
      </c>
      <c r="L2499" s="70"/>
      <c r="M2499" s="101">
        <f t="shared" si="77"/>
        <v>0</v>
      </c>
    </row>
    <row r="2500" spans="2:13">
      <c r="B2500" s="60"/>
      <c r="C2500" s="65"/>
      <c r="D2500" s="66"/>
      <c r="E2500" s="20" t="str">
        <f t="shared" ref="E2500:E2563" si="78">MONTH(D2500)&amp;"-"&amp;YEAR(D2500)</f>
        <v>1-1900</v>
      </c>
      <c r="F2500" s="69"/>
      <c r="G2500" s="67"/>
      <c r="H2500" s="68"/>
      <c r="I2500" s="69"/>
      <c r="J2500" s="67"/>
      <c r="K2500" s="25" t="e">
        <f>IFERROR(VLOOKUP(J2500,'DE-PARA'!J:K,2,0),VLOOKUP('BD Conta 5295-0'!J2500,'DE-PARA'!K:L,2,0))</f>
        <v>#N/A</v>
      </c>
      <c r="L2500" s="70"/>
      <c r="M2500" s="101">
        <f t="shared" si="77"/>
        <v>0</v>
      </c>
    </row>
    <row r="2501" spans="2:13">
      <c r="B2501" s="60"/>
      <c r="C2501" s="65"/>
      <c r="D2501" s="66"/>
      <c r="E2501" s="20" t="str">
        <f t="shared" si="78"/>
        <v>1-1900</v>
      </c>
      <c r="F2501" s="69"/>
      <c r="G2501" s="67"/>
      <c r="H2501" s="68"/>
      <c r="I2501" s="69"/>
      <c r="J2501" s="67"/>
      <c r="K2501" s="25" t="e">
        <f>IFERROR(VLOOKUP(J2501,'DE-PARA'!J:K,2,0),VLOOKUP('BD Conta 5295-0'!J2501,'DE-PARA'!K:L,2,0))</f>
        <v>#N/A</v>
      </c>
      <c r="L2501" s="70"/>
      <c r="M2501" s="101">
        <f t="shared" si="77"/>
        <v>0</v>
      </c>
    </row>
    <row r="2502" spans="2:13">
      <c r="B2502" s="60"/>
      <c r="C2502" s="65"/>
      <c r="D2502" s="66"/>
      <c r="E2502" s="20" t="str">
        <f t="shared" si="78"/>
        <v>1-1900</v>
      </c>
      <c r="F2502" s="69"/>
      <c r="G2502" s="67"/>
      <c r="H2502" s="68"/>
      <c r="I2502" s="69"/>
      <c r="J2502" s="67"/>
      <c r="K2502" s="25" t="e">
        <f>IFERROR(VLOOKUP(J2502,'DE-PARA'!J:K,2,0),VLOOKUP('BD Conta 5295-0'!J2502,'DE-PARA'!K:L,2,0))</f>
        <v>#N/A</v>
      </c>
      <c r="L2502" s="70"/>
      <c r="M2502" s="101">
        <f t="shared" ref="M2502:M2565" si="79">M2501+L2502</f>
        <v>0</v>
      </c>
    </row>
    <row r="2503" spans="2:13">
      <c r="B2503" s="60"/>
      <c r="C2503" s="65"/>
      <c r="D2503" s="66"/>
      <c r="E2503" s="20" t="str">
        <f t="shared" si="78"/>
        <v>1-1900</v>
      </c>
      <c r="F2503" s="69"/>
      <c r="G2503" s="67"/>
      <c r="H2503" s="68"/>
      <c r="I2503" s="69"/>
      <c r="J2503" s="67"/>
      <c r="K2503" s="25" t="e">
        <f>IFERROR(VLOOKUP(J2503,'DE-PARA'!J:K,2,0),VLOOKUP('BD Conta 5295-0'!J2503,'DE-PARA'!K:L,2,0))</f>
        <v>#N/A</v>
      </c>
      <c r="L2503" s="70"/>
      <c r="M2503" s="101">
        <f t="shared" si="79"/>
        <v>0</v>
      </c>
    </row>
    <row r="2504" spans="2:13">
      <c r="B2504" s="60"/>
      <c r="C2504" s="65"/>
      <c r="D2504" s="66"/>
      <c r="E2504" s="20" t="str">
        <f t="shared" si="78"/>
        <v>1-1900</v>
      </c>
      <c r="F2504" s="69"/>
      <c r="G2504" s="67"/>
      <c r="H2504" s="68"/>
      <c r="I2504" s="69"/>
      <c r="J2504" s="67"/>
      <c r="K2504" s="25" t="e">
        <f>IFERROR(VLOOKUP(J2504,'DE-PARA'!J:K,2,0),VLOOKUP('BD Conta 5295-0'!J2504,'DE-PARA'!K:L,2,0))</f>
        <v>#N/A</v>
      </c>
      <c r="L2504" s="70"/>
      <c r="M2504" s="101">
        <f t="shared" si="79"/>
        <v>0</v>
      </c>
    </row>
    <row r="2505" spans="2:13">
      <c r="B2505" s="60"/>
      <c r="C2505" s="65"/>
      <c r="D2505" s="66"/>
      <c r="E2505" s="20" t="str">
        <f t="shared" si="78"/>
        <v>1-1900</v>
      </c>
      <c r="F2505" s="69"/>
      <c r="G2505" s="67"/>
      <c r="H2505" s="68"/>
      <c r="I2505" s="69"/>
      <c r="J2505" s="67"/>
      <c r="K2505" s="25" t="e">
        <f>IFERROR(VLOOKUP(J2505,'DE-PARA'!J:K,2,0),VLOOKUP('BD Conta 5295-0'!J2505,'DE-PARA'!K:L,2,0))</f>
        <v>#N/A</v>
      </c>
      <c r="L2505" s="70"/>
      <c r="M2505" s="101">
        <f t="shared" si="79"/>
        <v>0</v>
      </c>
    </row>
    <row r="2506" spans="2:13">
      <c r="B2506" s="60"/>
      <c r="C2506" s="65"/>
      <c r="D2506" s="66"/>
      <c r="E2506" s="20" t="str">
        <f t="shared" si="78"/>
        <v>1-1900</v>
      </c>
      <c r="F2506" s="69"/>
      <c r="G2506" s="67"/>
      <c r="H2506" s="68"/>
      <c r="I2506" s="69"/>
      <c r="J2506" s="67"/>
      <c r="K2506" s="25" t="e">
        <f>IFERROR(VLOOKUP(J2506,'DE-PARA'!J:K,2,0),VLOOKUP('BD Conta 5295-0'!J2506,'DE-PARA'!K:L,2,0))</f>
        <v>#N/A</v>
      </c>
      <c r="L2506" s="70"/>
      <c r="M2506" s="101">
        <f t="shared" si="79"/>
        <v>0</v>
      </c>
    </row>
    <row r="2507" spans="2:13">
      <c r="B2507" s="60"/>
      <c r="C2507" s="65"/>
      <c r="D2507" s="66"/>
      <c r="E2507" s="20" t="str">
        <f t="shared" si="78"/>
        <v>1-1900</v>
      </c>
      <c r="F2507" s="69"/>
      <c r="G2507" s="67"/>
      <c r="H2507" s="68"/>
      <c r="I2507" s="69"/>
      <c r="J2507" s="67"/>
      <c r="K2507" s="25" t="e">
        <f>IFERROR(VLOOKUP(J2507,'DE-PARA'!J:K,2,0),VLOOKUP('BD Conta 5295-0'!J2507,'DE-PARA'!K:L,2,0))</f>
        <v>#N/A</v>
      </c>
      <c r="L2507" s="70"/>
      <c r="M2507" s="101">
        <f t="shared" si="79"/>
        <v>0</v>
      </c>
    </row>
    <row r="2508" spans="2:13">
      <c r="B2508" s="60"/>
      <c r="C2508" s="65"/>
      <c r="D2508" s="66"/>
      <c r="E2508" s="20" t="str">
        <f t="shared" si="78"/>
        <v>1-1900</v>
      </c>
      <c r="F2508" s="69"/>
      <c r="G2508" s="67"/>
      <c r="H2508" s="68"/>
      <c r="I2508" s="69"/>
      <c r="J2508" s="67"/>
      <c r="K2508" s="25" t="e">
        <f>IFERROR(VLOOKUP(J2508,'DE-PARA'!J:K,2,0),VLOOKUP('BD Conta 5295-0'!J2508,'DE-PARA'!K:L,2,0))</f>
        <v>#N/A</v>
      </c>
      <c r="L2508" s="70"/>
      <c r="M2508" s="101">
        <f t="shared" si="79"/>
        <v>0</v>
      </c>
    </row>
    <row r="2509" spans="2:13">
      <c r="B2509" s="60"/>
      <c r="C2509" s="65"/>
      <c r="D2509" s="66"/>
      <c r="E2509" s="20" t="str">
        <f t="shared" si="78"/>
        <v>1-1900</v>
      </c>
      <c r="F2509" s="69"/>
      <c r="G2509" s="67"/>
      <c r="H2509" s="68"/>
      <c r="I2509" s="69"/>
      <c r="J2509" s="67"/>
      <c r="K2509" s="25" t="e">
        <f>IFERROR(VLOOKUP(J2509,'DE-PARA'!J:K,2,0),VLOOKUP('BD Conta 5295-0'!J2509,'DE-PARA'!K:L,2,0))</f>
        <v>#N/A</v>
      </c>
      <c r="L2509" s="70"/>
      <c r="M2509" s="101">
        <f t="shared" si="79"/>
        <v>0</v>
      </c>
    </row>
    <row r="2510" spans="2:13">
      <c r="B2510" s="60"/>
      <c r="C2510" s="65"/>
      <c r="D2510" s="66"/>
      <c r="E2510" s="20" t="str">
        <f t="shared" si="78"/>
        <v>1-1900</v>
      </c>
      <c r="F2510" s="69"/>
      <c r="G2510" s="67"/>
      <c r="H2510" s="68"/>
      <c r="I2510" s="69"/>
      <c r="J2510" s="67"/>
      <c r="K2510" s="25" t="e">
        <f>IFERROR(VLOOKUP(J2510,'DE-PARA'!J:K,2,0),VLOOKUP('BD Conta 5295-0'!J2510,'DE-PARA'!K:L,2,0))</f>
        <v>#N/A</v>
      </c>
      <c r="L2510" s="70"/>
      <c r="M2510" s="101">
        <f t="shared" si="79"/>
        <v>0</v>
      </c>
    </row>
    <row r="2511" spans="2:13">
      <c r="B2511" s="60"/>
      <c r="C2511" s="65"/>
      <c r="D2511" s="66"/>
      <c r="E2511" s="20" t="str">
        <f t="shared" si="78"/>
        <v>1-1900</v>
      </c>
      <c r="F2511" s="69"/>
      <c r="G2511" s="67"/>
      <c r="H2511" s="68"/>
      <c r="I2511" s="69"/>
      <c r="J2511" s="67"/>
      <c r="K2511" s="25" t="e">
        <f>IFERROR(VLOOKUP(J2511,'DE-PARA'!J:K,2,0),VLOOKUP('BD Conta 5295-0'!J2511,'DE-PARA'!K:L,2,0))</f>
        <v>#N/A</v>
      </c>
      <c r="L2511" s="70"/>
      <c r="M2511" s="101">
        <f t="shared" si="79"/>
        <v>0</v>
      </c>
    </row>
    <row r="2512" spans="2:13">
      <c r="B2512" s="60"/>
      <c r="C2512" s="65"/>
      <c r="D2512" s="66"/>
      <c r="E2512" s="20" t="str">
        <f t="shared" si="78"/>
        <v>1-1900</v>
      </c>
      <c r="F2512" s="69"/>
      <c r="G2512" s="67"/>
      <c r="H2512" s="68"/>
      <c r="I2512" s="69"/>
      <c r="J2512" s="67"/>
      <c r="K2512" s="25" t="e">
        <f>IFERROR(VLOOKUP(J2512,'DE-PARA'!J:K,2,0),VLOOKUP('BD Conta 5295-0'!J2512,'DE-PARA'!K:L,2,0))</f>
        <v>#N/A</v>
      </c>
      <c r="L2512" s="70"/>
      <c r="M2512" s="101">
        <f t="shared" si="79"/>
        <v>0</v>
      </c>
    </row>
    <row r="2513" spans="2:13">
      <c r="B2513" s="60"/>
      <c r="C2513" s="65"/>
      <c r="D2513" s="66"/>
      <c r="E2513" s="20" t="str">
        <f t="shared" si="78"/>
        <v>1-1900</v>
      </c>
      <c r="F2513" s="69"/>
      <c r="G2513" s="67"/>
      <c r="H2513" s="68"/>
      <c r="I2513" s="69"/>
      <c r="J2513" s="67"/>
      <c r="K2513" s="25" t="e">
        <f>IFERROR(VLOOKUP(J2513,'DE-PARA'!J:K,2,0),VLOOKUP('BD Conta 5295-0'!J2513,'DE-PARA'!K:L,2,0))</f>
        <v>#N/A</v>
      </c>
      <c r="L2513" s="70"/>
      <c r="M2513" s="101">
        <f t="shared" si="79"/>
        <v>0</v>
      </c>
    </row>
    <row r="2514" spans="2:13">
      <c r="B2514" s="60"/>
      <c r="C2514" s="65"/>
      <c r="D2514" s="66"/>
      <c r="E2514" s="20" t="str">
        <f t="shared" si="78"/>
        <v>1-1900</v>
      </c>
      <c r="F2514" s="69"/>
      <c r="G2514" s="67"/>
      <c r="H2514" s="68"/>
      <c r="I2514" s="69"/>
      <c r="J2514" s="67"/>
      <c r="K2514" s="25" t="e">
        <f>IFERROR(VLOOKUP(J2514,'DE-PARA'!J:K,2,0),VLOOKUP('BD Conta 5295-0'!J2514,'DE-PARA'!K:L,2,0))</f>
        <v>#N/A</v>
      </c>
      <c r="L2514" s="70"/>
      <c r="M2514" s="101">
        <f t="shared" si="79"/>
        <v>0</v>
      </c>
    </row>
    <row r="2515" spans="2:13">
      <c r="B2515" s="60"/>
      <c r="C2515" s="65"/>
      <c r="D2515" s="66"/>
      <c r="E2515" s="20" t="str">
        <f t="shared" si="78"/>
        <v>1-1900</v>
      </c>
      <c r="F2515" s="69"/>
      <c r="G2515" s="67"/>
      <c r="H2515" s="68"/>
      <c r="I2515" s="69"/>
      <c r="J2515" s="67"/>
      <c r="K2515" s="25" t="e">
        <f>IFERROR(VLOOKUP(J2515,'DE-PARA'!J:K,2,0),VLOOKUP('BD Conta 5295-0'!J2515,'DE-PARA'!K:L,2,0))</f>
        <v>#N/A</v>
      </c>
      <c r="L2515" s="70"/>
      <c r="M2515" s="101">
        <f t="shared" si="79"/>
        <v>0</v>
      </c>
    </row>
    <row r="2516" spans="2:13">
      <c r="B2516" s="60"/>
      <c r="C2516" s="65"/>
      <c r="D2516" s="66"/>
      <c r="E2516" s="20" t="str">
        <f t="shared" si="78"/>
        <v>1-1900</v>
      </c>
      <c r="F2516" s="69"/>
      <c r="G2516" s="67"/>
      <c r="H2516" s="68"/>
      <c r="I2516" s="69"/>
      <c r="J2516" s="67"/>
      <c r="K2516" s="25" t="e">
        <f>IFERROR(VLOOKUP(J2516,'DE-PARA'!J:K,2,0),VLOOKUP('BD Conta 5295-0'!J2516,'DE-PARA'!K:L,2,0))</f>
        <v>#N/A</v>
      </c>
      <c r="L2516" s="70"/>
      <c r="M2516" s="101">
        <f t="shared" si="79"/>
        <v>0</v>
      </c>
    </row>
    <row r="2517" spans="2:13">
      <c r="B2517" s="60"/>
      <c r="C2517" s="65"/>
      <c r="D2517" s="66"/>
      <c r="E2517" s="20" t="str">
        <f t="shared" si="78"/>
        <v>1-1900</v>
      </c>
      <c r="F2517" s="69"/>
      <c r="G2517" s="67"/>
      <c r="H2517" s="68"/>
      <c r="I2517" s="69"/>
      <c r="J2517" s="67"/>
      <c r="K2517" s="25" t="e">
        <f>IFERROR(VLOOKUP(J2517,'DE-PARA'!J:K,2,0),VLOOKUP('BD Conta 5295-0'!J2517,'DE-PARA'!K:L,2,0))</f>
        <v>#N/A</v>
      </c>
      <c r="L2517" s="70"/>
      <c r="M2517" s="101">
        <f t="shared" si="79"/>
        <v>0</v>
      </c>
    </row>
    <row r="2518" spans="2:13">
      <c r="B2518" s="60"/>
      <c r="C2518" s="65"/>
      <c r="D2518" s="66"/>
      <c r="E2518" s="20" t="str">
        <f t="shared" si="78"/>
        <v>1-1900</v>
      </c>
      <c r="F2518" s="69"/>
      <c r="G2518" s="67"/>
      <c r="H2518" s="68"/>
      <c r="I2518" s="69"/>
      <c r="J2518" s="67"/>
      <c r="K2518" s="25" t="e">
        <f>IFERROR(VLOOKUP(J2518,'DE-PARA'!J:K,2,0),VLOOKUP('BD Conta 5295-0'!J2518,'DE-PARA'!K:L,2,0))</f>
        <v>#N/A</v>
      </c>
      <c r="L2518" s="70"/>
      <c r="M2518" s="101">
        <f t="shared" si="79"/>
        <v>0</v>
      </c>
    </row>
    <row r="2519" spans="2:13">
      <c r="B2519" s="60"/>
      <c r="C2519" s="65"/>
      <c r="D2519" s="66"/>
      <c r="E2519" s="20" t="str">
        <f t="shared" si="78"/>
        <v>1-1900</v>
      </c>
      <c r="F2519" s="69"/>
      <c r="G2519" s="67"/>
      <c r="H2519" s="68"/>
      <c r="I2519" s="69"/>
      <c r="J2519" s="67"/>
      <c r="K2519" s="25" t="e">
        <f>IFERROR(VLOOKUP(J2519,'DE-PARA'!J:K,2,0),VLOOKUP('BD Conta 5295-0'!J2519,'DE-PARA'!K:L,2,0))</f>
        <v>#N/A</v>
      </c>
      <c r="L2519" s="70"/>
      <c r="M2519" s="101">
        <f t="shared" si="79"/>
        <v>0</v>
      </c>
    </row>
    <row r="2520" spans="2:13">
      <c r="B2520" s="60"/>
      <c r="C2520" s="65"/>
      <c r="D2520" s="66"/>
      <c r="E2520" s="20" t="str">
        <f t="shared" si="78"/>
        <v>1-1900</v>
      </c>
      <c r="F2520" s="69"/>
      <c r="G2520" s="67"/>
      <c r="H2520" s="68"/>
      <c r="I2520" s="69"/>
      <c r="J2520" s="67"/>
      <c r="K2520" s="25" t="e">
        <f>IFERROR(VLOOKUP(J2520,'DE-PARA'!J:K,2,0),VLOOKUP('BD Conta 5295-0'!J2520,'DE-PARA'!K:L,2,0))</f>
        <v>#N/A</v>
      </c>
      <c r="L2520" s="70"/>
      <c r="M2520" s="101">
        <f t="shared" si="79"/>
        <v>0</v>
      </c>
    </row>
    <row r="2521" spans="2:13">
      <c r="B2521" s="60"/>
      <c r="C2521" s="65"/>
      <c r="D2521" s="66"/>
      <c r="E2521" s="20" t="str">
        <f t="shared" si="78"/>
        <v>1-1900</v>
      </c>
      <c r="F2521" s="69"/>
      <c r="G2521" s="67"/>
      <c r="H2521" s="68"/>
      <c r="I2521" s="69"/>
      <c r="J2521" s="67"/>
      <c r="K2521" s="25" t="e">
        <f>IFERROR(VLOOKUP(J2521,'DE-PARA'!J:K,2,0),VLOOKUP('BD Conta 5295-0'!J2521,'DE-PARA'!K:L,2,0))</f>
        <v>#N/A</v>
      </c>
      <c r="L2521" s="70"/>
      <c r="M2521" s="101">
        <f t="shared" si="79"/>
        <v>0</v>
      </c>
    </row>
    <row r="2522" spans="2:13">
      <c r="B2522" s="60"/>
      <c r="C2522" s="65"/>
      <c r="D2522" s="66"/>
      <c r="E2522" s="20" t="str">
        <f t="shared" si="78"/>
        <v>1-1900</v>
      </c>
      <c r="F2522" s="69"/>
      <c r="G2522" s="67"/>
      <c r="H2522" s="68"/>
      <c r="I2522" s="69"/>
      <c r="J2522" s="67"/>
      <c r="K2522" s="25" t="e">
        <f>IFERROR(VLOOKUP(J2522,'DE-PARA'!J:K,2,0),VLOOKUP('BD Conta 5295-0'!J2522,'DE-PARA'!K:L,2,0))</f>
        <v>#N/A</v>
      </c>
      <c r="L2522" s="70"/>
      <c r="M2522" s="101">
        <f t="shared" si="79"/>
        <v>0</v>
      </c>
    </row>
    <row r="2523" spans="2:13">
      <c r="B2523" s="60"/>
      <c r="C2523" s="65"/>
      <c r="D2523" s="66"/>
      <c r="E2523" s="20" t="str">
        <f t="shared" si="78"/>
        <v>1-1900</v>
      </c>
      <c r="F2523" s="69"/>
      <c r="G2523" s="67"/>
      <c r="H2523" s="68"/>
      <c r="I2523" s="69"/>
      <c r="J2523" s="67"/>
      <c r="K2523" s="25" t="e">
        <f>IFERROR(VLOOKUP(J2523,'DE-PARA'!J:K,2,0),VLOOKUP('BD Conta 5295-0'!J2523,'DE-PARA'!K:L,2,0))</f>
        <v>#N/A</v>
      </c>
      <c r="L2523" s="70"/>
      <c r="M2523" s="101">
        <f t="shared" si="79"/>
        <v>0</v>
      </c>
    </row>
    <row r="2524" spans="2:13">
      <c r="B2524" s="60"/>
      <c r="C2524" s="65"/>
      <c r="D2524" s="66"/>
      <c r="E2524" s="20" t="str">
        <f t="shared" si="78"/>
        <v>1-1900</v>
      </c>
      <c r="F2524" s="69"/>
      <c r="G2524" s="67"/>
      <c r="H2524" s="68"/>
      <c r="I2524" s="69"/>
      <c r="J2524" s="67"/>
      <c r="K2524" s="25" t="e">
        <f>IFERROR(VLOOKUP(J2524,'DE-PARA'!J:K,2,0),VLOOKUP('BD Conta 5295-0'!J2524,'DE-PARA'!K:L,2,0))</f>
        <v>#N/A</v>
      </c>
      <c r="L2524" s="70"/>
      <c r="M2524" s="101">
        <f t="shared" si="79"/>
        <v>0</v>
      </c>
    </row>
    <row r="2525" spans="2:13">
      <c r="B2525" s="60"/>
      <c r="C2525" s="65"/>
      <c r="D2525" s="66"/>
      <c r="E2525" s="20" t="str">
        <f t="shared" si="78"/>
        <v>1-1900</v>
      </c>
      <c r="F2525" s="69"/>
      <c r="G2525" s="67"/>
      <c r="H2525" s="68"/>
      <c r="I2525" s="69"/>
      <c r="J2525" s="67"/>
      <c r="K2525" s="25" t="e">
        <f>IFERROR(VLOOKUP(J2525,'DE-PARA'!J:K,2,0),VLOOKUP('BD Conta 5295-0'!J2525,'DE-PARA'!K:L,2,0))</f>
        <v>#N/A</v>
      </c>
      <c r="L2525" s="70"/>
      <c r="M2525" s="101">
        <f t="shared" si="79"/>
        <v>0</v>
      </c>
    </row>
    <row r="2526" spans="2:13">
      <c r="B2526" s="60"/>
      <c r="C2526" s="65"/>
      <c r="D2526" s="66"/>
      <c r="E2526" s="20" t="str">
        <f t="shared" si="78"/>
        <v>1-1900</v>
      </c>
      <c r="F2526" s="69"/>
      <c r="G2526" s="67"/>
      <c r="H2526" s="68"/>
      <c r="I2526" s="69"/>
      <c r="J2526" s="67"/>
      <c r="K2526" s="25" t="e">
        <f>IFERROR(VLOOKUP(J2526,'DE-PARA'!J:K,2,0),VLOOKUP('BD Conta 5295-0'!J2526,'DE-PARA'!K:L,2,0))</f>
        <v>#N/A</v>
      </c>
      <c r="L2526" s="70"/>
      <c r="M2526" s="101">
        <f t="shared" si="79"/>
        <v>0</v>
      </c>
    </row>
    <row r="2527" spans="2:13">
      <c r="B2527" s="60"/>
      <c r="C2527" s="65"/>
      <c r="D2527" s="66"/>
      <c r="E2527" s="20" t="str">
        <f t="shared" si="78"/>
        <v>1-1900</v>
      </c>
      <c r="F2527" s="69"/>
      <c r="G2527" s="67"/>
      <c r="H2527" s="68"/>
      <c r="I2527" s="69"/>
      <c r="J2527" s="67"/>
      <c r="K2527" s="25" t="e">
        <f>IFERROR(VLOOKUP(J2527,'DE-PARA'!J:K,2,0),VLOOKUP('BD Conta 5295-0'!J2527,'DE-PARA'!K:L,2,0))</f>
        <v>#N/A</v>
      </c>
      <c r="L2527" s="70"/>
      <c r="M2527" s="101">
        <f t="shared" si="79"/>
        <v>0</v>
      </c>
    </row>
    <row r="2528" spans="2:13">
      <c r="B2528" s="60"/>
      <c r="C2528" s="65"/>
      <c r="D2528" s="66"/>
      <c r="E2528" s="20" t="str">
        <f t="shared" si="78"/>
        <v>1-1900</v>
      </c>
      <c r="F2528" s="69"/>
      <c r="G2528" s="67"/>
      <c r="H2528" s="68"/>
      <c r="I2528" s="69"/>
      <c r="J2528" s="67"/>
      <c r="K2528" s="25" t="e">
        <f>IFERROR(VLOOKUP(J2528,'DE-PARA'!J:K,2,0),VLOOKUP('BD Conta 5295-0'!J2528,'DE-PARA'!K:L,2,0))</f>
        <v>#N/A</v>
      </c>
      <c r="L2528" s="70"/>
      <c r="M2528" s="101">
        <f t="shared" si="79"/>
        <v>0</v>
      </c>
    </row>
    <row r="2529" spans="2:13">
      <c r="B2529" s="60"/>
      <c r="C2529" s="65"/>
      <c r="D2529" s="66"/>
      <c r="E2529" s="20" t="str">
        <f t="shared" si="78"/>
        <v>1-1900</v>
      </c>
      <c r="F2529" s="69"/>
      <c r="G2529" s="67"/>
      <c r="H2529" s="68"/>
      <c r="I2529" s="69"/>
      <c r="J2529" s="67"/>
      <c r="K2529" s="25" t="e">
        <f>IFERROR(VLOOKUP(J2529,'DE-PARA'!J:K,2,0),VLOOKUP('BD Conta 5295-0'!J2529,'DE-PARA'!K:L,2,0))</f>
        <v>#N/A</v>
      </c>
      <c r="L2529" s="70"/>
      <c r="M2529" s="101">
        <f t="shared" si="79"/>
        <v>0</v>
      </c>
    </row>
    <row r="2530" spans="2:13">
      <c r="B2530" s="60"/>
      <c r="C2530" s="65"/>
      <c r="D2530" s="66"/>
      <c r="E2530" s="20" t="str">
        <f t="shared" si="78"/>
        <v>1-1900</v>
      </c>
      <c r="F2530" s="69"/>
      <c r="G2530" s="67"/>
      <c r="H2530" s="68"/>
      <c r="I2530" s="69"/>
      <c r="J2530" s="67"/>
      <c r="K2530" s="25" t="e">
        <f>IFERROR(VLOOKUP(J2530,'DE-PARA'!J:K,2,0),VLOOKUP('BD Conta 5295-0'!J2530,'DE-PARA'!K:L,2,0))</f>
        <v>#N/A</v>
      </c>
      <c r="L2530" s="70"/>
      <c r="M2530" s="101">
        <f t="shared" si="79"/>
        <v>0</v>
      </c>
    </row>
    <row r="2531" spans="2:13">
      <c r="B2531" s="60"/>
      <c r="C2531" s="65"/>
      <c r="D2531" s="66"/>
      <c r="E2531" s="20" t="str">
        <f t="shared" si="78"/>
        <v>1-1900</v>
      </c>
      <c r="F2531" s="69"/>
      <c r="G2531" s="67"/>
      <c r="H2531" s="68"/>
      <c r="I2531" s="69"/>
      <c r="J2531" s="67"/>
      <c r="K2531" s="25" t="e">
        <f>IFERROR(VLOOKUP(J2531,'DE-PARA'!J:K,2,0),VLOOKUP('BD Conta 5295-0'!J2531,'DE-PARA'!K:L,2,0))</f>
        <v>#N/A</v>
      </c>
      <c r="L2531" s="70"/>
      <c r="M2531" s="101">
        <f t="shared" si="79"/>
        <v>0</v>
      </c>
    </row>
    <row r="2532" spans="2:13">
      <c r="B2532" s="60"/>
      <c r="C2532" s="65"/>
      <c r="D2532" s="66"/>
      <c r="E2532" s="20" t="str">
        <f t="shared" si="78"/>
        <v>1-1900</v>
      </c>
      <c r="F2532" s="69"/>
      <c r="G2532" s="67"/>
      <c r="H2532" s="68"/>
      <c r="I2532" s="69"/>
      <c r="J2532" s="67"/>
      <c r="K2532" s="25" t="e">
        <f>IFERROR(VLOOKUP(J2532,'DE-PARA'!J:K,2,0),VLOOKUP('BD Conta 5295-0'!J2532,'DE-PARA'!K:L,2,0))</f>
        <v>#N/A</v>
      </c>
      <c r="L2532" s="70"/>
      <c r="M2532" s="101">
        <f t="shared" si="79"/>
        <v>0</v>
      </c>
    </row>
    <row r="2533" spans="2:13">
      <c r="B2533" s="60"/>
      <c r="C2533" s="65"/>
      <c r="D2533" s="66"/>
      <c r="E2533" s="20" t="str">
        <f t="shared" si="78"/>
        <v>1-1900</v>
      </c>
      <c r="F2533" s="69"/>
      <c r="G2533" s="67"/>
      <c r="H2533" s="68"/>
      <c r="I2533" s="69"/>
      <c r="J2533" s="67"/>
      <c r="K2533" s="25" t="e">
        <f>IFERROR(VLOOKUP(J2533,'DE-PARA'!J:K,2,0),VLOOKUP('BD Conta 5295-0'!J2533,'DE-PARA'!K:L,2,0))</f>
        <v>#N/A</v>
      </c>
      <c r="L2533" s="70"/>
      <c r="M2533" s="101">
        <f t="shared" si="79"/>
        <v>0</v>
      </c>
    </row>
    <row r="2534" spans="2:13">
      <c r="B2534" s="60"/>
      <c r="C2534" s="65"/>
      <c r="D2534" s="66"/>
      <c r="E2534" s="20" t="str">
        <f t="shared" si="78"/>
        <v>1-1900</v>
      </c>
      <c r="F2534" s="69"/>
      <c r="G2534" s="67"/>
      <c r="H2534" s="68"/>
      <c r="I2534" s="69"/>
      <c r="J2534" s="67"/>
      <c r="K2534" s="25" t="e">
        <f>IFERROR(VLOOKUP(J2534,'DE-PARA'!J:K,2,0),VLOOKUP('BD Conta 5295-0'!J2534,'DE-PARA'!K:L,2,0))</f>
        <v>#N/A</v>
      </c>
      <c r="L2534" s="70"/>
      <c r="M2534" s="101">
        <f t="shared" si="79"/>
        <v>0</v>
      </c>
    </row>
    <row r="2535" spans="2:13">
      <c r="B2535" s="60"/>
      <c r="C2535" s="65"/>
      <c r="D2535" s="66"/>
      <c r="E2535" s="20" t="str">
        <f t="shared" si="78"/>
        <v>1-1900</v>
      </c>
      <c r="F2535" s="69"/>
      <c r="G2535" s="67"/>
      <c r="H2535" s="68"/>
      <c r="I2535" s="69"/>
      <c r="J2535" s="67"/>
      <c r="K2535" s="25" t="e">
        <f>IFERROR(VLOOKUP(J2535,'DE-PARA'!J:K,2,0),VLOOKUP('BD Conta 5295-0'!J2535,'DE-PARA'!K:L,2,0))</f>
        <v>#N/A</v>
      </c>
      <c r="L2535" s="70"/>
      <c r="M2535" s="101">
        <f t="shared" si="79"/>
        <v>0</v>
      </c>
    </row>
    <row r="2536" spans="2:13">
      <c r="B2536" s="60"/>
      <c r="C2536" s="65"/>
      <c r="D2536" s="66"/>
      <c r="E2536" s="20" t="str">
        <f t="shared" si="78"/>
        <v>1-1900</v>
      </c>
      <c r="F2536" s="69"/>
      <c r="G2536" s="67"/>
      <c r="H2536" s="68"/>
      <c r="I2536" s="69"/>
      <c r="J2536" s="67"/>
      <c r="K2536" s="25" t="e">
        <f>IFERROR(VLOOKUP(J2536,'DE-PARA'!J:K,2,0),VLOOKUP('BD Conta 5295-0'!J2536,'DE-PARA'!K:L,2,0))</f>
        <v>#N/A</v>
      </c>
      <c r="L2536" s="70"/>
      <c r="M2536" s="101">
        <f t="shared" si="79"/>
        <v>0</v>
      </c>
    </row>
    <row r="2537" spans="2:13">
      <c r="B2537" s="60"/>
      <c r="C2537" s="65"/>
      <c r="D2537" s="66"/>
      <c r="E2537" s="20" t="str">
        <f t="shared" si="78"/>
        <v>1-1900</v>
      </c>
      <c r="F2537" s="69"/>
      <c r="G2537" s="67"/>
      <c r="H2537" s="68"/>
      <c r="I2537" s="69"/>
      <c r="J2537" s="67"/>
      <c r="K2537" s="25" t="e">
        <f>IFERROR(VLOOKUP(J2537,'DE-PARA'!J:K,2,0),VLOOKUP('BD Conta 5295-0'!J2537,'DE-PARA'!K:L,2,0))</f>
        <v>#N/A</v>
      </c>
      <c r="L2537" s="70"/>
      <c r="M2537" s="101">
        <f t="shared" si="79"/>
        <v>0</v>
      </c>
    </row>
    <row r="2538" spans="2:13">
      <c r="B2538" s="60"/>
      <c r="C2538" s="65"/>
      <c r="D2538" s="66"/>
      <c r="E2538" s="20" t="str">
        <f t="shared" si="78"/>
        <v>1-1900</v>
      </c>
      <c r="F2538" s="69"/>
      <c r="G2538" s="67"/>
      <c r="H2538" s="68"/>
      <c r="I2538" s="69"/>
      <c r="J2538" s="67"/>
      <c r="K2538" s="25" t="e">
        <f>IFERROR(VLOOKUP(J2538,'DE-PARA'!J:K,2,0),VLOOKUP('BD Conta 5295-0'!J2538,'DE-PARA'!K:L,2,0))</f>
        <v>#N/A</v>
      </c>
      <c r="L2538" s="70"/>
      <c r="M2538" s="101">
        <f t="shared" si="79"/>
        <v>0</v>
      </c>
    </row>
    <row r="2539" spans="2:13">
      <c r="B2539" s="60"/>
      <c r="C2539" s="65"/>
      <c r="D2539" s="66"/>
      <c r="E2539" s="20" t="str">
        <f t="shared" si="78"/>
        <v>1-1900</v>
      </c>
      <c r="F2539" s="69"/>
      <c r="G2539" s="67"/>
      <c r="H2539" s="68"/>
      <c r="I2539" s="69"/>
      <c r="J2539" s="67"/>
      <c r="K2539" s="25" t="e">
        <f>IFERROR(VLOOKUP(J2539,'DE-PARA'!J:K,2,0),VLOOKUP('BD Conta 5295-0'!J2539,'DE-PARA'!K:L,2,0))</f>
        <v>#N/A</v>
      </c>
      <c r="L2539" s="70"/>
      <c r="M2539" s="101">
        <f t="shared" si="79"/>
        <v>0</v>
      </c>
    </row>
    <row r="2540" spans="2:13">
      <c r="B2540" s="60"/>
      <c r="C2540" s="65"/>
      <c r="D2540" s="66"/>
      <c r="E2540" s="20" t="str">
        <f t="shared" si="78"/>
        <v>1-1900</v>
      </c>
      <c r="F2540" s="69"/>
      <c r="G2540" s="67"/>
      <c r="H2540" s="68"/>
      <c r="I2540" s="69"/>
      <c r="J2540" s="67"/>
      <c r="K2540" s="25" t="e">
        <f>IFERROR(VLOOKUP(J2540,'DE-PARA'!J:K,2,0),VLOOKUP('BD Conta 5295-0'!J2540,'DE-PARA'!K:L,2,0))</f>
        <v>#N/A</v>
      </c>
      <c r="L2540" s="70"/>
      <c r="M2540" s="101">
        <f t="shared" si="79"/>
        <v>0</v>
      </c>
    </row>
    <row r="2541" spans="2:13">
      <c r="B2541" s="60"/>
      <c r="C2541" s="65"/>
      <c r="D2541" s="66"/>
      <c r="E2541" s="20" t="str">
        <f t="shared" si="78"/>
        <v>1-1900</v>
      </c>
      <c r="F2541" s="69"/>
      <c r="G2541" s="67"/>
      <c r="H2541" s="68"/>
      <c r="I2541" s="69"/>
      <c r="J2541" s="67"/>
      <c r="K2541" s="25" t="e">
        <f>IFERROR(VLOOKUP(J2541,'DE-PARA'!J:K,2,0),VLOOKUP('BD Conta 5295-0'!J2541,'DE-PARA'!K:L,2,0))</f>
        <v>#N/A</v>
      </c>
      <c r="L2541" s="70"/>
      <c r="M2541" s="101">
        <f t="shared" si="79"/>
        <v>0</v>
      </c>
    </row>
    <row r="2542" spans="2:13">
      <c r="B2542" s="60"/>
      <c r="C2542" s="65"/>
      <c r="D2542" s="66"/>
      <c r="E2542" s="20" t="str">
        <f t="shared" si="78"/>
        <v>1-1900</v>
      </c>
      <c r="F2542" s="69"/>
      <c r="G2542" s="67"/>
      <c r="H2542" s="68"/>
      <c r="I2542" s="69"/>
      <c r="J2542" s="67"/>
      <c r="K2542" s="25" t="e">
        <f>IFERROR(VLOOKUP(J2542,'DE-PARA'!J:K,2,0),VLOOKUP('BD Conta 5295-0'!J2542,'DE-PARA'!K:L,2,0))</f>
        <v>#N/A</v>
      </c>
      <c r="L2542" s="70"/>
      <c r="M2542" s="101">
        <f t="shared" si="79"/>
        <v>0</v>
      </c>
    </row>
    <row r="2543" spans="2:13">
      <c r="B2543" s="60"/>
      <c r="C2543" s="65"/>
      <c r="D2543" s="66"/>
      <c r="E2543" s="20" t="str">
        <f t="shared" si="78"/>
        <v>1-1900</v>
      </c>
      <c r="F2543" s="69"/>
      <c r="G2543" s="67"/>
      <c r="H2543" s="68"/>
      <c r="I2543" s="69"/>
      <c r="J2543" s="67"/>
      <c r="K2543" s="25" t="e">
        <f>IFERROR(VLOOKUP(J2543,'DE-PARA'!J:K,2,0),VLOOKUP('BD Conta 5295-0'!J2543,'DE-PARA'!K:L,2,0))</f>
        <v>#N/A</v>
      </c>
      <c r="L2543" s="70"/>
      <c r="M2543" s="101">
        <f t="shared" si="79"/>
        <v>0</v>
      </c>
    </row>
    <row r="2544" spans="2:13">
      <c r="B2544" s="60"/>
      <c r="C2544" s="65"/>
      <c r="D2544" s="66"/>
      <c r="E2544" s="20" t="str">
        <f t="shared" si="78"/>
        <v>1-1900</v>
      </c>
      <c r="F2544" s="69"/>
      <c r="G2544" s="67"/>
      <c r="H2544" s="68"/>
      <c r="I2544" s="69"/>
      <c r="J2544" s="67"/>
      <c r="K2544" s="25" t="e">
        <f>IFERROR(VLOOKUP(J2544,'DE-PARA'!J:K,2,0),VLOOKUP('BD Conta 5295-0'!J2544,'DE-PARA'!K:L,2,0))</f>
        <v>#N/A</v>
      </c>
      <c r="L2544" s="70"/>
      <c r="M2544" s="101">
        <f t="shared" si="79"/>
        <v>0</v>
      </c>
    </row>
    <row r="2545" spans="2:13">
      <c r="B2545" s="60"/>
      <c r="C2545" s="65"/>
      <c r="D2545" s="66"/>
      <c r="E2545" s="20" t="str">
        <f t="shared" si="78"/>
        <v>1-1900</v>
      </c>
      <c r="F2545" s="69"/>
      <c r="G2545" s="67"/>
      <c r="H2545" s="68"/>
      <c r="I2545" s="69"/>
      <c r="J2545" s="67"/>
      <c r="K2545" s="25" t="e">
        <f>IFERROR(VLOOKUP(J2545,'DE-PARA'!J:K,2,0),VLOOKUP('BD Conta 5295-0'!J2545,'DE-PARA'!K:L,2,0))</f>
        <v>#N/A</v>
      </c>
      <c r="L2545" s="70"/>
      <c r="M2545" s="101">
        <f t="shared" si="79"/>
        <v>0</v>
      </c>
    </row>
    <row r="2546" spans="2:13">
      <c r="B2546" s="60"/>
      <c r="C2546" s="65"/>
      <c r="D2546" s="66"/>
      <c r="E2546" s="20" t="str">
        <f t="shared" si="78"/>
        <v>1-1900</v>
      </c>
      <c r="F2546" s="69"/>
      <c r="G2546" s="67"/>
      <c r="H2546" s="68"/>
      <c r="I2546" s="69"/>
      <c r="J2546" s="67"/>
      <c r="K2546" s="25" t="e">
        <f>IFERROR(VLOOKUP(J2546,'DE-PARA'!J:K,2,0),VLOOKUP('BD Conta 5295-0'!J2546,'DE-PARA'!K:L,2,0))</f>
        <v>#N/A</v>
      </c>
      <c r="L2546" s="70"/>
      <c r="M2546" s="101">
        <f t="shared" si="79"/>
        <v>0</v>
      </c>
    </row>
    <row r="2547" spans="2:13">
      <c r="B2547" s="60"/>
      <c r="C2547" s="65"/>
      <c r="D2547" s="66"/>
      <c r="E2547" s="20" t="str">
        <f t="shared" si="78"/>
        <v>1-1900</v>
      </c>
      <c r="F2547" s="69"/>
      <c r="G2547" s="67"/>
      <c r="H2547" s="68"/>
      <c r="I2547" s="69"/>
      <c r="J2547" s="67"/>
      <c r="K2547" s="25" t="e">
        <f>IFERROR(VLOOKUP(J2547,'DE-PARA'!J:K,2,0),VLOOKUP('BD Conta 5295-0'!J2547,'DE-PARA'!K:L,2,0))</f>
        <v>#N/A</v>
      </c>
      <c r="L2547" s="70"/>
      <c r="M2547" s="101">
        <f t="shared" si="79"/>
        <v>0</v>
      </c>
    </row>
    <row r="2548" spans="2:13">
      <c r="B2548" s="60"/>
      <c r="C2548" s="65"/>
      <c r="D2548" s="66"/>
      <c r="E2548" s="20" t="str">
        <f t="shared" si="78"/>
        <v>1-1900</v>
      </c>
      <c r="F2548" s="69"/>
      <c r="G2548" s="67"/>
      <c r="H2548" s="68"/>
      <c r="I2548" s="69"/>
      <c r="J2548" s="67"/>
      <c r="K2548" s="25" t="e">
        <f>IFERROR(VLOOKUP(J2548,'DE-PARA'!J:K,2,0),VLOOKUP('BD Conta 5295-0'!J2548,'DE-PARA'!K:L,2,0))</f>
        <v>#N/A</v>
      </c>
      <c r="L2548" s="70"/>
      <c r="M2548" s="101">
        <f t="shared" si="79"/>
        <v>0</v>
      </c>
    </row>
    <row r="2549" spans="2:13">
      <c r="B2549" s="60"/>
      <c r="C2549" s="65"/>
      <c r="D2549" s="66"/>
      <c r="E2549" s="20" t="str">
        <f t="shared" si="78"/>
        <v>1-1900</v>
      </c>
      <c r="F2549" s="69"/>
      <c r="G2549" s="67"/>
      <c r="H2549" s="68"/>
      <c r="I2549" s="69"/>
      <c r="J2549" s="67"/>
      <c r="K2549" s="25" t="e">
        <f>IFERROR(VLOOKUP(J2549,'DE-PARA'!J:K,2,0),VLOOKUP('BD Conta 5295-0'!J2549,'DE-PARA'!K:L,2,0))</f>
        <v>#N/A</v>
      </c>
      <c r="L2549" s="70"/>
      <c r="M2549" s="101">
        <f t="shared" si="79"/>
        <v>0</v>
      </c>
    </row>
    <row r="2550" spans="2:13">
      <c r="B2550" s="60"/>
      <c r="C2550" s="65"/>
      <c r="D2550" s="66"/>
      <c r="E2550" s="20" t="str">
        <f t="shared" si="78"/>
        <v>1-1900</v>
      </c>
      <c r="F2550" s="69"/>
      <c r="G2550" s="67"/>
      <c r="H2550" s="68"/>
      <c r="I2550" s="69"/>
      <c r="J2550" s="67"/>
      <c r="K2550" s="25" t="e">
        <f>IFERROR(VLOOKUP(J2550,'DE-PARA'!J:K,2,0),VLOOKUP('BD Conta 5295-0'!J2550,'DE-PARA'!K:L,2,0))</f>
        <v>#N/A</v>
      </c>
      <c r="L2550" s="70"/>
      <c r="M2550" s="101">
        <f t="shared" si="79"/>
        <v>0</v>
      </c>
    </row>
    <row r="2551" spans="2:13">
      <c r="B2551" s="60"/>
      <c r="C2551" s="65"/>
      <c r="D2551" s="66"/>
      <c r="E2551" s="20" t="str">
        <f t="shared" si="78"/>
        <v>1-1900</v>
      </c>
      <c r="F2551" s="69"/>
      <c r="G2551" s="67"/>
      <c r="H2551" s="68"/>
      <c r="I2551" s="69"/>
      <c r="J2551" s="67"/>
      <c r="K2551" s="25" t="e">
        <f>IFERROR(VLOOKUP(J2551,'DE-PARA'!J:K,2,0),VLOOKUP('BD Conta 5295-0'!J2551,'DE-PARA'!K:L,2,0))</f>
        <v>#N/A</v>
      </c>
      <c r="L2551" s="70"/>
      <c r="M2551" s="101">
        <f t="shared" si="79"/>
        <v>0</v>
      </c>
    </row>
    <row r="2552" spans="2:13">
      <c r="B2552" s="60"/>
      <c r="C2552" s="65"/>
      <c r="D2552" s="66"/>
      <c r="E2552" s="20" t="str">
        <f t="shared" si="78"/>
        <v>1-1900</v>
      </c>
      <c r="F2552" s="69"/>
      <c r="G2552" s="67"/>
      <c r="H2552" s="68"/>
      <c r="I2552" s="69"/>
      <c r="J2552" s="67"/>
      <c r="K2552" s="25" t="e">
        <f>IFERROR(VLOOKUP(J2552,'DE-PARA'!J:K,2,0),VLOOKUP('BD Conta 5295-0'!J2552,'DE-PARA'!K:L,2,0))</f>
        <v>#N/A</v>
      </c>
      <c r="L2552" s="70"/>
      <c r="M2552" s="101">
        <f t="shared" si="79"/>
        <v>0</v>
      </c>
    </row>
    <row r="2553" spans="2:13">
      <c r="B2553" s="60"/>
      <c r="C2553" s="65"/>
      <c r="D2553" s="66"/>
      <c r="E2553" s="20" t="str">
        <f t="shared" si="78"/>
        <v>1-1900</v>
      </c>
      <c r="F2553" s="69"/>
      <c r="G2553" s="67"/>
      <c r="H2553" s="68"/>
      <c r="I2553" s="69"/>
      <c r="J2553" s="67"/>
      <c r="K2553" s="25" t="e">
        <f>IFERROR(VLOOKUP(J2553,'DE-PARA'!J:K,2,0),VLOOKUP('BD Conta 5295-0'!J2553,'DE-PARA'!K:L,2,0))</f>
        <v>#N/A</v>
      </c>
      <c r="L2553" s="70"/>
      <c r="M2553" s="101">
        <f t="shared" si="79"/>
        <v>0</v>
      </c>
    </row>
    <row r="2554" spans="2:13">
      <c r="B2554" s="60"/>
      <c r="C2554" s="65"/>
      <c r="D2554" s="66"/>
      <c r="E2554" s="20" t="str">
        <f t="shared" si="78"/>
        <v>1-1900</v>
      </c>
      <c r="F2554" s="69"/>
      <c r="G2554" s="67"/>
      <c r="H2554" s="68"/>
      <c r="I2554" s="69"/>
      <c r="J2554" s="67"/>
      <c r="K2554" s="25" t="e">
        <f>IFERROR(VLOOKUP(J2554,'DE-PARA'!J:K,2,0),VLOOKUP('BD Conta 5295-0'!J2554,'DE-PARA'!K:L,2,0))</f>
        <v>#N/A</v>
      </c>
      <c r="L2554" s="70"/>
      <c r="M2554" s="101">
        <f t="shared" si="79"/>
        <v>0</v>
      </c>
    </row>
    <row r="2555" spans="2:13">
      <c r="B2555" s="60"/>
      <c r="C2555" s="65"/>
      <c r="D2555" s="66"/>
      <c r="E2555" s="20" t="str">
        <f t="shared" si="78"/>
        <v>1-1900</v>
      </c>
      <c r="F2555" s="69"/>
      <c r="G2555" s="67"/>
      <c r="H2555" s="68"/>
      <c r="I2555" s="69"/>
      <c r="J2555" s="67"/>
      <c r="K2555" s="25" t="e">
        <f>IFERROR(VLOOKUP(J2555,'DE-PARA'!J:K,2,0),VLOOKUP('BD Conta 5295-0'!J2555,'DE-PARA'!K:L,2,0))</f>
        <v>#N/A</v>
      </c>
      <c r="L2555" s="70"/>
      <c r="M2555" s="101">
        <f t="shared" si="79"/>
        <v>0</v>
      </c>
    </row>
    <row r="2556" spans="2:13">
      <c r="B2556" s="60"/>
      <c r="C2556" s="65"/>
      <c r="D2556" s="66"/>
      <c r="E2556" s="20" t="str">
        <f t="shared" si="78"/>
        <v>1-1900</v>
      </c>
      <c r="F2556" s="69"/>
      <c r="G2556" s="67"/>
      <c r="H2556" s="68"/>
      <c r="I2556" s="69"/>
      <c r="J2556" s="67"/>
      <c r="K2556" s="25" t="e">
        <f>IFERROR(VLOOKUP(J2556,'DE-PARA'!J:K,2,0),VLOOKUP('BD Conta 5295-0'!J2556,'DE-PARA'!K:L,2,0))</f>
        <v>#N/A</v>
      </c>
      <c r="L2556" s="70"/>
      <c r="M2556" s="101">
        <f t="shared" si="79"/>
        <v>0</v>
      </c>
    </row>
    <row r="2557" spans="2:13">
      <c r="B2557" s="60"/>
      <c r="C2557" s="65"/>
      <c r="D2557" s="66"/>
      <c r="E2557" s="20" t="str">
        <f t="shared" si="78"/>
        <v>1-1900</v>
      </c>
      <c r="F2557" s="69"/>
      <c r="G2557" s="67"/>
      <c r="H2557" s="68"/>
      <c r="I2557" s="69"/>
      <c r="J2557" s="67"/>
      <c r="K2557" s="25" t="e">
        <f>IFERROR(VLOOKUP(J2557,'DE-PARA'!J:K,2,0),VLOOKUP('BD Conta 5295-0'!J2557,'DE-PARA'!K:L,2,0))</f>
        <v>#N/A</v>
      </c>
      <c r="L2557" s="70"/>
      <c r="M2557" s="101">
        <f t="shared" si="79"/>
        <v>0</v>
      </c>
    </row>
    <row r="2558" spans="2:13">
      <c r="B2558" s="60"/>
      <c r="C2558" s="65"/>
      <c r="D2558" s="66"/>
      <c r="E2558" s="20" t="str">
        <f t="shared" si="78"/>
        <v>1-1900</v>
      </c>
      <c r="F2558" s="69"/>
      <c r="G2558" s="67"/>
      <c r="H2558" s="68"/>
      <c r="I2558" s="69"/>
      <c r="J2558" s="67"/>
      <c r="K2558" s="25" t="e">
        <f>IFERROR(VLOOKUP(J2558,'DE-PARA'!J:K,2,0),VLOOKUP('BD Conta 5295-0'!J2558,'DE-PARA'!K:L,2,0))</f>
        <v>#N/A</v>
      </c>
      <c r="L2558" s="70"/>
      <c r="M2558" s="101">
        <f t="shared" si="79"/>
        <v>0</v>
      </c>
    </row>
    <row r="2559" spans="2:13">
      <c r="B2559" s="60"/>
      <c r="C2559" s="65"/>
      <c r="D2559" s="66"/>
      <c r="E2559" s="20" t="str">
        <f t="shared" si="78"/>
        <v>1-1900</v>
      </c>
      <c r="F2559" s="69"/>
      <c r="G2559" s="67"/>
      <c r="H2559" s="68"/>
      <c r="I2559" s="69"/>
      <c r="J2559" s="67"/>
      <c r="K2559" s="25" t="e">
        <f>IFERROR(VLOOKUP(J2559,'DE-PARA'!J:K,2,0),VLOOKUP('BD Conta 5295-0'!J2559,'DE-PARA'!K:L,2,0))</f>
        <v>#N/A</v>
      </c>
      <c r="L2559" s="70"/>
      <c r="M2559" s="101">
        <f t="shared" si="79"/>
        <v>0</v>
      </c>
    </row>
    <row r="2560" spans="2:13">
      <c r="B2560" s="60"/>
      <c r="C2560" s="65"/>
      <c r="D2560" s="66"/>
      <c r="E2560" s="20" t="str">
        <f t="shared" si="78"/>
        <v>1-1900</v>
      </c>
      <c r="F2560" s="69"/>
      <c r="G2560" s="67"/>
      <c r="H2560" s="68"/>
      <c r="I2560" s="69"/>
      <c r="J2560" s="67"/>
      <c r="K2560" s="25" t="e">
        <f>IFERROR(VLOOKUP(J2560,'DE-PARA'!J:K,2,0),VLOOKUP('BD Conta 5295-0'!J2560,'DE-PARA'!K:L,2,0))</f>
        <v>#N/A</v>
      </c>
      <c r="L2560" s="70"/>
      <c r="M2560" s="101">
        <f t="shared" si="79"/>
        <v>0</v>
      </c>
    </row>
    <row r="2561" spans="2:13">
      <c r="B2561" s="60"/>
      <c r="C2561" s="65"/>
      <c r="D2561" s="66"/>
      <c r="E2561" s="20" t="str">
        <f t="shared" si="78"/>
        <v>1-1900</v>
      </c>
      <c r="F2561" s="69"/>
      <c r="G2561" s="67"/>
      <c r="H2561" s="68"/>
      <c r="I2561" s="69"/>
      <c r="J2561" s="67"/>
      <c r="K2561" s="25" t="e">
        <f>IFERROR(VLOOKUP(J2561,'DE-PARA'!J:K,2,0),VLOOKUP('BD Conta 5295-0'!J2561,'DE-PARA'!K:L,2,0))</f>
        <v>#N/A</v>
      </c>
      <c r="L2561" s="70"/>
      <c r="M2561" s="101">
        <f t="shared" si="79"/>
        <v>0</v>
      </c>
    </row>
    <row r="2562" spans="2:13">
      <c r="B2562" s="60"/>
      <c r="C2562" s="65"/>
      <c r="D2562" s="66"/>
      <c r="E2562" s="20" t="str">
        <f t="shared" si="78"/>
        <v>1-1900</v>
      </c>
      <c r="F2562" s="69"/>
      <c r="G2562" s="67"/>
      <c r="H2562" s="68"/>
      <c r="I2562" s="69"/>
      <c r="J2562" s="67"/>
      <c r="K2562" s="25" t="e">
        <f>IFERROR(VLOOKUP(J2562,'DE-PARA'!J:K,2,0),VLOOKUP('BD Conta 5295-0'!J2562,'DE-PARA'!K:L,2,0))</f>
        <v>#N/A</v>
      </c>
      <c r="L2562" s="70"/>
      <c r="M2562" s="101">
        <f t="shared" si="79"/>
        <v>0</v>
      </c>
    </row>
    <row r="2563" spans="2:13">
      <c r="B2563" s="60"/>
      <c r="C2563" s="65"/>
      <c r="D2563" s="66"/>
      <c r="E2563" s="20" t="str">
        <f t="shared" si="78"/>
        <v>1-1900</v>
      </c>
      <c r="F2563" s="69"/>
      <c r="G2563" s="67"/>
      <c r="H2563" s="68"/>
      <c r="I2563" s="69"/>
      <c r="J2563" s="67"/>
      <c r="K2563" s="25" t="e">
        <f>IFERROR(VLOOKUP(J2563,'DE-PARA'!J:K,2,0),VLOOKUP('BD Conta 5295-0'!J2563,'DE-PARA'!K:L,2,0))</f>
        <v>#N/A</v>
      </c>
      <c r="L2563" s="70"/>
      <c r="M2563" s="101">
        <f t="shared" si="79"/>
        <v>0</v>
      </c>
    </row>
    <row r="2564" spans="2:13">
      <c r="B2564" s="60"/>
      <c r="C2564" s="65"/>
      <c r="D2564" s="66"/>
      <c r="E2564" s="20" t="str">
        <f t="shared" ref="E2564:E2627" si="80">MONTH(D2564)&amp;"-"&amp;YEAR(D2564)</f>
        <v>1-1900</v>
      </c>
      <c r="F2564" s="69"/>
      <c r="G2564" s="67"/>
      <c r="H2564" s="68"/>
      <c r="I2564" s="69"/>
      <c r="J2564" s="67"/>
      <c r="K2564" s="25" t="e">
        <f>IFERROR(VLOOKUP(J2564,'DE-PARA'!J:K,2,0),VLOOKUP('BD Conta 5295-0'!J2564,'DE-PARA'!K:L,2,0))</f>
        <v>#N/A</v>
      </c>
      <c r="L2564" s="70"/>
      <c r="M2564" s="101">
        <f t="shared" si="79"/>
        <v>0</v>
      </c>
    </row>
    <row r="2565" spans="2:13">
      <c r="B2565" s="60"/>
      <c r="C2565" s="65"/>
      <c r="D2565" s="66"/>
      <c r="E2565" s="20" t="str">
        <f t="shared" si="80"/>
        <v>1-1900</v>
      </c>
      <c r="F2565" s="69"/>
      <c r="G2565" s="67"/>
      <c r="H2565" s="68"/>
      <c r="I2565" s="69"/>
      <c r="J2565" s="67"/>
      <c r="K2565" s="25" t="e">
        <f>IFERROR(VLOOKUP(J2565,'DE-PARA'!J:K,2,0),VLOOKUP('BD Conta 5295-0'!J2565,'DE-PARA'!K:L,2,0))</f>
        <v>#N/A</v>
      </c>
      <c r="L2565" s="70"/>
      <c r="M2565" s="101">
        <f t="shared" si="79"/>
        <v>0</v>
      </c>
    </row>
    <row r="2566" spans="2:13">
      <c r="B2566" s="60"/>
      <c r="C2566" s="65"/>
      <c r="D2566" s="66"/>
      <c r="E2566" s="20" t="str">
        <f t="shared" si="80"/>
        <v>1-1900</v>
      </c>
      <c r="F2566" s="69"/>
      <c r="G2566" s="67"/>
      <c r="H2566" s="68"/>
      <c r="I2566" s="69"/>
      <c r="J2566" s="67"/>
      <c r="K2566" s="25" t="e">
        <f>IFERROR(VLOOKUP(J2566,'DE-PARA'!J:K,2,0),VLOOKUP('BD Conta 5295-0'!J2566,'DE-PARA'!K:L,2,0))</f>
        <v>#N/A</v>
      </c>
      <c r="L2566" s="70"/>
      <c r="M2566" s="101">
        <f t="shared" ref="M2566:M2629" si="81">M2565+L2566</f>
        <v>0</v>
      </c>
    </row>
    <row r="2567" spans="2:13">
      <c r="B2567" s="60"/>
      <c r="C2567" s="65"/>
      <c r="D2567" s="66"/>
      <c r="E2567" s="20" t="str">
        <f t="shared" si="80"/>
        <v>1-1900</v>
      </c>
      <c r="F2567" s="69"/>
      <c r="G2567" s="67"/>
      <c r="H2567" s="68"/>
      <c r="I2567" s="69"/>
      <c r="J2567" s="67"/>
      <c r="K2567" s="25" t="e">
        <f>IFERROR(VLOOKUP(J2567,'DE-PARA'!J:K,2,0),VLOOKUP('BD Conta 5295-0'!J2567,'DE-PARA'!K:L,2,0))</f>
        <v>#N/A</v>
      </c>
      <c r="L2567" s="70"/>
      <c r="M2567" s="101">
        <f t="shared" si="81"/>
        <v>0</v>
      </c>
    </row>
    <row r="2568" spans="2:13">
      <c r="B2568" s="60"/>
      <c r="C2568" s="65"/>
      <c r="D2568" s="66"/>
      <c r="E2568" s="20" t="str">
        <f t="shared" si="80"/>
        <v>1-1900</v>
      </c>
      <c r="F2568" s="69"/>
      <c r="G2568" s="67"/>
      <c r="H2568" s="68"/>
      <c r="I2568" s="69"/>
      <c r="J2568" s="67"/>
      <c r="K2568" s="25" t="e">
        <f>IFERROR(VLOOKUP(J2568,'DE-PARA'!J:K,2,0),VLOOKUP('BD Conta 5295-0'!J2568,'DE-PARA'!K:L,2,0))</f>
        <v>#N/A</v>
      </c>
      <c r="L2568" s="70"/>
      <c r="M2568" s="101">
        <f t="shared" si="81"/>
        <v>0</v>
      </c>
    </row>
    <row r="2569" spans="2:13">
      <c r="B2569" s="60"/>
      <c r="C2569" s="65"/>
      <c r="D2569" s="66"/>
      <c r="E2569" s="20" t="str">
        <f t="shared" si="80"/>
        <v>1-1900</v>
      </c>
      <c r="F2569" s="69"/>
      <c r="G2569" s="67"/>
      <c r="H2569" s="68"/>
      <c r="I2569" s="69"/>
      <c r="J2569" s="67"/>
      <c r="K2569" s="25" t="e">
        <f>IFERROR(VLOOKUP(J2569,'DE-PARA'!J:K,2,0),VLOOKUP('BD Conta 5295-0'!J2569,'DE-PARA'!K:L,2,0))</f>
        <v>#N/A</v>
      </c>
      <c r="L2569" s="70"/>
      <c r="M2569" s="101">
        <f t="shared" si="81"/>
        <v>0</v>
      </c>
    </row>
    <row r="2570" spans="2:13">
      <c r="B2570" s="60"/>
      <c r="C2570" s="65"/>
      <c r="D2570" s="66"/>
      <c r="E2570" s="20" t="str">
        <f t="shared" si="80"/>
        <v>1-1900</v>
      </c>
      <c r="F2570" s="69"/>
      <c r="G2570" s="67"/>
      <c r="H2570" s="68"/>
      <c r="I2570" s="69"/>
      <c r="J2570" s="67"/>
      <c r="K2570" s="25" t="e">
        <f>IFERROR(VLOOKUP(J2570,'DE-PARA'!J:K,2,0),VLOOKUP('BD Conta 5295-0'!J2570,'DE-PARA'!K:L,2,0))</f>
        <v>#N/A</v>
      </c>
      <c r="L2570" s="70"/>
      <c r="M2570" s="101">
        <f t="shared" si="81"/>
        <v>0</v>
      </c>
    </row>
    <row r="2571" spans="2:13">
      <c r="B2571" s="60"/>
      <c r="C2571" s="65"/>
      <c r="D2571" s="66"/>
      <c r="E2571" s="20" t="str">
        <f t="shared" si="80"/>
        <v>1-1900</v>
      </c>
      <c r="F2571" s="69"/>
      <c r="G2571" s="67"/>
      <c r="H2571" s="68"/>
      <c r="I2571" s="69"/>
      <c r="J2571" s="67"/>
      <c r="K2571" s="25" t="e">
        <f>IFERROR(VLOOKUP(J2571,'DE-PARA'!J:K,2,0),VLOOKUP('BD Conta 5295-0'!J2571,'DE-PARA'!K:L,2,0))</f>
        <v>#N/A</v>
      </c>
      <c r="L2571" s="70"/>
      <c r="M2571" s="101">
        <f t="shared" si="81"/>
        <v>0</v>
      </c>
    </row>
    <row r="2572" spans="2:13">
      <c r="B2572" s="60"/>
      <c r="C2572" s="65"/>
      <c r="D2572" s="66"/>
      <c r="E2572" s="20" t="str">
        <f t="shared" si="80"/>
        <v>1-1900</v>
      </c>
      <c r="F2572" s="69"/>
      <c r="G2572" s="67"/>
      <c r="H2572" s="68"/>
      <c r="I2572" s="69"/>
      <c r="J2572" s="67"/>
      <c r="K2572" s="25" t="e">
        <f>IFERROR(VLOOKUP(J2572,'DE-PARA'!J:K,2,0),VLOOKUP('BD Conta 5295-0'!J2572,'DE-PARA'!K:L,2,0))</f>
        <v>#N/A</v>
      </c>
      <c r="L2572" s="70"/>
      <c r="M2572" s="101">
        <f t="shared" si="81"/>
        <v>0</v>
      </c>
    </row>
    <row r="2573" spans="2:13">
      <c r="B2573" s="60"/>
      <c r="C2573" s="65"/>
      <c r="D2573" s="66"/>
      <c r="E2573" s="20" t="str">
        <f t="shared" si="80"/>
        <v>1-1900</v>
      </c>
      <c r="F2573" s="69"/>
      <c r="G2573" s="67"/>
      <c r="H2573" s="68"/>
      <c r="I2573" s="69"/>
      <c r="J2573" s="67"/>
      <c r="K2573" s="25" t="e">
        <f>IFERROR(VLOOKUP(J2573,'DE-PARA'!J:K,2,0),VLOOKUP('BD Conta 5295-0'!J2573,'DE-PARA'!K:L,2,0))</f>
        <v>#N/A</v>
      </c>
      <c r="L2573" s="70"/>
      <c r="M2573" s="101">
        <f t="shared" si="81"/>
        <v>0</v>
      </c>
    </row>
    <row r="2574" spans="2:13">
      <c r="B2574" s="60"/>
      <c r="C2574" s="65"/>
      <c r="D2574" s="66"/>
      <c r="E2574" s="20" t="str">
        <f t="shared" si="80"/>
        <v>1-1900</v>
      </c>
      <c r="F2574" s="69"/>
      <c r="G2574" s="67"/>
      <c r="H2574" s="68"/>
      <c r="I2574" s="69"/>
      <c r="J2574" s="67"/>
      <c r="K2574" s="25" t="e">
        <f>IFERROR(VLOOKUP(J2574,'DE-PARA'!J:K,2,0),VLOOKUP('BD Conta 5295-0'!J2574,'DE-PARA'!K:L,2,0))</f>
        <v>#N/A</v>
      </c>
      <c r="L2574" s="70"/>
      <c r="M2574" s="101">
        <f t="shared" si="81"/>
        <v>0</v>
      </c>
    </row>
    <row r="2575" spans="2:13">
      <c r="B2575" s="60"/>
      <c r="C2575" s="65"/>
      <c r="D2575" s="66"/>
      <c r="E2575" s="20" t="str">
        <f t="shared" si="80"/>
        <v>1-1900</v>
      </c>
      <c r="F2575" s="69"/>
      <c r="G2575" s="67"/>
      <c r="H2575" s="68"/>
      <c r="I2575" s="69"/>
      <c r="J2575" s="67"/>
      <c r="K2575" s="25" t="e">
        <f>IFERROR(VLOOKUP(J2575,'DE-PARA'!J:K,2,0),VLOOKUP('BD Conta 5295-0'!J2575,'DE-PARA'!K:L,2,0))</f>
        <v>#N/A</v>
      </c>
      <c r="L2575" s="70"/>
      <c r="M2575" s="101">
        <f t="shared" si="81"/>
        <v>0</v>
      </c>
    </row>
    <row r="2576" spans="2:13">
      <c r="B2576" s="60"/>
      <c r="C2576" s="65"/>
      <c r="D2576" s="66"/>
      <c r="E2576" s="20" t="str">
        <f t="shared" si="80"/>
        <v>1-1900</v>
      </c>
      <c r="F2576" s="69"/>
      <c r="G2576" s="67"/>
      <c r="H2576" s="68"/>
      <c r="I2576" s="69"/>
      <c r="J2576" s="67"/>
      <c r="K2576" s="25" t="e">
        <f>IFERROR(VLOOKUP(J2576,'DE-PARA'!J:K,2,0),VLOOKUP('BD Conta 5295-0'!J2576,'DE-PARA'!K:L,2,0))</f>
        <v>#N/A</v>
      </c>
      <c r="L2576" s="70"/>
      <c r="M2576" s="101">
        <f t="shared" si="81"/>
        <v>0</v>
      </c>
    </row>
    <row r="2577" spans="2:13">
      <c r="B2577" s="60"/>
      <c r="C2577" s="65"/>
      <c r="D2577" s="66"/>
      <c r="E2577" s="20" t="str">
        <f t="shared" si="80"/>
        <v>1-1900</v>
      </c>
      <c r="F2577" s="69"/>
      <c r="G2577" s="67"/>
      <c r="H2577" s="68"/>
      <c r="I2577" s="69"/>
      <c r="J2577" s="67"/>
      <c r="K2577" s="25" t="e">
        <f>IFERROR(VLOOKUP(J2577,'DE-PARA'!J:K,2,0),VLOOKUP('BD Conta 5295-0'!J2577,'DE-PARA'!K:L,2,0))</f>
        <v>#N/A</v>
      </c>
      <c r="L2577" s="70"/>
      <c r="M2577" s="101">
        <f t="shared" si="81"/>
        <v>0</v>
      </c>
    </row>
    <row r="2578" spans="2:13">
      <c r="B2578" s="60"/>
      <c r="C2578" s="65"/>
      <c r="D2578" s="66"/>
      <c r="E2578" s="20" t="str">
        <f t="shared" si="80"/>
        <v>1-1900</v>
      </c>
      <c r="F2578" s="69"/>
      <c r="G2578" s="67"/>
      <c r="H2578" s="68"/>
      <c r="I2578" s="69"/>
      <c r="J2578" s="67"/>
      <c r="K2578" s="25" t="e">
        <f>IFERROR(VLOOKUP(J2578,'DE-PARA'!J:K,2,0),VLOOKUP('BD Conta 5295-0'!J2578,'DE-PARA'!K:L,2,0))</f>
        <v>#N/A</v>
      </c>
      <c r="L2578" s="70"/>
      <c r="M2578" s="101">
        <f t="shared" si="81"/>
        <v>0</v>
      </c>
    </row>
    <row r="2579" spans="2:13">
      <c r="B2579" s="60"/>
      <c r="C2579" s="65"/>
      <c r="D2579" s="66"/>
      <c r="E2579" s="20" t="str">
        <f t="shared" si="80"/>
        <v>1-1900</v>
      </c>
      <c r="F2579" s="69"/>
      <c r="G2579" s="67"/>
      <c r="H2579" s="68"/>
      <c r="I2579" s="69"/>
      <c r="J2579" s="67"/>
      <c r="K2579" s="25" t="e">
        <f>IFERROR(VLOOKUP(J2579,'DE-PARA'!J:K,2,0),VLOOKUP('BD Conta 5295-0'!J2579,'DE-PARA'!K:L,2,0))</f>
        <v>#N/A</v>
      </c>
      <c r="L2579" s="70"/>
      <c r="M2579" s="101">
        <f t="shared" si="81"/>
        <v>0</v>
      </c>
    </row>
    <row r="2580" spans="2:13">
      <c r="B2580" s="60"/>
      <c r="C2580" s="65"/>
      <c r="D2580" s="66"/>
      <c r="E2580" s="20" t="str">
        <f t="shared" si="80"/>
        <v>1-1900</v>
      </c>
      <c r="F2580" s="69"/>
      <c r="G2580" s="67"/>
      <c r="H2580" s="68"/>
      <c r="I2580" s="69"/>
      <c r="J2580" s="67"/>
      <c r="K2580" s="25" t="e">
        <f>IFERROR(VLOOKUP(J2580,'DE-PARA'!J:K,2,0),VLOOKUP('BD Conta 5295-0'!J2580,'DE-PARA'!K:L,2,0))</f>
        <v>#N/A</v>
      </c>
      <c r="L2580" s="70"/>
      <c r="M2580" s="101">
        <f t="shared" si="81"/>
        <v>0</v>
      </c>
    </row>
    <row r="2581" spans="2:13">
      <c r="B2581" s="60"/>
      <c r="C2581" s="65"/>
      <c r="D2581" s="66"/>
      <c r="E2581" s="20" t="str">
        <f t="shared" si="80"/>
        <v>1-1900</v>
      </c>
      <c r="F2581" s="69"/>
      <c r="G2581" s="67"/>
      <c r="H2581" s="68"/>
      <c r="I2581" s="69"/>
      <c r="J2581" s="67"/>
      <c r="K2581" s="25" t="e">
        <f>IFERROR(VLOOKUP(J2581,'DE-PARA'!J:K,2,0),VLOOKUP('BD Conta 5295-0'!J2581,'DE-PARA'!K:L,2,0))</f>
        <v>#N/A</v>
      </c>
      <c r="L2581" s="70"/>
      <c r="M2581" s="101">
        <f t="shared" si="81"/>
        <v>0</v>
      </c>
    </row>
    <row r="2582" spans="2:13">
      <c r="B2582" s="60"/>
      <c r="C2582" s="65"/>
      <c r="D2582" s="66"/>
      <c r="E2582" s="20" t="str">
        <f t="shared" si="80"/>
        <v>1-1900</v>
      </c>
      <c r="F2582" s="69"/>
      <c r="G2582" s="67"/>
      <c r="H2582" s="68"/>
      <c r="I2582" s="69"/>
      <c r="J2582" s="67"/>
      <c r="K2582" s="25" t="e">
        <f>IFERROR(VLOOKUP(J2582,'DE-PARA'!J:K,2,0),VLOOKUP('BD Conta 5295-0'!J2582,'DE-PARA'!K:L,2,0))</f>
        <v>#N/A</v>
      </c>
      <c r="L2582" s="70"/>
      <c r="M2582" s="101">
        <f t="shared" si="81"/>
        <v>0</v>
      </c>
    </row>
    <row r="2583" spans="2:13">
      <c r="B2583" s="60"/>
      <c r="C2583" s="65"/>
      <c r="D2583" s="66"/>
      <c r="E2583" s="20" t="str">
        <f t="shared" si="80"/>
        <v>1-1900</v>
      </c>
      <c r="F2583" s="69"/>
      <c r="G2583" s="67"/>
      <c r="H2583" s="68"/>
      <c r="I2583" s="69"/>
      <c r="J2583" s="67"/>
      <c r="K2583" s="25" t="e">
        <f>IFERROR(VLOOKUP(J2583,'DE-PARA'!J:K,2,0),VLOOKUP('BD Conta 5295-0'!J2583,'DE-PARA'!K:L,2,0))</f>
        <v>#N/A</v>
      </c>
      <c r="L2583" s="70"/>
      <c r="M2583" s="101">
        <f t="shared" si="81"/>
        <v>0</v>
      </c>
    </row>
    <row r="2584" spans="2:13">
      <c r="B2584" s="60"/>
      <c r="C2584" s="65"/>
      <c r="D2584" s="66"/>
      <c r="E2584" s="20" t="str">
        <f t="shared" si="80"/>
        <v>1-1900</v>
      </c>
      <c r="F2584" s="69"/>
      <c r="G2584" s="67"/>
      <c r="H2584" s="68"/>
      <c r="I2584" s="69"/>
      <c r="J2584" s="67"/>
      <c r="K2584" s="25" t="e">
        <f>IFERROR(VLOOKUP(J2584,'DE-PARA'!J:K,2,0),VLOOKUP('BD Conta 5295-0'!J2584,'DE-PARA'!K:L,2,0))</f>
        <v>#N/A</v>
      </c>
      <c r="L2584" s="70"/>
      <c r="M2584" s="101">
        <f t="shared" si="81"/>
        <v>0</v>
      </c>
    </row>
    <row r="2585" spans="2:13">
      <c r="B2585" s="60"/>
      <c r="C2585" s="65"/>
      <c r="D2585" s="66"/>
      <c r="E2585" s="20" t="str">
        <f t="shared" si="80"/>
        <v>1-1900</v>
      </c>
      <c r="F2585" s="69"/>
      <c r="G2585" s="67"/>
      <c r="H2585" s="68"/>
      <c r="I2585" s="69"/>
      <c r="J2585" s="67"/>
      <c r="K2585" s="25" t="e">
        <f>IFERROR(VLOOKUP(J2585,'DE-PARA'!J:K,2,0),VLOOKUP('BD Conta 5295-0'!J2585,'DE-PARA'!K:L,2,0))</f>
        <v>#N/A</v>
      </c>
      <c r="L2585" s="70"/>
      <c r="M2585" s="101">
        <f t="shared" si="81"/>
        <v>0</v>
      </c>
    </row>
    <row r="2586" spans="2:13">
      <c r="B2586" s="60"/>
      <c r="C2586" s="65"/>
      <c r="D2586" s="66"/>
      <c r="E2586" s="20" t="str">
        <f t="shared" si="80"/>
        <v>1-1900</v>
      </c>
      <c r="F2586" s="69"/>
      <c r="G2586" s="67"/>
      <c r="H2586" s="68"/>
      <c r="I2586" s="69"/>
      <c r="J2586" s="67"/>
      <c r="K2586" s="25" t="e">
        <f>IFERROR(VLOOKUP(J2586,'DE-PARA'!J:K,2,0),VLOOKUP('BD Conta 5295-0'!J2586,'DE-PARA'!K:L,2,0))</f>
        <v>#N/A</v>
      </c>
      <c r="L2586" s="70"/>
      <c r="M2586" s="101">
        <f t="shared" si="81"/>
        <v>0</v>
      </c>
    </row>
    <row r="2587" spans="2:13">
      <c r="B2587" s="60"/>
      <c r="C2587" s="65"/>
      <c r="D2587" s="66"/>
      <c r="E2587" s="20" t="str">
        <f t="shared" si="80"/>
        <v>1-1900</v>
      </c>
      <c r="F2587" s="69"/>
      <c r="G2587" s="67"/>
      <c r="H2587" s="68"/>
      <c r="I2587" s="69"/>
      <c r="J2587" s="67"/>
      <c r="K2587" s="25" t="e">
        <f>IFERROR(VLOOKUP(J2587,'DE-PARA'!J:K,2,0),VLOOKUP('BD Conta 5295-0'!J2587,'DE-PARA'!K:L,2,0))</f>
        <v>#N/A</v>
      </c>
      <c r="L2587" s="70"/>
      <c r="M2587" s="101">
        <f t="shared" si="81"/>
        <v>0</v>
      </c>
    </row>
    <row r="2588" spans="2:13">
      <c r="B2588" s="60"/>
      <c r="C2588" s="65"/>
      <c r="D2588" s="66"/>
      <c r="E2588" s="20" t="str">
        <f t="shared" si="80"/>
        <v>1-1900</v>
      </c>
      <c r="F2588" s="69"/>
      <c r="G2588" s="67"/>
      <c r="H2588" s="68"/>
      <c r="I2588" s="69"/>
      <c r="J2588" s="67"/>
      <c r="K2588" s="25" t="e">
        <f>IFERROR(VLOOKUP(J2588,'DE-PARA'!J:K,2,0),VLOOKUP('BD Conta 5295-0'!J2588,'DE-PARA'!K:L,2,0))</f>
        <v>#N/A</v>
      </c>
      <c r="L2588" s="70"/>
      <c r="M2588" s="101">
        <f t="shared" si="81"/>
        <v>0</v>
      </c>
    </row>
    <row r="2589" spans="2:13">
      <c r="B2589" s="60"/>
      <c r="C2589" s="65"/>
      <c r="D2589" s="66"/>
      <c r="E2589" s="20" t="str">
        <f t="shared" si="80"/>
        <v>1-1900</v>
      </c>
      <c r="F2589" s="69"/>
      <c r="G2589" s="67"/>
      <c r="H2589" s="68"/>
      <c r="I2589" s="69"/>
      <c r="J2589" s="67"/>
      <c r="K2589" s="25" t="e">
        <f>IFERROR(VLOOKUP(J2589,'DE-PARA'!J:K,2,0),VLOOKUP('BD Conta 5295-0'!J2589,'DE-PARA'!K:L,2,0))</f>
        <v>#N/A</v>
      </c>
      <c r="L2589" s="70"/>
      <c r="M2589" s="101">
        <f t="shared" si="81"/>
        <v>0</v>
      </c>
    </row>
    <row r="2590" spans="2:13">
      <c r="B2590" s="60"/>
      <c r="C2590" s="65"/>
      <c r="D2590" s="66"/>
      <c r="E2590" s="20" t="str">
        <f t="shared" si="80"/>
        <v>1-1900</v>
      </c>
      <c r="F2590" s="69"/>
      <c r="G2590" s="67"/>
      <c r="H2590" s="68"/>
      <c r="I2590" s="69"/>
      <c r="J2590" s="67"/>
      <c r="K2590" s="25" t="e">
        <f>IFERROR(VLOOKUP(J2590,'DE-PARA'!J:K,2,0),VLOOKUP('BD Conta 5295-0'!J2590,'DE-PARA'!K:L,2,0))</f>
        <v>#N/A</v>
      </c>
      <c r="L2590" s="70"/>
      <c r="M2590" s="101">
        <f t="shared" si="81"/>
        <v>0</v>
      </c>
    </row>
    <row r="2591" spans="2:13">
      <c r="B2591" s="60"/>
      <c r="C2591" s="65"/>
      <c r="D2591" s="66"/>
      <c r="E2591" s="20" t="str">
        <f t="shared" si="80"/>
        <v>1-1900</v>
      </c>
      <c r="F2591" s="69"/>
      <c r="G2591" s="67"/>
      <c r="H2591" s="68"/>
      <c r="I2591" s="69"/>
      <c r="J2591" s="67"/>
      <c r="K2591" s="25" t="e">
        <f>IFERROR(VLOOKUP(J2591,'DE-PARA'!J:K,2,0),VLOOKUP('BD Conta 5295-0'!J2591,'DE-PARA'!K:L,2,0))</f>
        <v>#N/A</v>
      </c>
      <c r="L2591" s="70"/>
      <c r="M2591" s="101">
        <f t="shared" si="81"/>
        <v>0</v>
      </c>
    </row>
    <row r="2592" spans="2:13">
      <c r="B2592" s="60"/>
      <c r="C2592" s="65"/>
      <c r="D2592" s="66"/>
      <c r="E2592" s="20" t="str">
        <f t="shared" si="80"/>
        <v>1-1900</v>
      </c>
      <c r="F2592" s="69"/>
      <c r="G2592" s="67"/>
      <c r="H2592" s="68"/>
      <c r="I2592" s="69"/>
      <c r="J2592" s="67"/>
      <c r="K2592" s="25" t="e">
        <f>IFERROR(VLOOKUP(J2592,'DE-PARA'!J:K,2,0),VLOOKUP('BD Conta 5295-0'!J2592,'DE-PARA'!K:L,2,0))</f>
        <v>#N/A</v>
      </c>
      <c r="L2592" s="70"/>
      <c r="M2592" s="101">
        <f t="shared" si="81"/>
        <v>0</v>
      </c>
    </row>
    <row r="2593" spans="2:13">
      <c r="B2593" s="60"/>
      <c r="C2593" s="65"/>
      <c r="D2593" s="66"/>
      <c r="E2593" s="20" t="str">
        <f t="shared" si="80"/>
        <v>1-1900</v>
      </c>
      <c r="F2593" s="69"/>
      <c r="G2593" s="67"/>
      <c r="H2593" s="68"/>
      <c r="I2593" s="69"/>
      <c r="J2593" s="67"/>
      <c r="K2593" s="25" t="e">
        <f>IFERROR(VLOOKUP(J2593,'DE-PARA'!J:K,2,0),VLOOKUP('BD Conta 5295-0'!J2593,'DE-PARA'!K:L,2,0))</f>
        <v>#N/A</v>
      </c>
      <c r="L2593" s="70"/>
      <c r="M2593" s="101">
        <f t="shared" si="81"/>
        <v>0</v>
      </c>
    </row>
    <row r="2594" spans="2:13">
      <c r="B2594" s="60"/>
      <c r="C2594" s="65"/>
      <c r="D2594" s="66"/>
      <c r="E2594" s="20" t="str">
        <f t="shared" si="80"/>
        <v>1-1900</v>
      </c>
      <c r="F2594" s="69"/>
      <c r="G2594" s="67"/>
      <c r="H2594" s="68"/>
      <c r="I2594" s="69"/>
      <c r="J2594" s="67"/>
      <c r="K2594" s="25" t="e">
        <f>IFERROR(VLOOKUP(J2594,'DE-PARA'!J:K,2,0),VLOOKUP('BD Conta 5295-0'!J2594,'DE-PARA'!K:L,2,0))</f>
        <v>#N/A</v>
      </c>
      <c r="L2594" s="70"/>
      <c r="M2594" s="101">
        <f t="shared" si="81"/>
        <v>0</v>
      </c>
    </row>
    <row r="2595" spans="2:13">
      <c r="B2595" s="60"/>
      <c r="C2595" s="65"/>
      <c r="D2595" s="66"/>
      <c r="E2595" s="20" t="str">
        <f t="shared" si="80"/>
        <v>1-1900</v>
      </c>
      <c r="F2595" s="69"/>
      <c r="G2595" s="67"/>
      <c r="H2595" s="68"/>
      <c r="I2595" s="69"/>
      <c r="J2595" s="67"/>
      <c r="K2595" s="25" t="e">
        <f>IFERROR(VLOOKUP(J2595,'DE-PARA'!J:K,2,0),VLOOKUP('BD Conta 5295-0'!J2595,'DE-PARA'!K:L,2,0))</f>
        <v>#N/A</v>
      </c>
      <c r="L2595" s="70"/>
      <c r="M2595" s="101">
        <f t="shared" si="81"/>
        <v>0</v>
      </c>
    </row>
    <row r="2596" spans="2:13">
      <c r="B2596" s="60"/>
      <c r="C2596" s="65"/>
      <c r="D2596" s="66"/>
      <c r="E2596" s="20" t="str">
        <f t="shared" si="80"/>
        <v>1-1900</v>
      </c>
      <c r="F2596" s="69"/>
      <c r="G2596" s="67"/>
      <c r="H2596" s="68"/>
      <c r="I2596" s="69"/>
      <c r="J2596" s="67"/>
      <c r="K2596" s="25" t="e">
        <f>IFERROR(VLOOKUP(J2596,'DE-PARA'!J:K,2,0),VLOOKUP('BD Conta 5295-0'!J2596,'DE-PARA'!K:L,2,0))</f>
        <v>#N/A</v>
      </c>
      <c r="L2596" s="70"/>
      <c r="M2596" s="101">
        <f t="shared" si="81"/>
        <v>0</v>
      </c>
    </row>
    <row r="2597" spans="2:13">
      <c r="B2597" s="60"/>
      <c r="C2597" s="65"/>
      <c r="D2597" s="66"/>
      <c r="E2597" s="20" t="str">
        <f t="shared" si="80"/>
        <v>1-1900</v>
      </c>
      <c r="F2597" s="69"/>
      <c r="G2597" s="67"/>
      <c r="H2597" s="68"/>
      <c r="I2597" s="69"/>
      <c r="J2597" s="67"/>
      <c r="K2597" s="25" t="e">
        <f>IFERROR(VLOOKUP(J2597,'DE-PARA'!J:K,2,0),VLOOKUP('BD Conta 5295-0'!J2597,'DE-PARA'!K:L,2,0))</f>
        <v>#N/A</v>
      </c>
      <c r="L2597" s="70"/>
      <c r="M2597" s="101">
        <f t="shared" si="81"/>
        <v>0</v>
      </c>
    </row>
    <row r="2598" spans="2:13">
      <c r="B2598" s="60"/>
      <c r="C2598" s="65"/>
      <c r="D2598" s="66"/>
      <c r="E2598" s="20" t="str">
        <f t="shared" si="80"/>
        <v>1-1900</v>
      </c>
      <c r="F2598" s="69"/>
      <c r="G2598" s="67"/>
      <c r="H2598" s="68"/>
      <c r="I2598" s="69"/>
      <c r="J2598" s="67"/>
      <c r="K2598" s="25" t="e">
        <f>IFERROR(VLOOKUP(J2598,'DE-PARA'!J:K,2,0),VLOOKUP('BD Conta 5295-0'!J2598,'DE-PARA'!K:L,2,0))</f>
        <v>#N/A</v>
      </c>
      <c r="L2598" s="70"/>
      <c r="M2598" s="101">
        <f t="shared" si="81"/>
        <v>0</v>
      </c>
    </row>
    <row r="2599" spans="2:13">
      <c r="B2599" s="60"/>
      <c r="C2599" s="65"/>
      <c r="D2599" s="66"/>
      <c r="E2599" s="20" t="str">
        <f t="shared" si="80"/>
        <v>1-1900</v>
      </c>
      <c r="F2599" s="69"/>
      <c r="G2599" s="67"/>
      <c r="H2599" s="68"/>
      <c r="I2599" s="69"/>
      <c r="J2599" s="67"/>
      <c r="K2599" s="25" t="e">
        <f>IFERROR(VLOOKUP(J2599,'DE-PARA'!J:K,2,0),VLOOKUP('BD Conta 5295-0'!J2599,'DE-PARA'!K:L,2,0))</f>
        <v>#N/A</v>
      </c>
      <c r="L2599" s="70"/>
      <c r="M2599" s="101">
        <f t="shared" si="81"/>
        <v>0</v>
      </c>
    </row>
    <row r="2600" spans="2:13">
      <c r="B2600" s="60"/>
      <c r="C2600" s="65"/>
      <c r="D2600" s="66"/>
      <c r="E2600" s="20" t="str">
        <f t="shared" si="80"/>
        <v>1-1900</v>
      </c>
      <c r="F2600" s="69"/>
      <c r="G2600" s="67"/>
      <c r="H2600" s="68"/>
      <c r="I2600" s="69"/>
      <c r="J2600" s="67"/>
      <c r="K2600" s="25" t="e">
        <f>IFERROR(VLOOKUP(J2600,'DE-PARA'!J:K,2,0),VLOOKUP('BD Conta 5295-0'!J2600,'DE-PARA'!K:L,2,0))</f>
        <v>#N/A</v>
      </c>
      <c r="L2600" s="70"/>
      <c r="M2600" s="101">
        <f t="shared" si="81"/>
        <v>0</v>
      </c>
    </row>
    <row r="2601" spans="2:13">
      <c r="B2601" s="60"/>
      <c r="C2601" s="65"/>
      <c r="D2601" s="66"/>
      <c r="E2601" s="20" t="str">
        <f t="shared" si="80"/>
        <v>1-1900</v>
      </c>
      <c r="F2601" s="69"/>
      <c r="G2601" s="67"/>
      <c r="H2601" s="68"/>
      <c r="I2601" s="69"/>
      <c r="J2601" s="67"/>
      <c r="K2601" s="25" t="e">
        <f>IFERROR(VLOOKUP(J2601,'DE-PARA'!J:K,2,0),VLOOKUP('BD Conta 5295-0'!J2601,'DE-PARA'!K:L,2,0))</f>
        <v>#N/A</v>
      </c>
      <c r="L2601" s="70"/>
      <c r="M2601" s="101">
        <f t="shared" si="81"/>
        <v>0</v>
      </c>
    </row>
    <row r="2602" spans="2:13">
      <c r="B2602" s="60"/>
      <c r="C2602" s="65"/>
      <c r="D2602" s="66"/>
      <c r="E2602" s="20" t="str">
        <f t="shared" si="80"/>
        <v>1-1900</v>
      </c>
      <c r="F2602" s="69"/>
      <c r="G2602" s="67"/>
      <c r="H2602" s="68"/>
      <c r="I2602" s="69"/>
      <c r="J2602" s="67"/>
      <c r="K2602" s="25" t="e">
        <f>IFERROR(VLOOKUP(J2602,'DE-PARA'!J:K,2,0),VLOOKUP('BD Conta 5295-0'!J2602,'DE-PARA'!K:L,2,0))</f>
        <v>#N/A</v>
      </c>
      <c r="L2602" s="70"/>
      <c r="M2602" s="101">
        <f t="shared" si="81"/>
        <v>0</v>
      </c>
    </row>
    <row r="2603" spans="2:13">
      <c r="B2603" s="60"/>
      <c r="C2603" s="65"/>
      <c r="D2603" s="66"/>
      <c r="E2603" s="20" t="str">
        <f t="shared" si="80"/>
        <v>1-1900</v>
      </c>
      <c r="F2603" s="69"/>
      <c r="G2603" s="67"/>
      <c r="H2603" s="68"/>
      <c r="I2603" s="69"/>
      <c r="J2603" s="67"/>
      <c r="K2603" s="25" t="e">
        <f>IFERROR(VLOOKUP(J2603,'DE-PARA'!J:K,2,0),VLOOKUP('BD Conta 5295-0'!J2603,'DE-PARA'!K:L,2,0))</f>
        <v>#N/A</v>
      </c>
      <c r="L2603" s="70"/>
      <c r="M2603" s="101">
        <f t="shared" si="81"/>
        <v>0</v>
      </c>
    </row>
    <row r="2604" spans="2:13">
      <c r="B2604" s="60"/>
      <c r="C2604" s="65"/>
      <c r="D2604" s="66"/>
      <c r="E2604" s="20" t="str">
        <f t="shared" si="80"/>
        <v>1-1900</v>
      </c>
      <c r="F2604" s="69"/>
      <c r="G2604" s="67"/>
      <c r="H2604" s="68"/>
      <c r="I2604" s="69"/>
      <c r="J2604" s="67"/>
      <c r="K2604" s="25" t="e">
        <f>IFERROR(VLOOKUP(J2604,'DE-PARA'!J:K,2,0),VLOOKUP('BD Conta 5295-0'!J2604,'DE-PARA'!K:L,2,0))</f>
        <v>#N/A</v>
      </c>
      <c r="L2604" s="70"/>
      <c r="M2604" s="101">
        <f t="shared" si="81"/>
        <v>0</v>
      </c>
    </row>
    <row r="2605" spans="2:13">
      <c r="B2605" s="60"/>
      <c r="C2605" s="65"/>
      <c r="D2605" s="66"/>
      <c r="E2605" s="20" t="str">
        <f t="shared" si="80"/>
        <v>1-1900</v>
      </c>
      <c r="F2605" s="69"/>
      <c r="G2605" s="67"/>
      <c r="H2605" s="68"/>
      <c r="I2605" s="69"/>
      <c r="J2605" s="67"/>
      <c r="K2605" s="25" t="e">
        <f>IFERROR(VLOOKUP(J2605,'DE-PARA'!J:K,2,0),VLOOKUP('BD Conta 5295-0'!J2605,'DE-PARA'!K:L,2,0))</f>
        <v>#N/A</v>
      </c>
      <c r="L2605" s="70"/>
      <c r="M2605" s="101">
        <f t="shared" si="81"/>
        <v>0</v>
      </c>
    </row>
    <row r="2606" spans="2:13">
      <c r="B2606" s="60"/>
      <c r="C2606" s="65"/>
      <c r="D2606" s="66"/>
      <c r="E2606" s="20" t="str">
        <f t="shared" si="80"/>
        <v>1-1900</v>
      </c>
      <c r="F2606" s="69"/>
      <c r="G2606" s="67"/>
      <c r="H2606" s="68"/>
      <c r="I2606" s="69"/>
      <c r="J2606" s="67"/>
      <c r="K2606" s="25" t="e">
        <f>IFERROR(VLOOKUP(J2606,'DE-PARA'!J:K,2,0),VLOOKUP('BD Conta 5295-0'!J2606,'DE-PARA'!K:L,2,0))</f>
        <v>#N/A</v>
      </c>
      <c r="L2606" s="70"/>
      <c r="M2606" s="101">
        <f t="shared" si="81"/>
        <v>0</v>
      </c>
    </row>
    <row r="2607" spans="2:13">
      <c r="B2607" s="60"/>
      <c r="C2607" s="65"/>
      <c r="D2607" s="66"/>
      <c r="E2607" s="20" t="str">
        <f t="shared" si="80"/>
        <v>1-1900</v>
      </c>
      <c r="F2607" s="69"/>
      <c r="G2607" s="67"/>
      <c r="H2607" s="68"/>
      <c r="I2607" s="69"/>
      <c r="J2607" s="67"/>
      <c r="K2607" s="25" t="e">
        <f>IFERROR(VLOOKUP(J2607,'DE-PARA'!J:K,2,0),VLOOKUP('BD Conta 5295-0'!J2607,'DE-PARA'!K:L,2,0))</f>
        <v>#N/A</v>
      </c>
      <c r="L2607" s="70"/>
      <c r="M2607" s="101">
        <f t="shared" si="81"/>
        <v>0</v>
      </c>
    </row>
    <row r="2608" spans="2:13">
      <c r="B2608" s="60"/>
      <c r="C2608" s="65"/>
      <c r="D2608" s="66"/>
      <c r="E2608" s="20" t="str">
        <f t="shared" si="80"/>
        <v>1-1900</v>
      </c>
      <c r="F2608" s="69"/>
      <c r="G2608" s="67"/>
      <c r="H2608" s="68"/>
      <c r="I2608" s="69"/>
      <c r="J2608" s="67"/>
      <c r="K2608" s="25" t="e">
        <f>IFERROR(VLOOKUP(J2608,'DE-PARA'!J:K,2,0),VLOOKUP('BD Conta 5295-0'!J2608,'DE-PARA'!K:L,2,0))</f>
        <v>#N/A</v>
      </c>
      <c r="L2608" s="70"/>
      <c r="M2608" s="101">
        <f t="shared" si="81"/>
        <v>0</v>
      </c>
    </row>
    <row r="2609" spans="2:13">
      <c r="B2609" s="60"/>
      <c r="C2609" s="65"/>
      <c r="D2609" s="66"/>
      <c r="E2609" s="20" t="str">
        <f t="shared" si="80"/>
        <v>1-1900</v>
      </c>
      <c r="F2609" s="69"/>
      <c r="G2609" s="67"/>
      <c r="H2609" s="68"/>
      <c r="I2609" s="69"/>
      <c r="J2609" s="67"/>
      <c r="K2609" s="25" t="e">
        <f>IFERROR(VLOOKUP(J2609,'DE-PARA'!J:K,2,0),VLOOKUP('BD Conta 5295-0'!J2609,'DE-PARA'!K:L,2,0))</f>
        <v>#N/A</v>
      </c>
      <c r="L2609" s="70"/>
      <c r="M2609" s="101">
        <f t="shared" si="81"/>
        <v>0</v>
      </c>
    </row>
    <row r="2610" spans="2:13">
      <c r="B2610" s="60"/>
      <c r="C2610" s="65"/>
      <c r="D2610" s="66"/>
      <c r="E2610" s="20" t="str">
        <f t="shared" si="80"/>
        <v>1-1900</v>
      </c>
      <c r="F2610" s="69"/>
      <c r="G2610" s="67"/>
      <c r="H2610" s="68"/>
      <c r="I2610" s="69"/>
      <c r="J2610" s="67"/>
      <c r="K2610" s="25" t="e">
        <f>IFERROR(VLOOKUP(J2610,'DE-PARA'!J:K,2,0),VLOOKUP('BD Conta 5295-0'!J2610,'DE-PARA'!K:L,2,0))</f>
        <v>#N/A</v>
      </c>
      <c r="L2610" s="70"/>
      <c r="M2610" s="101">
        <f t="shared" si="81"/>
        <v>0</v>
      </c>
    </row>
    <row r="2611" spans="2:13">
      <c r="B2611" s="60"/>
      <c r="C2611" s="65"/>
      <c r="D2611" s="66"/>
      <c r="E2611" s="20" t="str">
        <f t="shared" si="80"/>
        <v>1-1900</v>
      </c>
      <c r="F2611" s="69"/>
      <c r="G2611" s="67"/>
      <c r="H2611" s="68"/>
      <c r="I2611" s="69"/>
      <c r="J2611" s="67"/>
      <c r="K2611" s="25" t="e">
        <f>IFERROR(VLOOKUP(J2611,'DE-PARA'!J:K,2,0),VLOOKUP('BD Conta 5295-0'!J2611,'DE-PARA'!K:L,2,0))</f>
        <v>#N/A</v>
      </c>
      <c r="L2611" s="70"/>
      <c r="M2611" s="101">
        <f t="shared" si="81"/>
        <v>0</v>
      </c>
    </row>
    <row r="2612" spans="2:13">
      <c r="B2612" s="60"/>
      <c r="C2612" s="65"/>
      <c r="D2612" s="66"/>
      <c r="E2612" s="20" t="str">
        <f t="shared" si="80"/>
        <v>1-1900</v>
      </c>
      <c r="F2612" s="69"/>
      <c r="G2612" s="67"/>
      <c r="H2612" s="68"/>
      <c r="I2612" s="69"/>
      <c r="J2612" s="67"/>
      <c r="K2612" s="25" t="e">
        <f>IFERROR(VLOOKUP(J2612,'DE-PARA'!J:K,2,0),VLOOKUP('BD Conta 5295-0'!J2612,'DE-PARA'!K:L,2,0))</f>
        <v>#N/A</v>
      </c>
      <c r="L2612" s="70"/>
      <c r="M2612" s="101">
        <f t="shared" si="81"/>
        <v>0</v>
      </c>
    </row>
    <row r="2613" spans="2:13">
      <c r="B2613" s="60"/>
      <c r="C2613" s="65"/>
      <c r="D2613" s="66"/>
      <c r="E2613" s="20" t="str">
        <f t="shared" si="80"/>
        <v>1-1900</v>
      </c>
      <c r="F2613" s="69"/>
      <c r="G2613" s="67"/>
      <c r="H2613" s="68"/>
      <c r="I2613" s="69"/>
      <c r="J2613" s="67"/>
      <c r="K2613" s="25" t="e">
        <f>IFERROR(VLOOKUP(J2613,'DE-PARA'!J:K,2,0),VLOOKUP('BD Conta 5295-0'!J2613,'DE-PARA'!K:L,2,0))</f>
        <v>#N/A</v>
      </c>
      <c r="L2613" s="70"/>
      <c r="M2613" s="101">
        <f t="shared" si="81"/>
        <v>0</v>
      </c>
    </row>
    <row r="2614" spans="2:13">
      <c r="B2614" s="60"/>
      <c r="C2614" s="65"/>
      <c r="D2614" s="66"/>
      <c r="E2614" s="20" t="str">
        <f t="shared" si="80"/>
        <v>1-1900</v>
      </c>
      <c r="F2614" s="69"/>
      <c r="G2614" s="67"/>
      <c r="H2614" s="68"/>
      <c r="I2614" s="69"/>
      <c r="J2614" s="67"/>
      <c r="K2614" s="25" t="e">
        <f>IFERROR(VLOOKUP(J2614,'DE-PARA'!J:K,2,0),VLOOKUP('BD Conta 5295-0'!J2614,'DE-PARA'!K:L,2,0))</f>
        <v>#N/A</v>
      </c>
      <c r="L2614" s="70"/>
      <c r="M2614" s="101">
        <f t="shared" si="81"/>
        <v>0</v>
      </c>
    </row>
    <row r="2615" spans="2:13">
      <c r="B2615" s="60"/>
      <c r="C2615" s="65"/>
      <c r="D2615" s="66"/>
      <c r="E2615" s="20" t="str">
        <f t="shared" si="80"/>
        <v>1-1900</v>
      </c>
      <c r="F2615" s="69"/>
      <c r="G2615" s="67"/>
      <c r="H2615" s="68"/>
      <c r="I2615" s="69"/>
      <c r="J2615" s="67"/>
      <c r="K2615" s="25" t="e">
        <f>IFERROR(VLOOKUP(J2615,'DE-PARA'!J:K,2,0),VLOOKUP('BD Conta 5295-0'!J2615,'DE-PARA'!K:L,2,0))</f>
        <v>#N/A</v>
      </c>
      <c r="L2615" s="70"/>
      <c r="M2615" s="101">
        <f t="shared" si="81"/>
        <v>0</v>
      </c>
    </row>
    <row r="2616" spans="2:13">
      <c r="B2616" s="60"/>
      <c r="C2616" s="65"/>
      <c r="D2616" s="66"/>
      <c r="E2616" s="20" t="str">
        <f t="shared" si="80"/>
        <v>1-1900</v>
      </c>
      <c r="F2616" s="69"/>
      <c r="G2616" s="67"/>
      <c r="H2616" s="68"/>
      <c r="I2616" s="69"/>
      <c r="J2616" s="67"/>
      <c r="K2616" s="25" t="e">
        <f>IFERROR(VLOOKUP(J2616,'DE-PARA'!J:K,2,0),VLOOKUP('BD Conta 5295-0'!J2616,'DE-PARA'!K:L,2,0))</f>
        <v>#N/A</v>
      </c>
      <c r="L2616" s="70"/>
      <c r="M2616" s="101">
        <f t="shared" si="81"/>
        <v>0</v>
      </c>
    </row>
    <row r="2617" spans="2:13">
      <c r="B2617" s="60"/>
      <c r="C2617" s="65"/>
      <c r="D2617" s="66"/>
      <c r="E2617" s="20" t="str">
        <f t="shared" si="80"/>
        <v>1-1900</v>
      </c>
      <c r="F2617" s="69"/>
      <c r="G2617" s="67"/>
      <c r="H2617" s="68"/>
      <c r="I2617" s="69"/>
      <c r="J2617" s="67"/>
      <c r="K2617" s="25" t="e">
        <f>IFERROR(VLOOKUP(J2617,'DE-PARA'!J:K,2,0),VLOOKUP('BD Conta 5295-0'!J2617,'DE-PARA'!K:L,2,0))</f>
        <v>#N/A</v>
      </c>
      <c r="L2617" s="70"/>
      <c r="M2617" s="101">
        <f t="shared" si="81"/>
        <v>0</v>
      </c>
    </row>
    <row r="2618" spans="2:13">
      <c r="B2618" s="60"/>
      <c r="C2618" s="65"/>
      <c r="D2618" s="66"/>
      <c r="E2618" s="20" t="str">
        <f t="shared" si="80"/>
        <v>1-1900</v>
      </c>
      <c r="F2618" s="69"/>
      <c r="G2618" s="67"/>
      <c r="H2618" s="68"/>
      <c r="I2618" s="69"/>
      <c r="J2618" s="67"/>
      <c r="K2618" s="25" t="e">
        <f>IFERROR(VLOOKUP(J2618,'DE-PARA'!J:K,2,0),VLOOKUP('BD Conta 5295-0'!J2618,'DE-PARA'!K:L,2,0))</f>
        <v>#N/A</v>
      </c>
      <c r="L2618" s="70"/>
      <c r="M2618" s="101">
        <f t="shared" si="81"/>
        <v>0</v>
      </c>
    </row>
    <row r="2619" spans="2:13">
      <c r="B2619" s="60"/>
      <c r="C2619" s="65"/>
      <c r="D2619" s="66"/>
      <c r="E2619" s="20" t="str">
        <f t="shared" si="80"/>
        <v>1-1900</v>
      </c>
      <c r="F2619" s="69"/>
      <c r="G2619" s="67"/>
      <c r="H2619" s="68"/>
      <c r="I2619" s="69"/>
      <c r="J2619" s="67"/>
      <c r="K2619" s="25" t="e">
        <f>IFERROR(VLOOKUP(J2619,'DE-PARA'!J:K,2,0),VLOOKUP('BD Conta 5295-0'!J2619,'DE-PARA'!K:L,2,0))</f>
        <v>#N/A</v>
      </c>
      <c r="L2619" s="70"/>
      <c r="M2619" s="101">
        <f t="shared" si="81"/>
        <v>0</v>
      </c>
    </row>
    <row r="2620" spans="2:13">
      <c r="B2620" s="60"/>
      <c r="C2620" s="65"/>
      <c r="D2620" s="66"/>
      <c r="E2620" s="20" t="str">
        <f t="shared" si="80"/>
        <v>1-1900</v>
      </c>
      <c r="F2620" s="69"/>
      <c r="G2620" s="67"/>
      <c r="H2620" s="68"/>
      <c r="I2620" s="69"/>
      <c r="J2620" s="67"/>
      <c r="K2620" s="25" t="e">
        <f>IFERROR(VLOOKUP(J2620,'DE-PARA'!J:K,2,0),VLOOKUP('BD Conta 5295-0'!J2620,'DE-PARA'!K:L,2,0))</f>
        <v>#N/A</v>
      </c>
      <c r="L2620" s="70"/>
      <c r="M2620" s="101">
        <f t="shared" si="81"/>
        <v>0</v>
      </c>
    </row>
    <row r="2621" spans="2:13">
      <c r="B2621" s="60"/>
      <c r="C2621" s="65"/>
      <c r="D2621" s="66"/>
      <c r="E2621" s="20" t="str">
        <f t="shared" si="80"/>
        <v>1-1900</v>
      </c>
      <c r="F2621" s="69"/>
      <c r="G2621" s="67"/>
      <c r="H2621" s="68"/>
      <c r="I2621" s="69"/>
      <c r="J2621" s="67"/>
      <c r="K2621" s="25" t="e">
        <f>IFERROR(VLOOKUP(J2621,'DE-PARA'!J:K,2,0),VLOOKUP('BD Conta 5295-0'!J2621,'DE-PARA'!K:L,2,0))</f>
        <v>#N/A</v>
      </c>
      <c r="L2621" s="70"/>
      <c r="M2621" s="101">
        <f t="shared" si="81"/>
        <v>0</v>
      </c>
    </row>
    <row r="2622" spans="2:13">
      <c r="B2622" s="60"/>
      <c r="C2622" s="65"/>
      <c r="D2622" s="66"/>
      <c r="E2622" s="20" t="str">
        <f t="shared" si="80"/>
        <v>1-1900</v>
      </c>
      <c r="F2622" s="69"/>
      <c r="G2622" s="67"/>
      <c r="H2622" s="68"/>
      <c r="I2622" s="69"/>
      <c r="J2622" s="67"/>
      <c r="K2622" s="25" t="e">
        <f>IFERROR(VLOOKUP(J2622,'DE-PARA'!J:K,2,0),VLOOKUP('BD Conta 5295-0'!J2622,'DE-PARA'!K:L,2,0))</f>
        <v>#N/A</v>
      </c>
      <c r="L2622" s="70"/>
      <c r="M2622" s="101">
        <f t="shared" si="81"/>
        <v>0</v>
      </c>
    </row>
    <row r="2623" spans="2:13">
      <c r="B2623" s="60"/>
      <c r="C2623" s="65"/>
      <c r="D2623" s="66"/>
      <c r="E2623" s="20" t="str">
        <f t="shared" si="80"/>
        <v>1-1900</v>
      </c>
      <c r="F2623" s="69"/>
      <c r="G2623" s="67"/>
      <c r="H2623" s="68"/>
      <c r="I2623" s="69"/>
      <c r="J2623" s="67"/>
      <c r="K2623" s="25" t="e">
        <f>IFERROR(VLOOKUP(J2623,'DE-PARA'!J:K,2,0),VLOOKUP('BD Conta 5295-0'!J2623,'DE-PARA'!K:L,2,0))</f>
        <v>#N/A</v>
      </c>
      <c r="L2623" s="70"/>
      <c r="M2623" s="101">
        <f t="shared" si="81"/>
        <v>0</v>
      </c>
    </row>
    <row r="2624" spans="2:13">
      <c r="B2624" s="60"/>
      <c r="C2624" s="65"/>
      <c r="D2624" s="66"/>
      <c r="E2624" s="20" t="str">
        <f t="shared" si="80"/>
        <v>1-1900</v>
      </c>
      <c r="F2624" s="69"/>
      <c r="G2624" s="67"/>
      <c r="H2624" s="68"/>
      <c r="I2624" s="69"/>
      <c r="J2624" s="67"/>
      <c r="K2624" s="25" t="e">
        <f>IFERROR(VLOOKUP(J2624,'DE-PARA'!J:K,2,0),VLOOKUP('BD Conta 5295-0'!J2624,'DE-PARA'!K:L,2,0))</f>
        <v>#N/A</v>
      </c>
      <c r="L2624" s="70"/>
      <c r="M2624" s="101">
        <f t="shared" si="81"/>
        <v>0</v>
      </c>
    </row>
    <row r="2625" spans="2:13">
      <c r="B2625" s="60"/>
      <c r="C2625" s="65"/>
      <c r="D2625" s="66"/>
      <c r="E2625" s="20" t="str">
        <f t="shared" si="80"/>
        <v>1-1900</v>
      </c>
      <c r="F2625" s="69"/>
      <c r="G2625" s="67"/>
      <c r="H2625" s="68"/>
      <c r="I2625" s="69"/>
      <c r="J2625" s="67"/>
      <c r="K2625" s="25" t="e">
        <f>IFERROR(VLOOKUP(J2625,'DE-PARA'!J:K,2,0),VLOOKUP('BD Conta 5295-0'!J2625,'DE-PARA'!K:L,2,0))</f>
        <v>#N/A</v>
      </c>
      <c r="L2625" s="70"/>
      <c r="M2625" s="101">
        <f t="shared" si="81"/>
        <v>0</v>
      </c>
    </row>
    <row r="2626" spans="2:13">
      <c r="B2626" s="60"/>
      <c r="C2626" s="65"/>
      <c r="D2626" s="66"/>
      <c r="E2626" s="20" t="str">
        <f t="shared" si="80"/>
        <v>1-1900</v>
      </c>
      <c r="F2626" s="69"/>
      <c r="G2626" s="67"/>
      <c r="H2626" s="68"/>
      <c r="I2626" s="69"/>
      <c r="J2626" s="67"/>
      <c r="K2626" s="25" t="e">
        <f>IFERROR(VLOOKUP(J2626,'DE-PARA'!J:K,2,0),VLOOKUP('BD Conta 5295-0'!J2626,'DE-PARA'!K:L,2,0))</f>
        <v>#N/A</v>
      </c>
      <c r="L2626" s="70"/>
      <c r="M2626" s="101">
        <f t="shared" si="81"/>
        <v>0</v>
      </c>
    </row>
    <row r="2627" spans="2:13">
      <c r="B2627" s="60"/>
      <c r="C2627" s="65"/>
      <c r="D2627" s="66"/>
      <c r="E2627" s="20" t="str">
        <f t="shared" si="80"/>
        <v>1-1900</v>
      </c>
      <c r="F2627" s="69"/>
      <c r="G2627" s="67"/>
      <c r="H2627" s="68"/>
      <c r="I2627" s="69"/>
      <c r="J2627" s="67"/>
      <c r="K2627" s="25" t="e">
        <f>IFERROR(VLOOKUP(J2627,'DE-PARA'!J:K,2,0),VLOOKUP('BD Conta 5295-0'!J2627,'DE-PARA'!K:L,2,0))</f>
        <v>#N/A</v>
      </c>
      <c r="L2627" s="70"/>
      <c r="M2627" s="101">
        <f t="shared" si="81"/>
        <v>0</v>
      </c>
    </row>
    <row r="2628" spans="2:13">
      <c r="B2628" s="60"/>
      <c r="C2628" s="65"/>
      <c r="D2628" s="66"/>
      <c r="E2628" s="20" t="str">
        <f t="shared" ref="E2628:E2691" si="82">MONTH(D2628)&amp;"-"&amp;YEAR(D2628)</f>
        <v>1-1900</v>
      </c>
      <c r="F2628" s="69"/>
      <c r="G2628" s="67"/>
      <c r="H2628" s="68"/>
      <c r="I2628" s="69"/>
      <c r="J2628" s="67"/>
      <c r="K2628" s="25" t="e">
        <f>IFERROR(VLOOKUP(J2628,'DE-PARA'!J:K,2,0),VLOOKUP('BD Conta 5295-0'!J2628,'DE-PARA'!K:L,2,0))</f>
        <v>#N/A</v>
      </c>
      <c r="L2628" s="70"/>
      <c r="M2628" s="101">
        <f t="shared" si="81"/>
        <v>0</v>
      </c>
    </row>
    <row r="2629" spans="2:13">
      <c r="B2629" s="60"/>
      <c r="C2629" s="65"/>
      <c r="D2629" s="66"/>
      <c r="E2629" s="20" t="str">
        <f t="shared" si="82"/>
        <v>1-1900</v>
      </c>
      <c r="F2629" s="69"/>
      <c r="G2629" s="67"/>
      <c r="H2629" s="68"/>
      <c r="I2629" s="69"/>
      <c r="J2629" s="67"/>
      <c r="K2629" s="25" t="e">
        <f>IFERROR(VLOOKUP(J2629,'DE-PARA'!J:K,2,0),VLOOKUP('BD Conta 5295-0'!J2629,'DE-PARA'!K:L,2,0))</f>
        <v>#N/A</v>
      </c>
      <c r="L2629" s="70"/>
      <c r="M2629" s="101">
        <f t="shared" si="81"/>
        <v>0</v>
      </c>
    </row>
    <row r="2630" spans="2:13">
      <c r="B2630" s="60"/>
      <c r="C2630" s="65"/>
      <c r="D2630" s="66"/>
      <c r="E2630" s="20" t="str">
        <f t="shared" si="82"/>
        <v>1-1900</v>
      </c>
      <c r="F2630" s="69"/>
      <c r="G2630" s="67"/>
      <c r="H2630" s="68"/>
      <c r="I2630" s="69"/>
      <c r="J2630" s="67"/>
      <c r="K2630" s="25" t="e">
        <f>IFERROR(VLOOKUP(J2630,'DE-PARA'!J:K,2,0),VLOOKUP('BD Conta 5295-0'!J2630,'DE-PARA'!K:L,2,0))</f>
        <v>#N/A</v>
      </c>
      <c r="L2630" s="70"/>
      <c r="M2630" s="101">
        <f t="shared" ref="M2630:M2693" si="83">M2629+L2630</f>
        <v>0</v>
      </c>
    </row>
    <row r="2631" spans="2:13">
      <c r="B2631" s="60"/>
      <c r="C2631" s="65"/>
      <c r="D2631" s="66"/>
      <c r="E2631" s="20" t="str">
        <f t="shared" si="82"/>
        <v>1-1900</v>
      </c>
      <c r="F2631" s="69"/>
      <c r="G2631" s="67"/>
      <c r="H2631" s="68"/>
      <c r="I2631" s="69"/>
      <c r="J2631" s="67"/>
      <c r="K2631" s="25" t="e">
        <f>IFERROR(VLOOKUP(J2631,'DE-PARA'!J:K,2,0),VLOOKUP('BD Conta 5295-0'!J2631,'DE-PARA'!K:L,2,0))</f>
        <v>#N/A</v>
      </c>
      <c r="L2631" s="70"/>
      <c r="M2631" s="101">
        <f t="shared" si="83"/>
        <v>0</v>
      </c>
    </row>
    <row r="2632" spans="2:13">
      <c r="B2632" s="60"/>
      <c r="C2632" s="65"/>
      <c r="D2632" s="66"/>
      <c r="E2632" s="20" t="str">
        <f t="shared" si="82"/>
        <v>1-1900</v>
      </c>
      <c r="F2632" s="69"/>
      <c r="G2632" s="67"/>
      <c r="H2632" s="68"/>
      <c r="I2632" s="69"/>
      <c r="J2632" s="67"/>
      <c r="K2632" s="25" t="e">
        <f>IFERROR(VLOOKUP(J2632,'DE-PARA'!J:K,2,0),VLOOKUP('BD Conta 5295-0'!J2632,'DE-PARA'!K:L,2,0))</f>
        <v>#N/A</v>
      </c>
      <c r="L2632" s="70"/>
      <c r="M2632" s="101">
        <f t="shared" si="83"/>
        <v>0</v>
      </c>
    </row>
    <row r="2633" spans="2:13">
      <c r="B2633" s="60"/>
      <c r="C2633" s="65"/>
      <c r="D2633" s="66"/>
      <c r="E2633" s="20" t="str">
        <f t="shared" si="82"/>
        <v>1-1900</v>
      </c>
      <c r="F2633" s="69"/>
      <c r="G2633" s="67"/>
      <c r="H2633" s="68"/>
      <c r="I2633" s="69"/>
      <c r="J2633" s="67"/>
      <c r="K2633" s="25" t="e">
        <f>IFERROR(VLOOKUP(J2633,'DE-PARA'!J:K,2,0),VLOOKUP('BD Conta 5295-0'!J2633,'DE-PARA'!K:L,2,0))</f>
        <v>#N/A</v>
      </c>
      <c r="L2633" s="70"/>
      <c r="M2633" s="101">
        <f t="shared" si="83"/>
        <v>0</v>
      </c>
    </row>
    <row r="2634" spans="2:13">
      <c r="B2634" s="60"/>
      <c r="C2634" s="65"/>
      <c r="D2634" s="66"/>
      <c r="E2634" s="20" t="str">
        <f t="shared" si="82"/>
        <v>1-1900</v>
      </c>
      <c r="F2634" s="69"/>
      <c r="G2634" s="67"/>
      <c r="H2634" s="68"/>
      <c r="I2634" s="69"/>
      <c r="J2634" s="67"/>
      <c r="K2634" s="25" t="e">
        <f>IFERROR(VLOOKUP(J2634,'DE-PARA'!J:K,2,0),VLOOKUP('BD Conta 5295-0'!J2634,'DE-PARA'!K:L,2,0))</f>
        <v>#N/A</v>
      </c>
      <c r="L2634" s="70"/>
      <c r="M2634" s="101">
        <f t="shared" si="83"/>
        <v>0</v>
      </c>
    </row>
    <row r="2635" spans="2:13">
      <c r="B2635" s="60"/>
      <c r="C2635" s="65"/>
      <c r="D2635" s="66"/>
      <c r="E2635" s="20" t="str">
        <f t="shared" si="82"/>
        <v>1-1900</v>
      </c>
      <c r="F2635" s="69"/>
      <c r="G2635" s="67"/>
      <c r="H2635" s="68"/>
      <c r="I2635" s="69"/>
      <c r="J2635" s="67"/>
      <c r="K2635" s="25" t="e">
        <f>IFERROR(VLOOKUP(J2635,'DE-PARA'!J:K,2,0),VLOOKUP('BD Conta 5295-0'!J2635,'DE-PARA'!K:L,2,0))</f>
        <v>#N/A</v>
      </c>
      <c r="L2635" s="70"/>
      <c r="M2635" s="101">
        <f t="shared" si="83"/>
        <v>0</v>
      </c>
    </row>
    <row r="2636" spans="2:13">
      <c r="B2636" s="60"/>
      <c r="C2636" s="65"/>
      <c r="D2636" s="66"/>
      <c r="E2636" s="20" t="str">
        <f t="shared" si="82"/>
        <v>1-1900</v>
      </c>
      <c r="F2636" s="69"/>
      <c r="G2636" s="67"/>
      <c r="H2636" s="68"/>
      <c r="I2636" s="69"/>
      <c r="J2636" s="67"/>
      <c r="K2636" s="25" t="e">
        <f>IFERROR(VLOOKUP(J2636,'DE-PARA'!J:K,2,0),VLOOKUP('BD Conta 5295-0'!J2636,'DE-PARA'!K:L,2,0))</f>
        <v>#N/A</v>
      </c>
      <c r="L2636" s="70"/>
      <c r="M2636" s="101">
        <f t="shared" si="83"/>
        <v>0</v>
      </c>
    </row>
    <row r="2637" spans="2:13">
      <c r="B2637" s="60"/>
      <c r="C2637" s="65"/>
      <c r="D2637" s="66"/>
      <c r="E2637" s="20" t="str">
        <f t="shared" si="82"/>
        <v>1-1900</v>
      </c>
      <c r="F2637" s="69"/>
      <c r="G2637" s="67"/>
      <c r="H2637" s="68"/>
      <c r="I2637" s="69"/>
      <c r="J2637" s="67"/>
      <c r="K2637" s="25" t="e">
        <f>IFERROR(VLOOKUP(J2637,'DE-PARA'!J:K,2,0),VLOOKUP('BD Conta 5295-0'!J2637,'DE-PARA'!K:L,2,0))</f>
        <v>#N/A</v>
      </c>
      <c r="L2637" s="70"/>
      <c r="M2637" s="101">
        <f t="shared" si="83"/>
        <v>0</v>
      </c>
    </row>
    <row r="2638" spans="2:13">
      <c r="B2638" s="60"/>
      <c r="C2638" s="65"/>
      <c r="D2638" s="66"/>
      <c r="E2638" s="20" t="str">
        <f t="shared" si="82"/>
        <v>1-1900</v>
      </c>
      <c r="F2638" s="69"/>
      <c r="G2638" s="67"/>
      <c r="H2638" s="68"/>
      <c r="I2638" s="69"/>
      <c r="J2638" s="67"/>
      <c r="K2638" s="25" t="e">
        <f>IFERROR(VLOOKUP(J2638,'DE-PARA'!J:K,2,0),VLOOKUP('BD Conta 5295-0'!J2638,'DE-PARA'!K:L,2,0))</f>
        <v>#N/A</v>
      </c>
      <c r="L2638" s="70"/>
      <c r="M2638" s="101">
        <f t="shared" si="83"/>
        <v>0</v>
      </c>
    </row>
    <row r="2639" spans="2:13">
      <c r="B2639" s="60"/>
      <c r="C2639" s="65"/>
      <c r="D2639" s="66"/>
      <c r="E2639" s="20" t="str">
        <f t="shared" si="82"/>
        <v>1-1900</v>
      </c>
      <c r="F2639" s="69"/>
      <c r="G2639" s="67"/>
      <c r="H2639" s="68"/>
      <c r="I2639" s="69"/>
      <c r="J2639" s="67"/>
      <c r="K2639" s="25" t="e">
        <f>IFERROR(VLOOKUP(J2639,'DE-PARA'!J:K,2,0),VLOOKUP('BD Conta 5295-0'!J2639,'DE-PARA'!K:L,2,0))</f>
        <v>#N/A</v>
      </c>
      <c r="L2639" s="70"/>
      <c r="M2639" s="101">
        <f t="shared" si="83"/>
        <v>0</v>
      </c>
    </row>
    <row r="2640" spans="2:13">
      <c r="B2640" s="60"/>
      <c r="C2640" s="65"/>
      <c r="D2640" s="66"/>
      <c r="E2640" s="20" t="str">
        <f t="shared" si="82"/>
        <v>1-1900</v>
      </c>
      <c r="F2640" s="69"/>
      <c r="G2640" s="67"/>
      <c r="H2640" s="68"/>
      <c r="I2640" s="69"/>
      <c r="J2640" s="67"/>
      <c r="K2640" s="25" t="e">
        <f>IFERROR(VLOOKUP(J2640,'DE-PARA'!J:K,2,0),VLOOKUP('BD Conta 5295-0'!J2640,'DE-PARA'!K:L,2,0))</f>
        <v>#N/A</v>
      </c>
      <c r="L2640" s="70"/>
      <c r="M2640" s="101">
        <f t="shared" si="83"/>
        <v>0</v>
      </c>
    </row>
    <row r="2641" spans="2:13">
      <c r="B2641" s="60"/>
      <c r="C2641" s="65"/>
      <c r="D2641" s="66"/>
      <c r="E2641" s="20" t="str">
        <f t="shared" si="82"/>
        <v>1-1900</v>
      </c>
      <c r="F2641" s="69"/>
      <c r="G2641" s="67"/>
      <c r="H2641" s="68"/>
      <c r="I2641" s="69"/>
      <c r="J2641" s="67"/>
      <c r="K2641" s="25" t="e">
        <f>IFERROR(VLOOKUP(J2641,'DE-PARA'!J:K,2,0),VLOOKUP('BD Conta 5295-0'!J2641,'DE-PARA'!K:L,2,0))</f>
        <v>#N/A</v>
      </c>
      <c r="L2641" s="70"/>
      <c r="M2641" s="101">
        <f t="shared" si="83"/>
        <v>0</v>
      </c>
    </row>
    <row r="2642" spans="2:13">
      <c r="B2642" s="60"/>
      <c r="C2642" s="65"/>
      <c r="D2642" s="66"/>
      <c r="E2642" s="20" t="str">
        <f t="shared" si="82"/>
        <v>1-1900</v>
      </c>
      <c r="F2642" s="69"/>
      <c r="G2642" s="67"/>
      <c r="H2642" s="68"/>
      <c r="I2642" s="69"/>
      <c r="J2642" s="67"/>
      <c r="K2642" s="25" t="e">
        <f>IFERROR(VLOOKUP(J2642,'DE-PARA'!J:K,2,0),VLOOKUP('BD Conta 5295-0'!J2642,'DE-PARA'!K:L,2,0))</f>
        <v>#N/A</v>
      </c>
      <c r="L2642" s="70"/>
      <c r="M2642" s="101">
        <f t="shared" si="83"/>
        <v>0</v>
      </c>
    </row>
    <row r="2643" spans="2:13">
      <c r="B2643" s="60"/>
      <c r="C2643" s="65"/>
      <c r="D2643" s="66"/>
      <c r="E2643" s="20" t="str">
        <f t="shared" si="82"/>
        <v>1-1900</v>
      </c>
      <c r="F2643" s="69"/>
      <c r="G2643" s="67"/>
      <c r="H2643" s="68"/>
      <c r="I2643" s="69"/>
      <c r="J2643" s="67"/>
      <c r="K2643" s="25" t="e">
        <f>IFERROR(VLOOKUP(J2643,'DE-PARA'!J:K,2,0),VLOOKUP('BD Conta 5295-0'!J2643,'DE-PARA'!K:L,2,0))</f>
        <v>#N/A</v>
      </c>
      <c r="L2643" s="70"/>
      <c r="M2643" s="101">
        <f t="shared" si="83"/>
        <v>0</v>
      </c>
    </row>
    <row r="2644" spans="2:13">
      <c r="B2644" s="60"/>
      <c r="C2644" s="65"/>
      <c r="D2644" s="66"/>
      <c r="E2644" s="20" t="str">
        <f t="shared" si="82"/>
        <v>1-1900</v>
      </c>
      <c r="F2644" s="69"/>
      <c r="G2644" s="67"/>
      <c r="H2644" s="68"/>
      <c r="I2644" s="69"/>
      <c r="J2644" s="67"/>
      <c r="K2644" s="25" t="e">
        <f>IFERROR(VLOOKUP(J2644,'DE-PARA'!J:K,2,0),VLOOKUP('BD Conta 5295-0'!J2644,'DE-PARA'!K:L,2,0))</f>
        <v>#N/A</v>
      </c>
      <c r="L2644" s="70"/>
      <c r="M2644" s="101">
        <f t="shared" si="83"/>
        <v>0</v>
      </c>
    </row>
    <row r="2645" spans="2:13">
      <c r="B2645" s="60"/>
      <c r="C2645" s="65"/>
      <c r="D2645" s="66"/>
      <c r="E2645" s="20" t="str">
        <f t="shared" si="82"/>
        <v>1-1900</v>
      </c>
      <c r="F2645" s="69"/>
      <c r="G2645" s="67"/>
      <c r="H2645" s="68"/>
      <c r="I2645" s="69"/>
      <c r="J2645" s="67"/>
      <c r="K2645" s="25" t="e">
        <f>IFERROR(VLOOKUP(J2645,'DE-PARA'!J:K,2,0),VLOOKUP('BD Conta 5295-0'!J2645,'DE-PARA'!K:L,2,0))</f>
        <v>#N/A</v>
      </c>
      <c r="L2645" s="70"/>
      <c r="M2645" s="101">
        <f t="shared" si="83"/>
        <v>0</v>
      </c>
    </row>
    <row r="2646" spans="2:13">
      <c r="B2646" s="60"/>
      <c r="C2646" s="65"/>
      <c r="D2646" s="66"/>
      <c r="E2646" s="20" t="str">
        <f t="shared" si="82"/>
        <v>1-1900</v>
      </c>
      <c r="F2646" s="69"/>
      <c r="G2646" s="67"/>
      <c r="H2646" s="68"/>
      <c r="I2646" s="69"/>
      <c r="J2646" s="67"/>
      <c r="K2646" s="25" t="e">
        <f>IFERROR(VLOOKUP(J2646,'DE-PARA'!J:K,2,0),VLOOKUP('BD Conta 5295-0'!J2646,'DE-PARA'!K:L,2,0))</f>
        <v>#N/A</v>
      </c>
      <c r="L2646" s="70"/>
      <c r="M2646" s="101">
        <f t="shared" si="83"/>
        <v>0</v>
      </c>
    </row>
    <row r="2647" spans="2:13">
      <c r="B2647" s="60"/>
      <c r="C2647" s="65"/>
      <c r="D2647" s="66"/>
      <c r="E2647" s="20" t="str">
        <f t="shared" si="82"/>
        <v>1-1900</v>
      </c>
      <c r="F2647" s="69"/>
      <c r="G2647" s="67"/>
      <c r="H2647" s="68"/>
      <c r="I2647" s="69"/>
      <c r="J2647" s="67"/>
      <c r="K2647" s="25" t="e">
        <f>IFERROR(VLOOKUP(J2647,'DE-PARA'!J:K,2,0),VLOOKUP('BD Conta 5295-0'!J2647,'DE-PARA'!K:L,2,0))</f>
        <v>#N/A</v>
      </c>
      <c r="L2647" s="70"/>
      <c r="M2647" s="101">
        <f t="shared" si="83"/>
        <v>0</v>
      </c>
    </row>
    <row r="2648" spans="2:13">
      <c r="B2648" s="60"/>
      <c r="C2648" s="65"/>
      <c r="D2648" s="66"/>
      <c r="E2648" s="20" t="str">
        <f t="shared" si="82"/>
        <v>1-1900</v>
      </c>
      <c r="F2648" s="69"/>
      <c r="G2648" s="67"/>
      <c r="H2648" s="68"/>
      <c r="I2648" s="69"/>
      <c r="J2648" s="67"/>
      <c r="K2648" s="25" t="e">
        <f>IFERROR(VLOOKUP(J2648,'DE-PARA'!J:K,2,0),VLOOKUP('BD Conta 5295-0'!J2648,'DE-PARA'!K:L,2,0))</f>
        <v>#N/A</v>
      </c>
      <c r="L2648" s="70"/>
      <c r="M2648" s="101">
        <f t="shared" si="83"/>
        <v>0</v>
      </c>
    </row>
    <row r="2649" spans="2:13">
      <c r="B2649" s="60"/>
      <c r="C2649" s="65"/>
      <c r="D2649" s="66"/>
      <c r="E2649" s="20" t="str">
        <f t="shared" si="82"/>
        <v>1-1900</v>
      </c>
      <c r="F2649" s="69"/>
      <c r="G2649" s="67"/>
      <c r="H2649" s="68"/>
      <c r="I2649" s="69"/>
      <c r="J2649" s="67"/>
      <c r="K2649" s="25" t="e">
        <f>IFERROR(VLOOKUP(J2649,'DE-PARA'!J:K,2,0),VLOOKUP('BD Conta 5295-0'!J2649,'DE-PARA'!K:L,2,0))</f>
        <v>#N/A</v>
      </c>
      <c r="L2649" s="70"/>
      <c r="M2649" s="101">
        <f t="shared" si="83"/>
        <v>0</v>
      </c>
    </row>
    <row r="2650" spans="2:13">
      <c r="B2650" s="60"/>
      <c r="C2650" s="65"/>
      <c r="D2650" s="66"/>
      <c r="E2650" s="20" t="str">
        <f t="shared" si="82"/>
        <v>1-1900</v>
      </c>
      <c r="F2650" s="69"/>
      <c r="G2650" s="67"/>
      <c r="H2650" s="68"/>
      <c r="I2650" s="69"/>
      <c r="J2650" s="67"/>
      <c r="K2650" s="25" t="e">
        <f>IFERROR(VLOOKUP(J2650,'DE-PARA'!J:K,2,0),VLOOKUP('BD Conta 5295-0'!J2650,'DE-PARA'!K:L,2,0))</f>
        <v>#N/A</v>
      </c>
      <c r="L2650" s="70"/>
      <c r="M2650" s="101">
        <f t="shared" si="83"/>
        <v>0</v>
      </c>
    </row>
    <row r="2651" spans="2:13">
      <c r="B2651" s="60"/>
      <c r="C2651" s="65"/>
      <c r="D2651" s="66"/>
      <c r="E2651" s="20" t="str">
        <f t="shared" si="82"/>
        <v>1-1900</v>
      </c>
      <c r="F2651" s="69"/>
      <c r="G2651" s="67"/>
      <c r="H2651" s="68"/>
      <c r="I2651" s="69"/>
      <c r="J2651" s="67"/>
      <c r="K2651" s="25" t="e">
        <f>IFERROR(VLOOKUP(J2651,'DE-PARA'!J:K,2,0),VLOOKUP('BD Conta 5295-0'!J2651,'DE-PARA'!K:L,2,0))</f>
        <v>#N/A</v>
      </c>
      <c r="L2651" s="70"/>
      <c r="M2651" s="101">
        <f t="shared" si="83"/>
        <v>0</v>
      </c>
    </row>
    <row r="2652" spans="2:13">
      <c r="B2652" s="60"/>
      <c r="C2652" s="65"/>
      <c r="D2652" s="66"/>
      <c r="E2652" s="20" t="str">
        <f t="shared" si="82"/>
        <v>1-1900</v>
      </c>
      <c r="F2652" s="69"/>
      <c r="G2652" s="67"/>
      <c r="H2652" s="68"/>
      <c r="I2652" s="69"/>
      <c r="J2652" s="67"/>
      <c r="K2652" s="25" t="e">
        <f>IFERROR(VLOOKUP(J2652,'DE-PARA'!J:K,2,0),VLOOKUP('BD Conta 5295-0'!J2652,'DE-PARA'!K:L,2,0))</f>
        <v>#N/A</v>
      </c>
      <c r="L2652" s="70"/>
      <c r="M2652" s="101">
        <f t="shared" si="83"/>
        <v>0</v>
      </c>
    </row>
    <row r="2653" spans="2:13">
      <c r="B2653" s="60"/>
      <c r="C2653" s="65"/>
      <c r="D2653" s="66"/>
      <c r="E2653" s="20" t="str">
        <f t="shared" si="82"/>
        <v>1-1900</v>
      </c>
      <c r="F2653" s="69"/>
      <c r="G2653" s="67"/>
      <c r="H2653" s="68"/>
      <c r="I2653" s="69"/>
      <c r="J2653" s="67"/>
      <c r="K2653" s="25" t="e">
        <f>IFERROR(VLOOKUP(J2653,'DE-PARA'!J:K,2,0),VLOOKUP('BD Conta 5295-0'!J2653,'DE-PARA'!K:L,2,0))</f>
        <v>#N/A</v>
      </c>
      <c r="L2653" s="70"/>
      <c r="M2653" s="101">
        <f t="shared" si="83"/>
        <v>0</v>
      </c>
    </row>
    <row r="2654" spans="2:13">
      <c r="B2654" s="60"/>
      <c r="C2654" s="65"/>
      <c r="D2654" s="66"/>
      <c r="E2654" s="20" t="str">
        <f t="shared" si="82"/>
        <v>1-1900</v>
      </c>
      <c r="F2654" s="69"/>
      <c r="G2654" s="67"/>
      <c r="H2654" s="68"/>
      <c r="I2654" s="69"/>
      <c r="J2654" s="67"/>
      <c r="K2654" s="25" t="e">
        <f>IFERROR(VLOOKUP(J2654,'DE-PARA'!J:K,2,0),VLOOKUP('BD Conta 5295-0'!J2654,'DE-PARA'!K:L,2,0))</f>
        <v>#N/A</v>
      </c>
      <c r="L2654" s="70"/>
      <c r="M2654" s="101">
        <f t="shared" si="83"/>
        <v>0</v>
      </c>
    </row>
    <row r="2655" spans="2:13">
      <c r="B2655" s="60"/>
      <c r="C2655" s="65"/>
      <c r="D2655" s="66"/>
      <c r="E2655" s="20" t="str">
        <f t="shared" si="82"/>
        <v>1-1900</v>
      </c>
      <c r="F2655" s="69"/>
      <c r="G2655" s="67"/>
      <c r="H2655" s="68"/>
      <c r="I2655" s="69"/>
      <c r="J2655" s="67"/>
      <c r="K2655" s="25" t="e">
        <f>IFERROR(VLOOKUP(J2655,'DE-PARA'!J:K,2,0),VLOOKUP('BD Conta 5295-0'!J2655,'DE-PARA'!K:L,2,0))</f>
        <v>#N/A</v>
      </c>
      <c r="L2655" s="70"/>
      <c r="M2655" s="101">
        <f t="shared" si="83"/>
        <v>0</v>
      </c>
    </row>
    <row r="2656" spans="2:13">
      <c r="B2656" s="60"/>
      <c r="C2656" s="65"/>
      <c r="D2656" s="66"/>
      <c r="E2656" s="20" t="str">
        <f t="shared" si="82"/>
        <v>1-1900</v>
      </c>
      <c r="F2656" s="69"/>
      <c r="G2656" s="67"/>
      <c r="H2656" s="68"/>
      <c r="I2656" s="69"/>
      <c r="J2656" s="67"/>
      <c r="K2656" s="25" t="e">
        <f>IFERROR(VLOOKUP(J2656,'DE-PARA'!J:K,2,0),VLOOKUP('BD Conta 5295-0'!J2656,'DE-PARA'!K:L,2,0))</f>
        <v>#N/A</v>
      </c>
      <c r="L2656" s="70"/>
      <c r="M2656" s="101">
        <f t="shared" si="83"/>
        <v>0</v>
      </c>
    </row>
    <row r="2657" spans="2:13">
      <c r="B2657" s="60"/>
      <c r="C2657" s="65"/>
      <c r="D2657" s="66"/>
      <c r="E2657" s="20" t="str">
        <f t="shared" si="82"/>
        <v>1-1900</v>
      </c>
      <c r="F2657" s="69"/>
      <c r="G2657" s="67"/>
      <c r="H2657" s="68"/>
      <c r="I2657" s="69"/>
      <c r="J2657" s="67"/>
      <c r="K2657" s="25" t="e">
        <f>IFERROR(VLOOKUP(J2657,'DE-PARA'!J:K,2,0),VLOOKUP('BD Conta 5295-0'!J2657,'DE-PARA'!K:L,2,0))</f>
        <v>#N/A</v>
      </c>
      <c r="L2657" s="70"/>
      <c r="M2657" s="101">
        <f t="shared" si="83"/>
        <v>0</v>
      </c>
    </row>
    <row r="2658" spans="2:13">
      <c r="B2658" s="60"/>
      <c r="C2658" s="65"/>
      <c r="D2658" s="66"/>
      <c r="E2658" s="20" t="str">
        <f t="shared" si="82"/>
        <v>1-1900</v>
      </c>
      <c r="F2658" s="69"/>
      <c r="G2658" s="67"/>
      <c r="H2658" s="68"/>
      <c r="I2658" s="69"/>
      <c r="J2658" s="67"/>
      <c r="K2658" s="25" t="e">
        <f>IFERROR(VLOOKUP(J2658,'DE-PARA'!J:K,2,0),VLOOKUP('BD Conta 5295-0'!J2658,'DE-PARA'!K:L,2,0))</f>
        <v>#N/A</v>
      </c>
      <c r="L2658" s="70"/>
      <c r="M2658" s="101">
        <f t="shared" si="83"/>
        <v>0</v>
      </c>
    </row>
    <row r="2659" spans="2:13">
      <c r="B2659" s="60"/>
      <c r="C2659" s="65"/>
      <c r="D2659" s="66"/>
      <c r="E2659" s="20" t="str">
        <f t="shared" si="82"/>
        <v>1-1900</v>
      </c>
      <c r="F2659" s="69"/>
      <c r="G2659" s="67"/>
      <c r="H2659" s="68"/>
      <c r="I2659" s="69"/>
      <c r="J2659" s="67"/>
      <c r="K2659" s="25" t="e">
        <f>IFERROR(VLOOKUP(J2659,'DE-PARA'!J:K,2,0),VLOOKUP('BD Conta 5295-0'!J2659,'DE-PARA'!K:L,2,0))</f>
        <v>#N/A</v>
      </c>
      <c r="L2659" s="70"/>
      <c r="M2659" s="101">
        <f t="shared" si="83"/>
        <v>0</v>
      </c>
    </row>
    <row r="2660" spans="2:13">
      <c r="B2660" s="60"/>
      <c r="C2660" s="65"/>
      <c r="D2660" s="66"/>
      <c r="E2660" s="20" t="str">
        <f t="shared" si="82"/>
        <v>1-1900</v>
      </c>
      <c r="F2660" s="69"/>
      <c r="G2660" s="67"/>
      <c r="H2660" s="68"/>
      <c r="I2660" s="69"/>
      <c r="J2660" s="67"/>
      <c r="K2660" s="25" t="e">
        <f>IFERROR(VLOOKUP(J2660,'DE-PARA'!J:K,2,0),VLOOKUP('BD Conta 5295-0'!J2660,'DE-PARA'!K:L,2,0))</f>
        <v>#N/A</v>
      </c>
      <c r="L2660" s="70"/>
      <c r="M2660" s="101">
        <f t="shared" si="83"/>
        <v>0</v>
      </c>
    </row>
    <row r="2661" spans="2:13">
      <c r="B2661" s="60"/>
      <c r="C2661" s="65"/>
      <c r="D2661" s="66"/>
      <c r="E2661" s="20" t="str">
        <f t="shared" si="82"/>
        <v>1-1900</v>
      </c>
      <c r="F2661" s="69"/>
      <c r="G2661" s="67"/>
      <c r="H2661" s="68"/>
      <c r="I2661" s="69"/>
      <c r="J2661" s="67"/>
      <c r="K2661" s="25" t="e">
        <f>IFERROR(VLOOKUP(J2661,'DE-PARA'!J:K,2,0),VLOOKUP('BD Conta 5295-0'!J2661,'DE-PARA'!K:L,2,0))</f>
        <v>#N/A</v>
      </c>
      <c r="L2661" s="70"/>
      <c r="M2661" s="101">
        <f t="shared" si="83"/>
        <v>0</v>
      </c>
    </row>
    <row r="2662" spans="2:13">
      <c r="B2662" s="60"/>
      <c r="C2662" s="65"/>
      <c r="D2662" s="66"/>
      <c r="E2662" s="20" t="str">
        <f t="shared" si="82"/>
        <v>1-1900</v>
      </c>
      <c r="F2662" s="69"/>
      <c r="G2662" s="67"/>
      <c r="H2662" s="68"/>
      <c r="I2662" s="69"/>
      <c r="J2662" s="67"/>
      <c r="K2662" s="25" t="e">
        <f>IFERROR(VLOOKUP(J2662,'DE-PARA'!J:K,2,0),VLOOKUP('BD Conta 5295-0'!J2662,'DE-PARA'!K:L,2,0))</f>
        <v>#N/A</v>
      </c>
      <c r="L2662" s="70"/>
      <c r="M2662" s="101">
        <f t="shared" si="83"/>
        <v>0</v>
      </c>
    </row>
    <row r="2663" spans="2:13">
      <c r="B2663" s="60"/>
      <c r="C2663" s="65"/>
      <c r="D2663" s="66"/>
      <c r="E2663" s="20" t="str">
        <f t="shared" si="82"/>
        <v>1-1900</v>
      </c>
      <c r="F2663" s="69"/>
      <c r="G2663" s="67"/>
      <c r="H2663" s="68"/>
      <c r="I2663" s="69"/>
      <c r="J2663" s="67"/>
      <c r="K2663" s="25" t="e">
        <f>IFERROR(VLOOKUP(J2663,'DE-PARA'!J:K,2,0),VLOOKUP('BD Conta 5295-0'!J2663,'DE-PARA'!K:L,2,0))</f>
        <v>#N/A</v>
      </c>
      <c r="L2663" s="70"/>
      <c r="M2663" s="101">
        <f t="shared" si="83"/>
        <v>0</v>
      </c>
    </row>
    <row r="2664" spans="2:13">
      <c r="B2664" s="60"/>
      <c r="C2664" s="65"/>
      <c r="D2664" s="66"/>
      <c r="E2664" s="20" t="str">
        <f t="shared" si="82"/>
        <v>1-1900</v>
      </c>
      <c r="F2664" s="69"/>
      <c r="G2664" s="67"/>
      <c r="H2664" s="68"/>
      <c r="I2664" s="69"/>
      <c r="J2664" s="67"/>
      <c r="K2664" s="25" t="e">
        <f>IFERROR(VLOOKUP(J2664,'DE-PARA'!J:K,2,0),VLOOKUP('BD Conta 5295-0'!J2664,'DE-PARA'!K:L,2,0))</f>
        <v>#N/A</v>
      </c>
      <c r="L2664" s="70"/>
      <c r="M2664" s="101">
        <f t="shared" si="83"/>
        <v>0</v>
      </c>
    </row>
    <row r="2665" spans="2:13">
      <c r="B2665" s="60"/>
      <c r="C2665" s="65"/>
      <c r="D2665" s="66"/>
      <c r="E2665" s="20" t="str">
        <f t="shared" si="82"/>
        <v>1-1900</v>
      </c>
      <c r="F2665" s="69"/>
      <c r="G2665" s="67"/>
      <c r="H2665" s="68"/>
      <c r="I2665" s="69"/>
      <c r="J2665" s="67"/>
      <c r="K2665" s="25" t="e">
        <f>IFERROR(VLOOKUP(J2665,'DE-PARA'!J:K,2,0),VLOOKUP('BD Conta 5295-0'!J2665,'DE-PARA'!K:L,2,0))</f>
        <v>#N/A</v>
      </c>
      <c r="L2665" s="70"/>
      <c r="M2665" s="101">
        <f t="shared" si="83"/>
        <v>0</v>
      </c>
    </row>
    <row r="2666" spans="2:13">
      <c r="B2666" s="60"/>
      <c r="C2666" s="65"/>
      <c r="D2666" s="66"/>
      <c r="E2666" s="20" t="str">
        <f t="shared" si="82"/>
        <v>1-1900</v>
      </c>
      <c r="F2666" s="69"/>
      <c r="G2666" s="67"/>
      <c r="H2666" s="68"/>
      <c r="I2666" s="69"/>
      <c r="J2666" s="67"/>
      <c r="K2666" s="25" t="e">
        <f>IFERROR(VLOOKUP(J2666,'DE-PARA'!J:K,2,0),VLOOKUP('BD Conta 5295-0'!J2666,'DE-PARA'!K:L,2,0))</f>
        <v>#N/A</v>
      </c>
      <c r="L2666" s="70"/>
      <c r="M2666" s="101">
        <f t="shared" si="83"/>
        <v>0</v>
      </c>
    </row>
    <row r="2667" spans="2:13">
      <c r="B2667" s="60"/>
      <c r="C2667" s="65"/>
      <c r="D2667" s="66"/>
      <c r="E2667" s="20" t="str">
        <f t="shared" si="82"/>
        <v>1-1900</v>
      </c>
      <c r="F2667" s="69"/>
      <c r="G2667" s="67"/>
      <c r="H2667" s="68"/>
      <c r="I2667" s="69"/>
      <c r="J2667" s="67"/>
      <c r="K2667" s="25" t="e">
        <f>IFERROR(VLOOKUP(J2667,'DE-PARA'!J:K,2,0),VLOOKUP('BD Conta 5295-0'!J2667,'DE-PARA'!K:L,2,0))</f>
        <v>#N/A</v>
      </c>
      <c r="L2667" s="70"/>
      <c r="M2667" s="101">
        <f t="shared" si="83"/>
        <v>0</v>
      </c>
    </row>
    <row r="2668" spans="2:13">
      <c r="B2668" s="60"/>
      <c r="C2668" s="65"/>
      <c r="D2668" s="66"/>
      <c r="E2668" s="20" t="str">
        <f t="shared" si="82"/>
        <v>1-1900</v>
      </c>
      <c r="F2668" s="69"/>
      <c r="G2668" s="67"/>
      <c r="H2668" s="68"/>
      <c r="I2668" s="69"/>
      <c r="J2668" s="67"/>
      <c r="K2668" s="25" t="e">
        <f>IFERROR(VLOOKUP(J2668,'DE-PARA'!J:K,2,0),VLOOKUP('BD Conta 5295-0'!J2668,'DE-PARA'!K:L,2,0))</f>
        <v>#N/A</v>
      </c>
      <c r="L2668" s="70"/>
      <c r="M2668" s="101">
        <f t="shared" si="83"/>
        <v>0</v>
      </c>
    </row>
    <row r="2669" spans="2:13">
      <c r="B2669" s="60"/>
      <c r="C2669" s="65"/>
      <c r="D2669" s="66"/>
      <c r="E2669" s="20" t="str">
        <f t="shared" si="82"/>
        <v>1-1900</v>
      </c>
      <c r="F2669" s="69"/>
      <c r="G2669" s="67"/>
      <c r="H2669" s="68"/>
      <c r="I2669" s="69"/>
      <c r="J2669" s="67"/>
      <c r="K2669" s="25" t="e">
        <f>IFERROR(VLOOKUP(J2669,'DE-PARA'!J:K,2,0),VLOOKUP('BD Conta 5295-0'!J2669,'DE-PARA'!K:L,2,0))</f>
        <v>#N/A</v>
      </c>
      <c r="L2669" s="70"/>
      <c r="M2669" s="101">
        <f t="shared" si="83"/>
        <v>0</v>
      </c>
    </row>
    <row r="2670" spans="2:13">
      <c r="B2670" s="60"/>
      <c r="C2670" s="65"/>
      <c r="D2670" s="66"/>
      <c r="E2670" s="20" t="str">
        <f t="shared" si="82"/>
        <v>1-1900</v>
      </c>
      <c r="F2670" s="69"/>
      <c r="G2670" s="67"/>
      <c r="H2670" s="68"/>
      <c r="I2670" s="69"/>
      <c r="J2670" s="67"/>
      <c r="K2670" s="25" t="e">
        <f>IFERROR(VLOOKUP(J2670,'DE-PARA'!J:K,2,0),VLOOKUP('BD Conta 5295-0'!J2670,'DE-PARA'!K:L,2,0))</f>
        <v>#N/A</v>
      </c>
      <c r="L2670" s="70"/>
      <c r="M2670" s="101">
        <f t="shared" si="83"/>
        <v>0</v>
      </c>
    </row>
    <row r="2671" spans="2:13">
      <c r="B2671" s="60"/>
      <c r="C2671" s="65"/>
      <c r="D2671" s="66"/>
      <c r="E2671" s="20" t="str">
        <f t="shared" si="82"/>
        <v>1-1900</v>
      </c>
      <c r="F2671" s="69"/>
      <c r="G2671" s="67"/>
      <c r="H2671" s="68"/>
      <c r="I2671" s="69"/>
      <c r="J2671" s="67"/>
      <c r="K2671" s="25" t="e">
        <f>IFERROR(VLOOKUP(J2671,'DE-PARA'!J:K,2,0),VLOOKUP('BD Conta 5295-0'!J2671,'DE-PARA'!K:L,2,0))</f>
        <v>#N/A</v>
      </c>
      <c r="L2671" s="70"/>
      <c r="M2671" s="101">
        <f t="shared" si="83"/>
        <v>0</v>
      </c>
    </row>
    <row r="2672" spans="2:13">
      <c r="B2672" s="60"/>
      <c r="C2672" s="65"/>
      <c r="D2672" s="66"/>
      <c r="E2672" s="20" t="str">
        <f t="shared" si="82"/>
        <v>1-1900</v>
      </c>
      <c r="F2672" s="69"/>
      <c r="G2672" s="67"/>
      <c r="H2672" s="68"/>
      <c r="I2672" s="69"/>
      <c r="J2672" s="67"/>
      <c r="K2672" s="25" t="e">
        <f>IFERROR(VLOOKUP(J2672,'DE-PARA'!J:K,2,0),VLOOKUP('BD Conta 5295-0'!J2672,'DE-PARA'!K:L,2,0))</f>
        <v>#N/A</v>
      </c>
      <c r="L2672" s="70"/>
      <c r="M2672" s="101">
        <f t="shared" si="83"/>
        <v>0</v>
      </c>
    </row>
    <row r="2673" spans="2:13">
      <c r="B2673" s="60"/>
      <c r="C2673" s="65"/>
      <c r="D2673" s="66"/>
      <c r="E2673" s="20" t="str">
        <f t="shared" si="82"/>
        <v>1-1900</v>
      </c>
      <c r="F2673" s="69"/>
      <c r="G2673" s="67"/>
      <c r="H2673" s="68"/>
      <c r="I2673" s="69"/>
      <c r="J2673" s="67"/>
      <c r="K2673" s="25" t="e">
        <f>IFERROR(VLOOKUP(J2673,'DE-PARA'!J:K,2,0),VLOOKUP('BD Conta 5295-0'!J2673,'DE-PARA'!K:L,2,0))</f>
        <v>#N/A</v>
      </c>
      <c r="L2673" s="70"/>
      <c r="M2673" s="101">
        <f t="shared" si="83"/>
        <v>0</v>
      </c>
    </row>
    <row r="2674" spans="2:13">
      <c r="B2674" s="60"/>
      <c r="C2674" s="65"/>
      <c r="D2674" s="66"/>
      <c r="E2674" s="20" t="str">
        <f t="shared" si="82"/>
        <v>1-1900</v>
      </c>
      <c r="F2674" s="69"/>
      <c r="G2674" s="67"/>
      <c r="H2674" s="68"/>
      <c r="I2674" s="69"/>
      <c r="J2674" s="67"/>
      <c r="K2674" s="25" t="e">
        <f>IFERROR(VLOOKUP(J2674,'DE-PARA'!J:K,2,0),VLOOKUP('BD Conta 5295-0'!J2674,'DE-PARA'!K:L,2,0))</f>
        <v>#N/A</v>
      </c>
      <c r="L2674" s="70"/>
      <c r="M2674" s="101">
        <f t="shared" si="83"/>
        <v>0</v>
      </c>
    </row>
    <row r="2675" spans="2:13">
      <c r="B2675" s="60"/>
      <c r="C2675" s="65"/>
      <c r="D2675" s="66"/>
      <c r="E2675" s="20" t="str">
        <f t="shared" si="82"/>
        <v>1-1900</v>
      </c>
      <c r="F2675" s="69"/>
      <c r="G2675" s="67"/>
      <c r="H2675" s="68"/>
      <c r="I2675" s="69"/>
      <c r="J2675" s="67"/>
      <c r="K2675" s="25" t="e">
        <f>IFERROR(VLOOKUP(J2675,'DE-PARA'!J:K,2,0),VLOOKUP('BD Conta 5295-0'!J2675,'DE-PARA'!K:L,2,0))</f>
        <v>#N/A</v>
      </c>
      <c r="L2675" s="70"/>
      <c r="M2675" s="101">
        <f t="shared" si="83"/>
        <v>0</v>
      </c>
    </row>
    <row r="2676" spans="2:13">
      <c r="B2676" s="60"/>
      <c r="C2676" s="65"/>
      <c r="D2676" s="66"/>
      <c r="E2676" s="20" t="str">
        <f t="shared" si="82"/>
        <v>1-1900</v>
      </c>
      <c r="F2676" s="69"/>
      <c r="G2676" s="67"/>
      <c r="H2676" s="68"/>
      <c r="I2676" s="69"/>
      <c r="J2676" s="67"/>
      <c r="K2676" s="25" t="e">
        <f>IFERROR(VLOOKUP(J2676,'DE-PARA'!J:K,2,0),VLOOKUP('BD Conta 5295-0'!J2676,'DE-PARA'!K:L,2,0))</f>
        <v>#N/A</v>
      </c>
      <c r="L2676" s="70"/>
      <c r="M2676" s="101">
        <f t="shared" si="83"/>
        <v>0</v>
      </c>
    </row>
    <row r="2677" spans="2:13">
      <c r="B2677" s="60"/>
      <c r="C2677" s="65"/>
      <c r="D2677" s="66"/>
      <c r="E2677" s="20" t="str">
        <f t="shared" si="82"/>
        <v>1-1900</v>
      </c>
      <c r="F2677" s="69"/>
      <c r="G2677" s="67"/>
      <c r="H2677" s="68"/>
      <c r="I2677" s="69"/>
      <c r="J2677" s="67"/>
      <c r="K2677" s="25" t="e">
        <f>IFERROR(VLOOKUP(J2677,'DE-PARA'!J:K,2,0),VLOOKUP('BD Conta 5295-0'!J2677,'DE-PARA'!K:L,2,0))</f>
        <v>#N/A</v>
      </c>
      <c r="L2677" s="70"/>
      <c r="M2677" s="101">
        <f t="shared" si="83"/>
        <v>0</v>
      </c>
    </row>
    <row r="2678" spans="2:13">
      <c r="B2678" s="60"/>
      <c r="C2678" s="65"/>
      <c r="D2678" s="66"/>
      <c r="E2678" s="20" t="str">
        <f t="shared" si="82"/>
        <v>1-1900</v>
      </c>
      <c r="F2678" s="69"/>
      <c r="G2678" s="67"/>
      <c r="H2678" s="68"/>
      <c r="I2678" s="69"/>
      <c r="J2678" s="67"/>
      <c r="K2678" s="25" t="e">
        <f>IFERROR(VLOOKUP(J2678,'DE-PARA'!J:K,2,0),VLOOKUP('BD Conta 5295-0'!J2678,'DE-PARA'!K:L,2,0))</f>
        <v>#N/A</v>
      </c>
      <c r="L2678" s="70"/>
      <c r="M2678" s="101">
        <f t="shared" si="83"/>
        <v>0</v>
      </c>
    </row>
    <row r="2679" spans="2:13">
      <c r="B2679" s="60"/>
      <c r="C2679" s="65"/>
      <c r="D2679" s="66"/>
      <c r="E2679" s="20" t="str">
        <f t="shared" si="82"/>
        <v>1-1900</v>
      </c>
      <c r="F2679" s="69"/>
      <c r="G2679" s="67"/>
      <c r="H2679" s="68"/>
      <c r="I2679" s="69"/>
      <c r="J2679" s="67"/>
      <c r="K2679" s="25" t="e">
        <f>IFERROR(VLOOKUP(J2679,'DE-PARA'!J:K,2,0),VLOOKUP('BD Conta 5295-0'!J2679,'DE-PARA'!K:L,2,0))</f>
        <v>#N/A</v>
      </c>
      <c r="L2679" s="70"/>
      <c r="M2679" s="101">
        <f t="shared" si="83"/>
        <v>0</v>
      </c>
    </row>
    <row r="2680" spans="2:13">
      <c r="B2680" s="60"/>
      <c r="C2680" s="65"/>
      <c r="D2680" s="66"/>
      <c r="E2680" s="20" t="str">
        <f t="shared" si="82"/>
        <v>1-1900</v>
      </c>
      <c r="F2680" s="69"/>
      <c r="G2680" s="67"/>
      <c r="H2680" s="68"/>
      <c r="I2680" s="69"/>
      <c r="J2680" s="67"/>
      <c r="K2680" s="25" t="e">
        <f>IFERROR(VLOOKUP(J2680,'DE-PARA'!J:K,2,0),VLOOKUP('BD Conta 5295-0'!J2680,'DE-PARA'!K:L,2,0))</f>
        <v>#N/A</v>
      </c>
      <c r="L2680" s="70"/>
      <c r="M2680" s="101">
        <f t="shared" si="83"/>
        <v>0</v>
      </c>
    </row>
    <row r="2681" spans="2:13">
      <c r="B2681" s="60"/>
      <c r="C2681" s="65"/>
      <c r="D2681" s="66"/>
      <c r="E2681" s="20" t="str">
        <f t="shared" si="82"/>
        <v>1-1900</v>
      </c>
      <c r="F2681" s="69"/>
      <c r="G2681" s="67"/>
      <c r="H2681" s="68"/>
      <c r="I2681" s="69"/>
      <c r="J2681" s="67"/>
      <c r="K2681" s="25" t="e">
        <f>IFERROR(VLOOKUP(J2681,'DE-PARA'!J:K,2,0),VLOOKUP('BD Conta 5295-0'!J2681,'DE-PARA'!K:L,2,0))</f>
        <v>#N/A</v>
      </c>
      <c r="L2681" s="70"/>
      <c r="M2681" s="101">
        <f t="shared" si="83"/>
        <v>0</v>
      </c>
    </row>
    <row r="2682" spans="2:13">
      <c r="B2682" s="60"/>
      <c r="C2682" s="65"/>
      <c r="D2682" s="66"/>
      <c r="E2682" s="20" t="str">
        <f t="shared" si="82"/>
        <v>1-1900</v>
      </c>
      <c r="F2682" s="69"/>
      <c r="G2682" s="67"/>
      <c r="H2682" s="68"/>
      <c r="I2682" s="69"/>
      <c r="J2682" s="67"/>
      <c r="K2682" s="25" t="e">
        <f>IFERROR(VLOOKUP(J2682,'DE-PARA'!J:K,2,0),VLOOKUP('BD Conta 5295-0'!J2682,'DE-PARA'!K:L,2,0))</f>
        <v>#N/A</v>
      </c>
      <c r="L2682" s="70"/>
      <c r="M2682" s="101">
        <f t="shared" si="83"/>
        <v>0</v>
      </c>
    </row>
    <row r="2683" spans="2:13">
      <c r="B2683" s="60"/>
      <c r="C2683" s="65"/>
      <c r="D2683" s="66"/>
      <c r="E2683" s="20" t="str">
        <f t="shared" si="82"/>
        <v>1-1900</v>
      </c>
      <c r="F2683" s="69"/>
      <c r="G2683" s="67"/>
      <c r="H2683" s="68"/>
      <c r="I2683" s="69"/>
      <c r="J2683" s="67"/>
      <c r="K2683" s="25" t="e">
        <f>IFERROR(VLOOKUP(J2683,'DE-PARA'!J:K,2,0),VLOOKUP('BD Conta 5295-0'!J2683,'DE-PARA'!K:L,2,0))</f>
        <v>#N/A</v>
      </c>
      <c r="L2683" s="70"/>
      <c r="M2683" s="101">
        <f t="shared" si="83"/>
        <v>0</v>
      </c>
    </row>
    <row r="2684" spans="2:13">
      <c r="B2684" s="60"/>
      <c r="C2684" s="65"/>
      <c r="D2684" s="66"/>
      <c r="E2684" s="20" t="str">
        <f t="shared" si="82"/>
        <v>1-1900</v>
      </c>
      <c r="F2684" s="69"/>
      <c r="G2684" s="67"/>
      <c r="H2684" s="68"/>
      <c r="I2684" s="69"/>
      <c r="J2684" s="67"/>
      <c r="K2684" s="25" t="e">
        <f>IFERROR(VLOOKUP(J2684,'DE-PARA'!J:K,2,0),VLOOKUP('BD Conta 5295-0'!J2684,'DE-PARA'!K:L,2,0))</f>
        <v>#N/A</v>
      </c>
      <c r="L2684" s="70"/>
      <c r="M2684" s="101">
        <f t="shared" si="83"/>
        <v>0</v>
      </c>
    </row>
    <row r="2685" spans="2:13">
      <c r="B2685" s="60"/>
      <c r="C2685" s="65"/>
      <c r="D2685" s="66"/>
      <c r="E2685" s="20" t="str">
        <f t="shared" si="82"/>
        <v>1-1900</v>
      </c>
      <c r="F2685" s="69"/>
      <c r="G2685" s="67"/>
      <c r="H2685" s="68"/>
      <c r="I2685" s="69"/>
      <c r="J2685" s="67"/>
      <c r="K2685" s="25" t="e">
        <f>IFERROR(VLOOKUP(J2685,'DE-PARA'!J:K,2,0),VLOOKUP('BD Conta 5295-0'!J2685,'DE-PARA'!K:L,2,0))</f>
        <v>#N/A</v>
      </c>
      <c r="L2685" s="70"/>
      <c r="M2685" s="101">
        <f t="shared" si="83"/>
        <v>0</v>
      </c>
    </row>
    <row r="2686" spans="2:13">
      <c r="B2686" s="60"/>
      <c r="C2686" s="65"/>
      <c r="D2686" s="66"/>
      <c r="E2686" s="20" t="str">
        <f t="shared" si="82"/>
        <v>1-1900</v>
      </c>
      <c r="F2686" s="69"/>
      <c r="G2686" s="67"/>
      <c r="H2686" s="68"/>
      <c r="I2686" s="69"/>
      <c r="J2686" s="67"/>
      <c r="K2686" s="25" t="e">
        <f>IFERROR(VLOOKUP(J2686,'DE-PARA'!J:K,2,0),VLOOKUP('BD Conta 5295-0'!J2686,'DE-PARA'!K:L,2,0))</f>
        <v>#N/A</v>
      </c>
      <c r="L2686" s="70"/>
      <c r="M2686" s="101">
        <f t="shared" si="83"/>
        <v>0</v>
      </c>
    </row>
    <row r="2687" spans="2:13">
      <c r="B2687" s="60"/>
      <c r="C2687" s="65"/>
      <c r="D2687" s="66"/>
      <c r="E2687" s="20" t="str">
        <f t="shared" si="82"/>
        <v>1-1900</v>
      </c>
      <c r="F2687" s="69"/>
      <c r="G2687" s="67"/>
      <c r="H2687" s="68"/>
      <c r="I2687" s="69"/>
      <c r="J2687" s="67"/>
      <c r="K2687" s="25" t="e">
        <f>IFERROR(VLOOKUP(J2687,'DE-PARA'!J:K,2,0),VLOOKUP('BD Conta 5295-0'!J2687,'DE-PARA'!K:L,2,0))</f>
        <v>#N/A</v>
      </c>
      <c r="L2687" s="70"/>
      <c r="M2687" s="101">
        <f t="shared" si="83"/>
        <v>0</v>
      </c>
    </row>
    <row r="2688" spans="2:13">
      <c r="B2688" s="60"/>
      <c r="C2688" s="65"/>
      <c r="D2688" s="66"/>
      <c r="E2688" s="20" t="str">
        <f t="shared" si="82"/>
        <v>1-1900</v>
      </c>
      <c r="F2688" s="69"/>
      <c r="G2688" s="67"/>
      <c r="H2688" s="68"/>
      <c r="I2688" s="69"/>
      <c r="J2688" s="67"/>
      <c r="K2688" s="25" t="e">
        <f>IFERROR(VLOOKUP(J2688,'DE-PARA'!J:K,2,0),VLOOKUP('BD Conta 5295-0'!J2688,'DE-PARA'!K:L,2,0))</f>
        <v>#N/A</v>
      </c>
      <c r="L2688" s="70"/>
      <c r="M2688" s="101">
        <f t="shared" si="83"/>
        <v>0</v>
      </c>
    </row>
    <row r="2689" spans="2:13">
      <c r="B2689" s="60"/>
      <c r="C2689" s="65"/>
      <c r="D2689" s="66"/>
      <c r="E2689" s="20" t="str">
        <f t="shared" si="82"/>
        <v>1-1900</v>
      </c>
      <c r="F2689" s="69"/>
      <c r="G2689" s="67"/>
      <c r="H2689" s="68"/>
      <c r="I2689" s="69"/>
      <c r="J2689" s="67"/>
      <c r="K2689" s="25" t="e">
        <f>IFERROR(VLOOKUP(J2689,'DE-PARA'!J:K,2,0),VLOOKUP('BD Conta 5295-0'!J2689,'DE-PARA'!K:L,2,0))</f>
        <v>#N/A</v>
      </c>
      <c r="L2689" s="70"/>
      <c r="M2689" s="101">
        <f t="shared" si="83"/>
        <v>0</v>
      </c>
    </row>
    <row r="2690" spans="2:13">
      <c r="B2690" s="60"/>
      <c r="C2690" s="65"/>
      <c r="D2690" s="66"/>
      <c r="E2690" s="20" t="str">
        <f t="shared" si="82"/>
        <v>1-1900</v>
      </c>
      <c r="F2690" s="69"/>
      <c r="G2690" s="67"/>
      <c r="H2690" s="68"/>
      <c r="I2690" s="69"/>
      <c r="J2690" s="67"/>
      <c r="K2690" s="25" t="e">
        <f>IFERROR(VLOOKUP(J2690,'DE-PARA'!J:K,2,0),VLOOKUP('BD Conta 5295-0'!J2690,'DE-PARA'!K:L,2,0))</f>
        <v>#N/A</v>
      </c>
      <c r="L2690" s="70"/>
      <c r="M2690" s="101">
        <f t="shared" si="83"/>
        <v>0</v>
      </c>
    </row>
    <row r="2691" spans="2:13">
      <c r="B2691" s="60"/>
      <c r="C2691" s="65"/>
      <c r="D2691" s="66"/>
      <c r="E2691" s="20" t="str">
        <f t="shared" si="82"/>
        <v>1-1900</v>
      </c>
      <c r="F2691" s="69"/>
      <c r="G2691" s="67"/>
      <c r="H2691" s="68"/>
      <c r="I2691" s="69"/>
      <c r="J2691" s="67"/>
      <c r="K2691" s="25" t="e">
        <f>IFERROR(VLOOKUP(J2691,'DE-PARA'!J:K,2,0),VLOOKUP('BD Conta 5295-0'!J2691,'DE-PARA'!K:L,2,0))</f>
        <v>#N/A</v>
      </c>
      <c r="L2691" s="70"/>
      <c r="M2691" s="101">
        <f t="shared" si="83"/>
        <v>0</v>
      </c>
    </row>
    <row r="2692" spans="2:13">
      <c r="B2692" s="60"/>
      <c r="C2692" s="65"/>
      <c r="D2692" s="66"/>
      <c r="E2692" s="20" t="str">
        <f t="shared" ref="E2692:E2755" si="84">MONTH(D2692)&amp;"-"&amp;YEAR(D2692)</f>
        <v>1-1900</v>
      </c>
      <c r="F2692" s="69"/>
      <c r="G2692" s="67"/>
      <c r="H2692" s="68"/>
      <c r="I2692" s="69"/>
      <c r="J2692" s="67"/>
      <c r="K2692" s="25" t="e">
        <f>IFERROR(VLOOKUP(J2692,'DE-PARA'!J:K,2,0),VLOOKUP('BD Conta 5295-0'!J2692,'DE-PARA'!K:L,2,0))</f>
        <v>#N/A</v>
      </c>
      <c r="L2692" s="70"/>
      <c r="M2692" s="101">
        <f t="shared" si="83"/>
        <v>0</v>
      </c>
    </row>
    <row r="2693" spans="2:13">
      <c r="B2693" s="60"/>
      <c r="C2693" s="65"/>
      <c r="D2693" s="66"/>
      <c r="E2693" s="20" t="str">
        <f t="shared" si="84"/>
        <v>1-1900</v>
      </c>
      <c r="F2693" s="69"/>
      <c r="G2693" s="67"/>
      <c r="H2693" s="68"/>
      <c r="I2693" s="69"/>
      <c r="J2693" s="67"/>
      <c r="K2693" s="25" t="e">
        <f>IFERROR(VLOOKUP(J2693,'DE-PARA'!J:K,2,0),VLOOKUP('BD Conta 5295-0'!J2693,'DE-PARA'!K:L,2,0))</f>
        <v>#N/A</v>
      </c>
      <c r="L2693" s="70"/>
      <c r="M2693" s="101">
        <f t="shared" si="83"/>
        <v>0</v>
      </c>
    </row>
    <row r="2694" spans="2:13">
      <c r="B2694" s="60"/>
      <c r="C2694" s="65"/>
      <c r="D2694" s="66"/>
      <c r="E2694" s="20" t="str">
        <f t="shared" si="84"/>
        <v>1-1900</v>
      </c>
      <c r="F2694" s="69"/>
      <c r="G2694" s="67"/>
      <c r="H2694" s="68"/>
      <c r="I2694" s="69"/>
      <c r="J2694" s="67"/>
      <c r="K2694" s="25" t="e">
        <f>IFERROR(VLOOKUP(J2694,'DE-PARA'!J:K,2,0),VLOOKUP('BD Conta 5295-0'!J2694,'DE-PARA'!K:L,2,0))</f>
        <v>#N/A</v>
      </c>
      <c r="L2694" s="70"/>
      <c r="M2694" s="101">
        <f t="shared" ref="M2694:M2757" si="85">M2693+L2694</f>
        <v>0</v>
      </c>
    </row>
    <row r="2695" spans="2:13">
      <c r="B2695" s="60"/>
      <c r="C2695" s="65"/>
      <c r="D2695" s="66"/>
      <c r="E2695" s="20" t="str">
        <f t="shared" si="84"/>
        <v>1-1900</v>
      </c>
      <c r="F2695" s="69"/>
      <c r="G2695" s="67"/>
      <c r="H2695" s="68"/>
      <c r="I2695" s="69"/>
      <c r="J2695" s="67"/>
      <c r="K2695" s="25" t="e">
        <f>IFERROR(VLOOKUP(J2695,'DE-PARA'!J:K,2,0),VLOOKUP('BD Conta 5295-0'!J2695,'DE-PARA'!K:L,2,0))</f>
        <v>#N/A</v>
      </c>
      <c r="L2695" s="70"/>
      <c r="M2695" s="101">
        <f t="shared" si="85"/>
        <v>0</v>
      </c>
    </row>
    <row r="2696" spans="2:13">
      <c r="B2696" s="60"/>
      <c r="C2696" s="65"/>
      <c r="D2696" s="66"/>
      <c r="E2696" s="20" t="str">
        <f t="shared" si="84"/>
        <v>1-1900</v>
      </c>
      <c r="F2696" s="69"/>
      <c r="G2696" s="67"/>
      <c r="H2696" s="68"/>
      <c r="I2696" s="69"/>
      <c r="J2696" s="67"/>
      <c r="K2696" s="25" t="e">
        <f>IFERROR(VLOOKUP(J2696,'DE-PARA'!J:K,2,0),VLOOKUP('BD Conta 5295-0'!J2696,'DE-PARA'!K:L,2,0))</f>
        <v>#N/A</v>
      </c>
      <c r="L2696" s="70"/>
      <c r="M2696" s="101">
        <f t="shared" si="85"/>
        <v>0</v>
      </c>
    </row>
    <row r="2697" spans="2:13">
      <c r="B2697" s="60"/>
      <c r="C2697" s="65"/>
      <c r="D2697" s="66"/>
      <c r="E2697" s="20" t="str">
        <f t="shared" si="84"/>
        <v>1-1900</v>
      </c>
      <c r="F2697" s="69"/>
      <c r="G2697" s="67"/>
      <c r="H2697" s="68"/>
      <c r="I2697" s="69"/>
      <c r="J2697" s="67"/>
      <c r="K2697" s="25" t="e">
        <f>IFERROR(VLOOKUP(J2697,'DE-PARA'!J:K,2,0),VLOOKUP('BD Conta 5295-0'!J2697,'DE-PARA'!K:L,2,0))</f>
        <v>#N/A</v>
      </c>
      <c r="L2697" s="70"/>
      <c r="M2697" s="101">
        <f t="shared" si="85"/>
        <v>0</v>
      </c>
    </row>
    <row r="2698" spans="2:13">
      <c r="B2698" s="60"/>
      <c r="C2698" s="65"/>
      <c r="D2698" s="66"/>
      <c r="E2698" s="20" t="str">
        <f t="shared" si="84"/>
        <v>1-1900</v>
      </c>
      <c r="F2698" s="69"/>
      <c r="G2698" s="67"/>
      <c r="H2698" s="68"/>
      <c r="I2698" s="69"/>
      <c r="J2698" s="67"/>
      <c r="K2698" s="25" t="e">
        <f>IFERROR(VLOOKUP(J2698,'DE-PARA'!J:K,2,0),VLOOKUP('BD Conta 5295-0'!J2698,'DE-PARA'!K:L,2,0))</f>
        <v>#N/A</v>
      </c>
      <c r="L2698" s="70"/>
      <c r="M2698" s="101">
        <f t="shared" si="85"/>
        <v>0</v>
      </c>
    </row>
    <row r="2699" spans="2:13">
      <c r="B2699" s="60"/>
      <c r="C2699" s="65"/>
      <c r="D2699" s="66"/>
      <c r="E2699" s="20" t="str">
        <f t="shared" si="84"/>
        <v>1-1900</v>
      </c>
      <c r="F2699" s="69"/>
      <c r="G2699" s="67"/>
      <c r="H2699" s="68"/>
      <c r="I2699" s="69"/>
      <c r="J2699" s="67"/>
      <c r="K2699" s="25" t="e">
        <f>IFERROR(VLOOKUP(J2699,'DE-PARA'!J:K,2,0),VLOOKUP('BD Conta 5295-0'!J2699,'DE-PARA'!K:L,2,0))</f>
        <v>#N/A</v>
      </c>
      <c r="L2699" s="70"/>
      <c r="M2699" s="101">
        <f t="shared" si="85"/>
        <v>0</v>
      </c>
    </row>
    <row r="2700" spans="2:13">
      <c r="B2700" s="60"/>
      <c r="C2700" s="65"/>
      <c r="D2700" s="66"/>
      <c r="E2700" s="20" t="str">
        <f t="shared" si="84"/>
        <v>1-1900</v>
      </c>
      <c r="F2700" s="69"/>
      <c r="G2700" s="67"/>
      <c r="H2700" s="68"/>
      <c r="I2700" s="69"/>
      <c r="J2700" s="67"/>
      <c r="K2700" s="25" t="e">
        <f>IFERROR(VLOOKUP(J2700,'DE-PARA'!J:K,2,0),VLOOKUP('BD Conta 5295-0'!J2700,'DE-PARA'!K:L,2,0))</f>
        <v>#N/A</v>
      </c>
      <c r="L2700" s="70"/>
      <c r="M2700" s="101">
        <f t="shared" si="85"/>
        <v>0</v>
      </c>
    </row>
    <row r="2701" spans="2:13">
      <c r="B2701" s="60"/>
      <c r="C2701" s="65"/>
      <c r="D2701" s="66"/>
      <c r="E2701" s="20" t="str">
        <f t="shared" si="84"/>
        <v>1-1900</v>
      </c>
      <c r="F2701" s="69"/>
      <c r="G2701" s="67"/>
      <c r="H2701" s="68"/>
      <c r="I2701" s="69"/>
      <c r="J2701" s="67"/>
      <c r="K2701" s="25" t="e">
        <f>IFERROR(VLOOKUP(J2701,'DE-PARA'!J:K,2,0),VLOOKUP('BD Conta 5295-0'!J2701,'DE-PARA'!K:L,2,0))</f>
        <v>#N/A</v>
      </c>
      <c r="L2701" s="70"/>
      <c r="M2701" s="101">
        <f t="shared" si="85"/>
        <v>0</v>
      </c>
    </row>
    <row r="2702" spans="2:13">
      <c r="B2702" s="60"/>
      <c r="C2702" s="65"/>
      <c r="D2702" s="66"/>
      <c r="E2702" s="20" t="str">
        <f t="shared" si="84"/>
        <v>1-1900</v>
      </c>
      <c r="F2702" s="69"/>
      <c r="G2702" s="67"/>
      <c r="H2702" s="68"/>
      <c r="I2702" s="69"/>
      <c r="J2702" s="67"/>
      <c r="K2702" s="25" t="e">
        <f>IFERROR(VLOOKUP(J2702,'DE-PARA'!J:K,2,0),VLOOKUP('BD Conta 5295-0'!J2702,'DE-PARA'!K:L,2,0))</f>
        <v>#N/A</v>
      </c>
      <c r="L2702" s="70"/>
      <c r="M2702" s="101">
        <f t="shared" si="85"/>
        <v>0</v>
      </c>
    </row>
    <row r="2703" spans="2:13">
      <c r="B2703" s="60"/>
      <c r="C2703" s="65"/>
      <c r="D2703" s="66"/>
      <c r="E2703" s="20" t="str">
        <f t="shared" si="84"/>
        <v>1-1900</v>
      </c>
      <c r="F2703" s="69"/>
      <c r="G2703" s="67"/>
      <c r="H2703" s="68"/>
      <c r="I2703" s="69"/>
      <c r="J2703" s="67"/>
      <c r="K2703" s="25" t="e">
        <f>IFERROR(VLOOKUP(J2703,'DE-PARA'!J:K,2,0),VLOOKUP('BD Conta 5295-0'!J2703,'DE-PARA'!K:L,2,0))</f>
        <v>#N/A</v>
      </c>
      <c r="L2703" s="70"/>
      <c r="M2703" s="101">
        <f t="shared" si="85"/>
        <v>0</v>
      </c>
    </row>
    <row r="2704" spans="2:13">
      <c r="B2704" s="60"/>
      <c r="C2704" s="65"/>
      <c r="D2704" s="66"/>
      <c r="E2704" s="20" t="str">
        <f t="shared" si="84"/>
        <v>1-1900</v>
      </c>
      <c r="F2704" s="69"/>
      <c r="G2704" s="67"/>
      <c r="H2704" s="68"/>
      <c r="I2704" s="69"/>
      <c r="J2704" s="67"/>
      <c r="K2704" s="25" t="e">
        <f>IFERROR(VLOOKUP(J2704,'DE-PARA'!J:K,2,0),VLOOKUP('BD Conta 5295-0'!J2704,'DE-PARA'!K:L,2,0))</f>
        <v>#N/A</v>
      </c>
      <c r="L2704" s="70"/>
      <c r="M2704" s="101">
        <f t="shared" si="85"/>
        <v>0</v>
      </c>
    </row>
    <row r="2705" spans="2:13">
      <c r="B2705" s="60"/>
      <c r="C2705" s="65"/>
      <c r="D2705" s="66"/>
      <c r="E2705" s="20" t="str">
        <f t="shared" si="84"/>
        <v>1-1900</v>
      </c>
      <c r="F2705" s="69"/>
      <c r="G2705" s="67"/>
      <c r="H2705" s="68"/>
      <c r="I2705" s="69"/>
      <c r="J2705" s="67"/>
      <c r="K2705" s="25" t="e">
        <f>IFERROR(VLOOKUP(J2705,'DE-PARA'!J:K,2,0),VLOOKUP('BD Conta 5295-0'!J2705,'DE-PARA'!K:L,2,0))</f>
        <v>#N/A</v>
      </c>
      <c r="L2705" s="70"/>
      <c r="M2705" s="101">
        <f t="shared" si="85"/>
        <v>0</v>
      </c>
    </row>
    <row r="2706" spans="2:13">
      <c r="B2706" s="60"/>
      <c r="C2706" s="65"/>
      <c r="D2706" s="66"/>
      <c r="E2706" s="20" t="str">
        <f t="shared" si="84"/>
        <v>1-1900</v>
      </c>
      <c r="F2706" s="69"/>
      <c r="G2706" s="67"/>
      <c r="H2706" s="68"/>
      <c r="I2706" s="69"/>
      <c r="J2706" s="67"/>
      <c r="K2706" s="25" t="e">
        <f>IFERROR(VLOOKUP(J2706,'DE-PARA'!J:K,2,0),VLOOKUP('BD Conta 5295-0'!J2706,'DE-PARA'!K:L,2,0))</f>
        <v>#N/A</v>
      </c>
      <c r="L2706" s="70"/>
      <c r="M2706" s="101">
        <f t="shared" si="85"/>
        <v>0</v>
      </c>
    </row>
    <row r="2707" spans="2:13">
      <c r="B2707" s="60"/>
      <c r="C2707" s="65"/>
      <c r="D2707" s="66"/>
      <c r="E2707" s="20" t="str">
        <f t="shared" si="84"/>
        <v>1-1900</v>
      </c>
      <c r="F2707" s="69"/>
      <c r="G2707" s="67"/>
      <c r="H2707" s="68"/>
      <c r="I2707" s="69"/>
      <c r="J2707" s="67"/>
      <c r="K2707" s="25" t="e">
        <f>IFERROR(VLOOKUP(J2707,'DE-PARA'!J:K,2,0),VLOOKUP('BD Conta 5295-0'!J2707,'DE-PARA'!K:L,2,0))</f>
        <v>#N/A</v>
      </c>
      <c r="L2707" s="70"/>
      <c r="M2707" s="101">
        <f t="shared" si="85"/>
        <v>0</v>
      </c>
    </row>
    <row r="2708" spans="2:13">
      <c r="B2708" s="60"/>
      <c r="C2708" s="65"/>
      <c r="D2708" s="66"/>
      <c r="E2708" s="20" t="str">
        <f t="shared" si="84"/>
        <v>1-1900</v>
      </c>
      <c r="F2708" s="69"/>
      <c r="G2708" s="67"/>
      <c r="H2708" s="68"/>
      <c r="I2708" s="69"/>
      <c r="J2708" s="67"/>
      <c r="K2708" s="25" t="e">
        <f>IFERROR(VLOOKUP(J2708,'DE-PARA'!J:K,2,0),VLOOKUP('BD Conta 5295-0'!J2708,'DE-PARA'!K:L,2,0))</f>
        <v>#N/A</v>
      </c>
      <c r="L2708" s="70"/>
      <c r="M2708" s="101">
        <f t="shared" si="85"/>
        <v>0</v>
      </c>
    </row>
    <row r="2709" spans="2:13">
      <c r="B2709" s="60"/>
      <c r="C2709" s="65"/>
      <c r="D2709" s="66"/>
      <c r="E2709" s="20" t="str">
        <f t="shared" si="84"/>
        <v>1-1900</v>
      </c>
      <c r="F2709" s="69"/>
      <c r="G2709" s="67"/>
      <c r="H2709" s="68"/>
      <c r="I2709" s="69"/>
      <c r="J2709" s="67"/>
      <c r="K2709" s="25" t="e">
        <f>IFERROR(VLOOKUP(J2709,'DE-PARA'!J:K,2,0),VLOOKUP('BD Conta 5295-0'!J2709,'DE-PARA'!K:L,2,0))</f>
        <v>#N/A</v>
      </c>
      <c r="L2709" s="70"/>
      <c r="M2709" s="101">
        <f t="shared" si="85"/>
        <v>0</v>
      </c>
    </row>
    <row r="2710" spans="2:13">
      <c r="B2710" s="60"/>
      <c r="C2710" s="65"/>
      <c r="D2710" s="66"/>
      <c r="E2710" s="20" t="str">
        <f t="shared" si="84"/>
        <v>1-1900</v>
      </c>
      <c r="F2710" s="69"/>
      <c r="G2710" s="67"/>
      <c r="H2710" s="68"/>
      <c r="I2710" s="69"/>
      <c r="J2710" s="67"/>
      <c r="K2710" s="25" t="e">
        <f>IFERROR(VLOOKUP(J2710,'DE-PARA'!J:K,2,0),VLOOKUP('BD Conta 5295-0'!J2710,'DE-PARA'!K:L,2,0))</f>
        <v>#N/A</v>
      </c>
      <c r="L2710" s="70"/>
      <c r="M2710" s="101">
        <f t="shared" si="85"/>
        <v>0</v>
      </c>
    </row>
    <row r="2711" spans="2:13">
      <c r="B2711" s="60"/>
      <c r="C2711" s="65"/>
      <c r="D2711" s="66"/>
      <c r="E2711" s="20" t="str">
        <f t="shared" si="84"/>
        <v>1-1900</v>
      </c>
      <c r="F2711" s="69"/>
      <c r="G2711" s="67"/>
      <c r="H2711" s="68"/>
      <c r="I2711" s="69"/>
      <c r="J2711" s="67"/>
      <c r="K2711" s="25" t="e">
        <f>IFERROR(VLOOKUP(J2711,'DE-PARA'!J:K,2,0),VLOOKUP('BD Conta 5295-0'!J2711,'DE-PARA'!K:L,2,0))</f>
        <v>#N/A</v>
      </c>
      <c r="L2711" s="70"/>
      <c r="M2711" s="101">
        <f t="shared" si="85"/>
        <v>0</v>
      </c>
    </row>
    <row r="2712" spans="2:13">
      <c r="B2712" s="60"/>
      <c r="C2712" s="65"/>
      <c r="D2712" s="66"/>
      <c r="E2712" s="20" t="str">
        <f t="shared" si="84"/>
        <v>1-1900</v>
      </c>
      <c r="F2712" s="69"/>
      <c r="G2712" s="67"/>
      <c r="H2712" s="68"/>
      <c r="I2712" s="69"/>
      <c r="J2712" s="67"/>
      <c r="K2712" s="25" t="e">
        <f>IFERROR(VLOOKUP(J2712,'DE-PARA'!J:K,2,0),VLOOKUP('BD Conta 5295-0'!J2712,'DE-PARA'!K:L,2,0))</f>
        <v>#N/A</v>
      </c>
      <c r="L2712" s="70"/>
      <c r="M2712" s="101">
        <f t="shared" si="85"/>
        <v>0</v>
      </c>
    </row>
    <row r="2713" spans="2:13">
      <c r="B2713" s="60"/>
      <c r="C2713" s="65"/>
      <c r="D2713" s="66"/>
      <c r="E2713" s="20" t="str">
        <f t="shared" si="84"/>
        <v>1-1900</v>
      </c>
      <c r="F2713" s="69"/>
      <c r="G2713" s="67"/>
      <c r="H2713" s="68"/>
      <c r="I2713" s="69"/>
      <c r="J2713" s="67"/>
      <c r="K2713" s="25" t="e">
        <f>IFERROR(VLOOKUP(J2713,'DE-PARA'!J:K,2,0),VLOOKUP('BD Conta 5295-0'!J2713,'DE-PARA'!K:L,2,0))</f>
        <v>#N/A</v>
      </c>
      <c r="L2713" s="70"/>
      <c r="M2713" s="101">
        <f t="shared" si="85"/>
        <v>0</v>
      </c>
    </row>
    <row r="2714" spans="2:13">
      <c r="B2714" s="60"/>
      <c r="C2714" s="65"/>
      <c r="D2714" s="66"/>
      <c r="E2714" s="20" t="str">
        <f t="shared" si="84"/>
        <v>1-1900</v>
      </c>
      <c r="F2714" s="69"/>
      <c r="G2714" s="67"/>
      <c r="H2714" s="68"/>
      <c r="I2714" s="69"/>
      <c r="J2714" s="67"/>
      <c r="K2714" s="25" t="e">
        <f>IFERROR(VLOOKUP(J2714,'DE-PARA'!J:K,2,0),VLOOKUP('BD Conta 5295-0'!J2714,'DE-PARA'!K:L,2,0))</f>
        <v>#N/A</v>
      </c>
      <c r="L2714" s="70"/>
      <c r="M2714" s="101">
        <f t="shared" si="85"/>
        <v>0</v>
      </c>
    </row>
    <row r="2715" spans="2:13">
      <c r="B2715" s="60"/>
      <c r="C2715" s="65"/>
      <c r="D2715" s="66"/>
      <c r="E2715" s="20" t="str">
        <f t="shared" si="84"/>
        <v>1-1900</v>
      </c>
      <c r="F2715" s="69"/>
      <c r="G2715" s="67"/>
      <c r="H2715" s="68"/>
      <c r="I2715" s="69"/>
      <c r="J2715" s="67"/>
      <c r="K2715" s="25" t="e">
        <f>IFERROR(VLOOKUP(J2715,'DE-PARA'!J:K,2,0),VLOOKUP('BD Conta 5295-0'!J2715,'DE-PARA'!K:L,2,0))</f>
        <v>#N/A</v>
      </c>
      <c r="L2715" s="70"/>
      <c r="M2715" s="101">
        <f t="shared" si="85"/>
        <v>0</v>
      </c>
    </row>
    <row r="2716" spans="2:13">
      <c r="B2716" s="60"/>
      <c r="C2716" s="65"/>
      <c r="D2716" s="66"/>
      <c r="E2716" s="20" t="str">
        <f t="shared" si="84"/>
        <v>1-1900</v>
      </c>
      <c r="F2716" s="69"/>
      <c r="G2716" s="67"/>
      <c r="H2716" s="68"/>
      <c r="I2716" s="69"/>
      <c r="J2716" s="67"/>
      <c r="K2716" s="25" t="e">
        <f>IFERROR(VLOOKUP(J2716,'DE-PARA'!J:K,2,0),VLOOKUP('BD Conta 5295-0'!J2716,'DE-PARA'!K:L,2,0))</f>
        <v>#N/A</v>
      </c>
      <c r="L2716" s="70"/>
      <c r="M2716" s="101">
        <f t="shared" si="85"/>
        <v>0</v>
      </c>
    </row>
    <row r="2717" spans="2:13">
      <c r="B2717" s="60"/>
      <c r="C2717" s="65"/>
      <c r="D2717" s="66"/>
      <c r="E2717" s="20" t="str">
        <f t="shared" si="84"/>
        <v>1-1900</v>
      </c>
      <c r="F2717" s="69"/>
      <c r="G2717" s="67"/>
      <c r="H2717" s="68"/>
      <c r="I2717" s="69"/>
      <c r="J2717" s="67"/>
      <c r="K2717" s="25" t="e">
        <f>IFERROR(VLOOKUP(J2717,'DE-PARA'!J:K,2,0),VLOOKUP('BD Conta 5295-0'!J2717,'DE-PARA'!K:L,2,0))</f>
        <v>#N/A</v>
      </c>
      <c r="L2717" s="70"/>
      <c r="M2717" s="101">
        <f t="shared" si="85"/>
        <v>0</v>
      </c>
    </row>
    <row r="2718" spans="2:13">
      <c r="B2718" s="60"/>
      <c r="C2718" s="65"/>
      <c r="D2718" s="66"/>
      <c r="E2718" s="20" t="str">
        <f t="shared" si="84"/>
        <v>1-1900</v>
      </c>
      <c r="F2718" s="69"/>
      <c r="G2718" s="67"/>
      <c r="H2718" s="68"/>
      <c r="I2718" s="69"/>
      <c r="J2718" s="67"/>
      <c r="K2718" s="25" t="e">
        <f>IFERROR(VLOOKUP(J2718,'DE-PARA'!J:K,2,0),VLOOKUP('BD Conta 5295-0'!J2718,'DE-PARA'!K:L,2,0))</f>
        <v>#N/A</v>
      </c>
      <c r="L2718" s="70"/>
      <c r="M2718" s="101">
        <f t="shared" si="85"/>
        <v>0</v>
      </c>
    </row>
    <row r="2719" spans="2:13">
      <c r="B2719" s="60"/>
      <c r="C2719" s="65"/>
      <c r="D2719" s="66"/>
      <c r="E2719" s="20" t="str">
        <f t="shared" si="84"/>
        <v>1-1900</v>
      </c>
      <c r="F2719" s="69"/>
      <c r="G2719" s="67"/>
      <c r="H2719" s="68"/>
      <c r="I2719" s="69"/>
      <c r="J2719" s="67"/>
      <c r="K2719" s="25" t="e">
        <f>IFERROR(VLOOKUP(J2719,'DE-PARA'!J:K,2,0),VLOOKUP('BD Conta 5295-0'!J2719,'DE-PARA'!K:L,2,0))</f>
        <v>#N/A</v>
      </c>
      <c r="L2719" s="70"/>
      <c r="M2719" s="101">
        <f t="shared" si="85"/>
        <v>0</v>
      </c>
    </row>
    <row r="2720" spans="2:13">
      <c r="B2720" s="60"/>
      <c r="C2720" s="65"/>
      <c r="D2720" s="66"/>
      <c r="E2720" s="20" t="str">
        <f t="shared" si="84"/>
        <v>1-1900</v>
      </c>
      <c r="F2720" s="69"/>
      <c r="G2720" s="67"/>
      <c r="H2720" s="68"/>
      <c r="I2720" s="69"/>
      <c r="J2720" s="67"/>
      <c r="K2720" s="25" t="e">
        <f>IFERROR(VLOOKUP(J2720,'DE-PARA'!J:K,2,0),VLOOKUP('BD Conta 5295-0'!J2720,'DE-PARA'!K:L,2,0))</f>
        <v>#N/A</v>
      </c>
      <c r="L2720" s="70"/>
      <c r="M2720" s="101">
        <f t="shared" si="85"/>
        <v>0</v>
      </c>
    </row>
    <row r="2721" spans="2:13">
      <c r="B2721" s="60"/>
      <c r="C2721" s="65"/>
      <c r="D2721" s="66"/>
      <c r="E2721" s="20" t="str">
        <f t="shared" si="84"/>
        <v>1-1900</v>
      </c>
      <c r="F2721" s="69"/>
      <c r="G2721" s="67"/>
      <c r="H2721" s="68"/>
      <c r="I2721" s="69"/>
      <c r="J2721" s="67"/>
      <c r="K2721" s="25" t="e">
        <f>IFERROR(VLOOKUP(J2721,'DE-PARA'!J:K,2,0),VLOOKUP('BD Conta 5295-0'!J2721,'DE-PARA'!K:L,2,0))</f>
        <v>#N/A</v>
      </c>
      <c r="L2721" s="70"/>
      <c r="M2721" s="101">
        <f t="shared" si="85"/>
        <v>0</v>
      </c>
    </row>
    <row r="2722" spans="2:13">
      <c r="B2722" s="60"/>
      <c r="C2722" s="65"/>
      <c r="D2722" s="66"/>
      <c r="E2722" s="20" t="str">
        <f t="shared" si="84"/>
        <v>1-1900</v>
      </c>
      <c r="F2722" s="69"/>
      <c r="G2722" s="67"/>
      <c r="H2722" s="68"/>
      <c r="I2722" s="69"/>
      <c r="J2722" s="67"/>
      <c r="K2722" s="25" t="e">
        <f>IFERROR(VLOOKUP(J2722,'DE-PARA'!J:K,2,0),VLOOKUP('BD Conta 5295-0'!J2722,'DE-PARA'!K:L,2,0))</f>
        <v>#N/A</v>
      </c>
      <c r="L2722" s="70"/>
      <c r="M2722" s="101">
        <f t="shared" si="85"/>
        <v>0</v>
      </c>
    </row>
    <row r="2723" spans="2:13">
      <c r="B2723" s="60"/>
      <c r="C2723" s="65"/>
      <c r="D2723" s="66"/>
      <c r="E2723" s="20" t="str">
        <f t="shared" si="84"/>
        <v>1-1900</v>
      </c>
      <c r="F2723" s="69"/>
      <c r="G2723" s="67"/>
      <c r="H2723" s="68"/>
      <c r="I2723" s="69"/>
      <c r="J2723" s="67"/>
      <c r="K2723" s="25" t="e">
        <f>IFERROR(VLOOKUP(J2723,'DE-PARA'!J:K,2,0),VLOOKUP('BD Conta 5295-0'!J2723,'DE-PARA'!K:L,2,0))</f>
        <v>#N/A</v>
      </c>
      <c r="L2723" s="70"/>
      <c r="M2723" s="101">
        <f t="shared" si="85"/>
        <v>0</v>
      </c>
    </row>
    <row r="2724" spans="2:13">
      <c r="B2724" s="60"/>
      <c r="C2724" s="65"/>
      <c r="D2724" s="66"/>
      <c r="E2724" s="20" t="str">
        <f t="shared" si="84"/>
        <v>1-1900</v>
      </c>
      <c r="F2724" s="69"/>
      <c r="G2724" s="67"/>
      <c r="H2724" s="68"/>
      <c r="I2724" s="69"/>
      <c r="J2724" s="67"/>
      <c r="K2724" s="25" t="e">
        <f>IFERROR(VLOOKUP(J2724,'DE-PARA'!J:K,2,0),VLOOKUP('BD Conta 5295-0'!J2724,'DE-PARA'!K:L,2,0))</f>
        <v>#N/A</v>
      </c>
      <c r="L2724" s="70"/>
      <c r="M2724" s="101">
        <f t="shared" si="85"/>
        <v>0</v>
      </c>
    </row>
    <row r="2725" spans="2:13">
      <c r="B2725" s="60"/>
      <c r="C2725" s="65"/>
      <c r="D2725" s="66"/>
      <c r="E2725" s="20" t="str">
        <f t="shared" si="84"/>
        <v>1-1900</v>
      </c>
      <c r="F2725" s="69"/>
      <c r="G2725" s="67"/>
      <c r="H2725" s="68"/>
      <c r="I2725" s="69"/>
      <c r="J2725" s="67"/>
      <c r="K2725" s="25" t="e">
        <f>IFERROR(VLOOKUP(J2725,'DE-PARA'!J:K,2,0),VLOOKUP('BD Conta 5295-0'!J2725,'DE-PARA'!K:L,2,0))</f>
        <v>#N/A</v>
      </c>
      <c r="L2725" s="70"/>
      <c r="M2725" s="101">
        <f t="shared" si="85"/>
        <v>0</v>
      </c>
    </row>
    <row r="2726" spans="2:13">
      <c r="B2726" s="60"/>
      <c r="C2726" s="65"/>
      <c r="D2726" s="66"/>
      <c r="E2726" s="20" t="str">
        <f t="shared" si="84"/>
        <v>1-1900</v>
      </c>
      <c r="F2726" s="69"/>
      <c r="G2726" s="67"/>
      <c r="H2726" s="68"/>
      <c r="I2726" s="69"/>
      <c r="J2726" s="67"/>
      <c r="K2726" s="25" t="e">
        <f>IFERROR(VLOOKUP(J2726,'DE-PARA'!J:K,2,0),VLOOKUP('BD Conta 5295-0'!J2726,'DE-PARA'!K:L,2,0))</f>
        <v>#N/A</v>
      </c>
      <c r="L2726" s="70"/>
      <c r="M2726" s="101">
        <f t="shared" si="85"/>
        <v>0</v>
      </c>
    </row>
    <row r="2727" spans="2:13">
      <c r="B2727" s="60"/>
      <c r="C2727" s="65"/>
      <c r="D2727" s="66"/>
      <c r="E2727" s="20" t="str">
        <f t="shared" si="84"/>
        <v>1-1900</v>
      </c>
      <c r="F2727" s="69"/>
      <c r="G2727" s="67"/>
      <c r="H2727" s="68"/>
      <c r="I2727" s="69"/>
      <c r="J2727" s="67"/>
      <c r="K2727" s="25" t="e">
        <f>IFERROR(VLOOKUP(J2727,'DE-PARA'!J:K,2,0),VLOOKUP('BD Conta 5295-0'!J2727,'DE-PARA'!K:L,2,0))</f>
        <v>#N/A</v>
      </c>
      <c r="L2727" s="70"/>
      <c r="M2727" s="101">
        <f t="shared" si="85"/>
        <v>0</v>
      </c>
    </row>
    <row r="2728" spans="2:13">
      <c r="B2728" s="60"/>
      <c r="C2728" s="65"/>
      <c r="D2728" s="66"/>
      <c r="E2728" s="20" t="str">
        <f t="shared" si="84"/>
        <v>1-1900</v>
      </c>
      <c r="F2728" s="69"/>
      <c r="G2728" s="67"/>
      <c r="H2728" s="68"/>
      <c r="I2728" s="69"/>
      <c r="J2728" s="67"/>
      <c r="K2728" s="25" t="e">
        <f>IFERROR(VLOOKUP(J2728,'DE-PARA'!J:K,2,0),VLOOKUP('BD Conta 5295-0'!J2728,'DE-PARA'!K:L,2,0))</f>
        <v>#N/A</v>
      </c>
      <c r="L2728" s="70"/>
      <c r="M2728" s="101">
        <f t="shared" si="85"/>
        <v>0</v>
      </c>
    </row>
    <row r="2729" spans="2:13">
      <c r="B2729" s="60"/>
      <c r="C2729" s="65"/>
      <c r="D2729" s="66"/>
      <c r="E2729" s="20" t="str">
        <f t="shared" si="84"/>
        <v>1-1900</v>
      </c>
      <c r="F2729" s="69"/>
      <c r="G2729" s="67"/>
      <c r="H2729" s="68"/>
      <c r="I2729" s="69"/>
      <c r="J2729" s="67"/>
      <c r="K2729" s="25" t="e">
        <f>IFERROR(VLOOKUP(J2729,'DE-PARA'!J:K,2,0),VLOOKUP('BD Conta 5295-0'!J2729,'DE-PARA'!K:L,2,0))</f>
        <v>#N/A</v>
      </c>
      <c r="L2729" s="70"/>
      <c r="M2729" s="101">
        <f t="shared" si="85"/>
        <v>0</v>
      </c>
    </row>
    <row r="2730" spans="2:13">
      <c r="B2730" s="60"/>
      <c r="C2730" s="65"/>
      <c r="D2730" s="66"/>
      <c r="E2730" s="20" t="str">
        <f t="shared" si="84"/>
        <v>1-1900</v>
      </c>
      <c r="F2730" s="69"/>
      <c r="G2730" s="67"/>
      <c r="H2730" s="68"/>
      <c r="I2730" s="69"/>
      <c r="J2730" s="67"/>
      <c r="K2730" s="25" t="e">
        <f>IFERROR(VLOOKUP(J2730,'DE-PARA'!J:K,2,0),VLOOKUP('BD Conta 5295-0'!J2730,'DE-PARA'!K:L,2,0))</f>
        <v>#N/A</v>
      </c>
      <c r="L2730" s="70"/>
      <c r="M2730" s="101">
        <f t="shared" si="85"/>
        <v>0</v>
      </c>
    </row>
    <row r="2731" spans="2:13">
      <c r="B2731" s="60"/>
      <c r="C2731" s="65"/>
      <c r="D2731" s="66"/>
      <c r="E2731" s="20" t="str">
        <f t="shared" si="84"/>
        <v>1-1900</v>
      </c>
      <c r="F2731" s="69"/>
      <c r="G2731" s="67"/>
      <c r="H2731" s="68"/>
      <c r="I2731" s="69"/>
      <c r="J2731" s="67"/>
      <c r="K2731" s="25" t="e">
        <f>IFERROR(VLOOKUP(J2731,'DE-PARA'!J:K,2,0),VLOOKUP('BD Conta 5295-0'!J2731,'DE-PARA'!K:L,2,0))</f>
        <v>#N/A</v>
      </c>
      <c r="L2731" s="70"/>
      <c r="M2731" s="101">
        <f t="shared" si="85"/>
        <v>0</v>
      </c>
    </row>
    <row r="2732" spans="2:13">
      <c r="B2732" s="60"/>
      <c r="C2732" s="65"/>
      <c r="D2732" s="66"/>
      <c r="E2732" s="20" t="str">
        <f t="shared" si="84"/>
        <v>1-1900</v>
      </c>
      <c r="F2732" s="69"/>
      <c r="G2732" s="67"/>
      <c r="H2732" s="68"/>
      <c r="I2732" s="69"/>
      <c r="J2732" s="67"/>
      <c r="K2732" s="25" t="e">
        <f>IFERROR(VLOOKUP(J2732,'DE-PARA'!J:K,2,0),VLOOKUP('BD Conta 5295-0'!J2732,'DE-PARA'!K:L,2,0))</f>
        <v>#N/A</v>
      </c>
      <c r="L2732" s="70"/>
      <c r="M2732" s="101">
        <f t="shared" si="85"/>
        <v>0</v>
      </c>
    </row>
    <row r="2733" spans="2:13">
      <c r="B2733" s="60"/>
      <c r="C2733" s="65"/>
      <c r="D2733" s="66"/>
      <c r="E2733" s="20" t="str">
        <f t="shared" si="84"/>
        <v>1-1900</v>
      </c>
      <c r="F2733" s="69"/>
      <c r="G2733" s="67"/>
      <c r="H2733" s="68"/>
      <c r="I2733" s="69"/>
      <c r="J2733" s="67"/>
      <c r="K2733" s="25" t="e">
        <f>IFERROR(VLOOKUP(J2733,'DE-PARA'!J:K,2,0),VLOOKUP('BD Conta 5295-0'!J2733,'DE-PARA'!K:L,2,0))</f>
        <v>#N/A</v>
      </c>
      <c r="L2733" s="70"/>
      <c r="M2733" s="101">
        <f t="shared" si="85"/>
        <v>0</v>
      </c>
    </row>
    <row r="2734" spans="2:13">
      <c r="B2734" s="60"/>
      <c r="C2734" s="65"/>
      <c r="D2734" s="66"/>
      <c r="E2734" s="20" t="str">
        <f t="shared" si="84"/>
        <v>1-1900</v>
      </c>
      <c r="F2734" s="69"/>
      <c r="G2734" s="67"/>
      <c r="H2734" s="68"/>
      <c r="I2734" s="69"/>
      <c r="J2734" s="67"/>
      <c r="K2734" s="25" t="e">
        <f>IFERROR(VLOOKUP(J2734,'DE-PARA'!J:K,2,0),VLOOKUP('BD Conta 5295-0'!J2734,'DE-PARA'!K:L,2,0))</f>
        <v>#N/A</v>
      </c>
      <c r="L2734" s="70"/>
      <c r="M2734" s="101">
        <f t="shared" si="85"/>
        <v>0</v>
      </c>
    </row>
    <row r="2735" spans="2:13">
      <c r="B2735" s="60"/>
      <c r="C2735" s="65"/>
      <c r="D2735" s="66"/>
      <c r="E2735" s="20" t="str">
        <f t="shared" si="84"/>
        <v>1-1900</v>
      </c>
      <c r="F2735" s="69"/>
      <c r="G2735" s="67"/>
      <c r="H2735" s="68"/>
      <c r="I2735" s="69"/>
      <c r="J2735" s="67"/>
      <c r="K2735" s="25" t="e">
        <f>IFERROR(VLOOKUP(J2735,'DE-PARA'!J:K,2,0),VLOOKUP('BD Conta 5295-0'!J2735,'DE-PARA'!K:L,2,0))</f>
        <v>#N/A</v>
      </c>
      <c r="L2735" s="70"/>
      <c r="M2735" s="101">
        <f t="shared" si="85"/>
        <v>0</v>
      </c>
    </row>
    <row r="2736" spans="2:13">
      <c r="B2736" s="60"/>
      <c r="C2736" s="65"/>
      <c r="D2736" s="66"/>
      <c r="E2736" s="20" t="str">
        <f t="shared" si="84"/>
        <v>1-1900</v>
      </c>
      <c r="F2736" s="69"/>
      <c r="G2736" s="67"/>
      <c r="H2736" s="68"/>
      <c r="I2736" s="69"/>
      <c r="J2736" s="67"/>
      <c r="K2736" s="25" t="e">
        <f>IFERROR(VLOOKUP(J2736,'DE-PARA'!J:K,2,0),VLOOKUP('BD Conta 5295-0'!J2736,'DE-PARA'!K:L,2,0))</f>
        <v>#N/A</v>
      </c>
      <c r="L2736" s="70"/>
      <c r="M2736" s="101">
        <f t="shared" si="85"/>
        <v>0</v>
      </c>
    </row>
    <row r="2737" spans="2:13">
      <c r="B2737" s="60"/>
      <c r="C2737" s="65"/>
      <c r="D2737" s="66"/>
      <c r="E2737" s="20" t="str">
        <f t="shared" si="84"/>
        <v>1-1900</v>
      </c>
      <c r="F2737" s="69"/>
      <c r="G2737" s="67"/>
      <c r="H2737" s="68"/>
      <c r="I2737" s="69"/>
      <c r="J2737" s="67"/>
      <c r="K2737" s="25" t="e">
        <f>IFERROR(VLOOKUP(J2737,'DE-PARA'!J:K,2,0),VLOOKUP('BD Conta 5295-0'!J2737,'DE-PARA'!K:L,2,0))</f>
        <v>#N/A</v>
      </c>
      <c r="L2737" s="70"/>
      <c r="M2737" s="101">
        <f t="shared" si="85"/>
        <v>0</v>
      </c>
    </row>
    <row r="2738" spans="2:13">
      <c r="B2738" s="60"/>
      <c r="C2738" s="65"/>
      <c r="D2738" s="66"/>
      <c r="E2738" s="20" t="str">
        <f t="shared" si="84"/>
        <v>1-1900</v>
      </c>
      <c r="F2738" s="69"/>
      <c r="G2738" s="67"/>
      <c r="H2738" s="68"/>
      <c r="I2738" s="69"/>
      <c r="J2738" s="67"/>
      <c r="K2738" s="25" t="e">
        <f>IFERROR(VLOOKUP(J2738,'DE-PARA'!J:K,2,0),VLOOKUP('BD Conta 5295-0'!J2738,'DE-PARA'!K:L,2,0))</f>
        <v>#N/A</v>
      </c>
      <c r="L2738" s="70"/>
      <c r="M2738" s="101">
        <f t="shared" si="85"/>
        <v>0</v>
      </c>
    </row>
    <row r="2739" spans="2:13">
      <c r="B2739" s="60"/>
      <c r="C2739" s="65"/>
      <c r="D2739" s="66"/>
      <c r="E2739" s="20" t="str">
        <f t="shared" si="84"/>
        <v>1-1900</v>
      </c>
      <c r="F2739" s="69"/>
      <c r="G2739" s="67"/>
      <c r="H2739" s="68"/>
      <c r="I2739" s="69"/>
      <c r="J2739" s="67"/>
      <c r="K2739" s="25" t="e">
        <f>IFERROR(VLOOKUP(J2739,'DE-PARA'!J:K,2,0),VLOOKUP('BD Conta 5295-0'!J2739,'DE-PARA'!K:L,2,0))</f>
        <v>#N/A</v>
      </c>
      <c r="L2739" s="70"/>
      <c r="M2739" s="101">
        <f t="shared" si="85"/>
        <v>0</v>
      </c>
    </row>
    <row r="2740" spans="2:13">
      <c r="B2740" s="60"/>
      <c r="C2740" s="65"/>
      <c r="D2740" s="66"/>
      <c r="E2740" s="20" t="str">
        <f t="shared" si="84"/>
        <v>1-1900</v>
      </c>
      <c r="F2740" s="69"/>
      <c r="G2740" s="67"/>
      <c r="H2740" s="68"/>
      <c r="I2740" s="69"/>
      <c r="J2740" s="67"/>
      <c r="K2740" s="25" t="e">
        <f>IFERROR(VLOOKUP(J2740,'DE-PARA'!J:K,2,0),VLOOKUP('BD Conta 5295-0'!J2740,'DE-PARA'!K:L,2,0))</f>
        <v>#N/A</v>
      </c>
      <c r="L2740" s="70"/>
      <c r="M2740" s="101">
        <f t="shared" si="85"/>
        <v>0</v>
      </c>
    </row>
    <row r="2741" spans="2:13">
      <c r="B2741" s="60"/>
      <c r="C2741" s="65"/>
      <c r="D2741" s="66"/>
      <c r="E2741" s="20" t="str">
        <f t="shared" si="84"/>
        <v>1-1900</v>
      </c>
      <c r="F2741" s="69"/>
      <c r="G2741" s="67"/>
      <c r="H2741" s="68"/>
      <c r="I2741" s="69"/>
      <c r="J2741" s="67"/>
      <c r="K2741" s="25" t="e">
        <f>IFERROR(VLOOKUP(J2741,'DE-PARA'!J:K,2,0),VLOOKUP('BD Conta 5295-0'!J2741,'DE-PARA'!K:L,2,0))</f>
        <v>#N/A</v>
      </c>
      <c r="L2741" s="70"/>
      <c r="M2741" s="101">
        <f t="shared" si="85"/>
        <v>0</v>
      </c>
    </row>
    <row r="2742" spans="2:13">
      <c r="B2742" s="60"/>
      <c r="C2742" s="65"/>
      <c r="D2742" s="66"/>
      <c r="E2742" s="20" t="str">
        <f t="shared" si="84"/>
        <v>1-1900</v>
      </c>
      <c r="F2742" s="69"/>
      <c r="G2742" s="67"/>
      <c r="H2742" s="68"/>
      <c r="I2742" s="69"/>
      <c r="J2742" s="67"/>
      <c r="K2742" s="25" t="e">
        <f>IFERROR(VLOOKUP(J2742,'DE-PARA'!J:K,2,0),VLOOKUP('BD Conta 5295-0'!J2742,'DE-PARA'!K:L,2,0))</f>
        <v>#N/A</v>
      </c>
      <c r="L2742" s="70"/>
      <c r="M2742" s="101">
        <f t="shared" si="85"/>
        <v>0</v>
      </c>
    </row>
    <row r="2743" spans="2:13">
      <c r="B2743" s="60"/>
      <c r="C2743" s="65"/>
      <c r="D2743" s="66"/>
      <c r="E2743" s="20" t="str">
        <f t="shared" si="84"/>
        <v>1-1900</v>
      </c>
      <c r="F2743" s="69"/>
      <c r="G2743" s="67"/>
      <c r="H2743" s="68"/>
      <c r="I2743" s="69"/>
      <c r="J2743" s="67"/>
      <c r="K2743" s="25" t="e">
        <f>IFERROR(VLOOKUP(J2743,'DE-PARA'!J:K,2,0),VLOOKUP('BD Conta 5295-0'!J2743,'DE-PARA'!K:L,2,0))</f>
        <v>#N/A</v>
      </c>
      <c r="L2743" s="70"/>
      <c r="M2743" s="101">
        <f t="shared" si="85"/>
        <v>0</v>
      </c>
    </row>
    <row r="2744" spans="2:13">
      <c r="B2744" s="60"/>
      <c r="C2744" s="65"/>
      <c r="D2744" s="66"/>
      <c r="E2744" s="20" t="str">
        <f t="shared" si="84"/>
        <v>1-1900</v>
      </c>
      <c r="F2744" s="69"/>
      <c r="G2744" s="67"/>
      <c r="H2744" s="68"/>
      <c r="I2744" s="69"/>
      <c r="J2744" s="67"/>
      <c r="K2744" s="25" t="e">
        <f>IFERROR(VLOOKUP(J2744,'DE-PARA'!J:K,2,0),VLOOKUP('BD Conta 5295-0'!J2744,'DE-PARA'!K:L,2,0))</f>
        <v>#N/A</v>
      </c>
      <c r="L2744" s="70"/>
      <c r="M2744" s="101">
        <f t="shared" si="85"/>
        <v>0</v>
      </c>
    </row>
    <row r="2745" spans="2:13">
      <c r="B2745" s="60"/>
      <c r="C2745" s="65"/>
      <c r="D2745" s="66"/>
      <c r="E2745" s="20" t="str">
        <f t="shared" si="84"/>
        <v>1-1900</v>
      </c>
      <c r="F2745" s="69"/>
      <c r="G2745" s="67"/>
      <c r="H2745" s="68"/>
      <c r="I2745" s="69"/>
      <c r="J2745" s="67"/>
      <c r="K2745" s="25" t="e">
        <f>IFERROR(VLOOKUP(J2745,'DE-PARA'!J:K,2,0),VLOOKUP('BD Conta 5295-0'!J2745,'DE-PARA'!K:L,2,0))</f>
        <v>#N/A</v>
      </c>
      <c r="L2745" s="70"/>
      <c r="M2745" s="101">
        <f t="shared" si="85"/>
        <v>0</v>
      </c>
    </row>
    <row r="2746" spans="2:13">
      <c r="B2746" s="60"/>
      <c r="C2746" s="65"/>
      <c r="D2746" s="66"/>
      <c r="E2746" s="20" t="str">
        <f t="shared" si="84"/>
        <v>1-1900</v>
      </c>
      <c r="F2746" s="69"/>
      <c r="G2746" s="67"/>
      <c r="H2746" s="68"/>
      <c r="I2746" s="69"/>
      <c r="J2746" s="67"/>
      <c r="K2746" s="25" t="e">
        <f>IFERROR(VLOOKUP(J2746,'DE-PARA'!J:K,2,0),VLOOKUP('BD Conta 5295-0'!J2746,'DE-PARA'!K:L,2,0))</f>
        <v>#N/A</v>
      </c>
      <c r="L2746" s="70"/>
      <c r="M2746" s="101">
        <f t="shared" si="85"/>
        <v>0</v>
      </c>
    </row>
    <row r="2747" spans="2:13">
      <c r="B2747" s="60"/>
      <c r="C2747" s="65"/>
      <c r="D2747" s="66"/>
      <c r="E2747" s="20" t="str">
        <f t="shared" si="84"/>
        <v>1-1900</v>
      </c>
      <c r="F2747" s="69"/>
      <c r="G2747" s="67"/>
      <c r="H2747" s="68"/>
      <c r="I2747" s="69"/>
      <c r="J2747" s="67"/>
      <c r="K2747" s="25" t="e">
        <f>IFERROR(VLOOKUP(J2747,'DE-PARA'!J:K,2,0),VLOOKUP('BD Conta 5295-0'!J2747,'DE-PARA'!K:L,2,0))</f>
        <v>#N/A</v>
      </c>
      <c r="L2747" s="70"/>
      <c r="M2747" s="101">
        <f t="shared" si="85"/>
        <v>0</v>
      </c>
    </row>
    <row r="2748" spans="2:13">
      <c r="B2748" s="60"/>
      <c r="C2748" s="65"/>
      <c r="D2748" s="66"/>
      <c r="E2748" s="20" t="str">
        <f t="shared" si="84"/>
        <v>1-1900</v>
      </c>
      <c r="F2748" s="69"/>
      <c r="G2748" s="67"/>
      <c r="H2748" s="68"/>
      <c r="I2748" s="69"/>
      <c r="J2748" s="67"/>
      <c r="K2748" s="25" t="e">
        <f>IFERROR(VLOOKUP(J2748,'DE-PARA'!J:K,2,0),VLOOKUP('BD Conta 5295-0'!J2748,'DE-PARA'!K:L,2,0))</f>
        <v>#N/A</v>
      </c>
      <c r="L2748" s="70"/>
      <c r="M2748" s="101">
        <f t="shared" si="85"/>
        <v>0</v>
      </c>
    </row>
    <row r="2749" spans="2:13">
      <c r="B2749" s="60"/>
      <c r="C2749" s="65"/>
      <c r="D2749" s="66"/>
      <c r="E2749" s="20" t="str">
        <f t="shared" si="84"/>
        <v>1-1900</v>
      </c>
      <c r="F2749" s="69"/>
      <c r="G2749" s="67"/>
      <c r="H2749" s="68"/>
      <c r="I2749" s="69"/>
      <c r="J2749" s="67"/>
      <c r="K2749" s="25" t="e">
        <f>IFERROR(VLOOKUP(J2749,'DE-PARA'!J:K,2,0),VLOOKUP('BD Conta 5295-0'!J2749,'DE-PARA'!K:L,2,0))</f>
        <v>#N/A</v>
      </c>
      <c r="L2749" s="70"/>
      <c r="M2749" s="101">
        <f t="shared" si="85"/>
        <v>0</v>
      </c>
    </row>
    <row r="2750" spans="2:13">
      <c r="B2750" s="60"/>
      <c r="C2750" s="65"/>
      <c r="D2750" s="66"/>
      <c r="E2750" s="20" t="str">
        <f t="shared" si="84"/>
        <v>1-1900</v>
      </c>
      <c r="F2750" s="69"/>
      <c r="G2750" s="67"/>
      <c r="H2750" s="68"/>
      <c r="I2750" s="69"/>
      <c r="J2750" s="67"/>
      <c r="K2750" s="25" t="e">
        <f>IFERROR(VLOOKUP(J2750,'DE-PARA'!J:K,2,0),VLOOKUP('BD Conta 5295-0'!J2750,'DE-PARA'!K:L,2,0))</f>
        <v>#N/A</v>
      </c>
      <c r="L2750" s="70"/>
      <c r="M2750" s="101">
        <f t="shared" si="85"/>
        <v>0</v>
      </c>
    </row>
    <row r="2751" spans="2:13">
      <c r="B2751" s="60"/>
      <c r="C2751" s="65"/>
      <c r="D2751" s="66"/>
      <c r="E2751" s="20" t="str">
        <f t="shared" si="84"/>
        <v>1-1900</v>
      </c>
      <c r="F2751" s="69"/>
      <c r="G2751" s="67"/>
      <c r="H2751" s="68"/>
      <c r="I2751" s="69"/>
      <c r="J2751" s="67"/>
      <c r="K2751" s="25" t="e">
        <f>IFERROR(VLOOKUP(J2751,'DE-PARA'!J:K,2,0),VLOOKUP('BD Conta 5295-0'!J2751,'DE-PARA'!K:L,2,0))</f>
        <v>#N/A</v>
      </c>
      <c r="L2751" s="70"/>
      <c r="M2751" s="101">
        <f t="shared" si="85"/>
        <v>0</v>
      </c>
    </row>
    <row r="2752" spans="2:13">
      <c r="B2752" s="60"/>
      <c r="C2752" s="65"/>
      <c r="D2752" s="66"/>
      <c r="E2752" s="20" t="str">
        <f t="shared" si="84"/>
        <v>1-1900</v>
      </c>
      <c r="F2752" s="69"/>
      <c r="G2752" s="67"/>
      <c r="H2752" s="68"/>
      <c r="I2752" s="69"/>
      <c r="J2752" s="67"/>
      <c r="K2752" s="25" t="e">
        <f>IFERROR(VLOOKUP(J2752,'DE-PARA'!J:K,2,0),VLOOKUP('BD Conta 5295-0'!J2752,'DE-PARA'!K:L,2,0))</f>
        <v>#N/A</v>
      </c>
      <c r="L2752" s="70"/>
      <c r="M2752" s="101">
        <f t="shared" si="85"/>
        <v>0</v>
      </c>
    </row>
    <row r="2753" spans="2:13">
      <c r="B2753" s="60"/>
      <c r="C2753" s="65"/>
      <c r="D2753" s="66"/>
      <c r="E2753" s="20" t="str">
        <f t="shared" si="84"/>
        <v>1-1900</v>
      </c>
      <c r="F2753" s="69"/>
      <c r="G2753" s="67"/>
      <c r="H2753" s="68"/>
      <c r="I2753" s="69"/>
      <c r="J2753" s="67"/>
      <c r="K2753" s="25" t="e">
        <f>IFERROR(VLOOKUP(J2753,'DE-PARA'!J:K,2,0),VLOOKUP('BD Conta 5295-0'!J2753,'DE-PARA'!K:L,2,0))</f>
        <v>#N/A</v>
      </c>
      <c r="L2753" s="70"/>
      <c r="M2753" s="101">
        <f t="shared" si="85"/>
        <v>0</v>
      </c>
    </row>
    <row r="2754" spans="2:13">
      <c r="B2754" s="60"/>
      <c r="C2754" s="65"/>
      <c r="D2754" s="66"/>
      <c r="E2754" s="20" t="str">
        <f t="shared" si="84"/>
        <v>1-1900</v>
      </c>
      <c r="F2754" s="69"/>
      <c r="G2754" s="67"/>
      <c r="H2754" s="68"/>
      <c r="I2754" s="69"/>
      <c r="J2754" s="67"/>
      <c r="K2754" s="25" t="e">
        <f>IFERROR(VLOOKUP(J2754,'DE-PARA'!J:K,2,0),VLOOKUP('BD Conta 5295-0'!J2754,'DE-PARA'!K:L,2,0))</f>
        <v>#N/A</v>
      </c>
      <c r="L2754" s="70"/>
      <c r="M2754" s="101">
        <f t="shared" si="85"/>
        <v>0</v>
      </c>
    </row>
    <row r="2755" spans="2:13">
      <c r="B2755" s="60"/>
      <c r="C2755" s="65"/>
      <c r="D2755" s="66"/>
      <c r="E2755" s="20" t="str">
        <f t="shared" si="84"/>
        <v>1-1900</v>
      </c>
      <c r="F2755" s="69"/>
      <c r="G2755" s="67"/>
      <c r="H2755" s="68"/>
      <c r="I2755" s="69"/>
      <c r="J2755" s="67"/>
      <c r="K2755" s="25" t="e">
        <f>IFERROR(VLOOKUP(J2755,'DE-PARA'!J:K,2,0),VLOOKUP('BD Conta 5295-0'!J2755,'DE-PARA'!K:L,2,0))</f>
        <v>#N/A</v>
      </c>
      <c r="L2755" s="70"/>
      <c r="M2755" s="101">
        <f t="shared" si="85"/>
        <v>0</v>
      </c>
    </row>
    <row r="2756" spans="2:13">
      <c r="B2756" s="60"/>
      <c r="C2756" s="65"/>
      <c r="D2756" s="66"/>
      <c r="E2756" s="20" t="str">
        <f t="shared" ref="E2756:E2819" si="86">MONTH(D2756)&amp;"-"&amp;YEAR(D2756)</f>
        <v>1-1900</v>
      </c>
      <c r="F2756" s="69"/>
      <c r="G2756" s="67"/>
      <c r="H2756" s="68"/>
      <c r="I2756" s="69"/>
      <c r="J2756" s="67"/>
      <c r="K2756" s="25" t="e">
        <f>IFERROR(VLOOKUP(J2756,'DE-PARA'!J:K,2,0),VLOOKUP('BD Conta 5295-0'!J2756,'DE-PARA'!K:L,2,0))</f>
        <v>#N/A</v>
      </c>
      <c r="L2756" s="70"/>
      <c r="M2756" s="101">
        <f t="shared" si="85"/>
        <v>0</v>
      </c>
    </row>
    <row r="2757" spans="2:13">
      <c r="B2757" s="60"/>
      <c r="C2757" s="65"/>
      <c r="D2757" s="66"/>
      <c r="E2757" s="20" t="str">
        <f t="shared" si="86"/>
        <v>1-1900</v>
      </c>
      <c r="F2757" s="69"/>
      <c r="G2757" s="67"/>
      <c r="H2757" s="68"/>
      <c r="I2757" s="69"/>
      <c r="J2757" s="67"/>
      <c r="K2757" s="25" t="e">
        <f>IFERROR(VLOOKUP(J2757,'DE-PARA'!J:K,2,0),VLOOKUP('BD Conta 5295-0'!J2757,'DE-PARA'!K:L,2,0))</f>
        <v>#N/A</v>
      </c>
      <c r="L2757" s="70"/>
      <c r="M2757" s="101">
        <f t="shared" si="85"/>
        <v>0</v>
      </c>
    </row>
    <row r="2758" spans="2:13">
      <c r="B2758" s="60"/>
      <c r="C2758" s="65"/>
      <c r="D2758" s="66"/>
      <c r="E2758" s="20" t="str">
        <f t="shared" si="86"/>
        <v>1-1900</v>
      </c>
      <c r="F2758" s="69"/>
      <c r="G2758" s="67"/>
      <c r="H2758" s="68"/>
      <c r="I2758" s="69"/>
      <c r="J2758" s="67"/>
      <c r="K2758" s="25" t="e">
        <f>IFERROR(VLOOKUP(J2758,'DE-PARA'!J:K,2,0),VLOOKUP('BD Conta 5295-0'!J2758,'DE-PARA'!K:L,2,0))</f>
        <v>#N/A</v>
      </c>
      <c r="L2758" s="70"/>
      <c r="M2758" s="101">
        <f t="shared" ref="M2758:M2821" si="87">M2757+L2758</f>
        <v>0</v>
      </c>
    </row>
    <row r="2759" spans="2:13">
      <c r="B2759" s="60"/>
      <c r="C2759" s="65"/>
      <c r="D2759" s="66"/>
      <c r="E2759" s="20" t="str">
        <f t="shared" si="86"/>
        <v>1-1900</v>
      </c>
      <c r="F2759" s="69"/>
      <c r="G2759" s="67"/>
      <c r="H2759" s="68"/>
      <c r="I2759" s="69"/>
      <c r="J2759" s="67"/>
      <c r="K2759" s="25" t="e">
        <f>IFERROR(VLOOKUP(J2759,'DE-PARA'!J:K,2,0),VLOOKUP('BD Conta 5295-0'!J2759,'DE-PARA'!K:L,2,0))</f>
        <v>#N/A</v>
      </c>
      <c r="L2759" s="70"/>
      <c r="M2759" s="101">
        <f t="shared" si="87"/>
        <v>0</v>
      </c>
    </row>
    <row r="2760" spans="2:13">
      <c r="B2760" s="60"/>
      <c r="C2760" s="65"/>
      <c r="D2760" s="66"/>
      <c r="E2760" s="20" t="str">
        <f t="shared" si="86"/>
        <v>1-1900</v>
      </c>
      <c r="F2760" s="69"/>
      <c r="G2760" s="67"/>
      <c r="H2760" s="68"/>
      <c r="I2760" s="69"/>
      <c r="J2760" s="67"/>
      <c r="K2760" s="25" t="e">
        <f>IFERROR(VLOOKUP(J2760,'DE-PARA'!J:K,2,0),VLOOKUP('BD Conta 5295-0'!J2760,'DE-PARA'!K:L,2,0))</f>
        <v>#N/A</v>
      </c>
      <c r="L2760" s="70"/>
      <c r="M2760" s="101">
        <f t="shared" si="87"/>
        <v>0</v>
      </c>
    </row>
    <row r="2761" spans="2:13">
      <c r="B2761" s="60"/>
      <c r="C2761" s="65"/>
      <c r="D2761" s="66"/>
      <c r="E2761" s="20" t="str">
        <f t="shared" si="86"/>
        <v>1-1900</v>
      </c>
      <c r="F2761" s="69"/>
      <c r="G2761" s="67"/>
      <c r="H2761" s="68"/>
      <c r="I2761" s="69"/>
      <c r="J2761" s="67"/>
      <c r="K2761" s="25" t="e">
        <f>IFERROR(VLOOKUP(J2761,'DE-PARA'!J:K,2,0),VLOOKUP('BD Conta 5295-0'!J2761,'DE-PARA'!K:L,2,0))</f>
        <v>#N/A</v>
      </c>
      <c r="L2761" s="70"/>
      <c r="M2761" s="101">
        <f t="shared" si="87"/>
        <v>0</v>
      </c>
    </row>
    <row r="2762" spans="2:13">
      <c r="B2762" s="60"/>
      <c r="C2762" s="65"/>
      <c r="D2762" s="66"/>
      <c r="E2762" s="20" t="str">
        <f t="shared" si="86"/>
        <v>1-1900</v>
      </c>
      <c r="F2762" s="69"/>
      <c r="G2762" s="67"/>
      <c r="H2762" s="68"/>
      <c r="I2762" s="69"/>
      <c r="J2762" s="67"/>
      <c r="K2762" s="25" t="e">
        <f>IFERROR(VLOOKUP(J2762,'DE-PARA'!J:K,2,0),VLOOKUP('BD Conta 5295-0'!J2762,'DE-PARA'!K:L,2,0))</f>
        <v>#N/A</v>
      </c>
      <c r="L2762" s="70"/>
      <c r="M2762" s="101">
        <f t="shared" si="87"/>
        <v>0</v>
      </c>
    </row>
    <row r="2763" spans="2:13">
      <c r="B2763" s="60"/>
      <c r="C2763" s="65"/>
      <c r="D2763" s="66"/>
      <c r="E2763" s="20" t="str">
        <f t="shared" si="86"/>
        <v>1-1900</v>
      </c>
      <c r="F2763" s="69"/>
      <c r="G2763" s="67"/>
      <c r="H2763" s="68"/>
      <c r="I2763" s="69"/>
      <c r="J2763" s="67"/>
      <c r="K2763" s="25" t="e">
        <f>IFERROR(VLOOKUP(J2763,'DE-PARA'!J:K,2,0),VLOOKUP('BD Conta 5295-0'!J2763,'DE-PARA'!K:L,2,0))</f>
        <v>#N/A</v>
      </c>
      <c r="L2763" s="70"/>
      <c r="M2763" s="101">
        <f t="shared" si="87"/>
        <v>0</v>
      </c>
    </row>
    <row r="2764" spans="2:13">
      <c r="B2764" s="60"/>
      <c r="C2764" s="65"/>
      <c r="D2764" s="66"/>
      <c r="E2764" s="20" t="str">
        <f t="shared" si="86"/>
        <v>1-1900</v>
      </c>
      <c r="F2764" s="69"/>
      <c r="G2764" s="67"/>
      <c r="H2764" s="68"/>
      <c r="I2764" s="69"/>
      <c r="J2764" s="67"/>
      <c r="K2764" s="25" t="e">
        <f>IFERROR(VLOOKUP(J2764,'DE-PARA'!J:K,2,0),VLOOKUP('BD Conta 5295-0'!J2764,'DE-PARA'!K:L,2,0))</f>
        <v>#N/A</v>
      </c>
      <c r="L2764" s="70"/>
      <c r="M2764" s="101">
        <f t="shared" si="87"/>
        <v>0</v>
      </c>
    </row>
    <row r="2765" spans="2:13">
      <c r="B2765" s="60"/>
      <c r="C2765" s="65"/>
      <c r="D2765" s="66"/>
      <c r="E2765" s="20" t="str">
        <f t="shared" si="86"/>
        <v>1-1900</v>
      </c>
      <c r="F2765" s="69"/>
      <c r="G2765" s="67"/>
      <c r="H2765" s="68"/>
      <c r="I2765" s="69"/>
      <c r="J2765" s="67"/>
      <c r="K2765" s="25" t="e">
        <f>IFERROR(VLOOKUP(J2765,'DE-PARA'!J:K,2,0),VLOOKUP('BD Conta 5295-0'!J2765,'DE-PARA'!K:L,2,0))</f>
        <v>#N/A</v>
      </c>
      <c r="L2765" s="70"/>
      <c r="M2765" s="101">
        <f t="shared" si="87"/>
        <v>0</v>
      </c>
    </row>
    <row r="2766" spans="2:13">
      <c r="B2766" s="60"/>
      <c r="C2766" s="65"/>
      <c r="D2766" s="66"/>
      <c r="E2766" s="20" t="str">
        <f t="shared" si="86"/>
        <v>1-1900</v>
      </c>
      <c r="F2766" s="69"/>
      <c r="G2766" s="67"/>
      <c r="H2766" s="68"/>
      <c r="I2766" s="69"/>
      <c r="J2766" s="67"/>
      <c r="K2766" s="25" t="e">
        <f>IFERROR(VLOOKUP(J2766,'DE-PARA'!J:K,2,0),VLOOKUP('BD Conta 5295-0'!J2766,'DE-PARA'!K:L,2,0))</f>
        <v>#N/A</v>
      </c>
      <c r="L2766" s="70"/>
      <c r="M2766" s="101">
        <f t="shared" si="87"/>
        <v>0</v>
      </c>
    </row>
    <row r="2767" spans="2:13">
      <c r="B2767" s="60"/>
      <c r="C2767" s="65"/>
      <c r="D2767" s="66"/>
      <c r="E2767" s="20" t="str">
        <f t="shared" si="86"/>
        <v>1-1900</v>
      </c>
      <c r="F2767" s="69"/>
      <c r="G2767" s="67"/>
      <c r="H2767" s="68"/>
      <c r="I2767" s="69"/>
      <c r="J2767" s="67"/>
      <c r="K2767" s="25" t="e">
        <f>IFERROR(VLOOKUP(J2767,'DE-PARA'!J:K,2,0),VLOOKUP('BD Conta 5295-0'!J2767,'DE-PARA'!K:L,2,0))</f>
        <v>#N/A</v>
      </c>
      <c r="L2767" s="70"/>
      <c r="M2767" s="101">
        <f t="shared" si="87"/>
        <v>0</v>
      </c>
    </row>
    <row r="2768" spans="2:13">
      <c r="B2768" s="60"/>
      <c r="C2768" s="65"/>
      <c r="D2768" s="66"/>
      <c r="E2768" s="20" t="str">
        <f t="shared" si="86"/>
        <v>1-1900</v>
      </c>
      <c r="F2768" s="69"/>
      <c r="G2768" s="67"/>
      <c r="H2768" s="68"/>
      <c r="I2768" s="69"/>
      <c r="J2768" s="67"/>
      <c r="K2768" s="25" t="e">
        <f>IFERROR(VLOOKUP(J2768,'DE-PARA'!J:K,2,0),VLOOKUP('BD Conta 5295-0'!J2768,'DE-PARA'!K:L,2,0))</f>
        <v>#N/A</v>
      </c>
      <c r="L2768" s="70"/>
      <c r="M2768" s="101">
        <f t="shared" si="87"/>
        <v>0</v>
      </c>
    </row>
    <row r="2769" spans="2:13">
      <c r="B2769" s="60"/>
      <c r="C2769" s="65"/>
      <c r="D2769" s="66"/>
      <c r="E2769" s="20" t="str">
        <f t="shared" si="86"/>
        <v>1-1900</v>
      </c>
      <c r="F2769" s="69"/>
      <c r="G2769" s="67"/>
      <c r="H2769" s="68"/>
      <c r="I2769" s="69"/>
      <c r="J2769" s="67"/>
      <c r="K2769" s="25" t="e">
        <f>IFERROR(VLOOKUP(J2769,'DE-PARA'!J:K,2,0),VLOOKUP('BD Conta 5295-0'!J2769,'DE-PARA'!K:L,2,0))</f>
        <v>#N/A</v>
      </c>
      <c r="L2769" s="70"/>
      <c r="M2769" s="101">
        <f t="shared" si="87"/>
        <v>0</v>
      </c>
    </row>
    <row r="2770" spans="2:13">
      <c r="B2770" s="60"/>
      <c r="C2770" s="65"/>
      <c r="D2770" s="66"/>
      <c r="E2770" s="20" t="str">
        <f t="shared" si="86"/>
        <v>1-1900</v>
      </c>
      <c r="F2770" s="69"/>
      <c r="G2770" s="67"/>
      <c r="H2770" s="68"/>
      <c r="I2770" s="69"/>
      <c r="J2770" s="67"/>
      <c r="K2770" s="25" t="e">
        <f>IFERROR(VLOOKUP(J2770,'DE-PARA'!J:K,2,0),VLOOKUP('BD Conta 5295-0'!J2770,'DE-PARA'!K:L,2,0))</f>
        <v>#N/A</v>
      </c>
      <c r="L2770" s="70"/>
      <c r="M2770" s="101">
        <f t="shared" si="87"/>
        <v>0</v>
      </c>
    </row>
    <row r="2771" spans="2:13">
      <c r="B2771" s="60"/>
      <c r="C2771" s="65"/>
      <c r="D2771" s="66"/>
      <c r="E2771" s="20" t="str">
        <f t="shared" si="86"/>
        <v>1-1900</v>
      </c>
      <c r="F2771" s="69"/>
      <c r="G2771" s="67"/>
      <c r="H2771" s="68"/>
      <c r="I2771" s="69"/>
      <c r="J2771" s="67"/>
      <c r="K2771" s="25" t="e">
        <f>IFERROR(VLOOKUP(J2771,'DE-PARA'!J:K,2,0),VLOOKUP('BD Conta 5295-0'!J2771,'DE-PARA'!K:L,2,0))</f>
        <v>#N/A</v>
      </c>
      <c r="L2771" s="70"/>
      <c r="M2771" s="101">
        <f t="shared" si="87"/>
        <v>0</v>
      </c>
    </row>
    <row r="2772" spans="2:13">
      <c r="B2772" s="60"/>
      <c r="C2772" s="65"/>
      <c r="D2772" s="66"/>
      <c r="E2772" s="20" t="str">
        <f t="shared" si="86"/>
        <v>1-1900</v>
      </c>
      <c r="F2772" s="69"/>
      <c r="G2772" s="67"/>
      <c r="H2772" s="68"/>
      <c r="I2772" s="69"/>
      <c r="J2772" s="67"/>
      <c r="K2772" s="25" t="e">
        <f>IFERROR(VLOOKUP(J2772,'DE-PARA'!J:K,2,0),VLOOKUP('BD Conta 5295-0'!J2772,'DE-PARA'!K:L,2,0))</f>
        <v>#N/A</v>
      </c>
      <c r="L2772" s="70"/>
      <c r="M2772" s="101">
        <f t="shared" si="87"/>
        <v>0</v>
      </c>
    </row>
    <row r="2773" spans="2:13">
      <c r="B2773" s="60"/>
      <c r="C2773" s="65"/>
      <c r="D2773" s="66"/>
      <c r="E2773" s="20" t="str">
        <f t="shared" si="86"/>
        <v>1-1900</v>
      </c>
      <c r="F2773" s="69"/>
      <c r="G2773" s="67"/>
      <c r="H2773" s="68"/>
      <c r="I2773" s="69"/>
      <c r="J2773" s="67"/>
      <c r="K2773" s="25" t="e">
        <f>IFERROR(VLOOKUP(J2773,'DE-PARA'!J:K,2,0),VLOOKUP('BD Conta 5295-0'!J2773,'DE-PARA'!K:L,2,0))</f>
        <v>#N/A</v>
      </c>
      <c r="L2773" s="70"/>
      <c r="M2773" s="101">
        <f t="shared" si="87"/>
        <v>0</v>
      </c>
    </row>
    <row r="2774" spans="2:13">
      <c r="B2774" s="60"/>
      <c r="C2774" s="65"/>
      <c r="D2774" s="66"/>
      <c r="E2774" s="20" t="str">
        <f t="shared" si="86"/>
        <v>1-1900</v>
      </c>
      <c r="F2774" s="69"/>
      <c r="G2774" s="67"/>
      <c r="H2774" s="68"/>
      <c r="I2774" s="69"/>
      <c r="J2774" s="67"/>
      <c r="K2774" s="25" t="e">
        <f>IFERROR(VLOOKUP(J2774,'DE-PARA'!J:K,2,0),VLOOKUP('BD Conta 5295-0'!J2774,'DE-PARA'!K:L,2,0))</f>
        <v>#N/A</v>
      </c>
      <c r="L2774" s="70"/>
      <c r="M2774" s="101">
        <f t="shared" si="87"/>
        <v>0</v>
      </c>
    </row>
    <row r="2775" spans="2:13">
      <c r="B2775" s="60"/>
      <c r="C2775" s="65"/>
      <c r="D2775" s="66"/>
      <c r="E2775" s="20" t="str">
        <f t="shared" si="86"/>
        <v>1-1900</v>
      </c>
      <c r="F2775" s="69"/>
      <c r="G2775" s="67"/>
      <c r="H2775" s="68"/>
      <c r="I2775" s="69"/>
      <c r="J2775" s="67"/>
      <c r="K2775" s="25" t="e">
        <f>IFERROR(VLOOKUP(J2775,'DE-PARA'!J:K,2,0),VLOOKUP('BD Conta 5295-0'!J2775,'DE-PARA'!K:L,2,0))</f>
        <v>#N/A</v>
      </c>
      <c r="L2775" s="70"/>
      <c r="M2775" s="101">
        <f t="shared" si="87"/>
        <v>0</v>
      </c>
    </row>
    <row r="2776" spans="2:13">
      <c r="B2776" s="60"/>
      <c r="C2776" s="65"/>
      <c r="D2776" s="66"/>
      <c r="E2776" s="20" t="str">
        <f t="shared" si="86"/>
        <v>1-1900</v>
      </c>
      <c r="F2776" s="69"/>
      <c r="G2776" s="67"/>
      <c r="H2776" s="68"/>
      <c r="I2776" s="69"/>
      <c r="J2776" s="67"/>
      <c r="K2776" s="25" t="e">
        <f>IFERROR(VLOOKUP(J2776,'DE-PARA'!J:K,2,0),VLOOKUP('BD Conta 5295-0'!J2776,'DE-PARA'!K:L,2,0))</f>
        <v>#N/A</v>
      </c>
      <c r="L2776" s="70"/>
      <c r="M2776" s="101">
        <f t="shared" si="87"/>
        <v>0</v>
      </c>
    </row>
    <row r="2777" spans="2:13">
      <c r="B2777" s="60"/>
      <c r="C2777" s="65"/>
      <c r="D2777" s="66"/>
      <c r="E2777" s="20" t="str">
        <f t="shared" si="86"/>
        <v>1-1900</v>
      </c>
      <c r="F2777" s="69"/>
      <c r="G2777" s="67"/>
      <c r="H2777" s="68"/>
      <c r="I2777" s="69"/>
      <c r="J2777" s="67"/>
      <c r="K2777" s="25" t="e">
        <f>IFERROR(VLOOKUP(J2777,'DE-PARA'!J:K,2,0),VLOOKUP('BD Conta 5295-0'!J2777,'DE-PARA'!K:L,2,0))</f>
        <v>#N/A</v>
      </c>
      <c r="L2777" s="70"/>
      <c r="M2777" s="101">
        <f t="shared" si="87"/>
        <v>0</v>
      </c>
    </row>
    <row r="2778" spans="2:13">
      <c r="B2778" s="60"/>
      <c r="C2778" s="65"/>
      <c r="D2778" s="66"/>
      <c r="E2778" s="20" t="str">
        <f t="shared" si="86"/>
        <v>1-1900</v>
      </c>
      <c r="F2778" s="69"/>
      <c r="G2778" s="67"/>
      <c r="H2778" s="68"/>
      <c r="I2778" s="69"/>
      <c r="J2778" s="67"/>
      <c r="K2778" s="25" t="e">
        <f>IFERROR(VLOOKUP(J2778,'DE-PARA'!J:K,2,0),VLOOKUP('BD Conta 5295-0'!J2778,'DE-PARA'!K:L,2,0))</f>
        <v>#N/A</v>
      </c>
      <c r="L2778" s="70"/>
      <c r="M2778" s="101">
        <f t="shared" si="87"/>
        <v>0</v>
      </c>
    </row>
    <row r="2779" spans="2:13">
      <c r="B2779" s="60"/>
      <c r="C2779" s="65"/>
      <c r="D2779" s="66"/>
      <c r="E2779" s="20" t="str">
        <f t="shared" si="86"/>
        <v>1-1900</v>
      </c>
      <c r="F2779" s="69"/>
      <c r="G2779" s="67"/>
      <c r="H2779" s="68"/>
      <c r="I2779" s="69"/>
      <c r="J2779" s="67"/>
      <c r="K2779" s="25" t="e">
        <f>IFERROR(VLOOKUP(J2779,'DE-PARA'!J:K,2,0),VLOOKUP('BD Conta 5295-0'!J2779,'DE-PARA'!K:L,2,0))</f>
        <v>#N/A</v>
      </c>
      <c r="L2779" s="70"/>
      <c r="M2779" s="101">
        <f t="shared" si="87"/>
        <v>0</v>
      </c>
    </row>
    <row r="2780" spans="2:13">
      <c r="B2780" s="60"/>
      <c r="C2780" s="65"/>
      <c r="D2780" s="66"/>
      <c r="E2780" s="20" t="str">
        <f t="shared" si="86"/>
        <v>1-1900</v>
      </c>
      <c r="F2780" s="69"/>
      <c r="G2780" s="67"/>
      <c r="H2780" s="68"/>
      <c r="I2780" s="69"/>
      <c r="J2780" s="67"/>
      <c r="K2780" s="25" t="e">
        <f>IFERROR(VLOOKUP(J2780,'DE-PARA'!J:K,2,0),VLOOKUP('BD Conta 5295-0'!J2780,'DE-PARA'!K:L,2,0))</f>
        <v>#N/A</v>
      </c>
      <c r="L2780" s="70"/>
      <c r="M2780" s="101">
        <f t="shared" si="87"/>
        <v>0</v>
      </c>
    </row>
    <row r="2781" spans="2:13">
      <c r="B2781" s="60"/>
      <c r="C2781" s="65"/>
      <c r="D2781" s="66"/>
      <c r="E2781" s="20" t="str">
        <f t="shared" si="86"/>
        <v>1-1900</v>
      </c>
      <c r="F2781" s="69"/>
      <c r="G2781" s="67"/>
      <c r="H2781" s="68"/>
      <c r="I2781" s="69"/>
      <c r="J2781" s="67"/>
      <c r="K2781" s="25" t="e">
        <f>IFERROR(VLOOKUP(J2781,'DE-PARA'!J:K,2,0),VLOOKUP('BD Conta 5295-0'!J2781,'DE-PARA'!K:L,2,0))</f>
        <v>#N/A</v>
      </c>
      <c r="L2781" s="70"/>
      <c r="M2781" s="101">
        <f t="shared" si="87"/>
        <v>0</v>
      </c>
    </row>
    <row r="2782" spans="2:13">
      <c r="B2782" s="60"/>
      <c r="C2782" s="65"/>
      <c r="D2782" s="66"/>
      <c r="E2782" s="20" t="str">
        <f t="shared" si="86"/>
        <v>1-1900</v>
      </c>
      <c r="F2782" s="69"/>
      <c r="G2782" s="67"/>
      <c r="H2782" s="68"/>
      <c r="I2782" s="69"/>
      <c r="J2782" s="67"/>
      <c r="K2782" s="25" t="e">
        <f>IFERROR(VLOOKUP(J2782,'DE-PARA'!J:K,2,0),VLOOKUP('BD Conta 5295-0'!J2782,'DE-PARA'!K:L,2,0))</f>
        <v>#N/A</v>
      </c>
      <c r="L2782" s="70"/>
      <c r="M2782" s="101">
        <f t="shared" si="87"/>
        <v>0</v>
      </c>
    </row>
    <row r="2783" spans="2:13">
      <c r="B2783" s="60"/>
      <c r="C2783" s="65"/>
      <c r="D2783" s="66"/>
      <c r="E2783" s="20" t="str">
        <f t="shared" si="86"/>
        <v>1-1900</v>
      </c>
      <c r="F2783" s="69"/>
      <c r="G2783" s="67"/>
      <c r="H2783" s="68"/>
      <c r="I2783" s="69"/>
      <c r="J2783" s="67"/>
      <c r="K2783" s="25" t="e">
        <f>IFERROR(VLOOKUP(J2783,'DE-PARA'!J:K,2,0),VLOOKUP('BD Conta 5295-0'!J2783,'DE-PARA'!K:L,2,0))</f>
        <v>#N/A</v>
      </c>
      <c r="L2783" s="70"/>
      <c r="M2783" s="101">
        <f t="shared" si="87"/>
        <v>0</v>
      </c>
    </row>
    <row r="2784" spans="2:13">
      <c r="B2784" s="60"/>
      <c r="C2784" s="65"/>
      <c r="D2784" s="66"/>
      <c r="E2784" s="20" t="str">
        <f t="shared" si="86"/>
        <v>1-1900</v>
      </c>
      <c r="F2784" s="69"/>
      <c r="G2784" s="67"/>
      <c r="H2784" s="68"/>
      <c r="I2784" s="69"/>
      <c r="J2784" s="67"/>
      <c r="K2784" s="25" t="e">
        <f>IFERROR(VLOOKUP(J2784,'DE-PARA'!J:K,2,0),VLOOKUP('BD Conta 5295-0'!J2784,'DE-PARA'!K:L,2,0))</f>
        <v>#N/A</v>
      </c>
      <c r="L2784" s="70"/>
      <c r="M2784" s="101">
        <f t="shared" si="87"/>
        <v>0</v>
      </c>
    </row>
    <row r="2785" spans="2:13">
      <c r="B2785" s="60"/>
      <c r="C2785" s="65"/>
      <c r="D2785" s="66"/>
      <c r="E2785" s="20" t="str">
        <f t="shared" si="86"/>
        <v>1-1900</v>
      </c>
      <c r="F2785" s="69"/>
      <c r="G2785" s="67"/>
      <c r="H2785" s="68"/>
      <c r="I2785" s="69"/>
      <c r="J2785" s="67"/>
      <c r="K2785" s="25" t="e">
        <f>IFERROR(VLOOKUP(J2785,'DE-PARA'!J:K,2,0),VLOOKUP('BD Conta 5295-0'!J2785,'DE-PARA'!K:L,2,0))</f>
        <v>#N/A</v>
      </c>
      <c r="L2785" s="70"/>
      <c r="M2785" s="101">
        <f t="shared" si="87"/>
        <v>0</v>
      </c>
    </row>
    <row r="2786" spans="2:13">
      <c r="B2786" s="60"/>
      <c r="C2786" s="65"/>
      <c r="D2786" s="66"/>
      <c r="E2786" s="20" t="str">
        <f t="shared" si="86"/>
        <v>1-1900</v>
      </c>
      <c r="F2786" s="69"/>
      <c r="G2786" s="67"/>
      <c r="H2786" s="68"/>
      <c r="I2786" s="69"/>
      <c r="J2786" s="67"/>
      <c r="K2786" s="25" t="e">
        <f>IFERROR(VLOOKUP(J2786,'DE-PARA'!J:K,2,0),VLOOKUP('BD Conta 5295-0'!J2786,'DE-PARA'!K:L,2,0))</f>
        <v>#N/A</v>
      </c>
      <c r="L2786" s="70"/>
      <c r="M2786" s="101">
        <f t="shared" si="87"/>
        <v>0</v>
      </c>
    </row>
    <row r="2787" spans="2:13">
      <c r="B2787" s="60"/>
      <c r="C2787" s="65"/>
      <c r="D2787" s="66"/>
      <c r="E2787" s="20" t="str">
        <f t="shared" si="86"/>
        <v>1-1900</v>
      </c>
      <c r="F2787" s="69"/>
      <c r="G2787" s="67"/>
      <c r="H2787" s="68"/>
      <c r="I2787" s="69"/>
      <c r="J2787" s="67"/>
      <c r="K2787" s="25" t="e">
        <f>IFERROR(VLOOKUP(J2787,'DE-PARA'!J:K,2,0),VLOOKUP('BD Conta 5295-0'!J2787,'DE-PARA'!K:L,2,0))</f>
        <v>#N/A</v>
      </c>
      <c r="L2787" s="70"/>
      <c r="M2787" s="101">
        <f t="shared" si="87"/>
        <v>0</v>
      </c>
    </row>
    <row r="2788" spans="2:13">
      <c r="B2788" s="60"/>
      <c r="C2788" s="65"/>
      <c r="D2788" s="66"/>
      <c r="E2788" s="20" t="str">
        <f t="shared" si="86"/>
        <v>1-1900</v>
      </c>
      <c r="F2788" s="69"/>
      <c r="G2788" s="67"/>
      <c r="H2788" s="68"/>
      <c r="I2788" s="69"/>
      <c r="J2788" s="67"/>
      <c r="K2788" s="25" t="e">
        <f>IFERROR(VLOOKUP(J2788,'DE-PARA'!J:K,2,0),VLOOKUP('BD Conta 5295-0'!J2788,'DE-PARA'!K:L,2,0))</f>
        <v>#N/A</v>
      </c>
      <c r="L2788" s="70"/>
      <c r="M2788" s="101">
        <f t="shared" si="87"/>
        <v>0</v>
      </c>
    </row>
    <row r="2789" spans="2:13">
      <c r="B2789" s="60"/>
      <c r="C2789" s="65"/>
      <c r="D2789" s="66"/>
      <c r="E2789" s="20" t="str">
        <f t="shared" si="86"/>
        <v>1-1900</v>
      </c>
      <c r="F2789" s="69"/>
      <c r="G2789" s="67"/>
      <c r="H2789" s="68"/>
      <c r="I2789" s="69"/>
      <c r="J2789" s="67"/>
      <c r="K2789" s="25" t="e">
        <f>IFERROR(VLOOKUP(J2789,'DE-PARA'!J:K,2,0),VLOOKUP('BD Conta 5295-0'!J2789,'DE-PARA'!K:L,2,0))</f>
        <v>#N/A</v>
      </c>
      <c r="L2789" s="70"/>
      <c r="M2789" s="101">
        <f t="shared" si="87"/>
        <v>0</v>
      </c>
    </row>
    <row r="2790" spans="2:13">
      <c r="B2790" s="60"/>
      <c r="C2790" s="65"/>
      <c r="D2790" s="66"/>
      <c r="E2790" s="20" t="str">
        <f t="shared" si="86"/>
        <v>1-1900</v>
      </c>
      <c r="F2790" s="69"/>
      <c r="G2790" s="67"/>
      <c r="H2790" s="68"/>
      <c r="I2790" s="69"/>
      <c r="J2790" s="67"/>
      <c r="K2790" s="25" t="e">
        <f>IFERROR(VLOOKUP(J2790,'DE-PARA'!J:K,2,0),VLOOKUP('BD Conta 5295-0'!J2790,'DE-PARA'!K:L,2,0))</f>
        <v>#N/A</v>
      </c>
      <c r="L2790" s="70"/>
      <c r="M2790" s="101">
        <f t="shared" si="87"/>
        <v>0</v>
      </c>
    </row>
    <row r="2791" spans="2:13">
      <c r="B2791" s="60"/>
      <c r="C2791" s="65"/>
      <c r="D2791" s="66"/>
      <c r="E2791" s="20" t="str">
        <f t="shared" si="86"/>
        <v>1-1900</v>
      </c>
      <c r="F2791" s="69"/>
      <c r="G2791" s="67"/>
      <c r="H2791" s="68"/>
      <c r="I2791" s="69"/>
      <c r="J2791" s="67"/>
      <c r="K2791" s="25" t="e">
        <f>IFERROR(VLOOKUP(J2791,'DE-PARA'!J:K,2,0),VLOOKUP('BD Conta 5295-0'!J2791,'DE-PARA'!K:L,2,0))</f>
        <v>#N/A</v>
      </c>
      <c r="L2791" s="70"/>
      <c r="M2791" s="101">
        <f t="shared" si="87"/>
        <v>0</v>
      </c>
    </row>
    <row r="2792" spans="2:13">
      <c r="B2792" s="60"/>
      <c r="C2792" s="65"/>
      <c r="D2792" s="66"/>
      <c r="E2792" s="20" t="str">
        <f t="shared" si="86"/>
        <v>1-1900</v>
      </c>
      <c r="F2792" s="69"/>
      <c r="G2792" s="67"/>
      <c r="H2792" s="68"/>
      <c r="I2792" s="69"/>
      <c r="J2792" s="67"/>
      <c r="K2792" s="25" t="e">
        <f>IFERROR(VLOOKUP(J2792,'DE-PARA'!J:K,2,0),VLOOKUP('BD Conta 5295-0'!J2792,'DE-PARA'!K:L,2,0))</f>
        <v>#N/A</v>
      </c>
      <c r="L2792" s="70"/>
      <c r="M2792" s="101">
        <f t="shared" si="87"/>
        <v>0</v>
      </c>
    </row>
    <row r="2793" spans="2:13">
      <c r="B2793" s="60"/>
      <c r="C2793" s="65"/>
      <c r="D2793" s="66"/>
      <c r="E2793" s="20" t="str">
        <f t="shared" si="86"/>
        <v>1-1900</v>
      </c>
      <c r="F2793" s="69"/>
      <c r="G2793" s="67"/>
      <c r="H2793" s="68"/>
      <c r="I2793" s="69"/>
      <c r="J2793" s="67"/>
      <c r="K2793" s="25" t="e">
        <f>IFERROR(VLOOKUP(J2793,'DE-PARA'!J:K,2,0),VLOOKUP('BD Conta 5295-0'!J2793,'DE-PARA'!K:L,2,0))</f>
        <v>#N/A</v>
      </c>
      <c r="L2793" s="70"/>
      <c r="M2793" s="101">
        <f t="shared" si="87"/>
        <v>0</v>
      </c>
    </row>
    <row r="2794" spans="2:13">
      <c r="B2794" s="60"/>
      <c r="C2794" s="65"/>
      <c r="D2794" s="66"/>
      <c r="E2794" s="20" t="str">
        <f t="shared" si="86"/>
        <v>1-1900</v>
      </c>
      <c r="F2794" s="69"/>
      <c r="G2794" s="67"/>
      <c r="H2794" s="68"/>
      <c r="I2794" s="69"/>
      <c r="J2794" s="67"/>
      <c r="K2794" s="25" t="e">
        <f>IFERROR(VLOOKUP(J2794,'DE-PARA'!J:K,2,0),VLOOKUP('BD Conta 5295-0'!J2794,'DE-PARA'!K:L,2,0))</f>
        <v>#N/A</v>
      </c>
      <c r="L2794" s="70"/>
      <c r="M2794" s="101">
        <f t="shared" si="87"/>
        <v>0</v>
      </c>
    </row>
    <row r="2795" spans="2:13">
      <c r="B2795" s="60"/>
      <c r="C2795" s="65"/>
      <c r="D2795" s="66"/>
      <c r="E2795" s="20" t="str">
        <f t="shared" si="86"/>
        <v>1-1900</v>
      </c>
      <c r="F2795" s="69"/>
      <c r="G2795" s="67"/>
      <c r="H2795" s="68"/>
      <c r="I2795" s="69"/>
      <c r="J2795" s="67"/>
      <c r="K2795" s="25" t="e">
        <f>IFERROR(VLOOKUP(J2795,'DE-PARA'!J:K,2,0),VLOOKUP('BD Conta 5295-0'!J2795,'DE-PARA'!K:L,2,0))</f>
        <v>#N/A</v>
      </c>
      <c r="L2795" s="70"/>
      <c r="M2795" s="101">
        <f t="shared" si="87"/>
        <v>0</v>
      </c>
    </row>
    <row r="2796" spans="2:13">
      <c r="B2796" s="60"/>
      <c r="C2796" s="65"/>
      <c r="D2796" s="66"/>
      <c r="E2796" s="20" t="str">
        <f t="shared" si="86"/>
        <v>1-1900</v>
      </c>
      <c r="F2796" s="69"/>
      <c r="G2796" s="67"/>
      <c r="H2796" s="68"/>
      <c r="I2796" s="69"/>
      <c r="J2796" s="67"/>
      <c r="K2796" s="25" t="e">
        <f>IFERROR(VLOOKUP(J2796,'DE-PARA'!J:K,2,0),VLOOKUP('BD Conta 5295-0'!J2796,'DE-PARA'!K:L,2,0))</f>
        <v>#N/A</v>
      </c>
      <c r="L2796" s="70"/>
      <c r="M2796" s="101">
        <f t="shared" si="87"/>
        <v>0</v>
      </c>
    </row>
    <row r="2797" spans="2:13">
      <c r="B2797" s="60"/>
      <c r="C2797" s="65"/>
      <c r="D2797" s="66"/>
      <c r="E2797" s="20" t="str">
        <f t="shared" si="86"/>
        <v>1-1900</v>
      </c>
      <c r="F2797" s="69"/>
      <c r="G2797" s="67"/>
      <c r="H2797" s="68"/>
      <c r="I2797" s="69"/>
      <c r="J2797" s="67"/>
      <c r="K2797" s="25" t="e">
        <f>IFERROR(VLOOKUP(J2797,'DE-PARA'!J:K,2,0),VLOOKUP('BD Conta 5295-0'!J2797,'DE-PARA'!K:L,2,0))</f>
        <v>#N/A</v>
      </c>
      <c r="L2797" s="70"/>
      <c r="M2797" s="101">
        <f t="shared" si="87"/>
        <v>0</v>
      </c>
    </row>
    <row r="2798" spans="2:13">
      <c r="B2798" s="60"/>
      <c r="C2798" s="65"/>
      <c r="D2798" s="66"/>
      <c r="E2798" s="20" t="str">
        <f t="shared" si="86"/>
        <v>1-1900</v>
      </c>
      <c r="F2798" s="69"/>
      <c r="G2798" s="67"/>
      <c r="H2798" s="68"/>
      <c r="I2798" s="69"/>
      <c r="J2798" s="67"/>
      <c r="K2798" s="25" t="e">
        <f>IFERROR(VLOOKUP(J2798,'DE-PARA'!J:K,2,0),VLOOKUP('BD Conta 5295-0'!J2798,'DE-PARA'!K:L,2,0))</f>
        <v>#N/A</v>
      </c>
      <c r="L2798" s="70"/>
      <c r="M2798" s="101">
        <f t="shared" si="87"/>
        <v>0</v>
      </c>
    </row>
    <row r="2799" spans="2:13">
      <c r="B2799" s="60"/>
      <c r="C2799" s="65"/>
      <c r="D2799" s="66"/>
      <c r="E2799" s="20" t="str">
        <f t="shared" si="86"/>
        <v>1-1900</v>
      </c>
      <c r="F2799" s="69"/>
      <c r="G2799" s="67"/>
      <c r="H2799" s="68"/>
      <c r="I2799" s="69"/>
      <c r="J2799" s="67"/>
      <c r="K2799" s="25" t="e">
        <f>IFERROR(VLOOKUP(J2799,'DE-PARA'!J:K,2,0),VLOOKUP('BD Conta 5295-0'!J2799,'DE-PARA'!K:L,2,0))</f>
        <v>#N/A</v>
      </c>
      <c r="L2799" s="70"/>
      <c r="M2799" s="101">
        <f t="shared" si="87"/>
        <v>0</v>
      </c>
    </row>
    <row r="2800" spans="2:13">
      <c r="B2800" s="60"/>
      <c r="C2800" s="65"/>
      <c r="D2800" s="66"/>
      <c r="E2800" s="20" t="str">
        <f t="shared" si="86"/>
        <v>1-1900</v>
      </c>
      <c r="F2800" s="69"/>
      <c r="G2800" s="67"/>
      <c r="H2800" s="68"/>
      <c r="I2800" s="69"/>
      <c r="J2800" s="67"/>
      <c r="K2800" s="25" t="e">
        <f>IFERROR(VLOOKUP(J2800,'DE-PARA'!J:K,2,0),VLOOKUP('BD Conta 5295-0'!J2800,'DE-PARA'!K:L,2,0))</f>
        <v>#N/A</v>
      </c>
      <c r="L2800" s="70"/>
      <c r="M2800" s="101">
        <f t="shared" si="87"/>
        <v>0</v>
      </c>
    </row>
    <row r="2801" spans="2:13">
      <c r="B2801" s="60"/>
      <c r="C2801" s="65"/>
      <c r="D2801" s="66"/>
      <c r="E2801" s="20" t="str">
        <f t="shared" si="86"/>
        <v>1-1900</v>
      </c>
      <c r="F2801" s="69"/>
      <c r="G2801" s="67"/>
      <c r="H2801" s="68"/>
      <c r="I2801" s="69"/>
      <c r="J2801" s="67"/>
      <c r="K2801" s="25" t="e">
        <f>IFERROR(VLOOKUP(J2801,'DE-PARA'!J:K,2,0),VLOOKUP('BD Conta 5295-0'!J2801,'DE-PARA'!K:L,2,0))</f>
        <v>#N/A</v>
      </c>
      <c r="L2801" s="70"/>
      <c r="M2801" s="101">
        <f t="shared" si="87"/>
        <v>0</v>
      </c>
    </row>
    <row r="2802" spans="2:13">
      <c r="B2802" s="60"/>
      <c r="C2802" s="65"/>
      <c r="D2802" s="66"/>
      <c r="E2802" s="20" t="str">
        <f t="shared" si="86"/>
        <v>1-1900</v>
      </c>
      <c r="F2802" s="69"/>
      <c r="G2802" s="67"/>
      <c r="H2802" s="68"/>
      <c r="I2802" s="69"/>
      <c r="J2802" s="67"/>
      <c r="K2802" s="25" t="e">
        <f>IFERROR(VLOOKUP(J2802,'DE-PARA'!J:K,2,0),VLOOKUP('BD Conta 5295-0'!J2802,'DE-PARA'!K:L,2,0))</f>
        <v>#N/A</v>
      </c>
      <c r="L2802" s="70"/>
      <c r="M2802" s="101">
        <f t="shared" si="87"/>
        <v>0</v>
      </c>
    </row>
    <row r="2803" spans="2:13">
      <c r="B2803" s="60"/>
      <c r="C2803" s="65"/>
      <c r="D2803" s="66"/>
      <c r="E2803" s="20" t="str">
        <f t="shared" si="86"/>
        <v>1-1900</v>
      </c>
      <c r="F2803" s="69"/>
      <c r="G2803" s="67"/>
      <c r="H2803" s="68"/>
      <c r="I2803" s="69"/>
      <c r="J2803" s="67"/>
      <c r="K2803" s="25" t="e">
        <f>IFERROR(VLOOKUP(J2803,'DE-PARA'!J:K,2,0),VLOOKUP('BD Conta 5295-0'!J2803,'DE-PARA'!K:L,2,0))</f>
        <v>#N/A</v>
      </c>
      <c r="L2803" s="70"/>
      <c r="M2803" s="101">
        <f t="shared" si="87"/>
        <v>0</v>
      </c>
    </row>
    <row r="2804" spans="2:13">
      <c r="B2804" s="60"/>
      <c r="C2804" s="65"/>
      <c r="D2804" s="66"/>
      <c r="E2804" s="20" t="str">
        <f t="shared" si="86"/>
        <v>1-1900</v>
      </c>
      <c r="F2804" s="69"/>
      <c r="G2804" s="67"/>
      <c r="H2804" s="68"/>
      <c r="I2804" s="69"/>
      <c r="J2804" s="67"/>
      <c r="K2804" s="25" t="e">
        <f>IFERROR(VLOOKUP(J2804,'DE-PARA'!J:K,2,0),VLOOKUP('BD Conta 5295-0'!J2804,'DE-PARA'!K:L,2,0))</f>
        <v>#N/A</v>
      </c>
      <c r="L2804" s="70"/>
      <c r="M2804" s="101">
        <f t="shared" si="87"/>
        <v>0</v>
      </c>
    </row>
    <row r="2805" spans="2:13">
      <c r="B2805" s="60"/>
      <c r="C2805" s="65"/>
      <c r="D2805" s="66"/>
      <c r="E2805" s="20" t="str">
        <f t="shared" si="86"/>
        <v>1-1900</v>
      </c>
      <c r="F2805" s="69"/>
      <c r="G2805" s="67"/>
      <c r="H2805" s="68"/>
      <c r="I2805" s="69"/>
      <c r="J2805" s="67"/>
      <c r="K2805" s="25" t="e">
        <f>IFERROR(VLOOKUP(J2805,'DE-PARA'!J:K,2,0),VLOOKUP('BD Conta 5295-0'!J2805,'DE-PARA'!K:L,2,0))</f>
        <v>#N/A</v>
      </c>
      <c r="L2805" s="70"/>
      <c r="M2805" s="101">
        <f t="shared" si="87"/>
        <v>0</v>
      </c>
    </row>
    <row r="2806" spans="2:13">
      <c r="B2806" s="60"/>
      <c r="C2806" s="65"/>
      <c r="D2806" s="66"/>
      <c r="E2806" s="20" t="str">
        <f t="shared" si="86"/>
        <v>1-1900</v>
      </c>
      <c r="F2806" s="69"/>
      <c r="G2806" s="67"/>
      <c r="H2806" s="68"/>
      <c r="I2806" s="69"/>
      <c r="J2806" s="67"/>
      <c r="K2806" s="25" t="e">
        <f>IFERROR(VLOOKUP(J2806,'DE-PARA'!J:K,2,0),VLOOKUP('BD Conta 5295-0'!J2806,'DE-PARA'!K:L,2,0))</f>
        <v>#N/A</v>
      </c>
      <c r="L2806" s="70"/>
      <c r="M2806" s="101">
        <f t="shared" si="87"/>
        <v>0</v>
      </c>
    </row>
    <row r="2807" spans="2:13">
      <c r="B2807" s="60"/>
      <c r="C2807" s="65"/>
      <c r="D2807" s="66"/>
      <c r="E2807" s="20" t="str">
        <f t="shared" si="86"/>
        <v>1-1900</v>
      </c>
      <c r="F2807" s="69"/>
      <c r="G2807" s="67"/>
      <c r="H2807" s="68"/>
      <c r="I2807" s="69"/>
      <c r="J2807" s="67"/>
      <c r="K2807" s="25" t="e">
        <f>IFERROR(VLOOKUP(J2807,'DE-PARA'!J:K,2,0),VLOOKUP('BD Conta 5295-0'!J2807,'DE-PARA'!K:L,2,0))</f>
        <v>#N/A</v>
      </c>
      <c r="L2807" s="70"/>
      <c r="M2807" s="101">
        <f t="shared" si="87"/>
        <v>0</v>
      </c>
    </row>
    <row r="2808" spans="2:13">
      <c r="B2808" s="60"/>
      <c r="C2808" s="65"/>
      <c r="D2808" s="66"/>
      <c r="E2808" s="20" t="str">
        <f t="shared" si="86"/>
        <v>1-1900</v>
      </c>
      <c r="F2808" s="69"/>
      <c r="G2808" s="67"/>
      <c r="H2808" s="68"/>
      <c r="I2808" s="69"/>
      <c r="J2808" s="67"/>
      <c r="K2808" s="25" t="e">
        <f>IFERROR(VLOOKUP(J2808,'DE-PARA'!J:K,2,0),VLOOKUP('BD Conta 5295-0'!J2808,'DE-PARA'!K:L,2,0))</f>
        <v>#N/A</v>
      </c>
      <c r="L2808" s="70"/>
      <c r="M2808" s="101">
        <f t="shared" si="87"/>
        <v>0</v>
      </c>
    </row>
    <row r="2809" spans="2:13">
      <c r="B2809" s="60"/>
      <c r="C2809" s="65"/>
      <c r="D2809" s="66"/>
      <c r="E2809" s="20" t="str">
        <f t="shared" si="86"/>
        <v>1-1900</v>
      </c>
      <c r="F2809" s="69"/>
      <c r="G2809" s="67"/>
      <c r="H2809" s="68"/>
      <c r="I2809" s="69"/>
      <c r="J2809" s="67"/>
      <c r="K2809" s="25" t="e">
        <f>IFERROR(VLOOKUP(J2809,'DE-PARA'!J:K,2,0),VLOOKUP('BD Conta 5295-0'!J2809,'DE-PARA'!K:L,2,0))</f>
        <v>#N/A</v>
      </c>
      <c r="L2809" s="70"/>
      <c r="M2809" s="101">
        <f t="shared" si="87"/>
        <v>0</v>
      </c>
    </row>
    <row r="2810" spans="2:13">
      <c r="B2810" s="60"/>
      <c r="C2810" s="65"/>
      <c r="D2810" s="66"/>
      <c r="E2810" s="20" t="str">
        <f t="shared" si="86"/>
        <v>1-1900</v>
      </c>
      <c r="F2810" s="69"/>
      <c r="G2810" s="67"/>
      <c r="H2810" s="68"/>
      <c r="I2810" s="69"/>
      <c r="J2810" s="67"/>
      <c r="K2810" s="25" t="e">
        <f>IFERROR(VLOOKUP(J2810,'DE-PARA'!J:K,2,0),VLOOKUP('BD Conta 5295-0'!J2810,'DE-PARA'!K:L,2,0))</f>
        <v>#N/A</v>
      </c>
      <c r="L2810" s="70"/>
      <c r="M2810" s="101">
        <f t="shared" si="87"/>
        <v>0</v>
      </c>
    </row>
    <row r="2811" spans="2:13">
      <c r="B2811" s="60"/>
      <c r="C2811" s="65"/>
      <c r="D2811" s="66"/>
      <c r="E2811" s="20" t="str">
        <f t="shared" si="86"/>
        <v>1-1900</v>
      </c>
      <c r="F2811" s="69"/>
      <c r="G2811" s="67"/>
      <c r="H2811" s="68"/>
      <c r="I2811" s="69"/>
      <c r="J2811" s="67"/>
      <c r="K2811" s="25" t="e">
        <f>IFERROR(VLOOKUP(J2811,'DE-PARA'!J:K,2,0),VLOOKUP('BD Conta 5295-0'!J2811,'DE-PARA'!K:L,2,0))</f>
        <v>#N/A</v>
      </c>
      <c r="L2811" s="70"/>
      <c r="M2811" s="101">
        <f t="shared" si="87"/>
        <v>0</v>
      </c>
    </row>
    <row r="2812" spans="2:13">
      <c r="B2812" s="60"/>
      <c r="C2812" s="65"/>
      <c r="D2812" s="66"/>
      <c r="E2812" s="20" t="str">
        <f t="shared" si="86"/>
        <v>1-1900</v>
      </c>
      <c r="F2812" s="69"/>
      <c r="G2812" s="67"/>
      <c r="H2812" s="68"/>
      <c r="I2812" s="69"/>
      <c r="J2812" s="67"/>
      <c r="K2812" s="25" t="e">
        <f>IFERROR(VLOOKUP(J2812,'DE-PARA'!J:K,2,0),VLOOKUP('BD Conta 5295-0'!J2812,'DE-PARA'!K:L,2,0))</f>
        <v>#N/A</v>
      </c>
      <c r="L2812" s="70"/>
      <c r="M2812" s="101">
        <f t="shared" si="87"/>
        <v>0</v>
      </c>
    </row>
    <row r="2813" spans="2:13">
      <c r="B2813" s="60"/>
      <c r="C2813" s="65"/>
      <c r="D2813" s="66"/>
      <c r="E2813" s="20" t="str">
        <f t="shared" si="86"/>
        <v>1-1900</v>
      </c>
      <c r="F2813" s="69"/>
      <c r="G2813" s="67"/>
      <c r="H2813" s="68"/>
      <c r="I2813" s="69"/>
      <c r="J2813" s="67"/>
      <c r="K2813" s="25" t="e">
        <f>IFERROR(VLOOKUP(J2813,'DE-PARA'!J:K,2,0),VLOOKUP('BD Conta 5295-0'!J2813,'DE-PARA'!K:L,2,0))</f>
        <v>#N/A</v>
      </c>
      <c r="L2813" s="70"/>
      <c r="M2813" s="101">
        <f t="shared" si="87"/>
        <v>0</v>
      </c>
    </row>
    <row r="2814" spans="2:13">
      <c r="B2814" s="60"/>
      <c r="C2814" s="65"/>
      <c r="D2814" s="66"/>
      <c r="E2814" s="20" t="str">
        <f t="shared" si="86"/>
        <v>1-1900</v>
      </c>
      <c r="F2814" s="69"/>
      <c r="G2814" s="67"/>
      <c r="H2814" s="68"/>
      <c r="I2814" s="69"/>
      <c r="J2814" s="67"/>
      <c r="K2814" s="25" t="e">
        <f>IFERROR(VLOOKUP(J2814,'DE-PARA'!J:K,2,0),VLOOKUP('BD Conta 5295-0'!J2814,'DE-PARA'!K:L,2,0))</f>
        <v>#N/A</v>
      </c>
      <c r="L2814" s="70"/>
      <c r="M2814" s="101">
        <f t="shared" si="87"/>
        <v>0</v>
      </c>
    </row>
    <row r="2815" spans="2:13">
      <c r="B2815" s="60"/>
      <c r="C2815" s="65"/>
      <c r="D2815" s="66"/>
      <c r="E2815" s="20" t="str">
        <f t="shared" si="86"/>
        <v>1-1900</v>
      </c>
      <c r="F2815" s="69"/>
      <c r="G2815" s="67"/>
      <c r="H2815" s="68"/>
      <c r="I2815" s="69"/>
      <c r="J2815" s="67"/>
      <c r="K2815" s="25" t="e">
        <f>IFERROR(VLOOKUP(J2815,'DE-PARA'!J:K,2,0),VLOOKUP('BD Conta 5295-0'!J2815,'DE-PARA'!K:L,2,0))</f>
        <v>#N/A</v>
      </c>
      <c r="L2815" s="70"/>
      <c r="M2815" s="101">
        <f t="shared" si="87"/>
        <v>0</v>
      </c>
    </row>
    <row r="2816" spans="2:13">
      <c r="B2816" s="60"/>
      <c r="C2816" s="65"/>
      <c r="D2816" s="66"/>
      <c r="E2816" s="20" t="str">
        <f t="shared" si="86"/>
        <v>1-1900</v>
      </c>
      <c r="F2816" s="69"/>
      <c r="G2816" s="67"/>
      <c r="H2816" s="68"/>
      <c r="I2816" s="69"/>
      <c r="J2816" s="67"/>
      <c r="K2816" s="25" t="e">
        <f>IFERROR(VLOOKUP(J2816,'DE-PARA'!J:K,2,0),VLOOKUP('BD Conta 5295-0'!J2816,'DE-PARA'!K:L,2,0))</f>
        <v>#N/A</v>
      </c>
      <c r="L2816" s="70"/>
      <c r="M2816" s="101">
        <f t="shared" si="87"/>
        <v>0</v>
      </c>
    </row>
    <row r="2817" spans="2:13">
      <c r="B2817" s="60"/>
      <c r="C2817" s="65"/>
      <c r="D2817" s="66"/>
      <c r="E2817" s="20" t="str">
        <f t="shared" si="86"/>
        <v>1-1900</v>
      </c>
      <c r="F2817" s="69"/>
      <c r="G2817" s="67"/>
      <c r="H2817" s="68"/>
      <c r="I2817" s="69"/>
      <c r="J2817" s="67"/>
      <c r="K2817" s="25" t="e">
        <f>IFERROR(VLOOKUP(J2817,'DE-PARA'!J:K,2,0),VLOOKUP('BD Conta 5295-0'!J2817,'DE-PARA'!K:L,2,0))</f>
        <v>#N/A</v>
      </c>
      <c r="L2817" s="70"/>
      <c r="M2817" s="101">
        <f t="shared" si="87"/>
        <v>0</v>
      </c>
    </row>
    <row r="2818" spans="2:13">
      <c r="B2818" s="60"/>
      <c r="C2818" s="65"/>
      <c r="D2818" s="66"/>
      <c r="E2818" s="20" t="str">
        <f t="shared" si="86"/>
        <v>1-1900</v>
      </c>
      <c r="F2818" s="69"/>
      <c r="G2818" s="67"/>
      <c r="H2818" s="68"/>
      <c r="I2818" s="69"/>
      <c r="J2818" s="67"/>
      <c r="K2818" s="25" t="e">
        <f>IFERROR(VLOOKUP(J2818,'DE-PARA'!J:K,2,0),VLOOKUP('BD Conta 5295-0'!J2818,'DE-PARA'!K:L,2,0))</f>
        <v>#N/A</v>
      </c>
      <c r="L2818" s="70"/>
      <c r="M2818" s="101">
        <f t="shared" si="87"/>
        <v>0</v>
      </c>
    </row>
    <row r="2819" spans="2:13">
      <c r="B2819" s="60"/>
      <c r="C2819" s="65"/>
      <c r="D2819" s="66"/>
      <c r="E2819" s="20" t="str">
        <f t="shared" si="86"/>
        <v>1-1900</v>
      </c>
      <c r="F2819" s="69"/>
      <c r="G2819" s="67"/>
      <c r="H2819" s="68"/>
      <c r="I2819" s="69"/>
      <c r="J2819" s="67"/>
      <c r="K2819" s="25" t="e">
        <f>IFERROR(VLOOKUP(J2819,'DE-PARA'!J:K,2,0),VLOOKUP('BD Conta 5295-0'!J2819,'DE-PARA'!K:L,2,0))</f>
        <v>#N/A</v>
      </c>
      <c r="L2819" s="70"/>
      <c r="M2819" s="101">
        <f t="shared" si="87"/>
        <v>0</v>
      </c>
    </row>
    <row r="2820" spans="2:13">
      <c r="B2820" s="60"/>
      <c r="C2820" s="65"/>
      <c r="D2820" s="66"/>
      <c r="E2820" s="20" t="str">
        <f t="shared" ref="E2820:E2883" si="88">MONTH(D2820)&amp;"-"&amp;YEAR(D2820)</f>
        <v>1-1900</v>
      </c>
      <c r="F2820" s="69"/>
      <c r="G2820" s="67"/>
      <c r="H2820" s="68"/>
      <c r="I2820" s="69"/>
      <c r="J2820" s="67"/>
      <c r="K2820" s="25" t="e">
        <f>IFERROR(VLOOKUP(J2820,'DE-PARA'!J:K,2,0),VLOOKUP('BD Conta 5295-0'!J2820,'DE-PARA'!K:L,2,0))</f>
        <v>#N/A</v>
      </c>
      <c r="L2820" s="70"/>
      <c r="M2820" s="101">
        <f t="shared" si="87"/>
        <v>0</v>
      </c>
    </row>
    <row r="2821" spans="2:13">
      <c r="B2821" s="60"/>
      <c r="C2821" s="65"/>
      <c r="D2821" s="66"/>
      <c r="E2821" s="20" t="str">
        <f t="shared" si="88"/>
        <v>1-1900</v>
      </c>
      <c r="F2821" s="69"/>
      <c r="G2821" s="67"/>
      <c r="H2821" s="68"/>
      <c r="I2821" s="69"/>
      <c r="J2821" s="67"/>
      <c r="K2821" s="25" t="e">
        <f>IFERROR(VLOOKUP(J2821,'DE-PARA'!J:K,2,0),VLOOKUP('BD Conta 5295-0'!J2821,'DE-PARA'!K:L,2,0))</f>
        <v>#N/A</v>
      </c>
      <c r="L2821" s="70"/>
      <c r="M2821" s="101">
        <f t="shared" si="87"/>
        <v>0</v>
      </c>
    </row>
    <row r="2822" spans="2:13">
      <c r="B2822" s="60"/>
      <c r="C2822" s="65"/>
      <c r="D2822" s="66"/>
      <c r="E2822" s="20" t="str">
        <f t="shared" si="88"/>
        <v>1-1900</v>
      </c>
      <c r="F2822" s="69"/>
      <c r="G2822" s="67"/>
      <c r="H2822" s="68"/>
      <c r="I2822" s="69"/>
      <c r="J2822" s="67"/>
      <c r="K2822" s="25" t="e">
        <f>IFERROR(VLOOKUP(J2822,'DE-PARA'!J:K,2,0),VLOOKUP('BD Conta 5295-0'!J2822,'DE-PARA'!K:L,2,0))</f>
        <v>#N/A</v>
      </c>
      <c r="L2822" s="70"/>
      <c r="M2822" s="101">
        <f t="shared" ref="M2822:M2885" si="89">M2821+L2822</f>
        <v>0</v>
      </c>
    </row>
    <row r="2823" spans="2:13">
      <c r="B2823" s="60"/>
      <c r="C2823" s="65"/>
      <c r="D2823" s="66"/>
      <c r="E2823" s="20" t="str">
        <f t="shared" si="88"/>
        <v>1-1900</v>
      </c>
      <c r="F2823" s="69"/>
      <c r="G2823" s="67"/>
      <c r="H2823" s="68"/>
      <c r="I2823" s="69"/>
      <c r="J2823" s="67"/>
      <c r="K2823" s="25" t="e">
        <f>IFERROR(VLOOKUP(J2823,'DE-PARA'!J:K,2,0),VLOOKUP('BD Conta 5295-0'!J2823,'DE-PARA'!K:L,2,0))</f>
        <v>#N/A</v>
      </c>
      <c r="L2823" s="70"/>
      <c r="M2823" s="101">
        <f t="shared" si="89"/>
        <v>0</v>
      </c>
    </row>
    <row r="2824" spans="2:13">
      <c r="B2824" s="60"/>
      <c r="C2824" s="65"/>
      <c r="D2824" s="66"/>
      <c r="E2824" s="20" t="str">
        <f t="shared" si="88"/>
        <v>1-1900</v>
      </c>
      <c r="F2824" s="69"/>
      <c r="G2824" s="67"/>
      <c r="H2824" s="68"/>
      <c r="I2824" s="69"/>
      <c r="J2824" s="67"/>
      <c r="K2824" s="25" t="e">
        <f>IFERROR(VLOOKUP(J2824,'DE-PARA'!J:K,2,0),VLOOKUP('BD Conta 5295-0'!J2824,'DE-PARA'!K:L,2,0))</f>
        <v>#N/A</v>
      </c>
      <c r="L2824" s="70"/>
      <c r="M2824" s="101">
        <f t="shared" si="89"/>
        <v>0</v>
      </c>
    </row>
    <row r="2825" spans="2:13">
      <c r="B2825" s="60"/>
      <c r="C2825" s="65"/>
      <c r="D2825" s="66"/>
      <c r="E2825" s="20" t="str">
        <f t="shared" si="88"/>
        <v>1-1900</v>
      </c>
      <c r="F2825" s="69"/>
      <c r="G2825" s="67"/>
      <c r="H2825" s="68"/>
      <c r="I2825" s="69"/>
      <c r="J2825" s="67"/>
      <c r="K2825" s="25" t="e">
        <f>IFERROR(VLOOKUP(J2825,'DE-PARA'!J:K,2,0),VLOOKUP('BD Conta 5295-0'!J2825,'DE-PARA'!K:L,2,0))</f>
        <v>#N/A</v>
      </c>
      <c r="L2825" s="70"/>
      <c r="M2825" s="101">
        <f t="shared" si="89"/>
        <v>0</v>
      </c>
    </row>
    <row r="2826" spans="2:13">
      <c r="B2826" s="60"/>
      <c r="C2826" s="65"/>
      <c r="D2826" s="66"/>
      <c r="E2826" s="20" t="str">
        <f t="shared" si="88"/>
        <v>1-1900</v>
      </c>
      <c r="F2826" s="69"/>
      <c r="G2826" s="67"/>
      <c r="H2826" s="68"/>
      <c r="I2826" s="69"/>
      <c r="J2826" s="67"/>
      <c r="K2826" s="25" t="e">
        <f>IFERROR(VLOOKUP(J2826,'DE-PARA'!J:K,2,0),VLOOKUP('BD Conta 5295-0'!J2826,'DE-PARA'!K:L,2,0))</f>
        <v>#N/A</v>
      </c>
      <c r="L2826" s="70"/>
      <c r="M2826" s="101">
        <f t="shared" si="89"/>
        <v>0</v>
      </c>
    </row>
    <row r="2827" spans="2:13">
      <c r="B2827" s="60"/>
      <c r="C2827" s="65"/>
      <c r="D2827" s="66"/>
      <c r="E2827" s="20" t="str">
        <f t="shared" si="88"/>
        <v>1-1900</v>
      </c>
      <c r="F2827" s="69"/>
      <c r="G2827" s="67"/>
      <c r="H2827" s="68"/>
      <c r="I2827" s="69"/>
      <c r="J2827" s="67"/>
      <c r="K2827" s="25" t="e">
        <f>IFERROR(VLOOKUP(J2827,'DE-PARA'!J:K,2,0),VLOOKUP('BD Conta 5295-0'!J2827,'DE-PARA'!K:L,2,0))</f>
        <v>#N/A</v>
      </c>
      <c r="L2827" s="70"/>
      <c r="M2827" s="101">
        <f t="shared" si="89"/>
        <v>0</v>
      </c>
    </row>
    <row r="2828" spans="2:13">
      <c r="B2828" s="60"/>
      <c r="C2828" s="65"/>
      <c r="D2828" s="66"/>
      <c r="E2828" s="20" t="str">
        <f t="shared" si="88"/>
        <v>1-1900</v>
      </c>
      <c r="F2828" s="69"/>
      <c r="G2828" s="67"/>
      <c r="H2828" s="68"/>
      <c r="I2828" s="69"/>
      <c r="J2828" s="67"/>
      <c r="K2828" s="25" t="e">
        <f>IFERROR(VLOOKUP(J2828,'DE-PARA'!J:K,2,0),VLOOKUP('BD Conta 5295-0'!J2828,'DE-PARA'!K:L,2,0))</f>
        <v>#N/A</v>
      </c>
      <c r="L2828" s="70"/>
      <c r="M2828" s="101">
        <f t="shared" si="89"/>
        <v>0</v>
      </c>
    </row>
    <row r="2829" spans="2:13">
      <c r="B2829" s="60"/>
      <c r="C2829" s="65"/>
      <c r="D2829" s="66"/>
      <c r="E2829" s="20" t="str">
        <f t="shared" si="88"/>
        <v>1-1900</v>
      </c>
      <c r="F2829" s="69"/>
      <c r="G2829" s="67"/>
      <c r="H2829" s="68"/>
      <c r="I2829" s="69"/>
      <c r="J2829" s="67"/>
      <c r="K2829" s="25" t="e">
        <f>IFERROR(VLOOKUP(J2829,'DE-PARA'!J:K,2,0),VLOOKUP('BD Conta 5295-0'!J2829,'DE-PARA'!K:L,2,0))</f>
        <v>#N/A</v>
      </c>
      <c r="L2829" s="70"/>
      <c r="M2829" s="101">
        <f t="shared" si="89"/>
        <v>0</v>
      </c>
    </row>
    <row r="2830" spans="2:13">
      <c r="B2830" s="60"/>
      <c r="C2830" s="65"/>
      <c r="D2830" s="66"/>
      <c r="E2830" s="20" t="str">
        <f t="shared" si="88"/>
        <v>1-1900</v>
      </c>
      <c r="F2830" s="69"/>
      <c r="G2830" s="67"/>
      <c r="H2830" s="68"/>
      <c r="I2830" s="69"/>
      <c r="J2830" s="67"/>
      <c r="K2830" s="25" t="e">
        <f>IFERROR(VLOOKUP(J2830,'DE-PARA'!J:K,2,0),VLOOKUP('BD Conta 5295-0'!J2830,'DE-PARA'!K:L,2,0))</f>
        <v>#N/A</v>
      </c>
      <c r="L2830" s="70"/>
      <c r="M2830" s="101">
        <f t="shared" si="89"/>
        <v>0</v>
      </c>
    </row>
    <row r="2831" spans="2:13">
      <c r="B2831" s="60"/>
      <c r="C2831" s="65"/>
      <c r="D2831" s="66"/>
      <c r="E2831" s="20" t="str">
        <f t="shared" si="88"/>
        <v>1-1900</v>
      </c>
      <c r="F2831" s="69"/>
      <c r="G2831" s="67"/>
      <c r="H2831" s="68"/>
      <c r="I2831" s="69"/>
      <c r="J2831" s="67"/>
      <c r="K2831" s="25" t="e">
        <f>IFERROR(VLOOKUP(J2831,'DE-PARA'!J:K,2,0),VLOOKUP('BD Conta 5295-0'!J2831,'DE-PARA'!K:L,2,0))</f>
        <v>#N/A</v>
      </c>
      <c r="L2831" s="70"/>
      <c r="M2831" s="101">
        <f t="shared" si="89"/>
        <v>0</v>
      </c>
    </row>
    <row r="2832" spans="2:13">
      <c r="B2832" s="60"/>
      <c r="C2832" s="65"/>
      <c r="D2832" s="66"/>
      <c r="E2832" s="20" t="str">
        <f t="shared" si="88"/>
        <v>1-1900</v>
      </c>
      <c r="F2832" s="69"/>
      <c r="G2832" s="67"/>
      <c r="H2832" s="68"/>
      <c r="I2832" s="69"/>
      <c r="J2832" s="67"/>
      <c r="K2832" s="25" t="e">
        <f>IFERROR(VLOOKUP(J2832,'DE-PARA'!J:K,2,0),VLOOKUP('BD Conta 5295-0'!J2832,'DE-PARA'!K:L,2,0))</f>
        <v>#N/A</v>
      </c>
      <c r="L2832" s="70"/>
      <c r="M2832" s="101">
        <f t="shared" si="89"/>
        <v>0</v>
      </c>
    </row>
    <row r="2833" spans="2:13">
      <c r="B2833" s="60"/>
      <c r="C2833" s="65"/>
      <c r="D2833" s="66"/>
      <c r="E2833" s="20" t="str">
        <f t="shared" si="88"/>
        <v>1-1900</v>
      </c>
      <c r="F2833" s="69"/>
      <c r="G2833" s="67"/>
      <c r="H2833" s="68"/>
      <c r="I2833" s="69"/>
      <c r="J2833" s="67"/>
      <c r="K2833" s="25" t="e">
        <f>IFERROR(VLOOKUP(J2833,'DE-PARA'!J:K,2,0),VLOOKUP('BD Conta 5295-0'!J2833,'DE-PARA'!K:L,2,0))</f>
        <v>#N/A</v>
      </c>
      <c r="L2833" s="70"/>
      <c r="M2833" s="101">
        <f t="shared" si="89"/>
        <v>0</v>
      </c>
    </row>
    <row r="2834" spans="2:13">
      <c r="B2834" s="60"/>
      <c r="C2834" s="65"/>
      <c r="D2834" s="66"/>
      <c r="E2834" s="20" t="str">
        <f t="shared" si="88"/>
        <v>1-1900</v>
      </c>
      <c r="F2834" s="69"/>
      <c r="G2834" s="67"/>
      <c r="H2834" s="68"/>
      <c r="I2834" s="69"/>
      <c r="J2834" s="67"/>
      <c r="K2834" s="25" t="e">
        <f>IFERROR(VLOOKUP(J2834,'DE-PARA'!J:K,2,0),VLOOKUP('BD Conta 5295-0'!J2834,'DE-PARA'!K:L,2,0))</f>
        <v>#N/A</v>
      </c>
      <c r="L2834" s="70"/>
      <c r="M2834" s="101">
        <f t="shared" si="89"/>
        <v>0</v>
      </c>
    </row>
    <row r="2835" spans="2:13">
      <c r="B2835" s="60"/>
      <c r="C2835" s="65"/>
      <c r="D2835" s="66"/>
      <c r="E2835" s="20" t="str">
        <f t="shared" si="88"/>
        <v>1-1900</v>
      </c>
      <c r="F2835" s="69"/>
      <c r="G2835" s="67"/>
      <c r="H2835" s="68"/>
      <c r="I2835" s="69"/>
      <c r="J2835" s="67"/>
      <c r="K2835" s="25" t="e">
        <f>IFERROR(VLOOKUP(J2835,'DE-PARA'!J:K,2,0),VLOOKUP('BD Conta 5295-0'!J2835,'DE-PARA'!K:L,2,0))</f>
        <v>#N/A</v>
      </c>
      <c r="L2835" s="70"/>
      <c r="M2835" s="101">
        <f t="shared" si="89"/>
        <v>0</v>
      </c>
    </row>
    <row r="2836" spans="2:13">
      <c r="B2836" s="60"/>
      <c r="C2836" s="65"/>
      <c r="D2836" s="66"/>
      <c r="E2836" s="20" t="str">
        <f t="shared" si="88"/>
        <v>1-1900</v>
      </c>
      <c r="F2836" s="69"/>
      <c r="G2836" s="67"/>
      <c r="H2836" s="68"/>
      <c r="I2836" s="69"/>
      <c r="J2836" s="67"/>
      <c r="K2836" s="25" t="e">
        <f>IFERROR(VLOOKUP(J2836,'DE-PARA'!J:K,2,0),VLOOKUP('BD Conta 5295-0'!J2836,'DE-PARA'!K:L,2,0))</f>
        <v>#N/A</v>
      </c>
      <c r="L2836" s="70"/>
      <c r="M2836" s="101">
        <f t="shared" si="89"/>
        <v>0</v>
      </c>
    </row>
    <row r="2837" spans="2:13">
      <c r="B2837" s="60"/>
      <c r="C2837" s="65"/>
      <c r="D2837" s="66"/>
      <c r="E2837" s="20" t="str">
        <f t="shared" si="88"/>
        <v>1-1900</v>
      </c>
      <c r="F2837" s="69"/>
      <c r="G2837" s="67"/>
      <c r="H2837" s="68"/>
      <c r="I2837" s="69"/>
      <c r="J2837" s="67"/>
      <c r="K2837" s="25" t="e">
        <f>IFERROR(VLOOKUP(J2837,'DE-PARA'!J:K,2,0),VLOOKUP('BD Conta 5295-0'!J2837,'DE-PARA'!K:L,2,0))</f>
        <v>#N/A</v>
      </c>
      <c r="L2837" s="70"/>
      <c r="M2837" s="101">
        <f t="shared" si="89"/>
        <v>0</v>
      </c>
    </row>
    <row r="2838" spans="2:13">
      <c r="B2838" s="60"/>
      <c r="C2838" s="65"/>
      <c r="D2838" s="66"/>
      <c r="E2838" s="20" t="str">
        <f t="shared" si="88"/>
        <v>1-1900</v>
      </c>
      <c r="F2838" s="69"/>
      <c r="G2838" s="67"/>
      <c r="H2838" s="68"/>
      <c r="I2838" s="69"/>
      <c r="J2838" s="67"/>
      <c r="K2838" s="25" t="e">
        <f>IFERROR(VLOOKUP(J2838,'DE-PARA'!J:K,2,0),VLOOKUP('BD Conta 5295-0'!J2838,'DE-PARA'!K:L,2,0))</f>
        <v>#N/A</v>
      </c>
      <c r="L2838" s="70"/>
      <c r="M2838" s="101">
        <f t="shared" si="89"/>
        <v>0</v>
      </c>
    </row>
    <row r="2839" spans="2:13">
      <c r="B2839" s="60"/>
      <c r="C2839" s="65"/>
      <c r="D2839" s="66"/>
      <c r="E2839" s="20" t="str">
        <f t="shared" si="88"/>
        <v>1-1900</v>
      </c>
      <c r="F2839" s="69"/>
      <c r="G2839" s="67"/>
      <c r="H2839" s="68"/>
      <c r="I2839" s="69"/>
      <c r="J2839" s="67"/>
      <c r="K2839" s="25" t="e">
        <f>IFERROR(VLOOKUP(J2839,'DE-PARA'!J:K,2,0),VLOOKUP('BD Conta 5295-0'!J2839,'DE-PARA'!K:L,2,0))</f>
        <v>#N/A</v>
      </c>
      <c r="L2839" s="70"/>
      <c r="M2839" s="101">
        <f t="shared" si="89"/>
        <v>0</v>
      </c>
    </row>
    <row r="2840" spans="2:13">
      <c r="B2840" s="60"/>
      <c r="C2840" s="65"/>
      <c r="D2840" s="66"/>
      <c r="E2840" s="20" t="str">
        <f t="shared" si="88"/>
        <v>1-1900</v>
      </c>
      <c r="F2840" s="69"/>
      <c r="G2840" s="67"/>
      <c r="H2840" s="68"/>
      <c r="I2840" s="69"/>
      <c r="J2840" s="67"/>
      <c r="K2840" s="25" t="e">
        <f>IFERROR(VLOOKUP(J2840,'DE-PARA'!J:K,2,0),VLOOKUP('BD Conta 5295-0'!J2840,'DE-PARA'!K:L,2,0))</f>
        <v>#N/A</v>
      </c>
      <c r="L2840" s="70"/>
      <c r="M2840" s="101">
        <f t="shared" si="89"/>
        <v>0</v>
      </c>
    </row>
    <row r="2841" spans="2:13">
      <c r="B2841" s="60"/>
      <c r="C2841" s="65"/>
      <c r="D2841" s="66"/>
      <c r="E2841" s="20" t="str">
        <f t="shared" si="88"/>
        <v>1-1900</v>
      </c>
      <c r="F2841" s="69"/>
      <c r="G2841" s="67"/>
      <c r="H2841" s="68"/>
      <c r="I2841" s="69"/>
      <c r="J2841" s="67"/>
      <c r="K2841" s="25" t="e">
        <f>IFERROR(VLOOKUP(J2841,'DE-PARA'!J:K,2,0),VLOOKUP('BD Conta 5295-0'!J2841,'DE-PARA'!K:L,2,0))</f>
        <v>#N/A</v>
      </c>
      <c r="L2841" s="70"/>
      <c r="M2841" s="101">
        <f t="shared" si="89"/>
        <v>0</v>
      </c>
    </row>
    <row r="2842" spans="2:13">
      <c r="B2842" s="60"/>
      <c r="C2842" s="65"/>
      <c r="D2842" s="66"/>
      <c r="E2842" s="20" t="str">
        <f t="shared" si="88"/>
        <v>1-1900</v>
      </c>
      <c r="F2842" s="69"/>
      <c r="G2842" s="67"/>
      <c r="H2842" s="68"/>
      <c r="I2842" s="69"/>
      <c r="J2842" s="67"/>
      <c r="K2842" s="25" t="e">
        <f>IFERROR(VLOOKUP(J2842,'DE-PARA'!J:K,2,0),VLOOKUP('BD Conta 5295-0'!J2842,'DE-PARA'!K:L,2,0))</f>
        <v>#N/A</v>
      </c>
      <c r="L2842" s="70"/>
      <c r="M2842" s="101">
        <f t="shared" si="89"/>
        <v>0</v>
      </c>
    </row>
    <row r="2843" spans="2:13">
      <c r="B2843" s="60"/>
      <c r="C2843" s="65"/>
      <c r="D2843" s="66"/>
      <c r="E2843" s="20" t="str">
        <f t="shared" si="88"/>
        <v>1-1900</v>
      </c>
      <c r="F2843" s="69"/>
      <c r="G2843" s="67"/>
      <c r="H2843" s="68"/>
      <c r="I2843" s="69"/>
      <c r="J2843" s="67"/>
      <c r="K2843" s="25" t="e">
        <f>IFERROR(VLOOKUP(J2843,'DE-PARA'!J:K,2,0),VLOOKUP('BD Conta 5295-0'!J2843,'DE-PARA'!K:L,2,0))</f>
        <v>#N/A</v>
      </c>
      <c r="L2843" s="70"/>
      <c r="M2843" s="101">
        <f t="shared" si="89"/>
        <v>0</v>
      </c>
    </row>
    <row r="2844" spans="2:13">
      <c r="B2844" s="60"/>
      <c r="C2844" s="65"/>
      <c r="D2844" s="66"/>
      <c r="E2844" s="20" t="str">
        <f t="shared" si="88"/>
        <v>1-1900</v>
      </c>
      <c r="F2844" s="69"/>
      <c r="G2844" s="67"/>
      <c r="H2844" s="68"/>
      <c r="I2844" s="69"/>
      <c r="J2844" s="67"/>
      <c r="K2844" s="25" t="e">
        <f>IFERROR(VLOOKUP(J2844,'DE-PARA'!J:K,2,0),VLOOKUP('BD Conta 5295-0'!J2844,'DE-PARA'!K:L,2,0))</f>
        <v>#N/A</v>
      </c>
      <c r="L2844" s="70"/>
      <c r="M2844" s="101">
        <f t="shared" si="89"/>
        <v>0</v>
      </c>
    </row>
    <row r="2845" spans="2:13">
      <c r="B2845" s="60"/>
      <c r="C2845" s="65"/>
      <c r="D2845" s="66"/>
      <c r="E2845" s="20" t="str">
        <f t="shared" si="88"/>
        <v>1-1900</v>
      </c>
      <c r="F2845" s="69"/>
      <c r="G2845" s="67"/>
      <c r="H2845" s="68"/>
      <c r="I2845" s="69"/>
      <c r="J2845" s="67"/>
      <c r="K2845" s="25" t="e">
        <f>IFERROR(VLOOKUP(J2845,'DE-PARA'!J:K,2,0),VLOOKUP('BD Conta 5295-0'!J2845,'DE-PARA'!K:L,2,0))</f>
        <v>#N/A</v>
      </c>
      <c r="L2845" s="70"/>
      <c r="M2845" s="101">
        <f t="shared" si="89"/>
        <v>0</v>
      </c>
    </row>
    <row r="2846" spans="2:13">
      <c r="B2846" s="60"/>
      <c r="C2846" s="65"/>
      <c r="D2846" s="66"/>
      <c r="E2846" s="20" t="str">
        <f t="shared" si="88"/>
        <v>1-1900</v>
      </c>
      <c r="F2846" s="69"/>
      <c r="G2846" s="67"/>
      <c r="H2846" s="68"/>
      <c r="I2846" s="69"/>
      <c r="J2846" s="67"/>
      <c r="K2846" s="25" t="e">
        <f>IFERROR(VLOOKUP(J2846,'DE-PARA'!J:K,2,0),VLOOKUP('BD Conta 5295-0'!J2846,'DE-PARA'!K:L,2,0))</f>
        <v>#N/A</v>
      </c>
      <c r="L2846" s="70"/>
      <c r="M2846" s="101">
        <f t="shared" si="89"/>
        <v>0</v>
      </c>
    </row>
    <row r="2847" spans="2:13">
      <c r="B2847" s="60"/>
      <c r="C2847" s="65"/>
      <c r="D2847" s="66"/>
      <c r="E2847" s="20" t="str">
        <f t="shared" si="88"/>
        <v>1-1900</v>
      </c>
      <c r="F2847" s="69"/>
      <c r="G2847" s="67"/>
      <c r="H2847" s="68"/>
      <c r="I2847" s="69"/>
      <c r="J2847" s="67"/>
      <c r="K2847" s="25" t="e">
        <f>IFERROR(VLOOKUP(J2847,'DE-PARA'!J:K,2,0),VLOOKUP('BD Conta 5295-0'!J2847,'DE-PARA'!K:L,2,0))</f>
        <v>#N/A</v>
      </c>
      <c r="L2847" s="70"/>
      <c r="M2847" s="101">
        <f t="shared" si="89"/>
        <v>0</v>
      </c>
    </row>
    <row r="2848" spans="2:13">
      <c r="B2848" s="60"/>
      <c r="C2848" s="65"/>
      <c r="D2848" s="66"/>
      <c r="E2848" s="20" t="str">
        <f t="shared" si="88"/>
        <v>1-1900</v>
      </c>
      <c r="F2848" s="69"/>
      <c r="G2848" s="67"/>
      <c r="H2848" s="68"/>
      <c r="I2848" s="69"/>
      <c r="J2848" s="67"/>
      <c r="K2848" s="25" t="e">
        <f>IFERROR(VLOOKUP(J2848,'DE-PARA'!J:K,2,0),VLOOKUP('BD Conta 5295-0'!J2848,'DE-PARA'!K:L,2,0))</f>
        <v>#N/A</v>
      </c>
      <c r="L2848" s="70"/>
      <c r="M2848" s="101">
        <f t="shared" si="89"/>
        <v>0</v>
      </c>
    </row>
    <row r="2849" spans="2:13">
      <c r="B2849" s="60"/>
      <c r="C2849" s="65"/>
      <c r="D2849" s="66"/>
      <c r="E2849" s="20" t="str">
        <f t="shared" si="88"/>
        <v>1-1900</v>
      </c>
      <c r="F2849" s="69"/>
      <c r="G2849" s="67"/>
      <c r="H2849" s="68"/>
      <c r="I2849" s="69"/>
      <c r="J2849" s="67"/>
      <c r="K2849" s="25" t="e">
        <f>IFERROR(VLOOKUP(J2849,'DE-PARA'!J:K,2,0),VLOOKUP('BD Conta 5295-0'!J2849,'DE-PARA'!K:L,2,0))</f>
        <v>#N/A</v>
      </c>
      <c r="L2849" s="70"/>
      <c r="M2849" s="101">
        <f t="shared" si="89"/>
        <v>0</v>
      </c>
    </row>
    <row r="2850" spans="2:13">
      <c r="B2850" s="60"/>
      <c r="C2850" s="65"/>
      <c r="D2850" s="66"/>
      <c r="E2850" s="20" t="str">
        <f t="shared" si="88"/>
        <v>1-1900</v>
      </c>
      <c r="F2850" s="69"/>
      <c r="G2850" s="67"/>
      <c r="H2850" s="68"/>
      <c r="I2850" s="69"/>
      <c r="J2850" s="67"/>
      <c r="K2850" s="25" t="e">
        <f>IFERROR(VLOOKUP(J2850,'DE-PARA'!J:K,2,0),VLOOKUP('BD Conta 5295-0'!J2850,'DE-PARA'!K:L,2,0))</f>
        <v>#N/A</v>
      </c>
      <c r="L2850" s="70"/>
      <c r="M2850" s="101">
        <f t="shared" si="89"/>
        <v>0</v>
      </c>
    </row>
    <row r="2851" spans="2:13">
      <c r="B2851" s="60"/>
      <c r="C2851" s="65"/>
      <c r="D2851" s="66"/>
      <c r="E2851" s="20" t="str">
        <f t="shared" si="88"/>
        <v>1-1900</v>
      </c>
      <c r="F2851" s="69"/>
      <c r="G2851" s="67"/>
      <c r="H2851" s="68"/>
      <c r="I2851" s="69"/>
      <c r="J2851" s="67"/>
      <c r="K2851" s="25" t="e">
        <f>IFERROR(VLOOKUP(J2851,'DE-PARA'!J:K,2,0),VLOOKUP('BD Conta 5295-0'!J2851,'DE-PARA'!K:L,2,0))</f>
        <v>#N/A</v>
      </c>
      <c r="L2851" s="70"/>
      <c r="M2851" s="101">
        <f t="shared" si="89"/>
        <v>0</v>
      </c>
    </row>
    <row r="2852" spans="2:13">
      <c r="B2852" s="60"/>
      <c r="C2852" s="65"/>
      <c r="D2852" s="66"/>
      <c r="E2852" s="20" t="str">
        <f t="shared" si="88"/>
        <v>1-1900</v>
      </c>
      <c r="F2852" s="69"/>
      <c r="G2852" s="67"/>
      <c r="H2852" s="68"/>
      <c r="I2852" s="69"/>
      <c r="J2852" s="67"/>
      <c r="K2852" s="25" t="e">
        <f>IFERROR(VLOOKUP(J2852,'DE-PARA'!J:K,2,0),VLOOKUP('BD Conta 5295-0'!J2852,'DE-PARA'!K:L,2,0))</f>
        <v>#N/A</v>
      </c>
      <c r="L2852" s="70"/>
      <c r="M2852" s="101">
        <f t="shared" si="89"/>
        <v>0</v>
      </c>
    </row>
    <row r="2853" spans="2:13">
      <c r="B2853" s="60"/>
      <c r="C2853" s="65"/>
      <c r="D2853" s="66"/>
      <c r="E2853" s="20" t="str">
        <f t="shared" si="88"/>
        <v>1-1900</v>
      </c>
      <c r="F2853" s="69"/>
      <c r="G2853" s="67"/>
      <c r="H2853" s="68"/>
      <c r="I2853" s="69"/>
      <c r="J2853" s="67"/>
      <c r="K2853" s="25" t="e">
        <f>IFERROR(VLOOKUP(J2853,'DE-PARA'!J:K,2,0),VLOOKUP('BD Conta 5295-0'!J2853,'DE-PARA'!K:L,2,0))</f>
        <v>#N/A</v>
      </c>
      <c r="L2853" s="70"/>
      <c r="M2853" s="101">
        <f t="shared" si="89"/>
        <v>0</v>
      </c>
    </row>
    <row r="2854" spans="2:13">
      <c r="B2854" s="60"/>
      <c r="C2854" s="65"/>
      <c r="D2854" s="66"/>
      <c r="E2854" s="20" t="str">
        <f t="shared" si="88"/>
        <v>1-1900</v>
      </c>
      <c r="F2854" s="69"/>
      <c r="G2854" s="67"/>
      <c r="H2854" s="68"/>
      <c r="I2854" s="69"/>
      <c r="J2854" s="67"/>
      <c r="K2854" s="25" t="e">
        <f>IFERROR(VLOOKUP(J2854,'DE-PARA'!J:K,2,0),VLOOKUP('BD Conta 5295-0'!J2854,'DE-PARA'!K:L,2,0))</f>
        <v>#N/A</v>
      </c>
      <c r="L2854" s="70"/>
      <c r="M2854" s="101">
        <f t="shared" si="89"/>
        <v>0</v>
      </c>
    </row>
    <row r="2855" spans="2:13">
      <c r="B2855" s="60"/>
      <c r="C2855" s="65"/>
      <c r="D2855" s="66"/>
      <c r="E2855" s="20" t="str">
        <f t="shared" si="88"/>
        <v>1-1900</v>
      </c>
      <c r="F2855" s="69"/>
      <c r="G2855" s="67"/>
      <c r="H2855" s="68"/>
      <c r="I2855" s="69"/>
      <c r="J2855" s="67"/>
      <c r="K2855" s="25" t="e">
        <f>IFERROR(VLOOKUP(J2855,'DE-PARA'!J:K,2,0),VLOOKUP('BD Conta 5295-0'!J2855,'DE-PARA'!K:L,2,0))</f>
        <v>#N/A</v>
      </c>
      <c r="L2855" s="70"/>
      <c r="M2855" s="101">
        <f t="shared" si="89"/>
        <v>0</v>
      </c>
    </row>
    <row r="2856" spans="2:13">
      <c r="B2856" s="60"/>
      <c r="C2856" s="65"/>
      <c r="D2856" s="66"/>
      <c r="E2856" s="20" t="str">
        <f t="shared" si="88"/>
        <v>1-1900</v>
      </c>
      <c r="F2856" s="69"/>
      <c r="G2856" s="67"/>
      <c r="H2856" s="68"/>
      <c r="I2856" s="69"/>
      <c r="J2856" s="67"/>
      <c r="K2856" s="25" t="e">
        <f>IFERROR(VLOOKUP(J2856,'DE-PARA'!J:K,2,0),VLOOKUP('BD Conta 5295-0'!J2856,'DE-PARA'!K:L,2,0))</f>
        <v>#N/A</v>
      </c>
      <c r="L2856" s="70"/>
      <c r="M2856" s="101">
        <f t="shared" si="89"/>
        <v>0</v>
      </c>
    </row>
    <row r="2857" spans="2:13">
      <c r="B2857" s="60"/>
      <c r="C2857" s="65"/>
      <c r="D2857" s="66"/>
      <c r="E2857" s="20" t="str">
        <f t="shared" si="88"/>
        <v>1-1900</v>
      </c>
      <c r="F2857" s="69"/>
      <c r="G2857" s="67"/>
      <c r="H2857" s="68"/>
      <c r="I2857" s="69"/>
      <c r="J2857" s="67"/>
      <c r="K2857" s="25" t="e">
        <f>IFERROR(VLOOKUP(J2857,'DE-PARA'!J:K,2,0),VLOOKUP('BD Conta 5295-0'!J2857,'DE-PARA'!K:L,2,0))</f>
        <v>#N/A</v>
      </c>
      <c r="L2857" s="70"/>
      <c r="M2857" s="101">
        <f t="shared" si="89"/>
        <v>0</v>
      </c>
    </row>
    <row r="2858" spans="2:13">
      <c r="B2858" s="60"/>
      <c r="C2858" s="65"/>
      <c r="D2858" s="66"/>
      <c r="E2858" s="20" t="str">
        <f t="shared" si="88"/>
        <v>1-1900</v>
      </c>
      <c r="F2858" s="69"/>
      <c r="G2858" s="67"/>
      <c r="H2858" s="68"/>
      <c r="I2858" s="69"/>
      <c r="J2858" s="67"/>
      <c r="K2858" s="25" t="e">
        <f>IFERROR(VLOOKUP(J2858,'DE-PARA'!J:K,2,0),VLOOKUP('BD Conta 5295-0'!J2858,'DE-PARA'!K:L,2,0))</f>
        <v>#N/A</v>
      </c>
      <c r="L2858" s="70"/>
      <c r="M2858" s="101">
        <f t="shared" si="89"/>
        <v>0</v>
      </c>
    </row>
    <row r="2859" spans="2:13">
      <c r="B2859" s="60"/>
      <c r="C2859" s="65"/>
      <c r="D2859" s="66"/>
      <c r="E2859" s="20" t="str">
        <f t="shared" si="88"/>
        <v>1-1900</v>
      </c>
      <c r="F2859" s="69"/>
      <c r="G2859" s="67"/>
      <c r="H2859" s="68"/>
      <c r="I2859" s="69"/>
      <c r="J2859" s="67"/>
      <c r="K2859" s="25" t="e">
        <f>IFERROR(VLOOKUP(J2859,'DE-PARA'!J:K,2,0),VLOOKUP('BD Conta 5295-0'!J2859,'DE-PARA'!K:L,2,0))</f>
        <v>#N/A</v>
      </c>
      <c r="L2859" s="70"/>
      <c r="M2859" s="101">
        <f t="shared" si="89"/>
        <v>0</v>
      </c>
    </row>
    <row r="2860" spans="2:13">
      <c r="B2860" s="60"/>
      <c r="C2860" s="65"/>
      <c r="D2860" s="66"/>
      <c r="E2860" s="20" t="str">
        <f t="shared" si="88"/>
        <v>1-1900</v>
      </c>
      <c r="F2860" s="69"/>
      <c r="G2860" s="67"/>
      <c r="H2860" s="68"/>
      <c r="I2860" s="69"/>
      <c r="J2860" s="67"/>
      <c r="K2860" s="25" t="e">
        <f>IFERROR(VLOOKUP(J2860,'DE-PARA'!J:K,2,0),VLOOKUP('BD Conta 5295-0'!J2860,'DE-PARA'!K:L,2,0))</f>
        <v>#N/A</v>
      </c>
      <c r="L2860" s="70"/>
      <c r="M2860" s="101">
        <f t="shared" si="89"/>
        <v>0</v>
      </c>
    </row>
    <row r="2861" spans="2:13">
      <c r="B2861" s="60"/>
      <c r="C2861" s="65"/>
      <c r="D2861" s="66"/>
      <c r="E2861" s="20" t="str">
        <f t="shared" si="88"/>
        <v>1-1900</v>
      </c>
      <c r="F2861" s="69"/>
      <c r="G2861" s="67"/>
      <c r="H2861" s="68"/>
      <c r="I2861" s="69"/>
      <c r="J2861" s="67"/>
      <c r="K2861" s="25" t="e">
        <f>IFERROR(VLOOKUP(J2861,'DE-PARA'!J:K,2,0),VLOOKUP('BD Conta 5295-0'!J2861,'DE-PARA'!K:L,2,0))</f>
        <v>#N/A</v>
      </c>
      <c r="L2861" s="70"/>
      <c r="M2861" s="101">
        <f t="shared" si="89"/>
        <v>0</v>
      </c>
    </row>
    <row r="2862" spans="2:13">
      <c r="B2862" s="60"/>
      <c r="C2862" s="65"/>
      <c r="D2862" s="66"/>
      <c r="E2862" s="20" t="str">
        <f t="shared" si="88"/>
        <v>1-1900</v>
      </c>
      <c r="F2862" s="69"/>
      <c r="G2862" s="67"/>
      <c r="H2862" s="68"/>
      <c r="I2862" s="69"/>
      <c r="J2862" s="67"/>
      <c r="K2862" s="25" t="e">
        <f>IFERROR(VLOOKUP(J2862,'DE-PARA'!J:K,2,0),VLOOKUP('BD Conta 5295-0'!J2862,'DE-PARA'!K:L,2,0))</f>
        <v>#N/A</v>
      </c>
      <c r="L2862" s="70"/>
      <c r="M2862" s="101">
        <f t="shared" si="89"/>
        <v>0</v>
      </c>
    </row>
    <row r="2863" spans="2:13">
      <c r="B2863" s="60"/>
      <c r="C2863" s="65"/>
      <c r="D2863" s="66"/>
      <c r="E2863" s="20" t="str">
        <f t="shared" si="88"/>
        <v>1-1900</v>
      </c>
      <c r="F2863" s="69"/>
      <c r="G2863" s="67"/>
      <c r="H2863" s="68"/>
      <c r="I2863" s="69"/>
      <c r="J2863" s="67"/>
      <c r="K2863" s="25" t="e">
        <f>IFERROR(VLOOKUP(J2863,'DE-PARA'!J:K,2,0),VLOOKUP('BD Conta 5295-0'!J2863,'DE-PARA'!K:L,2,0))</f>
        <v>#N/A</v>
      </c>
      <c r="L2863" s="70"/>
      <c r="M2863" s="101">
        <f t="shared" si="89"/>
        <v>0</v>
      </c>
    </row>
    <row r="2864" spans="2:13">
      <c r="B2864" s="60"/>
      <c r="C2864" s="65"/>
      <c r="D2864" s="66"/>
      <c r="E2864" s="20" t="str">
        <f t="shared" si="88"/>
        <v>1-1900</v>
      </c>
      <c r="F2864" s="69"/>
      <c r="G2864" s="67"/>
      <c r="H2864" s="68"/>
      <c r="I2864" s="69"/>
      <c r="J2864" s="67"/>
      <c r="K2864" s="25" t="e">
        <f>IFERROR(VLOOKUP(J2864,'DE-PARA'!J:K,2,0),VLOOKUP('BD Conta 5295-0'!J2864,'DE-PARA'!K:L,2,0))</f>
        <v>#N/A</v>
      </c>
      <c r="L2864" s="70"/>
      <c r="M2864" s="101">
        <f t="shared" si="89"/>
        <v>0</v>
      </c>
    </row>
    <row r="2865" spans="2:13">
      <c r="B2865" s="60"/>
      <c r="C2865" s="65"/>
      <c r="D2865" s="66"/>
      <c r="E2865" s="20" t="str">
        <f t="shared" si="88"/>
        <v>1-1900</v>
      </c>
      <c r="F2865" s="69"/>
      <c r="G2865" s="67"/>
      <c r="H2865" s="68"/>
      <c r="I2865" s="69"/>
      <c r="J2865" s="67"/>
      <c r="K2865" s="25" t="e">
        <f>IFERROR(VLOOKUP(J2865,'DE-PARA'!J:K,2,0),VLOOKUP('BD Conta 5295-0'!J2865,'DE-PARA'!K:L,2,0))</f>
        <v>#N/A</v>
      </c>
      <c r="L2865" s="70"/>
      <c r="M2865" s="101">
        <f t="shared" si="89"/>
        <v>0</v>
      </c>
    </row>
    <row r="2866" spans="2:13">
      <c r="B2866" s="60"/>
      <c r="C2866" s="65"/>
      <c r="D2866" s="66"/>
      <c r="E2866" s="20" t="str">
        <f t="shared" si="88"/>
        <v>1-1900</v>
      </c>
      <c r="F2866" s="69"/>
      <c r="G2866" s="67"/>
      <c r="H2866" s="68"/>
      <c r="I2866" s="69"/>
      <c r="J2866" s="67"/>
      <c r="K2866" s="25" t="e">
        <f>IFERROR(VLOOKUP(J2866,'DE-PARA'!J:K,2,0),VLOOKUP('BD Conta 5295-0'!J2866,'DE-PARA'!K:L,2,0))</f>
        <v>#N/A</v>
      </c>
      <c r="L2866" s="70"/>
      <c r="M2866" s="101">
        <f t="shared" si="89"/>
        <v>0</v>
      </c>
    </row>
    <row r="2867" spans="2:13">
      <c r="B2867" s="60"/>
      <c r="C2867" s="65"/>
      <c r="D2867" s="66"/>
      <c r="E2867" s="20" t="str">
        <f t="shared" si="88"/>
        <v>1-1900</v>
      </c>
      <c r="F2867" s="69"/>
      <c r="G2867" s="67"/>
      <c r="H2867" s="68"/>
      <c r="I2867" s="69"/>
      <c r="J2867" s="67"/>
      <c r="K2867" s="25" t="e">
        <f>IFERROR(VLOOKUP(J2867,'DE-PARA'!J:K,2,0),VLOOKUP('BD Conta 5295-0'!J2867,'DE-PARA'!K:L,2,0))</f>
        <v>#N/A</v>
      </c>
      <c r="L2867" s="70"/>
      <c r="M2867" s="101">
        <f t="shared" si="89"/>
        <v>0</v>
      </c>
    </row>
    <row r="2868" spans="2:13">
      <c r="B2868" s="60"/>
      <c r="C2868" s="65"/>
      <c r="D2868" s="66"/>
      <c r="E2868" s="20" t="str">
        <f t="shared" si="88"/>
        <v>1-1900</v>
      </c>
      <c r="F2868" s="69"/>
      <c r="G2868" s="67"/>
      <c r="H2868" s="68"/>
      <c r="I2868" s="69"/>
      <c r="J2868" s="67"/>
      <c r="K2868" s="25" t="e">
        <f>IFERROR(VLOOKUP(J2868,'DE-PARA'!J:K,2,0),VLOOKUP('BD Conta 5295-0'!J2868,'DE-PARA'!K:L,2,0))</f>
        <v>#N/A</v>
      </c>
      <c r="L2868" s="70"/>
      <c r="M2868" s="101">
        <f t="shared" si="89"/>
        <v>0</v>
      </c>
    </row>
    <row r="2869" spans="2:13">
      <c r="B2869" s="60"/>
      <c r="C2869" s="65"/>
      <c r="D2869" s="66"/>
      <c r="E2869" s="20" t="str">
        <f t="shared" si="88"/>
        <v>1-1900</v>
      </c>
      <c r="F2869" s="69"/>
      <c r="G2869" s="67"/>
      <c r="H2869" s="68"/>
      <c r="I2869" s="69"/>
      <c r="J2869" s="67"/>
      <c r="K2869" s="25" t="e">
        <f>IFERROR(VLOOKUP(J2869,'DE-PARA'!J:K,2,0),VLOOKUP('BD Conta 5295-0'!J2869,'DE-PARA'!K:L,2,0))</f>
        <v>#N/A</v>
      </c>
      <c r="L2869" s="70"/>
      <c r="M2869" s="101">
        <f t="shared" si="89"/>
        <v>0</v>
      </c>
    </row>
    <row r="2870" spans="2:13">
      <c r="B2870" s="60"/>
      <c r="C2870" s="65"/>
      <c r="D2870" s="66"/>
      <c r="E2870" s="20" t="str">
        <f t="shared" si="88"/>
        <v>1-1900</v>
      </c>
      <c r="F2870" s="69"/>
      <c r="G2870" s="67"/>
      <c r="H2870" s="68"/>
      <c r="I2870" s="69"/>
      <c r="J2870" s="67"/>
      <c r="K2870" s="25" t="e">
        <f>IFERROR(VLOOKUP(J2870,'DE-PARA'!J:K,2,0),VLOOKUP('BD Conta 5295-0'!J2870,'DE-PARA'!K:L,2,0))</f>
        <v>#N/A</v>
      </c>
      <c r="L2870" s="70"/>
      <c r="M2870" s="101">
        <f t="shared" si="89"/>
        <v>0</v>
      </c>
    </row>
    <row r="2871" spans="2:13">
      <c r="B2871" s="60"/>
      <c r="C2871" s="65"/>
      <c r="D2871" s="66"/>
      <c r="E2871" s="20" t="str">
        <f t="shared" si="88"/>
        <v>1-1900</v>
      </c>
      <c r="F2871" s="69"/>
      <c r="G2871" s="67"/>
      <c r="H2871" s="68"/>
      <c r="I2871" s="69"/>
      <c r="J2871" s="67"/>
      <c r="K2871" s="25" t="e">
        <f>IFERROR(VLOOKUP(J2871,'DE-PARA'!J:K,2,0),VLOOKUP('BD Conta 5295-0'!J2871,'DE-PARA'!K:L,2,0))</f>
        <v>#N/A</v>
      </c>
      <c r="L2871" s="70"/>
      <c r="M2871" s="101">
        <f t="shared" si="89"/>
        <v>0</v>
      </c>
    </row>
    <row r="2872" spans="2:13">
      <c r="B2872" s="60"/>
      <c r="C2872" s="65"/>
      <c r="D2872" s="66"/>
      <c r="E2872" s="20" t="str">
        <f t="shared" si="88"/>
        <v>1-1900</v>
      </c>
      <c r="F2872" s="69"/>
      <c r="G2872" s="67"/>
      <c r="H2872" s="68"/>
      <c r="I2872" s="69"/>
      <c r="J2872" s="67"/>
      <c r="K2872" s="25" t="e">
        <f>IFERROR(VLOOKUP(J2872,'DE-PARA'!J:K,2,0),VLOOKUP('BD Conta 5295-0'!J2872,'DE-PARA'!K:L,2,0))</f>
        <v>#N/A</v>
      </c>
      <c r="L2872" s="70"/>
      <c r="M2872" s="101">
        <f t="shared" si="89"/>
        <v>0</v>
      </c>
    </row>
    <row r="2873" spans="2:13">
      <c r="B2873" s="60"/>
      <c r="C2873" s="65"/>
      <c r="D2873" s="66"/>
      <c r="E2873" s="20" t="str">
        <f t="shared" si="88"/>
        <v>1-1900</v>
      </c>
      <c r="F2873" s="69"/>
      <c r="G2873" s="67"/>
      <c r="H2873" s="68"/>
      <c r="I2873" s="69"/>
      <c r="J2873" s="67"/>
      <c r="K2873" s="25" t="e">
        <f>IFERROR(VLOOKUP(J2873,'DE-PARA'!J:K,2,0),VLOOKUP('BD Conta 5295-0'!J2873,'DE-PARA'!K:L,2,0))</f>
        <v>#N/A</v>
      </c>
      <c r="L2873" s="70"/>
      <c r="M2873" s="101">
        <f t="shared" si="89"/>
        <v>0</v>
      </c>
    </row>
    <row r="2874" spans="2:13">
      <c r="B2874" s="60"/>
      <c r="C2874" s="65"/>
      <c r="D2874" s="66"/>
      <c r="E2874" s="20" t="str">
        <f t="shared" si="88"/>
        <v>1-1900</v>
      </c>
      <c r="F2874" s="69"/>
      <c r="G2874" s="67"/>
      <c r="H2874" s="68"/>
      <c r="I2874" s="69"/>
      <c r="J2874" s="67"/>
      <c r="K2874" s="25" t="e">
        <f>IFERROR(VLOOKUP(J2874,'DE-PARA'!J:K,2,0),VLOOKUP('BD Conta 5295-0'!J2874,'DE-PARA'!K:L,2,0))</f>
        <v>#N/A</v>
      </c>
      <c r="L2874" s="70"/>
      <c r="M2874" s="101">
        <f t="shared" si="89"/>
        <v>0</v>
      </c>
    </row>
    <row r="2875" spans="2:13">
      <c r="B2875" s="60"/>
      <c r="C2875" s="65"/>
      <c r="D2875" s="66"/>
      <c r="E2875" s="20" t="str">
        <f t="shared" si="88"/>
        <v>1-1900</v>
      </c>
      <c r="F2875" s="69"/>
      <c r="G2875" s="67"/>
      <c r="H2875" s="68"/>
      <c r="I2875" s="69"/>
      <c r="J2875" s="67"/>
      <c r="K2875" s="25" t="e">
        <f>IFERROR(VLOOKUP(J2875,'DE-PARA'!J:K,2,0),VLOOKUP('BD Conta 5295-0'!J2875,'DE-PARA'!K:L,2,0))</f>
        <v>#N/A</v>
      </c>
      <c r="L2875" s="70"/>
      <c r="M2875" s="101">
        <f t="shared" si="89"/>
        <v>0</v>
      </c>
    </row>
    <row r="2876" spans="2:13">
      <c r="B2876" s="60"/>
      <c r="C2876" s="65"/>
      <c r="D2876" s="66"/>
      <c r="E2876" s="20" t="str">
        <f t="shared" si="88"/>
        <v>1-1900</v>
      </c>
      <c r="F2876" s="69"/>
      <c r="G2876" s="67"/>
      <c r="H2876" s="68"/>
      <c r="I2876" s="69"/>
      <c r="J2876" s="67"/>
      <c r="K2876" s="25" t="e">
        <f>IFERROR(VLOOKUP(J2876,'DE-PARA'!J:K,2,0),VLOOKUP('BD Conta 5295-0'!J2876,'DE-PARA'!K:L,2,0))</f>
        <v>#N/A</v>
      </c>
      <c r="L2876" s="70"/>
      <c r="M2876" s="101">
        <f t="shared" si="89"/>
        <v>0</v>
      </c>
    </row>
    <row r="2877" spans="2:13">
      <c r="B2877" s="60"/>
      <c r="C2877" s="65"/>
      <c r="D2877" s="66"/>
      <c r="E2877" s="20" t="str">
        <f t="shared" si="88"/>
        <v>1-1900</v>
      </c>
      <c r="F2877" s="69"/>
      <c r="G2877" s="67"/>
      <c r="H2877" s="68"/>
      <c r="I2877" s="69"/>
      <c r="J2877" s="67"/>
      <c r="K2877" s="25" t="e">
        <f>IFERROR(VLOOKUP(J2877,'DE-PARA'!J:K,2,0),VLOOKUP('BD Conta 5295-0'!J2877,'DE-PARA'!K:L,2,0))</f>
        <v>#N/A</v>
      </c>
      <c r="L2877" s="70"/>
      <c r="M2877" s="101">
        <f t="shared" si="89"/>
        <v>0</v>
      </c>
    </row>
    <row r="2878" spans="2:13">
      <c r="B2878" s="60"/>
      <c r="C2878" s="65"/>
      <c r="D2878" s="66"/>
      <c r="E2878" s="20" t="str">
        <f t="shared" si="88"/>
        <v>1-1900</v>
      </c>
      <c r="F2878" s="69"/>
      <c r="G2878" s="67"/>
      <c r="H2878" s="68"/>
      <c r="I2878" s="69"/>
      <c r="J2878" s="67"/>
      <c r="K2878" s="25" t="e">
        <f>IFERROR(VLOOKUP(J2878,'DE-PARA'!J:K,2,0),VLOOKUP('BD Conta 5295-0'!J2878,'DE-PARA'!K:L,2,0))</f>
        <v>#N/A</v>
      </c>
      <c r="L2878" s="70"/>
      <c r="M2878" s="101">
        <f t="shared" si="89"/>
        <v>0</v>
      </c>
    </row>
    <row r="2879" spans="2:13">
      <c r="B2879" s="60"/>
      <c r="C2879" s="65"/>
      <c r="D2879" s="66"/>
      <c r="E2879" s="20" t="str">
        <f t="shared" si="88"/>
        <v>1-1900</v>
      </c>
      <c r="F2879" s="69"/>
      <c r="G2879" s="67"/>
      <c r="H2879" s="68"/>
      <c r="I2879" s="69"/>
      <c r="J2879" s="67"/>
      <c r="K2879" s="25" t="e">
        <f>IFERROR(VLOOKUP(J2879,'DE-PARA'!J:K,2,0),VLOOKUP('BD Conta 5295-0'!J2879,'DE-PARA'!K:L,2,0))</f>
        <v>#N/A</v>
      </c>
      <c r="L2879" s="70"/>
      <c r="M2879" s="101">
        <f t="shared" si="89"/>
        <v>0</v>
      </c>
    </row>
    <row r="2880" spans="2:13">
      <c r="B2880" s="60"/>
      <c r="C2880" s="65"/>
      <c r="D2880" s="66"/>
      <c r="E2880" s="20" t="str">
        <f t="shared" si="88"/>
        <v>1-1900</v>
      </c>
      <c r="F2880" s="69"/>
      <c r="G2880" s="67"/>
      <c r="H2880" s="68"/>
      <c r="I2880" s="69"/>
      <c r="J2880" s="67"/>
      <c r="K2880" s="25" t="e">
        <f>IFERROR(VLOOKUP(J2880,'DE-PARA'!J:K,2,0),VLOOKUP('BD Conta 5295-0'!J2880,'DE-PARA'!K:L,2,0))</f>
        <v>#N/A</v>
      </c>
      <c r="L2880" s="70"/>
      <c r="M2880" s="101">
        <f t="shared" si="89"/>
        <v>0</v>
      </c>
    </row>
    <row r="2881" spans="2:13">
      <c r="B2881" s="60"/>
      <c r="C2881" s="65"/>
      <c r="D2881" s="66"/>
      <c r="E2881" s="20" t="str">
        <f t="shared" si="88"/>
        <v>1-1900</v>
      </c>
      <c r="F2881" s="69"/>
      <c r="G2881" s="67"/>
      <c r="H2881" s="68"/>
      <c r="I2881" s="69"/>
      <c r="J2881" s="67"/>
      <c r="K2881" s="25" t="e">
        <f>IFERROR(VLOOKUP(J2881,'DE-PARA'!J:K,2,0),VLOOKUP('BD Conta 5295-0'!J2881,'DE-PARA'!K:L,2,0))</f>
        <v>#N/A</v>
      </c>
      <c r="L2881" s="70"/>
      <c r="M2881" s="101">
        <f t="shared" si="89"/>
        <v>0</v>
      </c>
    </row>
    <row r="2882" spans="2:13">
      <c r="B2882" s="60"/>
      <c r="C2882" s="65"/>
      <c r="D2882" s="66"/>
      <c r="E2882" s="20" t="str">
        <f t="shared" si="88"/>
        <v>1-1900</v>
      </c>
      <c r="F2882" s="69"/>
      <c r="G2882" s="67"/>
      <c r="H2882" s="68"/>
      <c r="I2882" s="69"/>
      <c r="J2882" s="67"/>
      <c r="K2882" s="25" t="e">
        <f>IFERROR(VLOOKUP(J2882,'DE-PARA'!J:K,2,0),VLOOKUP('BD Conta 5295-0'!J2882,'DE-PARA'!K:L,2,0))</f>
        <v>#N/A</v>
      </c>
      <c r="L2882" s="70"/>
      <c r="M2882" s="101">
        <f t="shared" si="89"/>
        <v>0</v>
      </c>
    </row>
    <row r="2883" spans="2:13">
      <c r="B2883" s="60"/>
      <c r="C2883" s="65"/>
      <c r="D2883" s="66"/>
      <c r="E2883" s="20" t="str">
        <f t="shared" si="88"/>
        <v>1-1900</v>
      </c>
      <c r="F2883" s="69"/>
      <c r="G2883" s="67"/>
      <c r="H2883" s="68"/>
      <c r="I2883" s="69"/>
      <c r="J2883" s="67"/>
      <c r="K2883" s="25" t="e">
        <f>IFERROR(VLOOKUP(J2883,'DE-PARA'!J:K,2,0),VLOOKUP('BD Conta 5295-0'!J2883,'DE-PARA'!K:L,2,0))</f>
        <v>#N/A</v>
      </c>
      <c r="L2883" s="70"/>
      <c r="M2883" s="101">
        <f t="shared" si="89"/>
        <v>0</v>
      </c>
    </row>
    <row r="2884" spans="2:13">
      <c r="B2884" s="60"/>
      <c r="C2884" s="65"/>
      <c r="D2884" s="66"/>
      <c r="E2884" s="20" t="str">
        <f t="shared" ref="E2884:E2947" si="90">MONTH(D2884)&amp;"-"&amp;YEAR(D2884)</f>
        <v>1-1900</v>
      </c>
      <c r="F2884" s="69"/>
      <c r="G2884" s="67"/>
      <c r="H2884" s="68"/>
      <c r="I2884" s="69"/>
      <c r="J2884" s="67"/>
      <c r="K2884" s="25" t="e">
        <f>IFERROR(VLOOKUP(J2884,'DE-PARA'!J:K,2,0),VLOOKUP('BD Conta 5295-0'!J2884,'DE-PARA'!K:L,2,0))</f>
        <v>#N/A</v>
      </c>
      <c r="L2884" s="70"/>
      <c r="M2884" s="101">
        <f t="shared" si="89"/>
        <v>0</v>
      </c>
    </row>
    <row r="2885" spans="2:13">
      <c r="B2885" s="60"/>
      <c r="C2885" s="65"/>
      <c r="D2885" s="66"/>
      <c r="E2885" s="20" t="str">
        <f t="shared" si="90"/>
        <v>1-1900</v>
      </c>
      <c r="F2885" s="69"/>
      <c r="G2885" s="67"/>
      <c r="H2885" s="68"/>
      <c r="I2885" s="69"/>
      <c r="J2885" s="67"/>
      <c r="K2885" s="25" t="e">
        <f>IFERROR(VLOOKUP(J2885,'DE-PARA'!J:K,2,0),VLOOKUP('BD Conta 5295-0'!J2885,'DE-PARA'!K:L,2,0))</f>
        <v>#N/A</v>
      </c>
      <c r="L2885" s="70"/>
      <c r="M2885" s="101">
        <f t="shared" si="89"/>
        <v>0</v>
      </c>
    </row>
    <row r="2886" spans="2:13">
      <c r="B2886" s="60"/>
      <c r="C2886" s="65"/>
      <c r="D2886" s="66"/>
      <c r="E2886" s="20" t="str">
        <f t="shared" si="90"/>
        <v>1-1900</v>
      </c>
      <c r="F2886" s="69"/>
      <c r="G2886" s="67"/>
      <c r="H2886" s="68"/>
      <c r="I2886" s="69"/>
      <c r="J2886" s="67"/>
      <c r="K2886" s="25" t="e">
        <f>IFERROR(VLOOKUP(J2886,'DE-PARA'!J:K,2,0),VLOOKUP('BD Conta 5295-0'!J2886,'DE-PARA'!K:L,2,0))</f>
        <v>#N/A</v>
      </c>
      <c r="L2886" s="70"/>
      <c r="M2886" s="101">
        <f t="shared" ref="M2886:M2949" si="91">M2885+L2886</f>
        <v>0</v>
      </c>
    </row>
    <row r="2887" spans="2:13">
      <c r="B2887" s="60"/>
      <c r="C2887" s="65"/>
      <c r="D2887" s="66"/>
      <c r="E2887" s="20" t="str">
        <f t="shared" si="90"/>
        <v>1-1900</v>
      </c>
      <c r="F2887" s="69"/>
      <c r="G2887" s="67"/>
      <c r="H2887" s="68"/>
      <c r="I2887" s="69"/>
      <c r="J2887" s="67"/>
      <c r="K2887" s="25" t="e">
        <f>IFERROR(VLOOKUP(J2887,'DE-PARA'!J:K,2,0),VLOOKUP('BD Conta 5295-0'!J2887,'DE-PARA'!K:L,2,0))</f>
        <v>#N/A</v>
      </c>
      <c r="L2887" s="70"/>
      <c r="M2887" s="101">
        <f t="shared" si="91"/>
        <v>0</v>
      </c>
    </row>
    <row r="2888" spans="2:13">
      <c r="B2888" s="60"/>
      <c r="C2888" s="65"/>
      <c r="D2888" s="66"/>
      <c r="E2888" s="20" t="str">
        <f t="shared" si="90"/>
        <v>1-1900</v>
      </c>
      <c r="F2888" s="69"/>
      <c r="G2888" s="67"/>
      <c r="H2888" s="68"/>
      <c r="I2888" s="69"/>
      <c r="J2888" s="67"/>
      <c r="K2888" s="25" t="e">
        <f>IFERROR(VLOOKUP(J2888,'DE-PARA'!J:K,2,0),VLOOKUP('BD Conta 5295-0'!J2888,'DE-PARA'!K:L,2,0))</f>
        <v>#N/A</v>
      </c>
      <c r="L2888" s="70"/>
      <c r="M2888" s="101">
        <f t="shared" si="91"/>
        <v>0</v>
      </c>
    </row>
    <row r="2889" spans="2:13">
      <c r="B2889" s="60"/>
      <c r="C2889" s="65"/>
      <c r="D2889" s="66"/>
      <c r="E2889" s="20" t="str">
        <f t="shared" si="90"/>
        <v>1-1900</v>
      </c>
      <c r="F2889" s="69"/>
      <c r="G2889" s="67"/>
      <c r="H2889" s="68"/>
      <c r="I2889" s="69"/>
      <c r="J2889" s="67"/>
      <c r="K2889" s="25" t="e">
        <f>IFERROR(VLOOKUP(J2889,'DE-PARA'!J:K,2,0),VLOOKUP('BD Conta 5295-0'!J2889,'DE-PARA'!K:L,2,0))</f>
        <v>#N/A</v>
      </c>
      <c r="L2889" s="70"/>
      <c r="M2889" s="101">
        <f t="shared" si="91"/>
        <v>0</v>
      </c>
    </row>
    <row r="2890" spans="2:13">
      <c r="B2890" s="60"/>
      <c r="C2890" s="65"/>
      <c r="D2890" s="66"/>
      <c r="E2890" s="20" t="str">
        <f t="shared" si="90"/>
        <v>1-1900</v>
      </c>
      <c r="F2890" s="69"/>
      <c r="G2890" s="67"/>
      <c r="H2890" s="68"/>
      <c r="I2890" s="69"/>
      <c r="J2890" s="67"/>
      <c r="K2890" s="25" t="e">
        <f>IFERROR(VLOOKUP(J2890,'DE-PARA'!J:K,2,0),VLOOKUP('BD Conta 5295-0'!J2890,'DE-PARA'!K:L,2,0))</f>
        <v>#N/A</v>
      </c>
      <c r="L2890" s="70"/>
      <c r="M2890" s="101">
        <f t="shared" si="91"/>
        <v>0</v>
      </c>
    </row>
    <row r="2891" spans="2:13">
      <c r="B2891" s="60"/>
      <c r="C2891" s="65"/>
      <c r="D2891" s="66"/>
      <c r="E2891" s="20" t="str">
        <f t="shared" si="90"/>
        <v>1-1900</v>
      </c>
      <c r="F2891" s="69"/>
      <c r="G2891" s="67"/>
      <c r="H2891" s="68"/>
      <c r="I2891" s="69"/>
      <c r="J2891" s="67"/>
      <c r="K2891" s="25" t="e">
        <f>IFERROR(VLOOKUP(J2891,'DE-PARA'!J:K,2,0),VLOOKUP('BD Conta 5295-0'!J2891,'DE-PARA'!K:L,2,0))</f>
        <v>#N/A</v>
      </c>
      <c r="L2891" s="70"/>
      <c r="M2891" s="101">
        <f t="shared" si="91"/>
        <v>0</v>
      </c>
    </row>
    <row r="2892" spans="2:13">
      <c r="B2892" s="60"/>
      <c r="C2892" s="65"/>
      <c r="D2892" s="66"/>
      <c r="E2892" s="20" t="str">
        <f t="shared" si="90"/>
        <v>1-1900</v>
      </c>
      <c r="F2892" s="69"/>
      <c r="G2892" s="67"/>
      <c r="H2892" s="68"/>
      <c r="I2892" s="69"/>
      <c r="J2892" s="67"/>
      <c r="K2892" s="25" t="e">
        <f>IFERROR(VLOOKUP(J2892,'DE-PARA'!J:K,2,0),VLOOKUP('BD Conta 5295-0'!J2892,'DE-PARA'!K:L,2,0))</f>
        <v>#N/A</v>
      </c>
      <c r="L2892" s="70"/>
      <c r="M2892" s="101">
        <f t="shared" si="91"/>
        <v>0</v>
      </c>
    </row>
    <row r="2893" spans="2:13">
      <c r="B2893" s="60"/>
      <c r="C2893" s="65"/>
      <c r="D2893" s="66"/>
      <c r="E2893" s="20" t="str">
        <f t="shared" si="90"/>
        <v>1-1900</v>
      </c>
      <c r="F2893" s="69"/>
      <c r="G2893" s="67"/>
      <c r="H2893" s="68"/>
      <c r="I2893" s="69"/>
      <c r="J2893" s="67"/>
      <c r="K2893" s="25" t="e">
        <f>IFERROR(VLOOKUP(J2893,'DE-PARA'!J:K,2,0),VLOOKUP('BD Conta 5295-0'!J2893,'DE-PARA'!K:L,2,0))</f>
        <v>#N/A</v>
      </c>
      <c r="L2893" s="70"/>
      <c r="M2893" s="101">
        <f t="shared" si="91"/>
        <v>0</v>
      </c>
    </row>
    <row r="2894" spans="2:13">
      <c r="B2894" s="60"/>
      <c r="C2894" s="65"/>
      <c r="D2894" s="66"/>
      <c r="E2894" s="20" t="str">
        <f t="shared" si="90"/>
        <v>1-1900</v>
      </c>
      <c r="F2894" s="69"/>
      <c r="G2894" s="67"/>
      <c r="H2894" s="68"/>
      <c r="I2894" s="69"/>
      <c r="J2894" s="67"/>
      <c r="K2894" s="25" t="e">
        <f>IFERROR(VLOOKUP(J2894,'DE-PARA'!J:K,2,0),VLOOKUP('BD Conta 5295-0'!J2894,'DE-PARA'!K:L,2,0))</f>
        <v>#N/A</v>
      </c>
      <c r="L2894" s="70"/>
      <c r="M2894" s="101">
        <f t="shared" si="91"/>
        <v>0</v>
      </c>
    </row>
    <row r="2895" spans="2:13">
      <c r="B2895" s="60"/>
      <c r="C2895" s="65"/>
      <c r="D2895" s="66"/>
      <c r="E2895" s="20" t="str">
        <f t="shared" si="90"/>
        <v>1-1900</v>
      </c>
      <c r="F2895" s="69"/>
      <c r="G2895" s="67"/>
      <c r="H2895" s="68"/>
      <c r="I2895" s="69"/>
      <c r="J2895" s="67"/>
      <c r="K2895" s="25" t="e">
        <f>IFERROR(VLOOKUP(J2895,'DE-PARA'!J:K,2,0),VLOOKUP('BD Conta 5295-0'!J2895,'DE-PARA'!K:L,2,0))</f>
        <v>#N/A</v>
      </c>
      <c r="L2895" s="70"/>
      <c r="M2895" s="101">
        <f t="shared" si="91"/>
        <v>0</v>
      </c>
    </row>
    <row r="2896" spans="2:13">
      <c r="B2896" s="60"/>
      <c r="C2896" s="65"/>
      <c r="D2896" s="66"/>
      <c r="E2896" s="20" t="str">
        <f t="shared" si="90"/>
        <v>1-1900</v>
      </c>
      <c r="F2896" s="69"/>
      <c r="G2896" s="67"/>
      <c r="H2896" s="68"/>
      <c r="I2896" s="69"/>
      <c r="J2896" s="67"/>
      <c r="K2896" s="25" t="e">
        <f>IFERROR(VLOOKUP(J2896,'DE-PARA'!J:K,2,0),VLOOKUP('BD Conta 5295-0'!J2896,'DE-PARA'!K:L,2,0))</f>
        <v>#N/A</v>
      </c>
      <c r="L2896" s="70"/>
      <c r="M2896" s="101">
        <f t="shared" si="91"/>
        <v>0</v>
      </c>
    </row>
    <row r="2897" spans="2:13">
      <c r="B2897" s="60"/>
      <c r="C2897" s="65"/>
      <c r="D2897" s="66"/>
      <c r="E2897" s="20" t="str">
        <f t="shared" si="90"/>
        <v>1-1900</v>
      </c>
      <c r="F2897" s="69"/>
      <c r="G2897" s="67"/>
      <c r="H2897" s="68"/>
      <c r="I2897" s="69"/>
      <c r="J2897" s="67"/>
      <c r="K2897" s="25" t="e">
        <f>IFERROR(VLOOKUP(J2897,'DE-PARA'!J:K,2,0),VLOOKUP('BD Conta 5295-0'!J2897,'DE-PARA'!K:L,2,0))</f>
        <v>#N/A</v>
      </c>
      <c r="L2897" s="70"/>
      <c r="M2897" s="101">
        <f t="shared" si="91"/>
        <v>0</v>
      </c>
    </row>
    <row r="2898" spans="2:13">
      <c r="B2898" s="60"/>
      <c r="C2898" s="65"/>
      <c r="D2898" s="66"/>
      <c r="E2898" s="20" t="str">
        <f t="shared" si="90"/>
        <v>1-1900</v>
      </c>
      <c r="F2898" s="69"/>
      <c r="G2898" s="67"/>
      <c r="H2898" s="68"/>
      <c r="I2898" s="69"/>
      <c r="J2898" s="67"/>
      <c r="K2898" s="25" t="e">
        <f>IFERROR(VLOOKUP(J2898,'DE-PARA'!J:K,2,0),VLOOKUP('BD Conta 5295-0'!J2898,'DE-PARA'!K:L,2,0))</f>
        <v>#N/A</v>
      </c>
      <c r="L2898" s="70"/>
      <c r="M2898" s="101">
        <f t="shared" si="91"/>
        <v>0</v>
      </c>
    </row>
    <row r="2899" spans="2:13">
      <c r="B2899" s="60"/>
      <c r="C2899" s="65"/>
      <c r="D2899" s="66"/>
      <c r="E2899" s="20" t="str">
        <f t="shared" si="90"/>
        <v>1-1900</v>
      </c>
      <c r="F2899" s="69"/>
      <c r="G2899" s="67"/>
      <c r="H2899" s="68"/>
      <c r="I2899" s="69"/>
      <c r="J2899" s="67"/>
      <c r="K2899" s="25" t="e">
        <f>IFERROR(VLOOKUP(J2899,'DE-PARA'!J:K,2,0),VLOOKUP('BD Conta 5295-0'!J2899,'DE-PARA'!K:L,2,0))</f>
        <v>#N/A</v>
      </c>
      <c r="L2899" s="70"/>
      <c r="M2899" s="101">
        <f t="shared" si="91"/>
        <v>0</v>
      </c>
    </row>
    <row r="2900" spans="2:13">
      <c r="B2900" s="60"/>
      <c r="C2900" s="65"/>
      <c r="D2900" s="66"/>
      <c r="E2900" s="20" t="str">
        <f t="shared" si="90"/>
        <v>1-1900</v>
      </c>
      <c r="F2900" s="69"/>
      <c r="G2900" s="67"/>
      <c r="H2900" s="68"/>
      <c r="I2900" s="69"/>
      <c r="J2900" s="67"/>
      <c r="K2900" s="25" t="e">
        <f>IFERROR(VLOOKUP(J2900,'DE-PARA'!J:K,2,0),VLOOKUP('BD Conta 5295-0'!J2900,'DE-PARA'!K:L,2,0))</f>
        <v>#N/A</v>
      </c>
      <c r="L2900" s="70"/>
      <c r="M2900" s="101">
        <f t="shared" si="91"/>
        <v>0</v>
      </c>
    </row>
    <row r="2901" spans="2:13">
      <c r="B2901" s="60"/>
      <c r="C2901" s="65"/>
      <c r="D2901" s="66"/>
      <c r="E2901" s="20" t="str">
        <f t="shared" si="90"/>
        <v>1-1900</v>
      </c>
      <c r="F2901" s="69"/>
      <c r="G2901" s="67"/>
      <c r="H2901" s="68"/>
      <c r="I2901" s="69"/>
      <c r="J2901" s="67"/>
      <c r="K2901" s="25" t="e">
        <f>IFERROR(VLOOKUP(J2901,'DE-PARA'!J:K,2,0),VLOOKUP('BD Conta 5295-0'!J2901,'DE-PARA'!K:L,2,0))</f>
        <v>#N/A</v>
      </c>
      <c r="L2901" s="70"/>
      <c r="M2901" s="101">
        <f t="shared" si="91"/>
        <v>0</v>
      </c>
    </row>
    <row r="2902" spans="2:13">
      <c r="B2902" s="60"/>
      <c r="C2902" s="65"/>
      <c r="D2902" s="66"/>
      <c r="E2902" s="20" t="str">
        <f t="shared" si="90"/>
        <v>1-1900</v>
      </c>
      <c r="F2902" s="69"/>
      <c r="G2902" s="67"/>
      <c r="H2902" s="68"/>
      <c r="I2902" s="69"/>
      <c r="J2902" s="67"/>
      <c r="K2902" s="25" t="e">
        <f>IFERROR(VLOOKUP(J2902,'DE-PARA'!J:K,2,0),VLOOKUP('BD Conta 5295-0'!J2902,'DE-PARA'!K:L,2,0))</f>
        <v>#N/A</v>
      </c>
      <c r="L2902" s="70"/>
      <c r="M2902" s="101">
        <f t="shared" si="91"/>
        <v>0</v>
      </c>
    </row>
    <row r="2903" spans="2:13">
      <c r="B2903" s="60"/>
      <c r="C2903" s="65"/>
      <c r="D2903" s="66"/>
      <c r="E2903" s="20" t="str">
        <f t="shared" si="90"/>
        <v>1-1900</v>
      </c>
      <c r="F2903" s="69"/>
      <c r="G2903" s="67"/>
      <c r="H2903" s="68"/>
      <c r="I2903" s="69"/>
      <c r="J2903" s="67"/>
      <c r="K2903" s="25" t="e">
        <f>IFERROR(VLOOKUP(J2903,'DE-PARA'!J:K,2,0),VLOOKUP('BD Conta 5295-0'!J2903,'DE-PARA'!K:L,2,0))</f>
        <v>#N/A</v>
      </c>
      <c r="L2903" s="70"/>
      <c r="M2903" s="101">
        <f t="shared" si="91"/>
        <v>0</v>
      </c>
    </row>
    <row r="2904" spans="2:13">
      <c r="B2904" s="60"/>
      <c r="C2904" s="65"/>
      <c r="D2904" s="66"/>
      <c r="E2904" s="20" t="str">
        <f t="shared" si="90"/>
        <v>1-1900</v>
      </c>
      <c r="F2904" s="69"/>
      <c r="G2904" s="67"/>
      <c r="H2904" s="68"/>
      <c r="I2904" s="69"/>
      <c r="J2904" s="67"/>
      <c r="K2904" s="25" t="e">
        <f>IFERROR(VLOOKUP(J2904,'DE-PARA'!J:K,2,0),VLOOKUP('BD Conta 5295-0'!J2904,'DE-PARA'!K:L,2,0))</f>
        <v>#N/A</v>
      </c>
      <c r="L2904" s="70"/>
      <c r="M2904" s="101">
        <f t="shared" si="91"/>
        <v>0</v>
      </c>
    </row>
    <row r="2905" spans="2:13">
      <c r="B2905" s="60"/>
      <c r="C2905" s="65"/>
      <c r="D2905" s="66"/>
      <c r="E2905" s="20" t="str">
        <f t="shared" si="90"/>
        <v>1-1900</v>
      </c>
      <c r="F2905" s="69"/>
      <c r="G2905" s="67"/>
      <c r="H2905" s="68"/>
      <c r="I2905" s="69"/>
      <c r="J2905" s="67"/>
      <c r="K2905" s="25" t="e">
        <f>IFERROR(VLOOKUP(J2905,'DE-PARA'!J:K,2,0),VLOOKUP('BD Conta 5295-0'!J2905,'DE-PARA'!K:L,2,0))</f>
        <v>#N/A</v>
      </c>
      <c r="L2905" s="70"/>
      <c r="M2905" s="101">
        <f t="shared" si="91"/>
        <v>0</v>
      </c>
    </row>
    <row r="2906" spans="2:13">
      <c r="B2906" s="60"/>
      <c r="C2906" s="65"/>
      <c r="D2906" s="66"/>
      <c r="E2906" s="20" t="str">
        <f t="shared" si="90"/>
        <v>1-1900</v>
      </c>
      <c r="F2906" s="69"/>
      <c r="G2906" s="67"/>
      <c r="H2906" s="68"/>
      <c r="I2906" s="69"/>
      <c r="J2906" s="67"/>
      <c r="K2906" s="25" t="e">
        <f>IFERROR(VLOOKUP(J2906,'DE-PARA'!J:K,2,0),VLOOKUP('BD Conta 5295-0'!J2906,'DE-PARA'!K:L,2,0))</f>
        <v>#N/A</v>
      </c>
      <c r="L2906" s="70"/>
      <c r="M2906" s="101">
        <f t="shared" si="91"/>
        <v>0</v>
      </c>
    </row>
    <row r="2907" spans="2:13">
      <c r="B2907" s="60"/>
      <c r="C2907" s="65"/>
      <c r="D2907" s="66"/>
      <c r="E2907" s="20" t="str">
        <f t="shared" si="90"/>
        <v>1-1900</v>
      </c>
      <c r="F2907" s="69"/>
      <c r="G2907" s="67"/>
      <c r="H2907" s="68"/>
      <c r="I2907" s="69"/>
      <c r="J2907" s="67"/>
      <c r="K2907" s="25" t="e">
        <f>IFERROR(VLOOKUP(J2907,'DE-PARA'!J:K,2,0),VLOOKUP('BD Conta 5295-0'!J2907,'DE-PARA'!K:L,2,0))</f>
        <v>#N/A</v>
      </c>
      <c r="L2907" s="70"/>
      <c r="M2907" s="101">
        <f t="shared" si="91"/>
        <v>0</v>
      </c>
    </row>
    <row r="2908" spans="2:13">
      <c r="B2908" s="60"/>
      <c r="C2908" s="65"/>
      <c r="D2908" s="66"/>
      <c r="E2908" s="20" t="str">
        <f t="shared" si="90"/>
        <v>1-1900</v>
      </c>
      <c r="F2908" s="69"/>
      <c r="G2908" s="67"/>
      <c r="H2908" s="68"/>
      <c r="I2908" s="69"/>
      <c r="J2908" s="67"/>
      <c r="K2908" s="25" t="e">
        <f>IFERROR(VLOOKUP(J2908,'DE-PARA'!J:K,2,0),VLOOKUP('BD Conta 5295-0'!J2908,'DE-PARA'!K:L,2,0))</f>
        <v>#N/A</v>
      </c>
      <c r="L2908" s="70"/>
      <c r="M2908" s="101">
        <f t="shared" si="91"/>
        <v>0</v>
      </c>
    </row>
    <row r="2909" spans="2:13">
      <c r="B2909" s="60"/>
      <c r="C2909" s="65"/>
      <c r="D2909" s="66"/>
      <c r="E2909" s="20" t="str">
        <f t="shared" si="90"/>
        <v>1-1900</v>
      </c>
      <c r="F2909" s="69"/>
      <c r="G2909" s="67"/>
      <c r="H2909" s="68"/>
      <c r="I2909" s="69"/>
      <c r="J2909" s="67"/>
      <c r="K2909" s="25" t="e">
        <f>IFERROR(VLOOKUP(J2909,'DE-PARA'!J:K,2,0),VLOOKUP('BD Conta 5295-0'!J2909,'DE-PARA'!K:L,2,0))</f>
        <v>#N/A</v>
      </c>
      <c r="L2909" s="70"/>
      <c r="M2909" s="101">
        <f t="shared" si="91"/>
        <v>0</v>
      </c>
    </row>
    <row r="2910" spans="2:13">
      <c r="B2910" s="60"/>
      <c r="C2910" s="65"/>
      <c r="D2910" s="66"/>
      <c r="E2910" s="20" t="str">
        <f t="shared" si="90"/>
        <v>1-1900</v>
      </c>
      <c r="F2910" s="69"/>
      <c r="G2910" s="67"/>
      <c r="H2910" s="68"/>
      <c r="I2910" s="69"/>
      <c r="J2910" s="67"/>
      <c r="K2910" s="25" t="e">
        <f>IFERROR(VLOOKUP(J2910,'DE-PARA'!J:K,2,0),VLOOKUP('BD Conta 5295-0'!J2910,'DE-PARA'!K:L,2,0))</f>
        <v>#N/A</v>
      </c>
      <c r="L2910" s="70"/>
      <c r="M2910" s="101">
        <f t="shared" si="91"/>
        <v>0</v>
      </c>
    </row>
    <row r="2911" spans="2:13">
      <c r="B2911" s="60"/>
      <c r="C2911" s="65"/>
      <c r="D2911" s="66"/>
      <c r="E2911" s="20" t="str">
        <f t="shared" si="90"/>
        <v>1-1900</v>
      </c>
      <c r="F2911" s="69"/>
      <c r="G2911" s="67"/>
      <c r="H2911" s="68"/>
      <c r="I2911" s="69"/>
      <c r="J2911" s="67"/>
      <c r="K2911" s="25" t="e">
        <f>IFERROR(VLOOKUP(J2911,'DE-PARA'!J:K,2,0),VLOOKUP('BD Conta 5295-0'!J2911,'DE-PARA'!K:L,2,0))</f>
        <v>#N/A</v>
      </c>
      <c r="L2911" s="70"/>
      <c r="M2911" s="101">
        <f t="shared" si="91"/>
        <v>0</v>
      </c>
    </row>
    <row r="2912" spans="2:13">
      <c r="B2912" s="60"/>
      <c r="C2912" s="65"/>
      <c r="D2912" s="66"/>
      <c r="E2912" s="20" t="str">
        <f t="shared" si="90"/>
        <v>1-1900</v>
      </c>
      <c r="F2912" s="69"/>
      <c r="G2912" s="67"/>
      <c r="H2912" s="68"/>
      <c r="I2912" s="69"/>
      <c r="J2912" s="67"/>
      <c r="K2912" s="25" t="e">
        <f>IFERROR(VLOOKUP(J2912,'DE-PARA'!J:K,2,0),VLOOKUP('BD Conta 5295-0'!J2912,'DE-PARA'!K:L,2,0))</f>
        <v>#N/A</v>
      </c>
      <c r="L2912" s="70"/>
      <c r="M2912" s="101">
        <f t="shared" si="91"/>
        <v>0</v>
      </c>
    </row>
    <row r="2913" spans="2:13">
      <c r="B2913" s="60"/>
      <c r="C2913" s="65"/>
      <c r="D2913" s="66"/>
      <c r="E2913" s="20" t="str">
        <f t="shared" si="90"/>
        <v>1-1900</v>
      </c>
      <c r="F2913" s="69"/>
      <c r="G2913" s="67"/>
      <c r="H2913" s="68"/>
      <c r="I2913" s="69"/>
      <c r="J2913" s="67"/>
      <c r="K2913" s="25" t="e">
        <f>IFERROR(VLOOKUP(J2913,'DE-PARA'!J:K,2,0),VLOOKUP('BD Conta 5295-0'!J2913,'DE-PARA'!K:L,2,0))</f>
        <v>#N/A</v>
      </c>
      <c r="L2913" s="70"/>
      <c r="M2913" s="101">
        <f t="shared" si="91"/>
        <v>0</v>
      </c>
    </row>
    <row r="2914" spans="2:13">
      <c r="B2914" s="60"/>
      <c r="C2914" s="65"/>
      <c r="D2914" s="66"/>
      <c r="E2914" s="20" t="str">
        <f t="shared" si="90"/>
        <v>1-1900</v>
      </c>
      <c r="F2914" s="69"/>
      <c r="G2914" s="67"/>
      <c r="H2914" s="68"/>
      <c r="I2914" s="69"/>
      <c r="J2914" s="67"/>
      <c r="K2914" s="25" t="e">
        <f>IFERROR(VLOOKUP(J2914,'DE-PARA'!J:K,2,0),VLOOKUP('BD Conta 5295-0'!J2914,'DE-PARA'!K:L,2,0))</f>
        <v>#N/A</v>
      </c>
      <c r="L2914" s="70"/>
      <c r="M2914" s="101">
        <f t="shared" si="91"/>
        <v>0</v>
      </c>
    </row>
    <row r="2915" spans="2:13">
      <c r="B2915" s="60"/>
      <c r="C2915" s="65"/>
      <c r="D2915" s="66"/>
      <c r="E2915" s="20" t="str">
        <f t="shared" si="90"/>
        <v>1-1900</v>
      </c>
      <c r="F2915" s="69"/>
      <c r="G2915" s="67"/>
      <c r="H2915" s="68"/>
      <c r="I2915" s="69"/>
      <c r="J2915" s="67"/>
      <c r="K2915" s="25" t="e">
        <f>IFERROR(VLOOKUP(J2915,'DE-PARA'!J:K,2,0),VLOOKUP('BD Conta 5295-0'!J2915,'DE-PARA'!K:L,2,0))</f>
        <v>#N/A</v>
      </c>
      <c r="L2915" s="70"/>
      <c r="M2915" s="101">
        <f t="shared" si="91"/>
        <v>0</v>
      </c>
    </row>
    <row r="2916" spans="2:13">
      <c r="B2916" s="60"/>
      <c r="C2916" s="65"/>
      <c r="D2916" s="66"/>
      <c r="E2916" s="20" t="str">
        <f t="shared" si="90"/>
        <v>1-1900</v>
      </c>
      <c r="F2916" s="69"/>
      <c r="G2916" s="67"/>
      <c r="H2916" s="68"/>
      <c r="I2916" s="69"/>
      <c r="J2916" s="67"/>
      <c r="K2916" s="25" t="e">
        <f>IFERROR(VLOOKUP(J2916,'DE-PARA'!J:K,2,0),VLOOKUP('BD Conta 5295-0'!J2916,'DE-PARA'!K:L,2,0))</f>
        <v>#N/A</v>
      </c>
      <c r="L2916" s="70"/>
      <c r="M2916" s="101">
        <f t="shared" si="91"/>
        <v>0</v>
      </c>
    </row>
    <row r="2917" spans="2:13">
      <c r="B2917" s="60"/>
      <c r="C2917" s="65"/>
      <c r="D2917" s="66"/>
      <c r="E2917" s="20" t="str">
        <f t="shared" si="90"/>
        <v>1-1900</v>
      </c>
      <c r="F2917" s="69"/>
      <c r="G2917" s="67"/>
      <c r="H2917" s="68"/>
      <c r="I2917" s="69"/>
      <c r="J2917" s="67"/>
      <c r="K2917" s="25" t="e">
        <f>IFERROR(VLOOKUP(J2917,'DE-PARA'!J:K,2,0),VLOOKUP('BD Conta 5295-0'!J2917,'DE-PARA'!K:L,2,0))</f>
        <v>#N/A</v>
      </c>
      <c r="L2917" s="70"/>
      <c r="M2917" s="101">
        <f t="shared" si="91"/>
        <v>0</v>
      </c>
    </row>
    <row r="2918" spans="2:13">
      <c r="B2918" s="60"/>
      <c r="C2918" s="65"/>
      <c r="D2918" s="66"/>
      <c r="E2918" s="20" t="str">
        <f t="shared" si="90"/>
        <v>1-1900</v>
      </c>
      <c r="F2918" s="69"/>
      <c r="G2918" s="67"/>
      <c r="H2918" s="68"/>
      <c r="I2918" s="69"/>
      <c r="J2918" s="67"/>
      <c r="K2918" s="25" t="e">
        <f>IFERROR(VLOOKUP(J2918,'DE-PARA'!J:K,2,0),VLOOKUP('BD Conta 5295-0'!J2918,'DE-PARA'!K:L,2,0))</f>
        <v>#N/A</v>
      </c>
      <c r="L2918" s="70"/>
      <c r="M2918" s="101">
        <f t="shared" si="91"/>
        <v>0</v>
      </c>
    </row>
    <row r="2919" spans="2:13">
      <c r="B2919" s="60"/>
      <c r="C2919" s="65"/>
      <c r="D2919" s="66"/>
      <c r="E2919" s="20" t="str">
        <f t="shared" si="90"/>
        <v>1-1900</v>
      </c>
      <c r="F2919" s="69"/>
      <c r="G2919" s="67"/>
      <c r="H2919" s="68"/>
      <c r="I2919" s="69"/>
      <c r="J2919" s="67"/>
      <c r="K2919" s="25" t="e">
        <f>IFERROR(VLOOKUP(J2919,'DE-PARA'!J:K,2,0),VLOOKUP('BD Conta 5295-0'!J2919,'DE-PARA'!K:L,2,0))</f>
        <v>#N/A</v>
      </c>
      <c r="L2919" s="70"/>
      <c r="M2919" s="101">
        <f t="shared" si="91"/>
        <v>0</v>
      </c>
    </row>
    <row r="2920" spans="2:13">
      <c r="B2920" s="60"/>
      <c r="C2920" s="65"/>
      <c r="D2920" s="66"/>
      <c r="E2920" s="20" t="str">
        <f t="shared" si="90"/>
        <v>1-1900</v>
      </c>
      <c r="F2920" s="69"/>
      <c r="G2920" s="67"/>
      <c r="H2920" s="68"/>
      <c r="I2920" s="69"/>
      <c r="J2920" s="67"/>
      <c r="K2920" s="25" t="e">
        <f>IFERROR(VLOOKUP(J2920,'DE-PARA'!J:K,2,0),VLOOKUP('BD Conta 5295-0'!J2920,'DE-PARA'!K:L,2,0))</f>
        <v>#N/A</v>
      </c>
      <c r="L2920" s="70"/>
      <c r="M2920" s="101">
        <f t="shared" si="91"/>
        <v>0</v>
      </c>
    </row>
    <row r="2921" spans="2:13">
      <c r="B2921" s="60"/>
      <c r="C2921" s="65"/>
      <c r="D2921" s="66"/>
      <c r="E2921" s="20" t="str">
        <f t="shared" si="90"/>
        <v>1-1900</v>
      </c>
      <c r="F2921" s="69"/>
      <c r="G2921" s="67"/>
      <c r="H2921" s="68"/>
      <c r="I2921" s="69"/>
      <c r="J2921" s="67"/>
      <c r="K2921" s="25" t="e">
        <f>IFERROR(VLOOKUP(J2921,'DE-PARA'!J:K,2,0),VLOOKUP('BD Conta 5295-0'!J2921,'DE-PARA'!K:L,2,0))</f>
        <v>#N/A</v>
      </c>
      <c r="L2921" s="70"/>
      <c r="M2921" s="101">
        <f t="shared" si="91"/>
        <v>0</v>
      </c>
    </row>
    <row r="2922" spans="2:13">
      <c r="B2922" s="60"/>
      <c r="C2922" s="65"/>
      <c r="D2922" s="66"/>
      <c r="E2922" s="20" t="str">
        <f t="shared" si="90"/>
        <v>1-1900</v>
      </c>
      <c r="F2922" s="69"/>
      <c r="G2922" s="67"/>
      <c r="H2922" s="68"/>
      <c r="I2922" s="69"/>
      <c r="J2922" s="67"/>
      <c r="K2922" s="25" t="e">
        <f>IFERROR(VLOOKUP(J2922,'DE-PARA'!J:K,2,0),VLOOKUP('BD Conta 5295-0'!J2922,'DE-PARA'!K:L,2,0))</f>
        <v>#N/A</v>
      </c>
      <c r="L2922" s="70"/>
      <c r="M2922" s="101">
        <f t="shared" si="91"/>
        <v>0</v>
      </c>
    </row>
    <row r="2923" spans="2:13">
      <c r="B2923" s="60"/>
      <c r="C2923" s="65"/>
      <c r="D2923" s="66"/>
      <c r="E2923" s="20" t="str">
        <f t="shared" si="90"/>
        <v>1-1900</v>
      </c>
      <c r="F2923" s="69"/>
      <c r="G2923" s="67"/>
      <c r="H2923" s="68"/>
      <c r="I2923" s="69"/>
      <c r="J2923" s="67"/>
      <c r="K2923" s="25" t="e">
        <f>IFERROR(VLOOKUP(J2923,'DE-PARA'!J:K,2,0),VLOOKUP('BD Conta 5295-0'!J2923,'DE-PARA'!K:L,2,0))</f>
        <v>#N/A</v>
      </c>
      <c r="L2923" s="70"/>
      <c r="M2923" s="101">
        <f t="shared" si="91"/>
        <v>0</v>
      </c>
    </row>
    <row r="2924" spans="2:13">
      <c r="B2924" s="60"/>
      <c r="C2924" s="65"/>
      <c r="D2924" s="66"/>
      <c r="E2924" s="20" t="str">
        <f t="shared" si="90"/>
        <v>1-1900</v>
      </c>
      <c r="F2924" s="69"/>
      <c r="G2924" s="67"/>
      <c r="H2924" s="68"/>
      <c r="I2924" s="69"/>
      <c r="J2924" s="67"/>
      <c r="K2924" s="25" t="e">
        <f>IFERROR(VLOOKUP(J2924,'DE-PARA'!J:K,2,0),VLOOKUP('BD Conta 5295-0'!J2924,'DE-PARA'!K:L,2,0))</f>
        <v>#N/A</v>
      </c>
      <c r="L2924" s="70"/>
      <c r="M2924" s="101">
        <f t="shared" si="91"/>
        <v>0</v>
      </c>
    </row>
    <row r="2925" spans="2:13">
      <c r="B2925" s="60"/>
      <c r="C2925" s="65"/>
      <c r="D2925" s="66"/>
      <c r="E2925" s="20" t="str">
        <f t="shared" si="90"/>
        <v>1-1900</v>
      </c>
      <c r="F2925" s="69"/>
      <c r="G2925" s="67"/>
      <c r="H2925" s="68"/>
      <c r="I2925" s="69"/>
      <c r="J2925" s="67"/>
      <c r="K2925" s="25" t="e">
        <f>IFERROR(VLOOKUP(J2925,'DE-PARA'!J:K,2,0),VLOOKUP('BD Conta 5295-0'!J2925,'DE-PARA'!K:L,2,0))</f>
        <v>#N/A</v>
      </c>
      <c r="L2925" s="70"/>
      <c r="M2925" s="101">
        <f t="shared" si="91"/>
        <v>0</v>
      </c>
    </row>
    <row r="2926" spans="2:13">
      <c r="B2926" s="60"/>
      <c r="C2926" s="65"/>
      <c r="D2926" s="66"/>
      <c r="E2926" s="20" t="str">
        <f t="shared" si="90"/>
        <v>1-1900</v>
      </c>
      <c r="F2926" s="69"/>
      <c r="G2926" s="67"/>
      <c r="H2926" s="68"/>
      <c r="I2926" s="69"/>
      <c r="J2926" s="67"/>
      <c r="K2926" s="25" t="e">
        <f>IFERROR(VLOOKUP(J2926,'DE-PARA'!J:K,2,0),VLOOKUP('BD Conta 5295-0'!J2926,'DE-PARA'!K:L,2,0))</f>
        <v>#N/A</v>
      </c>
      <c r="L2926" s="70"/>
      <c r="M2926" s="101">
        <f t="shared" si="91"/>
        <v>0</v>
      </c>
    </row>
    <row r="2927" spans="2:13">
      <c r="B2927" s="60"/>
      <c r="C2927" s="65"/>
      <c r="D2927" s="66"/>
      <c r="E2927" s="20" t="str">
        <f t="shared" si="90"/>
        <v>1-1900</v>
      </c>
      <c r="F2927" s="69"/>
      <c r="G2927" s="67"/>
      <c r="H2927" s="68"/>
      <c r="I2927" s="69"/>
      <c r="J2927" s="67"/>
      <c r="K2927" s="25" t="e">
        <f>IFERROR(VLOOKUP(J2927,'DE-PARA'!J:K,2,0),VLOOKUP('BD Conta 5295-0'!J2927,'DE-PARA'!K:L,2,0))</f>
        <v>#N/A</v>
      </c>
      <c r="L2927" s="70"/>
      <c r="M2927" s="101">
        <f t="shared" si="91"/>
        <v>0</v>
      </c>
    </row>
    <row r="2928" spans="2:13">
      <c r="B2928" s="60"/>
      <c r="C2928" s="65"/>
      <c r="D2928" s="66"/>
      <c r="E2928" s="20" t="str">
        <f t="shared" si="90"/>
        <v>1-1900</v>
      </c>
      <c r="F2928" s="69"/>
      <c r="G2928" s="67"/>
      <c r="H2928" s="68"/>
      <c r="I2928" s="69"/>
      <c r="J2928" s="67"/>
      <c r="K2928" s="25" t="e">
        <f>IFERROR(VLOOKUP(J2928,'DE-PARA'!J:K,2,0),VLOOKUP('BD Conta 5295-0'!J2928,'DE-PARA'!K:L,2,0))</f>
        <v>#N/A</v>
      </c>
      <c r="L2928" s="70"/>
      <c r="M2928" s="101">
        <f t="shared" si="91"/>
        <v>0</v>
      </c>
    </row>
    <row r="2929" spans="2:13">
      <c r="B2929" s="60"/>
      <c r="C2929" s="65"/>
      <c r="D2929" s="66"/>
      <c r="E2929" s="20" t="str">
        <f t="shared" si="90"/>
        <v>1-1900</v>
      </c>
      <c r="F2929" s="69"/>
      <c r="G2929" s="67"/>
      <c r="H2929" s="68"/>
      <c r="I2929" s="69"/>
      <c r="J2929" s="67"/>
      <c r="K2929" s="25" t="e">
        <f>IFERROR(VLOOKUP(J2929,'DE-PARA'!J:K,2,0),VLOOKUP('BD Conta 5295-0'!J2929,'DE-PARA'!K:L,2,0))</f>
        <v>#N/A</v>
      </c>
      <c r="L2929" s="70"/>
      <c r="M2929" s="101">
        <f t="shared" si="91"/>
        <v>0</v>
      </c>
    </row>
    <row r="2930" spans="2:13">
      <c r="B2930" s="60"/>
      <c r="C2930" s="65"/>
      <c r="D2930" s="66"/>
      <c r="E2930" s="20" t="str">
        <f t="shared" si="90"/>
        <v>1-1900</v>
      </c>
      <c r="F2930" s="69"/>
      <c r="G2930" s="67"/>
      <c r="H2930" s="68"/>
      <c r="I2930" s="69"/>
      <c r="J2930" s="67"/>
      <c r="K2930" s="25" t="e">
        <f>IFERROR(VLOOKUP(J2930,'DE-PARA'!J:K,2,0),VLOOKUP('BD Conta 5295-0'!J2930,'DE-PARA'!K:L,2,0))</f>
        <v>#N/A</v>
      </c>
      <c r="L2930" s="70"/>
      <c r="M2930" s="101">
        <f t="shared" si="91"/>
        <v>0</v>
      </c>
    </row>
    <row r="2931" spans="2:13">
      <c r="B2931" s="60"/>
      <c r="C2931" s="65"/>
      <c r="D2931" s="66"/>
      <c r="E2931" s="20" t="str">
        <f t="shared" si="90"/>
        <v>1-1900</v>
      </c>
      <c r="F2931" s="69"/>
      <c r="G2931" s="67"/>
      <c r="H2931" s="68"/>
      <c r="I2931" s="69"/>
      <c r="J2931" s="67"/>
      <c r="K2931" s="25" t="e">
        <f>IFERROR(VLOOKUP(J2931,'DE-PARA'!J:K,2,0),VLOOKUP('BD Conta 5295-0'!J2931,'DE-PARA'!K:L,2,0))</f>
        <v>#N/A</v>
      </c>
      <c r="L2931" s="70"/>
      <c r="M2931" s="101">
        <f t="shared" si="91"/>
        <v>0</v>
      </c>
    </row>
    <row r="2932" spans="2:13">
      <c r="B2932" s="60"/>
      <c r="C2932" s="65"/>
      <c r="D2932" s="66"/>
      <c r="E2932" s="20" t="str">
        <f t="shared" si="90"/>
        <v>1-1900</v>
      </c>
      <c r="F2932" s="69"/>
      <c r="G2932" s="67"/>
      <c r="H2932" s="68"/>
      <c r="I2932" s="69"/>
      <c r="J2932" s="67"/>
      <c r="K2932" s="25" t="e">
        <f>IFERROR(VLOOKUP(J2932,'DE-PARA'!J:K,2,0),VLOOKUP('BD Conta 5295-0'!J2932,'DE-PARA'!K:L,2,0))</f>
        <v>#N/A</v>
      </c>
      <c r="L2932" s="70"/>
      <c r="M2932" s="101">
        <f t="shared" si="91"/>
        <v>0</v>
      </c>
    </row>
    <row r="2933" spans="2:13">
      <c r="B2933" s="60"/>
      <c r="C2933" s="65"/>
      <c r="D2933" s="66"/>
      <c r="E2933" s="20" t="str">
        <f t="shared" si="90"/>
        <v>1-1900</v>
      </c>
      <c r="F2933" s="69"/>
      <c r="G2933" s="67"/>
      <c r="H2933" s="68"/>
      <c r="I2933" s="69"/>
      <c r="J2933" s="67"/>
      <c r="K2933" s="25" t="e">
        <f>IFERROR(VLOOKUP(J2933,'DE-PARA'!J:K,2,0),VLOOKUP('BD Conta 5295-0'!J2933,'DE-PARA'!K:L,2,0))</f>
        <v>#N/A</v>
      </c>
      <c r="L2933" s="70"/>
      <c r="M2933" s="101">
        <f t="shared" si="91"/>
        <v>0</v>
      </c>
    </row>
    <row r="2934" spans="2:13">
      <c r="B2934" s="60"/>
      <c r="C2934" s="65"/>
      <c r="D2934" s="66"/>
      <c r="E2934" s="20" t="str">
        <f t="shared" si="90"/>
        <v>1-1900</v>
      </c>
      <c r="F2934" s="69"/>
      <c r="G2934" s="67"/>
      <c r="H2934" s="68"/>
      <c r="I2934" s="69"/>
      <c r="J2934" s="67"/>
      <c r="K2934" s="25" t="e">
        <f>IFERROR(VLOOKUP(J2934,'DE-PARA'!J:K,2,0),VLOOKUP('BD Conta 5295-0'!J2934,'DE-PARA'!K:L,2,0))</f>
        <v>#N/A</v>
      </c>
      <c r="L2934" s="70"/>
      <c r="M2934" s="101">
        <f t="shared" si="91"/>
        <v>0</v>
      </c>
    </row>
    <row r="2935" spans="2:13">
      <c r="B2935" s="60"/>
      <c r="C2935" s="65"/>
      <c r="D2935" s="66"/>
      <c r="E2935" s="20" t="str">
        <f t="shared" si="90"/>
        <v>1-1900</v>
      </c>
      <c r="F2935" s="69"/>
      <c r="G2935" s="67"/>
      <c r="H2935" s="68"/>
      <c r="I2935" s="69"/>
      <c r="J2935" s="67"/>
      <c r="K2935" s="25" t="e">
        <f>IFERROR(VLOOKUP(J2935,'DE-PARA'!J:K,2,0),VLOOKUP('BD Conta 5295-0'!J2935,'DE-PARA'!K:L,2,0))</f>
        <v>#N/A</v>
      </c>
      <c r="L2935" s="70"/>
      <c r="M2935" s="101">
        <f t="shared" si="91"/>
        <v>0</v>
      </c>
    </row>
    <row r="2936" spans="2:13">
      <c r="B2936" s="60"/>
      <c r="C2936" s="65"/>
      <c r="D2936" s="66"/>
      <c r="E2936" s="20" t="str">
        <f t="shared" si="90"/>
        <v>1-1900</v>
      </c>
      <c r="F2936" s="69"/>
      <c r="G2936" s="67"/>
      <c r="H2936" s="68"/>
      <c r="I2936" s="69"/>
      <c r="J2936" s="67"/>
      <c r="K2936" s="25" t="e">
        <f>IFERROR(VLOOKUP(J2936,'DE-PARA'!J:K,2,0),VLOOKUP('BD Conta 5295-0'!J2936,'DE-PARA'!K:L,2,0))</f>
        <v>#N/A</v>
      </c>
      <c r="L2936" s="70"/>
      <c r="M2936" s="101">
        <f t="shared" si="91"/>
        <v>0</v>
      </c>
    </row>
    <row r="2937" spans="2:13">
      <c r="B2937" s="60"/>
      <c r="C2937" s="65"/>
      <c r="D2937" s="66"/>
      <c r="E2937" s="20" t="str">
        <f t="shared" si="90"/>
        <v>1-1900</v>
      </c>
      <c r="F2937" s="69"/>
      <c r="G2937" s="67"/>
      <c r="H2937" s="68"/>
      <c r="I2937" s="69"/>
      <c r="J2937" s="67"/>
      <c r="K2937" s="25" t="e">
        <f>IFERROR(VLOOKUP(J2937,'DE-PARA'!J:K,2,0),VLOOKUP('BD Conta 5295-0'!J2937,'DE-PARA'!K:L,2,0))</f>
        <v>#N/A</v>
      </c>
      <c r="L2937" s="70"/>
      <c r="M2937" s="101">
        <f t="shared" si="91"/>
        <v>0</v>
      </c>
    </row>
    <row r="2938" spans="2:13">
      <c r="B2938" s="60"/>
      <c r="C2938" s="65"/>
      <c r="D2938" s="66"/>
      <c r="E2938" s="20" t="str">
        <f t="shared" si="90"/>
        <v>1-1900</v>
      </c>
      <c r="F2938" s="69"/>
      <c r="G2938" s="67"/>
      <c r="H2938" s="68"/>
      <c r="I2938" s="69"/>
      <c r="J2938" s="67"/>
      <c r="K2938" s="25" t="e">
        <f>IFERROR(VLOOKUP(J2938,'DE-PARA'!J:K,2,0),VLOOKUP('BD Conta 5295-0'!J2938,'DE-PARA'!K:L,2,0))</f>
        <v>#N/A</v>
      </c>
      <c r="L2938" s="70"/>
      <c r="M2938" s="101">
        <f t="shared" si="91"/>
        <v>0</v>
      </c>
    </row>
    <row r="2939" spans="2:13">
      <c r="B2939" s="60"/>
      <c r="C2939" s="65"/>
      <c r="D2939" s="66"/>
      <c r="E2939" s="20" t="str">
        <f t="shared" si="90"/>
        <v>1-1900</v>
      </c>
      <c r="F2939" s="69"/>
      <c r="G2939" s="67"/>
      <c r="H2939" s="68"/>
      <c r="I2939" s="69"/>
      <c r="J2939" s="67"/>
      <c r="K2939" s="25" t="e">
        <f>IFERROR(VLOOKUP(J2939,'DE-PARA'!J:K,2,0),VLOOKUP('BD Conta 5295-0'!J2939,'DE-PARA'!K:L,2,0))</f>
        <v>#N/A</v>
      </c>
      <c r="L2939" s="70"/>
      <c r="M2939" s="101">
        <f t="shared" si="91"/>
        <v>0</v>
      </c>
    </row>
    <row r="2940" spans="2:13">
      <c r="B2940" s="60"/>
      <c r="C2940" s="65"/>
      <c r="D2940" s="66"/>
      <c r="E2940" s="20" t="str">
        <f t="shared" si="90"/>
        <v>1-1900</v>
      </c>
      <c r="F2940" s="69"/>
      <c r="G2940" s="67"/>
      <c r="H2940" s="68"/>
      <c r="I2940" s="69"/>
      <c r="J2940" s="67"/>
      <c r="K2940" s="25" t="e">
        <f>IFERROR(VLOOKUP(J2940,'DE-PARA'!J:K,2,0),VLOOKUP('BD Conta 5295-0'!J2940,'DE-PARA'!K:L,2,0))</f>
        <v>#N/A</v>
      </c>
      <c r="L2940" s="70"/>
      <c r="M2940" s="101">
        <f t="shared" si="91"/>
        <v>0</v>
      </c>
    </row>
    <row r="2941" spans="2:13">
      <c r="B2941" s="60"/>
      <c r="C2941" s="65"/>
      <c r="D2941" s="66"/>
      <c r="E2941" s="20" t="str">
        <f t="shared" si="90"/>
        <v>1-1900</v>
      </c>
      <c r="F2941" s="69"/>
      <c r="G2941" s="67"/>
      <c r="H2941" s="68"/>
      <c r="I2941" s="69"/>
      <c r="J2941" s="67"/>
      <c r="K2941" s="25" t="e">
        <f>IFERROR(VLOOKUP(J2941,'DE-PARA'!J:K,2,0),VLOOKUP('BD Conta 5295-0'!J2941,'DE-PARA'!K:L,2,0))</f>
        <v>#N/A</v>
      </c>
      <c r="L2941" s="70"/>
      <c r="M2941" s="101">
        <f t="shared" si="91"/>
        <v>0</v>
      </c>
    </row>
    <row r="2942" spans="2:13">
      <c r="B2942" s="60"/>
      <c r="C2942" s="65"/>
      <c r="D2942" s="66"/>
      <c r="E2942" s="20" t="str">
        <f t="shared" si="90"/>
        <v>1-1900</v>
      </c>
      <c r="F2942" s="69"/>
      <c r="G2942" s="67"/>
      <c r="H2942" s="68"/>
      <c r="I2942" s="69"/>
      <c r="J2942" s="67"/>
      <c r="K2942" s="25" t="e">
        <f>IFERROR(VLOOKUP(J2942,'DE-PARA'!J:K,2,0),VLOOKUP('BD Conta 5295-0'!J2942,'DE-PARA'!K:L,2,0))</f>
        <v>#N/A</v>
      </c>
      <c r="L2942" s="70"/>
      <c r="M2942" s="101">
        <f t="shared" si="91"/>
        <v>0</v>
      </c>
    </row>
    <row r="2943" spans="2:13">
      <c r="B2943" s="60"/>
      <c r="C2943" s="65"/>
      <c r="D2943" s="66"/>
      <c r="E2943" s="20" t="str">
        <f t="shared" si="90"/>
        <v>1-1900</v>
      </c>
      <c r="F2943" s="69"/>
      <c r="G2943" s="67"/>
      <c r="H2943" s="68"/>
      <c r="I2943" s="69"/>
      <c r="J2943" s="67"/>
      <c r="K2943" s="25" t="e">
        <f>IFERROR(VLOOKUP(J2943,'DE-PARA'!J:K,2,0),VLOOKUP('BD Conta 5295-0'!J2943,'DE-PARA'!K:L,2,0))</f>
        <v>#N/A</v>
      </c>
      <c r="L2943" s="70"/>
      <c r="M2943" s="101">
        <f t="shared" si="91"/>
        <v>0</v>
      </c>
    </row>
    <row r="2944" spans="2:13">
      <c r="B2944" s="60"/>
      <c r="C2944" s="65"/>
      <c r="D2944" s="66"/>
      <c r="E2944" s="20" t="str">
        <f t="shared" si="90"/>
        <v>1-1900</v>
      </c>
      <c r="F2944" s="69"/>
      <c r="G2944" s="67"/>
      <c r="H2944" s="68"/>
      <c r="I2944" s="69"/>
      <c r="J2944" s="67"/>
      <c r="K2944" s="25" t="e">
        <f>IFERROR(VLOOKUP(J2944,'DE-PARA'!J:K,2,0),VLOOKUP('BD Conta 5295-0'!J2944,'DE-PARA'!K:L,2,0))</f>
        <v>#N/A</v>
      </c>
      <c r="L2944" s="70"/>
      <c r="M2944" s="101">
        <f t="shared" si="91"/>
        <v>0</v>
      </c>
    </row>
    <row r="2945" spans="2:13">
      <c r="B2945" s="60"/>
      <c r="C2945" s="65"/>
      <c r="D2945" s="66"/>
      <c r="E2945" s="20" t="str">
        <f t="shared" si="90"/>
        <v>1-1900</v>
      </c>
      <c r="F2945" s="69"/>
      <c r="G2945" s="67"/>
      <c r="H2945" s="68"/>
      <c r="I2945" s="69"/>
      <c r="J2945" s="67"/>
      <c r="K2945" s="25" t="e">
        <f>IFERROR(VLOOKUP(J2945,'DE-PARA'!J:K,2,0),VLOOKUP('BD Conta 5295-0'!J2945,'DE-PARA'!K:L,2,0))</f>
        <v>#N/A</v>
      </c>
      <c r="L2945" s="70"/>
      <c r="M2945" s="101">
        <f t="shared" si="91"/>
        <v>0</v>
      </c>
    </row>
    <row r="2946" spans="2:13">
      <c r="B2946" s="60"/>
      <c r="C2946" s="65"/>
      <c r="D2946" s="66"/>
      <c r="E2946" s="20" t="str">
        <f t="shared" si="90"/>
        <v>1-1900</v>
      </c>
      <c r="F2946" s="69"/>
      <c r="G2946" s="67"/>
      <c r="H2946" s="68"/>
      <c r="I2946" s="69"/>
      <c r="J2946" s="67"/>
      <c r="K2946" s="25" t="e">
        <f>IFERROR(VLOOKUP(J2946,'DE-PARA'!J:K,2,0),VLOOKUP('BD Conta 5295-0'!J2946,'DE-PARA'!K:L,2,0))</f>
        <v>#N/A</v>
      </c>
      <c r="L2946" s="70"/>
      <c r="M2946" s="101">
        <f t="shared" si="91"/>
        <v>0</v>
      </c>
    </row>
    <row r="2947" spans="2:13">
      <c r="B2947" s="60"/>
      <c r="C2947" s="65"/>
      <c r="D2947" s="66"/>
      <c r="E2947" s="20" t="str">
        <f t="shared" si="90"/>
        <v>1-1900</v>
      </c>
      <c r="F2947" s="69"/>
      <c r="G2947" s="67"/>
      <c r="H2947" s="68"/>
      <c r="I2947" s="69"/>
      <c r="J2947" s="67"/>
      <c r="K2947" s="25" t="e">
        <f>IFERROR(VLOOKUP(J2947,'DE-PARA'!J:K,2,0),VLOOKUP('BD Conta 5295-0'!J2947,'DE-PARA'!K:L,2,0))</f>
        <v>#N/A</v>
      </c>
      <c r="L2947" s="70"/>
      <c r="M2947" s="101">
        <f t="shared" si="91"/>
        <v>0</v>
      </c>
    </row>
    <row r="2948" spans="2:13">
      <c r="B2948" s="60"/>
      <c r="C2948" s="65"/>
      <c r="D2948" s="66"/>
      <c r="E2948" s="20" t="str">
        <f t="shared" ref="E2948:E3011" si="92">MONTH(D2948)&amp;"-"&amp;YEAR(D2948)</f>
        <v>1-1900</v>
      </c>
      <c r="F2948" s="69"/>
      <c r="G2948" s="67"/>
      <c r="H2948" s="68"/>
      <c r="I2948" s="69"/>
      <c r="J2948" s="67"/>
      <c r="K2948" s="25" t="e">
        <f>IFERROR(VLOOKUP(J2948,'DE-PARA'!J:K,2,0),VLOOKUP('BD Conta 5295-0'!J2948,'DE-PARA'!K:L,2,0))</f>
        <v>#N/A</v>
      </c>
      <c r="L2948" s="70"/>
      <c r="M2948" s="101">
        <f t="shared" si="91"/>
        <v>0</v>
      </c>
    </row>
    <row r="2949" spans="2:13">
      <c r="B2949" s="60"/>
      <c r="C2949" s="65"/>
      <c r="D2949" s="66"/>
      <c r="E2949" s="20" t="str">
        <f t="shared" si="92"/>
        <v>1-1900</v>
      </c>
      <c r="F2949" s="69"/>
      <c r="G2949" s="67"/>
      <c r="H2949" s="68"/>
      <c r="I2949" s="69"/>
      <c r="J2949" s="67"/>
      <c r="K2949" s="25" t="e">
        <f>IFERROR(VLOOKUP(J2949,'DE-PARA'!J:K,2,0),VLOOKUP('BD Conta 5295-0'!J2949,'DE-PARA'!K:L,2,0))</f>
        <v>#N/A</v>
      </c>
      <c r="L2949" s="70"/>
      <c r="M2949" s="101">
        <f t="shared" si="91"/>
        <v>0</v>
      </c>
    </row>
    <row r="2950" spans="2:13">
      <c r="B2950" s="60"/>
      <c r="C2950" s="65"/>
      <c r="D2950" s="66"/>
      <c r="E2950" s="20" t="str">
        <f t="shared" si="92"/>
        <v>1-1900</v>
      </c>
      <c r="F2950" s="69"/>
      <c r="G2950" s="67"/>
      <c r="H2950" s="68"/>
      <c r="I2950" s="69"/>
      <c r="J2950" s="67"/>
      <c r="K2950" s="25" t="e">
        <f>IFERROR(VLOOKUP(J2950,'DE-PARA'!J:K,2,0),VLOOKUP('BD Conta 5295-0'!J2950,'DE-PARA'!K:L,2,0))</f>
        <v>#N/A</v>
      </c>
      <c r="L2950" s="70"/>
      <c r="M2950" s="101">
        <f t="shared" ref="M2950:M3013" si="93">M2949+L2950</f>
        <v>0</v>
      </c>
    </row>
    <row r="2951" spans="2:13">
      <c r="B2951" s="60"/>
      <c r="C2951" s="65"/>
      <c r="D2951" s="66"/>
      <c r="E2951" s="20" t="str">
        <f t="shared" si="92"/>
        <v>1-1900</v>
      </c>
      <c r="F2951" s="69"/>
      <c r="G2951" s="67"/>
      <c r="H2951" s="68"/>
      <c r="I2951" s="69"/>
      <c r="J2951" s="67"/>
      <c r="K2951" s="25" t="e">
        <f>IFERROR(VLOOKUP(J2951,'DE-PARA'!J:K,2,0),VLOOKUP('BD Conta 5295-0'!J2951,'DE-PARA'!K:L,2,0))</f>
        <v>#N/A</v>
      </c>
      <c r="L2951" s="70"/>
      <c r="M2951" s="101">
        <f t="shared" si="93"/>
        <v>0</v>
      </c>
    </row>
    <row r="2952" spans="2:13">
      <c r="B2952" s="60"/>
      <c r="C2952" s="65"/>
      <c r="D2952" s="66"/>
      <c r="E2952" s="20" t="str">
        <f t="shared" si="92"/>
        <v>1-1900</v>
      </c>
      <c r="F2952" s="69"/>
      <c r="G2952" s="67"/>
      <c r="H2952" s="68"/>
      <c r="I2952" s="69"/>
      <c r="J2952" s="67"/>
      <c r="K2952" s="25" t="e">
        <f>IFERROR(VLOOKUP(J2952,'DE-PARA'!J:K,2,0),VLOOKUP('BD Conta 5295-0'!J2952,'DE-PARA'!K:L,2,0))</f>
        <v>#N/A</v>
      </c>
      <c r="L2952" s="70"/>
      <c r="M2952" s="101">
        <f t="shared" si="93"/>
        <v>0</v>
      </c>
    </row>
    <row r="2953" spans="2:13">
      <c r="B2953" s="60"/>
      <c r="C2953" s="65"/>
      <c r="D2953" s="66"/>
      <c r="E2953" s="20" t="str">
        <f t="shared" si="92"/>
        <v>1-1900</v>
      </c>
      <c r="F2953" s="69"/>
      <c r="G2953" s="67"/>
      <c r="H2953" s="68"/>
      <c r="I2953" s="69"/>
      <c r="J2953" s="67"/>
      <c r="K2953" s="25" t="e">
        <f>IFERROR(VLOOKUP(J2953,'DE-PARA'!J:K,2,0),VLOOKUP('BD Conta 5295-0'!J2953,'DE-PARA'!K:L,2,0))</f>
        <v>#N/A</v>
      </c>
      <c r="L2953" s="70"/>
      <c r="M2953" s="101">
        <f t="shared" si="93"/>
        <v>0</v>
      </c>
    </row>
    <row r="2954" spans="2:13">
      <c r="B2954" s="60"/>
      <c r="C2954" s="65"/>
      <c r="D2954" s="66"/>
      <c r="E2954" s="20" t="str">
        <f t="shared" si="92"/>
        <v>1-1900</v>
      </c>
      <c r="F2954" s="69"/>
      <c r="G2954" s="67"/>
      <c r="H2954" s="68"/>
      <c r="I2954" s="69"/>
      <c r="J2954" s="67"/>
      <c r="K2954" s="25" t="e">
        <f>IFERROR(VLOOKUP(J2954,'DE-PARA'!J:K,2,0),VLOOKUP('BD Conta 5295-0'!J2954,'DE-PARA'!K:L,2,0))</f>
        <v>#N/A</v>
      </c>
      <c r="L2954" s="70"/>
      <c r="M2954" s="101">
        <f t="shared" si="93"/>
        <v>0</v>
      </c>
    </row>
    <row r="2955" spans="2:13">
      <c r="B2955" s="60"/>
      <c r="C2955" s="65"/>
      <c r="D2955" s="66"/>
      <c r="E2955" s="20" t="str">
        <f t="shared" si="92"/>
        <v>1-1900</v>
      </c>
      <c r="F2955" s="69"/>
      <c r="G2955" s="67"/>
      <c r="H2955" s="68"/>
      <c r="I2955" s="69"/>
      <c r="J2955" s="67"/>
      <c r="K2955" s="25" t="e">
        <f>IFERROR(VLOOKUP(J2955,'DE-PARA'!J:K,2,0),VLOOKUP('BD Conta 5295-0'!J2955,'DE-PARA'!K:L,2,0))</f>
        <v>#N/A</v>
      </c>
      <c r="L2955" s="70"/>
      <c r="M2955" s="101">
        <f t="shared" si="93"/>
        <v>0</v>
      </c>
    </row>
    <row r="2956" spans="2:13">
      <c r="B2956" s="60"/>
      <c r="C2956" s="65"/>
      <c r="D2956" s="66"/>
      <c r="E2956" s="20" t="str">
        <f t="shared" si="92"/>
        <v>1-1900</v>
      </c>
      <c r="F2956" s="69"/>
      <c r="G2956" s="67"/>
      <c r="H2956" s="68"/>
      <c r="I2956" s="69"/>
      <c r="J2956" s="67"/>
      <c r="K2956" s="25" t="e">
        <f>IFERROR(VLOOKUP(J2956,'DE-PARA'!J:K,2,0),VLOOKUP('BD Conta 5295-0'!J2956,'DE-PARA'!K:L,2,0))</f>
        <v>#N/A</v>
      </c>
      <c r="L2956" s="70"/>
      <c r="M2956" s="101">
        <f t="shared" si="93"/>
        <v>0</v>
      </c>
    </row>
    <row r="2957" spans="2:13">
      <c r="B2957" s="60"/>
      <c r="C2957" s="65"/>
      <c r="D2957" s="66"/>
      <c r="E2957" s="20" t="str">
        <f t="shared" si="92"/>
        <v>1-1900</v>
      </c>
      <c r="F2957" s="69"/>
      <c r="G2957" s="67"/>
      <c r="H2957" s="68"/>
      <c r="I2957" s="69"/>
      <c r="J2957" s="67"/>
      <c r="K2957" s="25" t="e">
        <f>IFERROR(VLOOKUP(J2957,'DE-PARA'!J:K,2,0),VLOOKUP('BD Conta 5295-0'!J2957,'DE-PARA'!K:L,2,0))</f>
        <v>#N/A</v>
      </c>
      <c r="L2957" s="70"/>
      <c r="M2957" s="101">
        <f t="shared" si="93"/>
        <v>0</v>
      </c>
    </row>
    <row r="2958" spans="2:13">
      <c r="B2958" s="60"/>
      <c r="C2958" s="65"/>
      <c r="D2958" s="66"/>
      <c r="E2958" s="20" t="str">
        <f t="shared" si="92"/>
        <v>1-1900</v>
      </c>
      <c r="F2958" s="69"/>
      <c r="G2958" s="67"/>
      <c r="H2958" s="68"/>
      <c r="I2958" s="69"/>
      <c r="J2958" s="67"/>
      <c r="K2958" s="25" t="e">
        <f>IFERROR(VLOOKUP(J2958,'DE-PARA'!J:K,2,0),VLOOKUP('BD Conta 5295-0'!J2958,'DE-PARA'!K:L,2,0))</f>
        <v>#N/A</v>
      </c>
      <c r="L2958" s="70"/>
      <c r="M2958" s="101">
        <f t="shared" si="93"/>
        <v>0</v>
      </c>
    </row>
    <row r="2959" spans="2:13">
      <c r="B2959" s="60"/>
      <c r="C2959" s="65"/>
      <c r="D2959" s="66"/>
      <c r="E2959" s="20" t="str">
        <f t="shared" si="92"/>
        <v>1-1900</v>
      </c>
      <c r="F2959" s="69"/>
      <c r="G2959" s="67"/>
      <c r="H2959" s="68"/>
      <c r="I2959" s="69"/>
      <c r="J2959" s="67"/>
      <c r="K2959" s="25" t="e">
        <f>IFERROR(VLOOKUP(J2959,'DE-PARA'!J:K,2,0),VLOOKUP('BD Conta 5295-0'!J2959,'DE-PARA'!K:L,2,0))</f>
        <v>#N/A</v>
      </c>
      <c r="L2959" s="70"/>
      <c r="M2959" s="101">
        <f t="shared" si="93"/>
        <v>0</v>
      </c>
    </row>
    <row r="2960" spans="2:13">
      <c r="B2960" s="60"/>
      <c r="C2960" s="65"/>
      <c r="D2960" s="66"/>
      <c r="E2960" s="20" t="str">
        <f t="shared" si="92"/>
        <v>1-1900</v>
      </c>
      <c r="F2960" s="69"/>
      <c r="G2960" s="67"/>
      <c r="H2960" s="68"/>
      <c r="I2960" s="69"/>
      <c r="J2960" s="67"/>
      <c r="K2960" s="25" t="e">
        <f>IFERROR(VLOOKUP(J2960,'DE-PARA'!J:K,2,0),VLOOKUP('BD Conta 5295-0'!J2960,'DE-PARA'!K:L,2,0))</f>
        <v>#N/A</v>
      </c>
      <c r="L2960" s="70"/>
      <c r="M2960" s="101">
        <f t="shared" si="93"/>
        <v>0</v>
      </c>
    </row>
    <row r="2961" spans="2:13">
      <c r="B2961" s="60"/>
      <c r="C2961" s="65"/>
      <c r="D2961" s="66"/>
      <c r="E2961" s="20" t="str">
        <f t="shared" si="92"/>
        <v>1-1900</v>
      </c>
      <c r="F2961" s="69"/>
      <c r="G2961" s="67"/>
      <c r="H2961" s="68"/>
      <c r="I2961" s="69"/>
      <c r="J2961" s="67"/>
      <c r="K2961" s="25" t="e">
        <f>IFERROR(VLOOKUP(J2961,'DE-PARA'!J:K,2,0),VLOOKUP('BD Conta 5295-0'!J2961,'DE-PARA'!K:L,2,0))</f>
        <v>#N/A</v>
      </c>
      <c r="L2961" s="70"/>
      <c r="M2961" s="101">
        <f t="shared" si="93"/>
        <v>0</v>
      </c>
    </row>
    <row r="2962" spans="2:13">
      <c r="B2962" s="60"/>
      <c r="C2962" s="65"/>
      <c r="D2962" s="66"/>
      <c r="E2962" s="20" t="str">
        <f t="shared" si="92"/>
        <v>1-1900</v>
      </c>
      <c r="F2962" s="69"/>
      <c r="G2962" s="67"/>
      <c r="H2962" s="68"/>
      <c r="I2962" s="69"/>
      <c r="J2962" s="67"/>
      <c r="K2962" s="25" t="e">
        <f>IFERROR(VLOOKUP(J2962,'DE-PARA'!J:K,2,0),VLOOKUP('BD Conta 5295-0'!J2962,'DE-PARA'!K:L,2,0))</f>
        <v>#N/A</v>
      </c>
      <c r="L2962" s="70"/>
      <c r="M2962" s="101">
        <f t="shared" si="93"/>
        <v>0</v>
      </c>
    </row>
    <row r="2963" spans="2:13">
      <c r="B2963" s="60"/>
      <c r="C2963" s="65"/>
      <c r="D2963" s="66"/>
      <c r="E2963" s="20" t="str">
        <f t="shared" si="92"/>
        <v>1-1900</v>
      </c>
      <c r="F2963" s="69"/>
      <c r="G2963" s="67"/>
      <c r="H2963" s="68"/>
      <c r="I2963" s="69"/>
      <c r="J2963" s="67"/>
      <c r="K2963" s="25" t="e">
        <f>IFERROR(VLOOKUP(J2963,'DE-PARA'!J:K,2,0),VLOOKUP('BD Conta 5295-0'!J2963,'DE-PARA'!K:L,2,0))</f>
        <v>#N/A</v>
      </c>
      <c r="L2963" s="70"/>
      <c r="M2963" s="101">
        <f t="shared" si="93"/>
        <v>0</v>
      </c>
    </row>
    <row r="2964" spans="2:13">
      <c r="B2964" s="60"/>
      <c r="C2964" s="65"/>
      <c r="D2964" s="66"/>
      <c r="E2964" s="20" t="str">
        <f t="shared" si="92"/>
        <v>1-1900</v>
      </c>
      <c r="F2964" s="69"/>
      <c r="G2964" s="67"/>
      <c r="H2964" s="68"/>
      <c r="I2964" s="69"/>
      <c r="J2964" s="67"/>
      <c r="K2964" s="25" t="e">
        <f>IFERROR(VLOOKUP(J2964,'DE-PARA'!J:K,2,0),VLOOKUP('BD Conta 5295-0'!J2964,'DE-PARA'!K:L,2,0))</f>
        <v>#N/A</v>
      </c>
      <c r="L2964" s="70"/>
      <c r="M2964" s="101">
        <f t="shared" si="93"/>
        <v>0</v>
      </c>
    </row>
    <row r="2965" spans="2:13">
      <c r="B2965" s="60"/>
      <c r="C2965" s="65"/>
      <c r="D2965" s="66"/>
      <c r="E2965" s="20" t="str">
        <f t="shared" si="92"/>
        <v>1-1900</v>
      </c>
      <c r="F2965" s="69"/>
      <c r="G2965" s="67"/>
      <c r="H2965" s="68"/>
      <c r="I2965" s="69"/>
      <c r="J2965" s="67"/>
      <c r="K2965" s="25" t="e">
        <f>IFERROR(VLOOKUP(J2965,'DE-PARA'!J:K,2,0),VLOOKUP('BD Conta 5295-0'!J2965,'DE-PARA'!K:L,2,0))</f>
        <v>#N/A</v>
      </c>
      <c r="L2965" s="70"/>
      <c r="M2965" s="101">
        <f t="shared" si="93"/>
        <v>0</v>
      </c>
    </row>
    <row r="2966" spans="2:13">
      <c r="B2966" s="60"/>
      <c r="C2966" s="65"/>
      <c r="D2966" s="66"/>
      <c r="E2966" s="20" t="str">
        <f t="shared" si="92"/>
        <v>1-1900</v>
      </c>
      <c r="F2966" s="69"/>
      <c r="G2966" s="67"/>
      <c r="H2966" s="68"/>
      <c r="I2966" s="69"/>
      <c r="J2966" s="67"/>
      <c r="K2966" s="25" t="e">
        <f>IFERROR(VLOOKUP(J2966,'DE-PARA'!J:K,2,0),VLOOKUP('BD Conta 5295-0'!J2966,'DE-PARA'!K:L,2,0))</f>
        <v>#N/A</v>
      </c>
      <c r="L2966" s="70"/>
      <c r="M2966" s="101">
        <f t="shared" si="93"/>
        <v>0</v>
      </c>
    </row>
    <row r="2967" spans="2:13">
      <c r="B2967" s="60"/>
      <c r="C2967" s="65"/>
      <c r="D2967" s="66"/>
      <c r="E2967" s="20" t="str">
        <f t="shared" si="92"/>
        <v>1-1900</v>
      </c>
      <c r="F2967" s="69"/>
      <c r="G2967" s="67"/>
      <c r="H2967" s="68"/>
      <c r="I2967" s="69"/>
      <c r="J2967" s="67"/>
      <c r="K2967" s="25" t="e">
        <f>IFERROR(VLOOKUP(J2967,'DE-PARA'!J:K,2,0),VLOOKUP('BD Conta 5295-0'!J2967,'DE-PARA'!K:L,2,0))</f>
        <v>#N/A</v>
      </c>
      <c r="L2967" s="70"/>
      <c r="M2967" s="101">
        <f t="shared" si="93"/>
        <v>0</v>
      </c>
    </row>
    <row r="2968" spans="2:13">
      <c r="B2968" s="60"/>
      <c r="C2968" s="65"/>
      <c r="D2968" s="66"/>
      <c r="E2968" s="20" t="str">
        <f t="shared" si="92"/>
        <v>1-1900</v>
      </c>
      <c r="F2968" s="69"/>
      <c r="G2968" s="67"/>
      <c r="H2968" s="68"/>
      <c r="I2968" s="69"/>
      <c r="J2968" s="67"/>
      <c r="K2968" s="25" t="e">
        <f>IFERROR(VLOOKUP(J2968,'DE-PARA'!J:K,2,0),VLOOKUP('BD Conta 5295-0'!J2968,'DE-PARA'!K:L,2,0))</f>
        <v>#N/A</v>
      </c>
      <c r="L2968" s="70"/>
      <c r="M2968" s="101">
        <f t="shared" si="93"/>
        <v>0</v>
      </c>
    </row>
    <row r="2969" spans="2:13">
      <c r="B2969" s="60"/>
      <c r="C2969" s="65"/>
      <c r="D2969" s="66"/>
      <c r="E2969" s="20" t="str">
        <f t="shared" si="92"/>
        <v>1-1900</v>
      </c>
      <c r="F2969" s="69"/>
      <c r="G2969" s="67"/>
      <c r="H2969" s="68"/>
      <c r="I2969" s="69"/>
      <c r="J2969" s="67"/>
      <c r="K2969" s="25" t="e">
        <f>IFERROR(VLOOKUP(J2969,'DE-PARA'!J:K,2,0),VLOOKUP('BD Conta 5295-0'!J2969,'DE-PARA'!K:L,2,0))</f>
        <v>#N/A</v>
      </c>
      <c r="L2969" s="70"/>
      <c r="M2969" s="101">
        <f t="shared" si="93"/>
        <v>0</v>
      </c>
    </row>
    <row r="2970" spans="2:13">
      <c r="B2970" s="60"/>
      <c r="C2970" s="65"/>
      <c r="D2970" s="66"/>
      <c r="E2970" s="20" t="str">
        <f t="shared" si="92"/>
        <v>1-1900</v>
      </c>
      <c r="F2970" s="69"/>
      <c r="G2970" s="67"/>
      <c r="H2970" s="68"/>
      <c r="I2970" s="69"/>
      <c r="J2970" s="67"/>
      <c r="K2970" s="25" t="e">
        <f>IFERROR(VLOOKUP(J2970,'DE-PARA'!J:K,2,0),VLOOKUP('BD Conta 5295-0'!J2970,'DE-PARA'!K:L,2,0))</f>
        <v>#N/A</v>
      </c>
      <c r="L2970" s="70"/>
      <c r="M2970" s="101">
        <f t="shared" si="93"/>
        <v>0</v>
      </c>
    </row>
    <row r="2971" spans="2:13">
      <c r="B2971" s="60"/>
      <c r="C2971" s="65"/>
      <c r="D2971" s="66"/>
      <c r="E2971" s="20" t="str">
        <f t="shared" si="92"/>
        <v>1-1900</v>
      </c>
      <c r="F2971" s="69"/>
      <c r="G2971" s="67"/>
      <c r="H2971" s="68"/>
      <c r="I2971" s="69"/>
      <c r="J2971" s="67"/>
      <c r="K2971" s="25" t="e">
        <f>IFERROR(VLOOKUP(J2971,'DE-PARA'!J:K,2,0),VLOOKUP('BD Conta 5295-0'!J2971,'DE-PARA'!K:L,2,0))</f>
        <v>#N/A</v>
      </c>
      <c r="L2971" s="70"/>
      <c r="M2971" s="101">
        <f t="shared" si="93"/>
        <v>0</v>
      </c>
    </row>
    <row r="2972" spans="2:13">
      <c r="B2972" s="60"/>
      <c r="C2972" s="65"/>
      <c r="D2972" s="66"/>
      <c r="E2972" s="20" t="str">
        <f t="shared" si="92"/>
        <v>1-1900</v>
      </c>
      <c r="F2972" s="69"/>
      <c r="G2972" s="67"/>
      <c r="H2972" s="68"/>
      <c r="I2972" s="69"/>
      <c r="J2972" s="67"/>
      <c r="K2972" s="25" t="e">
        <f>IFERROR(VLOOKUP(J2972,'DE-PARA'!J:K,2,0),VLOOKUP('BD Conta 5295-0'!J2972,'DE-PARA'!K:L,2,0))</f>
        <v>#N/A</v>
      </c>
      <c r="L2972" s="70"/>
      <c r="M2972" s="101">
        <f t="shared" si="93"/>
        <v>0</v>
      </c>
    </row>
    <row r="2973" spans="2:13">
      <c r="B2973" s="60"/>
      <c r="C2973" s="65"/>
      <c r="D2973" s="66"/>
      <c r="E2973" s="20" t="str">
        <f t="shared" si="92"/>
        <v>1-1900</v>
      </c>
      <c r="F2973" s="69"/>
      <c r="G2973" s="67"/>
      <c r="H2973" s="68"/>
      <c r="I2973" s="69"/>
      <c r="J2973" s="67"/>
      <c r="K2973" s="25" t="e">
        <f>IFERROR(VLOOKUP(J2973,'DE-PARA'!J:K,2,0),VLOOKUP('BD Conta 5295-0'!J2973,'DE-PARA'!K:L,2,0))</f>
        <v>#N/A</v>
      </c>
      <c r="L2973" s="70"/>
      <c r="M2973" s="101">
        <f t="shared" si="93"/>
        <v>0</v>
      </c>
    </row>
    <row r="2974" spans="2:13">
      <c r="B2974" s="60"/>
      <c r="C2974" s="65"/>
      <c r="D2974" s="66"/>
      <c r="E2974" s="20" t="str">
        <f t="shared" si="92"/>
        <v>1-1900</v>
      </c>
      <c r="F2974" s="69"/>
      <c r="G2974" s="67"/>
      <c r="H2974" s="68"/>
      <c r="I2974" s="69"/>
      <c r="J2974" s="67"/>
      <c r="K2974" s="25" t="e">
        <f>IFERROR(VLOOKUP(J2974,'DE-PARA'!J:K,2,0),VLOOKUP('BD Conta 5295-0'!J2974,'DE-PARA'!K:L,2,0))</f>
        <v>#N/A</v>
      </c>
      <c r="L2974" s="70"/>
      <c r="M2974" s="101">
        <f t="shared" si="93"/>
        <v>0</v>
      </c>
    </row>
    <row r="2975" spans="2:13">
      <c r="B2975" s="60"/>
      <c r="C2975" s="65"/>
      <c r="D2975" s="66"/>
      <c r="E2975" s="20" t="str">
        <f t="shared" si="92"/>
        <v>1-1900</v>
      </c>
      <c r="F2975" s="69"/>
      <c r="G2975" s="67"/>
      <c r="H2975" s="68"/>
      <c r="I2975" s="69"/>
      <c r="J2975" s="67"/>
      <c r="K2975" s="25" t="e">
        <f>IFERROR(VLOOKUP(J2975,'DE-PARA'!J:K,2,0),VLOOKUP('BD Conta 5295-0'!J2975,'DE-PARA'!K:L,2,0))</f>
        <v>#N/A</v>
      </c>
      <c r="L2975" s="70"/>
      <c r="M2975" s="101">
        <f t="shared" si="93"/>
        <v>0</v>
      </c>
    </row>
    <row r="2976" spans="2:13">
      <c r="B2976" s="60"/>
      <c r="C2976" s="65"/>
      <c r="D2976" s="66"/>
      <c r="E2976" s="20" t="str">
        <f t="shared" si="92"/>
        <v>1-1900</v>
      </c>
      <c r="F2976" s="69"/>
      <c r="G2976" s="67"/>
      <c r="H2976" s="68"/>
      <c r="I2976" s="69"/>
      <c r="J2976" s="67"/>
      <c r="K2976" s="25" t="e">
        <f>IFERROR(VLOOKUP(J2976,'DE-PARA'!J:K,2,0),VLOOKUP('BD Conta 5295-0'!J2976,'DE-PARA'!K:L,2,0))</f>
        <v>#N/A</v>
      </c>
      <c r="L2976" s="70"/>
      <c r="M2976" s="101">
        <f t="shared" si="93"/>
        <v>0</v>
      </c>
    </row>
    <row r="2977" spans="2:13">
      <c r="B2977" s="60"/>
      <c r="C2977" s="65"/>
      <c r="D2977" s="66"/>
      <c r="E2977" s="20" t="str">
        <f t="shared" si="92"/>
        <v>1-1900</v>
      </c>
      <c r="F2977" s="69"/>
      <c r="G2977" s="67"/>
      <c r="H2977" s="68"/>
      <c r="I2977" s="69"/>
      <c r="J2977" s="67"/>
      <c r="K2977" s="25" t="e">
        <f>IFERROR(VLOOKUP(J2977,'DE-PARA'!J:K,2,0),VLOOKUP('BD Conta 5295-0'!J2977,'DE-PARA'!K:L,2,0))</f>
        <v>#N/A</v>
      </c>
      <c r="L2977" s="70"/>
      <c r="M2977" s="101">
        <f t="shared" si="93"/>
        <v>0</v>
      </c>
    </row>
    <row r="2978" spans="2:13">
      <c r="B2978" s="60"/>
      <c r="C2978" s="65"/>
      <c r="D2978" s="66"/>
      <c r="E2978" s="20" t="str">
        <f t="shared" si="92"/>
        <v>1-1900</v>
      </c>
      <c r="F2978" s="69"/>
      <c r="G2978" s="67"/>
      <c r="H2978" s="68"/>
      <c r="I2978" s="69"/>
      <c r="J2978" s="67"/>
      <c r="K2978" s="25" t="e">
        <f>IFERROR(VLOOKUP(J2978,'DE-PARA'!J:K,2,0),VLOOKUP('BD Conta 5295-0'!J2978,'DE-PARA'!K:L,2,0))</f>
        <v>#N/A</v>
      </c>
      <c r="L2978" s="70"/>
      <c r="M2978" s="101">
        <f t="shared" si="93"/>
        <v>0</v>
      </c>
    </row>
    <row r="2979" spans="2:13">
      <c r="B2979" s="60"/>
      <c r="C2979" s="65"/>
      <c r="D2979" s="66"/>
      <c r="E2979" s="20" t="str">
        <f t="shared" si="92"/>
        <v>1-1900</v>
      </c>
      <c r="F2979" s="69"/>
      <c r="G2979" s="67"/>
      <c r="H2979" s="68"/>
      <c r="I2979" s="69"/>
      <c r="J2979" s="67"/>
      <c r="K2979" s="25" t="e">
        <f>IFERROR(VLOOKUP(J2979,'DE-PARA'!J:K,2,0),VLOOKUP('BD Conta 5295-0'!J2979,'DE-PARA'!K:L,2,0))</f>
        <v>#N/A</v>
      </c>
      <c r="L2979" s="70"/>
      <c r="M2979" s="101">
        <f t="shared" si="93"/>
        <v>0</v>
      </c>
    </row>
    <row r="2980" spans="2:13">
      <c r="B2980" s="60"/>
      <c r="C2980" s="65"/>
      <c r="D2980" s="66"/>
      <c r="E2980" s="20" t="str">
        <f t="shared" si="92"/>
        <v>1-1900</v>
      </c>
      <c r="F2980" s="69"/>
      <c r="G2980" s="67"/>
      <c r="H2980" s="68"/>
      <c r="I2980" s="69"/>
      <c r="J2980" s="67"/>
      <c r="K2980" s="25" t="e">
        <f>IFERROR(VLOOKUP(J2980,'DE-PARA'!J:K,2,0),VLOOKUP('BD Conta 5295-0'!J2980,'DE-PARA'!K:L,2,0))</f>
        <v>#N/A</v>
      </c>
      <c r="L2980" s="70"/>
      <c r="M2980" s="101">
        <f t="shared" si="93"/>
        <v>0</v>
      </c>
    </row>
    <row r="2981" spans="2:13">
      <c r="B2981" s="60"/>
      <c r="C2981" s="65"/>
      <c r="D2981" s="66"/>
      <c r="E2981" s="20" t="str">
        <f t="shared" si="92"/>
        <v>1-1900</v>
      </c>
      <c r="F2981" s="69"/>
      <c r="G2981" s="67"/>
      <c r="H2981" s="68"/>
      <c r="I2981" s="69"/>
      <c r="J2981" s="67"/>
      <c r="K2981" s="25" t="e">
        <f>IFERROR(VLOOKUP(J2981,'DE-PARA'!J:K,2,0),VLOOKUP('BD Conta 5295-0'!J2981,'DE-PARA'!K:L,2,0))</f>
        <v>#N/A</v>
      </c>
      <c r="L2981" s="70"/>
      <c r="M2981" s="101">
        <f t="shared" si="93"/>
        <v>0</v>
      </c>
    </row>
    <row r="2982" spans="2:13">
      <c r="B2982" s="60"/>
      <c r="C2982" s="65"/>
      <c r="D2982" s="66"/>
      <c r="E2982" s="20" t="str">
        <f t="shared" si="92"/>
        <v>1-1900</v>
      </c>
      <c r="F2982" s="69"/>
      <c r="G2982" s="67"/>
      <c r="H2982" s="68"/>
      <c r="I2982" s="69"/>
      <c r="J2982" s="67"/>
      <c r="K2982" s="25" t="e">
        <f>IFERROR(VLOOKUP(J2982,'DE-PARA'!J:K,2,0),VLOOKUP('BD Conta 5295-0'!J2982,'DE-PARA'!K:L,2,0))</f>
        <v>#N/A</v>
      </c>
      <c r="L2982" s="70"/>
      <c r="M2982" s="101">
        <f t="shared" si="93"/>
        <v>0</v>
      </c>
    </row>
    <row r="2983" spans="2:13">
      <c r="B2983" s="60"/>
      <c r="C2983" s="65"/>
      <c r="D2983" s="66"/>
      <c r="E2983" s="20" t="str">
        <f t="shared" si="92"/>
        <v>1-1900</v>
      </c>
      <c r="F2983" s="69"/>
      <c r="G2983" s="67"/>
      <c r="H2983" s="68"/>
      <c r="I2983" s="69"/>
      <c r="J2983" s="67"/>
      <c r="K2983" s="25" t="e">
        <f>IFERROR(VLOOKUP(J2983,'DE-PARA'!J:K,2,0),VLOOKUP('BD Conta 5295-0'!J2983,'DE-PARA'!K:L,2,0))</f>
        <v>#N/A</v>
      </c>
      <c r="L2983" s="70"/>
      <c r="M2983" s="101">
        <f t="shared" si="93"/>
        <v>0</v>
      </c>
    </row>
    <row r="2984" spans="2:13">
      <c r="B2984" s="60"/>
      <c r="C2984" s="65"/>
      <c r="D2984" s="66"/>
      <c r="E2984" s="20" t="str">
        <f t="shared" si="92"/>
        <v>1-1900</v>
      </c>
      <c r="F2984" s="69"/>
      <c r="G2984" s="67"/>
      <c r="H2984" s="68"/>
      <c r="I2984" s="69"/>
      <c r="J2984" s="67"/>
      <c r="K2984" s="25" t="e">
        <f>IFERROR(VLOOKUP(J2984,'DE-PARA'!J:K,2,0),VLOOKUP('BD Conta 5295-0'!J2984,'DE-PARA'!K:L,2,0))</f>
        <v>#N/A</v>
      </c>
      <c r="L2984" s="70"/>
      <c r="M2984" s="101">
        <f t="shared" si="93"/>
        <v>0</v>
      </c>
    </row>
    <row r="2985" spans="2:13">
      <c r="B2985" s="60"/>
      <c r="C2985" s="65"/>
      <c r="D2985" s="66"/>
      <c r="E2985" s="20" t="str">
        <f t="shared" si="92"/>
        <v>1-1900</v>
      </c>
      <c r="F2985" s="69"/>
      <c r="G2985" s="67"/>
      <c r="H2985" s="68"/>
      <c r="I2985" s="69"/>
      <c r="J2985" s="67"/>
      <c r="K2985" s="25" t="e">
        <f>IFERROR(VLOOKUP(J2985,'DE-PARA'!J:K,2,0),VLOOKUP('BD Conta 5295-0'!J2985,'DE-PARA'!K:L,2,0))</f>
        <v>#N/A</v>
      </c>
      <c r="L2985" s="70"/>
      <c r="M2985" s="101">
        <f t="shared" si="93"/>
        <v>0</v>
      </c>
    </row>
    <row r="2986" spans="2:13">
      <c r="B2986" s="60"/>
      <c r="C2986" s="65"/>
      <c r="D2986" s="66"/>
      <c r="E2986" s="20" t="str">
        <f t="shared" si="92"/>
        <v>1-1900</v>
      </c>
      <c r="F2986" s="69"/>
      <c r="G2986" s="67"/>
      <c r="H2986" s="68"/>
      <c r="I2986" s="69"/>
      <c r="J2986" s="67"/>
      <c r="K2986" s="25" t="e">
        <f>IFERROR(VLOOKUP(J2986,'DE-PARA'!J:K,2,0),VLOOKUP('BD Conta 5295-0'!J2986,'DE-PARA'!K:L,2,0))</f>
        <v>#N/A</v>
      </c>
      <c r="L2986" s="70"/>
      <c r="M2986" s="101">
        <f t="shared" si="93"/>
        <v>0</v>
      </c>
    </row>
    <row r="2987" spans="2:13">
      <c r="B2987" s="60"/>
      <c r="C2987" s="65"/>
      <c r="D2987" s="66"/>
      <c r="E2987" s="20" t="str">
        <f t="shared" si="92"/>
        <v>1-1900</v>
      </c>
      <c r="F2987" s="69"/>
      <c r="G2987" s="67"/>
      <c r="H2987" s="68"/>
      <c r="I2987" s="69"/>
      <c r="J2987" s="67"/>
      <c r="K2987" s="25" t="e">
        <f>IFERROR(VLOOKUP(J2987,'DE-PARA'!J:K,2,0),VLOOKUP('BD Conta 5295-0'!J2987,'DE-PARA'!K:L,2,0))</f>
        <v>#N/A</v>
      </c>
      <c r="L2987" s="70"/>
      <c r="M2987" s="101">
        <f t="shared" si="93"/>
        <v>0</v>
      </c>
    </row>
    <row r="2988" spans="2:13">
      <c r="B2988" s="60"/>
      <c r="C2988" s="65"/>
      <c r="D2988" s="66"/>
      <c r="E2988" s="20" t="str">
        <f t="shared" si="92"/>
        <v>1-1900</v>
      </c>
      <c r="F2988" s="69"/>
      <c r="G2988" s="67"/>
      <c r="H2988" s="68"/>
      <c r="I2988" s="69"/>
      <c r="J2988" s="67"/>
      <c r="K2988" s="25" t="e">
        <f>IFERROR(VLOOKUP(J2988,'DE-PARA'!J:K,2,0),VLOOKUP('BD Conta 5295-0'!J2988,'DE-PARA'!K:L,2,0))</f>
        <v>#N/A</v>
      </c>
      <c r="L2988" s="70"/>
      <c r="M2988" s="101">
        <f t="shared" si="93"/>
        <v>0</v>
      </c>
    </row>
    <row r="2989" spans="2:13">
      <c r="B2989" s="60"/>
      <c r="C2989" s="65"/>
      <c r="D2989" s="66"/>
      <c r="E2989" s="20" t="str">
        <f t="shared" si="92"/>
        <v>1-1900</v>
      </c>
      <c r="F2989" s="69"/>
      <c r="G2989" s="67"/>
      <c r="H2989" s="68"/>
      <c r="I2989" s="69"/>
      <c r="J2989" s="67"/>
      <c r="K2989" s="25" t="e">
        <f>IFERROR(VLOOKUP(J2989,'DE-PARA'!J:K,2,0),VLOOKUP('BD Conta 5295-0'!J2989,'DE-PARA'!K:L,2,0))</f>
        <v>#N/A</v>
      </c>
      <c r="L2989" s="70"/>
      <c r="M2989" s="101">
        <f t="shared" si="93"/>
        <v>0</v>
      </c>
    </row>
    <row r="2990" spans="2:13">
      <c r="B2990" s="60"/>
      <c r="C2990" s="65"/>
      <c r="D2990" s="66"/>
      <c r="E2990" s="20" t="str">
        <f t="shared" si="92"/>
        <v>1-1900</v>
      </c>
      <c r="F2990" s="69"/>
      <c r="G2990" s="67"/>
      <c r="H2990" s="68"/>
      <c r="I2990" s="69"/>
      <c r="J2990" s="67"/>
      <c r="K2990" s="25" t="e">
        <f>IFERROR(VLOOKUP(J2990,'DE-PARA'!J:K,2,0),VLOOKUP('BD Conta 5295-0'!J2990,'DE-PARA'!K:L,2,0))</f>
        <v>#N/A</v>
      </c>
      <c r="L2990" s="70"/>
      <c r="M2990" s="101">
        <f t="shared" si="93"/>
        <v>0</v>
      </c>
    </row>
    <row r="2991" spans="2:13">
      <c r="B2991" s="60"/>
      <c r="C2991" s="65"/>
      <c r="D2991" s="66"/>
      <c r="E2991" s="20" t="str">
        <f t="shared" si="92"/>
        <v>1-1900</v>
      </c>
      <c r="F2991" s="69"/>
      <c r="G2991" s="67"/>
      <c r="H2991" s="68"/>
      <c r="I2991" s="69"/>
      <c r="J2991" s="67"/>
      <c r="K2991" s="25" t="e">
        <f>IFERROR(VLOOKUP(J2991,'DE-PARA'!J:K,2,0),VLOOKUP('BD Conta 5295-0'!J2991,'DE-PARA'!K:L,2,0))</f>
        <v>#N/A</v>
      </c>
      <c r="L2991" s="70"/>
      <c r="M2991" s="101">
        <f t="shared" si="93"/>
        <v>0</v>
      </c>
    </row>
    <row r="2992" spans="2:13">
      <c r="B2992" s="60"/>
      <c r="C2992" s="65"/>
      <c r="D2992" s="66"/>
      <c r="E2992" s="20" t="str">
        <f t="shared" si="92"/>
        <v>1-1900</v>
      </c>
      <c r="F2992" s="69"/>
      <c r="G2992" s="67"/>
      <c r="H2992" s="68"/>
      <c r="I2992" s="69"/>
      <c r="J2992" s="67"/>
      <c r="K2992" s="25" t="e">
        <f>IFERROR(VLOOKUP(J2992,'DE-PARA'!J:K,2,0),VLOOKUP('BD Conta 5295-0'!J2992,'DE-PARA'!K:L,2,0))</f>
        <v>#N/A</v>
      </c>
      <c r="L2992" s="70"/>
      <c r="M2992" s="101">
        <f t="shared" si="93"/>
        <v>0</v>
      </c>
    </row>
    <row r="2993" spans="2:13">
      <c r="B2993" s="60"/>
      <c r="C2993" s="65"/>
      <c r="D2993" s="66"/>
      <c r="E2993" s="20" t="str">
        <f t="shared" si="92"/>
        <v>1-1900</v>
      </c>
      <c r="F2993" s="69"/>
      <c r="G2993" s="67"/>
      <c r="H2993" s="68"/>
      <c r="I2993" s="69"/>
      <c r="J2993" s="67"/>
      <c r="K2993" s="25" t="e">
        <f>IFERROR(VLOOKUP(J2993,'DE-PARA'!J:K,2,0),VLOOKUP('BD Conta 5295-0'!J2993,'DE-PARA'!K:L,2,0))</f>
        <v>#N/A</v>
      </c>
      <c r="L2993" s="70"/>
      <c r="M2993" s="101">
        <f t="shared" si="93"/>
        <v>0</v>
      </c>
    </row>
    <row r="2994" spans="2:13">
      <c r="B2994" s="60"/>
      <c r="C2994" s="65"/>
      <c r="D2994" s="66"/>
      <c r="E2994" s="20" t="str">
        <f t="shared" si="92"/>
        <v>1-1900</v>
      </c>
      <c r="F2994" s="69"/>
      <c r="G2994" s="67"/>
      <c r="H2994" s="68"/>
      <c r="I2994" s="69"/>
      <c r="J2994" s="67"/>
      <c r="K2994" s="25" t="e">
        <f>IFERROR(VLOOKUP(J2994,'DE-PARA'!J:K,2,0),VLOOKUP('BD Conta 5295-0'!J2994,'DE-PARA'!K:L,2,0))</f>
        <v>#N/A</v>
      </c>
      <c r="L2994" s="70"/>
      <c r="M2994" s="101">
        <f t="shared" si="93"/>
        <v>0</v>
      </c>
    </row>
    <row r="2995" spans="2:13">
      <c r="B2995" s="60"/>
      <c r="C2995" s="65"/>
      <c r="D2995" s="66"/>
      <c r="E2995" s="20" t="str">
        <f t="shared" si="92"/>
        <v>1-1900</v>
      </c>
      <c r="F2995" s="69"/>
      <c r="G2995" s="67"/>
      <c r="H2995" s="68"/>
      <c r="I2995" s="69"/>
      <c r="J2995" s="67"/>
      <c r="K2995" s="25" t="e">
        <f>IFERROR(VLOOKUP(J2995,'DE-PARA'!J:K,2,0),VLOOKUP('BD Conta 5295-0'!J2995,'DE-PARA'!K:L,2,0))</f>
        <v>#N/A</v>
      </c>
      <c r="L2995" s="70"/>
      <c r="M2995" s="101">
        <f t="shared" si="93"/>
        <v>0</v>
      </c>
    </row>
    <row r="2996" spans="2:13">
      <c r="B2996" s="60"/>
      <c r="C2996" s="65"/>
      <c r="D2996" s="66"/>
      <c r="E2996" s="20" t="str">
        <f t="shared" si="92"/>
        <v>1-1900</v>
      </c>
      <c r="F2996" s="69"/>
      <c r="G2996" s="67"/>
      <c r="H2996" s="68"/>
      <c r="I2996" s="69"/>
      <c r="J2996" s="67"/>
      <c r="K2996" s="25" t="e">
        <f>IFERROR(VLOOKUP(J2996,'DE-PARA'!J:K,2,0),VLOOKUP('BD Conta 5295-0'!J2996,'DE-PARA'!K:L,2,0))</f>
        <v>#N/A</v>
      </c>
      <c r="L2996" s="70"/>
      <c r="M2996" s="101">
        <f t="shared" si="93"/>
        <v>0</v>
      </c>
    </row>
    <row r="2997" spans="2:13">
      <c r="B2997" s="60"/>
      <c r="C2997" s="65"/>
      <c r="D2997" s="66"/>
      <c r="E2997" s="20" t="str">
        <f t="shared" si="92"/>
        <v>1-1900</v>
      </c>
      <c r="F2997" s="69"/>
      <c r="G2997" s="67"/>
      <c r="H2997" s="68"/>
      <c r="I2997" s="69"/>
      <c r="J2997" s="67"/>
      <c r="K2997" s="25" t="e">
        <f>IFERROR(VLOOKUP(J2997,'DE-PARA'!J:K,2,0),VLOOKUP('BD Conta 5295-0'!J2997,'DE-PARA'!K:L,2,0))</f>
        <v>#N/A</v>
      </c>
      <c r="L2997" s="70"/>
      <c r="M2997" s="101">
        <f t="shared" si="93"/>
        <v>0</v>
      </c>
    </row>
    <row r="2998" spans="2:13">
      <c r="B2998" s="60"/>
      <c r="C2998" s="65"/>
      <c r="D2998" s="66"/>
      <c r="E2998" s="20" t="str">
        <f t="shared" si="92"/>
        <v>1-1900</v>
      </c>
      <c r="F2998" s="69"/>
      <c r="G2998" s="67"/>
      <c r="H2998" s="68"/>
      <c r="I2998" s="69"/>
      <c r="J2998" s="67"/>
      <c r="K2998" s="25" t="e">
        <f>IFERROR(VLOOKUP(J2998,'DE-PARA'!J:K,2,0),VLOOKUP('BD Conta 5295-0'!J2998,'DE-PARA'!K:L,2,0))</f>
        <v>#N/A</v>
      </c>
      <c r="L2998" s="70"/>
      <c r="M2998" s="101">
        <f t="shared" si="93"/>
        <v>0</v>
      </c>
    </row>
    <row r="2999" spans="2:13">
      <c r="B2999" s="60"/>
      <c r="C2999" s="65"/>
      <c r="D2999" s="66"/>
      <c r="E2999" s="20" t="str">
        <f t="shared" si="92"/>
        <v>1-1900</v>
      </c>
      <c r="F2999" s="69"/>
      <c r="G2999" s="67"/>
      <c r="H2999" s="68"/>
      <c r="I2999" s="69"/>
      <c r="J2999" s="67"/>
      <c r="K2999" s="25" t="e">
        <f>IFERROR(VLOOKUP(J2999,'DE-PARA'!J:K,2,0),VLOOKUP('BD Conta 5295-0'!J2999,'DE-PARA'!K:L,2,0))</f>
        <v>#N/A</v>
      </c>
      <c r="L2999" s="70"/>
      <c r="M2999" s="101">
        <f t="shared" si="93"/>
        <v>0</v>
      </c>
    </row>
    <row r="3000" spans="2:13">
      <c r="B3000" s="60"/>
      <c r="C3000" s="65"/>
      <c r="D3000" s="66"/>
      <c r="E3000" s="20" t="str">
        <f t="shared" si="92"/>
        <v>1-1900</v>
      </c>
      <c r="F3000" s="69"/>
      <c r="G3000" s="67"/>
      <c r="H3000" s="68"/>
      <c r="I3000" s="69"/>
      <c r="J3000" s="67"/>
      <c r="K3000" s="25" t="e">
        <f>IFERROR(VLOOKUP(J3000,'DE-PARA'!J:K,2,0),VLOOKUP('BD Conta 5295-0'!J3000,'DE-PARA'!K:L,2,0))</f>
        <v>#N/A</v>
      </c>
      <c r="L3000" s="70"/>
      <c r="M3000" s="101">
        <f t="shared" si="93"/>
        <v>0</v>
      </c>
    </row>
    <row r="3001" spans="2:13">
      <c r="B3001" s="60"/>
      <c r="C3001" s="65"/>
      <c r="D3001" s="66"/>
      <c r="E3001" s="20" t="str">
        <f t="shared" si="92"/>
        <v>1-1900</v>
      </c>
      <c r="F3001" s="69"/>
      <c r="G3001" s="67"/>
      <c r="H3001" s="68"/>
      <c r="I3001" s="69"/>
      <c r="J3001" s="67"/>
      <c r="K3001" s="25" t="e">
        <f>IFERROR(VLOOKUP(J3001,'DE-PARA'!J:K,2,0),VLOOKUP('BD Conta 5295-0'!J3001,'DE-PARA'!K:L,2,0))</f>
        <v>#N/A</v>
      </c>
      <c r="L3001" s="70"/>
      <c r="M3001" s="101">
        <f t="shared" si="93"/>
        <v>0</v>
      </c>
    </row>
    <row r="3002" spans="2:13">
      <c r="B3002" s="60"/>
      <c r="C3002" s="65"/>
      <c r="D3002" s="66"/>
      <c r="E3002" s="20" t="str">
        <f t="shared" si="92"/>
        <v>1-1900</v>
      </c>
      <c r="F3002" s="69"/>
      <c r="G3002" s="67"/>
      <c r="H3002" s="68"/>
      <c r="I3002" s="69"/>
      <c r="J3002" s="67"/>
      <c r="K3002" s="25" t="e">
        <f>IFERROR(VLOOKUP(J3002,'DE-PARA'!J:K,2,0),VLOOKUP('BD Conta 5295-0'!J3002,'DE-PARA'!K:L,2,0))</f>
        <v>#N/A</v>
      </c>
      <c r="L3002" s="70"/>
      <c r="M3002" s="101">
        <f t="shared" si="93"/>
        <v>0</v>
      </c>
    </row>
    <row r="3003" spans="2:13">
      <c r="B3003" s="60"/>
      <c r="C3003" s="65"/>
      <c r="D3003" s="66"/>
      <c r="E3003" s="20" t="str">
        <f t="shared" si="92"/>
        <v>1-1900</v>
      </c>
      <c r="F3003" s="69"/>
      <c r="G3003" s="67"/>
      <c r="H3003" s="68"/>
      <c r="I3003" s="69"/>
      <c r="J3003" s="67"/>
      <c r="K3003" s="25" t="e">
        <f>IFERROR(VLOOKUP(J3003,'DE-PARA'!J:K,2,0),VLOOKUP('BD Conta 5295-0'!J3003,'DE-PARA'!K:L,2,0))</f>
        <v>#N/A</v>
      </c>
      <c r="L3003" s="70"/>
      <c r="M3003" s="101">
        <f t="shared" si="93"/>
        <v>0</v>
      </c>
    </row>
    <row r="3004" spans="2:13">
      <c r="B3004" s="60"/>
      <c r="C3004" s="65"/>
      <c r="D3004" s="66"/>
      <c r="E3004" s="20" t="str">
        <f t="shared" si="92"/>
        <v>1-1900</v>
      </c>
      <c r="F3004" s="69"/>
      <c r="G3004" s="67"/>
      <c r="H3004" s="68"/>
      <c r="I3004" s="69"/>
      <c r="J3004" s="67"/>
      <c r="K3004" s="25" t="e">
        <f>IFERROR(VLOOKUP(J3004,'DE-PARA'!J:K,2,0),VLOOKUP('BD Conta 5295-0'!J3004,'DE-PARA'!K:L,2,0))</f>
        <v>#N/A</v>
      </c>
      <c r="L3004" s="70"/>
      <c r="M3004" s="101">
        <f t="shared" si="93"/>
        <v>0</v>
      </c>
    </row>
    <row r="3005" spans="2:13">
      <c r="B3005" s="60"/>
      <c r="C3005" s="65"/>
      <c r="D3005" s="66"/>
      <c r="E3005" s="20" t="str">
        <f t="shared" si="92"/>
        <v>1-1900</v>
      </c>
      <c r="F3005" s="69"/>
      <c r="G3005" s="67"/>
      <c r="H3005" s="68"/>
      <c r="I3005" s="69"/>
      <c r="J3005" s="67"/>
      <c r="K3005" s="25" t="e">
        <f>IFERROR(VLOOKUP(J3005,'DE-PARA'!J:K,2,0),VLOOKUP('BD Conta 5295-0'!J3005,'DE-PARA'!K:L,2,0))</f>
        <v>#N/A</v>
      </c>
      <c r="L3005" s="70"/>
      <c r="M3005" s="101">
        <f t="shared" si="93"/>
        <v>0</v>
      </c>
    </row>
    <row r="3006" spans="2:13">
      <c r="B3006" s="60"/>
      <c r="C3006" s="65"/>
      <c r="D3006" s="66"/>
      <c r="E3006" s="20" t="str">
        <f t="shared" si="92"/>
        <v>1-1900</v>
      </c>
      <c r="F3006" s="69"/>
      <c r="G3006" s="67"/>
      <c r="H3006" s="68"/>
      <c r="I3006" s="69"/>
      <c r="J3006" s="67"/>
      <c r="K3006" s="25" t="e">
        <f>IFERROR(VLOOKUP(J3006,'DE-PARA'!J:K,2,0),VLOOKUP('BD Conta 5295-0'!J3006,'DE-PARA'!K:L,2,0))</f>
        <v>#N/A</v>
      </c>
      <c r="L3006" s="70"/>
      <c r="M3006" s="101">
        <f t="shared" si="93"/>
        <v>0</v>
      </c>
    </row>
    <row r="3007" spans="2:13">
      <c r="B3007" s="60"/>
      <c r="C3007" s="65"/>
      <c r="D3007" s="66"/>
      <c r="E3007" s="20" t="str">
        <f t="shared" si="92"/>
        <v>1-1900</v>
      </c>
      <c r="F3007" s="69"/>
      <c r="G3007" s="67"/>
      <c r="H3007" s="68"/>
      <c r="I3007" s="69"/>
      <c r="J3007" s="67"/>
      <c r="K3007" s="25" t="e">
        <f>IFERROR(VLOOKUP(J3007,'DE-PARA'!J:K,2,0),VLOOKUP('BD Conta 5295-0'!J3007,'DE-PARA'!K:L,2,0))</f>
        <v>#N/A</v>
      </c>
      <c r="L3007" s="70"/>
      <c r="M3007" s="101">
        <f t="shared" si="93"/>
        <v>0</v>
      </c>
    </row>
    <row r="3008" spans="2:13">
      <c r="B3008" s="60"/>
      <c r="C3008" s="65"/>
      <c r="D3008" s="66"/>
      <c r="E3008" s="20" t="str">
        <f t="shared" si="92"/>
        <v>1-1900</v>
      </c>
      <c r="F3008" s="69"/>
      <c r="G3008" s="67"/>
      <c r="H3008" s="68"/>
      <c r="I3008" s="69"/>
      <c r="J3008" s="67"/>
      <c r="K3008" s="25" t="e">
        <f>IFERROR(VLOOKUP(J3008,'DE-PARA'!J:K,2,0),VLOOKUP('BD Conta 5295-0'!J3008,'DE-PARA'!K:L,2,0))</f>
        <v>#N/A</v>
      </c>
      <c r="L3008" s="70"/>
      <c r="M3008" s="101">
        <f t="shared" si="93"/>
        <v>0</v>
      </c>
    </row>
    <row r="3009" spans="2:13">
      <c r="B3009" s="60"/>
      <c r="C3009" s="65"/>
      <c r="D3009" s="66"/>
      <c r="E3009" s="20" t="str">
        <f t="shared" si="92"/>
        <v>1-1900</v>
      </c>
      <c r="F3009" s="69"/>
      <c r="G3009" s="67"/>
      <c r="H3009" s="68"/>
      <c r="I3009" s="69"/>
      <c r="J3009" s="67"/>
      <c r="K3009" s="25" t="e">
        <f>IFERROR(VLOOKUP(J3009,'DE-PARA'!J:K,2,0),VLOOKUP('BD Conta 5295-0'!J3009,'DE-PARA'!K:L,2,0))</f>
        <v>#N/A</v>
      </c>
      <c r="L3009" s="70"/>
      <c r="M3009" s="101">
        <f t="shared" si="93"/>
        <v>0</v>
      </c>
    </row>
    <row r="3010" spans="2:13">
      <c r="B3010" s="60"/>
      <c r="C3010" s="65"/>
      <c r="D3010" s="66"/>
      <c r="E3010" s="20" t="str">
        <f t="shared" si="92"/>
        <v>1-1900</v>
      </c>
      <c r="F3010" s="69"/>
      <c r="G3010" s="67"/>
      <c r="H3010" s="68"/>
      <c r="I3010" s="69"/>
      <c r="J3010" s="67"/>
      <c r="K3010" s="25" t="e">
        <f>IFERROR(VLOOKUP(J3010,'DE-PARA'!J:K,2,0),VLOOKUP('BD Conta 5295-0'!J3010,'DE-PARA'!K:L,2,0))</f>
        <v>#N/A</v>
      </c>
      <c r="L3010" s="70"/>
      <c r="M3010" s="101">
        <f t="shared" si="93"/>
        <v>0</v>
      </c>
    </row>
    <row r="3011" spans="2:13">
      <c r="B3011" s="60"/>
      <c r="C3011" s="65"/>
      <c r="D3011" s="66"/>
      <c r="E3011" s="20" t="str">
        <f t="shared" si="92"/>
        <v>1-1900</v>
      </c>
      <c r="F3011" s="69"/>
      <c r="G3011" s="67"/>
      <c r="H3011" s="68"/>
      <c r="I3011" s="69"/>
      <c r="J3011" s="67"/>
      <c r="K3011" s="25" t="e">
        <f>IFERROR(VLOOKUP(J3011,'DE-PARA'!J:K,2,0),VLOOKUP('BD Conta 5295-0'!J3011,'DE-PARA'!K:L,2,0))</f>
        <v>#N/A</v>
      </c>
      <c r="L3011" s="70"/>
      <c r="M3011" s="101">
        <f t="shared" si="93"/>
        <v>0</v>
      </c>
    </row>
    <row r="3012" spans="2:13">
      <c r="B3012" s="60"/>
      <c r="C3012" s="65"/>
      <c r="D3012" s="66"/>
      <c r="E3012" s="20" t="str">
        <f t="shared" ref="E3012:E3075" si="94">MONTH(D3012)&amp;"-"&amp;YEAR(D3012)</f>
        <v>1-1900</v>
      </c>
      <c r="F3012" s="69"/>
      <c r="G3012" s="67"/>
      <c r="H3012" s="68"/>
      <c r="I3012" s="69"/>
      <c r="J3012" s="67"/>
      <c r="K3012" s="25" t="e">
        <f>IFERROR(VLOOKUP(J3012,'DE-PARA'!J:K,2,0),VLOOKUP('BD Conta 5295-0'!J3012,'DE-PARA'!K:L,2,0))</f>
        <v>#N/A</v>
      </c>
      <c r="L3012" s="70"/>
      <c r="M3012" s="101">
        <f t="shared" si="93"/>
        <v>0</v>
      </c>
    </row>
    <row r="3013" spans="2:13">
      <c r="B3013" s="60"/>
      <c r="C3013" s="65"/>
      <c r="D3013" s="66"/>
      <c r="E3013" s="20" t="str">
        <f t="shared" si="94"/>
        <v>1-1900</v>
      </c>
      <c r="F3013" s="69"/>
      <c r="G3013" s="67"/>
      <c r="H3013" s="68"/>
      <c r="I3013" s="69"/>
      <c r="J3013" s="67"/>
      <c r="K3013" s="25" t="e">
        <f>IFERROR(VLOOKUP(J3013,'DE-PARA'!J:K,2,0),VLOOKUP('BD Conta 5295-0'!J3013,'DE-PARA'!K:L,2,0))</f>
        <v>#N/A</v>
      </c>
      <c r="L3013" s="70"/>
      <c r="M3013" s="101">
        <f t="shared" si="93"/>
        <v>0</v>
      </c>
    </row>
    <row r="3014" spans="2:13">
      <c r="B3014" s="60"/>
      <c r="C3014" s="65"/>
      <c r="D3014" s="66"/>
      <c r="E3014" s="20" t="str">
        <f t="shared" si="94"/>
        <v>1-1900</v>
      </c>
      <c r="F3014" s="69"/>
      <c r="G3014" s="67"/>
      <c r="H3014" s="68"/>
      <c r="I3014" s="69"/>
      <c r="J3014" s="67"/>
      <c r="K3014" s="25" t="e">
        <f>IFERROR(VLOOKUP(J3014,'DE-PARA'!J:K,2,0),VLOOKUP('BD Conta 5295-0'!J3014,'DE-PARA'!K:L,2,0))</f>
        <v>#N/A</v>
      </c>
      <c r="L3014" s="70"/>
      <c r="M3014" s="101">
        <f t="shared" ref="M3014:M3077" si="95">M3013+L3014</f>
        <v>0</v>
      </c>
    </row>
    <row r="3015" spans="2:13">
      <c r="B3015" s="60"/>
      <c r="C3015" s="65"/>
      <c r="D3015" s="66"/>
      <c r="E3015" s="20" t="str">
        <f t="shared" si="94"/>
        <v>1-1900</v>
      </c>
      <c r="F3015" s="69"/>
      <c r="G3015" s="67"/>
      <c r="H3015" s="68"/>
      <c r="I3015" s="69"/>
      <c r="J3015" s="67"/>
      <c r="K3015" s="25" t="e">
        <f>IFERROR(VLOOKUP(J3015,'DE-PARA'!J:K,2,0),VLOOKUP('BD Conta 5295-0'!J3015,'DE-PARA'!K:L,2,0))</f>
        <v>#N/A</v>
      </c>
      <c r="L3015" s="70"/>
      <c r="M3015" s="101">
        <f t="shared" si="95"/>
        <v>0</v>
      </c>
    </row>
    <row r="3016" spans="2:13">
      <c r="B3016" s="60"/>
      <c r="C3016" s="65"/>
      <c r="D3016" s="66"/>
      <c r="E3016" s="20" t="str">
        <f t="shared" si="94"/>
        <v>1-1900</v>
      </c>
      <c r="F3016" s="69"/>
      <c r="G3016" s="67"/>
      <c r="H3016" s="68"/>
      <c r="I3016" s="69"/>
      <c r="J3016" s="67"/>
      <c r="K3016" s="25" t="e">
        <f>IFERROR(VLOOKUP(J3016,'DE-PARA'!J:K,2,0),VLOOKUP('BD Conta 5295-0'!J3016,'DE-PARA'!K:L,2,0))</f>
        <v>#N/A</v>
      </c>
      <c r="L3016" s="70"/>
      <c r="M3016" s="101">
        <f t="shared" si="95"/>
        <v>0</v>
      </c>
    </row>
    <row r="3017" spans="2:13">
      <c r="B3017" s="60"/>
      <c r="C3017" s="65"/>
      <c r="D3017" s="66"/>
      <c r="E3017" s="20" t="str">
        <f t="shared" si="94"/>
        <v>1-1900</v>
      </c>
      <c r="F3017" s="69"/>
      <c r="G3017" s="67"/>
      <c r="H3017" s="68"/>
      <c r="I3017" s="69"/>
      <c r="J3017" s="67"/>
      <c r="K3017" s="25" t="e">
        <f>IFERROR(VLOOKUP(J3017,'DE-PARA'!J:K,2,0),VLOOKUP('BD Conta 5295-0'!J3017,'DE-PARA'!K:L,2,0))</f>
        <v>#N/A</v>
      </c>
      <c r="L3017" s="70"/>
      <c r="M3017" s="101">
        <f t="shared" si="95"/>
        <v>0</v>
      </c>
    </row>
    <row r="3018" spans="2:13">
      <c r="B3018" s="60"/>
      <c r="C3018" s="65"/>
      <c r="D3018" s="66"/>
      <c r="E3018" s="20" t="str">
        <f t="shared" si="94"/>
        <v>1-1900</v>
      </c>
      <c r="F3018" s="69"/>
      <c r="G3018" s="67"/>
      <c r="H3018" s="68"/>
      <c r="I3018" s="69"/>
      <c r="J3018" s="67"/>
      <c r="K3018" s="25" t="e">
        <f>IFERROR(VLOOKUP(J3018,'DE-PARA'!J:K,2,0),VLOOKUP('BD Conta 5295-0'!J3018,'DE-PARA'!K:L,2,0))</f>
        <v>#N/A</v>
      </c>
      <c r="L3018" s="70"/>
      <c r="M3018" s="101">
        <f t="shared" si="95"/>
        <v>0</v>
      </c>
    </row>
    <row r="3019" spans="2:13">
      <c r="B3019" s="60"/>
      <c r="C3019" s="65"/>
      <c r="D3019" s="66"/>
      <c r="E3019" s="20" t="str">
        <f t="shared" si="94"/>
        <v>1-1900</v>
      </c>
      <c r="F3019" s="69"/>
      <c r="G3019" s="67"/>
      <c r="H3019" s="68"/>
      <c r="I3019" s="69"/>
      <c r="J3019" s="67"/>
      <c r="K3019" s="25" t="e">
        <f>IFERROR(VLOOKUP(J3019,'DE-PARA'!J:K,2,0),VLOOKUP('BD Conta 5295-0'!J3019,'DE-PARA'!K:L,2,0))</f>
        <v>#N/A</v>
      </c>
      <c r="L3019" s="70"/>
      <c r="M3019" s="101">
        <f t="shared" si="95"/>
        <v>0</v>
      </c>
    </row>
    <row r="3020" spans="2:13">
      <c r="B3020" s="60"/>
      <c r="C3020" s="65"/>
      <c r="D3020" s="66"/>
      <c r="E3020" s="20" t="str">
        <f t="shared" si="94"/>
        <v>1-1900</v>
      </c>
      <c r="F3020" s="69"/>
      <c r="G3020" s="67"/>
      <c r="H3020" s="68"/>
      <c r="I3020" s="69"/>
      <c r="J3020" s="67"/>
      <c r="K3020" s="25" t="e">
        <f>IFERROR(VLOOKUP(J3020,'DE-PARA'!J:K,2,0),VLOOKUP('BD Conta 5295-0'!J3020,'DE-PARA'!K:L,2,0))</f>
        <v>#N/A</v>
      </c>
      <c r="L3020" s="70"/>
      <c r="M3020" s="101">
        <f t="shared" si="95"/>
        <v>0</v>
      </c>
    </row>
    <row r="3021" spans="2:13">
      <c r="B3021" s="60"/>
      <c r="C3021" s="65"/>
      <c r="D3021" s="66"/>
      <c r="E3021" s="20" t="str">
        <f t="shared" si="94"/>
        <v>1-1900</v>
      </c>
      <c r="F3021" s="69"/>
      <c r="G3021" s="67"/>
      <c r="H3021" s="68"/>
      <c r="I3021" s="69"/>
      <c r="J3021" s="67"/>
      <c r="K3021" s="25" t="e">
        <f>IFERROR(VLOOKUP(J3021,'DE-PARA'!J:K,2,0),VLOOKUP('BD Conta 5295-0'!J3021,'DE-PARA'!K:L,2,0))</f>
        <v>#N/A</v>
      </c>
      <c r="L3021" s="70"/>
      <c r="M3021" s="101">
        <f t="shared" si="95"/>
        <v>0</v>
      </c>
    </row>
    <row r="3022" spans="2:13">
      <c r="B3022" s="60"/>
      <c r="C3022" s="65"/>
      <c r="D3022" s="66"/>
      <c r="E3022" s="20" t="str">
        <f t="shared" si="94"/>
        <v>1-1900</v>
      </c>
      <c r="F3022" s="69"/>
      <c r="G3022" s="67"/>
      <c r="H3022" s="68"/>
      <c r="I3022" s="69"/>
      <c r="J3022" s="67"/>
      <c r="K3022" s="25" t="e">
        <f>IFERROR(VLOOKUP(J3022,'DE-PARA'!J:K,2,0),VLOOKUP('BD Conta 5295-0'!J3022,'DE-PARA'!K:L,2,0))</f>
        <v>#N/A</v>
      </c>
      <c r="L3022" s="70"/>
      <c r="M3022" s="101">
        <f t="shared" si="95"/>
        <v>0</v>
      </c>
    </row>
    <row r="3023" spans="2:13">
      <c r="B3023" s="60"/>
      <c r="C3023" s="65"/>
      <c r="D3023" s="66"/>
      <c r="E3023" s="20" t="str">
        <f t="shared" si="94"/>
        <v>1-1900</v>
      </c>
      <c r="F3023" s="69"/>
      <c r="G3023" s="67"/>
      <c r="H3023" s="68"/>
      <c r="I3023" s="69"/>
      <c r="J3023" s="67"/>
      <c r="K3023" s="25" t="e">
        <f>IFERROR(VLOOKUP(J3023,'DE-PARA'!J:K,2,0),VLOOKUP('BD Conta 5295-0'!J3023,'DE-PARA'!K:L,2,0))</f>
        <v>#N/A</v>
      </c>
      <c r="L3023" s="70"/>
      <c r="M3023" s="101">
        <f t="shared" si="95"/>
        <v>0</v>
      </c>
    </row>
    <row r="3024" spans="2:13">
      <c r="B3024" s="60"/>
      <c r="C3024" s="65"/>
      <c r="D3024" s="66"/>
      <c r="E3024" s="20" t="str">
        <f t="shared" si="94"/>
        <v>1-1900</v>
      </c>
      <c r="F3024" s="69"/>
      <c r="G3024" s="67"/>
      <c r="H3024" s="68"/>
      <c r="I3024" s="69"/>
      <c r="J3024" s="67"/>
      <c r="K3024" s="25" t="e">
        <f>IFERROR(VLOOKUP(J3024,'DE-PARA'!J:K,2,0),VLOOKUP('BD Conta 5295-0'!J3024,'DE-PARA'!K:L,2,0))</f>
        <v>#N/A</v>
      </c>
      <c r="L3024" s="70"/>
      <c r="M3024" s="101">
        <f t="shared" si="95"/>
        <v>0</v>
      </c>
    </row>
    <row r="3025" spans="2:13">
      <c r="B3025" s="60"/>
      <c r="C3025" s="65"/>
      <c r="D3025" s="66"/>
      <c r="E3025" s="20" t="str">
        <f t="shared" si="94"/>
        <v>1-1900</v>
      </c>
      <c r="F3025" s="69"/>
      <c r="G3025" s="67"/>
      <c r="H3025" s="68"/>
      <c r="I3025" s="69"/>
      <c r="J3025" s="67"/>
      <c r="K3025" s="25" t="e">
        <f>IFERROR(VLOOKUP(J3025,'DE-PARA'!J:K,2,0),VLOOKUP('BD Conta 5295-0'!J3025,'DE-PARA'!K:L,2,0))</f>
        <v>#N/A</v>
      </c>
      <c r="L3025" s="70"/>
      <c r="M3025" s="101">
        <f t="shared" si="95"/>
        <v>0</v>
      </c>
    </row>
    <row r="3026" spans="2:13">
      <c r="B3026" s="60"/>
      <c r="C3026" s="65"/>
      <c r="D3026" s="66"/>
      <c r="E3026" s="20" t="str">
        <f t="shared" si="94"/>
        <v>1-1900</v>
      </c>
      <c r="F3026" s="69"/>
      <c r="G3026" s="67"/>
      <c r="H3026" s="68"/>
      <c r="I3026" s="69"/>
      <c r="J3026" s="67"/>
      <c r="K3026" s="25" t="e">
        <f>IFERROR(VLOOKUP(J3026,'DE-PARA'!J:K,2,0),VLOOKUP('BD Conta 5295-0'!J3026,'DE-PARA'!K:L,2,0))</f>
        <v>#N/A</v>
      </c>
      <c r="L3026" s="70"/>
      <c r="M3026" s="101">
        <f t="shared" si="95"/>
        <v>0</v>
      </c>
    </row>
    <row r="3027" spans="2:13">
      <c r="B3027" s="60"/>
      <c r="C3027" s="65"/>
      <c r="D3027" s="66"/>
      <c r="E3027" s="20" t="str">
        <f t="shared" si="94"/>
        <v>1-1900</v>
      </c>
      <c r="F3027" s="69"/>
      <c r="G3027" s="67"/>
      <c r="H3027" s="68"/>
      <c r="I3027" s="69"/>
      <c r="J3027" s="67"/>
      <c r="K3027" s="25" t="e">
        <f>IFERROR(VLOOKUP(J3027,'DE-PARA'!J:K,2,0),VLOOKUP('BD Conta 5295-0'!J3027,'DE-PARA'!K:L,2,0))</f>
        <v>#N/A</v>
      </c>
      <c r="L3027" s="70"/>
      <c r="M3027" s="101">
        <f t="shared" si="95"/>
        <v>0</v>
      </c>
    </row>
    <row r="3028" spans="2:13">
      <c r="B3028" s="60"/>
      <c r="C3028" s="65"/>
      <c r="D3028" s="66"/>
      <c r="E3028" s="20" t="str">
        <f t="shared" si="94"/>
        <v>1-1900</v>
      </c>
      <c r="F3028" s="69"/>
      <c r="G3028" s="67"/>
      <c r="H3028" s="68"/>
      <c r="I3028" s="69"/>
      <c r="J3028" s="67"/>
      <c r="K3028" s="25" t="e">
        <f>IFERROR(VLOOKUP(J3028,'DE-PARA'!J:K,2,0),VLOOKUP('BD Conta 5295-0'!J3028,'DE-PARA'!K:L,2,0))</f>
        <v>#N/A</v>
      </c>
      <c r="L3028" s="70"/>
      <c r="M3028" s="101">
        <f t="shared" si="95"/>
        <v>0</v>
      </c>
    </row>
    <row r="3029" spans="2:13">
      <c r="B3029" s="60"/>
      <c r="C3029" s="65"/>
      <c r="D3029" s="66"/>
      <c r="E3029" s="20" t="str">
        <f t="shared" si="94"/>
        <v>1-1900</v>
      </c>
      <c r="F3029" s="69"/>
      <c r="G3029" s="67"/>
      <c r="H3029" s="68"/>
      <c r="I3029" s="69"/>
      <c r="J3029" s="67"/>
      <c r="K3029" s="25" t="e">
        <f>IFERROR(VLOOKUP(J3029,'DE-PARA'!J:K,2,0),VLOOKUP('BD Conta 5295-0'!J3029,'DE-PARA'!K:L,2,0))</f>
        <v>#N/A</v>
      </c>
      <c r="L3029" s="70"/>
      <c r="M3029" s="101">
        <f t="shared" si="95"/>
        <v>0</v>
      </c>
    </row>
    <row r="3030" spans="2:13">
      <c r="B3030" s="60"/>
      <c r="C3030" s="65"/>
      <c r="D3030" s="66"/>
      <c r="E3030" s="20" t="str">
        <f t="shared" si="94"/>
        <v>1-1900</v>
      </c>
      <c r="F3030" s="69"/>
      <c r="G3030" s="67"/>
      <c r="H3030" s="68"/>
      <c r="I3030" s="69"/>
      <c r="J3030" s="67"/>
      <c r="K3030" s="25" t="e">
        <f>IFERROR(VLOOKUP(J3030,'DE-PARA'!J:K,2,0),VLOOKUP('BD Conta 5295-0'!J3030,'DE-PARA'!K:L,2,0))</f>
        <v>#N/A</v>
      </c>
      <c r="L3030" s="70"/>
      <c r="M3030" s="101">
        <f t="shared" si="95"/>
        <v>0</v>
      </c>
    </row>
    <row r="3031" spans="2:13">
      <c r="B3031" s="60"/>
      <c r="C3031" s="65"/>
      <c r="D3031" s="66"/>
      <c r="E3031" s="20" t="str">
        <f t="shared" si="94"/>
        <v>1-1900</v>
      </c>
      <c r="F3031" s="69"/>
      <c r="G3031" s="67"/>
      <c r="H3031" s="68"/>
      <c r="I3031" s="69"/>
      <c r="J3031" s="67"/>
      <c r="K3031" s="25" t="e">
        <f>IFERROR(VLOOKUP(J3031,'DE-PARA'!J:K,2,0),VLOOKUP('BD Conta 5295-0'!J3031,'DE-PARA'!K:L,2,0))</f>
        <v>#N/A</v>
      </c>
      <c r="L3031" s="70"/>
      <c r="M3031" s="101">
        <f t="shared" si="95"/>
        <v>0</v>
      </c>
    </row>
    <row r="3032" spans="2:13">
      <c r="B3032" s="60"/>
      <c r="C3032" s="65"/>
      <c r="D3032" s="66"/>
      <c r="E3032" s="20" t="str">
        <f t="shared" si="94"/>
        <v>1-1900</v>
      </c>
      <c r="F3032" s="69"/>
      <c r="G3032" s="67"/>
      <c r="H3032" s="68"/>
      <c r="I3032" s="69"/>
      <c r="J3032" s="67"/>
      <c r="K3032" s="25" t="e">
        <f>IFERROR(VLOOKUP(J3032,'DE-PARA'!J:K,2,0),VLOOKUP('BD Conta 5295-0'!J3032,'DE-PARA'!K:L,2,0))</f>
        <v>#N/A</v>
      </c>
      <c r="L3032" s="70"/>
      <c r="M3032" s="101">
        <f t="shared" si="95"/>
        <v>0</v>
      </c>
    </row>
    <row r="3033" spans="2:13">
      <c r="B3033" s="60"/>
      <c r="C3033" s="65"/>
      <c r="D3033" s="66"/>
      <c r="E3033" s="20" t="str">
        <f t="shared" si="94"/>
        <v>1-1900</v>
      </c>
      <c r="F3033" s="69"/>
      <c r="G3033" s="67"/>
      <c r="H3033" s="68"/>
      <c r="I3033" s="69"/>
      <c r="J3033" s="67"/>
      <c r="K3033" s="25" t="e">
        <f>IFERROR(VLOOKUP(J3033,'DE-PARA'!J:K,2,0),VLOOKUP('BD Conta 5295-0'!J3033,'DE-PARA'!K:L,2,0))</f>
        <v>#N/A</v>
      </c>
      <c r="L3033" s="70"/>
      <c r="M3033" s="101">
        <f t="shared" si="95"/>
        <v>0</v>
      </c>
    </row>
    <row r="3034" spans="2:13">
      <c r="B3034" s="60"/>
      <c r="C3034" s="65"/>
      <c r="D3034" s="66"/>
      <c r="E3034" s="20" t="str">
        <f t="shared" si="94"/>
        <v>1-1900</v>
      </c>
      <c r="F3034" s="69"/>
      <c r="G3034" s="67"/>
      <c r="H3034" s="68"/>
      <c r="I3034" s="69"/>
      <c r="J3034" s="67"/>
      <c r="K3034" s="25" t="e">
        <f>IFERROR(VLOOKUP(J3034,'DE-PARA'!J:K,2,0),VLOOKUP('BD Conta 5295-0'!J3034,'DE-PARA'!K:L,2,0))</f>
        <v>#N/A</v>
      </c>
      <c r="L3034" s="70"/>
      <c r="M3034" s="101">
        <f t="shared" si="95"/>
        <v>0</v>
      </c>
    </row>
    <row r="3035" spans="2:13">
      <c r="B3035" s="60"/>
      <c r="C3035" s="65"/>
      <c r="D3035" s="66"/>
      <c r="E3035" s="20" t="str">
        <f t="shared" si="94"/>
        <v>1-1900</v>
      </c>
      <c r="F3035" s="69"/>
      <c r="G3035" s="67"/>
      <c r="H3035" s="68"/>
      <c r="I3035" s="69"/>
      <c r="J3035" s="67"/>
      <c r="K3035" s="25" t="e">
        <f>IFERROR(VLOOKUP(J3035,'DE-PARA'!J:K,2,0),VLOOKUP('BD Conta 5295-0'!J3035,'DE-PARA'!K:L,2,0))</f>
        <v>#N/A</v>
      </c>
      <c r="L3035" s="70"/>
      <c r="M3035" s="101">
        <f t="shared" si="95"/>
        <v>0</v>
      </c>
    </row>
    <row r="3036" spans="2:13">
      <c r="B3036" s="60"/>
      <c r="C3036" s="65"/>
      <c r="D3036" s="66"/>
      <c r="E3036" s="20" t="str">
        <f t="shared" si="94"/>
        <v>1-1900</v>
      </c>
      <c r="F3036" s="69"/>
      <c r="G3036" s="67"/>
      <c r="H3036" s="68"/>
      <c r="I3036" s="69"/>
      <c r="J3036" s="67"/>
      <c r="K3036" s="25" t="e">
        <f>IFERROR(VLOOKUP(J3036,'DE-PARA'!J:K,2,0),VLOOKUP('BD Conta 5295-0'!J3036,'DE-PARA'!K:L,2,0))</f>
        <v>#N/A</v>
      </c>
      <c r="L3036" s="70"/>
      <c r="M3036" s="101">
        <f t="shared" si="95"/>
        <v>0</v>
      </c>
    </row>
    <row r="3037" spans="2:13">
      <c r="B3037" s="60"/>
      <c r="C3037" s="65"/>
      <c r="D3037" s="66"/>
      <c r="E3037" s="20" t="str">
        <f t="shared" si="94"/>
        <v>1-1900</v>
      </c>
      <c r="F3037" s="69"/>
      <c r="G3037" s="67"/>
      <c r="H3037" s="68"/>
      <c r="I3037" s="69"/>
      <c r="J3037" s="67"/>
      <c r="K3037" s="25" t="e">
        <f>IFERROR(VLOOKUP(J3037,'DE-PARA'!J:K,2,0),VLOOKUP('BD Conta 5295-0'!J3037,'DE-PARA'!K:L,2,0))</f>
        <v>#N/A</v>
      </c>
      <c r="L3037" s="70"/>
      <c r="M3037" s="101">
        <f t="shared" si="95"/>
        <v>0</v>
      </c>
    </row>
    <row r="3038" spans="2:13">
      <c r="B3038" s="60"/>
      <c r="C3038" s="65"/>
      <c r="D3038" s="66"/>
      <c r="E3038" s="20" t="str">
        <f t="shared" si="94"/>
        <v>1-1900</v>
      </c>
      <c r="F3038" s="69"/>
      <c r="G3038" s="67"/>
      <c r="H3038" s="68"/>
      <c r="I3038" s="69"/>
      <c r="J3038" s="67"/>
      <c r="K3038" s="25" t="e">
        <f>IFERROR(VLOOKUP(J3038,'DE-PARA'!J:K,2,0),VLOOKUP('BD Conta 5295-0'!J3038,'DE-PARA'!K:L,2,0))</f>
        <v>#N/A</v>
      </c>
      <c r="L3038" s="70"/>
      <c r="M3038" s="101">
        <f t="shared" si="95"/>
        <v>0</v>
      </c>
    </row>
    <row r="3039" spans="2:13">
      <c r="B3039" s="60"/>
      <c r="C3039" s="65"/>
      <c r="D3039" s="66"/>
      <c r="E3039" s="20" t="str">
        <f t="shared" si="94"/>
        <v>1-1900</v>
      </c>
      <c r="F3039" s="69"/>
      <c r="G3039" s="67"/>
      <c r="H3039" s="68"/>
      <c r="I3039" s="69"/>
      <c r="J3039" s="67"/>
      <c r="K3039" s="25" t="e">
        <f>IFERROR(VLOOKUP(J3039,'DE-PARA'!J:K,2,0),VLOOKUP('BD Conta 5295-0'!J3039,'DE-PARA'!K:L,2,0))</f>
        <v>#N/A</v>
      </c>
      <c r="L3039" s="70"/>
      <c r="M3039" s="101">
        <f t="shared" si="95"/>
        <v>0</v>
      </c>
    </row>
    <row r="3040" spans="2:13">
      <c r="B3040" s="60"/>
      <c r="C3040" s="65"/>
      <c r="D3040" s="66"/>
      <c r="E3040" s="20" t="str">
        <f t="shared" si="94"/>
        <v>1-1900</v>
      </c>
      <c r="F3040" s="69"/>
      <c r="G3040" s="67"/>
      <c r="H3040" s="68"/>
      <c r="I3040" s="69"/>
      <c r="J3040" s="67"/>
      <c r="K3040" s="25" t="e">
        <f>IFERROR(VLOOKUP(J3040,'DE-PARA'!J:K,2,0),VLOOKUP('BD Conta 5295-0'!J3040,'DE-PARA'!K:L,2,0))</f>
        <v>#N/A</v>
      </c>
      <c r="L3040" s="70"/>
      <c r="M3040" s="101">
        <f t="shared" si="95"/>
        <v>0</v>
      </c>
    </row>
    <row r="3041" spans="2:13">
      <c r="B3041" s="60"/>
      <c r="C3041" s="65"/>
      <c r="D3041" s="66"/>
      <c r="E3041" s="20" t="str">
        <f t="shared" si="94"/>
        <v>1-1900</v>
      </c>
      <c r="F3041" s="69"/>
      <c r="G3041" s="67"/>
      <c r="H3041" s="68"/>
      <c r="I3041" s="69"/>
      <c r="J3041" s="67"/>
      <c r="K3041" s="25" t="e">
        <f>IFERROR(VLOOKUP(J3041,'DE-PARA'!J:K,2,0),VLOOKUP('BD Conta 5295-0'!J3041,'DE-PARA'!K:L,2,0))</f>
        <v>#N/A</v>
      </c>
      <c r="L3041" s="70"/>
      <c r="M3041" s="101">
        <f t="shared" si="95"/>
        <v>0</v>
      </c>
    </row>
    <row r="3042" spans="2:13">
      <c r="B3042" s="60"/>
      <c r="C3042" s="65"/>
      <c r="D3042" s="66"/>
      <c r="E3042" s="20" t="str">
        <f t="shared" si="94"/>
        <v>1-1900</v>
      </c>
      <c r="F3042" s="69"/>
      <c r="G3042" s="67"/>
      <c r="H3042" s="68"/>
      <c r="I3042" s="69"/>
      <c r="J3042" s="67"/>
      <c r="K3042" s="25" t="e">
        <f>IFERROR(VLOOKUP(J3042,'DE-PARA'!J:K,2,0),VLOOKUP('BD Conta 5295-0'!J3042,'DE-PARA'!K:L,2,0))</f>
        <v>#N/A</v>
      </c>
      <c r="L3042" s="70"/>
      <c r="M3042" s="101">
        <f t="shared" si="95"/>
        <v>0</v>
      </c>
    </row>
    <row r="3043" spans="2:13">
      <c r="B3043" s="60"/>
      <c r="C3043" s="65"/>
      <c r="D3043" s="66"/>
      <c r="E3043" s="20" t="str">
        <f t="shared" si="94"/>
        <v>1-1900</v>
      </c>
      <c r="F3043" s="69"/>
      <c r="G3043" s="67"/>
      <c r="H3043" s="68"/>
      <c r="I3043" s="69"/>
      <c r="J3043" s="67"/>
      <c r="K3043" s="25" t="e">
        <f>IFERROR(VLOOKUP(J3043,'DE-PARA'!J:K,2,0),VLOOKUP('BD Conta 5295-0'!J3043,'DE-PARA'!K:L,2,0))</f>
        <v>#N/A</v>
      </c>
      <c r="L3043" s="70"/>
      <c r="M3043" s="101">
        <f t="shared" si="95"/>
        <v>0</v>
      </c>
    </row>
    <row r="3044" spans="2:13">
      <c r="B3044" s="60"/>
      <c r="C3044" s="65"/>
      <c r="D3044" s="66"/>
      <c r="E3044" s="20" t="str">
        <f t="shared" si="94"/>
        <v>1-1900</v>
      </c>
      <c r="F3044" s="69"/>
      <c r="G3044" s="67"/>
      <c r="H3044" s="68"/>
      <c r="I3044" s="69"/>
      <c r="J3044" s="67"/>
      <c r="K3044" s="25" t="e">
        <f>IFERROR(VLOOKUP(J3044,'DE-PARA'!J:K,2,0),VLOOKUP('BD Conta 5295-0'!J3044,'DE-PARA'!K:L,2,0))</f>
        <v>#N/A</v>
      </c>
      <c r="L3044" s="70"/>
      <c r="M3044" s="101">
        <f t="shared" si="95"/>
        <v>0</v>
      </c>
    </row>
    <row r="3045" spans="2:13">
      <c r="B3045" s="60"/>
      <c r="C3045" s="65"/>
      <c r="D3045" s="66"/>
      <c r="E3045" s="20" t="str">
        <f t="shared" si="94"/>
        <v>1-1900</v>
      </c>
      <c r="F3045" s="69"/>
      <c r="G3045" s="67"/>
      <c r="H3045" s="68"/>
      <c r="I3045" s="69"/>
      <c r="J3045" s="67"/>
      <c r="K3045" s="25" t="e">
        <f>IFERROR(VLOOKUP(J3045,'DE-PARA'!J:K,2,0),VLOOKUP('BD Conta 5295-0'!J3045,'DE-PARA'!K:L,2,0))</f>
        <v>#N/A</v>
      </c>
      <c r="L3045" s="70"/>
      <c r="M3045" s="101">
        <f t="shared" si="95"/>
        <v>0</v>
      </c>
    </row>
    <row r="3046" spans="2:13">
      <c r="B3046" s="60"/>
      <c r="C3046" s="65"/>
      <c r="D3046" s="66"/>
      <c r="E3046" s="20" t="str">
        <f t="shared" si="94"/>
        <v>1-1900</v>
      </c>
      <c r="F3046" s="69"/>
      <c r="G3046" s="67"/>
      <c r="H3046" s="68"/>
      <c r="I3046" s="69"/>
      <c r="J3046" s="67"/>
      <c r="K3046" s="25" t="e">
        <f>IFERROR(VLOOKUP(J3046,'DE-PARA'!J:K,2,0),VLOOKUP('BD Conta 5295-0'!J3046,'DE-PARA'!K:L,2,0))</f>
        <v>#N/A</v>
      </c>
      <c r="L3046" s="70"/>
      <c r="M3046" s="101">
        <f t="shared" si="95"/>
        <v>0</v>
      </c>
    </row>
    <row r="3047" spans="2:13">
      <c r="B3047" s="60"/>
      <c r="C3047" s="65"/>
      <c r="D3047" s="66"/>
      <c r="E3047" s="20" t="str">
        <f t="shared" si="94"/>
        <v>1-1900</v>
      </c>
      <c r="F3047" s="69"/>
      <c r="G3047" s="67"/>
      <c r="H3047" s="68"/>
      <c r="I3047" s="69"/>
      <c r="J3047" s="67"/>
      <c r="K3047" s="25" t="e">
        <f>IFERROR(VLOOKUP(J3047,'DE-PARA'!J:K,2,0),VLOOKUP('BD Conta 5295-0'!J3047,'DE-PARA'!K:L,2,0))</f>
        <v>#N/A</v>
      </c>
      <c r="L3047" s="70"/>
      <c r="M3047" s="101">
        <f t="shared" si="95"/>
        <v>0</v>
      </c>
    </row>
    <row r="3048" spans="2:13">
      <c r="B3048" s="60"/>
      <c r="C3048" s="65"/>
      <c r="D3048" s="66"/>
      <c r="E3048" s="20" t="str">
        <f t="shared" si="94"/>
        <v>1-1900</v>
      </c>
      <c r="F3048" s="69"/>
      <c r="G3048" s="67"/>
      <c r="H3048" s="68"/>
      <c r="I3048" s="69"/>
      <c r="J3048" s="67"/>
      <c r="K3048" s="25" t="e">
        <f>IFERROR(VLOOKUP(J3048,'DE-PARA'!J:K,2,0),VLOOKUP('BD Conta 5295-0'!J3048,'DE-PARA'!K:L,2,0))</f>
        <v>#N/A</v>
      </c>
      <c r="L3048" s="70"/>
      <c r="M3048" s="101">
        <f t="shared" si="95"/>
        <v>0</v>
      </c>
    </row>
    <row r="3049" spans="2:13">
      <c r="B3049" s="60"/>
      <c r="C3049" s="65"/>
      <c r="D3049" s="66"/>
      <c r="E3049" s="20" t="str">
        <f t="shared" si="94"/>
        <v>1-1900</v>
      </c>
      <c r="F3049" s="69"/>
      <c r="G3049" s="67"/>
      <c r="H3049" s="68"/>
      <c r="I3049" s="69"/>
      <c r="J3049" s="67"/>
      <c r="K3049" s="25" t="e">
        <f>IFERROR(VLOOKUP(J3049,'DE-PARA'!J:K,2,0),VLOOKUP('BD Conta 5295-0'!J3049,'DE-PARA'!K:L,2,0))</f>
        <v>#N/A</v>
      </c>
      <c r="L3049" s="70"/>
      <c r="M3049" s="101">
        <f t="shared" si="95"/>
        <v>0</v>
      </c>
    </row>
    <row r="3050" spans="2:13">
      <c r="B3050" s="60"/>
      <c r="C3050" s="65"/>
      <c r="D3050" s="66"/>
      <c r="E3050" s="20" t="str">
        <f t="shared" si="94"/>
        <v>1-1900</v>
      </c>
      <c r="F3050" s="69"/>
      <c r="G3050" s="67"/>
      <c r="H3050" s="68"/>
      <c r="I3050" s="69"/>
      <c r="J3050" s="67"/>
      <c r="K3050" s="25" t="e">
        <f>IFERROR(VLOOKUP(J3050,'DE-PARA'!J:K,2,0),VLOOKUP('BD Conta 5295-0'!J3050,'DE-PARA'!K:L,2,0))</f>
        <v>#N/A</v>
      </c>
      <c r="L3050" s="70"/>
      <c r="M3050" s="101">
        <f t="shared" si="95"/>
        <v>0</v>
      </c>
    </row>
    <row r="3051" spans="2:13">
      <c r="B3051" s="60"/>
      <c r="C3051" s="65"/>
      <c r="D3051" s="66"/>
      <c r="E3051" s="20" t="str">
        <f t="shared" si="94"/>
        <v>1-1900</v>
      </c>
      <c r="F3051" s="69"/>
      <c r="G3051" s="67"/>
      <c r="H3051" s="68"/>
      <c r="I3051" s="69"/>
      <c r="J3051" s="67"/>
      <c r="K3051" s="25" t="e">
        <f>IFERROR(VLOOKUP(J3051,'DE-PARA'!J:K,2,0),VLOOKUP('BD Conta 5295-0'!J3051,'DE-PARA'!K:L,2,0))</f>
        <v>#N/A</v>
      </c>
      <c r="L3051" s="70"/>
      <c r="M3051" s="101">
        <f t="shared" si="95"/>
        <v>0</v>
      </c>
    </row>
    <row r="3052" spans="2:13">
      <c r="B3052" s="60"/>
      <c r="C3052" s="65"/>
      <c r="D3052" s="66"/>
      <c r="E3052" s="20" t="str">
        <f t="shared" si="94"/>
        <v>1-1900</v>
      </c>
      <c r="F3052" s="69"/>
      <c r="G3052" s="67"/>
      <c r="H3052" s="68"/>
      <c r="I3052" s="69"/>
      <c r="J3052" s="67"/>
      <c r="K3052" s="25" t="e">
        <f>IFERROR(VLOOKUP(J3052,'DE-PARA'!J:K,2,0),VLOOKUP('BD Conta 5295-0'!J3052,'DE-PARA'!K:L,2,0))</f>
        <v>#N/A</v>
      </c>
      <c r="L3052" s="70"/>
      <c r="M3052" s="101">
        <f t="shared" si="95"/>
        <v>0</v>
      </c>
    </row>
    <row r="3053" spans="2:13">
      <c r="B3053" s="60"/>
      <c r="C3053" s="65"/>
      <c r="D3053" s="66"/>
      <c r="E3053" s="20" t="str">
        <f t="shared" si="94"/>
        <v>1-1900</v>
      </c>
      <c r="F3053" s="69"/>
      <c r="G3053" s="67"/>
      <c r="H3053" s="68"/>
      <c r="I3053" s="69"/>
      <c r="J3053" s="67"/>
      <c r="K3053" s="25" t="e">
        <f>IFERROR(VLOOKUP(J3053,'DE-PARA'!J:K,2,0),VLOOKUP('BD Conta 5295-0'!J3053,'DE-PARA'!K:L,2,0))</f>
        <v>#N/A</v>
      </c>
      <c r="L3053" s="70"/>
      <c r="M3053" s="101">
        <f t="shared" si="95"/>
        <v>0</v>
      </c>
    </row>
    <row r="3054" spans="2:13">
      <c r="B3054" s="60"/>
      <c r="C3054" s="65"/>
      <c r="D3054" s="66"/>
      <c r="E3054" s="20" t="str">
        <f t="shared" si="94"/>
        <v>1-1900</v>
      </c>
      <c r="F3054" s="69"/>
      <c r="G3054" s="67"/>
      <c r="H3054" s="68"/>
      <c r="I3054" s="69"/>
      <c r="J3054" s="67"/>
      <c r="K3054" s="25" t="e">
        <f>IFERROR(VLOOKUP(J3054,'DE-PARA'!J:K,2,0),VLOOKUP('BD Conta 5295-0'!J3054,'DE-PARA'!K:L,2,0))</f>
        <v>#N/A</v>
      </c>
      <c r="L3054" s="70"/>
      <c r="M3054" s="101">
        <f t="shared" si="95"/>
        <v>0</v>
      </c>
    </row>
    <row r="3055" spans="2:13">
      <c r="B3055" s="60"/>
      <c r="C3055" s="65"/>
      <c r="D3055" s="66"/>
      <c r="E3055" s="20" t="str">
        <f t="shared" si="94"/>
        <v>1-1900</v>
      </c>
      <c r="F3055" s="69"/>
      <c r="G3055" s="67"/>
      <c r="H3055" s="68"/>
      <c r="I3055" s="69"/>
      <c r="J3055" s="67"/>
      <c r="K3055" s="25" t="e">
        <f>IFERROR(VLOOKUP(J3055,'DE-PARA'!J:K,2,0),VLOOKUP('BD Conta 5295-0'!J3055,'DE-PARA'!K:L,2,0))</f>
        <v>#N/A</v>
      </c>
      <c r="L3055" s="70"/>
      <c r="M3055" s="101">
        <f t="shared" si="95"/>
        <v>0</v>
      </c>
    </row>
    <row r="3056" spans="2:13">
      <c r="B3056" s="60"/>
      <c r="C3056" s="65"/>
      <c r="D3056" s="66"/>
      <c r="E3056" s="20" t="str">
        <f t="shared" si="94"/>
        <v>1-1900</v>
      </c>
      <c r="F3056" s="69"/>
      <c r="G3056" s="67"/>
      <c r="H3056" s="68"/>
      <c r="I3056" s="69"/>
      <c r="J3056" s="67"/>
      <c r="K3056" s="25" t="e">
        <f>IFERROR(VLOOKUP(J3056,'DE-PARA'!J:K,2,0),VLOOKUP('BD Conta 5295-0'!J3056,'DE-PARA'!K:L,2,0))</f>
        <v>#N/A</v>
      </c>
      <c r="L3056" s="70"/>
      <c r="M3056" s="101">
        <f t="shared" si="95"/>
        <v>0</v>
      </c>
    </row>
    <row r="3057" spans="2:13">
      <c r="B3057" s="60"/>
      <c r="C3057" s="65"/>
      <c r="D3057" s="66"/>
      <c r="E3057" s="20" t="str">
        <f t="shared" si="94"/>
        <v>1-1900</v>
      </c>
      <c r="F3057" s="69"/>
      <c r="G3057" s="67"/>
      <c r="H3057" s="68"/>
      <c r="I3057" s="69"/>
      <c r="J3057" s="67"/>
      <c r="K3057" s="25" t="e">
        <f>IFERROR(VLOOKUP(J3057,'DE-PARA'!J:K,2,0),VLOOKUP('BD Conta 5295-0'!J3057,'DE-PARA'!K:L,2,0))</f>
        <v>#N/A</v>
      </c>
      <c r="L3057" s="70"/>
      <c r="M3057" s="101">
        <f t="shared" si="95"/>
        <v>0</v>
      </c>
    </row>
    <row r="3058" spans="2:13">
      <c r="B3058" s="60"/>
      <c r="C3058" s="65"/>
      <c r="D3058" s="66"/>
      <c r="E3058" s="20" t="str">
        <f t="shared" si="94"/>
        <v>1-1900</v>
      </c>
      <c r="F3058" s="69"/>
      <c r="G3058" s="67"/>
      <c r="H3058" s="68"/>
      <c r="I3058" s="69"/>
      <c r="J3058" s="67"/>
      <c r="K3058" s="25" t="e">
        <f>IFERROR(VLOOKUP(J3058,'DE-PARA'!J:K,2,0),VLOOKUP('BD Conta 5295-0'!J3058,'DE-PARA'!K:L,2,0))</f>
        <v>#N/A</v>
      </c>
      <c r="L3058" s="70"/>
      <c r="M3058" s="101">
        <f t="shared" si="95"/>
        <v>0</v>
      </c>
    </row>
    <row r="3059" spans="2:13">
      <c r="B3059" s="60"/>
      <c r="C3059" s="65"/>
      <c r="D3059" s="66"/>
      <c r="E3059" s="20" t="str">
        <f t="shared" si="94"/>
        <v>1-1900</v>
      </c>
      <c r="F3059" s="69"/>
      <c r="G3059" s="67"/>
      <c r="H3059" s="68"/>
      <c r="I3059" s="69"/>
      <c r="J3059" s="67"/>
      <c r="K3059" s="25" t="e">
        <f>IFERROR(VLOOKUP(J3059,'DE-PARA'!J:K,2,0),VLOOKUP('BD Conta 5295-0'!J3059,'DE-PARA'!K:L,2,0))</f>
        <v>#N/A</v>
      </c>
      <c r="L3059" s="70"/>
      <c r="M3059" s="101">
        <f t="shared" si="95"/>
        <v>0</v>
      </c>
    </row>
    <row r="3060" spans="2:13">
      <c r="B3060" s="60"/>
      <c r="C3060" s="65"/>
      <c r="D3060" s="66"/>
      <c r="E3060" s="20" t="str">
        <f t="shared" si="94"/>
        <v>1-1900</v>
      </c>
      <c r="F3060" s="69"/>
      <c r="G3060" s="67"/>
      <c r="H3060" s="68"/>
      <c r="I3060" s="69"/>
      <c r="J3060" s="67"/>
      <c r="K3060" s="25" t="e">
        <f>IFERROR(VLOOKUP(J3060,'DE-PARA'!J:K,2,0),VLOOKUP('BD Conta 5295-0'!J3060,'DE-PARA'!K:L,2,0))</f>
        <v>#N/A</v>
      </c>
      <c r="L3060" s="70"/>
      <c r="M3060" s="101">
        <f t="shared" si="95"/>
        <v>0</v>
      </c>
    </row>
    <row r="3061" spans="2:13">
      <c r="B3061" s="60"/>
      <c r="C3061" s="65"/>
      <c r="D3061" s="66"/>
      <c r="E3061" s="20" t="str">
        <f t="shared" si="94"/>
        <v>1-1900</v>
      </c>
      <c r="F3061" s="69"/>
      <c r="G3061" s="67"/>
      <c r="H3061" s="68"/>
      <c r="I3061" s="69"/>
      <c r="J3061" s="67"/>
      <c r="K3061" s="25" t="e">
        <f>IFERROR(VLOOKUP(J3061,'DE-PARA'!J:K,2,0),VLOOKUP('BD Conta 5295-0'!J3061,'DE-PARA'!K:L,2,0))</f>
        <v>#N/A</v>
      </c>
      <c r="L3061" s="70"/>
      <c r="M3061" s="101">
        <f t="shared" si="95"/>
        <v>0</v>
      </c>
    </row>
    <row r="3062" spans="2:13">
      <c r="B3062" s="60"/>
      <c r="C3062" s="65"/>
      <c r="D3062" s="66"/>
      <c r="E3062" s="20" t="str">
        <f t="shared" si="94"/>
        <v>1-1900</v>
      </c>
      <c r="F3062" s="69"/>
      <c r="G3062" s="67"/>
      <c r="H3062" s="68"/>
      <c r="I3062" s="69"/>
      <c r="J3062" s="67"/>
      <c r="K3062" s="25" t="e">
        <f>IFERROR(VLOOKUP(J3062,'DE-PARA'!J:K,2,0),VLOOKUP('BD Conta 5295-0'!J3062,'DE-PARA'!K:L,2,0))</f>
        <v>#N/A</v>
      </c>
      <c r="L3062" s="70"/>
      <c r="M3062" s="101">
        <f t="shared" si="95"/>
        <v>0</v>
      </c>
    </row>
    <row r="3063" spans="2:13">
      <c r="B3063" s="60"/>
      <c r="C3063" s="65"/>
      <c r="D3063" s="66"/>
      <c r="E3063" s="20" t="str">
        <f t="shared" si="94"/>
        <v>1-1900</v>
      </c>
      <c r="F3063" s="69"/>
      <c r="G3063" s="67"/>
      <c r="H3063" s="68"/>
      <c r="I3063" s="69"/>
      <c r="J3063" s="67"/>
      <c r="K3063" s="25" t="e">
        <f>IFERROR(VLOOKUP(J3063,'DE-PARA'!J:K,2,0),VLOOKUP('BD Conta 5295-0'!J3063,'DE-PARA'!K:L,2,0))</f>
        <v>#N/A</v>
      </c>
      <c r="L3063" s="70"/>
      <c r="M3063" s="101">
        <f t="shared" si="95"/>
        <v>0</v>
      </c>
    </row>
    <row r="3064" spans="2:13">
      <c r="B3064" s="60"/>
      <c r="C3064" s="65"/>
      <c r="D3064" s="66"/>
      <c r="E3064" s="20" t="str">
        <f t="shared" si="94"/>
        <v>1-1900</v>
      </c>
      <c r="F3064" s="69"/>
      <c r="G3064" s="67"/>
      <c r="H3064" s="68"/>
      <c r="I3064" s="69"/>
      <c r="J3064" s="67"/>
      <c r="K3064" s="25" t="e">
        <f>IFERROR(VLOOKUP(J3064,'DE-PARA'!J:K,2,0),VLOOKUP('BD Conta 5295-0'!J3064,'DE-PARA'!K:L,2,0))</f>
        <v>#N/A</v>
      </c>
      <c r="L3064" s="70"/>
      <c r="M3064" s="101">
        <f t="shared" si="95"/>
        <v>0</v>
      </c>
    </row>
    <row r="3065" spans="2:13">
      <c r="B3065" s="60"/>
      <c r="C3065" s="65"/>
      <c r="D3065" s="66"/>
      <c r="E3065" s="20" t="str">
        <f t="shared" si="94"/>
        <v>1-1900</v>
      </c>
      <c r="F3065" s="69"/>
      <c r="G3065" s="67"/>
      <c r="H3065" s="68"/>
      <c r="I3065" s="69"/>
      <c r="J3065" s="67"/>
      <c r="K3065" s="25" t="e">
        <f>IFERROR(VLOOKUP(J3065,'DE-PARA'!J:K,2,0),VLOOKUP('BD Conta 5295-0'!J3065,'DE-PARA'!K:L,2,0))</f>
        <v>#N/A</v>
      </c>
      <c r="L3065" s="70"/>
      <c r="M3065" s="101">
        <f t="shared" si="95"/>
        <v>0</v>
      </c>
    </row>
    <row r="3066" spans="2:13">
      <c r="B3066" s="60"/>
      <c r="C3066" s="65"/>
      <c r="D3066" s="66"/>
      <c r="E3066" s="20" t="str">
        <f t="shared" si="94"/>
        <v>1-1900</v>
      </c>
      <c r="F3066" s="69"/>
      <c r="G3066" s="67"/>
      <c r="H3066" s="68"/>
      <c r="I3066" s="69"/>
      <c r="J3066" s="67"/>
      <c r="K3066" s="25" t="e">
        <f>IFERROR(VLOOKUP(J3066,'DE-PARA'!J:K,2,0),VLOOKUP('BD Conta 5295-0'!J3066,'DE-PARA'!K:L,2,0))</f>
        <v>#N/A</v>
      </c>
      <c r="L3066" s="70"/>
      <c r="M3066" s="101">
        <f t="shared" si="95"/>
        <v>0</v>
      </c>
    </row>
    <row r="3067" spans="2:13">
      <c r="B3067" s="60"/>
      <c r="C3067" s="65"/>
      <c r="D3067" s="66"/>
      <c r="E3067" s="20" t="str">
        <f t="shared" si="94"/>
        <v>1-1900</v>
      </c>
      <c r="F3067" s="69"/>
      <c r="G3067" s="67"/>
      <c r="H3067" s="68"/>
      <c r="I3067" s="69"/>
      <c r="J3067" s="67"/>
      <c r="K3067" s="25" t="e">
        <f>IFERROR(VLOOKUP(J3067,'DE-PARA'!J:K,2,0),VLOOKUP('BD Conta 5295-0'!J3067,'DE-PARA'!K:L,2,0))</f>
        <v>#N/A</v>
      </c>
      <c r="L3067" s="70"/>
      <c r="M3067" s="101">
        <f t="shared" si="95"/>
        <v>0</v>
      </c>
    </row>
    <row r="3068" spans="2:13">
      <c r="B3068" s="60"/>
      <c r="C3068" s="65"/>
      <c r="D3068" s="66"/>
      <c r="E3068" s="20" t="str">
        <f t="shared" si="94"/>
        <v>1-1900</v>
      </c>
      <c r="F3068" s="69"/>
      <c r="G3068" s="67"/>
      <c r="H3068" s="68"/>
      <c r="I3068" s="69"/>
      <c r="J3068" s="67"/>
      <c r="K3068" s="25" t="e">
        <f>IFERROR(VLOOKUP(J3068,'DE-PARA'!J:K,2,0),VLOOKUP('BD Conta 5295-0'!J3068,'DE-PARA'!K:L,2,0))</f>
        <v>#N/A</v>
      </c>
      <c r="L3068" s="70"/>
      <c r="M3068" s="101">
        <f t="shared" si="95"/>
        <v>0</v>
      </c>
    </row>
    <row r="3069" spans="2:13">
      <c r="B3069" s="60"/>
      <c r="C3069" s="65"/>
      <c r="D3069" s="66"/>
      <c r="E3069" s="20" t="str">
        <f t="shared" si="94"/>
        <v>1-1900</v>
      </c>
      <c r="F3069" s="69"/>
      <c r="G3069" s="67"/>
      <c r="H3069" s="68"/>
      <c r="I3069" s="69"/>
      <c r="J3069" s="67"/>
      <c r="K3069" s="25" t="e">
        <f>IFERROR(VLOOKUP(J3069,'DE-PARA'!J:K,2,0),VLOOKUP('BD Conta 5295-0'!J3069,'DE-PARA'!K:L,2,0))</f>
        <v>#N/A</v>
      </c>
      <c r="L3069" s="70"/>
      <c r="M3069" s="101">
        <f t="shared" si="95"/>
        <v>0</v>
      </c>
    </row>
    <row r="3070" spans="2:13">
      <c r="B3070" s="60"/>
      <c r="C3070" s="65"/>
      <c r="D3070" s="66"/>
      <c r="E3070" s="20" t="str">
        <f t="shared" si="94"/>
        <v>1-1900</v>
      </c>
      <c r="F3070" s="69"/>
      <c r="G3070" s="67"/>
      <c r="H3070" s="68"/>
      <c r="I3070" s="69"/>
      <c r="J3070" s="67"/>
      <c r="K3070" s="25" t="e">
        <f>IFERROR(VLOOKUP(J3070,'DE-PARA'!J:K,2,0),VLOOKUP('BD Conta 5295-0'!J3070,'DE-PARA'!K:L,2,0))</f>
        <v>#N/A</v>
      </c>
      <c r="L3070" s="70"/>
      <c r="M3070" s="101">
        <f t="shared" si="95"/>
        <v>0</v>
      </c>
    </row>
    <row r="3071" spans="2:13">
      <c r="B3071" s="60"/>
      <c r="C3071" s="65"/>
      <c r="D3071" s="66"/>
      <c r="E3071" s="20" t="str">
        <f t="shared" si="94"/>
        <v>1-1900</v>
      </c>
      <c r="F3071" s="69"/>
      <c r="G3071" s="67"/>
      <c r="H3071" s="68"/>
      <c r="I3071" s="69"/>
      <c r="J3071" s="67"/>
      <c r="K3071" s="25" t="e">
        <f>IFERROR(VLOOKUP(J3071,'DE-PARA'!J:K,2,0),VLOOKUP('BD Conta 5295-0'!J3071,'DE-PARA'!K:L,2,0))</f>
        <v>#N/A</v>
      </c>
      <c r="L3071" s="70"/>
      <c r="M3071" s="101">
        <f t="shared" si="95"/>
        <v>0</v>
      </c>
    </row>
    <row r="3072" spans="2:13">
      <c r="B3072" s="60"/>
      <c r="C3072" s="65"/>
      <c r="D3072" s="66"/>
      <c r="E3072" s="20" t="str">
        <f t="shared" si="94"/>
        <v>1-1900</v>
      </c>
      <c r="F3072" s="69"/>
      <c r="G3072" s="67"/>
      <c r="H3072" s="68"/>
      <c r="I3072" s="69"/>
      <c r="J3072" s="67"/>
      <c r="K3072" s="25" t="e">
        <f>IFERROR(VLOOKUP(J3072,'DE-PARA'!J:K,2,0),VLOOKUP('BD Conta 5295-0'!J3072,'DE-PARA'!K:L,2,0))</f>
        <v>#N/A</v>
      </c>
      <c r="L3072" s="70"/>
      <c r="M3072" s="101">
        <f t="shared" si="95"/>
        <v>0</v>
      </c>
    </row>
    <row r="3073" spans="2:13">
      <c r="B3073" s="60"/>
      <c r="C3073" s="65"/>
      <c r="D3073" s="66"/>
      <c r="E3073" s="20" t="str">
        <f t="shared" si="94"/>
        <v>1-1900</v>
      </c>
      <c r="F3073" s="69"/>
      <c r="G3073" s="67"/>
      <c r="H3073" s="68"/>
      <c r="I3073" s="69"/>
      <c r="J3073" s="67"/>
      <c r="K3073" s="25" t="e">
        <f>IFERROR(VLOOKUP(J3073,'DE-PARA'!J:K,2,0),VLOOKUP('BD Conta 5295-0'!J3073,'DE-PARA'!K:L,2,0))</f>
        <v>#N/A</v>
      </c>
      <c r="L3073" s="70"/>
      <c r="M3073" s="101">
        <f t="shared" si="95"/>
        <v>0</v>
      </c>
    </row>
    <row r="3074" spans="2:13">
      <c r="B3074" s="60"/>
      <c r="C3074" s="65"/>
      <c r="D3074" s="66"/>
      <c r="E3074" s="20" t="str">
        <f t="shared" si="94"/>
        <v>1-1900</v>
      </c>
      <c r="F3074" s="69"/>
      <c r="G3074" s="67"/>
      <c r="H3074" s="68"/>
      <c r="I3074" s="69"/>
      <c r="J3074" s="67"/>
      <c r="K3074" s="25" t="e">
        <f>IFERROR(VLOOKUP(J3074,'DE-PARA'!J:K,2,0),VLOOKUP('BD Conta 5295-0'!J3074,'DE-PARA'!K:L,2,0))</f>
        <v>#N/A</v>
      </c>
      <c r="L3074" s="70"/>
      <c r="M3074" s="101">
        <f t="shared" si="95"/>
        <v>0</v>
      </c>
    </row>
    <row r="3075" spans="2:13">
      <c r="B3075" s="60"/>
      <c r="C3075" s="65"/>
      <c r="D3075" s="66"/>
      <c r="E3075" s="20" t="str">
        <f t="shared" si="94"/>
        <v>1-1900</v>
      </c>
      <c r="F3075" s="69"/>
      <c r="G3075" s="67"/>
      <c r="H3075" s="68"/>
      <c r="I3075" s="69"/>
      <c r="J3075" s="67"/>
      <c r="K3075" s="25" t="e">
        <f>IFERROR(VLOOKUP(J3075,'DE-PARA'!J:K,2,0),VLOOKUP('BD Conta 5295-0'!J3075,'DE-PARA'!K:L,2,0))</f>
        <v>#N/A</v>
      </c>
      <c r="L3075" s="70"/>
      <c r="M3075" s="101">
        <f t="shared" si="95"/>
        <v>0</v>
      </c>
    </row>
    <row r="3076" spans="2:13">
      <c r="B3076" s="60"/>
      <c r="C3076" s="65"/>
      <c r="D3076" s="66"/>
      <c r="E3076" s="20" t="str">
        <f t="shared" ref="E3076:E3129" si="96">MONTH(D3076)&amp;"-"&amp;YEAR(D3076)</f>
        <v>1-1900</v>
      </c>
      <c r="F3076" s="69"/>
      <c r="G3076" s="67"/>
      <c r="H3076" s="68"/>
      <c r="I3076" s="69"/>
      <c r="J3076" s="67"/>
      <c r="K3076" s="25" t="e">
        <f>IFERROR(VLOOKUP(J3076,'DE-PARA'!J:K,2,0),VLOOKUP('BD Conta 5295-0'!J3076,'DE-PARA'!K:L,2,0))</f>
        <v>#N/A</v>
      </c>
      <c r="L3076" s="70"/>
      <c r="M3076" s="101">
        <f t="shared" si="95"/>
        <v>0</v>
      </c>
    </row>
    <row r="3077" spans="2:13">
      <c r="B3077" s="60"/>
      <c r="C3077" s="65"/>
      <c r="D3077" s="66"/>
      <c r="E3077" s="20" t="str">
        <f t="shared" si="96"/>
        <v>1-1900</v>
      </c>
      <c r="F3077" s="69"/>
      <c r="G3077" s="67"/>
      <c r="H3077" s="68"/>
      <c r="I3077" s="69"/>
      <c r="J3077" s="67"/>
      <c r="K3077" s="25" t="e">
        <f>IFERROR(VLOOKUP(J3077,'DE-PARA'!J:K,2,0),VLOOKUP('BD Conta 5295-0'!J3077,'DE-PARA'!K:L,2,0))</f>
        <v>#N/A</v>
      </c>
      <c r="L3077" s="70"/>
      <c r="M3077" s="101">
        <f t="shared" si="95"/>
        <v>0</v>
      </c>
    </row>
    <row r="3078" spans="2:13">
      <c r="B3078" s="60"/>
      <c r="C3078" s="65"/>
      <c r="D3078" s="66"/>
      <c r="E3078" s="20" t="str">
        <f t="shared" si="96"/>
        <v>1-1900</v>
      </c>
      <c r="F3078" s="69"/>
      <c r="G3078" s="67"/>
      <c r="H3078" s="68"/>
      <c r="I3078" s="69"/>
      <c r="J3078" s="67"/>
      <c r="K3078" s="25" t="e">
        <f>IFERROR(VLOOKUP(J3078,'DE-PARA'!J:K,2,0),VLOOKUP('BD Conta 5295-0'!J3078,'DE-PARA'!K:L,2,0))</f>
        <v>#N/A</v>
      </c>
      <c r="L3078" s="70"/>
      <c r="M3078" s="101">
        <f t="shared" ref="M3078:M3129" si="97">M3077+L3078</f>
        <v>0</v>
      </c>
    </row>
    <row r="3079" spans="2:13">
      <c r="B3079" s="60"/>
      <c r="C3079" s="65"/>
      <c r="D3079" s="66"/>
      <c r="E3079" s="20" t="str">
        <f t="shared" si="96"/>
        <v>1-1900</v>
      </c>
      <c r="F3079" s="69"/>
      <c r="G3079" s="67"/>
      <c r="H3079" s="68"/>
      <c r="I3079" s="69"/>
      <c r="J3079" s="67"/>
      <c r="K3079" s="25" t="e">
        <f>IFERROR(VLOOKUP(J3079,'DE-PARA'!J:K,2,0),VLOOKUP('BD Conta 5295-0'!J3079,'DE-PARA'!K:L,2,0))</f>
        <v>#N/A</v>
      </c>
      <c r="L3079" s="70"/>
      <c r="M3079" s="101">
        <f t="shared" si="97"/>
        <v>0</v>
      </c>
    </row>
    <row r="3080" spans="2:13">
      <c r="B3080" s="60"/>
      <c r="C3080" s="65"/>
      <c r="D3080" s="66"/>
      <c r="E3080" s="20" t="str">
        <f t="shared" si="96"/>
        <v>1-1900</v>
      </c>
      <c r="F3080" s="69"/>
      <c r="G3080" s="67"/>
      <c r="H3080" s="68"/>
      <c r="I3080" s="69"/>
      <c r="J3080" s="67"/>
      <c r="K3080" s="25" t="e">
        <f>IFERROR(VLOOKUP(J3080,'DE-PARA'!J:K,2,0),VLOOKUP('BD Conta 5295-0'!J3080,'DE-PARA'!K:L,2,0))</f>
        <v>#N/A</v>
      </c>
      <c r="L3080" s="70"/>
      <c r="M3080" s="101">
        <f t="shared" si="97"/>
        <v>0</v>
      </c>
    </row>
    <row r="3081" spans="2:13">
      <c r="B3081" s="60"/>
      <c r="C3081" s="65"/>
      <c r="D3081" s="66"/>
      <c r="E3081" s="20" t="str">
        <f t="shared" si="96"/>
        <v>1-1900</v>
      </c>
      <c r="F3081" s="69"/>
      <c r="G3081" s="67"/>
      <c r="H3081" s="68"/>
      <c r="I3081" s="69"/>
      <c r="J3081" s="67"/>
      <c r="K3081" s="25" t="e">
        <f>IFERROR(VLOOKUP(J3081,'DE-PARA'!J:K,2,0),VLOOKUP('BD Conta 5295-0'!J3081,'DE-PARA'!K:L,2,0))</f>
        <v>#N/A</v>
      </c>
      <c r="L3081" s="70"/>
      <c r="M3081" s="101">
        <f t="shared" si="97"/>
        <v>0</v>
      </c>
    </row>
    <row r="3082" spans="2:13">
      <c r="B3082" s="60"/>
      <c r="C3082" s="65"/>
      <c r="D3082" s="66"/>
      <c r="E3082" s="20" t="str">
        <f t="shared" si="96"/>
        <v>1-1900</v>
      </c>
      <c r="F3082" s="69"/>
      <c r="G3082" s="67"/>
      <c r="H3082" s="68"/>
      <c r="I3082" s="69"/>
      <c r="J3082" s="67"/>
      <c r="K3082" s="25" t="e">
        <f>IFERROR(VLOOKUP(J3082,'DE-PARA'!J:K,2,0),VLOOKUP('BD Conta 5295-0'!J3082,'DE-PARA'!K:L,2,0))</f>
        <v>#N/A</v>
      </c>
      <c r="L3082" s="70"/>
      <c r="M3082" s="101">
        <f t="shared" si="97"/>
        <v>0</v>
      </c>
    </row>
    <row r="3083" spans="2:13">
      <c r="B3083" s="60"/>
      <c r="C3083" s="65"/>
      <c r="D3083" s="66"/>
      <c r="E3083" s="20" t="str">
        <f t="shared" si="96"/>
        <v>1-1900</v>
      </c>
      <c r="F3083" s="69"/>
      <c r="G3083" s="67"/>
      <c r="H3083" s="68"/>
      <c r="I3083" s="69"/>
      <c r="J3083" s="67"/>
      <c r="K3083" s="25" t="e">
        <f>IFERROR(VLOOKUP(J3083,'DE-PARA'!J:K,2,0),VLOOKUP('BD Conta 5295-0'!J3083,'DE-PARA'!K:L,2,0))</f>
        <v>#N/A</v>
      </c>
      <c r="L3083" s="70"/>
      <c r="M3083" s="101">
        <f t="shared" si="97"/>
        <v>0</v>
      </c>
    </row>
    <row r="3084" spans="2:13">
      <c r="B3084" s="60"/>
      <c r="C3084" s="65"/>
      <c r="D3084" s="66"/>
      <c r="E3084" s="20" t="str">
        <f t="shared" si="96"/>
        <v>1-1900</v>
      </c>
      <c r="F3084" s="69"/>
      <c r="G3084" s="67"/>
      <c r="H3084" s="68"/>
      <c r="I3084" s="69"/>
      <c r="J3084" s="67"/>
      <c r="K3084" s="25" t="e">
        <f>IFERROR(VLOOKUP(J3084,'DE-PARA'!J:K,2,0),VLOOKUP('BD Conta 5295-0'!J3084,'DE-PARA'!K:L,2,0))</f>
        <v>#N/A</v>
      </c>
      <c r="L3084" s="70"/>
      <c r="M3084" s="101">
        <f t="shared" si="97"/>
        <v>0</v>
      </c>
    </row>
    <row r="3085" spans="2:13">
      <c r="B3085" s="60"/>
      <c r="C3085" s="65"/>
      <c r="D3085" s="66"/>
      <c r="E3085" s="20" t="str">
        <f t="shared" si="96"/>
        <v>1-1900</v>
      </c>
      <c r="F3085" s="69"/>
      <c r="G3085" s="67"/>
      <c r="H3085" s="68"/>
      <c r="I3085" s="69"/>
      <c r="J3085" s="67"/>
      <c r="K3085" s="25" t="e">
        <f>IFERROR(VLOOKUP(J3085,'DE-PARA'!J:K,2,0),VLOOKUP('BD Conta 5295-0'!J3085,'DE-PARA'!K:L,2,0))</f>
        <v>#N/A</v>
      </c>
      <c r="L3085" s="70"/>
      <c r="M3085" s="101">
        <f t="shared" si="97"/>
        <v>0</v>
      </c>
    </row>
    <row r="3086" spans="2:13">
      <c r="B3086" s="60"/>
      <c r="C3086" s="65"/>
      <c r="D3086" s="66"/>
      <c r="E3086" s="20" t="str">
        <f t="shared" si="96"/>
        <v>1-1900</v>
      </c>
      <c r="F3086" s="69"/>
      <c r="G3086" s="67"/>
      <c r="H3086" s="68"/>
      <c r="I3086" s="69"/>
      <c r="J3086" s="67"/>
      <c r="K3086" s="25" t="e">
        <f>IFERROR(VLOOKUP(J3086,'DE-PARA'!J:K,2,0),VLOOKUP('BD Conta 5295-0'!J3086,'DE-PARA'!K:L,2,0))</f>
        <v>#N/A</v>
      </c>
      <c r="L3086" s="70"/>
      <c r="M3086" s="101">
        <f t="shared" si="97"/>
        <v>0</v>
      </c>
    </row>
    <row r="3087" spans="2:13">
      <c r="B3087" s="60"/>
      <c r="C3087" s="65"/>
      <c r="D3087" s="66"/>
      <c r="E3087" s="20" t="str">
        <f t="shared" si="96"/>
        <v>1-1900</v>
      </c>
      <c r="F3087" s="69"/>
      <c r="G3087" s="67"/>
      <c r="H3087" s="68"/>
      <c r="I3087" s="69"/>
      <c r="J3087" s="67"/>
      <c r="K3087" s="25" t="e">
        <f>IFERROR(VLOOKUP(J3087,'DE-PARA'!J:K,2,0),VLOOKUP('BD Conta 5295-0'!J3087,'DE-PARA'!K:L,2,0))</f>
        <v>#N/A</v>
      </c>
      <c r="L3087" s="70"/>
      <c r="M3087" s="101">
        <f t="shared" si="97"/>
        <v>0</v>
      </c>
    </row>
    <row r="3088" spans="2:13">
      <c r="B3088" s="60"/>
      <c r="C3088" s="65"/>
      <c r="D3088" s="66"/>
      <c r="E3088" s="20" t="str">
        <f t="shared" si="96"/>
        <v>1-1900</v>
      </c>
      <c r="F3088" s="69"/>
      <c r="G3088" s="67"/>
      <c r="H3088" s="68"/>
      <c r="I3088" s="69"/>
      <c r="J3088" s="67"/>
      <c r="K3088" s="25" t="e">
        <f>IFERROR(VLOOKUP(J3088,'DE-PARA'!J:K,2,0),VLOOKUP('BD Conta 5295-0'!J3088,'DE-PARA'!K:L,2,0))</f>
        <v>#N/A</v>
      </c>
      <c r="L3088" s="70"/>
      <c r="M3088" s="101">
        <f t="shared" si="97"/>
        <v>0</v>
      </c>
    </row>
    <row r="3089" spans="2:13">
      <c r="B3089" s="60"/>
      <c r="C3089" s="65"/>
      <c r="D3089" s="66"/>
      <c r="E3089" s="20" t="str">
        <f t="shared" si="96"/>
        <v>1-1900</v>
      </c>
      <c r="F3089" s="69"/>
      <c r="G3089" s="67"/>
      <c r="H3089" s="68"/>
      <c r="I3089" s="69"/>
      <c r="J3089" s="67"/>
      <c r="K3089" s="25" t="e">
        <f>IFERROR(VLOOKUP(J3089,'DE-PARA'!J:K,2,0),VLOOKUP('BD Conta 5295-0'!J3089,'DE-PARA'!K:L,2,0))</f>
        <v>#N/A</v>
      </c>
      <c r="L3089" s="70"/>
      <c r="M3089" s="101">
        <f t="shared" si="97"/>
        <v>0</v>
      </c>
    </row>
    <row r="3090" spans="2:13">
      <c r="B3090" s="60"/>
      <c r="C3090" s="65"/>
      <c r="D3090" s="66"/>
      <c r="E3090" s="20" t="str">
        <f t="shared" si="96"/>
        <v>1-1900</v>
      </c>
      <c r="F3090" s="69"/>
      <c r="G3090" s="67"/>
      <c r="H3090" s="68"/>
      <c r="I3090" s="69"/>
      <c r="J3090" s="67"/>
      <c r="K3090" s="25" t="e">
        <f>IFERROR(VLOOKUP(J3090,'DE-PARA'!J:K,2,0),VLOOKUP('BD Conta 5295-0'!J3090,'DE-PARA'!K:L,2,0))</f>
        <v>#N/A</v>
      </c>
      <c r="L3090" s="70"/>
      <c r="M3090" s="101">
        <f t="shared" si="97"/>
        <v>0</v>
      </c>
    </row>
    <row r="3091" spans="2:13">
      <c r="B3091" s="60"/>
      <c r="C3091" s="65"/>
      <c r="D3091" s="66"/>
      <c r="E3091" s="20" t="str">
        <f t="shared" si="96"/>
        <v>1-1900</v>
      </c>
      <c r="F3091" s="69"/>
      <c r="G3091" s="67"/>
      <c r="H3091" s="68"/>
      <c r="I3091" s="69"/>
      <c r="J3091" s="67"/>
      <c r="K3091" s="25" t="e">
        <f>IFERROR(VLOOKUP(J3091,'DE-PARA'!J:K,2,0),VLOOKUP('BD Conta 5295-0'!J3091,'DE-PARA'!K:L,2,0))</f>
        <v>#N/A</v>
      </c>
      <c r="L3091" s="70"/>
      <c r="M3091" s="101">
        <f t="shared" si="97"/>
        <v>0</v>
      </c>
    </row>
    <row r="3092" spans="2:13">
      <c r="B3092" s="60"/>
      <c r="C3092" s="65"/>
      <c r="D3092" s="66"/>
      <c r="E3092" s="20" t="str">
        <f t="shared" si="96"/>
        <v>1-1900</v>
      </c>
      <c r="F3092" s="69"/>
      <c r="G3092" s="67"/>
      <c r="H3092" s="68"/>
      <c r="I3092" s="69"/>
      <c r="J3092" s="67"/>
      <c r="K3092" s="25" t="e">
        <f>IFERROR(VLOOKUP(J3092,'DE-PARA'!J:K,2,0),VLOOKUP('BD Conta 5295-0'!J3092,'DE-PARA'!K:L,2,0))</f>
        <v>#N/A</v>
      </c>
      <c r="L3092" s="70"/>
      <c r="M3092" s="101">
        <f t="shared" si="97"/>
        <v>0</v>
      </c>
    </row>
    <row r="3093" spans="2:13">
      <c r="B3093" s="60"/>
      <c r="C3093" s="65"/>
      <c r="D3093" s="66"/>
      <c r="E3093" s="20" t="str">
        <f t="shared" si="96"/>
        <v>1-1900</v>
      </c>
      <c r="F3093" s="69"/>
      <c r="G3093" s="67"/>
      <c r="H3093" s="68"/>
      <c r="I3093" s="69"/>
      <c r="J3093" s="67"/>
      <c r="K3093" s="25" t="e">
        <f>IFERROR(VLOOKUP(J3093,'DE-PARA'!J:K,2,0),VLOOKUP('BD Conta 5295-0'!J3093,'DE-PARA'!K:L,2,0))</f>
        <v>#N/A</v>
      </c>
      <c r="L3093" s="70"/>
      <c r="M3093" s="101">
        <f t="shared" si="97"/>
        <v>0</v>
      </c>
    </row>
    <row r="3094" spans="2:13">
      <c r="B3094" s="60"/>
      <c r="C3094" s="65"/>
      <c r="D3094" s="66"/>
      <c r="E3094" s="20" t="str">
        <f t="shared" si="96"/>
        <v>1-1900</v>
      </c>
      <c r="F3094" s="69"/>
      <c r="G3094" s="67"/>
      <c r="H3094" s="68"/>
      <c r="I3094" s="69"/>
      <c r="J3094" s="67"/>
      <c r="K3094" s="25" t="e">
        <f>IFERROR(VLOOKUP(J3094,'DE-PARA'!J:K,2,0),VLOOKUP('BD Conta 5295-0'!J3094,'DE-PARA'!K:L,2,0))</f>
        <v>#N/A</v>
      </c>
      <c r="L3094" s="70"/>
      <c r="M3094" s="101">
        <f t="shared" si="97"/>
        <v>0</v>
      </c>
    </row>
    <row r="3095" spans="2:13">
      <c r="B3095" s="60"/>
      <c r="C3095" s="65"/>
      <c r="D3095" s="66"/>
      <c r="E3095" s="20" t="str">
        <f t="shared" si="96"/>
        <v>1-1900</v>
      </c>
      <c r="F3095" s="69"/>
      <c r="G3095" s="67"/>
      <c r="H3095" s="68"/>
      <c r="I3095" s="69"/>
      <c r="J3095" s="67"/>
      <c r="K3095" s="25" t="e">
        <f>IFERROR(VLOOKUP(J3095,'DE-PARA'!J:K,2,0),VLOOKUP('BD Conta 5295-0'!J3095,'DE-PARA'!K:L,2,0))</f>
        <v>#N/A</v>
      </c>
      <c r="L3095" s="70"/>
      <c r="M3095" s="101">
        <f t="shared" si="97"/>
        <v>0</v>
      </c>
    </row>
    <row r="3096" spans="2:13">
      <c r="B3096" s="60"/>
      <c r="C3096" s="65"/>
      <c r="D3096" s="66"/>
      <c r="E3096" s="20" t="str">
        <f t="shared" si="96"/>
        <v>1-1900</v>
      </c>
      <c r="F3096" s="69"/>
      <c r="G3096" s="67"/>
      <c r="H3096" s="68"/>
      <c r="I3096" s="69"/>
      <c r="J3096" s="67"/>
      <c r="K3096" s="25" t="e">
        <f>IFERROR(VLOOKUP(J3096,'DE-PARA'!J:K,2,0),VLOOKUP('BD Conta 5295-0'!J3096,'DE-PARA'!K:L,2,0))</f>
        <v>#N/A</v>
      </c>
      <c r="L3096" s="70"/>
      <c r="M3096" s="101">
        <f t="shared" si="97"/>
        <v>0</v>
      </c>
    </row>
    <row r="3097" spans="2:13">
      <c r="B3097" s="60"/>
      <c r="C3097" s="65"/>
      <c r="D3097" s="66"/>
      <c r="E3097" s="20" t="str">
        <f t="shared" si="96"/>
        <v>1-1900</v>
      </c>
      <c r="F3097" s="69"/>
      <c r="G3097" s="67"/>
      <c r="H3097" s="68"/>
      <c r="I3097" s="69"/>
      <c r="J3097" s="67"/>
      <c r="K3097" s="25" t="e">
        <f>IFERROR(VLOOKUP(J3097,'DE-PARA'!J:K,2,0),VLOOKUP('BD Conta 5295-0'!J3097,'DE-PARA'!K:L,2,0))</f>
        <v>#N/A</v>
      </c>
      <c r="L3097" s="70"/>
      <c r="M3097" s="101">
        <f t="shared" si="97"/>
        <v>0</v>
      </c>
    </row>
    <row r="3098" spans="2:13">
      <c r="B3098" s="60"/>
      <c r="C3098" s="65"/>
      <c r="D3098" s="66"/>
      <c r="E3098" s="20" t="str">
        <f t="shared" si="96"/>
        <v>1-1900</v>
      </c>
      <c r="F3098" s="69"/>
      <c r="G3098" s="67"/>
      <c r="H3098" s="68"/>
      <c r="I3098" s="69"/>
      <c r="J3098" s="67"/>
      <c r="K3098" s="25" t="e">
        <f>IFERROR(VLOOKUP(J3098,'DE-PARA'!J:K,2,0),VLOOKUP('BD Conta 5295-0'!J3098,'DE-PARA'!K:L,2,0))</f>
        <v>#N/A</v>
      </c>
      <c r="L3098" s="70"/>
      <c r="M3098" s="101">
        <f t="shared" si="97"/>
        <v>0</v>
      </c>
    </row>
    <row r="3099" spans="2:13">
      <c r="B3099" s="60"/>
      <c r="C3099" s="65"/>
      <c r="D3099" s="66"/>
      <c r="E3099" s="20" t="str">
        <f t="shared" si="96"/>
        <v>1-1900</v>
      </c>
      <c r="F3099" s="69"/>
      <c r="G3099" s="67"/>
      <c r="H3099" s="68"/>
      <c r="I3099" s="69"/>
      <c r="J3099" s="67"/>
      <c r="K3099" s="25" t="e">
        <f>IFERROR(VLOOKUP(J3099,'DE-PARA'!J:K,2,0),VLOOKUP('BD Conta 5295-0'!J3099,'DE-PARA'!K:L,2,0))</f>
        <v>#N/A</v>
      </c>
      <c r="L3099" s="70"/>
      <c r="M3099" s="101">
        <f t="shared" si="97"/>
        <v>0</v>
      </c>
    </row>
    <row r="3100" spans="2:13">
      <c r="B3100" s="60"/>
      <c r="C3100" s="65"/>
      <c r="D3100" s="66"/>
      <c r="E3100" s="20" t="str">
        <f t="shared" si="96"/>
        <v>1-1900</v>
      </c>
      <c r="F3100" s="69"/>
      <c r="G3100" s="67"/>
      <c r="H3100" s="68"/>
      <c r="I3100" s="69"/>
      <c r="J3100" s="67"/>
      <c r="K3100" s="25" t="e">
        <f>IFERROR(VLOOKUP(J3100,'DE-PARA'!J:K,2,0),VLOOKUP('BD Conta 5295-0'!J3100,'DE-PARA'!K:L,2,0))</f>
        <v>#N/A</v>
      </c>
      <c r="L3100" s="70"/>
      <c r="M3100" s="101">
        <f t="shared" si="97"/>
        <v>0</v>
      </c>
    </row>
    <row r="3101" spans="2:13">
      <c r="B3101" s="60"/>
      <c r="C3101" s="65"/>
      <c r="D3101" s="66"/>
      <c r="E3101" s="20" t="str">
        <f t="shared" si="96"/>
        <v>1-1900</v>
      </c>
      <c r="F3101" s="69"/>
      <c r="G3101" s="67"/>
      <c r="H3101" s="68"/>
      <c r="I3101" s="69"/>
      <c r="J3101" s="67"/>
      <c r="K3101" s="25" t="e">
        <f>IFERROR(VLOOKUP(J3101,'DE-PARA'!J:K,2,0),VLOOKUP('BD Conta 5295-0'!J3101,'DE-PARA'!K:L,2,0))</f>
        <v>#N/A</v>
      </c>
      <c r="L3101" s="70"/>
      <c r="M3101" s="101">
        <f t="shared" si="97"/>
        <v>0</v>
      </c>
    </row>
    <row r="3102" spans="2:13">
      <c r="B3102" s="60"/>
      <c r="C3102" s="65"/>
      <c r="D3102" s="66"/>
      <c r="E3102" s="20" t="str">
        <f t="shared" si="96"/>
        <v>1-1900</v>
      </c>
      <c r="F3102" s="69"/>
      <c r="G3102" s="67"/>
      <c r="H3102" s="68"/>
      <c r="I3102" s="69"/>
      <c r="J3102" s="67"/>
      <c r="K3102" s="25" t="e">
        <f>IFERROR(VLOOKUP(J3102,'DE-PARA'!J:K,2,0),VLOOKUP('BD Conta 5295-0'!J3102,'DE-PARA'!K:L,2,0))</f>
        <v>#N/A</v>
      </c>
      <c r="L3102" s="70"/>
      <c r="M3102" s="101">
        <f t="shared" si="97"/>
        <v>0</v>
      </c>
    </row>
    <row r="3103" spans="2:13">
      <c r="B3103" s="60"/>
      <c r="C3103" s="65"/>
      <c r="D3103" s="66"/>
      <c r="E3103" s="20" t="str">
        <f t="shared" si="96"/>
        <v>1-1900</v>
      </c>
      <c r="F3103" s="69"/>
      <c r="G3103" s="67"/>
      <c r="H3103" s="68"/>
      <c r="I3103" s="69"/>
      <c r="J3103" s="67"/>
      <c r="K3103" s="25" t="e">
        <f>IFERROR(VLOOKUP(J3103,'DE-PARA'!J:K,2,0),VLOOKUP('BD Conta 5295-0'!J3103,'DE-PARA'!K:L,2,0))</f>
        <v>#N/A</v>
      </c>
      <c r="L3103" s="70"/>
      <c r="M3103" s="101">
        <f t="shared" si="97"/>
        <v>0</v>
      </c>
    </row>
    <row r="3104" spans="2:13">
      <c r="B3104" s="60"/>
      <c r="C3104" s="65"/>
      <c r="D3104" s="66"/>
      <c r="E3104" s="20" t="str">
        <f t="shared" si="96"/>
        <v>1-1900</v>
      </c>
      <c r="F3104" s="69"/>
      <c r="G3104" s="67"/>
      <c r="H3104" s="68"/>
      <c r="I3104" s="69"/>
      <c r="J3104" s="67"/>
      <c r="K3104" s="25" t="e">
        <f>IFERROR(VLOOKUP(J3104,'DE-PARA'!J:K,2,0),VLOOKUP('BD Conta 5295-0'!J3104,'DE-PARA'!K:L,2,0))</f>
        <v>#N/A</v>
      </c>
      <c r="L3104" s="70"/>
      <c r="M3104" s="101">
        <f t="shared" si="97"/>
        <v>0</v>
      </c>
    </row>
    <row r="3105" spans="2:13">
      <c r="B3105" s="60"/>
      <c r="C3105" s="65"/>
      <c r="D3105" s="66"/>
      <c r="E3105" s="20" t="str">
        <f t="shared" si="96"/>
        <v>1-1900</v>
      </c>
      <c r="F3105" s="69"/>
      <c r="G3105" s="67"/>
      <c r="H3105" s="68"/>
      <c r="I3105" s="69"/>
      <c r="J3105" s="67"/>
      <c r="K3105" s="25" t="e">
        <f>IFERROR(VLOOKUP(J3105,'DE-PARA'!J:K,2,0),VLOOKUP('BD Conta 5295-0'!J3105,'DE-PARA'!K:L,2,0))</f>
        <v>#N/A</v>
      </c>
      <c r="L3105" s="70"/>
      <c r="M3105" s="101">
        <f t="shared" si="97"/>
        <v>0</v>
      </c>
    </row>
    <row r="3106" spans="2:13">
      <c r="B3106" s="60"/>
      <c r="C3106" s="65"/>
      <c r="D3106" s="66"/>
      <c r="E3106" s="20" t="str">
        <f t="shared" si="96"/>
        <v>1-1900</v>
      </c>
      <c r="F3106" s="69"/>
      <c r="G3106" s="67"/>
      <c r="H3106" s="68"/>
      <c r="I3106" s="69"/>
      <c r="J3106" s="67"/>
      <c r="K3106" s="25" t="e">
        <f>IFERROR(VLOOKUP(J3106,'DE-PARA'!J:K,2,0),VLOOKUP('BD Conta 5295-0'!J3106,'DE-PARA'!K:L,2,0))</f>
        <v>#N/A</v>
      </c>
      <c r="L3106" s="70"/>
      <c r="M3106" s="101">
        <f t="shared" si="97"/>
        <v>0</v>
      </c>
    </row>
    <row r="3107" spans="2:13">
      <c r="B3107" s="60"/>
      <c r="C3107" s="65"/>
      <c r="D3107" s="66"/>
      <c r="E3107" s="20" t="str">
        <f t="shared" si="96"/>
        <v>1-1900</v>
      </c>
      <c r="F3107" s="69"/>
      <c r="G3107" s="67"/>
      <c r="H3107" s="68"/>
      <c r="I3107" s="69"/>
      <c r="J3107" s="67"/>
      <c r="K3107" s="25" t="e">
        <f>IFERROR(VLOOKUP(J3107,'DE-PARA'!J:K,2,0),VLOOKUP('BD Conta 5295-0'!J3107,'DE-PARA'!K:L,2,0))</f>
        <v>#N/A</v>
      </c>
      <c r="L3107" s="70"/>
      <c r="M3107" s="101">
        <f t="shared" si="97"/>
        <v>0</v>
      </c>
    </row>
    <row r="3108" spans="2:13">
      <c r="B3108" s="60"/>
      <c r="C3108" s="65"/>
      <c r="D3108" s="66"/>
      <c r="E3108" s="20" t="str">
        <f t="shared" si="96"/>
        <v>1-1900</v>
      </c>
      <c r="F3108" s="69"/>
      <c r="G3108" s="67"/>
      <c r="H3108" s="68"/>
      <c r="I3108" s="69"/>
      <c r="J3108" s="67"/>
      <c r="K3108" s="25" t="e">
        <f>IFERROR(VLOOKUP(J3108,'DE-PARA'!J:K,2,0),VLOOKUP('BD Conta 5295-0'!J3108,'DE-PARA'!K:L,2,0))</f>
        <v>#N/A</v>
      </c>
      <c r="L3108" s="70"/>
      <c r="M3108" s="101">
        <f t="shared" si="97"/>
        <v>0</v>
      </c>
    </row>
    <row r="3109" spans="2:13">
      <c r="B3109" s="60"/>
      <c r="C3109" s="65"/>
      <c r="D3109" s="66"/>
      <c r="E3109" s="20" t="str">
        <f t="shared" si="96"/>
        <v>1-1900</v>
      </c>
      <c r="F3109" s="69"/>
      <c r="G3109" s="67"/>
      <c r="H3109" s="68"/>
      <c r="I3109" s="69"/>
      <c r="J3109" s="67"/>
      <c r="K3109" s="25" t="e">
        <f>IFERROR(VLOOKUP(J3109,'DE-PARA'!J:K,2,0),VLOOKUP('BD Conta 5295-0'!J3109,'DE-PARA'!K:L,2,0))</f>
        <v>#N/A</v>
      </c>
      <c r="L3109" s="70"/>
      <c r="M3109" s="101">
        <f t="shared" si="97"/>
        <v>0</v>
      </c>
    </row>
    <row r="3110" spans="2:13">
      <c r="B3110" s="60"/>
      <c r="C3110" s="65"/>
      <c r="D3110" s="66"/>
      <c r="E3110" s="20" t="str">
        <f t="shared" si="96"/>
        <v>1-1900</v>
      </c>
      <c r="F3110" s="69"/>
      <c r="G3110" s="67"/>
      <c r="H3110" s="68"/>
      <c r="I3110" s="69"/>
      <c r="J3110" s="67"/>
      <c r="K3110" s="25" t="e">
        <f>IFERROR(VLOOKUP(J3110,'DE-PARA'!J:K,2,0),VLOOKUP('BD Conta 5295-0'!J3110,'DE-PARA'!K:L,2,0))</f>
        <v>#N/A</v>
      </c>
      <c r="L3110" s="70"/>
      <c r="M3110" s="101">
        <f t="shared" si="97"/>
        <v>0</v>
      </c>
    </row>
    <row r="3111" spans="2:13">
      <c r="B3111" s="60"/>
      <c r="C3111" s="65"/>
      <c r="D3111" s="66"/>
      <c r="E3111" s="20" t="str">
        <f t="shared" si="96"/>
        <v>1-1900</v>
      </c>
      <c r="F3111" s="69"/>
      <c r="G3111" s="67"/>
      <c r="H3111" s="68"/>
      <c r="I3111" s="69"/>
      <c r="J3111" s="67"/>
      <c r="K3111" s="25" t="e">
        <f>IFERROR(VLOOKUP(J3111,'DE-PARA'!J:K,2,0),VLOOKUP('BD Conta 5295-0'!J3111,'DE-PARA'!K:L,2,0))</f>
        <v>#N/A</v>
      </c>
      <c r="L3111" s="70"/>
      <c r="M3111" s="101">
        <f t="shared" si="97"/>
        <v>0</v>
      </c>
    </row>
    <row r="3112" spans="2:13">
      <c r="B3112" s="60"/>
      <c r="C3112" s="65"/>
      <c r="D3112" s="66"/>
      <c r="E3112" s="20" t="str">
        <f t="shared" si="96"/>
        <v>1-1900</v>
      </c>
      <c r="F3112" s="69"/>
      <c r="G3112" s="67"/>
      <c r="H3112" s="68"/>
      <c r="I3112" s="69"/>
      <c r="J3112" s="67"/>
      <c r="K3112" s="25" t="e">
        <f>IFERROR(VLOOKUP(J3112,'DE-PARA'!J:K,2,0),VLOOKUP('BD Conta 5295-0'!J3112,'DE-PARA'!K:L,2,0))</f>
        <v>#N/A</v>
      </c>
      <c r="L3112" s="70"/>
      <c r="M3112" s="101">
        <f t="shared" si="97"/>
        <v>0</v>
      </c>
    </row>
    <row r="3113" spans="2:13">
      <c r="B3113" s="60"/>
      <c r="C3113" s="65"/>
      <c r="D3113" s="66"/>
      <c r="E3113" s="20" t="str">
        <f t="shared" si="96"/>
        <v>1-1900</v>
      </c>
      <c r="F3113" s="69"/>
      <c r="G3113" s="67"/>
      <c r="H3113" s="68"/>
      <c r="I3113" s="69"/>
      <c r="J3113" s="67"/>
      <c r="K3113" s="25" t="e">
        <f>IFERROR(VLOOKUP(J3113,'DE-PARA'!J:K,2,0),VLOOKUP('BD Conta 5295-0'!J3113,'DE-PARA'!K:L,2,0))</f>
        <v>#N/A</v>
      </c>
      <c r="L3113" s="70"/>
      <c r="M3113" s="101">
        <f t="shared" si="97"/>
        <v>0</v>
      </c>
    </row>
    <row r="3114" spans="2:13">
      <c r="B3114" s="60"/>
      <c r="C3114" s="65"/>
      <c r="D3114" s="66"/>
      <c r="E3114" s="20" t="str">
        <f t="shared" si="96"/>
        <v>1-1900</v>
      </c>
      <c r="F3114" s="69"/>
      <c r="G3114" s="67"/>
      <c r="H3114" s="68"/>
      <c r="I3114" s="69"/>
      <c r="J3114" s="67"/>
      <c r="K3114" s="25" t="e">
        <f>IFERROR(VLOOKUP(J3114,'DE-PARA'!J:K,2,0),VLOOKUP('BD Conta 5295-0'!J3114,'DE-PARA'!K:L,2,0))</f>
        <v>#N/A</v>
      </c>
      <c r="L3114" s="70"/>
      <c r="M3114" s="101">
        <f t="shared" si="97"/>
        <v>0</v>
      </c>
    </row>
    <row r="3115" spans="2:13">
      <c r="B3115" s="60"/>
      <c r="C3115" s="65"/>
      <c r="D3115" s="66"/>
      <c r="E3115" s="20" t="str">
        <f t="shared" si="96"/>
        <v>1-1900</v>
      </c>
      <c r="F3115" s="69"/>
      <c r="G3115" s="67"/>
      <c r="H3115" s="68"/>
      <c r="I3115" s="69"/>
      <c r="J3115" s="67"/>
      <c r="K3115" s="25" t="e">
        <f>IFERROR(VLOOKUP(J3115,'DE-PARA'!J:K,2,0),VLOOKUP('BD Conta 5295-0'!J3115,'DE-PARA'!K:L,2,0))</f>
        <v>#N/A</v>
      </c>
      <c r="L3115" s="70"/>
      <c r="M3115" s="101">
        <f t="shared" si="97"/>
        <v>0</v>
      </c>
    </row>
    <row r="3116" spans="2:13">
      <c r="B3116" s="60"/>
      <c r="C3116" s="65"/>
      <c r="D3116" s="66"/>
      <c r="E3116" s="20" t="str">
        <f t="shared" si="96"/>
        <v>1-1900</v>
      </c>
      <c r="F3116" s="69"/>
      <c r="G3116" s="67"/>
      <c r="H3116" s="68"/>
      <c r="I3116" s="69"/>
      <c r="J3116" s="67"/>
      <c r="K3116" s="25" t="e">
        <f>IFERROR(VLOOKUP(J3116,'DE-PARA'!J:K,2,0),VLOOKUP('BD Conta 5295-0'!J3116,'DE-PARA'!K:L,2,0))</f>
        <v>#N/A</v>
      </c>
      <c r="L3116" s="70"/>
      <c r="M3116" s="101">
        <f t="shared" si="97"/>
        <v>0</v>
      </c>
    </row>
    <row r="3117" spans="2:13">
      <c r="B3117" s="60"/>
      <c r="C3117" s="65"/>
      <c r="D3117" s="66"/>
      <c r="E3117" s="20" t="str">
        <f t="shared" si="96"/>
        <v>1-1900</v>
      </c>
      <c r="F3117" s="69"/>
      <c r="G3117" s="67"/>
      <c r="H3117" s="68"/>
      <c r="I3117" s="69"/>
      <c r="J3117" s="67"/>
      <c r="K3117" s="25" t="e">
        <f>IFERROR(VLOOKUP(J3117,'DE-PARA'!J:K,2,0),VLOOKUP('BD Conta 5295-0'!J3117,'DE-PARA'!K:L,2,0))</f>
        <v>#N/A</v>
      </c>
      <c r="L3117" s="70"/>
      <c r="M3117" s="101">
        <f t="shared" si="97"/>
        <v>0</v>
      </c>
    </row>
    <row r="3118" spans="2:13">
      <c r="B3118" s="60"/>
      <c r="C3118" s="65"/>
      <c r="D3118" s="66"/>
      <c r="E3118" s="20" t="str">
        <f t="shared" si="96"/>
        <v>1-1900</v>
      </c>
      <c r="F3118" s="69"/>
      <c r="G3118" s="67"/>
      <c r="H3118" s="68"/>
      <c r="I3118" s="69"/>
      <c r="J3118" s="67"/>
      <c r="K3118" s="25" t="e">
        <f>IFERROR(VLOOKUP(J3118,'DE-PARA'!J:K,2,0),VLOOKUP('BD Conta 5295-0'!J3118,'DE-PARA'!K:L,2,0))</f>
        <v>#N/A</v>
      </c>
      <c r="L3118" s="70"/>
      <c r="M3118" s="101">
        <f t="shared" si="97"/>
        <v>0</v>
      </c>
    </row>
    <row r="3119" spans="2:13">
      <c r="B3119" s="60"/>
      <c r="C3119" s="65"/>
      <c r="D3119" s="66"/>
      <c r="E3119" s="20" t="str">
        <f t="shared" si="96"/>
        <v>1-1900</v>
      </c>
      <c r="F3119" s="69"/>
      <c r="G3119" s="67"/>
      <c r="H3119" s="68"/>
      <c r="I3119" s="69"/>
      <c r="J3119" s="67"/>
      <c r="K3119" s="25" t="e">
        <f>IFERROR(VLOOKUP(J3119,'DE-PARA'!J:K,2,0),VLOOKUP('BD Conta 5295-0'!J3119,'DE-PARA'!K:L,2,0))</f>
        <v>#N/A</v>
      </c>
      <c r="L3119" s="70"/>
      <c r="M3119" s="101">
        <f t="shared" si="97"/>
        <v>0</v>
      </c>
    </row>
    <row r="3120" spans="2:13">
      <c r="B3120" s="60"/>
      <c r="C3120" s="65"/>
      <c r="D3120" s="66"/>
      <c r="E3120" s="20" t="str">
        <f t="shared" si="96"/>
        <v>1-1900</v>
      </c>
      <c r="F3120" s="69"/>
      <c r="G3120" s="67"/>
      <c r="H3120" s="68"/>
      <c r="I3120" s="69"/>
      <c r="J3120" s="67"/>
      <c r="K3120" s="25" t="e">
        <f>IFERROR(VLOOKUP(J3120,'DE-PARA'!J:K,2,0),VLOOKUP('BD Conta 5295-0'!J3120,'DE-PARA'!K:L,2,0))</f>
        <v>#N/A</v>
      </c>
      <c r="L3120" s="70"/>
      <c r="M3120" s="101">
        <f t="shared" si="97"/>
        <v>0</v>
      </c>
    </row>
    <row r="3121" spans="2:13">
      <c r="B3121" s="60"/>
      <c r="C3121" s="65"/>
      <c r="D3121" s="66"/>
      <c r="E3121" s="20" t="str">
        <f t="shared" si="96"/>
        <v>1-1900</v>
      </c>
      <c r="F3121" s="69"/>
      <c r="G3121" s="67"/>
      <c r="H3121" s="68"/>
      <c r="I3121" s="69"/>
      <c r="J3121" s="67"/>
      <c r="K3121" s="25" t="e">
        <f>IFERROR(VLOOKUP(J3121,'DE-PARA'!J:K,2,0),VLOOKUP('BD Conta 5295-0'!J3121,'DE-PARA'!K:L,2,0))</f>
        <v>#N/A</v>
      </c>
      <c r="L3121" s="70"/>
      <c r="M3121" s="101">
        <f t="shared" si="97"/>
        <v>0</v>
      </c>
    </row>
    <row r="3122" spans="2:13">
      <c r="B3122" s="60"/>
      <c r="C3122" s="65"/>
      <c r="D3122" s="66"/>
      <c r="E3122" s="20" t="str">
        <f t="shared" si="96"/>
        <v>1-1900</v>
      </c>
      <c r="F3122" s="69"/>
      <c r="G3122" s="67"/>
      <c r="H3122" s="68"/>
      <c r="I3122" s="69"/>
      <c r="J3122" s="67"/>
      <c r="K3122" s="25" t="e">
        <f>IFERROR(VLOOKUP(J3122,'DE-PARA'!J:K,2,0),VLOOKUP('BD Conta 5295-0'!J3122,'DE-PARA'!K:L,2,0))</f>
        <v>#N/A</v>
      </c>
      <c r="L3122" s="70"/>
      <c r="M3122" s="101">
        <f t="shared" si="97"/>
        <v>0</v>
      </c>
    </row>
    <row r="3123" spans="2:13">
      <c r="B3123" s="60"/>
      <c r="C3123" s="65"/>
      <c r="D3123" s="66"/>
      <c r="E3123" s="20" t="str">
        <f t="shared" si="96"/>
        <v>1-1900</v>
      </c>
      <c r="F3123" s="69"/>
      <c r="G3123" s="67"/>
      <c r="H3123" s="68"/>
      <c r="I3123" s="69"/>
      <c r="J3123" s="67"/>
      <c r="K3123" s="25" t="e">
        <f>IFERROR(VLOOKUP(J3123,'DE-PARA'!J:K,2,0),VLOOKUP('BD Conta 5295-0'!J3123,'DE-PARA'!K:L,2,0))</f>
        <v>#N/A</v>
      </c>
      <c r="L3123" s="70"/>
      <c r="M3123" s="101">
        <f t="shared" si="97"/>
        <v>0</v>
      </c>
    </row>
    <row r="3124" spans="2:13">
      <c r="B3124" s="60"/>
      <c r="C3124" s="65"/>
      <c r="D3124" s="66"/>
      <c r="E3124" s="20" t="str">
        <f t="shared" si="96"/>
        <v>1-1900</v>
      </c>
      <c r="F3124" s="69"/>
      <c r="G3124" s="67"/>
      <c r="H3124" s="68"/>
      <c r="I3124" s="69"/>
      <c r="J3124" s="67"/>
      <c r="K3124" s="25" t="e">
        <f>IFERROR(VLOOKUP(J3124,'DE-PARA'!J:K,2,0),VLOOKUP('BD Conta 5295-0'!J3124,'DE-PARA'!K:L,2,0))</f>
        <v>#N/A</v>
      </c>
      <c r="L3124" s="70"/>
      <c r="M3124" s="101">
        <f t="shared" si="97"/>
        <v>0</v>
      </c>
    </row>
    <row r="3125" spans="2:13">
      <c r="B3125" s="60"/>
      <c r="C3125" s="65"/>
      <c r="D3125" s="66"/>
      <c r="E3125" s="20" t="str">
        <f t="shared" si="96"/>
        <v>1-1900</v>
      </c>
      <c r="F3125" s="69"/>
      <c r="G3125" s="67"/>
      <c r="H3125" s="68"/>
      <c r="I3125" s="69"/>
      <c r="J3125" s="67"/>
      <c r="K3125" s="25" t="e">
        <f>IFERROR(VLOOKUP(J3125,'DE-PARA'!J:K,2,0),VLOOKUP('BD Conta 5295-0'!J3125,'DE-PARA'!K:L,2,0))</f>
        <v>#N/A</v>
      </c>
      <c r="L3125" s="70"/>
      <c r="M3125" s="101">
        <f t="shared" si="97"/>
        <v>0</v>
      </c>
    </row>
    <row r="3126" spans="2:13">
      <c r="B3126" s="60"/>
      <c r="C3126" s="65"/>
      <c r="D3126" s="66"/>
      <c r="E3126" s="20" t="str">
        <f t="shared" si="96"/>
        <v>1-1900</v>
      </c>
      <c r="F3126" s="69"/>
      <c r="G3126" s="67"/>
      <c r="H3126" s="68"/>
      <c r="I3126" s="69"/>
      <c r="J3126" s="67"/>
      <c r="K3126" s="25" t="e">
        <f>IFERROR(VLOOKUP(J3126,'DE-PARA'!J:K,2,0),VLOOKUP('BD Conta 5295-0'!J3126,'DE-PARA'!K:L,2,0))</f>
        <v>#N/A</v>
      </c>
      <c r="L3126" s="70"/>
      <c r="M3126" s="101">
        <f t="shared" si="97"/>
        <v>0</v>
      </c>
    </row>
    <row r="3127" spans="2:13">
      <c r="B3127" s="60"/>
      <c r="C3127" s="65"/>
      <c r="D3127" s="66"/>
      <c r="E3127" s="20" t="str">
        <f t="shared" si="96"/>
        <v>1-1900</v>
      </c>
      <c r="F3127" s="69"/>
      <c r="G3127" s="67"/>
      <c r="H3127" s="68"/>
      <c r="I3127" s="69"/>
      <c r="J3127" s="67"/>
      <c r="K3127" s="25" t="e">
        <f>IFERROR(VLOOKUP(J3127,'DE-PARA'!J:K,2,0),VLOOKUP('BD Conta 5295-0'!J3127,'DE-PARA'!K:L,2,0))</f>
        <v>#N/A</v>
      </c>
      <c r="L3127" s="70"/>
      <c r="M3127" s="101">
        <f t="shared" si="97"/>
        <v>0</v>
      </c>
    </row>
    <row r="3128" spans="2:13">
      <c r="B3128" s="60"/>
      <c r="C3128" s="65"/>
      <c r="D3128" s="66"/>
      <c r="E3128" s="20" t="str">
        <f t="shared" si="96"/>
        <v>1-1900</v>
      </c>
      <c r="F3128" s="69"/>
      <c r="G3128" s="67"/>
      <c r="H3128" s="68"/>
      <c r="I3128" s="69"/>
      <c r="J3128" s="67"/>
      <c r="K3128" s="25" t="e">
        <f>IFERROR(VLOOKUP(J3128,'DE-PARA'!J:K,2,0),VLOOKUP('BD Conta 5295-0'!J3128,'DE-PARA'!K:L,2,0))</f>
        <v>#N/A</v>
      </c>
      <c r="L3128" s="70"/>
      <c r="M3128" s="101">
        <f t="shared" si="97"/>
        <v>0</v>
      </c>
    </row>
    <row r="3129" spans="2:13">
      <c r="B3129" s="60"/>
      <c r="C3129" s="65"/>
      <c r="D3129" s="66"/>
      <c r="E3129" s="20" t="str">
        <f t="shared" si="96"/>
        <v>1-1900</v>
      </c>
      <c r="F3129" s="69"/>
      <c r="G3129" s="67"/>
      <c r="H3129" s="68"/>
      <c r="I3129" s="69"/>
      <c r="J3129" s="67"/>
      <c r="K3129" s="25" t="e">
        <f>IFERROR(VLOOKUP(J3129,'DE-PARA'!J:K,2,0),VLOOKUP('BD Conta 5295-0'!J3129,'DE-PARA'!K:L,2,0))</f>
        <v>#N/A</v>
      </c>
      <c r="L3129" s="70"/>
      <c r="M3129" s="101">
        <f t="shared" si="97"/>
        <v>0</v>
      </c>
    </row>
  </sheetData>
  <autoFilter ref="B3:P3129" xr:uid="{00000000-0009-0000-0000-000004000000}"/>
  <dataValidations disablePrompts="1" count="1">
    <dataValidation type="list" allowBlank="1" showInputMessage="1" showErrorMessage="1" sqref="J567" xr:uid="{00000000-0002-0000-0400-000000000000}">
      <formula1>NATUREZA</formula1>
    </dataValidation>
  </dataValidations>
  <pageMargins left="0.25" right="0.25" top="0.75" bottom="0.75" header="0.3" footer="0.3"/>
  <pageSetup paperSize="9" scale="55" fitToHeight="0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400-000001000000}">
          <x14:formula1>
            <xm:f>'Fluxo de Caixa'!$B:$B</xm:f>
          </x14:formula1>
          <xm:sqref>J1077:J1048576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2:O2062"/>
  <sheetViews>
    <sheetView showGridLines="0" topLeftCell="C1" zoomScaleNormal="100" workbookViewId="0">
      <pane ySplit="3" topLeftCell="A4" activePane="bottomLeft" state="frozen"/>
      <selection pane="bottomLeft" activeCell="F3" sqref="F3"/>
      <selection activeCell="F3" sqref="F3"/>
    </sheetView>
  </sheetViews>
  <sheetFormatPr defaultColWidth="14.28515625" defaultRowHeight="13.5"/>
  <cols>
    <col min="1" max="1" width="5.5703125" style="1" customWidth="1"/>
    <col min="2" max="2" width="10.42578125" style="1" bestFit="1" customWidth="1"/>
    <col min="3" max="3" width="6.7109375" style="1" bestFit="1" customWidth="1"/>
    <col min="4" max="5" width="14.28515625" style="1"/>
    <col min="6" max="6" width="27.140625" style="1" customWidth="1"/>
    <col min="7" max="7" width="31.5703125" style="1" customWidth="1"/>
    <col min="8" max="8" width="18.7109375" style="1" customWidth="1"/>
    <col min="9" max="9" width="14.28515625" style="1"/>
    <col min="10" max="10" width="31" style="1" bestFit="1" customWidth="1"/>
    <col min="11" max="11" width="31" style="1" customWidth="1"/>
    <col min="12" max="16384" width="14.28515625" style="1"/>
  </cols>
  <sheetData>
    <row r="2" spans="1:15" customFormat="1" ht="15.75">
      <c r="L2" s="102">
        <v>44562</v>
      </c>
      <c r="M2" s="55">
        <v>0</v>
      </c>
    </row>
    <row r="3" spans="1:15" ht="31.5" customHeight="1">
      <c r="A3" s="2"/>
      <c r="B3" s="61" t="s">
        <v>0</v>
      </c>
      <c r="C3" s="62" t="s">
        <v>205</v>
      </c>
      <c r="D3" s="63" t="s">
        <v>206</v>
      </c>
      <c r="E3" s="63" t="s">
        <v>207</v>
      </c>
      <c r="F3" s="63" t="s">
        <v>390</v>
      </c>
      <c r="G3" s="61" t="s">
        <v>208</v>
      </c>
      <c r="H3" s="64" t="s">
        <v>391</v>
      </c>
      <c r="I3" s="61" t="s">
        <v>392</v>
      </c>
      <c r="J3" s="61" t="s">
        <v>209</v>
      </c>
      <c r="K3" s="61" t="s">
        <v>1</v>
      </c>
      <c r="L3" s="61" t="s">
        <v>210</v>
      </c>
      <c r="M3" s="61" t="s">
        <v>393</v>
      </c>
      <c r="N3" s="61" t="s">
        <v>394</v>
      </c>
      <c r="O3" s="61" t="s">
        <v>212</v>
      </c>
    </row>
    <row r="4" spans="1:15">
      <c r="B4" s="60"/>
      <c r="C4" s="65"/>
      <c r="D4" s="66"/>
      <c r="E4" s="20" t="str">
        <f t="shared" ref="E4:E67" si="0">MONTH(D4)&amp;"-"&amp;YEAR(D4)</f>
        <v>1-1900</v>
      </c>
      <c r="F4" s="69"/>
      <c r="G4" s="67"/>
      <c r="H4" s="69"/>
      <c r="I4" s="60"/>
      <c r="J4" s="67"/>
      <c r="K4" s="25" t="e">
        <f>IFERROR(VLOOKUP(J4,'DE-PARA'!J:K,2,0),VLOOKUP('BD Conta 5294-1'!J4,'DE-PARA'!K:L,2,0))</f>
        <v>#N/A</v>
      </c>
      <c r="L4" s="70"/>
      <c r="M4" s="101">
        <f>M2+L4</f>
        <v>0</v>
      </c>
      <c r="O4" s="1" t="e">
        <f>VLOOKUP(K4,'Fluxo de Caixa'!B:B,1,0)</f>
        <v>#N/A</v>
      </c>
    </row>
    <row r="5" spans="1:15">
      <c r="B5" s="60"/>
      <c r="C5" s="65"/>
      <c r="D5" s="66"/>
      <c r="E5" s="20" t="str">
        <f t="shared" si="0"/>
        <v>1-1900</v>
      </c>
      <c r="F5" s="69"/>
      <c r="G5" s="67"/>
      <c r="H5" s="69"/>
      <c r="I5" s="60"/>
      <c r="J5" s="67"/>
      <c r="K5" s="25" t="e">
        <f>IFERROR(VLOOKUP(J5,'DE-PARA'!J:K,2,0),VLOOKUP('BD Conta 5294-1'!J5,'DE-PARA'!K:L,2,0))</f>
        <v>#N/A</v>
      </c>
      <c r="L5" s="70"/>
      <c r="M5" s="101">
        <f>M4+L5</f>
        <v>0</v>
      </c>
      <c r="O5" s="1" t="e">
        <f>VLOOKUP(K5,'Fluxo de Caixa'!B:B,1,0)</f>
        <v>#N/A</v>
      </c>
    </row>
    <row r="6" spans="1:15">
      <c r="B6" s="60"/>
      <c r="C6" s="65"/>
      <c r="D6" s="66"/>
      <c r="E6" s="20" t="str">
        <f t="shared" si="0"/>
        <v>1-1900</v>
      </c>
      <c r="F6" s="69"/>
      <c r="G6" s="67"/>
      <c r="H6" s="69"/>
      <c r="I6" s="60"/>
      <c r="J6" s="67"/>
      <c r="K6" s="25" t="e">
        <f>IFERROR(VLOOKUP(J6,'DE-PARA'!J:K,2,0),VLOOKUP('BD Conta 5294-1'!J6,'DE-PARA'!K:L,2,0))</f>
        <v>#N/A</v>
      </c>
      <c r="L6" s="70"/>
      <c r="M6" s="101">
        <f t="shared" ref="M6:M69" si="1">M5+L6</f>
        <v>0</v>
      </c>
      <c r="O6" s="1" t="e">
        <f>VLOOKUP(K6,'Fluxo de Caixa'!B:B,1,0)</f>
        <v>#N/A</v>
      </c>
    </row>
    <row r="7" spans="1:15">
      <c r="B7" s="60"/>
      <c r="C7" s="65"/>
      <c r="D7" s="66"/>
      <c r="E7" s="20" t="str">
        <f t="shared" si="0"/>
        <v>1-1900</v>
      </c>
      <c r="F7" s="69"/>
      <c r="G7" s="67"/>
      <c r="H7" s="69"/>
      <c r="I7" s="60"/>
      <c r="J7" s="67"/>
      <c r="K7" s="25" t="e">
        <f>IFERROR(VLOOKUP(J7,'DE-PARA'!J:K,2,0),VLOOKUP('BD Conta 5294-1'!J7,'DE-PARA'!K:L,2,0))</f>
        <v>#N/A</v>
      </c>
      <c r="L7" s="70"/>
      <c r="M7" s="101">
        <f t="shared" si="1"/>
        <v>0</v>
      </c>
      <c r="O7" s="1" t="e">
        <f>VLOOKUP(K7,'Fluxo de Caixa'!B:B,1,0)</f>
        <v>#N/A</v>
      </c>
    </row>
    <row r="8" spans="1:15">
      <c r="B8" s="60"/>
      <c r="C8" s="65"/>
      <c r="D8" s="66"/>
      <c r="E8" s="20" t="str">
        <f t="shared" si="0"/>
        <v>1-1900</v>
      </c>
      <c r="F8" s="69"/>
      <c r="G8" s="67"/>
      <c r="H8" s="69"/>
      <c r="I8" s="60"/>
      <c r="J8" s="67"/>
      <c r="K8" s="25" t="e">
        <f>IFERROR(VLOOKUP(J8,'DE-PARA'!J:K,2,0),VLOOKUP('BD Conta 5294-1'!J8,'DE-PARA'!K:L,2,0))</f>
        <v>#N/A</v>
      </c>
      <c r="L8" s="70"/>
      <c r="M8" s="101">
        <f t="shared" si="1"/>
        <v>0</v>
      </c>
      <c r="O8" s="1" t="e">
        <f>VLOOKUP(K8,'Fluxo de Caixa'!B:B,1,0)</f>
        <v>#N/A</v>
      </c>
    </row>
    <row r="9" spans="1:15">
      <c r="B9" s="60"/>
      <c r="C9" s="65"/>
      <c r="D9" s="66"/>
      <c r="E9" s="20" t="str">
        <f t="shared" si="0"/>
        <v>1-1900</v>
      </c>
      <c r="F9" s="69"/>
      <c r="G9" s="67"/>
      <c r="H9" s="69"/>
      <c r="I9" s="60"/>
      <c r="J9" s="67"/>
      <c r="K9" s="25" t="e">
        <f>IFERROR(VLOOKUP(J9,'DE-PARA'!J:K,2,0),VLOOKUP('BD Conta 5294-1'!J9,'DE-PARA'!K:L,2,0))</f>
        <v>#N/A</v>
      </c>
      <c r="L9" s="70"/>
      <c r="M9" s="101">
        <f t="shared" si="1"/>
        <v>0</v>
      </c>
      <c r="O9" s="1" t="e">
        <f>VLOOKUP(K9,'Fluxo de Caixa'!B:B,1,0)</f>
        <v>#N/A</v>
      </c>
    </row>
    <row r="10" spans="1:15">
      <c r="B10" s="60"/>
      <c r="C10" s="65"/>
      <c r="D10" s="66"/>
      <c r="E10" s="20" t="str">
        <f t="shared" si="0"/>
        <v>1-1900</v>
      </c>
      <c r="F10" s="69"/>
      <c r="G10" s="67"/>
      <c r="H10" s="69"/>
      <c r="I10" s="60"/>
      <c r="J10" s="67"/>
      <c r="K10" s="25" t="e">
        <f>IFERROR(VLOOKUP(J10,'DE-PARA'!J:K,2,0),VLOOKUP('BD Conta 5294-1'!J10,'DE-PARA'!K:L,2,0))</f>
        <v>#N/A</v>
      </c>
      <c r="L10" s="70"/>
      <c r="M10" s="101">
        <f t="shared" si="1"/>
        <v>0</v>
      </c>
      <c r="O10" s="1" t="e">
        <f>VLOOKUP(K10,'Fluxo de Caixa'!B:B,1,0)</f>
        <v>#N/A</v>
      </c>
    </row>
    <row r="11" spans="1:15">
      <c r="B11" s="60"/>
      <c r="C11" s="65"/>
      <c r="D11" s="66"/>
      <c r="E11" s="20" t="str">
        <f t="shared" si="0"/>
        <v>1-1900</v>
      </c>
      <c r="F11" s="69"/>
      <c r="G11" s="67"/>
      <c r="H11" s="69"/>
      <c r="I11" s="60"/>
      <c r="J11" s="67"/>
      <c r="K11" s="25" t="e">
        <f>IFERROR(VLOOKUP(J11,'DE-PARA'!J:K,2,0),VLOOKUP('BD Conta 5294-1'!J11,'DE-PARA'!K:L,2,0))</f>
        <v>#N/A</v>
      </c>
      <c r="L11" s="70"/>
      <c r="M11" s="101">
        <f t="shared" si="1"/>
        <v>0</v>
      </c>
      <c r="O11" s="1" t="e">
        <f>VLOOKUP(K11,'Fluxo de Caixa'!B:B,1,0)</f>
        <v>#N/A</v>
      </c>
    </row>
    <row r="12" spans="1:15">
      <c r="B12" s="60"/>
      <c r="C12" s="65"/>
      <c r="D12" s="66"/>
      <c r="E12" s="20" t="str">
        <f t="shared" si="0"/>
        <v>1-1900</v>
      </c>
      <c r="F12" s="69"/>
      <c r="G12" s="67"/>
      <c r="H12" s="69"/>
      <c r="I12" s="60"/>
      <c r="J12" s="67"/>
      <c r="K12" s="25" t="e">
        <f>IFERROR(VLOOKUP(J12,'DE-PARA'!J:K,2,0),VLOOKUP('BD Conta 5294-1'!J12,'DE-PARA'!K:L,2,0))</f>
        <v>#N/A</v>
      </c>
      <c r="L12" s="70"/>
      <c r="M12" s="101">
        <f t="shared" si="1"/>
        <v>0</v>
      </c>
      <c r="O12" s="1" t="e">
        <f>VLOOKUP(K12,'Fluxo de Caixa'!B:B,1,0)</f>
        <v>#N/A</v>
      </c>
    </row>
    <row r="13" spans="1:15">
      <c r="B13" s="60"/>
      <c r="C13" s="65"/>
      <c r="D13" s="66"/>
      <c r="E13" s="20" t="str">
        <f t="shared" si="0"/>
        <v>1-1900</v>
      </c>
      <c r="F13" s="69"/>
      <c r="G13" s="67"/>
      <c r="H13" s="69"/>
      <c r="I13" s="60"/>
      <c r="J13" s="67"/>
      <c r="K13" s="25" t="e">
        <f>IFERROR(VLOOKUP(J13,'DE-PARA'!J:K,2,0),VLOOKUP('BD Conta 5294-1'!J13,'DE-PARA'!K:L,2,0))</f>
        <v>#N/A</v>
      </c>
      <c r="L13" s="70"/>
      <c r="M13" s="101">
        <f t="shared" si="1"/>
        <v>0</v>
      </c>
      <c r="O13" s="1" t="e">
        <f>VLOOKUP(K13,'Fluxo de Caixa'!B:B,1,0)</f>
        <v>#N/A</v>
      </c>
    </row>
    <row r="14" spans="1:15">
      <c r="B14" s="60"/>
      <c r="C14" s="65"/>
      <c r="D14" s="66"/>
      <c r="E14" s="20" t="str">
        <f t="shared" si="0"/>
        <v>1-1900</v>
      </c>
      <c r="F14" s="69"/>
      <c r="G14" s="67"/>
      <c r="H14" s="69"/>
      <c r="I14" s="60"/>
      <c r="J14" s="67"/>
      <c r="K14" s="25" t="e">
        <f>IFERROR(VLOOKUP(J14,'DE-PARA'!J:K,2,0),VLOOKUP('BD Conta 5294-1'!J14,'DE-PARA'!K:L,2,0))</f>
        <v>#N/A</v>
      </c>
      <c r="L14" s="70"/>
      <c r="M14" s="101">
        <f t="shared" si="1"/>
        <v>0</v>
      </c>
      <c r="O14" s="1" t="e">
        <f>VLOOKUP(K14,'Fluxo de Caixa'!B:B,1,0)</f>
        <v>#N/A</v>
      </c>
    </row>
    <row r="15" spans="1:15">
      <c r="B15" s="60"/>
      <c r="C15" s="65"/>
      <c r="D15" s="66"/>
      <c r="E15" s="20" t="str">
        <f t="shared" si="0"/>
        <v>1-1900</v>
      </c>
      <c r="F15" s="69"/>
      <c r="G15" s="67"/>
      <c r="H15" s="69"/>
      <c r="I15" s="60"/>
      <c r="J15" s="67"/>
      <c r="K15" s="25" t="e">
        <f>IFERROR(VLOOKUP(J15,'DE-PARA'!J:K,2,0),VLOOKUP('BD Conta 5294-1'!J15,'DE-PARA'!K:L,2,0))</f>
        <v>#N/A</v>
      </c>
      <c r="L15" s="70"/>
      <c r="M15" s="101">
        <f t="shared" si="1"/>
        <v>0</v>
      </c>
      <c r="O15" s="1" t="e">
        <f>VLOOKUP(K15,'Fluxo de Caixa'!B:B,1,0)</f>
        <v>#N/A</v>
      </c>
    </row>
    <row r="16" spans="1:15">
      <c r="B16" s="60"/>
      <c r="C16" s="65"/>
      <c r="D16" s="66"/>
      <c r="E16" s="20" t="str">
        <f t="shared" si="0"/>
        <v>1-1900</v>
      </c>
      <c r="F16" s="69"/>
      <c r="G16" s="67"/>
      <c r="H16" s="69"/>
      <c r="I16" s="60"/>
      <c r="J16" s="67"/>
      <c r="K16" s="25" t="e">
        <f>IFERROR(VLOOKUP(J16,'DE-PARA'!J:K,2,0),VLOOKUP('BD Conta 5294-1'!J16,'DE-PARA'!K:L,2,0))</f>
        <v>#N/A</v>
      </c>
      <c r="L16" s="70"/>
      <c r="M16" s="101">
        <f t="shared" si="1"/>
        <v>0</v>
      </c>
      <c r="O16" s="1" t="e">
        <f>VLOOKUP(K16,'Fluxo de Caixa'!B:B,1,0)</f>
        <v>#N/A</v>
      </c>
    </row>
    <row r="17" spans="2:15">
      <c r="B17" s="60"/>
      <c r="C17" s="65"/>
      <c r="D17" s="66"/>
      <c r="E17" s="20" t="str">
        <f t="shared" si="0"/>
        <v>1-1900</v>
      </c>
      <c r="F17" s="69"/>
      <c r="G17" s="67"/>
      <c r="H17" s="69"/>
      <c r="I17" s="60"/>
      <c r="J17" s="67"/>
      <c r="K17" s="25" t="e">
        <f>IFERROR(VLOOKUP(J17,'DE-PARA'!J:K,2,0),VLOOKUP('BD Conta 5294-1'!J17,'DE-PARA'!K:L,2,0))</f>
        <v>#N/A</v>
      </c>
      <c r="L17" s="70"/>
      <c r="M17" s="101">
        <f t="shared" si="1"/>
        <v>0</v>
      </c>
      <c r="O17" s="1" t="e">
        <f>VLOOKUP(K17,'Fluxo de Caixa'!B:B,1,0)</f>
        <v>#N/A</v>
      </c>
    </row>
    <row r="18" spans="2:15">
      <c r="B18" s="60"/>
      <c r="C18" s="65"/>
      <c r="D18" s="66"/>
      <c r="E18" s="20" t="str">
        <f t="shared" si="0"/>
        <v>1-1900</v>
      </c>
      <c r="F18" s="69"/>
      <c r="G18" s="67"/>
      <c r="H18" s="69"/>
      <c r="I18" s="60"/>
      <c r="J18" s="67"/>
      <c r="K18" s="25" t="e">
        <f>IFERROR(VLOOKUP(J18,'DE-PARA'!J:K,2,0),VLOOKUP('BD Conta 5294-1'!J18,'DE-PARA'!K:L,2,0))</f>
        <v>#N/A</v>
      </c>
      <c r="L18" s="70"/>
      <c r="M18" s="101">
        <f t="shared" si="1"/>
        <v>0</v>
      </c>
      <c r="O18" s="1" t="e">
        <f>VLOOKUP(K18,'Fluxo de Caixa'!B:B,1,0)</f>
        <v>#N/A</v>
      </c>
    </row>
    <row r="19" spans="2:15">
      <c r="B19" s="60"/>
      <c r="C19" s="65"/>
      <c r="D19" s="66"/>
      <c r="E19" s="20" t="str">
        <f t="shared" si="0"/>
        <v>1-1900</v>
      </c>
      <c r="F19" s="69"/>
      <c r="G19" s="67"/>
      <c r="H19" s="69"/>
      <c r="I19" s="60"/>
      <c r="J19" s="67"/>
      <c r="K19" s="25" t="e">
        <f>IFERROR(VLOOKUP(J19,'DE-PARA'!J:K,2,0),VLOOKUP('BD Conta 5294-1'!J19,'DE-PARA'!K:L,2,0))</f>
        <v>#N/A</v>
      </c>
      <c r="L19" s="70"/>
      <c r="M19" s="101">
        <f t="shared" si="1"/>
        <v>0</v>
      </c>
      <c r="O19" s="1" t="e">
        <f>VLOOKUP(K19,'Fluxo de Caixa'!B:B,1,0)</f>
        <v>#N/A</v>
      </c>
    </row>
    <row r="20" spans="2:15">
      <c r="B20" s="60"/>
      <c r="C20" s="65"/>
      <c r="D20" s="66"/>
      <c r="E20" s="20" t="str">
        <f t="shared" si="0"/>
        <v>1-1900</v>
      </c>
      <c r="F20" s="69"/>
      <c r="G20" s="67"/>
      <c r="H20" s="69"/>
      <c r="I20" s="60"/>
      <c r="J20" s="67"/>
      <c r="K20" s="25" t="e">
        <f>IFERROR(VLOOKUP(J20,'DE-PARA'!J:K,2,0),VLOOKUP('BD Conta 5294-1'!J20,'DE-PARA'!K:L,2,0))</f>
        <v>#N/A</v>
      </c>
      <c r="L20" s="70"/>
      <c r="M20" s="101">
        <f t="shared" si="1"/>
        <v>0</v>
      </c>
      <c r="O20" s="1" t="e">
        <f>VLOOKUP(K20,'Fluxo de Caixa'!B:B,1,0)</f>
        <v>#N/A</v>
      </c>
    </row>
    <row r="21" spans="2:15">
      <c r="B21" s="60"/>
      <c r="C21" s="65"/>
      <c r="D21" s="66"/>
      <c r="E21" s="20" t="str">
        <f t="shared" si="0"/>
        <v>1-1900</v>
      </c>
      <c r="F21" s="69"/>
      <c r="G21" s="67"/>
      <c r="H21" s="69"/>
      <c r="I21" s="60"/>
      <c r="J21" s="67"/>
      <c r="K21" s="25" t="e">
        <f>IFERROR(VLOOKUP(J21,'DE-PARA'!J:K,2,0),VLOOKUP('BD Conta 5294-1'!J21,'DE-PARA'!K:L,2,0))</f>
        <v>#N/A</v>
      </c>
      <c r="L21" s="70"/>
      <c r="M21" s="101">
        <f t="shared" si="1"/>
        <v>0</v>
      </c>
      <c r="O21" s="1" t="e">
        <f>VLOOKUP(K21,'Fluxo de Caixa'!B:B,1,0)</f>
        <v>#N/A</v>
      </c>
    </row>
    <row r="22" spans="2:15">
      <c r="B22" s="60"/>
      <c r="C22" s="65"/>
      <c r="D22" s="66"/>
      <c r="E22" s="20" t="str">
        <f t="shared" si="0"/>
        <v>1-1900</v>
      </c>
      <c r="F22" s="69"/>
      <c r="G22" s="67"/>
      <c r="H22" s="69"/>
      <c r="I22" s="60"/>
      <c r="J22" s="67"/>
      <c r="K22" s="25" t="e">
        <f>IFERROR(VLOOKUP(J22,'DE-PARA'!J:K,2,0),VLOOKUP('BD Conta 5294-1'!J22,'DE-PARA'!K:L,2,0))</f>
        <v>#N/A</v>
      </c>
      <c r="L22" s="70"/>
      <c r="M22" s="101">
        <f t="shared" si="1"/>
        <v>0</v>
      </c>
      <c r="O22" s="1" t="e">
        <f>VLOOKUP(K22,'Fluxo de Caixa'!B:B,1,0)</f>
        <v>#N/A</v>
      </c>
    </row>
    <row r="23" spans="2:15">
      <c r="B23" s="60"/>
      <c r="C23" s="65"/>
      <c r="D23" s="66"/>
      <c r="E23" s="20" t="str">
        <f t="shared" si="0"/>
        <v>1-1900</v>
      </c>
      <c r="F23" s="69"/>
      <c r="G23" s="67"/>
      <c r="H23" s="69"/>
      <c r="I23" s="60"/>
      <c r="J23" s="67"/>
      <c r="K23" s="25" t="e">
        <f>IFERROR(VLOOKUP(J23,'DE-PARA'!J:K,2,0),VLOOKUP('BD Conta 5294-1'!J23,'DE-PARA'!K:L,2,0))</f>
        <v>#N/A</v>
      </c>
      <c r="L23" s="70"/>
      <c r="M23" s="101">
        <f t="shared" si="1"/>
        <v>0</v>
      </c>
      <c r="O23" s="1" t="e">
        <f>VLOOKUP(K23,'Fluxo de Caixa'!B:B,1,0)</f>
        <v>#N/A</v>
      </c>
    </row>
    <row r="24" spans="2:15">
      <c r="B24" s="60"/>
      <c r="C24" s="65"/>
      <c r="D24" s="66"/>
      <c r="E24" s="20" t="str">
        <f t="shared" si="0"/>
        <v>1-1900</v>
      </c>
      <c r="F24" s="69"/>
      <c r="G24" s="67"/>
      <c r="H24" s="69"/>
      <c r="I24" s="60"/>
      <c r="J24" s="67"/>
      <c r="K24" s="25" t="e">
        <f>IFERROR(VLOOKUP(J24,'DE-PARA'!J:K,2,0),VLOOKUP('BD Conta 5294-1'!J24,'DE-PARA'!K:L,2,0))</f>
        <v>#N/A</v>
      </c>
      <c r="L24" s="70"/>
      <c r="M24" s="101">
        <f t="shared" si="1"/>
        <v>0</v>
      </c>
      <c r="O24" s="1" t="e">
        <f>VLOOKUP(K24,'Fluxo de Caixa'!B:B,1,0)</f>
        <v>#N/A</v>
      </c>
    </row>
    <row r="25" spans="2:15">
      <c r="B25" s="60"/>
      <c r="C25" s="65"/>
      <c r="D25" s="66"/>
      <c r="E25" s="20" t="str">
        <f t="shared" si="0"/>
        <v>1-1900</v>
      </c>
      <c r="F25" s="69"/>
      <c r="G25" s="67"/>
      <c r="H25" s="69"/>
      <c r="I25" s="60"/>
      <c r="J25" s="67"/>
      <c r="K25" s="25" t="e">
        <f>IFERROR(VLOOKUP(J25,'DE-PARA'!J:K,2,0),VLOOKUP('BD Conta 5294-1'!J25,'DE-PARA'!K:L,2,0))</f>
        <v>#N/A</v>
      </c>
      <c r="L25" s="70"/>
      <c r="M25" s="101">
        <f t="shared" si="1"/>
        <v>0</v>
      </c>
      <c r="O25" s="1" t="e">
        <f>VLOOKUP(K25,'Fluxo de Caixa'!B:B,1,0)</f>
        <v>#N/A</v>
      </c>
    </row>
    <row r="26" spans="2:15">
      <c r="B26" s="60"/>
      <c r="C26" s="65"/>
      <c r="D26" s="66"/>
      <c r="E26" s="20" t="str">
        <f t="shared" si="0"/>
        <v>1-1900</v>
      </c>
      <c r="F26" s="69"/>
      <c r="G26" s="67"/>
      <c r="H26" s="69"/>
      <c r="I26" s="60"/>
      <c r="J26" s="67"/>
      <c r="K26" s="25" t="e">
        <f>IFERROR(VLOOKUP(J26,'DE-PARA'!J:K,2,0),VLOOKUP('BD Conta 5294-1'!J26,'DE-PARA'!K:L,2,0))</f>
        <v>#N/A</v>
      </c>
      <c r="L26" s="70"/>
      <c r="M26" s="101">
        <f t="shared" si="1"/>
        <v>0</v>
      </c>
      <c r="O26" s="1" t="e">
        <f>VLOOKUP(K26,'Fluxo de Caixa'!B:B,1,0)</f>
        <v>#N/A</v>
      </c>
    </row>
    <row r="27" spans="2:15">
      <c r="B27" s="60"/>
      <c r="C27" s="65"/>
      <c r="D27" s="66"/>
      <c r="E27" s="20" t="str">
        <f t="shared" si="0"/>
        <v>1-1900</v>
      </c>
      <c r="F27" s="69"/>
      <c r="G27" s="67"/>
      <c r="H27" s="69"/>
      <c r="I27" s="60"/>
      <c r="J27" s="67"/>
      <c r="K27" s="25" t="e">
        <f>IFERROR(VLOOKUP(J27,'DE-PARA'!J:K,2,0),VLOOKUP('BD Conta 5294-1'!J27,'DE-PARA'!K:L,2,0))</f>
        <v>#N/A</v>
      </c>
      <c r="L27" s="70"/>
      <c r="M27" s="101">
        <f t="shared" si="1"/>
        <v>0</v>
      </c>
      <c r="O27" s="1" t="e">
        <f>VLOOKUP(K27,'Fluxo de Caixa'!B:B,1,0)</f>
        <v>#N/A</v>
      </c>
    </row>
    <row r="28" spans="2:15">
      <c r="B28" s="60"/>
      <c r="C28" s="65"/>
      <c r="D28" s="66"/>
      <c r="E28" s="20" t="str">
        <f t="shared" si="0"/>
        <v>1-1900</v>
      </c>
      <c r="F28" s="69"/>
      <c r="G28" s="67"/>
      <c r="H28" s="69"/>
      <c r="I28" s="60"/>
      <c r="J28" s="67"/>
      <c r="K28" s="25" t="e">
        <f>IFERROR(VLOOKUP(J28,'DE-PARA'!J:K,2,0),VLOOKUP('BD Conta 5294-1'!J28,'DE-PARA'!K:L,2,0))</f>
        <v>#N/A</v>
      </c>
      <c r="L28" s="70"/>
      <c r="M28" s="101">
        <f t="shared" si="1"/>
        <v>0</v>
      </c>
      <c r="O28" s="1" t="e">
        <f>VLOOKUP(K28,'Fluxo de Caixa'!B:B,1,0)</f>
        <v>#N/A</v>
      </c>
    </row>
    <row r="29" spans="2:15">
      <c r="B29" s="60"/>
      <c r="C29" s="65"/>
      <c r="D29" s="66"/>
      <c r="E29" s="20" t="str">
        <f t="shared" si="0"/>
        <v>1-1900</v>
      </c>
      <c r="F29" s="69"/>
      <c r="G29" s="67"/>
      <c r="H29" s="69"/>
      <c r="I29" s="60"/>
      <c r="J29" s="67"/>
      <c r="K29" s="25" t="e">
        <f>IFERROR(VLOOKUP(J29,'DE-PARA'!J:K,2,0),VLOOKUP('BD Conta 5294-1'!J29,'DE-PARA'!K:L,2,0))</f>
        <v>#N/A</v>
      </c>
      <c r="L29" s="70"/>
      <c r="M29" s="101">
        <f t="shared" si="1"/>
        <v>0</v>
      </c>
      <c r="O29" s="1" t="e">
        <f>VLOOKUP(K29,'Fluxo de Caixa'!B:B,1,0)</f>
        <v>#N/A</v>
      </c>
    </row>
    <row r="30" spans="2:15">
      <c r="B30" s="60"/>
      <c r="C30" s="65"/>
      <c r="D30" s="66"/>
      <c r="E30" s="20" t="str">
        <f t="shared" si="0"/>
        <v>1-1900</v>
      </c>
      <c r="F30" s="69"/>
      <c r="G30" s="67"/>
      <c r="H30" s="69"/>
      <c r="I30" s="60"/>
      <c r="J30" s="67"/>
      <c r="K30" s="25" t="e">
        <f>IFERROR(VLOOKUP(J30,'DE-PARA'!J:K,2,0),VLOOKUP('BD Conta 5294-1'!J30,'DE-PARA'!K:L,2,0))</f>
        <v>#N/A</v>
      </c>
      <c r="L30" s="70"/>
      <c r="M30" s="101">
        <f t="shared" si="1"/>
        <v>0</v>
      </c>
      <c r="O30" s="1" t="e">
        <f>VLOOKUP(K30,'Fluxo de Caixa'!B:B,1,0)</f>
        <v>#N/A</v>
      </c>
    </row>
    <row r="31" spans="2:15">
      <c r="B31" s="60"/>
      <c r="C31" s="65"/>
      <c r="D31" s="66"/>
      <c r="E31" s="20" t="str">
        <f t="shared" si="0"/>
        <v>1-1900</v>
      </c>
      <c r="F31" s="69"/>
      <c r="G31" s="67"/>
      <c r="H31" s="69"/>
      <c r="I31" s="60"/>
      <c r="J31" s="67"/>
      <c r="K31" s="25" t="e">
        <f>IFERROR(VLOOKUP(J31,'DE-PARA'!J:K,2,0),VLOOKUP('BD Conta 5294-1'!J31,'DE-PARA'!K:L,2,0))</f>
        <v>#N/A</v>
      </c>
      <c r="L31" s="70"/>
      <c r="M31" s="101">
        <f t="shared" si="1"/>
        <v>0</v>
      </c>
      <c r="O31" s="1" t="e">
        <f>VLOOKUP(K31,'Fluxo de Caixa'!B:B,1,0)</f>
        <v>#N/A</v>
      </c>
    </row>
    <row r="32" spans="2:15">
      <c r="B32" s="60"/>
      <c r="C32" s="65"/>
      <c r="D32" s="66"/>
      <c r="E32" s="20" t="str">
        <f t="shared" si="0"/>
        <v>1-1900</v>
      </c>
      <c r="F32" s="69"/>
      <c r="G32" s="67"/>
      <c r="H32" s="69"/>
      <c r="I32" s="60"/>
      <c r="J32" s="67"/>
      <c r="K32" s="25" t="e">
        <f>IFERROR(VLOOKUP(J32,'DE-PARA'!J:K,2,0),VLOOKUP('BD Conta 5294-1'!J32,'DE-PARA'!K:L,2,0))</f>
        <v>#N/A</v>
      </c>
      <c r="L32" s="70"/>
      <c r="M32" s="101">
        <f t="shared" si="1"/>
        <v>0</v>
      </c>
      <c r="O32" s="1" t="e">
        <f>VLOOKUP(K32,'Fluxo de Caixa'!B:B,1,0)</f>
        <v>#N/A</v>
      </c>
    </row>
    <row r="33" spans="2:15">
      <c r="B33" s="60"/>
      <c r="C33" s="65"/>
      <c r="D33" s="66"/>
      <c r="E33" s="20" t="str">
        <f t="shared" si="0"/>
        <v>1-1900</v>
      </c>
      <c r="F33" s="69"/>
      <c r="G33" s="67"/>
      <c r="H33" s="69"/>
      <c r="I33" s="60"/>
      <c r="J33" s="67"/>
      <c r="K33" s="25" t="e">
        <f>IFERROR(VLOOKUP(J33,'DE-PARA'!J:K,2,0),VLOOKUP('BD Conta 5294-1'!J33,'DE-PARA'!K:L,2,0))</f>
        <v>#N/A</v>
      </c>
      <c r="L33" s="70"/>
      <c r="M33" s="101">
        <f t="shared" si="1"/>
        <v>0</v>
      </c>
      <c r="O33" s="1" t="e">
        <f>VLOOKUP(K33,'Fluxo de Caixa'!B:B,1,0)</f>
        <v>#N/A</v>
      </c>
    </row>
    <row r="34" spans="2:15">
      <c r="B34" s="60"/>
      <c r="C34" s="65"/>
      <c r="D34" s="66"/>
      <c r="E34" s="20" t="str">
        <f t="shared" si="0"/>
        <v>1-1900</v>
      </c>
      <c r="F34" s="69"/>
      <c r="G34" s="67"/>
      <c r="H34" s="69"/>
      <c r="I34" s="60"/>
      <c r="J34" s="67"/>
      <c r="K34" s="25" t="e">
        <f>IFERROR(VLOOKUP(J34,'DE-PARA'!J:K,2,0),VLOOKUP('BD Conta 5294-1'!J34,'DE-PARA'!K:L,2,0))</f>
        <v>#N/A</v>
      </c>
      <c r="L34" s="70"/>
      <c r="M34" s="101">
        <f t="shared" si="1"/>
        <v>0</v>
      </c>
      <c r="O34" s="1" t="e">
        <f>VLOOKUP(K34,'Fluxo de Caixa'!B:B,1,0)</f>
        <v>#N/A</v>
      </c>
    </row>
    <row r="35" spans="2:15">
      <c r="B35" s="60"/>
      <c r="C35" s="65"/>
      <c r="D35" s="66"/>
      <c r="E35" s="20" t="str">
        <f t="shared" si="0"/>
        <v>1-1900</v>
      </c>
      <c r="F35" s="69"/>
      <c r="G35" s="67"/>
      <c r="H35" s="69"/>
      <c r="I35" s="60"/>
      <c r="J35" s="67"/>
      <c r="K35" s="25" t="e">
        <f>IFERROR(VLOOKUP(J35,'DE-PARA'!J:K,2,0),VLOOKUP('BD Conta 5294-1'!J35,'DE-PARA'!K:L,2,0))</f>
        <v>#N/A</v>
      </c>
      <c r="L35" s="70"/>
      <c r="M35" s="101">
        <f t="shared" si="1"/>
        <v>0</v>
      </c>
      <c r="O35" s="1" t="e">
        <f>VLOOKUP(K35,'Fluxo de Caixa'!B:B,1,0)</f>
        <v>#N/A</v>
      </c>
    </row>
    <row r="36" spans="2:15">
      <c r="B36" s="60"/>
      <c r="C36" s="65"/>
      <c r="D36" s="66"/>
      <c r="E36" s="20" t="str">
        <f t="shared" si="0"/>
        <v>1-1900</v>
      </c>
      <c r="F36" s="69"/>
      <c r="G36" s="67"/>
      <c r="H36" s="69"/>
      <c r="I36" s="60"/>
      <c r="J36" s="67"/>
      <c r="K36" s="25" t="e">
        <f>IFERROR(VLOOKUP(J36,'DE-PARA'!J:K,2,0),VLOOKUP('BD Conta 5294-1'!J36,'DE-PARA'!K:L,2,0))</f>
        <v>#N/A</v>
      </c>
      <c r="L36" s="70"/>
      <c r="M36" s="101">
        <f t="shared" si="1"/>
        <v>0</v>
      </c>
      <c r="O36" s="1" t="e">
        <f>VLOOKUP(K36,'Fluxo de Caixa'!B:B,1,0)</f>
        <v>#N/A</v>
      </c>
    </row>
    <row r="37" spans="2:15">
      <c r="B37" s="60"/>
      <c r="C37" s="65"/>
      <c r="D37" s="66"/>
      <c r="E37" s="20" t="str">
        <f t="shared" si="0"/>
        <v>1-1900</v>
      </c>
      <c r="F37" s="69"/>
      <c r="G37" s="67"/>
      <c r="H37" s="69"/>
      <c r="I37" s="60"/>
      <c r="J37" s="67"/>
      <c r="K37" s="25" t="e">
        <f>IFERROR(VLOOKUP(J37,'DE-PARA'!J:K,2,0),VLOOKUP('BD Conta 5294-1'!J37,'DE-PARA'!K:L,2,0))</f>
        <v>#N/A</v>
      </c>
      <c r="L37" s="70"/>
      <c r="M37" s="101">
        <f t="shared" si="1"/>
        <v>0</v>
      </c>
      <c r="O37" s="1" t="e">
        <f>VLOOKUP(K37,'Fluxo de Caixa'!B:B,1,0)</f>
        <v>#N/A</v>
      </c>
    </row>
    <row r="38" spans="2:15">
      <c r="B38" s="60"/>
      <c r="C38" s="65"/>
      <c r="D38" s="66"/>
      <c r="E38" s="20" t="str">
        <f t="shared" si="0"/>
        <v>1-1900</v>
      </c>
      <c r="F38" s="69"/>
      <c r="G38" s="67"/>
      <c r="H38" s="69"/>
      <c r="I38" s="60"/>
      <c r="J38" s="67"/>
      <c r="K38" s="25" t="e">
        <f>IFERROR(VLOOKUP(J38,'DE-PARA'!J:K,2,0),VLOOKUP('BD Conta 5294-1'!J38,'DE-PARA'!K:L,2,0))</f>
        <v>#N/A</v>
      </c>
      <c r="L38" s="70"/>
      <c r="M38" s="101">
        <f t="shared" si="1"/>
        <v>0</v>
      </c>
      <c r="O38" s="1" t="e">
        <f>VLOOKUP(K38,'Fluxo de Caixa'!B:B,1,0)</f>
        <v>#N/A</v>
      </c>
    </row>
    <row r="39" spans="2:15">
      <c r="B39" s="60"/>
      <c r="C39" s="65"/>
      <c r="D39" s="66"/>
      <c r="E39" s="20" t="str">
        <f t="shared" si="0"/>
        <v>1-1900</v>
      </c>
      <c r="F39" s="69"/>
      <c r="G39" s="67"/>
      <c r="H39" s="69"/>
      <c r="I39" s="60"/>
      <c r="J39" s="67"/>
      <c r="K39" s="25" t="e">
        <f>IFERROR(VLOOKUP(J39,'DE-PARA'!J:K,2,0),VLOOKUP('BD Conta 5294-1'!J39,'DE-PARA'!K:L,2,0))</f>
        <v>#N/A</v>
      </c>
      <c r="L39" s="70"/>
      <c r="M39" s="101">
        <f t="shared" si="1"/>
        <v>0</v>
      </c>
      <c r="O39" s="1" t="e">
        <f>VLOOKUP(K39,'Fluxo de Caixa'!B:B,1,0)</f>
        <v>#N/A</v>
      </c>
    </row>
    <row r="40" spans="2:15">
      <c r="B40" s="60"/>
      <c r="C40" s="65"/>
      <c r="D40" s="66"/>
      <c r="E40" s="20" t="str">
        <f t="shared" si="0"/>
        <v>1-1900</v>
      </c>
      <c r="F40" s="69"/>
      <c r="G40" s="67"/>
      <c r="H40" s="69"/>
      <c r="I40" s="60"/>
      <c r="J40" s="67"/>
      <c r="K40" s="25" t="e">
        <f>IFERROR(VLOOKUP(J40,'DE-PARA'!J:K,2,0),VLOOKUP('BD Conta 5294-1'!J40,'DE-PARA'!K:L,2,0))</f>
        <v>#N/A</v>
      </c>
      <c r="L40" s="70"/>
      <c r="M40" s="101">
        <f t="shared" si="1"/>
        <v>0</v>
      </c>
      <c r="O40" s="1" t="e">
        <f>VLOOKUP(K40,'Fluxo de Caixa'!B:B,1,0)</f>
        <v>#N/A</v>
      </c>
    </row>
    <row r="41" spans="2:15">
      <c r="B41" s="60"/>
      <c r="C41" s="65"/>
      <c r="D41" s="66"/>
      <c r="E41" s="20" t="str">
        <f t="shared" si="0"/>
        <v>1-1900</v>
      </c>
      <c r="F41" s="69"/>
      <c r="G41" s="67"/>
      <c r="H41" s="69"/>
      <c r="I41" s="60"/>
      <c r="J41" s="67"/>
      <c r="K41" s="25" t="e">
        <f>IFERROR(VLOOKUP(J41,'DE-PARA'!J:K,2,0),VLOOKUP('BD Conta 5294-1'!J41,'DE-PARA'!K:L,2,0))</f>
        <v>#N/A</v>
      </c>
      <c r="L41" s="70"/>
      <c r="M41" s="101">
        <f t="shared" si="1"/>
        <v>0</v>
      </c>
      <c r="O41" s="1" t="e">
        <f>VLOOKUP(K41,'Fluxo de Caixa'!B:B,1,0)</f>
        <v>#N/A</v>
      </c>
    </row>
    <row r="42" spans="2:15">
      <c r="B42" s="60"/>
      <c r="C42" s="65"/>
      <c r="D42" s="66"/>
      <c r="E42" s="20" t="str">
        <f t="shared" si="0"/>
        <v>1-1900</v>
      </c>
      <c r="F42" s="69"/>
      <c r="G42" s="67"/>
      <c r="H42" s="69"/>
      <c r="I42" s="60"/>
      <c r="J42" s="67"/>
      <c r="K42" s="25" t="e">
        <f>IFERROR(VLOOKUP(J42,'DE-PARA'!J:K,2,0),VLOOKUP('BD Conta 5294-1'!J42,'DE-PARA'!K:L,2,0))</f>
        <v>#N/A</v>
      </c>
      <c r="L42" s="70"/>
      <c r="M42" s="101">
        <f t="shared" si="1"/>
        <v>0</v>
      </c>
      <c r="O42" s="1" t="e">
        <f>VLOOKUP(K42,'Fluxo de Caixa'!B:B,1,0)</f>
        <v>#N/A</v>
      </c>
    </row>
    <row r="43" spans="2:15">
      <c r="B43" s="60"/>
      <c r="C43" s="65"/>
      <c r="D43" s="66"/>
      <c r="E43" s="20" t="str">
        <f t="shared" si="0"/>
        <v>1-1900</v>
      </c>
      <c r="F43" s="69"/>
      <c r="G43" s="67"/>
      <c r="H43" s="69"/>
      <c r="I43" s="60"/>
      <c r="J43" s="67"/>
      <c r="K43" s="25" t="e">
        <f>IFERROR(VLOOKUP(J43,'DE-PARA'!J:K,2,0),VLOOKUP('BD Conta 5294-1'!J43,'DE-PARA'!K:L,2,0))</f>
        <v>#N/A</v>
      </c>
      <c r="L43" s="70"/>
      <c r="M43" s="101">
        <f t="shared" si="1"/>
        <v>0</v>
      </c>
      <c r="O43" s="1" t="e">
        <f>VLOOKUP(K43,'Fluxo de Caixa'!B:B,1,0)</f>
        <v>#N/A</v>
      </c>
    </row>
    <row r="44" spans="2:15">
      <c r="B44" s="60"/>
      <c r="C44" s="65"/>
      <c r="D44" s="66"/>
      <c r="E44" s="20" t="str">
        <f t="shared" si="0"/>
        <v>1-1900</v>
      </c>
      <c r="F44" s="69"/>
      <c r="G44" s="67"/>
      <c r="H44" s="69"/>
      <c r="I44" s="60"/>
      <c r="J44" s="67"/>
      <c r="K44" s="25" t="e">
        <f>IFERROR(VLOOKUP(J44,'DE-PARA'!J:K,2,0),VLOOKUP('BD Conta 5294-1'!J44,'DE-PARA'!K:L,2,0))</f>
        <v>#N/A</v>
      </c>
      <c r="L44" s="70"/>
      <c r="M44" s="101">
        <f t="shared" si="1"/>
        <v>0</v>
      </c>
      <c r="O44" s="1" t="e">
        <f>VLOOKUP(K44,'Fluxo de Caixa'!B:B,1,0)</f>
        <v>#N/A</v>
      </c>
    </row>
    <row r="45" spans="2:15">
      <c r="B45" s="60"/>
      <c r="C45" s="65"/>
      <c r="D45" s="66"/>
      <c r="E45" s="20" t="str">
        <f t="shared" si="0"/>
        <v>1-1900</v>
      </c>
      <c r="F45" s="69"/>
      <c r="G45" s="67"/>
      <c r="H45" s="69"/>
      <c r="I45" s="60"/>
      <c r="J45" s="67"/>
      <c r="K45" s="25" t="e">
        <f>IFERROR(VLOOKUP(J45,'DE-PARA'!J:K,2,0),VLOOKUP('BD Conta 5294-1'!J45,'DE-PARA'!K:L,2,0))</f>
        <v>#N/A</v>
      </c>
      <c r="L45" s="70"/>
      <c r="M45" s="101">
        <f t="shared" si="1"/>
        <v>0</v>
      </c>
      <c r="O45" s="1" t="e">
        <f>VLOOKUP(K45,'Fluxo de Caixa'!B:B,1,0)</f>
        <v>#N/A</v>
      </c>
    </row>
    <row r="46" spans="2:15">
      <c r="B46" s="60"/>
      <c r="C46" s="65"/>
      <c r="D46" s="66"/>
      <c r="E46" s="20" t="str">
        <f t="shared" si="0"/>
        <v>1-1900</v>
      </c>
      <c r="F46" s="69"/>
      <c r="G46" s="67"/>
      <c r="H46" s="69"/>
      <c r="I46" s="60"/>
      <c r="J46" s="67"/>
      <c r="K46" s="25" t="e">
        <f>IFERROR(VLOOKUP(J46,'DE-PARA'!J:K,2,0),VLOOKUP('BD Conta 5294-1'!J46,'DE-PARA'!K:L,2,0))</f>
        <v>#N/A</v>
      </c>
      <c r="L46" s="70"/>
      <c r="M46" s="101">
        <f t="shared" si="1"/>
        <v>0</v>
      </c>
      <c r="O46" s="1" t="e">
        <f>VLOOKUP(K46,'Fluxo de Caixa'!B:B,1,0)</f>
        <v>#N/A</v>
      </c>
    </row>
    <row r="47" spans="2:15">
      <c r="B47" s="60"/>
      <c r="C47" s="65"/>
      <c r="D47" s="66"/>
      <c r="E47" s="20" t="str">
        <f t="shared" si="0"/>
        <v>1-1900</v>
      </c>
      <c r="F47" s="69"/>
      <c r="G47" s="67"/>
      <c r="H47" s="69"/>
      <c r="I47" s="60"/>
      <c r="J47" s="67"/>
      <c r="K47" s="25" t="e">
        <f>IFERROR(VLOOKUP(J47,'DE-PARA'!J:K,2,0),VLOOKUP('BD Conta 5294-1'!J47,'DE-PARA'!K:L,2,0))</f>
        <v>#N/A</v>
      </c>
      <c r="L47" s="70"/>
      <c r="M47" s="101">
        <f t="shared" si="1"/>
        <v>0</v>
      </c>
      <c r="O47" s="1" t="e">
        <f>VLOOKUP(K47,'Fluxo de Caixa'!B:B,1,0)</f>
        <v>#N/A</v>
      </c>
    </row>
    <row r="48" spans="2:15">
      <c r="B48" s="60"/>
      <c r="C48" s="65"/>
      <c r="D48" s="66"/>
      <c r="E48" s="20" t="str">
        <f t="shared" si="0"/>
        <v>1-1900</v>
      </c>
      <c r="F48" s="69"/>
      <c r="G48" s="67"/>
      <c r="H48" s="69"/>
      <c r="I48" s="60"/>
      <c r="J48" s="67"/>
      <c r="K48" s="25" t="e">
        <f>IFERROR(VLOOKUP(J48,'DE-PARA'!J:K,2,0),VLOOKUP('BD Conta 5294-1'!J48,'DE-PARA'!K:L,2,0))</f>
        <v>#N/A</v>
      </c>
      <c r="L48" s="70"/>
      <c r="M48" s="101">
        <f t="shared" si="1"/>
        <v>0</v>
      </c>
      <c r="O48" s="1" t="e">
        <f>VLOOKUP(K48,'Fluxo de Caixa'!B:B,1,0)</f>
        <v>#N/A</v>
      </c>
    </row>
    <row r="49" spans="2:15">
      <c r="B49" s="60"/>
      <c r="C49" s="65"/>
      <c r="D49" s="66"/>
      <c r="E49" s="20" t="str">
        <f t="shared" si="0"/>
        <v>1-1900</v>
      </c>
      <c r="F49" s="69"/>
      <c r="G49" s="67"/>
      <c r="H49" s="69"/>
      <c r="I49" s="60"/>
      <c r="J49" s="67"/>
      <c r="K49" s="25" t="e">
        <f>IFERROR(VLOOKUP(J49,'DE-PARA'!J:K,2,0),VLOOKUP('BD Conta 5294-1'!J49,'DE-PARA'!K:L,2,0))</f>
        <v>#N/A</v>
      </c>
      <c r="L49" s="70"/>
      <c r="M49" s="101">
        <f t="shared" si="1"/>
        <v>0</v>
      </c>
      <c r="O49" s="1" t="e">
        <f>VLOOKUP(K49,'Fluxo de Caixa'!B:B,1,0)</f>
        <v>#N/A</v>
      </c>
    </row>
    <row r="50" spans="2:15">
      <c r="B50" s="60"/>
      <c r="C50" s="65"/>
      <c r="D50" s="66"/>
      <c r="E50" s="20" t="str">
        <f t="shared" si="0"/>
        <v>1-1900</v>
      </c>
      <c r="F50" s="69"/>
      <c r="G50" s="67"/>
      <c r="H50" s="69"/>
      <c r="I50" s="60"/>
      <c r="J50" s="67"/>
      <c r="K50" s="25" t="e">
        <f>IFERROR(VLOOKUP(J50,'DE-PARA'!J:K,2,0),VLOOKUP('BD Conta 5294-1'!J50,'DE-PARA'!K:L,2,0))</f>
        <v>#N/A</v>
      </c>
      <c r="L50" s="70"/>
      <c r="M50" s="101">
        <f t="shared" si="1"/>
        <v>0</v>
      </c>
      <c r="O50" s="1" t="e">
        <f>VLOOKUP(K50,'Fluxo de Caixa'!B:B,1,0)</f>
        <v>#N/A</v>
      </c>
    </row>
    <row r="51" spans="2:15">
      <c r="B51" s="60"/>
      <c r="C51" s="65"/>
      <c r="D51" s="66"/>
      <c r="E51" s="20" t="str">
        <f t="shared" si="0"/>
        <v>1-1900</v>
      </c>
      <c r="F51" s="69"/>
      <c r="G51" s="67"/>
      <c r="H51" s="69"/>
      <c r="I51" s="60"/>
      <c r="J51" s="67"/>
      <c r="K51" s="25" t="e">
        <f>IFERROR(VLOOKUP(J51,'DE-PARA'!J:K,2,0),VLOOKUP('BD Conta 5294-1'!J51,'DE-PARA'!K:L,2,0))</f>
        <v>#N/A</v>
      </c>
      <c r="L51" s="70"/>
      <c r="M51" s="101">
        <f t="shared" si="1"/>
        <v>0</v>
      </c>
      <c r="O51" s="1" t="e">
        <f>VLOOKUP(K51,'Fluxo de Caixa'!B:B,1,0)</f>
        <v>#N/A</v>
      </c>
    </row>
    <row r="52" spans="2:15">
      <c r="B52" s="60"/>
      <c r="C52" s="65"/>
      <c r="D52" s="66"/>
      <c r="E52" s="20" t="str">
        <f t="shared" si="0"/>
        <v>1-1900</v>
      </c>
      <c r="F52" s="69"/>
      <c r="G52" s="67"/>
      <c r="H52" s="69"/>
      <c r="I52" s="60"/>
      <c r="J52" s="67"/>
      <c r="K52" s="25" t="e">
        <f>IFERROR(VLOOKUP(J52,'DE-PARA'!J:K,2,0),VLOOKUP('BD Conta 5294-1'!J52,'DE-PARA'!K:L,2,0))</f>
        <v>#N/A</v>
      </c>
      <c r="L52" s="70"/>
      <c r="M52" s="101">
        <f t="shared" si="1"/>
        <v>0</v>
      </c>
      <c r="O52" s="1" t="e">
        <f>VLOOKUP(K52,'Fluxo de Caixa'!B:B,1,0)</f>
        <v>#N/A</v>
      </c>
    </row>
    <row r="53" spans="2:15">
      <c r="B53" s="60"/>
      <c r="C53" s="65"/>
      <c r="D53" s="66"/>
      <c r="E53" s="20" t="str">
        <f t="shared" si="0"/>
        <v>1-1900</v>
      </c>
      <c r="F53" s="69"/>
      <c r="G53" s="67"/>
      <c r="H53" s="69"/>
      <c r="I53" s="60"/>
      <c r="J53" s="67"/>
      <c r="K53" s="25" t="e">
        <f>IFERROR(VLOOKUP(J53,'DE-PARA'!J:K,2,0),VLOOKUP('BD Conta 5294-1'!J53,'DE-PARA'!K:L,2,0))</f>
        <v>#N/A</v>
      </c>
      <c r="L53" s="70"/>
      <c r="M53" s="101">
        <f t="shared" si="1"/>
        <v>0</v>
      </c>
      <c r="O53" s="1" t="e">
        <f>VLOOKUP(K53,'Fluxo de Caixa'!B:B,1,0)</f>
        <v>#N/A</v>
      </c>
    </row>
    <row r="54" spans="2:15">
      <c r="B54" s="60"/>
      <c r="C54" s="65"/>
      <c r="D54" s="66"/>
      <c r="E54" s="20" t="str">
        <f t="shared" si="0"/>
        <v>1-1900</v>
      </c>
      <c r="F54" s="69"/>
      <c r="G54" s="67"/>
      <c r="H54" s="69"/>
      <c r="I54" s="60"/>
      <c r="J54" s="67"/>
      <c r="K54" s="25" t="e">
        <f>IFERROR(VLOOKUP(J54,'DE-PARA'!J:K,2,0),VLOOKUP('BD Conta 5294-1'!J54,'DE-PARA'!K:L,2,0))</f>
        <v>#N/A</v>
      </c>
      <c r="L54" s="70"/>
      <c r="M54" s="101">
        <f t="shared" si="1"/>
        <v>0</v>
      </c>
      <c r="O54" s="1" t="e">
        <f>VLOOKUP(K54,'Fluxo de Caixa'!B:B,1,0)</f>
        <v>#N/A</v>
      </c>
    </row>
    <row r="55" spans="2:15">
      <c r="B55" s="60"/>
      <c r="C55" s="65"/>
      <c r="D55" s="66"/>
      <c r="E55" s="20" t="str">
        <f t="shared" si="0"/>
        <v>1-1900</v>
      </c>
      <c r="F55" s="69"/>
      <c r="G55" s="67"/>
      <c r="H55" s="69"/>
      <c r="I55" s="60"/>
      <c r="J55" s="67"/>
      <c r="K55" s="25" t="e">
        <f>IFERROR(VLOOKUP(J55,'DE-PARA'!J:K,2,0),VLOOKUP('BD Conta 5294-1'!J55,'DE-PARA'!K:L,2,0))</f>
        <v>#N/A</v>
      </c>
      <c r="L55" s="70"/>
      <c r="M55" s="101">
        <f t="shared" si="1"/>
        <v>0</v>
      </c>
      <c r="O55" s="1" t="e">
        <f>VLOOKUP(K55,'Fluxo de Caixa'!B:B,1,0)</f>
        <v>#N/A</v>
      </c>
    </row>
    <row r="56" spans="2:15">
      <c r="B56" s="60"/>
      <c r="C56" s="65"/>
      <c r="D56" s="66"/>
      <c r="E56" s="20" t="str">
        <f t="shared" si="0"/>
        <v>1-1900</v>
      </c>
      <c r="F56" s="69"/>
      <c r="G56" s="67"/>
      <c r="H56" s="69"/>
      <c r="I56" s="60"/>
      <c r="J56" s="67"/>
      <c r="K56" s="25" t="e">
        <f>IFERROR(VLOOKUP(J56,'DE-PARA'!J:K,2,0),VLOOKUP('BD Conta 5294-1'!J56,'DE-PARA'!K:L,2,0))</f>
        <v>#N/A</v>
      </c>
      <c r="L56" s="70"/>
      <c r="M56" s="101">
        <f t="shared" si="1"/>
        <v>0</v>
      </c>
      <c r="O56" s="1" t="e">
        <f>VLOOKUP(K56,'Fluxo de Caixa'!B:B,1,0)</f>
        <v>#N/A</v>
      </c>
    </row>
    <row r="57" spans="2:15">
      <c r="B57" s="60"/>
      <c r="C57" s="65"/>
      <c r="D57" s="66"/>
      <c r="E57" s="20" t="str">
        <f t="shared" si="0"/>
        <v>1-1900</v>
      </c>
      <c r="F57" s="69"/>
      <c r="G57" s="67"/>
      <c r="H57" s="69"/>
      <c r="I57" s="60"/>
      <c r="J57" s="67"/>
      <c r="K57" s="25" t="e">
        <f>IFERROR(VLOOKUP(J57,'DE-PARA'!J:K,2,0),VLOOKUP('BD Conta 5294-1'!J57,'DE-PARA'!K:L,2,0))</f>
        <v>#N/A</v>
      </c>
      <c r="L57" s="70"/>
      <c r="M57" s="101">
        <f t="shared" si="1"/>
        <v>0</v>
      </c>
      <c r="O57" s="1" t="e">
        <f>VLOOKUP(K57,'Fluxo de Caixa'!B:B,1,0)</f>
        <v>#N/A</v>
      </c>
    </row>
    <row r="58" spans="2:15">
      <c r="B58" s="60"/>
      <c r="C58" s="65"/>
      <c r="D58" s="66"/>
      <c r="E58" s="20" t="str">
        <f t="shared" si="0"/>
        <v>1-1900</v>
      </c>
      <c r="F58" s="69"/>
      <c r="G58" s="67"/>
      <c r="H58" s="69"/>
      <c r="I58" s="60"/>
      <c r="J58" s="67"/>
      <c r="K58" s="25" t="e">
        <f>IFERROR(VLOOKUP(J58,'DE-PARA'!J:K,2,0),VLOOKUP('BD Conta 5294-1'!J58,'DE-PARA'!K:L,2,0))</f>
        <v>#N/A</v>
      </c>
      <c r="L58" s="70"/>
      <c r="M58" s="101">
        <f t="shared" si="1"/>
        <v>0</v>
      </c>
      <c r="O58" s="1" t="e">
        <f>VLOOKUP(K58,'Fluxo de Caixa'!B:B,1,0)</f>
        <v>#N/A</v>
      </c>
    </row>
    <row r="59" spans="2:15">
      <c r="B59" s="60"/>
      <c r="C59" s="65"/>
      <c r="D59" s="66"/>
      <c r="E59" s="20" t="str">
        <f t="shared" si="0"/>
        <v>1-1900</v>
      </c>
      <c r="F59" s="69"/>
      <c r="G59" s="67"/>
      <c r="H59" s="69"/>
      <c r="I59" s="60"/>
      <c r="J59" s="67"/>
      <c r="K59" s="25" t="e">
        <f>IFERROR(VLOOKUP(J59,'DE-PARA'!J:K,2,0),VLOOKUP('BD Conta 5294-1'!J59,'DE-PARA'!K:L,2,0))</f>
        <v>#N/A</v>
      </c>
      <c r="L59" s="70"/>
      <c r="M59" s="101">
        <f t="shared" si="1"/>
        <v>0</v>
      </c>
      <c r="O59" s="1" t="e">
        <f>VLOOKUP(K59,'Fluxo de Caixa'!B:B,1,0)</f>
        <v>#N/A</v>
      </c>
    </row>
    <row r="60" spans="2:15">
      <c r="B60" s="60"/>
      <c r="C60" s="65"/>
      <c r="D60" s="66"/>
      <c r="E60" s="20" t="str">
        <f t="shared" si="0"/>
        <v>1-1900</v>
      </c>
      <c r="F60" s="69"/>
      <c r="G60" s="67"/>
      <c r="H60" s="69"/>
      <c r="I60" s="60"/>
      <c r="J60" s="67"/>
      <c r="K60" s="25" t="e">
        <f>IFERROR(VLOOKUP(J60,'DE-PARA'!J:K,2,0),VLOOKUP('BD Conta 5294-1'!J60,'DE-PARA'!K:L,2,0))</f>
        <v>#N/A</v>
      </c>
      <c r="L60" s="70"/>
      <c r="M60" s="101">
        <f t="shared" si="1"/>
        <v>0</v>
      </c>
      <c r="O60" s="1" t="e">
        <f>VLOOKUP(K60,'Fluxo de Caixa'!B:B,1,0)</f>
        <v>#N/A</v>
      </c>
    </row>
    <row r="61" spans="2:15">
      <c r="B61" s="60"/>
      <c r="C61" s="65"/>
      <c r="D61" s="66"/>
      <c r="E61" s="20" t="str">
        <f t="shared" si="0"/>
        <v>1-1900</v>
      </c>
      <c r="F61" s="69"/>
      <c r="G61" s="67"/>
      <c r="H61" s="69"/>
      <c r="I61" s="60"/>
      <c r="J61" s="67"/>
      <c r="K61" s="25" t="e">
        <f>IFERROR(VLOOKUP(J61,'DE-PARA'!J:K,2,0),VLOOKUP('BD Conta 5294-1'!J61,'DE-PARA'!K:L,2,0))</f>
        <v>#N/A</v>
      </c>
      <c r="L61" s="70"/>
      <c r="M61" s="101">
        <f t="shared" si="1"/>
        <v>0</v>
      </c>
      <c r="O61" s="1" t="e">
        <f>VLOOKUP(K61,'Fluxo de Caixa'!B:B,1,0)</f>
        <v>#N/A</v>
      </c>
    </row>
    <row r="62" spans="2:15">
      <c r="B62" s="60"/>
      <c r="C62" s="65"/>
      <c r="D62" s="66"/>
      <c r="E62" s="20" t="str">
        <f t="shared" si="0"/>
        <v>1-1900</v>
      </c>
      <c r="F62" s="69"/>
      <c r="G62" s="67"/>
      <c r="H62" s="69"/>
      <c r="I62" s="60"/>
      <c r="J62" s="67"/>
      <c r="K62" s="25" t="e">
        <f>IFERROR(VLOOKUP(J62,'DE-PARA'!J:K,2,0),VLOOKUP('BD Conta 5294-1'!J62,'DE-PARA'!K:L,2,0))</f>
        <v>#N/A</v>
      </c>
      <c r="L62" s="70"/>
      <c r="M62" s="101">
        <f t="shared" si="1"/>
        <v>0</v>
      </c>
      <c r="O62" s="1" t="e">
        <f>VLOOKUP(K62,'Fluxo de Caixa'!B:B,1,0)</f>
        <v>#N/A</v>
      </c>
    </row>
    <row r="63" spans="2:15">
      <c r="B63" s="60"/>
      <c r="C63" s="65"/>
      <c r="D63" s="66"/>
      <c r="E63" s="20" t="str">
        <f t="shared" si="0"/>
        <v>1-1900</v>
      </c>
      <c r="F63" s="69"/>
      <c r="G63" s="67"/>
      <c r="H63" s="69"/>
      <c r="I63" s="60"/>
      <c r="J63" s="67"/>
      <c r="K63" s="25" t="e">
        <f>IFERROR(VLOOKUP(J63,'DE-PARA'!J:K,2,0),VLOOKUP('BD Conta 5294-1'!J63,'DE-PARA'!K:L,2,0))</f>
        <v>#N/A</v>
      </c>
      <c r="L63" s="70"/>
      <c r="M63" s="101">
        <f t="shared" si="1"/>
        <v>0</v>
      </c>
      <c r="O63" s="1" t="e">
        <f>VLOOKUP(K63,'Fluxo de Caixa'!B:B,1,0)</f>
        <v>#N/A</v>
      </c>
    </row>
    <row r="64" spans="2:15">
      <c r="B64" s="60"/>
      <c r="C64" s="65"/>
      <c r="D64" s="66"/>
      <c r="E64" s="20" t="str">
        <f t="shared" si="0"/>
        <v>1-1900</v>
      </c>
      <c r="F64" s="69"/>
      <c r="G64" s="67"/>
      <c r="H64" s="69"/>
      <c r="I64" s="60"/>
      <c r="J64" s="67"/>
      <c r="K64" s="25" t="e">
        <f>IFERROR(VLOOKUP(J64,'DE-PARA'!J:K,2,0),VLOOKUP('BD Conta 5294-1'!J64,'DE-PARA'!K:L,2,0))</f>
        <v>#N/A</v>
      </c>
      <c r="L64" s="70"/>
      <c r="M64" s="101">
        <f t="shared" si="1"/>
        <v>0</v>
      </c>
      <c r="O64" s="1" t="e">
        <f>VLOOKUP(K64,'Fluxo de Caixa'!B:B,1,0)</f>
        <v>#N/A</v>
      </c>
    </row>
    <row r="65" spans="2:15">
      <c r="B65" s="60"/>
      <c r="C65" s="65"/>
      <c r="D65" s="66"/>
      <c r="E65" s="20" t="str">
        <f t="shared" si="0"/>
        <v>1-1900</v>
      </c>
      <c r="F65" s="69"/>
      <c r="G65" s="67"/>
      <c r="H65" s="69"/>
      <c r="I65" s="60"/>
      <c r="J65" s="67"/>
      <c r="K65" s="25" t="e">
        <f>IFERROR(VLOOKUP(J65,'DE-PARA'!J:K,2,0),VLOOKUP('BD Conta 5294-1'!J65,'DE-PARA'!K:L,2,0))</f>
        <v>#N/A</v>
      </c>
      <c r="L65" s="70"/>
      <c r="M65" s="101">
        <f t="shared" si="1"/>
        <v>0</v>
      </c>
      <c r="O65" s="1" t="e">
        <f>VLOOKUP(K65,'Fluxo de Caixa'!B:B,1,0)</f>
        <v>#N/A</v>
      </c>
    </row>
    <row r="66" spans="2:15">
      <c r="B66" s="60"/>
      <c r="C66" s="65"/>
      <c r="D66" s="66"/>
      <c r="E66" s="20" t="str">
        <f t="shared" si="0"/>
        <v>1-1900</v>
      </c>
      <c r="F66" s="69"/>
      <c r="G66" s="67"/>
      <c r="H66" s="69"/>
      <c r="I66" s="60"/>
      <c r="J66" s="67"/>
      <c r="K66" s="25" t="e">
        <f>IFERROR(VLOOKUP(J66,'DE-PARA'!J:K,2,0),VLOOKUP('BD Conta 5294-1'!J66,'DE-PARA'!K:L,2,0))</f>
        <v>#N/A</v>
      </c>
      <c r="L66" s="70"/>
      <c r="M66" s="101">
        <f t="shared" si="1"/>
        <v>0</v>
      </c>
      <c r="O66" s="1" t="e">
        <f>VLOOKUP(K66,'Fluxo de Caixa'!B:B,1,0)</f>
        <v>#N/A</v>
      </c>
    </row>
    <row r="67" spans="2:15">
      <c r="B67" s="60"/>
      <c r="C67" s="65"/>
      <c r="D67" s="66"/>
      <c r="E67" s="20" t="str">
        <f t="shared" si="0"/>
        <v>1-1900</v>
      </c>
      <c r="F67" s="69"/>
      <c r="G67" s="67"/>
      <c r="H67" s="69"/>
      <c r="I67" s="60"/>
      <c r="J67" s="67"/>
      <c r="K67" s="25" t="e">
        <f>IFERROR(VLOOKUP(J67,'DE-PARA'!J:K,2,0),VLOOKUP('BD Conta 5294-1'!J67,'DE-PARA'!K:L,2,0))</f>
        <v>#N/A</v>
      </c>
      <c r="L67" s="70"/>
      <c r="M67" s="101">
        <f t="shared" si="1"/>
        <v>0</v>
      </c>
      <c r="O67" s="1" t="e">
        <f>VLOOKUP(K67,'Fluxo de Caixa'!B:B,1,0)</f>
        <v>#N/A</v>
      </c>
    </row>
    <row r="68" spans="2:15">
      <c r="B68" s="60"/>
      <c r="C68" s="65"/>
      <c r="D68" s="66"/>
      <c r="E68" s="20" t="str">
        <f t="shared" ref="E68:E131" si="2">MONTH(D68)&amp;"-"&amp;YEAR(D68)</f>
        <v>1-1900</v>
      </c>
      <c r="F68" s="69"/>
      <c r="G68" s="67"/>
      <c r="H68" s="69"/>
      <c r="I68" s="60"/>
      <c r="J68" s="67"/>
      <c r="K68" s="25" t="e">
        <f>IFERROR(VLOOKUP(J68,'DE-PARA'!J:K,2,0),VLOOKUP('BD Conta 5294-1'!J68,'DE-PARA'!K:L,2,0))</f>
        <v>#N/A</v>
      </c>
      <c r="L68" s="70"/>
      <c r="M68" s="101">
        <f t="shared" si="1"/>
        <v>0</v>
      </c>
      <c r="O68" s="1" t="e">
        <f>VLOOKUP(K68,'Fluxo de Caixa'!B:B,1,0)</f>
        <v>#N/A</v>
      </c>
    </row>
    <row r="69" spans="2:15">
      <c r="B69" s="60"/>
      <c r="C69" s="65"/>
      <c r="D69" s="66"/>
      <c r="E69" s="20" t="str">
        <f t="shared" si="2"/>
        <v>1-1900</v>
      </c>
      <c r="F69" s="69"/>
      <c r="G69" s="67"/>
      <c r="H69" s="69"/>
      <c r="I69" s="60"/>
      <c r="J69" s="67"/>
      <c r="K69" s="25" t="e">
        <f>IFERROR(VLOOKUP(J69,'DE-PARA'!J:K,2,0),VLOOKUP('BD Conta 5294-1'!J69,'DE-PARA'!K:L,2,0))</f>
        <v>#N/A</v>
      </c>
      <c r="L69" s="70"/>
      <c r="M69" s="101">
        <f t="shared" si="1"/>
        <v>0</v>
      </c>
      <c r="O69" s="1" t="e">
        <f>VLOOKUP(K69,'Fluxo de Caixa'!B:B,1,0)</f>
        <v>#N/A</v>
      </c>
    </row>
    <row r="70" spans="2:15">
      <c r="B70" s="60"/>
      <c r="C70" s="65"/>
      <c r="D70" s="66"/>
      <c r="E70" s="20" t="str">
        <f t="shared" si="2"/>
        <v>1-1900</v>
      </c>
      <c r="F70" s="69"/>
      <c r="G70" s="67"/>
      <c r="H70" s="69"/>
      <c r="I70" s="60"/>
      <c r="J70" s="67"/>
      <c r="K70" s="25" t="e">
        <f>IFERROR(VLOOKUP(J70,'DE-PARA'!J:K,2,0),VLOOKUP('BD Conta 5294-1'!J70,'DE-PARA'!K:L,2,0))</f>
        <v>#N/A</v>
      </c>
      <c r="L70" s="70"/>
      <c r="M70" s="101">
        <f t="shared" ref="M70:M133" si="3">M69+L70</f>
        <v>0</v>
      </c>
      <c r="O70" s="1" t="e">
        <f>VLOOKUP(K70,'Fluxo de Caixa'!B:B,1,0)</f>
        <v>#N/A</v>
      </c>
    </row>
    <row r="71" spans="2:15">
      <c r="B71" s="60"/>
      <c r="C71" s="65"/>
      <c r="D71" s="66"/>
      <c r="E71" s="20" t="str">
        <f t="shared" si="2"/>
        <v>1-1900</v>
      </c>
      <c r="F71" s="69"/>
      <c r="G71" s="67"/>
      <c r="H71" s="69"/>
      <c r="I71" s="60"/>
      <c r="J71" s="67"/>
      <c r="K71" s="25" t="e">
        <f>IFERROR(VLOOKUP(J71,'DE-PARA'!J:K,2,0),VLOOKUP('BD Conta 5294-1'!J71,'DE-PARA'!K:L,2,0))</f>
        <v>#N/A</v>
      </c>
      <c r="L71" s="70"/>
      <c r="M71" s="101">
        <f t="shared" si="3"/>
        <v>0</v>
      </c>
      <c r="O71" s="1" t="e">
        <f>VLOOKUP(K71,'Fluxo de Caixa'!B:B,1,0)</f>
        <v>#N/A</v>
      </c>
    </row>
    <row r="72" spans="2:15">
      <c r="B72" s="60"/>
      <c r="C72" s="65"/>
      <c r="D72" s="66"/>
      <c r="E72" s="20" t="str">
        <f t="shared" si="2"/>
        <v>1-1900</v>
      </c>
      <c r="F72" s="69"/>
      <c r="G72" s="67"/>
      <c r="H72" s="69"/>
      <c r="I72" s="60"/>
      <c r="J72" s="67"/>
      <c r="K72" s="25" t="e">
        <f>IFERROR(VLOOKUP(J72,'DE-PARA'!J:K,2,0),VLOOKUP('BD Conta 5294-1'!J72,'DE-PARA'!K:L,2,0))</f>
        <v>#N/A</v>
      </c>
      <c r="L72" s="70"/>
      <c r="M72" s="101">
        <f t="shared" si="3"/>
        <v>0</v>
      </c>
      <c r="O72" s="1" t="e">
        <f>VLOOKUP(K72,'Fluxo de Caixa'!B:B,1,0)</f>
        <v>#N/A</v>
      </c>
    </row>
    <row r="73" spans="2:15">
      <c r="B73" s="60"/>
      <c r="C73" s="65"/>
      <c r="D73" s="66"/>
      <c r="E73" s="20" t="str">
        <f t="shared" si="2"/>
        <v>1-1900</v>
      </c>
      <c r="F73" s="69"/>
      <c r="G73" s="67"/>
      <c r="H73" s="69"/>
      <c r="I73" s="60"/>
      <c r="J73" s="67"/>
      <c r="K73" s="25" t="e">
        <f>IFERROR(VLOOKUP(J73,'DE-PARA'!J:K,2,0),VLOOKUP('BD Conta 5294-1'!J73,'DE-PARA'!K:L,2,0))</f>
        <v>#N/A</v>
      </c>
      <c r="L73" s="70"/>
      <c r="M73" s="101">
        <f t="shared" si="3"/>
        <v>0</v>
      </c>
      <c r="O73" s="1" t="e">
        <f>VLOOKUP(K73,'Fluxo de Caixa'!B:B,1,0)</f>
        <v>#N/A</v>
      </c>
    </row>
    <row r="74" spans="2:15">
      <c r="B74" s="60"/>
      <c r="C74" s="65"/>
      <c r="D74" s="66"/>
      <c r="E74" s="20" t="str">
        <f t="shared" si="2"/>
        <v>1-1900</v>
      </c>
      <c r="F74" s="69"/>
      <c r="G74" s="67"/>
      <c r="H74" s="69"/>
      <c r="I74" s="60"/>
      <c r="J74" s="67"/>
      <c r="K74" s="25" t="e">
        <f>IFERROR(VLOOKUP(J74,'DE-PARA'!J:K,2,0),VLOOKUP('BD Conta 5294-1'!J74,'DE-PARA'!K:L,2,0))</f>
        <v>#N/A</v>
      </c>
      <c r="L74" s="70"/>
      <c r="M74" s="101">
        <f t="shared" si="3"/>
        <v>0</v>
      </c>
      <c r="O74" s="1" t="e">
        <f>VLOOKUP(K74,'Fluxo de Caixa'!B:B,1,0)</f>
        <v>#N/A</v>
      </c>
    </row>
    <row r="75" spans="2:15">
      <c r="B75" s="60"/>
      <c r="C75" s="65"/>
      <c r="D75" s="66"/>
      <c r="E75" s="20" t="str">
        <f t="shared" si="2"/>
        <v>1-1900</v>
      </c>
      <c r="F75" s="69"/>
      <c r="G75" s="67"/>
      <c r="H75" s="69"/>
      <c r="I75" s="60"/>
      <c r="J75" s="67"/>
      <c r="K75" s="25" t="e">
        <f>IFERROR(VLOOKUP(J75,'DE-PARA'!J:K,2,0),VLOOKUP('BD Conta 5294-1'!J75,'DE-PARA'!K:L,2,0))</f>
        <v>#N/A</v>
      </c>
      <c r="L75" s="70"/>
      <c r="M75" s="101">
        <f t="shared" si="3"/>
        <v>0</v>
      </c>
      <c r="O75" s="1" t="e">
        <f>VLOOKUP(K75,'Fluxo de Caixa'!B:B,1,0)</f>
        <v>#N/A</v>
      </c>
    </row>
    <row r="76" spans="2:15">
      <c r="B76" s="60"/>
      <c r="C76" s="65"/>
      <c r="D76" s="66"/>
      <c r="E76" s="20" t="str">
        <f t="shared" si="2"/>
        <v>1-1900</v>
      </c>
      <c r="F76" s="69"/>
      <c r="G76" s="67"/>
      <c r="H76" s="69"/>
      <c r="I76" s="60"/>
      <c r="J76" s="67"/>
      <c r="K76" s="25" t="e">
        <f>IFERROR(VLOOKUP(J76,'DE-PARA'!J:K,2,0),VLOOKUP('BD Conta 5294-1'!J76,'DE-PARA'!K:L,2,0))</f>
        <v>#N/A</v>
      </c>
      <c r="L76" s="70"/>
      <c r="M76" s="101">
        <f t="shared" si="3"/>
        <v>0</v>
      </c>
      <c r="O76" s="1" t="e">
        <f>VLOOKUP(K76,'Fluxo de Caixa'!B:B,1,0)</f>
        <v>#N/A</v>
      </c>
    </row>
    <row r="77" spans="2:15">
      <c r="B77" s="60"/>
      <c r="C77" s="65"/>
      <c r="D77" s="66"/>
      <c r="E77" s="20" t="str">
        <f t="shared" si="2"/>
        <v>1-1900</v>
      </c>
      <c r="F77" s="69"/>
      <c r="G77" s="67"/>
      <c r="H77" s="69"/>
      <c r="I77" s="60"/>
      <c r="J77" s="67"/>
      <c r="K77" s="25" t="e">
        <f>IFERROR(VLOOKUP(J77,'DE-PARA'!J:K,2,0),VLOOKUP('BD Conta 5294-1'!J77,'DE-PARA'!K:L,2,0))</f>
        <v>#N/A</v>
      </c>
      <c r="L77" s="70"/>
      <c r="M77" s="101">
        <f t="shared" si="3"/>
        <v>0</v>
      </c>
      <c r="O77" s="1" t="e">
        <f>VLOOKUP(K77,'Fluxo de Caixa'!B:B,1,0)</f>
        <v>#N/A</v>
      </c>
    </row>
    <row r="78" spans="2:15">
      <c r="B78" s="60"/>
      <c r="C78" s="65"/>
      <c r="D78" s="66"/>
      <c r="E78" s="20" t="str">
        <f t="shared" si="2"/>
        <v>1-1900</v>
      </c>
      <c r="F78" s="69"/>
      <c r="G78" s="67"/>
      <c r="H78" s="69"/>
      <c r="I78" s="60"/>
      <c r="J78" s="67"/>
      <c r="K78" s="25" t="e">
        <f>IFERROR(VLOOKUP(J78,'DE-PARA'!J:K,2,0),VLOOKUP('BD Conta 5294-1'!J78,'DE-PARA'!K:L,2,0))</f>
        <v>#N/A</v>
      </c>
      <c r="L78" s="70"/>
      <c r="M78" s="101">
        <f t="shared" si="3"/>
        <v>0</v>
      </c>
      <c r="O78" s="1" t="e">
        <f>VLOOKUP(K78,'Fluxo de Caixa'!B:B,1,0)</f>
        <v>#N/A</v>
      </c>
    </row>
    <row r="79" spans="2:15">
      <c r="B79" s="60"/>
      <c r="C79" s="65"/>
      <c r="D79" s="66"/>
      <c r="E79" s="20" t="str">
        <f t="shared" si="2"/>
        <v>1-1900</v>
      </c>
      <c r="F79" s="69"/>
      <c r="G79" s="67"/>
      <c r="H79" s="69"/>
      <c r="I79" s="60"/>
      <c r="J79" s="67"/>
      <c r="K79" s="25" t="e">
        <f>IFERROR(VLOOKUP(J79,'DE-PARA'!J:K,2,0),VLOOKUP('BD Conta 5294-1'!J79,'DE-PARA'!K:L,2,0))</f>
        <v>#N/A</v>
      </c>
      <c r="L79" s="70"/>
      <c r="M79" s="101">
        <f t="shared" si="3"/>
        <v>0</v>
      </c>
      <c r="O79" s="1" t="e">
        <f>VLOOKUP(K79,'Fluxo de Caixa'!B:B,1,0)</f>
        <v>#N/A</v>
      </c>
    </row>
    <row r="80" spans="2:15">
      <c r="B80" s="60"/>
      <c r="C80" s="65"/>
      <c r="D80" s="66"/>
      <c r="E80" s="20" t="str">
        <f t="shared" si="2"/>
        <v>1-1900</v>
      </c>
      <c r="F80" s="69"/>
      <c r="G80" s="67"/>
      <c r="H80" s="69"/>
      <c r="I80" s="60"/>
      <c r="J80" s="67"/>
      <c r="K80" s="25" t="e">
        <f>IFERROR(VLOOKUP(J80,'DE-PARA'!J:K,2,0),VLOOKUP('BD Conta 5294-1'!J80,'DE-PARA'!K:L,2,0))</f>
        <v>#N/A</v>
      </c>
      <c r="L80" s="70"/>
      <c r="M80" s="101">
        <f t="shared" si="3"/>
        <v>0</v>
      </c>
      <c r="O80" s="1" t="e">
        <f>VLOOKUP(K80,'Fluxo de Caixa'!B:B,1,0)</f>
        <v>#N/A</v>
      </c>
    </row>
    <row r="81" spans="2:15">
      <c r="B81" s="60"/>
      <c r="C81" s="65"/>
      <c r="D81" s="66"/>
      <c r="E81" s="20" t="str">
        <f t="shared" si="2"/>
        <v>1-1900</v>
      </c>
      <c r="F81" s="69"/>
      <c r="G81" s="67"/>
      <c r="H81" s="69"/>
      <c r="I81" s="60"/>
      <c r="J81" s="67"/>
      <c r="K81" s="25" t="e">
        <f>IFERROR(VLOOKUP(J81,'DE-PARA'!J:K,2,0),VLOOKUP('BD Conta 5294-1'!J81,'DE-PARA'!K:L,2,0))</f>
        <v>#N/A</v>
      </c>
      <c r="L81" s="70"/>
      <c r="M81" s="101">
        <f t="shared" si="3"/>
        <v>0</v>
      </c>
      <c r="O81" s="1" t="e">
        <f>VLOOKUP(K81,'Fluxo de Caixa'!B:B,1,0)</f>
        <v>#N/A</v>
      </c>
    </row>
    <row r="82" spans="2:15">
      <c r="B82" s="60"/>
      <c r="C82" s="65"/>
      <c r="D82" s="66"/>
      <c r="E82" s="20" t="str">
        <f t="shared" si="2"/>
        <v>1-1900</v>
      </c>
      <c r="F82" s="69"/>
      <c r="G82" s="67"/>
      <c r="H82" s="69"/>
      <c r="I82" s="60"/>
      <c r="J82" s="67"/>
      <c r="K82" s="25" t="e">
        <f>IFERROR(VLOOKUP(J82,'DE-PARA'!J:K,2,0),VLOOKUP('BD Conta 5294-1'!J82,'DE-PARA'!K:L,2,0))</f>
        <v>#N/A</v>
      </c>
      <c r="L82" s="70"/>
      <c r="M82" s="101">
        <f t="shared" si="3"/>
        <v>0</v>
      </c>
      <c r="O82" s="1" t="e">
        <f>VLOOKUP(K82,'Fluxo de Caixa'!B:B,1,0)</f>
        <v>#N/A</v>
      </c>
    </row>
    <row r="83" spans="2:15">
      <c r="B83" s="60"/>
      <c r="C83" s="65"/>
      <c r="D83" s="66"/>
      <c r="E83" s="20" t="str">
        <f t="shared" si="2"/>
        <v>1-1900</v>
      </c>
      <c r="F83" s="69"/>
      <c r="G83" s="67"/>
      <c r="H83" s="69"/>
      <c r="I83" s="60"/>
      <c r="J83" s="67"/>
      <c r="K83" s="25" t="e">
        <f>IFERROR(VLOOKUP(J83,'DE-PARA'!J:K,2,0),VLOOKUP('BD Conta 5294-1'!J83,'DE-PARA'!K:L,2,0))</f>
        <v>#N/A</v>
      </c>
      <c r="L83" s="70"/>
      <c r="M83" s="101">
        <f t="shared" si="3"/>
        <v>0</v>
      </c>
      <c r="O83" s="1" t="e">
        <f>VLOOKUP(K83,'Fluxo de Caixa'!B:B,1,0)</f>
        <v>#N/A</v>
      </c>
    </row>
    <row r="84" spans="2:15">
      <c r="B84" s="60"/>
      <c r="C84" s="65"/>
      <c r="D84" s="66"/>
      <c r="E84" s="20" t="str">
        <f t="shared" si="2"/>
        <v>1-1900</v>
      </c>
      <c r="F84" s="69"/>
      <c r="G84" s="67"/>
      <c r="H84" s="69"/>
      <c r="I84" s="60"/>
      <c r="J84" s="67"/>
      <c r="K84" s="25" t="e">
        <f>IFERROR(VLOOKUP(J84,'DE-PARA'!J:K,2,0),VLOOKUP('BD Conta 5294-1'!J84,'DE-PARA'!K:L,2,0))</f>
        <v>#N/A</v>
      </c>
      <c r="L84" s="70"/>
      <c r="M84" s="101">
        <f t="shared" si="3"/>
        <v>0</v>
      </c>
      <c r="O84" s="1" t="e">
        <f>VLOOKUP(K84,'Fluxo de Caixa'!B:B,1,0)</f>
        <v>#N/A</v>
      </c>
    </row>
    <row r="85" spans="2:15">
      <c r="B85" s="60"/>
      <c r="C85" s="65"/>
      <c r="D85" s="66"/>
      <c r="E85" s="20" t="str">
        <f t="shared" si="2"/>
        <v>1-1900</v>
      </c>
      <c r="F85" s="69"/>
      <c r="G85" s="67"/>
      <c r="H85" s="69"/>
      <c r="I85" s="60"/>
      <c r="J85" s="67"/>
      <c r="K85" s="25" t="e">
        <f>IFERROR(VLOOKUP(J85,'DE-PARA'!J:K,2,0),VLOOKUP('BD Conta 5294-1'!J85,'DE-PARA'!K:L,2,0))</f>
        <v>#N/A</v>
      </c>
      <c r="L85" s="70"/>
      <c r="M85" s="101">
        <f t="shared" si="3"/>
        <v>0</v>
      </c>
      <c r="O85" s="1" t="e">
        <f>VLOOKUP(K85,'Fluxo de Caixa'!B:B,1,0)</f>
        <v>#N/A</v>
      </c>
    </row>
    <row r="86" spans="2:15">
      <c r="B86" s="60"/>
      <c r="C86" s="65"/>
      <c r="D86" s="66"/>
      <c r="E86" s="20" t="str">
        <f t="shared" si="2"/>
        <v>1-1900</v>
      </c>
      <c r="F86" s="69"/>
      <c r="G86" s="67"/>
      <c r="H86" s="69"/>
      <c r="I86" s="60"/>
      <c r="J86" s="67"/>
      <c r="K86" s="25" t="e">
        <f>IFERROR(VLOOKUP(J86,'DE-PARA'!J:K,2,0),VLOOKUP('BD Conta 5294-1'!J86,'DE-PARA'!K:L,2,0))</f>
        <v>#N/A</v>
      </c>
      <c r="L86" s="70"/>
      <c r="M86" s="101">
        <f t="shared" si="3"/>
        <v>0</v>
      </c>
      <c r="O86" s="1" t="e">
        <f>VLOOKUP(K86,'Fluxo de Caixa'!B:B,1,0)</f>
        <v>#N/A</v>
      </c>
    </row>
    <row r="87" spans="2:15">
      <c r="B87" s="60"/>
      <c r="C87" s="65"/>
      <c r="D87" s="66"/>
      <c r="E87" s="20" t="str">
        <f t="shared" si="2"/>
        <v>1-1900</v>
      </c>
      <c r="F87" s="69"/>
      <c r="G87" s="67"/>
      <c r="H87" s="69"/>
      <c r="I87" s="60"/>
      <c r="J87" s="67"/>
      <c r="K87" s="25" t="e">
        <f>IFERROR(VLOOKUP(J87,'DE-PARA'!J:K,2,0),VLOOKUP('BD Conta 5294-1'!J87,'DE-PARA'!K:L,2,0))</f>
        <v>#N/A</v>
      </c>
      <c r="L87" s="70"/>
      <c r="M87" s="101">
        <f t="shared" si="3"/>
        <v>0</v>
      </c>
      <c r="O87" s="1" t="e">
        <f>VLOOKUP(K87,'Fluxo de Caixa'!B:B,1,0)</f>
        <v>#N/A</v>
      </c>
    </row>
    <row r="88" spans="2:15">
      <c r="B88" s="60"/>
      <c r="C88" s="65"/>
      <c r="D88" s="66"/>
      <c r="E88" s="20" t="str">
        <f t="shared" si="2"/>
        <v>1-1900</v>
      </c>
      <c r="F88" s="69"/>
      <c r="G88" s="67"/>
      <c r="H88" s="69"/>
      <c r="I88" s="60"/>
      <c r="J88" s="67"/>
      <c r="K88" s="25" t="e">
        <f>IFERROR(VLOOKUP(J88,'DE-PARA'!J:K,2,0),VLOOKUP('BD Conta 5294-1'!J88,'DE-PARA'!K:L,2,0))</f>
        <v>#N/A</v>
      </c>
      <c r="L88" s="70"/>
      <c r="M88" s="101">
        <f t="shared" si="3"/>
        <v>0</v>
      </c>
      <c r="O88" s="1" t="e">
        <f>VLOOKUP(K88,'Fluxo de Caixa'!B:B,1,0)</f>
        <v>#N/A</v>
      </c>
    </row>
    <row r="89" spans="2:15">
      <c r="B89" s="60"/>
      <c r="C89" s="65"/>
      <c r="D89" s="66"/>
      <c r="E89" s="20" t="str">
        <f t="shared" si="2"/>
        <v>1-1900</v>
      </c>
      <c r="F89" s="69"/>
      <c r="G89" s="67"/>
      <c r="H89" s="69"/>
      <c r="I89" s="60"/>
      <c r="J89" s="67"/>
      <c r="K89" s="25" t="e">
        <f>IFERROR(VLOOKUP(J89,'DE-PARA'!J:K,2,0),VLOOKUP('BD Conta 5294-1'!J89,'DE-PARA'!K:L,2,0))</f>
        <v>#N/A</v>
      </c>
      <c r="L89" s="70"/>
      <c r="M89" s="101">
        <f t="shared" si="3"/>
        <v>0</v>
      </c>
      <c r="O89" s="1" t="e">
        <f>VLOOKUP(K89,'Fluxo de Caixa'!B:B,1,0)</f>
        <v>#N/A</v>
      </c>
    </row>
    <row r="90" spans="2:15">
      <c r="B90" s="60"/>
      <c r="C90" s="65"/>
      <c r="D90" s="66"/>
      <c r="E90" s="20" t="str">
        <f t="shared" si="2"/>
        <v>1-1900</v>
      </c>
      <c r="F90" s="69"/>
      <c r="G90" s="67"/>
      <c r="H90" s="69"/>
      <c r="I90" s="60"/>
      <c r="J90" s="67"/>
      <c r="K90" s="25" t="e">
        <f>IFERROR(VLOOKUP(J90,'DE-PARA'!J:K,2,0),VLOOKUP('BD Conta 5294-1'!J90,'DE-PARA'!K:L,2,0))</f>
        <v>#N/A</v>
      </c>
      <c r="L90" s="70"/>
      <c r="M90" s="101">
        <f t="shared" si="3"/>
        <v>0</v>
      </c>
      <c r="O90" s="1" t="e">
        <f>VLOOKUP(K90,'Fluxo de Caixa'!B:B,1,0)</f>
        <v>#N/A</v>
      </c>
    </row>
    <row r="91" spans="2:15">
      <c r="B91" s="60"/>
      <c r="C91" s="65"/>
      <c r="D91" s="66"/>
      <c r="E91" s="20" t="str">
        <f t="shared" si="2"/>
        <v>1-1900</v>
      </c>
      <c r="F91" s="69"/>
      <c r="G91" s="67"/>
      <c r="H91" s="69"/>
      <c r="I91" s="60"/>
      <c r="J91" s="67"/>
      <c r="K91" s="25" t="e">
        <f>IFERROR(VLOOKUP(J91,'DE-PARA'!J:K,2,0),VLOOKUP('BD Conta 5294-1'!J91,'DE-PARA'!K:L,2,0))</f>
        <v>#N/A</v>
      </c>
      <c r="L91" s="70"/>
      <c r="M91" s="101">
        <f t="shared" si="3"/>
        <v>0</v>
      </c>
      <c r="O91" s="1" t="e">
        <f>VLOOKUP(K91,'Fluxo de Caixa'!B:B,1,0)</f>
        <v>#N/A</v>
      </c>
    </row>
    <row r="92" spans="2:15">
      <c r="B92" s="60"/>
      <c r="C92" s="65"/>
      <c r="D92" s="66"/>
      <c r="E92" s="20" t="str">
        <f t="shared" si="2"/>
        <v>1-1900</v>
      </c>
      <c r="F92" s="69"/>
      <c r="G92" s="67"/>
      <c r="H92" s="69"/>
      <c r="I92" s="60"/>
      <c r="J92" s="67"/>
      <c r="K92" s="25" t="e">
        <f>IFERROR(VLOOKUP(J92,'DE-PARA'!J:K,2,0),VLOOKUP('BD Conta 5294-1'!J92,'DE-PARA'!K:L,2,0))</f>
        <v>#N/A</v>
      </c>
      <c r="L92" s="70"/>
      <c r="M92" s="101">
        <f t="shared" si="3"/>
        <v>0</v>
      </c>
      <c r="O92" s="1" t="e">
        <f>VLOOKUP(K92,'Fluxo de Caixa'!B:B,1,0)</f>
        <v>#N/A</v>
      </c>
    </row>
    <row r="93" spans="2:15">
      <c r="B93" s="60"/>
      <c r="C93" s="65"/>
      <c r="D93" s="66"/>
      <c r="E93" s="20" t="str">
        <f t="shared" si="2"/>
        <v>1-1900</v>
      </c>
      <c r="F93" s="69"/>
      <c r="G93" s="67"/>
      <c r="H93" s="69"/>
      <c r="I93" s="60"/>
      <c r="J93" s="67"/>
      <c r="K93" s="25" t="e">
        <f>IFERROR(VLOOKUP(J93,'DE-PARA'!J:K,2,0),VLOOKUP('BD Conta 5294-1'!J93,'DE-PARA'!K:L,2,0))</f>
        <v>#N/A</v>
      </c>
      <c r="L93" s="70"/>
      <c r="M93" s="101">
        <f t="shared" si="3"/>
        <v>0</v>
      </c>
      <c r="O93" s="1" t="e">
        <f>VLOOKUP(K93,'Fluxo de Caixa'!B:B,1,0)</f>
        <v>#N/A</v>
      </c>
    </row>
    <row r="94" spans="2:15">
      <c r="B94" s="60"/>
      <c r="C94" s="65"/>
      <c r="D94" s="66"/>
      <c r="E94" s="20" t="str">
        <f t="shared" si="2"/>
        <v>1-1900</v>
      </c>
      <c r="F94" s="69"/>
      <c r="G94" s="67"/>
      <c r="H94" s="69"/>
      <c r="I94" s="60"/>
      <c r="J94" s="67"/>
      <c r="K94" s="25" t="e">
        <f>IFERROR(VLOOKUP(J94,'DE-PARA'!J:K,2,0),VLOOKUP('BD Conta 5294-1'!J94,'DE-PARA'!K:L,2,0))</f>
        <v>#N/A</v>
      </c>
      <c r="L94" s="70"/>
      <c r="M94" s="101">
        <f t="shared" si="3"/>
        <v>0</v>
      </c>
      <c r="O94" s="1" t="e">
        <f>VLOOKUP(K94,'Fluxo de Caixa'!B:B,1,0)</f>
        <v>#N/A</v>
      </c>
    </row>
    <row r="95" spans="2:15">
      <c r="B95" s="60"/>
      <c r="C95" s="65"/>
      <c r="D95" s="66"/>
      <c r="E95" s="20" t="str">
        <f t="shared" si="2"/>
        <v>1-1900</v>
      </c>
      <c r="F95" s="69"/>
      <c r="G95" s="67"/>
      <c r="H95" s="69"/>
      <c r="I95" s="60"/>
      <c r="J95" s="67"/>
      <c r="K95" s="25" t="e">
        <f>IFERROR(VLOOKUP(J95,'DE-PARA'!J:K,2,0),VLOOKUP('BD Conta 5294-1'!J95,'DE-PARA'!K:L,2,0))</f>
        <v>#N/A</v>
      </c>
      <c r="L95" s="70"/>
      <c r="M95" s="101">
        <f t="shared" si="3"/>
        <v>0</v>
      </c>
      <c r="O95" s="1" t="e">
        <f>VLOOKUP(K95,'Fluxo de Caixa'!B:B,1,0)</f>
        <v>#N/A</v>
      </c>
    </row>
    <row r="96" spans="2:15">
      <c r="B96" s="60"/>
      <c r="C96" s="65"/>
      <c r="D96" s="66"/>
      <c r="E96" s="20" t="str">
        <f t="shared" si="2"/>
        <v>1-1900</v>
      </c>
      <c r="F96" s="69"/>
      <c r="G96" s="67"/>
      <c r="H96" s="69"/>
      <c r="I96" s="60"/>
      <c r="J96" s="67"/>
      <c r="K96" s="25" t="e">
        <f>IFERROR(VLOOKUP(J96,'DE-PARA'!J:K,2,0),VLOOKUP('BD Conta 5294-1'!J96,'DE-PARA'!K:L,2,0))</f>
        <v>#N/A</v>
      </c>
      <c r="L96" s="70"/>
      <c r="M96" s="101">
        <f t="shared" si="3"/>
        <v>0</v>
      </c>
      <c r="O96" s="1" t="e">
        <f>VLOOKUP(K96,'Fluxo de Caixa'!B:B,1,0)</f>
        <v>#N/A</v>
      </c>
    </row>
    <row r="97" spans="2:15">
      <c r="B97" s="60"/>
      <c r="C97" s="65"/>
      <c r="D97" s="66"/>
      <c r="E97" s="20" t="str">
        <f t="shared" si="2"/>
        <v>1-1900</v>
      </c>
      <c r="F97" s="69"/>
      <c r="G97" s="67"/>
      <c r="H97" s="69"/>
      <c r="I97" s="60"/>
      <c r="J97" s="67"/>
      <c r="K97" s="25" t="e">
        <f>IFERROR(VLOOKUP(J97,'DE-PARA'!J:K,2,0),VLOOKUP('BD Conta 5294-1'!J97,'DE-PARA'!K:L,2,0))</f>
        <v>#N/A</v>
      </c>
      <c r="L97" s="70"/>
      <c r="M97" s="101">
        <f t="shared" si="3"/>
        <v>0</v>
      </c>
      <c r="O97" s="1" t="e">
        <f>VLOOKUP(K97,'Fluxo de Caixa'!B:B,1,0)</f>
        <v>#N/A</v>
      </c>
    </row>
    <row r="98" spans="2:15">
      <c r="B98" s="60"/>
      <c r="C98" s="65"/>
      <c r="D98" s="66"/>
      <c r="E98" s="20" t="str">
        <f t="shared" si="2"/>
        <v>1-1900</v>
      </c>
      <c r="F98" s="69"/>
      <c r="G98" s="67"/>
      <c r="H98" s="69"/>
      <c r="I98" s="60"/>
      <c r="J98" s="67"/>
      <c r="K98" s="25" t="e">
        <f>IFERROR(VLOOKUP(J98,'DE-PARA'!J:K,2,0),VLOOKUP('BD Conta 5294-1'!J98,'DE-PARA'!K:L,2,0))</f>
        <v>#N/A</v>
      </c>
      <c r="L98" s="70"/>
      <c r="M98" s="101">
        <f t="shared" si="3"/>
        <v>0</v>
      </c>
      <c r="O98" s="1" t="e">
        <f>VLOOKUP(K98,'Fluxo de Caixa'!B:B,1,0)</f>
        <v>#N/A</v>
      </c>
    </row>
    <row r="99" spans="2:15">
      <c r="B99" s="60"/>
      <c r="C99" s="65"/>
      <c r="D99" s="66"/>
      <c r="E99" s="20" t="str">
        <f t="shared" si="2"/>
        <v>1-1900</v>
      </c>
      <c r="F99" s="69"/>
      <c r="G99" s="67"/>
      <c r="H99" s="69"/>
      <c r="I99" s="60"/>
      <c r="J99" s="67"/>
      <c r="K99" s="25" t="e">
        <f>IFERROR(VLOOKUP(J99,'DE-PARA'!J:K,2,0),VLOOKUP('BD Conta 5294-1'!J99,'DE-PARA'!K:L,2,0))</f>
        <v>#N/A</v>
      </c>
      <c r="L99" s="70"/>
      <c r="M99" s="101">
        <f t="shared" si="3"/>
        <v>0</v>
      </c>
      <c r="O99" s="1" t="e">
        <f>VLOOKUP(K99,'Fluxo de Caixa'!B:B,1,0)</f>
        <v>#N/A</v>
      </c>
    </row>
    <row r="100" spans="2:15">
      <c r="B100" s="60"/>
      <c r="C100" s="65"/>
      <c r="D100" s="66"/>
      <c r="E100" s="20" t="str">
        <f t="shared" si="2"/>
        <v>1-1900</v>
      </c>
      <c r="F100" s="69"/>
      <c r="G100" s="67"/>
      <c r="H100" s="69"/>
      <c r="I100" s="60"/>
      <c r="J100" s="67"/>
      <c r="K100" s="25" t="e">
        <f>IFERROR(VLOOKUP(J100,'DE-PARA'!J:K,2,0),VLOOKUP('BD Conta 5294-1'!J100,'DE-PARA'!K:L,2,0))</f>
        <v>#N/A</v>
      </c>
      <c r="L100" s="70"/>
      <c r="M100" s="101">
        <f t="shared" si="3"/>
        <v>0</v>
      </c>
      <c r="O100" s="1" t="e">
        <f>VLOOKUP(K100,'Fluxo de Caixa'!B:B,1,0)</f>
        <v>#N/A</v>
      </c>
    </row>
    <row r="101" spans="2:15">
      <c r="B101" s="60"/>
      <c r="C101" s="65"/>
      <c r="D101" s="66"/>
      <c r="E101" s="20" t="str">
        <f t="shared" si="2"/>
        <v>1-1900</v>
      </c>
      <c r="F101" s="69"/>
      <c r="G101" s="67"/>
      <c r="H101" s="69"/>
      <c r="I101" s="60"/>
      <c r="J101" s="67"/>
      <c r="K101" s="25" t="e">
        <f>IFERROR(VLOOKUP(J101,'DE-PARA'!J:K,2,0),VLOOKUP('BD Conta 5294-1'!J101,'DE-PARA'!K:L,2,0))</f>
        <v>#N/A</v>
      </c>
      <c r="L101" s="70"/>
      <c r="M101" s="101">
        <f t="shared" si="3"/>
        <v>0</v>
      </c>
      <c r="O101" s="1" t="e">
        <f>VLOOKUP(K101,'Fluxo de Caixa'!B:B,1,0)</f>
        <v>#N/A</v>
      </c>
    </row>
    <row r="102" spans="2:15">
      <c r="B102" s="60"/>
      <c r="C102" s="65"/>
      <c r="D102" s="66"/>
      <c r="E102" s="20" t="str">
        <f t="shared" si="2"/>
        <v>1-1900</v>
      </c>
      <c r="F102" s="69"/>
      <c r="G102" s="67"/>
      <c r="H102" s="69"/>
      <c r="I102" s="60"/>
      <c r="J102" s="67"/>
      <c r="K102" s="25" t="e">
        <f>IFERROR(VLOOKUP(J102,'DE-PARA'!J:K,2,0),VLOOKUP('BD Conta 5294-1'!J102,'DE-PARA'!K:L,2,0))</f>
        <v>#N/A</v>
      </c>
      <c r="L102" s="70"/>
      <c r="M102" s="101">
        <f t="shared" si="3"/>
        <v>0</v>
      </c>
      <c r="O102" s="1" t="e">
        <f>VLOOKUP(K102,'Fluxo de Caixa'!B:B,1,0)</f>
        <v>#N/A</v>
      </c>
    </row>
    <row r="103" spans="2:15">
      <c r="B103" s="60"/>
      <c r="C103" s="65"/>
      <c r="D103" s="66"/>
      <c r="E103" s="20" t="str">
        <f t="shared" si="2"/>
        <v>1-1900</v>
      </c>
      <c r="F103" s="69"/>
      <c r="G103" s="67"/>
      <c r="H103" s="69"/>
      <c r="I103" s="60"/>
      <c r="J103" s="67"/>
      <c r="K103" s="25" t="e">
        <f>IFERROR(VLOOKUP(J103,'DE-PARA'!J:K,2,0),VLOOKUP('BD Conta 5294-1'!J103,'DE-PARA'!K:L,2,0))</f>
        <v>#N/A</v>
      </c>
      <c r="L103" s="70"/>
      <c r="M103" s="101">
        <f t="shared" si="3"/>
        <v>0</v>
      </c>
      <c r="O103" s="1" t="e">
        <f>VLOOKUP(K103,'Fluxo de Caixa'!B:B,1,0)</f>
        <v>#N/A</v>
      </c>
    </row>
    <row r="104" spans="2:15">
      <c r="B104" s="60"/>
      <c r="C104" s="65"/>
      <c r="D104" s="66"/>
      <c r="E104" s="20" t="str">
        <f t="shared" si="2"/>
        <v>1-1900</v>
      </c>
      <c r="F104" s="69"/>
      <c r="G104" s="67"/>
      <c r="H104" s="69"/>
      <c r="I104" s="60"/>
      <c r="J104" s="67"/>
      <c r="K104" s="25" t="e">
        <f>IFERROR(VLOOKUP(J104,'DE-PARA'!J:K,2,0),VLOOKUP('BD Conta 5294-1'!J104,'DE-PARA'!K:L,2,0))</f>
        <v>#N/A</v>
      </c>
      <c r="L104" s="70"/>
      <c r="M104" s="101">
        <f t="shared" si="3"/>
        <v>0</v>
      </c>
      <c r="O104" s="1" t="e">
        <f>VLOOKUP(K104,'Fluxo de Caixa'!B:B,1,0)</f>
        <v>#N/A</v>
      </c>
    </row>
    <row r="105" spans="2:15">
      <c r="B105" s="60"/>
      <c r="C105" s="65"/>
      <c r="D105" s="66"/>
      <c r="E105" s="20" t="str">
        <f t="shared" si="2"/>
        <v>1-1900</v>
      </c>
      <c r="F105" s="69"/>
      <c r="G105" s="67"/>
      <c r="H105" s="69"/>
      <c r="I105" s="60"/>
      <c r="J105" s="67"/>
      <c r="K105" s="25" t="e">
        <f>IFERROR(VLOOKUP(J105,'DE-PARA'!J:K,2,0),VLOOKUP('BD Conta 5294-1'!J105,'DE-PARA'!K:L,2,0))</f>
        <v>#N/A</v>
      </c>
      <c r="L105" s="70"/>
      <c r="M105" s="101">
        <f t="shared" si="3"/>
        <v>0</v>
      </c>
      <c r="O105" s="1" t="e">
        <f>VLOOKUP(K105,'Fluxo de Caixa'!B:B,1,0)</f>
        <v>#N/A</v>
      </c>
    </row>
    <row r="106" spans="2:15">
      <c r="B106" s="60"/>
      <c r="C106" s="65"/>
      <c r="D106" s="66"/>
      <c r="E106" s="20" t="str">
        <f t="shared" si="2"/>
        <v>1-1900</v>
      </c>
      <c r="F106" s="69"/>
      <c r="G106" s="67"/>
      <c r="H106" s="69"/>
      <c r="I106" s="60"/>
      <c r="J106" s="67"/>
      <c r="K106" s="25" t="e">
        <f>IFERROR(VLOOKUP(J106,'DE-PARA'!J:K,2,0),VLOOKUP('BD Conta 5294-1'!J106,'DE-PARA'!K:L,2,0))</f>
        <v>#N/A</v>
      </c>
      <c r="L106" s="70"/>
      <c r="M106" s="101">
        <f t="shared" si="3"/>
        <v>0</v>
      </c>
      <c r="O106" s="1" t="e">
        <f>VLOOKUP(K106,'Fluxo de Caixa'!B:B,1,0)</f>
        <v>#N/A</v>
      </c>
    </row>
    <row r="107" spans="2:15">
      <c r="B107" s="60"/>
      <c r="C107" s="65"/>
      <c r="D107" s="66"/>
      <c r="E107" s="20" t="str">
        <f t="shared" si="2"/>
        <v>1-1900</v>
      </c>
      <c r="F107" s="69"/>
      <c r="G107" s="67"/>
      <c r="H107" s="69"/>
      <c r="I107" s="60"/>
      <c r="J107" s="67"/>
      <c r="K107" s="25" t="e">
        <f>IFERROR(VLOOKUP(J107,'DE-PARA'!J:K,2,0),VLOOKUP('BD Conta 5294-1'!J107,'DE-PARA'!K:L,2,0))</f>
        <v>#N/A</v>
      </c>
      <c r="L107" s="70"/>
      <c r="M107" s="101">
        <f t="shared" si="3"/>
        <v>0</v>
      </c>
      <c r="O107" s="1" t="e">
        <f>VLOOKUP(K107,'Fluxo de Caixa'!B:B,1,0)</f>
        <v>#N/A</v>
      </c>
    </row>
    <row r="108" spans="2:15">
      <c r="B108" s="60"/>
      <c r="C108" s="65"/>
      <c r="D108" s="66"/>
      <c r="E108" s="20" t="str">
        <f t="shared" si="2"/>
        <v>1-1900</v>
      </c>
      <c r="F108" s="69"/>
      <c r="G108" s="67"/>
      <c r="H108" s="69"/>
      <c r="I108" s="60"/>
      <c r="J108" s="67"/>
      <c r="K108" s="25" t="e">
        <f>IFERROR(VLOOKUP(J108,'DE-PARA'!J:K,2,0),VLOOKUP('BD Conta 5294-1'!J108,'DE-PARA'!K:L,2,0))</f>
        <v>#N/A</v>
      </c>
      <c r="L108" s="70"/>
      <c r="M108" s="101">
        <f t="shared" si="3"/>
        <v>0</v>
      </c>
      <c r="O108" s="1" t="e">
        <f>VLOOKUP(K108,'Fluxo de Caixa'!B:B,1,0)</f>
        <v>#N/A</v>
      </c>
    </row>
    <row r="109" spans="2:15">
      <c r="B109" s="60"/>
      <c r="C109" s="65"/>
      <c r="D109" s="66"/>
      <c r="E109" s="20" t="str">
        <f t="shared" si="2"/>
        <v>1-1900</v>
      </c>
      <c r="F109" s="69"/>
      <c r="G109" s="67"/>
      <c r="H109" s="69"/>
      <c r="I109" s="60"/>
      <c r="J109" s="67"/>
      <c r="K109" s="25" t="e">
        <f>IFERROR(VLOOKUP(J109,'DE-PARA'!J:K,2,0),VLOOKUP('BD Conta 5294-1'!J109,'DE-PARA'!K:L,2,0))</f>
        <v>#N/A</v>
      </c>
      <c r="L109" s="70"/>
      <c r="M109" s="101">
        <f t="shared" si="3"/>
        <v>0</v>
      </c>
      <c r="O109" s="1" t="e">
        <f>VLOOKUP(K109,'Fluxo de Caixa'!B:B,1,0)</f>
        <v>#N/A</v>
      </c>
    </row>
    <row r="110" spans="2:15">
      <c r="B110" s="60"/>
      <c r="C110" s="65"/>
      <c r="D110" s="66"/>
      <c r="E110" s="20" t="str">
        <f t="shared" si="2"/>
        <v>1-1900</v>
      </c>
      <c r="F110" s="69"/>
      <c r="G110" s="67"/>
      <c r="H110" s="69"/>
      <c r="I110" s="60"/>
      <c r="J110" s="67"/>
      <c r="K110" s="25" t="e">
        <f>IFERROR(VLOOKUP(J110,'DE-PARA'!J:K,2,0),VLOOKUP('BD Conta 5294-1'!J110,'DE-PARA'!K:L,2,0))</f>
        <v>#N/A</v>
      </c>
      <c r="L110" s="70"/>
      <c r="M110" s="101">
        <f t="shared" si="3"/>
        <v>0</v>
      </c>
      <c r="O110" s="1" t="e">
        <f>VLOOKUP(K110,'Fluxo de Caixa'!B:B,1,0)</f>
        <v>#N/A</v>
      </c>
    </row>
    <row r="111" spans="2:15">
      <c r="B111" s="60"/>
      <c r="C111" s="65"/>
      <c r="D111" s="66"/>
      <c r="E111" s="20" t="str">
        <f t="shared" si="2"/>
        <v>1-1900</v>
      </c>
      <c r="F111" s="69"/>
      <c r="G111" s="67"/>
      <c r="H111" s="69"/>
      <c r="I111" s="60"/>
      <c r="J111" s="67"/>
      <c r="K111" s="25" t="e">
        <f>IFERROR(VLOOKUP(J111,'DE-PARA'!J:K,2,0),VLOOKUP('BD Conta 5294-1'!J111,'DE-PARA'!K:L,2,0))</f>
        <v>#N/A</v>
      </c>
      <c r="L111" s="70"/>
      <c r="M111" s="101">
        <f t="shared" si="3"/>
        <v>0</v>
      </c>
      <c r="O111" s="1" t="e">
        <f>VLOOKUP(K111,'Fluxo de Caixa'!B:B,1,0)</f>
        <v>#N/A</v>
      </c>
    </row>
    <row r="112" spans="2:15">
      <c r="B112" s="60"/>
      <c r="C112" s="65"/>
      <c r="D112" s="66"/>
      <c r="E112" s="20" t="str">
        <f t="shared" si="2"/>
        <v>1-1900</v>
      </c>
      <c r="F112" s="69"/>
      <c r="G112" s="67"/>
      <c r="H112" s="69"/>
      <c r="I112" s="60"/>
      <c r="J112" s="67"/>
      <c r="K112" s="25" t="e">
        <f>IFERROR(VLOOKUP(J112,'DE-PARA'!J:K,2,0),VLOOKUP('BD Conta 5294-1'!J112,'DE-PARA'!K:L,2,0))</f>
        <v>#N/A</v>
      </c>
      <c r="L112" s="70"/>
      <c r="M112" s="101">
        <f t="shared" si="3"/>
        <v>0</v>
      </c>
      <c r="O112" s="1" t="e">
        <f>VLOOKUP(K112,'Fluxo de Caixa'!B:B,1,0)</f>
        <v>#N/A</v>
      </c>
    </row>
    <row r="113" spans="2:15">
      <c r="B113" s="60"/>
      <c r="C113" s="65"/>
      <c r="D113" s="66"/>
      <c r="E113" s="20" t="str">
        <f t="shared" si="2"/>
        <v>1-1900</v>
      </c>
      <c r="F113" s="69"/>
      <c r="G113" s="67"/>
      <c r="H113" s="69"/>
      <c r="I113" s="60"/>
      <c r="J113" s="67"/>
      <c r="K113" s="25" t="e">
        <f>IFERROR(VLOOKUP(J113,'DE-PARA'!J:K,2,0),VLOOKUP('BD Conta 5294-1'!J113,'DE-PARA'!K:L,2,0))</f>
        <v>#N/A</v>
      </c>
      <c r="L113" s="70"/>
      <c r="M113" s="101">
        <f t="shared" si="3"/>
        <v>0</v>
      </c>
      <c r="O113" s="1" t="e">
        <f>VLOOKUP(K113,'Fluxo de Caixa'!B:B,1,0)</f>
        <v>#N/A</v>
      </c>
    </row>
    <row r="114" spans="2:15">
      <c r="B114" s="60"/>
      <c r="C114" s="65"/>
      <c r="D114" s="66"/>
      <c r="E114" s="20" t="str">
        <f t="shared" si="2"/>
        <v>1-1900</v>
      </c>
      <c r="F114" s="69"/>
      <c r="G114" s="67"/>
      <c r="H114" s="69"/>
      <c r="I114" s="60"/>
      <c r="J114" s="67"/>
      <c r="K114" s="25" t="e">
        <f>IFERROR(VLOOKUP(J114,'DE-PARA'!J:K,2,0),VLOOKUP('BD Conta 5294-1'!J114,'DE-PARA'!K:L,2,0))</f>
        <v>#N/A</v>
      </c>
      <c r="L114" s="70"/>
      <c r="M114" s="101">
        <f t="shared" si="3"/>
        <v>0</v>
      </c>
      <c r="O114" s="1" t="e">
        <f>VLOOKUP(K114,'Fluxo de Caixa'!B:B,1,0)</f>
        <v>#N/A</v>
      </c>
    </row>
    <row r="115" spans="2:15">
      <c r="B115" s="60"/>
      <c r="C115" s="65"/>
      <c r="D115" s="66"/>
      <c r="E115" s="20" t="str">
        <f t="shared" si="2"/>
        <v>1-1900</v>
      </c>
      <c r="F115" s="69"/>
      <c r="G115" s="67"/>
      <c r="H115" s="69"/>
      <c r="I115" s="60"/>
      <c r="J115" s="67"/>
      <c r="K115" s="25" t="e">
        <f>IFERROR(VLOOKUP(J115,'DE-PARA'!J:K,2,0),VLOOKUP('BD Conta 5294-1'!J115,'DE-PARA'!K:L,2,0))</f>
        <v>#N/A</v>
      </c>
      <c r="L115" s="70"/>
      <c r="M115" s="101">
        <f t="shared" si="3"/>
        <v>0</v>
      </c>
      <c r="O115" s="1" t="e">
        <f>VLOOKUP(K115,'Fluxo de Caixa'!B:B,1,0)</f>
        <v>#N/A</v>
      </c>
    </row>
    <row r="116" spans="2:15">
      <c r="B116" s="60"/>
      <c r="C116" s="65"/>
      <c r="D116" s="66"/>
      <c r="E116" s="20" t="str">
        <f t="shared" si="2"/>
        <v>1-1900</v>
      </c>
      <c r="F116" s="69"/>
      <c r="G116" s="67"/>
      <c r="H116" s="69"/>
      <c r="I116" s="60"/>
      <c r="J116" s="67"/>
      <c r="K116" s="25" t="e">
        <f>IFERROR(VLOOKUP(J116,'DE-PARA'!J:K,2,0),VLOOKUP('BD Conta 5294-1'!J116,'DE-PARA'!K:L,2,0))</f>
        <v>#N/A</v>
      </c>
      <c r="L116" s="70"/>
      <c r="M116" s="101">
        <f t="shared" si="3"/>
        <v>0</v>
      </c>
      <c r="O116" s="1" t="e">
        <f>VLOOKUP(K116,'Fluxo de Caixa'!B:B,1,0)</f>
        <v>#N/A</v>
      </c>
    </row>
    <row r="117" spans="2:15">
      <c r="B117" s="60"/>
      <c r="C117" s="65"/>
      <c r="D117" s="66"/>
      <c r="E117" s="20" t="str">
        <f t="shared" si="2"/>
        <v>1-1900</v>
      </c>
      <c r="F117" s="69"/>
      <c r="G117" s="67"/>
      <c r="H117" s="69"/>
      <c r="I117" s="60"/>
      <c r="J117" s="67"/>
      <c r="K117" s="25" t="e">
        <f>IFERROR(VLOOKUP(J117,'DE-PARA'!J:K,2,0),VLOOKUP('BD Conta 5294-1'!J117,'DE-PARA'!K:L,2,0))</f>
        <v>#N/A</v>
      </c>
      <c r="L117" s="70"/>
      <c r="M117" s="101">
        <f t="shared" si="3"/>
        <v>0</v>
      </c>
      <c r="O117" s="1" t="e">
        <f>VLOOKUP(K117,'Fluxo de Caixa'!B:B,1,0)</f>
        <v>#N/A</v>
      </c>
    </row>
    <row r="118" spans="2:15">
      <c r="B118" s="60"/>
      <c r="C118" s="65"/>
      <c r="D118" s="66"/>
      <c r="E118" s="20" t="str">
        <f t="shared" si="2"/>
        <v>1-1900</v>
      </c>
      <c r="F118" s="69"/>
      <c r="G118" s="67"/>
      <c r="H118" s="69"/>
      <c r="I118" s="60"/>
      <c r="J118" s="67"/>
      <c r="K118" s="25" t="e">
        <f>IFERROR(VLOOKUP(J118,'DE-PARA'!J:K,2,0),VLOOKUP('BD Conta 5294-1'!J118,'DE-PARA'!K:L,2,0))</f>
        <v>#N/A</v>
      </c>
      <c r="L118" s="70"/>
      <c r="M118" s="101">
        <f t="shared" si="3"/>
        <v>0</v>
      </c>
      <c r="O118" s="1" t="e">
        <f>VLOOKUP(K118,'Fluxo de Caixa'!B:B,1,0)</f>
        <v>#N/A</v>
      </c>
    </row>
    <row r="119" spans="2:15">
      <c r="B119" s="60"/>
      <c r="C119" s="65"/>
      <c r="D119" s="66"/>
      <c r="E119" s="20" t="str">
        <f t="shared" si="2"/>
        <v>1-1900</v>
      </c>
      <c r="F119" s="69"/>
      <c r="G119" s="67"/>
      <c r="H119" s="69"/>
      <c r="I119" s="60"/>
      <c r="J119" s="67"/>
      <c r="K119" s="25" t="e">
        <f>IFERROR(VLOOKUP(J119,'DE-PARA'!J:K,2,0),VLOOKUP('BD Conta 5294-1'!J119,'DE-PARA'!K:L,2,0))</f>
        <v>#N/A</v>
      </c>
      <c r="L119" s="70"/>
      <c r="M119" s="101">
        <f t="shared" si="3"/>
        <v>0</v>
      </c>
      <c r="O119" s="1" t="e">
        <f>VLOOKUP(K119,'Fluxo de Caixa'!B:B,1,0)</f>
        <v>#N/A</v>
      </c>
    </row>
    <row r="120" spans="2:15">
      <c r="B120" s="60"/>
      <c r="C120" s="65"/>
      <c r="D120" s="66"/>
      <c r="E120" s="20" t="str">
        <f t="shared" si="2"/>
        <v>1-1900</v>
      </c>
      <c r="F120" s="69"/>
      <c r="G120" s="67"/>
      <c r="H120" s="69"/>
      <c r="I120" s="60"/>
      <c r="J120" s="67"/>
      <c r="K120" s="25" t="e">
        <f>IFERROR(VLOOKUP(J120,'DE-PARA'!J:K,2,0),VLOOKUP('BD Conta 5294-1'!J120,'DE-PARA'!K:L,2,0))</f>
        <v>#N/A</v>
      </c>
      <c r="L120" s="70"/>
      <c r="M120" s="101">
        <f t="shared" si="3"/>
        <v>0</v>
      </c>
      <c r="O120" s="1" t="e">
        <f>VLOOKUP(K120,'Fluxo de Caixa'!B:B,1,0)</f>
        <v>#N/A</v>
      </c>
    </row>
    <row r="121" spans="2:15">
      <c r="B121" s="60"/>
      <c r="C121" s="65"/>
      <c r="D121" s="66"/>
      <c r="E121" s="20" t="str">
        <f t="shared" si="2"/>
        <v>1-1900</v>
      </c>
      <c r="F121" s="69"/>
      <c r="G121" s="67"/>
      <c r="H121" s="69"/>
      <c r="I121" s="60"/>
      <c r="J121" s="67"/>
      <c r="K121" s="25" t="e">
        <f>IFERROR(VLOOKUP(J121,'DE-PARA'!J:K,2,0),VLOOKUP('BD Conta 5294-1'!J121,'DE-PARA'!K:L,2,0))</f>
        <v>#N/A</v>
      </c>
      <c r="L121" s="70"/>
      <c r="M121" s="101">
        <f t="shared" si="3"/>
        <v>0</v>
      </c>
      <c r="O121" s="1" t="e">
        <f>VLOOKUP(K121,'Fluxo de Caixa'!B:B,1,0)</f>
        <v>#N/A</v>
      </c>
    </row>
    <row r="122" spans="2:15">
      <c r="B122" s="60"/>
      <c r="C122" s="65"/>
      <c r="D122" s="66"/>
      <c r="E122" s="20" t="str">
        <f t="shared" si="2"/>
        <v>1-1900</v>
      </c>
      <c r="F122" s="69"/>
      <c r="G122" s="67"/>
      <c r="H122" s="69"/>
      <c r="I122" s="60"/>
      <c r="J122" s="67"/>
      <c r="K122" s="25" t="e">
        <f>IFERROR(VLOOKUP(J122,'DE-PARA'!J:K,2,0),VLOOKUP('BD Conta 5294-1'!J122,'DE-PARA'!K:L,2,0))</f>
        <v>#N/A</v>
      </c>
      <c r="L122" s="70"/>
      <c r="M122" s="101">
        <f t="shared" si="3"/>
        <v>0</v>
      </c>
      <c r="O122" s="1" t="e">
        <f>VLOOKUP(K122,'Fluxo de Caixa'!B:B,1,0)</f>
        <v>#N/A</v>
      </c>
    </row>
    <row r="123" spans="2:15">
      <c r="B123" s="60"/>
      <c r="C123" s="65"/>
      <c r="D123" s="66"/>
      <c r="E123" s="20" t="str">
        <f t="shared" si="2"/>
        <v>1-1900</v>
      </c>
      <c r="F123" s="69"/>
      <c r="G123" s="67"/>
      <c r="H123" s="69"/>
      <c r="I123" s="60"/>
      <c r="J123" s="67"/>
      <c r="K123" s="25" t="e">
        <f>IFERROR(VLOOKUP(J123,'DE-PARA'!J:K,2,0),VLOOKUP('BD Conta 5294-1'!J123,'DE-PARA'!K:L,2,0))</f>
        <v>#N/A</v>
      </c>
      <c r="L123" s="70"/>
      <c r="M123" s="101">
        <f t="shared" si="3"/>
        <v>0</v>
      </c>
      <c r="O123" s="1" t="e">
        <f>VLOOKUP(K123,'Fluxo de Caixa'!B:B,1,0)</f>
        <v>#N/A</v>
      </c>
    </row>
    <row r="124" spans="2:15">
      <c r="B124" s="60"/>
      <c r="C124" s="65"/>
      <c r="D124" s="66"/>
      <c r="E124" s="20" t="str">
        <f t="shared" si="2"/>
        <v>1-1900</v>
      </c>
      <c r="F124" s="69"/>
      <c r="G124" s="67"/>
      <c r="H124" s="69"/>
      <c r="I124" s="60"/>
      <c r="J124" s="67"/>
      <c r="K124" s="25" t="e">
        <f>IFERROR(VLOOKUP(J124,'DE-PARA'!J:K,2,0),VLOOKUP('BD Conta 5294-1'!J124,'DE-PARA'!K:L,2,0))</f>
        <v>#N/A</v>
      </c>
      <c r="L124" s="70"/>
      <c r="M124" s="101">
        <f t="shared" si="3"/>
        <v>0</v>
      </c>
      <c r="O124" s="1" t="e">
        <f>VLOOKUP(K124,'Fluxo de Caixa'!B:B,1,0)</f>
        <v>#N/A</v>
      </c>
    </row>
    <row r="125" spans="2:15">
      <c r="B125" s="60"/>
      <c r="C125" s="65"/>
      <c r="D125" s="66"/>
      <c r="E125" s="20" t="str">
        <f t="shared" si="2"/>
        <v>1-1900</v>
      </c>
      <c r="F125" s="69"/>
      <c r="G125" s="67"/>
      <c r="H125" s="69"/>
      <c r="I125" s="60"/>
      <c r="J125" s="67"/>
      <c r="K125" s="25" t="e">
        <f>IFERROR(VLOOKUP(J125,'DE-PARA'!J:K,2,0),VLOOKUP('BD Conta 5294-1'!J125,'DE-PARA'!K:L,2,0))</f>
        <v>#N/A</v>
      </c>
      <c r="L125" s="70"/>
      <c r="M125" s="101">
        <f t="shared" si="3"/>
        <v>0</v>
      </c>
      <c r="O125" s="1" t="e">
        <f>VLOOKUP(K125,'Fluxo de Caixa'!B:B,1,0)</f>
        <v>#N/A</v>
      </c>
    </row>
    <row r="126" spans="2:15">
      <c r="B126" s="60"/>
      <c r="C126" s="65"/>
      <c r="D126" s="66"/>
      <c r="E126" s="20" t="str">
        <f t="shared" si="2"/>
        <v>1-1900</v>
      </c>
      <c r="F126" s="69"/>
      <c r="G126" s="67"/>
      <c r="H126" s="69"/>
      <c r="I126" s="60"/>
      <c r="J126" s="67"/>
      <c r="K126" s="25" t="e">
        <f>IFERROR(VLOOKUP(J126,'DE-PARA'!J:K,2,0),VLOOKUP('BD Conta 5294-1'!J126,'DE-PARA'!K:L,2,0))</f>
        <v>#N/A</v>
      </c>
      <c r="L126" s="70"/>
      <c r="M126" s="101">
        <f t="shared" si="3"/>
        <v>0</v>
      </c>
      <c r="O126" s="1" t="e">
        <f>VLOOKUP(K126,'Fluxo de Caixa'!B:B,1,0)</f>
        <v>#N/A</v>
      </c>
    </row>
    <row r="127" spans="2:15">
      <c r="B127" s="60"/>
      <c r="C127" s="65"/>
      <c r="D127" s="66"/>
      <c r="E127" s="20" t="str">
        <f t="shared" si="2"/>
        <v>1-1900</v>
      </c>
      <c r="F127" s="69"/>
      <c r="G127" s="67"/>
      <c r="H127" s="69"/>
      <c r="I127" s="60"/>
      <c r="J127" s="67"/>
      <c r="K127" s="25" t="e">
        <f>IFERROR(VLOOKUP(J127,'DE-PARA'!J:K,2,0),VLOOKUP('BD Conta 5294-1'!J127,'DE-PARA'!K:L,2,0))</f>
        <v>#N/A</v>
      </c>
      <c r="L127" s="70"/>
      <c r="M127" s="101">
        <f t="shared" si="3"/>
        <v>0</v>
      </c>
      <c r="O127" s="1" t="e">
        <f>VLOOKUP(K127,'Fluxo de Caixa'!B:B,1,0)</f>
        <v>#N/A</v>
      </c>
    </row>
    <row r="128" spans="2:15">
      <c r="B128" s="60"/>
      <c r="C128" s="65"/>
      <c r="D128" s="66"/>
      <c r="E128" s="20" t="str">
        <f t="shared" si="2"/>
        <v>1-1900</v>
      </c>
      <c r="F128" s="69"/>
      <c r="G128" s="67"/>
      <c r="H128" s="69"/>
      <c r="I128" s="60"/>
      <c r="J128" s="67"/>
      <c r="K128" s="25" t="e">
        <f>IFERROR(VLOOKUP(J128,'DE-PARA'!J:K,2,0),VLOOKUP('BD Conta 5294-1'!J128,'DE-PARA'!K:L,2,0))</f>
        <v>#N/A</v>
      </c>
      <c r="L128" s="70"/>
      <c r="M128" s="101">
        <f t="shared" si="3"/>
        <v>0</v>
      </c>
      <c r="O128" s="1" t="e">
        <f>VLOOKUP(K128,'Fluxo de Caixa'!B:B,1,0)</f>
        <v>#N/A</v>
      </c>
    </row>
    <row r="129" spans="2:15">
      <c r="B129" s="60"/>
      <c r="C129" s="65"/>
      <c r="D129" s="66"/>
      <c r="E129" s="20" t="str">
        <f t="shared" si="2"/>
        <v>1-1900</v>
      </c>
      <c r="F129" s="69"/>
      <c r="G129" s="67"/>
      <c r="H129" s="69"/>
      <c r="I129" s="60"/>
      <c r="J129" s="67"/>
      <c r="K129" s="25" t="e">
        <f>IFERROR(VLOOKUP(J129,'DE-PARA'!J:K,2,0),VLOOKUP('BD Conta 5294-1'!J129,'DE-PARA'!K:L,2,0))</f>
        <v>#N/A</v>
      </c>
      <c r="L129" s="70"/>
      <c r="M129" s="101">
        <f t="shared" si="3"/>
        <v>0</v>
      </c>
      <c r="O129" s="1" t="e">
        <f>VLOOKUP(K129,'Fluxo de Caixa'!B:B,1,0)</f>
        <v>#N/A</v>
      </c>
    </row>
    <row r="130" spans="2:15">
      <c r="B130" s="60"/>
      <c r="C130" s="65"/>
      <c r="D130" s="66"/>
      <c r="E130" s="20" t="str">
        <f t="shared" si="2"/>
        <v>1-1900</v>
      </c>
      <c r="F130" s="69"/>
      <c r="G130" s="67"/>
      <c r="H130" s="69"/>
      <c r="I130" s="60"/>
      <c r="J130" s="67"/>
      <c r="K130" s="25" t="e">
        <f>IFERROR(VLOOKUP(J130,'DE-PARA'!J:K,2,0),VLOOKUP('BD Conta 5294-1'!J130,'DE-PARA'!K:L,2,0))</f>
        <v>#N/A</v>
      </c>
      <c r="L130" s="70"/>
      <c r="M130" s="101">
        <f t="shared" si="3"/>
        <v>0</v>
      </c>
      <c r="O130" s="1" t="e">
        <f>VLOOKUP(K130,'Fluxo de Caixa'!B:B,1,0)</f>
        <v>#N/A</v>
      </c>
    </row>
    <row r="131" spans="2:15">
      <c r="B131" s="60"/>
      <c r="C131" s="65"/>
      <c r="D131" s="66"/>
      <c r="E131" s="20" t="str">
        <f t="shared" si="2"/>
        <v>1-1900</v>
      </c>
      <c r="F131" s="69"/>
      <c r="G131" s="67"/>
      <c r="H131" s="69"/>
      <c r="I131" s="60"/>
      <c r="J131" s="67"/>
      <c r="K131" s="25" t="e">
        <f>IFERROR(VLOOKUP(J131,'DE-PARA'!J:K,2,0),VLOOKUP('BD Conta 5294-1'!J131,'DE-PARA'!K:L,2,0))</f>
        <v>#N/A</v>
      </c>
      <c r="L131" s="70"/>
      <c r="M131" s="101">
        <f t="shared" si="3"/>
        <v>0</v>
      </c>
      <c r="O131" s="1" t="e">
        <f>VLOOKUP(K131,'Fluxo de Caixa'!B:B,1,0)</f>
        <v>#N/A</v>
      </c>
    </row>
    <row r="132" spans="2:15">
      <c r="B132" s="60"/>
      <c r="C132" s="65"/>
      <c r="D132" s="66"/>
      <c r="E132" s="20" t="str">
        <f t="shared" ref="E132:E195" si="4">MONTH(D132)&amp;"-"&amp;YEAR(D132)</f>
        <v>1-1900</v>
      </c>
      <c r="F132" s="69"/>
      <c r="G132" s="67"/>
      <c r="H132" s="69"/>
      <c r="I132" s="60"/>
      <c r="J132" s="67"/>
      <c r="K132" s="25" t="e">
        <f>IFERROR(VLOOKUP(J132,'DE-PARA'!J:K,2,0),VLOOKUP('BD Conta 5294-1'!J132,'DE-PARA'!K:L,2,0))</f>
        <v>#N/A</v>
      </c>
      <c r="L132" s="70"/>
      <c r="M132" s="101">
        <f t="shared" si="3"/>
        <v>0</v>
      </c>
      <c r="O132" s="1" t="e">
        <f>VLOOKUP(K132,'Fluxo de Caixa'!B:B,1,0)</f>
        <v>#N/A</v>
      </c>
    </row>
    <row r="133" spans="2:15">
      <c r="B133" s="60"/>
      <c r="C133" s="65"/>
      <c r="D133" s="66"/>
      <c r="E133" s="20" t="str">
        <f t="shared" si="4"/>
        <v>1-1900</v>
      </c>
      <c r="F133" s="69"/>
      <c r="G133" s="67"/>
      <c r="H133" s="69"/>
      <c r="I133" s="60"/>
      <c r="J133" s="67"/>
      <c r="K133" s="25" t="e">
        <f>IFERROR(VLOOKUP(J133,'DE-PARA'!J:K,2,0),VLOOKUP('BD Conta 5294-1'!J133,'DE-PARA'!K:L,2,0))</f>
        <v>#N/A</v>
      </c>
      <c r="L133" s="70"/>
      <c r="M133" s="101">
        <f t="shared" si="3"/>
        <v>0</v>
      </c>
      <c r="O133" s="1" t="e">
        <f>VLOOKUP(K133,'Fluxo de Caixa'!B:B,1,0)</f>
        <v>#N/A</v>
      </c>
    </row>
    <row r="134" spans="2:15">
      <c r="B134" s="60"/>
      <c r="C134" s="65"/>
      <c r="D134" s="66"/>
      <c r="E134" s="20" t="str">
        <f t="shared" si="4"/>
        <v>1-1900</v>
      </c>
      <c r="F134" s="69"/>
      <c r="G134" s="67"/>
      <c r="H134" s="69"/>
      <c r="I134" s="60"/>
      <c r="J134" s="67"/>
      <c r="K134" s="25" t="e">
        <f>IFERROR(VLOOKUP(J134,'DE-PARA'!J:K,2,0),VLOOKUP('BD Conta 5294-1'!J134,'DE-PARA'!K:L,2,0))</f>
        <v>#N/A</v>
      </c>
      <c r="L134" s="70"/>
      <c r="M134" s="101">
        <f t="shared" ref="M134:M197" si="5">M133+L134</f>
        <v>0</v>
      </c>
      <c r="O134" s="1" t="e">
        <f>VLOOKUP(K134,'Fluxo de Caixa'!B:B,1,0)</f>
        <v>#N/A</v>
      </c>
    </row>
    <row r="135" spans="2:15">
      <c r="B135" s="60"/>
      <c r="C135" s="65"/>
      <c r="D135" s="66"/>
      <c r="E135" s="20" t="str">
        <f t="shared" si="4"/>
        <v>1-1900</v>
      </c>
      <c r="F135" s="69"/>
      <c r="G135" s="67"/>
      <c r="H135" s="69"/>
      <c r="I135" s="60"/>
      <c r="J135" s="67"/>
      <c r="K135" s="25" t="e">
        <f>IFERROR(VLOOKUP(J135,'DE-PARA'!J:K,2,0),VLOOKUP('BD Conta 5294-1'!J135,'DE-PARA'!K:L,2,0))</f>
        <v>#N/A</v>
      </c>
      <c r="L135" s="70"/>
      <c r="M135" s="101">
        <f t="shared" si="5"/>
        <v>0</v>
      </c>
      <c r="O135" s="1" t="e">
        <f>VLOOKUP(K135,'Fluxo de Caixa'!B:B,1,0)</f>
        <v>#N/A</v>
      </c>
    </row>
    <row r="136" spans="2:15">
      <c r="B136" s="60"/>
      <c r="C136" s="65"/>
      <c r="D136" s="66"/>
      <c r="E136" s="20" t="str">
        <f t="shared" si="4"/>
        <v>1-1900</v>
      </c>
      <c r="F136" s="69"/>
      <c r="G136" s="67"/>
      <c r="H136" s="69"/>
      <c r="I136" s="60"/>
      <c r="J136" s="67"/>
      <c r="K136" s="25" t="e">
        <f>IFERROR(VLOOKUP(J136,'DE-PARA'!J:K,2,0),VLOOKUP('BD Conta 5294-1'!J136,'DE-PARA'!K:L,2,0))</f>
        <v>#N/A</v>
      </c>
      <c r="L136" s="70"/>
      <c r="M136" s="101">
        <f t="shared" si="5"/>
        <v>0</v>
      </c>
      <c r="O136" s="1" t="e">
        <f>VLOOKUP(K136,'Fluxo de Caixa'!B:B,1,0)</f>
        <v>#N/A</v>
      </c>
    </row>
    <row r="137" spans="2:15">
      <c r="B137" s="60"/>
      <c r="C137" s="65"/>
      <c r="D137" s="66"/>
      <c r="E137" s="20" t="str">
        <f t="shared" si="4"/>
        <v>1-1900</v>
      </c>
      <c r="F137" s="69"/>
      <c r="G137" s="67"/>
      <c r="H137" s="69"/>
      <c r="I137" s="60"/>
      <c r="J137" s="67"/>
      <c r="K137" s="25" t="e">
        <f>IFERROR(VLOOKUP(J137,'DE-PARA'!J:K,2,0),VLOOKUP('BD Conta 5294-1'!J137,'DE-PARA'!K:L,2,0))</f>
        <v>#N/A</v>
      </c>
      <c r="L137" s="70"/>
      <c r="M137" s="101">
        <f t="shared" si="5"/>
        <v>0</v>
      </c>
      <c r="O137" s="1" t="e">
        <f>VLOOKUP(K137,'Fluxo de Caixa'!B:B,1,0)</f>
        <v>#N/A</v>
      </c>
    </row>
    <row r="138" spans="2:15">
      <c r="B138" s="60"/>
      <c r="C138" s="65"/>
      <c r="D138" s="66"/>
      <c r="E138" s="20" t="str">
        <f t="shared" si="4"/>
        <v>1-1900</v>
      </c>
      <c r="F138" s="69"/>
      <c r="G138" s="67"/>
      <c r="H138" s="69"/>
      <c r="I138" s="60"/>
      <c r="J138" s="67"/>
      <c r="K138" s="25" t="e">
        <f>IFERROR(VLOOKUP(J138,'DE-PARA'!J:K,2,0),VLOOKUP('BD Conta 5294-1'!J138,'DE-PARA'!K:L,2,0))</f>
        <v>#N/A</v>
      </c>
      <c r="L138" s="70"/>
      <c r="M138" s="101">
        <f t="shared" si="5"/>
        <v>0</v>
      </c>
      <c r="O138" s="1" t="e">
        <f>VLOOKUP(K138,'Fluxo de Caixa'!B:B,1,0)</f>
        <v>#N/A</v>
      </c>
    </row>
    <row r="139" spans="2:15">
      <c r="B139" s="60"/>
      <c r="C139" s="65"/>
      <c r="D139" s="66"/>
      <c r="E139" s="20" t="str">
        <f t="shared" si="4"/>
        <v>1-1900</v>
      </c>
      <c r="F139" s="69"/>
      <c r="G139" s="67"/>
      <c r="H139" s="69"/>
      <c r="I139" s="60"/>
      <c r="J139" s="67"/>
      <c r="K139" s="25" t="e">
        <f>IFERROR(VLOOKUP(J139,'DE-PARA'!J:K,2,0),VLOOKUP('BD Conta 5294-1'!J139,'DE-PARA'!K:L,2,0))</f>
        <v>#N/A</v>
      </c>
      <c r="L139" s="70"/>
      <c r="M139" s="101">
        <f t="shared" si="5"/>
        <v>0</v>
      </c>
      <c r="O139" s="1" t="e">
        <f>VLOOKUP(K139,'Fluxo de Caixa'!B:B,1,0)</f>
        <v>#N/A</v>
      </c>
    </row>
    <row r="140" spans="2:15">
      <c r="B140" s="60"/>
      <c r="C140" s="65"/>
      <c r="D140" s="66"/>
      <c r="E140" s="20" t="str">
        <f t="shared" si="4"/>
        <v>1-1900</v>
      </c>
      <c r="F140" s="69"/>
      <c r="G140" s="67"/>
      <c r="H140" s="69"/>
      <c r="I140" s="60"/>
      <c r="J140" s="67"/>
      <c r="K140" s="25" t="e">
        <f>IFERROR(VLOOKUP(J140,'DE-PARA'!J:K,2,0),VLOOKUP('BD Conta 5294-1'!J140,'DE-PARA'!K:L,2,0))</f>
        <v>#N/A</v>
      </c>
      <c r="L140" s="70"/>
      <c r="M140" s="101">
        <f t="shared" si="5"/>
        <v>0</v>
      </c>
      <c r="O140" s="1" t="e">
        <f>VLOOKUP(K140,'Fluxo de Caixa'!B:B,1,0)</f>
        <v>#N/A</v>
      </c>
    </row>
    <row r="141" spans="2:15">
      <c r="B141" s="60"/>
      <c r="C141" s="65"/>
      <c r="D141" s="66"/>
      <c r="E141" s="20" t="str">
        <f t="shared" si="4"/>
        <v>1-1900</v>
      </c>
      <c r="F141" s="69"/>
      <c r="G141" s="67"/>
      <c r="H141" s="69"/>
      <c r="I141" s="60"/>
      <c r="J141" s="67"/>
      <c r="K141" s="25" t="e">
        <f>IFERROR(VLOOKUP(J141,'DE-PARA'!J:K,2,0),VLOOKUP('BD Conta 5294-1'!J141,'DE-PARA'!K:L,2,0))</f>
        <v>#N/A</v>
      </c>
      <c r="L141" s="70"/>
      <c r="M141" s="101">
        <f t="shared" si="5"/>
        <v>0</v>
      </c>
      <c r="O141" s="1" t="e">
        <f>VLOOKUP(K141,'Fluxo de Caixa'!B:B,1,0)</f>
        <v>#N/A</v>
      </c>
    </row>
    <row r="142" spans="2:15">
      <c r="B142" s="60"/>
      <c r="C142" s="65"/>
      <c r="D142" s="66"/>
      <c r="E142" s="20" t="str">
        <f t="shared" si="4"/>
        <v>1-1900</v>
      </c>
      <c r="F142" s="69"/>
      <c r="G142" s="67"/>
      <c r="H142" s="69"/>
      <c r="I142" s="60"/>
      <c r="J142" s="67"/>
      <c r="K142" s="25" t="e">
        <f>IFERROR(VLOOKUP(J142,'DE-PARA'!J:K,2,0),VLOOKUP('BD Conta 5294-1'!J142,'DE-PARA'!K:L,2,0))</f>
        <v>#N/A</v>
      </c>
      <c r="L142" s="70"/>
      <c r="M142" s="101">
        <f t="shared" si="5"/>
        <v>0</v>
      </c>
      <c r="O142" s="1" t="e">
        <f>VLOOKUP(K142,'Fluxo de Caixa'!B:B,1,0)</f>
        <v>#N/A</v>
      </c>
    </row>
    <row r="143" spans="2:15">
      <c r="B143" s="60"/>
      <c r="C143" s="65"/>
      <c r="D143" s="66"/>
      <c r="E143" s="20" t="str">
        <f t="shared" si="4"/>
        <v>1-1900</v>
      </c>
      <c r="F143" s="69"/>
      <c r="G143" s="67"/>
      <c r="H143" s="69"/>
      <c r="I143" s="60"/>
      <c r="J143" s="67"/>
      <c r="K143" s="25" t="e">
        <f>IFERROR(VLOOKUP(J143,'DE-PARA'!J:K,2,0),VLOOKUP('BD Conta 5294-1'!J143,'DE-PARA'!K:L,2,0))</f>
        <v>#N/A</v>
      </c>
      <c r="L143" s="70"/>
      <c r="M143" s="101">
        <f t="shared" si="5"/>
        <v>0</v>
      </c>
      <c r="O143" s="1" t="e">
        <f>VLOOKUP(K143,'Fluxo de Caixa'!B:B,1,0)</f>
        <v>#N/A</v>
      </c>
    </row>
    <row r="144" spans="2:15">
      <c r="B144" s="60"/>
      <c r="C144" s="65"/>
      <c r="D144" s="66"/>
      <c r="E144" s="20" t="str">
        <f t="shared" si="4"/>
        <v>1-1900</v>
      </c>
      <c r="F144" s="69"/>
      <c r="G144" s="67"/>
      <c r="H144" s="69"/>
      <c r="I144" s="60"/>
      <c r="J144" s="67"/>
      <c r="K144" s="25" t="e">
        <f>IFERROR(VLOOKUP(J144,'DE-PARA'!J:K,2,0),VLOOKUP('BD Conta 5294-1'!J144,'DE-PARA'!K:L,2,0))</f>
        <v>#N/A</v>
      </c>
      <c r="L144" s="70"/>
      <c r="M144" s="101">
        <f t="shared" si="5"/>
        <v>0</v>
      </c>
      <c r="O144" s="1" t="e">
        <f>VLOOKUP(K144,'Fluxo de Caixa'!B:B,1,0)</f>
        <v>#N/A</v>
      </c>
    </row>
    <row r="145" spans="2:15">
      <c r="B145" s="60"/>
      <c r="C145" s="65"/>
      <c r="D145" s="66"/>
      <c r="E145" s="20" t="str">
        <f t="shared" si="4"/>
        <v>1-1900</v>
      </c>
      <c r="F145" s="69"/>
      <c r="G145" s="67"/>
      <c r="H145" s="69"/>
      <c r="I145" s="60"/>
      <c r="J145" s="67"/>
      <c r="K145" s="25" t="e">
        <f>IFERROR(VLOOKUP(J145,'DE-PARA'!J:K,2,0),VLOOKUP('BD Conta 5294-1'!J145,'DE-PARA'!K:L,2,0))</f>
        <v>#N/A</v>
      </c>
      <c r="L145" s="70"/>
      <c r="M145" s="101">
        <f t="shared" si="5"/>
        <v>0</v>
      </c>
      <c r="O145" s="1" t="e">
        <f>VLOOKUP(K145,'Fluxo de Caixa'!B:B,1,0)</f>
        <v>#N/A</v>
      </c>
    </row>
    <row r="146" spans="2:15">
      <c r="B146" s="60"/>
      <c r="C146" s="65"/>
      <c r="D146" s="66"/>
      <c r="E146" s="20" t="str">
        <f t="shared" si="4"/>
        <v>1-1900</v>
      </c>
      <c r="F146" s="69"/>
      <c r="G146" s="67"/>
      <c r="H146" s="69"/>
      <c r="I146" s="60"/>
      <c r="J146" s="67"/>
      <c r="K146" s="25" t="e">
        <f>IFERROR(VLOOKUP(J146,'DE-PARA'!J:K,2,0),VLOOKUP('BD Conta 5294-1'!J146,'DE-PARA'!K:L,2,0))</f>
        <v>#N/A</v>
      </c>
      <c r="L146" s="70"/>
      <c r="M146" s="101">
        <f t="shared" si="5"/>
        <v>0</v>
      </c>
      <c r="O146" s="1" t="e">
        <f>VLOOKUP(K146,'Fluxo de Caixa'!B:B,1,0)</f>
        <v>#N/A</v>
      </c>
    </row>
    <row r="147" spans="2:15">
      <c r="B147" s="60"/>
      <c r="C147" s="65"/>
      <c r="D147" s="66"/>
      <c r="E147" s="20" t="str">
        <f t="shared" si="4"/>
        <v>1-1900</v>
      </c>
      <c r="F147" s="69"/>
      <c r="G147" s="67"/>
      <c r="H147" s="69"/>
      <c r="I147" s="60"/>
      <c r="J147" s="67"/>
      <c r="K147" s="25" t="e">
        <f>IFERROR(VLOOKUP(J147,'DE-PARA'!J:K,2,0),VLOOKUP('BD Conta 5294-1'!J147,'DE-PARA'!K:L,2,0))</f>
        <v>#N/A</v>
      </c>
      <c r="L147" s="70"/>
      <c r="M147" s="101">
        <f t="shared" si="5"/>
        <v>0</v>
      </c>
      <c r="O147" s="1" t="e">
        <f>VLOOKUP(K147,'Fluxo de Caixa'!B:B,1,0)</f>
        <v>#N/A</v>
      </c>
    </row>
    <row r="148" spans="2:15">
      <c r="B148" s="60"/>
      <c r="C148" s="65"/>
      <c r="D148" s="66"/>
      <c r="E148" s="20" t="str">
        <f t="shared" si="4"/>
        <v>1-1900</v>
      </c>
      <c r="F148" s="69"/>
      <c r="G148" s="67"/>
      <c r="H148" s="69"/>
      <c r="I148" s="60"/>
      <c r="J148" s="67"/>
      <c r="K148" s="25" t="e">
        <f>IFERROR(VLOOKUP(J148,'DE-PARA'!J:K,2,0),VLOOKUP('BD Conta 5294-1'!J148,'DE-PARA'!K:L,2,0))</f>
        <v>#N/A</v>
      </c>
      <c r="L148" s="70"/>
      <c r="M148" s="101">
        <f t="shared" si="5"/>
        <v>0</v>
      </c>
      <c r="O148" s="1" t="e">
        <f>VLOOKUP(K148,'Fluxo de Caixa'!B:B,1,0)</f>
        <v>#N/A</v>
      </c>
    </row>
    <row r="149" spans="2:15">
      <c r="B149" s="60"/>
      <c r="C149" s="65"/>
      <c r="D149" s="66"/>
      <c r="E149" s="20" t="str">
        <f t="shared" si="4"/>
        <v>1-1900</v>
      </c>
      <c r="F149" s="69"/>
      <c r="G149" s="67"/>
      <c r="H149" s="69"/>
      <c r="I149" s="60"/>
      <c r="J149" s="67"/>
      <c r="K149" s="25" t="e">
        <f>IFERROR(VLOOKUP(J149,'DE-PARA'!J:K,2,0),VLOOKUP('BD Conta 5294-1'!J149,'DE-PARA'!K:L,2,0))</f>
        <v>#N/A</v>
      </c>
      <c r="L149" s="70"/>
      <c r="M149" s="101">
        <f t="shared" si="5"/>
        <v>0</v>
      </c>
      <c r="O149" s="1" t="e">
        <f>VLOOKUP(K149,'Fluxo de Caixa'!B:B,1,0)</f>
        <v>#N/A</v>
      </c>
    </row>
    <row r="150" spans="2:15">
      <c r="B150" s="60"/>
      <c r="C150" s="65"/>
      <c r="D150" s="66"/>
      <c r="E150" s="20" t="str">
        <f t="shared" si="4"/>
        <v>1-1900</v>
      </c>
      <c r="F150" s="69"/>
      <c r="G150" s="67"/>
      <c r="H150" s="69"/>
      <c r="I150" s="60"/>
      <c r="J150" s="67"/>
      <c r="K150" s="25" t="e">
        <f>IFERROR(VLOOKUP(J150,'DE-PARA'!J:K,2,0),VLOOKUP('BD Conta 5294-1'!J150,'DE-PARA'!K:L,2,0))</f>
        <v>#N/A</v>
      </c>
      <c r="L150" s="70"/>
      <c r="M150" s="101">
        <f t="shared" si="5"/>
        <v>0</v>
      </c>
      <c r="O150" s="1" t="e">
        <f>VLOOKUP(K150,'Fluxo de Caixa'!B:B,1,0)</f>
        <v>#N/A</v>
      </c>
    </row>
    <row r="151" spans="2:15">
      <c r="B151" s="60"/>
      <c r="C151" s="65"/>
      <c r="D151" s="66"/>
      <c r="E151" s="20" t="str">
        <f t="shared" si="4"/>
        <v>1-1900</v>
      </c>
      <c r="F151" s="69"/>
      <c r="G151" s="67"/>
      <c r="H151" s="69"/>
      <c r="I151" s="60"/>
      <c r="J151" s="67"/>
      <c r="K151" s="25" t="e">
        <f>IFERROR(VLOOKUP(J151,'DE-PARA'!J:K,2,0),VLOOKUP('BD Conta 5294-1'!J151,'DE-PARA'!K:L,2,0))</f>
        <v>#N/A</v>
      </c>
      <c r="L151" s="70"/>
      <c r="M151" s="101">
        <f t="shared" si="5"/>
        <v>0</v>
      </c>
      <c r="O151" s="1" t="e">
        <f>VLOOKUP(K151,'Fluxo de Caixa'!B:B,1,0)</f>
        <v>#N/A</v>
      </c>
    </row>
    <row r="152" spans="2:15">
      <c r="B152" s="60"/>
      <c r="C152" s="65"/>
      <c r="D152" s="66"/>
      <c r="E152" s="20" t="str">
        <f t="shared" si="4"/>
        <v>1-1900</v>
      </c>
      <c r="F152" s="69"/>
      <c r="G152" s="67"/>
      <c r="H152" s="69"/>
      <c r="I152" s="60"/>
      <c r="J152" s="67"/>
      <c r="K152" s="25" t="e">
        <f>IFERROR(VLOOKUP(J152,'DE-PARA'!J:K,2,0),VLOOKUP('BD Conta 5294-1'!J152,'DE-PARA'!K:L,2,0))</f>
        <v>#N/A</v>
      </c>
      <c r="L152" s="70"/>
      <c r="M152" s="101">
        <f t="shared" si="5"/>
        <v>0</v>
      </c>
      <c r="O152" s="1" t="e">
        <f>VLOOKUP(K152,'Fluxo de Caixa'!B:B,1,0)</f>
        <v>#N/A</v>
      </c>
    </row>
    <row r="153" spans="2:15">
      <c r="B153" s="60"/>
      <c r="C153" s="65"/>
      <c r="D153" s="66"/>
      <c r="E153" s="20" t="str">
        <f t="shared" si="4"/>
        <v>1-1900</v>
      </c>
      <c r="F153" s="69"/>
      <c r="G153" s="67"/>
      <c r="H153" s="69"/>
      <c r="I153" s="60"/>
      <c r="J153" s="67"/>
      <c r="K153" s="25" t="e">
        <f>IFERROR(VLOOKUP(J153,'DE-PARA'!J:K,2,0),VLOOKUP('BD Conta 5294-1'!J153,'DE-PARA'!K:L,2,0))</f>
        <v>#N/A</v>
      </c>
      <c r="L153" s="70"/>
      <c r="M153" s="101">
        <f t="shared" si="5"/>
        <v>0</v>
      </c>
      <c r="O153" s="1" t="e">
        <f>VLOOKUP(K153,'Fluxo de Caixa'!B:B,1,0)</f>
        <v>#N/A</v>
      </c>
    </row>
    <row r="154" spans="2:15">
      <c r="B154" s="60"/>
      <c r="C154" s="65"/>
      <c r="D154" s="66"/>
      <c r="E154" s="20" t="str">
        <f t="shared" si="4"/>
        <v>1-1900</v>
      </c>
      <c r="F154" s="69"/>
      <c r="G154" s="67"/>
      <c r="H154" s="69"/>
      <c r="I154" s="60"/>
      <c r="J154" s="67"/>
      <c r="K154" s="25" t="e">
        <f>IFERROR(VLOOKUP(J154,'DE-PARA'!J:K,2,0),VLOOKUP('BD Conta 5294-1'!J154,'DE-PARA'!K:L,2,0))</f>
        <v>#N/A</v>
      </c>
      <c r="L154" s="70"/>
      <c r="M154" s="101">
        <f t="shared" si="5"/>
        <v>0</v>
      </c>
      <c r="O154" s="1" t="e">
        <f>VLOOKUP(K154,'Fluxo de Caixa'!B:B,1,0)</f>
        <v>#N/A</v>
      </c>
    </row>
    <row r="155" spans="2:15">
      <c r="B155" s="60"/>
      <c r="C155" s="65"/>
      <c r="D155" s="66"/>
      <c r="E155" s="20" t="str">
        <f t="shared" si="4"/>
        <v>1-1900</v>
      </c>
      <c r="F155" s="69"/>
      <c r="G155" s="67"/>
      <c r="H155" s="69"/>
      <c r="I155" s="60"/>
      <c r="J155" s="67"/>
      <c r="K155" s="25" t="e">
        <f>IFERROR(VLOOKUP(J155,'DE-PARA'!J:K,2,0),VLOOKUP('BD Conta 5294-1'!J155,'DE-PARA'!K:L,2,0))</f>
        <v>#N/A</v>
      </c>
      <c r="L155" s="70"/>
      <c r="M155" s="101">
        <f t="shared" si="5"/>
        <v>0</v>
      </c>
      <c r="O155" s="1" t="e">
        <f>VLOOKUP(K155,'Fluxo de Caixa'!B:B,1,0)</f>
        <v>#N/A</v>
      </c>
    </row>
    <row r="156" spans="2:15">
      <c r="B156" s="60"/>
      <c r="C156" s="65"/>
      <c r="D156" s="66"/>
      <c r="E156" s="20" t="str">
        <f t="shared" si="4"/>
        <v>1-1900</v>
      </c>
      <c r="F156" s="69"/>
      <c r="G156" s="67"/>
      <c r="H156" s="69"/>
      <c r="I156" s="60"/>
      <c r="J156" s="67"/>
      <c r="K156" s="25" t="e">
        <f>IFERROR(VLOOKUP(J156,'DE-PARA'!J:K,2,0),VLOOKUP('BD Conta 5294-1'!J156,'DE-PARA'!K:L,2,0))</f>
        <v>#N/A</v>
      </c>
      <c r="L156" s="70"/>
      <c r="M156" s="101">
        <f t="shared" si="5"/>
        <v>0</v>
      </c>
      <c r="O156" s="1" t="e">
        <f>VLOOKUP(K156,'Fluxo de Caixa'!B:B,1,0)</f>
        <v>#N/A</v>
      </c>
    </row>
    <row r="157" spans="2:15">
      <c r="B157" s="60"/>
      <c r="C157" s="65"/>
      <c r="D157" s="66"/>
      <c r="E157" s="20" t="str">
        <f t="shared" si="4"/>
        <v>1-1900</v>
      </c>
      <c r="F157" s="69"/>
      <c r="G157" s="67"/>
      <c r="H157" s="69"/>
      <c r="I157" s="60"/>
      <c r="J157" s="67"/>
      <c r="K157" s="25" t="e">
        <f>IFERROR(VLOOKUP(J157,'DE-PARA'!J:K,2,0),VLOOKUP('BD Conta 5294-1'!J157,'DE-PARA'!K:L,2,0))</f>
        <v>#N/A</v>
      </c>
      <c r="L157" s="70"/>
      <c r="M157" s="101">
        <f t="shared" si="5"/>
        <v>0</v>
      </c>
      <c r="O157" s="1" t="e">
        <f>VLOOKUP(K157,'Fluxo de Caixa'!B:B,1,0)</f>
        <v>#N/A</v>
      </c>
    </row>
    <row r="158" spans="2:15">
      <c r="B158" s="60"/>
      <c r="C158" s="65"/>
      <c r="D158" s="66"/>
      <c r="E158" s="20" t="str">
        <f t="shared" si="4"/>
        <v>1-1900</v>
      </c>
      <c r="F158" s="69"/>
      <c r="G158" s="67"/>
      <c r="H158" s="69"/>
      <c r="I158" s="60"/>
      <c r="J158" s="67"/>
      <c r="K158" s="25" t="e">
        <f>IFERROR(VLOOKUP(J158,'DE-PARA'!J:K,2,0),VLOOKUP('BD Conta 5294-1'!J158,'DE-PARA'!K:L,2,0))</f>
        <v>#N/A</v>
      </c>
      <c r="L158" s="70"/>
      <c r="M158" s="101">
        <f t="shared" si="5"/>
        <v>0</v>
      </c>
      <c r="O158" s="1" t="e">
        <f>VLOOKUP(K158,'Fluxo de Caixa'!B:B,1,0)</f>
        <v>#N/A</v>
      </c>
    </row>
    <row r="159" spans="2:15">
      <c r="B159" s="60"/>
      <c r="C159" s="65"/>
      <c r="D159" s="66"/>
      <c r="E159" s="20" t="str">
        <f t="shared" si="4"/>
        <v>1-1900</v>
      </c>
      <c r="F159" s="69"/>
      <c r="G159" s="67"/>
      <c r="H159" s="69"/>
      <c r="I159" s="60"/>
      <c r="J159" s="67"/>
      <c r="K159" s="25" t="e">
        <f>IFERROR(VLOOKUP(J159,'DE-PARA'!J:K,2,0),VLOOKUP('BD Conta 5294-1'!J159,'DE-PARA'!K:L,2,0))</f>
        <v>#N/A</v>
      </c>
      <c r="L159" s="70"/>
      <c r="M159" s="101">
        <f t="shared" si="5"/>
        <v>0</v>
      </c>
      <c r="O159" s="1" t="e">
        <f>VLOOKUP(K159,'Fluxo de Caixa'!B:B,1,0)</f>
        <v>#N/A</v>
      </c>
    </row>
    <row r="160" spans="2:15">
      <c r="B160" s="60"/>
      <c r="C160" s="65"/>
      <c r="D160" s="66"/>
      <c r="E160" s="20" t="str">
        <f t="shared" si="4"/>
        <v>1-1900</v>
      </c>
      <c r="F160" s="69"/>
      <c r="G160" s="67"/>
      <c r="H160" s="69"/>
      <c r="I160" s="60"/>
      <c r="J160" s="67"/>
      <c r="K160" s="25" t="e">
        <f>IFERROR(VLOOKUP(J160,'DE-PARA'!J:K,2,0),VLOOKUP('BD Conta 5294-1'!J160,'DE-PARA'!K:L,2,0))</f>
        <v>#N/A</v>
      </c>
      <c r="L160" s="70"/>
      <c r="M160" s="101">
        <f t="shared" si="5"/>
        <v>0</v>
      </c>
      <c r="O160" s="1" t="e">
        <f>VLOOKUP(K160,'Fluxo de Caixa'!B:B,1,0)</f>
        <v>#N/A</v>
      </c>
    </row>
    <row r="161" spans="2:15">
      <c r="B161" s="60"/>
      <c r="C161" s="65"/>
      <c r="D161" s="66"/>
      <c r="E161" s="20" t="str">
        <f t="shared" si="4"/>
        <v>1-1900</v>
      </c>
      <c r="F161" s="69"/>
      <c r="G161" s="67"/>
      <c r="H161" s="69"/>
      <c r="I161" s="60"/>
      <c r="J161" s="67"/>
      <c r="K161" s="25" t="e">
        <f>IFERROR(VLOOKUP(J161,'DE-PARA'!J:K,2,0),VLOOKUP('BD Conta 5294-1'!J161,'DE-PARA'!K:L,2,0))</f>
        <v>#N/A</v>
      </c>
      <c r="L161" s="70"/>
      <c r="M161" s="101">
        <f t="shared" si="5"/>
        <v>0</v>
      </c>
      <c r="O161" s="1" t="e">
        <f>VLOOKUP(K161,'Fluxo de Caixa'!B:B,1,0)</f>
        <v>#N/A</v>
      </c>
    </row>
    <row r="162" spans="2:15">
      <c r="B162" s="60"/>
      <c r="C162" s="65"/>
      <c r="D162" s="66"/>
      <c r="E162" s="20" t="str">
        <f t="shared" si="4"/>
        <v>1-1900</v>
      </c>
      <c r="F162" s="69"/>
      <c r="G162" s="67"/>
      <c r="H162" s="69"/>
      <c r="I162" s="60"/>
      <c r="J162" s="67"/>
      <c r="K162" s="25" t="e">
        <f>IFERROR(VLOOKUP(J162,'DE-PARA'!J:K,2,0),VLOOKUP('BD Conta 5294-1'!J162,'DE-PARA'!K:L,2,0))</f>
        <v>#N/A</v>
      </c>
      <c r="L162" s="70"/>
      <c r="M162" s="101">
        <f t="shared" si="5"/>
        <v>0</v>
      </c>
      <c r="O162" s="1" t="e">
        <f>VLOOKUP(K162,'Fluxo de Caixa'!B:B,1,0)</f>
        <v>#N/A</v>
      </c>
    </row>
    <row r="163" spans="2:15">
      <c r="B163" s="60"/>
      <c r="C163" s="65"/>
      <c r="D163" s="66"/>
      <c r="E163" s="20" t="str">
        <f t="shared" si="4"/>
        <v>1-1900</v>
      </c>
      <c r="F163" s="69"/>
      <c r="G163" s="67"/>
      <c r="H163" s="69"/>
      <c r="I163" s="60"/>
      <c r="J163" s="67"/>
      <c r="K163" s="25" t="e">
        <f>IFERROR(VLOOKUP(J163,'DE-PARA'!J:K,2,0),VLOOKUP('BD Conta 5294-1'!J163,'DE-PARA'!K:L,2,0))</f>
        <v>#N/A</v>
      </c>
      <c r="L163" s="70"/>
      <c r="M163" s="101">
        <f t="shared" si="5"/>
        <v>0</v>
      </c>
      <c r="O163" s="1" t="e">
        <f>VLOOKUP(K163,'Fluxo de Caixa'!B:B,1,0)</f>
        <v>#N/A</v>
      </c>
    </row>
    <row r="164" spans="2:15">
      <c r="B164" s="60"/>
      <c r="C164" s="65"/>
      <c r="D164" s="66"/>
      <c r="E164" s="20" t="str">
        <f t="shared" si="4"/>
        <v>1-1900</v>
      </c>
      <c r="F164" s="69"/>
      <c r="G164" s="67"/>
      <c r="H164" s="69"/>
      <c r="I164" s="60"/>
      <c r="J164" s="67"/>
      <c r="K164" s="25" t="e">
        <f>IFERROR(VLOOKUP(J164,'DE-PARA'!J:K,2,0),VLOOKUP('BD Conta 5294-1'!J164,'DE-PARA'!K:L,2,0))</f>
        <v>#N/A</v>
      </c>
      <c r="L164" s="70"/>
      <c r="M164" s="101">
        <f t="shared" si="5"/>
        <v>0</v>
      </c>
      <c r="O164" s="1" t="e">
        <f>VLOOKUP(K164,'Fluxo de Caixa'!B:B,1,0)</f>
        <v>#N/A</v>
      </c>
    </row>
    <row r="165" spans="2:15">
      <c r="B165" s="60"/>
      <c r="C165" s="65"/>
      <c r="D165" s="66"/>
      <c r="E165" s="20" t="str">
        <f t="shared" si="4"/>
        <v>1-1900</v>
      </c>
      <c r="F165" s="69"/>
      <c r="G165" s="67"/>
      <c r="H165" s="69"/>
      <c r="I165" s="60"/>
      <c r="J165" s="67"/>
      <c r="K165" s="25" t="e">
        <f>IFERROR(VLOOKUP(J165,'DE-PARA'!J:K,2,0),VLOOKUP('BD Conta 5294-1'!J165,'DE-PARA'!K:L,2,0))</f>
        <v>#N/A</v>
      </c>
      <c r="L165" s="70"/>
      <c r="M165" s="101">
        <f t="shared" si="5"/>
        <v>0</v>
      </c>
      <c r="O165" s="1" t="e">
        <f>VLOOKUP(K165,'Fluxo de Caixa'!B:B,1,0)</f>
        <v>#N/A</v>
      </c>
    </row>
    <row r="166" spans="2:15">
      <c r="B166" s="60"/>
      <c r="C166" s="65"/>
      <c r="D166" s="66"/>
      <c r="E166" s="20" t="str">
        <f t="shared" si="4"/>
        <v>1-1900</v>
      </c>
      <c r="F166" s="69"/>
      <c r="G166" s="67"/>
      <c r="H166" s="69"/>
      <c r="I166" s="60"/>
      <c r="J166" s="67"/>
      <c r="K166" s="25" t="e">
        <f>IFERROR(VLOOKUP(J166,'DE-PARA'!J:K,2,0),VLOOKUP('BD Conta 5294-1'!J166,'DE-PARA'!K:L,2,0))</f>
        <v>#N/A</v>
      </c>
      <c r="L166" s="70"/>
      <c r="M166" s="101">
        <f t="shared" si="5"/>
        <v>0</v>
      </c>
      <c r="O166" s="1" t="e">
        <f>VLOOKUP(K166,'Fluxo de Caixa'!B:B,1,0)</f>
        <v>#N/A</v>
      </c>
    </row>
    <row r="167" spans="2:15">
      <c r="B167" s="60"/>
      <c r="C167" s="65"/>
      <c r="D167" s="66"/>
      <c r="E167" s="20" t="str">
        <f t="shared" si="4"/>
        <v>1-1900</v>
      </c>
      <c r="F167" s="69"/>
      <c r="G167" s="67"/>
      <c r="H167" s="69"/>
      <c r="I167" s="60"/>
      <c r="J167" s="67"/>
      <c r="K167" s="25" t="e">
        <f>IFERROR(VLOOKUP(J167,'DE-PARA'!J:K,2,0),VLOOKUP('BD Conta 5294-1'!J167,'DE-PARA'!K:L,2,0))</f>
        <v>#N/A</v>
      </c>
      <c r="L167" s="70"/>
      <c r="M167" s="101">
        <f t="shared" si="5"/>
        <v>0</v>
      </c>
      <c r="O167" s="1" t="e">
        <f>VLOOKUP(K167,'Fluxo de Caixa'!B:B,1,0)</f>
        <v>#N/A</v>
      </c>
    </row>
    <row r="168" spans="2:15">
      <c r="B168" s="60"/>
      <c r="C168" s="65"/>
      <c r="D168" s="66"/>
      <c r="E168" s="20" t="str">
        <f t="shared" si="4"/>
        <v>1-1900</v>
      </c>
      <c r="F168" s="69"/>
      <c r="G168" s="67"/>
      <c r="H168" s="69"/>
      <c r="I168" s="60"/>
      <c r="J168" s="67"/>
      <c r="K168" s="25" t="e">
        <f>IFERROR(VLOOKUP(J168,'DE-PARA'!J:K,2,0),VLOOKUP('BD Conta 5294-1'!J168,'DE-PARA'!K:L,2,0))</f>
        <v>#N/A</v>
      </c>
      <c r="L168" s="70"/>
      <c r="M168" s="101">
        <f t="shared" si="5"/>
        <v>0</v>
      </c>
      <c r="O168" s="1" t="e">
        <f>VLOOKUP(K168,'Fluxo de Caixa'!B:B,1,0)</f>
        <v>#N/A</v>
      </c>
    </row>
    <row r="169" spans="2:15">
      <c r="B169" s="60"/>
      <c r="C169" s="65"/>
      <c r="D169" s="66"/>
      <c r="E169" s="20" t="str">
        <f t="shared" si="4"/>
        <v>1-1900</v>
      </c>
      <c r="F169" s="69"/>
      <c r="G169" s="67"/>
      <c r="H169" s="69"/>
      <c r="I169" s="60"/>
      <c r="J169" s="67"/>
      <c r="K169" s="25" t="e">
        <f>IFERROR(VLOOKUP(J169,'DE-PARA'!J:K,2,0),VLOOKUP('BD Conta 5294-1'!J169,'DE-PARA'!K:L,2,0))</f>
        <v>#N/A</v>
      </c>
      <c r="L169" s="70"/>
      <c r="M169" s="101">
        <f t="shared" si="5"/>
        <v>0</v>
      </c>
      <c r="O169" s="1" t="e">
        <f>VLOOKUP(K169,'Fluxo de Caixa'!B:B,1,0)</f>
        <v>#N/A</v>
      </c>
    </row>
    <row r="170" spans="2:15">
      <c r="B170" s="60"/>
      <c r="C170" s="65"/>
      <c r="D170" s="66"/>
      <c r="E170" s="20" t="str">
        <f t="shared" si="4"/>
        <v>1-1900</v>
      </c>
      <c r="F170" s="69"/>
      <c r="G170" s="67"/>
      <c r="H170" s="69"/>
      <c r="I170" s="60"/>
      <c r="J170" s="67"/>
      <c r="K170" s="25" t="e">
        <f>IFERROR(VLOOKUP(J170,'DE-PARA'!J:K,2,0),VLOOKUP('BD Conta 5294-1'!J170,'DE-PARA'!K:L,2,0))</f>
        <v>#N/A</v>
      </c>
      <c r="L170" s="70"/>
      <c r="M170" s="101">
        <f t="shared" si="5"/>
        <v>0</v>
      </c>
      <c r="O170" s="1" t="e">
        <f>VLOOKUP(K170,'Fluxo de Caixa'!B:B,1,0)</f>
        <v>#N/A</v>
      </c>
    </row>
    <row r="171" spans="2:15">
      <c r="B171" s="60"/>
      <c r="C171" s="65"/>
      <c r="D171" s="66"/>
      <c r="E171" s="20" t="str">
        <f t="shared" si="4"/>
        <v>1-1900</v>
      </c>
      <c r="F171" s="69"/>
      <c r="G171" s="67"/>
      <c r="H171" s="69"/>
      <c r="I171" s="60"/>
      <c r="J171" s="67"/>
      <c r="K171" s="25" t="e">
        <f>IFERROR(VLOOKUP(J171,'DE-PARA'!J:K,2,0),VLOOKUP('BD Conta 5294-1'!J171,'DE-PARA'!K:L,2,0))</f>
        <v>#N/A</v>
      </c>
      <c r="L171" s="70"/>
      <c r="M171" s="101">
        <f t="shared" si="5"/>
        <v>0</v>
      </c>
      <c r="O171" s="1" t="e">
        <f>VLOOKUP(K171,'Fluxo de Caixa'!B:B,1,0)</f>
        <v>#N/A</v>
      </c>
    </row>
    <row r="172" spans="2:15">
      <c r="B172" s="60"/>
      <c r="C172" s="65"/>
      <c r="D172" s="66"/>
      <c r="E172" s="20" t="str">
        <f t="shared" si="4"/>
        <v>1-1900</v>
      </c>
      <c r="F172" s="69"/>
      <c r="G172" s="67"/>
      <c r="H172" s="69"/>
      <c r="I172" s="60"/>
      <c r="J172" s="67"/>
      <c r="K172" s="25" t="e">
        <f>IFERROR(VLOOKUP(J172,'DE-PARA'!J:K,2,0),VLOOKUP('BD Conta 5294-1'!J172,'DE-PARA'!K:L,2,0))</f>
        <v>#N/A</v>
      </c>
      <c r="L172" s="70"/>
      <c r="M172" s="101">
        <f t="shared" si="5"/>
        <v>0</v>
      </c>
      <c r="O172" s="1" t="e">
        <f>VLOOKUP(K172,'Fluxo de Caixa'!B:B,1,0)</f>
        <v>#N/A</v>
      </c>
    </row>
    <row r="173" spans="2:15">
      <c r="B173" s="60"/>
      <c r="C173" s="65"/>
      <c r="D173" s="66"/>
      <c r="E173" s="20" t="str">
        <f t="shared" si="4"/>
        <v>1-1900</v>
      </c>
      <c r="F173" s="69"/>
      <c r="G173" s="67"/>
      <c r="H173" s="69"/>
      <c r="I173" s="60"/>
      <c r="J173" s="67"/>
      <c r="K173" s="25" t="e">
        <f>IFERROR(VLOOKUP(J173,'DE-PARA'!J:K,2,0),VLOOKUP('BD Conta 5294-1'!J173,'DE-PARA'!K:L,2,0))</f>
        <v>#N/A</v>
      </c>
      <c r="L173" s="70"/>
      <c r="M173" s="101">
        <f t="shared" si="5"/>
        <v>0</v>
      </c>
      <c r="O173" s="1" t="e">
        <f>VLOOKUP(K173,'Fluxo de Caixa'!B:B,1,0)</f>
        <v>#N/A</v>
      </c>
    </row>
    <row r="174" spans="2:15">
      <c r="B174" s="60"/>
      <c r="C174" s="65"/>
      <c r="D174" s="66"/>
      <c r="E174" s="20" t="str">
        <f t="shared" si="4"/>
        <v>1-1900</v>
      </c>
      <c r="F174" s="69"/>
      <c r="G174" s="67"/>
      <c r="H174" s="69"/>
      <c r="I174" s="60"/>
      <c r="J174" s="67"/>
      <c r="K174" s="25" t="e">
        <f>IFERROR(VLOOKUP(J174,'DE-PARA'!J:K,2,0),VLOOKUP('BD Conta 5294-1'!J174,'DE-PARA'!K:L,2,0))</f>
        <v>#N/A</v>
      </c>
      <c r="L174" s="70"/>
      <c r="M174" s="101">
        <f t="shared" si="5"/>
        <v>0</v>
      </c>
      <c r="O174" s="1" t="e">
        <f>VLOOKUP(K174,'Fluxo de Caixa'!B:B,1,0)</f>
        <v>#N/A</v>
      </c>
    </row>
    <row r="175" spans="2:15">
      <c r="B175" s="60"/>
      <c r="C175" s="65"/>
      <c r="D175" s="66"/>
      <c r="E175" s="20" t="str">
        <f t="shared" si="4"/>
        <v>1-1900</v>
      </c>
      <c r="F175" s="69"/>
      <c r="G175" s="67"/>
      <c r="H175" s="69"/>
      <c r="I175" s="60"/>
      <c r="J175" s="67"/>
      <c r="K175" s="25" t="e">
        <f>IFERROR(VLOOKUP(J175,'DE-PARA'!J:K,2,0),VLOOKUP('BD Conta 5294-1'!J175,'DE-PARA'!K:L,2,0))</f>
        <v>#N/A</v>
      </c>
      <c r="L175" s="70"/>
      <c r="M175" s="101">
        <f t="shared" si="5"/>
        <v>0</v>
      </c>
      <c r="O175" s="1" t="e">
        <f>VLOOKUP(K175,'Fluxo de Caixa'!B:B,1,0)</f>
        <v>#N/A</v>
      </c>
    </row>
    <row r="176" spans="2:15">
      <c r="B176" s="60"/>
      <c r="C176" s="65"/>
      <c r="D176" s="66"/>
      <c r="E176" s="20" t="str">
        <f t="shared" si="4"/>
        <v>1-1900</v>
      </c>
      <c r="F176" s="69"/>
      <c r="G176" s="67"/>
      <c r="H176" s="69"/>
      <c r="I176" s="60"/>
      <c r="J176" s="67"/>
      <c r="K176" s="25" t="e">
        <f>IFERROR(VLOOKUP(J176,'DE-PARA'!J:K,2,0),VLOOKUP('BD Conta 5294-1'!J176,'DE-PARA'!K:L,2,0))</f>
        <v>#N/A</v>
      </c>
      <c r="L176" s="70"/>
      <c r="M176" s="101">
        <f t="shared" si="5"/>
        <v>0</v>
      </c>
      <c r="O176" s="1" t="e">
        <f>VLOOKUP(K176,'Fluxo de Caixa'!B:B,1,0)</f>
        <v>#N/A</v>
      </c>
    </row>
    <row r="177" spans="2:15">
      <c r="B177" s="60"/>
      <c r="C177" s="65"/>
      <c r="D177" s="66"/>
      <c r="E177" s="20" t="str">
        <f t="shared" si="4"/>
        <v>1-1900</v>
      </c>
      <c r="F177" s="69"/>
      <c r="G177" s="67"/>
      <c r="H177" s="69"/>
      <c r="I177" s="60"/>
      <c r="J177" s="67"/>
      <c r="K177" s="25" t="e">
        <f>IFERROR(VLOOKUP(J177,'DE-PARA'!J:K,2,0),VLOOKUP('BD Conta 5294-1'!J177,'DE-PARA'!K:L,2,0))</f>
        <v>#N/A</v>
      </c>
      <c r="L177" s="70"/>
      <c r="M177" s="101">
        <f t="shared" si="5"/>
        <v>0</v>
      </c>
      <c r="O177" s="1" t="e">
        <f>VLOOKUP(K177,'Fluxo de Caixa'!B:B,1,0)</f>
        <v>#N/A</v>
      </c>
    </row>
    <row r="178" spans="2:15">
      <c r="B178" s="60"/>
      <c r="C178" s="65"/>
      <c r="D178" s="66"/>
      <c r="E178" s="20" t="str">
        <f t="shared" si="4"/>
        <v>1-1900</v>
      </c>
      <c r="F178" s="69"/>
      <c r="G178" s="67"/>
      <c r="H178" s="69"/>
      <c r="I178" s="60"/>
      <c r="J178" s="67"/>
      <c r="K178" s="25" t="e">
        <f>IFERROR(VLOOKUP(J178,'DE-PARA'!J:K,2,0),VLOOKUP('BD Conta 5294-1'!J178,'DE-PARA'!K:L,2,0))</f>
        <v>#N/A</v>
      </c>
      <c r="L178" s="70"/>
      <c r="M178" s="101">
        <f t="shared" si="5"/>
        <v>0</v>
      </c>
      <c r="O178" s="1" t="e">
        <f>VLOOKUP(K178,'Fluxo de Caixa'!B:B,1,0)</f>
        <v>#N/A</v>
      </c>
    </row>
    <row r="179" spans="2:15">
      <c r="B179" s="60"/>
      <c r="C179" s="65"/>
      <c r="D179" s="66"/>
      <c r="E179" s="20" t="str">
        <f t="shared" si="4"/>
        <v>1-1900</v>
      </c>
      <c r="F179" s="69"/>
      <c r="G179" s="67"/>
      <c r="H179" s="69"/>
      <c r="I179" s="60"/>
      <c r="J179" s="67"/>
      <c r="K179" s="25" t="e">
        <f>IFERROR(VLOOKUP(J179,'DE-PARA'!J:K,2,0),VLOOKUP('BD Conta 5294-1'!J179,'DE-PARA'!K:L,2,0))</f>
        <v>#N/A</v>
      </c>
      <c r="L179" s="70"/>
      <c r="M179" s="101">
        <f t="shared" si="5"/>
        <v>0</v>
      </c>
      <c r="O179" s="1" t="e">
        <f>VLOOKUP(K179,'Fluxo de Caixa'!B:B,1,0)</f>
        <v>#N/A</v>
      </c>
    </row>
    <row r="180" spans="2:15">
      <c r="B180" s="60"/>
      <c r="C180" s="65"/>
      <c r="D180" s="66"/>
      <c r="E180" s="20" t="str">
        <f t="shared" si="4"/>
        <v>1-1900</v>
      </c>
      <c r="F180" s="69"/>
      <c r="G180" s="67"/>
      <c r="H180" s="69"/>
      <c r="I180" s="60"/>
      <c r="J180" s="67"/>
      <c r="K180" s="25" t="e">
        <f>IFERROR(VLOOKUP(J180,'DE-PARA'!J:K,2,0),VLOOKUP('BD Conta 5294-1'!J180,'DE-PARA'!K:L,2,0))</f>
        <v>#N/A</v>
      </c>
      <c r="L180" s="70"/>
      <c r="M180" s="101">
        <f t="shared" si="5"/>
        <v>0</v>
      </c>
      <c r="O180" s="1" t="e">
        <f>VLOOKUP(K180,'Fluxo de Caixa'!B:B,1,0)</f>
        <v>#N/A</v>
      </c>
    </row>
    <row r="181" spans="2:15">
      <c r="B181" s="60"/>
      <c r="C181" s="65"/>
      <c r="D181" s="66"/>
      <c r="E181" s="20" t="str">
        <f t="shared" si="4"/>
        <v>1-1900</v>
      </c>
      <c r="F181" s="69"/>
      <c r="G181" s="67"/>
      <c r="H181" s="69"/>
      <c r="I181" s="60"/>
      <c r="J181" s="67"/>
      <c r="K181" s="25" t="e">
        <f>IFERROR(VLOOKUP(J181,'DE-PARA'!J:K,2,0),VLOOKUP('BD Conta 5294-1'!J181,'DE-PARA'!K:L,2,0))</f>
        <v>#N/A</v>
      </c>
      <c r="L181" s="70"/>
      <c r="M181" s="101">
        <f t="shared" si="5"/>
        <v>0</v>
      </c>
      <c r="O181" s="1" t="e">
        <f>VLOOKUP(K181,'Fluxo de Caixa'!B:B,1,0)</f>
        <v>#N/A</v>
      </c>
    </row>
    <row r="182" spans="2:15">
      <c r="B182" s="60"/>
      <c r="C182" s="65"/>
      <c r="D182" s="66"/>
      <c r="E182" s="20" t="str">
        <f t="shared" si="4"/>
        <v>1-1900</v>
      </c>
      <c r="F182" s="69"/>
      <c r="G182" s="67"/>
      <c r="H182" s="69"/>
      <c r="I182" s="60"/>
      <c r="J182" s="67"/>
      <c r="K182" s="25" t="e">
        <f>IFERROR(VLOOKUP(J182,'DE-PARA'!J:K,2,0),VLOOKUP('BD Conta 5294-1'!J182,'DE-PARA'!K:L,2,0))</f>
        <v>#N/A</v>
      </c>
      <c r="L182" s="70"/>
      <c r="M182" s="101">
        <f t="shared" si="5"/>
        <v>0</v>
      </c>
      <c r="O182" s="1" t="e">
        <f>VLOOKUP(K182,'Fluxo de Caixa'!B:B,1,0)</f>
        <v>#N/A</v>
      </c>
    </row>
    <row r="183" spans="2:15">
      <c r="B183" s="60"/>
      <c r="C183" s="65"/>
      <c r="D183" s="66"/>
      <c r="E183" s="20" t="str">
        <f t="shared" si="4"/>
        <v>1-1900</v>
      </c>
      <c r="F183" s="69"/>
      <c r="G183" s="67"/>
      <c r="H183" s="69"/>
      <c r="I183" s="60"/>
      <c r="J183" s="67"/>
      <c r="K183" s="25" t="e">
        <f>IFERROR(VLOOKUP(J183,'DE-PARA'!J:K,2,0),VLOOKUP('BD Conta 5294-1'!J183,'DE-PARA'!K:L,2,0))</f>
        <v>#N/A</v>
      </c>
      <c r="L183" s="70"/>
      <c r="M183" s="101">
        <f t="shared" si="5"/>
        <v>0</v>
      </c>
      <c r="O183" s="1" t="e">
        <f>VLOOKUP(K183,'Fluxo de Caixa'!B:B,1,0)</f>
        <v>#N/A</v>
      </c>
    </row>
    <row r="184" spans="2:15">
      <c r="B184" s="60"/>
      <c r="C184" s="65"/>
      <c r="D184" s="66"/>
      <c r="E184" s="20" t="str">
        <f t="shared" si="4"/>
        <v>1-1900</v>
      </c>
      <c r="F184" s="69"/>
      <c r="G184" s="67"/>
      <c r="H184" s="69"/>
      <c r="I184" s="60"/>
      <c r="J184" s="67"/>
      <c r="K184" s="25" t="e">
        <f>IFERROR(VLOOKUP(J184,'DE-PARA'!J:K,2,0),VLOOKUP('BD Conta 5294-1'!J184,'DE-PARA'!K:L,2,0))</f>
        <v>#N/A</v>
      </c>
      <c r="L184" s="70"/>
      <c r="M184" s="101">
        <f t="shared" si="5"/>
        <v>0</v>
      </c>
      <c r="O184" s="1" t="e">
        <f>VLOOKUP(K184,'Fluxo de Caixa'!B:B,1,0)</f>
        <v>#N/A</v>
      </c>
    </row>
    <row r="185" spans="2:15">
      <c r="B185" s="60"/>
      <c r="C185" s="65"/>
      <c r="D185" s="66"/>
      <c r="E185" s="20" t="str">
        <f t="shared" si="4"/>
        <v>1-1900</v>
      </c>
      <c r="F185" s="69"/>
      <c r="G185" s="67"/>
      <c r="H185" s="69"/>
      <c r="I185" s="60"/>
      <c r="J185" s="67"/>
      <c r="K185" s="25" t="e">
        <f>IFERROR(VLOOKUP(J185,'DE-PARA'!J:K,2,0),VLOOKUP('BD Conta 5294-1'!J185,'DE-PARA'!K:L,2,0))</f>
        <v>#N/A</v>
      </c>
      <c r="L185" s="70"/>
      <c r="M185" s="101">
        <f t="shared" si="5"/>
        <v>0</v>
      </c>
      <c r="O185" s="1" t="e">
        <f>VLOOKUP(K185,'Fluxo de Caixa'!B:B,1,0)</f>
        <v>#N/A</v>
      </c>
    </row>
    <row r="186" spans="2:15">
      <c r="B186" s="60"/>
      <c r="C186" s="65"/>
      <c r="D186" s="66"/>
      <c r="E186" s="20" t="str">
        <f t="shared" si="4"/>
        <v>1-1900</v>
      </c>
      <c r="F186" s="69"/>
      <c r="G186" s="67"/>
      <c r="H186" s="69"/>
      <c r="I186" s="60"/>
      <c r="J186" s="67"/>
      <c r="K186" s="25" t="e">
        <f>IFERROR(VLOOKUP(J186,'DE-PARA'!J:K,2,0),VLOOKUP('BD Conta 5294-1'!J186,'DE-PARA'!K:L,2,0))</f>
        <v>#N/A</v>
      </c>
      <c r="L186" s="70"/>
      <c r="M186" s="101">
        <f t="shared" si="5"/>
        <v>0</v>
      </c>
      <c r="O186" s="1" t="e">
        <f>VLOOKUP(K186,'Fluxo de Caixa'!B:B,1,0)</f>
        <v>#N/A</v>
      </c>
    </row>
    <row r="187" spans="2:15">
      <c r="B187" s="60"/>
      <c r="C187" s="65"/>
      <c r="D187" s="66"/>
      <c r="E187" s="20" t="str">
        <f t="shared" si="4"/>
        <v>1-1900</v>
      </c>
      <c r="F187" s="69"/>
      <c r="G187" s="67"/>
      <c r="H187" s="69"/>
      <c r="I187" s="60"/>
      <c r="J187" s="67"/>
      <c r="K187" s="25" t="e">
        <f>IFERROR(VLOOKUP(J187,'DE-PARA'!J:K,2,0),VLOOKUP('BD Conta 5294-1'!J187,'DE-PARA'!K:L,2,0))</f>
        <v>#N/A</v>
      </c>
      <c r="L187" s="70"/>
      <c r="M187" s="101">
        <f t="shared" si="5"/>
        <v>0</v>
      </c>
      <c r="O187" s="1" t="e">
        <f>VLOOKUP(K187,'Fluxo de Caixa'!B:B,1,0)</f>
        <v>#N/A</v>
      </c>
    </row>
    <row r="188" spans="2:15">
      <c r="B188" s="60"/>
      <c r="C188" s="65"/>
      <c r="D188" s="66"/>
      <c r="E188" s="20" t="str">
        <f t="shared" si="4"/>
        <v>1-1900</v>
      </c>
      <c r="F188" s="69"/>
      <c r="G188" s="67"/>
      <c r="H188" s="69"/>
      <c r="I188" s="60"/>
      <c r="J188" s="67"/>
      <c r="K188" s="25" t="e">
        <f>IFERROR(VLOOKUP(J188,'DE-PARA'!J:K,2,0),VLOOKUP('BD Conta 5294-1'!J188,'DE-PARA'!K:L,2,0))</f>
        <v>#N/A</v>
      </c>
      <c r="L188" s="70"/>
      <c r="M188" s="101">
        <f t="shared" si="5"/>
        <v>0</v>
      </c>
      <c r="O188" s="1" t="e">
        <f>VLOOKUP(K188,'Fluxo de Caixa'!B:B,1,0)</f>
        <v>#N/A</v>
      </c>
    </row>
    <row r="189" spans="2:15">
      <c r="B189" s="60"/>
      <c r="C189" s="65"/>
      <c r="D189" s="66"/>
      <c r="E189" s="20" t="str">
        <f t="shared" si="4"/>
        <v>1-1900</v>
      </c>
      <c r="F189" s="69"/>
      <c r="G189" s="67"/>
      <c r="H189" s="69"/>
      <c r="I189" s="60"/>
      <c r="J189" s="67"/>
      <c r="K189" s="25" t="e">
        <f>IFERROR(VLOOKUP(J189,'DE-PARA'!J:K,2,0),VLOOKUP('BD Conta 5294-1'!J189,'DE-PARA'!K:L,2,0))</f>
        <v>#N/A</v>
      </c>
      <c r="L189" s="70"/>
      <c r="M189" s="101">
        <f t="shared" si="5"/>
        <v>0</v>
      </c>
      <c r="O189" s="1" t="e">
        <f>VLOOKUP(K189,'Fluxo de Caixa'!B:B,1,0)</f>
        <v>#N/A</v>
      </c>
    </row>
    <row r="190" spans="2:15">
      <c r="B190" s="60"/>
      <c r="C190" s="65"/>
      <c r="D190" s="66"/>
      <c r="E190" s="20" t="str">
        <f t="shared" si="4"/>
        <v>1-1900</v>
      </c>
      <c r="F190" s="69"/>
      <c r="G190" s="67"/>
      <c r="H190" s="69"/>
      <c r="I190" s="60"/>
      <c r="J190" s="67"/>
      <c r="K190" s="25" t="e">
        <f>IFERROR(VLOOKUP(J190,'DE-PARA'!J:K,2,0),VLOOKUP('BD Conta 5294-1'!J190,'DE-PARA'!K:L,2,0))</f>
        <v>#N/A</v>
      </c>
      <c r="L190" s="70"/>
      <c r="M190" s="101">
        <f t="shared" si="5"/>
        <v>0</v>
      </c>
      <c r="O190" s="1" t="e">
        <f>VLOOKUP(K190,'Fluxo de Caixa'!B:B,1,0)</f>
        <v>#N/A</v>
      </c>
    </row>
    <row r="191" spans="2:15">
      <c r="B191" s="60"/>
      <c r="C191" s="65"/>
      <c r="D191" s="66"/>
      <c r="E191" s="20" t="str">
        <f t="shared" si="4"/>
        <v>1-1900</v>
      </c>
      <c r="F191" s="69"/>
      <c r="G191" s="67"/>
      <c r="H191" s="69"/>
      <c r="I191" s="60"/>
      <c r="J191" s="67"/>
      <c r="K191" s="25" t="e">
        <f>IFERROR(VLOOKUP(J191,'DE-PARA'!J:K,2,0),VLOOKUP('BD Conta 5294-1'!J191,'DE-PARA'!K:L,2,0))</f>
        <v>#N/A</v>
      </c>
      <c r="L191" s="70"/>
      <c r="M191" s="101">
        <f t="shared" si="5"/>
        <v>0</v>
      </c>
      <c r="O191" s="1" t="e">
        <f>VLOOKUP(K191,'Fluxo de Caixa'!B:B,1,0)</f>
        <v>#N/A</v>
      </c>
    </row>
    <row r="192" spans="2:15">
      <c r="B192" s="60"/>
      <c r="C192" s="65"/>
      <c r="D192" s="66"/>
      <c r="E192" s="20" t="str">
        <f t="shared" si="4"/>
        <v>1-1900</v>
      </c>
      <c r="F192" s="69"/>
      <c r="G192" s="67"/>
      <c r="H192" s="69"/>
      <c r="I192" s="60"/>
      <c r="J192" s="67"/>
      <c r="K192" s="25" t="e">
        <f>IFERROR(VLOOKUP(J192,'DE-PARA'!J:K,2,0),VLOOKUP('BD Conta 5294-1'!J192,'DE-PARA'!K:L,2,0))</f>
        <v>#N/A</v>
      </c>
      <c r="L192" s="70"/>
      <c r="M192" s="101">
        <f t="shared" si="5"/>
        <v>0</v>
      </c>
      <c r="O192" s="1" t="e">
        <f>VLOOKUP(K192,'Fluxo de Caixa'!B:B,1,0)</f>
        <v>#N/A</v>
      </c>
    </row>
    <row r="193" spans="2:15">
      <c r="B193" s="60"/>
      <c r="C193" s="65"/>
      <c r="D193" s="66"/>
      <c r="E193" s="20" t="str">
        <f t="shared" si="4"/>
        <v>1-1900</v>
      </c>
      <c r="F193" s="69"/>
      <c r="G193" s="67"/>
      <c r="H193" s="69"/>
      <c r="I193" s="60"/>
      <c r="J193" s="67"/>
      <c r="K193" s="25" t="e">
        <f>IFERROR(VLOOKUP(J193,'DE-PARA'!J:K,2,0),VLOOKUP('BD Conta 5294-1'!J193,'DE-PARA'!K:L,2,0))</f>
        <v>#N/A</v>
      </c>
      <c r="L193" s="70"/>
      <c r="M193" s="101">
        <f t="shared" si="5"/>
        <v>0</v>
      </c>
      <c r="O193" s="1" t="e">
        <f>VLOOKUP(K193,'Fluxo de Caixa'!B:B,1,0)</f>
        <v>#N/A</v>
      </c>
    </row>
    <row r="194" spans="2:15">
      <c r="B194" s="60"/>
      <c r="C194" s="65"/>
      <c r="D194" s="66"/>
      <c r="E194" s="20" t="str">
        <f t="shared" si="4"/>
        <v>1-1900</v>
      </c>
      <c r="F194" s="69"/>
      <c r="G194" s="67"/>
      <c r="H194" s="69"/>
      <c r="I194" s="60"/>
      <c r="J194" s="67"/>
      <c r="K194" s="25" t="e">
        <f>IFERROR(VLOOKUP(J194,'DE-PARA'!J:K,2,0),VLOOKUP('BD Conta 5294-1'!J194,'DE-PARA'!K:L,2,0))</f>
        <v>#N/A</v>
      </c>
      <c r="L194" s="70"/>
      <c r="M194" s="101">
        <f t="shared" si="5"/>
        <v>0</v>
      </c>
      <c r="O194" s="1" t="e">
        <f>VLOOKUP(K194,'Fluxo de Caixa'!B:B,1,0)</f>
        <v>#N/A</v>
      </c>
    </row>
    <row r="195" spans="2:15">
      <c r="B195" s="60"/>
      <c r="C195" s="65"/>
      <c r="D195" s="66"/>
      <c r="E195" s="20" t="str">
        <f t="shared" si="4"/>
        <v>1-1900</v>
      </c>
      <c r="F195" s="69"/>
      <c r="G195" s="67"/>
      <c r="H195" s="69"/>
      <c r="I195" s="60"/>
      <c r="J195" s="67"/>
      <c r="K195" s="25" t="e">
        <f>IFERROR(VLOOKUP(J195,'DE-PARA'!J:K,2,0),VLOOKUP('BD Conta 5294-1'!J195,'DE-PARA'!K:L,2,0))</f>
        <v>#N/A</v>
      </c>
      <c r="L195" s="70"/>
      <c r="M195" s="101">
        <f t="shared" si="5"/>
        <v>0</v>
      </c>
      <c r="O195" s="1" t="e">
        <f>VLOOKUP(K195,'Fluxo de Caixa'!B:B,1,0)</f>
        <v>#N/A</v>
      </c>
    </row>
    <row r="196" spans="2:15">
      <c r="B196" s="60"/>
      <c r="C196" s="65"/>
      <c r="D196" s="66"/>
      <c r="E196" s="20" t="str">
        <f t="shared" ref="E196:E259" si="6">MONTH(D196)&amp;"-"&amp;YEAR(D196)</f>
        <v>1-1900</v>
      </c>
      <c r="F196" s="69"/>
      <c r="G196" s="67"/>
      <c r="H196" s="69"/>
      <c r="I196" s="60"/>
      <c r="J196" s="67"/>
      <c r="K196" s="25" t="e">
        <f>IFERROR(VLOOKUP(J196,'DE-PARA'!J:K,2,0),VLOOKUP('BD Conta 5294-1'!J196,'DE-PARA'!K:L,2,0))</f>
        <v>#N/A</v>
      </c>
      <c r="L196" s="70"/>
      <c r="M196" s="101">
        <f t="shared" si="5"/>
        <v>0</v>
      </c>
      <c r="O196" s="1" t="e">
        <f>VLOOKUP(K196,'Fluxo de Caixa'!B:B,1,0)</f>
        <v>#N/A</v>
      </c>
    </row>
    <row r="197" spans="2:15">
      <c r="B197" s="60"/>
      <c r="C197" s="65"/>
      <c r="D197" s="66"/>
      <c r="E197" s="20" t="str">
        <f t="shared" si="6"/>
        <v>1-1900</v>
      </c>
      <c r="F197" s="69"/>
      <c r="G197" s="67"/>
      <c r="H197" s="69"/>
      <c r="I197" s="60"/>
      <c r="J197" s="67"/>
      <c r="K197" s="25" t="e">
        <f>IFERROR(VLOOKUP(J197,'DE-PARA'!J:K,2,0),VLOOKUP('BD Conta 5294-1'!J197,'DE-PARA'!K:L,2,0))</f>
        <v>#N/A</v>
      </c>
      <c r="L197" s="70"/>
      <c r="M197" s="101">
        <f t="shared" si="5"/>
        <v>0</v>
      </c>
      <c r="O197" s="1" t="e">
        <f>VLOOKUP(K197,'Fluxo de Caixa'!B:B,1,0)</f>
        <v>#N/A</v>
      </c>
    </row>
    <row r="198" spans="2:15">
      <c r="B198" s="60"/>
      <c r="C198" s="65"/>
      <c r="D198" s="66"/>
      <c r="E198" s="20" t="str">
        <f t="shared" si="6"/>
        <v>1-1900</v>
      </c>
      <c r="F198" s="69"/>
      <c r="G198" s="67"/>
      <c r="H198" s="69"/>
      <c r="I198" s="60"/>
      <c r="J198" s="67"/>
      <c r="K198" s="25" t="e">
        <f>IFERROR(VLOOKUP(J198,'DE-PARA'!J:K,2,0),VLOOKUP('BD Conta 5294-1'!J198,'DE-PARA'!K:L,2,0))</f>
        <v>#N/A</v>
      </c>
      <c r="L198" s="70"/>
      <c r="M198" s="101">
        <f t="shared" ref="M198:M261" si="7">M197+L198</f>
        <v>0</v>
      </c>
      <c r="O198" s="1" t="e">
        <f>VLOOKUP(K198,'Fluxo de Caixa'!B:B,1,0)</f>
        <v>#N/A</v>
      </c>
    </row>
    <row r="199" spans="2:15">
      <c r="B199" s="60"/>
      <c r="C199" s="65"/>
      <c r="D199" s="66"/>
      <c r="E199" s="20" t="str">
        <f t="shared" si="6"/>
        <v>1-1900</v>
      </c>
      <c r="F199" s="69"/>
      <c r="G199" s="67"/>
      <c r="H199" s="69"/>
      <c r="I199" s="60"/>
      <c r="J199" s="67"/>
      <c r="K199" s="25" t="e">
        <f>IFERROR(VLOOKUP(J199,'DE-PARA'!J:K,2,0),VLOOKUP('BD Conta 5294-1'!J199,'DE-PARA'!K:L,2,0))</f>
        <v>#N/A</v>
      </c>
      <c r="L199" s="70"/>
      <c r="M199" s="101">
        <f t="shared" si="7"/>
        <v>0</v>
      </c>
      <c r="O199" s="1" t="e">
        <f>VLOOKUP(K199,'Fluxo de Caixa'!B:B,1,0)</f>
        <v>#N/A</v>
      </c>
    </row>
    <row r="200" spans="2:15">
      <c r="B200" s="60"/>
      <c r="C200" s="65"/>
      <c r="D200" s="66"/>
      <c r="E200" s="20" t="str">
        <f t="shared" si="6"/>
        <v>1-1900</v>
      </c>
      <c r="F200" s="69"/>
      <c r="G200" s="67"/>
      <c r="H200" s="69"/>
      <c r="I200" s="60"/>
      <c r="J200" s="67"/>
      <c r="K200" s="25" t="e">
        <f>IFERROR(VLOOKUP(J200,'DE-PARA'!J:K,2,0),VLOOKUP('BD Conta 5294-1'!J200,'DE-PARA'!K:L,2,0))</f>
        <v>#N/A</v>
      </c>
      <c r="L200" s="70"/>
      <c r="M200" s="101">
        <f t="shared" si="7"/>
        <v>0</v>
      </c>
      <c r="O200" s="1" t="e">
        <f>VLOOKUP(K200,'Fluxo de Caixa'!B:B,1,0)</f>
        <v>#N/A</v>
      </c>
    </row>
    <row r="201" spans="2:15">
      <c r="B201" s="60"/>
      <c r="C201" s="65"/>
      <c r="D201" s="66"/>
      <c r="E201" s="20" t="str">
        <f t="shared" si="6"/>
        <v>1-1900</v>
      </c>
      <c r="F201" s="69"/>
      <c r="G201" s="67"/>
      <c r="H201" s="69"/>
      <c r="I201" s="60"/>
      <c r="J201" s="67"/>
      <c r="K201" s="25" t="e">
        <f>IFERROR(VLOOKUP(J201,'DE-PARA'!J:K,2,0),VLOOKUP('BD Conta 5294-1'!J201,'DE-PARA'!K:L,2,0))</f>
        <v>#N/A</v>
      </c>
      <c r="L201" s="70"/>
      <c r="M201" s="101">
        <f t="shared" si="7"/>
        <v>0</v>
      </c>
      <c r="O201" s="1" t="e">
        <f>VLOOKUP(K201,'Fluxo de Caixa'!B:B,1,0)</f>
        <v>#N/A</v>
      </c>
    </row>
    <row r="202" spans="2:15">
      <c r="B202" s="60"/>
      <c r="C202" s="65"/>
      <c r="D202" s="66"/>
      <c r="E202" s="20" t="str">
        <f t="shared" si="6"/>
        <v>1-1900</v>
      </c>
      <c r="F202" s="69"/>
      <c r="G202" s="67"/>
      <c r="H202" s="69"/>
      <c r="I202" s="60"/>
      <c r="J202" s="67"/>
      <c r="K202" s="25" t="e">
        <f>IFERROR(VLOOKUP(J202,'DE-PARA'!J:K,2,0),VLOOKUP('BD Conta 5294-1'!J202,'DE-PARA'!K:L,2,0))</f>
        <v>#N/A</v>
      </c>
      <c r="L202" s="70"/>
      <c r="M202" s="101">
        <f t="shared" si="7"/>
        <v>0</v>
      </c>
      <c r="O202" s="1" t="e">
        <f>VLOOKUP(K202,'Fluxo de Caixa'!B:B,1,0)</f>
        <v>#N/A</v>
      </c>
    </row>
    <row r="203" spans="2:15">
      <c r="B203" s="60"/>
      <c r="C203" s="65"/>
      <c r="D203" s="66"/>
      <c r="E203" s="20" t="str">
        <f t="shared" si="6"/>
        <v>1-1900</v>
      </c>
      <c r="F203" s="69"/>
      <c r="G203" s="67"/>
      <c r="H203" s="69"/>
      <c r="I203" s="60"/>
      <c r="J203" s="67"/>
      <c r="K203" s="25" t="e">
        <f>IFERROR(VLOOKUP(J203,'DE-PARA'!J:K,2,0),VLOOKUP('BD Conta 5294-1'!J203,'DE-PARA'!K:L,2,0))</f>
        <v>#N/A</v>
      </c>
      <c r="L203" s="70"/>
      <c r="M203" s="101">
        <f t="shared" si="7"/>
        <v>0</v>
      </c>
      <c r="O203" s="1" t="e">
        <f>VLOOKUP(K203,'Fluxo de Caixa'!B:B,1,0)</f>
        <v>#N/A</v>
      </c>
    </row>
    <row r="204" spans="2:15">
      <c r="B204" s="60"/>
      <c r="C204" s="65"/>
      <c r="D204" s="66"/>
      <c r="E204" s="20" t="str">
        <f t="shared" si="6"/>
        <v>1-1900</v>
      </c>
      <c r="F204" s="69"/>
      <c r="G204" s="67"/>
      <c r="H204" s="69"/>
      <c r="I204" s="60"/>
      <c r="J204" s="67"/>
      <c r="K204" s="25" t="e">
        <f>IFERROR(VLOOKUP(J204,'DE-PARA'!J:K,2,0),VLOOKUP('BD Conta 5294-1'!J204,'DE-PARA'!K:L,2,0))</f>
        <v>#N/A</v>
      </c>
      <c r="L204" s="70"/>
      <c r="M204" s="101">
        <f t="shared" si="7"/>
        <v>0</v>
      </c>
      <c r="O204" s="1" t="e">
        <f>VLOOKUP(K204,'Fluxo de Caixa'!B:B,1,0)</f>
        <v>#N/A</v>
      </c>
    </row>
    <row r="205" spans="2:15">
      <c r="B205" s="60"/>
      <c r="C205" s="65"/>
      <c r="D205" s="66"/>
      <c r="E205" s="20" t="str">
        <f t="shared" si="6"/>
        <v>1-1900</v>
      </c>
      <c r="F205" s="69"/>
      <c r="G205" s="67"/>
      <c r="H205" s="69"/>
      <c r="I205" s="60"/>
      <c r="J205" s="67"/>
      <c r="K205" s="25" t="e">
        <f>IFERROR(VLOOKUP(J205,'DE-PARA'!J:K,2,0),VLOOKUP('BD Conta 5294-1'!J205,'DE-PARA'!K:L,2,0))</f>
        <v>#N/A</v>
      </c>
      <c r="L205" s="70"/>
      <c r="M205" s="101">
        <f t="shared" si="7"/>
        <v>0</v>
      </c>
      <c r="O205" s="1" t="e">
        <f>VLOOKUP(K205,'Fluxo de Caixa'!B:B,1,0)</f>
        <v>#N/A</v>
      </c>
    </row>
    <row r="206" spans="2:15">
      <c r="B206" s="60"/>
      <c r="C206" s="65"/>
      <c r="D206" s="66"/>
      <c r="E206" s="20" t="str">
        <f t="shared" si="6"/>
        <v>1-1900</v>
      </c>
      <c r="F206" s="69"/>
      <c r="G206" s="67"/>
      <c r="H206" s="69"/>
      <c r="I206" s="60"/>
      <c r="J206" s="67"/>
      <c r="K206" s="25" t="e">
        <f>IFERROR(VLOOKUP(J206,'DE-PARA'!J:K,2,0),VLOOKUP('BD Conta 5294-1'!J206,'DE-PARA'!K:L,2,0))</f>
        <v>#N/A</v>
      </c>
      <c r="L206" s="70"/>
      <c r="M206" s="101">
        <f t="shared" si="7"/>
        <v>0</v>
      </c>
      <c r="O206" s="1" t="e">
        <f>VLOOKUP(K206,'Fluxo de Caixa'!B:B,1,0)</f>
        <v>#N/A</v>
      </c>
    </row>
    <row r="207" spans="2:15">
      <c r="B207" s="60"/>
      <c r="C207" s="65"/>
      <c r="D207" s="66"/>
      <c r="E207" s="20" t="str">
        <f t="shared" si="6"/>
        <v>1-1900</v>
      </c>
      <c r="F207" s="69"/>
      <c r="G207" s="67"/>
      <c r="H207" s="69"/>
      <c r="I207" s="60"/>
      <c r="J207" s="67"/>
      <c r="K207" s="25" t="e">
        <f>IFERROR(VLOOKUP(J207,'DE-PARA'!J:K,2,0),VLOOKUP('BD Conta 5294-1'!J207,'DE-PARA'!K:L,2,0))</f>
        <v>#N/A</v>
      </c>
      <c r="L207" s="70"/>
      <c r="M207" s="101">
        <f t="shared" si="7"/>
        <v>0</v>
      </c>
      <c r="O207" s="1" t="e">
        <f>VLOOKUP(K207,'Fluxo de Caixa'!B:B,1,0)</f>
        <v>#N/A</v>
      </c>
    </row>
    <row r="208" spans="2:15">
      <c r="B208" s="60"/>
      <c r="C208" s="65"/>
      <c r="D208" s="66"/>
      <c r="E208" s="20" t="str">
        <f t="shared" si="6"/>
        <v>1-1900</v>
      </c>
      <c r="F208" s="69"/>
      <c r="G208" s="67"/>
      <c r="H208" s="69"/>
      <c r="I208" s="60"/>
      <c r="J208" s="67"/>
      <c r="K208" s="25" t="e">
        <f>IFERROR(VLOOKUP(J208,'DE-PARA'!J:K,2,0),VLOOKUP('BD Conta 5294-1'!J208,'DE-PARA'!K:L,2,0))</f>
        <v>#N/A</v>
      </c>
      <c r="L208" s="70"/>
      <c r="M208" s="101">
        <f t="shared" si="7"/>
        <v>0</v>
      </c>
      <c r="O208" s="1" t="e">
        <f>VLOOKUP(K208,'Fluxo de Caixa'!B:B,1,0)</f>
        <v>#N/A</v>
      </c>
    </row>
    <row r="209" spans="2:15">
      <c r="B209" s="60"/>
      <c r="C209" s="65"/>
      <c r="D209" s="66"/>
      <c r="E209" s="20" t="str">
        <f t="shared" si="6"/>
        <v>1-1900</v>
      </c>
      <c r="F209" s="69"/>
      <c r="G209" s="67"/>
      <c r="H209" s="69"/>
      <c r="I209" s="60"/>
      <c r="J209" s="67"/>
      <c r="K209" s="25" t="e">
        <f>IFERROR(VLOOKUP(J209,'DE-PARA'!J:K,2,0),VLOOKUP('BD Conta 5294-1'!J209,'DE-PARA'!K:L,2,0))</f>
        <v>#N/A</v>
      </c>
      <c r="L209" s="70"/>
      <c r="M209" s="101">
        <f t="shared" si="7"/>
        <v>0</v>
      </c>
      <c r="O209" s="1" t="e">
        <f>VLOOKUP(K209,'Fluxo de Caixa'!B:B,1,0)</f>
        <v>#N/A</v>
      </c>
    </row>
    <row r="210" spans="2:15">
      <c r="B210" s="60"/>
      <c r="C210" s="65"/>
      <c r="D210" s="66"/>
      <c r="E210" s="20" t="str">
        <f t="shared" si="6"/>
        <v>1-1900</v>
      </c>
      <c r="F210" s="69"/>
      <c r="G210" s="67"/>
      <c r="H210" s="69"/>
      <c r="I210" s="60"/>
      <c r="J210" s="67"/>
      <c r="K210" s="25" t="e">
        <f>IFERROR(VLOOKUP(J210,'DE-PARA'!J:K,2,0),VLOOKUP('BD Conta 5294-1'!J210,'DE-PARA'!K:L,2,0))</f>
        <v>#N/A</v>
      </c>
      <c r="L210" s="70"/>
      <c r="M210" s="101">
        <f t="shared" si="7"/>
        <v>0</v>
      </c>
      <c r="O210" s="1" t="e">
        <f>VLOOKUP(K210,'Fluxo de Caixa'!B:B,1,0)</f>
        <v>#N/A</v>
      </c>
    </row>
    <row r="211" spans="2:15">
      <c r="B211" s="60"/>
      <c r="C211" s="65"/>
      <c r="D211" s="66"/>
      <c r="E211" s="20" t="str">
        <f t="shared" si="6"/>
        <v>1-1900</v>
      </c>
      <c r="F211" s="69"/>
      <c r="G211" s="67"/>
      <c r="H211" s="69"/>
      <c r="I211" s="60"/>
      <c r="J211" s="67"/>
      <c r="K211" s="25" t="e">
        <f>IFERROR(VLOOKUP(J211,'DE-PARA'!J:K,2,0),VLOOKUP('BD Conta 5294-1'!J211,'DE-PARA'!K:L,2,0))</f>
        <v>#N/A</v>
      </c>
      <c r="L211" s="70"/>
      <c r="M211" s="101">
        <f t="shared" si="7"/>
        <v>0</v>
      </c>
      <c r="O211" s="1" t="e">
        <f>VLOOKUP(K211,'Fluxo de Caixa'!B:B,1,0)</f>
        <v>#N/A</v>
      </c>
    </row>
    <row r="212" spans="2:15">
      <c r="B212" s="60"/>
      <c r="C212" s="65"/>
      <c r="D212" s="66"/>
      <c r="E212" s="20" t="str">
        <f t="shared" si="6"/>
        <v>1-1900</v>
      </c>
      <c r="F212" s="69"/>
      <c r="G212" s="67"/>
      <c r="H212" s="69"/>
      <c r="I212" s="60"/>
      <c r="J212" s="67"/>
      <c r="K212" s="25" t="e">
        <f>IFERROR(VLOOKUP(J212,'DE-PARA'!J:K,2,0),VLOOKUP('BD Conta 5294-1'!J212,'DE-PARA'!K:L,2,0))</f>
        <v>#N/A</v>
      </c>
      <c r="L212" s="70"/>
      <c r="M212" s="101">
        <f t="shared" si="7"/>
        <v>0</v>
      </c>
      <c r="O212" s="1" t="e">
        <f>VLOOKUP(K212,'Fluxo de Caixa'!B:B,1,0)</f>
        <v>#N/A</v>
      </c>
    </row>
    <row r="213" spans="2:15">
      <c r="B213" s="60"/>
      <c r="C213" s="65"/>
      <c r="D213" s="66"/>
      <c r="E213" s="20" t="str">
        <f t="shared" si="6"/>
        <v>1-1900</v>
      </c>
      <c r="F213" s="69"/>
      <c r="G213" s="67"/>
      <c r="H213" s="69"/>
      <c r="I213" s="60"/>
      <c r="J213" s="67"/>
      <c r="K213" s="25" t="e">
        <f>IFERROR(VLOOKUP(J213,'DE-PARA'!J:K,2,0),VLOOKUP('BD Conta 5294-1'!J213,'DE-PARA'!K:L,2,0))</f>
        <v>#N/A</v>
      </c>
      <c r="L213" s="70"/>
      <c r="M213" s="101">
        <f t="shared" si="7"/>
        <v>0</v>
      </c>
      <c r="O213" s="1" t="e">
        <f>VLOOKUP(K213,'Fluxo de Caixa'!B:B,1,0)</f>
        <v>#N/A</v>
      </c>
    </row>
    <row r="214" spans="2:15">
      <c r="B214" s="60"/>
      <c r="C214" s="65"/>
      <c r="D214" s="66"/>
      <c r="E214" s="20" t="str">
        <f t="shared" si="6"/>
        <v>1-1900</v>
      </c>
      <c r="F214" s="69"/>
      <c r="G214" s="67"/>
      <c r="H214" s="69"/>
      <c r="I214" s="60"/>
      <c r="J214" s="67"/>
      <c r="K214" s="25" t="e">
        <f>IFERROR(VLOOKUP(J214,'DE-PARA'!J:K,2,0),VLOOKUP('BD Conta 5294-1'!J214,'DE-PARA'!K:L,2,0))</f>
        <v>#N/A</v>
      </c>
      <c r="L214" s="70"/>
      <c r="M214" s="101">
        <f t="shared" si="7"/>
        <v>0</v>
      </c>
      <c r="O214" s="1" t="e">
        <f>VLOOKUP(K214,'Fluxo de Caixa'!B:B,1,0)</f>
        <v>#N/A</v>
      </c>
    </row>
    <row r="215" spans="2:15">
      <c r="B215" s="60"/>
      <c r="C215" s="65"/>
      <c r="D215" s="66"/>
      <c r="E215" s="20" t="str">
        <f t="shared" si="6"/>
        <v>1-1900</v>
      </c>
      <c r="F215" s="69"/>
      <c r="G215" s="67"/>
      <c r="H215" s="69"/>
      <c r="I215" s="60"/>
      <c r="J215" s="67"/>
      <c r="K215" s="25" t="e">
        <f>IFERROR(VLOOKUP(J215,'DE-PARA'!J:K,2,0),VLOOKUP('BD Conta 5294-1'!J215,'DE-PARA'!K:L,2,0))</f>
        <v>#N/A</v>
      </c>
      <c r="L215" s="70"/>
      <c r="M215" s="101">
        <f t="shared" si="7"/>
        <v>0</v>
      </c>
      <c r="O215" s="1" t="e">
        <f>VLOOKUP(K215,'Fluxo de Caixa'!B:B,1,0)</f>
        <v>#N/A</v>
      </c>
    </row>
    <row r="216" spans="2:15">
      <c r="B216" s="60"/>
      <c r="C216" s="65"/>
      <c r="D216" s="66"/>
      <c r="E216" s="20" t="str">
        <f t="shared" si="6"/>
        <v>1-1900</v>
      </c>
      <c r="F216" s="69"/>
      <c r="G216" s="67"/>
      <c r="H216" s="69"/>
      <c r="I216" s="60"/>
      <c r="J216" s="67"/>
      <c r="K216" s="25" t="e">
        <f>IFERROR(VLOOKUP(J216,'DE-PARA'!J:K,2,0),VLOOKUP('BD Conta 5294-1'!J216,'DE-PARA'!K:L,2,0))</f>
        <v>#N/A</v>
      </c>
      <c r="L216" s="70"/>
      <c r="M216" s="101">
        <f t="shared" si="7"/>
        <v>0</v>
      </c>
      <c r="O216" s="1" t="e">
        <f>VLOOKUP(K216,'Fluxo de Caixa'!B:B,1,0)</f>
        <v>#N/A</v>
      </c>
    </row>
    <row r="217" spans="2:15">
      <c r="B217" s="60"/>
      <c r="C217" s="65"/>
      <c r="D217" s="66"/>
      <c r="E217" s="20" t="str">
        <f t="shared" si="6"/>
        <v>1-1900</v>
      </c>
      <c r="F217" s="69"/>
      <c r="G217" s="67"/>
      <c r="H217" s="69"/>
      <c r="I217" s="60"/>
      <c r="J217" s="67"/>
      <c r="K217" s="25" t="e">
        <f>IFERROR(VLOOKUP(J217,'DE-PARA'!J:K,2,0),VLOOKUP('BD Conta 5294-1'!J217,'DE-PARA'!K:L,2,0))</f>
        <v>#N/A</v>
      </c>
      <c r="L217" s="70"/>
      <c r="M217" s="101">
        <f t="shared" si="7"/>
        <v>0</v>
      </c>
      <c r="O217" s="1" t="e">
        <f>VLOOKUP(K217,'Fluxo de Caixa'!B:B,1,0)</f>
        <v>#N/A</v>
      </c>
    </row>
    <row r="218" spans="2:15">
      <c r="B218" s="60"/>
      <c r="C218" s="65"/>
      <c r="D218" s="66"/>
      <c r="E218" s="20" t="str">
        <f t="shared" si="6"/>
        <v>1-1900</v>
      </c>
      <c r="F218" s="69"/>
      <c r="G218" s="67"/>
      <c r="H218" s="69"/>
      <c r="I218" s="60"/>
      <c r="J218" s="67"/>
      <c r="K218" s="25" t="e">
        <f>IFERROR(VLOOKUP(J218,'DE-PARA'!J:K,2,0),VLOOKUP('BD Conta 5294-1'!J218,'DE-PARA'!K:L,2,0))</f>
        <v>#N/A</v>
      </c>
      <c r="L218" s="70"/>
      <c r="M218" s="101">
        <f t="shared" si="7"/>
        <v>0</v>
      </c>
      <c r="O218" s="1" t="e">
        <f>VLOOKUP(K218,'Fluxo de Caixa'!B:B,1,0)</f>
        <v>#N/A</v>
      </c>
    </row>
    <row r="219" spans="2:15">
      <c r="B219" s="60"/>
      <c r="C219" s="65"/>
      <c r="D219" s="66"/>
      <c r="E219" s="20" t="str">
        <f t="shared" si="6"/>
        <v>1-1900</v>
      </c>
      <c r="F219" s="69"/>
      <c r="G219" s="67"/>
      <c r="H219" s="69"/>
      <c r="I219" s="60"/>
      <c r="J219" s="67"/>
      <c r="K219" s="25" t="e">
        <f>IFERROR(VLOOKUP(J219,'DE-PARA'!J:K,2,0),VLOOKUP('BD Conta 5294-1'!J219,'DE-PARA'!K:L,2,0))</f>
        <v>#N/A</v>
      </c>
      <c r="L219" s="70"/>
      <c r="M219" s="101">
        <f t="shared" si="7"/>
        <v>0</v>
      </c>
      <c r="O219" s="1" t="e">
        <f>VLOOKUP(K219,'Fluxo de Caixa'!B:B,1,0)</f>
        <v>#N/A</v>
      </c>
    </row>
    <row r="220" spans="2:15">
      <c r="B220" s="60"/>
      <c r="C220" s="65"/>
      <c r="D220" s="66"/>
      <c r="E220" s="20" t="str">
        <f t="shared" si="6"/>
        <v>1-1900</v>
      </c>
      <c r="F220" s="69"/>
      <c r="G220" s="67"/>
      <c r="H220" s="69"/>
      <c r="I220" s="60"/>
      <c r="J220" s="67"/>
      <c r="K220" s="25" t="e">
        <f>IFERROR(VLOOKUP(J220,'DE-PARA'!J:K,2,0),VLOOKUP('BD Conta 5294-1'!J220,'DE-PARA'!K:L,2,0))</f>
        <v>#N/A</v>
      </c>
      <c r="L220" s="70"/>
      <c r="M220" s="101">
        <f t="shared" si="7"/>
        <v>0</v>
      </c>
      <c r="O220" s="1" t="e">
        <f>VLOOKUP(K220,'Fluxo de Caixa'!B:B,1,0)</f>
        <v>#N/A</v>
      </c>
    </row>
    <row r="221" spans="2:15">
      <c r="B221" s="60"/>
      <c r="C221" s="65"/>
      <c r="D221" s="66"/>
      <c r="E221" s="20" t="str">
        <f t="shared" si="6"/>
        <v>1-1900</v>
      </c>
      <c r="F221" s="69"/>
      <c r="G221" s="67"/>
      <c r="H221" s="69"/>
      <c r="I221" s="60"/>
      <c r="J221" s="67"/>
      <c r="K221" s="25" t="e">
        <f>IFERROR(VLOOKUP(J221,'DE-PARA'!J:K,2,0),VLOOKUP('BD Conta 5294-1'!J221,'DE-PARA'!K:L,2,0))</f>
        <v>#N/A</v>
      </c>
      <c r="L221" s="70"/>
      <c r="M221" s="101">
        <f t="shared" si="7"/>
        <v>0</v>
      </c>
      <c r="O221" s="1" t="e">
        <f>VLOOKUP(K221,'Fluxo de Caixa'!B:B,1,0)</f>
        <v>#N/A</v>
      </c>
    </row>
    <row r="222" spans="2:15">
      <c r="B222" s="60"/>
      <c r="C222" s="65"/>
      <c r="D222" s="66"/>
      <c r="E222" s="20" t="str">
        <f t="shared" si="6"/>
        <v>1-1900</v>
      </c>
      <c r="F222" s="69"/>
      <c r="G222" s="67"/>
      <c r="H222" s="69"/>
      <c r="I222" s="60"/>
      <c r="J222" s="67"/>
      <c r="K222" s="25" t="e">
        <f>IFERROR(VLOOKUP(J222,'DE-PARA'!J:K,2,0),VLOOKUP('BD Conta 5294-1'!J222,'DE-PARA'!K:L,2,0))</f>
        <v>#N/A</v>
      </c>
      <c r="L222" s="70"/>
      <c r="M222" s="101">
        <f t="shared" si="7"/>
        <v>0</v>
      </c>
      <c r="O222" s="1" t="e">
        <f>VLOOKUP(K222,'Fluxo de Caixa'!B:B,1,0)</f>
        <v>#N/A</v>
      </c>
    </row>
    <row r="223" spans="2:15">
      <c r="B223" s="60"/>
      <c r="C223" s="65"/>
      <c r="D223" s="66"/>
      <c r="E223" s="20" t="str">
        <f t="shared" si="6"/>
        <v>1-1900</v>
      </c>
      <c r="F223" s="69"/>
      <c r="G223" s="67"/>
      <c r="H223" s="69"/>
      <c r="I223" s="60"/>
      <c r="J223" s="67"/>
      <c r="K223" s="25" t="e">
        <f>IFERROR(VLOOKUP(J223,'DE-PARA'!J:K,2,0),VLOOKUP('BD Conta 5294-1'!J223,'DE-PARA'!K:L,2,0))</f>
        <v>#N/A</v>
      </c>
      <c r="L223" s="70"/>
      <c r="M223" s="101">
        <f t="shared" si="7"/>
        <v>0</v>
      </c>
      <c r="O223" s="1" t="e">
        <f>VLOOKUP(K223,'Fluxo de Caixa'!B:B,1,0)</f>
        <v>#N/A</v>
      </c>
    </row>
    <row r="224" spans="2:15">
      <c r="B224" s="60"/>
      <c r="C224" s="65"/>
      <c r="D224" s="66"/>
      <c r="E224" s="20" t="str">
        <f t="shared" si="6"/>
        <v>1-1900</v>
      </c>
      <c r="F224" s="69"/>
      <c r="G224" s="67"/>
      <c r="H224" s="69"/>
      <c r="I224" s="60"/>
      <c r="J224" s="67"/>
      <c r="K224" s="25" t="e">
        <f>IFERROR(VLOOKUP(J224,'DE-PARA'!J:K,2,0),VLOOKUP('BD Conta 5294-1'!J224,'DE-PARA'!K:L,2,0))</f>
        <v>#N/A</v>
      </c>
      <c r="L224" s="70"/>
      <c r="M224" s="101">
        <f t="shared" si="7"/>
        <v>0</v>
      </c>
      <c r="O224" s="1" t="e">
        <f>VLOOKUP(K224,'Fluxo de Caixa'!B:B,1,0)</f>
        <v>#N/A</v>
      </c>
    </row>
    <row r="225" spans="2:15">
      <c r="B225" s="60"/>
      <c r="C225" s="65"/>
      <c r="D225" s="66"/>
      <c r="E225" s="20" t="str">
        <f t="shared" si="6"/>
        <v>1-1900</v>
      </c>
      <c r="F225" s="69"/>
      <c r="G225" s="67"/>
      <c r="H225" s="69"/>
      <c r="I225" s="60"/>
      <c r="J225" s="67"/>
      <c r="K225" s="25" t="e">
        <f>IFERROR(VLOOKUP(J225,'DE-PARA'!J:K,2,0),VLOOKUP('BD Conta 5294-1'!J225,'DE-PARA'!K:L,2,0))</f>
        <v>#N/A</v>
      </c>
      <c r="L225" s="70"/>
      <c r="M225" s="101">
        <f t="shared" si="7"/>
        <v>0</v>
      </c>
      <c r="O225" s="1" t="e">
        <f>VLOOKUP(K225,'Fluxo de Caixa'!B:B,1,0)</f>
        <v>#N/A</v>
      </c>
    </row>
    <row r="226" spans="2:15">
      <c r="B226" s="60"/>
      <c r="C226" s="65"/>
      <c r="D226" s="66"/>
      <c r="E226" s="20" t="str">
        <f t="shared" si="6"/>
        <v>1-1900</v>
      </c>
      <c r="F226" s="69"/>
      <c r="G226" s="67"/>
      <c r="H226" s="69"/>
      <c r="I226" s="60"/>
      <c r="J226" s="67"/>
      <c r="K226" s="25" t="e">
        <f>IFERROR(VLOOKUP(J226,'DE-PARA'!J:K,2,0),VLOOKUP('BD Conta 5294-1'!J226,'DE-PARA'!K:L,2,0))</f>
        <v>#N/A</v>
      </c>
      <c r="L226" s="70"/>
      <c r="M226" s="101">
        <f t="shared" si="7"/>
        <v>0</v>
      </c>
      <c r="O226" s="1" t="e">
        <f>VLOOKUP(K226,'Fluxo de Caixa'!B:B,1,0)</f>
        <v>#N/A</v>
      </c>
    </row>
    <row r="227" spans="2:15">
      <c r="B227" s="60"/>
      <c r="C227" s="65"/>
      <c r="D227" s="66"/>
      <c r="E227" s="20" t="str">
        <f t="shared" si="6"/>
        <v>1-1900</v>
      </c>
      <c r="F227" s="69"/>
      <c r="G227" s="67"/>
      <c r="H227" s="69"/>
      <c r="I227" s="60"/>
      <c r="J227" s="67"/>
      <c r="K227" s="25" t="e">
        <f>IFERROR(VLOOKUP(J227,'DE-PARA'!J:K,2,0),VLOOKUP('BD Conta 5294-1'!J227,'DE-PARA'!K:L,2,0))</f>
        <v>#N/A</v>
      </c>
      <c r="L227" s="70"/>
      <c r="M227" s="101">
        <f t="shared" si="7"/>
        <v>0</v>
      </c>
      <c r="O227" s="1" t="e">
        <f>VLOOKUP(K227,'Fluxo de Caixa'!B:B,1,0)</f>
        <v>#N/A</v>
      </c>
    </row>
    <row r="228" spans="2:15">
      <c r="B228" s="60"/>
      <c r="C228" s="65"/>
      <c r="D228" s="66"/>
      <c r="E228" s="20" t="str">
        <f t="shared" si="6"/>
        <v>1-1900</v>
      </c>
      <c r="F228" s="69"/>
      <c r="G228" s="67"/>
      <c r="H228" s="69"/>
      <c r="I228" s="60"/>
      <c r="J228" s="67"/>
      <c r="K228" s="25" t="e">
        <f>IFERROR(VLOOKUP(J228,'DE-PARA'!J:K,2,0),VLOOKUP('BD Conta 5294-1'!J228,'DE-PARA'!K:L,2,0))</f>
        <v>#N/A</v>
      </c>
      <c r="L228" s="70"/>
      <c r="M228" s="101">
        <f t="shared" si="7"/>
        <v>0</v>
      </c>
      <c r="O228" s="1" t="e">
        <f>VLOOKUP(K228,'Fluxo de Caixa'!B:B,1,0)</f>
        <v>#N/A</v>
      </c>
    </row>
    <row r="229" spans="2:15">
      <c r="B229" s="60"/>
      <c r="C229" s="65"/>
      <c r="D229" s="66"/>
      <c r="E229" s="20" t="str">
        <f t="shared" si="6"/>
        <v>1-1900</v>
      </c>
      <c r="F229" s="69"/>
      <c r="G229" s="67"/>
      <c r="H229" s="69"/>
      <c r="I229" s="60"/>
      <c r="J229" s="67"/>
      <c r="K229" s="25" t="e">
        <f>IFERROR(VLOOKUP(J229,'DE-PARA'!J:K,2,0),VLOOKUP('BD Conta 5294-1'!J229,'DE-PARA'!K:L,2,0))</f>
        <v>#N/A</v>
      </c>
      <c r="L229" s="70"/>
      <c r="M229" s="101">
        <f t="shared" si="7"/>
        <v>0</v>
      </c>
      <c r="O229" s="1" t="e">
        <f>VLOOKUP(K229,'Fluxo de Caixa'!B:B,1,0)</f>
        <v>#N/A</v>
      </c>
    </row>
    <row r="230" spans="2:15">
      <c r="B230" s="60"/>
      <c r="C230" s="65"/>
      <c r="D230" s="66"/>
      <c r="E230" s="20" t="str">
        <f t="shared" si="6"/>
        <v>1-1900</v>
      </c>
      <c r="F230" s="69"/>
      <c r="G230" s="67"/>
      <c r="H230" s="69"/>
      <c r="I230" s="60"/>
      <c r="J230" s="67"/>
      <c r="K230" s="25" t="e">
        <f>IFERROR(VLOOKUP(J230,'DE-PARA'!J:K,2,0),VLOOKUP('BD Conta 5294-1'!J230,'DE-PARA'!K:L,2,0))</f>
        <v>#N/A</v>
      </c>
      <c r="L230" s="70"/>
      <c r="M230" s="101">
        <f t="shared" si="7"/>
        <v>0</v>
      </c>
      <c r="O230" s="1" t="e">
        <f>VLOOKUP(K230,'Fluxo de Caixa'!B:B,1,0)</f>
        <v>#N/A</v>
      </c>
    </row>
    <row r="231" spans="2:15">
      <c r="B231" s="60"/>
      <c r="C231" s="65"/>
      <c r="D231" s="66"/>
      <c r="E231" s="20" t="str">
        <f t="shared" si="6"/>
        <v>1-1900</v>
      </c>
      <c r="F231" s="69"/>
      <c r="G231" s="67"/>
      <c r="H231" s="69"/>
      <c r="I231" s="60"/>
      <c r="J231" s="67"/>
      <c r="K231" s="25" t="e">
        <f>IFERROR(VLOOKUP(J231,'DE-PARA'!J:K,2,0),VLOOKUP('BD Conta 5294-1'!J231,'DE-PARA'!K:L,2,0))</f>
        <v>#N/A</v>
      </c>
      <c r="L231" s="70"/>
      <c r="M231" s="101">
        <f t="shared" si="7"/>
        <v>0</v>
      </c>
      <c r="O231" s="1" t="e">
        <f>VLOOKUP(K231,'Fluxo de Caixa'!B:B,1,0)</f>
        <v>#N/A</v>
      </c>
    </row>
    <row r="232" spans="2:15">
      <c r="B232" s="60"/>
      <c r="C232" s="65"/>
      <c r="D232" s="66"/>
      <c r="E232" s="20" t="str">
        <f t="shared" si="6"/>
        <v>1-1900</v>
      </c>
      <c r="F232" s="69"/>
      <c r="G232" s="67"/>
      <c r="H232" s="69"/>
      <c r="I232" s="60"/>
      <c r="J232" s="67"/>
      <c r="K232" s="25" t="e">
        <f>IFERROR(VLOOKUP(J232,'DE-PARA'!J:K,2,0),VLOOKUP('BD Conta 5294-1'!J232,'DE-PARA'!K:L,2,0))</f>
        <v>#N/A</v>
      </c>
      <c r="L232" s="70"/>
      <c r="M232" s="101">
        <f t="shared" si="7"/>
        <v>0</v>
      </c>
      <c r="O232" s="1" t="e">
        <f>VLOOKUP(K232,'Fluxo de Caixa'!B:B,1,0)</f>
        <v>#N/A</v>
      </c>
    </row>
    <row r="233" spans="2:15">
      <c r="B233" s="60"/>
      <c r="C233" s="65"/>
      <c r="D233" s="66"/>
      <c r="E233" s="20" t="str">
        <f t="shared" si="6"/>
        <v>1-1900</v>
      </c>
      <c r="F233" s="69"/>
      <c r="G233" s="67"/>
      <c r="H233" s="69"/>
      <c r="I233" s="60"/>
      <c r="J233" s="67"/>
      <c r="K233" s="25" t="e">
        <f>IFERROR(VLOOKUP(J233,'DE-PARA'!J:K,2,0),VLOOKUP('BD Conta 5294-1'!J233,'DE-PARA'!K:L,2,0))</f>
        <v>#N/A</v>
      </c>
      <c r="L233" s="70"/>
      <c r="M233" s="101">
        <f t="shared" si="7"/>
        <v>0</v>
      </c>
      <c r="O233" s="1" t="e">
        <f>VLOOKUP(K233,'Fluxo de Caixa'!B:B,1,0)</f>
        <v>#N/A</v>
      </c>
    </row>
    <row r="234" spans="2:15">
      <c r="B234" s="60"/>
      <c r="C234" s="65"/>
      <c r="D234" s="66"/>
      <c r="E234" s="20" t="str">
        <f t="shared" si="6"/>
        <v>1-1900</v>
      </c>
      <c r="F234" s="69"/>
      <c r="G234" s="67"/>
      <c r="H234" s="69"/>
      <c r="I234" s="60"/>
      <c r="J234" s="67"/>
      <c r="K234" s="25" t="e">
        <f>IFERROR(VLOOKUP(J234,'DE-PARA'!J:K,2,0),VLOOKUP('BD Conta 5294-1'!J234,'DE-PARA'!K:L,2,0))</f>
        <v>#N/A</v>
      </c>
      <c r="L234" s="70"/>
      <c r="M234" s="101">
        <f t="shared" si="7"/>
        <v>0</v>
      </c>
      <c r="O234" s="1" t="e">
        <f>VLOOKUP(K234,'Fluxo de Caixa'!B:B,1,0)</f>
        <v>#N/A</v>
      </c>
    </row>
    <row r="235" spans="2:15">
      <c r="B235" s="60"/>
      <c r="C235" s="65"/>
      <c r="D235" s="66"/>
      <c r="E235" s="20" t="str">
        <f t="shared" si="6"/>
        <v>1-1900</v>
      </c>
      <c r="F235" s="69"/>
      <c r="G235" s="67"/>
      <c r="H235" s="69"/>
      <c r="I235" s="60"/>
      <c r="J235" s="67"/>
      <c r="K235" s="25" t="e">
        <f>IFERROR(VLOOKUP(J235,'DE-PARA'!J:K,2,0),VLOOKUP('BD Conta 5294-1'!J235,'DE-PARA'!K:L,2,0))</f>
        <v>#N/A</v>
      </c>
      <c r="L235" s="70"/>
      <c r="M235" s="101">
        <f t="shared" si="7"/>
        <v>0</v>
      </c>
      <c r="O235" s="1" t="e">
        <f>VLOOKUP(K235,'Fluxo de Caixa'!B:B,1,0)</f>
        <v>#N/A</v>
      </c>
    </row>
    <row r="236" spans="2:15">
      <c r="B236" s="60"/>
      <c r="C236" s="65"/>
      <c r="D236" s="66"/>
      <c r="E236" s="20" t="str">
        <f t="shared" si="6"/>
        <v>1-1900</v>
      </c>
      <c r="F236" s="69"/>
      <c r="G236" s="67"/>
      <c r="H236" s="69"/>
      <c r="I236" s="60"/>
      <c r="J236" s="67"/>
      <c r="K236" s="25" t="e">
        <f>IFERROR(VLOOKUP(J236,'DE-PARA'!J:K,2,0),VLOOKUP('BD Conta 5294-1'!J236,'DE-PARA'!K:L,2,0))</f>
        <v>#N/A</v>
      </c>
      <c r="L236" s="70"/>
      <c r="M236" s="101">
        <f t="shared" si="7"/>
        <v>0</v>
      </c>
      <c r="O236" s="1" t="e">
        <f>VLOOKUP(K236,'Fluxo de Caixa'!B:B,1,0)</f>
        <v>#N/A</v>
      </c>
    </row>
    <row r="237" spans="2:15">
      <c r="B237" s="60"/>
      <c r="C237" s="65"/>
      <c r="D237" s="66"/>
      <c r="E237" s="20" t="str">
        <f t="shared" si="6"/>
        <v>1-1900</v>
      </c>
      <c r="F237" s="69"/>
      <c r="G237" s="67"/>
      <c r="H237" s="69"/>
      <c r="I237" s="60"/>
      <c r="J237" s="67"/>
      <c r="K237" s="25" t="e">
        <f>IFERROR(VLOOKUP(J237,'DE-PARA'!J:K,2,0),VLOOKUP('BD Conta 5294-1'!J237,'DE-PARA'!K:L,2,0))</f>
        <v>#N/A</v>
      </c>
      <c r="L237" s="70"/>
      <c r="M237" s="101">
        <f t="shared" si="7"/>
        <v>0</v>
      </c>
      <c r="O237" s="1" t="e">
        <f>VLOOKUP(K237,'Fluxo de Caixa'!B:B,1,0)</f>
        <v>#N/A</v>
      </c>
    </row>
    <row r="238" spans="2:15">
      <c r="B238" s="60"/>
      <c r="C238" s="65"/>
      <c r="D238" s="66"/>
      <c r="E238" s="20" t="str">
        <f t="shared" si="6"/>
        <v>1-1900</v>
      </c>
      <c r="F238" s="69"/>
      <c r="G238" s="67"/>
      <c r="H238" s="69"/>
      <c r="I238" s="60"/>
      <c r="J238" s="67"/>
      <c r="K238" s="25" t="e">
        <f>IFERROR(VLOOKUP(J238,'DE-PARA'!J:K,2,0),VLOOKUP('BD Conta 5294-1'!J238,'DE-PARA'!K:L,2,0))</f>
        <v>#N/A</v>
      </c>
      <c r="L238" s="70"/>
      <c r="M238" s="101">
        <f t="shared" si="7"/>
        <v>0</v>
      </c>
      <c r="O238" s="1" t="e">
        <f>VLOOKUP(K238,'Fluxo de Caixa'!B:B,1,0)</f>
        <v>#N/A</v>
      </c>
    </row>
    <row r="239" spans="2:15">
      <c r="B239" s="60"/>
      <c r="C239" s="65"/>
      <c r="D239" s="66"/>
      <c r="E239" s="20" t="str">
        <f t="shared" si="6"/>
        <v>1-1900</v>
      </c>
      <c r="F239" s="69"/>
      <c r="G239" s="67"/>
      <c r="H239" s="69"/>
      <c r="I239" s="60"/>
      <c r="J239" s="67"/>
      <c r="K239" s="25" t="e">
        <f>IFERROR(VLOOKUP(J239,'DE-PARA'!J:K,2,0),VLOOKUP('BD Conta 5294-1'!J239,'DE-PARA'!K:L,2,0))</f>
        <v>#N/A</v>
      </c>
      <c r="L239" s="70"/>
      <c r="M239" s="101">
        <f t="shared" si="7"/>
        <v>0</v>
      </c>
      <c r="O239" s="1" t="e">
        <f>VLOOKUP(K239,'Fluxo de Caixa'!B:B,1,0)</f>
        <v>#N/A</v>
      </c>
    </row>
    <row r="240" spans="2:15">
      <c r="B240" s="60"/>
      <c r="C240" s="65"/>
      <c r="D240" s="66"/>
      <c r="E240" s="20" t="str">
        <f t="shared" si="6"/>
        <v>1-1900</v>
      </c>
      <c r="F240" s="69"/>
      <c r="G240" s="67"/>
      <c r="H240" s="69"/>
      <c r="I240" s="60"/>
      <c r="J240" s="67"/>
      <c r="K240" s="25" t="e">
        <f>IFERROR(VLOOKUP(J240,'DE-PARA'!J:K,2,0),VLOOKUP('BD Conta 5294-1'!J240,'DE-PARA'!K:L,2,0))</f>
        <v>#N/A</v>
      </c>
      <c r="L240" s="70"/>
      <c r="M240" s="101">
        <f t="shared" si="7"/>
        <v>0</v>
      </c>
      <c r="O240" s="1" t="e">
        <f>VLOOKUP(K240,'Fluxo de Caixa'!B:B,1,0)</f>
        <v>#N/A</v>
      </c>
    </row>
    <row r="241" spans="2:15">
      <c r="B241" s="60"/>
      <c r="C241" s="65"/>
      <c r="D241" s="66"/>
      <c r="E241" s="20" t="str">
        <f t="shared" si="6"/>
        <v>1-1900</v>
      </c>
      <c r="F241" s="69"/>
      <c r="G241" s="67"/>
      <c r="H241" s="69"/>
      <c r="I241" s="60"/>
      <c r="J241" s="67"/>
      <c r="K241" s="25" t="e">
        <f>IFERROR(VLOOKUP(J241,'DE-PARA'!J:K,2,0),VLOOKUP('BD Conta 5294-1'!J241,'DE-PARA'!K:L,2,0))</f>
        <v>#N/A</v>
      </c>
      <c r="L241" s="70"/>
      <c r="M241" s="101">
        <f t="shared" si="7"/>
        <v>0</v>
      </c>
      <c r="O241" s="1" t="e">
        <f>VLOOKUP(K241,'Fluxo de Caixa'!B:B,1,0)</f>
        <v>#N/A</v>
      </c>
    </row>
    <row r="242" spans="2:15">
      <c r="B242" s="60"/>
      <c r="C242" s="65"/>
      <c r="D242" s="66"/>
      <c r="E242" s="20" t="str">
        <f t="shared" si="6"/>
        <v>1-1900</v>
      </c>
      <c r="F242" s="69"/>
      <c r="G242" s="67"/>
      <c r="H242" s="69"/>
      <c r="I242" s="60"/>
      <c r="J242" s="67"/>
      <c r="K242" s="25" t="e">
        <f>IFERROR(VLOOKUP(J242,'DE-PARA'!J:K,2,0),VLOOKUP('BD Conta 5294-1'!J242,'DE-PARA'!K:L,2,0))</f>
        <v>#N/A</v>
      </c>
      <c r="L242" s="70"/>
      <c r="M242" s="101">
        <f t="shared" si="7"/>
        <v>0</v>
      </c>
      <c r="O242" s="1" t="e">
        <f>VLOOKUP(K242,'Fluxo de Caixa'!B:B,1,0)</f>
        <v>#N/A</v>
      </c>
    </row>
    <row r="243" spans="2:15">
      <c r="B243" s="60"/>
      <c r="C243" s="65"/>
      <c r="D243" s="66"/>
      <c r="E243" s="20" t="str">
        <f t="shared" si="6"/>
        <v>1-1900</v>
      </c>
      <c r="F243" s="69"/>
      <c r="G243" s="67"/>
      <c r="H243" s="69"/>
      <c r="I243" s="60"/>
      <c r="J243" s="67"/>
      <c r="K243" s="25" t="e">
        <f>IFERROR(VLOOKUP(J243,'DE-PARA'!J:K,2,0),VLOOKUP('BD Conta 5294-1'!J243,'DE-PARA'!K:L,2,0))</f>
        <v>#N/A</v>
      </c>
      <c r="L243" s="70"/>
      <c r="M243" s="101">
        <f t="shared" si="7"/>
        <v>0</v>
      </c>
      <c r="O243" s="1" t="e">
        <f>VLOOKUP(K243,'Fluxo de Caixa'!B:B,1,0)</f>
        <v>#N/A</v>
      </c>
    </row>
    <row r="244" spans="2:15">
      <c r="B244" s="60"/>
      <c r="C244" s="65"/>
      <c r="D244" s="66"/>
      <c r="E244" s="20" t="str">
        <f t="shared" si="6"/>
        <v>1-1900</v>
      </c>
      <c r="F244" s="69"/>
      <c r="G244" s="67"/>
      <c r="H244" s="69"/>
      <c r="I244" s="60"/>
      <c r="J244" s="67"/>
      <c r="K244" s="25" t="e">
        <f>IFERROR(VLOOKUP(J244,'DE-PARA'!J:K,2,0),VLOOKUP('BD Conta 5294-1'!J244,'DE-PARA'!K:L,2,0))</f>
        <v>#N/A</v>
      </c>
      <c r="L244" s="70"/>
      <c r="M244" s="101">
        <f t="shared" si="7"/>
        <v>0</v>
      </c>
      <c r="O244" s="1" t="e">
        <f>VLOOKUP(K244,'Fluxo de Caixa'!B:B,1,0)</f>
        <v>#N/A</v>
      </c>
    </row>
    <row r="245" spans="2:15">
      <c r="B245" s="60"/>
      <c r="C245" s="65"/>
      <c r="D245" s="66"/>
      <c r="E245" s="20" t="str">
        <f t="shared" si="6"/>
        <v>1-1900</v>
      </c>
      <c r="F245" s="69"/>
      <c r="G245" s="67"/>
      <c r="H245" s="69"/>
      <c r="I245" s="60"/>
      <c r="J245" s="67"/>
      <c r="K245" s="25" t="e">
        <f>IFERROR(VLOOKUP(J245,'DE-PARA'!J:K,2,0),VLOOKUP('BD Conta 5294-1'!J245,'DE-PARA'!K:L,2,0))</f>
        <v>#N/A</v>
      </c>
      <c r="L245" s="70"/>
      <c r="M245" s="101">
        <f t="shared" si="7"/>
        <v>0</v>
      </c>
      <c r="O245" s="1" t="e">
        <f>VLOOKUP(K245,'Fluxo de Caixa'!B:B,1,0)</f>
        <v>#N/A</v>
      </c>
    </row>
    <row r="246" spans="2:15">
      <c r="B246" s="60"/>
      <c r="C246" s="65"/>
      <c r="D246" s="66"/>
      <c r="E246" s="20" t="str">
        <f t="shared" si="6"/>
        <v>1-1900</v>
      </c>
      <c r="F246" s="69"/>
      <c r="G246" s="67"/>
      <c r="H246" s="69"/>
      <c r="I246" s="60"/>
      <c r="J246" s="67"/>
      <c r="K246" s="25" t="e">
        <f>IFERROR(VLOOKUP(J246,'DE-PARA'!J:K,2,0),VLOOKUP('BD Conta 5294-1'!J246,'DE-PARA'!K:L,2,0))</f>
        <v>#N/A</v>
      </c>
      <c r="L246" s="70"/>
      <c r="M246" s="101">
        <f t="shared" si="7"/>
        <v>0</v>
      </c>
      <c r="O246" s="1" t="e">
        <f>VLOOKUP(K246,'Fluxo de Caixa'!B:B,1,0)</f>
        <v>#N/A</v>
      </c>
    </row>
    <row r="247" spans="2:15">
      <c r="B247" s="60"/>
      <c r="C247" s="65"/>
      <c r="D247" s="66"/>
      <c r="E247" s="20" t="str">
        <f t="shared" si="6"/>
        <v>1-1900</v>
      </c>
      <c r="F247" s="69"/>
      <c r="G247" s="67"/>
      <c r="H247" s="69"/>
      <c r="I247" s="60"/>
      <c r="J247" s="67"/>
      <c r="K247" s="25" t="e">
        <f>IFERROR(VLOOKUP(J247,'DE-PARA'!J:K,2,0),VLOOKUP('BD Conta 5294-1'!J247,'DE-PARA'!K:L,2,0))</f>
        <v>#N/A</v>
      </c>
      <c r="L247" s="70"/>
      <c r="M247" s="101">
        <f t="shared" si="7"/>
        <v>0</v>
      </c>
      <c r="O247" s="1" t="e">
        <f>VLOOKUP(K247,'Fluxo de Caixa'!B:B,1,0)</f>
        <v>#N/A</v>
      </c>
    </row>
    <row r="248" spans="2:15">
      <c r="B248" s="60"/>
      <c r="C248" s="65"/>
      <c r="D248" s="66"/>
      <c r="E248" s="20" t="str">
        <f t="shared" si="6"/>
        <v>1-1900</v>
      </c>
      <c r="F248" s="69"/>
      <c r="G248" s="67"/>
      <c r="H248" s="69"/>
      <c r="I248" s="60"/>
      <c r="J248" s="67"/>
      <c r="K248" s="25" t="e">
        <f>IFERROR(VLOOKUP(J248,'DE-PARA'!J:K,2,0),VLOOKUP('BD Conta 5294-1'!J248,'DE-PARA'!K:L,2,0))</f>
        <v>#N/A</v>
      </c>
      <c r="L248" s="70"/>
      <c r="M248" s="101">
        <f t="shared" si="7"/>
        <v>0</v>
      </c>
      <c r="O248" s="1" t="e">
        <f>VLOOKUP(K248,'Fluxo de Caixa'!B:B,1,0)</f>
        <v>#N/A</v>
      </c>
    </row>
    <row r="249" spans="2:15">
      <c r="B249" s="60"/>
      <c r="C249" s="65"/>
      <c r="D249" s="66"/>
      <c r="E249" s="20" t="str">
        <f t="shared" si="6"/>
        <v>1-1900</v>
      </c>
      <c r="F249" s="69"/>
      <c r="G249" s="67"/>
      <c r="H249" s="69"/>
      <c r="I249" s="60"/>
      <c r="J249" s="67"/>
      <c r="K249" s="25" t="e">
        <f>IFERROR(VLOOKUP(J249,'DE-PARA'!J:K,2,0),VLOOKUP('BD Conta 5294-1'!J249,'DE-PARA'!K:L,2,0))</f>
        <v>#N/A</v>
      </c>
      <c r="L249" s="70"/>
      <c r="M249" s="101">
        <f t="shared" si="7"/>
        <v>0</v>
      </c>
      <c r="O249" s="1" t="e">
        <f>VLOOKUP(K249,'Fluxo de Caixa'!B:B,1,0)</f>
        <v>#N/A</v>
      </c>
    </row>
    <row r="250" spans="2:15">
      <c r="B250" s="60"/>
      <c r="C250" s="65"/>
      <c r="D250" s="66"/>
      <c r="E250" s="20" t="str">
        <f t="shared" si="6"/>
        <v>1-1900</v>
      </c>
      <c r="F250" s="69"/>
      <c r="G250" s="67"/>
      <c r="H250" s="69"/>
      <c r="I250" s="60"/>
      <c r="J250" s="67"/>
      <c r="K250" s="25" t="e">
        <f>IFERROR(VLOOKUP(J250,'DE-PARA'!J:K,2,0),VLOOKUP('BD Conta 5294-1'!J250,'DE-PARA'!K:L,2,0))</f>
        <v>#N/A</v>
      </c>
      <c r="L250" s="70"/>
      <c r="M250" s="101">
        <f t="shared" si="7"/>
        <v>0</v>
      </c>
      <c r="O250" s="1" t="e">
        <f>VLOOKUP(K250,'Fluxo de Caixa'!B:B,1,0)</f>
        <v>#N/A</v>
      </c>
    </row>
    <row r="251" spans="2:15">
      <c r="B251" s="60"/>
      <c r="C251" s="65"/>
      <c r="D251" s="66"/>
      <c r="E251" s="20" t="str">
        <f t="shared" si="6"/>
        <v>1-1900</v>
      </c>
      <c r="F251" s="69"/>
      <c r="G251" s="67"/>
      <c r="H251" s="69"/>
      <c r="I251" s="60"/>
      <c r="J251" s="67"/>
      <c r="K251" s="25" t="e">
        <f>IFERROR(VLOOKUP(J251,'DE-PARA'!J:K,2,0),VLOOKUP('BD Conta 5294-1'!J251,'DE-PARA'!K:L,2,0))</f>
        <v>#N/A</v>
      </c>
      <c r="L251" s="70"/>
      <c r="M251" s="101">
        <f t="shared" si="7"/>
        <v>0</v>
      </c>
      <c r="O251" s="1" t="e">
        <f>VLOOKUP(K251,'Fluxo de Caixa'!B:B,1,0)</f>
        <v>#N/A</v>
      </c>
    </row>
    <row r="252" spans="2:15">
      <c r="B252" s="60"/>
      <c r="C252" s="65"/>
      <c r="D252" s="66"/>
      <c r="E252" s="20" t="str">
        <f t="shared" si="6"/>
        <v>1-1900</v>
      </c>
      <c r="F252" s="69"/>
      <c r="G252" s="67"/>
      <c r="H252" s="69"/>
      <c r="I252" s="60"/>
      <c r="J252" s="67"/>
      <c r="K252" s="25" t="e">
        <f>IFERROR(VLOOKUP(J252,'DE-PARA'!J:K,2,0),VLOOKUP('BD Conta 5294-1'!J252,'DE-PARA'!K:L,2,0))</f>
        <v>#N/A</v>
      </c>
      <c r="L252" s="70"/>
      <c r="M252" s="101">
        <f t="shared" si="7"/>
        <v>0</v>
      </c>
      <c r="O252" s="1" t="e">
        <f>VLOOKUP(K252,'Fluxo de Caixa'!B:B,1,0)</f>
        <v>#N/A</v>
      </c>
    </row>
    <row r="253" spans="2:15">
      <c r="B253" s="60"/>
      <c r="C253" s="65"/>
      <c r="D253" s="66"/>
      <c r="E253" s="20" t="str">
        <f t="shared" si="6"/>
        <v>1-1900</v>
      </c>
      <c r="F253" s="69"/>
      <c r="G253" s="67"/>
      <c r="H253" s="69"/>
      <c r="I253" s="60"/>
      <c r="J253" s="67"/>
      <c r="K253" s="25" t="e">
        <f>IFERROR(VLOOKUP(J253,'DE-PARA'!J:K,2,0),VLOOKUP('BD Conta 5294-1'!J253,'DE-PARA'!K:L,2,0))</f>
        <v>#N/A</v>
      </c>
      <c r="L253" s="70"/>
      <c r="M253" s="101">
        <f t="shared" si="7"/>
        <v>0</v>
      </c>
      <c r="O253" s="1" t="e">
        <f>VLOOKUP(K253,'Fluxo de Caixa'!B:B,1,0)</f>
        <v>#N/A</v>
      </c>
    </row>
    <row r="254" spans="2:15">
      <c r="B254" s="60"/>
      <c r="C254" s="65"/>
      <c r="D254" s="66"/>
      <c r="E254" s="20" t="str">
        <f t="shared" si="6"/>
        <v>1-1900</v>
      </c>
      <c r="F254" s="69"/>
      <c r="G254" s="67"/>
      <c r="H254" s="69"/>
      <c r="I254" s="60"/>
      <c r="J254" s="67"/>
      <c r="K254" s="25" t="e">
        <f>IFERROR(VLOOKUP(J254,'DE-PARA'!J:K,2,0),VLOOKUP('BD Conta 5294-1'!J254,'DE-PARA'!K:L,2,0))</f>
        <v>#N/A</v>
      </c>
      <c r="L254" s="70"/>
      <c r="M254" s="101">
        <f t="shared" si="7"/>
        <v>0</v>
      </c>
      <c r="O254" s="1" t="e">
        <f>VLOOKUP(K254,'Fluxo de Caixa'!B:B,1,0)</f>
        <v>#N/A</v>
      </c>
    </row>
    <row r="255" spans="2:15">
      <c r="B255" s="60"/>
      <c r="C255" s="65"/>
      <c r="D255" s="66"/>
      <c r="E255" s="20" t="str">
        <f t="shared" si="6"/>
        <v>1-1900</v>
      </c>
      <c r="F255" s="69"/>
      <c r="G255" s="67"/>
      <c r="H255" s="69"/>
      <c r="I255" s="60"/>
      <c r="J255" s="67"/>
      <c r="K255" s="25" t="e">
        <f>IFERROR(VLOOKUP(J255,'DE-PARA'!J:K,2,0),VLOOKUP('BD Conta 5294-1'!J255,'DE-PARA'!K:L,2,0))</f>
        <v>#N/A</v>
      </c>
      <c r="L255" s="70"/>
      <c r="M255" s="101">
        <f t="shared" si="7"/>
        <v>0</v>
      </c>
      <c r="O255" s="1" t="e">
        <f>VLOOKUP(K255,'Fluxo de Caixa'!B:B,1,0)</f>
        <v>#N/A</v>
      </c>
    </row>
    <row r="256" spans="2:15">
      <c r="B256" s="60"/>
      <c r="C256" s="65"/>
      <c r="D256" s="66"/>
      <c r="E256" s="20" t="str">
        <f t="shared" si="6"/>
        <v>1-1900</v>
      </c>
      <c r="F256" s="69"/>
      <c r="G256" s="67"/>
      <c r="H256" s="69"/>
      <c r="I256" s="60"/>
      <c r="J256" s="67"/>
      <c r="K256" s="25" t="e">
        <f>IFERROR(VLOOKUP(J256,'DE-PARA'!J:K,2,0),VLOOKUP('BD Conta 5294-1'!J256,'DE-PARA'!K:L,2,0))</f>
        <v>#N/A</v>
      </c>
      <c r="L256" s="70"/>
      <c r="M256" s="101">
        <f t="shared" si="7"/>
        <v>0</v>
      </c>
      <c r="O256" s="1" t="e">
        <f>VLOOKUP(K256,'Fluxo de Caixa'!B:B,1,0)</f>
        <v>#N/A</v>
      </c>
    </row>
    <row r="257" spans="2:15">
      <c r="B257" s="60"/>
      <c r="C257" s="65"/>
      <c r="D257" s="66"/>
      <c r="E257" s="20" t="str">
        <f t="shared" si="6"/>
        <v>1-1900</v>
      </c>
      <c r="F257" s="69"/>
      <c r="G257" s="67"/>
      <c r="H257" s="69"/>
      <c r="I257" s="60"/>
      <c r="J257" s="67"/>
      <c r="K257" s="25" t="e">
        <f>IFERROR(VLOOKUP(J257,'DE-PARA'!J:K,2,0),VLOOKUP('BD Conta 5294-1'!J257,'DE-PARA'!K:L,2,0))</f>
        <v>#N/A</v>
      </c>
      <c r="L257" s="70"/>
      <c r="M257" s="101">
        <f t="shared" si="7"/>
        <v>0</v>
      </c>
      <c r="O257" s="1" t="e">
        <f>VLOOKUP(K257,'Fluxo de Caixa'!B:B,1,0)</f>
        <v>#N/A</v>
      </c>
    </row>
    <row r="258" spans="2:15">
      <c r="B258" s="60"/>
      <c r="C258" s="65"/>
      <c r="D258" s="66"/>
      <c r="E258" s="20" t="str">
        <f t="shared" si="6"/>
        <v>1-1900</v>
      </c>
      <c r="F258" s="69"/>
      <c r="G258" s="67"/>
      <c r="H258" s="69"/>
      <c r="I258" s="60"/>
      <c r="J258" s="67"/>
      <c r="K258" s="25" t="e">
        <f>IFERROR(VLOOKUP(J258,'DE-PARA'!J:K,2,0),VLOOKUP('BD Conta 5294-1'!J258,'DE-PARA'!K:L,2,0))</f>
        <v>#N/A</v>
      </c>
      <c r="L258" s="70"/>
      <c r="M258" s="101">
        <f t="shared" si="7"/>
        <v>0</v>
      </c>
      <c r="O258" s="1" t="e">
        <f>VLOOKUP(K258,'Fluxo de Caixa'!B:B,1,0)</f>
        <v>#N/A</v>
      </c>
    </row>
    <row r="259" spans="2:15">
      <c r="B259" s="60"/>
      <c r="C259" s="65"/>
      <c r="D259" s="66"/>
      <c r="E259" s="20" t="str">
        <f t="shared" si="6"/>
        <v>1-1900</v>
      </c>
      <c r="F259" s="69"/>
      <c r="G259" s="67"/>
      <c r="H259" s="69"/>
      <c r="I259" s="60"/>
      <c r="J259" s="67"/>
      <c r="K259" s="25" t="e">
        <f>IFERROR(VLOOKUP(J259,'DE-PARA'!J:K,2,0),VLOOKUP('BD Conta 5294-1'!J259,'DE-PARA'!K:L,2,0))</f>
        <v>#N/A</v>
      </c>
      <c r="L259" s="70"/>
      <c r="M259" s="101">
        <f t="shared" si="7"/>
        <v>0</v>
      </c>
      <c r="O259" s="1" t="e">
        <f>VLOOKUP(K259,'Fluxo de Caixa'!B:B,1,0)</f>
        <v>#N/A</v>
      </c>
    </row>
    <row r="260" spans="2:15">
      <c r="B260" s="60"/>
      <c r="C260" s="65"/>
      <c r="D260" s="66"/>
      <c r="E260" s="20" t="str">
        <f t="shared" ref="E260:E323" si="8">MONTH(D260)&amp;"-"&amp;YEAR(D260)</f>
        <v>1-1900</v>
      </c>
      <c r="F260" s="69"/>
      <c r="G260" s="67"/>
      <c r="H260" s="69"/>
      <c r="I260" s="60"/>
      <c r="J260" s="67"/>
      <c r="K260" s="25" t="e">
        <f>IFERROR(VLOOKUP(J260,'DE-PARA'!J:K,2,0),VLOOKUP('BD Conta 5294-1'!J260,'DE-PARA'!K:L,2,0))</f>
        <v>#N/A</v>
      </c>
      <c r="L260" s="70"/>
      <c r="M260" s="101">
        <f t="shared" si="7"/>
        <v>0</v>
      </c>
      <c r="O260" s="1" t="e">
        <f>VLOOKUP(K260,'Fluxo de Caixa'!B:B,1,0)</f>
        <v>#N/A</v>
      </c>
    </row>
    <row r="261" spans="2:15">
      <c r="B261" s="60"/>
      <c r="C261" s="65"/>
      <c r="D261" s="66"/>
      <c r="E261" s="20" t="str">
        <f t="shared" si="8"/>
        <v>1-1900</v>
      </c>
      <c r="F261" s="69"/>
      <c r="G261" s="67"/>
      <c r="H261" s="69"/>
      <c r="I261" s="60"/>
      <c r="J261" s="67"/>
      <c r="K261" s="25" t="e">
        <f>IFERROR(VLOOKUP(J261,'DE-PARA'!J:K,2,0),VLOOKUP('BD Conta 5294-1'!J261,'DE-PARA'!K:L,2,0))</f>
        <v>#N/A</v>
      </c>
      <c r="L261" s="70"/>
      <c r="M261" s="101">
        <f t="shared" si="7"/>
        <v>0</v>
      </c>
      <c r="O261" s="1" t="e">
        <f>VLOOKUP(K261,'Fluxo de Caixa'!B:B,1,0)</f>
        <v>#N/A</v>
      </c>
    </row>
    <row r="262" spans="2:15">
      <c r="B262" s="60"/>
      <c r="C262" s="65"/>
      <c r="D262" s="66"/>
      <c r="E262" s="20" t="str">
        <f t="shared" si="8"/>
        <v>1-1900</v>
      </c>
      <c r="F262" s="69"/>
      <c r="G262" s="67"/>
      <c r="H262" s="69"/>
      <c r="I262" s="60"/>
      <c r="J262" s="67"/>
      <c r="K262" s="25" t="e">
        <f>IFERROR(VLOOKUP(J262,'DE-PARA'!J:K,2,0),VLOOKUP('BD Conta 5294-1'!J262,'DE-PARA'!K:L,2,0))</f>
        <v>#N/A</v>
      </c>
      <c r="L262" s="70"/>
      <c r="M262" s="101">
        <f t="shared" ref="M262:M325" si="9">M261+L262</f>
        <v>0</v>
      </c>
      <c r="O262" s="1" t="e">
        <f>VLOOKUP(K262,'Fluxo de Caixa'!B:B,1,0)</f>
        <v>#N/A</v>
      </c>
    </row>
    <row r="263" spans="2:15">
      <c r="B263" s="60"/>
      <c r="C263" s="65"/>
      <c r="D263" s="66"/>
      <c r="E263" s="20" t="str">
        <f t="shared" si="8"/>
        <v>1-1900</v>
      </c>
      <c r="F263" s="69"/>
      <c r="G263" s="67"/>
      <c r="H263" s="69"/>
      <c r="I263" s="60"/>
      <c r="J263" s="67"/>
      <c r="K263" s="25" t="e">
        <f>IFERROR(VLOOKUP(J263,'DE-PARA'!J:K,2,0),VLOOKUP('BD Conta 5294-1'!J263,'DE-PARA'!K:L,2,0))</f>
        <v>#N/A</v>
      </c>
      <c r="L263" s="70"/>
      <c r="M263" s="101">
        <f t="shared" si="9"/>
        <v>0</v>
      </c>
      <c r="O263" s="1" t="e">
        <f>VLOOKUP(K263,'Fluxo de Caixa'!B:B,1,0)</f>
        <v>#N/A</v>
      </c>
    </row>
    <row r="264" spans="2:15">
      <c r="B264" s="60"/>
      <c r="C264" s="65"/>
      <c r="D264" s="66"/>
      <c r="E264" s="20" t="str">
        <f t="shared" si="8"/>
        <v>1-1900</v>
      </c>
      <c r="F264" s="69"/>
      <c r="G264" s="67"/>
      <c r="H264" s="69"/>
      <c r="I264" s="60"/>
      <c r="J264" s="67"/>
      <c r="K264" s="25" t="e">
        <f>IFERROR(VLOOKUP(J264,'DE-PARA'!J:K,2,0),VLOOKUP('BD Conta 5294-1'!J264,'DE-PARA'!K:L,2,0))</f>
        <v>#N/A</v>
      </c>
      <c r="L264" s="70"/>
      <c r="M264" s="101">
        <f t="shared" si="9"/>
        <v>0</v>
      </c>
      <c r="O264" s="1" t="e">
        <f>VLOOKUP(K264,'Fluxo de Caixa'!B:B,1,0)</f>
        <v>#N/A</v>
      </c>
    </row>
    <row r="265" spans="2:15">
      <c r="B265" s="60"/>
      <c r="C265" s="65"/>
      <c r="D265" s="66"/>
      <c r="E265" s="20" t="str">
        <f t="shared" si="8"/>
        <v>1-1900</v>
      </c>
      <c r="F265" s="69"/>
      <c r="G265" s="67"/>
      <c r="H265" s="69"/>
      <c r="I265" s="60"/>
      <c r="J265" s="67"/>
      <c r="K265" s="25" t="e">
        <f>IFERROR(VLOOKUP(J265,'DE-PARA'!J:K,2,0),VLOOKUP('BD Conta 5294-1'!J265,'DE-PARA'!K:L,2,0))</f>
        <v>#N/A</v>
      </c>
      <c r="L265" s="70"/>
      <c r="M265" s="101">
        <f t="shared" si="9"/>
        <v>0</v>
      </c>
      <c r="O265" s="1" t="e">
        <f>VLOOKUP(K265,'Fluxo de Caixa'!B:B,1,0)</f>
        <v>#N/A</v>
      </c>
    </row>
    <row r="266" spans="2:15">
      <c r="B266" s="60"/>
      <c r="C266" s="65"/>
      <c r="D266" s="66"/>
      <c r="E266" s="20" t="str">
        <f t="shared" si="8"/>
        <v>1-1900</v>
      </c>
      <c r="F266" s="69"/>
      <c r="G266" s="67"/>
      <c r="H266" s="69"/>
      <c r="I266" s="60"/>
      <c r="J266" s="67"/>
      <c r="K266" s="25" t="e">
        <f>IFERROR(VLOOKUP(J266,'DE-PARA'!J:K,2,0),VLOOKUP('BD Conta 5294-1'!J266,'DE-PARA'!K:L,2,0))</f>
        <v>#N/A</v>
      </c>
      <c r="L266" s="70"/>
      <c r="M266" s="101">
        <f t="shared" si="9"/>
        <v>0</v>
      </c>
      <c r="O266" s="1" t="e">
        <f>VLOOKUP(K266,'Fluxo de Caixa'!B:B,1,0)</f>
        <v>#N/A</v>
      </c>
    </row>
    <row r="267" spans="2:15">
      <c r="B267" s="60"/>
      <c r="C267" s="65"/>
      <c r="D267" s="66"/>
      <c r="E267" s="20" t="str">
        <f t="shared" si="8"/>
        <v>1-1900</v>
      </c>
      <c r="F267" s="69"/>
      <c r="G267" s="67"/>
      <c r="H267" s="69"/>
      <c r="I267" s="60"/>
      <c r="J267" s="67"/>
      <c r="K267" s="25" t="e">
        <f>IFERROR(VLOOKUP(J267,'DE-PARA'!J:K,2,0),VLOOKUP('BD Conta 5294-1'!J267,'DE-PARA'!K:L,2,0))</f>
        <v>#N/A</v>
      </c>
      <c r="L267" s="70"/>
      <c r="M267" s="101">
        <f t="shared" si="9"/>
        <v>0</v>
      </c>
      <c r="O267" s="1" t="e">
        <f>VLOOKUP(K267,'Fluxo de Caixa'!B:B,1,0)</f>
        <v>#N/A</v>
      </c>
    </row>
    <row r="268" spans="2:15">
      <c r="B268" s="60"/>
      <c r="C268" s="65"/>
      <c r="D268" s="66"/>
      <c r="E268" s="20" t="str">
        <f t="shared" si="8"/>
        <v>1-1900</v>
      </c>
      <c r="F268" s="69"/>
      <c r="G268" s="67"/>
      <c r="H268" s="69"/>
      <c r="I268" s="60"/>
      <c r="J268" s="67"/>
      <c r="K268" s="25" t="e">
        <f>IFERROR(VLOOKUP(J268,'DE-PARA'!J:K,2,0),VLOOKUP('BD Conta 5294-1'!J268,'DE-PARA'!K:L,2,0))</f>
        <v>#N/A</v>
      </c>
      <c r="L268" s="70"/>
      <c r="M268" s="101">
        <f t="shared" si="9"/>
        <v>0</v>
      </c>
      <c r="O268" s="1" t="e">
        <f>VLOOKUP(K268,'Fluxo de Caixa'!B:B,1,0)</f>
        <v>#N/A</v>
      </c>
    </row>
    <row r="269" spans="2:15">
      <c r="B269" s="60"/>
      <c r="C269" s="65"/>
      <c r="D269" s="66"/>
      <c r="E269" s="20" t="str">
        <f t="shared" si="8"/>
        <v>1-1900</v>
      </c>
      <c r="F269" s="69"/>
      <c r="G269" s="67"/>
      <c r="H269" s="69"/>
      <c r="I269" s="60"/>
      <c r="J269" s="67"/>
      <c r="K269" s="25" t="e">
        <f>IFERROR(VLOOKUP(J269,'DE-PARA'!J:K,2,0),VLOOKUP('BD Conta 5294-1'!J269,'DE-PARA'!K:L,2,0))</f>
        <v>#N/A</v>
      </c>
      <c r="L269" s="70"/>
      <c r="M269" s="101">
        <f t="shared" si="9"/>
        <v>0</v>
      </c>
      <c r="O269" s="1" t="e">
        <f>VLOOKUP(K269,'Fluxo de Caixa'!B:B,1,0)</f>
        <v>#N/A</v>
      </c>
    </row>
    <row r="270" spans="2:15">
      <c r="B270" s="60"/>
      <c r="C270" s="65"/>
      <c r="D270" s="66"/>
      <c r="E270" s="20" t="str">
        <f t="shared" si="8"/>
        <v>1-1900</v>
      </c>
      <c r="F270" s="69"/>
      <c r="G270" s="67"/>
      <c r="H270" s="69"/>
      <c r="I270" s="60"/>
      <c r="J270" s="67"/>
      <c r="K270" s="25" t="e">
        <f>IFERROR(VLOOKUP(J270,'DE-PARA'!J:K,2,0),VLOOKUP('BD Conta 5294-1'!J270,'DE-PARA'!K:L,2,0))</f>
        <v>#N/A</v>
      </c>
      <c r="L270" s="70"/>
      <c r="M270" s="101">
        <f t="shared" si="9"/>
        <v>0</v>
      </c>
      <c r="O270" s="1" t="e">
        <f>VLOOKUP(K270,'Fluxo de Caixa'!B:B,1,0)</f>
        <v>#N/A</v>
      </c>
    </row>
    <row r="271" spans="2:15">
      <c r="B271" s="60"/>
      <c r="C271" s="65"/>
      <c r="D271" s="66"/>
      <c r="E271" s="20" t="str">
        <f t="shared" si="8"/>
        <v>1-1900</v>
      </c>
      <c r="F271" s="69"/>
      <c r="G271" s="67"/>
      <c r="H271" s="69"/>
      <c r="I271" s="60"/>
      <c r="J271" s="67"/>
      <c r="K271" s="25" t="e">
        <f>IFERROR(VLOOKUP(J271,'DE-PARA'!J:K,2,0),VLOOKUP('BD Conta 5294-1'!J271,'DE-PARA'!K:L,2,0))</f>
        <v>#N/A</v>
      </c>
      <c r="L271" s="70"/>
      <c r="M271" s="101">
        <f t="shared" si="9"/>
        <v>0</v>
      </c>
      <c r="O271" s="1" t="e">
        <f>VLOOKUP(K271,'Fluxo de Caixa'!B:B,1,0)</f>
        <v>#N/A</v>
      </c>
    </row>
    <row r="272" spans="2:15">
      <c r="B272" s="60"/>
      <c r="C272" s="65"/>
      <c r="D272" s="66"/>
      <c r="E272" s="20" t="str">
        <f t="shared" si="8"/>
        <v>1-1900</v>
      </c>
      <c r="F272" s="69"/>
      <c r="G272" s="67"/>
      <c r="H272" s="69"/>
      <c r="I272" s="60"/>
      <c r="J272" s="67"/>
      <c r="K272" s="25" t="e">
        <f>IFERROR(VLOOKUP(J272,'DE-PARA'!J:K,2,0),VLOOKUP('BD Conta 5294-1'!J272,'DE-PARA'!K:L,2,0))</f>
        <v>#N/A</v>
      </c>
      <c r="L272" s="70"/>
      <c r="M272" s="101">
        <f t="shared" si="9"/>
        <v>0</v>
      </c>
      <c r="O272" s="1" t="e">
        <f>VLOOKUP(K272,'Fluxo de Caixa'!B:B,1,0)</f>
        <v>#N/A</v>
      </c>
    </row>
    <row r="273" spans="2:15">
      <c r="B273" s="60"/>
      <c r="C273" s="65"/>
      <c r="D273" s="66"/>
      <c r="E273" s="20" t="str">
        <f t="shared" si="8"/>
        <v>1-1900</v>
      </c>
      <c r="F273" s="69"/>
      <c r="G273" s="67"/>
      <c r="H273" s="69"/>
      <c r="I273" s="60"/>
      <c r="J273" s="67"/>
      <c r="K273" s="25" t="e">
        <f>IFERROR(VLOOKUP(J273,'DE-PARA'!J:K,2,0),VLOOKUP('BD Conta 5294-1'!J273,'DE-PARA'!K:L,2,0))</f>
        <v>#N/A</v>
      </c>
      <c r="L273" s="70"/>
      <c r="M273" s="101">
        <f t="shared" si="9"/>
        <v>0</v>
      </c>
      <c r="O273" s="1" t="e">
        <f>VLOOKUP(K273,'Fluxo de Caixa'!B:B,1,0)</f>
        <v>#N/A</v>
      </c>
    </row>
    <row r="274" spans="2:15">
      <c r="B274" s="60"/>
      <c r="C274" s="65"/>
      <c r="D274" s="66"/>
      <c r="E274" s="20" t="str">
        <f t="shared" si="8"/>
        <v>1-1900</v>
      </c>
      <c r="F274" s="69"/>
      <c r="G274" s="67"/>
      <c r="H274" s="69"/>
      <c r="I274" s="60"/>
      <c r="J274" s="67"/>
      <c r="K274" s="25" t="e">
        <f>IFERROR(VLOOKUP(J274,'DE-PARA'!J:K,2,0),VLOOKUP('BD Conta 5294-1'!J274,'DE-PARA'!K:L,2,0))</f>
        <v>#N/A</v>
      </c>
      <c r="L274" s="70"/>
      <c r="M274" s="101">
        <f t="shared" si="9"/>
        <v>0</v>
      </c>
      <c r="O274" s="1" t="e">
        <f>VLOOKUP(K274,'Fluxo de Caixa'!B:B,1,0)</f>
        <v>#N/A</v>
      </c>
    </row>
    <row r="275" spans="2:15">
      <c r="B275" s="60"/>
      <c r="C275" s="65"/>
      <c r="D275" s="66"/>
      <c r="E275" s="20" t="str">
        <f t="shared" si="8"/>
        <v>1-1900</v>
      </c>
      <c r="F275" s="69"/>
      <c r="G275" s="67"/>
      <c r="H275" s="69"/>
      <c r="I275" s="60"/>
      <c r="J275" s="67"/>
      <c r="K275" s="25" t="e">
        <f>IFERROR(VLOOKUP(J275,'DE-PARA'!J:K,2,0),VLOOKUP('BD Conta 5294-1'!J275,'DE-PARA'!K:L,2,0))</f>
        <v>#N/A</v>
      </c>
      <c r="L275" s="70"/>
      <c r="M275" s="101">
        <f t="shared" si="9"/>
        <v>0</v>
      </c>
      <c r="O275" s="1" t="e">
        <f>VLOOKUP(K275,'Fluxo de Caixa'!B:B,1,0)</f>
        <v>#N/A</v>
      </c>
    </row>
    <row r="276" spans="2:15">
      <c r="B276" s="60"/>
      <c r="C276" s="65"/>
      <c r="D276" s="66"/>
      <c r="E276" s="20" t="str">
        <f t="shared" si="8"/>
        <v>1-1900</v>
      </c>
      <c r="F276" s="69"/>
      <c r="G276" s="67"/>
      <c r="H276" s="69"/>
      <c r="I276" s="60"/>
      <c r="J276" s="67"/>
      <c r="K276" s="25" t="e">
        <f>IFERROR(VLOOKUP(J276,'DE-PARA'!J:K,2,0),VLOOKUP('BD Conta 5294-1'!J276,'DE-PARA'!K:L,2,0))</f>
        <v>#N/A</v>
      </c>
      <c r="L276" s="70"/>
      <c r="M276" s="101">
        <f t="shared" si="9"/>
        <v>0</v>
      </c>
      <c r="O276" s="1" t="e">
        <f>VLOOKUP(K276,'Fluxo de Caixa'!B:B,1,0)</f>
        <v>#N/A</v>
      </c>
    </row>
    <row r="277" spans="2:15">
      <c r="B277" s="60"/>
      <c r="C277" s="65"/>
      <c r="D277" s="66"/>
      <c r="E277" s="20" t="str">
        <f t="shared" si="8"/>
        <v>1-1900</v>
      </c>
      <c r="F277" s="69"/>
      <c r="G277" s="67"/>
      <c r="H277" s="69"/>
      <c r="I277" s="60"/>
      <c r="J277" s="67"/>
      <c r="K277" s="25" t="e">
        <f>IFERROR(VLOOKUP(J277,'DE-PARA'!J:K,2,0),VLOOKUP('BD Conta 5294-1'!J277,'DE-PARA'!K:L,2,0))</f>
        <v>#N/A</v>
      </c>
      <c r="L277" s="70"/>
      <c r="M277" s="101">
        <f t="shared" si="9"/>
        <v>0</v>
      </c>
      <c r="O277" s="1" t="e">
        <f>VLOOKUP(K277,'Fluxo de Caixa'!B:B,1,0)</f>
        <v>#N/A</v>
      </c>
    </row>
    <row r="278" spans="2:15">
      <c r="B278" s="60"/>
      <c r="C278" s="65"/>
      <c r="D278" s="66"/>
      <c r="E278" s="20" t="str">
        <f t="shared" si="8"/>
        <v>1-1900</v>
      </c>
      <c r="F278" s="69"/>
      <c r="G278" s="67"/>
      <c r="H278" s="69"/>
      <c r="I278" s="60"/>
      <c r="J278" s="67"/>
      <c r="K278" s="25" t="e">
        <f>IFERROR(VLOOKUP(J278,'DE-PARA'!J:K,2,0),VLOOKUP('BD Conta 5294-1'!J278,'DE-PARA'!K:L,2,0))</f>
        <v>#N/A</v>
      </c>
      <c r="L278" s="70"/>
      <c r="M278" s="101">
        <f t="shared" si="9"/>
        <v>0</v>
      </c>
      <c r="O278" s="1" t="e">
        <f>VLOOKUP(K278,'Fluxo de Caixa'!B:B,1,0)</f>
        <v>#N/A</v>
      </c>
    </row>
    <row r="279" spans="2:15">
      <c r="B279" s="60"/>
      <c r="C279" s="65"/>
      <c r="D279" s="66"/>
      <c r="E279" s="20" t="str">
        <f t="shared" si="8"/>
        <v>1-1900</v>
      </c>
      <c r="F279" s="69"/>
      <c r="G279" s="67"/>
      <c r="H279" s="69"/>
      <c r="I279" s="60"/>
      <c r="J279" s="67"/>
      <c r="K279" s="25" t="e">
        <f>IFERROR(VLOOKUP(J279,'DE-PARA'!J:K,2,0),VLOOKUP('BD Conta 5294-1'!J279,'DE-PARA'!K:L,2,0))</f>
        <v>#N/A</v>
      </c>
      <c r="L279" s="70"/>
      <c r="M279" s="101">
        <f t="shared" si="9"/>
        <v>0</v>
      </c>
      <c r="O279" s="1" t="e">
        <f>VLOOKUP(K279,'Fluxo de Caixa'!B:B,1,0)</f>
        <v>#N/A</v>
      </c>
    </row>
    <row r="280" spans="2:15">
      <c r="B280" s="60"/>
      <c r="C280" s="65"/>
      <c r="D280" s="66"/>
      <c r="E280" s="20" t="str">
        <f t="shared" si="8"/>
        <v>1-1900</v>
      </c>
      <c r="F280" s="69"/>
      <c r="G280" s="67"/>
      <c r="H280" s="69"/>
      <c r="I280" s="60"/>
      <c r="J280" s="67"/>
      <c r="K280" s="25" t="e">
        <f>IFERROR(VLOOKUP(J280,'DE-PARA'!J:K,2,0),VLOOKUP('BD Conta 5294-1'!J280,'DE-PARA'!K:L,2,0))</f>
        <v>#N/A</v>
      </c>
      <c r="L280" s="70"/>
      <c r="M280" s="101">
        <f t="shared" si="9"/>
        <v>0</v>
      </c>
      <c r="O280" s="1" t="e">
        <f>VLOOKUP(K280,'Fluxo de Caixa'!B:B,1,0)</f>
        <v>#N/A</v>
      </c>
    </row>
    <row r="281" spans="2:15">
      <c r="B281" s="60"/>
      <c r="C281" s="65"/>
      <c r="D281" s="66"/>
      <c r="E281" s="20" t="str">
        <f t="shared" si="8"/>
        <v>1-1900</v>
      </c>
      <c r="F281" s="69"/>
      <c r="G281" s="67"/>
      <c r="H281" s="69"/>
      <c r="I281" s="60"/>
      <c r="J281" s="67"/>
      <c r="K281" s="25" t="e">
        <f>IFERROR(VLOOKUP(J281,'DE-PARA'!J:K,2,0),VLOOKUP('BD Conta 5294-1'!J281,'DE-PARA'!K:L,2,0))</f>
        <v>#N/A</v>
      </c>
      <c r="L281" s="70"/>
      <c r="M281" s="101">
        <f t="shared" si="9"/>
        <v>0</v>
      </c>
      <c r="O281" s="1" t="e">
        <f>VLOOKUP(K281,'Fluxo de Caixa'!B:B,1,0)</f>
        <v>#N/A</v>
      </c>
    </row>
    <row r="282" spans="2:15">
      <c r="B282" s="60"/>
      <c r="C282" s="65"/>
      <c r="D282" s="66"/>
      <c r="E282" s="20" t="str">
        <f t="shared" si="8"/>
        <v>1-1900</v>
      </c>
      <c r="F282" s="69"/>
      <c r="G282" s="67"/>
      <c r="H282" s="69"/>
      <c r="I282" s="60"/>
      <c r="J282" s="67"/>
      <c r="K282" s="25" t="e">
        <f>IFERROR(VLOOKUP(J282,'DE-PARA'!J:K,2,0),VLOOKUP('BD Conta 5294-1'!J282,'DE-PARA'!K:L,2,0))</f>
        <v>#N/A</v>
      </c>
      <c r="L282" s="70"/>
      <c r="M282" s="101">
        <f t="shared" si="9"/>
        <v>0</v>
      </c>
      <c r="O282" s="1" t="e">
        <f>VLOOKUP(K282,'Fluxo de Caixa'!B:B,1,0)</f>
        <v>#N/A</v>
      </c>
    </row>
    <row r="283" spans="2:15">
      <c r="B283" s="60"/>
      <c r="C283" s="65"/>
      <c r="D283" s="66"/>
      <c r="E283" s="20" t="str">
        <f t="shared" si="8"/>
        <v>1-1900</v>
      </c>
      <c r="F283" s="69"/>
      <c r="G283" s="67"/>
      <c r="H283" s="69"/>
      <c r="I283" s="60"/>
      <c r="J283" s="67"/>
      <c r="K283" s="25" t="e">
        <f>IFERROR(VLOOKUP(J283,'DE-PARA'!J:K,2,0),VLOOKUP('BD Conta 5294-1'!J283,'DE-PARA'!K:L,2,0))</f>
        <v>#N/A</v>
      </c>
      <c r="L283" s="70"/>
      <c r="M283" s="101">
        <f t="shared" si="9"/>
        <v>0</v>
      </c>
      <c r="O283" s="1" t="e">
        <f>VLOOKUP(K283,'Fluxo de Caixa'!B:B,1,0)</f>
        <v>#N/A</v>
      </c>
    </row>
    <row r="284" spans="2:15">
      <c r="B284" s="60"/>
      <c r="C284" s="65"/>
      <c r="D284" s="66"/>
      <c r="E284" s="20" t="str">
        <f t="shared" si="8"/>
        <v>1-1900</v>
      </c>
      <c r="F284" s="69"/>
      <c r="G284" s="67"/>
      <c r="H284" s="69"/>
      <c r="I284" s="60"/>
      <c r="J284" s="67"/>
      <c r="K284" s="25" t="e">
        <f>IFERROR(VLOOKUP(J284,'DE-PARA'!J:K,2,0),VLOOKUP('BD Conta 5294-1'!J284,'DE-PARA'!K:L,2,0))</f>
        <v>#N/A</v>
      </c>
      <c r="L284" s="70"/>
      <c r="M284" s="101">
        <f t="shared" si="9"/>
        <v>0</v>
      </c>
      <c r="O284" s="1" t="e">
        <f>VLOOKUP(K284,'Fluxo de Caixa'!B:B,1,0)</f>
        <v>#N/A</v>
      </c>
    </row>
    <row r="285" spans="2:15">
      <c r="B285" s="60"/>
      <c r="C285" s="65"/>
      <c r="D285" s="66"/>
      <c r="E285" s="20" t="str">
        <f t="shared" si="8"/>
        <v>1-1900</v>
      </c>
      <c r="F285" s="69"/>
      <c r="G285" s="67"/>
      <c r="H285" s="69"/>
      <c r="I285" s="60"/>
      <c r="J285" s="67"/>
      <c r="K285" s="25" t="e">
        <f>IFERROR(VLOOKUP(J285,'DE-PARA'!J:K,2,0),VLOOKUP('BD Conta 5294-1'!J285,'DE-PARA'!K:L,2,0))</f>
        <v>#N/A</v>
      </c>
      <c r="L285" s="70"/>
      <c r="M285" s="101">
        <f t="shared" si="9"/>
        <v>0</v>
      </c>
      <c r="O285" s="1" t="e">
        <f>VLOOKUP(K285,'Fluxo de Caixa'!B:B,1,0)</f>
        <v>#N/A</v>
      </c>
    </row>
    <row r="286" spans="2:15">
      <c r="B286" s="60"/>
      <c r="C286" s="65"/>
      <c r="D286" s="66"/>
      <c r="E286" s="20" t="str">
        <f t="shared" si="8"/>
        <v>1-1900</v>
      </c>
      <c r="F286" s="69"/>
      <c r="G286" s="67"/>
      <c r="H286" s="69"/>
      <c r="I286" s="60"/>
      <c r="J286" s="67"/>
      <c r="K286" s="25" t="e">
        <f>IFERROR(VLOOKUP(J286,'DE-PARA'!J:K,2,0),VLOOKUP('BD Conta 5294-1'!J286,'DE-PARA'!K:L,2,0))</f>
        <v>#N/A</v>
      </c>
      <c r="L286" s="70"/>
      <c r="M286" s="101">
        <f t="shared" si="9"/>
        <v>0</v>
      </c>
      <c r="O286" s="1" t="e">
        <f>VLOOKUP(K286,'Fluxo de Caixa'!B:B,1,0)</f>
        <v>#N/A</v>
      </c>
    </row>
    <row r="287" spans="2:15">
      <c r="B287" s="60"/>
      <c r="C287" s="65"/>
      <c r="D287" s="66"/>
      <c r="E287" s="20" t="str">
        <f t="shared" si="8"/>
        <v>1-1900</v>
      </c>
      <c r="F287" s="69"/>
      <c r="G287" s="67"/>
      <c r="H287" s="69"/>
      <c r="I287" s="60"/>
      <c r="J287" s="67"/>
      <c r="K287" s="25" t="e">
        <f>IFERROR(VLOOKUP(J287,'DE-PARA'!J:K,2,0),VLOOKUP('BD Conta 5294-1'!J287,'DE-PARA'!K:L,2,0))</f>
        <v>#N/A</v>
      </c>
      <c r="L287" s="70"/>
      <c r="M287" s="101">
        <f t="shared" si="9"/>
        <v>0</v>
      </c>
      <c r="O287" s="1" t="e">
        <f>VLOOKUP(K287,'Fluxo de Caixa'!B:B,1,0)</f>
        <v>#N/A</v>
      </c>
    </row>
    <row r="288" spans="2:15">
      <c r="B288" s="60"/>
      <c r="C288" s="65"/>
      <c r="D288" s="66"/>
      <c r="E288" s="20" t="str">
        <f t="shared" si="8"/>
        <v>1-1900</v>
      </c>
      <c r="F288" s="69"/>
      <c r="G288" s="67"/>
      <c r="H288" s="69"/>
      <c r="I288" s="60"/>
      <c r="J288" s="67"/>
      <c r="K288" s="25" t="e">
        <f>IFERROR(VLOOKUP(J288,'DE-PARA'!J:K,2,0),VLOOKUP('BD Conta 5294-1'!J288,'DE-PARA'!K:L,2,0))</f>
        <v>#N/A</v>
      </c>
      <c r="L288" s="70"/>
      <c r="M288" s="101">
        <f t="shared" si="9"/>
        <v>0</v>
      </c>
      <c r="O288" s="1" t="e">
        <f>VLOOKUP(K288,'Fluxo de Caixa'!B:B,1,0)</f>
        <v>#N/A</v>
      </c>
    </row>
    <row r="289" spans="2:15">
      <c r="B289" s="60"/>
      <c r="C289" s="65"/>
      <c r="D289" s="66"/>
      <c r="E289" s="20" t="str">
        <f t="shared" si="8"/>
        <v>1-1900</v>
      </c>
      <c r="F289" s="69"/>
      <c r="G289" s="67"/>
      <c r="H289" s="69"/>
      <c r="I289" s="60"/>
      <c r="J289" s="67"/>
      <c r="K289" s="25" t="e">
        <f>IFERROR(VLOOKUP(J289,'DE-PARA'!J:K,2,0),VLOOKUP('BD Conta 5294-1'!J289,'DE-PARA'!K:L,2,0))</f>
        <v>#N/A</v>
      </c>
      <c r="L289" s="70"/>
      <c r="M289" s="101">
        <f t="shared" si="9"/>
        <v>0</v>
      </c>
      <c r="O289" s="1" t="e">
        <f>VLOOKUP(K289,'Fluxo de Caixa'!B:B,1,0)</f>
        <v>#N/A</v>
      </c>
    </row>
    <row r="290" spans="2:15">
      <c r="B290" s="60"/>
      <c r="C290" s="65"/>
      <c r="D290" s="66"/>
      <c r="E290" s="20" t="str">
        <f t="shared" si="8"/>
        <v>1-1900</v>
      </c>
      <c r="F290" s="69"/>
      <c r="G290" s="67"/>
      <c r="H290" s="69"/>
      <c r="I290" s="60"/>
      <c r="J290" s="67"/>
      <c r="K290" s="25" t="e">
        <f>IFERROR(VLOOKUP(J290,'DE-PARA'!J:K,2,0),VLOOKUP('BD Conta 5294-1'!J290,'DE-PARA'!K:L,2,0))</f>
        <v>#N/A</v>
      </c>
      <c r="L290" s="70"/>
      <c r="M290" s="101">
        <f t="shared" si="9"/>
        <v>0</v>
      </c>
      <c r="O290" s="1" t="e">
        <f>VLOOKUP(K290,'Fluxo de Caixa'!B:B,1,0)</f>
        <v>#N/A</v>
      </c>
    </row>
    <row r="291" spans="2:15">
      <c r="B291" s="60"/>
      <c r="C291" s="65"/>
      <c r="D291" s="66"/>
      <c r="E291" s="20" t="str">
        <f t="shared" si="8"/>
        <v>1-1900</v>
      </c>
      <c r="F291" s="69"/>
      <c r="G291" s="67"/>
      <c r="H291" s="69"/>
      <c r="I291" s="60"/>
      <c r="J291" s="67"/>
      <c r="K291" s="25" t="e">
        <f>IFERROR(VLOOKUP(J291,'DE-PARA'!J:K,2,0),VLOOKUP('BD Conta 5294-1'!J291,'DE-PARA'!K:L,2,0))</f>
        <v>#N/A</v>
      </c>
      <c r="L291" s="70"/>
      <c r="M291" s="101">
        <f t="shared" si="9"/>
        <v>0</v>
      </c>
      <c r="O291" s="1" t="e">
        <f>VLOOKUP(K291,'Fluxo de Caixa'!B:B,1,0)</f>
        <v>#N/A</v>
      </c>
    </row>
    <row r="292" spans="2:15">
      <c r="B292" s="60"/>
      <c r="C292" s="65"/>
      <c r="D292" s="66"/>
      <c r="E292" s="20" t="str">
        <f t="shared" si="8"/>
        <v>1-1900</v>
      </c>
      <c r="F292" s="69"/>
      <c r="G292" s="67"/>
      <c r="H292" s="69"/>
      <c r="I292" s="60"/>
      <c r="J292" s="67"/>
      <c r="K292" s="25" t="e">
        <f>IFERROR(VLOOKUP(J292,'DE-PARA'!J:K,2,0),VLOOKUP('BD Conta 5294-1'!J292,'DE-PARA'!K:L,2,0))</f>
        <v>#N/A</v>
      </c>
      <c r="L292" s="70"/>
      <c r="M292" s="101">
        <f t="shared" si="9"/>
        <v>0</v>
      </c>
      <c r="O292" s="1" t="e">
        <f>VLOOKUP(K292,'Fluxo de Caixa'!B:B,1,0)</f>
        <v>#N/A</v>
      </c>
    </row>
    <row r="293" spans="2:15">
      <c r="B293" s="60"/>
      <c r="C293" s="65"/>
      <c r="D293" s="66"/>
      <c r="E293" s="20" t="str">
        <f t="shared" si="8"/>
        <v>1-1900</v>
      </c>
      <c r="F293" s="69"/>
      <c r="G293" s="67"/>
      <c r="H293" s="69"/>
      <c r="I293" s="60"/>
      <c r="J293" s="67"/>
      <c r="K293" s="25" t="e">
        <f>IFERROR(VLOOKUP(J293,'DE-PARA'!J:K,2,0),VLOOKUP('BD Conta 5294-1'!J293,'DE-PARA'!K:L,2,0))</f>
        <v>#N/A</v>
      </c>
      <c r="L293" s="70"/>
      <c r="M293" s="101">
        <f t="shared" si="9"/>
        <v>0</v>
      </c>
      <c r="O293" s="1" t="e">
        <f>VLOOKUP(K293,'Fluxo de Caixa'!B:B,1,0)</f>
        <v>#N/A</v>
      </c>
    </row>
    <row r="294" spans="2:15">
      <c r="B294" s="60"/>
      <c r="C294" s="65"/>
      <c r="D294" s="66"/>
      <c r="E294" s="20" t="str">
        <f t="shared" si="8"/>
        <v>1-1900</v>
      </c>
      <c r="F294" s="69"/>
      <c r="G294" s="67"/>
      <c r="H294" s="69"/>
      <c r="I294" s="60"/>
      <c r="J294" s="67"/>
      <c r="K294" s="25" t="e">
        <f>IFERROR(VLOOKUP(J294,'DE-PARA'!J:K,2,0),VLOOKUP('BD Conta 5294-1'!J294,'DE-PARA'!K:L,2,0))</f>
        <v>#N/A</v>
      </c>
      <c r="L294" s="70"/>
      <c r="M294" s="101">
        <f t="shared" si="9"/>
        <v>0</v>
      </c>
      <c r="O294" s="1" t="e">
        <f>VLOOKUP(K294,'Fluxo de Caixa'!B:B,1,0)</f>
        <v>#N/A</v>
      </c>
    </row>
    <row r="295" spans="2:15">
      <c r="B295" s="60"/>
      <c r="C295" s="65"/>
      <c r="D295" s="66"/>
      <c r="E295" s="20" t="str">
        <f t="shared" si="8"/>
        <v>1-1900</v>
      </c>
      <c r="F295" s="69"/>
      <c r="G295" s="67"/>
      <c r="H295" s="69"/>
      <c r="I295" s="60"/>
      <c r="J295" s="67"/>
      <c r="K295" s="25" t="e">
        <f>IFERROR(VLOOKUP(J295,'DE-PARA'!J:K,2,0),VLOOKUP('BD Conta 5294-1'!J295,'DE-PARA'!K:L,2,0))</f>
        <v>#N/A</v>
      </c>
      <c r="L295" s="70"/>
      <c r="M295" s="101">
        <f t="shared" si="9"/>
        <v>0</v>
      </c>
      <c r="O295" s="1" t="e">
        <f>VLOOKUP(K295,'Fluxo de Caixa'!B:B,1,0)</f>
        <v>#N/A</v>
      </c>
    </row>
    <row r="296" spans="2:15">
      <c r="B296" s="60"/>
      <c r="C296" s="65"/>
      <c r="D296" s="66"/>
      <c r="E296" s="20" t="str">
        <f t="shared" si="8"/>
        <v>1-1900</v>
      </c>
      <c r="F296" s="69"/>
      <c r="G296" s="67"/>
      <c r="H296" s="69"/>
      <c r="I296" s="60"/>
      <c r="J296" s="67"/>
      <c r="K296" s="25" t="e">
        <f>IFERROR(VLOOKUP(J296,'DE-PARA'!J:K,2,0),VLOOKUP('BD Conta 5294-1'!J296,'DE-PARA'!K:L,2,0))</f>
        <v>#N/A</v>
      </c>
      <c r="L296" s="70"/>
      <c r="M296" s="101">
        <f t="shared" si="9"/>
        <v>0</v>
      </c>
      <c r="O296" s="1" t="e">
        <f>VLOOKUP(K296,'Fluxo de Caixa'!B:B,1,0)</f>
        <v>#N/A</v>
      </c>
    </row>
    <row r="297" spans="2:15">
      <c r="B297" s="60"/>
      <c r="C297" s="65"/>
      <c r="D297" s="66"/>
      <c r="E297" s="20" t="str">
        <f t="shared" si="8"/>
        <v>1-1900</v>
      </c>
      <c r="F297" s="69"/>
      <c r="G297" s="67"/>
      <c r="H297" s="69"/>
      <c r="I297" s="60"/>
      <c r="J297" s="67"/>
      <c r="K297" s="25" t="e">
        <f>IFERROR(VLOOKUP(J297,'DE-PARA'!J:K,2,0),VLOOKUP('BD Conta 5294-1'!J297,'DE-PARA'!K:L,2,0))</f>
        <v>#N/A</v>
      </c>
      <c r="L297" s="70"/>
      <c r="M297" s="101">
        <f t="shared" si="9"/>
        <v>0</v>
      </c>
      <c r="O297" s="1" t="e">
        <f>VLOOKUP(K297,'Fluxo de Caixa'!B:B,1,0)</f>
        <v>#N/A</v>
      </c>
    </row>
    <row r="298" spans="2:15">
      <c r="B298" s="60"/>
      <c r="C298" s="65"/>
      <c r="D298" s="66"/>
      <c r="E298" s="20" t="str">
        <f t="shared" si="8"/>
        <v>1-1900</v>
      </c>
      <c r="F298" s="69"/>
      <c r="G298" s="67"/>
      <c r="H298" s="69"/>
      <c r="I298" s="60"/>
      <c r="J298" s="67"/>
      <c r="K298" s="25" t="e">
        <f>IFERROR(VLOOKUP(J298,'DE-PARA'!J:K,2,0),VLOOKUP('BD Conta 5294-1'!J298,'DE-PARA'!K:L,2,0))</f>
        <v>#N/A</v>
      </c>
      <c r="L298" s="70"/>
      <c r="M298" s="101">
        <f t="shared" si="9"/>
        <v>0</v>
      </c>
      <c r="O298" s="1" t="e">
        <f>VLOOKUP(K298,'Fluxo de Caixa'!B:B,1,0)</f>
        <v>#N/A</v>
      </c>
    </row>
    <row r="299" spans="2:15">
      <c r="B299" s="60"/>
      <c r="C299" s="65"/>
      <c r="D299" s="66"/>
      <c r="E299" s="20" t="str">
        <f t="shared" si="8"/>
        <v>1-1900</v>
      </c>
      <c r="F299" s="69"/>
      <c r="G299" s="67"/>
      <c r="H299" s="69"/>
      <c r="I299" s="60"/>
      <c r="J299" s="67"/>
      <c r="K299" s="25" t="e">
        <f>IFERROR(VLOOKUP(J299,'DE-PARA'!J:K,2,0),VLOOKUP('BD Conta 5294-1'!J299,'DE-PARA'!K:L,2,0))</f>
        <v>#N/A</v>
      </c>
      <c r="L299" s="70"/>
      <c r="M299" s="101">
        <f t="shared" si="9"/>
        <v>0</v>
      </c>
      <c r="O299" s="1" t="e">
        <f>VLOOKUP(K299,'Fluxo de Caixa'!B:B,1,0)</f>
        <v>#N/A</v>
      </c>
    </row>
    <row r="300" spans="2:15">
      <c r="B300" s="60"/>
      <c r="C300" s="65"/>
      <c r="D300" s="66"/>
      <c r="E300" s="20" t="str">
        <f t="shared" si="8"/>
        <v>1-1900</v>
      </c>
      <c r="F300" s="69"/>
      <c r="G300" s="67"/>
      <c r="H300" s="69"/>
      <c r="I300" s="60"/>
      <c r="J300" s="67"/>
      <c r="K300" s="25" t="e">
        <f>IFERROR(VLOOKUP(J300,'DE-PARA'!J:K,2,0),VLOOKUP('BD Conta 5294-1'!J300,'DE-PARA'!K:L,2,0))</f>
        <v>#N/A</v>
      </c>
      <c r="L300" s="70"/>
      <c r="M300" s="101">
        <f t="shared" si="9"/>
        <v>0</v>
      </c>
      <c r="O300" s="1" t="e">
        <f>VLOOKUP(K300,'Fluxo de Caixa'!B:B,1,0)</f>
        <v>#N/A</v>
      </c>
    </row>
    <row r="301" spans="2:15">
      <c r="B301" s="60"/>
      <c r="C301" s="65"/>
      <c r="D301" s="66"/>
      <c r="E301" s="20" t="str">
        <f t="shared" si="8"/>
        <v>1-1900</v>
      </c>
      <c r="F301" s="69"/>
      <c r="G301" s="67"/>
      <c r="H301" s="69"/>
      <c r="I301" s="60"/>
      <c r="J301" s="67"/>
      <c r="K301" s="25" t="e">
        <f>IFERROR(VLOOKUP(J301,'DE-PARA'!J:K,2,0),VLOOKUP('BD Conta 5294-1'!J301,'DE-PARA'!K:L,2,0))</f>
        <v>#N/A</v>
      </c>
      <c r="L301" s="70"/>
      <c r="M301" s="101">
        <f t="shared" si="9"/>
        <v>0</v>
      </c>
      <c r="O301" s="1" t="e">
        <f>VLOOKUP(K301,'Fluxo de Caixa'!B:B,1,0)</f>
        <v>#N/A</v>
      </c>
    </row>
    <row r="302" spans="2:15">
      <c r="B302" s="60"/>
      <c r="C302" s="65"/>
      <c r="D302" s="66"/>
      <c r="E302" s="20" t="str">
        <f t="shared" si="8"/>
        <v>1-1900</v>
      </c>
      <c r="F302" s="69"/>
      <c r="G302" s="67"/>
      <c r="H302" s="69"/>
      <c r="I302" s="60"/>
      <c r="J302" s="67"/>
      <c r="K302" s="25" t="e">
        <f>IFERROR(VLOOKUP(J302,'DE-PARA'!J:K,2,0),VLOOKUP('BD Conta 5294-1'!J302,'DE-PARA'!K:L,2,0))</f>
        <v>#N/A</v>
      </c>
      <c r="L302" s="70"/>
      <c r="M302" s="101">
        <f t="shared" si="9"/>
        <v>0</v>
      </c>
      <c r="O302" s="1" t="e">
        <f>VLOOKUP(K302,'Fluxo de Caixa'!B:B,1,0)</f>
        <v>#N/A</v>
      </c>
    </row>
    <row r="303" spans="2:15">
      <c r="B303" s="60"/>
      <c r="C303" s="65"/>
      <c r="D303" s="66"/>
      <c r="E303" s="20" t="str">
        <f t="shared" si="8"/>
        <v>1-1900</v>
      </c>
      <c r="F303" s="69"/>
      <c r="G303" s="67"/>
      <c r="H303" s="69"/>
      <c r="I303" s="60"/>
      <c r="J303" s="67"/>
      <c r="K303" s="25" t="e">
        <f>IFERROR(VLOOKUP(J303,'DE-PARA'!J:K,2,0),VLOOKUP('BD Conta 5294-1'!J303,'DE-PARA'!K:L,2,0))</f>
        <v>#N/A</v>
      </c>
      <c r="L303" s="70"/>
      <c r="M303" s="101">
        <f t="shared" si="9"/>
        <v>0</v>
      </c>
      <c r="O303" s="1" t="e">
        <f>VLOOKUP(K303,'Fluxo de Caixa'!B:B,1,0)</f>
        <v>#N/A</v>
      </c>
    </row>
    <row r="304" spans="2:15">
      <c r="B304" s="60"/>
      <c r="C304" s="65"/>
      <c r="D304" s="66"/>
      <c r="E304" s="20" t="str">
        <f t="shared" si="8"/>
        <v>1-1900</v>
      </c>
      <c r="F304" s="69"/>
      <c r="G304" s="67"/>
      <c r="H304" s="69"/>
      <c r="I304" s="60"/>
      <c r="J304" s="67"/>
      <c r="K304" s="25" t="e">
        <f>IFERROR(VLOOKUP(J304,'DE-PARA'!J:K,2,0),VLOOKUP('BD Conta 5294-1'!J304,'DE-PARA'!K:L,2,0))</f>
        <v>#N/A</v>
      </c>
      <c r="L304" s="70"/>
      <c r="M304" s="101">
        <f t="shared" si="9"/>
        <v>0</v>
      </c>
      <c r="O304" s="1" t="e">
        <f>VLOOKUP(K304,'Fluxo de Caixa'!B:B,1,0)</f>
        <v>#N/A</v>
      </c>
    </row>
    <row r="305" spans="2:15">
      <c r="B305" s="60"/>
      <c r="C305" s="65"/>
      <c r="D305" s="66"/>
      <c r="E305" s="20" t="str">
        <f t="shared" si="8"/>
        <v>1-1900</v>
      </c>
      <c r="F305" s="69"/>
      <c r="G305" s="67"/>
      <c r="H305" s="69"/>
      <c r="I305" s="60"/>
      <c r="J305" s="67"/>
      <c r="K305" s="25" t="e">
        <f>IFERROR(VLOOKUP(J305,'DE-PARA'!J:K,2,0),VLOOKUP('BD Conta 5294-1'!J305,'DE-PARA'!K:L,2,0))</f>
        <v>#N/A</v>
      </c>
      <c r="L305" s="70"/>
      <c r="M305" s="101">
        <f t="shared" si="9"/>
        <v>0</v>
      </c>
      <c r="O305" s="1" t="e">
        <f>VLOOKUP(K305,'Fluxo de Caixa'!B:B,1,0)</f>
        <v>#N/A</v>
      </c>
    </row>
    <row r="306" spans="2:15">
      <c r="B306" s="60"/>
      <c r="C306" s="65"/>
      <c r="D306" s="66"/>
      <c r="E306" s="20" t="str">
        <f t="shared" si="8"/>
        <v>1-1900</v>
      </c>
      <c r="F306" s="69"/>
      <c r="G306" s="67"/>
      <c r="H306" s="69"/>
      <c r="I306" s="60"/>
      <c r="J306" s="67"/>
      <c r="K306" s="25" t="e">
        <f>IFERROR(VLOOKUP(J306,'DE-PARA'!J:K,2,0),VLOOKUP('BD Conta 5294-1'!J306,'DE-PARA'!K:L,2,0))</f>
        <v>#N/A</v>
      </c>
      <c r="L306" s="70"/>
      <c r="M306" s="101">
        <f t="shared" si="9"/>
        <v>0</v>
      </c>
      <c r="O306" s="1" t="e">
        <f>VLOOKUP(K306,'Fluxo de Caixa'!B:B,1,0)</f>
        <v>#N/A</v>
      </c>
    </row>
    <row r="307" spans="2:15">
      <c r="B307" s="60"/>
      <c r="C307" s="65"/>
      <c r="D307" s="66"/>
      <c r="E307" s="20" t="str">
        <f t="shared" si="8"/>
        <v>1-1900</v>
      </c>
      <c r="F307" s="69"/>
      <c r="G307" s="67"/>
      <c r="H307" s="69"/>
      <c r="I307" s="60"/>
      <c r="J307" s="67"/>
      <c r="K307" s="25" t="e">
        <f>IFERROR(VLOOKUP(J307,'DE-PARA'!J:K,2,0),VLOOKUP('BD Conta 5294-1'!J307,'DE-PARA'!K:L,2,0))</f>
        <v>#N/A</v>
      </c>
      <c r="L307" s="70"/>
      <c r="M307" s="101">
        <f t="shared" si="9"/>
        <v>0</v>
      </c>
      <c r="O307" s="1" t="e">
        <f>VLOOKUP(K307,'Fluxo de Caixa'!B:B,1,0)</f>
        <v>#N/A</v>
      </c>
    </row>
    <row r="308" spans="2:15">
      <c r="B308" s="60"/>
      <c r="C308" s="65"/>
      <c r="D308" s="66"/>
      <c r="E308" s="20" t="str">
        <f t="shared" si="8"/>
        <v>1-1900</v>
      </c>
      <c r="F308" s="69"/>
      <c r="G308" s="67"/>
      <c r="H308" s="69"/>
      <c r="I308" s="60"/>
      <c r="J308" s="67"/>
      <c r="K308" s="25" t="e">
        <f>IFERROR(VLOOKUP(J308,'DE-PARA'!J:K,2,0),VLOOKUP('BD Conta 5294-1'!J308,'DE-PARA'!K:L,2,0))</f>
        <v>#N/A</v>
      </c>
      <c r="L308" s="70"/>
      <c r="M308" s="101">
        <f t="shared" si="9"/>
        <v>0</v>
      </c>
      <c r="O308" s="1" t="e">
        <f>VLOOKUP(K308,'Fluxo de Caixa'!B:B,1,0)</f>
        <v>#N/A</v>
      </c>
    </row>
    <row r="309" spans="2:15">
      <c r="B309" s="60"/>
      <c r="C309" s="65"/>
      <c r="D309" s="66"/>
      <c r="E309" s="20" t="str">
        <f t="shared" si="8"/>
        <v>1-1900</v>
      </c>
      <c r="F309" s="69"/>
      <c r="G309" s="67"/>
      <c r="H309" s="69"/>
      <c r="I309" s="60"/>
      <c r="J309" s="67"/>
      <c r="K309" s="25" t="e">
        <f>IFERROR(VLOOKUP(J309,'DE-PARA'!J:K,2,0),VLOOKUP('BD Conta 5294-1'!J309,'DE-PARA'!K:L,2,0))</f>
        <v>#N/A</v>
      </c>
      <c r="L309" s="70"/>
      <c r="M309" s="101">
        <f t="shared" si="9"/>
        <v>0</v>
      </c>
      <c r="O309" s="1" t="e">
        <f>VLOOKUP(K309,'Fluxo de Caixa'!B:B,1,0)</f>
        <v>#N/A</v>
      </c>
    </row>
    <row r="310" spans="2:15">
      <c r="B310" s="60"/>
      <c r="C310" s="65"/>
      <c r="D310" s="66"/>
      <c r="E310" s="20" t="str">
        <f t="shared" si="8"/>
        <v>1-1900</v>
      </c>
      <c r="F310" s="69"/>
      <c r="G310" s="67"/>
      <c r="H310" s="69"/>
      <c r="I310" s="60"/>
      <c r="J310" s="67"/>
      <c r="K310" s="25" t="e">
        <f>IFERROR(VLOOKUP(J310,'DE-PARA'!J:K,2,0),VLOOKUP('BD Conta 5294-1'!J310,'DE-PARA'!K:L,2,0))</f>
        <v>#N/A</v>
      </c>
      <c r="L310" s="70"/>
      <c r="M310" s="101">
        <f t="shared" si="9"/>
        <v>0</v>
      </c>
      <c r="O310" s="1" t="e">
        <f>VLOOKUP(K310,'Fluxo de Caixa'!B:B,1,0)</f>
        <v>#N/A</v>
      </c>
    </row>
    <row r="311" spans="2:15">
      <c r="B311" s="60"/>
      <c r="C311" s="65"/>
      <c r="D311" s="66"/>
      <c r="E311" s="20" t="str">
        <f t="shared" si="8"/>
        <v>1-1900</v>
      </c>
      <c r="F311" s="69"/>
      <c r="G311" s="67"/>
      <c r="H311" s="69"/>
      <c r="I311" s="60"/>
      <c r="J311" s="67"/>
      <c r="K311" s="25" t="e">
        <f>IFERROR(VLOOKUP(J311,'DE-PARA'!J:K,2,0),VLOOKUP('BD Conta 5294-1'!J311,'DE-PARA'!K:L,2,0))</f>
        <v>#N/A</v>
      </c>
      <c r="L311" s="70"/>
      <c r="M311" s="101">
        <f t="shared" si="9"/>
        <v>0</v>
      </c>
      <c r="O311" s="1" t="e">
        <f>VLOOKUP(K311,'Fluxo de Caixa'!B:B,1,0)</f>
        <v>#N/A</v>
      </c>
    </row>
    <row r="312" spans="2:15">
      <c r="B312" s="60"/>
      <c r="C312" s="65"/>
      <c r="D312" s="66"/>
      <c r="E312" s="20" t="str">
        <f t="shared" si="8"/>
        <v>1-1900</v>
      </c>
      <c r="F312" s="69"/>
      <c r="G312" s="67"/>
      <c r="H312" s="69"/>
      <c r="I312" s="60"/>
      <c r="J312" s="67"/>
      <c r="K312" s="25" t="e">
        <f>IFERROR(VLOOKUP(J312,'DE-PARA'!J:K,2,0),VLOOKUP('BD Conta 5294-1'!J312,'DE-PARA'!K:L,2,0))</f>
        <v>#N/A</v>
      </c>
      <c r="L312" s="70"/>
      <c r="M312" s="101">
        <f t="shared" si="9"/>
        <v>0</v>
      </c>
      <c r="O312" s="1" t="e">
        <f>VLOOKUP(K312,'Fluxo de Caixa'!B:B,1,0)</f>
        <v>#N/A</v>
      </c>
    </row>
    <row r="313" spans="2:15">
      <c r="B313" s="60"/>
      <c r="C313" s="65"/>
      <c r="D313" s="66"/>
      <c r="E313" s="20" t="str">
        <f t="shared" si="8"/>
        <v>1-1900</v>
      </c>
      <c r="F313" s="69"/>
      <c r="G313" s="67"/>
      <c r="H313" s="69"/>
      <c r="I313" s="60"/>
      <c r="J313" s="67"/>
      <c r="K313" s="25" t="e">
        <f>IFERROR(VLOOKUP(J313,'DE-PARA'!J:K,2,0),VLOOKUP('BD Conta 5294-1'!J313,'DE-PARA'!K:L,2,0))</f>
        <v>#N/A</v>
      </c>
      <c r="L313" s="70"/>
      <c r="M313" s="101">
        <f t="shared" si="9"/>
        <v>0</v>
      </c>
      <c r="O313" s="1" t="e">
        <f>VLOOKUP(K313,'Fluxo de Caixa'!B:B,1,0)</f>
        <v>#N/A</v>
      </c>
    </row>
    <row r="314" spans="2:15">
      <c r="B314" s="60"/>
      <c r="C314" s="65"/>
      <c r="D314" s="66"/>
      <c r="E314" s="20" t="str">
        <f t="shared" si="8"/>
        <v>1-1900</v>
      </c>
      <c r="F314" s="69"/>
      <c r="G314" s="67"/>
      <c r="H314" s="69"/>
      <c r="I314" s="60"/>
      <c r="J314" s="67"/>
      <c r="K314" s="25" t="e">
        <f>IFERROR(VLOOKUP(J314,'DE-PARA'!J:K,2,0),VLOOKUP('BD Conta 5294-1'!J314,'DE-PARA'!K:L,2,0))</f>
        <v>#N/A</v>
      </c>
      <c r="L314" s="70"/>
      <c r="M314" s="101">
        <f t="shared" si="9"/>
        <v>0</v>
      </c>
      <c r="O314" s="1" t="e">
        <f>VLOOKUP(K314,'Fluxo de Caixa'!B:B,1,0)</f>
        <v>#N/A</v>
      </c>
    </row>
    <row r="315" spans="2:15">
      <c r="B315" s="60"/>
      <c r="C315" s="65"/>
      <c r="D315" s="66"/>
      <c r="E315" s="20" t="str">
        <f t="shared" si="8"/>
        <v>1-1900</v>
      </c>
      <c r="F315" s="69"/>
      <c r="G315" s="67"/>
      <c r="H315" s="69"/>
      <c r="I315" s="60"/>
      <c r="J315" s="67"/>
      <c r="K315" s="25" t="e">
        <f>IFERROR(VLOOKUP(J315,'DE-PARA'!J:K,2,0),VLOOKUP('BD Conta 5294-1'!J315,'DE-PARA'!K:L,2,0))</f>
        <v>#N/A</v>
      </c>
      <c r="L315" s="70"/>
      <c r="M315" s="101">
        <f t="shared" si="9"/>
        <v>0</v>
      </c>
      <c r="O315" s="1" t="e">
        <f>VLOOKUP(K315,'Fluxo de Caixa'!B:B,1,0)</f>
        <v>#N/A</v>
      </c>
    </row>
    <row r="316" spans="2:15">
      <c r="B316" s="60"/>
      <c r="C316" s="65"/>
      <c r="D316" s="66"/>
      <c r="E316" s="20" t="str">
        <f t="shared" si="8"/>
        <v>1-1900</v>
      </c>
      <c r="F316" s="69"/>
      <c r="G316" s="67"/>
      <c r="H316" s="69"/>
      <c r="I316" s="60"/>
      <c r="J316" s="67"/>
      <c r="K316" s="25" t="e">
        <f>IFERROR(VLOOKUP(J316,'DE-PARA'!J:K,2,0),VLOOKUP('BD Conta 5294-1'!J316,'DE-PARA'!K:L,2,0))</f>
        <v>#N/A</v>
      </c>
      <c r="L316" s="70"/>
      <c r="M316" s="101">
        <f t="shared" si="9"/>
        <v>0</v>
      </c>
      <c r="O316" s="1" t="e">
        <f>VLOOKUP(K316,'Fluxo de Caixa'!B:B,1,0)</f>
        <v>#N/A</v>
      </c>
    </row>
    <row r="317" spans="2:15">
      <c r="B317" s="60"/>
      <c r="C317" s="65"/>
      <c r="D317" s="66"/>
      <c r="E317" s="20" t="str">
        <f t="shared" si="8"/>
        <v>1-1900</v>
      </c>
      <c r="F317" s="69"/>
      <c r="G317" s="67"/>
      <c r="H317" s="69"/>
      <c r="I317" s="60"/>
      <c r="J317" s="67"/>
      <c r="K317" s="25" t="e">
        <f>IFERROR(VLOOKUP(J317,'DE-PARA'!J:K,2,0),VLOOKUP('BD Conta 5294-1'!J317,'DE-PARA'!K:L,2,0))</f>
        <v>#N/A</v>
      </c>
      <c r="L317" s="70"/>
      <c r="M317" s="101">
        <f t="shared" si="9"/>
        <v>0</v>
      </c>
      <c r="O317" s="1" t="e">
        <f>VLOOKUP(K317,'Fluxo de Caixa'!B:B,1,0)</f>
        <v>#N/A</v>
      </c>
    </row>
    <row r="318" spans="2:15">
      <c r="B318" s="60"/>
      <c r="C318" s="65"/>
      <c r="D318" s="66"/>
      <c r="E318" s="20" t="str">
        <f t="shared" si="8"/>
        <v>1-1900</v>
      </c>
      <c r="F318" s="69"/>
      <c r="G318" s="67"/>
      <c r="H318" s="69"/>
      <c r="I318" s="60"/>
      <c r="J318" s="67"/>
      <c r="K318" s="25" t="e">
        <f>IFERROR(VLOOKUP(J318,'DE-PARA'!J:K,2,0),VLOOKUP('BD Conta 5294-1'!J318,'DE-PARA'!K:L,2,0))</f>
        <v>#N/A</v>
      </c>
      <c r="L318" s="70"/>
      <c r="M318" s="101">
        <f t="shared" si="9"/>
        <v>0</v>
      </c>
      <c r="O318" s="1" t="e">
        <f>VLOOKUP(K318,'Fluxo de Caixa'!B:B,1,0)</f>
        <v>#N/A</v>
      </c>
    </row>
    <row r="319" spans="2:15">
      <c r="B319" s="60"/>
      <c r="C319" s="65"/>
      <c r="D319" s="66"/>
      <c r="E319" s="20" t="str">
        <f t="shared" si="8"/>
        <v>1-1900</v>
      </c>
      <c r="F319" s="69"/>
      <c r="G319" s="67"/>
      <c r="H319" s="69"/>
      <c r="I319" s="60"/>
      <c r="J319" s="67"/>
      <c r="K319" s="25" t="e">
        <f>IFERROR(VLOOKUP(J319,'DE-PARA'!J:K,2,0),VLOOKUP('BD Conta 5294-1'!J319,'DE-PARA'!K:L,2,0))</f>
        <v>#N/A</v>
      </c>
      <c r="L319" s="70"/>
      <c r="M319" s="101">
        <f t="shared" si="9"/>
        <v>0</v>
      </c>
      <c r="O319" s="1" t="e">
        <f>VLOOKUP(K319,'Fluxo de Caixa'!B:B,1,0)</f>
        <v>#N/A</v>
      </c>
    </row>
    <row r="320" spans="2:15">
      <c r="B320" s="60"/>
      <c r="C320" s="65"/>
      <c r="D320" s="66"/>
      <c r="E320" s="20" t="str">
        <f t="shared" si="8"/>
        <v>1-1900</v>
      </c>
      <c r="F320" s="69"/>
      <c r="G320" s="67"/>
      <c r="H320" s="69"/>
      <c r="I320" s="60"/>
      <c r="J320" s="67"/>
      <c r="K320" s="25" t="e">
        <f>IFERROR(VLOOKUP(J320,'DE-PARA'!J:K,2,0),VLOOKUP('BD Conta 5294-1'!J320,'DE-PARA'!K:L,2,0))</f>
        <v>#N/A</v>
      </c>
      <c r="L320" s="70"/>
      <c r="M320" s="101">
        <f t="shared" si="9"/>
        <v>0</v>
      </c>
      <c r="O320" s="1" t="e">
        <f>VLOOKUP(K320,'Fluxo de Caixa'!B:B,1,0)</f>
        <v>#N/A</v>
      </c>
    </row>
    <row r="321" spans="2:15">
      <c r="B321" s="60"/>
      <c r="C321" s="65"/>
      <c r="D321" s="66"/>
      <c r="E321" s="20" t="str">
        <f t="shared" si="8"/>
        <v>1-1900</v>
      </c>
      <c r="F321" s="69"/>
      <c r="G321" s="67"/>
      <c r="H321" s="69"/>
      <c r="I321" s="60"/>
      <c r="J321" s="67"/>
      <c r="K321" s="25" t="e">
        <f>IFERROR(VLOOKUP(J321,'DE-PARA'!J:K,2,0),VLOOKUP('BD Conta 5294-1'!J321,'DE-PARA'!K:L,2,0))</f>
        <v>#N/A</v>
      </c>
      <c r="L321" s="70"/>
      <c r="M321" s="101">
        <f t="shared" si="9"/>
        <v>0</v>
      </c>
      <c r="O321" s="1" t="e">
        <f>VLOOKUP(K321,'Fluxo de Caixa'!B:B,1,0)</f>
        <v>#N/A</v>
      </c>
    </row>
    <row r="322" spans="2:15">
      <c r="B322" s="60"/>
      <c r="C322" s="65"/>
      <c r="D322" s="66"/>
      <c r="E322" s="20" t="str">
        <f t="shared" si="8"/>
        <v>1-1900</v>
      </c>
      <c r="F322" s="69"/>
      <c r="G322" s="67"/>
      <c r="H322" s="69"/>
      <c r="I322" s="60"/>
      <c r="J322" s="67"/>
      <c r="K322" s="25" t="e">
        <f>IFERROR(VLOOKUP(J322,'DE-PARA'!J:K,2,0),VLOOKUP('BD Conta 5294-1'!J322,'DE-PARA'!K:L,2,0))</f>
        <v>#N/A</v>
      </c>
      <c r="L322" s="70"/>
      <c r="M322" s="101">
        <f t="shared" si="9"/>
        <v>0</v>
      </c>
      <c r="O322" s="1" t="e">
        <f>VLOOKUP(K322,'Fluxo de Caixa'!B:B,1,0)</f>
        <v>#N/A</v>
      </c>
    </row>
    <row r="323" spans="2:15">
      <c r="B323" s="60"/>
      <c r="C323" s="65"/>
      <c r="D323" s="66"/>
      <c r="E323" s="20" t="str">
        <f t="shared" si="8"/>
        <v>1-1900</v>
      </c>
      <c r="F323" s="69"/>
      <c r="G323" s="67"/>
      <c r="H323" s="69"/>
      <c r="I323" s="60"/>
      <c r="J323" s="67"/>
      <c r="K323" s="25" t="e">
        <f>IFERROR(VLOOKUP(J323,'DE-PARA'!J:K,2,0),VLOOKUP('BD Conta 5294-1'!J323,'DE-PARA'!K:L,2,0))</f>
        <v>#N/A</v>
      </c>
      <c r="L323" s="70"/>
      <c r="M323" s="101">
        <f t="shared" si="9"/>
        <v>0</v>
      </c>
      <c r="O323" s="1" t="e">
        <f>VLOOKUP(K323,'Fluxo de Caixa'!B:B,1,0)</f>
        <v>#N/A</v>
      </c>
    </row>
    <row r="324" spans="2:15">
      <c r="B324" s="60"/>
      <c r="C324" s="65"/>
      <c r="D324" s="66"/>
      <c r="E324" s="20" t="str">
        <f t="shared" ref="E324:E387" si="10">MONTH(D324)&amp;"-"&amp;YEAR(D324)</f>
        <v>1-1900</v>
      </c>
      <c r="F324" s="69"/>
      <c r="G324" s="67"/>
      <c r="H324" s="69"/>
      <c r="I324" s="60"/>
      <c r="J324" s="67"/>
      <c r="K324" s="25" t="e">
        <f>IFERROR(VLOOKUP(J324,'DE-PARA'!J:K,2,0),VLOOKUP('BD Conta 5294-1'!J324,'DE-PARA'!K:L,2,0))</f>
        <v>#N/A</v>
      </c>
      <c r="L324" s="70"/>
      <c r="M324" s="101">
        <f t="shared" si="9"/>
        <v>0</v>
      </c>
      <c r="O324" s="1" t="e">
        <f>VLOOKUP(K324,'Fluxo de Caixa'!B:B,1,0)</f>
        <v>#N/A</v>
      </c>
    </row>
    <row r="325" spans="2:15">
      <c r="B325" s="60"/>
      <c r="C325" s="65"/>
      <c r="D325" s="66"/>
      <c r="E325" s="20" t="str">
        <f t="shared" si="10"/>
        <v>1-1900</v>
      </c>
      <c r="F325" s="69"/>
      <c r="G325" s="67"/>
      <c r="H325" s="69"/>
      <c r="I325" s="60"/>
      <c r="J325" s="67"/>
      <c r="K325" s="25" t="e">
        <f>IFERROR(VLOOKUP(J325,'DE-PARA'!J:K,2,0),VLOOKUP('BD Conta 5294-1'!J325,'DE-PARA'!K:L,2,0))</f>
        <v>#N/A</v>
      </c>
      <c r="L325" s="70"/>
      <c r="M325" s="101">
        <f t="shared" si="9"/>
        <v>0</v>
      </c>
      <c r="O325" s="1" t="e">
        <f>VLOOKUP(K325,'Fluxo de Caixa'!B:B,1,0)</f>
        <v>#N/A</v>
      </c>
    </row>
    <row r="326" spans="2:15">
      <c r="B326" s="60"/>
      <c r="C326" s="65"/>
      <c r="D326" s="66"/>
      <c r="E326" s="20" t="str">
        <f t="shared" si="10"/>
        <v>1-1900</v>
      </c>
      <c r="F326" s="69"/>
      <c r="G326" s="67"/>
      <c r="H326" s="69"/>
      <c r="I326" s="60"/>
      <c r="J326" s="67"/>
      <c r="K326" s="25" t="e">
        <f>IFERROR(VLOOKUP(J326,'DE-PARA'!J:K,2,0),VLOOKUP('BD Conta 5294-1'!J326,'DE-PARA'!K:L,2,0))</f>
        <v>#N/A</v>
      </c>
      <c r="L326" s="70"/>
      <c r="M326" s="101">
        <f t="shared" ref="M326:M389" si="11">M325+L326</f>
        <v>0</v>
      </c>
      <c r="O326" s="1" t="e">
        <f>VLOOKUP(K326,'Fluxo de Caixa'!B:B,1,0)</f>
        <v>#N/A</v>
      </c>
    </row>
    <row r="327" spans="2:15">
      <c r="B327" s="60"/>
      <c r="C327" s="65"/>
      <c r="D327" s="66"/>
      <c r="E327" s="20" t="str">
        <f t="shared" si="10"/>
        <v>1-1900</v>
      </c>
      <c r="F327" s="69"/>
      <c r="G327" s="67"/>
      <c r="H327" s="69"/>
      <c r="I327" s="60"/>
      <c r="J327" s="67"/>
      <c r="K327" s="25" t="e">
        <f>IFERROR(VLOOKUP(J327,'DE-PARA'!J:K,2,0),VLOOKUP('BD Conta 5294-1'!J327,'DE-PARA'!K:L,2,0))</f>
        <v>#N/A</v>
      </c>
      <c r="L327" s="70"/>
      <c r="M327" s="101">
        <f t="shared" si="11"/>
        <v>0</v>
      </c>
      <c r="O327" s="1" t="e">
        <f>VLOOKUP(K327,'Fluxo de Caixa'!B:B,1,0)</f>
        <v>#N/A</v>
      </c>
    </row>
    <row r="328" spans="2:15">
      <c r="B328" s="60"/>
      <c r="C328" s="65"/>
      <c r="D328" s="66"/>
      <c r="E328" s="20" t="str">
        <f t="shared" si="10"/>
        <v>1-1900</v>
      </c>
      <c r="F328" s="69"/>
      <c r="G328" s="67"/>
      <c r="H328" s="69"/>
      <c r="I328" s="60"/>
      <c r="J328" s="67"/>
      <c r="K328" s="25" t="e">
        <f>IFERROR(VLOOKUP(J328,'DE-PARA'!J:K,2,0),VLOOKUP('BD Conta 5294-1'!J328,'DE-PARA'!K:L,2,0))</f>
        <v>#N/A</v>
      </c>
      <c r="L328" s="70"/>
      <c r="M328" s="101">
        <f t="shared" si="11"/>
        <v>0</v>
      </c>
      <c r="O328" s="1" t="e">
        <f>VLOOKUP(K328,'Fluxo de Caixa'!B:B,1,0)</f>
        <v>#N/A</v>
      </c>
    </row>
    <row r="329" spans="2:15">
      <c r="B329" s="60"/>
      <c r="C329" s="65"/>
      <c r="D329" s="66"/>
      <c r="E329" s="20" t="str">
        <f t="shared" si="10"/>
        <v>1-1900</v>
      </c>
      <c r="F329" s="69"/>
      <c r="G329" s="67"/>
      <c r="H329" s="69"/>
      <c r="I329" s="60"/>
      <c r="J329" s="67"/>
      <c r="K329" s="25" t="e">
        <f>IFERROR(VLOOKUP(J329,'DE-PARA'!J:K,2,0),VLOOKUP('BD Conta 5294-1'!J329,'DE-PARA'!K:L,2,0))</f>
        <v>#N/A</v>
      </c>
      <c r="L329" s="70"/>
      <c r="M329" s="101">
        <f t="shared" si="11"/>
        <v>0</v>
      </c>
      <c r="O329" s="1" t="e">
        <f>VLOOKUP(K329,'Fluxo de Caixa'!B:B,1,0)</f>
        <v>#N/A</v>
      </c>
    </row>
    <row r="330" spans="2:15">
      <c r="B330" s="60"/>
      <c r="C330" s="65"/>
      <c r="D330" s="66"/>
      <c r="E330" s="20" t="str">
        <f t="shared" si="10"/>
        <v>1-1900</v>
      </c>
      <c r="F330" s="69"/>
      <c r="G330" s="67"/>
      <c r="H330" s="69"/>
      <c r="I330" s="60"/>
      <c r="J330" s="67"/>
      <c r="K330" s="25" t="e">
        <f>IFERROR(VLOOKUP(J330,'DE-PARA'!J:K,2,0),VLOOKUP('BD Conta 5294-1'!J330,'DE-PARA'!K:L,2,0))</f>
        <v>#N/A</v>
      </c>
      <c r="L330" s="70"/>
      <c r="M330" s="101">
        <f t="shared" si="11"/>
        <v>0</v>
      </c>
      <c r="O330" s="1" t="e">
        <f>VLOOKUP(K330,'Fluxo de Caixa'!B:B,1,0)</f>
        <v>#N/A</v>
      </c>
    </row>
    <row r="331" spans="2:15">
      <c r="B331" s="60"/>
      <c r="C331" s="65"/>
      <c r="D331" s="66"/>
      <c r="E331" s="20" t="str">
        <f t="shared" si="10"/>
        <v>1-1900</v>
      </c>
      <c r="F331" s="69"/>
      <c r="G331" s="67"/>
      <c r="H331" s="69"/>
      <c r="I331" s="60"/>
      <c r="J331" s="67"/>
      <c r="K331" s="25" t="e">
        <f>IFERROR(VLOOKUP(J331,'DE-PARA'!J:K,2,0),VLOOKUP('BD Conta 5294-1'!J331,'DE-PARA'!K:L,2,0))</f>
        <v>#N/A</v>
      </c>
      <c r="L331" s="70"/>
      <c r="M331" s="101">
        <f t="shared" si="11"/>
        <v>0</v>
      </c>
      <c r="O331" s="1" t="e">
        <f>VLOOKUP(K331,'Fluxo de Caixa'!B:B,1,0)</f>
        <v>#N/A</v>
      </c>
    </row>
    <row r="332" spans="2:15">
      <c r="B332" s="60"/>
      <c r="C332" s="65"/>
      <c r="D332" s="66"/>
      <c r="E332" s="20" t="str">
        <f t="shared" si="10"/>
        <v>1-1900</v>
      </c>
      <c r="F332" s="69"/>
      <c r="G332" s="67"/>
      <c r="H332" s="69"/>
      <c r="I332" s="60"/>
      <c r="J332" s="67"/>
      <c r="K332" s="25" t="e">
        <f>IFERROR(VLOOKUP(J332,'DE-PARA'!J:K,2,0),VLOOKUP('BD Conta 5294-1'!J332,'DE-PARA'!K:L,2,0))</f>
        <v>#N/A</v>
      </c>
      <c r="L332" s="70"/>
      <c r="M332" s="101">
        <f t="shared" si="11"/>
        <v>0</v>
      </c>
      <c r="O332" s="1" t="e">
        <f>VLOOKUP(K332,'Fluxo de Caixa'!B:B,1,0)</f>
        <v>#N/A</v>
      </c>
    </row>
    <row r="333" spans="2:15">
      <c r="B333" s="60"/>
      <c r="C333" s="65"/>
      <c r="D333" s="66"/>
      <c r="E333" s="20" t="str">
        <f t="shared" si="10"/>
        <v>1-1900</v>
      </c>
      <c r="F333" s="69"/>
      <c r="G333" s="67"/>
      <c r="H333" s="69"/>
      <c r="I333" s="60"/>
      <c r="J333" s="67"/>
      <c r="K333" s="25" t="e">
        <f>IFERROR(VLOOKUP(J333,'DE-PARA'!J:K,2,0),VLOOKUP('BD Conta 5294-1'!J333,'DE-PARA'!K:L,2,0))</f>
        <v>#N/A</v>
      </c>
      <c r="L333" s="70"/>
      <c r="M333" s="101">
        <f t="shared" si="11"/>
        <v>0</v>
      </c>
      <c r="O333" s="1" t="e">
        <f>VLOOKUP(K333,'Fluxo de Caixa'!B:B,1,0)</f>
        <v>#N/A</v>
      </c>
    </row>
    <row r="334" spans="2:15">
      <c r="B334" s="60"/>
      <c r="C334" s="65"/>
      <c r="D334" s="66"/>
      <c r="E334" s="20" t="str">
        <f t="shared" si="10"/>
        <v>1-1900</v>
      </c>
      <c r="F334" s="69"/>
      <c r="G334" s="67"/>
      <c r="H334" s="69"/>
      <c r="I334" s="60"/>
      <c r="J334" s="67"/>
      <c r="K334" s="25" t="e">
        <f>IFERROR(VLOOKUP(J334,'DE-PARA'!J:K,2,0),VLOOKUP('BD Conta 5294-1'!J334,'DE-PARA'!K:L,2,0))</f>
        <v>#N/A</v>
      </c>
      <c r="L334" s="70"/>
      <c r="M334" s="101">
        <f t="shared" si="11"/>
        <v>0</v>
      </c>
      <c r="O334" s="1" t="e">
        <f>VLOOKUP(K334,'Fluxo de Caixa'!B:B,1,0)</f>
        <v>#N/A</v>
      </c>
    </row>
    <row r="335" spans="2:15">
      <c r="B335" s="60"/>
      <c r="C335" s="65"/>
      <c r="D335" s="66"/>
      <c r="E335" s="20" t="str">
        <f t="shared" si="10"/>
        <v>1-1900</v>
      </c>
      <c r="F335" s="69"/>
      <c r="G335" s="67"/>
      <c r="H335" s="69"/>
      <c r="I335" s="60"/>
      <c r="J335" s="67"/>
      <c r="K335" s="25" t="e">
        <f>IFERROR(VLOOKUP(J335,'DE-PARA'!J:K,2,0),VLOOKUP('BD Conta 5294-1'!J335,'DE-PARA'!K:L,2,0))</f>
        <v>#N/A</v>
      </c>
      <c r="L335" s="70"/>
      <c r="M335" s="101">
        <f t="shared" si="11"/>
        <v>0</v>
      </c>
      <c r="O335" s="1" t="e">
        <f>VLOOKUP(K335,'Fluxo de Caixa'!B:B,1,0)</f>
        <v>#N/A</v>
      </c>
    </row>
    <row r="336" spans="2:15">
      <c r="B336" s="60"/>
      <c r="C336" s="65"/>
      <c r="D336" s="66"/>
      <c r="E336" s="20" t="str">
        <f t="shared" si="10"/>
        <v>1-1900</v>
      </c>
      <c r="F336" s="69"/>
      <c r="G336" s="67"/>
      <c r="H336" s="69"/>
      <c r="I336" s="60"/>
      <c r="J336" s="67"/>
      <c r="K336" s="25" t="e">
        <f>IFERROR(VLOOKUP(J336,'DE-PARA'!J:K,2,0),VLOOKUP('BD Conta 5294-1'!J336,'DE-PARA'!K:L,2,0))</f>
        <v>#N/A</v>
      </c>
      <c r="L336" s="70"/>
      <c r="M336" s="101">
        <f t="shared" si="11"/>
        <v>0</v>
      </c>
      <c r="O336" s="1" t="e">
        <f>VLOOKUP(K336,'Fluxo de Caixa'!B:B,1,0)</f>
        <v>#N/A</v>
      </c>
    </row>
    <row r="337" spans="2:15">
      <c r="B337" s="60"/>
      <c r="C337" s="65"/>
      <c r="D337" s="66"/>
      <c r="E337" s="20" t="str">
        <f t="shared" si="10"/>
        <v>1-1900</v>
      </c>
      <c r="F337" s="69"/>
      <c r="G337" s="67"/>
      <c r="H337" s="69"/>
      <c r="I337" s="60"/>
      <c r="J337" s="67"/>
      <c r="K337" s="25" t="e">
        <f>IFERROR(VLOOKUP(J337,'DE-PARA'!J:K,2,0),VLOOKUP('BD Conta 5294-1'!J337,'DE-PARA'!K:L,2,0))</f>
        <v>#N/A</v>
      </c>
      <c r="L337" s="70"/>
      <c r="M337" s="101">
        <f t="shared" si="11"/>
        <v>0</v>
      </c>
      <c r="O337" s="1" t="e">
        <f>VLOOKUP(K337,'Fluxo de Caixa'!B:B,1,0)</f>
        <v>#N/A</v>
      </c>
    </row>
    <row r="338" spans="2:15">
      <c r="B338" s="60"/>
      <c r="C338" s="65"/>
      <c r="D338" s="66"/>
      <c r="E338" s="20" t="str">
        <f t="shared" si="10"/>
        <v>1-1900</v>
      </c>
      <c r="F338" s="69"/>
      <c r="G338" s="67"/>
      <c r="H338" s="69"/>
      <c r="I338" s="60"/>
      <c r="J338" s="67"/>
      <c r="K338" s="25" t="e">
        <f>IFERROR(VLOOKUP(J338,'DE-PARA'!J:K,2,0),VLOOKUP('BD Conta 5294-1'!J338,'DE-PARA'!K:L,2,0))</f>
        <v>#N/A</v>
      </c>
      <c r="L338" s="70"/>
      <c r="M338" s="101">
        <f t="shared" si="11"/>
        <v>0</v>
      </c>
      <c r="O338" s="1" t="e">
        <f>VLOOKUP(K338,'Fluxo de Caixa'!B:B,1,0)</f>
        <v>#N/A</v>
      </c>
    </row>
    <row r="339" spans="2:15">
      <c r="B339" s="60"/>
      <c r="C339" s="65"/>
      <c r="D339" s="66"/>
      <c r="E339" s="20" t="str">
        <f t="shared" si="10"/>
        <v>1-1900</v>
      </c>
      <c r="F339" s="69"/>
      <c r="G339" s="67"/>
      <c r="H339" s="69"/>
      <c r="I339" s="60"/>
      <c r="J339" s="67"/>
      <c r="K339" s="25" t="e">
        <f>IFERROR(VLOOKUP(J339,'DE-PARA'!J:K,2,0),VLOOKUP('BD Conta 5294-1'!J339,'DE-PARA'!K:L,2,0))</f>
        <v>#N/A</v>
      </c>
      <c r="L339" s="70"/>
      <c r="M339" s="101">
        <f t="shared" si="11"/>
        <v>0</v>
      </c>
      <c r="O339" s="1" t="e">
        <f>VLOOKUP(K339,'Fluxo de Caixa'!B:B,1,0)</f>
        <v>#N/A</v>
      </c>
    </row>
    <row r="340" spans="2:15">
      <c r="B340" s="60"/>
      <c r="C340" s="65"/>
      <c r="D340" s="66"/>
      <c r="E340" s="20" t="str">
        <f t="shared" si="10"/>
        <v>1-1900</v>
      </c>
      <c r="F340" s="69"/>
      <c r="G340" s="67"/>
      <c r="H340" s="69"/>
      <c r="I340" s="60"/>
      <c r="J340" s="67"/>
      <c r="K340" s="25" t="e">
        <f>IFERROR(VLOOKUP(J340,'DE-PARA'!J:K,2,0),VLOOKUP('BD Conta 5294-1'!J340,'DE-PARA'!K:L,2,0))</f>
        <v>#N/A</v>
      </c>
      <c r="L340" s="70"/>
      <c r="M340" s="101">
        <f t="shared" si="11"/>
        <v>0</v>
      </c>
      <c r="O340" s="1" t="e">
        <f>VLOOKUP(K340,'Fluxo de Caixa'!B:B,1,0)</f>
        <v>#N/A</v>
      </c>
    </row>
    <row r="341" spans="2:15">
      <c r="B341" s="60"/>
      <c r="C341" s="65"/>
      <c r="D341" s="66"/>
      <c r="E341" s="20" t="str">
        <f t="shared" si="10"/>
        <v>1-1900</v>
      </c>
      <c r="F341" s="69"/>
      <c r="G341" s="67"/>
      <c r="H341" s="69"/>
      <c r="I341" s="60"/>
      <c r="J341" s="67"/>
      <c r="K341" s="25" t="e">
        <f>IFERROR(VLOOKUP(J341,'DE-PARA'!J:K,2,0),VLOOKUP('BD Conta 5294-1'!J341,'DE-PARA'!K:L,2,0))</f>
        <v>#N/A</v>
      </c>
      <c r="L341" s="70"/>
      <c r="M341" s="101">
        <f t="shared" si="11"/>
        <v>0</v>
      </c>
      <c r="O341" s="1" t="e">
        <f>VLOOKUP(K341,'Fluxo de Caixa'!B:B,1,0)</f>
        <v>#N/A</v>
      </c>
    </row>
    <row r="342" spans="2:15">
      <c r="B342" s="60"/>
      <c r="C342" s="65"/>
      <c r="D342" s="66"/>
      <c r="E342" s="20" t="str">
        <f t="shared" si="10"/>
        <v>1-1900</v>
      </c>
      <c r="F342" s="69"/>
      <c r="G342" s="67"/>
      <c r="H342" s="69"/>
      <c r="I342" s="60"/>
      <c r="J342" s="67"/>
      <c r="K342" s="25" t="e">
        <f>IFERROR(VLOOKUP(J342,'DE-PARA'!J:K,2,0),VLOOKUP('BD Conta 5294-1'!J342,'DE-PARA'!K:L,2,0))</f>
        <v>#N/A</v>
      </c>
      <c r="L342" s="70"/>
      <c r="M342" s="101">
        <f t="shared" si="11"/>
        <v>0</v>
      </c>
      <c r="O342" s="1" t="e">
        <f>VLOOKUP(K342,'Fluxo de Caixa'!B:B,1,0)</f>
        <v>#N/A</v>
      </c>
    </row>
    <row r="343" spans="2:15">
      <c r="B343" s="60"/>
      <c r="C343" s="65"/>
      <c r="D343" s="66"/>
      <c r="E343" s="20" t="str">
        <f t="shared" si="10"/>
        <v>1-1900</v>
      </c>
      <c r="F343" s="69"/>
      <c r="G343" s="67"/>
      <c r="H343" s="69"/>
      <c r="I343" s="60"/>
      <c r="J343" s="67"/>
      <c r="K343" s="25" t="e">
        <f>IFERROR(VLOOKUP(J343,'DE-PARA'!J:K,2,0),VLOOKUP('BD Conta 5294-1'!J343,'DE-PARA'!K:L,2,0))</f>
        <v>#N/A</v>
      </c>
      <c r="L343" s="70"/>
      <c r="M343" s="101">
        <f t="shared" si="11"/>
        <v>0</v>
      </c>
      <c r="O343" s="1" t="e">
        <f>VLOOKUP(K343,'Fluxo de Caixa'!B:B,1,0)</f>
        <v>#N/A</v>
      </c>
    </row>
    <row r="344" spans="2:15">
      <c r="B344" s="60"/>
      <c r="C344" s="65"/>
      <c r="D344" s="66"/>
      <c r="E344" s="20" t="str">
        <f t="shared" si="10"/>
        <v>1-1900</v>
      </c>
      <c r="F344" s="69"/>
      <c r="G344" s="67"/>
      <c r="H344" s="69"/>
      <c r="I344" s="60"/>
      <c r="J344" s="67"/>
      <c r="K344" s="25" t="e">
        <f>IFERROR(VLOOKUP(J344,'DE-PARA'!J:K,2,0),VLOOKUP('BD Conta 5294-1'!J344,'DE-PARA'!K:L,2,0))</f>
        <v>#N/A</v>
      </c>
      <c r="L344" s="70"/>
      <c r="M344" s="101">
        <f t="shared" si="11"/>
        <v>0</v>
      </c>
      <c r="O344" s="1" t="e">
        <f>VLOOKUP(K344,'Fluxo de Caixa'!B:B,1,0)</f>
        <v>#N/A</v>
      </c>
    </row>
    <row r="345" spans="2:15">
      <c r="B345" s="60"/>
      <c r="C345" s="65"/>
      <c r="D345" s="66"/>
      <c r="E345" s="20" t="str">
        <f t="shared" si="10"/>
        <v>1-1900</v>
      </c>
      <c r="F345" s="69"/>
      <c r="G345" s="67"/>
      <c r="H345" s="69"/>
      <c r="I345" s="60"/>
      <c r="J345" s="67"/>
      <c r="K345" s="25" t="e">
        <f>IFERROR(VLOOKUP(J345,'DE-PARA'!J:K,2,0),VLOOKUP('BD Conta 5294-1'!J345,'DE-PARA'!K:L,2,0))</f>
        <v>#N/A</v>
      </c>
      <c r="L345" s="70"/>
      <c r="M345" s="101">
        <f t="shared" si="11"/>
        <v>0</v>
      </c>
      <c r="O345" s="1" t="e">
        <f>VLOOKUP(K345,'Fluxo de Caixa'!B:B,1,0)</f>
        <v>#N/A</v>
      </c>
    </row>
    <row r="346" spans="2:15">
      <c r="B346" s="60"/>
      <c r="C346" s="65"/>
      <c r="D346" s="66"/>
      <c r="E346" s="20" t="str">
        <f t="shared" si="10"/>
        <v>1-1900</v>
      </c>
      <c r="F346" s="69"/>
      <c r="G346" s="67"/>
      <c r="H346" s="69"/>
      <c r="I346" s="60"/>
      <c r="J346" s="67"/>
      <c r="K346" s="25" t="e">
        <f>IFERROR(VLOOKUP(J346,'DE-PARA'!J:K,2,0),VLOOKUP('BD Conta 5294-1'!J346,'DE-PARA'!K:L,2,0))</f>
        <v>#N/A</v>
      </c>
      <c r="L346" s="70"/>
      <c r="M346" s="101">
        <f t="shared" si="11"/>
        <v>0</v>
      </c>
      <c r="O346" s="1" t="e">
        <f>VLOOKUP(K346,'Fluxo de Caixa'!B:B,1,0)</f>
        <v>#N/A</v>
      </c>
    </row>
    <row r="347" spans="2:15">
      <c r="B347" s="60"/>
      <c r="C347" s="65"/>
      <c r="D347" s="66"/>
      <c r="E347" s="20" t="str">
        <f t="shared" si="10"/>
        <v>1-1900</v>
      </c>
      <c r="F347" s="69"/>
      <c r="G347" s="67"/>
      <c r="H347" s="69"/>
      <c r="I347" s="60"/>
      <c r="J347" s="67"/>
      <c r="K347" s="25" t="e">
        <f>IFERROR(VLOOKUP(J347,'DE-PARA'!J:K,2,0),VLOOKUP('BD Conta 5294-1'!J347,'DE-PARA'!K:L,2,0))</f>
        <v>#N/A</v>
      </c>
      <c r="L347" s="70"/>
      <c r="M347" s="101">
        <f t="shared" si="11"/>
        <v>0</v>
      </c>
      <c r="O347" s="1" t="e">
        <f>VLOOKUP(K347,'Fluxo de Caixa'!B:B,1,0)</f>
        <v>#N/A</v>
      </c>
    </row>
    <row r="348" spans="2:15">
      <c r="B348" s="60"/>
      <c r="C348" s="65"/>
      <c r="D348" s="66"/>
      <c r="E348" s="20" t="str">
        <f t="shared" si="10"/>
        <v>1-1900</v>
      </c>
      <c r="F348" s="69"/>
      <c r="G348" s="67"/>
      <c r="H348" s="69"/>
      <c r="I348" s="60"/>
      <c r="J348" s="67"/>
      <c r="K348" s="25" t="e">
        <f>IFERROR(VLOOKUP(J348,'DE-PARA'!J:K,2,0),VLOOKUP('BD Conta 5294-1'!J348,'DE-PARA'!K:L,2,0))</f>
        <v>#N/A</v>
      </c>
      <c r="L348" s="70"/>
      <c r="M348" s="101">
        <f t="shared" si="11"/>
        <v>0</v>
      </c>
      <c r="O348" s="1" t="e">
        <f>VLOOKUP(K348,'Fluxo de Caixa'!B:B,1,0)</f>
        <v>#N/A</v>
      </c>
    </row>
    <row r="349" spans="2:15">
      <c r="B349" s="60"/>
      <c r="C349" s="65"/>
      <c r="D349" s="66"/>
      <c r="E349" s="20" t="str">
        <f t="shared" si="10"/>
        <v>1-1900</v>
      </c>
      <c r="F349" s="69"/>
      <c r="G349" s="67"/>
      <c r="H349" s="69"/>
      <c r="I349" s="60"/>
      <c r="J349" s="67"/>
      <c r="K349" s="25" t="e">
        <f>IFERROR(VLOOKUP(J349,'DE-PARA'!J:K,2,0),VLOOKUP('BD Conta 5294-1'!J349,'DE-PARA'!K:L,2,0))</f>
        <v>#N/A</v>
      </c>
      <c r="L349" s="70"/>
      <c r="M349" s="101">
        <f t="shared" si="11"/>
        <v>0</v>
      </c>
      <c r="O349" s="1" t="e">
        <f>VLOOKUP(K349,'Fluxo de Caixa'!B:B,1,0)</f>
        <v>#N/A</v>
      </c>
    </row>
    <row r="350" spans="2:15">
      <c r="B350" s="60"/>
      <c r="C350" s="65"/>
      <c r="D350" s="66"/>
      <c r="E350" s="20" t="str">
        <f t="shared" si="10"/>
        <v>1-1900</v>
      </c>
      <c r="F350" s="69"/>
      <c r="G350" s="67"/>
      <c r="H350" s="69"/>
      <c r="I350" s="60"/>
      <c r="J350" s="67"/>
      <c r="K350" s="25" t="e">
        <f>IFERROR(VLOOKUP(J350,'DE-PARA'!J:K,2,0),VLOOKUP('BD Conta 5294-1'!J350,'DE-PARA'!K:L,2,0))</f>
        <v>#N/A</v>
      </c>
      <c r="L350" s="70"/>
      <c r="M350" s="101">
        <f t="shared" si="11"/>
        <v>0</v>
      </c>
      <c r="O350" s="1" t="e">
        <f>VLOOKUP(K350,'Fluxo de Caixa'!B:B,1,0)</f>
        <v>#N/A</v>
      </c>
    </row>
    <row r="351" spans="2:15">
      <c r="B351" s="60"/>
      <c r="C351" s="65"/>
      <c r="D351" s="66"/>
      <c r="E351" s="20" t="str">
        <f t="shared" si="10"/>
        <v>1-1900</v>
      </c>
      <c r="F351" s="69"/>
      <c r="G351" s="67"/>
      <c r="H351" s="69"/>
      <c r="I351" s="60"/>
      <c r="J351" s="67"/>
      <c r="K351" s="25" t="e">
        <f>IFERROR(VLOOKUP(J351,'DE-PARA'!J:K,2,0),VLOOKUP('BD Conta 5294-1'!J351,'DE-PARA'!K:L,2,0))</f>
        <v>#N/A</v>
      </c>
      <c r="L351" s="70"/>
      <c r="M351" s="101">
        <f t="shared" si="11"/>
        <v>0</v>
      </c>
      <c r="O351" s="1" t="e">
        <f>VLOOKUP(K351,'Fluxo de Caixa'!B:B,1,0)</f>
        <v>#N/A</v>
      </c>
    </row>
    <row r="352" spans="2:15">
      <c r="B352" s="60"/>
      <c r="C352" s="65"/>
      <c r="D352" s="66"/>
      <c r="E352" s="20" t="str">
        <f t="shared" si="10"/>
        <v>1-1900</v>
      </c>
      <c r="F352" s="69"/>
      <c r="G352" s="67"/>
      <c r="H352" s="69"/>
      <c r="I352" s="60"/>
      <c r="J352" s="67"/>
      <c r="K352" s="25" t="e">
        <f>IFERROR(VLOOKUP(J352,'DE-PARA'!J:K,2,0),VLOOKUP('BD Conta 5294-1'!J352,'DE-PARA'!K:L,2,0))</f>
        <v>#N/A</v>
      </c>
      <c r="L352" s="70"/>
      <c r="M352" s="101">
        <f t="shared" si="11"/>
        <v>0</v>
      </c>
      <c r="O352" s="1" t="e">
        <f>VLOOKUP(K352,'Fluxo de Caixa'!B:B,1,0)</f>
        <v>#N/A</v>
      </c>
    </row>
    <row r="353" spans="2:15">
      <c r="B353" s="60"/>
      <c r="C353" s="65"/>
      <c r="D353" s="66"/>
      <c r="E353" s="20" t="str">
        <f t="shared" si="10"/>
        <v>1-1900</v>
      </c>
      <c r="F353" s="69"/>
      <c r="G353" s="67"/>
      <c r="H353" s="69"/>
      <c r="I353" s="60"/>
      <c r="J353" s="67"/>
      <c r="K353" s="25" t="e">
        <f>IFERROR(VLOOKUP(J353,'DE-PARA'!J:K,2,0),VLOOKUP('BD Conta 5294-1'!J353,'DE-PARA'!K:L,2,0))</f>
        <v>#N/A</v>
      </c>
      <c r="L353" s="70"/>
      <c r="M353" s="101">
        <f t="shared" si="11"/>
        <v>0</v>
      </c>
      <c r="O353" s="1" t="e">
        <f>VLOOKUP(K353,'Fluxo de Caixa'!B:B,1,0)</f>
        <v>#N/A</v>
      </c>
    </row>
    <row r="354" spans="2:15">
      <c r="B354" s="60"/>
      <c r="C354" s="65"/>
      <c r="D354" s="66"/>
      <c r="E354" s="20" t="str">
        <f t="shared" si="10"/>
        <v>1-1900</v>
      </c>
      <c r="F354" s="69"/>
      <c r="G354" s="67"/>
      <c r="H354" s="69"/>
      <c r="I354" s="60"/>
      <c r="J354" s="67"/>
      <c r="K354" s="25" t="e">
        <f>IFERROR(VLOOKUP(J354,'DE-PARA'!J:K,2,0),VLOOKUP('BD Conta 5294-1'!J354,'DE-PARA'!K:L,2,0))</f>
        <v>#N/A</v>
      </c>
      <c r="L354" s="70"/>
      <c r="M354" s="101">
        <f t="shared" si="11"/>
        <v>0</v>
      </c>
      <c r="O354" s="1" t="e">
        <f>VLOOKUP(K354,'Fluxo de Caixa'!B:B,1,0)</f>
        <v>#N/A</v>
      </c>
    </row>
    <row r="355" spans="2:15">
      <c r="B355" s="60"/>
      <c r="C355" s="65"/>
      <c r="D355" s="66"/>
      <c r="E355" s="20" t="str">
        <f t="shared" si="10"/>
        <v>1-1900</v>
      </c>
      <c r="F355" s="69"/>
      <c r="G355" s="67"/>
      <c r="H355" s="69"/>
      <c r="I355" s="60"/>
      <c r="J355" s="67"/>
      <c r="K355" s="25" t="e">
        <f>IFERROR(VLOOKUP(J355,'DE-PARA'!J:K,2,0),VLOOKUP('BD Conta 5294-1'!J355,'DE-PARA'!K:L,2,0))</f>
        <v>#N/A</v>
      </c>
      <c r="L355" s="70"/>
      <c r="M355" s="101">
        <f t="shared" si="11"/>
        <v>0</v>
      </c>
      <c r="O355" s="1" t="e">
        <f>VLOOKUP(K355,'Fluxo de Caixa'!B:B,1,0)</f>
        <v>#N/A</v>
      </c>
    </row>
    <row r="356" spans="2:15">
      <c r="B356" s="60"/>
      <c r="C356" s="65"/>
      <c r="D356" s="66"/>
      <c r="E356" s="20" t="str">
        <f t="shared" si="10"/>
        <v>1-1900</v>
      </c>
      <c r="F356" s="69"/>
      <c r="G356" s="67"/>
      <c r="H356" s="69"/>
      <c r="I356" s="60"/>
      <c r="J356" s="67"/>
      <c r="K356" s="25" t="e">
        <f>IFERROR(VLOOKUP(J356,'DE-PARA'!J:K,2,0),VLOOKUP('BD Conta 5294-1'!J356,'DE-PARA'!K:L,2,0))</f>
        <v>#N/A</v>
      </c>
      <c r="L356" s="70"/>
      <c r="M356" s="101">
        <f t="shared" si="11"/>
        <v>0</v>
      </c>
      <c r="O356" s="1" t="e">
        <f>VLOOKUP(K356,'Fluxo de Caixa'!B:B,1,0)</f>
        <v>#N/A</v>
      </c>
    </row>
    <row r="357" spans="2:15">
      <c r="B357" s="60"/>
      <c r="C357" s="65"/>
      <c r="D357" s="66"/>
      <c r="E357" s="20" t="str">
        <f t="shared" si="10"/>
        <v>1-1900</v>
      </c>
      <c r="F357" s="69"/>
      <c r="G357" s="67"/>
      <c r="H357" s="69"/>
      <c r="I357" s="60"/>
      <c r="J357" s="67"/>
      <c r="K357" s="25" t="e">
        <f>IFERROR(VLOOKUP(J357,'DE-PARA'!J:K,2,0),VLOOKUP('BD Conta 5294-1'!J357,'DE-PARA'!K:L,2,0))</f>
        <v>#N/A</v>
      </c>
      <c r="L357" s="70"/>
      <c r="M357" s="101">
        <f t="shared" si="11"/>
        <v>0</v>
      </c>
      <c r="O357" s="1" t="e">
        <f>VLOOKUP(K357,'Fluxo de Caixa'!B:B,1,0)</f>
        <v>#N/A</v>
      </c>
    </row>
    <row r="358" spans="2:15">
      <c r="B358" s="60"/>
      <c r="C358" s="65"/>
      <c r="D358" s="66"/>
      <c r="E358" s="20" t="str">
        <f t="shared" si="10"/>
        <v>1-1900</v>
      </c>
      <c r="F358" s="69"/>
      <c r="G358" s="67"/>
      <c r="H358" s="69"/>
      <c r="I358" s="60"/>
      <c r="J358" s="67"/>
      <c r="K358" s="25" t="e">
        <f>IFERROR(VLOOKUP(J358,'DE-PARA'!J:K,2,0),VLOOKUP('BD Conta 5294-1'!J358,'DE-PARA'!K:L,2,0))</f>
        <v>#N/A</v>
      </c>
      <c r="L358" s="70"/>
      <c r="M358" s="101">
        <f t="shared" si="11"/>
        <v>0</v>
      </c>
      <c r="O358" s="1" t="e">
        <f>VLOOKUP(K358,'Fluxo de Caixa'!B:B,1,0)</f>
        <v>#N/A</v>
      </c>
    </row>
    <row r="359" spans="2:15">
      <c r="B359" s="60"/>
      <c r="C359" s="65"/>
      <c r="D359" s="66"/>
      <c r="E359" s="20" t="str">
        <f t="shared" si="10"/>
        <v>1-1900</v>
      </c>
      <c r="F359" s="69"/>
      <c r="G359" s="67"/>
      <c r="H359" s="69"/>
      <c r="I359" s="60"/>
      <c r="J359" s="67"/>
      <c r="K359" s="25" t="e">
        <f>IFERROR(VLOOKUP(J359,'DE-PARA'!J:K,2,0),VLOOKUP('BD Conta 5294-1'!J359,'DE-PARA'!K:L,2,0))</f>
        <v>#N/A</v>
      </c>
      <c r="L359" s="70"/>
      <c r="M359" s="101">
        <f t="shared" si="11"/>
        <v>0</v>
      </c>
      <c r="O359" s="1" t="e">
        <f>VLOOKUP(K359,'Fluxo de Caixa'!B:B,1,0)</f>
        <v>#N/A</v>
      </c>
    </row>
    <row r="360" spans="2:15">
      <c r="B360" s="60"/>
      <c r="C360" s="65"/>
      <c r="D360" s="66"/>
      <c r="E360" s="20" t="str">
        <f t="shared" si="10"/>
        <v>1-1900</v>
      </c>
      <c r="F360" s="69"/>
      <c r="G360" s="67"/>
      <c r="H360" s="69"/>
      <c r="I360" s="60"/>
      <c r="J360" s="67"/>
      <c r="K360" s="25" t="e">
        <f>IFERROR(VLOOKUP(J360,'DE-PARA'!J:K,2,0),VLOOKUP('BD Conta 5294-1'!J360,'DE-PARA'!K:L,2,0))</f>
        <v>#N/A</v>
      </c>
      <c r="L360" s="70"/>
      <c r="M360" s="101">
        <f t="shared" si="11"/>
        <v>0</v>
      </c>
      <c r="O360" s="1" t="e">
        <f>VLOOKUP(K360,'Fluxo de Caixa'!B:B,1,0)</f>
        <v>#N/A</v>
      </c>
    </row>
    <row r="361" spans="2:15">
      <c r="B361" s="60"/>
      <c r="C361" s="65"/>
      <c r="D361" s="66"/>
      <c r="E361" s="20" t="str">
        <f t="shared" si="10"/>
        <v>1-1900</v>
      </c>
      <c r="F361" s="69"/>
      <c r="G361" s="67"/>
      <c r="H361" s="69"/>
      <c r="I361" s="60"/>
      <c r="J361" s="67"/>
      <c r="K361" s="25" t="e">
        <f>IFERROR(VLOOKUP(J361,'DE-PARA'!J:K,2,0),VLOOKUP('BD Conta 5294-1'!J361,'DE-PARA'!K:L,2,0))</f>
        <v>#N/A</v>
      </c>
      <c r="L361" s="70"/>
      <c r="M361" s="101">
        <f t="shared" si="11"/>
        <v>0</v>
      </c>
      <c r="O361" s="1" t="e">
        <f>VLOOKUP(K361,'Fluxo de Caixa'!B:B,1,0)</f>
        <v>#N/A</v>
      </c>
    </row>
    <row r="362" spans="2:15">
      <c r="B362" s="60"/>
      <c r="C362" s="65"/>
      <c r="D362" s="66"/>
      <c r="E362" s="20" t="str">
        <f t="shared" si="10"/>
        <v>1-1900</v>
      </c>
      <c r="F362" s="69"/>
      <c r="G362" s="67"/>
      <c r="H362" s="69"/>
      <c r="I362" s="60"/>
      <c r="J362" s="67"/>
      <c r="K362" s="25" t="e">
        <f>IFERROR(VLOOKUP(J362,'DE-PARA'!J:K,2,0),VLOOKUP('BD Conta 5294-1'!J362,'DE-PARA'!K:L,2,0))</f>
        <v>#N/A</v>
      </c>
      <c r="L362" s="70"/>
      <c r="M362" s="101">
        <f t="shared" si="11"/>
        <v>0</v>
      </c>
      <c r="O362" s="1" t="e">
        <f>VLOOKUP(K362,'Fluxo de Caixa'!B:B,1,0)</f>
        <v>#N/A</v>
      </c>
    </row>
    <row r="363" spans="2:15">
      <c r="B363" s="60"/>
      <c r="C363" s="65"/>
      <c r="D363" s="66"/>
      <c r="E363" s="20" t="str">
        <f t="shared" si="10"/>
        <v>1-1900</v>
      </c>
      <c r="F363" s="69"/>
      <c r="G363" s="67"/>
      <c r="H363" s="69"/>
      <c r="I363" s="60"/>
      <c r="J363" s="67"/>
      <c r="K363" s="25" t="e">
        <f>IFERROR(VLOOKUP(J363,'DE-PARA'!J:K,2,0),VLOOKUP('BD Conta 5294-1'!J363,'DE-PARA'!K:L,2,0))</f>
        <v>#N/A</v>
      </c>
      <c r="L363" s="70"/>
      <c r="M363" s="101">
        <f t="shared" si="11"/>
        <v>0</v>
      </c>
      <c r="O363" s="1" t="e">
        <f>VLOOKUP(K363,'Fluxo de Caixa'!B:B,1,0)</f>
        <v>#N/A</v>
      </c>
    </row>
    <row r="364" spans="2:15">
      <c r="B364" s="60"/>
      <c r="C364" s="65"/>
      <c r="D364" s="66"/>
      <c r="E364" s="20" t="str">
        <f t="shared" si="10"/>
        <v>1-1900</v>
      </c>
      <c r="F364" s="69"/>
      <c r="G364" s="67"/>
      <c r="H364" s="69"/>
      <c r="I364" s="60"/>
      <c r="J364" s="67"/>
      <c r="K364" s="25" t="e">
        <f>IFERROR(VLOOKUP(J364,'DE-PARA'!J:K,2,0),VLOOKUP('BD Conta 5294-1'!J364,'DE-PARA'!K:L,2,0))</f>
        <v>#N/A</v>
      </c>
      <c r="L364" s="70"/>
      <c r="M364" s="101">
        <f t="shared" si="11"/>
        <v>0</v>
      </c>
      <c r="O364" s="1" t="e">
        <f>VLOOKUP(K364,'Fluxo de Caixa'!B:B,1,0)</f>
        <v>#N/A</v>
      </c>
    </row>
    <row r="365" spans="2:15">
      <c r="B365" s="60"/>
      <c r="C365" s="65"/>
      <c r="D365" s="66"/>
      <c r="E365" s="20" t="str">
        <f t="shared" si="10"/>
        <v>1-1900</v>
      </c>
      <c r="F365" s="69"/>
      <c r="G365" s="67"/>
      <c r="H365" s="69"/>
      <c r="I365" s="60"/>
      <c r="J365" s="67"/>
      <c r="K365" s="25" t="e">
        <f>IFERROR(VLOOKUP(J365,'DE-PARA'!J:K,2,0),VLOOKUP('BD Conta 5294-1'!J365,'DE-PARA'!K:L,2,0))</f>
        <v>#N/A</v>
      </c>
      <c r="L365" s="70"/>
      <c r="M365" s="101">
        <f t="shared" si="11"/>
        <v>0</v>
      </c>
      <c r="O365" s="1" t="e">
        <f>VLOOKUP(K365,'Fluxo de Caixa'!B:B,1,0)</f>
        <v>#N/A</v>
      </c>
    </row>
    <row r="366" spans="2:15">
      <c r="B366" s="60"/>
      <c r="C366" s="65"/>
      <c r="D366" s="66"/>
      <c r="E366" s="20" t="str">
        <f t="shared" si="10"/>
        <v>1-1900</v>
      </c>
      <c r="F366" s="69"/>
      <c r="G366" s="67"/>
      <c r="H366" s="69"/>
      <c r="I366" s="60"/>
      <c r="J366" s="67"/>
      <c r="K366" s="25" t="e">
        <f>IFERROR(VLOOKUP(J366,'DE-PARA'!J:K,2,0),VLOOKUP('BD Conta 5294-1'!J366,'DE-PARA'!K:L,2,0))</f>
        <v>#N/A</v>
      </c>
      <c r="L366" s="70"/>
      <c r="M366" s="101">
        <f t="shared" si="11"/>
        <v>0</v>
      </c>
      <c r="O366" s="1" t="e">
        <f>VLOOKUP(K366,'Fluxo de Caixa'!B:B,1,0)</f>
        <v>#N/A</v>
      </c>
    </row>
    <row r="367" spans="2:15">
      <c r="B367" s="60"/>
      <c r="C367" s="65"/>
      <c r="D367" s="66"/>
      <c r="E367" s="20" t="str">
        <f t="shared" si="10"/>
        <v>1-1900</v>
      </c>
      <c r="F367" s="69"/>
      <c r="G367" s="67"/>
      <c r="H367" s="69"/>
      <c r="I367" s="60"/>
      <c r="J367" s="67"/>
      <c r="K367" s="25" t="e">
        <f>IFERROR(VLOOKUP(J367,'DE-PARA'!J:K,2,0),VLOOKUP('BD Conta 5294-1'!J367,'DE-PARA'!K:L,2,0))</f>
        <v>#N/A</v>
      </c>
      <c r="L367" s="70"/>
      <c r="M367" s="101">
        <f t="shared" si="11"/>
        <v>0</v>
      </c>
      <c r="O367" s="1" t="e">
        <f>VLOOKUP(K367,'Fluxo de Caixa'!B:B,1,0)</f>
        <v>#N/A</v>
      </c>
    </row>
    <row r="368" spans="2:15">
      <c r="B368" s="60"/>
      <c r="C368" s="65"/>
      <c r="D368" s="66"/>
      <c r="E368" s="20" t="str">
        <f t="shared" si="10"/>
        <v>1-1900</v>
      </c>
      <c r="F368" s="69"/>
      <c r="G368" s="67"/>
      <c r="H368" s="69"/>
      <c r="I368" s="60"/>
      <c r="J368" s="67"/>
      <c r="K368" s="25" t="e">
        <f>IFERROR(VLOOKUP(J368,'DE-PARA'!J:K,2,0),VLOOKUP('BD Conta 5294-1'!J368,'DE-PARA'!K:L,2,0))</f>
        <v>#N/A</v>
      </c>
      <c r="L368" s="70"/>
      <c r="M368" s="101">
        <f t="shared" si="11"/>
        <v>0</v>
      </c>
      <c r="O368" s="1" t="e">
        <f>VLOOKUP(K368,'Fluxo de Caixa'!B:B,1,0)</f>
        <v>#N/A</v>
      </c>
    </row>
    <row r="369" spans="2:15">
      <c r="B369" s="60"/>
      <c r="C369" s="65"/>
      <c r="D369" s="66"/>
      <c r="E369" s="20" t="str">
        <f t="shared" si="10"/>
        <v>1-1900</v>
      </c>
      <c r="F369" s="69"/>
      <c r="G369" s="67"/>
      <c r="H369" s="69"/>
      <c r="I369" s="60"/>
      <c r="J369" s="67"/>
      <c r="K369" s="25" t="e">
        <f>IFERROR(VLOOKUP(J369,'DE-PARA'!J:K,2,0),VLOOKUP('BD Conta 5294-1'!J369,'DE-PARA'!K:L,2,0))</f>
        <v>#N/A</v>
      </c>
      <c r="L369" s="70"/>
      <c r="M369" s="101">
        <f t="shared" si="11"/>
        <v>0</v>
      </c>
      <c r="O369" s="1" t="e">
        <f>VLOOKUP(K369,'Fluxo de Caixa'!B:B,1,0)</f>
        <v>#N/A</v>
      </c>
    </row>
    <row r="370" spans="2:15">
      <c r="B370" s="60"/>
      <c r="C370" s="65"/>
      <c r="D370" s="66"/>
      <c r="E370" s="20" t="str">
        <f t="shared" si="10"/>
        <v>1-1900</v>
      </c>
      <c r="F370" s="69"/>
      <c r="G370" s="67"/>
      <c r="H370" s="69"/>
      <c r="I370" s="60"/>
      <c r="J370" s="67"/>
      <c r="K370" s="25" t="e">
        <f>IFERROR(VLOOKUP(J370,'DE-PARA'!J:K,2,0),VLOOKUP('BD Conta 5294-1'!J370,'DE-PARA'!K:L,2,0))</f>
        <v>#N/A</v>
      </c>
      <c r="L370" s="70"/>
      <c r="M370" s="101">
        <f t="shared" si="11"/>
        <v>0</v>
      </c>
      <c r="O370" s="1" t="e">
        <f>VLOOKUP(K370,'Fluxo de Caixa'!B:B,1,0)</f>
        <v>#N/A</v>
      </c>
    </row>
    <row r="371" spans="2:15">
      <c r="B371" s="60"/>
      <c r="C371" s="65"/>
      <c r="D371" s="66"/>
      <c r="E371" s="20" t="str">
        <f t="shared" si="10"/>
        <v>1-1900</v>
      </c>
      <c r="F371" s="69"/>
      <c r="G371" s="67"/>
      <c r="H371" s="69"/>
      <c r="I371" s="60"/>
      <c r="J371" s="67"/>
      <c r="K371" s="25" t="e">
        <f>IFERROR(VLOOKUP(J371,'DE-PARA'!J:K,2,0),VLOOKUP('BD Conta 5294-1'!J371,'DE-PARA'!K:L,2,0))</f>
        <v>#N/A</v>
      </c>
      <c r="L371" s="70"/>
      <c r="M371" s="101">
        <f t="shared" si="11"/>
        <v>0</v>
      </c>
      <c r="O371" s="1" t="e">
        <f>VLOOKUP(K371,'Fluxo de Caixa'!B:B,1,0)</f>
        <v>#N/A</v>
      </c>
    </row>
    <row r="372" spans="2:15">
      <c r="B372" s="60"/>
      <c r="C372" s="65"/>
      <c r="D372" s="66"/>
      <c r="E372" s="20" t="str">
        <f t="shared" si="10"/>
        <v>1-1900</v>
      </c>
      <c r="F372" s="69"/>
      <c r="G372" s="67"/>
      <c r="H372" s="69"/>
      <c r="I372" s="60"/>
      <c r="J372" s="67"/>
      <c r="K372" s="25" t="e">
        <f>IFERROR(VLOOKUP(J372,'DE-PARA'!J:K,2,0),VLOOKUP('BD Conta 5294-1'!J372,'DE-PARA'!K:L,2,0))</f>
        <v>#N/A</v>
      </c>
      <c r="L372" s="70"/>
      <c r="M372" s="101">
        <f t="shared" si="11"/>
        <v>0</v>
      </c>
      <c r="O372" s="1" t="e">
        <f>VLOOKUP(K372,'Fluxo de Caixa'!B:B,1,0)</f>
        <v>#N/A</v>
      </c>
    </row>
    <row r="373" spans="2:15">
      <c r="B373" s="60"/>
      <c r="C373" s="65"/>
      <c r="D373" s="66"/>
      <c r="E373" s="20" t="str">
        <f t="shared" si="10"/>
        <v>1-1900</v>
      </c>
      <c r="F373" s="69"/>
      <c r="G373" s="67"/>
      <c r="H373" s="69"/>
      <c r="I373" s="60"/>
      <c r="J373" s="67"/>
      <c r="K373" s="25" t="e">
        <f>IFERROR(VLOOKUP(J373,'DE-PARA'!J:K,2,0),VLOOKUP('BD Conta 5294-1'!J373,'DE-PARA'!K:L,2,0))</f>
        <v>#N/A</v>
      </c>
      <c r="L373" s="70"/>
      <c r="M373" s="101">
        <f t="shared" si="11"/>
        <v>0</v>
      </c>
      <c r="O373" s="1" t="e">
        <f>VLOOKUP(K373,'Fluxo de Caixa'!B:B,1,0)</f>
        <v>#N/A</v>
      </c>
    </row>
    <row r="374" spans="2:15">
      <c r="B374" s="60"/>
      <c r="C374" s="65"/>
      <c r="D374" s="66"/>
      <c r="E374" s="20" t="str">
        <f t="shared" si="10"/>
        <v>1-1900</v>
      </c>
      <c r="F374" s="69"/>
      <c r="G374" s="67"/>
      <c r="H374" s="69"/>
      <c r="I374" s="60"/>
      <c r="J374" s="67"/>
      <c r="K374" s="25" t="e">
        <f>IFERROR(VLOOKUP(J374,'DE-PARA'!J:K,2,0),VLOOKUP('BD Conta 5294-1'!J374,'DE-PARA'!K:L,2,0))</f>
        <v>#N/A</v>
      </c>
      <c r="L374" s="70"/>
      <c r="M374" s="101">
        <f t="shared" si="11"/>
        <v>0</v>
      </c>
      <c r="O374" s="1" t="e">
        <f>VLOOKUP(K374,'Fluxo de Caixa'!B:B,1,0)</f>
        <v>#N/A</v>
      </c>
    </row>
    <row r="375" spans="2:15">
      <c r="B375" s="60"/>
      <c r="C375" s="65"/>
      <c r="D375" s="66"/>
      <c r="E375" s="20" t="str">
        <f t="shared" si="10"/>
        <v>1-1900</v>
      </c>
      <c r="F375" s="69"/>
      <c r="G375" s="67"/>
      <c r="H375" s="69"/>
      <c r="I375" s="60"/>
      <c r="J375" s="67"/>
      <c r="K375" s="25" t="e">
        <f>IFERROR(VLOOKUP(J375,'DE-PARA'!J:K,2,0),VLOOKUP('BD Conta 5294-1'!J375,'DE-PARA'!K:L,2,0))</f>
        <v>#N/A</v>
      </c>
      <c r="L375" s="70"/>
      <c r="M375" s="101">
        <f t="shared" si="11"/>
        <v>0</v>
      </c>
      <c r="O375" s="1" t="e">
        <f>VLOOKUP(K375,'Fluxo de Caixa'!B:B,1,0)</f>
        <v>#N/A</v>
      </c>
    </row>
    <row r="376" spans="2:15">
      <c r="B376" s="60"/>
      <c r="C376" s="65"/>
      <c r="D376" s="66"/>
      <c r="E376" s="20" t="str">
        <f t="shared" si="10"/>
        <v>1-1900</v>
      </c>
      <c r="F376" s="69"/>
      <c r="G376" s="67"/>
      <c r="H376" s="69"/>
      <c r="I376" s="60"/>
      <c r="J376" s="67"/>
      <c r="K376" s="25" t="e">
        <f>IFERROR(VLOOKUP(J376,'DE-PARA'!J:K,2,0),VLOOKUP('BD Conta 5294-1'!J376,'DE-PARA'!K:L,2,0))</f>
        <v>#N/A</v>
      </c>
      <c r="L376" s="70"/>
      <c r="M376" s="101">
        <f t="shared" si="11"/>
        <v>0</v>
      </c>
      <c r="O376" s="1" t="e">
        <f>VLOOKUP(K376,'Fluxo de Caixa'!B:B,1,0)</f>
        <v>#N/A</v>
      </c>
    </row>
    <row r="377" spans="2:15">
      <c r="B377" s="60"/>
      <c r="C377" s="65"/>
      <c r="D377" s="66"/>
      <c r="E377" s="20" t="str">
        <f t="shared" si="10"/>
        <v>1-1900</v>
      </c>
      <c r="F377" s="69"/>
      <c r="G377" s="67"/>
      <c r="H377" s="69"/>
      <c r="I377" s="60"/>
      <c r="J377" s="67"/>
      <c r="K377" s="25" t="e">
        <f>IFERROR(VLOOKUP(J377,'DE-PARA'!J:K,2,0),VLOOKUP('BD Conta 5294-1'!J377,'DE-PARA'!K:L,2,0))</f>
        <v>#N/A</v>
      </c>
      <c r="L377" s="70"/>
      <c r="M377" s="101">
        <f t="shared" si="11"/>
        <v>0</v>
      </c>
      <c r="O377" s="1" t="e">
        <f>VLOOKUP(K377,'Fluxo de Caixa'!B:B,1,0)</f>
        <v>#N/A</v>
      </c>
    </row>
    <row r="378" spans="2:15">
      <c r="B378" s="60"/>
      <c r="C378" s="65"/>
      <c r="D378" s="66"/>
      <c r="E378" s="20" t="str">
        <f t="shared" si="10"/>
        <v>1-1900</v>
      </c>
      <c r="F378" s="69"/>
      <c r="G378" s="67"/>
      <c r="H378" s="69"/>
      <c r="I378" s="60"/>
      <c r="J378" s="67"/>
      <c r="K378" s="25" t="e">
        <f>IFERROR(VLOOKUP(J378,'DE-PARA'!J:K,2,0),VLOOKUP('BD Conta 5294-1'!J378,'DE-PARA'!K:L,2,0))</f>
        <v>#N/A</v>
      </c>
      <c r="L378" s="70"/>
      <c r="M378" s="101">
        <f t="shared" si="11"/>
        <v>0</v>
      </c>
      <c r="O378" s="1" t="e">
        <f>VLOOKUP(K378,'Fluxo de Caixa'!B:B,1,0)</f>
        <v>#N/A</v>
      </c>
    </row>
    <row r="379" spans="2:15">
      <c r="B379" s="60"/>
      <c r="C379" s="65"/>
      <c r="D379" s="66"/>
      <c r="E379" s="20" t="str">
        <f t="shared" si="10"/>
        <v>1-1900</v>
      </c>
      <c r="F379" s="69"/>
      <c r="G379" s="67"/>
      <c r="H379" s="69"/>
      <c r="I379" s="60"/>
      <c r="J379" s="67"/>
      <c r="K379" s="25" t="e">
        <f>IFERROR(VLOOKUP(J379,'DE-PARA'!J:K,2,0),VLOOKUP('BD Conta 5294-1'!J379,'DE-PARA'!K:L,2,0))</f>
        <v>#N/A</v>
      </c>
      <c r="L379" s="70"/>
      <c r="M379" s="101">
        <f t="shared" si="11"/>
        <v>0</v>
      </c>
      <c r="O379" s="1" t="e">
        <f>VLOOKUP(K379,'Fluxo de Caixa'!B:B,1,0)</f>
        <v>#N/A</v>
      </c>
    </row>
    <row r="380" spans="2:15">
      <c r="B380" s="60"/>
      <c r="C380" s="65"/>
      <c r="D380" s="66"/>
      <c r="E380" s="20" t="str">
        <f t="shared" si="10"/>
        <v>1-1900</v>
      </c>
      <c r="F380" s="69"/>
      <c r="G380" s="67"/>
      <c r="H380" s="69"/>
      <c r="I380" s="60"/>
      <c r="J380" s="67"/>
      <c r="K380" s="25" t="e">
        <f>IFERROR(VLOOKUP(J380,'DE-PARA'!J:K,2,0),VLOOKUP('BD Conta 5294-1'!J380,'DE-PARA'!K:L,2,0))</f>
        <v>#N/A</v>
      </c>
      <c r="L380" s="70"/>
      <c r="M380" s="101">
        <f t="shared" si="11"/>
        <v>0</v>
      </c>
      <c r="O380" s="1" t="e">
        <f>VLOOKUP(K380,'Fluxo de Caixa'!B:B,1,0)</f>
        <v>#N/A</v>
      </c>
    </row>
    <row r="381" spans="2:15">
      <c r="B381" s="60"/>
      <c r="C381" s="65"/>
      <c r="D381" s="66"/>
      <c r="E381" s="20" t="str">
        <f t="shared" si="10"/>
        <v>1-1900</v>
      </c>
      <c r="F381" s="69"/>
      <c r="G381" s="67"/>
      <c r="H381" s="69"/>
      <c r="I381" s="60"/>
      <c r="J381" s="67"/>
      <c r="K381" s="25" t="e">
        <f>IFERROR(VLOOKUP(J381,'DE-PARA'!J:K,2,0),VLOOKUP('BD Conta 5294-1'!J381,'DE-PARA'!K:L,2,0))</f>
        <v>#N/A</v>
      </c>
      <c r="L381" s="70"/>
      <c r="M381" s="101">
        <f t="shared" si="11"/>
        <v>0</v>
      </c>
      <c r="O381" s="1" t="e">
        <f>VLOOKUP(K381,'Fluxo de Caixa'!B:B,1,0)</f>
        <v>#N/A</v>
      </c>
    </row>
    <row r="382" spans="2:15">
      <c r="B382" s="60"/>
      <c r="C382" s="65"/>
      <c r="D382" s="66"/>
      <c r="E382" s="20" t="str">
        <f t="shared" si="10"/>
        <v>1-1900</v>
      </c>
      <c r="F382" s="69"/>
      <c r="G382" s="67"/>
      <c r="H382" s="69"/>
      <c r="I382" s="60"/>
      <c r="J382" s="67"/>
      <c r="K382" s="25" t="e">
        <f>IFERROR(VLOOKUP(J382,'DE-PARA'!J:K,2,0),VLOOKUP('BD Conta 5294-1'!J382,'DE-PARA'!K:L,2,0))</f>
        <v>#N/A</v>
      </c>
      <c r="L382" s="70"/>
      <c r="M382" s="101">
        <f t="shared" si="11"/>
        <v>0</v>
      </c>
      <c r="O382" s="1" t="e">
        <f>VLOOKUP(K382,'Fluxo de Caixa'!B:B,1,0)</f>
        <v>#N/A</v>
      </c>
    </row>
    <row r="383" spans="2:15">
      <c r="B383" s="60"/>
      <c r="C383" s="65"/>
      <c r="D383" s="66"/>
      <c r="E383" s="20" t="str">
        <f t="shared" si="10"/>
        <v>1-1900</v>
      </c>
      <c r="F383" s="69"/>
      <c r="G383" s="67"/>
      <c r="H383" s="69"/>
      <c r="I383" s="60"/>
      <c r="J383" s="67"/>
      <c r="K383" s="25" t="e">
        <f>IFERROR(VLOOKUP(J383,'DE-PARA'!J:K,2,0),VLOOKUP('BD Conta 5294-1'!J383,'DE-PARA'!K:L,2,0))</f>
        <v>#N/A</v>
      </c>
      <c r="L383" s="70"/>
      <c r="M383" s="101">
        <f t="shared" si="11"/>
        <v>0</v>
      </c>
      <c r="O383" s="1" t="e">
        <f>VLOOKUP(K383,'Fluxo de Caixa'!B:B,1,0)</f>
        <v>#N/A</v>
      </c>
    </row>
    <row r="384" spans="2:15">
      <c r="B384" s="60"/>
      <c r="C384" s="65"/>
      <c r="D384" s="66"/>
      <c r="E384" s="20" t="str">
        <f t="shared" si="10"/>
        <v>1-1900</v>
      </c>
      <c r="F384" s="69"/>
      <c r="G384" s="67"/>
      <c r="H384" s="69"/>
      <c r="I384" s="60"/>
      <c r="J384" s="67"/>
      <c r="K384" s="25" t="e">
        <f>IFERROR(VLOOKUP(J384,'DE-PARA'!J:K,2,0),VLOOKUP('BD Conta 5294-1'!J384,'DE-PARA'!K:L,2,0))</f>
        <v>#N/A</v>
      </c>
      <c r="L384" s="70"/>
      <c r="M384" s="101">
        <f t="shared" si="11"/>
        <v>0</v>
      </c>
      <c r="O384" s="1" t="e">
        <f>VLOOKUP(K384,'Fluxo de Caixa'!B:B,1,0)</f>
        <v>#N/A</v>
      </c>
    </row>
    <row r="385" spans="2:15">
      <c r="B385" s="60"/>
      <c r="C385" s="65"/>
      <c r="D385" s="66"/>
      <c r="E385" s="20" t="str">
        <f t="shared" si="10"/>
        <v>1-1900</v>
      </c>
      <c r="F385" s="69"/>
      <c r="G385" s="67"/>
      <c r="H385" s="69"/>
      <c r="I385" s="60"/>
      <c r="J385" s="67"/>
      <c r="K385" s="25" t="e">
        <f>IFERROR(VLOOKUP(J385,'DE-PARA'!J:K,2,0),VLOOKUP('BD Conta 5294-1'!J385,'DE-PARA'!K:L,2,0))</f>
        <v>#N/A</v>
      </c>
      <c r="L385" s="70"/>
      <c r="M385" s="101">
        <f t="shared" si="11"/>
        <v>0</v>
      </c>
      <c r="O385" s="1" t="e">
        <f>VLOOKUP(K385,'Fluxo de Caixa'!B:B,1,0)</f>
        <v>#N/A</v>
      </c>
    </row>
    <row r="386" spans="2:15">
      <c r="B386" s="60"/>
      <c r="C386" s="65"/>
      <c r="D386" s="66"/>
      <c r="E386" s="20" t="str">
        <f t="shared" si="10"/>
        <v>1-1900</v>
      </c>
      <c r="F386" s="69"/>
      <c r="G386" s="67"/>
      <c r="H386" s="69"/>
      <c r="I386" s="60"/>
      <c r="J386" s="67"/>
      <c r="K386" s="25" t="e">
        <f>IFERROR(VLOOKUP(J386,'DE-PARA'!J:K,2,0),VLOOKUP('BD Conta 5294-1'!J386,'DE-PARA'!K:L,2,0))</f>
        <v>#N/A</v>
      </c>
      <c r="L386" s="70"/>
      <c r="M386" s="101">
        <f t="shared" si="11"/>
        <v>0</v>
      </c>
      <c r="O386" s="1" t="e">
        <f>VLOOKUP(K386,'Fluxo de Caixa'!B:B,1,0)</f>
        <v>#N/A</v>
      </c>
    </row>
    <row r="387" spans="2:15">
      <c r="B387" s="60"/>
      <c r="C387" s="65"/>
      <c r="D387" s="66"/>
      <c r="E387" s="20" t="str">
        <f t="shared" si="10"/>
        <v>1-1900</v>
      </c>
      <c r="F387" s="69"/>
      <c r="G387" s="67"/>
      <c r="H387" s="69"/>
      <c r="I387" s="60"/>
      <c r="J387" s="67"/>
      <c r="K387" s="25" t="e">
        <f>IFERROR(VLOOKUP(J387,'DE-PARA'!J:K,2,0),VLOOKUP('BD Conta 5294-1'!J387,'DE-PARA'!K:L,2,0))</f>
        <v>#N/A</v>
      </c>
      <c r="L387" s="70"/>
      <c r="M387" s="101">
        <f t="shared" si="11"/>
        <v>0</v>
      </c>
      <c r="O387" s="1" t="e">
        <f>VLOOKUP(K387,'Fluxo de Caixa'!B:B,1,0)</f>
        <v>#N/A</v>
      </c>
    </row>
    <row r="388" spans="2:15">
      <c r="B388" s="60"/>
      <c r="C388" s="65"/>
      <c r="D388" s="66"/>
      <c r="E388" s="20" t="str">
        <f t="shared" ref="E388:E451" si="12">MONTH(D388)&amp;"-"&amp;YEAR(D388)</f>
        <v>1-1900</v>
      </c>
      <c r="F388" s="69"/>
      <c r="G388" s="67"/>
      <c r="H388" s="69"/>
      <c r="I388" s="60"/>
      <c r="J388" s="67"/>
      <c r="K388" s="25" t="e">
        <f>IFERROR(VLOOKUP(J388,'DE-PARA'!J:K,2,0),VLOOKUP('BD Conta 5294-1'!J388,'DE-PARA'!K:L,2,0))</f>
        <v>#N/A</v>
      </c>
      <c r="L388" s="70"/>
      <c r="M388" s="101">
        <f t="shared" si="11"/>
        <v>0</v>
      </c>
      <c r="O388" s="1" t="e">
        <f>VLOOKUP(K388,'Fluxo de Caixa'!B:B,1,0)</f>
        <v>#N/A</v>
      </c>
    </row>
    <row r="389" spans="2:15">
      <c r="B389" s="60"/>
      <c r="C389" s="65"/>
      <c r="D389" s="66"/>
      <c r="E389" s="20" t="str">
        <f t="shared" si="12"/>
        <v>1-1900</v>
      </c>
      <c r="F389" s="69"/>
      <c r="G389" s="67"/>
      <c r="H389" s="69"/>
      <c r="I389" s="60"/>
      <c r="J389" s="67"/>
      <c r="K389" s="25" t="e">
        <f>IFERROR(VLOOKUP(J389,'DE-PARA'!J:K,2,0),VLOOKUP('BD Conta 5294-1'!J389,'DE-PARA'!K:L,2,0))</f>
        <v>#N/A</v>
      </c>
      <c r="L389" s="70"/>
      <c r="M389" s="101">
        <f t="shared" si="11"/>
        <v>0</v>
      </c>
      <c r="O389" s="1" t="e">
        <f>VLOOKUP(K389,'Fluxo de Caixa'!B:B,1,0)</f>
        <v>#N/A</v>
      </c>
    </row>
    <row r="390" spans="2:15">
      <c r="B390" s="60"/>
      <c r="C390" s="65"/>
      <c r="D390" s="66"/>
      <c r="E390" s="20" t="str">
        <f t="shared" si="12"/>
        <v>1-1900</v>
      </c>
      <c r="F390" s="69"/>
      <c r="G390" s="67"/>
      <c r="H390" s="69"/>
      <c r="I390" s="60"/>
      <c r="J390" s="67"/>
      <c r="K390" s="25" t="e">
        <f>IFERROR(VLOOKUP(J390,'DE-PARA'!J:K,2,0),VLOOKUP('BD Conta 5294-1'!J390,'DE-PARA'!K:L,2,0))</f>
        <v>#N/A</v>
      </c>
      <c r="L390" s="70"/>
      <c r="M390" s="101">
        <f t="shared" ref="M390:M453" si="13">M389+L390</f>
        <v>0</v>
      </c>
      <c r="O390" s="1" t="e">
        <f>VLOOKUP(K390,'Fluxo de Caixa'!B:B,1,0)</f>
        <v>#N/A</v>
      </c>
    </row>
    <row r="391" spans="2:15">
      <c r="B391" s="60"/>
      <c r="C391" s="65"/>
      <c r="D391" s="66"/>
      <c r="E391" s="20" t="str">
        <f t="shared" si="12"/>
        <v>1-1900</v>
      </c>
      <c r="F391" s="69"/>
      <c r="G391" s="67"/>
      <c r="H391" s="69"/>
      <c r="I391" s="60"/>
      <c r="J391" s="67"/>
      <c r="K391" s="25" t="e">
        <f>IFERROR(VLOOKUP(J391,'DE-PARA'!J:K,2,0),VLOOKUP('BD Conta 5294-1'!J391,'DE-PARA'!K:L,2,0))</f>
        <v>#N/A</v>
      </c>
      <c r="L391" s="70"/>
      <c r="M391" s="101">
        <f t="shared" si="13"/>
        <v>0</v>
      </c>
      <c r="O391" s="1" t="e">
        <f>VLOOKUP(K391,'Fluxo de Caixa'!B:B,1,0)</f>
        <v>#N/A</v>
      </c>
    </row>
    <row r="392" spans="2:15">
      <c r="B392" s="60"/>
      <c r="C392" s="65"/>
      <c r="D392" s="66"/>
      <c r="E392" s="20" t="str">
        <f t="shared" si="12"/>
        <v>1-1900</v>
      </c>
      <c r="F392" s="69"/>
      <c r="G392" s="67"/>
      <c r="H392" s="69"/>
      <c r="I392" s="60"/>
      <c r="J392" s="67"/>
      <c r="K392" s="25" t="e">
        <f>IFERROR(VLOOKUP(J392,'DE-PARA'!J:K,2,0),VLOOKUP('BD Conta 5294-1'!J392,'DE-PARA'!K:L,2,0))</f>
        <v>#N/A</v>
      </c>
      <c r="L392" s="70"/>
      <c r="M392" s="101">
        <f t="shared" si="13"/>
        <v>0</v>
      </c>
      <c r="O392" s="1" t="e">
        <f>VLOOKUP(K392,'Fluxo de Caixa'!B:B,1,0)</f>
        <v>#N/A</v>
      </c>
    </row>
    <row r="393" spans="2:15">
      <c r="B393" s="60"/>
      <c r="C393" s="65"/>
      <c r="D393" s="66"/>
      <c r="E393" s="20" t="str">
        <f t="shared" si="12"/>
        <v>1-1900</v>
      </c>
      <c r="F393" s="69"/>
      <c r="G393" s="67"/>
      <c r="H393" s="69"/>
      <c r="I393" s="60"/>
      <c r="J393" s="67"/>
      <c r="K393" s="25" t="e">
        <f>IFERROR(VLOOKUP(J393,'DE-PARA'!J:K,2,0),VLOOKUP('BD Conta 5294-1'!J393,'DE-PARA'!K:L,2,0))</f>
        <v>#N/A</v>
      </c>
      <c r="L393" s="70"/>
      <c r="M393" s="101">
        <f t="shared" si="13"/>
        <v>0</v>
      </c>
      <c r="O393" s="1" t="e">
        <f>VLOOKUP(K393,'Fluxo de Caixa'!B:B,1,0)</f>
        <v>#N/A</v>
      </c>
    </row>
    <row r="394" spans="2:15">
      <c r="B394" s="60"/>
      <c r="C394" s="65"/>
      <c r="D394" s="66"/>
      <c r="E394" s="20" t="str">
        <f t="shared" si="12"/>
        <v>1-1900</v>
      </c>
      <c r="F394" s="69"/>
      <c r="G394" s="67"/>
      <c r="H394" s="69"/>
      <c r="I394" s="60"/>
      <c r="J394" s="67"/>
      <c r="K394" s="25" t="e">
        <f>IFERROR(VLOOKUP(J394,'DE-PARA'!J:K,2,0),VLOOKUP('BD Conta 5294-1'!J394,'DE-PARA'!K:L,2,0))</f>
        <v>#N/A</v>
      </c>
      <c r="L394" s="70"/>
      <c r="M394" s="101">
        <f t="shared" si="13"/>
        <v>0</v>
      </c>
      <c r="O394" s="1" t="e">
        <f>VLOOKUP(K394,'Fluxo de Caixa'!B:B,1,0)</f>
        <v>#N/A</v>
      </c>
    </row>
    <row r="395" spans="2:15">
      <c r="B395" s="60"/>
      <c r="C395" s="65"/>
      <c r="D395" s="66"/>
      <c r="E395" s="20" t="str">
        <f t="shared" si="12"/>
        <v>1-1900</v>
      </c>
      <c r="F395" s="69"/>
      <c r="G395" s="67"/>
      <c r="H395" s="69"/>
      <c r="I395" s="60"/>
      <c r="J395" s="67"/>
      <c r="K395" s="25" t="e">
        <f>IFERROR(VLOOKUP(J395,'DE-PARA'!J:K,2,0),VLOOKUP('BD Conta 5294-1'!J395,'DE-PARA'!K:L,2,0))</f>
        <v>#N/A</v>
      </c>
      <c r="L395" s="70"/>
      <c r="M395" s="101">
        <f t="shared" si="13"/>
        <v>0</v>
      </c>
      <c r="O395" s="1" t="e">
        <f>VLOOKUP(K395,'Fluxo de Caixa'!B:B,1,0)</f>
        <v>#N/A</v>
      </c>
    </row>
    <row r="396" spans="2:15">
      <c r="B396" s="60"/>
      <c r="C396" s="65"/>
      <c r="D396" s="66"/>
      <c r="E396" s="20" t="str">
        <f t="shared" si="12"/>
        <v>1-1900</v>
      </c>
      <c r="F396" s="69"/>
      <c r="G396" s="67"/>
      <c r="H396" s="69"/>
      <c r="I396" s="60"/>
      <c r="J396" s="67"/>
      <c r="K396" s="25" t="e">
        <f>IFERROR(VLOOKUP(J396,'DE-PARA'!J:K,2,0),VLOOKUP('BD Conta 5294-1'!J396,'DE-PARA'!K:L,2,0))</f>
        <v>#N/A</v>
      </c>
      <c r="L396" s="70"/>
      <c r="M396" s="101">
        <f t="shared" si="13"/>
        <v>0</v>
      </c>
      <c r="O396" s="1" t="e">
        <f>VLOOKUP(K396,'Fluxo de Caixa'!B:B,1,0)</f>
        <v>#N/A</v>
      </c>
    </row>
    <row r="397" spans="2:15">
      <c r="B397" s="60"/>
      <c r="C397" s="65"/>
      <c r="D397" s="66"/>
      <c r="E397" s="20" t="str">
        <f t="shared" si="12"/>
        <v>1-1900</v>
      </c>
      <c r="F397" s="69"/>
      <c r="G397" s="67"/>
      <c r="H397" s="69"/>
      <c r="I397" s="60"/>
      <c r="J397" s="67"/>
      <c r="K397" s="25" t="e">
        <f>IFERROR(VLOOKUP(J397,'DE-PARA'!J:K,2,0),VLOOKUP('BD Conta 5294-1'!J397,'DE-PARA'!K:L,2,0))</f>
        <v>#N/A</v>
      </c>
      <c r="L397" s="70"/>
      <c r="M397" s="101">
        <f t="shared" si="13"/>
        <v>0</v>
      </c>
      <c r="O397" s="1" t="e">
        <f>VLOOKUP(K397,'Fluxo de Caixa'!B:B,1,0)</f>
        <v>#N/A</v>
      </c>
    </row>
    <row r="398" spans="2:15">
      <c r="B398" s="60"/>
      <c r="C398" s="65"/>
      <c r="D398" s="66"/>
      <c r="E398" s="20" t="str">
        <f t="shared" si="12"/>
        <v>1-1900</v>
      </c>
      <c r="F398" s="69"/>
      <c r="G398" s="67"/>
      <c r="H398" s="69"/>
      <c r="I398" s="60"/>
      <c r="J398" s="67"/>
      <c r="K398" s="25" t="e">
        <f>IFERROR(VLOOKUP(J398,'DE-PARA'!J:K,2,0),VLOOKUP('BD Conta 5294-1'!J398,'DE-PARA'!K:L,2,0))</f>
        <v>#N/A</v>
      </c>
      <c r="L398" s="70"/>
      <c r="M398" s="101">
        <f t="shared" si="13"/>
        <v>0</v>
      </c>
      <c r="O398" s="1" t="e">
        <f>VLOOKUP(K398,'Fluxo de Caixa'!B:B,1,0)</f>
        <v>#N/A</v>
      </c>
    </row>
    <row r="399" spans="2:15">
      <c r="B399" s="60"/>
      <c r="C399" s="65"/>
      <c r="D399" s="66"/>
      <c r="E399" s="20" t="str">
        <f t="shared" si="12"/>
        <v>1-1900</v>
      </c>
      <c r="F399" s="69"/>
      <c r="G399" s="67"/>
      <c r="H399" s="69"/>
      <c r="I399" s="60"/>
      <c r="J399" s="67"/>
      <c r="K399" s="25" t="e">
        <f>IFERROR(VLOOKUP(J399,'DE-PARA'!J:K,2,0),VLOOKUP('BD Conta 5294-1'!J399,'DE-PARA'!K:L,2,0))</f>
        <v>#N/A</v>
      </c>
      <c r="L399" s="70"/>
      <c r="M399" s="101">
        <f t="shared" si="13"/>
        <v>0</v>
      </c>
      <c r="O399" s="1" t="e">
        <f>VLOOKUP(K399,'Fluxo de Caixa'!B:B,1,0)</f>
        <v>#N/A</v>
      </c>
    </row>
    <row r="400" spans="2:15">
      <c r="B400" s="60"/>
      <c r="C400" s="65"/>
      <c r="D400" s="66"/>
      <c r="E400" s="20" t="str">
        <f t="shared" si="12"/>
        <v>1-1900</v>
      </c>
      <c r="F400" s="69"/>
      <c r="G400" s="67"/>
      <c r="H400" s="69"/>
      <c r="I400" s="60"/>
      <c r="J400" s="67"/>
      <c r="K400" s="25" t="e">
        <f>IFERROR(VLOOKUP(J400,'DE-PARA'!J:K,2,0),VLOOKUP('BD Conta 5294-1'!J400,'DE-PARA'!K:L,2,0))</f>
        <v>#N/A</v>
      </c>
      <c r="L400" s="70"/>
      <c r="M400" s="101">
        <f t="shared" si="13"/>
        <v>0</v>
      </c>
      <c r="O400" s="1" t="e">
        <f>VLOOKUP(K400,'Fluxo de Caixa'!B:B,1,0)</f>
        <v>#N/A</v>
      </c>
    </row>
    <row r="401" spans="2:15">
      <c r="B401" s="60"/>
      <c r="C401" s="65"/>
      <c r="D401" s="66"/>
      <c r="E401" s="20" t="str">
        <f t="shared" si="12"/>
        <v>1-1900</v>
      </c>
      <c r="F401" s="69"/>
      <c r="G401" s="67"/>
      <c r="H401" s="69"/>
      <c r="I401" s="60"/>
      <c r="J401" s="67"/>
      <c r="K401" s="25" t="e">
        <f>IFERROR(VLOOKUP(J401,'DE-PARA'!J:K,2,0),VLOOKUP('BD Conta 5294-1'!J401,'DE-PARA'!K:L,2,0))</f>
        <v>#N/A</v>
      </c>
      <c r="L401" s="70"/>
      <c r="M401" s="101">
        <f t="shared" si="13"/>
        <v>0</v>
      </c>
      <c r="O401" s="1" t="e">
        <f>VLOOKUP(K401,'Fluxo de Caixa'!B:B,1,0)</f>
        <v>#N/A</v>
      </c>
    </row>
    <row r="402" spans="2:15">
      <c r="B402" s="60"/>
      <c r="C402" s="65"/>
      <c r="D402" s="66"/>
      <c r="E402" s="20" t="str">
        <f t="shared" si="12"/>
        <v>1-1900</v>
      </c>
      <c r="F402" s="69"/>
      <c r="G402" s="67"/>
      <c r="H402" s="69"/>
      <c r="I402" s="60"/>
      <c r="J402" s="67"/>
      <c r="K402" s="25" t="e">
        <f>IFERROR(VLOOKUP(J402,'DE-PARA'!J:K,2,0),VLOOKUP('BD Conta 5294-1'!J402,'DE-PARA'!K:L,2,0))</f>
        <v>#N/A</v>
      </c>
      <c r="L402" s="70"/>
      <c r="M402" s="101">
        <f t="shared" si="13"/>
        <v>0</v>
      </c>
      <c r="O402" s="1" t="e">
        <f>VLOOKUP(K402,'Fluxo de Caixa'!B:B,1,0)</f>
        <v>#N/A</v>
      </c>
    </row>
    <row r="403" spans="2:15">
      <c r="B403" s="60"/>
      <c r="C403" s="65"/>
      <c r="D403" s="66"/>
      <c r="E403" s="20" t="str">
        <f t="shared" si="12"/>
        <v>1-1900</v>
      </c>
      <c r="F403" s="69"/>
      <c r="G403" s="67"/>
      <c r="H403" s="69"/>
      <c r="I403" s="60"/>
      <c r="J403" s="67"/>
      <c r="K403" s="25" t="e">
        <f>IFERROR(VLOOKUP(J403,'DE-PARA'!J:K,2,0),VLOOKUP('BD Conta 5294-1'!J403,'DE-PARA'!K:L,2,0))</f>
        <v>#N/A</v>
      </c>
      <c r="L403" s="70"/>
      <c r="M403" s="101">
        <f t="shared" si="13"/>
        <v>0</v>
      </c>
      <c r="O403" s="1" t="e">
        <f>VLOOKUP(K403,'Fluxo de Caixa'!B:B,1,0)</f>
        <v>#N/A</v>
      </c>
    </row>
    <row r="404" spans="2:15">
      <c r="B404" s="60"/>
      <c r="C404" s="65"/>
      <c r="D404" s="66"/>
      <c r="E404" s="20" t="str">
        <f t="shared" si="12"/>
        <v>1-1900</v>
      </c>
      <c r="F404" s="69"/>
      <c r="G404" s="67"/>
      <c r="H404" s="69"/>
      <c r="I404" s="60"/>
      <c r="J404" s="67"/>
      <c r="K404" s="25" t="e">
        <f>IFERROR(VLOOKUP(J404,'DE-PARA'!J:K,2,0),VLOOKUP('BD Conta 5294-1'!J404,'DE-PARA'!K:L,2,0))</f>
        <v>#N/A</v>
      </c>
      <c r="L404" s="70"/>
      <c r="M404" s="101">
        <f t="shared" si="13"/>
        <v>0</v>
      </c>
      <c r="O404" s="1" t="e">
        <f>VLOOKUP(K404,'Fluxo de Caixa'!B:B,1,0)</f>
        <v>#N/A</v>
      </c>
    </row>
    <row r="405" spans="2:15">
      <c r="B405" s="60"/>
      <c r="C405" s="65"/>
      <c r="D405" s="66"/>
      <c r="E405" s="20" t="str">
        <f t="shared" si="12"/>
        <v>1-1900</v>
      </c>
      <c r="F405" s="69"/>
      <c r="G405" s="67"/>
      <c r="H405" s="69"/>
      <c r="I405" s="60"/>
      <c r="J405" s="67"/>
      <c r="K405" s="25" t="e">
        <f>IFERROR(VLOOKUP(J405,'DE-PARA'!J:K,2,0),VLOOKUP('BD Conta 5294-1'!J405,'DE-PARA'!K:L,2,0))</f>
        <v>#N/A</v>
      </c>
      <c r="L405" s="70"/>
      <c r="M405" s="101">
        <f t="shared" si="13"/>
        <v>0</v>
      </c>
      <c r="O405" s="1" t="e">
        <f>VLOOKUP(K405,'Fluxo de Caixa'!B:B,1,0)</f>
        <v>#N/A</v>
      </c>
    </row>
    <row r="406" spans="2:15">
      <c r="B406" s="60"/>
      <c r="C406" s="65"/>
      <c r="D406" s="66"/>
      <c r="E406" s="20" t="str">
        <f t="shared" si="12"/>
        <v>1-1900</v>
      </c>
      <c r="F406" s="69"/>
      <c r="G406" s="67"/>
      <c r="H406" s="69"/>
      <c r="I406" s="60"/>
      <c r="J406" s="67"/>
      <c r="K406" s="25" t="e">
        <f>IFERROR(VLOOKUP(J406,'DE-PARA'!J:K,2,0),VLOOKUP('BD Conta 5294-1'!J406,'DE-PARA'!K:L,2,0))</f>
        <v>#N/A</v>
      </c>
      <c r="L406" s="70"/>
      <c r="M406" s="101">
        <f t="shared" si="13"/>
        <v>0</v>
      </c>
      <c r="O406" s="1" t="e">
        <f>VLOOKUP(K406,'Fluxo de Caixa'!B:B,1,0)</f>
        <v>#N/A</v>
      </c>
    </row>
    <row r="407" spans="2:15">
      <c r="B407" s="60"/>
      <c r="C407" s="65"/>
      <c r="D407" s="66"/>
      <c r="E407" s="20" t="str">
        <f t="shared" si="12"/>
        <v>1-1900</v>
      </c>
      <c r="F407" s="69"/>
      <c r="G407" s="67"/>
      <c r="H407" s="69"/>
      <c r="I407" s="60"/>
      <c r="J407" s="67"/>
      <c r="K407" s="25" t="e">
        <f>IFERROR(VLOOKUP(J407,'DE-PARA'!J:K,2,0),VLOOKUP('BD Conta 5294-1'!J407,'DE-PARA'!K:L,2,0))</f>
        <v>#N/A</v>
      </c>
      <c r="L407" s="70"/>
      <c r="M407" s="101">
        <f t="shared" si="13"/>
        <v>0</v>
      </c>
      <c r="O407" s="1" t="e">
        <f>VLOOKUP(K407,'Fluxo de Caixa'!B:B,1,0)</f>
        <v>#N/A</v>
      </c>
    </row>
    <row r="408" spans="2:15">
      <c r="B408" s="60"/>
      <c r="C408" s="65"/>
      <c r="D408" s="66"/>
      <c r="E408" s="20" t="str">
        <f t="shared" si="12"/>
        <v>1-1900</v>
      </c>
      <c r="F408" s="69"/>
      <c r="G408" s="67"/>
      <c r="H408" s="69"/>
      <c r="I408" s="60"/>
      <c r="J408" s="67"/>
      <c r="K408" s="25" t="e">
        <f>IFERROR(VLOOKUP(J408,'DE-PARA'!J:K,2,0),VLOOKUP('BD Conta 5294-1'!J408,'DE-PARA'!K:L,2,0))</f>
        <v>#N/A</v>
      </c>
      <c r="L408" s="70"/>
      <c r="M408" s="101">
        <f t="shared" si="13"/>
        <v>0</v>
      </c>
      <c r="O408" s="1" t="e">
        <f>VLOOKUP(K408,'Fluxo de Caixa'!B:B,1,0)</f>
        <v>#N/A</v>
      </c>
    </row>
    <row r="409" spans="2:15">
      <c r="B409" s="60"/>
      <c r="C409" s="65"/>
      <c r="D409" s="66"/>
      <c r="E409" s="20" t="str">
        <f t="shared" si="12"/>
        <v>1-1900</v>
      </c>
      <c r="F409" s="69"/>
      <c r="G409" s="67"/>
      <c r="H409" s="69"/>
      <c r="I409" s="60"/>
      <c r="J409" s="67"/>
      <c r="K409" s="25" t="e">
        <f>IFERROR(VLOOKUP(J409,'DE-PARA'!J:K,2,0),VLOOKUP('BD Conta 5294-1'!J409,'DE-PARA'!K:L,2,0))</f>
        <v>#N/A</v>
      </c>
      <c r="L409" s="70"/>
      <c r="M409" s="101">
        <f t="shared" si="13"/>
        <v>0</v>
      </c>
      <c r="O409" s="1" t="e">
        <f>VLOOKUP(K409,'Fluxo de Caixa'!B:B,1,0)</f>
        <v>#N/A</v>
      </c>
    </row>
    <row r="410" spans="2:15">
      <c r="B410" s="60"/>
      <c r="C410" s="65"/>
      <c r="D410" s="66"/>
      <c r="E410" s="20" t="str">
        <f t="shared" si="12"/>
        <v>1-1900</v>
      </c>
      <c r="F410" s="69"/>
      <c r="G410" s="67"/>
      <c r="H410" s="69"/>
      <c r="I410" s="60"/>
      <c r="J410" s="67"/>
      <c r="K410" s="25" t="e">
        <f>IFERROR(VLOOKUP(J410,'DE-PARA'!J:K,2,0),VLOOKUP('BD Conta 5294-1'!J410,'DE-PARA'!K:L,2,0))</f>
        <v>#N/A</v>
      </c>
      <c r="L410" s="70"/>
      <c r="M410" s="101">
        <f t="shared" si="13"/>
        <v>0</v>
      </c>
      <c r="O410" s="1" t="e">
        <f>VLOOKUP(K410,'Fluxo de Caixa'!B:B,1,0)</f>
        <v>#N/A</v>
      </c>
    </row>
    <row r="411" spans="2:15">
      <c r="B411" s="60"/>
      <c r="C411" s="65"/>
      <c r="D411" s="66"/>
      <c r="E411" s="20" t="str">
        <f t="shared" si="12"/>
        <v>1-1900</v>
      </c>
      <c r="F411" s="69"/>
      <c r="G411" s="67"/>
      <c r="H411" s="69"/>
      <c r="I411" s="60"/>
      <c r="J411" s="67"/>
      <c r="K411" s="25" t="e">
        <f>IFERROR(VLOOKUP(J411,'DE-PARA'!J:K,2,0),VLOOKUP('BD Conta 5294-1'!J411,'DE-PARA'!K:L,2,0))</f>
        <v>#N/A</v>
      </c>
      <c r="L411" s="70"/>
      <c r="M411" s="101">
        <f t="shared" si="13"/>
        <v>0</v>
      </c>
      <c r="O411" s="1" t="e">
        <f>VLOOKUP(K411,'Fluxo de Caixa'!B:B,1,0)</f>
        <v>#N/A</v>
      </c>
    </row>
    <row r="412" spans="2:15">
      <c r="B412" s="60"/>
      <c r="C412" s="65"/>
      <c r="D412" s="66"/>
      <c r="E412" s="20" t="str">
        <f t="shared" si="12"/>
        <v>1-1900</v>
      </c>
      <c r="F412" s="69"/>
      <c r="G412" s="67"/>
      <c r="H412" s="69"/>
      <c r="I412" s="60"/>
      <c r="J412" s="67"/>
      <c r="K412" s="25" t="e">
        <f>IFERROR(VLOOKUP(J412,'DE-PARA'!J:K,2,0),VLOOKUP('BD Conta 5294-1'!J412,'DE-PARA'!K:L,2,0))</f>
        <v>#N/A</v>
      </c>
      <c r="L412" s="70"/>
      <c r="M412" s="101">
        <f t="shared" si="13"/>
        <v>0</v>
      </c>
      <c r="O412" s="1" t="e">
        <f>VLOOKUP(K412,'Fluxo de Caixa'!B:B,1,0)</f>
        <v>#N/A</v>
      </c>
    </row>
    <row r="413" spans="2:15">
      <c r="B413" s="60"/>
      <c r="C413" s="65"/>
      <c r="D413" s="66"/>
      <c r="E413" s="20" t="str">
        <f t="shared" si="12"/>
        <v>1-1900</v>
      </c>
      <c r="F413" s="69"/>
      <c r="G413" s="67"/>
      <c r="H413" s="69"/>
      <c r="I413" s="60"/>
      <c r="J413" s="67"/>
      <c r="K413" s="25" t="e">
        <f>IFERROR(VLOOKUP(J413,'DE-PARA'!J:K,2,0),VLOOKUP('BD Conta 5294-1'!J413,'DE-PARA'!K:L,2,0))</f>
        <v>#N/A</v>
      </c>
      <c r="L413" s="70"/>
      <c r="M413" s="101">
        <f t="shared" si="13"/>
        <v>0</v>
      </c>
      <c r="O413" s="1" t="e">
        <f>VLOOKUP(K413,'Fluxo de Caixa'!B:B,1,0)</f>
        <v>#N/A</v>
      </c>
    </row>
    <row r="414" spans="2:15">
      <c r="B414" s="60"/>
      <c r="C414" s="65"/>
      <c r="D414" s="66"/>
      <c r="E414" s="20" t="str">
        <f t="shared" si="12"/>
        <v>1-1900</v>
      </c>
      <c r="F414" s="69"/>
      <c r="G414" s="67"/>
      <c r="H414" s="69"/>
      <c r="I414" s="60"/>
      <c r="J414" s="67"/>
      <c r="K414" s="25" t="e">
        <f>IFERROR(VLOOKUP(J414,'DE-PARA'!J:K,2,0),VLOOKUP('BD Conta 5294-1'!J414,'DE-PARA'!K:L,2,0))</f>
        <v>#N/A</v>
      </c>
      <c r="L414" s="70"/>
      <c r="M414" s="101">
        <f t="shared" si="13"/>
        <v>0</v>
      </c>
      <c r="O414" s="1" t="e">
        <f>VLOOKUP(K414,'Fluxo de Caixa'!B:B,1,0)</f>
        <v>#N/A</v>
      </c>
    </row>
    <row r="415" spans="2:15">
      <c r="B415" s="60"/>
      <c r="C415" s="65"/>
      <c r="D415" s="66"/>
      <c r="E415" s="20" t="str">
        <f t="shared" si="12"/>
        <v>1-1900</v>
      </c>
      <c r="F415" s="69"/>
      <c r="G415" s="67"/>
      <c r="H415" s="69"/>
      <c r="I415" s="60"/>
      <c r="J415" s="67"/>
      <c r="K415" s="25" t="e">
        <f>IFERROR(VLOOKUP(J415,'DE-PARA'!J:K,2,0),VLOOKUP('BD Conta 5294-1'!J415,'DE-PARA'!K:L,2,0))</f>
        <v>#N/A</v>
      </c>
      <c r="L415" s="70"/>
      <c r="M415" s="101">
        <f t="shared" si="13"/>
        <v>0</v>
      </c>
      <c r="O415" s="1" t="e">
        <f>VLOOKUP(K415,'Fluxo de Caixa'!B:B,1,0)</f>
        <v>#N/A</v>
      </c>
    </row>
    <row r="416" spans="2:15">
      <c r="B416" s="60"/>
      <c r="C416" s="65"/>
      <c r="D416" s="66"/>
      <c r="E416" s="20" t="str">
        <f t="shared" si="12"/>
        <v>1-1900</v>
      </c>
      <c r="F416" s="69"/>
      <c r="G416" s="67"/>
      <c r="H416" s="69"/>
      <c r="I416" s="60"/>
      <c r="J416" s="67"/>
      <c r="K416" s="25" t="e">
        <f>IFERROR(VLOOKUP(J416,'DE-PARA'!J:K,2,0),VLOOKUP('BD Conta 5294-1'!J416,'DE-PARA'!K:L,2,0))</f>
        <v>#N/A</v>
      </c>
      <c r="L416" s="70"/>
      <c r="M416" s="101">
        <f t="shared" si="13"/>
        <v>0</v>
      </c>
      <c r="O416" s="1" t="e">
        <f>VLOOKUP(K416,'Fluxo de Caixa'!B:B,1,0)</f>
        <v>#N/A</v>
      </c>
    </row>
    <row r="417" spans="2:15">
      <c r="B417" s="60"/>
      <c r="C417" s="65"/>
      <c r="D417" s="66"/>
      <c r="E417" s="20" t="str">
        <f t="shared" si="12"/>
        <v>1-1900</v>
      </c>
      <c r="F417" s="69"/>
      <c r="G417" s="67"/>
      <c r="H417" s="69"/>
      <c r="I417" s="60"/>
      <c r="J417" s="67"/>
      <c r="K417" s="25" t="e">
        <f>IFERROR(VLOOKUP(J417,'DE-PARA'!J:K,2,0),VLOOKUP('BD Conta 5294-1'!J417,'DE-PARA'!K:L,2,0))</f>
        <v>#N/A</v>
      </c>
      <c r="L417" s="70"/>
      <c r="M417" s="101">
        <f t="shared" si="13"/>
        <v>0</v>
      </c>
      <c r="O417" s="1" t="e">
        <f>VLOOKUP(K417,'Fluxo de Caixa'!B:B,1,0)</f>
        <v>#N/A</v>
      </c>
    </row>
    <row r="418" spans="2:15">
      <c r="B418" s="60"/>
      <c r="C418" s="65"/>
      <c r="D418" s="66"/>
      <c r="E418" s="20" t="str">
        <f t="shared" si="12"/>
        <v>1-1900</v>
      </c>
      <c r="F418" s="69"/>
      <c r="G418" s="67"/>
      <c r="H418" s="69"/>
      <c r="I418" s="60"/>
      <c r="J418" s="67"/>
      <c r="K418" s="25" t="e">
        <f>IFERROR(VLOOKUP(J418,'DE-PARA'!J:K,2,0),VLOOKUP('BD Conta 5294-1'!J418,'DE-PARA'!K:L,2,0))</f>
        <v>#N/A</v>
      </c>
      <c r="L418" s="70"/>
      <c r="M418" s="101">
        <f t="shared" si="13"/>
        <v>0</v>
      </c>
      <c r="O418" s="1" t="e">
        <f>VLOOKUP(K418,'Fluxo de Caixa'!B:B,1,0)</f>
        <v>#N/A</v>
      </c>
    </row>
    <row r="419" spans="2:15">
      <c r="B419" s="60"/>
      <c r="C419" s="65"/>
      <c r="D419" s="66"/>
      <c r="E419" s="20" t="str">
        <f t="shared" si="12"/>
        <v>1-1900</v>
      </c>
      <c r="F419" s="69"/>
      <c r="G419" s="67"/>
      <c r="H419" s="69"/>
      <c r="I419" s="60"/>
      <c r="J419" s="67"/>
      <c r="K419" s="25" t="e">
        <f>IFERROR(VLOOKUP(J419,'DE-PARA'!J:K,2,0),VLOOKUP('BD Conta 5294-1'!J419,'DE-PARA'!K:L,2,0))</f>
        <v>#N/A</v>
      </c>
      <c r="L419" s="70"/>
      <c r="M419" s="101">
        <f t="shared" si="13"/>
        <v>0</v>
      </c>
      <c r="O419" s="1" t="e">
        <f>VLOOKUP(K419,'Fluxo de Caixa'!B:B,1,0)</f>
        <v>#N/A</v>
      </c>
    </row>
    <row r="420" spans="2:15">
      <c r="B420" s="60"/>
      <c r="C420" s="65"/>
      <c r="D420" s="66"/>
      <c r="E420" s="20" t="str">
        <f t="shared" si="12"/>
        <v>1-1900</v>
      </c>
      <c r="F420" s="69"/>
      <c r="G420" s="67"/>
      <c r="H420" s="69"/>
      <c r="I420" s="60"/>
      <c r="J420" s="67"/>
      <c r="K420" s="25" t="e">
        <f>IFERROR(VLOOKUP(J420,'DE-PARA'!J:K,2,0),VLOOKUP('BD Conta 5294-1'!J420,'DE-PARA'!K:L,2,0))</f>
        <v>#N/A</v>
      </c>
      <c r="L420" s="70"/>
      <c r="M420" s="101">
        <f t="shared" si="13"/>
        <v>0</v>
      </c>
      <c r="O420" s="1" t="e">
        <f>VLOOKUP(K420,'Fluxo de Caixa'!B:B,1,0)</f>
        <v>#N/A</v>
      </c>
    </row>
    <row r="421" spans="2:15">
      <c r="B421" s="60"/>
      <c r="C421" s="65"/>
      <c r="D421" s="66"/>
      <c r="E421" s="20" t="str">
        <f t="shared" si="12"/>
        <v>1-1900</v>
      </c>
      <c r="F421" s="69"/>
      <c r="G421" s="67"/>
      <c r="H421" s="69"/>
      <c r="I421" s="60"/>
      <c r="J421" s="67"/>
      <c r="K421" s="25" t="e">
        <f>IFERROR(VLOOKUP(J421,'DE-PARA'!J:K,2,0),VLOOKUP('BD Conta 5294-1'!J421,'DE-PARA'!K:L,2,0))</f>
        <v>#N/A</v>
      </c>
      <c r="L421" s="70"/>
      <c r="M421" s="101">
        <f t="shared" si="13"/>
        <v>0</v>
      </c>
      <c r="O421" s="1" t="e">
        <f>VLOOKUP(K421,'Fluxo de Caixa'!B:B,1,0)</f>
        <v>#N/A</v>
      </c>
    </row>
    <row r="422" spans="2:15">
      <c r="B422" s="60"/>
      <c r="C422" s="65"/>
      <c r="D422" s="66"/>
      <c r="E422" s="20" t="str">
        <f t="shared" si="12"/>
        <v>1-1900</v>
      </c>
      <c r="F422" s="69"/>
      <c r="G422" s="67"/>
      <c r="H422" s="69"/>
      <c r="I422" s="60"/>
      <c r="J422" s="67"/>
      <c r="K422" s="25" t="e">
        <f>IFERROR(VLOOKUP(J422,'DE-PARA'!J:K,2,0),VLOOKUP('BD Conta 5294-1'!J422,'DE-PARA'!K:L,2,0))</f>
        <v>#N/A</v>
      </c>
      <c r="L422" s="70"/>
      <c r="M422" s="101">
        <f t="shared" si="13"/>
        <v>0</v>
      </c>
      <c r="O422" s="1" t="e">
        <f>VLOOKUP(K422,'Fluxo de Caixa'!B:B,1,0)</f>
        <v>#N/A</v>
      </c>
    </row>
    <row r="423" spans="2:15">
      <c r="B423" s="60"/>
      <c r="C423" s="65"/>
      <c r="D423" s="66"/>
      <c r="E423" s="20" t="str">
        <f t="shared" si="12"/>
        <v>1-1900</v>
      </c>
      <c r="F423" s="69"/>
      <c r="G423" s="67"/>
      <c r="H423" s="69"/>
      <c r="I423" s="60"/>
      <c r="J423" s="67"/>
      <c r="K423" s="25" t="e">
        <f>IFERROR(VLOOKUP(J423,'DE-PARA'!J:K,2,0),VLOOKUP('BD Conta 5294-1'!J423,'DE-PARA'!K:L,2,0))</f>
        <v>#N/A</v>
      </c>
      <c r="L423" s="70"/>
      <c r="M423" s="101">
        <f t="shared" si="13"/>
        <v>0</v>
      </c>
      <c r="O423" s="1" t="e">
        <f>VLOOKUP(K423,'Fluxo de Caixa'!B:B,1,0)</f>
        <v>#N/A</v>
      </c>
    </row>
    <row r="424" spans="2:15">
      <c r="B424" s="60"/>
      <c r="C424" s="65"/>
      <c r="D424" s="66"/>
      <c r="E424" s="20" t="str">
        <f t="shared" si="12"/>
        <v>1-1900</v>
      </c>
      <c r="F424" s="69"/>
      <c r="G424" s="67"/>
      <c r="H424" s="69"/>
      <c r="I424" s="60"/>
      <c r="J424" s="67"/>
      <c r="K424" s="25" t="e">
        <f>IFERROR(VLOOKUP(J424,'DE-PARA'!J:K,2,0),VLOOKUP('BD Conta 5294-1'!J424,'DE-PARA'!K:L,2,0))</f>
        <v>#N/A</v>
      </c>
      <c r="L424" s="70"/>
      <c r="M424" s="101">
        <f t="shared" si="13"/>
        <v>0</v>
      </c>
      <c r="O424" s="1" t="e">
        <f>VLOOKUP(K424,'Fluxo de Caixa'!B:B,1,0)</f>
        <v>#N/A</v>
      </c>
    </row>
    <row r="425" spans="2:15">
      <c r="B425" s="60"/>
      <c r="C425" s="65"/>
      <c r="D425" s="66"/>
      <c r="E425" s="20" t="str">
        <f t="shared" si="12"/>
        <v>1-1900</v>
      </c>
      <c r="F425" s="69"/>
      <c r="G425" s="67"/>
      <c r="H425" s="69"/>
      <c r="I425" s="60"/>
      <c r="J425" s="67"/>
      <c r="K425" s="25" t="e">
        <f>IFERROR(VLOOKUP(J425,'DE-PARA'!J:K,2,0),VLOOKUP('BD Conta 5294-1'!J425,'DE-PARA'!K:L,2,0))</f>
        <v>#N/A</v>
      </c>
      <c r="L425" s="70"/>
      <c r="M425" s="101">
        <f t="shared" si="13"/>
        <v>0</v>
      </c>
      <c r="O425" s="1" t="e">
        <f>VLOOKUP(K425,'Fluxo de Caixa'!B:B,1,0)</f>
        <v>#N/A</v>
      </c>
    </row>
    <row r="426" spans="2:15">
      <c r="B426" s="60"/>
      <c r="C426" s="65"/>
      <c r="D426" s="66"/>
      <c r="E426" s="20" t="str">
        <f t="shared" si="12"/>
        <v>1-1900</v>
      </c>
      <c r="F426" s="69"/>
      <c r="G426" s="67"/>
      <c r="H426" s="69"/>
      <c r="I426" s="60"/>
      <c r="J426" s="67"/>
      <c r="K426" s="25" t="e">
        <f>IFERROR(VLOOKUP(J426,'DE-PARA'!J:K,2,0),VLOOKUP('BD Conta 5294-1'!J426,'DE-PARA'!K:L,2,0))</f>
        <v>#N/A</v>
      </c>
      <c r="L426" s="70"/>
      <c r="M426" s="101">
        <f t="shared" si="13"/>
        <v>0</v>
      </c>
      <c r="O426" s="1" t="e">
        <f>VLOOKUP(K426,'Fluxo de Caixa'!B:B,1,0)</f>
        <v>#N/A</v>
      </c>
    </row>
    <row r="427" spans="2:15">
      <c r="B427" s="60"/>
      <c r="C427" s="65"/>
      <c r="D427" s="66"/>
      <c r="E427" s="20" t="str">
        <f t="shared" si="12"/>
        <v>1-1900</v>
      </c>
      <c r="F427" s="69"/>
      <c r="G427" s="67"/>
      <c r="H427" s="69"/>
      <c r="I427" s="60"/>
      <c r="J427" s="67"/>
      <c r="K427" s="25" t="e">
        <f>IFERROR(VLOOKUP(J427,'DE-PARA'!J:K,2,0),VLOOKUP('BD Conta 5294-1'!J427,'DE-PARA'!K:L,2,0))</f>
        <v>#N/A</v>
      </c>
      <c r="L427" s="70"/>
      <c r="M427" s="101">
        <f t="shared" si="13"/>
        <v>0</v>
      </c>
      <c r="O427" s="1" t="e">
        <f>VLOOKUP(K427,'Fluxo de Caixa'!B:B,1,0)</f>
        <v>#N/A</v>
      </c>
    </row>
    <row r="428" spans="2:15">
      <c r="B428" s="60"/>
      <c r="C428" s="65"/>
      <c r="D428" s="66"/>
      <c r="E428" s="20" t="str">
        <f t="shared" si="12"/>
        <v>1-1900</v>
      </c>
      <c r="F428" s="69"/>
      <c r="G428" s="67"/>
      <c r="H428" s="69"/>
      <c r="I428" s="60"/>
      <c r="J428" s="67"/>
      <c r="K428" s="25" t="e">
        <f>IFERROR(VLOOKUP(J428,'DE-PARA'!J:K,2,0),VLOOKUP('BD Conta 5294-1'!J428,'DE-PARA'!K:L,2,0))</f>
        <v>#N/A</v>
      </c>
      <c r="L428" s="70"/>
      <c r="M428" s="101">
        <f t="shared" si="13"/>
        <v>0</v>
      </c>
      <c r="O428" s="1" t="e">
        <f>VLOOKUP(K428,'Fluxo de Caixa'!B:B,1,0)</f>
        <v>#N/A</v>
      </c>
    </row>
    <row r="429" spans="2:15">
      <c r="B429" s="60"/>
      <c r="C429" s="65"/>
      <c r="D429" s="66"/>
      <c r="E429" s="20" t="str">
        <f t="shared" si="12"/>
        <v>1-1900</v>
      </c>
      <c r="F429" s="69"/>
      <c r="G429" s="67"/>
      <c r="H429" s="69"/>
      <c r="I429" s="60"/>
      <c r="J429" s="67"/>
      <c r="K429" s="25" t="e">
        <f>IFERROR(VLOOKUP(J429,'DE-PARA'!J:K,2,0),VLOOKUP('BD Conta 5294-1'!J429,'DE-PARA'!K:L,2,0))</f>
        <v>#N/A</v>
      </c>
      <c r="L429" s="70"/>
      <c r="M429" s="101">
        <f t="shared" si="13"/>
        <v>0</v>
      </c>
      <c r="O429" s="1" t="e">
        <f>VLOOKUP(K429,'Fluxo de Caixa'!B:B,1,0)</f>
        <v>#N/A</v>
      </c>
    </row>
    <row r="430" spans="2:15">
      <c r="B430" s="60"/>
      <c r="C430" s="65"/>
      <c r="D430" s="66"/>
      <c r="E430" s="20" t="str">
        <f t="shared" si="12"/>
        <v>1-1900</v>
      </c>
      <c r="F430" s="69"/>
      <c r="G430" s="67"/>
      <c r="H430" s="69"/>
      <c r="I430" s="60"/>
      <c r="J430" s="67"/>
      <c r="K430" s="25" t="e">
        <f>IFERROR(VLOOKUP(J430,'DE-PARA'!J:K,2,0),VLOOKUP('BD Conta 5294-1'!J430,'DE-PARA'!K:L,2,0))</f>
        <v>#N/A</v>
      </c>
      <c r="L430" s="70"/>
      <c r="M430" s="101">
        <f t="shared" si="13"/>
        <v>0</v>
      </c>
      <c r="O430" s="1" t="e">
        <f>VLOOKUP(K430,'Fluxo de Caixa'!B:B,1,0)</f>
        <v>#N/A</v>
      </c>
    </row>
    <row r="431" spans="2:15">
      <c r="B431" s="60"/>
      <c r="C431" s="65"/>
      <c r="D431" s="66"/>
      <c r="E431" s="20" t="str">
        <f t="shared" si="12"/>
        <v>1-1900</v>
      </c>
      <c r="F431" s="69"/>
      <c r="G431" s="67"/>
      <c r="H431" s="69"/>
      <c r="I431" s="60"/>
      <c r="J431" s="67"/>
      <c r="K431" s="25" t="e">
        <f>IFERROR(VLOOKUP(J431,'DE-PARA'!J:K,2,0),VLOOKUP('BD Conta 5294-1'!J431,'DE-PARA'!K:L,2,0))</f>
        <v>#N/A</v>
      </c>
      <c r="L431" s="70"/>
      <c r="M431" s="101">
        <f t="shared" si="13"/>
        <v>0</v>
      </c>
      <c r="O431" s="1" t="e">
        <f>VLOOKUP(K431,'Fluxo de Caixa'!B:B,1,0)</f>
        <v>#N/A</v>
      </c>
    </row>
    <row r="432" spans="2:15">
      <c r="B432" s="60"/>
      <c r="C432" s="65"/>
      <c r="D432" s="66"/>
      <c r="E432" s="20" t="str">
        <f t="shared" si="12"/>
        <v>1-1900</v>
      </c>
      <c r="F432" s="69"/>
      <c r="G432" s="67"/>
      <c r="H432" s="69"/>
      <c r="I432" s="60"/>
      <c r="J432" s="67"/>
      <c r="K432" s="25" t="e">
        <f>IFERROR(VLOOKUP(J432,'DE-PARA'!J:K,2,0),VLOOKUP('BD Conta 5294-1'!J432,'DE-PARA'!K:L,2,0))</f>
        <v>#N/A</v>
      </c>
      <c r="L432" s="70"/>
      <c r="M432" s="101">
        <f t="shared" si="13"/>
        <v>0</v>
      </c>
      <c r="O432" s="1" t="e">
        <f>VLOOKUP(K432,'Fluxo de Caixa'!B:B,1,0)</f>
        <v>#N/A</v>
      </c>
    </row>
    <row r="433" spans="2:15">
      <c r="B433" s="60"/>
      <c r="C433" s="65"/>
      <c r="D433" s="66"/>
      <c r="E433" s="20" t="str">
        <f t="shared" si="12"/>
        <v>1-1900</v>
      </c>
      <c r="F433" s="69"/>
      <c r="G433" s="67"/>
      <c r="H433" s="69"/>
      <c r="I433" s="60"/>
      <c r="J433" s="67"/>
      <c r="K433" s="25" t="e">
        <f>IFERROR(VLOOKUP(J433,'DE-PARA'!J:K,2,0),VLOOKUP('BD Conta 5294-1'!J433,'DE-PARA'!K:L,2,0))</f>
        <v>#N/A</v>
      </c>
      <c r="L433" s="70"/>
      <c r="M433" s="101">
        <f t="shared" si="13"/>
        <v>0</v>
      </c>
      <c r="O433" s="1" t="e">
        <f>VLOOKUP(K433,'Fluxo de Caixa'!B:B,1,0)</f>
        <v>#N/A</v>
      </c>
    </row>
    <row r="434" spans="2:15">
      <c r="B434" s="60"/>
      <c r="C434" s="65"/>
      <c r="D434" s="66"/>
      <c r="E434" s="20" t="str">
        <f t="shared" si="12"/>
        <v>1-1900</v>
      </c>
      <c r="F434" s="69"/>
      <c r="G434" s="67"/>
      <c r="H434" s="69"/>
      <c r="I434" s="60"/>
      <c r="J434" s="67"/>
      <c r="K434" s="25" t="e">
        <f>IFERROR(VLOOKUP(J434,'DE-PARA'!J:K,2,0),VLOOKUP('BD Conta 5294-1'!J434,'DE-PARA'!K:L,2,0))</f>
        <v>#N/A</v>
      </c>
      <c r="L434" s="70"/>
      <c r="M434" s="101">
        <f t="shared" si="13"/>
        <v>0</v>
      </c>
      <c r="O434" s="1" t="e">
        <f>VLOOKUP(K434,'Fluxo de Caixa'!B:B,1,0)</f>
        <v>#N/A</v>
      </c>
    </row>
    <row r="435" spans="2:15">
      <c r="B435" s="60"/>
      <c r="C435" s="65"/>
      <c r="D435" s="66"/>
      <c r="E435" s="20" t="str">
        <f t="shared" si="12"/>
        <v>1-1900</v>
      </c>
      <c r="F435" s="69"/>
      <c r="G435" s="67"/>
      <c r="H435" s="69"/>
      <c r="I435" s="60"/>
      <c r="J435" s="67"/>
      <c r="K435" s="25" t="e">
        <f>IFERROR(VLOOKUP(J435,'DE-PARA'!J:K,2,0),VLOOKUP('BD Conta 5294-1'!J435,'DE-PARA'!K:L,2,0))</f>
        <v>#N/A</v>
      </c>
      <c r="L435" s="70"/>
      <c r="M435" s="101">
        <f t="shared" si="13"/>
        <v>0</v>
      </c>
      <c r="O435" s="1" t="e">
        <f>VLOOKUP(K435,'Fluxo de Caixa'!B:B,1,0)</f>
        <v>#N/A</v>
      </c>
    </row>
    <row r="436" spans="2:15">
      <c r="B436" s="60"/>
      <c r="C436" s="65"/>
      <c r="D436" s="66"/>
      <c r="E436" s="20" t="str">
        <f t="shared" si="12"/>
        <v>1-1900</v>
      </c>
      <c r="F436" s="69"/>
      <c r="G436" s="67"/>
      <c r="H436" s="69"/>
      <c r="I436" s="60"/>
      <c r="J436" s="67"/>
      <c r="K436" s="25" t="e">
        <f>IFERROR(VLOOKUP(J436,'DE-PARA'!J:K,2,0),VLOOKUP('BD Conta 5294-1'!J436,'DE-PARA'!K:L,2,0))</f>
        <v>#N/A</v>
      </c>
      <c r="L436" s="70"/>
      <c r="M436" s="101">
        <f t="shared" si="13"/>
        <v>0</v>
      </c>
      <c r="O436" s="1" t="e">
        <f>VLOOKUP(K436,'Fluxo de Caixa'!B:B,1,0)</f>
        <v>#N/A</v>
      </c>
    </row>
    <row r="437" spans="2:15">
      <c r="B437" s="60"/>
      <c r="C437" s="65"/>
      <c r="D437" s="66"/>
      <c r="E437" s="20" t="str">
        <f t="shared" si="12"/>
        <v>1-1900</v>
      </c>
      <c r="F437" s="69"/>
      <c r="G437" s="67"/>
      <c r="H437" s="69"/>
      <c r="I437" s="60"/>
      <c r="J437" s="67"/>
      <c r="K437" s="25" t="e">
        <f>IFERROR(VLOOKUP(J437,'DE-PARA'!J:K,2,0),VLOOKUP('BD Conta 5294-1'!J437,'DE-PARA'!K:L,2,0))</f>
        <v>#N/A</v>
      </c>
      <c r="L437" s="70"/>
      <c r="M437" s="101">
        <f t="shared" si="13"/>
        <v>0</v>
      </c>
      <c r="O437" s="1" t="e">
        <f>VLOOKUP(K437,'Fluxo de Caixa'!B:B,1,0)</f>
        <v>#N/A</v>
      </c>
    </row>
    <row r="438" spans="2:15">
      <c r="B438" s="60"/>
      <c r="C438" s="65"/>
      <c r="D438" s="66"/>
      <c r="E438" s="20" t="str">
        <f t="shared" si="12"/>
        <v>1-1900</v>
      </c>
      <c r="F438" s="69"/>
      <c r="G438" s="67"/>
      <c r="H438" s="69"/>
      <c r="I438" s="60"/>
      <c r="J438" s="67"/>
      <c r="K438" s="25" t="e">
        <f>IFERROR(VLOOKUP(J438,'DE-PARA'!J:K,2,0),VLOOKUP('BD Conta 5294-1'!J438,'DE-PARA'!K:L,2,0))</f>
        <v>#N/A</v>
      </c>
      <c r="L438" s="70"/>
      <c r="M438" s="101">
        <f t="shared" si="13"/>
        <v>0</v>
      </c>
      <c r="O438" s="1" t="e">
        <f>VLOOKUP(K438,'Fluxo de Caixa'!B:B,1,0)</f>
        <v>#N/A</v>
      </c>
    </row>
    <row r="439" spans="2:15">
      <c r="B439" s="60"/>
      <c r="C439" s="65"/>
      <c r="D439" s="66"/>
      <c r="E439" s="20" t="str">
        <f t="shared" si="12"/>
        <v>1-1900</v>
      </c>
      <c r="F439" s="69"/>
      <c r="G439" s="67"/>
      <c r="H439" s="69"/>
      <c r="I439" s="60"/>
      <c r="J439" s="67"/>
      <c r="K439" s="25" t="e">
        <f>IFERROR(VLOOKUP(J439,'DE-PARA'!J:K,2,0),VLOOKUP('BD Conta 5294-1'!J439,'DE-PARA'!K:L,2,0))</f>
        <v>#N/A</v>
      </c>
      <c r="L439" s="70"/>
      <c r="M439" s="101">
        <f t="shared" si="13"/>
        <v>0</v>
      </c>
      <c r="O439" s="1" t="e">
        <f>VLOOKUP(K439,'Fluxo de Caixa'!B:B,1,0)</f>
        <v>#N/A</v>
      </c>
    </row>
    <row r="440" spans="2:15">
      <c r="B440" s="60"/>
      <c r="C440" s="65"/>
      <c r="D440" s="66"/>
      <c r="E440" s="20" t="str">
        <f t="shared" si="12"/>
        <v>1-1900</v>
      </c>
      <c r="F440" s="69"/>
      <c r="G440" s="67"/>
      <c r="H440" s="69"/>
      <c r="I440" s="60"/>
      <c r="J440" s="67"/>
      <c r="K440" s="25" t="e">
        <f>IFERROR(VLOOKUP(J440,'DE-PARA'!J:K,2,0),VLOOKUP('BD Conta 5294-1'!J440,'DE-PARA'!K:L,2,0))</f>
        <v>#N/A</v>
      </c>
      <c r="L440" s="70"/>
      <c r="M440" s="101">
        <f t="shared" si="13"/>
        <v>0</v>
      </c>
      <c r="O440" s="1" t="e">
        <f>VLOOKUP(K440,'Fluxo de Caixa'!B:B,1,0)</f>
        <v>#N/A</v>
      </c>
    </row>
    <row r="441" spans="2:15">
      <c r="B441" s="60"/>
      <c r="C441" s="65"/>
      <c r="D441" s="66"/>
      <c r="E441" s="20" t="str">
        <f t="shared" si="12"/>
        <v>1-1900</v>
      </c>
      <c r="F441" s="69"/>
      <c r="G441" s="67"/>
      <c r="H441" s="69"/>
      <c r="I441" s="60"/>
      <c r="J441" s="67"/>
      <c r="K441" s="25" t="e">
        <f>IFERROR(VLOOKUP(J441,'DE-PARA'!J:K,2,0),VLOOKUP('BD Conta 5294-1'!J441,'DE-PARA'!K:L,2,0))</f>
        <v>#N/A</v>
      </c>
      <c r="L441" s="70"/>
      <c r="M441" s="101">
        <f t="shared" si="13"/>
        <v>0</v>
      </c>
      <c r="O441" s="1" t="e">
        <f>VLOOKUP(K441,'Fluxo de Caixa'!B:B,1,0)</f>
        <v>#N/A</v>
      </c>
    </row>
    <row r="442" spans="2:15">
      <c r="B442" s="60"/>
      <c r="C442" s="65"/>
      <c r="D442" s="66"/>
      <c r="E442" s="20" t="str">
        <f t="shared" si="12"/>
        <v>1-1900</v>
      </c>
      <c r="F442" s="69"/>
      <c r="G442" s="67"/>
      <c r="H442" s="69"/>
      <c r="I442" s="60"/>
      <c r="J442" s="67"/>
      <c r="K442" s="25" t="e">
        <f>IFERROR(VLOOKUP(J442,'DE-PARA'!J:K,2,0),VLOOKUP('BD Conta 5294-1'!J442,'DE-PARA'!K:L,2,0))</f>
        <v>#N/A</v>
      </c>
      <c r="L442" s="70"/>
      <c r="M442" s="101">
        <f t="shared" si="13"/>
        <v>0</v>
      </c>
      <c r="O442" s="1" t="e">
        <f>VLOOKUP(K442,'Fluxo de Caixa'!B:B,1,0)</f>
        <v>#N/A</v>
      </c>
    </row>
    <row r="443" spans="2:15">
      <c r="B443" s="60"/>
      <c r="C443" s="65"/>
      <c r="D443" s="66"/>
      <c r="E443" s="20" t="str">
        <f t="shared" si="12"/>
        <v>1-1900</v>
      </c>
      <c r="F443" s="69"/>
      <c r="G443" s="67"/>
      <c r="H443" s="69"/>
      <c r="I443" s="60"/>
      <c r="J443" s="67"/>
      <c r="K443" s="25" t="e">
        <f>IFERROR(VLOOKUP(J443,'DE-PARA'!J:K,2,0),VLOOKUP('BD Conta 5294-1'!J443,'DE-PARA'!K:L,2,0))</f>
        <v>#N/A</v>
      </c>
      <c r="L443" s="70"/>
      <c r="M443" s="101">
        <f t="shared" si="13"/>
        <v>0</v>
      </c>
      <c r="O443" s="1" t="e">
        <f>VLOOKUP(K443,'Fluxo de Caixa'!B:B,1,0)</f>
        <v>#N/A</v>
      </c>
    </row>
    <row r="444" spans="2:15">
      <c r="B444" s="60"/>
      <c r="C444" s="65"/>
      <c r="D444" s="66"/>
      <c r="E444" s="20" t="str">
        <f t="shared" si="12"/>
        <v>1-1900</v>
      </c>
      <c r="F444" s="69"/>
      <c r="G444" s="67"/>
      <c r="H444" s="69"/>
      <c r="I444" s="60"/>
      <c r="J444" s="67"/>
      <c r="K444" s="25" t="e">
        <f>IFERROR(VLOOKUP(J444,'DE-PARA'!J:K,2,0),VLOOKUP('BD Conta 5294-1'!J444,'DE-PARA'!K:L,2,0))</f>
        <v>#N/A</v>
      </c>
      <c r="L444" s="70"/>
      <c r="M444" s="101">
        <f t="shared" si="13"/>
        <v>0</v>
      </c>
      <c r="O444" s="1" t="e">
        <f>VLOOKUP(K444,'Fluxo de Caixa'!B:B,1,0)</f>
        <v>#N/A</v>
      </c>
    </row>
    <row r="445" spans="2:15">
      <c r="B445" s="60"/>
      <c r="C445" s="65"/>
      <c r="D445" s="66"/>
      <c r="E445" s="20" t="str">
        <f t="shared" si="12"/>
        <v>1-1900</v>
      </c>
      <c r="F445" s="69"/>
      <c r="G445" s="67"/>
      <c r="H445" s="69"/>
      <c r="I445" s="60"/>
      <c r="J445" s="67"/>
      <c r="K445" s="25" t="e">
        <f>IFERROR(VLOOKUP(J445,'DE-PARA'!J:K,2,0),VLOOKUP('BD Conta 5294-1'!J445,'DE-PARA'!K:L,2,0))</f>
        <v>#N/A</v>
      </c>
      <c r="L445" s="70"/>
      <c r="M445" s="101">
        <f t="shared" si="13"/>
        <v>0</v>
      </c>
      <c r="O445" s="1" t="e">
        <f>VLOOKUP(K445,'Fluxo de Caixa'!B:B,1,0)</f>
        <v>#N/A</v>
      </c>
    </row>
    <row r="446" spans="2:15">
      <c r="B446" s="60"/>
      <c r="C446" s="65"/>
      <c r="D446" s="66"/>
      <c r="E446" s="20" t="str">
        <f t="shared" si="12"/>
        <v>1-1900</v>
      </c>
      <c r="F446" s="69"/>
      <c r="G446" s="67"/>
      <c r="H446" s="69"/>
      <c r="I446" s="60"/>
      <c r="J446" s="67"/>
      <c r="K446" s="25" t="e">
        <f>IFERROR(VLOOKUP(J446,'DE-PARA'!J:K,2,0),VLOOKUP('BD Conta 5294-1'!J446,'DE-PARA'!K:L,2,0))</f>
        <v>#N/A</v>
      </c>
      <c r="L446" s="70"/>
      <c r="M446" s="101">
        <f t="shared" si="13"/>
        <v>0</v>
      </c>
      <c r="O446" s="1" t="e">
        <f>VLOOKUP(K446,'Fluxo de Caixa'!B:B,1,0)</f>
        <v>#N/A</v>
      </c>
    </row>
    <row r="447" spans="2:15">
      <c r="B447" s="60"/>
      <c r="C447" s="65"/>
      <c r="D447" s="66"/>
      <c r="E447" s="20" t="str">
        <f t="shared" si="12"/>
        <v>1-1900</v>
      </c>
      <c r="F447" s="69"/>
      <c r="G447" s="67"/>
      <c r="H447" s="69"/>
      <c r="I447" s="60"/>
      <c r="J447" s="67"/>
      <c r="K447" s="25" t="e">
        <f>IFERROR(VLOOKUP(J447,'DE-PARA'!J:K,2,0),VLOOKUP('BD Conta 5294-1'!J447,'DE-PARA'!K:L,2,0))</f>
        <v>#N/A</v>
      </c>
      <c r="L447" s="70"/>
      <c r="M447" s="101">
        <f t="shared" si="13"/>
        <v>0</v>
      </c>
      <c r="O447" s="1" t="e">
        <f>VLOOKUP(K447,'Fluxo de Caixa'!B:B,1,0)</f>
        <v>#N/A</v>
      </c>
    </row>
    <row r="448" spans="2:15">
      <c r="B448" s="60"/>
      <c r="C448" s="65"/>
      <c r="D448" s="66"/>
      <c r="E448" s="20" t="str">
        <f t="shared" si="12"/>
        <v>1-1900</v>
      </c>
      <c r="F448" s="69"/>
      <c r="G448" s="67"/>
      <c r="H448" s="69"/>
      <c r="I448" s="60"/>
      <c r="J448" s="67"/>
      <c r="K448" s="25" t="e">
        <f>IFERROR(VLOOKUP(J448,'DE-PARA'!J:K,2,0),VLOOKUP('BD Conta 5294-1'!J448,'DE-PARA'!K:L,2,0))</f>
        <v>#N/A</v>
      </c>
      <c r="L448" s="70"/>
      <c r="M448" s="101">
        <f t="shared" si="13"/>
        <v>0</v>
      </c>
      <c r="O448" s="1" t="e">
        <f>VLOOKUP(K448,'Fluxo de Caixa'!B:B,1,0)</f>
        <v>#N/A</v>
      </c>
    </row>
    <row r="449" spans="2:15">
      <c r="B449" s="60"/>
      <c r="C449" s="65"/>
      <c r="D449" s="66"/>
      <c r="E449" s="20" t="str">
        <f t="shared" si="12"/>
        <v>1-1900</v>
      </c>
      <c r="F449" s="69"/>
      <c r="G449" s="67"/>
      <c r="H449" s="69"/>
      <c r="I449" s="60"/>
      <c r="J449" s="67"/>
      <c r="K449" s="25" t="e">
        <f>IFERROR(VLOOKUP(J449,'DE-PARA'!J:K,2,0),VLOOKUP('BD Conta 5294-1'!J449,'DE-PARA'!K:L,2,0))</f>
        <v>#N/A</v>
      </c>
      <c r="L449" s="70"/>
      <c r="M449" s="101">
        <f t="shared" si="13"/>
        <v>0</v>
      </c>
      <c r="O449" s="1" t="e">
        <f>VLOOKUP(K449,'Fluxo de Caixa'!B:B,1,0)</f>
        <v>#N/A</v>
      </c>
    </row>
    <row r="450" spans="2:15">
      <c r="B450" s="60"/>
      <c r="C450" s="65"/>
      <c r="D450" s="66"/>
      <c r="E450" s="20" t="str">
        <f t="shared" si="12"/>
        <v>1-1900</v>
      </c>
      <c r="F450" s="69"/>
      <c r="G450" s="67"/>
      <c r="H450" s="69"/>
      <c r="I450" s="60"/>
      <c r="J450" s="67"/>
      <c r="K450" s="25" t="e">
        <f>IFERROR(VLOOKUP(J450,'DE-PARA'!J:K,2,0),VLOOKUP('BD Conta 5294-1'!J450,'DE-PARA'!K:L,2,0))</f>
        <v>#N/A</v>
      </c>
      <c r="L450" s="70"/>
      <c r="M450" s="101">
        <f t="shared" si="13"/>
        <v>0</v>
      </c>
      <c r="O450" s="1" t="e">
        <f>VLOOKUP(K450,'Fluxo de Caixa'!B:B,1,0)</f>
        <v>#N/A</v>
      </c>
    </row>
    <row r="451" spans="2:15">
      <c r="B451" s="60"/>
      <c r="C451" s="65"/>
      <c r="D451" s="66"/>
      <c r="E451" s="20" t="str">
        <f t="shared" si="12"/>
        <v>1-1900</v>
      </c>
      <c r="F451" s="69"/>
      <c r="G451" s="67"/>
      <c r="H451" s="69"/>
      <c r="I451" s="60"/>
      <c r="J451" s="67"/>
      <c r="K451" s="25" t="e">
        <f>IFERROR(VLOOKUP(J451,'DE-PARA'!J:K,2,0),VLOOKUP('BD Conta 5294-1'!J451,'DE-PARA'!K:L,2,0))</f>
        <v>#N/A</v>
      </c>
      <c r="L451" s="70"/>
      <c r="M451" s="101">
        <f t="shared" si="13"/>
        <v>0</v>
      </c>
      <c r="O451" s="1" t="e">
        <f>VLOOKUP(K451,'Fluxo de Caixa'!B:B,1,0)</f>
        <v>#N/A</v>
      </c>
    </row>
    <row r="452" spans="2:15">
      <c r="B452" s="60"/>
      <c r="C452" s="65"/>
      <c r="D452" s="66"/>
      <c r="E452" s="20" t="str">
        <f t="shared" ref="E452:E515" si="14">MONTH(D452)&amp;"-"&amp;YEAR(D452)</f>
        <v>1-1900</v>
      </c>
      <c r="F452" s="69"/>
      <c r="G452" s="67"/>
      <c r="H452" s="69"/>
      <c r="I452" s="60"/>
      <c r="J452" s="67"/>
      <c r="K452" s="25" t="e">
        <f>IFERROR(VLOOKUP(J452,'DE-PARA'!J:K,2,0),VLOOKUP('BD Conta 5294-1'!J452,'DE-PARA'!K:L,2,0))</f>
        <v>#N/A</v>
      </c>
      <c r="L452" s="70"/>
      <c r="M452" s="101">
        <f t="shared" si="13"/>
        <v>0</v>
      </c>
      <c r="O452" s="1" t="e">
        <f>VLOOKUP(K452,'Fluxo de Caixa'!B:B,1,0)</f>
        <v>#N/A</v>
      </c>
    </row>
    <row r="453" spans="2:15">
      <c r="B453" s="60"/>
      <c r="C453" s="65"/>
      <c r="D453" s="66"/>
      <c r="E453" s="20" t="str">
        <f t="shared" si="14"/>
        <v>1-1900</v>
      </c>
      <c r="F453" s="69"/>
      <c r="G453" s="67"/>
      <c r="H453" s="69"/>
      <c r="I453" s="60"/>
      <c r="J453" s="67"/>
      <c r="K453" s="25" t="e">
        <f>IFERROR(VLOOKUP(J453,'DE-PARA'!J:K,2,0),VLOOKUP('BD Conta 5294-1'!J453,'DE-PARA'!K:L,2,0))</f>
        <v>#N/A</v>
      </c>
      <c r="L453" s="70"/>
      <c r="M453" s="101">
        <f t="shared" si="13"/>
        <v>0</v>
      </c>
      <c r="O453" s="1" t="e">
        <f>VLOOKUP(K453,'Fluxo de Caixa'!B:B,1,0)</f>
        <v>#N/A</v>
      </c>
    </row>
    <row r="454" spans="2:15">
      <c r="B454" s="60"/>
      <c r="C454" s="65"/>
      <c r="D454" s="66"/>
      <c r="E454" s="20" t="str">
        <f t="shared" si="14"/>
        <v>1-1900</v>
      </c>
      <c r="F454" s="69"/>
      <c r="G454" s="67"/>
      <c r="H454" s="69"/>
      <c r="I454" s="60"/>
      <c r="J454" s="67"/>
      <c r="K454" s="25" t="e">
        <f>IFERROR(VLOOKUP(J454,'DE-PARA'!J:K,2,0),VLOOKUP('BD Conta 5294-1'!J454,'DE-PARA'!K:L,2,0))</f>
        <v>#N/A</v>
      </c>
      <c r="L454" s="70"/>
      <c r="M454" s="101">
        <f t="shared" ref="M454:M517" si="15">M453+L454</f>
        <v>0</v>
      </c>
      <c r="O454" s="1" t="e">
        <f>VLOOKUP(K454,'Fluxo de Caixa'!B:B,1,0)</f>
        <v>#N/A</v>
      </c>
    </row>
    <row r="455" spans="2:15">
      <c r="B455" s="60"/>
      <c r="C455" s="65"/>
      <c r="D455" s="66"/>
      <c r="E455" s="20" t="str">
        <f t="shared" si="14"/>
        <v>1-1900</v>
      </c>
      <c r="F455" s="69"/>
      <c r="G455" s="67"/>
      <c r="H455" s="69"/>
      <c r="I455" s="60"/>
      <c r="J455" s="67"/>
      <c r="K455" s="25" t="e">
        <f>IFERROR(VLOOKUP(J455,'DE-PARA'!J:K,2,0),VLOOKUP('BD Conta 5294-1'!J455,'DE-PARA'!K:L,2,0))</f>
        <v>#N/A</v>
      </c>
      <c r="L455" s="70"/>
      <c r="M455" s="101">
        <f t="shared" si="15"/>
        <v>0</v>
      </c>
      <c r="O455" s="1" t="e">
        <f>VLOOKUP(K455,'Fluxo de Caixa'!B:B,1,0)</f>
        <v>#N/A</v>
      </c>
    </row>
    <row r="456" spans="2:15">
      <c r="B456" s="60"/>
      <c r="C456" s="65"/>
      <c r="D456" s="66"/>
      <c r="E456" s="20" t="str">
        <f t="shared" si="14"/>
        <v>1-1900</v>
      </c>
      <c r="F456" s="69"/>
      <c r="G456" s="67"/>
      <c r="H456" s="69"/>
      <c r="I456" s="60"/>
      <c r="J456" s="67"/>
      <c r="K456" s="25" t="e">
        <f>IFERROR(VLOOKUP(J456,'DE-PARA'!J:K,2,0),VLOOKUP('BD Conta 5294-1'!J456,'DE-PARA'!K:L,2,0))</f>
        <v>#N/A</v>
      </c>
      <c r="L456" s="70"/>
      <c r="M456" s="101">
        <f t="shared" si="15"/>
        <v>0</v>
      </c>
      <c r="O456" s="1" t="e">
        <f>VLOOKUP(K456,'Fluxo de Caixa'!B:B,1,0)</f>
        <v>#N/A</v>
      </c>
    </row>
    <row r="457" spans="2:15">
      <c r="B457" s="60"/>
      <c r="C457" s="65"/>
      <c r="D457" s="66"/>
      <c r="E457" s="20" t="str">
        <f t="shared" si="14"/>
        <v>1-1900</v>
      </c>
      <c r="F457" s="69"/>
      <c r="G457" s="67"/>
      <c r="H457" s="69"/>
      <c r="I457" s="60"/>
      <c r="J457" s="67"/>
      <c r="K457" s="25" t="e">
        <f>IFERROR(VLOOKUP(J457,'DE-PARA'!J:K,2,0),VLOOKUP('BD Conta 5294-1'!J457,'DE-PARA'!K:L,2,0))</f>
        <v>#N/A</v>
      </c>
      <c r="L457" s="70"/>
      <c r="M457" s="101">
        <f t="shared" si="15"/>
        <v>0</v>
      </c>
      <c r="O457" s="1" t="e">
        <f>VLOOKUP(K457,'Fluxo de Caixa'!B:B,1,0)</f>
        <v>#N/A</v>
      </c>
    </row>
    <row r="458" spans="2:15">
      <c r="B458" s="60"/>
      <c r="C458" s="65"/>
      <c r="D458" s="66"/>
      <c r="E458" s="20" t="str">
        <f t="shared" si="14"/>
        <v>1-1900</v>
      </c>
      <c r="F458" s="69"/>
      <c r="G458" s="67"/>
      <c r="H458" s="69"/>
      <c r="I458" s="60"/>
      <c r="J458" s="67"/>
      <c r="K458" s="25" t="e">
        <f>IFERROR(VLOOKUP(J458,'DE-PARA'!J:K,2,0),VLOOKUP('BD Conta 5294-1'!J458,'DE-PARA'!K:L,2,0))</f>
        <v>#N/A</v>
      </c>
      <c r="L458" s="70"/>
      <c r="M458" s="101">
        <f t="shared" si="15"/>
        <v>0</v>
      </c>
      <c r="O458" s="1" t="e">
        <f>VLOOKUP(K458,'Fluxo de Caixa'!B:B,1,0)</f>
        <v>#N/A</v>
      </c>
    </row>
    <row r="459" spans="2:15">
      <c r="B459" s="60"/>
      <c r="C459" s="65"/>
      <c r="D459" s="66"/>
      <c r="E459" s="20" t="str">
        <f t="shared" si="14"/>
        <v>1-1900</v>
      </c>
      <c r="F459" s="69"/>
      <c r="G459" s="67"/>
      <c r="H459" s="69"/>
      <c r="I459" s="60"/>
      <c r="J459" s="67"/>
      <c r="K459" s="25" t="e">
        <f>IFERROR(VLOOKUP(J459,'DE-PARA'!J:K,2,0),VLOOKUP('BD Conta 5294-1'!J459,'DE-PARA'!K:L,2,0))</f>
        <v>#N/A</v>
      </c>
      <c r="L459" s="70"/>
      <c r="M459" s="101">
        <f t="shared" si="15"/>
        <v>0</v>
      </c>
      <c r="O459" s="1" t="e">
        <f>VLOOKUP(K459,'Fluxo de Caixa'!B:B,1,0)</f>
        <v>#N/A</v>
      </c>
    </row>
    <row r="460" spans="2:15">
      <c r="B460" s="60"/>
      <c r="C460" s="65"/>
      <c r="D460" s="66"/>
      <c r="E460" s="20" t="str">
        <f t="shared" si="14"/>
        <v>1-1900</v>
      </c>
      <c r="F460" s="69"/>
      <c r="G460" s="67"/>
      <c r="H460" s="69"/>
      <c r="I460" s="60"/>
      <c r="J460" s="67"/>
      <c r="K460" s="25" t="e">
        <f>IFERROR(VLOOKUP(J460,'DE-PARA'!J:K,2,0),VLOOKUP('BD Conta 5294-1'!J460,'DE-PARA'!K:L,2,0))</f>
        <v>#N/A</v>
      </c>
      <c r="L460" s="70"/>
      <c r="M460" s="101">
        <f t="shared" si="15"/>
        <v>0</v>
      </c>
      <c r="O460" s="1" t="e">
        <f>VLOOKUP(K460,'Fluxo de Caixa'!B:B,1,0)</f>
        <v>#N/A</v>
      </c>
    </row>
    <row r="461" spans="2:15">
      <c r="B461" s="60"/>
      <c r="C461" s="65"/>
      <c r="D461" s="66"/>
      <c r="E461" s="20" t="str">
        <f t="shared" si="14"/>
        <v>1-1900</v>
      </c>
      <c r="F461" s="69"/>
      <c r="G461" s="67"/>
      <c r="H461" s="69"/>
      <c r="I461" s="60"/>
      <c r="J461" s="67"/>
      <c r="K461" s="25" t="e">
        <f>IFERROR(VLOOKUP(J461,'DE-PARA'!J:K,2,0),VLOOKUP('BD Conta 5294-1'!J461,'DE-PARA'!K:L,2,0))</f>
        <v>#N/A</v>
      </c>
      <c r="L461" s="70"/>
      <c r="M461" s="101">
        <f t="shared" si="15"/>
        <v>0</v>
      </c>
      <c r="O461" s="1" t="e">
        <f>VLOOKUP(K461,'Fluxo de Caixa'!B:B,1,0)</f>
        <v>#N/A</v>
      </c>
    </row>
    <row r="462" spans="2:15">
      <c r="B462" s="60"/>
      <c r="C462" s="65"/>
      <c r="D462" s="66"/>
      <c r="E462" s="20" t="str">
        <f t="shared" si="14"/>
        <v>1-1900</v>
      </c>
      <c r="F462" s="69"/>
      <c r="G462" s="67"/>
      <c r="H462" s="69"/>
      <c r="I462" s="60"/>
      <c r="J462" s="67"/>
      <c r="K462" s="25" t="e">
        <f>IFERROR(VLOOKUP(J462,'DE-PARA'!J:K,2,0),VLOOKUP('BD Conta 5294-1'!J462,'DE-PARA'!K:L,2,0))</f>
        <v>#N/A</v>
      </c>
      <c r="L462" s="70"/>
      <c r="M462" s="101">
        <f t="shared" si="15"/>
        <v>0</v>
      </c>
      <c r="O462" s="1" t="e">
        <f>VLOOKUP(K462,'Fluxo de Caixa'!B:B,1,0)</f>
        <v>#N/A</v>
      </c>
    </row>
    <row r="463" spans="2:15">
      <c r="B463" s="60"/>
      <c r="C463" s="65"/>
      <c r="D463" s="66"/>
      <c r="E463" s="20" t="str">
        <f t="shared" si="14"/>
        <v>1-1900</v>
      </c>
      <c r="F463" s="69"/>
      <c r="G463" s="67"/>
      <c r="H463" s="69"/>
      <c r="I463" s="60"/>
      <c r="J463" s="67"/>
      <c r="K463" s="25" t="e">
        <f>IFERROR(VLOOKUP(J463,'DE-PARA'!J:K,2,0),VLOOKUP('BD Conta 5294-1'!J463,'DE-PARA'!K:L,2,0))</f>
        <v>#N/A</v>
      </c>
      <c r="L463" s="70"/>
      <c r="M463" s="101">
        <f t="shared" si="15"/>
        <v>0</v>
      </c>
      <c r="O463" s="1" t="e">
        <f>VLOOKUP(K463,'Fluxo de Caixa'!B:B,1,0)</f>
        <v>#N/A</v>
      </c>
    </row>
    <row r="464" spans="2:15">
      <c r="B464" s="60"/>
      <c r="C464" s="65"/>
      <c r="D464" s="66"/>
      <c r="E464" s="20" t="str">
        <f t="shared" si="14"/>
        <v>1-1900</v>
      </c>
      <c r="F464" s="69"/>
      <c r="G464" s="67"/>
      <c r="H464" s="69"/>
      <c r="I464" s="60"/>
      <c r="J464" s="67"/>
      <c r="K464" s="25" t="e">
        <f>IFERROR(VLOOKUP(J464,'DE-PARA'!J:K,2,0),VLOOKUP('BD Conta 5294-1'!J464,'DE-PARA'!K:L,2,0))</f>
        <v>#N/A</v>
      </c>
      <c r="L464" s="70"/>
      <c r="M464" s="101">
        <f t="shared" si="15"/>
        <v>0</v>
      </c>
      <c r="O464" s="1" t="e">
        <f>VLOOKUP(K464,'Fluxo de Caixa'!B:B,1,0)</f>
        <v>#N/A</v>
      </c>
    </row>
    <row r="465" spans="2:15">
      <c r="B465" s="60"/>
      <c r="C465" s="65"/>
      <c r="D465" s="66"/>
      <c r="E465" s="20" t="str">
        <f t="shared" si="14"/>
        <v>1-1900</v>
      </c>
      <c r="F465" s="69"/>
      <c r="G465" s="67"/>
      <c r="H465" s="69"/>
      <c r="I465" s="60"/>
      <c r="J465" s="67"/>
      <c r="K465" s="25" t="e">
        <f>IFERROR(VLOOKUP(J465,'DE-PARA'!J:K,2,0),VLOOKUP('BD Conta 5294-1'!J465,'DE-PARA'!K:L,2,0))</f>
        <v>#N/A</v>
      </c>
      <c r="L465" s="70"/>
      <c r="M465" s="101">
        <f t="shared" si="15"/>
        <v>0</v>
      </c>
      <c r="O465" s="1" t="e">
        <f>VLOOKUP(K465,'Fluxo de Caixa'!B:B,1,0)</f>
        <v>#N/A</v>
      </c>
    </row>
    <row r="466" spans="2:15">
      <c r="B466" s="60"/>
      <c r="C466" s="65"/>
      <c r="D466" s="66"/>
      <c r="E466" s="20" t="str">
        <f t="shared" si="14"/>
        <v>1-1900</v>
      </c>
      <c r="F466" s="69"/>
      <c r="G466" s="67"/>
      <c r="H466" s="69"/>
      <c r="I466" s="60"/>
      <c r="J466" s="67"/>
      <c r="K466" s="25" t="e">
        <f>IFERROR(VLOOKUP(J466,'DE-PARA'!J:K,2,0),VLOOKUP('BD Conta 5294-1'!J466,'DE-PARA'!K:L,2,0))</f>
        <v>#N/A</v>
      </c>
      <c r="L466" s="70"/>
      <c r="M466" s="101">
        <f t="shared" si="15"/>
        <v>0</v>
      </c>
      <c r="O466" s="1" t="e">
        <f>VLOOKUP(K466,'Fluxo de Caixa'!B:B,1,0)</f>
        <v>#N/A</v>
      </c>
    </row>
    <row r="467" spans="2:15">
      <c r="B467" s="60"/>
      <c r="C467" s="65"/>
      <c r="D467" s="66"/>
      <c r="E467" s="20" t="str">
        <f t="shared" si="14"/>
        <v>1-1900</v>
      </c>
      <c r="F467" s="69"/>
      <c r="G467" s="67"/>
      <c r="H467" s="69"/>
      <c r="I467" s="60"/>
      <c r="J467" s="67"/>
      <c r="K467" s="25" t="e">
        <f>IFERROR(VLOOKUP(J467,'DE-PARA'!J:K,2,0),VLOOKUP('BD Conta 5294-1'!J467,'DE-PARA'!K:L,2,0))</f>
        <v>#N/A</v>
      </c>
      <c r="L467" s="70"/>
      <c r="M467" s="101">
        <f t="shared" si="15"/>
        <v>0</v>
      </c>
      <c r="O467" s="1" t="e">
        <f>VLOOKUP(K467,'Fluxo de Caixa'!B:B,1,0)</f>
        <v>#N/A</v>
      </c>
    </row>
    <row r="468" spans="2:15">
      <c r="B468" s="60"/>
      <c r="C468" s="65"/>
      <c r="D468" s="66"/>
      <c r="E468" s="20" t="str">
        <f t="shared" si="14"/>
        <v>1-1900</v>
      </c>
      <c r="F468" s="69"/>
      <c r="G468" s="67"/>
      <c r="H468" s="69"/>
      <c r="I468" s="60"/>
      <c r="J468" s="67"/>
      <c r="K468" s="25" t="e">
        <f>IFERROR(VLOOKUP(J468,'DE-PARA'!J:K,2,0),VLOOKUP('BD Conta 5294-1'!J468,'DE-PARA'!K:L,2,0))</f>
        <v>#N/A</v>
      </c>
      <c r="L468" s="70"/>
      <c r="M468" s="101">
        <f t="shared" si="15"/>
        <v>0</v>
      </c>
      <c r="O468" s="1" t="e">
        <f>VLOOKUP(K468,'Fluxo de Caixa'!B:B,1,0)</f>
        <v>#N/A</v>
      </c>
    </row>
    <row r="469" spans="2:15">
      <c r="B469" s="60"/>
      <c r="C469" s="65"/>
      <c r="D469" s="66"/>
      <c r="E469" s="20" t="str">
        <f t="shared" si="14"/>
        <v>1-1900</v>
      </c>
      <c r="F469" s="69"/>
      <c r="G469" s="67"/>
      <c r="H469" s="69"/>
      <c r="I469" s="60"/>
      <c r="J469" s="67"/>
      <c r="K469" s="25" t="e">
        <f>IFERROR(VLOOKUP(J469,'DE-PARA'!J:K,2,0),VLOOKUP('BD Conta 5294-1'!J469,'DE-PARA'!K:L,2,0))</f>
        <v>#N/A</v>
      </c>
      <c r="L469" s="70"/>
      <c r="M469" s="101">
        <f t="shared" si="15"/>
        <v>0</v>
      </c>
      <c r="O469" s="1" t="e">
        <f>VLOOKUP(K469,'Fluxo de Caixa'!B:B,1,0)</f>
        <v>#N/A</v>
      </c>
    </row>
    <row r="470" spans="2:15">
      <c r="B470" s="60"/>
      <c r="C470" s="65"/>
      <c r="D470" s="66"/>
      <c r="E470" s="20" t="str">
        <f t="shared" si="14"/>
        <v>1-1900</v>
      </c>
      <c r="F470" s="69"/>
      <c r="G470" s="67"/>
      <c r="H470" s="69"/>
      <c r="I470" s="60"/>
      <c r="J470" s="67"/>
      <c r="K470" s="25" t="e">
        <f>IFERROR(VLOOKUP(J470,'DE-PARA'!J:K,2,0),VLOOKUP('BD Conta 5294-1'!J470,'DE-PARA'!K:L,2,0))</f>
        <v>#N/A</v>
      </c>
      <c r="L470" s="70"/>
      <c r="M470" s="101">
        <f t="shared" si="15"/>
        <v>0</v>
      </c>
      <c r="O470" s="1" t="e">
        <f>VLOOKUP(K470,'Fluxo de Caixa'!B:B,1,0)</f>
        <v>#N/A</v>
      </c>
    </row>
    <row r="471" spans="2:15">
      <c r="B471" s="60"/>
      <c r="C471" s="65"/>
      <c r="D471" s="66"/>
      <c r="E471" s="20" t="str">
        <f t="shared" si="14"/>
        <v>1-1900</v>
      </c>
      <c r="F471" s="69"/>
      <c r="G471" s="67"/>
      <c r="H471" s="69"/>
      <c r="I471" s="60"/>
      <c r="J471" s="67"/>
      <c r="K471" s="25" t="e">
        <f>IFERROR(VLOOKUP(J471,'DE-PARA'!J:K,2,0),VLOOKUP('BD Conta 5294-1'!J471,'DE-PARA'!K:L,2,0))</f>
        <v>#N/A</v>
      </c>
      <c r="L471" s="70"/>
      <c r="M471" s="101">
        <f t="shared" si="15"/>
        <v>0</v>
      </c>
      <c r="O471" s="1" t="e">
        <f>VLOOKUP(K471,'Fluxo de Caixa'!B:B,1,0)</f>
        <v>#N/A</v>
      </c>
    </row>
    <row r="472" spans="2:15">
      <c r="B472" s="60"/>
      <c r="C472" s="65"/>
      <c r="D472" s="66"/>
      <c r="E472" s="20" t="str">
        <f t="shared" si="14"/>
        <v>1-1900</v>
      </c>
      <c r="F472" s="69"/>
      <c r="G472" s="67"/>
      <c r="H472" s="69"/>
      <c r="I472" s="60"/>
      <c r="J472" s="67"/>
      <c r="K472" s="25" t="e">
        <f>IFERROR(VLOOKUP(J472,'DE-PARA'!J:K,2,0),VLOOKUP('BD Conta 5294-1'!J472,'DE-PARA'!K:L,2,0))</f>
        <v>#N/A</v>
      </c>
      <c r="L472" s="70"/>
      <c r="M472" s="101">
        <f t="shared" si="15"/>
        <v>0</v>
      </c>
      <c r="O472" s="1" t="e">
        <f>VLOOKUP(K472,'Fluxo de Caixa'!B:B,1,0)</f>
        <v>#N/A</v>
      </c>
    </row>
    <row r="473" spans="2:15">
      <c r="B473" s="60"/>
      <c r="C473" s="65"/>
      <c r="D473" s="66"/>
      <c r="E473" s="20" t="str">
        <f t="shared" si="14"/>
        <v>1-1900</v>
      </c>
      <c r="F473" s="69"/>
      <c r="G473" s="67"/>
      <c r="H473" s="69"/>
      <c r="I473" s="60"/>
      <c r="J473" s="67"/>
      <c r="K473" s="25" t="e">
        <f>IFERROR(VLOOKUP(J473,'DE-PARA'!J:K,2,0),VLOOKUP('BD Conta 5294-1'!J473,'DE-PARA'!K:L,2,0))</f>
        <v>#N/A</v>
      </c>
      <c r="L473" s="70"/>
      <c r="M473" s="101">
        <f t="shared" si="15"/>
        <v>0</v>
      </c>
      <c r="O473" s="1" t="e">
        <f>VLOOKUP(K473,'Fluxo de Caixa'!B:B,1,0)</f>
        <v>#N/A</v>
      </c>
    </row>
    <row r="474" spans="2:15">
      <c r="B474" s="60"/>
      <c r="C474" s="65"/>
      <c r="D474" s="66"/>
      <c r="E474" s="20" t="str">
        <f t="shared" si="14"/>
        <v>1-1900</v>
      </c>
      <c r="F474" s="69"/>
      <c r="G474" s="67"/>
      <c r="H474" s="69"/>
      <c r="I474" s="60"/>
      <c r="J474" s="67"/>
      <c r="K474" s="25" t="e">
        <f>IFERROR(VLOOKUP(J474,'DE-PARA'!J:K,2,0),VLOOKUP('BD Conta 5294-1'!J474,'DE-PARA'!K:L,2,0))</f>
        <v>#N/A</v>
      </c>
      <c r="L474" s="70"/>
      <c r="M474" s="101">
        <f t="shared" si="15"/>
        <v>0</v>
      </c>
      <c r="O474" s="1" t="e">
        <f>VLOOKUP(K474,'Fluxo de Caixa'!B:B,1,0)</f>
        <v>#N/A</v>
      </c>
    </row>
    <row r="475" spans="2:15">
      <c r="B475" s="60"/>
      <c r="C475" s="65"/>
      <c r="D475" s="66"/>
      <c r="E475" s="20" t="str">
        <f t="shared" si="14"/>
        <v>1-1900</v>
      </c>
      <c r="F475" s="69"/>
      <c r="G475" s="67"/>
      <c r="H475" s="69"/>
      <c r="I475" s="60"/>
      <c r="J475" s="67"/>
      <c r="K475" s="25" t="e">
        <f>IFERROR(VLOOKUP(J475,'DE-PARA'!J:K,2,0),VLOOKUP('BD Conta 5294-1'!J475,'DE-PARA'!K:L,2,0))</f>
        <v>#N/A</v>
      </c>
      <c r="L475" s="70"/>
      <c r="M475" s="101">
        <f t="shared" si="15"/>
        <v>0</v>
      </c>
      <c r="O475" s="1" t="e">
        <f>VLOOKUP(K475,'Fluxo de Caixa'!B:B,1,0)</f>
        <v>#N/A</v>
      </c>
    </row>
    <row r="476" spans="2:15">
      <c r="B476" s="60"/>
      <c r="C476" s="65"/>
      <c r="D476" s="66"/>
      <c r="E476" s="20" t="str">
        <f t="shared" si="14"/>
        <v>1-1900</v>
      </c>
      <c r="F476" s="69"/>
      <c r="G476" s="67"/>
      <c r="H476" s="69"/>
      <c r="I476" s="60"/>
      <c r="J476" s="67"/>
      <c r="K476" s="25" t="e">
        <f>IFERROR(VLOOKUP(J476,'DE-PARA'!J:K,2,0),VLOOKUP('BD Conta 5294-1'!J476,'DE-PARA'!K:L,2,0))</f>
        <v>#N/A</v>
      </c>
      <c r="L476" s="70"/>
      <c r="M476" s="101">
        <f t="shared" si="15"/>
        <v>0</v>
      </c>
      <c r="O476" s="1" t="e">
        <f>VLOOKUP(K476,'Fluxo de Caixa'!B:B,1,0)</f>
        <v>#N/A</v>
      </c>
    </row>
    <row r="477" spans="2:15">
      <c r="B477" s="60"/>
      <c r="C477" s="65"/>
      <c r="D477" s="66"/>
      <c r="E477" s="20" t="str">
        <f t="shared" si="14"/>
        <v>1-1900</v>
      </c>
      <c r="F477" s="69"/>
      <c r="G477" s="67"/>
      <c r="H477" s="69"/>
      <c r="I477" s="60"/>
      <c r="J477" s="67"/>
      <c r="K477" s="25" t="e">
        <f>IFERROR(VLOOKUP(J477,'DE-PARA'!J:K,2,0),VLOOKUP('BD Conta 5294-1'!J477,'DE-PARA'!K:L,2,0))</f>
        <v>#N/A</v>
      </c>
      <c r="L477" s="70"/>
      <c r="M477" s="101">
        <f t="shared" si="15"/>
        <v>0</v>
      </c>
      <c r="O477" s="1" t="e">
        <f>VLOOKUP(K477,'Fluxo de Caixa'!B:B,1,0)</f>
        <v>#N/A</v>
      </c>
    </row>
    <row r="478" spans="2:15">
      <c r="B478" s="60"/>
      <c r="C478" s="65"/>
      <c r="D478" s="66"/>
      <c r="E478" s="20" t="str">
        <f t="shared" si="14"/>
        <v>1-1900</v>
      </c>
      <c r="F478" s="69"/>
      <c r="G478" s="67"/>
      <c r="H478" s="69"/>
      <c r="I478" s="60"/>
      <c r="J478" s="67"/>
      <c r="K478" s="25" t="e">
        <f>IFERROR(VLOOKUP(J478,'DE-PARA'!J:K,2,0),VLOOKUP('BD Conta 5294-1'!J478,'DE-PARA'!K:L,2,0))</f>
        <v>#N/A</v>
      </c>
      <c r="L478" s="70"/>
      <c r="M478" s="101">
        <f t="shared" si="15"/>
        <v>0</v>
      </c>
      <c r="O478" s="1" t="e">
        <f>VLOOKUP(K478,'Fluxo de Caixa'!B:B,1,0)</f>
        <v>#N/A</v>
      </c>
    </row>
    <row r="479" spans="2:15">
      <c r="B479" s="60"/>
      <c r="C479" s="65"/>
      <c r="D479" s="66"/>
      <c r="E479" s="20" t="str">
        <f t="shared" si="14"/>
        <v>1-1900</v>
      </c>
      <c r="F479" s="69"/>
      <c r="G479" s="67"/>
      <c r="H479" s="69"/>
      <c r="I479" s="60"/>
      <c r="J479" s="67"/>
      <c r="K479" s="25" t="e">
        <f>IFERROR(VLOOKUP(J479,'DE-PARA'!J:K,2,0),VLOOKUP('BD Conta 5294-1'!J479,'DE-PARA'!K:L,2,0))</f>
        <v>#N/A</v>
      </c>
      <c r="L479" s="70"/>
      <c r="M479" s="101">
        <f t="shared" si="15"/>
        <v>0</v>
      </c>
      <c r="O479" s="1" t="e">
        <f>VLOOKUP(K479,'Fluxo de Caixa'!B:B,1,0)</f>
        <v>#N/A</v>
      </c>
    </row>
    <row r="480" spans="2:15">
      <c r="B480" s="60"/>
      <c r="C480" s="65"/>
      <c r="D480" s="66"/>
      <c r="E480" s="20" t="str">
        <f t="shared" si="14"/>
        <v>1-1900</v>
      </c>
      <c r="F480" s="69"/>
      <c r="G480" s="67"/>
      <c r="H480" s="69"/>
      <c r="I480" s="60"/>
      <c r="J480" s="67"/>
      <c r="K480" s="25" t="e">
        <f>IFERROR(VLOOKUP(J480,'DE-PARA'!J:K,2,0),VLOOKUP('BD Conta 5294-1'!J480,'DE-PARA'!K:L,2,0))</f>
        <v>#N/A</v>
      </c>
      <c r="L480" s="70"/>
      <c r="M480" s="101">
        <f t="shared" si="15"/>
        <v>0</v>
      </c>
      <c r="O480" s="1" t="e">
        <f>VLOOKUP(K480,'Fluxo de Caixa'!B:B,1,0)</f>
        <v>#N/A</v>
      </c>
    </row>
    <row r="481" spans="2:15">
      <c r="B481" s="60"/>
      <c r="C481" s="65"/>
      <c r="D481" s="66"/>
      <c r="E481" s="20" t="str">
        <f t="shared" si="14"/>
        <v>1-1900</v>
      </c>
      <c r="F481" s="69"/>
      <c r="G481" s="67"/>
      <c r="H481" s="69"/>
      <c r="I481" s="60"/>
      <c r="J481" s="67"/>
      <c r="K481" s="25" t="e">
        <f>IFERROR(VLOOKUP(J481,'DE-PARA'!J:K,2,0),VLOOKUP('BD Conta 5294-1'!J481,'DE-PARA'!K:L,2,0))</f>
        <v>#N/A</v>
      </c>
      <c r="L481" s="70"/>
      <c r="M481" s="101">
        <f t="shared" si="15"/>
        <v>0</v>
      </c>
      <c r="O481" s="1" t="e">
        <f>VLOOKUP(K481,'Fluxo de Caixa'!B:B,1,0)</f>
        <v>#N/A</v>
      </c>
    </row>
    <row r="482" spans="2:15">
      <c r="B482" s="60"/>
      <c r="C482" s="65"/>
      <c r="D482" s="66"/>
      <c r="E482" s="20" t="str">
        <f t="shared" si="14"/>
        <v>1-1900</v>
      </c>
      <c r="F482" s="69"/>
      <c r="G482" s="67"/>
      <c r="H482" s="69"/>
      <c r="I482" s="60"/>
      <c r="J482" s="67"/>
      <c r="K482" s="25" t="e">
        <f>IFERROR(VLOOKUP(J482,'DE-PARA'!J:K,2,0),VLOOKUP('BD Conta 5294-1'!J482,'DE-PARA'!K:L,2,0))</f>
        <v>#N/A</v>
      </c>
      <c r="L482" s="70"/>
      <c r="M482" s="101">
        <f t="shared" si="15"/>
        <v>0</v>
      </c>
      <c r="O482" s="1" t="e">
        <f>VLOOKUP(K482,'Fluxo de Caixa'!B:B,1,0)</f>
        <v>#N/A</v>
      </c>
    </row>
    <row r="483" spans="2:15">
      <c r="B483" s="60"/>
      <c r="C483" s="65"/>
      <c r="D483" s="66"/>
      <c r="E483" s="20" t="str">
        <f t="shared" si="14"/>
        <v>1-1900</v>
      </c>
      <c r="F483" s="69"/>
      <c r="G483" s="67"/>
      <c r="H483" s="69"/>
      <c r="I483" s="60"/>
      <c r="J483" s="67"/>
      <c r="K483" s="25" t="e">
        <f>IFERROR(VLOOKUP(J483,'DE-PARA'!J:K,2,0),VLOOKUP('BD Conta 5294-1'!J483,'DE-PARA'!K:L,2,0))</f>
        <v>#N/A</v>
      </c>
      <c r="L483" s="70"/>
      <c r="M483" s="101">
        <f t="shared" si="15"/>
        <v>0</v>
      </c>
      <c r="O483" s="1" t="e">
        <f>VLOOKUP(K483,'Fluxo de Caixa'!B:B,1,0)</f>
        <v>#N/A</v>
      </c>
    </row>
    <row r="484" spans="2:15">
      <c r="B484" s="60"/>
      <c r="C484" s="65"/>
      <c r="D484" s="66"/>
      <c r="E484" s="20" t="str">
        <f t="shared" si="14"/>
        <v>1-1900</v>
      </c>
      <c r="F484" s="69"/>
      <c r="G484" s="67"/>
      <c r="H484" s="69"/>
      <c r="I484" s="60"/>
      <c r="J484" s="67"/>
      <c r="K484" s="25" t="e">
        <f>IFERROR(VLOOKUP(J484,'DE-PARA'!J:K,2,0),VLOOKUP('BD Conta 5294-1'!J484,'DE-PARA'!K:L,2,0))</f>
        <v>#N/A</v>
      </c>
      <c r="L484" s="70"/>
      <c r="M484" s="101">
        <f t="shared" si="15"/>
        <v>0</v>
      </c>
      <c r="O484" s="1" t="e">
        <f>VLOOKUP(K484,'Fluxo de Caixa'!B:B,1,0)</f>
        <v>#N/A</v>
      </c>
    </row>
    <row r="485" spans="2:15">
      <c r="B485" s="60"/>
      <c r="C485" s="65"/>
      <c r="D485" s="66"/>
      <c r="E485" s="20" t="str">
        <f t="shared" si="14"/>
        <v>1-1900</v>
      </c>
      <c r="F485" s="69"/>
      <c r="G485" s="67"/>
      <c r="H485" s="69"/>
      <c r="I485" s="60"/>
      <c r="J485" s="67"/>
      <c r="K485" s="25" t="e">
        <f>IFERROR(VLOOKUP(J485,'DE-PARA'!J:K,2,0),VLOOKUP('BD Conta 5294-1'!J485,'DE-PARA'!K:L,2,0))</f>
        <v>#N/A</v>
      </c>
      <c r="L485" s="70"/>
      <c r="M485" s="101">
        <f t="shared" si="15"/>
        <v>0</v>
      </c>
      <c r="O485" s="1" t="e">
        <f>VLOOKUP(K485,'Fluxo de Caixa'!B:B,1,0)</f>
        <v>#N/A</v>
      </c>
    </row>
    <row r="486" spans="2:15">
      <c r="B486" s="60"/>
      <c r="C486" s="65"/>
      <c r="D486" s="66"/>
      <c r="E486" s="20" t="str">
        <f t="shared" si="14"/>
        <v>1-1900</v>
      </c>
      <c r="F486" s="69"/>
      <c r="G486" s="67"/>
      <c r="H486" s="69"/>
      <c r="I486" s="60"/>
      <c r="J486" s="67"/>
      <c r="K486" s="25" t="e">
        <f>IFERROR(VLOOKUP(J486,'DE-PARA'!J:K,2,0),VLOOKUP('BD Conta 5294-1'!J486,'DE-PARA'!K:L,2,0))</f>
        <v>#N/A</v>
      </c>
      <c r="L486" s="70"/>
      <c r="M486" s="101">
        <f t="shared" si="15"/>
        <v>0</v>
      </c>
      <c r="O486" s="1" t="e">
        <f>VLOOKUP(K486,'Fluxo de Caixa'!B:B,1,0)</f>
        <v>#N/A</v>
      </c>
    </row>
    <row r="487" spans="2:15">
      <c r="B487" s="60"/>
      <c r="C487" s="65"/>
      <c r="D487" s="66"/>
      <c r="E487" s="20" t="str">
        <f t="shared" si="14"/>
        <v>1-1900</v>
      </c>
      <c r="F487" s="69"/>
      <c r="G487" s="67"/>
      <c r="H487" s="69"/>
      <c r="I487" s="60"/>
      <c r="J487" s="67"/>
      <c r="K487" s="25" t="e">
        <f>IFERROR(VLOOKUP(J487,'DE-PARA'!J:K,2,0),VLOOKUP('BD Conta 5294-1'!J487,'DE-PARA'!K:L,2,0))</f>
        <v>#N/A</v>
      </c>
      <c r="L487" s="70"/>
      <c r="M487" s="101">
        <f t="shared" si="15"/>
        <v>0</v>
      </c>
      <c r="O487" s="1" t="e">
        <f>VLOOKUP(K487,'Fluxo de Caixa'!B:B,1,0)</f>
        <v>#N/A</v>
      </c>
    </row>
    <row r="488" spans="2:15">
      <c r="B488" s="60"/>
      <c r="C488" s="65"/>
      <c r="D488" s="66"/>
      <c r="E488" s="20" t="str">
        <f t="shared" si="14"/>
        <v>1-1900</v>
      </c>
      <c r="F488" s="69"/>
      <c r="G488" s="67"/>
      <c r="H488" s="69"/>
      <c r="I488" s="60"/>
      <c r="J488" s="67"/>
      <c r="K488" s="25" t="e">
        <f>IFERROR(VLOOKUP(J488,'DE-PARA'!J:K,2,0),VLOOKUP('BD Conta 5294-1'!J488,'DE-PARA'!K:L,2,0))</f>
        <v>#N/A</v>
      </c>
      <c r="L488" s="70"/>
      <c r="M488" s="101">
        <f t="shared" si="15"/>
        <v>0</v>
      </c>
      <c r="O488" s="1" t="e">
        <f>VLOOKUP(K488,'Fluxo de Caixa'!B:B,1,0)</f>
        <v>#N/A</v>
      </c>
    </row>
    <row r="489" spans="2:15">
      <c r="B489" s="60"/>
      <c r="C489" s="65"/>
      <c r="D489" s="66"/>
      <c r="E489" s="20" t="str">
        <f t="shared" si="14"/>
        <v>1-1900</v>
      </c>
      <c r="F489" s="69"/>
      <c r="G489" s="67"/>
      <c r="H489" s="69"/>
      <c r="I489" s="60"/>
      <c r="J489" s="67"/>
      <c r="K489" s="25" t="e">
        <f>IFERROR(VLOOKUP(J489,'DE-PARA'!J:K,2,0),VLOOKUP('BD Conta 5294-1'!J489,'DE-PARA'!K:L,2,0))</f>
        <v>#N/A</v>
      </c>
      <c r="L489" s="70"/>
      <c r="M489" s="101">
        <f t="shared" si="15"/>
        <v>0</v>
      </c>
      <c r="O489" s="1" t="e">
        <f>VLOOKUP(K489,'Fluxo de Caixa'!B:B,1,0)</f>
        <v>#N/A</v>
      </c>
    </row>
    <row r="490" spans="2:15">
      <c r="B490" s="60"/>
      <c r="C490" s="65"/>
      <c r="D490" s="66"/>
      <c r="E490" s="20" t="str">
        <f t="shared" si="14"/>
        <v>1-1900</v>
      </c>
      <c r="F490" s="69"/>
      <c r="G490" s="67"/>
      <c r="H490" s="69"/>
      <c r="I490" s="60"/>
      <c r="J490" s="67"/>
      <c r="K490" s="25" t="e">
        <f>IFERROR(VLOOKUP(J490,'DE-PARA'!J:K,2,0),VLOOKUP('BD Conta 5294-1'!J490,'DE-PARA'!K:L,2,0))</f>
        <v>#N/A</v>
      </c>
      <c r="L490" s="70"/>
      <c r="M490" s="101">
        <f t="shared" si="15"/>
        <v>0</v>
      </c>
      <c r="O490" s="1" t="e">
        <f>VLOOKUP(K490,'Fluxo de Caixa'!B:B,1,0)</f>
        <v>#N/A</v>
      </c>
    </row>
    <row r="491" spans="2:15">
      <c r="B491" s="60"/>
      <c r="C491" s="65"/>
      <c r="D491" s="66"/>
      <c r="E491" s="20" t="str">
        <f t="shared" si="14"/>
        <v>1-1900</v>
      </c>
      <c r="F491" s="69"/>
      <c r="G491" s="67"/>
      <c r="H491" s="69"/>
      <c r="I491" s="60"/>
      <c r="J491" s="67"/>
      <c r="K491" s="25" t="e">
        <f>IFERROR(VLOOKUP(J491,'DE-PARA'!J:K,2,0),VLOOKUP('BD Conta 5294-1'!J491,'DE-PARA'!K:L,2,0))</f>
        <v>#N/A</v>
      </c>
      <c r="L491" s="70"/>
      <c r="M491" s="101">
        <f t="shared" si="15"/>
        <v>0</v>
      </c>
      <c r="O491" s="1" t="e">
        <f>VLOOKUP(K491,'Fluxo de Caixa'!B:B,1,0)</f>
        <v>#N/A</v>
      </c>
    </row>
    <row r="492" spans="2:15">
      <c r="B492" s="60"/>
      <c r="C492" s="65"/>
      <c r="D492" s="66"/>
      <c r="E492" s="20" t="str">
        <f t="shared" si="14"/>
        <v>1-1900</v>
      </c>
      <c r="F492" s="69"/>
      <c r="G492" s="67"/>
      <c r="H492" s="69"/>
      <c r="I492" s="60"/>
      <c r="J492" s="67"/>
      <c r="K492" s="25" t="e">
        <f>IFERROR(VLOOKUP(J492,'DE-PARA'!J:K,2,0),VLOOKUP('BD Conta 5294-1'!J492,'DE-PARA'!K:L,2,0))</f>
        <v>#N/A</v>
      </c>
      <c r="L492" s="70"/>
      <c r="M492" s="101">
        <f t="shared" si="15"/>
        <v>0</v>
      </c>
      <c r="O492" s="1" t="e">
        <f>VLOOKUP(K492,'Fluxo de Caixa'!B:B,1,0)</f>
        <v>#N/A</v>
      </c>
    </row>
    <row r="493" spans="2:15">
      <c r="B493" s="60"/>
      <c r="C493" s="65"/>
      <c r="D493" s="66"/>
      <c r="E493" s="20" t="str">
        <f t="shared" si="14"/>
        <v>1-1900</v>
      </c>
      <c r="F493" s="69"/>
      <c r="G493" s="67"/>
      <c r="H493" s="69"/>
      <c r="I493" s="60"/>
      <c r="J493" s="67"/>
      <c r="K493" s="25" t="e">
        <f>IFERROR(VLOOKUP(J493,'DE-PARA'!J:K,2,0),VLOOKUP('BD Conta 5294-1'!J493,'DE-PARA'!K:L,2,0))</f>
        <v>#N/A</v>
      </c>
      <c r="L493" s="70"/>
      <c r="M493" s="101">
        <f t="shared" si="15"/>
        <v>0</v>
      </c>
      <c r="O493" s="1" t="e">
        <f>VLOOKUP(K493,'Fluxo de Caixa'!B:B,1,0)</f>
        <v>#N/A</v>
      </c>
    </row>
    <row r="494" spans="2:15">
      <c r="B494" s="60"/>
      <c r="C494" s="65"/>
      <c r="D494" s="66"/>
      <c r="E494" s="20" t="str">
        <f t="shared" si="14"/>
        <v>1-1900</v>
      </c>
      <c r="F494" s="69"/>
      <c r="G494" s="67"/>
      <c r="H494" s="69"/>
      <c r="I494" s="60"/>
      <c r="J494" s="67"/>
      <c r="K494" s="25" t="e">
        <f>IFERROR(VLOOKUP(J494,'DE-PARA'!J:K,2,0),VLOOKUP('BD Conta 5294-1'!J494,'DE-PARA'!K:L,2,0))</f>
        <v>#N/A</v>
      </c>
      <c r="L494" s="70"/>
      <c r="M494" s="101">
        <f t="shared" si="15"/>
        <v>0</v>
      </c>
      <c r="O494" s="1" t="e">
        <f>VLOOKUP(K494,'Fluxo de Caixa'!B:B,1,0)</f>
        <v>#N/A</v>
      </c>
    </row>
    <row r="495" spans="2:15">
      <c r="B495" s="60"/>
      <c r="C495" s="65"/>
      <c r="D495" s="66"/>
      <c r="E495" s="20" t="str">
        <f t="shared" si="14"/>
        <v>1-1900</v>
      </c>
      <c r="F495" s="69"/>
      <c r="G495" s="67"/>
      <c r="H495" s="69"/>
      <c r="I495" s="60"/>
      <c r="J495" s="67"/>
      <c r="K495" s="25" t="e">
        <f>IFERROR(VLOOKUP(J495,'DE-PARA'!J:K,2,0),VLOOKUP('BD Conta 5294-1'!J495,'DE-PARA'!K:L,2,0))</f>
        <v>#N/A</v>
      </c>
      <c r="L495" s="70"/>
      <c r="M495" s="101">
        <f t="shared" si="15"/>
        <v>0</v>
      </c>
      <c r="O495" s="1" t="e">
        <f>VLOOKUP(K495,'Fluxo de Caixa'!B:B,1,0)</f>
        <v>#N/A</v>
      </c>
    </row>
    <row r="496" spans="2:15">
      <c r="B496" s="60"/>
      <c r="C496" s="65"/>
      <c r="D496" s="66"/>
      <c r="E496" s="20" t="str">
        <f t="shared" si="14"/>
        <v>1-1900</v>
      </c>
      <c r="F496" s="69"/>
      <c r="G496" s="67"/>
      <c r="H496" s="69"/>
      <c r="I496" s="60"/>
      <c r="J496" s="67"/>
      <c r="K496" s="25" t="e">
        <f>IFERROR(VLOOKUP(J496,'DE-PARA'!J:K,2,0),VLOOKUP('BD Conta 5294-1'!J496,'DE-PARA'!K:L,2,0))</f>
        <v>#N/A</v>
      </c>
      <c r="L496" s="70"/>
      <c r="M496" s="101">
        <f t="shared" si="15"/>
        <v>0</v>
      </c>
      <c r="O496" s="1" t="e">
        <f>VLOOKUP(K496,'Fluxo de Caixa'!B:B,1,0)</f>
        <v>#N/A</v>
      </c>
    </row>
    <row r="497" spans="2:15">
      <c r="B497" s="60"/>
      <c r="C497" s="65"/>
      <c r="D497" s="66"/>
      <c r="E497" s="20" t="str">
        <f t="shared" si="14"/>
        <v>1-1900</v>
      </c>
      <c r="F497" s="69"/>
      <c r="G497" s="67"/>
      <c r="H497" s="69"/>
      <c r="I497" s="60"/>
      <c r="J497" s="67"/>
      <c r="K497" s="25" t="e">
        <f>IFERROR(VLOOKUP(J497,'DE-PARA'!J:K,2,0),VLOOKUP('BD Conta 5294-1'!J497,'DE-PARA'!K:L,2,0))</f>
        <v>#N/A</v>
      </c>
      <c r="L497" s="70"/>
      <c r="M497" s="101">
        <f t="shared" si="15"/>
        <v>0</v>
      </c>
      <c r="O497" s="1" t="e">
        <f>VLOOKUP(K497,'Fluxo de Caixa'!B:B,1,0)</f>
        <v>#N/A</v>
      </c>
    </row>
    <row r="498" spans="2:15">
      <c r="B498" s="60"/>
      <c r="C498" s="65"/>
      <c r="D498" s="66"/>
      <c r="E498" s="20" t="str">
        <f t="shared" si="14"/>
        <v>1-1900</v>
      </c>
      <c r="F498" s="69"/>
      <c r="G498" s="67"/>
      <c r="H498" s="69"/>
      <c r="I498" s="60"/>
      <c r="J498" s="67"/>
      <c r="K498" s="25" t="e">
        <f>IFERROR(VLOOKUP(J498,'DE-PARA'!J:K,2,0),VLOOKUP('BD Conta 5294-1'!J498,'DE-PARA'!K:L,2,0))</f>
        <v>#N/A</v>
      </c>
      <c r="L498" s="70"/>
      <c r="M498" s="101">
        <f t="shared" si="15"/>
        <v>0</v>
      </c>
      <c r="O498" s="1" t="e">
        <f>VLOOKUP(K498,'Fluxo de Caixa'!B:B,1,0)</f>
        <v>#N/A</v>
      </c>
    </row>
    <row r="499" spans="2:15">
      <c r="B499" s="60"/>
      <c r="C499" s="65"/>
      <c r="D499" s="66"/>
      <c r="E499" s="20" t="str">
        <f t="shared" si="14"/>
        <v>1-1900</v>
      </c>
      <c r="F499" s="69"/>
      <c r="G499" s="67"/>
      <c r="H499" s="69"/>
      <c r="I499" s="60"/>
      <c r="J499" s="67"/>
      <c r="K499" s="25" t="e">
        <f>IFERROR(VLOOKUP(J499,'DE-PARA'!J:K,2,0),VLOOKUP('BD Conta 5294-1'!J499,'DE-PARA'!K:L,2,0))</f>
        <v>#N/A</v>
      </c>
      <c r="L499" s="70"/>
      <c r="M499" s="101">
        <f t="shared" si="15"/>
        <v>0</v>
      </c>
      <c r="O499" s="1" t="e">
        <f>VLOOKUP(K499,'Fluxo de Caixa'!B:B,1,0)</f>
        <v>#N/A</v>
      </c>
    </row>
    <row r="500" spans="2:15">
      <c r="B500" s="60"/>
      <c r="C500" s="65"/>
      <c r="D500" s="66"/>
      <c r="E500" s="20" t="str">
        <f t="shared" si="14"/>
        <v>1-1900</v>
      </c>
      <c r="F500" s="69"/>
      <c r="G500" s="67"/>
      <c r="H500" s="69"/>
      <c r="I500" s="60"/>
      <c r="J500" s="67"/>
      <c r="K500" s="25" t="e">
        <f>IFERROR(VLOOKUP(J500,'DE-PARA'!J:K,2,0),VLOOKUP('BD Conta 5294-1'!J500,'DE-PARA'!K:L,2,0))</f>
        <v>#N/A</v>
      </c>
      <c r="L500" s="70"/>
      <c r="M500" s="101">
        <f t="shared" si="15"/>
        <v>0</v>
      </c>
      <c r="O500" s="1" t="e">
        <f>VLOOKUP(K500,'Fluxo de Caixa'!B:B,1,0)</f>
        <v>#N/A</v>
      </c>
    </row>
    <row r="501" spans="2:15">
      <c r="B501" s="60"/>
      <c r="C501" s="65"/>
      <c r="D501" s="66"/>
      <c r="E501" s="20" t="str">
        <f t="shared" si="14"/>
        <v>1-1900</v>
      </c>
      <c r="F501" s="69"/>
      <c r="G501" s="67"/>
      <c r="H501" s="69"/>
      <c r="I501" s="60"/>
      <c r="J501" s="67"/>
      <c r="K501" s="25" t="e">
        <f>IFERROR(VLOOKUP(J501,'DE-PARA'!J:K,2,0),VLOOKUP('BD Conta 5294-1'!J501,'DE-PARA'!K:L,2,0))</f>
        <v>#N/A</v>
      </c>
      <c r="L501" s="70"/>
      <c r="M501" s="101">
        <f t="shared" si="15"/>
        <v>0</v>
      </c>
      <c r="O501" s="1" t="e">
        <f>VLOOKUP(K501,'Fluxo de Caixa'!B:B,1,0)</f>
        <v>#N/A</v>
      </c>
    </row>
    <row r="502" spans="2:15">
      <c r="B502" s="60"/>
      <c r="C502" s="65"/>
      <c r="D502" s="66"/>
      <c r="E502" s="20" t="str">
        <f t="shared" si="14"/>
        <v>1-1900</v>
      </c>
      <c r="F502" s="69"/>
      <c r="G502" s="67"/>
      <c r="H502" s="69"/>
      <c r="I502" s="60"/>
      <c r="J502" s="67"/>
      <c r="K502" s="25" t="e">
        <f>IFERROR(VLOOKUP(J502,'DE-PARA'!J:K,2,0),VLOOKUP('BD Conta 5294-1'!J502,'DE-PARA'!K:L,2,0))</f>
        <v>#N/A</v>
      </c>
      <c r="L502" s="70"/>
      <c r="M502" s="101">
        <f t="shared" si="15"/>
        <v>0</v>
      </c>
      <c r="O502" s="1" t="e">
        <f>VLOOKUP(K502,'Fluxo de Caixa'!B:B,1,0)</f>
        <v>#N/A</v>
      </c>
    </row>
    <row r="503" spans="2:15">
      <c r="B503" s="60"/>
      <c r="C503" s="65"/>
      <c r="D503" s="66"/>
      <c r="E503" s="20" t="str">
        <f t="shared" si="14"/>
        <v>1-1900</v>
      </c>
      <c r="F503" s="69"/>
      <c r="G503" s="67"/>
      <c r="H503" s="69"/>
      <c r="I503" s="60"/>
      <c r="J503" s="67"/>
      <c r="K503" s="25" t="e">
        <f>IFERROR(VLOOKUP(J503,'DE-PARA'!J:K,2,0),VLOOKUP('BD Conta 5294-1'!J503,'DE-PARA'!K:L,2,0))</f>
        <v>#N/A</v>
      </c>
      <c r="L503" s="70"/>
      <c r="M503" s="101">
        <f t="shared" si="15"/>
        <v>0</v>
      </c>
      <c r="O503" s="1" t="e">
        <f>VLOOKUP(K503,'Fluxo de Caixa'!B:B,1,0)</f>
        <v>#N/A</v>
      </c>
    </row>
    <row r="504" spans="2:15">
      <c r="B504" s="60"/>
      <c r="C504" s="65"/>
      <c r="D504" s="66"/>
      <c r="E504" s="20" t="str">
        <f t="shared" si="14"/>
        <v>1-1900</v>
      </c>
      <c r="F504" s="69"/>
      <c r="G504" s="67"/>
      <c r="H504" s="69"/>
      <c r="I504" s="60"/>
      <c r="J504" s="67"/>
      <c r="K504" s="25" t="e">
        <f>IFERROR(VLOOKUP(J504,'DE-PARA'!J:K,2,0),VLOOKUP('BD Conta 5294-1'!J504,'DE-PARA'!K:L,2,0))</f>
        <v>#N/A</v>
      </c>
      <c r="L504" s="70"/>
      <c r="M504" s="101">
        <f t="shared" si="15"/>
        <v>0</v>
      </c>
      <c r="O504" s="1" t="e">
        <f>VLOOKUP(K504,'Fluxo de Caixa'!B:B,1,0)</f>
        <v>#N/A</v>
      </c>
    </row>
    <row r="505" spans="2:15">
      <c r="B505" s="60"/>
      <c r="C505" s="65"/>
      <c r="D505" s="66"/>
      <c r="E505" s="20" t="str">
        <f t="shared" si="14"/>
        <v>1-1900</v>
      </c>
      <c r="F505" s="69"/>
      <c r="G505" s="67"/>
      <c r="H505" s="69"/>
      <c r="I505" s="60"/>
      <c r="J505" s="67"/>
      <c r="K505" s="25" t="e">
        <f>IFERROR(VLOOKUP(J505,'DE-PARA'!J:K,2,0),VLOOKUP('BD Conta 5294-1'!J505,'DE-PARA'!K:L,2,0))</f>
        <v>#N/A</v>
      </c>
      <c r="L505" s="70"/>
      <c r="M505" s="101">
        <f t="shared" si="15"/>
        <v>0</v>
      </c>
      <c r="O505" s="1" t="e">
        <f>VLOOKUP(K505,'Fluxo de Caixa'!B:B,1,0)</f>
        <v>#N/A</v>
      </c>
    </row>
    <row r="506" spans="2:15">
      <c r="B506" s="60"/>
      <c r="C506" s="65"/>
      <c r="D506" s="66"/>
      <c r="E506" s="20" t="str">
        <f t="shared" si="14"/>
        <v>1-1900</v>
      </c>
      <c r="F506" s="69"/>
      <c r="G506" s="67"/>
      <c r="H506" s="69"/>
      <c r="I506" s="60"/>
      <c r="J506" s="67"/>
      <c r="K506" s="25" t="e">
        <f>IFERROR(VLOOKUP(J506,'DE-PARA'!J:K,2,0),VLOOKUP('BD Conta 5294-1'!J506,'DE-PARA'!K:L,2,0))</f>
        <v>#N/A</v>
      </c>
      <c r="L506" s="70"/>
      <c r="M506" s="101">
        <f t="shared" si="15"/>
        <v>0</v>
      </c>
      <c r="O506" s="1" t="e">
        <f>VLOOKUP(K506,'Fluxo de Caixa'!B:B,1,0)</f>
        <v>#N/A</v>
      </c>
    </row>
    <row r="507" spans="2:15">
      <c r="B507" s="60"/>
      <c r="C507" s="65"/>
      <c r="D507" s="66"/>
      <c r="E507" s="20" t="str">
        <f t="shared" si="14"/>
        <v>1-1900</v>
      </c>
      <c r="F507" s="69"/>
      <c r="G507" s="67"/>
      <c r="H507" s="69"/>
      <c r="I507" s="60"/>
      <c r="J507" s="67"/>
      <c r="K507" s="25" t="e">
        <f>IFERROR(VLOOKUP(J507,'DE-PARA'!J:K,2,0),VLOOKUP('BD Conta 5294-1'!J507,'DE-PARA'!K:L,2,0))</f>
        <v>#N/A</v>
      </c>
      <c r="L507" s="70"/>
      <c r="M507" s="101">
        <f t="shared" si="15"/>
        <v>0</v>
      </c>
      <c r="O507" s="1" t="e">
        <f>VLOOKUP(K507,'Fluxo de Caixa'!B:B,1,0)</f>
        <v>#N/A</v>
      </c>
    </row>
    <row r="508" spans="2:15">
      <c r="B508" s="60"/>
      <c r="C508" s="65"/>
      <c r="D508" s="66"/>
      <c r="E508" s="20" t="str">
        <f t="shared" si="14"/>
        <v>1-1900</v>
      </c>
      <c r="F508" s="69"/>
      <c r="G508" s="67"/>
      <c r="H508" s="69"/>
      <c r="I508" s="60"/>
      <c r="J508" s="67"/>
      <c r="K508" s="25" t="e">
        <f>IFERROR(VLOOKUP(J508,'DE-PARA'!J:K,2,0),VLOOKUP('BD Conta 5294-1'!J508,'DE-PARA'!K:L,2,0))</f>
        <v>#N/A</v>
      </c>
      <c r="L508" s="70"/>
      <c r="M508" s="101">
        <f t="shared" si="15"/>
        <v>0</v>
      </c>
      <c r="O508" s="1" t="e">
        <f>VLOOKUP(K508,'Fluxo de Caixa'!B:B,1,0)</f>
        <v>#N/A</v>
      </c>
    </row>
    <row r="509" spans="2:15">
      <c r="B509" s="60"/>
      <c r="C509" s="65"/>
      <c r="D509" s="66"/>
      <c r="E509" s="20" t="str">
        <f t="shared" si="14"/>
        <v>1-1900</v>
      </c>
      <c r="F509" s="69"/>
      <c r="G509" s="67"/>
      <c r="H509" s="69"/>
      <c r="I509" s="60"/>
      <c r="J509" s="67"/>
      <c r="K509" s="25" t="e">
        <f>IFERROR(VLOOKUP(J509,'DE-PARA'!J:K,2,0),VLOOKUP('BD Conta 5294-1'!J509,'DE-PARA'!K:L,2,0))</f>
        <v>#N/A</v>
      </c>
      <c r="L509" s="70"/>
      <c r="M509" s="101">
        <f t="shared" si="15"/>
        <v>0</v>
      </c>
      <c r="O509" s="1" t="e">
        <f>VLOOKUP(K509,'Fluxo de Caixa'!B:B,1,0)</f>
        <v>#N/A</v>
      </c>
    </row>
    <row r="510" spans="2:15">
      <c r="B510" s="60"/>
      <c r="C510" s="65"/>
      <c r="D510" s="66"/>
      <c r="E510" s="20" t="str">
        <f t="shared" si="14"/>
        <v>1-1900</v>
      </c>
      <c r="F510" s="69"/>
      <c r="G510" s="67"/>
      <c r="H510" s="69"/>
      <c r="I510" s="60"/>
      <c r="J510" s="67"/>
      <c r="K510" s="25" t="e">
        <f>IFERROR(VLOOKUP(J510,'DE-PARA'!J:K,2,0),VLOOKUP('BD Conta 5294-1'!J510,'DE-PARA'!K:L,2,0))</f>
        <v>#N/A</v>
      </c>
      <c r="L510" s="70"/>
      <c r="M510" s="101">
        <f t="shared" si="15"/>
        <v>0</v>
      </c>
      <c r="O510" s="1" t="e">
        <f>VLOOKUP(K510,'Fluxo de Caixa'!B:B,1,0)</f>
        <v>#N/A</v>
      </c>
    </row>
    <row r="511" spans="2:15">
      <c r="B511" s="60"/>
      <c r="C511" s="65"/>
      <c r="D511" s="66"/>
      <c r="E511" s="20" t="str">
        <f t="shared" si="14"/>
        <v>1-1900</v>
      </c>
      <c r="F511" s="69"/>
      <c r="G511" s="67"/>
      <c r="H511" s="69"/>
      <c r="I511" s="60"/>
      <c r="J511" s="67"/>
      <c r="K511" s="25" t="e">
        <f>IFERROR(VLOOKUP(J511,'DE-PARA'!J:K,2,0),VLOOKUP('BD Conta 5294-1'!J511,'DE-PARA'!K:L,2,0))</f>
        <v>#N/A</v>
      </c>
      <c r="L511" s="70"/>
      <c r="M511" s="101">
        <f t="shared" si="15"/>
        <v>0</v>
      </c>
      <c r="O511" s="1" t="e">
        <f>VLOOKUP(K511,'Fluxo de Caixa'!B:B,1,0)</f>
        <v>#N/A</v>
      </c>
    </row>
    <row r="512" spans="2:15">
      <c r="B512" s="60"/>
      <c r="C512" s="65"/>
      <c r="D512" s="66"/>
      <c r="E512" s="20" t="str">
        <f t="shared" si="14"/>
        <v>1-1900</v>
      </c>
      <c r="F512" s="69"/>
      <c r="G512" s="67"/>
      <c r="H512" s="69"/>
      <c r="I512" s="60"/>
      <c r="J512" s="67"/>
      <c r="K512" s="25" t="e">
        <f>IFERROR(VLOOKUP(J512,'DE-PARA'!J:K,2,0),VLOOKUP('BD Conta 5294-1'!J512,'DE-PARA'!K:L,2,0))</f>
        <v>#N/A</v>
      </c>
      <c r="L512" s="70"/>
      <c r="M512" s="101">
        <f t="shared" si="15"/>
        <v>0</v>
      </c>
      <c r="O512" s="1" t="e">
        <f>VLOOKUP(K512,'Fluxo de Caixa'!B:B,1,0)</f>
        <v>#N/A</v>
      </c>
    </row>
    <row r="513" spans="2:15">
      <c r="B513" s="60"/>
      <c r="C513" s="65"/>
      <c r="D513" s="66"/>
      <c r="E513" s="20" t="str">
        <f t="shared" si="14"/>
        <v>1-1900</v>
      </c>
      <c r="F513" s="69"/>
      <c r="G513" s="67"/>
      <c r="H513" s="69"/>
      <c r="I513" s="60"/>
      <c r="J513" s="67"/>
      <c r="K513" s="25" t="e">
        <f>IFERROR(VLOOKUP(J513,'DE-PARA'!J:K,2,0),VLOOKUP('BD Conta 5294-1'!J513,'DE-PARA'!K:L,2,0))</f>
        <v>#N/A</v>
      </c>
      <c r="L513" s="70"/>
      <c r="M513" s="101">
        <f t="shared" si="15"/>
        <v>0</v>
      </c>
      <c r="O513" s="1" t="e">
        <f>VLOOKUP(K513,'Fluxo de Caixa'!B:B,1,0)</f>
        <v>#N/A</v>
      </c>
    </row>
    <row r="514" spans="2:15">
      <c r="B514" s="60"/>
      <c r="C514" s="65"/>
      <c r="D514" s="66"/>
      <c r="E514" s="20" t="str">
        <f t="shared" si="14"/>
        <v>1-1900</v>
      </c>
      <c r="F514" s="69"/>
      <c r="G514" s="67"/>
      <c r="H514" s="69"/>
      <c r="I514" s="60"/>
      <c r="J514" s="67"/>
      <c r="K514" s="25" t="e">
        <f>IFERROR(VLOOKUP(J514,'DE-PARA'!J:K,2,0),VLOOKUP('BD Conta 5294-1'!J514,'DE-PARA'!K:L,2,0))</f>
        <v>#N/A</v>
      </c>
      <c r="L514" s="70"/>
      <c r="M514" s="101">
        <f t="shared" si="15"/>
        <v>0</v>
      </c>
      <c r="O514" s="1" t="e">
        <f>VLOOKUP(K514,'Fluxo de Caixa'!B:B,1,0)</f>
        <v>#N/A</v>
      </c>
    </row>
    <row r="515" spans="2:15">
      <c r="B515" s="60"/>
      <c r="C515" s="65"/>
      <c r="D515" s="66"/>
      <c r="E515" s="20" t="str">
        <f t="shared" si="14"/>
        <v>1-1900</v>
      </c>
      <c r="F515" s="69"/>
      <c r="G515" s="67"/>
      <c r="H515" s="69"/>
      <c r="I515" s="60"/>
      <c r="J515" s="67"/>
      <c r="K515" s="25" t="e">
        <f>IFERROR(VLOOKUP(J515,'DE-PARA'!J:K,2,0),VLOOKUP('BD Conta 5294-1'!J515,'DE-PARA'!K:L,2,0))</f>
        <v>#N/A</v>
      </c>
      <c r="L515" s="70"/>
      <c r="M515" s="101">
        <f t="shared" si="15"/>
        <v>0</v>
      </c>
      <c r="O515" s="1" t="e">
        <f>VLOOKUP(K515,'Fluxo de Caixa'!B:B,1,0)</f>
        <v>#N/A</v>
      </c>
    </row>
    <row r="516" spans="2:15">
      <c r="B516" s="60"/>
      <c r="C516" s="65"/>
      <c r="D516" s="66"/>
      <c r="E516" s="20" t="str">
        <f t="shared" ref="E516:E579" si="16">MONTH(D516)&amp;"-"&amp;YEAR(D516)</f>
        <v>1-1900</v>
      </c>
      <c r="F516" s="69"/>
      <c r="G516" s="67"/>
      <c r="H516" s="69"/>
      <c r="I516" s="60"/>
      <c r="J516" s="67"/>
      <c r="K516" s="25" t="e">
        <f>IFERROR(VLOOKUP(J516,'DE-PARA'!J:K,2,0),VLOOKUP('BD Conta 5294-1'!J516,'DE-PARA'!K:L,2,0))</f>
        <v>#N/A</v>
      </c>
      <c r="L516" s="70"/>
      <c r="M516" s="101">
        <f t="shared" si="15"/>
        <v>0</v>
      </c>
      <c r="O516" s="1" t="e">
        <f>VLOOKUP(K516,'Fluxo de Caixa'!B:B,1,0)</f>
        <v>#N/A</v>
      </c>
    </row>
    <row r="517" spans="2:15">
      <c r="B517" s="60"/>
      <c r="C517" s="65"/>
      <c r="D517" s="66"/>
      <c r="E517" s="20" t="str">
        <f t="shared" si="16"/>
        <v>1-1900</v>
      </c>
      <c r="F517" s="69"/>
      <c r="G517" s="67"/>
      <c r="H517" s="69"/>
      <c r="I517" s="60"/>
      <c r="J517" s="67"/>
      <c r="K517" s="25" t="e">
        <f>IFERROR(VLOOKUP(J517,'DE-PARA'!J:K,2,0),VLOOKUP('BD Conta 5294-1'!J517,'DE-PARA'!K:L,2,0))</f>
        <v>#N/A</v>
      </c>
      <c r="L517" s="70"/>
      <c r="M517" s="101">
        <f t="shared" si="15"/>
        <v>0</v>
      </c>
      <c r="O517" s="1" t="e">
        <f>VLOOKUP(K517,'Fluxo de Caixa'!B:B,1,0)</f>
        <v>#N/A</v>
      </c>
    </row>
    <row r="518" spans="2:15">
      <c r="B518" s="60"/>
      <c r="C518" s="65"/>
      <c r="D518" s="66"/>
      <c r="E518" s="20" t="str">
        <f t="shared" si="16"/>
        <v>1-1900</v>
      </c>
      <c r="F518" s="69"/>
      <c r="G518" s="67"/>
      <c r="H518" s="69"/>
      <c r="I518" s="60"/>
      <c r="J518" s="67"/>
      <c r="K518" s="25" t="e">
        <f>IFERROR(VLOOKUP(J518,'DE-PARA'!J:K,2,0),VLOOKUP('BD Conta 5294-1'!J518,'DE-PARA'!K:L,2,0))</f>
        <v>#N/A</v>
      </c>
      <c r="L518" s="70"/>
      <c r="M518" s="101">
        <f t="shared" ref="M518:M581" si="17">M517+L518</f>
        <v>0</v>
      </c>
      <c r="O518" s="1" t="e">
        <f>VLOOKUP(K518,'Fluxo de Caixa'!B:B,1,0)</f>
        <v>#N/A</v>
      </c>
    </row>
    <row r="519" spans="2:15">
      <c r="B519" s="60"/>
      <c r="C519" s="65"/>
      <c r="D519" s="66"/>
      <c r="E519" s="20" t="str">
        <f t="shared" si="16"/>
        <v>1-1900</v>
      </c>
      <c r="F519" s="69"/>
      <c r="G519" s="67"/>
      <c r="H519" s="69"/>
      <c r="I519" s="60"/>
      <c r="J519" s="67"/>
      <c r="K519" s="25" t="e">
        <f>IFERROR(VLOOKUP(J519,'DE-PARA'!J:K,2,0),VLOOKUP('BD Conta 5294-1'!J519,'DE-PARA'!K:L,2,0))</f>
        <v>#N/A</v>
      </c>
      <c r="L519" s="70"/>
      <c r="M519" s="101">
        <f t="shared" si="17"/>
        <v>0</v>
      </c>
      <c r="O519" s="1" t="e">
        <f>VLOOKUP(K519,'Fluxo de Caixa'!B:B,1,0)</f>
        <v>#N/A</v>
      </c>
    </row>
    <row r="520" spans="2:15">
      <c r="B520" s="60"/>
      <c r="C520" s="65"/>
      <c r="D520" s="66"/>
      <c r="E520" s="20" t="str">
        <f t="shared" si="16"/>
        <v>1-1900</v>
      </c>
      <c r="F520" s="69"/>
      <c r="G520" s="67"/>
      <c r="H520" s="69"/>
      <c r="I520" s="60"/>
      <c r="J520" s="67"/>
      <c r="K520" s="25" t="e">
        <f>IFERROR(VLOOKUP(J520,'DE-PARA'!J:K,2,0),VLOOKUP('BD Conta 5294-1'!J520,'DE-PARA'!K:L,2,0))</f>
        <v>#N/A</v>
      </c>
      <c r="L520" s="70"/>
      <c r="M520" s="101">
        <f t="shared" si="17"/>
        <v>0</v>
      </c>
      <c r="O520" s="1" t="e">
        <f>VLOOKUP(K520,'Fluxo de Caixa'!B:B,1,0)</f>
        <v>#N/A</v>
      </c>
    </row>
    <row r="521" spans="2:15">
      <c r="B521" s="60"/>
      <c r="C521" s="65"/>
      <c r="D521" s="66"/>
      <c r="E521" s="20" t="str">
        <f t="shared" si="16"/>
        <v>1-1900</v>
      </c>
      <c r="F521" s="69"/>
      <c r="G521" s="67"/>
      <c r="H521" s="69"/>
      <c r="I521" s="60"/>
      <c r="J521" s="67"/>
      <c r="K521" s="25" t="e">
        <f>IFERROR(VLOOKUP(J521,'DE-PARA'!J:K,2,0),VLOOKUP('BD Conta 5294-1'!J521,'DE-PARA'!K:L,2,0))</f>
        <v>#N/A</v>
      </c>
      <c r="L521" s="70"/>
      <c r="M521" s="101">
        <f t="shared" si="17"/>
        <v>0</v>
      </c>
      <c r="O521" s="1" t="e">
        <f>VLOOKUP(K521,'Fluxo de Caixa'!B:B,1,0)</f>
        <v>#N/A</v>
      </c>
    </row>
    <row r="522" spans="2:15">
      <c r="B522" s="60"/>
      <c r="C522" s="65"/>
      <c r="D522" s="66"/>
      <c r="E522" s="20" t="str">
        <f t="shared" si="16"/>
        <v>1-1900</v>
      </c>
      <c r="F522" s="69"/>
      <c r="G522" s="67"/>
      <c r="H522" s="69"/>
      <c r="I522" s="60"/>
      <c r="J522" s="67"/>
      <c r="K522" s="25" t="e">
        <f>IFERROR(VLOOKUP(J522,'DE-PARA'!J:K,2,0),VLOOKUP('BD Conta 5294-1'!J522,'DE-PARA'!K:L,2,0))</f>
        <v>#N/A</v>
      </c>
      <c r="L522" s="70"/>
      <c r="M522" s="101">
        <f t="shared" si="17"/>
        <v>0</v>
      </c>
      <c r="O522" s="1" t="e">
        <f>VLOOKUP(K522,'Fluxo de Caixa'!B:B,1,0)</f>
        <v>#N/A</v>
      </c>
    </row>
    <row r="523" spans="2:15">
      <c r="B523" s="60"/>
      <c r="C523" s="65"/>
      <c r="D523" s="66"/>
      <c r="E523" s="20" t="str">
        <f t="shared" si="16"/>
        <v>1-1900</v>
      </c>
      <c r="F523" s="69"/>
      <c r="G523" s="67"/>
      <c r="H523" s="69"/>
      <c r="I523" s="60"/>
      <c r="J523" s="67"/>
      <c r="K523" s="25" t="e">
        <f>IFERROR(VLOOKUP(J523,'DE-PARA'!J:K,2,0),VLOOKUP('BD Conta 5294-1'!J523,'DE-PARA'!K:L,2,0))</f>
        <v>#N/A</v>
      </c>
      <c r="L523" s="70"/>
      <c r="M523" s="101">
        <f t="shared" si="17"/>
        <v>0</v>
      </c>
      <c r="O523" s="1" t="e">
        <f>VLOOKUP(K523,'Fluxo de Caixa'!B:B,1,0)</f>
        <v>#N/A</v>
      </c>
    </row>
    <row r="524" spans="2:15">
      <c r="B524" s="60"/>
      <c r="C524" s="65"/>
      <c r="D524" s="66"/>
      <c r="E524" s="20" t="str">
        <f t="shared" si="16"/>
        <v>1-1900</v>
      </c>
      <c r="F524" s="69"/>
      <c r="G524" s="67"/>
      <c r="H524" s="69"/>
      <c r="I524" s="60"/>
      <c r="J524" s="67"/>
      <c r="K524" s="25" t="e">
        <f>IFERROR(VLOOKUP(J524,'DE-PARA'!J:K,2,0),VLOOKUP('BD Conta 5294-1'!J524,'DE-PARA'!K:L,2,0))</f>
        <v>#N/A</v>
      </c>
      <c r="L524" s="70"/>
      <c r="M524" s="101">
        <f t="shared" si="17"/>
        <v>0</v>
      </c>
      <c r="O524" s="1" t="e">
        <f>VLOOKUP(K524,'Fluxo de Caixa'!B:B,1,0)</f>
        <v>#N/A</v>
      </c>
    </row>
    <row r="525" spans="2:15">
      <c r="B525" s="60"/>
      <c r="C525" s="65"/>
      <c r="D525" s="66"/>
      <c r="E525" s="20" t="str">
        <f t="shared" si="16"/>
        <v>1-1900</v>
      </c>
      <c r="F525" s="69"/>
      <c r="G525" s="67"/>
      <c r="H525" s="69"/>
      <c r="I525" s="60"/>
      <c r="J525" s="67"/>
      <c r="K525" s="25" t="e">
        <f>IFERROR(VLOOKUP(J525,'DE-PARA'!J:K,2,0),VLOOKUP('BD Conta 5294-1'!J525,'DE-PARA'!K:L,2,0))</f>
        <v>#N/A</v>
      </c>
      <c r="L525" s="70"/>
      <c r="M525" s="101">
        <f t="shared" si="17"/>
        <v>0</v>
      </c>
      <c r="O525" s="1" t="e">
        <f>VLOOKUP(K525,'Fluxo de Caixa'!B:B,1,0)</f>
        <v>#N/A</v>
      </c>
    </row>
    <row r="526" spans="2:15">
      <c r="B526" s="60"/>
      <c r="C526" s="65"/>
      <c r="D526" s="66"/>
      <c r="E526" s="20" t="str">
        <f t="shared" si="16"/>
        <v>1-1900</v>
      </c>
      <c r="F526" s="69"/>
      <c r="G526" s="67"/>
      <c r="H526" s="69"/>
      <c r="I526" s="60"/>
      <c r="J526" s="67"/>
      <c r="K526" s="25" t="e">
        <f>IFERROR(VLOOKUP(J526,'DE-PARA'!J:K,2,0),VLOOKUP('BD Conta 5294-1'!J526,'DE-PARA'!K:L,2,0))</f>
        <v>#N/A</v>
      </c>
      <c r="L526" s="70"/>
      <c r="M526" s="101">
        <f t="shared" si="17"/>
        <v>0</v>
      </c>
      <c r="O526" s="1" t="e">
        <f>VLOOKUP(K526,'Fluxo de Caixa'!B:B,1,0)</f>
        <v>#N/A</v>
      </c>
    </row>
    <row r="527" spans="2:15">
      <c r="B527" s="60"/>
      <c r="C527" s="65"/>
      <c r="D527" s="66"/>
      <c r="E527" s="20" t="str">
        <f t="shared" si="16"/>
        <v>1-1900</v>
      </c>
      <c r="F527" s="69"/>
      <c r="G527" s="67"/>
      <c r="H527" s="69"/>
      <c r="I527" s="60"/>
      <c r="J527" s="67"/>
      <c r="K527" s="25" t="e">
        <f>IFERROR(VLOOKUP(J527,'DE-PARA'!J:K,2,0),VLOOKUP('BD Conta 5294-1'!J527,'DE-PARA'!K:L,2,0))</f>
        <v>#N/A</v>
      </c>
      <c r="L527" s="70"/>
      <c r="M527" s="101">
        <f t="shared" si="17"/>
        <v>0</v>
      </c>
      <c r="O527" s="1" t="e">
        <f>VLOOKUP(K527,'Fluxo de Caixa'!B:B,1,0)</f>
        <v>#N/A</v>
      </c>
    </row>
    <row r="528" spans="2:15">
      <c r="B528" s="60"/>
      <c r="C528" s="65"/>
      <c r="D528" s="66"/>
      <c r="E528" s="20" t="str">
        <f t="shared" si="16"/>
        <v>1-1900</v>
      </c>
      <c r="F528" s="69"/>
      <c r="G528" s="67"/>
      <c r="H528" s="69"/>
      <c r="I528" s="60"/>
      <c r="J528" s="67"/>
      <c r="K528" s="25" t="e">
        <f>IFERROR(VLOOKUP(J528,'DE-PARA'!J:K,2,0),VLOOKUP('BD Conta 5294-1'!J528,'DE-PARA'!K:L,2,0))</f>
        <v>#N/A</v>
      </c>
      <c r="L528" s="70"/>
      <c r="M528" s="101">
        <f t="shared" si="17"/>
        <v>0</v>
      </c>
      <c r="O528" s="1" t="e">
        <f>VLOOKUP(K528,'Fluxo de Caixa'!B:B,1,0)</f>
        <v>#N/A</v>
      </c>
    </row>
    <row r="529" spans="2:15">
      <c r="B529" s="60"/>
      <c r="C529" s="65"/>
      <c r="D529" s="66"/>
      <c r="E529" s="20" t="str">
        <f t="shared" si="16"/>
        <v>1-1900</v>
      </c>
      <c r="F529" s="69"/>
      <c r="G529" s="67"/>
      <c r="H529" s="69"/>
      <c r="I529" s="60"/>
      <c r="J529" s="67"/>
      <c r="K529" s="25" t="e">
        <f>IFERROR(VLOOKUP(J529,'DE-PARA'!J:K,2,0),VLOOKUP('BD Conta 5294-1'!J529,'DE-PARA'!K:L,2,0))</f>
        <v>#N/A</v>
      </c>
      <c r="L529" s="70"/>
      <c r="M529" s="101">
        <f t="shared" si="17"/>
        <v>0</v>
      </c>
      <c r="O529" s="1" t="e">
        <f>VLOOKUP(K529,'Fluxo de Caixa'!B:B,1,0)</f>
        <v>#N/A</v>
      </c>
    </row>
    <row r="530" spans="2:15">
      <c r="B530" s="60"/>
      <c r="C530" s="65"/>
      <c r="D530" s="66"/>
      <c r="E530" s="20" t="str">
        <f t="shared" si="16"/>
        <v>1-1900</v>
      </c>
      <c r="F530" s="69"/>
      <c r="G530" s="67"/>
      <c r="H530" s="69"/>
      <c r="I530" s="60"/>
      <c r="J530" s="67"/>
      <c r="K530" s="25" t="e">
        <f>IFERROR(VLOOKUP(J530,'DE-PARA'!J:K,2,0),VLOOKUP('BD Conta 5294-1'!J530,'DE-PARA'!K:L,2,0))</f>
        <v>#N/A</v>
      </c>
      <c r="L530" s="70"/>
      <c r="M530" s="101">
        <f t="shared" si="17"/>
        <v>0</v>
      </c>
      <c r="O530" s="1" t="e">
        <f>VLOOKUP(K530,'Fluxo de Caixa'!B:B,1,0)</f>
        <v>#N/A</v>
      </c>
    </row>
    <row r="531" spans="2:15">
      <c r="B531" s="60"/>
      <c r="C531" s="65"/>
      <c r="D531" s="66"/>
      <c r="E531" s="20" t="str">
        <f t="shared" si="16"/>
        <v>1-1900</v>
      </c>
      <c r="F531" s="69"/>
      <c r="G531" s="67"/>
      <c r="H531" s="69"/>
      <c r="I531" s="60"/>
      <c r="J531" s="67"/>
      <c r="K531" s="25" t="e">
        <f>IFERROR(VLOOKUP(J531,'DE-PARA'!J:K,2,0),VLOOKUP('BD Conta 5294-1'!J531,'DE-PARA'!K:L,2,0))</f>
        <v>#N/A</v>
      </c>
      <c r="L531" s="70"/>
      <c r="M531" s="101">
        <f t="shared" si="17"/>
        <v>0</v>
      </c>
      <c r="O531" s="1" t="e">
        <f>VLOOKUP(K531,'Fluxo de Caixa'!B:B,1,0)</f>
        <v>#N/A</v>
      </c>
    </row>
    <row r="532" spans="2:15">
      <c r="B532" s="60"/>
      <c r="C532" s="65"/>
      <c r="D532" s="66"/>
      <c r="E532" s="20" t="str">
        <f t="shared" si="16"/>
        <v>1-1900</v>
      </c>
      <c r="F532" s="69"/>
      <c r="G532" s="67"/>
      <c r="H532" s="69"/>
      <c r="I532" s="60"/>
      <c r="J532" s="67"/>
      <c r="K532" s="25" t="e">
        <f>IFERROR(VLOOKUP(J532,'DE-PARA'!J:K,2,0),VLOOKUP('BD Conta 5294-1'!J532,'DE-PARA'!K:L,2,0))</f>
        <v>#N/A</v>
      </c>
      <c r="L532" s="70"/>
      <c r="M532" s="101">
        <f t="shared" si="17"/>
        <v>0</v>
      </c>
      <c r="O532" s="1" t="e">
        <f>VLOOKUP(K532,'Fluxo de Caixa'!B:B,1,0)</f>
        <v>#N/A</v>
      </c>
    </row>
    <row r="533" spans="2:15">
      <c r="B533" s="60"/>
      <c r="C533" s="65"/>
      <c r="D533" s="66"/>
      <c r="E533" s="20" t="str">
        <f t="shared" si="16"/>
        <v>1-1900</v>
      </c>
      <c r="F533" s="69"/>
      <c r="G533" s="67"/>
      <c r="H533" s="69"/>
      <c r="I533" s="60"/>
      <c r="J533" s="67"/>
      <c r="K533" s="25" t="e">
        <f>IFERROR(VLOOKUP(J533,'DE-PARA'!J:K,2,0),VLOOKUP('BD Conta 5294-1'!J533,'DE-PARA'!K:L,2,0))</f>
        <v>#N/A</v>
      </c>
      <c r="L533" s="70"/>
      <c r="M533" s="101">
        <f t="shared" si="17"/>
        <v>0</v>
      </c>
      <c r="O533" s="1" t="e">
        <f>VLOOKUP(K533,'Fluxo de Caixa'!B:B,1,0)</f>
        <v>#N/A</v>
      </c>
    </row>
    <row r="534" spans="2:15">
      <c r="B534" s="60"/>
      <c r="C534" s="65"/>
      <c r="D534" s="66"/>
      <c r="E534" s="20" t="str">
        <f t="shared" si="16"/>
        <v>1-1900</v>
      </c>
      <c r="F534" s="69"/>
      <c r="G534" s="67"/>
      <c r="H534" s="69"/>
      <c r="I534" s="60"/>
      <c r="J534" s="67"/>
      <c r="K534" s="25" t="e">
        <f>IFERROR(VLOOKUP(J534,'DE-PARA'!J:K,2,0),VLOOKUP('BD Conta 5294-1'!J534,'DE-PARA'!K:L,2,0))</f>
        <v>#N/A</v>
      </c>
      <c r="L534" s="70"/>
      <c r="M534" s="101">
        <f t="shared" si="17"/>
        <v>0</v>
      </c>
      <c r="O534" s="1" t="e">
        <f>VLOOKUP(K534,'Fluxo de Caixa'!B:B,1,0)</f>
        <v>#N/A</v>
      </c>
    </row>
    <row r="535" spans="2:15">
      <c r="B535" s="60"/>
      <c r="C535" s="65"/>
      <c r="D535" s="66"/>
      <c r="E535" s="20" t="str">
        <f t="shared" si="16"/>
        <v>1-1900</v>
      </c>
      <c r="F535" s="69"/>
      <c r="G535" s="67"/>
      <c r="H535" s="69"/>
      <c r="I535" s="60"/>
      <c r="J535" s="67"/>
      <c r="K535" s="25" t="e">
        <f>IFERROR(VLOOKUP(J535,'DE-PARA'!J:K,2,0),VLOOKUP('BD Conta 5294-1'!J535,'DE-PARA'!K:L,2,0))</f>
        <v>#N/A</v>
      </c>
      <c r="L535" s="70"/>
      <c r="M535" s="101">
        <f t="shared" si="17"/>
        <v>0</v>
      </c>
      <c r="O535" s="1" t="e">
        <f>VLOOKUP(K535,'Fluxo de Caixa'!B:B,1,0)</f>
        <v>#N/A</v>
      </c>
    </row>
    <row r="536" spans="2:15">
      <c r="B536" s="60"/>
      <c r="C536" s="65"/>
      <c r="D536" s="66"/>
      <c r="E536" s="20" t="str">
        <f t="shared" si="16"/>
        <v>1-1900</v>
      </c>
      <c r="F536" s="69"/>
      <c r="G536" s="67"/>
      <c r="H536" s="69"/>
      <c r="I536" s="60"/>
      <c r="J536" s="67"/>
      <c r="K536" s="25" t="e">
        <f>IFERROR(VLOOKUP(J536,'DE-PARA'!J:K,2,0),VLOOKUP('BD Conta 5294-1'!J536,'DE-PARA'!K:L,2,0))</f>
        <v>#N/A</v>
      </c>
      <c r="L536" s="70"/>
      <c r="M536" s="101">
        <f t="shared" si="17"/>
        <v>0</v>
      </c>
      <c r="O536" s="1" t="e">
        <f>VLOOKUP(K536,'Fluxo de Caixa'!B:B,1,0)</f>
        <v>#N/A</v>
      </c>
    </row>
    <row r="537" spans="2:15">
      <c r="B537" s="60"/>
      <c r="C537" s="65"/>
      <c r="D537" s="66"/>
      <c r="E537" s="20" t="str">
        <f t="shared" si="16"/>
        <v>1-1900</v>
      </c>
      <c r="F537" s="69"/>
      <c r="G537" s="67"/>
      <c r="H537" s="69"/>
      <c r="I537" s="60"/>
      <c r="J537" s="67"/>
      <c r="K537" s="25" t="e">
        <f>IFERROR(VLOOKUP(J537,'DE-PARA'!J:K,2,0),VLOOKUP('BD Conta 5294-1'!J537,'DE-PARA'!K:L,2,0))</f>
        <v>#N/A</v>
      </c>
      <c r="L537" s="70"/>
      <c r="M537" s="101">
        <f t="shared" si="17"/>
        <v>0</v>
      </c>
      <c r="O537" s="1" t="e">
        <f>VLOOKUP(K537,'Fluxo de Caixa'!B:B,1,0)</f>
        <v>#N/A</v>
      </c>
    </row>
    <row r="538" spans="2:15">
      <c r="B538" s="60"/>
      <c r="C538" s="65"/>
      <c r="D538" s="66"/>
      <c r="E538" s="20" t="str">
        <f t="shared" si="16"/>
        <v>1-1900</v>
      </c>
      <c r="F538" s="69"/>
      <c r="G538" s="67"/>
      <c r="H538" s="69"/>
      <c r="I538" s="60"/>
      <c r="J538" s="67"/>
      <c r="K538" s="25" t="e">
        <f>IFERROR(VLOOKUP(J538,'DE-PARA'!J:K,2,0),VLOOKUP('BD Conta 5294-1'!J538,'DE-PARA'!K:L,2,0))</f>
        <v>#N/A</v>
      </c>
      <c r="L538" s="70"/>
      <c r="M538" s="101">
        <f t="shared" si="17"/>
        <v>0</v>
      </c>
      <c r="O538" s="1" t="e">
        <f>VLOOKUP(K538,'Fluxo de Caixa'!B:B,1,0)</f>
        <v>#N/A</v>
      </c>
    </row>
    <row r="539" spans="2:15">
      <c r="B539" s="60"/>
      <c r="C539" s="65"/>
      <c r="D539" s="66"/>
      <c r="E539" s="20" t="str">
        <f t="shared" si="16"/>
        <v>1-1900</v>
      </c>
      <c r="F539" s="69"/>
      <c r="G539" s="67"/>
      <c r="H539" s="69"/>
      <c r="I539" s="60"/>
      <c r="J539" s="67"/>
      <c r="K539" s="25" t="e">
        <f>IFERROR(VLOOKUP(J539,'DE-PARA'!J:K,2,0),VLOOKUP('BD Conta 5294-1'!J539,'DE-PARA'!K:L,2,0))</f>
        <v>#N/A</v>
      </c>
      <c r="L539" s="70"/>
      <c r="M539" s="101">
        <f t="shared" si="17"/>
        <v>0</v>
      </c>
      <c r="O539" s="1" t="e">
        <f>VLOOKUP(K539,'Fluxo de Caixa'!B:B,1,0)</f>
        <v>#N/A</v>
      </c>
    </row>
    <row r="540" spans="2:15">
      <c r="B540" s="60"/>
      <c r="C540" s="65"/>
      <c r="D540" s="66"/>
      <c r="E540" s="20" t="str">
        <f t="shared" si="16"/>
        <v>1-1900</v>
      </c>
      <c r="F540" s="69"/>
      <c r="G540" s="67"/>
      <c r="H540" s="69"/>
      <c r="I540" s="60"/>
      <c r="J540" s="67"/>
      <c r="K540" s="25" t="e">
        <f>IFERROR(VLOOKUP(J540,'DE-PARA'!J:K,2,0),VLOOKUP('BD Conta 5294-1'!J540,'DE-PARA'!K:L,2,0))</f>
        <v>#N/A</v>
      </c>
      <c r="L540" s="70"/>
      <c r="M540" s="101">
        <f t="shared" si="17"/>
        <v>0</v>
      </c>
      <c r="O540" s="1" t="e">
        <f>VLOOKUP(K540,'Fluxo de Caixa'!B:B,1,0)</f>
        <v>#N/A</v>
      </c>
    </row>
    <row r="541" spans="2:15">
      <c r="B541" s="60"/>
      <c r="C541" s="65"/>
      <c r="D541" s="66"/>
      <c r="E541" s="20" t="str">
        <f t="shared" si="16"/>
        <v>1-1900</v>
      </c>
      <c r="F541" s="69"/>
      <c r="G541" s="67"/>
      <c r="H541" s="69"/>
      <c r="I541" s="60"/>
      <c r="J541" s="67"/>
      <c r="K541" s="25" t="e">
        <f>IFERROR(VLOOKUP(J541,'DE-PARA'!J:K,2,0),VLOOKUP('BD Conta 5294-1'!J541,'DE-PARA'!K:L,2,0))</f>
        <v>#N/A</v>
      </c>
      <c r="L541" s="70"/>
      <c r="M541" s="101">
        <f t="shared" si="17"/>
        <v>0</v>
      </c>
      <c r="O541" s="1" t="e">
        <f>VLOOKUP(K541,'Fluxo de Caixa'!B:B,1,0)</f>
        <v>#N/A</v>
      </c>
    </row>
    <row r="542" spans="2:15">
      <c r="B542" s="60"/>
      <c r="C542" s="65"/>
      <c r="D542" s="66"/>
      <c r="E542" s="20" t="str">
        <f t="shared" si="16"/>
        <v>1-1900</v>
      </c>
      <c r="F542" s="69"/>
      <c r="G542" s="67"/>
      <c r="H542" s="69"/>
      <c r="I542" s="60"/>
      <c r="J542" s="67"/>
      <c r="K542" s="25" t="e">
        <f>IFERROR(VLOOKUP(J542,'DE-PARA'!J:K,2,0),VLOOKUP('BD Conta 5294-1'!J542,'DE-PARA'!K:L,2,0))</f>
        <v>#N/A</v>
      </c>
      <c r="L542" s="70"/>
      <c r="M542" s="101">
        <f t="shared" si="17"/>
        <v>0</v>
      </c>
      <c r="O542" s="1" t="e">
        <f>VLOOKUP(K542,'Fluxo de Caixa'!B:B,1,0)</f>
        <v>#N/A</v>
      </c>
    </row>
    <row r="543" spans="2:15">
      <c r="B543" s="60"/>
      <c r="C543" s="65"/>
      <c r="D543" s="66"/>
      <c r="E543" s="20" t="str">
        <f t="shared" si="16"/>
        <v>1-1900</v>
      </c>
      <c r="F543" s="69"/>
      <c r="G543" s="67"/>
      <c r="H543" s="69"/>
      <c r="I543" s="60"/>
      <c r="J543" s="67"/>
      <c r="K543" s="25" t="e">
        <f>IFERROR(VLOOKUP(J543,'DE-PARA'!J:K,2,0),VLOOKUP('BD Conta 5294-1'!J543,'DE-PARA'!K:L,2,0))</f>
        <v>#N/A</v>
      </c>
      <c r="L543" s="70"/>
      <c r="M543" s="101">
        <f t="shared" si="17"/>
        <v>0</v>
      </c>
      <c r="O543" s="1" t="e">
        <f>VLOOKUP(K543,'Fluxo de Caixa'!B:B,1,0)</f>
        <v>#N/A</v>
      </c>
    </row>
    <row r="544" spans="2:15">
      <c r="B544" s="60"/>
      <c r="C544" s="65"/>
      <c r="D544" s="66"/>
      <c r="E544" s="20" t="str">
        <f t="shared" si="16"/>
        <v>1-1900</v>
      </c>
      <c r="F544" s="69"/>
      <c r="G544" s="67"/>
      <c r="H544" s="69"/>
      <c r="I544" s="60"/>
      <c r="J544" s="67"/>
      <c r="K544" s="25" t="e">
        <f>IFERROR(VLOOKUP(J544,'DE-PARA'!J:K,2,0),VLOOKUP('BD Conta 5294-1'!J544,'DE-PARA'!K:L,2,0))</f>
        <v>#N/A</v>
      </c>
      <c r="L544" s="70"/>
      <c r="M544" s="101">
        <f t="shared" si="17"/>
        <v>0</v>
      </c>
      <c r="O544" s="1" t="e">
        <f>VLOOKUP(K544,'Fluxo de Caixa'!B:B,1,0)</f>
        <v>#N/A</v>
      </c>
    </row>
    <row r="545" spans="2:15">
      <c r="B545" s="60"/>
      <c r="C545" s="65"/>
      <c r="D545" s="66"/>
      <c r="E545" s="20" t="str">
        <f t="shared" si="16"/>
        <v>1-1900</v>
      </c>
      <c r="F545" s="69"/>
      <c r="G545" s="67"/>
      <c r="H545" s="69"/>
      <c r="I545" s="60"/>
      <c r="J545" s="67"/>
      <c r="K545" s="25" t="e">
        <f>IFERROR(VLOOKUP(J545,'DE-PARA'!J:K,2,0),VLOOKUP('BD Conta 5294-1'!J545,'DE-PARA'!K:L,2,0))</f>
        <v>#N/A</v>
      </c>
      <c r="L545" s="70"/>
      <c r="M545" s="101">
        <f t="shared" si="17"/>
        <v>0</v>
      </c>
      <c r="O545" s="1" t="e">
        <f>VLOOKUP(K545,'Fluxo de Caixa'!B:B,1,0)</f>
        <v>#N/A</v>
      </c>
    </row>
    <row r="546" spans="2:15">
      <c r="B546" s="60"/>
      <c r="C546" s="65"/>
      <c r="D546" s="66"/>
      <c r="E546" s="20" t="str">
        <f t="shared" si="16"/>
        <v>1-1900</v>
      </c>
      <c r="F546" s="69"/>
      <c r="G546" s="67"/>
      <c r="H546" s="69"/>
      <c r="I546" s="60"/>
      <c r="J546" s="67"/>
      <c r="K546" s="25" t="e">
        <f>IFERROR(VLOOKUP(J546,'DE-PARA'!J:K,2,0),VLOOKUP('BD Conta 5294-1'!J546,'DE-PARA'!K:L,2,0))</f>
        <v>#N/A</v>
      </c>
      <c r="L546" s="70"/>
      <c r="M546" s="101">
        <f t="shared" si="17"/>
        <v>0</v>
      </c>
      <c r="O546" s="1" t="e">
        <f>VLOOKUP(K546,'Fluxo de Caixa'!B:B,1,0)</f>
        <v>#N/A</v>
      </c>
    </row>
    <row r="547" spans="2:15">
      <c r="B547" s="60"/>
      <c r="C547" s="65"/>
      <c r="D547" s="66"/>
      <c r="E547" s="20" t="str">
        <f t="shared" si="16"/>
        <v>1-1900</v>
      </c>
      <c r="F547" s="69"/>
      <c r="G547" s="67"/>
      <c r="H547" s="69"/>
      <c r="I547" s="60"/>
      <c r="J547" s="67"/>
      <c r="K547" s="25" t="e">
        <f>IFERROR(VLOOKUP(J547,'DE-PARA'!J:K,2,0),VLOOKUP('BD Conta 5294-1'!J547,'DE-PARA'!K:L,2,0))</f>
        <v>#N/A</v>
      </c>
      <c r="L547" s="70"/>
      <c r="M547" s="101">
        <f t="shared" si="17"/>
        <v>0</v>
      </c>
      <c r="O547" s="1" t="e">
        <f>VLOOKUP(K547,'Fluxo de Caixa'!B:B,1,0)</f>
        <v>#N/A</v>
      </c>
    </row>
    <row r="548" spans="2:15">
      <c r="B548" s="60"/>
      <c r="C548" s="65"/>
      <c r="D548" s="66"/>
      <c r="E548" s="20" t="str">
        <f t="shared" si="16"/>
        <v>1-1900</v>
      </c>
      <c r="F548" s="69"/>
      <c r="G548" s="67"/>
      <c r="H548" s="69"/>
      <c r="I548" s="60"/>
      <c r="J548" s="67"/>
      <c r="K548" s="25" t="e">
        <f>IFERROR(VLOOKUP(J548,'DE-PARA'!J:K,2,0),VLOOKUP('BD Conta 5294-1'!J548,'DE-PARA'!K:L,2,0))</f>
        <v>#N/A</v>
      </c>
      <c r="L548" s="70"/>
      <c r="M548" s="101">
        <f t="shared" si="17"/>
        <v>0</v>
      </c>
      <c r="O548" s="1" t="e">
        <f>VLOOKUP(K548,'Fluxo de Caixa'!B:B,1,0)</f>
        <v>#N/A</v>
      </c>
    </row>
    <row r="549" spans="2:15">
      <c r="B549" s="60"/>
      <c r="C549" s="65"/>
      <c r="D549" s="66"/>
      <c r="E549" s="20" t="str">
        <f t="shared" si="16"/>
        <v>1-1900</v>
      </c>
      <c r="F549" s="69"/>
      <c r="G549" s="67"/>
      <c r="H549" s="69"/>
      <c r="I549" s="60"/>
      <c r="J549" s="67"/>
      <c r="K549" s="25" t="e">
        <f>IFERROR(VLOOKUP(J549,'DE-PARA'!J:K,2,0),VLOOKUP('BD Conta 5294-1'!J549,'DE-PARA'!K:L,2,0))</f>
        <v>#N/A</v>
      </c>
      <c r="L549" s="70"/>
      <c r="M549" s="101">
        <f t="shared" si="17"/>
        <v>0</v>
      </c>
      <c r="O549" s="1" t="e">
        <f>VLOOKUP(K549,'Fluxo de Caixa'!B:B,1,0)</f>
        <v>#N/A</v>
      </c>
    </row>
    <row r="550" spans="2:15">
      <c r="B550" s="60"/>
      <c r="C550" s="65"/>
      <c r="D550" s="66"/>
      <c r="E550" s="20" t="str">
        <f t="shared" si="16"/>
        <v>1-1900</v>
      </c>
      <c r="F550" s="69"/>
      <c r="G550" s="67"/>
      <c r="H550" s="69"/>
      <c r="I550" s="60"/>
      <c r="J550" s="67"/>
      <c r="K550" s="25" t="e">
        <f>IFERROR(VLOOKUP(J550,'DE-PARA'!J:K,2,0),VLOOKUP('BD Conta 5294-1'!J550,'DE-PARA'!K:L,2,0))</f>
        <v>#N/A</v>
      </c>
      <c r="L550" s="70"/>
      <c r="M550" s="101">
        <f t="shared" si="17"/>
        <v>0</v>
      </c>
      <c r="O550" s="1" t="e">
        <f>VLOOKUP(K550,'Fluxo de Caixa'!B:B,1,0)</f>
        <v>#N/A</v>
      </c>
    </row>
    <row r="551" spans="2:15">
      <c r="B551" s="60"/>
      <c r="C551" s="65"/>
      <c r="D551" s="66"/>
      <c r="E551" s="20" t="str">
        <f t="shared" si="16"/>
        <v>1-1900</v>
      </c>
      <c r="F551" s="69"/>
      <c r="G551" s="67"/>
      <c r="H551" s="69"/>
      <c r="I551" s="60"/>
      <c r="J551" s="67"/>
      <c r="K551" s="25" t="e">
        <f>IFERROR(VLOOKUP(J551,'DE-PARA'!J:K,2,0),VLOOKUP('BD Conta 5294-1'!J551,'DE-PARA'!K:L,2,0))</f>
        <v>#N/A</v>
      </c>
      <c r="L551" s="70"/>
      <c r="M551" s="101">
        <f t="shared" si="17"/>
        <v>0</v>
      </c>
      <c r="O551" s="1" t="e">
        <f>VLOOKUP(K551,'Fluxo de Caixa'!B:B,1,0)</f>
        <v>#N/A</v>
      </c>
    </row>
    <row r="552" spans="2:15">
      <c r="B552" s="60"/>
      <c r="C552" s="65"/>
      <c r="D552" s="66"/>
      <c r="E552" s="20" t="str">
        <f t="shared" si="16"/>
        <v>1-1900</v>
      </c>
      <c r="F552" s="69"/>
      <c r="G552" s="67"/>
      <c r="H552" s="69"/>
      <c r="I552" s="60"/>
      <c r="J552" s="67"/>
      <c r="K552" s="25" t="e">
        <f>IFERROR(VLOOKUP(J552,'DE-PARA'!J:K,2,0),VLOOKUP('BD Conta 5294-1'!J552,'DE-PARA'!K:L,2,0))</f>
        <v>#N/A</v>
      </c>
      <c r="L552" s="70"/>
      <c r="M552" s="101">
        <f t="shared" si="17"/>
        <v>0</v>
      </c>
      <c r="O552" s="1" t="e">
        <f>VLOOKUP(K552,'Fluxo de Caixa'!B:B,1,0)</f>
        <v>#N/A</v>
      </c>
    </row>
    <row r="553" spans="2:15">
      <c r="B553" s="60"/>
      <c r="C553" s="65"/>
      <c r="D553" s="66"/>
      <c r="E553" s="20" t="str">
        <f t="shared" si="16"/>
        <v>1-1900</v>
      </c>
      <c r="F553" s="69"/>
      <c r="G553" s="67"/>
      <c r="H553" s="69"/>
      <c r="I553" s="60"/>
      <c r="J553" s="67"/>
      <c r="K553" s="25" t="e">
        <f>IFERROR(VLOOKUP(J553,'DE-PARA'!J:K,2,0),VLOOKUP('BD Conta 5294-1'!J553,'DE-PARA'!K:L,2,0))</f>
        <v>#N/A</v>
      </c>
      <c r="L553" s="70"/>
      <c r="M553" s="101">
        <f t="shared" si="17"/>
        <v>0</v>
      </c>
      <c r="O553" s="1" t="e">
        <f>VLOOKUP(K553,'Fluxo de Caixa'!B:B,1,0)</f>
        <v>#N/A</v>
      </c>
    </row>
    <row r="554" spans="2:15">
      <c r="B554" s="60"/>
      <c r="C554" s="65"/>
      <c r="D554" s="66"/>
      <c r="E554" s="20" t="str">
        <f t="shared" si="16"/>
        <v>1-1900</v>
      </c>
      <c r="F554" s="69"/>
      <c r="G554" s="67"/>
      <c r="H554" s="69"/>
      <c r="I554" s="60"/>
      <c r="J554" s="67"/>
      <c r="K554" s="25" t="e">
        <f>IFERROR(VLOOKUP(J554,'DE-PARA'!J:K,2,0),VLOOKUP('BD Conta 5294-1'!J554,'DE-PARA'!K:L,2,0))</f>
        <v>#N/A</v>
      </c>
      <c r="L554" s="70"/>
      <c r="M554" s="101">
        <f t="shared" si="17"/>
        <v>0</v>
      </c>
      <c r="O554" s="1" t="e">
        <f>VLOOKUP(K554,'Fluxo de Caixa'!B:B,1,0)</f>
        <v>#N/A</v>
      </c>
    </row>
    <row r="555" spans="2:15">
      <c r="B555" s="60"/>
      <c r="C555" s="65"/>
      <c r="D555" s="66"/>
      <c r="E555" s="20" t="str">
        <f t="shared" si="16"/>
        <v>1-1900</v>
      </c>
      <c r="F555" s="69"/>
      <c r="G555" s="67"/>
      <c r="H555" s="69"/>
      <c r="I555" s="60"/>
      <c r="J555" s="67"/>
      <c r="K555" s="25" t="e">
        <f>IFERROR(VLOOKUP(J555,'DE-PARA'!J:K,2,0),VLOOKUP('BD Conta 5294-1'!J555,'DE-PARA'!K:L,2,0))</f>
        <v>#N/A</v>
      </c>
      <c r="L555" s="70"/>
      <c r="M555" s="101">
        <f t="shared" si="17"/>
        <v>0</v>
      </c>
      <c r="O555" s="1" t="e">
        <f>VLOOKUP(K555,'Fluxo de Caixa'!B:B,1,0)</f>
        <v>#N/A</v>
      </c>
    </row>
    <row r="556" spans="2:15">
      <c r="B556" s="60"/>
      <c r="C556" s="65"/>
      <c r="D556" s="66"/>
      <c r="E556" s="20" t="str">
        <f t="shared" si="16"/>
        <v>1-1900</v>
      </c>
      <c r="F556" s="69"/>
      <c r="G556" s="67"/>
      <c r="H556" s="69"/>
      <c r="I556" s="60"/>
      <c r="J556" s="67"/>
      <c r="K556" s="25" t="e">
        <f>IFERROR(VLOOKUP(J556,'DE-PARA'!J:K,2,0),VLOOKUP('BD Conta 5294-1'!J556,'DE-PARA'!K:L,2,0))</f>
        <v>#N/A</v>
      </c>
      <c r="L556" s="70"/>
      <c r="M556" s="101">
        <f t="shared" si="17"/>
        <v>0</v>
      </c>
      <c r="O556" s="1" t="e">
        <f>VLOOKUP(K556,'Fluxo de Caixa'!B:B,1,0)</f>
        <v>#N/A</v>
      </c>
    </row>
    <row r="557" spans="2:15">
      <c r="B557" s="60"/>
      <c r="C557" s="65"/>
      <c r="D557" s="66"/>
      <c r="E557" s="20" t="str">
        <f t="shared" si="16"/>
        <v>1-1900</v>
      </c>
      <c r="F557" s="69"/>
      <c r="G557" s="67"/>
      <c r="H557" s="69"/>
      <c r="I557" s="60"/>
      <c r="J557" s="67"/>
      <c r="K557" s="25" t="e">
        <f>IFERROR(VLOOKUP(J557,'DE-PARA'!J:K,2,0),VLOOKUP('BD Conta 5294-1'!J557,'DE-PARA'!K:L,2,0))</f>
        <v>#N/A</v>
      </c>
      <c r="L557" s="70"/>
      <c r="M557" s="101">
        <f t="shared" si="17"/>
        <v>0</v>
      </c>
      <c r="O557" s="1" t="e">
        <f>VLOOKUP(K557,'Fluxo de Caixa'!B:B,1,0)</f>
        <v>#N/A</v>
      </c>
    </row>
    <row r="558" spans="2:15">
      <c r="B558" s="60"/>
      <c r="C558" s="65"/>
      <c r="D558" s="66"/>
      <c r="E558" s="20" t="str">
        <f t="shared" si="16"/>
        <v>1-1900</v>
      </c>
      <c r="F558" s="69"/>
      <c r="G558" s="67"/>
      <c r="H558" s="69"/>
      <c r="I558" s="60"/>
      <c r="J558" s="67"/>
      <c r="K558" s="25" t="e">
        <f>IFERROR(VLOOKUP(J558,'DE-PARA'!J:K,2,0),VLOOKUP('BD Conta 5294-1'!J558,'DE-PARA'!K:L,2,0))</f>
        <v>#N/A</v>
      </c>
      <c r="L558" s="70"/>
      <c r="M558" s="101">
        <f t="shared" si="17"/>
        <v>0</v>
      </c>
      <c r="O558" s="1" t="e">
        <f>VLOOKUP(K558,'Fluxo de Caixa'!B:B,1,0)</f>
        <v>#N/A</v>
      </c>
    </row>
    <row r="559" spans="2:15">
      <c r="B559" s="60"/>
      <c r="C559" s="65"/>
      <c r="D559" s="66"/>
      <c r="E559" s="20" t="str">
        <f t="shared" si="16"/>
        <v>1-1900</v>
      </c>
      <c r="F559" s="69"/>
      <c r="G559" s="67"/>
      <c r="H559" s="69"/>
      <c r="I559" s="60"/>
      <c r="J559" s="67"/>
      <c r="K559" s="25" t="e">
        <f>IFERROR(VLOOKUP(J559,'DE-PARA'!J:K,2,0),VLOOKUP('BD Conta 5294-1'!J559,'DE-PARA'!K:L,2,0))</f>
        <v>#N/A</v>
      </c>
      <c r="L559" s="70"/>
      <c r="M559" s="101">
        <f t="shared" si="17"/>
        <v>0</v>
      </c>
      <c r="O559" s="1" t="e">
        <f>VLOOKUP(K559,'Fluxo de Caixa'!B:B,1,0)</f>
        <v>#N/A</v>
      </c>
    </row>
    <row r="560" spans="2:15">
      <c r="B560" s="60"/>
      <c r="C560" s="65"/>
      <c r="D560" s="66"/>
      <c r="E560" s="20" t="str">
        <f t="shared" si="16"/>
        <v>1-1900</v>
      </c>
      <c r="F560" s="69"/>
      <c r="G560" s="67"/>
      <c r="H560" s="69"/>
      <c r="I560" s="60"/>
      <c r="J560" s="67"/>
      <c r="K560" s="25" t="e">
        <f>IFERROR(VLOOKUP(J560,'DE-PARA'!J:K,2,0),VLOOKUP('BD Conta 5294-1'!J560,'DE-PARA'!K:L,2,0))</f>
        <v>#N/A</v>
      </c>
      <c r="L560" s="70"/>
      <c r="M560" s="101">
        <f t="shared" si="17"/>
        <v>0</v>
      </c>
      <c r="O560" s="1" t="e">
        <f>VLOOKUP(K560,'Fluxo de Caixa'!B:B,1,0)</f>
        <v>#N/A</v>
      </c>
    </row>
    <row r="561" spans="2:15">
      <c r="B561" s="60"/>
      <c r="C561" s="65"/>
      <c r="D561" s="66"/>
      <c r="E561" s="20" t="str">
        <f t="shared" si="16"/>
        <v>1-1900</v>
      </c>
      <c r="F561" s="69"/>
      <c r="G561" s="67"/>
      <c r="H561" s="69"/>
      <c r="I561" s="60"/>
      <c r="J561" s="67"/>
      <c r="K561" s="25" t="e">
        <f>IFERROR(VLOOKUP(J561,'DE-PARA'!J:K,2,0),VLOOKUP('BD Conta 5294-1'!J561,'DE-PARA'!K:L,2,0))</f>
        <v>#N/A</v>
      </c>
      <c r="L561" s="70"/>
      <c r="M561" s="101">
        <f t="shared" si="17"/>
        <v>0</v>
      </c>
      <c r="O561" s="1" t="e">
        <f>VLOOKUP(K561,'Fluxo de Caixa'!B:B,1,0)</f>
        <v>#N/A</v>
      </c>
    </row>
    <row r="562" spans="2:15">
      <c r="B562" s="60"/>
      <c r="C562" s="65"/>
      <c r="D562" s="66"/>
      <c r="E562" s="20" t="str">
        <f t="shared" si="16"/>
        <v>1-1900</v>
      </c>
      <c r="F562" s="69"/>
      <c r="G562" s="67"/>
      <c r="H562" s="69"/>
      <c r="I562" s="60"/>
      <c r="J562" s="67"/>
      <c r="K562" s="25" t="e">
        <f>IFERROR(VLOOKUP(J562,'DE-PARA'!J:K,2,0),VLOOKUP('BD Conta 5294-1'!J562,'DE-PARA'!K:L,2,0))</f>
        <v>#N/A</v>
      </c>
      <c r="L562" s="70"/>
      <c r="M562" s="101">
        <f t="shared" si="17"/>
        <v>0</v>
      </c>
      <c r="O562" s="1" t="e">
        <f>VLOOKUP(K562,'Fluxo de Caixa'!B:B,1,0)</f>
        <v>#N/A</v>
      </c>
    </row>
    <row r="563" spans="2:15">
      <c r="B563" s="60"/>
      <c r="C563" s="65"/>
      <c r="D563" s="66"/>
      <c r="E563" s="20" t="str">
        <f t="shared" si="16"/>
        <v>1-1900</v>
      </c>
      <c r="F563" s="69"/>
      <c r="G563" s="67"/>
      <c r="H563" s="69"/>
      <c r="I563" s="60"/>
      <c r="J563" s="67"/>
      <c r="K563" s="25" t="e">
        <f>IFERROR(VLOOKUP(J563,'DE-PARA'!J:K,2,0),VLOOKUP('BD Conta 5294-1'!J563,'DE-PARA'!K:L,2,0))</f>
        <v>#N/A</v>
      </c>
      <c r="L563" s="70"/>
      <c r="M563" s="101">
        <f t="shared" si="17"/>
        <v>0</v>
      </c>
      <c r="O563" s="1" t="e">
        <f>VLOOKUP(K563,'Fluxo de Caixa'!B:B,1,0)</f>
        <v>#N/A</v>
      </c>
    </row>
    <row r="564" spans="2:15">
      <c r="B564" s="60"/>
      <c r="C564" s="65"/>
      <c r="D564" s="66"/>
      <c r="E564" s="20" t="str">
        <f t="shared" si="16"/>
        <v>1-1900</v>
      </c>
      <c r="F564" s="69"/>
      <c r="G564" s="67"/>
      <c r="H564" s="69"/>
      <c r="I564" s="60"/>
      <c r="J564" s="67"/>
      <c r="K564" s="25" t="e">
        <f>IFERROR(VLOOKUP(J564,'DE-PARA'!J:K,2,0),VLOOKUP('BD Conta 5294-1'!J564,'DE-PARA'!K:L,2,0))</f>
        <v>#N/A</v>
      </c>
      <c r="L564" s="70"/>
      <c r="M564" s="101">
        <f t="shared" si="17"/>
        <v>0</v>
      </c>
      <c r="O564" s="1" t="e">
        <f>VLOOKUP(K564,'Fluxo de Caixa'!B:B,1,0)</f>
        <v>#N/A</v>
      </c>
    </row>
    <row r="565" spans="2:15">
      <c r="B565" s="60"/>
      <c r="C565" s="65"/>
      <c r="D565" s="66"/>
      <c r="E565" s="20" t="str">
        <f t="shared" si="16"/>
        <v>1-1900</v>
      </c>
      <c r="F565" s="69"/>
      <c r="G565" s="67"/>
      <c r="H565" s="69"/>
      <c r="I565" s="60"/>
      <c r="J565" s="67"/>
      <c r="K565" s="25" t="e">
        <f>IFERROR(VLOOKUP(J565,'DE-PARA'!J:K,2,0),VLOOKUP('BD Conta 5294-1'!J565,'DE-PARA'!K:L,2,0))</f>
        <v>#N/A</v>
      </c>
      <c r="L565" s="70"/>
      <c r="M565" s="101">
        <f t="shared" si="17"/>
        <v>0</v>
      </c>
      <c r="O565" s="1" t="e">
        <f>VLOOKUP(K565,'Fluxo de Caixa'!B:B,1,0)</f>
        <v>#N/A</v>
      </c>
    </row>
    <row r="566" spans="2:15">
      <c r="B566" s="60"/>
      <c r="C566" s="65"/>
      <c r="D566" s="66"/>
      <c r="E566" s="20" t="str">
        <f t="shared" si="16"/>
        <v>1-1900</v>
      </c>
      <c r="F566" s="69"/>
      <c r="G566" s="67"/>
      <c r="H566" s="69"/>
      <c r="I566" s="60"/>
      <c r="J566" s="67"/>
      <c r="K566" s="25" t="e">
        <f>IFERROR(VLOOKUP(J566,'DE-PARA'!J:K,2,0),VLOOKUP('BD Conta 5294-1'!J566,'DE-PARA'!K:L,2,0))</f>
        <v>#N/A</v>
      </c>
      <c r="L566" s="70"/>
      <c r="M566" s="101">
        <f t="shared" si="17"/>
        <v>0</v>
      </c>
      <c r="O566" s="1" t="e">
        <f>VLOOKUP(K566,'Fluxo de Caixa'!B:B,1,0)</f>
        <v>#N/A</v>
      </c>
    </row>
    <row r="567" spans="2:15">
      <c r="B567" s="60"/>
      <c r="C567" s="65"/>
      <c r="D567" s="66"/>
      <c r="E567" s="20" t="str">
        <f t="shared" si="16"/>
        <v>1-1900</v>
      </c>
      <c r="F567" s="69"/>
      <c r="G567" s="67"/>
      <c r="H567" s="69"/>
      <c r="I567" s="60"/>
      <c r="J567" s="67"/>
      <c r="K567" s="25" t="e">
        <f>IFERROR(VLOOKUP(J567,'DE-PARA'!J:K,2,0),VLOOKUP('BD Conta 5294-1'!J567,'DE-PARA'!K:L,2,0))</f>
        <v>#N/A</v>
      </c>
      <c r="L567" s="70"/>
      <c r="M567" s="101">
        <f t="shared" si="17"/>
        <v>0</v>
      </c>
      <c r="O567" s="1" t="e">
        <f>VLOOKUP(K567,'Fluxo de Caixa'!B:B,1,0)</f>
        <v>#N/A</v>
      </c>
    </row>
    <row r="568" spans="2:15">
      <c r="B568" s="60"/>
      <c r="C568" s="65"/>
      <c r="D568" s="66"/>
      <c r="E568" s="20" t="str">
        <f t="shared" si="16"/>
        <v>1-1900</v>
      </c>
      <c r="F568" s="69"/>
      <c r="G568" s="67"/>
      <c r="H568" s="69"/>
      <c r="I568" s="60"/>
      <c r="J568" s="67"/>
      <c r="K568" s="25" t="e">
        <f>IFERROR(VLOOKUP(J568,'DE-PARA'!J:K,2,0),VLOOKUP('BD Conta 5294-1'!J568,'DE-PARA'!K:L,2,0))</f>
        <v>#N/A</v>
      </c>
      <c r="L568" s="70"/>
      <c r="M568" s="101">
        <f t="shared" si="17"/>
        <v>0</v>
      </c>
      <c r="O568" s="1" t="e">
        <f>VLOOKUP(K568,'Fluxo de Caixa'!B:B,1,0)</f>
        <v>#N/A</v>
      </c>
    </row>
    <row r="569" spans="2:15">
      <c r="B569" s="60"/>
      <c r="C569" s="65"/>
      <c r="D569" s="66"/>
      <c r="E569" s="20" t="str">
        <f t="shared" si="16"/>
        <v>1-1900</v>
      </c>
      <c r="F569" s="69"/>
      <c r="G569" s="67"/>
      <c r="H569" s="69"/>
      <c r="I569" s="60"/>
      <c r="J569" s="67"/>
      <c r="K569" s="25" t="e">
        <f>IFERROR(VLOOKUP(J569,'DE-PARA'!J:K,2,0),VLOOKUP('BD Conta 5294-1'!J569,'DE-PARA'!K:L,2,0))</f>
        <v>#N/A</v>
      </c>
      <c r="L569" s="70"/>
      <c r="M569" s="101">
        <f t="shared" si="17"/>
        <v>0</v>
      </c>
      <c r="O569" s="1" t="e">
        <f>VLOOKUP(K569,'Fluxo de Caixa'!B:B,1,0)</f>
        <v>#N/A</v>
      </c>
    </row>
    <row r="570" spans="2:15">
      <c r="B570" s="60"/>
      <c r="C570" s="65"/>
      <c r="D570" s="66"/>
      <c r="E570" s="20" t="str">
        <f t="shared" si="16"/>
        <v>1-1900</v>
      </c>
      <c r="F570" s="69"/>
      <c r="G570" s="67"/>
      <c r="H570" s="69"/>
      <c r="I570" s="60"/>
      <c r="J570" s="67"/>
      <c r="K570" s="25" t="e">
        <f>IFERROR(VLOOKUP(J570,'DE-PARA'!J:K,2,0),VLOOKUP('BD Conta 5294-1'!J570,'DE-PARA'!K:L,2,0))</f>
        <v>#N/A</v>
      </c>
      <c r="L570" s="70"/>
      <c r="M570" s="101">
        <f t="shared" si="17"/>
        <v>0</v>
      </c>
      <c r="O570" s="1" t="e">
        <f>VLOOKUP(K570,'Fluxo de Caixa'!B:B,1,0)</f>
        <v>#N/A</v>
      </c>
    </row>
    <row r="571" spans="2:15">
      <c r="B571" s="60"/>
      <c r="C571" s="65"/>
      <c r="D571" s="66"/>
      <c r="E571" s="20" t="str">
        <f t="shared" si="16"/>
        <v>1-1900</v>
      </c>
      <c r="F571" s="69"/>
      <c r="G571" s="67"/>
      <c r="H571" s="69"/>
      <c r="I571" s="60"/>
      <c r="J571" s="67"/>
      <c r="K571" s="25" t="e">
        <f>IFERROR(VLOOKUP(J571,'DE-PARA'!J:K,2,0),VLOOKUP('BD Conta 5294-1'!J571,'DE-PARA'!K:L,2,0))</f>
        <v>#N/A</v>
      </c>
      <c r="L571" s="70"/>
      <c r="M571" s="101">
        <f t="shared" si="17"/>
        <v>0</v>
      </c>
      <c r="O571" s="1" t="e">
        <f>VLOOKUP(K571,'Fluxo de Caixa'!B:B,1,0)</f>
        <v>#N/A</v>
      </c>
    </row>
    <row r="572" spans="2:15">
      <c r="B572" s="60"/>
      <c r="C572" s="65"/>
      <c r="D572" s="66"/>
      <c r="E572" s="20" t="str">
        <f t="shared" si="16"/>
        <v>1-1900</v>
      </c>
      <c r="F572" s="69"/>
      <c r="G572" s="67"/>
      <c r="H572" s="69"/>
      <c r="I572" s="60"/>
      <c r="J572" s="67"/>
      <c r="K572" s="25" t="e">
        <f>IFERROR(VLOOKUP(J572,'DE-PARA'!J:K,2,0),VLOOKUP('BD Conta 5294-1'!J572,'DE-PARA'!K:L,2,0))</f>
        <v>#N/A</v>
      </c>
      <c r="L572" s="70"/>
      <c r="M572" s="101">
        <f t="shared" si="17"/>
        <v>0</v>
      </c>
      <c r="O572" s="1" t="e">
        <f>VLOOKUP(K572,'Fluxo de Caixa'!B:B,1,0)</f>
        <v>#N/A</v>
      </c>
    </row>
    <row r="573" spans="2:15">
      <c r="B573" s="60"/>
      <c r="C573" s="65"/>
      <c r="D573" s="66"/>
      <c r="E573" s="20" t="str">
        <f t="shared" si="16"/>
        <v>1-1900</v>
      </c>
      <c r="F573" s="69"/>
      <c r="G573" s="67"/>
      <c r="H573" s="69"/>
      <c r="I573" s="60"/>
      <c r="J573" s="67"/>
      <c r="K573" s="25" t="e">
        <f>IFERROR(VLOOKUP(J573,'DE-PARA'!J:K,2,0),VLOOKUP('BD Conta 5294-1'!J573,'DE-PARA'!K:L,2,0))</f>
        <v>#N/A</v>
      </c>
      <c r="L573" s="70"/>
      <c r="M573" s="101">
        <f t="shared" si="17"/>
        <v>0</v>
      </c>
      <c r="O573" s="1" t="e">
        <f>VLOOKUP(K573,'Fluxo de Caixa'!B:B,1,0)</f>
        <v>#N/A</v>
      </c>
    </row>
    <row r="574" spans="2:15">
      <c r="B574" s="60"/>
      <c r="C574" s="65"/>
      <c r="D574" s="66"/>
      <c r="E574" s="20" t="str">
        <f t="shared" si="16"/>
        <v>1-1900</v>
      </c>
      <c r="F574" s="69"/>
      <c r="G574" s="67"/>
      <c r="H574" s="69"/>
      <c r="I574" s="60"/>
      <c r="J574" s="67"/>
      <c r="K574" s="25" t="e">
        <f>IFERROR(VLOOKUP(J574,'DE-PARA'!J:K,2,0),VLOOKUP('BD Conta 5294-1'!J574,'DE-PARA'!K:L,2,0))</f>
        <v>#N/A</v>
      </c>
      <c r="L574" s="70"/>
      <c r="M574" s="101">
        <f t="shared" si="17"/>
        <v>0</v>
      </c>
      <c r="O574" s="1" t="e">
        <f>VLOOKUP(K574,'Fluxo de Caixa'!B:B,1,0)</f>
        <v>#N/A</v>
      </c>
    </row>
    <row r="575" spans="2:15">
      <c r="B575" s="60"/>
      <c r="C575" s="65"/>
      <c r="D575" s="66"/>
      <c r="E575" s="20" t="str">
        <f t="shared" si="16"/>
        <v>1-1900</v>
      </c>
      <c r="F575" s="69"/>
      <c r="G575" s="67"/>
      <c r="H575" s="69"/>
      <c r="I575" s="60"/>
      <c r="J575" s="67"/>
      <c r="K575" s="25" t="e">
        <f>IFERROR(VLOOKUP(J575,'DE-PARA'!J:K,2,0),VLOOKUP('BD Conta 5294-1'!J575,'DE-PARA'!K:L,2,0))</f>
        <v>#N/A</v>
      </c>
      <c r="L575" s="70"/>
      <c r="M575" s="101">
        <f t="shared" si="17"/>
        <v>0</v>
      </c>
      <c r="O575" s="1" t="e">
        <f>VLOOKUP(K575,'Fluxo de Caixa'!B:B,1,0)</f>
        <v>#N/A</v>
      </c>
    </row>
    <row r="576" spans="2:15">
      <c r="B576" s="60"/>
      <c r="C576" s="65"/>
      <c r="D576" s="66"/>
      <c r="E576" s="20" t="str">
        <f t="shared" si="16"/>
        <v>1-1900</v>
      </c>
      <c r="F576" s="69"/>
      <c r="G576" s="67"/>
      <c r="H576" s="69"/>
      <c r="I576" s="60"/>
      <c r="J576" s="67"/>
      <c r="K576" s="25" t="e">
        <f>IFERROR(VLOOKUP(J576,'DE-PARA'!J:K,2,0),VLOOKUP('BD Conta 5294-1'!J576,'DE-PARA'!K:L,2,0))</f>
        <v>#N/A</v>
      </c>
      <c r="L576" s="70"/>
      <c r="M576" s="101">
        <f t="shared" si="17"/>
        <v>0</v>
      </c>
      <c r="O576" s="1" t="e">
        <f>VLOOKUP(K576,'Fluxo de Caixa'!B:B,1,0)</f>
        <v>#N/A</v>
      </c>
    </row>
    <row r="577" spans="2:15">
      <c r="B577" s="60"/>
      <c r="C577" s="65"/>
      <c r="D577" s="66"/>
      <c r="E577" s="20" t="str">
        <f t="shared" si="16"/>
        <v>1-1900</v>
      </c>
      <c r="F577" s="69"/>
      <c r="G577" s="67"/>
      <c r="H577" s="69"/>
      <c r="I577" s="60"/>
      <c r="J577" s="67"/>
      <c r="K577" s="25" t="e">
        <f>IFERROR(VLOOKUP(J577,'DE-PARA'!J:K,2,0),VLOOKUP('BD Conta 5294-1'!J577,'DE-PARA'!K:L,2,0))</f>
        <v>#N/A</v>
      </c>
      <c r="L577" s="70"/>
      <c r="M577" s="101">
        <f t="shared" si="17"/>
        <v>0</v>
      </c>
      <c r="O577" s="1" t="e">
        <f>VLOOKUP(K577,'Fluxo de Caixa'!B:B,1,0)</f>
        <v>#N/A</v>
      </c>
    </row>
    <row r="578" spans="2:15">
      <c r="B578" s="60"/>
      <c r="C578" s="65"/>
      <c r="D578" s="66"/>
      <c r="E578" s="20" t="str">
        <f t="shared" si="16"/>
        <v>1-1900</v>
      </c>
      <c r="F578" s="69"/>
      <c r="G578" s="67"/>
      <c r="H578" s="69"/>
      <c r="I578" s="60"/>
      <c r="J578" s="67"/>
      <c r="K578" s="25" t="e">
        <f>IFERROR(VLOOKUP(J578,'DE-PARA'!J:K,2,0),VLOOKUP('BD Conta 5294-1'!J578,'DE-PARA'!K:L,2,0))</f>
        <v>#N/A</v>
      </c>
      <c r="L578" s="70"/>
      <c r="M578" s="101">
        <f t="shared" si="17"/>
        <v>0</v>
      </c>
      <c r="O578" s="1" t="e">
        <f>VLOOKUP(K578,'Fluxo de Caixa'!B:B,1,0)</f>
        <v>#N/A</v>
      </c>
    </row>
    <row r="579" spans="2:15">
      <c r="B579" s="60"/>
      <c r="C579" s="65"/>
      <c r="D579" s="66"/>
      <c r="E579" s="20" t="str">
        <f t="shared" si="16"/>
        <v>1-1900</v>
      </c>
      <c r="F579" s="69"/>
      <c r="G579" s="67"/>
      <c r="H579" s="69"/>
      <c r="I579" s="60"/>
      <c r="J579" s="67"/>
      <c r="K579" s="25" t="e">
        <f>IFERROR(VLOOKUP(J579,'DE-PARA'!J:K,2,0),VLOOKUP('BD Conta 5294-1'!J579,'DE-PARA'!K:L,2,0))</f>
        <v>#N/A</v>
      </c>
      <c r="L579" s="70"/>
      <c r="M579" s="101">
        <f t="shared" si="17"/>
        <v>0</v>
      </c>
      <c r="O579" s="1" t="e">
        <f>VLOOKUP(K579,'Fluxo de Caixa'!B:B,1,0)</f>
        <v>#N/A</v>
      </c>
    </row>
    <row r="580" spans="2:15">
      <c r="B580" s="60"/>
      <c r="C580" s="65"/>
      <c r="D580" s="66"/>
      <c r="E580" s="20" t="str">
        <f t="shared" ref="E580:E643" si="18">MONTH(D580)&amp;"-"&amp;YEAR(D580)</f>
        <v>1-1900</v>
      </c>
      <c r="F580" s="69"/>
      <c r="G580" s="67"/>
      <c r="H580" s="69"/>
      <c r="I580" s="60"/>
      <c r="J580" s="67"/>
      <c r="K580" s="25" t="e">
        <f>IFERROR(VLOOKUP(J580,'DE-PARA'!J:K,2,0),VLOOKUP('BD Conta 5294-1'!J580,'DE-PARA'!K:L,2,0))</f>
        <v>#N/A</v>
      </c>
      <c r="L580" s="70"/>
      <c r="M580" s="101">
        <f t="shared" si="17"/>
        <v>0</v>
      </c>
      <c r="O580" s="1" t="e">
        <f>VLOOKUP(K580,'Fluxo de Caixa'!B:B,1,0)</f>
        <v>#N/A</v>
      </c>
    </row>
    <row r="581" spans="2:15">
      <c r="B581" s="60"/>
      <c r="C581" s="65"/>
      <c r="D581" s="66"/>
      <c r="E581" s="20" t="str">
        <f t="shared" si="18"/>
        <v>1-1900</v>
      </c>
      <c r="F581" s="69"/>
      <c r="G581" s="67"/>
      <c r="H581" s="69"/>
      <c r="I581" s="60"/>
      <c r="J581" s="67"/>
      <c r="K581" s="25" t="e">
        <f>IFERROR(VLOOKUP(J581,'DE-PARA'!J:K,2,0),VLOOKUP('BD Conta 5294-1'!J581,'DE-PARA'!K:L,2,0))</f>
        <v>#N/A</v>
      </c>
      <c r="L581" s="70"/>
      <c r="M581" s="101">
        <f t="shared" si="17"/>
        <v>0</v>
      </c>
      <c r="O581" s="1" t="e">
        <f>VLOOKUP(K581,'Fluxo de Caixa'!B:B,1,0)</f>
        <v>#N/A</v>
      </c>
    </row>
    <row r="582" spans="2:15">
      <c r="B582" s="60"/>
      <c r="C582" s="65"/>
      <c r="D582" s="66"/>
      <c r="E582" s="20" t="str">
        <f t="shared" si="18"/>
        <v>1-1900</v>
      </c>
      <c r="F582" s="69"/>
      <c r="G582" s="67"/>
      <c r="H582" s="69"/>
      <c r="I582" s="60"/>
      <c r="J582" s="67"/>
      <c r="K582" s="25" t="e">
        <f>IFERROR(VLOOKUP(J582,'DE-PARA'!J:K,2,0),VLOOKUP('BD Conta 5294-1'!J582,'DE-PARA'!K:L,2,0))</f>
        <v>#N/A</v>
      </c>
      <c r="L582" s="70"/>
      <c r="M582" s="101">
        <f t="shared" ref="M582:M645" si="19">M581+L582</f>
        <v>0</v>
      </c>
      <c r="O582" s="1" t="e">
        <f>VLOOKUP(K582,'Fluxo de Caixa'!B:B,1,0)</f>
        <v>#N/A</v>
      </c>
    </row>
    <row r="583" spans="2:15">
      <c r="B583" s="60"/>
      <c r="C583" s="65"/>
      <c r="D583" s="66"/>
      <c r="E583" s="20" t="str">
        <f t="shared" si="18"/>
        <v>1-1900</v>
      </c>
      <c r="F583" s="69"/>
      <c r="G583" s="67"/>
      <c r="H583" s="69"/>
      <c r="I583" s="60"/>
      <c r="J583" s="67"/>
      <c r="K583" s="25" t="e">
        <f>IFERROR(VLOOKUP(J583,'DE-PARA'!J:K,2,0),VLOOKUP('BD Conta 5294-1'!J583,'DE-PARA'!K:L,2,0))</f>
        <v>#N/A</v>
      </c>
      <c r="L583" s="70"/>
      <c r="M583" s="101">
        <f t="shared" si="19"/>
        <v>0</v>
      </c>
      <c r="O583" s="1" t="e">
        <f>VLOOKUP(K583,'Fluxo de Caixa'!B:B,1,0)</f>
        <v>#N/A</v>
      </c>
    </row>
    <row r="584" spans="2:15">
      <c r="B584" s="60"/>
      <c r="C584" s="65"/>
      <c r="D584" s="66"/>
      <c r="E584" s="20" t="str">
        <f t="shared" si="18"/>
        <v>1-1900</v>
      </c>
      <c r="F584" s="69"/>
      <c r="G584" s="67"/>
      <c r="H584" s="69"/>
      <c r="I584" s="60"/>
      <c r="J584" s="67"/>
      <c r="K584" s="25" t="e">
        <f>IFERROR(VLOOKUP(J584,'DE-PARA'!J:K,2,0),VLOOKUP('BD Conta 5294-1'!J584,'DE-PARA'!K:L,2,0))</f>
        <v>#N/A</v>
      </c>
      <c r="L584" s="70"/>
      <c r="M584" s="101">
        <f t="shared" si="19"/>
        <v>0</v>
      </c>
      <c r="O584" s="1" t="e">
        <f>VLOOKUP(K584,'Fluxo de Caixa'!B:B,1,0)</f>
        <v>#N/A</v>
      </c>
    </row>
    <row r="585" spans="2:15">
      <c r="B585" s="60"/>
      <c r="C585" s="65"/>
      <c r="D585" s="66"/>
      <c r="E585" s="20" t="str">
        <f t="shared" si="18"/>
        <v>1-1900</v>
      </c>
      <c r="F585" s="69"/>
      <c r="G585" s="67"/>
      <c r="H585" s="69"/>
      <c r="I585" s="60"/>
      <c r="J585" s="67"/>
      <c r="K585" s="25" t="e">
        <f>IFERROR(VLOOKUP(J585,'DE-PARA'!J:K,2,0),VLOOKUP('BD Conta 5294-1'!J585,'DE-PARA'!K:L,2,0))</f>
        <v>#N/A</v>
      </c>
      <c r="L585" s="70"/>
      <c r="M585" s="101">
        <f t="shared" si="19"/>
        <v>0</v>
      </c>
      <c r="O585" s="1" t="e">
        <f>VLOOKUP(K585,'Fluxo de Caixa'!B:B,1,0)</f>
        <v>#N/A</v>
      </c>
    </row>
    <row r="586" spans="2:15">
      <c r="B586" s="60"/>
      <c r="C586" s="65"/>
      <c r="D586" s="66"/>
      <c r="E586" s="20" t="str">
        <f t="shared" si="18"/>
        <v>1-1900</v>
      </c>
      <c r="F586" s="69"/>
      <c r="G586" s="67"/>
      <c r="H586" s="69"/>
      <c r="I586" s="60"/>
      <c r="J586" s="67"/>
      <c r="K586" s="25" t="e">
        <f>IFERROR(VLOOKUP(J586,'DE-PARA'!J:K,2,0),VLOOKUP('BD Conta 5294-1'!J586,'DE-PARA'!K:L,2,0))</f>
        <v>#N/A</v>
      </c>
      <c r="L586" s="70"/>
      <c r="M586" s="101">
        <f t="shared" si="19"/>
        <v>0</v>
      </c>
      <c r="O586" s="1" t="e">
        <f>VLOOKUP(K586,'Fluxo de Caixa'!B:B,1,0)</f>
        <v>#N/A</v>
      </c>
    </row>
    <row r="587" spans="2:15">
      <c r="B587" s="60"/>
      <c r="C587" s="65"/>
      <c r="D587" s="66"/>
      <c r="E587" s="20" t="str">
        <f t="shared" si="18"/>
        <v>1-1900</v>
      </c>
      <c r="F587" s="69"/>
      <c r="G587" s="67"/>
      <c r="H587" s="69"/>
      <c r="I587" s="60"/>
      <c r="J587" s="67"/>
      <c r="K587" s="25" t="e">
        <f>IFERROR(VLOOKUP(J587,'DE-PARA'!J:K,2,0),VLOOKUP('BD Conta 5294-1'!J587,'DE-PARA'!K:L,2,0))</f>
        <v>#N/A</v>
      </c>
      <c r="L587" s="70"/>
      <c r="M587" s="101">
        <f t="shared" si="19"/>
        <v>0</v>
      </c>
      <c r="O587" s="1" t="e">
        <f>VLOOKUP(K587,'Fluxo de Caixa'!B:B,1,0)</f>
        <v>#N/A</v>
      </c>
    </row>
    <row r="588" spans="2:15">
      <c r="B588" s="60"/>
      <c r="C588" s="65"/>
      <c r="D588" s="66"/>
      <c r="E588" s="20" t="str">
        <f t="shared" si="18"/>
        <v>1-1900</v>
      </c>
      <c r="F588" s="69"/>
      <c r="G588" s="67"/>
      <c r="H588" s="69"/>
      <c r="I588" s="60"/>
      <c r="J588" s="67"/>
      <c r="K588" s="25" t="e">
        <f>IFERROR(VLOOKUP(J588,'DE-PARA'!J:K,2,0),VLOOKUP('BD Conta 5294-1'!J588,'DE-PARA'!K:L,2,0))</f>
        <v>#N/A</v>
      </c>
      <c r="L588" s="70"/>
      <c r="M588" s="101">
        <f t="shared" si="19"/>
        <v>0</v>
      </c>
      <c r="O588" s="1" t="e">
        <f>VLOOKUP(K588,'Fluxo de Caixa'!B:B,1,0)</f>
        <v>#N/A</v>
      </c>
    </row>
    <row r="589" spans="2:15">
      <c r="B589" s="60"/>
      <c r="C589" s="65"/>
      <c r="D589" s="66"/>
      <c r="E589" s="20" t="str">
        <f t="shared" si="18"/>
        <v>1-1900</v>
      </c>
      <c r="F589" s="69"/>
      <c r="G589" s="67"/>
      <c r="H589" s="69"/>
      <c r="I589" s="60"/>
      <c r="J589" s="67"/>
      <c r="K589" s="25" t="e">
        <f>IFERROR(VLOOKUP(J589,'DE-PARA'!J:K,2,0),VLOOKUP('BD Conta 5294-1'!J589,'DE-PARA'!K:L,2,0))</f>
        <v>#N/A</v>
      </c>
      <c r="L589" s="70"/>
      <c r="M589" s="101">
        <f t="shared" si="19"/>
        <v>0</v>
      </c>
      <c r="O589" s="1" t="e">
        <f>VLOOKUP(K589,'Fluxo de Caixa'!B:B,1,0)</f>
        <v>#N/A</v>
      </c>
    </row>
    <row r="590" spans="2:15">
      <c r="B590" s="60"/>
      <c r="C590" s="65"/>
      <c r="D590" s="66"/>
      <c r="E590" s="20" t="str">
        <f t="shared" si="18"/>
        <v>1-1900</v>
      </c>
      <c r="F590" s="69"/>
      <c r="G590" s="67"/>
      <c r="H590" s="69"/>
      <c r="I590" s="60"/>
      <c r="J590" s="67"/>
      <c r="K590" s="25" t="e">
        <f>IFERROR(VLOOKUP(J590,'DE-PARA'!J:K,2,0),VLOOKUP('BD Conta 5294-1'!J590,'DE-PARA'!K:L,2,0))</f>
        <v>#N/A</v>
      </c>
      <c r="L590" s="70"/>
      <c r="M590" s="101">
        <f t="shared" si="19"/>
        <v>0</v>
      </c>
      <c r="O590" s="1" t="e">
        <f>VLOOKUP(K590,'Fluxo de Caixa'!B:B,1,0)</f>
        <v>#N/A</v>
      </c>
    </row>
    <row r="591" spans="2:15">
      <c r="B591" s="60"/>
      <c r="C591" s="65"/>
      <c r="D591" s="66"/>
      <c r="E591" s="20" t="str">
        <f t="shared" si="18"/>
        <v>1-1900</v>
      </c>
      <c r="F591" s="69"/>
      <c r="G591" s="67"/>
      <c r="H591" s="69"/>
      <c r="I591" s="60"/>
      <c r="J591" s="67"/>
      <c r="K591" s="25" t="e">
        <f>IFERROR(VLOOKUP(J591,'DE-PARA'!J:K,2,0),VLOOKUP('BD Conta 5294-1'!J591,'DE-PARA'!K:L,2,0))</f>
        <v>#N/A</v>
      </c>
      <c r="L591" s="70"/>
      <c r="M591" s="101">
        <f t="shared" si="19"/>
        <v>0</v>
      </c>
      <c r="O591" s="1" t="e">
        <f>VLOOKUP(K591,'Fluxo de Caixa'!B:B,1,0)</f>
        <v>#N/A</v>
      </c>
    </row>
    <row r="592" spans="2:15">
      <c r="B592" s="60"/>
      <c r="C592" s="65"/>
      <c r="D592" s="66"/>
      <c r="E592" s="20" t="str">
        <f t="shared" si="18"/>
        <v>1-1900</v>
      </c>
      <c r="F592" s="69"/>
      <c r="G592" s="67"/>
      <c r="H592" s="69"/>
      <c r="I592" s="60"/>
      <c r="J592" s="67"/>
      <c r="K592" s="25" t="e">
        <f>IFERROR(VLOOKUP(J592,'DE-PARA'!J:K,2,0),VLOOKUP('BD Conta 5294-1'!J592,'DE-PARA'!K:L,2,0))</f>
        <v>#N/A</v>
      </c>
      <c r="L592" s="70"/>
      <c r="M592" s="101">
        <f t="shared" si="19"/>
        <v>0</v>
      </c>
      <c r="O592" s="1" t="e">
        <f>VLOOKUP(K592,'Fluxo de Caixa'!B:B,1,0)</f>
        <v>#N/A</v>
      </c>
    </row>
    <row r="593" spans="2:15">
      <c r="B593" s="60"/>
      <c r="C593" s="65"/>
      <c r="D593" s="66"/>
      <c r="E593" s="20" t="str">
        <f t="shared" si="18"/>
        <v>1-1900</v>
      </c>
      <c r="F593" s="69"/>
      <c r="G593" s="67"/>
      <c r="H593" s="69"/>
      <c r="I593" s="60"/>
      <c r="J593" s="67"/>
      <c r="K593" s="25" t="e">
        <f>IFERROR(VLOOKUP(J593,'DE-PARA'!J:K,2,0),VLOOKUP('BD Conta 5294-1'!J593,'DE-PARA'!K:L,2,0))</f>
        <v>#N/A</v>
      </c>
      <c r="L593" s="70"/>
      <c r="M593" s="101">
        <f t="shared" si="19"/>
        <v>0</v>
      </c>
      <c r="O593" s="1" t="e">
        <f>VLOOKUP(K593,'Fluxo de Caixa'!B:B,1,0)</f>
        <v>#N/A</v>
      </c>
    </row>
    <row r="594" spans="2:15">
      <c r="B594" s="60"/>
      <c r="C594" s="65"/>
      <c r="D594" s="66"/>
      <c r="E594" s="20" t="str">
        <f t="shared" si="18"/>
        <v>1-1900</v>
      </c>
      <c r="F594" s="69"/>
      <c r="G594" s="67"/>
      <c r="H594" s="69"/>
      <c r="I594" s="60"/>
      <c r="J594" s="67"/>
      <c r="K594" s="25" t="e">
        <f>IFERROR(VLOOKUP(J594,'DE-PARA'!J:K,2,0),VLOOKUP('BD Conta 5294-1'!J594,'DE-PARA'!K:L,2,0))</f>
        <v>#N/A</v>
      </c>
      <c r="L594" s="70"/>
      <c r="M594" s="101">
        <f t="shared" si="19"/>
        <v>0</v>
      </c>
      <c r="O594" s="1" t="e">
        <f>VLOOKUP(K594,'Fluxo de Caixa'!B:B,1,0)</f>
        <v>#N/A</v>
      </c>
    </row>
    <row r="595" spans="2:15">
      <c r="B595" s="60"/>
      <c r="C595" s="65"/>
      <c r="D595" s="66"/>
      <c r="E595" s="20" t="str">
        <f t="shared" si="18"/>
        <v>1-1900</v>
      </c>
      <c r="F595" s="69"/>
      <c r="G595" s="67"/>
      <c r="H595" s="69"/>
      <c r="I595" s="60"/>
      <c r="J595" s="67"/>
      <c r="K595" s="25" t="e">
        <f>IFERROR(VLOOKUP(J595,'DE-PARA'!J:K,2,0),VLOOKUP('BD Conta 5294-1'!J595,'DE-PARA'!K:L,2,0))</f>
        <v>#N/A</v>
      </c>
      <c r="L595" s="70"/>
      <c r="M595" s="101">
        <f t="shared" si="19"/>
        <v>0</v>
      </c>
      <c r="O595" s="1" t="e">
        <f>VLOOKUP(K595,'Fluxo de Caixa'!B:B,1,0)</f>
        <v>#N/A</v>
      </c>
    </row>
    <row r="596" spans="2:15">
      <c r="B596" s="60"/>
      <c r="C596" s="65"/>
      <c r="D596" s="66"/>
      <c r="E596" s="20" t="str">
        <f t="shared" si="18"/>
        <v>1-1900</v>
      </c>
      <c r="F596" s="69"/>
      <c r="G596" s="67"/>
      <c r="H596" s="69"/>
      <c r="I596" s="60"/>
      <c r="J596" s="67"/>
      <c r="K596" s="25" t="e">
        <f>IFERROR(VLOOKUP(J596,'DE-PARA'!J:K,2,0),VLOOKUP('BD Conta 5294-1'!J596,'DE-PARA'!K:L,2,0))</f>
        <v>#N/A</v>
      </c>
      <c r="L596" s="70"/>
      <c r="M596" s="101">
        <f t="shared" si="19"/>
        <v>0</v>
      </c>
      <c r="O596" s="1" t="e">
        <f>VLOOKUP(K596,'Fluxo de Caixa'!B:B,1,0)</f>
        <v>#N/A</v>
      </c>
    </row>
    <row r="597" spans="2:15">
      <c r="B597" s="60"/>
      <c r="C597" s="65"/>
      <c r="D597" s="66"/>
      <c r="E597" s="20" t="str">
        <f t="shared" si="18"/>
        <v>1-1900</v>
      </c>
      <c r="F597" s="69"/>
      <c r="G597" s="67"/>
      <c r="H597" s="69"/>
      <c r="I597" s="60"/>
      <c r="J597" s="67"/>
      <c r="K597" s="25" t="e">
        <f>IFERROR(VLOOKUP(J597,'DE-PARA'!J:K,2,0),VLOOKUP('BD Conta 5294-1'!J597,'DE-PARA'!K:L,2,0))</f>
        <v>#N/A</v>
      </c>
      <c r="L597" s="70"/>
      <c r="M597" s="101">
        <f t="shared" si="19"/>
        <v>0</v>
      </c>
      <c r="O597" s="1" t="e">
        <f>VLOOKUP(K597,'Fluxo de Caixa'!B:B,1,0)</f>
        <v>#N/A</v>
      </c>
    </row>
    <row r="598" spans="2:15">
      <c r="B598" s="60"/>
      <c r="C598" s="65"/>
      <c r="D598" s="66"/>
      <c r="E598" s="20" t="str">
        <f t="shared" si="18"/>
        <v>1-1900</v>
      </c>
      <c r="F598" s="69"/>
      <c r="G598" s="67"/>
      <c r="H598" s="69"/>
      <c r="I598" s="60"/>
      <c r="J598" s="67"/>
      <c r="K598" s="25" t="e">
        <f>IFERROR(VLOOKUP(J598,'DE-PARA'!J:K,2,0),VLOOKUP('BD Conta 5294-1'!J598,'DE-PARA'!K:L,2,0))</f>
        <v>#N/A</v>
      </c>
      <c r="L598" s="70"/>
      <c r="M598" s="101">
        <f t="shared" si="19"/>
        <v>0</v>
      </c>
      <c r="O598" s="1" t="e">
        <f>VLOOKUP(K598,'Fluxo de Caixa'!B:B,1,0)</f>
        <v>#N/A</v>
      </c>
    </row>
    <row r="599" spans="2:15">
      <c r="B599" s="60"/>
      <c r="C599" s="65"/>
      <c r="D599" s="66"/>
      <c r="E599" s="20" t="str">
        <f t="shared" si="18"/>
        <v>1-1900</v>
      </c>
      <c r="F599" s="69"/>
      <c r="G599" s="67"/>
      <c r="H599" s="69"/>
      <c r="I599" s="60"/>
      <c r="J599" s="67"/>
      <c r="K599" s="25" t="e">
        <f>IFERROR(VLOOKUP(J599,'DE-PARA'!J:K,2,0),VLOOKUP('BD Conta 5294-1'!J599,'DE-PARA'!K:L,2,0))</f>
        <v>#N/A</v>
      </c>
      <c r="L599" s="70"/>
      <c r="M599" s="101">
        <f t="shared" si="19"/>
        <v>0</v>
      </c>
      <c r="O599" s="1" t="e">
        <f>VLOOKUP(K599,'Fluxo de Caixa'!B:B,1,0)</f>
        <v>#N/A</v>
      </c>
    </row>
    <row r="600" spans="2:15">
      <c r="B600" s="60"/>
      <c r="C600" s="65"/>
      <c r="D600" s="66"/>
      <c r="E600" s="20" t="str">
        <f t="shared" si="18"/>
        <v>1-1900</v>
      </c>
      <c r="F600" s="69"/>
      <c r="G600" s="67"/>
      <c r="H600" s="69"/>
      <c r="I600" s="60"/>
      <c r="J600" s="67"/>
      <c r="K600" s="25" t="e">
        <f>IFERROR(VLOOKUP(J600,'DE-PARA'!J:K,2,0),VLOOKUP('BD Conta 5294-1'!J600,'DE-PARA'!K:L,2,0))</f>
        <v>#N/A</v>
      </c>
      <c r="L600" s="70"/>
      <c r="M600" s="101">
        <f t="shared" si="19"/>
        <v>0</v>
      </c>
      <c r="O600" s="1" t="e">
        <f>VLOOKUP(K600,'Fluxo de Caixa'!B:B,1,0)</f>
        <v>#N/A</v>
      </c>
    </row>
    <row r="601" spans="2:15">
      <c r="B601" s="60"/>
      <c r="C601" s="65"/>
      <c r="D601" s="66"/>
      <c r="E601" s="20" t="str">
        <f t="shared" si="18"/>
        <v>1-1900</v>
      </c>
      <c r="F601" s="69"/>
      <c r="G601" s="67"/>
      <c r="H601" s="69"/>
      <c r="I601" s="60"/>
      <c r="J601" s="67"/>
      <c r="K601" s="25" t="e">
        <f>IFERROR(VLOOKUP(J601,'DE-PARA'!J:K,2,0),VLOOKUP('BD Conta 5294-1'!J601,'DE-PARA'!K:L,2,0))</f>
        <v>#N/A</v>
      </c>
      <c r="L601" s="70"/>
      <c r="M601" s="101">
        <f t="shared" si="19"/>
        <v>0</v>
      </c>
      <c r="O601" s="1" t="e">
        <f>VLOOKUP(K601,'Fluxo de Caixa'!B:B,1,0)</f>
        <v>#N/A</v>
      </c>
    </row>
    <row r="602" spans="2:15">
      <c r="B602" s="60"/>
      <c r="C602" s="65"/>
      <c r="D602" s="66"/>
      <c r="E602" s="20" t="str">
        <f t="shared" si="18"/>
        <v>1-1900</v>
      </c>
      <c r="F602" s="69"/>
      <c r="G602" s="67"/>
      <c r="H602" s="69"/>
      <c r="I602" s="60"/>
      <c r="J602" s="67"/>
      <c r="K602" s="25" t="e">
        <f>IFERROR(VLOOKUP(J602,'DE-PARA'!J:K,2,0),VLOOKUP('BD Conta 5294-1'!J602,'DE-PARA'!K:L,2,0))</f>
        <v>#N/A</v>
      </c>
      <c r="L602" s="70"/>
      <c r="M602" s="101">
        <f t="shared" si="19"/>
        <v>0</v>
      </c>
      <c r="O602" s="1" t="e">
        <f>VLOOKUP(K602,'Fluxo de Caixa'!B:B,1,0)</f>
        <v>#N/A</v>
      </c>
    </row>
    <row r="603" spans="2:15">
      <c r="B603" s="60"/>
      <c r="C603" s="65"/>
      <c r="D603" s="66"/>
      <c r="E603" s="20" t="str">
        <f t="shared" si="18"/>
        <v>1-1900</v>
      </c>
      <c r="F603" s="69"/>
      <c r="G603" s="67"/>
      <c r="H603" s="69"/>
      <c r="I603" s="60"/>
      <c r="J603" s="67"/>
      <c r="K603" s="25" t="e">
        <f>IFERROR(VLOOKUP(J603,'DE-PARA'!J:K,2,0),VLOOKUP('BD Conta 5294-1'!J603,'DE-PARA'!K:L,2,0))</f>
        <v>#N/A</v>
      </c>
      <c r="L603" s="70"/>
      <c r="M603" s="101">
        <f t="shared" si="19"/>
        <v>0</v>
      </c>
      <c r="O603" s="1" t="e">
        <f>VLOOKUP(K603,'Fluxo de Caixa'!B:B,1,0)</f>
        <v>#N/A</v>
      </c>
    </row>
    <row r="604" spans="2:15">
      <c r="B604" s="60"/>
      <c r="C604" s="65"/>
      <c r="D604" s="66"/>
      <c r="E604" s="20" t="str">
        <f t="shared" si="18"/>
        <v>1-1900</v>
      </c>
      <c r="F604" s="69"/>
      <c r="G604" s="67"/>
      <c r="H604" s="69"/>
      <c r="I604" s="60"/>
      <c r="J604" s="67"/>
      <c r="K604" s="25" t="e">
        <f>IFERROR(VLOOKUP(J604,'DE-PARA'!J:K,2,0),VLOOKUP('BD Conta 5294-1'!J604,'DE-PARA'!K:L,2,0))</f>
        <v>#N/A</v>
      </c>
      <c r="L604" s="70"/>
      <c r="M604" s="101">
        <f t="shared" si="19"/>
        <v>0</v>
      </c>
      <c r="O604" s="1" t="e">
        <f>VLOOKUP(K604,'Fluxo de Caixa'!B:B,1,0)</f>
        <v>#N/A</v>
      </c>
    </row>
    <row r="605" spans="2:15">
      <c r="B605" s="60"/>
      <c r="C605" s="65"/>
      <c r="D605" s="66"/>
      <c r="E605" s="20" t="str">
        <f t="shared" si="18"/>
        <v>1-1900</v>
      </c>
      <c r="F605" s="69"/>
      <c r="G605" s="67"/>
      <c r="H605" s="69"/>
      <c r="I605" s="60"/>
      <c r="J605" s="67"/>
      <c r="K605" s="25" t="e">
        <f>IFERROR(VLOOKUP(J605,'DE-PARA'!J:K,2,0),VLOOKUP('BD Conta 5294-1'!J605,'DE-PARA'!K:L,2,0))</f>
        <v>#N/A</v>
      </c>
      <c r="L605" s="70"/>
      <c r="M605" s="101">
        <f t="shared" si="19"/>
        <v>0</v>
      </c>
      <c r="O605" s="1" t="e">
        <f>VLOOKUP(K605,'Fluxo de Caixa'!B:B,1,0)</f>
        <v>#N/A</v>
      </c>
    </row>
    <row r="606" spans="2:15">
      <c r="B606" s="60"/>
      <c r="C606" s="65"/>
      <c r="D606" s="66"/>
      <c r="E606" s="20" t="str">
        <f t="shared" si="18"/>
        <v>1-1900</v>
      </c>
      <c r="F606" s="69"/>
      <c r="G606" s="67"/>
      <c r="H606" s="69"/>
      <c r="I606" s="60"/>
      <c r="J606" s="67"/>
      <c r="K606" s="25" t="e">
        <f>IFERROR(VLOOKUP(J606,'DE-PARA'!J:K,2,0),VLOOKUP('BD Conta 5294-1'!J606,'DE-PARA'!K:L,2,0))</f>
        <v>#N/A</v>
      </c>
      <c r="L606" s="70"/>
      <c r="M606" s="101">
        <f t="shared" si="19"/>
        <v>0</v>
      </c>
      <c r="O606" s="1" t="e">
        <f>VLOOKUP(K606,'Fluxo de Caixa'!B:B,1,0)</f>
        <v>#N/A</v>
      </c>
    </row>
    <row r="607" spans="2:15">
      <c r="B607" s="60"/>
      <c r="C607" s="65"/>
      <c r="D607" s="66"/>
      <c r="E607" s="20" t="str">
        <f t="shared" si="18"/>
        <v>1-1900</v>
      </c>
      <c r="F607" s="69"/>
      <c r="G607" s="67"/>
      <c r="H607" s="69"/>
      <c r="I607" s="60"/>
      <c r="J607" s="67"/>
      <c r="K607" s="25" t="e">
        <f>IFERROR(VLOOKUP(J607,'DE-PARA'!J:K,2,0),VLOOKUP('BD Conta 5294-1'!J607,'DE-PARA'!K:L,2,0))</f>
        <v>#N/A</v>
      </c>
      <c r="L607" s="70"/>
      <c r="M607" s="101">
        <f t="shared" si="19"/>
        <v>0</v>
      </c>
      <c r="O607" s="1" t="e">
        <f>VLOOKUP(K607,'Fluxo de Caixa'!B:B,1,0)</f>
        <v>#N/A</v>
      </c>
    </row>
    <row r="608" spans="2:15">
      <c r="B608" s="60"/>
      <c r="C608" s="65"/>
      <c r="D608" s="66"/>
      <c r="E608" s="20" t="str">
        <f t="shared" si="18"/>
        <v>1-1900</v>
      </c>
      <c r="F608" s="69"/>
      <c r="G608" s="67"/>
      <c r="H608" s="69"/>
      <c r="I608" s="60"/>
      <c r="J608" s="67"/>
      <c r="K608" s="25" t="e">
        <f>IFERROR(VLOOKUP(J608,'DE-PARA'!J:K,2,0),VLOOKUP('BD Conta 5294-1'!J608,'DE-PARA'!K:L,2,0))</f>
        <v>#N/A</v>
      </c>
      <c r="L608" s="70"/>
      <c r="M608" s="101">
        <f t="shared" si="19"/>
        <v>0</v>
      </c>
      <c r="O608" s="1" t="e">
        <f>VLOOKUP(K608,'Fluxo de Caixa'!B:B,1,0)</f>
        <v>#N/A</v>
      </c>
    </row>
    <row r="609" spans="2:15">
      <c r="B609" s="60"/>
      <c r="C609" s="65"/>
      <c r="D609" s="66"/>
      <c r="E609" s="20" t="str">
        <f t="shared" si="18"/>
        <v>1-1900</v>
      </c>
      <c r="F609" s="69"/>
      <c r="G609" s="67"/>
      <c r="H609" s="69"/>
      <c r="I609" s="60"/>
      <c r="J609" s="67"/>
      <c r="K609" s="25" t="e">
        <f>IFERROR(VLOOKUP(J609,'DE-PARA'!J:K,2,0),VLOOKUP('BD Conta 5294-1'!J609,'DE-PARA'!K:L,2,0))</f>
        <v>#N/A</v>
      </c>
      <c r="L609" s="70"/>
      <c r="M609" s="101">
        <f t="shared" si="19"/>
        <v>0</v>
      </c>
      <c r="O609" s="1" t="e">
        <f>VLOOKUP(K609,'Fluxo de Caixa'!B:B,1,0)</f>
        <v>#N/A</v>
      </c>
    </row>
    <row r="610" spans="2:15">
      <c r="B610" s="60"/>
      <c r="C610" s="65"/>
      <c r="D610" s="66"/>
      <c r="E610" s="20" t="str">
        <f t="shared" si="18"/>
        <v>1-1900</v>
      </c>
      <c r="F610" s="69"/>
      <c r="G610" s="67"/>
      <c r="H610" s="69"/>
      <c r="I610" s="60"/>
      <c r="J610" s="67"/>
      <c r="K610" s="25" t="e">
        <f>IFERROR(VLOOKUP(J610,'DE-PARA'!J:K,2,0),VLOOKUP('BD Conta 5294-1'!J610,'DE-PARA'!K:L,2,0))</f>
        <v>#N/A</v>
      </c>
      <c r="L610" s="70"/>
      <c r="M610" s="101">
        <f t="shared" si="19"/>
        <v>0</v>
      </c>
      <c r="O610" s="1" t="e">
        <f>VLOOKUP(K610,'Fluxo de Caixa'!B:B,1,0)</f>
        <v>#N/A</v>
      </c>
    </row>
    <row r="611" spans="2:15">
      <c r="B611" s="60"/>
      <c r="C611" s="65"/>
      <c r="D611" s="66"/>
      <c r="E611" s="20" t="str">
        <f t="shared" si="18"/>
        <v>1-1900</v>
      </c>
      <c r="F611" s="69"/>
      <c r="G611" s="67"/>
      <c r="H611" s="69"/>
      <c r="I611" s="60"/>
      <c r="J611" s="67"/>
      <c r="K611" s="25" t="e">
        <f>IFERROR(VLOOKUP(J611,'DE-PARA'!J:K,2,0),VLOOKUP('BD Conta 5294-1'!J611,'DE-PARA'!K:L,2,0))</f>
        <v>#N/A</v>
      </c>
      <c r="L611" s="70"/>
      <c r="M611" s="101">
        <f t="shared" si="19"/>
        <v>0</v>
      </c>
      <c r="O611" s="1" t="e">
        <f>VLOOKUP(K611,'Fluxo de Caixa'!B:B,1,0)</f>
        <v>#N/A</v>
      </c>
    </row>
    <row r="612" spans="2:15">
      <c r="B612" s="60"/>
      <c r="C612" s="65"/>
      <c r="D612" s="66"/>
      <c r="E612" s="20" t="str">
        <f t="shared" si="18"/>
        <v>1-1900</v>
      </c>
      <c r="F612" s="69"/>
      <c r="G612" s="67"/>
      <c r="H612" s="69"/>
      <c r="I612" s="60"/>
      <c r="J612" s="67"/>
      <c r="K612" s="25" t="e">
        <f>IFERROR(VLOOKUP(J612,'DE-PARA'!J:K,2,0),VLOOKUP('BD Conta 5294-1'!J612,'DE-PARA'!K:L,2,0))</f>
        <v>#N/A</v>
      </c>
      <c r="L612" s="70"/>
      <c r="M612" s="101">
        <f t="shared" si="19"/>
        <v>0</v>
      </c>
      <c r="O612" s="1" t="e">
        <f>VLOOKUP(K612,'Fluxo de Caixa'!B:B,1,0)</f>
        <v>#N/A</v>
      </c>
    </row>
    <row r="613" spans="2:15">
      <c r="B613" s="60"/>
      <c r="C613" s="65"/>
      <c r="D613" s="66"/>
      <c r="E613" s="20" t="str">
        <f t="shared" si="18"/>
        <v>1-1900</v>
      </c>
      <c r="F613" s="69"/>
      <c r="G613" s="67"/>
      <c r="H613" s="69"/>
      <c r="I613" s="60"/>
      <c r="J613" s="67"/>
      <c r="K613" s="25" t="e">
        <f>IFERROR(VLOOKUP(J613,'DE-PARA'!J:K,2,0),VLOOKUP('BD Conta 5294-1'!J613,'DE-PARA'!K:L,2,0))</f>
        <v>#N/A</v>
      </c>
      <c r="L613" s="70"/>
      <c r="M613" s="101">
        <f t="shared" si="19"/>
        <v>0</v>
      </c>
      <c r="O613" s="1" t="e">
        <f>VLOOKUP(K613,'Fluxo de Caixa'!B:B,1,0)</f>
        <v>#N/A</v>
      </c>
    </row>
    <row r="614" spans="2:15">
      <c r="B614" s="60"/>
      <c r="C614" s="65"/>
      <c r="D614" s="66"/>
      <c r="E614" s="20" t="str">
        <f t="shared" si="18"/>
        <v>1-1900</v>
      </c>
      <c r="F614" s="69"/>
      <c r="G614" s="67"/>
      <c r="H614" s="69"/>
      <c r="I614" s="60"/>
      <c r="J614" s="67"/>
      <c r="K614" s="25" t="e">
        <f>IFERROR(VLOOKUP(J614,'DE-PARA'!J:K,2,0),VLOOKUP('BD Conta 5294-1'!J614,'DE-PARA'!K:L,2,0))</f>
        <v>#N/A</v>
      </c>
      <c r="L614" s="70"/>
      <c r="M614" s="101">
        <f t="shared" si="19"/>
        <v>0</v>
      </c>
      <c r="O614" s="1" t="e">
        <f>VLOOKUP(K614,'Fluxo de Caixa'!B:B,1,0)</f>
        <v>#N/A</v>
      </c>
    </row>
    <row r="615" spans="2:15">
      <c r="B615" s="60"/>
      <c r="C615" s="65"/>
      <c r="D615" s="66"/>
      <c r="E615" s="20" t="str">
        <f t="shared" si="18"/>
        <v>1-1900</v>
      </c>
      <c r="F615" s="69"/>
      <c r="G615" s="67"/>
      <c r="H615" s="69"/>
      <c r="I615" s="60"/>
      <c r="J615" s="67"/>
      <c r="K615" s="25" t="e">
        <f>IFERROR(VLOOKUP(J615,'DE-PARA'!J:K,2,0),VLOOKUP('BD Conta 5294-1'!J615,'DE-PARA'!K:L,2,0))</f>
        <v>#N/A</v>
      </c>
      <c r="L615" s="70"/>
      <c r="M615" s="101">
        <f t="shared" si="19"/>
        <v>0</v>
      </c>
      <c r="O615" s="1" t="e">
        <f>VLOOKUP(K615,'Fluxo de Caixa'!B:B,1,0)</f>
        <v>#N/A</v>
      </c>
    </row>
    <row r="616" spans="2:15">
      <c r="B616" s="60"/>
      <c r="C616" s="65"/>
      <c r="D616" s="66"/>
      <c r="E616" s="20" t="str">
        <f t="shared" si="18"/>
        <v>1-1900</v>
      </c>
      <c r="F616" s="69"/>
      <c r="G616" s="67"/>
      <c r="H616" s="69"/>
      <c r="I616" s="60"/>
      <c r="J616" s="67"/>
      <c r="K616" s="25" t="e">
        <f>IFERROR(VLOOKUP(J616,'DE-PARA'!J:K,2,0),VLOOKUP('BD Conta 5294-1'!J616,'DE-PARA'!K:L,2,0))</f>
        <v>#N/A</v>
      </c>
      <c r="L616" s="70"/>
      <c r="M616" s="101">
        <f t="shared" si="19"/>
        <v>0</v>
      </c>
      <c r="O616" s="1" t="e">
        <f>VLOOKUP(K616,'Fluxo de Caixa'!B:B,1,0)</f>
        <v>#N/A</v>
      </c>
    </row>
    <row r="617" spans="2:15">
      <c r="B617" s="60"/>
      <c r="C617" s="65"/>
      <c r="D617" s="66"/>
      <c r="E617" s="20" t="str">
        <f t="shared" si="18"/>
        <v>1-1900</v>
      </c>
      <c r="F617" s="69"/>
      <c r="G617" s="67"/>
      <c r="H617" s="69"/>
      <c r="I617" s="60"/>
      <c r="J617" s="67"/>
      <c r="K617" s="25" t="e">
        <f>IFERROR(VLOOKUP(J617,'DE-PARA'!J:K,2,0),VLOOKUP('BD Conta 5294-1'!J617,'DE-PARA'!K:L,2,0))</f>
        <v>#N/A</v>
      </c>
      <c r="L617" s="70"/>
      <c r="M617" s="101">
        <f t="shared" si="19"/>
        <v>0</v>
      </c>
      <c r="O617" s="1" t="e">
        <f>VLOOKUP(K617,'Fluxo de Caixa'!B:B,1,0)</f>
        <v>#N/A</v>
      </c>
    </row>
    <row r="618" spans="2:15">
      <c r="B618" s="60"/>
      <c r="C618" s="65"/>
      <c r="D618" s="66"/>
      <c r="E618" s="20" t="str">
        <f t="shared" si="18"/>
        <v>1-1900</v>
      </c>
      <c r="F618" s="69"/>
      <c r="G618" s="67"/>
      <c r="H618" s="69"/>
      <c r="I618" s="60"/>
      <c r="J618" s="67"/>
      <c r="K618" s="25" t="e">
        <f>IFERROR(VLOOKUP(J618,'DE-PARA'!J:K,2,0),VLOOKUP('BD Conta 5294-1'!J618,'DE-PARA'!K:L,2,0))</f>
        <v>#N/A</v>
      </c>
      <c r="L618" s="70"/>
      <c r="M618" s="101">
        <f t="shared" si="19"/>
        <v>0</v>
      </c>
      <c r="O618" s="1" t="e">
        <f>VLOOKUP(K618,'Fluxo de Caixa'!B:B,1,0)</f>
        <v>#N/A</v>
      </c>
    </row>
    <row r="619" spans="2:15">
      <c r="B619" s="60"/>
      <c r="C619" s="65"/>
      <c r="D619" s="66"/>
      <c r="E619" s="20" t="str">
        <f t="shared" si="18"/>
        <v>1-1900</v>
      </c>
      <c r="F619" s="69"/>
      <c r="G619" s="67"/>
      <c r="H619" s="69"/>
      <c r="I619" s="60"/>
      <c r="J619" s="67"/>
      <c r="K619" s="25" t="e">
        <f>IFERROR(VLOOKUP(J619,'DE-PARA'!J:K,2,0),VLOOKUP('BD Conta 5294-1'!J619,'DE-PARA'!K:L,2,0))</f>
        <v>#N/A</v>
      </c>
      <c r="L619" s="70"/>
      <c r="M619" s="101">
        <f t="shared" si="19"/>
        <v>0</v>
      </c>
      <c r="O619" s="1" t="e">
        <f>VLOOKUP(K619,'Fluxo de Caixa'!B:B,1,0)</f>
        <v>#N/A</v>
      </c>
    </row>
    <row r="620" spans="2:15">
      <c r="B620" s="60"/>
      <c r="C620" s="65"/>
      <c r="D620" s="66"/>
      <c r="E620" s="20" t="str">
        <f t="shared" si="18"/>
        <v>1-1900</v>
      </c>
      <c r="F620" s="69"/>
      <c r="G620" s="67"/>
      <c r="H620" s="69"/>
      <c r="I620" s="60"/>
      <c r="J620" s="67"/>
      <c r="K620" s="25" t="e">
        <f>IFERROR(VLOOKUP(J620,'DE-PARA'!J:K,2,0),VLOOKUP('BD Conta 5294-1'!J620,'DE-PARA'!K:L,2,0))</f>
        <v>#N/A</v>
      </c>
      <c r="L620" s="70"/>
      <c r="M620" s="101">
        <f t="shared" si="19"/>
        <v>0</v>
      </c>
      <c r="O620" s="1" t="e">
        <f>VLOOKUP(K620,'Fluxo de Caixa'!B:B,1,0)</f>
        <v>#N/A</v>
      </c>
    </row>
    <row r="621" spans="2:15">
      <c r="B621" s="60"/>
      <c r="C621" s="65"/>
      <c r="D621" s="66"/>
      <c r="E621" s="20" t="str">
        <f t="shared" si="18"/>
        <v>1-1900</v>
      </c>
      <c r="F621" s="69"/>
      <c r="G621" s="67"/>
      <c r="H621" s="69"/>
      <c r="I621" s="60"/>
      <c r="J621" s="67"/>
      <c r="K621" s="25" t="e">
        <f>IFERROR(VLOOKUP(J621,'DE-PARA'!J:K,2,0),VLOOKUP('BD Conta 5294-1'!J621,'DE-PARA'!K:L,2,0))</f>
        <v>#N/A</v>
      </c>
      <c r="L621" s="70"/>
      <c r="M621" s="101">
        <f t="shared" si="19"/>
        <v>0</v>
      </c>
      <c r="O621" s="1" t="e">
        <f>VLOOKUP(K621,'Fluxo de Caixa'!B:B,1,0)</f>
        <v>#N/A</v>
      </c>
    </row>
    <row r="622" spans="2:15">
      <c r="B622" s="60"/>
      <c r="C622" s="65"/>
      <c r="D622" s="66"/>
      <c r="E622" s="20" t="str">
        <f t="shared" si="18"/>
        <v>1-1900</v>
      </c>
      <c r="F622" s="69"/>
      <c r="G622" s="67"/>
      <c r="H622" s="69"/>
      <c r="I622" s="60"/>
      <c r="J622" s="67"/>
      <c r="K622" s="25" t="e">
        <f>IFERROR(VLOOKUP(J622,'DE-PARA'!J:K,2,0),VLOOKUP('BD Conta 5294-1'!J622,'DE-PARA'!K:L,2,0))</f>
        <v>#N/A</v>
      </c>
      <c r="L622" s="70"/>
      <c r="M622" s="101">
        <f t="shared" si="19"/>
        <v>0</v>
      </c>
      <c r="O622" s="1" t="e">
        <f>VLOOKUP(K622,'Fluxo de Caixa'!B:B,1,0)</f>
        <v>#N/A</v>
      </c>
    </row>
    <row r="623" spans="2:15">
      <c r="B623" s="60"/>
      <c r="C623" s="65"/>
      <c r="D623" s="66"/>
      <c r="E623" s="20" t="str">
        <f t="shared" si="18"/>
        <v>1-1900</v>
      </c>
      <c r="F623" s="69"/>
      <c r="G623" s="67"/>
      <c r="H623" s="69"/>
      <c r="I623" s="60"/>
      <c r="J623" s="67"/>
      <c r="K623" s="25" t="e">
        <f>IFERROR(VLOOKUP(J623,'DE-PARA'!J:K,2,0),VLOOKUP('BD Conta 5294-1'!J623,'DE-PARA'!K:L,2,0))</f>
        <v>#N/A</v>
      </c>
      <c r="L623" s="70"/>
      <c r="M623" s="101">
        <f t="shared" si="19"/>
        <v>0</v>
      </c>
      <c r="O623" s="1" t="e">
        <f>VLOOKUP(K623,'Fluxo de Caixa'!B:B,1,0)</f>
        <v>#N/A</v>
      </c>
    </row>
    <row r="624" spans="2:15">
      <c r="B624" s="60"/>
      <c r="C624" s="65"/>
      <c r="D624" s="66"/>
      <c r="E624" s="20" t="str">
        <f t="shared" si="18"/>
        <v>1-1900</v>
      </c>
      <c r="F624" s="69"/>
      <c r="G624" s="67"/>
      <c r="H624" s="69"/>
      <c r="I624" s="60"/>
      <c r="J624" s="67"/>
      <c r="K624" s="25" t="e">
        <f>IFERROR(VLOOKUP(J624,'DE-PARA'!J:K,2,0),VLOOKUP('BD Conta 5294-1'!J624,'DE-PARA'!K:L,2,0))</f>
        <v>#N/A</v>
      </c>
      <c r="L624" s="70"/>
      <c r="M624" s="101">
        <f t="shared" si="19"/>
        <v>0</v>
      </c>
      <c r="O624" s="1" t="e">
        <f>VLOOKUP(K624,'Fluxo de Caixa'!B:B,1,0)</f>
        <v>#N/A</v>
      </c>
    </row>
    <row r="625" spans="2:15">
      <c r="B625" s="60"/>
      <c r="C625" s="65"/>
      <c r="D625" s="66"/>
      <c r="E625" s="20" t="str">
        <f t="shared" si="18"/>
        <v>1-1900</v>
      </c>
      <c r="F625" s="69"/>
      <c r="G625" s="67"/>
      <c r="H625" s="69"/>
      <c r="I625" s="60"/>
      <c r="J625" s="67"/>
      <c r="K625" s="25" t="e">
        <f>IFERROR(VLOOKUP(J625,'DE-PARA'!J:K,2,0),VLOOKUP('BD Conta 5294-1'!J625,'DE-PARA'!K:L,2,0))</f>
        <v>#N/A</v>
      </c>
      <c r="L625" s="70"/>
      <c r="M625" s="101">
        <f t="shared" si="19"/>
        <v>0</v>
      </c>
      <c r="O625" s="1" t="e">
        <f>VLOOKUP(K625,'Fluxo de Caixa'!B:B,1,0)</f>
        <v>#N/A</v>
      </c>
    </row>
    <row r="626" spans="2:15">
      <c r="B626" s="60"/>
      <c r="C626" s="65"/>
      <c r="D626" s="66"/>
      <c r="E626" s="20" t="str">
        <f t="shared" si="18"/>
        <v>1-1900</v>
      </c>
      <c r="F626" s="69"/>
      <c r="G626" s="67"/>
      <c r="H626" s="69"/>
      <c r="I626" s="60"/>
      <c r="J626" s="67"/>
      <c r="K626" s="25" t="e">
        <f>IFERROR(VLOOKUP(J626,'DE-PARA'!J:K,2,0),VLOOKUP('BD Conta 5294-1'!J626,'DE-PARA'!K:L,2,0))</f>
        <v>#N/A</v>
      </c>
      <c r="L626" s="70"/>
      <c r="M626" s="101">
        <f t="shared" si="19"/>
        <v>0</v>
      </c>
      <c r="O626" s="1" t="e">
        <f>VLOOKUP(K626,'Fluxo de Caixa'!B:B,1,0)</f>
        <v>#N/A</v>
      </c>
    </row>
    <row r="627" spans="2:15">
      <c r="B627" s="60"/>
      <c r="C627" s="65"/>
      <c r="D627" s="66"/>
      <c r="E627" s="20" t="str">
        <f t="shared" si="18"/>
        <v>1-1900</v>
      </c>
      <c r="F627" s="69"/>
      <c r="G627" s="67"/>
      <c r="H627" s="69"/>
      <c r="I627" s="60"/>
      <c r="J627" s="67"/>
      <c r="K627" s="25" t="e">
        <f>IFERROR(VLOOKUP(J627,'DE-PARA'!J:K,2,0),VLOOKUP('BD Conta 5294-1'!J627,'DE-PARA'!K:L,2,0))</f>
        <v>#N/A</v>
      </c>
      <c r="L627" s="70"/>
      <c r="M627" s="101">
        <f t="shared" si="19"/>
        <v>0</v>
      </c>
      <c r="O627" s="1" t="e">
        <f>VLOOKUP(K627,'Fluxo de Caixa'!B:B,1,0)</f>
        <v>#N/A</v>
      </c>
    </row>
    <row r="628" spans="2:15">
      <c r="B628" s="60"/>
      <c r="C628" s="65"/>
      <c r="D628" s="66"/>
      <c r="E628" s="20" t="str">
        <f t="shared" si="18"/>
        <v>1-1900</v>
      </c>
      <c r="F628" s="69"/>
      <c r="G628" s="67"/>
      <c r="H628" s="69"/>
      <c r="I628" s="60"/>
      <c r="J628" s="67"/>
      <c r="K628" s="25" t="e">
        <f>IFERROR(VLOOKUP(J628,'DE-PARA'!J:K,2,0),VLOOKUP('BD Conta 5294-1'!J628,'DE-PARA'!K:L,2,0))</f>
        <v>#N/A</v>
      </c>
      <c r="L628" s="70"/>
      <c r="M628" s="101">
        <f t="shared" si="19"/>
        <v>0</v>
      </c>
      <c r="O628" s="1" t="e">
        <f>VLOOKUP(K628,'Fluxo de Caixa'!B:B,1,0)</f>
        <v>#N/A</v>
      </c>
    </row>
    <row r="629" spans="2:15">
      <c r="B629" s="60"/>
      <c r="C629" s="65"/>
      <c r="D629" s="66"/>
      <c r="E629" s="20" t="str">
        <f t="shared" si="18"/>
        <v>1-1900</v>
      </c>
      <c r="F629" s="69"/>
      <c r="G629" s="67"/>
      <c r="H629" s="69"/>
      <c r="I629" s="60"/>
      <c r="J629" s="67"/>
      <c r="K629" s="25" t="e">
        <f>IFERROR(VLOOKUP(J629,'DE-PARA'!J:K,2,0),VLOOKUP('BD Conta 5294-1'!J629,'DE-PARA'!K:L,2,0))</f>
        <v>#N/A</v>
      </c>
      <c r="L629" s="70"/>
      <c r="M629" s="101">
        <f t="shared" si="19"/>
        <v>0</v>
      </c>
      <c r="O629" s="1" t="e">
        <f>VLOOKUP(K629,'Fluxo de Caixa'!B:B,1,0)</f>
        <v>#N/A</v>
      </c>
    </row>
    <row r="630" spans="2:15">
      <c r="B630" s="60"/>
      <c r="C630" s="65"/>
      <c r="D630" s="66"/>
      <c r="E630" s="20" t="str">
        <f t="shared" si="18"/>
        <v>1-1900</v>
      </c>
      <c r="F630" s="69"/>
      <c r="G630" s="67"/>
      <c r="H630" s="69"/>
      <c r="I630" s="60"/>
      <c r="J630" s="67"/>
      <c r="K630" s="25" t="e">
        <f>IFERROR(VLOOKUP(J630,'DE-PARA'!J:K,2,0),VLOOKUP('BD Conta 5294-1'!J630,'DE-PARA'!K:L,2,0))</f>
        <v>#N/A</v>
      </c>
      <c r="L630" s="70"/>
      <c r="M630" s="101">
        <f t="shared" si="19"/>
        <v>0</v>
      </c>
      <c r="O630" s="1" t="e">
        <f>VLOOKUP(K630,'Fluxo de Caixa'!B:B,1,0)</f>
        <v>#N/A</v>
      </c>
    </row>
    <row r="631" spans="2:15">
      <c r="B631" s="60"/>
      <c r="C631" s="65"/>
      <c r="D631" s="66"/>
      <c r="E631" s="20" t="str">
        <f t="shared" si="18"/>
        <v>1-1900</v>
      </c>
      <c r="F631" s="69"/>
      <c r="G631" s="67"/>
      <c r="H631" s="69"/>
      <c r="I631" s="60"/>
      <c r="J631" s="67"/>
      <c r="K631" s="25" t="e">
        <f>IFERROR(VLOOKUP(J631,'DE-PARA'!J:K,2,0),VLOOKUP('BD Conta 5294-1'!J631,'DE-PARA'!K:L,2,0))</f>
        <v>#N/A</v>
      </c>
      <c r="L631" s="70"/>
      <c r="M631" s="101">
        <f t="shared" si="19"/>
        <v>0</v>
      </c>
      <c r="O631" s="1" t="e">
        <f>VLOOKUP(K631,'Fluxo de Caixa'!B:B,1,0)</f>
        <v>#N/A</v>
      </c>
    </row>
    <row r="632" spans="2:15">
      <c r="B632" s="60"/>
      <c r="C632" s="65"/>
      <c r="D632" s="66"/>
      <c r="E632" s="20" t="str">
        <f t="shared" si="18"/>
        <v>1-1900</v>
      </c>
      <c r="F632" s="69"/>
      <c r="G632" s="67"/>
      <c r="H632" s="69"/>
      <c r="I632" s="60"/>
      <c r="J632" s="67"/>
      <c r="K632" s="25" t="e">
        <f>IFERROR(VLOOKUP(J632,'DE-PARA'!J:K,2,0),VLOOKUP('BD Conta 5294-1'!J632,'DE-PARA'!K:L,2,0))</f>
        <v>#N/A</v>
      </c>
      <c r="L632" s="70"/>
      <c r="M632" s="101">
        <f t="shared" si="19"/>
        <v>0</v>
      </c>
      <c r="O632" s="1" t="e">
        <f>VLOOKUP(K632,'Fluxo de Caixa'!B:B,1,0)</f>
        <v>#N/A</v>
      </c>
    </row>
    <row r="633" spans="2:15">
      <c r="B633" s="60"/>
      <c r="C633" s="65"/>
      <c r="D633" s="66"/>
      <c r="E633" s="20" t="str">
        <f t="shared" si="18"/>
        <v>1-1900</v>
      </c>
      <c r="F633" s="69"/>
      <c r="G633" s="67"/>
      <c r="H633" s="69"/>
      <c r="I633" s="60"/>
      <c r="J633" s="67"/>
      <c r="K633" s="25" t="e">
        <f>IFERROR(VLOOKUP(J633,'DE-PARA'!J:K,2,0),VLOOKUP('BD Conta 5294-1'!J633,'DE-PARA'!K:L,2,0))</f>
        <v>#N/A</v>
      </c>
      <c r="L633" s="70"/>
      <c r="M633" s="101">
        <f t="shared" si="19"/>
        <v>0</v>
      </c>
      <c r="O633" s="1" t="e">
        <f>VLOOKUP(K633,'Fluxo de Caixa'!B:B,1,0)</f>
        <v>#N/A</v>
      </c>
    </row>
    <row r="634" spans="2:15">
      <c r="B634" s="60"/>
      <c r="C634" s="65"/>
      <c r="D634" s="66"/>
      <c r="E634" s="20" t="str">
        <f t="shared" si="18"/>
        <v>1-1900</v>
      </c>
      <c r="F634" s="69"/>
      <c r="G634" s="67"/>
      <c r="H634" s="69"/>
      <c r="I634" s="60"/>
      <c r="J634" s="67"/>
      <c r="K634" s="25" t="e">
        <f>IFERROR(VLOOKUP(J634,'DE-PARA'!J:K,2,0),VLOOKUP('BD Conta 5294-1'!J634,'DE-PARA'!K:L,2,0))</f>
        <v>#N/A</v>
      </c>
      <c r="L634" s="70"/>
      <c r="M634" s="101">
        <f t="shared" si="19"/>
        <v>0</v>
      </c>
      <c r="O634" s="1" t="e">
        <f>VLOOKUP(K634,'Fluxo de Caixa'!B:B,1,0)</f>
        <v>#N/A</v>
      </c>
    </row>
    <row r="635" spans="2:15">
      <c r="B635" s="60"/>
      <c r="C635" s="65"/>
      <c r="D635" s="66"/>
      <c r="E635" s="20" t="str">
        <f t="shared" si="18"/>
        <v>1-1900</v>
      </c>
      <c r="F635" s="69"/>
      <c r="G635" s="67"/>
      <c r="H635" s="69"/>
      <c r="I635" s="60"/>
      <c r="J635" s="67"/>
      <c r="K635" s="25" t="e">
        <f>IFERROR(VLOOKUP(J635,'DE-PARA'!J:K,2,0),VLOOKUP('BD Conta 5294-1'!J635,'DE-PARA'!K:L,2,0))</f>
        <v>#N/A</v>
      </c>
      <c r="L635" s="70"/>
      <c r="M635" s="101">
        <f t="shared" si="19"/>
        <v>0</v>
      </c>
      <c r="O635" s="1" t="e">
        <f>VLOOKUP(K635,'Fluxo de Caixa'!B:B,1,0)</f>
        <v>#N/A</v>
      </c>
    </row>
    <row r="636" spans="2:15">
      <c r="B636" s="60"/>
      <c r="C636" s="65"/>
      <c r="D636" s="66"/>
      <c r="E636" s="20" t="str">
        <f t="shared" si="18"/>
        <v>1-1900</v>
      </c>
      <c r="F636" s="69"/>
      <c r="G636" s="67"/>
      <c r="H636" s="69"/>
      <c r="I636" s="60"/>
      <c r="J636" s="67"/>
      <c r="K636" s="25" t="e">
        <f>IFERROR(VLOOKUP(J636,'DE-PARA'!J:K,2,0),VLOOKUP('BD Conta 5294-1'!J636,'DE-PARA'!K:L,2,0))</f>
        <v>#N/A</v>
      </c>
      <c r="L636" s="70"/>
      <c r="M636" s="101">
        <f t="shared" si="19"/>
        <v>0</v>
      </c>
      <c r="O636" s="1" t="e">
        <f>VLOOKUP(K636,'Fluxo de Caixa'!B:B,1,0)</f>
        <v>#N/A</v>
      </c>
    </row>
    <row r="637" spans="2:15">
      <c r="B637" s="60"/>
      <c r="C637" s="65"/>
      <c r="D637" s="66"/>
      <c r="E637" s="20" t="str">
        <f t="shared" si="18"/>
        <v>1-1900</v>
      </c>
      <c r="F637" s="69"/>
      <c r="G637" s="67"/>
      <c r="H637" s="69"/>
      <c r="I637" s="60"/>
      <c r="J637" s="67"/>
      <c r="K637" s="25" t="e">
        <f>IFERROR(VLOOKUP(J637,'DE-PARA'!J:K,2,0),VLOOKUP('BD Conta 5294-1'!J637,'DE-PARA'!K:L,2,0))</f>
        <v>#N/A</v>
      </c>
      <c r="L637" s="70"/>
      <c r="M637" s="101">
        <f t="shared" si="19"/>
        <v>0</v>
      </c>
      <c r="O637" s="1" t="e">
        <f>VLOOKUP(K637,'Fluxo de Caixa'!B:B,1,0)</f>
        <v>#N/A</v>
      </c>
    </row>
    <row r="638" spans="2:15">
      <c r="B638" s="60"/>
      <c r="C638" s="65"/>
      <c r="D638" s="66"/>
      <c r="E638" s="20" t="str">
        <f t="shared" si="18"/>
        <v>1-1900</v>
      </c>
      <c r="F638" s="69"/>
      <c r="G638" s="67"/>
      <c r="H638" s="69"/>
      <c r="I638" s="60"/>
      <c r="J638" s="67"/>
      <c r="K638" s="25" t="e">
        <f>IFERROR(VLOOKUP(J638,'DE-PARA'!J:K,2,0),VLOOKUP('BD Conta 5294-1'!J638,'DE-PARA'!K:L,2,0))</f>
        <v>#N/A</v>
      </c>
      <c r="L638" s="70"/>
      <c r="M638" s="101">
        <f t="shared" si="19"/>
        <v>0</v>
      </c>
      <c r="O638" s="1" t="e">
        <f>VLOOKUP(K638,'Fluxo de Caixa'!B:B,1,0)</f>
        <v>#N/A</v>
      </c>
    </row>
    <row r="639" spans="2:15">
      <c r="B639" s="60"/>
      <c r="C639" s="65"/>
      <c r="D639" s="66"/>
      <c r="E639" s="20" t="str">
        <f t="shared" si="18"/>
        <v>1-1900</v>
      </c>
      <c r="F639" s="69"/>
      <c r="G639" s="67"/>
      <c r="H639" s="69"/>
      <c r="I639" s="60"/>
      <c r="J639" s="67"/>
      <c r="K639" s="25" t="e">
        <f>IFERROR(VLOOKUP(J639,'DE-PARA'!J:K,2,0),VLOOKUP('BD Conta 5294-1'!J639,'DE-PARA'!K:L,2,0))</f>
        <v>#N/A</v>
      </c>
      <c r="L639" s="70"/>
      <c r="M639" s="101">
        <f t="shared" si="19"/>
        <v>0</v>
      </c>
      <c r="O639" s="1" t="e">
        <f>VLOOKUP(K639,'Fluxo de Caixa'!B:B,1,0)</f>
        <v>#N/A</v>
      </c>
    </row>
    <row r="640" spans="2:15">
      <c r="B640" s="60"/>
      <c r="C640" s="65"/>
      <c r="D640" s="66"/>
      <c r="E640" s="20" t="str">
        <f t="shared" si="18"/>
        <v>1-1900</v>
      </c>
      <c r="F640" s="69"/>
      <c r="G640" s="67"/>
      <c r="H640" s="69"/>
      <c r="I640" s="60"/>
      <c r="J640" s="67"/>
      <c r="K640" s="25" t="e">
        <f>IFERROR(VLOOKUP(J640,'DE-PARA'!J:K,2,0),VLOOKUP('BD Conta 5294-1'!J640,'DE-PARA'!K:L,2,0))</f>
        <v>#N/A</v>
      </c>
      <c r="L640" s="70"/>
      <c r="M640" s="101">
        <f t="shared" si="19"/>
        <v>0</v>
      </c>
      <c r="O640" s="1" t="e">
        <f>VLOOKUP(K640,'Fluxo de Caixa'!B:B,1,0)</f>
        <v>#N/A</v>
      </c>
    </row>
    <row r="641" spans="2:15">
      <c r="B641" s="60"/>
      <c r="C641" s="65"/>
      <c r="D641" s="66"/>
      <c r="E641" s="20" t="str">
        <f t="shared" si="18"/>
        <v>1-1900</v>
      </c>
      <c r="F641" s="69"/>
      <c r="G641" s="67"/>
      <c r="H641" s="69"/>
      <c r="I641" s="60"/>
      <c r="J641" s="67"/>
      <c r="K641" s="25" t="e">
        <f>IFERROR(VLOOKUP(J641,'DE-PARA'!J:K,2,0),VLOOKUP('BD Conta 5294-1'!J641,'DE-PARA'!K:L,2,0))</f>
        <v>#N/A</v>
      </c>
      <c r="L641" s="70"/>
      <c r="M641" s="101">
        <f t="shared" si="19"/>
        <v>0</v>
      </c>
      <c r="O641" s="1" t="e">
        <f>VLOOKUP(K641,'Fluxo de Caixa'!B:B,1,0)</f>
        <v>#N/A</v>
      </c>
    </row>
    <row r="642" spans="2:15">
      <c r="B642" s="60"/>
      <c r="C642" s="65"/>
      <c r="D642" s="66"/>
      <c r="E642" s="20" t="str">
        <f t="shared" si="18"/>
        <v>1-1900</v>
      </c>
      <c r="F642" s="69"/>
      <c r="G642" s="67"/>
      <c r="H642" s="69"/>
      <c r="I642" s="60"/>
      <c r="J642" s="67"/>
      <c r="K642" s="25" t="e">
        <f>IFERROR(VLOOKUP(J642,'DE-PARA'!J:K,2,0),VLOOKUP('BD Conta 5294-1'!J642,'DE-PARA'!K:L,2,0))</f>
        <v>#N/A</v>
      </c>
      <c r="L642" s="70"/>
      <c r="M642" s="101">
        <f t="shared" si="19"/>
        <v>0</v>
      </c>
      <c r="O642" s="1" t="e">
        <f>VLOOKUP(K642,'Fluxo de Caixa'!B:B,1,0)</f>
        <v>#N/A</v>
      </c>
    </row>
    <row r="643" spans="2:15">
      <c r="B643" s="60"/>
      <c r="C643" s="65"/>
      <c r="D643" s="66"/>
      <c r="E643" s="20" t="str">
        <f t="shared" si="18"/>
        <v>1-1900</v>
      </c>
      <c r="F643" s="69"/>
      <c r="G643" s="67"/>
      <c r="H643" s="69"/>
      <c r="I643" s="60"/>
      <c r="J643" s="67"/>
      <c r="K643" s="25" t="e">
        <f>IFERROR(VLOOKUP(J643,'DE-PARA'!J:K,2,0),VLOOKUP('BD Conta 5294-1'!J643,'DE-PARA'!K:L,2,0))</f>
        <v>#N/A</v>
      </c>
      <c r="L643" s="70"/>
      <c r="M643" s="101">
        <f t="shared" si="19"/>
        <v>0</v>
      </c>
      <c r="O643" s="1" t="e">
        <f>VLOOKUP(K643,'Fluxo de Caixa'!B:B,1,0)</f>
        <v>#N/A</v>
      </c>
    </row>
    <row r="644" spans="2:15">
      <c r="B644" s="60"/>
      <c r="C644" s="65"/>
      <c r="D644" s="66"/>
      <c r="E644" s="20" t="str">
        <f t="shared" ref="E644:E707" si="20">MONTH(D644)&amp;"-"&amp;YEAR(D644)</f>
        <v>1-1900</v>
      </c>
      <c r="F644" s="69"/>
      <c r="G644" s="67"/>
      <c r="H644" s="69"/>
      <c r="I644" s="60"/>
      <c r="J644" s="67"/>
      <c r="K644" s="25" t="e">
        <f>IFERROR(VLOOKUP(J644,'DE-PARA'!J:K,2,0),VLOOKUP('BD Conta 5294-1'!J644,'DE-PARA'!K:L,2,0))</f>
        <v>#N/A</v>
      </c>
      <c r="L644" s="70"/>
      <c r="M644" s="101">
        <f t="shared" si="19"/>
        <v>0</v>
      </c>
      <c r="O644" s="1" t="e">
        <f>VLOOKUP(K644,'Fluxo de Caixa'!B:B,1,0)</f>
        <v>#N/A</v>
      </c>
    </row>
    <row r="645" spans="2:15">
      <c r="B645" s="60"/>
      <c r="C645" s="65"/>
      <c r="D645" s="66"/>
      <c r="E645" s="20" t="str">
        <f t="shared" si="20"/>
        <v>1-1900</v>
      </c>
      <c r="F645" s="69"/>
      <c r="G645" s="67"/>
      <c r="H645" s="69"/>
      <c r="I645" s="60"/>
      <c r="J645" s="67"/>
      <c r="K645" s="25" t="e">
        <f>IFERROR(VLOOKUP(J645,'DE-PARA'!J:K,2,0),VLOOKUP('BD Conta 5294-1'!J645,'DE-PARA'!K:L,2,0))</f>
        <v>#N/A</v>
      </c>
      <c r="L645" s="70"/>
      <c r="M645" s="101">
        <f t="shared" si="19"/>
        <v>0</v>
      </c>
      <c r="O645" s="1" t="e">
        <f>VLOOKUP(K645,'Fluxo de Caixa'!B:B,1,0)</f>
        <v>#N/A</v>
      </c>
    </row>
    <row r="646" spans="2:15">
      <c r="B646" s="60"/>
      <c r="C646" s="65"/>
      <c r="D646" s="66"/>
      <c r="E646" s="20" t="str">
        <f t="shared" si="20"/>
        <v>1-1900</v>
      </c>
      <c r="F646" s="69"/>
      <c r="G646" s="67"/>
      <c r="H646" s="69"/>
      <c r="I646" s="60"/>
      <c r="J646" s="67"/>
      <c r="K646" s="25" t="e">
        <f>IFERROR(VLOOKUP(J646,'DE-PARA'!J:K,2,0),VLOOKUP('BD Conta 5294-1'!J646,'DE-PARA'!K:L,2,0))</f>
        <v>#N/A</v>
      </c>
      <c r="L646" s="70"/>
      <c r="M646" s="101">
        <f t="shared" ref="M646:M709" si="21">M645+L646</f>
        <v>0</v>
      </c>
      <c r="O646" s="1" t="e">
        <f>VLOOKUP(K646,'Fluxo de Caixa'!B:B,1,0)</f>
        <v>#N/A</v>
      </c>
    </row>
    <row r="647" spans="2:15">
      <c r="B647" s="60"/>
      <c r="C647" s="65"/>
      <c r="D647" s="66"/>
      <c r="E647" s="20" t="str">
        <f t="shared" si="20"/>
        <v>1-1900</v>
      </c>
      <c r="F647" s="69"/>
      <c r="G647" s="67"/>
      <c r="H647" s="69"/>
      <c r="I647" s="60"/>
      <c r="J647" s="67"/>
      <c r="K647" s="25" t="e">
        <f>IFERROR(VLOOKUP(J647,'DE-PARA'!J:K,2,0),VLOOKUP('BD Conta 5294-1'!J647,'DE-PARA'!K:L,2,0))</f>
        <v>#N/A</v>
      </c>
      <c r="L647" s="70"/>
      <c r="M647" s="101">
        <f t="shared" si="21"/>
        <v>0</v>
      </c>
      <c r="O647" s="1" t="e">
        <f>VLOOKUP(K647,'Fluxo de Caixa'!B:B,1,0)</f>
        <v>#N/A</v>
      </c>
    </row>
    <row r="648" spans="2:15">
      <c r="B648" s="60"/>
      <c r="C648" s="65"/>
      <c r="D648" s="66"/>
      <c r="E648" s="20" t="str">
        <f t="shared" si="20"/>
        <v>1-1900</v>
      </c>
      <c r="F648" s="69"/>
      <c r="G648" s="67"/>
      <c r="H648" s="69"/>
      <c r="I648" s="60"/>
      <c r="J648" s="67"/>
      <c r="K648" s="25" t="e">
        <f>IFERROR(VLOOKUP(J648,'DE-PARA'!J:K,2,0),VLOOKUP('BD Conta 5294-1'!J648,'DE-PARA'!K:L,2,0))</f>
        <v>#N/A</v>
      </c>
      <c r="L648" s="70"/>
      <c r="M648" s="101">
        <f t="shared" si="21"/>
        <v>0</v>
      </c>
      <c r="O648" s="1" t="e">
        <f>VLOOKUP(K648,'Fluxo de Caixa'!B:B,1,0)</f>
        <v>#N/A</v>
      </c>
    </row>
    <row r="649" spans="2:15">
      <c r="B649" s="60"/>
      <c r="C649" s="65"/>
      <c r="D649" s="66"/>
      <c r="E649" s="20" t="str">
        <f t="shared" si="20"/>
        <v>1-1900</v>
      </c>
      <c r="F649" s="69"/>
      <c r="G649" s="67"/>
      <c r="H649" s="69"/>
      <c r="I649" s="60"/>
      <c r="J649" s="67"/>
      <c r="K649" s="25" t="e">
        <f>IFERROR(VLOOKUP(J649,'DE-PARA'!J:K,2,0),VLOOKUP('BD Conta 5294-1'!J649,'DE-PARA'!K:L,2,0))</f>
        <v>#N/A</v>
      </c>
      <c r="L649" s="70"/>
      <c r="M649" s="101">
        <f t="shared" si="21"/>
        <v>0</v>
      </c>
      <c r="O649" s="1" t="e">
        <f>VLOOKUP(K649,'Fluxo de Caixa'!B:B,1,0)</f>
        <v>#N/A</v>
      </c>
    </row>
    <row r="650" spans="2:15">
      <c r="B650" s="60"/>
      <c r="C650" s="65"/>
      <c r="D650" s="66"/>
      <c r="E650" s="20" t="str">
        <f t="shared" si="20"/>
        <v>1-1900</v>
      </c>
      <c r="F650" s="69"/>
      <c r="G650" s="67"/>
      <c r="H650" s="69"/>
      <c r="I650" s="60"/>
      <c r="J650" s="67"/>
      <c r="K650" s="25" t="e">
        <f>IFERROR(VLOOKUP(J650,'DE-PARA'!J:K,2,0),VLOOKUP('BD Conta 5294-1'!J650,'DE-PARA'!K:L,2,0))</f>
        <v>#N/A</v>
      </c>
      <c r="L650" s="70"/>
      <c r="M650" s="101">
        <f t="shared" si="21"/>
        <v>0</v>
      </c>
      <c r="O650" s="1" t="e">
        <f>VLOOKUP(K650,'Fluxo de Caixa'!B:B,1,0)</f>
        <v>#N/A</v>
      </c>
    </row>
    <row r="651" spans="2:15">
      <c r="B651" s="60"/>
      <c r="C651" s="65"/>
      <c r="D651" s="66"/>
      <c r="E651" s="20" t="str">
        <f t="shared" si="20"/>
        <v>1-1900</v>
      </c>
      <c r="F651" s="69"/>
      <c r="G651" s="67"/>
      <c r="H651" s="69"/>
      <c r="I651" s="60"/>
      <c r="J651" s="67"/>
      <c r="K651" s="25" t="e">
        <f>IFERROR(VLOOKUP(J651,'DE-PARA'!J:K,2,0),VLOOKUP('BD Conta 5294-1'!J651,'DE-PARA'!K:L,2,0))</f>
        <v>#N/A</v>
      </c>
      <c r="L651" s="70"/>
      <c r="M651" s="101">
        <f t="shared" si="21"/>
        <v>0</v>
      </c>
      <c r="O651" s="1" t="e">
        <f>VLOOKUP(K651,'Fluxo de Caixa'!B:B,1,0)</f>
        <v>#N/A</v>
      </c>
    </row>
    <row r="652" spans="2:15">
      <c r="B652" s="60"/>
      <c r="C652" s="65"/>
      <c r="D652" s="66"/>
      <c r="E652" s="20" t="str">
        <f t="shared" si="20"/>
        <v>1-1900</v>
      </c>
      <c r="F652" s="69"/>
      <c r="G652" s="67"/>
      <c r="H652" s="69"/>
      <c r="I652" s="60"/>
      <c r="J652" s="67"/>
      <c r="K652" s="25" t="e">
        <f>IFERROR(VLOOKUP(J652,'DE-PARA'!J:K,2,0),VLOOKUP('BD Conta 5294-1'!J652,'DE-PARA'!K:L,2,0))</f>
        <v>#N/A</v>
      </c>
      <c r="L652" s="70"/>
      <c r="M652" s="101">
        <f t="shared" si="21"/>
        <v>0</v>
      </c>
      <c r="O652" s="1" t="e">
        <f>VLOOKUP(K652,'Fluxo de Caixa'!B:B,1,0)</f>
        <v>#N/A</v>
      </c>
    </row>
    <row r="653" spans="2:15">
      <c r="B653" s="60"/>
      <c r="C653" s="65"/>
      <c r="D653" s="66"/>
      <c r="E653" s="20" t="str">
        <f t="shared" si="20"/>
        <v>1-1900</v>
      </c>
      <c r="F653" s="69"/>
      <c r="G653" s="67"/>
      <c r="H653" s="69"/>
      <c r="I653" s="60"/>
      <c r="J653" s="67"/>
      <c r="K653" s="25" t="e">
        <f>IFERROR(VLOOKUP(J653,'DE-PARA'!J:K,2,0),VLOOKUP('BD Conta 5294-1'!J653,'DE-PARA'!K:L,2,0))</f>
        <v>#N/A</v>
      </c>
      <c r="L653" s="70"/>
      <c r="M653" s="101">
        <f t="shared" si="21"/>
        <v>0</v>
      </c>
      <c r="O653" s="1" t="e">
        <f>VLOOKUP(K653,'Fluxo de Caixa'!B:B,1,0)</f>
        <v>#N/A</v>
      </c>
    </row>
    <row r="654" spans="2:15">
      <c r="B654" s="60"/>
      <c r="C654" s="65"/>
      <c r="D654" s="66"/>
      <c r="E654" s="20" t="str">
        <f t="shared" si="20"/>
        <v>1-1900</v>
      </c>
      <c r="F654" s="69"/>
      <c r="G654" s="67"/>
      <c r="H654" s="69"/>
      <c r="I654" s="60"/>
      <c r="J654" s="67"/>
      <c r="K654" s="25" t="e">
        <f>IFERROR(VLOOKUP(J654,'DE-PARA'!J:K,2,0),VLOOKUP('BD Conta 5294-1'!J654,'DE-PARA'!K:L,2,0))</f>
        <v>#N/A</v>
      </c>
      <c r="L654" s="70"/>
      <c r="M654" s="101">
        <f t="shared" si="21"/>
        <v>0</v>
      </c>
      <c r="O654" s="1" t="e">
        <f>VLOOKUP(K654,'Fluxo de Caixa'!B:B,1,0)</f>
        <v>#N/A</v>
      </c>
    </row>
    <row r="655" spans="2:15">
      <c r="B655" s="60"/>
      <c r="C655" s="65"/>
      <c r="D655" s="66"/>
      <c r="E655" s="20" t="str">
        <f t="shared" si="20"/>
        <v>1-1900</v>
      </c>
      <c r="F655" s="69"/>
      <c r="G655" s="67"/>
      <c r="H655" s="69"/>
      <c r="I655" s="60"/>
      <c r="J655" s="67"/>
      <c r="K655" s="25" t="e">
        <f>IFERROR(VLOOKUP(J655,'DE-PARA'!J:K,2,0),VLOOKUP('BD Conta 5294-1'!J655,'DE-PARA'!K:L,2,0))</f>
        <v>#N/A</v>
      </c>
      <c r="L655" s="70"/>
      <c r="M655" s="101">
        <f t="shared" si="21"/>
        <v>0</v>
      </c>
      <c r="O655" s="1" t="e">
        <f>VLOOKUP(K655,'Fluxo de Caixa'!B:B,1,0)</f>
        <v>#N/A</v>
      </c>
    </row>
    <row r="656" spans="2:15">
      <c r="B656" s="60"/>
      <c r="C656" s="65"/>
      <c r="D656" s="66"/>
      <c r="E656" s="20" t="str">
        <f t="shared" si="20"/>
        <v>1-1900</v>
      </c>
      <c r="F656" s="69"/>
      <c r="G656" s="67"/>
      <c r="H656" s="69"/>
      <c r="I656" s="60"/>
      <c r="J656" s="67"/>
      <c r="K656" s="25" t="e">
        <f>IFERROR(VLOOKUP(J656,'DE-PARA'!J:K,2,0),VLOOKUP('BD Conta 5294-1'!J656,'DE-PARA'!K:L,2,0))</f>
        <v>#N/A</v>
      </c>
      <c r="L656" s="70"/>
      <c r="M656" s="101">
        <f t="shared" si="21"/>
        <v>0</v>
      </c>
      <c r="O656" s="1" t="e">
        <f>VLOOKUP(K656,'Fluxo de Caixa'!B:B,1,0)</f>
        <v>#N/A</v>
      </c>
    </row>
    <row r="657" spans="2:15">
      <c r="B657" s="60"/>
      <c r="C657" s="65"/>
      <c r="D657" s="66"/>
      <c r="E657" s="20" t="str">
        <f t="shared" si="20"/>
        <v>1-1900</v>
      </c>
      <c r="F657" s="69"/>
      <c r="G657" s="67"/>
      <c r="H657" s="69"/>
      <c r="I657" s="60"/>
      <c r="J657" s="67"/>
      <c r="K657" s="25" t="e">
        <f>IFERROR(VLOOKUP(J657,'DE-PARA'!J:K,2,0),VLOOKUP('BD Conta 5294-1'!J657,'DE-PARA'!K:L,2,0))</f>
        <v>#N/A</v>
      </c>
      <c r="L657" s="70"/>
      <c r="M657" s="101">
        <f t="shared" si="21"/>
        <v>0</v>
      </c>
      <c r="O657" s="1" t="e">
        <f>VLOOKUP(K657,'Fluxo de Caixa'!B:B,1,0)</f>
        <v>#N/A</v>
      </c>
    </row>
    <row r="658" spans="2:15">
      <c r="B658" s="60"/>
      <c r="C658" s="65"/>
      <c r="D658" s="66"/>
      <c r="E658" s="20" t="str">
        <f t="shared" si="20"/>
        <v>1-1900</v>
      </c>
      <c r="F658" s="69"/>
      <c r="G658" s="67"/>
      <c r="H658" s="69"/>
      <c r="I658" s="60"/>
      <c r="J658" s="67"/>
      <c r="K658" s="25" t="e">
        <f>IFERROR(VLOOKUP(J658,'DE-PARA'!J:K,2,0),VLOOKUP('BD Conta 5294-1'!J658,'DE-PARA'!K:L,2,0))</f>
        <v>#N/A</v>
      </c>
      <c r="L658" s="70"/>
      <c r="M658" s="101">
        <f t="shared" si="21"/>
        <v>0</v>
      </c>
      <c r="O658" s="1" t="e">
        <f>VLOOKUP(K658,'Fluxo de Caixa'!B:B,1,0)</f>
        <v>#N/A</v>
      </c>
    </row>
    <row r="659" spans="2:15">
      <c r="B659" s="60"/>
      <c r="C659" s="65"/>
      <c r="D659" s="66"/>
      <c r="E659" s="20" t="str">
        <f t="shared" si="20"/>
        <v>1-1900</v>
      </c>
      <c r="F659" s="69"/>
      <c r="G659" s="67"/>
      <c r="H659" s="69"/>
      <c r="I659" s="60"/>
      <c r="J659" s="67"/>
      <c r="K659" s="25" t="e">
        <f>IFERROR(VLOOKUP(J659,'DE-PARA'!J:K,2,0),VLOOKUP('BD Conta 5294-1'!J659,'DE-PARA'!K:L,2,0))</f>
        <v>#N/A</v>
      </c>
      <c r="L659" s="70"/>
      <c r="M659" s="101">
        <f t="shared" si="21"/>
        <v>0</v>
      </c>
      <c r="O659" s="1" t="e">
        <f>VLOOKUP(K659,'Fluxo de Caixa'!B:B,1,0)</f>
        <v>#N/A</v>
      </c>
    </row>
    <row r="660" spans="2:15">
      <c r="B660" s="60"/>
      <c r="C660" s="65"/>
      <c r="D660" s="66"/>
      <c r="E660" s="20" t="str">
        <f t="shared" si="20"/>
        <v>1-1900</v>
      </c>
      <c r="F660" s="69"/>
      <c r="G660" s="67"/>
      <c r="H660" s="69"/>
      <c r="I660" s="60"/>
      <c r="J660" s="67"/>
      <c r="K660" s="25" t="e">
        <f>IFERROR(VLOOKUP(J660,'DE-PARA'!J:K,2,0),VLOOKUP('BD Conta 5294-1'!J660,'DE-PARA'!K:L,2,0))</f>
        <v>#N/A</v>
      </c>
      <c r="L660" s="70"/>
      <c r="M660" s="101">
        <f t="shared" si="21"/>
        <v>0</v>
      </c>
      <c r="O660" s="1" t="e">
        <f>VLOOKUP(K660,'Fluxo de Caixa'!B:B,1,0)</f>
        <v>#N/A</v>
      </c>
    </row>
    <row r="661" spans="2:15">
      <c r="B661" s="60"/>
      <c r="C661" s="65"/>
      <c r="D661" s="66"/>
      <c r="E661" s="20" t="str">
        <f t="shared" si="20"/>
        <v>1-1900</v>
      </c>
      <c r="F661" s="69"/>
      <c r="G661" s="67"/>
      <c r="H661" s="69"/>
      <c r="I661" s="60"/>
      <c r="J661" s="67"/>
      <c r="K661" s="25" t="e">
        <f>IFERROR(VLOOKUP(J661,'DE-PARA'!J:K,2,0),VLOOKUP('BD Conta 5294-1'!J661,'DE-PARA'!K:L,2,0))</f>
        <v>#N/A</v>
      </c>
      <c r="L661" s="70"/>
      <c r="M661" s="101">
        <f t="shared" si="21"/>
        <v>0</v>
      </c>
      <c r="O661" s="1" t="e">
        <f>VLOOKUP(K661,'Fluxo de Caixa'!B:B,1,0)</f>
        <v>#N/A</v>
      </c>
    </row>
    <row r="662" spans="2:15">
      <c r="B662" s="60"/>
      <c r="C662" s="65"/>
      <c r="D662" s="66"/>
      <c r="E662" s="20" t="str">
        <f t="shared" si="20"/>
        <v>1-1900</v>
      </c>
      <c r="F662" s="69"/>
      <c r="G662" s="67"/>
      <c r="H662" s="69"/>
      <c r="I662" s="60"/>
      <c r="J662" s="67"/>
      <c r="K662" s="25" t="e">
        <f>IFERROR(VLOOKUP(J662,'DE-PARA'!J:K,2,0),VLOOKUP('BD Conta 5294-1'!J662,'DE-PARA'!K:L,2,0))</f>
        <v>#N/A</v>
      </c>
      <c r="L662" s="70"/>
      <c r="M662" s="101">
        <f t="shared" si="21"/>
        <v>0</v>
      </c>
      <c r="O662" s="1" t="e">
        <f>VLOOKUP(K662,'Fluxo de Caixa'!B:B,1,0)</f>
        <v>#N/A</v>
      </c>
    </row>
    <row r="663" spans="2:15">
      <c r="B663" s="60"/>
      <c r="C663" s="65"/>
      <c r="D663" s="66"/>
      <c r="E663" s="20" t="str">
        <f t="shared" si="20"/>
        <v>1-1900</v>
      </c>
      <c r="F663" s="69"/>
      <c r="G663" s="67"/>
      <c r="H663" s="69"/>
      <c r="I663" s="60"/>
      <c r="J663" s="67"/>
      <c r="K663" s="25" t="e">
        <f>IFERROR(VLOOKUP(J663,'DE-PARA'!J:K,2,0),VLOOKUP('BD Conta 5294-1'!J663,'DE-PARA'!K:L,2,0))</f>
        <v>#N/A</v>
      </c>
      <c r="L663" s="70"/>
      <c r="M663" s="101">
        <f t="shared" si="21"/>
        <v>0</v>
      </c>
      <c r="O663" s="1" t="e">
        <f>VLOOKUP(K663,'Fluxo de Caixa'!B:B,1,0)</f>
        <v>#N/A</v>
      </c>
    </row>
    <row r="664" spans="2:15">
      <c r="B664" s="60"/>
      <c r="C664" s="65"/>
      <c r="D664" s="66"/>
      <c r="E664" s="20" t="str">
        <f t="shared" si="20"/>
        <v>1-1900</v>
      </c>
      <c r="F664" s="69"/>
      <c r="G664" s="67"/>
      <c r="H664" s="69"/>
      <c r="I664" s="60"/>
      <c r="J664" s="67"/>
      <c r="K664" s="25" t="e">
        <f>IFERROR(VLOOKUP(J664,'DE-PARA'!J:K,2,0),VLOOKUP('BD Conta 5294-1'!J664,'DE-PARA'!K:L,2,0))</f>
        <v>#N/A</v>
      </c>
      <c r="L664" s="70"/>
      <c r="M664" s="101">
        <f t="shared" si="21"/>
        <v>0</v>
      </c>
      <c r="O664" s="1" t="e">
        <f>VLOOKUP(K664,'Fluxo de Caixa'!B:B,1,0)</f>
        <v>#N/A</v>
      </c>
    </row>
    <row r="665" spans="2:15">
      <c r="B665" s="60"/>
      <c r="C665" s="65"/>
      <c r="D665" s="66"/>
      <c r="E665" s="20" t="str">
        <f t="shared" si="20"/>
        <v>1-1900</v>
      </c>
      <c r="F665" s="69"/>
      <c r="G665" s="67"/>
      <c r="H665" s="69"/>
      <c r="I665" s="60"/>
      <c r="J665" s="67"/>
      <c r="K665" s="25" t="e">
        <f>IFERROR(VLOOKUP(J665,'DE-PARA'!J:K,2,0),VLOOKUP('BD Conta 5294-1'!J665,'DE-PARA'!K:L,2,0))</f>
        <v>#N/A</v>
      </c>
      <c r="L665" s="70"/>
      <c r="M665" s="101">
        <f t="shared" si="21"/>
        <v>0</v>
      </c>
      <c r="O665" s="1" t="e">
        <f>VLOOKUP(K665,'Fluxo de Caixa'!B:B,1,0)</f>
        <v>#N/A</v>
      </c>
    </row>
    <row r="666" spans="2:15">
      <c r="B666" s="60"/>
      <c r="C666" s="65"/>
      <c r="D666" s="66"/>
      <c r="E666" s="20" t="str">
        <f t="shared" si="20"/>
        <v>1-1900</v>
      </c>
      <c r="F666" s="69"/>
      <c r="G666" s="67"/>
      <c r="H666" s="69"/>
      <c r="I666" s="60"/>
      <c r="J666" s="67"/>
      <c r="K666" s="25" t="e">
        <f>IFERROR(VLOOKUP(J666,'DE-PARA'!J:K,2,0),VLOOKUP('BD Conta 5294-1'!J666,'DE-PARA'!K:L,2,0))</f>
        <v>#N/A</v>
      </c>
      <c r="L666" s="70"/>
      <c r="M666" s="101">
        <f t="shared" si="21"/>
        <v>0</v>
      </c>
      <c r="O666" s="1" t="e">
        <f>VLOOKUP(K666,'Fluxo de Caixa'!B:B,1,0)</f>
        <v>#N/A</v>
      </c>
    </row>
    <row r="667" spans="2:15">
      <c r="B667" s="60"/>
      <c r="C667" s="65"/>
      <c r="D667" s="66"/>
      <c r="E667" s="20" t="str">
        <f t="shared" si="20"/>
        <v>1-1900</v>
      </c>
      <c r="F667" s="69"/>
      <c r="G667" s="67"/>
      <c r="H667" s="69"/>
      <c r="I667" s="60"/>
      <c r="J667" s="67"/>
      <c r="K667" s="25" t="e">
        <f>IFERROR(VLOOKUP(J667,'DE-PARA'!J:K,2,0),VLOOKUP('BD Conta 5294-1'!J667,'DE-PARA'!K:L,2,0))</f>
        <v>#N/A</v>
      </c>
      <c r="L667" s="70"/>
      <c r="M667" s="101">
        <f t="shared" si="21"/>
        <v>0</v>
      </c>
      <c r="O667" s="1" t="e">
        <f>VLOOKUP(K667,'Fluxo de Caixa'!B:B,1,0)</f>
        <v>#N/A</v>
      </c>
    </row>
    <row r="668" spans="2:15">
      <c r="B668" s="60"/>
      <c r="C668" s="65"/>
      <c r="D668" s="66"/>
      <c r="E668" s="20" t="str">
        <f t="shared" si="20"/>
        <v>1-1900</v>
      </c>
      <c r="F668" s="69"/>
      <c r="G668" s="67"/>
      <c r="H668" s="69"/>
      <c r="I668" s="60"/>
      <c r="J668" s="67"/>
      <c r="K668" s="25" t="e">
        <f>IFERROR(VLOOKUP(J668,'DE-PARA'!J:K,2,0),VLOOKUP('BD Conta 5294-1'!J668,'DE-PARA'!K:L,2,0))</f>
        <v>#N/A</v>
      </c>
      <c r="L668" s="70"/>
      <c r="M668" s="101">
        <f t="shared" si="21"/>
        <v>0</v>
      </c>
      <c r="O668" s="1" t="e">
        <f>VLOOKUP(K668,'Fluxo de Caixa'!B:B,1,0)</f>
        <v>#N/A</v>
      </c>
    </row>
    <row r="669" spans="2:15">
      <c r="B669" s="60"/>
      <c r="C669" s="65"/>
      <c r="D669" s="66"/>
      <c r="E669" s="20" t="str">
        <f t="shared" si="20"/>
        <v>1-1900</v>
      </c>
      <c r="F669" s="69"/>
      <c r="G669" s="67"/>
      <c r="H669" s="69"/>
      <c r="I669" s="60"/>
      <c r="J669" s="67"/>
      <c r="K669" s="25" t="e">
        <f>IFERROR(VLOOKUP(J669,'DE-PARA'!J:K,2,0),VLOOKUP('BD Conta 5294-1'!J669,'DE-PARA'!K:L,2,0))</f>
        <v>#N/A</v>
      </c>
      <c r="L669" s="70"/>
      <c r="M669" s="101">
        <f t="shared" si="21"/>
        <v>0</v>
      </c>
      <c r="O669" s="1" t="e">
        <f>VLOOKUP(K669,'Fluxo de Caixa'!B:B,1,0)</f>
        <v>#N/A</v>
      </c>
    </row>
    <row r="670" spans="2:15">
      <c r="B670" s="60"/>
      <c r="C670" s="65"/>
      <c r="D670" s="66"/>
      <c r="E670" s="20" t="str">
        <f t="shared" si="20"/>
        <v>1-1900</v>
      </c>
      <c r="F670" s="69"/>
      <c r="G670" s="67"/>
      <c r="H670" s="69"/>
      <c r="I670" s="60"/>
      <c r="J670" s="67"/>
      <c r="K670" s="25" t="e">
        <f>IFERROR(VLOOKUP(J670,'DE-PARA'!J:K,2,0),VLOOKUP('BD Conta 5294-1'!J670,'DE-PARA'!K:L,2,0))</f>
        <v>#N/A</v>
      </c>
      <c r="L670" s="70"/>
      <c r="M670" s="101">
        <f t="shared" si="21"/>
        <v>0</v>
      </c>
      <c r="O670" s="1" t="e">
        <f>VLOOKUP(K670,'Fluxo de Caixa'!B:B,1,0)</f>
        <v>#N/A</v>
      </c>
    </row>
    <row r="671" spans="2:15">
      <c r="B671" s="60"/>
      <c r="C671" s="65"/>
      <c r="D671" s="66"/>
      <c r="E671" s="20" t="str">
        <f t="shared" si="20"/>
        <v>1-1900</v>
      </c>
      <c r="F671" s="69"/>
      <c r="G671" s="67"/>
      <c r="H671" s="69"/>
      <c r="I671" s="60"/>
      <c r="J671" s="67"/>
      <c r="K671" s="25" t="e">
        <f>IFERROR(VLOOKUP(J671,'DE-PARA'!J:K,2,0),VLOOKUP('BD Conta 5294-1'!J671,'DE-PARA'!K:L,2,0))</f>
        <v>#N/A</v>
      </c>
      <c r="L671" s="70"/>
      <c r="M671" s="101">
        <f t="shared" si="21"/>
        <v>0</v>
      </c>
      <c r="O671" s="1" t="e">
        <f>VLOOKUP(K671,'Fluxo de Caixa'!B:B,1,0)</f>
        <v>#N/A</v>
      </c>
    </row>
    <row r="672" spans="2:15">
      <c r="B672" s="60"/>
      <c r="C672" s="65"/>
      <c r="D672" s="66"/>
      <c r="E672" s="20" t="str">
        <f t="shared" si="20"/>
        <v>1-1900</v>
      </c>
      <c r="F672" s="69"/>
      <c r="G672" s="67"/>
      <c r="H672" s="69"/>
      <c r="I672" s="60"/>
      <c r="J672" s="67"/>
      <c r="K672" s="25" t="e">
        <f>IFERROR(VLOOKUP(J672,'DE-PARA'!J:K,2,0),VLOOKUP('BD Conta 5294-1'!J672,'DE-PARA'!K:L,2,0))</f>
        <v>#N/A</v>
      </c>
      <c r="L672" s="70"/>
      <c r="M672" s="101">
        <f t="shared" si="21"/>
        <v>0</v>
      </c>
      <c r="O672" s="1" t="e">
        <f>VLOOKUP(K672,'Fluxo de Caixa'!B:B,1,0)</f>
        <v>#N/A</v>
      </c>
    </row>
    <row r="673" spans="2:15">
      <c r="B673" s="60"/>
      <c r="C673" s="65"/>
      <c r="D673" s="66"/>
      <c r="E673" s="20" t="str">
        <f t="shared" si="20"/>
        <v>1-1900</v>
      </c>
      <c r="F673" s="69"/>
      <c r="G673" s="67"/>
      <c r="H673" s="69"/>
      <c r="I673" s="60"/>
      <c r="J673" s="67"/>
      <c r="K673" s="25" t="e">
        <f>IFERROR(VLOOKUP(J673,'DE-PARA'!J:K,2,0),VLOOKUP('BD Conta 5294-1'!J673,'DE-PARA'!K:L,2,0))</f>
        <v>#N/A</v>
      </c>
      <c r="L673" s="70"/>
      <c r="M673" s="101">
        <f t="shared" si="21"/>
        <v>0</v>
      </c>
      <c r="O673" s="1" t="e">
        <f>VLOOKUP(K673,'Fluxo de Caixa'!B:B,1,0)</f>
        <v>#N/A</v>
      </c>
    </row>
    <row r="674" spans="2:15">
      <c r="B674" s="60"/>
      <c r="C674" s="65"/>
      <c r="D674" s="66"/>
      <c r="E674" s="20" t="str">
        <f t="shared" si="20"/>
        <v>1-1900</v>
      </c>
      <c r="F674" s="69"/>
      <c r="G674" s="67"/>
      <c r="H674" s="69"/>
      <c r="I674" s="60"/>
      <c r="J674" s="67"/>
      <c r="K674" s="25" t="e">
        <f>IFERROR(VLOOKUP(J674,'DE-PARA'!J:K,2,0),VLOOKUP('BD Conta 5294-1'!J674,'DE-PARA'!K:L,2,0))</f>
        <v>#N/A</v>
      </c>
      <c r="L674" s="70"/>
      <c r="M674" s="101">
        <f t="shared" si="21"/>
        <v>0</v>
      </c>
      <c r="O674" s="1" t="e">
        <f>VLOOKUP(K674,'Fluxo de Caixa'!B:B,1,0)</f>
        <v>#N/A</v>
      </c>
    </row>
    <row r="675" spans="2:15">
      <c r="B675" s="60"/>
      <c r="C675" s="65"/>
      <c r="D675" s="66"/>
      <c r="E675" s="20" t="str">
        <f t="shared" si="20"/>
        <v>1-1900</v>
      </c>
      <c r="F675" s="69"/>
      <c r="G675" s="67"/>
      <c r="H675" s="69"/>
      <c r="I675" s="60"/>
      <c r="J675" s="67"/>
      <c r="K675" s="25" t="e">
        <f>IFERROR(VLOOKUP(J675,'DE-PARA'!J:K,2,0),VLOOKUP('BD Conta 5294-1'!J675,'DE-PARA'!K:L,2,0))</f>
        <v>#N/A</v>
      </c>
      <c r="L675" s="70"/>
      <c r="M675" s="101">
        <f t="shared" si="21"/>
        <v>0</v>
      </c>
      <c r="O675" s="1" t="e">
        <f>VLOOKUP(K675,'Fluxo de Caixa'!B:B,1,0)</f>
        <v>#N/A</v>
      </c>
    </row>
    <row r="676" spans="2:15">
      <c r="B676" s="60"/>
      <c r="C676" s="65"/>
      <c r="D676" s="66"/>
      <c r="E676" s="20" t="str">
        <f t="shared" si="20"/>
        <v>1-1900</v>
      </c>
      <c r="F676" s="69"/>
      <c r="G676" s="67"/>
      <c r="H676" s="69"/>
      <c r="I676" s="60"/>
      <c r="J676" s="67"/>
      <c r="K676" s="25" t="e">
        <f>IFERROR(VLOOKUP(J676,'DE-PARA'!J:K,2,0),VLOOKUP('BD Conta 5294-1'!J676,'DE-PARA'!K:L,2,0))</f>
        <v>#N/A</v>
      </c>
      <c r="L676" s="70"/>
      <c r="M676" s="101">
        <f t="shared" si="21"/>
        <v>0</v>
      </c>
      <c r="O676" s="1" t="e">
        <f>VLOOKUP(K676,'Fluxo de Caixa'!B:B,1,0)</f>
        <v>#N/A</v>
      </c>
    </row>
    <row r="677" spans="2:15">
      <c r="B677" s="60"/>
      <c r="C677" s="65"/>
      <c r="D677" s="66"/>
      <c r="E677" s="20" t="str">
        <f t="shared" si="20"/>
        <v>1-1900</v>
      </c>
      <c r="F677" s="69"/>
      <c r="G677" s="67"/>
      <c r="H677" s="69"/>
      <c r="I677" s="60"/>
      <c r="J677" s="67"/>
      <c r="K677" s="25" t="e">
        <f>IFERROR(VLOOKUP(J677,'DE-PARA'!J:K,2,0),VLOOKUP('BD Conta 5294-1'!J677,'DE-PARA'!K:L,2,0))</f>
        <v>#N/A</v>
      </c>
      <c r="L677" s="70"/>
      <c r="M677" s="101">
        <f t="shared" si="21"/>
        <v>0</v>
      </c>
      <c r="O677" s="1" t="e">
        <f>VLOOKUP(K677,'Fluxo de Caixa'!B:B,1,0)</f>
        <v>#N/A</v>
      </c>
    </row>
    <row r="678" spans="2:15">
      <c r="B678" s="60"/>
      <c r="C678" s="65"/>
      <c r="D678" s="66"/>
      <c r="E678" s="20" t="str">
        <f t="shared" si="20"/>
        <v>1-1900</v>
      </c>
      <c r="F678" s="69"/>
      <c r="G678" s="67"/>
      <c r="H678" s="69"/>
      <c r="I678" s="60"/>
      <c r="J678" s="67"/>
      <c r="K678" s="25" t="e">
        <f>IFERROR(VLOOKUP(J678,'DE-PARA'!J:K,2,0),VLOOKUP('BD Conta 5294-1'!J678,'DE-PARA'!K:L,2,0))</f>
        <v>#N/A</v>
      </c>
      <c r="L678" s="70"/>
      <c r="M678" s="101">
        <f t="shared" si="21"/>
        <v>0</v>
      </c>
      <c r="O678" s="1" t="e">
        <f>VLOOKUP(K678,'Fluxo de Caixa'!B:B,1,0)</f>
        <v>#N/A</v>
      </c>
    </row>
    <row r="679" spans="2:15">
      <c r="B679" s="60"/>
      <c r="C679" s="65"/>
      <c r="D679" s="66"/>
      <c r="E679" s="20" t="str">
        <f t="shared" si="20"/>
        <v>1-1900</v>
      </c>
      <c r="F679" s="69"/>
      <c r="G679" s="67"/>
      <c r="H679" s="69"/>
      <c r="I679" s="60"/>
      <c r="J679" s="67"/>
      <c r="K679" s="25" t="e">
        <f>IFERROR(VLOOKUP(J679,'DE-PARA'!J:K,2,0),VLOOKUP('BD Conta 5294-1'!J679,'DE-PARA'!K:L,2,0))</f>
        <v>#N/A</v>
      </c>
      <c r="L679" s="70"/>
      <c r="M679" s="101">
        <f t="shared" si="21"/>
        <v>0</v>
      </c>
      <c r="O679" s="1" t="e">
        <f>VLOOKUP(K679,'Fluxo de Caixa'!B:B,1,0)</f>
        <v>#N/A</v>
      </c>
    </row>
    <row r="680" spans="2:15">
      <c r="B680" s="60"/>
      <c r="C680" s="65"/>
      <c r="D680" s="66"/>
      <c r="E680" s="20" t="str">
        <f t="shared" si="20"/>
        <v>1-1900</v>
      </c>
      <c r="F680" s="69"/>
      <c r="G680" s="67"/>
      <c r="H680" s="69"/>
      <c r="I680" s="60"/>
      <c r="J680" s="67"/>
      <c r="K680" s="25" t="e">
        <f>IFERROR(VLOOKUP(J680,'DE-PARA'!J:K,2,0),VLOOKUP('BD Conta 5294-1'!J680,'DE-PARA'!K:L,2,0))</f>
        <v>#N/A</v>
      </c>
      <c r="L680" s="70"/>
      <c r="M680" s="101">
        <f t="shared" si="21"/>
        <v>0</v>
      </c>
      <c r="O680" s="1" t="e">
        <f>VLOOKUP(K680,'Fluxo de Caixa'!B:B,1,0)</f>
        <v>#N/A</v>
      </c>
    </row>
    <row r="681" spans="2:15">
      <c r="B681" s="60"/>
      <c r="C681" s="65"/>
      <c r="D681" s="66"/>
      <c r="E681" s="20" t="str">
        <f t="shared" si="20"/>
        <v>1-1900</v>
      </c>
      <c r="F681" s="69"/>
      <c r="G681" s="67"/>
      <c r="H681" s="69"/>
      <c r="I681" s="60"/>
      <c r="J681" s="67"/>
      <c r="K681" s="25" t="e">
        <f>IFERROR(VLOOKUP(J681,'DE-PARA'!J:K,2,0),VLOOKUP('BD Conta 5294-1'!J681,'DE-PARA'!K:L,2,0))</f>
        <v>#N/A</v>
      </c>
      <c r="L681" s="70"/>
      <c r="M681" s="101">
        <f t="shared" si="21"/>
        <v>0</v>
      </c>
      <c r="O681" s="1" t="e">
        <f>VLOOKUP(K681,'Fluxo de Caixa'!B:B,1,0)</f>
        <v>#N/A</v>
      </c>
    </row>
    <row r="682" spans="2:15">
      <c r="B682" s="60"/>
      <c r="C682" s="65"/>
      <c r="D682" s="66"/>
      <c r="E682" s="20" t="str">
        <f t="shared" si="20"/>
        <v>1-1900</v>
      </c>
      <c r="F682" s="69"/>
      <c r="G682" s="67"/>
      <c r="H682" s="69"/>
      <c r="I682" s="60"/>
      <c r="J682" s="67"/>
      <c r="K682" s="25" t="e">
        <f>IFERROR(VLOOKUP(J682,'DE-PARA'!J:K,2,0),VLOOKUP('BD Conta 5294-1'!J682,'DE-PARA'!K:L,2,0))</f>
        <v>#N/A</v>
      </c>
      <c r="L682" s="70"/>
      <c r="M682" s="101">
        <f t="shared" si="21"/>
        <v>0</v>
      </c>
      <c r="O682" s="1" t="e">
        <f>VLOOKUP(K682,'Fluxo de Caixa'!B:B,1,0)</f>
        <v>#N/A</v>
      </c>
    </row>
    <row r="683" spans="2:15">
      <c r="B683" s="60"/>
      <c r="C683" s="65"/>
      <c r="D683" s="66"/>
      <c r="E683" s="20" t="str">
        <f t="shared" si="20"/>
        <v>1-1900</v>
      </c>
      <c r="F683" s="69"/>
      <c r="G683" s="67"/>
      <c r="H683" s="69"/>
      <c r="I683" s="60"/>
      <c r="J683" s="67"/>
      <c r="K683" s="25" t="e">
        <f>IFERROR(VLOOKUP(J683,'DE-PARA'!J:K,2,0),VLOOKUP('BD Conta 5294-1'!J683,'DE-PARA'!K:L,2,0))</f>
        <v>#N/A</v>
      </c>
      <c r="L683" s="70"/>
      <c r="M683" s="101">
        <f t="shared" si="21"/>
        <v>0</v>
      </c>
      <c r="O683" s="1" t="e">
        <f>VLOOKUP(K683,'Fluxo de Caixa'!B:B,1,0)</f>
        <v>#N/A</v>
      </c>
    </row>
    <row r="684" spans="2:15">
      <c r="B684" s="60"/>
      <c r="C684" s="65"/>
      <c r="D684" s="66"/>
      <c r="E684" s="20" t="str">
        <f t="shared" si="20"/>
        <v>1-1900</v>
      </c>
      <c r="F684" s="69"/>
      <c r="G684" s="67"/>
      <c r="H684" s="69"/>
      <c r="I684" s="60"/>
      <c r="J684" s="67"/>
      <c r="K684" s="25" t="e">
        <f>IFERROR(VLOOKUP(J684,'DE-PARA'!J:K,2,0),VLOOKUP('BD Conta 5294-1'!J684,'DE-PARA'!K:L,2,0))</f>
        <v>#N/A</v>
      </c>
      <c r="L684" s="70"/>
      <c r="M684" s="101">
        <f t="shared" si="21"/>
        <v>0</v>
      </c>
      <c r="O684" s="1" t="e">
        <f>VLOOKUP(K684,'Fluxo de Caixa'!B:B,1,0)</f>
        <v>#N/A</v>
      </c>
    </row>
    <row r="685" spans="2:15">
      <c r="B685" s="60"/>
      <c r="C685" s="65"/>
      <c r="D685" s="66"/>
      <c r="E685" s="20" t="str">
        <f t="shared" si="20"/>
        <v>1-1900</v>
      </c>
      <c r="F685" s="69"/>
      <c r="G685" s="67"/>
      <c r="H685" s="69"/>
      <c r="I685" s="60"/>
      <c r="J685" s="67"/>
      <c r="K685" s="25" t="e">
        <f>IFERROR(VLOOKUP(J685,'DE-PARA'!J:K,2,0),VLOOKUP('BD Conta 5294-1'!J685,'DE-PARA'!K:L,2,0))</f>
        <v>#N/A</v>
      </c>
      <c r="L685" s="70"/>
      <c r="M685" s="101">
        <f t="shared" si="21"/>
        <v>0</v>
      </c>
      <c r="O685" s="1" t="e">
        <f>VLOOKUP(K685,'Fluxo de Caixa'!B:B,1,0)</f>
        <v>#N/A</v>
      </c>
    </row>
    <row r="686" spans="2:15">
      <c r="B686" s="60"/>
      <c r="C686" s="65"/>
      <c r="D686" s="66"/>
      <c r="E686" s="20" t="str">
        <f t="shared" si="20"/>
        <v>1-1900</v>
      </c>
      <c r="F686" s="69"/>
      <c r="G686" s="67"/>
      <c r="H686" s="69"/>
      <c r="I686" s="60"/>
      <c r="J686" s="67"/>
      <c r="K686" s="25" t="e">
        <f>IFERROR(VLOOKUP(J686,'DE-PARA'!J:K,2,0),VLOOKUP('BD Conta 5294-1'!J686,'DE-PARA'!K:L,2,0))</f>
        <v>#N/A</v>
      </c>
      <c r="L686" s="70"/>
      <c r="M686" s="101">
        <f t="shared" si="21"/>
        <v>0</v>
      </c>
      <c r="O686" s="1" t="e">
        <f>VLOOKUP(K686,'Fluxo de Caixa'!B:B,1,0)</f>
        <v>#N/A</v>
      </c>
    </row>
    <row r="687" spans="2:15">
      <c r="B687" s="60"/>
      <c r="C687" s="65"/>
      <c r="D687" s="66"/>
      <c r="E687" s="20" t="str">
        <f t="shared" si="20"/>
        <v>1-1900</v>
      </c>
      <c r="F687" s="69"/>
      <c r="G687" s="67"/>
      <c r="H687" s="69"/>
      <c r="I687" s="60"/>
      <c r="J687" s="67"/>
      <c r="K687" s="25" t="e">
        <f>IFERROR(VLOOKUP(J687,'DE-PARA'!J:K,2,0),VLOOKUP('BD Conta 5294-1'!J687,'DE-PARA'!K:L,2,0))</f>
        <v>#N/A</v>
      </c>
      <c r="L687" s="70"/>
      <c r="M687" s="101">
        <f t="shared" si="21"/>
        <v>0</v>
      </c>
      <c r="O687" s="1" t="e">
        <f>VLOOKUP(K687,'Fluxo de Caixa'!B:B,1,0)</f>
        <v>#N/A</v>
      </c>
    </row>
    <row r="688" spans="2:15">
      <c r="B688" s="60"/>
      <c r="C688" s="65"/>
      <c r="D688" s="66"/>
      <c r="E688" s="20" t="str">
        <f t="shared" si="20"/>
        <v>1-1900</v>
      </c>
      <c r="F688" s="69"/>
      <c r="G688" s="67"/>
      <c r="H688" s="69"/>
      <c r="I688" s="60"/>
      <c r="J688" s="67"/>
      <c r="K688" s="25" t="e">
        <f>IFERROR(VLOOKUP(J688,'DE-PARA'!J:K,2,0),VLOOKUP('BD Conta 5294-1'!J688,'DE-PARA'!K:L,2,0))</f>
        <v>#N/A</v>
      </c>
      <c r="L688" s="70"/>
      <c r="M688" s="101">
        <f t="shared" si="21"/>
        <v>0</v>
      </c>
      <c r="O688" s="1" t="e">
        <f>VLOOKUP(K688,'Fluxo de Caixa'!B:B,1,0)</f>
        <v>#N/A</v>
      </c>
    </row>
    <row r="689" spans="2:15">
      <c r="B689" s="60"/>
      <c r="C689" s="65"/>
      <c r="D689" s="66"/>
      <c r="E689" s="20" t="str">
        <f t="shared" si="20"/>
        <v>1-1900</v>
      </c>
      <c r="F689" s="69"/>
      <c r="G689" s="67"/>
      <c r="H689" s="69"/>
      <c r="I689" s="60"/>
      <c r="J689" s="67"/>
      <c r="K689" s="25" t="e">
        <f>IFERROR(VLOOKUP(J689,'DE-PARA'!J:K,2,0),VLOOKUP('BD Conta 5294-1'!J689,'DE-PARA'!K:L,2,0))</f>
        <v>#N/A</v>
      </c>
      <c r="L689" s="70"/>
      <c r="M689" s="101">
        <f t="shared" si="21"/>
        <v>0</v>
      </c>
      <c r="O689" s="1" t="e">
        <f>VLOOKUP(K689,'Fluxo de Caixa'!B:B,1,0)</f>
        <v>#N/A</v>
      </c>
    </row>
    <row r="690" spans="2:15">
      <c r="B690" s="60"/>
      <c r="C690" s="65"/>
      <c r="D690" s="66"/>
      <c r="E690" s="20" t="str">
        <f t="shared" si="20"/>
        <v>1-1900</v>
      </c>
      <c r="F690" s="69"/>
      <c r="G690" s="67"/>
      <c r="H690" s="69"/>
      <c r="I690" s="60"/>
      <c r="J690" s="67"/>
      <c r="K690" s="25" t="e">
        <f>IFERROR(VLOOKUP(J690,'DE-PARA'!J:K,2,0),VLOOKUP('BD Conta 5294-1'!J690,'DE-PARA'!K:L,2,0))</f>
        <v>#N/A</v>
      </c>
      <c r="L690" s="70"/>
      <c r="M690" s="101">
        <f t="shared" si="21"/>
        <v>0</v>
      </c>
      <c r="O690" s="1" t="e">
        <f>VLOOKUP(K690,'Fluxo de Caixa'!B:B,1,0)</f>
        <v>#N/A</v>
      </c>
    </row>
    <row r="691" spans="2:15">
      <c r="B691" s="60"/>
      <c r="C691" s="65"/>
      <c r="D691" s="66"/>
      <c r="E691" s="20" t="str">
        <f t="shared" si="20"/>
        <v>1-1900</v>
      </c>
      <c r="F691" s="69"/>
      <c r="G691" s="67"/>
      <c r="H691" s="69"/>
      <c r="I691" s="60"/>
      <c r="J691" s="67"/>
      <c r="K691" s="25" t="e">
        <f>IFERROR(VLOOKUP(J691,'DE-PARA'!J:K,2,0),VLOOKUP('BD Conta 5294-1'!J691,'DE-PARA'!K:L,2,0))</f>
        <v>#N/A</v>
      </c>
      <c r="L691" s="70"/>
      <c r="M691" s="101">
        <f t="shared" si="21"/>
        <v>0</v>
      </c>
      <c r="O691" s="1" t="e">
        <f>VLOOKUP(K691,'Fluxo de Caixa'!B:B,1,0)</f>
        <v>#N/A</v>
      </c>
    </row>
    <row r="692" spans="2:15">
      <c r="B692" s="60"/>
      <c r="C692" s="65"/>
      <c r="D692" s="66"/>
      <c r="E692" s="20" t="str">
        <f t="shared" si="20"/>
        <v>1-1900</v>
      </c>
      <c r="F692" s="69"/>
      <c r="G692" s="67"/>
      <c r="H692" s="69"/>
      <c r="I692" s="60"/>
      <c r="J692" s="67"/>
      <c r="K692" s="25" t="e">
        <f>IFERROR(VLOOKUP(J692,'DE-PARA'!J:K,2,0),VLOOKUP('BD Conta 5294-1'!J692,'DE-PARA'!K:L,2,0))</f>
        <v>#N/A</v>
      </c>
      <c r="L692" s="70"/>
      <c r="M692" s="101">
        <f t="shared" si="21"/>
        <v>0</v>
      </c>
      <c r="O692" s="1" t="e">
        <f>VLOOKUP(K692,'Fluxo de Caixa'!B:B,1,0)</f>
        <v>#N/A</v>
      </c>
    </row>
    <row r="693" spans="2:15">
      <c r="B693" s="60"/>
      <c r="C693" s="65"/>
      <c r="D693" s="66"/>
      <c r="E693" s="20" t="str">
        <f t="shared" si="20"/>
        <v>1-1900</v>
      </c>
      <c r="F693" s="69"/>
      <c r="G693" s="67"/>
      <c r="H693" s="69"/>
      <c r="I693" s="60"/>
      <c r="J693" s="67"/>
      <c r="K693" s="25" t="e">
        <f>IFERROR(VLOOKUP(J693,'DE-PARA'!J:K,2,0),VLOOKUP('BD Conta 5294-1'!J693,'DE-PARA'!K:L,2,0))</f>
        <v>#N/A</v>
      </c>
      <c r="L693" s="70"/>
      <c r="M693" s="101">
        <f t="shared" si="21"/>
        <v>0</v>
      </c>
      <c r="O693" s="1" t="e">
        <f>VLOOKUP(K693,'Fluxo de Caixa'!B:B,1,0)</f>
        <v>#N/A</v>
      </c>
    </row>
    <row r="694" spans="2:15">
      <c r="B694" s="60"/>
      <c r="C694" s="65"/>
      <c r="D694" s="66"/>
      <c r="E694" s="20" t="str">
        <f t="shared" si="20"/>
        <v>1-1900</v>
      </c>
      <c r="F694" s="69"/>
      <c r="G694" s="67"/>
      <c r="H694" s="69"/>
      <c r="I694" s="60"/>
      <c r="J694" s="67"/>
      <c r="K694" s="25" t="e">
        <f>IFERROR(VLOOKUP(J694,'DE-PARA'!J:K,2,0),VLOOKUP('BD Conta 5294-1'!J694,'DE-PARA'!K:L,2,0))</f>
        <v>#N/A</v>
      </c>
      <c r="L694" s="70"/>
      <c r="M694" s="101">
        <f t="shared" si="21"/>
        <v>0</v>
      </c>
      <c r="O694" s="1" t="e">
        <f>VLOOKUP(K694,'Fluxo de Caixa'!B:B,1,0)</f>
        <v>#N/A</v>
      </c>
    </row>
    <row r="695" spans="2:15">
      <c r="B695" s="60"/>
      <c r="C695" s="65"/>
      <c r="D695" s="66"/>
      <c r="E695" s="20" t="str">
        <f t="shared" si="20"/>
        <v>1-1900</v>
      </c>
      <c r="F695" s="69"/>
      <c r="G695" s="67"/>
      <c r="H695" s="69"/>
      <c r="I695" s="60"/>
      <c r="J695" s="67"/>
      <c r="K695" s="25" t="e">
        <f>IFERROR(VLOOKUP(J695,'DE-PARA'!J:K,2,0),VLOOKUP('BD Conta 5294-1'!J695,'DE-PARA'!K:L,2,0))</f>
        <v>#N/A</v>
      </c>
      <c r="L695" s="70"/>
      <c r="M695" s="101">
        <f t="shared" si="21"/>
        <v>0</v>
      </c>
      <c r="O695" s="1" t="e">
        <f>VLOOKUP(K695,'Fluxo de Caixa'!B:B,1,0)</f>
        <v>#N/A</v>
      </c>
    </row>
    <row r="696" spans="2:15">
      <c r="B696" s="60"/>
      <c r="C696" s="65"/>
      <c r="D696" s="66"/>
      <c r="E696" s="20" t="str">
        <f t="shared" si="20"/>
        <v>1-1900</v>
      </c>
      <c r="F696" s="69"/>
      <c r="G696" s="67"/>
      <c r="H696" s="69"/>
      <c r="I696" s="60"/>
      <c r="J696" s="67"/>
      <c r="K696" s="25" t="e">
        <f>IFERROR(VLOOKUP(J696,'DE-PARA'!J:K,2,0),VLOOKUP('BD Conta 5294-1'!J696,'DE-PARA'!K:L,2,0))</f>
        <v>#N/A</v>
      </c>
      <c r="L696" s="70"/>
      <c r="M696" s="101">
        <f t="shared" si="21"/>
        <v>0</v>
      </c>
      <c r="O696" s="1" t="e">
        <f>VLOOKUP(K696,'Fluxo de Caixa'!B:B,1,0)</f>
        <v>#N/A</v>
      </c>
    </row>
    <row r="697" spans="2:15">
      <c r="B697" s="60"/>
      <c r="C697" s="65"/>
      <c r="D697" s="66"/>
      <c r="E697" s="20" t="str">
        <f t="shared" si="20"/>
        <v>1-1900</v>
      </c>
      <c r="F697" s="69"/>
      <c r="G697" s="67"/>
      <c r="H697" s="69"/>
      <c r="I697" s="60"/>
      <c r="J697" s="67"/>
      <c r="K697" s="25" t="e">
        <f>IFERROR(VLOOKUP(J697,'DE-PARA'!J:K,2,0),VLOOKUP('BD Conta 5294-1'!J697,'DE-PARA'!K:L,2,0))</f>
        <v>#N/A</v>
      </c>
      <c r="L697" s="70"/>
      <c r="M697" s="101">
        <f t="shared" si="21"/>
        <v>0</v>
      </c>
      <c r="O697" s="1" t="e">
        <f>VLOOKUP(K697,'Fluxo de Caixa'!B:B,1,0)</f>
        <v>#N/A</v>
      </c>
    </row>
    <row r="698" spans="2:15">
      <c r="B698" s="60"/>
      <c r="C698" s="65"/>
      <c r="D698" s="66"/>
      <c r="E698" s="20" t="str">
        <f t="shared" si="20"/>
        <v>1-1900</v>
      </c>
      <c r="F698" s="69"/>
      <c r="G698" s="67"/>
      <c r="H698" s="69"/>
      <c r="I698" s="60"/>
      <c r="J698" s="67"/>
      <c r="K698" s="25" t="e">
        <f>IFERROR(VLOOKUP(J698,'DE-PARA'!J:K,2,0),VLOOKUP('BD Conta 5294-1'!J698,'DE-PARA'!K:L,2,0))</f>
        <v>#N/A</v>
      </c>
      <c r="L698" s="70"/>
      <c r="M698" s="101">
        <f t="shared" si="21"/>
        <v>0</v>
      </c>
      <c r="O698" s="1" t="e">
        <f>VLOOKUP(K698,'Fluxo de Caixa'!B:B,1,0)</f>
        <v>#N/A</v>
      </c>
    </row>
    <row r="699" spans="2:15">
      <c r="B699" s="60"/>
      <c r="C699" s="65"/>
      <c r="D699" s="66"/>
      <c r="E699" s="20" t="str">
        <f t="shared" si="20"/>
        <v>1-1900</v>
      </c>
      <c r="F699" s="69"/>
      <c r="G699" s="67"/>
      <c r="H699" s="69"/>
      <c r="I699" s="60"/>
      <c r="J699" s="67"/>
      <c r="K699" s="25" t="e">
        <f>IFERROR(VLOOKUP(J699,'DE-PARA'!J:K,2,0),VLOOKUP('BD Conta 5294-1'!J699,'DE-PARA'!K:L,2,0))</f>
        <v>#N/A</v>
      </c>
      <c r="L699" s="70"/>
      <c r="M699" s="101">
        <f t="shared" si="21"/>
        <v>0</v>
      </c>
      <c r="O699" s="1" t="e">
        <f>VLOOKUP(K699,'Fluxo de Caixa'!B:B,1,0)</f>
        <v>#N/A</v>
      </c>
    </row>
    <row r="700" spans="2:15">
      <c r="B700" s="60"/>
      <c r="C700" s="65"/>
      <c r="D700" s="66"/>
      <c r="E700" s="20" t="str">
        <f t="shared" si="20"/>
        <v>1-1900</v>
      </c>
      <c r="F700" s="69"/>
      <c r="G700" s="67"/>
      <c r="H700" s="69"/>
      <c r="I700" s="60"/>
      <c r="J700" s="67"/>
      <c r="K700" s="25" t="e">
        <f>IFERROR(VLOOKUP(J700,'DE-PARA'!J:K,2,0),VLOOKUP('BD Conta 5294-1'!J700,'DE-PARA'!K:L,2,0))</f>
        <v>#N/A</v>
      </c>
      <c r="L700" s="70"/>
      <c r="M700" s="101">
        <f t="shared" si="21"/>
        <v>0</v>
      </c>
      <c r="O700" s="1" t="e">
        <f>VLOOKUP(K700,'Fluxo de Caixa'!B:B,1,0)</f>
        <v>#N/A</v>
      </c>
    </row>
    <row r="701" spans="2:15">
      <c r="B701" s="60"/>
      <c r="C701" s="65"/>
      <c r="D701" s="66"/>
      <c r="E701" s="20" t="str">
        <f t="shared" si="20"/>
        <v>1-1900</v>
      </c>
      <c r="F701" s="69"/>
      <c r="G701" s="67"/>
      <c r="H701" s="69"/>
      <c r="I701" s="60"/>
      <c r="J701" s="67"/>
      <c r="K701" s="25" t="e">
        <f>IFERROR(VLOOKUP(J701,'DE-PARA'!J:K,2,0),VLOOKUP('BD Conta 5294-1'!J701,'DE-PARA'!K:L,2,0))</f>
        <v>#N/A</v>
      </c>
      <c r="L701" s="70"/>
      <c r="M701" s="101">
        <f t="shared" si="21"/>
        <v>0</v>
      </c>
      <c r="O701" s="1" t="e">
        <f>VLOOKUP(K701,'Fluxo de Caixa'!B:B,1,0)</f>
        <v>#N/A</v>
      </c>
    </row>
    <row r="702" spans="2:15">
      <c r="B702" s="60"/>
      <c r="C702" s="65"/>
      <c r="D702" s="66"/>
      <c r="E702" s="20" t="str">
        <f t="shared" si="20"/>
        <v>1-1900</v>
      </c>
      <c r="F702" s="69"/>
      <c r="G702" s="67"/>
      <c r="H702" s="69"/>
      <c r="I702" s="60"/>
      <c r="J702" s="67"/>
      <c r="K702" s="25" t="e">
        <f>IFERROR(VLOOKUP(J702,'DE-PARA'!J:K,2,0),VLOOKUP('BD Conta 5294-1'!J702,'DE-PARA'!K:L,2,0))</f>
        <v>#N/A</v>
      </c>
      <c r="L702" s="70"/>
      <c r="M702" s="101">
        <f t="shared" si="21"/>
        <v>0</v>
      </c>
      <c r="O702" s="1" t="e">
        <f>VLOOKUP(K702,'Fluxo de Caixa'!B:B,1,0)</f>
        <v>#N/A</v>
      </c>
    </row>
    <row r="703" spans="2:15">
      <c r="B703" s="60"/>
      <c r="C703" s="65"/>
      <c r="D703" s="66"/>
      <c r="E703" s="20" t="str">
        <f t="shared" si="20"/>
        <v>1-1900</v>
      </c>
      <c r="F703" s="69"/>
      <c r="G703" s="67"/>
      <c r="H703" s="69"/>
      <c r="I703" s="60"/>
      <c r="J703" s="67"/>
      <c r="K703" s="25" t="e">
        <f>IFERROR(VLOOKUP(J703,'DE-PARA'!J:K,2,0),VLOOKUP('BD Conta 5294-1'!J703,'DE-PARA'!K:L,2,0))</f>
        <v>#N/A</v>
      </c>
      <c r="L703" s="70"/>
      <c r="M703" s="101">
        <f t="shared" si="21"/>
        <v>0</v>
      </c>
      <c r="O703" s="1" t="e">
        <f>VLOOKUP(K703,'Fluxo de Caixa'!B:B,1,0)</f>
        <v>#N/A</v>
      </c>
    </row>
    <row r="704" spans="2:15">
      <c r="B704" s="60"/>
      <c r="C704" s="65"/>
      <c r="D704" s="66"/>
      <c r="E704" s="20" t="str">
        <f t="shared" si="20"/>
        <v>1-1900</v>
      </c>
      <c r="F704" s="69"/>
      <c r="G704" s="67"/>
      <c r="H704" s="69"/>
      <c r="I704" s="60"/>
      <c r="J704" s="67"/>
      <c r="K704" s="25" t="e">
        <f>IFERROR(VLOOKUP(J704,'DE-PARA'!J:K,2,0),VLOOKUP('BD Conta 5294-1'!J704,'DE-PARA'!K:L,2,0))</f>
        <v>#N/A</v>
      </c>
      <c r="L704" s="70"/>
      <c r="M704" s="101">
        <f t="shared" si="21"/>
        <v>0</v>
      </c>
      <c r="O704" s="1" t="e">
        <f>VLOOKUP(K704,'Fluxo de Caixa'!B:B,1,0)</f>
        <v>#N/A</v>
      </c>
    </row>
    <row r="705" spans="2:15">
      <c r="B705" s="60"/>
      <c r="C705" s="65"/>
      <c r="D705" s="66"/>
      <c r="E705" s="20" t="str">
        <f t="shared" si="20"/>
        <v>1-1900</v>
      </c>
      <c r="F705" s="69"/>
      <c r="G705" s="67"/>
      <c r="H705" s="69"/>
      <c r="I705" s="60"/>
      <c r="J705" s="67"/>
      <c r="K705" s="25" t="e">
        <f>IFERROR(VLOOKUP(J705,'DE-PARA'!J:K,2,0),VLOOKUP('BD Conta 5294-1'!J705,'DE-PARA'!K:L,2,0))</f>
        <v>#N/A</v>
      </c>
      <c r="L705" s="70"/>
      <c r="M705" s="101">
        <f t="shared" si="21"/>
        <v>0</v>
      </c>
      <c r="O705" s="1" t="e">
        <f>VLOOKUP(K705,'Fluxo de Caixa'!B:B,1,0)</f>
        <v>#N/A</v>
      </c>
    </row>
    <row r="706" spans="2:15">
      <c r="B706" s="60"/>
      <c r="C706" s="65"/>
      <c r="D706" s="66"/>
      <c r="E706" s="20" t="str">
        <f t="shared" si="20"/>
        <v>1-1900</v>
      </c>
      <c r="F706" s="69"/>
      <c r="G706" s="67"/>
      <c r="H706" s="69"/>
      <c r="I706" s="60"/>
      <c r="J706" s="67"/>
      <c r="K706" s="25" t="e">
        <f>IFERROR(VLOOKUP(J706,'DE-PARA'!J:K,2,0),VLOOKUP('BD Conta 5294-1'!J706,'DE-PARA'!K:L,2,0))</f>
        <v>#N/A</v>
      </c>
      <c r="L706" s="70"/>
      <c r="M706" s="101">
        <f t="shared" si="21"/>
        <v>0</v>
      </c>
      <c r="O706" s="1" t="e">
        <f>VLOOKUP(K706,'Fluxo de Caixa'!B:B,1,0)</f>
        <v>#N/A</v>
      </c>
    </row>
    <row r="707" spans="2:15">
      <c r="B707" s="60"/>
      <c r="C707" s="65"/>
      <c r="D707" s="66"/>
      <c r="E707" s="20" t="str">
        <f t="shared" si="20"/>
        <v>1-1900</v>
      </c>
      <c r="F707" s="69"/>
      <c r="G707" s="67"/>
      <c r="H707" s="69"/>
      <c r="I707" s="60"/>
      <c r="J707" s="67"/>
      <c r="K707" s="25" t="e">
        <f>IFERROR(VLOOKUP(J707,'DE-PARA'!J:K,2,0),VLOOKUP('BD Conta 5294-1'!J707,'DE-PARA'!K:L,2,0))</f>
        <v>#N/A</v>
      </c>
      <c r="L707" s="70"/>
      <c r="M707" s="101">
        <f t="shared" si="21"/>
        <v>0</v>
      </c>
      <c r="O707" s="1" t="e">
        <f>VLOOKUP(K707,'Fluxo de Caixa'!B:B,1,0)</f>
        <v>#N/A</v>
      </c>
    </row>
    <row r="708" spans="2:15">
      <c r="B708" s="60"/>
      <c r="C708" s="65"/>
      <c r="D708" s="66"/>
      <c r="E708" s="20" t="str">
        <f t="shared" ref="E708:E771" si="22">MONTH(D708)&amp;"-"&amp;YEAR(D708)</f>
        <v>1-1900</v>
      </c>
      <c r="F708" s="69"/>
      <c r="G708" s="67"/>
      <c r="H708" s="69"/>
      <c r="I708" s="60"/>
      <c r="J708" s="67"/>
      <c r="K708" s="25" t="e">
        <f>IFERROR(VLOOKUP(J708,'DE-PARA'!J:K,2,0),VLOOKUP('BD Conta 5294-1'!J708,'DE-PARA'!K:L,2,0))</f>
        <v>#N/A</v>
      </c>
      <c r="L708" s="70"/>
      <c r="M708" s="101">
        <f t="shared" si="21"/>
        <v>0</v>
      </c>
      <c r="O708" s="1" t="e">
        <f>VLOOKUP(K708,'Fluxo de Caixa'!B:B,1,0)</f>
        <v>#N/A</v>
      </c>
    </row>
    <row r="709" spans="2:15">
      <c r="B709" s="60"/>
      <c r="C709" s="65"/>
      <c r="D709" s="66"/>
      <c r="E709" s="20" t="str">
        <f t="shared" si="22"/>
        <v>1-1900</v>
      </c>
      <c r="F709" s="69"/>
      <c r="G709" s="67"/>
      <c r="H709" s="69"/>
      <c r="I709" s="60"/>
      <c r="J709" s="67"/>
      <c r="K709" s="25" t="e">
        <f>IFERROR(VLOOKUP(J709,'DE-PARA'!J:K,2,0),VLOOKUP('BD Conta 5294-1'!J709,'DE-PARA'!K:L,2,0))</f>
        <v>#N/A</v>
      </c>
      <c r="L709" s="70"/>
      <c r="M709" s="101">
        <f t="shared" si="21"/>
        <v>0</v>
      </c>
      <c r="O709" s="1" t="e">
        <f>VLOOKUP(K709,'Fluxo de Caixa'!B:B,1,0)</f>
        <v>#N/A</v>
      </c>
    </row>
    <row r="710" spans="2:15">
      <c r="B710" s="60"/>
      <c r="C710" s="65"/>
      <c r="D710" s="66"/>
      <c r="E710" s="20" t="str">
        <f t="shared" si="22"/>
        <v>1-1900</v>
      </c>
      <c r="F710" s="69"/>
      <c r="G710" s="67"/>
      <c r="H710" s="69"/>
      <c r="I710" s="60"/>
      <c r="J710" s="67"/>
      <c r="K710" s="25" t="e">
        <f>IFERROR(VLOOKUP(J710,'DE-PARA'!J:K,2,0),VLOOKUP('BD Conta 5294-1'!J710,'DE-PARA'!K:L,2,0))</f>
        <v>#N/A</v>
      </c>
      <c r="L710" s="70"/>
      <c r="M710" s="101">
        <f t="shared" ref="M710:M773" si="23">M709+L710</f>
        <v>0</v>
      </c>
      <c r="O710" s="1" t="e">
        <f>VLOOKUP(K710,'Fluxo de Caixa'!B:B,1,0)</f>
        <v>#N/A</v>
      </c>
    </row>
    <row r="711" spans="2:15">
      <c r="B711" s="60"/>
      <c r="C711" s="65"/>
      <c r="D711" s="66"/>
      <c r="E711" s="20" t="str">
        <f t="shared" si="22"/>
        <v>1-1900</v>
      </c>
      <c r="F711" s="69"/>
      <c r="G711" s="67"/>
      <c r="H711" s="69"/>
      <c r="I711" s="60"/>
      <c r="J711" s="67"/>
      <c r="K711" s="25" t="e">
        <f>IFERROR(VLOOKUP(J711,'DE-PARA'!J:K,2,0),VLOOKUP('BD Conta 5294-1'!J711,'DE-PARA'!K:L,2,0))</f>
        <v>#N/A</v>
      </c>
      <c r="L711" s="70"/>
      <c r="M711" s="101">
        <f t="shared" si="23"/>
        <v>0</v>
      </c>
      <c r="O711" s="1" t="e">
        <f>VLOOKUP(K711,'Fluxo de Caixa'!B:B,1,0)</f>
        <v>#N/A</v>
      </c>
    </row>
    <row r="712" spans="2:15">
      <c r="B712" s="60"/>
      <c r="C712" s="65"/>
      <c r="D712" s="66"/>
      <c r="E712" s="20" t="str">
        <f t="shared" si="22"/>
        <v>1-1900</v>
      </c>
      <c r="F712" s="69"/>
      <c r="G712" s="67"/>
      <c r="H712" s="69"/>
      <c r="I712" s="60"/>
      <c r="J712" s="67"/>
      <c r="K712" s="25" t="e">
        <f>IFERROR(VLOOKUP(J712,'DE-PARA'!J:K,2,0),VLOOKUP('BD Conta 5294-1'!J712,'DE-PARA'!K:L,2,0))</f>
        <v>#N/A</v>
      </c>
      <c r="L712" s="70"/>
      <c r="M712" s="101">
        <f t="shared" si="23"/>
        <v>0</v>
      </c>
      <c r="O712" s="1" t="e">
        <f>VLOOKUP(K712,'Fluxo de Caixa'!B:B,1,0)</f>
        <v>#N/A</v>
      </c>
    </row>
    <row r="713" spans="2:15">
      <c r="B713" s="60"/>
      <c r="C713" s="65"/>
      <c r="D713" s="66"/>
      <c r="E713" s="20" t="str">
        <f t="shared" si="22"/>
        <v>1-1900</v>
      </c>
      <c r="F713" s="69"/>
      <c r="G713" s="67"/>
      <c r="H713" s="69"/>
      <c r="I713" s="60"/>
      <c r="J713" s="67"/>
      <c r="K713" s="25" t="e">
        <f>IFERROR(VLOOKUP(J713,'DE-PARA'!J:K,2,0),VLOOKUP('BD Conta 5294-1'!J713,'DE-PARA'!K:L,2,0))</f>
        <v>#N/A</v>
      </c>
      <c r="L713" s="70"/>
      <c r="M713" s="101">
        <f t="shared" si="23"/>
        <v>0</v>
      </c>
      <c r="O713" s="1" t="e">
        <f>VLOOKUP(K713,'Fluxo de Caixa'!B:B,1,0)</f>
        <v>#N/A</v>
      </c>
    </row>
    <row r="714" spans="2:15">
      <c r="B714" s="60"/>
      <c r="C714" s="65"/>
      <c r="D714" s="66"/>
      <c r="E714" s="20" t="str">
        <f t="shared" si="22"/>
        <v>1-1900</v>
      </c>
      <c r="F714" s="69"/>
      <c r="G714" s="67"/>
      <c r="H714" s="69"/>
      <c r="I714" s="60"/>
      <c r="J714" s="67"/>
      <c r="K714" s="25" t="e">
        <f>IFERROR(VLOOKUP(J714,'DE-PARA'!J:K,2,0),VLOOKUP('BD Conta 5294-1'!J714,'DE-PARA'!K:L,2,0))</f>
        <v>#N/A</v>
      </c>
      <c r="L714" s="70"/>
      <c r="M714" s="101">
        <f t="shared" si="23"/>
        <v>0</v>
      </c>
      <c r="O714" s="1" t="e">
        <f>VLOOKUP(K714,'Fluxo de Caixa'!B:B,1,0)</f>
        <v>#N/A</v>
      </c>
    </row>
    <row r="715" spans="2:15">
      <c r="B715" s="60"/>
      <c r="C715" s="65"/>
      <c r="D715" s="66"/>
      <c r="E715" s="20" t="str">
        <f t="shared" si="22"/>
        <v>1-1900</v>
      </c>
      <c r="F715" s="69"/>
      <c r="G715" s="67"/>
      <c r="H715" s="69"/>
      <c r="I715" s="60"/>
      <c r="J715" s="67"/>
      <c r="K715" s="25" t="e">
        <f>IFERROR(VLOOKUP(J715,'DE-PARA'!J:K,2,0),VLOOKUP('BD Conta 5294-1'!J715,'DE-PARA'!K:L,2,0))</f>
        <v>#N/A</v>
      </c>
      <c r="L715" s="70"/>
      <c r="M715" s="101">
        <f t="shared" si="23"/>
        <v>0</v>
      </c>
      <c r="O715" s="1" t="e">
        <f>VLOOKUP(K715,'Fluxo de Caixa'!B:B,1,0)</f>
        <v>#N/A</v>
      </c>
    </row>
    <row r="716" spans="2:15">
      <c r="B716" s="60"/>
      <c r="C716" s="65"/>
      <c r="D716" s="66"/>
      <c r="E716" s="20" t="str">
        <f t="shared" si="22"/>
        <v>1-1900</v>
      </c>
      <c r="F716" s="69"/>
      <c r="G716" s="67"/>
      <c r="H716" s="69"/>
      <c r="I716" s="60"/>
      <c r="J716" s="67"/>
      <c r="K716" s="25" t="e">
        <f>IFERROR(VLOOKUP(J716,'DE-PARA'!J:K,2,0),VLOOKUP('BD Conta 5294-1'!J716,'DE-PARA'!K:L,2,0))</f>
        <v>#N/A</v>
      </c>
      <c r="L716" s="70"/>
      <c r="M716" s="101">
        <f t="shared" si="23"/>
        <v>0</v>
      </c>
      <c r="O716" s="1" t="e">
        <f>VLOOKUP(K716,'Fluxo de Caixa'!B:B,1,0)</f>
        <v>#N/A</v>
      </c>
    </row>
    <row r="717" spans="2:15">
      <c r="B717" s="60"/>
      <c r="C717" s="65"/>
      <c r="D717" s="66"/>
      <c r="E717" s="20" t="str">
        <f t="shared" si="22"/>
        <v>1-1900</v>
      </c>
      <c r="F717" s="69"/>
      <c r="G717" s="67"/>
      <c r="H717" s="69"/>
      <c r="I717" s="60"/>
      <c r="J717" s="67"/>
      <c r="K717" s="25" t="e">
        <f>IFERROR(VLOOKUP(J717,'DE-PARA'!J:K,2,0),VLOOKUP('BD Conta 5294-1'!J717,'DE-PARA'!K:L,2,0))</f>
        <v>#N/A</v>
      </c>
      <c r="L717" s="70"/>
      <c r="M717" s="101">
        <f t="shared" si="23"/>
        <v>0</v>
      </c>
      <c r="O717" s="1" t="e">
        <f>VLOOKUP(K717,'Fluxo de Caixa'!B:B,1,0)</f>
        <v>#N/A</v>
      </c>
    </row>
    <row r="718" spans="2:15">
      <c r="B718" s="60"/>
      <c r="C718" s="65"/>
      <c r="D718" s="66"/>
      <c r="E718" s="20" t="str">
        <f t="shared" si="22"/>
        <v>1-1900</v>
      </c>
      <c r="F718" s="69"/>
      <c r="G718" s="67"/>
      <c r="H718" s="69"/>
      <c r="I718" s="60"/>
      <c r="J718" s="67"/>
      <c r="K718" s="25" t="e">
        <f>IFERROR(VLOOKUP(J718,'DE-PARA'!J:K,2,0),VLOOKUP('BD Conta 5294-1'!J718,'DE-PARA'!K:L,2,0))</f>
        <v>#N/A</v>
      </c>
      <c r="L718" s="70"/>
      <c r="M718" s="101">
        <f t="shared" si="23"/>
        <v>0</v>
      </c>
      <c r="O718" s="1" t="e">
        <f>VLOOKUP(K718,'Fluxo de Caixa'!B:B,1,0)</f>
        <v>#N/A</v>
      </c>
    </row>
    <row r="719" spans="2:15">
      <c r="B719" s="60"/>
      <c r="C719" s="65"/>
      <c r="D719" s="66"/>
      <c r="E719" s="20" t="str">
        <f t="shared" si="22"/>
        <v>1-1900</v>
      </c>
      <c r="F719" s="69"/>
      <c r="G719" s="67"/>
      <c r="H719" s="69"/>
      <c r="I719" s="60"/>
      <c r="J719" s="67"/>
      <c r="K719" s="25" t="e">
        <f>IFERROR(VLOOKUP(J719,'DE-PARA'!J:K,2,0),VLOOKUP('BD Conta 5294-1'!J719,'DE-PARA'!K:L,2,0))</f>
        <v>#N/A</v>
      </c>
      <c r="L719" s="70"/>
      <c r="M719" s="101">
        <f t="shared" si="23"/>
        <v>0</v>
      </c>
      <c r="O719" s="1" t="e">
        <f>VLOOKUP(K719,'Fluxo de Caixa'!B:B,1,0)</f>
        <v>#N/A</v>
      </c>
    </row>
    <row r="720" spans="2:15">
      <c r="B720" s="60"/>
      <c r="C720" s="65"/>
      <c r="D720" s="66"/>
      <c r="E720" s="20" t="str">
        <f t="shared" si="22"/>
        <v>1-1900</v>
      </c>
      <c r="F720" s="69"/>
      <c r="G720" s="67"/>
      <c r="H720" s="69"/>
      <c r="I720" s="60"/>
      <c r="J720" s="67"/>
      <c r="K720" s="25" t="e">
        <f>IFERROR(VLOOKUP(J720,'DE-PARA'!J:K,2,0),VLOOKUP('BD Conta 5294-1'!J720,'DE-PARA'!K:L,2,0))</f>
        <v>#N/A</v>
      </c>
      <c r="L720" s="70"/>
      <c r="M720" s="101">
        <f t="shared" si="23"/>
        <v>0</v>
      </c>
      <c r="O720" s="1" t="e">
        <f>VLOOKUP(K720,'Fluxo de Caixa'!B:B,1,0)</f>
        <v>#N/A</v>
      </c>
    </row>
    <row r="721" spans="2:15">
      <c r="B721" s="60"/>
      <c r="C721" s="65"/>
      <c r="D721" s="66"/>
      <c r="E721" s="20" t="str">
        <f t="shared" si="22"/>
        <v>1-1900</v>
      </c>
      <c r="F721" s="69"/>
      <c r="G721" s="67"/>
      <c r="H721" s="69"/>
      <c r="I721" s="60"/>
      <c r="J721" s="67"/>
      <c r="K721" s="25" t="e">
        <f>IFERROR(VLOOKUP(J721,'DE-PARA'!J:K,2,0),VLOOKUP('BD Conta 5294-1'!J721,'DE-PARA'!K:L,2,0))</f>
        <v>#N/A</v>
      </c>
      <c r="L721" s="70"/>
      <c r="M721" s="101">
        <f t="shared" si="23"/>
        <v>0</v>
      </c>
      <c r="O721" s="1" t="e">
        <f>VLOOKUP(K721,'Fluxo de Caixa'!B:B,1,0)</f>
        <v>#N/A</v>
      </c>
    </row>
    <row r="722" spans="2:15">
      <c r="B722" s="60"/>
      <c r="C722" s="65"/>
      <c r="D722" s="66"/>
      <c r="E722" s="20" t="str">
        <f t="shared" si="22"/>
        <v>1-1900</v>
      </c>
      <c r="F722" s="69"/>
      <c r="G722" s="67"/>
      <c r="H722" s="69"/>
      <c r="I722" s="60"/>
      <c r="J722" s="67"/>
      <c r="K722" s="25" t="e">
        <f>IFERROR(VLOOKUP(J722,'DE-PARA'!J:K,2,0),VLOOKUP('BD Conta 5294-1'!J722,'DE-PARA'!K:L,2,0))</f>
        <v>#N/A</v>
      </c>
      <c r="L722" s="70"/>
      <c r="M722" s="101">
        <f t="shared" si="23"/>
        <v>0</v>
      </c>
      <c r="O722" s="1" t="e">
        <f>VLOOKUP(K722,'Fluxo de Caixa'!B:B,1,0)</f>
        <v>#N/A</v>
      </c>
    </row>
    <row r="723" spans="2:15">
      <c r="B723" s="60"/>
      <c r="C723" s="65"/>
      <c r="D723" s="66"/>
      <c r="E723" s="20" t="str">
        <f t="shared" si="22"/>
        <v>1-1900</v>
      </c>
      <c r="F723" s="69"/>
      <c r="G723" s="67"/>
      <c r="H723" s="69"/>
      <c r="I723" s="60"/>
      <c r="J723" s="67"/>
      <c r="K723" s="25" t="e">
        <f>IFERROR(VLOOKUP(J723,'DE-PARA'!J:K,2,0),VLOOKUP('BD Conta 5294-1'!J723,'DE-PARA'!K:L,2,0))</f>
        <v>#N/A</v>
      </c>
      <c r="L723" s="70"/>
      <c r="M723" s="101">
        <f t="shared" si="23"/>
        <v>0</v>
      </c>
      <c r="O723" s="1" t="e">
        <f>VLOOKUP(K723,'Fluxo de Caixa'!B:B,1,0)</f>
        <v>#N/A</v>
      </c>
    </row>
    <row r="724" spans="2:15">
      <c r="B724" s="60"/>
      <c r="C724" s="65"/>
      <c r="D724" s="66"/>
      <c r="E724" s="20" t="str">
        <f t="shared" si="22"/>
        <v>1-1900</v>
      </c>
      <c r="F724" s="69"/>
      <c r="G724" s="67"/>
      <c r="H724" s="69"/>
      <c r="I724" s="60"/>
      <c r="J724" s="67"/>
      <c r="K724" s="25" t="e">
        <f>IFERROR(VLOOKUP(J724,'DE-PARA'!J:K,2,0),VLOOKUP('BD Conta 5294-1'!J724,'DE-PARA'!K:L,2,0))</f>
        <v>#N/A</v>
      </c>
      <c r="L724" s="70"/>
      <c r="M724" s="101">
        <f t="shared" si="23"/>
        <v>0</v>
      </c>
      <c r="O724" s="1" t="e">
        <f>VLOOKUP(K724,'Fluxo de Caixa'!B:B,1,0)</f>
        <v>#N/A</v>
      </c>
    </row>
    <row r="725" spans="2:15">
      <c r="B725" s="60"/>
      <c r="C725" s="65"/>
      <c r="D725" s="66"/>
      <c r="E725" s="20" t="str">
        <f t="shared" si="22"/>
        <v>1-1900</v>
      </c>
      <c r="F725" s="69"/>
      <c r="G725" s="67"/>
      <c r="H725" s="69"/>
      <c r="I725" s="60"/>
      <c r="J725" s="67"/>
      <c r="K725" s="25" t="e">
        <f>IFERROR(VLOOKUP(J725,'DE-PARA'!J:K,2,0),VLOOKUP('BD Conta 5294-1'!J725,'DE-PARA'!K:L,2,0))</f>
        <v>#N/A</v>
      </c>
      <c r="L725" s="70"/>
      <c r="M725" s="101">
        <f t="shared" si="23"/>
        <v>0</v>
      </c>
      <c r="O725" s="1" t="e">
        <f>VLOOKUP(K725,'Fluxo de Caixa'!B:B,1,0)</f>
        <v>#N/A</v>
      </c>
    </row>
    <row r="726" spans="2:15">
      <c r="B726" s="60"/>
      <c r="C726" s="65"/>
      <c r="D726" s="66"/>
      <c r="E726" s="20" t="str">
        <f t="shared" si="22"/>
        <v>1-1900</v>
      </c>
      <c r="F726" s="69"/>
      <c r="G726" s="67"/>
      <c r="H726" s="69"/>
      <c r="I726" s="60"/>
      <c r="J726" s="67"/>
      <c r="K726" s="25" t="e">
        <f>IFERROR(VLOOKUP(J726,'DE-PARA'!J:K,2,0),VLOOKUP('BD Conta 5294-1'!J726,'DE-PARA'!K:L,2,0))</f>
        <v>#N/A</v>
      </c>
      <c r="L726" s="70"/>
      <c r="M726" s="101">
        <f t="shared" si="23"/>
        <v>0</v>
      </c>
      <c r="O726" s="1" t="e">
        <f>VLOOKUP(K726,'Fluxo de Caixa'!B:B,1,0)</f>
        <v>#N/A</v>
      </c>
    </row>
    <row r="727" spans="2:15">
      <c r="B727" s="60"/>
      <c r="C727" s="65"/>
      <c r="D727" s="66"/>
      <c r="E727" s="20" t="str">
        <f t="shared" si="22"/>
        <v>1-1900</v>
      </c>
      <c r="F727" s="69"/>
      <c r="G727" s="67"/>
      <c r="H727" s="69"/>
      <c r="I727" s="60"/>
      <c r="J727" s="67"/>
      <c r="K727" s="25" t="e">
        <f>IFERROR(VLOOKUP(J727,'DE-PARA'!J:K,2,0),VLOOKUP('BD Conta 5294-1'!J727,'DE-PARA'!K:L,2,0))</f>
        <v>#N/A</v>
      </c>
      <c r="L727" s="70"/>
      <c r="M727" s="101">
        <f t="shared" si="23"/>
        <v>0</v>
      </c>
      <c r="O727" s="1" t="e">
        <f>VLOOKUP(K727,'Fluxo de Caixa'!B:B,1,0)</f>
        <v>#N/A</v>
      </c>
    </row>
    <row r="728" spans="2:15">
      <c r="B728" s="60"/>
      <c r="C728" s="65"/>
      <c r="D728" s="66"/>
      <c r="E728" s="20" t="str">
        <f t="shared" si="22"/>
        <v>1-1900</v>
      </c>
      <c r="F728" s="69"/>
      <c r="G728" s="67"/>
      <c r="H728" s="69"/>
      <c r="I728" s="60"/>
      <c r="J728" s="67"/>
      <c r="K728" s="25" t="e">
        <f>IFERROR(VLOOKUP(J728,'DE-PARA'!J:K,2,0),VLOOKUP('BD Conta 5294-1'!J728,'DE-PARA'!K:L,2,0))</f>
        <v>#N/A</v>
      </c>
      <c r="L728" s="70"/>
      <c r="M728" s="101">
        <f t="shared" si="23"/>
        <v>0</v>
      </c>
      <c r="O728" s="1" t="e">
        <f>VLOOKUP(K728,'Fluxo de Caixa'!B:B,1,0)</f>
        <v>#N/A</v>
      </c>
    </row>
    <row r="729" spans="2:15">
      <c r="B729" s="60"/>
      <c r="C729" s="65"/>
      <c r="D729" s="66"/>
      <c r="E729" s="20" t="str">
        <f t="shared" si="22"/>
        <v>1-1900</v>
      </c>
      <c r="F729" s="69"/>
      <c r="G729" s="67"/>
      <c r="H729" s="69"/>
      <c r="I729" s="60"/>
      <c r="J729" s="67"/>
      <c r="K729" s="25" t="e">
        <f>IFERROR(VLOOKUP(J729,'DE-PARA'!J:K,2,0),VLOOKUP('BD Conta 5294-1'!J729,'DE-PARA'!K:L,2,0))</f>
        <v>#N/A</v>
      </c>
      <c r="L729" s="70"/>
      <c r="M729" s="101">
        <f t="shared" si="23"/>
        <v>0</v>
      </c>
      <c r="O729" s="1" t="e">
        <f>VLOOKUP(K729,'Fluxo de Caixa'!B:B,1,0)</f>
        <v>#N/A</v>
      </c>
    </row>
    <row r="730" spans="2:15">
      <c r="B730" s="60"/>
      <c r="C730" s="65"/>
      <c r="D730" s="66"/>
      <c r="E730" s="20" t="str">
        <f t="shared" si="22"/>
        <v>1-1900</v>
      </c>
      <c r="F730" s="69"/>
      <c r="G730" s="67"/>
      <c r="H730" s="69"/>
      <c r="I730" s="60"/>
      <c r="J730" s="67"/>
      <c r="K730" s="25" t="e">
        <f>IFERROR(VLOOKUP(J730,'DE-PARA'!J:K,2,0),VLOOKUP('BD Conta 5294-1'!J730,'DE-PARA'!K:L,2,0))</f>
        <v>#N/A</v>
      </c>
      <c r="L730" s="70"/>
      <c r="M730" s="101">
        <f t="shared" si="23"/>
        <v>0</v>
      </c>
      <c r="O730" s="1" t="e">
        <f>VLOOKUP(K730,'Fluxo de Caixa'!B:B,1,0)</f>
        <v>#N/A</v>
      </c>
    </row>
    <row r="731" spans="2:15">
      <c r="B731" s="60"/>
      <c r="C731" s="65"/>
      <c r="D731" s="66"/>
      <c r="E731" s="20" t="str">
        <f t="shared" si="22"/>
        <v>1-1900</v>
      </c>
      <c r="F731" s="69"/>
      <c r="G731" s="67"/>
      <c r="H731" s="69"/>
      <c r="I731" s="60"/>
      <c r="J731" s="67"/>
      <c r="K731" s="25" t="e">
        <f>IFERROR(VLOOKUP(J731,'DE-PARA'!J:K,2,0),VLOOKUP('BD Conta 5294-1'!J731,'DE-PARA'!K:L,2,0))</f>
        <v>#N/A</v>
      </c>
      <c r="L731" s="70"/>
      <c r="M731" s="101">
        <f t="shared" si="23"/>
        <v>0</v>
      </c>
      <c r="O731" s="1" t="e">
        <f>VLOOKUP(K731,'Fluxo de Caixa'!B:B,1,0)</f>
        <v>#N/A</v>
      </c>
    </row>
    <row r="732" spans="2:15">
      <c r="B732" s="60"/>
      <c r="C732" s="65"/>
      <c r="D732" s="66"/>
      <c r="E732" s="20" t="str">
        <f t="shared" si="22"/>
        <v>1-1900</v>
      </c>
      <c r="F732" s="69"/>
      <c r="G732" s="67"/>
      <c r="H732" s="69"/>
      <c r="I732" s="60"/>
      <c r="J732" s="67"/>
      <c r="K732" s="25" t="e">
        <f>IFERROR(VLOOKUP(J732,'DE-PARA'!J:K,2,0),VLOOKUP('BD Conta 5294-1'!J732,'DE-PARA'!K:L,2,0))</f>
        <v>#N/A</v>
      </c>
      <c r="L732" s="70"/>
      <c r="M732" s="101">
        <f t="shared" si="23"/>
        <v>0</v>
      </c>
      <c r="O732" s="1" t="e">
        <f>VLOOKUP(K732,'Fluxo de Caixa'!B:B,1,0)</f>
        <v>#N/A</v>
      </c>
    </row>
    <row r="733" spans="2:15">
      <c r="B733" s="60"/>
      <c r="C733" s="65"/>
      <c r="D733" s="66"/>
      <c r="E733" s="20" t="str">
        <f t="shared" si="22"/>
        <v>1-1900</v>
      </c>
      <c r="F733" s="69"/>
      <c r="G733" s="67"/>
      <c r="H733" s="69"/>
      <c r="I733" s="60"/>
      <c r="J733" s="67"/>
      <c r="K733" s="25" t="e">
        <f>IFERROR(VLOOKUP(J733,'DE-PARA'!J:K,2,0),VLOOKUP('BD Conta 5294-1'!J733,'DE-PARA'!K:L,2,0))</f>
        <v>#N/A</v>
      </c>
      <c r="L733" s="70"/>
      <c r="M733" s="101">
        <f t="shared" si="23"/>
        <v>0</v>
      </c>
      <c r="O733" s="1" t="e">
        <f>VLOOKUP(K733,'Fluxo de Caixa'!B:B,1,0)</f>
        <v>#N/A</v>
      </c>
    </row>
    <row r="734" spans="2:15">
      <c r="B734" s="60"/>
      <c r="C734" s="65"/>
      <c r="D734" s="66"/>
      <c r="E734" s="20" t="str">
        <f t="shared" si="22"/>
        <v>1-1900</v>
      </c>
      <c r="F734" s="69"/>
      <c r="G734" s="67"/>
      <c r="H734" s="69"/>
      <c r="I734" s="60"/>
      <c r="J734" s="67"/>
      <c r="K734" s="25" t="e">
        <f>IFERROR(VLOOKUP(J734,'DE-PARA'!J:K,2,0),VLOOKUP('BD Conta 5294-1'!J734,'DE-PARA'!K:L,2,0))</f>
        <v>#N/A</v>
      </c>
      <c r="L734" s="70"/>
      <c r="M734" s="101">
        <f t="shared" si="23"/>
        <v>0</v>
      </c>
      <c r="O734" s="1" t="e">
        <f>VLOOKUP(K734,'Fluxo de Caixa'!B:B,1,0)</f>
        <v>#N/A</v>
      </c>
    </row>
    <row r="735" spans="2:15">
      <c r="B735" s="60"/>
      <c r="C735" s="65"/>
      <c r="D735" s="66"/>
      <c r="E735" s="20" t="str">
        <f t="shared" si="22"/>
        <v>1-1900</v>
      </c>
      <c r="F735" s="69"/>
      <c r="G735" s="67"/>
      <c r="H735" s="69"/>
      <c r="I735" s="60"/>
      <c r="J735" s="67"/>
      <c r="K735" s="25" t="e">
        <f>IFERROR(VLOOKUP(J735,'DE-PARA'!J:K,2,0),VLOOKUP('BD Conta 5294-1'!J735,'DE-PARA'!K:L,2,0))</f>
        <v>#N/A</v>
      </c>
      <c r="L735" s="70"/>
      <c r="M735" s="101">
        <f t="shared" si="23"/>
        <v>0</v>
      </c>
      <c r="O735" s="1" t="e">
        <f>VLOOKUP(K735,'Fluxo de Caixa'!B:B,1,0)</f>
        <v>#N/A</v>
      </c>
    </row>
    <row r="736" spans="2:15">
      <c r="B736" s="60"/>
      <c r="C736" s="65"/>
      <c r="D736" s="66"/>
      <c r="E736" s="20" t="str">
        <f t="shared" si="22"/>
        <v>1-1900</v>
      </c>
      <c r="F736" s="69"/>
      <c r="G736" s="67"/>
      <c r="H736" s="69"/>
      <c r="I736" s="60"/>
      <c r="J736" s="67"/>
      <c r="K736" s="25" t="e">
        <f>IFERROR(VLOOKUP(J736,'DE-PARA'!J:K,2,0),VLOOKUP('BD Conta 5294-1'!J736,'DE-PARA'!K:L,2,0))</f>
        <v>#N/A</v>
      </c>
      <c r="L736" s="70"/>
      <c r="M736" s="101">
        <f t="shared" si="23"/>
        <v>0</v>
      </c>
      <c r="O736" s="1" t="e">
        <f>VLOOKUP(K736,'Fluxo de Caixa'!B:B,1,0)</f>
        <v>#N/A</v>
      </c>
    </row>
    <row r="737" spans="2:15">
      <c r="B737" s="60"/>
      <c r="C737" s="65"/>
      <c r="D737" s="66"/>
      <c r="E737" s="20" t="str">
        <f t="shared" si="22"/>
        <v>1-1900</v>
      </c>
      <c r="F737" s="69"/>
      <c r="G737" s="67"/>
      <c r="H737" s="69"/>
      <c r="I737" s="60"/>
      <c r="J737" s="67"/>
      <c r="K737" s="25" t="e">
        <f>IFERROR(VLOOKUP(J737,'DE-PARA'!J:K,2,0),VLOOKUP('BD Conta 5294-1'!J737,'DE-PARA'!K:L,2,0))</f>
        <v>#N/A</v>
      </c>
      <c r="L737" s="70"/>
      <c r="M737" s="101">
        <f t="shared" si="23"/>
        <v>0</v>
      </c>
      <c r="O737" s="1" t="e">
        <f>VLOOKUP(K737,'Fluxo de Caixa'!B:B,1,0)</f>
        <v>#N/A</v>
      </c>
    </row>
    <row r="738" spans="2:15">
      <c r="B738" s="60"/>
      <c r="C738" s="65"/>
      <c r="D738" s="66"/>
      <c r="E738" s="20" t="str">
        <f t="shared" si="22"/>
        <v>1-1900</v>
      </c>
      <c r="F738" s="69"/>
      <c r="G738" s="67"/>
      <c r="H738" s="69"/>
      <c r="I738" s="60"/>
      <c r="J738" s="67"/>
      <c r="K738" s="25" t="e">
        <f>IFERROR(VLOOKUP(J738,'DE-PARA'!J:K,2,0),VLOOKUP('BD Conta 5294-1'!J738,'DE-PARA'!K:L,2,0))</f>
        <v>#N/A</v>
      </c>
      <c r="L738" s="70"/>
      <c r="M738" s="101">
        <f t="shared" si="23"/>
        <v>0</v>
      </c>
      <c r="O738" s="1" t="e">
        <f>VLOOKUP(K738,'Fluxo de Caixa'!B:B,1,0)</f>
        <v>#N/A</v>
      </c>
    </row>
    <row r="739" spans="2:15">
      <c r="B739" s="60"/>
      <c r="C739" s="65"/>
      <c r="D739" s="66"/>
      <c r="E739" s="20" t="str">
        <f t="shared" si="22"/>
        <v>1-1900</v>
      </c>
      <c r="F739" s="69"/>
      <c r="G739" s="67"/>
      <c r="H739" s="69"/>
      <c r="I739" s="60"/>
      <c r="J739" s="67"/>
      <c r="K739" s="25" t="e">
        <f>IFERROR(VLOOKUP(J739,'DE-PARA'!J:K,2,0),VLOOKUP('BD Conta 5294-1'!J739,'DE-PARA'!K:L,2,0))</f>
        <v>#N/A</v>
      </c>
      <c r="L739" s="70"/>
      <c r="M739" s="101">
        <f t="shared" si="23"/>
        <v>0</v>
      </c>
      <c r="O739" s="1" t="e">
        <f>VLOOKUP(K739,'Fluxo de Caixa'!B:B,1,0)</f>
        <v>#N/A</v>
      </c>
    </row>
    <row r="740" spans="2:15">
      <c r="B740" s="60"/>
      <c r="C740" s="65"/>
      <c r="D740" s="66"/>
      <c r="E740" s="20" t="str">
        <f t="shared" si="22"/>
        <v>1-1900</v>
      </c>
      <c r="F740" s="69"/>
      <c r="G740" s="67"/>
      <c r="H740" s="69"/>
      <c r="I740" s="60"/>
      <c r="J740" s="67"/>
      <c r="K740" s="25" t="e">
        <f>IFERROR(VLOOKUP(J740,'DE-PARA'!J:K,2,0),VLOOKUP('BD Conta 5294-1'!J740,'DE-PARA'!K:L,2,0))</f>
        <v>#N/A</v>
      </c>
      <c r="L740" s="70"/>
      <c r="M740" s="101">
        <f t="shared" si="23"/>
        <v>0</v>
      </c>
      <c r="O740" s="1" t="e">
        <f>VLOOKUP(K740,'Fluxo de Caixa'!B:B,1,0)</f>
        <v>#N/A</v>
      </c>
    </row>
    <row r="741" spans="2:15">
      <c r="B741" s="60"/>
      <c r="C741" s="65"/>
      <c r="D741" s="66"/>
      <c r="E741" s="20" t="str">
        <f t="shared" si="22"/>
        <v>1-1900</v>
      </c>
      <c r="F741" s="69"/>
      <c r="G741" s="67"/>
      <c r="H741" s="69"/>
      <c r="I741" s="60"/>
      <c r="J741" s="67"/>
      <c r="K741" s="25" t="e">
        <f>IFERROR(VLOOKUP(J741,'DE-PARA'!J:K,2,0),VLOOKUP('BD Conta 5294-1'!J741,'DE-PARA'!K:L,2,0))</f>
        <v>#N/A</v>
      </c>
      <c r="L741" s="70"/>
      <c r="M741" s="101">
        <f t="shared" si="23"/>
        <v>0</v>
      </c>
      <c r="O741" s="1" t="e">
        <f>VLOOKUP(K741,'Fluxo de Caixa'!B:B,1,0)</f>
        <v>#N/A</v>
      </c>
    </row>
    <row r="742" spans="2:15">
      <c r="B742" s="60"/>
      <c r="C742" s="65"/>
      <c r="D742" s="66"/>
      <c r="E742" s="20" t="str">
        <f t="shared" si="22"/>
        <v>1-1900</v>
      </c>
      <c r="F742" s="69"/>
      <c r="G742" s="67"/>
      <c r="H742" s="69"/>
      <c r="I742" s="60"/>
      <c r="J742" s="67"/>
      <c r="K742" s="25" t="e">
        <f>IFERROR(VLOOKUP(J742,'DE-PARA'!J:K,2,0),VLOOKUP('BD Conta 5294-1'!J742,'DE-PARA'!K:L,2,0))</f>
        <v>#N/A</v>
      </c>
      <c r="L742" s="70"/>
      <c r="M742" s="101">
        <f t="shared" si="23"/>
        <v>0</v>
      </c>
      <c r="O742" s="1" t="e">
        <f>VLOOKUP(K742,'Fluxo de Caixa'!B:B,1,0)</f>
        <v>#N/A</v>
      </c>
    </row>
    <row r="743" spans="2:15">
      <c r="B743" s="60"/>
      <c r="C743" s="65"/>
      <c r="D743" s="66"/>
      <c r="E743" s="20" t="str">
        <f t="shared" si="22"/>
        <v>1-1900</v>
      </c>
      <c r="F743" s="69"/>
      <c r="G743" s="67"/>
      <c r="H743" s="69"/>
      <c r="I743" s="60"/>
      <c r="J743" s="67"/>
      <c r="K743" s="25" t="e">
        <f>IFERROR(VLOOKUP(J743,'DE-PARA'!J:K,2,0),VLOOKUP('BD Conta 5294-1'!J743,'DE-PARA'!K:L,2,0))</f>
        <v>#N/A</v>
      </c>
      <c r="L743" s="70"/>
      <c r="M743" s="101">
        <f t="shared" si="23"/>
        <v>0</v>
      </c>
      <c r="O743" s="1" t="e">
        <f>VLOOKUP(K743,'Fluxo de Caixa'!B:B,1,0)</f>
        <v>#N/A</v>
      </c>
    </row>
    <row r="744" spans="2:15">
      <c r="B744" s="60"/>
      <c r="C744" s="65"/>
      <c r="D744" s="66"/>
      <c r="E744" s="20" t="str">
        <f t="shared" si="22"/>
        <v>1-1900</v>
      </c>
      <c r="F744" s="69"/>
      <c r="G744" s="67"/>
      <c r="H744" s="69"/>
      <c r="I744" s="60"/>
      <c r="J744" s="67"/>
      <c r="K744" s="25" t="e">
        <f>IFERROR(VLOOKUP(J744,'DE-PARA'!J:K,2,0),VLOOKUP('BD Conta 5294-1'!J744,'DE-PARA'!K:L,2,0))</f>
        <v>#N/A</v>
      </c>
      <c r="L744" s="70"/>
      <c r="M744" s="101">
        <f t="shared" si="23"/>
        <v>0</v>
      </c>
      <c r="O744" s="1" t="e">
        <f>VLOOKUP(K744,'Fluxo de Caixa'!B:B,1,0)</f>
        <v>#N/A</v>
      </c>
    </row>
    <row r="745" spans="2:15">
      <c r="B745" s="60"/>
      <c r="C745" s="65"/>
      <c r="D745" s="66"/>
      <c r="E745" s="20" t="str">
        <f t="shared" si="22"/>
        <v>1-1900</v>
      </c>
      <c r="F745" s="69"/>
      <c r="G745" s="67"/>
      <c r="H745" s="69"/>
      <c r="I745" s="60"/>
      <c r="J745" s="67"/>
      <c r="K745" s="25" t="e">
        <f>IFERROR(VLOOKUP(J745,'DE-PARA'!J:K,2,0),VLOOKUP('BD Conta 5294-1'!J745,'DE-PARA'!K:L,2,0))</f>
        <v>#N/A</v>
      </c>
      <c r="L745" s="70"/>
      <c r="M745" s="101">
        <f t="shared" si="23"/>
        <v>0</v>
      </c>
      <c r="O745" s="1" t="e">
        <f>VLOOKUP(K745,'Fluxo de Caixa'!B:B,1,0)</f>
        <v>#N/A</v>
      </c>
    </row>
    <row r="746" spans="2:15">
      <c r="B746" s="60"/>
      <c r="C746" s="65"/>
      <c r="D746" s="66"/>
      <c r="E746" s="20" t="str">
        <f t="shared" si="22"/>
        <v>1-1900</v>
      </c>
      <c r="F746" s="69"/>
      <c r="G746" s="67"/>
      <c r="H746" s="69"/>
      <c r="I746" s="60"/>
      <c r="J746" s="67"/>
      <c r="K746" s="25" t="e">
        <f>IFERROR(VLOOKUP(J746,'DE-PARA'!J:K,2,0),VLOOKUP('BD Conta 5294-1'!J746,'DE-PARA'!K:L,2,0))</f>
        <v>#N/A</v>
      </c>
      <c r="L746" s="70"/>
      <c r="M746" s="101">
        <f t="shared" si="23"/>
        <v>0</v>
      </c>
      <c r="O746" s="1" t="e">
        <f>VLOOKUP(K746,'Fluxo de Caixa'!B:B,1,0)</f>
        <v>#N/A</v>
      </c>
    </row>
    <row r="747" spans="2:15">
      <c r="B747" s="60"/>
      <c r="C747" s="65"/>
      <c r="D747" s="66"/>
      <c r="E747" s="20" t="str">
        <f t="shared" si="22"/>
        <v>1-1900</v>
      </c>
      <c r="F747" s="69"/>
      <c r="G747" s="67"/>
      <c r="H747" s="69"/>
      <c r="I747" s="60"/>
      <c r="J747" s="67"/>
      <c r="K747" s="25" t="e">
        <f>IFERROR(VLOOKUP(J747,'DE-PARA'!J:K,2,0),VLOOKUP('BD Conta 5294-1'!J747,'DE-PARA'!K:L,2,0))</f>
        <v>#N/A</v>
      </c>
      <c r="L747" s="70"/>
      <c r="M747" s="101">
        <f t="shared" si="23"/>
        <v>0</v>
      </c>
      <c r="O747" s="1" t="e">
        <f>VLOOKUP(K747,'Fluxo de Caixa'!B:B,1,0)</f>
        <v>#N/A</v>
      </c>
    </row>
    <row r="748" spans="2:15">
      <c r="B748" s="60"/>
      <c r="C748" s="65"/>
      <c r="D748" s="66"/>
      <c r="E748" s="20" t="str">
        <f t="shared" si="22"/>
        <v>1-1900</v>
      </c>
      <c r="F748" s="69"/>
      <c r="G748" s="67"/>
      <c r="H748" s="69"/>
      <c r="I748" s="60"/>
      <c r="J748" s="67"/>
      <c r="K748" s="25" t="e">
        <f>IFERROR(VLOOKUP(J748,'DE-PARA'!J:K,2,0),VLOOKUP('BD Conta 5294-1'!J748,'DE-PARA'!K:L,2,0))</f>
        <v>#N/A</v>
      </c>
      <c r="L748" s="70"/>
      <c r="M748" s="101">
        <f t="shared" si="23"/>
        <v>0</v>
      </c>
      <c r="O748" s="1" t="e">
        <f>VLOOKUP(K748,'Fluxo de Caixa'!B:B,1,0)</f>
        <v>#N/A</v>
      </c>
    </row>
    <row r="749" spans="2:15">
      <c r="B749" s="60"/>
      <c r="C749" s="65"/>
      <c r="D749" s="66"/>
      <c r="E749" s="20" t="str">
        <f t="shared" si="22"/>
        <v>1-1900</v>
      </c>
      <c r="F749" s="69"/>
      <c r="G749" s="67"/>
      <c r="H749" s="69"/>
      <c r="I749" s="60"/>
      <c r="J749" s="67"/>
      <c r="K749" s="25" t="e">
        <f>IFERROR(VLOOKUP(J749,'DE-PARA'!J:K,2,0),VLOOKUP('BD Conta 5294-1'!J749,'DE-PARA'!K:L,2,0))</f>
        <v>#N/A</v>
      </c>
      <c r="L749" s="70"/>
      <c r="M749" s="101">
        <f t="shared" si="23"/>
        <v>0</v>
      </c>
      <c r="O749" s="1" t="e">
        <f>VLOOKUP(K749,'Fluxo de Caixa'!B:B,1,0)</f>
        <v>#N/A</v>
      </c>
    </row>
    <row r="750" spans="2:15">
      <c r="B750" s="60"/>
      <c r="C750" s="65"/>
      <c r="D750" s="66"/>
      <c r="E750" s="20" t="str">
        <f t="shared" si="22"/>
        <v>1-1900</v>
      </c>
      <c r="F750" s="69"/>
      <c r="G750" s="67"/>
      <c r="H750" s="69"/>
      <c r="I750" s="60"/>
      <c r="J750" s="67"/>
      <c r="K750" s="25" t="e">
        <f>IFERROR(VLOOKUP(J750,'DE-PARA'!J:K,2,0),VLOOKUP('BD Conta 5294-1'!J750,'DE-PARA'!K:L,2,0))</f>
        <v>#N/A</v>
      </c>
      <c r="L750" s="70"/>
      <c r="M750" s="101">
        <f t="shared" si="23"/>
        <v>0</v>
      </c>
      <c r="O750" s="1" t="e">
        <f>VLOOKUP(K750,'Fluxo de Caixa'!B:B,1,0)</f>
        <v>#N/A</v>
      </c>
    </row>
    <row r="751" spans="2:15">
      <c r="B751" s="60"/>
      <c r="C751" s="65"/>
      <c r="D751" s="66"/>
      <c r="E751" s="20" t="str">
        <f t="shared" si="22"/>
        <v>1-1900</v>
      </c>
      <c r="F751" s="69"/>
      <c r="G751" s="67"/>
      <c r="H751" s="69"/>
      <c r="I751" s="60"/>
      <c r="J751" s="67"/>
      <c r="K751" s="25" t="e">
        <f>IFERROR(VLOOKUP(J751,'DE-PARA'!J:K,2,0),VLOOKUP('BD Conta 5294-1'!J751,'DE-PARA'!K:L,2,0))</f>
        <v>#N/A</v>
      </c>
      <c r="L751" s="70"/>
      <c r="M751" s="101">
        <f t="shared" si="23"/>
        <v>0</v>
      </c>
      <c r="O751" s="1" t="e">
        <f>VLOOKUP(K751,'Fluxo de Caixa'!B:B,1,0)</f>
        <v>#N/A</v>
      </c>
    </row>
    <row r="752" spans="2:15">
      <c r="B752" s="60"/>
      <c r="C752" s="65"/>
      <c r="D752" s="66"/>
      <c r="E752" s="20" t="str">
        <f t="shared" si="22"/>
        <v>1-1900</v>
      </c>
      <c r="F752" s="69"/>
      <c r="G752" s="67"/>
      <c r="H752" s="69"/>
      <c r="I752" s="60"/>
      <c r="J752" s="67"/>
      <c r="K752" s="25" t="e">
        <f>IFERROR(VLOOKUP(J752,'DE-PARA'!J:K,2,0),VLOOKUP('BD Conta 5294-1'!J752,'DE-PARA'!K:L,2,0))</f>
        <v>#N/A</v>
      </c>
      <c r="L752" s="70"/>
      <c r="M752" s="101">
        <f t="shared" si="23"/>
        <v>0</v>
      </c>
      <c r="O752" s="1" t="e">
        <f>VLOOKUP(K752,'Fluxo de Caixa'!B:B,1,0)</f>
        <v>#N/A</v>
      </c>
    </row>
    <row r="753" spans="2:15">
      <c r="B753" s="60"/>
      <c r="C753" s="65"/>
      <c r="D753" s="66"/>
      <c r="E753" s="20" t="str">
        <f t="shared" si="22"/>
        <v>1-1900</v>
      </c>
      <c r="F753" s="69"/>
      <c r="G753" s="67"/>
      <c r="H753" s="69"/>
      <c r="I753" s="60"/>
      <c r="J753" s="67"/>
      <c r="K753" s="25" t="e">
        <f>IFERROR(VLOOKUP(J753,'DE-PARA'!J:K,2,0),VLOOKUP('BD Conta 5294-1'!J753,'DE-PARA'!K:L,2,0))</f>
        <v>#N/A</v>
      </c>
      <c r="L753" s="70"/>
      <c r="M753" s="101">
        <f t="shared" si="23"/>
        <v>0</v>
      </c>
      <c r="O753" s="1" t="e">
        <f>VLOOKUP(K753,'Fluxo de Caixa'!B:B,1,0)</f>
        <v>#N/A</v>
      </c>
    </row>
    <row r="754" spans="2:15">
      <c r="B754" s="60"/>
      <c r="C754" s="65"/>
      <c r="D754" s="66"/>
      <c r="E754" s="20" t="str">
        <f t="shared" si="22"/>
        <v>1-1900</v>
      </c>
      <c r="F754" s="69"/>
      <c r="G754" s="67"/>
      <c r="H754" s="69"/>
      <c r="I754" s="60"/>
      <c r="J754" s="67"/>
      <c r="K754" s="25" t="e">
        <f>IFERROR(VLOOKUP(J754,'DE-PARA'!J:K,2,0),VLOOKUP('BD Conta 5294-1'!J754,'DE-PARA'!K:L,2,0))</f>
        <v>#N/A</v>
      </c>
      <c r="L754" s="70"/>
      <c r="M754" s="101">
        <f t="shared" si="23"/>
        <v>0</v>
      </c>
      <c r="O754" s="1" t="e">
        <f>VLOOKUP(K754,'Fluxo de Caixa'!B:B,1,0)</f>
        <v>#N/A</v>
      </c>
    </row>
    <row r="755" spans="2:15">
      <c r="B755" s="60"/>
      <c r="C755" s="65"/>
      <c r="D755" s="66"/>
      <c r="E755" s="20" t="str">
        <f t="shared" si="22"/>
        <v>1-1900</v>
      </c>
      <c r="F755" s="69"/>
      <c r="G755" s="67"/>
      <c r="H755" s="69"/>
      <c r="I755" s="60"/>
      <c r="J755" s="67"/>
      <c r="K755" s="25" t="e">
        <f>IFERROR(VLOOKUP(J755,'DE-PARA'!J:K,2,0),VLOOKUP('BD Conta 5294-1'!J755,'DE-PARA'!K:L,2,0))</f>
        <v>#N/A</v>
      </c>
      <c r="L755" s="70"/>
      <c r="M755" s="101">
        <f t="shared" si="23"/>
        <v>0</v>
      </c>
      <c r="O755" s="1" t="e">
        <f>VLOOKUP(K755,'Fluxo de Caixa'!B:B,1,0)</f>
        <v>#N/A</v>
      </c>
    </row>
    <row r="756" spans="2:15">
      <c r="B756" s="60"/>
      <c r="C756" s="65"/>
      <c r="D756" s="66"/>
      <c r="E756" s="20" t="str">
        <f t="shared" si="22"/>
        <v>1-1900</v>
      </c>
      <c r="F756" s="69"/>
      <c r="G756" s="67"/>
      <c r="H756" s="69"/>
      <c r="I756" s="60"/>
      <c r="J756" s="67"/>
      <c r="K756" s="25" t="e">
        <f>IFERROR(VLOOKUP(J756,'DE-PARA'!J:K,2,0),VLOOKUP('BD Conta 5294-1'!J756,'DE-PARA'!K:L,2,0))</f>
        <v>#N/A</v>
      </c>
      <c r="L756" s="70"/>
      <c r="M756" s="101">
        <f t="shared" si="23"/>
        <v>0</v>
      </c>
      <c r="O756" s="1" t="e">
        <f>VLOOKUP(K756,'Fluxo de Caixa'!B:B,1,0)</f>
        <v>#N/A</v>
      </c>
    </row>
    <row r="757" spans="2:15">
      <c r="B757" s="60"/>
      <c r="C757" s="65"/>
      <c r="D757" s="66"/>
      <c r="E757" s="20" t="str">
        <f t="shared" si="22"/>
        <v>1-1900</v>
      </c>
      <c r="F757" s="69"/>
      <c r="G757" s="67"/>
      <c r="H757" s="69"/>
      <c r="I757" s="60"/>
      <c r="J757" s="67"/>
      <c r="K757" s="25" t="e">
        <f>IFERROR(VLOOKUP(J757,'DE-PARA'!J:K,2,0),VLOOKUP('BD Conta 5294-1'!J757,'DE-PARA'!K:L,2,0))</f>
        <v>#N/A</v>
      </c>
      <c r="L757" s="70"/>
      <c r="M757" s="101">
        <f t="shared" si="23"/>
        <v>0</v>
      </c>
      <c r="O757" s="1" t="e">
        <f>VLOOKUP(K757,'Fluxo de Caixa'!B:B,1,0)</f>
        <v>#N/A</v>
      </c>
    </row>
    <row r="758" spans="2:15">
      <c r="B758" s="60"/>
      <c r="C758" s="65"/>
      <c r="D758" s="66"/>
      <c r="E758" s="20" t="str">
        <f t="shared" si="22"/>
        <v>1-1900</v>
      </c>
      <c r="F758" s="69"/>
      <c r="G758" s="67"/>
      <c r="H758" s="69"/>
      <c r="I758" s="60"/>
      <c r="J758" s="67"/>
      <c r="K758" s="25" t="e">
        <f>IFERROR(VLOOKUP(J758,'DE-PARA'!J:K,2,0),VLOOKUP('BD Conta 5294-1'!J758,'DE-PARA'!K:L,2,0))</f>
        <v>#N/A</v>
      </c>
      <c r="L758" s="70"/>
      <c r="M758" s="101">
        <f t="shared" si="23"/>
        <v>0</v>
      </c>
      <c r="O758" s="1" t="e">
        <f>VLOOKUP(K758,'Fluxo de Caixa'!B:B,1,0)</f>
        <v>#N/A</v>
      </c>
    </row>
    <row r="759" spans="2:15">
      <c r="B759" s="60"/>
      <c r="C759" s="65"/>
      <c r="D759" s="66"/>
      <c r="E759" s="20" t="str">
        <f t="shared" si="22"/>
        <v>1-1900</v>
      </c>
      <c r="F759" s="69"/>
      <c r="G759" s="67"/>
      <c r="H759" s="69"/>
      <c r="I759" s="60"/>
      <c r="J759" s="67"/>
      <c r="K759" s="25" t="e">
        <f>IFERROR(VLOOKUP(J759,'DE-PARA'!J:K,2,0),VLOOKUP('BD Conta 5294-1'!J759,'DE-PARA'!K:L,2,0))</f>
        <v>#N/A</v>
      </c>
      <c r="L759" s="70"/>
      <c r="M759" s="101">
        <f t="shared" si="23"/>
        <v>0</v>
      </c>
      <c r="O759" s="1" t="e">
        <f>VLOOKUP(K759,'Fluxo de Caixa'!B:B,1,0)</f>
        <v>#N/A</v>
      </c>
    </row>
    <row r="760" spans="2:15">
      <c r="B760" s="60"/>
      <c r="C760" s="65"/>
      <c r="D760" s="66"/>
      <c r="E760" s="20" t="str">
        <f t="shared" si="22"/>
        <v>1-1900</v>
      </c>
      <c r="F760" s="69"/>
      <c r="G760" s="67"/>
      <c r="H760" s="69"/>
      <c r="I760" s="60"/>
      <c r="J760" s="67"/>
      <c r="K760" s="25" t="e">
        <f>IFERROR(VLOOKUP(J760,'DE-PARA'!J:K,2,0),VLOOKUP('BD Conta 5294-1'!J760,'DE-PARA'!K:L,2,0))</f>
        <v>#N/A</v>
      </c>
      <c r="L760" s="70"/>
      <c r="M760" s="101">
        <f t="shared" si="23"/>
        <v>0</v>
      </c>
      <c r="O760" s="1" t="e">
        <f>VLOOKUP(K760,'Fluxo de Caixa'!B:B,1,0)</f>
        <v>#N/A</v>
      </c>
    </row>
    <row r="761" spans="2:15">
      <c r="B761" s="60"/>
      <c r="C761" s="65"/>
      <c r="D761" s="66"/>
      <c r="E761" s="20" t="str">
        <f t="shared" si="22"/>
        <v>1-1900</v>
      </c>
      <c r="F761" s="69"/>
      <c r="G761" s="67"/>
      <c r="H761" s="69"/>
      <c r="I761" s="60"/>
      <c r="J761" s="67"/>
      <c r="K761" s="25" t="e">
        <f>IFERROR(VLOOKUP(J761,'DE-PARA'!J:K,2,0),VLOOKUP('BD Conta 5294-1'!J761,'DE-PARA'!K:L,2,0))</f>
        <v>#N/A</v>
      </c>
      <c r="L761" s="70"/>
      <c r="M761" s="101">
        <f t="shared" si="23"/>
        <v>0</v>
      </c>
      <c r="O761" s="1" t="e">
        <f>VLOOKUP(K761,'Fluxo de Caixa'!B:B,1,0)</f>
        <v>#N/A</v>
      </c>
    </row>
    <row r="762" spans="2:15">
      <c r="B762" s="60"/>
      <c r="C762" s="65"/>
      <c r="D762" s="66"/>
      <c r="E762" s="20" t="str">
        <f t="shared" si="22"/>
        <v>1-1900</v>
      </c>
      <c r="F762" s="69"/>
      <c r="G762" s="67"/>
      <c r="H762" s="69"/>
      <c r="I762" s="60"/>
      <c r="J762" s="67"/>
      <c r="K762" s="25" t="e">
        <f>IFERROR(VLOOKUP(J762,'DE-PARA'!J:K,2,0),VLOOKUP('BD Conta 5294-1'!J762,'DE-PARA'!K:L,2,0))</f>
        <v>#N/A</v>
      </c>
      <c r="L762" s="70"/>
      <c r="M762" s="101">
        <f t="shared" si="23"/>
        <v>0</v>
      </c>
      <c r="O762" s="1" t="e">
        <f>VLOOKUP(K762,'Fluxo de Caixa'!B:B,1,0)</f>
        <v>#N/A</v>
      </c>
    </row>
    <row r="763" spans="2:15">
      <c r="B763" s="60"/>
      <c r="C763" s="65"/>
      <c r="D763" s="66"/>
      <c r="E763" s="20" t="str">
        <f t="shared" si="22"/>
        <v>1-1900</v>
      </c>
      <c r="F763" s="69"/>
      <c r="G763" s="67"/>
      <c r="H763" s="69"/>
      <c r="I763" s="60"/>
      <c r="J763" s="67"/>
      <c r="K763" s="25" t="e">
        <f>IFERROR(VLOOKUP(J763,'DE-PARA'!J:K,2,0),VLOOKUP('BD Conta 5294-1'!J763,'DE-PARA'!K:L,2,0))</f>
        <v>#N/A</v>
      </c>
      <c r="L763" s="70"/>
      <c r="M763" s="101">
        <f t="shared" si="23"/>
        <v>0</v>
      </c>
      <c r="O763" s="1" t="e">
        <f>VLOOKUP(K763,'Fluxo de Caixa'!B:B,1,0)</f>
        <v>#N/A</v>
      </c>
    </row>
    <row r="764" spans="2:15">
      <c r="B764" s="60"/>
      <c r="C764" s="65"/>
      <c r="D764" s="66"/>
      <c r="E764" s="20" t="str">
        <f t="shared" si="22"/>
        <v>1-1900</v>
      </c>
      <c r="F764" s="69"/>
      <c r="G764" s="67"/>
      <c r="H764" s="69"/>
      <c r="I764" s="60"/>
      <c r="J764" s="67"/>
      <c r="K764" s="25" t="e">
        <f>IFERROR(VLOOKUP(J764,'DE-PARA'!J:K,2,0),VLOOKUP('BD Conta 5294-1'!J764,'DE-PARA'!K:L,2,0))</f>
        <v>#N/A</v>
      </c>
      <c r="L764" s="70"/>
      <c r="M764" s="101">
        <f t="shared" si="23"/>
        <v>0</v>
      </c>
      <c r="O764" s="1" t="e">
        <f>VLOOKUP(K764,'Fluxo de Caixa'!B:B,1,0)</f>
        <v>#N/A</v>
      </c>
    </row>
    <row r="765" spans="2:15">
      <c r="B765" s="60"/>
      <c r="C765" s="65"/>
      <c r="D765" s="66"/>
      <c r="E765" s="20" t="str">
        <f t="shared" si="22"/>
        <v>1-1900</v>
      </c>
      <c r="F765" s="69"/>
      <c r="G765" s="67"/>
      <c r="H765" s="69"/>
      <c r="I765" s="60"/>
      <c r="J765" s="67"/>
      <c r="K765" s="25" t="e">
        <f>IFERROR(VLOOKUP(J765,'DE-PARA'!J:K,2,0),VLOOKUP('BD Conta 5294-1'!J765,'DE-PARA'!K:L,2,0))</f>
        <v>#N/A</v>
      </c>
      <c r="L765" s="70"/>
      <c r="M765" s="101">
        <f t="shared" si="23"/>
        <v>0</v>
      </c>
      <c r="O765" s="1" t="e">
        <f>VLOOKUP(K765,'Fluxo de Caixa'!B:B,1,0)</f>
        <v>#N/A</v>
      </c>
    </row>
    <row r="766" spans="2:15">
      <c r="B766" s="60"/>
      <c r="C766" s="65"/>
      <c r="D766" s="66"/>
      <c r="E766" s="20" t="str">
        <f t="shared" si="22"/>
        <v>1-1900</v>
      </c>
      <c r="F766" s="69"/>
      <c r="G766" s="67"/>
      <c r="H766" s="69"/>
      <c r="I766" s="60"/>
      <c r="J766" s="67"/>
      <c r="K766" s="25" t="e">
        <f>IFERROR(VLOOKUP(J766,'DE-PARA'!J:K,2,0),VLOOKUP('BD Conta 5294-1'!J766,'DE-PARA'!K:L,2,0))</f>
        <v>#N/A</v>
      </c>
      <c r="L766" s="70"/>
      <c r="M766" s="101">
        <f t="shared" si="23"/>
        <v>0</v>
      </c>
      <c r="O766" s="1" t="e">
        <f>VLOOKUP(K766,'Fluxo de Caixa'!B:B,1,0)</f>
        <v>#N/A</v>
      </c>
    </row>
    <row r="767" spans="2:15">
      <c r="B767" s="60"/>
      <c r="C767" s="65"/>
      <c r="D767" s="66"/>
      <c r="E767" s="20" t="str">
        <f t="shared" si="22"/>
        <v>1-1900</v>
      </c>
      <c r="F767" s="69"/>
      <c r="G767" s="67"/>
      <c r="H767" s="69"/>
      <c r="I767" s="60"/>
      <c r="J767" s="67"/>
      <c r="K767" s="25" t="e">
        <f>IFERROR(VLOOKUP(J767,'DE-PARA'!J:K,2,0),VLOOKUP('BD Conta 5294-1'!J767,'DE-PARA'!K:L,2,0))</f>
        <v>#N/A</v>
      </c>
      <c r="L767" s="70"/>
      <c r="M767" s="101">
        <f t="shared" si="23"/>
        <v>0</v>
      </c>
      <c r="O767" s="1" t="e">
        <f>VLOOKUP(K767,'Fluxo de Caixa'!B:B,1,0)</f>
        <v>#N/A</v>
      </c>
    </row>
    <row r="768" spans="2:15">
      <c r="B768" s="60"/>
      <c r="C768" s="65"/>
      <c r="D768" s="66"/>
      <c r="E768" s="20" t="str">
        <f t="shared" si="22"/>
        <v>1-1900</v>
      </c>
      <c r="F768" s="69"/>
      <c r="G768" s="67"/>
      <c r="H768" s="69"/>
      <c r="I768" s="60"/>
      <c r="J768" s="67"/>
      <c r="K768" s="25" t="e">
        <f>IFERROR(VLOOKUP(J768,'DE-PARA'!J:K,2,0),VLOOKUP('BD Conta 5294-1'!J768,'DE-PARA'!K:L,2,0))</f>
        <v>#N/A</v>
      </c>
      <c r="L768" s="70"/>
      <c r="M768" s="101">
        <f t="shared" si="23"/>
        <v>0</v>
      </c>
      <c r="O768" s="1" t="e">
        <f>VLOOKUP(K768,'Fluxo de Caixa'!B:B,1,0)</f>
        <v>#N/A</v>
      </c>
    </row>
    <row r="769" spans="2:15">
      <c r="B769" s="60"/>
      <c r="C769" s="65"/>
      <c r="D769" s="66"/>
      <c r="E769" s="20" t="str">
        <f t="shared" si="22"/>
        <v>1-1900</v>
      </c>
      <c r="F769" s="69"/>
      <c r="G769" s="67"/>
      <c r="H769" s="69"/>
      <c r="I769" s="60"/>
      <c r="J769" s="67"/>
      <c r="K769" s="25" t="e">
        <f>IFERROR(VLOOKUP(J769,'DE-PARA'!J:K,2,0),VLOOKUP('BD Conta 5294-1'!J769,'DE-PARA'!K:L,2,0))</f>
        <v>#N/A</v>
      </c>
      <c r="L769" s="70"/>
      <c r="M769" s="101">
        <f t="shared" si="23"/>
        <v>0</v>
      </c>
      <c r="O769" s="1" t="e">
        <f>VLOOKUP(K769,'Fluxo de Caixa'!B:B,1,0)</f>
        <v>#N/A</v>
      </c>
    </row>
    <row r="770" spans="2:15">
      <c r="B770" s="60"/>
      <c r="C770" s="65"/>
      <c r="D770" s="66"/>
      <c r="E770" s="20" t="str">
        <f t="shared" si="22"/>
        <v>1-1900</v>
      </c>
      <c r="F770" s="69"/>
      <c r="G770" s="67"/>
      <c r="H770" s="69"/>
      <c r="I770" s="60"/>
      <c r="J770" s="67"/>
      <c r="K770" s="25" t="e">
        <f>IFERROR(VLOOKUP(J770,'DE-PARA'!J:K,2,0),VLOOKUP('BD Conta 5294-1'!J770,'DE-PARA'!K:L,2,0))</f>
        <v>#N/A</v>
      </c>
      <c r="L770" s="70"/>
      <c r="M770" s="101">
        <f t="shared" si="23"/>
        <v>0</v>
      </c>
      <c r="O770" s="1" t="e">
        <f>VLOOKUP(K770,'Fluxo de Caixa'!B:B,1,0)</f>
        <v>#N/A</v>
      </c>
    </row>
    <row r="771" spans="2:15">
      <c r="B771" s="60"/>
      <c r="C771" s="65"/>
      <c r="D771" s="66"/>
      <c r="E771" s="20" t="str">
        <f t="shared" si="22"/>
        <v>1-1900</v>
      </c>
      <c r="F771" s="69"/>
      <c r="G771" s="67"/>
      <c r="H771" s="69"/>
      <c r="I771" s="60"/>
      <c r="J771" s="67"/>
      <c r="K771" s="25" t="e">
        <f>IFERROR(VLOOKUP(J771,'DE-PARA'!J:K,2,0),VLOOKUP('BD Conta 5294-1'!J771,'DE-PARA'!K:L,2,0))</f>
        <v>#N/A</v>
      </c>
      <c r="L771" s="70"/>
      <c r="M771" s="101">
        <f t="shared" si="23"/>
        <v>0</v>
      </c>
      <c r="O771" s="1" t="e">
        <f>VLOOKUP(K771,'Fluxo de Caixa'!B:B,1,0)</f>
        <v>#N/A</v>
      </c>
    </row>
    <row r="772" spans="2:15">
      <c r="B772" s="60"/>
      <c r="C772" s="65"/>
      <c r="D772" s="66"/>
      <c r="E772" s="20" t="str">
        <f t="shared" ref="E772:E835" si="24">MONTH(D772)&amp;"-"&amp;YEAR(D772)</f>
        <v>1-1900</v>
      </c>
      <c r="F772" s="69"/>
      <c r="G772" s="67"/>
      <c r="H772" s="69"/>
      <c r="I772" s="60"/>
      <c r="J772" s="67"/>
      <c r="K772" s="25" t="e">
        <f>IFERROR(VLOOKUP(J772,'DE-PARA'!J:K,2,0),VLOOKUP('BD Conta 5294-1'!J772,'DE-PARA'!K:L,2,0))</f>
        <v>#N/A</v>
      </c>
      <c r="L772" s="70"/>
      <c r="M772" s="101">
        <f t="shared" si="23"/>
        <v>0</v>
      </c>
      <c r="O772" s="1" t="e">
        <f>VLOOKUP(K772,'Fluxo de Caixa'!B:B,1,0)</f>
        <v>#N/A</v>
      </c>
    </row>
    <row r="773" spans="2:15">
      <c r="B773" s="60"/>
      <c r="C773" s="65"/>
      <c r="D773" s="66"/>
      <c r="E773" s="20" t="str">
        <f t="shared" si="24"/>
        <v>1-1900</v>
      </c>
      <c r="F773" s="69"/>
      <c r="G773" s="67"/>
      <c r="H773" s="69"/>
      <c r="I773" s="60"/>
      <c r="J773" s="67"/>
      <c r="K773" s="25" t="e">
        <f>IFERROR(VLOOKUP(J773,'DE-PARA'!J:K,2,0),VLOOKUP('BD Conta 5294-1'!J773,'DE-PARA'!K:L,2,0))</f>
        <v>#N/A</v>
      </c>
      <c r="L773" s="70"/>
      <c r="M773" s="101">
        <f t="shared" si="23"/>
        <v>0</v>
      </c>
      <c r="O773" s="1" t="e">
        <f>VLOOKUP(K773,'Fluxo de Caixa'!B:B,1,0)</f>
        <v>#N/A</v>
      </c>
    </row>
    <row r="774" spans="2:15">
      <c r="B774" s="60"/>
      <c r="C774" s="65"/>
      <c r="D774" s="66"/>
      <c r="E774" s="20" t="str">
        <f t="shared" si="24"/>
        <v>1-1900</v>
      </c>
      <c r="F774" s="69"/>
      <c r="G774" s="67"/>
      <c r="H774" s="69"/>
      <c r="I774" s="60"/>
      <c r="J774" s="67"/>
      <c r="K774" s="25" t="e">
        <f>IFERROR(VLOOKUP(J774,'DE-PARA'!J:K,2,0),VLOOKUP('BD Conta 5294-1'!J774,'DE-PARA'!K:L,2,0))</f>
        <v>#N/A</v>
      </c>
      <c r="L774" s="70"/>
      <c r="M774" s="101">
        <f t="shared" ref="M774:M837" si="25">M773+L774</f>
        <v>0</v>
      </c>
      <c r="O774" s="1" t="e">
        <f>VLOOKUP(K774,'Fluxo de Caixa'!B:B,1,0)</f>
        <v>#N/A</v>
      </c>
    </row>
    <row r="775" spans="2:15">
      <c r="B775" s="60"/>
      <c r="C775" s="65"/>
      <c r="D775" s="66"/>
      <c r="E775" s="20" t="str">
        <f t="shared" si="24"/>
        <v>1-1900</v>
      </c>
      <c r="F775" s="69"/>
      <c r="G775" s="67"/>
      <c r="H775" s="69"/>
      <c r="I775" s="60"/>
      <c r="J775" s="67"/>
      <c r="K775" s="25" t="e">
        <f>IFERROR(VLOOKUP(J775,'DE-PARA'!J:K,2,0),VLOOKUP('BD Conta 5294-1'!J775,'DE-PARA'!K:L,2,0))</f>
        <v>#N/A</v>
      </c>
      <c r="L775" s="70"/>
      <c r="M775" s="101">
        <f t="shared" si="25"/>
        <v>0</v>
      </c>
      <c r="O775" s="1" t="e">
        <f>VLOOKUP(K775,'Fluxo de Caixa'!B:B,1,0)</f>
        <v>#N/A</v>
      </c>
    </row>
    <row r="776" spans="2:15">
      <c r="B776" s="60"/>
      <c r="C776" s="65"/>
      <c r="D776" s="66"/>
      <c r="E776" s="20" t="str">
        <f t="shared" si="24"/>
        <v>1-1900</v>
      </c>
      <c r="F776" s="69"/>
      <c r="G776" s="67"/>
      <c r="H776" s="69"/>
      <c r="I776" s="60"/>
      <c r="J776" s="67"/>
      <c r="K776" s="25" t="e">
        <f>IFERROR(VLOOKUP(J776,'DE-PARA'!J:K,2,0),VLOOKUP('BD Conta 5294-1'!J776,'DE-PARA'!K:L,2,0))</f>
        <v>#N/A</v>
      </c>
      <c r="L776" s="70"/>
      <c r="M776" s="101">
        <f t="shared" si="25"/>
        <v>0</v>
      </c>
      <c r="O776" s="1" t="e">
        <f>VLOOKUP(K776,'Fluxo de Caixa'!B:B,1,0)</f>
        <v>#N/A</v>
      </c>
    </row>
    <row r="777" spans="2:15">
      <c r="B777" s="60"/>
      <c r="C777" s="65"/>
      <c r="D777" s="66"/>
      <c r="E777" s="20" t="str">
        <f t="shared" si="24"/>
        <v>1-1900</v>
      </c>
      <c r="F777" s="69"/>
      <c r="G777" s="67"/>
      <c r="H777" s="69"/>
      <c r="I777" s="60"/>
      <c r="J777" s="67"/>
      <c r="K777" s="25" t="e">
        <f>IFERROR(VLOOKUP(J777,'DE-PARA'!J:K,2,0),VLOOKUP('BD Conta 5294-1'!J777,'DE-PARA'!K:L,2,0))</f>
        <v>#N/A</v>
      </c>
      <c r="L777" s="70"/>
      <c r="M777" s="101">
        <f t="shared" si="25"/>
        <v>0</v>
      </c>
      <c r="O777" s="1" t="e">
        <f>VLOOKUP(K777,'Fluxo de Caixa'!B:B,1,0)</f>
        <v>#N/A</v>
      </c>
    </row>
    <row r="778" spans="2:15">
      <c r="B778" s="60"/>
      <c r="C778" s="65"/>
      <c r="D778" s="66"/>
      <c r="E778" s="20" t="str">
        <f t="shared" si="24"/>
        <v>1-1900</v>
      </c>
      <c r="F778" s="69"/>
      <c r="G778" s="67"/>
      <c r="H778" s="69"/>
      <c r="I778" s="60"/>
      <c r="J778" s="67"/>
      <c r="K778" s="25" t="e">
        <f>IFERROR(VLOOKUP(J778,'DE-PARA'!J:K,2,0),VLOOKUP('BD Conta 5294-1'!J778,'DE-PARA'!K:L,2,0))</f>
        <v>#N/A</v>
      </c>
      <c r="L778" s="70"/>
      <c r="M778" s="101">
        <f t="shared" si="25"/>
        <v>0</v>
      </c>
      <c r="O778" s="1" t="e">
        <f>VLOOKUP(K778,'Fluxo de Caixa'!B:B,1,0)</f>
        <v>#N/A</v>
      </c>
    </row>
    <row r="779" spans="2:15">
      <c r="B779" s="60"/>
      <c r="C779" s="65"/>
      <c r="D779" s="66"/>
      <c r="E779" s="20" t="str">
        <f t="shared" si="24"/>
        <v>1-1900</v>
      </c>
      <c r="F779" s="69"/>
      <c r="G779" s="67"/>
      <c r="H779" s="69"/>
      <c r="I779" s="60"/>
      <c r="J779" s="67"/>
      <c r="K779" s="25" t="e">
        <f>IFERROR(VLOOKUP(J779,'DE-PARA'!J:K,2,0),VLOOKUP('BD Conta 5294-1'!J779,'DE-PARA'!K:L,2,0))</f>
        <v>#N/A</v>
      </c>
      <c r="L779" s="70"/>
      <c r="M779" s="101">
        <f t="shared" si="25"/>
        <v>0</v>
      </c>
      <c r="O779" s="1" t="e">
        <f>VLOOKUP(K779,'Fluxo de Caixa'!B:B,1,0)</f>
        <v>#N/A</v>
      </c>
    </row>
    <row r="780" spans="2:15">
      <c r="B780" s="60"/>
      <c r="C780" s="65"/>
      <c r="D780" s="66"/>
      <c r="E780" s="20" t="str">
        <f t="shared" si="24"/>
        <v>1-1900</v>
      </c>
      <c r="F780" s="69"/>
      <c r="G780" s="67"/>
      <c r="H780" s="69"/>
      <c r="I780" s="60"/>
      <c r="J780" s="67"/>
      <c r="K780" s="25" t="e">
        <f>IFERROR(VLOOKUP(J780,'DE-PARA'!J:K,2,0),VLOOKUP('BD Conta 5294-1'!J780,'DE-PARA'!K:L,2,0))</f>
        <v>#N/A</v>
      </c>
      <c r="L780" s="70"/>
      <c r="M780" s="101">
        <f t="shared" si="25"/>
        <v>0</v>
      </c>
      <c r="O780" s="1" t="e">
        <f>VLOOKUP(K780,'Fluxo de Caixa'!B:B,1,0)</f>
        <v>#N/A</v>
      </c>
    </row>
    <row r="781" spans="2:15">
      <c r="B781" s="60"/>
      <c r="C781" s="65"/>
      <c r="D781" s="66"/>
      <c r="E781" s="20" t="str">
        <f t="shared" si="24"/>
        <v>1-1900</v>
      </c>
      <c r="F781" s="69"/>
      <c r="G781" s="67"/>
      <c r="H781" s="69"/>
      <c r="I781" s="60"/>
      <c r="J781" s="67"/>
      <c r="K781" s="25" t="e">
        <f>IFERROR(VLOOKUP(J781,'DE-PARA'!J:K,2,0),VLOOKUP('BD Conta 5294-1'!J781,'DE-PARA'!K:L,2,0))</f>
        <v>#N/A</v>
      </c>
      <c r="L781" s="70"/>
      <c r="M781" s="101">
        <f t="shared" si="25"/>
        <v>0</v>
      </c>
      <c r="O781" s="1" t="e">
        <f>VLOOKUP(K781,'Fluxo de Caixa'!B:B,1,0)</f>
        <v>#N/A</v>
      </c>
    </row>
    <row r="782" spans="2:15">
      <c r="B782" s="60"/>
      <c r="C782" s="65"/>
      <c r="D782" s="66"/>
      <c r="E782" s="20" t="str">
        <f t="shared" si="24"/>
        <v>1-1900</v>
      </c>
      <c r="F782" s="69"/>
      <c r="G782" s="67"/>
      <c r="H782" s="69"/>
      <c r="I782" s="60"/>
      <c r="J782" s="67"/>
      <c r="K782" s="25" t="e">
        <f>IFERROR(VLOOKUP(J782,'DE-PARA'!J:K,2,0),VLOOKUP('BD Conta 5294-1'!J782,'DE-PARA'!K:L,2,0))</f>
        <v>#N/A</v>
      </c>
      <c r="L782" s="70"/>
      <c r="M782" s="101">
        <f t="shared" si="25"/>
        <v>0</v>
      </c>
      <c r="O782" s="1" t="e">
        <f>VLOOKUP(K782,'Fluxo de Caixa'!B:B,1,0)</f>
        <v>#N/A</v>
      </c>
    </row>
    <row r="783" spans="2:15">
      <c r="B783" s="60"/>
      <c r="C783" s="65"/>
      <c r="D783" s="66"/>
      <c r="E783" s="20" t="str">
        <f t="shared" si="24"/>
        <v>1-1900</v>
      </c>
      <c r="F783" s="69"/>
      <c r="G783" s="67"/>
      <c r="H783" s="69"/>
      <c r="I783" s="60"/>
      <c r="J783" s="67"/>
      <c r="K783" s="25" t="e">
        <f>IFERROR(VLOOKUP(J783,'DE-PARA'!J:K,2,0),VLOOKUP('BD Conta 5294-1'!J783,'DE-PARA'!K:L,2,0))</f>
        <v>#N/A</v>
      </c>
      <c r="L783" s="70"/>
      <c r="M783" s="101">
        <f t="shared" si="25"/>
        <v>0</v>
      </c>
      <c r="O783" s="1" t="e">
        <f>VLOOKUP(K783,'Fluxo de Caixa'!B:B,1,0)</f>
        <v>#N/A</v>
      </c>
    </row>
    <row r="784" spans="2:15">
      <c r="B784" s="60"/>
      <c r="C784" s="65"/>
      <c r="D784" s="66"/>
      <c r="E784" s="20" t="str">
        <f t="shared" si="24"/>
        <v>1-1900</v>
      </c>
      <c r="F784" s="69"/>
      <c r="G784" s="67"/>
      <c r="H784" s="69"/>
      <c r="I784" s="60"/>
      <c r="J784" s="67"/>
      <c r="K784" s="25" t="e">
        <f>IFERROR(VLOOKUP(J784,'DE-PARA'!J:K,2,0),VLOOKUP('BD Conta 5294-1'!J784,'DE-PARA'!K:L,2,0))</f>
        <v>#N/A</v>
      </c>
      <c r="L784" s="70"/>
      <c r="M784" s="101">
        <f t="shared" si="25"/>
        <v>0</v>
      </c>
      <c r="O784" s="1" t="e">
        <f>VLOOKUP(K784,'Fluxo de Caixa'!B:B,1,0)</f>
        <v>#N/A</v>
      </c>
    </row>
    <row r="785" spans="2:15">
      <c r="B785" s="60"/>
      <c r="C785" s="65"/>
      <c r="D785" s="66"/>
      <c r="E785" s="20" t="str">
        <f t="shared" si="24"/>
        <v>1-1900</v>
      </c>
      <c r="F785" s="69"/>
      <c r="G785" s="67"/>
      <c r="H785" s="69"/>
      <c r="I785" s="60"/>
      <c r="J785" s="67"/>
      <c r="K785" s="25" t="e">
        <f>IFERROR(VLOOKUP(J785,'DE-PARA'!J:K,2,0),VLOOKUP('BD Conta 5294-1'!J785,'DE-PARA'!K:L,2,0))</f>
        <v>#N/A</v>
      </c>
      <c r="L785" s="70"/>
      <c r="M785" s="101">
        <f t="shared" si="25"/>
        <v>0</v>
      </c>
      <c r="O785" s="1" t="e">
        <f>VLOOKUP(K785,'Fluxo de Caixa'!B:B,1,0)</f>
        <v>#N/A</v>
      </c>
    </row>
    <row r="786" spans="2:15">
      <c r="B786" s="60"/>
      <c r="C786" s="65"/>
      <c r="D786" s="66"/>
      <c r="E786" s="20" t="str">
        <f t="shared" si="24"/>
        <v>1-1900</v>
      </c>
      <c r="F786" s="69"/>
      <c r="G786" s="67"/>
      <c r="H786" s="69"/>
      <c r="I786" s="60"/>
      <c r="J786" s="67"/>
      <c r="K786" s="25" t="e">
        <f>IFERROR(VLOOKUP(J786,'DE-PARA'!J:K,2,0),VLOOKUP('BD Conta 5294-1'!J786,'DE-PARA'!K:L,2,0))</f>
        <v>#N/A</v>
      </c>
      <c r="L786" s="70"/>
      <c r="M786" s="101">
        <f t="shared" si="25"/>
        <v>0</v>
      </c>
      <c r="O786" s="1" t="e">
        <f>VLOOKUP(K786,'Fluxo de Caixa'!B:B,1,0)</f>
        <v>#N/A</v>
      </c>
    </row>
    <row r="787" spans="2:15">
      <c r="B787" s="60"/>
      <c r="C787" s="65"/>
      <c r="D787" s="66"/>
      <c r="E787" s="20" t="str">
        <f t="shared" si="24"/>
        <v>1-1900</v>
      </c>
      <c r="F787" s="69"/>
      <c r="G787" s="67"/>
      <c r="H787" s="69"/>
      <c r="I787" s="60"/>
      <c r="J787" s="67"/>
      <c r="K787" s="25" t="e">
        <f>IFERROR(VLOOKUP(J787,'DE-PARA'!J:K,2,0),VLOOKUP('BD Conta 5294-1'!J787,'DE-PARA'!K:L,2,0))</f>
        <v>#N/A</v>
      </c>
      <c r="L787" s="70"/>
      <c r="M787" s="101">
        <f t="shared" si="25"/>
        <v>0</v>
      </c>
      <c r="O787" s="1" t="e">
        <f>VLOOKUP(K787,'Fluxo de Caixa'!B:B,1,0)</f>
        <v>#N/A</v>
      </c>
    </row>
    <row r="788" spans="2:15">
      <c r="B788" s="60"/>
      <c r="C788" s="65"/>
      <c r="D788" s="66"/>
      <c r="E788" s="20" t="str">
        <f t="shared" si="24"/>
        <v>1-1900</v>
      </c>
      <c r="F788" s="69"/>
      <c r="G788" s="67"/>
      <c r="H788" s="69"/>
      <c r="I788" s="60"/>
      <c r="J788" s="67"/>
      <c r="K788" s="25" t="e">
        <f>IFERROR(VLOOKUP(J788,'DE-PARA'!J:K,2,0),VLOOKUP('BD Conta 5294-1'!J788,'DE-PARA'!K:L,2,0))</f>
        <v>#N/A</v>
      </c>
      <c r="L788" s="70"/>
      <c r="M788" s="101">
        <f t="shared" si="25"/>
        <v>0</v>
      </c>
      <c r="O788" s="1" t="e">
        <f>VLOOKUP(K788,'Fluxo de Caixa'!B:B,1,0)</f>
        <v>#N/A</v>
      </c>
    </row>
    <row r="789" spans="2:15">
      <c r="B789" s="60"/>
      <c r="C789" s="65"/>
      <c r="D789" s="66"/>
      <c r="E789" s="20" t="str">
        <f t="shared" si="24"/>
        <v>1-1900</v>
      </c>
      <c r="F789" s="69"/>
      <c r="G789" s="67"/>
      <c r="H789" s="69"/>
      <c r="I789" s="60"/>
      <c r="J789" s="67"/>
      <c r="K789" s="25" t="e">
        <f>IFERROR(VLOOKUP(J789,'DE-PARA'!J:K,2,0),VLOOKUP('BD Conta 5294-1'!J789,'DE-PARA'!K:L,2,0))</f>
        <v>#N/A</v>
      </c>
      <c r="L789" s="70"/>
      <c r="M789" s="101">
        <f t="shared" si="25"/>
        <v>0</v>
      </c>
      <c r="O789" s="1" t="e">
        <f>VLOOKUP(K789,'Fluxo de Caixa'!B:B,1,0)</f>
        <v>#N/A</v>
      </c>
    </row>
    <row r="790" spans="2:15">
      <c r="B790" s="60"/>
      <c r="C790" s="65"/>
      <c r="D790" s="66"/>
      <c r="E790" s="20" t="str">
        <f t="shared" si="24"/>
        <v>1-1900</v>
      </c>
      <c r="F790" s="69"/>
      <c r="G790" s="67"/>
      <c r="H790" s="69"/>
      <c r="I790" s="60"/>
      <c r="J790" s="67"/>
      <c r="K790" s="25" t="e">
        <f>IFERROR(VLOOKUP(J790,'DE-PARA'!J:K,2,0),VLOOKUP('BD Conta 5294-1'!J790,'DE-PARA'!K:L,2,0))</f>
        <v>#N/A</v>
      </c>
      <c r="L790" s="70"/>
      <c r="M790" s="101">
        <f t="shared" si="25"/>
        <v>0</v>
      </c>
      <c r="O790" s="1" t="e">
        <f>VLOOKUP(K790,'Fluxo de Caixa'!B:B,1,0)</f>
        <v>#N/A</v>
      </c>
    </row>
    <row r="791" spans="2:15">
      <c r="B791" s="60"/>
      <c r="C791" s="65"/>
      <c r="D791" s="66"/>
      <c r="E791" s="20" t="str">
        <f t="shared" si="24"/>
        <v>1-1900</v>
      </c>
      <c r="F791" s="69"/>
      <c r="G791" s="67"/>
      <c r="H791" s="69"/>
      <c r="I791" s="60"/>
      <c r="J791" s="67"/>
      <c r="K791" s="25" t="e">
        <f>IFERROR(VLOOKUP(J791,'DE-PARA'!J:K,2,0),VLOOKUP('BD Conta 5294-1'!J791,'DE-PARA'!K:L,2,0))</f>
        <v>#N/A</v>
      </c>
      <c r="L791" s="70"/>
      <c r="M791" s="101">
        <f t="shared" si="25"/>
        <v>0</v>
      </c>
      <c r="O791" s="1" t="e">
        <f>VLOOKUP(K791,'Fluxo de Caixa'!B:B,1,0)</f>
        <v>#N/A</v>
      </c>
    </row>
    <row r="792" spans="2:15">
      <c r="B792" s="60"/>
      <c r="C792" s="65"/>
      <c r="D792" s="66"/>
      <c r="E792" s="20" t="str">
        <f t="shared" si="24"/>
        <v>1-1900</v>
      </c>
      <c r="F792" s="69"/>
      <c r="G792" s="67"/>
      <c r="H792" s="69"/>
      <c r="I792" s="60"/>
      <c r="J792" s="67"/>
      <c r="K792" s="25" t="e">
        <f>IFERROR(VLOOKUP(J792,'DE-PARA'!J:K,2,0),VLOOKUP('BD Conta 5294-1'!J792,'DE-PARA'!K:L,2,0))</f>
        <v>#N/A</v>
      </c>
      <c r="L792" s="70"/>
      <c r="M792" s="101">
        <f t="shared" si="25"/>
        <v>0</v>
      </c>
      <c r="O792" s="1" t="e">
        <f>VLOOKUP(K792,'Fluxo de Caixa'!B:B,1,0)</f>
        <v>#N/A</v>
      </c>
    </row>
    <row r="793" spans="2:15">
      <c r="B793" s="60"/>
      <c r="C793" s="65"/>
      <c r="D793" s="66"/>
      <c r="E793" s="20" t="str">
        <f t="shared" si="24"/>
        <v>1-1900</v>
      </c>
      <c r="F793" s="69"/>
      <c r="G793" s="67"/>
      <c r="H793" s="69"/>
      <c r="I793" s="60"/>
      <c r="J793" s="67"/>
      <c r="K793" s="25" t="e">
        <f>IFERROR(VLOOKUP(J793,'DE-PARA'!J:K,2,0),VLOOKUP('BD Conta 5294-1'!J793,'DE-PARA'!K:L,2,0))</f>
        <v>#N/A</v>
      </c>
      <c r="L793" s="70"/>
      <c r="M793" s="101">
        <f t="shared" si="25"/>
        <v>0</v>
      </c>
      <c r="O793" s="1" t="e">
        <f>VLOOKUP(K793,'Fluxo de Caixa'!B:B,1,0)</f>
        <v>#N/A</v>
      </c>
    </row>
    <row r="794" spans="2:15">
      <c r="B794" s="60"/>
      <c r="C794" s="65"/>
      <c r="D794" s="66"/>
      <c r="E794" s="20" t="str">
        <f t="shared" si="24"/>
        <v>1-1900</v>
      </c>
      <c r="F794" s="69"/>
      <c r="G794" s="67"/>
      <c r="H794" s="69"/>
      <c r="I794" s="60"/>
      <c r="J794" s="67"/>
      <c r="K794" s="25" t="e">
        <f>IFERROR(VLOOKUP(J794,'DE-PARA'!J:K,2,0),VLOOKUP('BD Conta 5294-1'!J794,'DE-PARA'!K:L,2,0))</f>
        <v>#N/A</v>
      </c>
      <c r="L794" s="70"/>
      <c r="M794" s="101">
        <f t="shared" si="25"/>
        <v>0</v>
      </c>
      <c r="O794" s="1" t="e">
        <f>VLOOKUP(K794,'Fluxo de Caixa'!B:B,1,0)</f>
        <v>#N/A</v>
      </c>
    </row>
    <row r="795" spans="2:15">
      <c r="B795" s="60"/>
      <c r="C795" s="65"/>
      <c r="D795" s="66"/>
      <c r="E795" s="20" t="str">
        <f t="shared" si="24"/>
        <v>1-1900</v>
      </c>
      <c r="F795" s="69"/>
      <c r="G795" s="67"/>
      <c r="H795" s="69"/>
      <c r="I795" s="60"/>
      <c r="J795" s="67"/>
      <c r="K795" s="25" t="e">
        <f>IFERROR(VLOOKUP(J795,'DE-PARA'!J:K,2,0),VLOOKUP('BD Conta 5294-1'!J795,'DE-PARA'!K:L,2,0))</f>
        <v>#N/A</v>
      </c>
      <c r="L795" s="70"/>
      <c r="M795" s="101">
        <f t="shared" si="25"/>
        <v>0</v>
      </c>
      <c r="O795" s="1" t="e">
        <f>VLOOKUP(K795,'Fluxo de Caixa'!B:B,1,0)</f>
        <v>#N/A</v>
      </c>
    </row>
    <row r="796" spans="2:15">
      <c r="B796" s="60"/>
      <c r="C796" s="65"/>
      <c r="D796" s="66"/>
      <c r="E796" s="20" t="str">
        <f t="shared" si="24"/>
        <v>1-1900</v>
      </c>
      <c r="F796" s="69"/>
      <c r="G796" s="67"/>
      <c r="H796" s="69"/>
      <c r="I796" s="60"/>
      <c r="J796" s="67"/>
      <c r="K796" s="25" t="e">
        <f>IFERROR(VLOOKUP(J796,'DE-PARA'!J:K,2,0),VLOOKUP('BD Conta 5294-1'!J796,'DE-PARA'!K:L,2,0))</f>
        <v>#N/A</v>
      </c>
      <c r="L796" s="70"/>
      <c r="M796" s="101">
        <f t="shared" si="25"/>
        <v>0</v>
      </c>
      <c r="O796" s="1" t="e">
        <f>VLOOKUP(K796,'Fluxo de Caixa'!B:B,1,0)</f>
        <v>#N/A</v>
      </c>
    </row>
    <row r="797" spans="2:15">
      <c r="B797" s="60"/>
      <c r="C797" s="65"/>
      <c r="D797" s="66"/>
      <c r="E797" s="20" t="str">
        <f t="shared" si="24"/>
        <v>1-1900</v>
      </c>
      <c r="F797" s="69"/>
      <c r="G797" s="67"/>
      <c r="H797" s="69"/>
      <c r="I797" s="60"/>
      <c r="J797" s="67"/>
      <c r="K797" s="25" t="e">
        <f>IFERROR(VLOOKUP(J797,'DE-PARA'!J:K,2,0),VLOOKUP('BD Conta 5294-1'!J797,'DE-PARA'!K:L,2,0))</f>
        <v>#N/A</v>
      </c>
      <c r="L797" s="70"/>
      <c r="M797" s="101">
        <f t="shared" si="25"/>
        <v>0</v>
      </c>
      <c r="O797" s="1" t="e">
        <f>VLOOKUP(K797,'Fluxo de Caixa'!B:B,1,0)</f>
        <v>#N/A</v>
      </c>
    </row>
    <row r="798" spans="2:15">
      <c r="B798" s="60"/>
      <c r="C798" s="65"/>
      <c r="D798" s="66"/>
      <c r="E798" s="20" t="str">
        <f t="shared" si="24"/>
        <v>1-1900</v>
      </c>
      <c r="F798" s="69"/>
      <c r="G798" s="67"/>
      <c r="H798" s="69"/>
      <c r="I798" s="60"/>
      <c r="J798" s="67"/>
      <c r="K798" s="25" t="e">
        <f>IFERROR(VLOOKUP(J798,'DE-PARA'!J:K,2,0),VLOOKUP('BD Conta 5294-1'!J798,'DE-PARA'!K:L,2,0))</f>
        <v>#N/A</v>
      </c>
      <c r="L798" s="70"/>
      <c r="M798" s="101">
        <f t="shared" si="25"/>
        <v>0</v>
      </c>
      <c r="O798" s="1" t="e">
        <f>VLOOKUP(K798,'Fluxo de Caixa'!B:B,1,0)</f>
        <v>#N/A</v>
      </c>
    </row>
    <row r="799" spans="2:15">
      <c r="B799" s="60"/>
      <c r="C799" s="65"/>
      <c r="D799" s="66"/>
      <c r="E799" s="20" t="str">
        <f t="shared" si="24"/>
        <v>1-1900</v>
      </c>
      <c r="F799" s="69"/>
      <c r="G799" s="67"/>
      <c r="H799" s="69"/>
      <c r="I799" s="60"/>
      <c r="J799" s="67"/>
      <c r="K799" s="25" t="e">
        <f>IFERROR(VLOOKUP(J799,'DE-PARA'!J:K,2,0),VLOOKUP('BD Conta 5294-1'!J799,'DE-PARA'!K:L,2,0))</f>
        <v>#N/A</v>
      </c>
      <c r="L799" s="70"/>
      <c r="M799" s="101">
        <f t="shared" si="25"/>
        <v>0</v>
      </c>
      <c r="O799" s="1" t="e">
        <f>VLOOKUP(K799,'Fluxo de Caixa'!B:B,1,0)</f>
        <v>#N/A</v>
      </c>
    </row>
    <row r="800" spans="2:15">
      <c r="B800" s="60"/>
      <c r="C800" s="65"/>
      <c r="D800" s="66"/>
      <c r="E800" s="20" t="str">
        <f t="shared" si="24"/>
        <v>1-1900</v>
      </c>
      <c r="F800" s="69"/>
      <c r="G800" s="67"/>
      <c r="H800" s="69"/>
      <c r="I800" s="60"/>
      <c r="J800" s="67"/>
      <c r="K800" s="25" t="e">
        <f>IFERROR(VLOOKUP(J800,'DE-PARA'!J:K,2,0),VLOOKUP('BD Conta 5294-1'!J800,'DE-PARA'!K:L,2,0))</f>
        <v>#N/A</v>
      </c>
      <c r="L800" s="70"/>
      <c r="M800" s="101">
        <f t="shared" si="25"/>
        <v>0</v>
      </c>
      <c r="O800" s="1" t="e">
        <f>VLOOKUP(K800,'Fluxo de Caixa'!B:B,1,0)</f>
        <v>#N/A</v>
      </c>
    </row>
    <row r="801" spans="2:15">
      <c r="B801" s="60"/>
      <c r="C801" s="65"/>
      <c r="D801" s="66"/>
      <c r="E801" s="20" t="str">
        <f t="shared" si="24"/>
        <v>1-1900</v>
      </c>
      <c r="F801" s="69"/>
      <c r="G801" s="67"/>
      <c r="H801" s="69"/>
      <c r="I801" s="60"/>
      <c r="J801" s="67"/>
      <c r="K801" s="25" t="e">
        <f>IFERROR(VLOOKUP(J801,'DE-PARA'!J:K,2,0),VLOOKUP('BD Conta 5294-1'!J801,'DE-PARA'!K:L,2,0))</f>
        <v>#N/A</v>
      </c>
      <c r="L801" s="70"/>
      <c r="M801" s="101">
        <f t="shared" si="25"/>
        <v>0</v>
      </c>
      <c r="O801" s="1" t="e">
        <f>VLOOKUP(K801,'Fluxo de Caixa'!B:B,1,0)</f>
        <v>#N/A</v>
      </c>
    </row>
    <row r="802" spans="2:15">
      <c r="B802" s="60"/>
      <c r="C802" s="65"/>
      <c r="D802" s="66"/>
      <c r="E802" s="20" t="str">
        <f t="shared" si="24"/>
        <v>1-1900</v>
      </c>
      <c r="F802" s="69"/>
      <c r="G802" s="67"/>
      <c r="H802" s="69"/>
      <c r="I802" s="60"/>
      <c r="J802" s="67"/>
      <c r="K802" s="25" t="e">
        <f>IFERROR(VLOOKUP(J802,'DE-PARA'!J:K,2,0),VLOOKUP('BD Conta 5294-1'!J802,'DE-PARA'!K:L,2,0))</f>
        <v>#N/A</v>
      </c>
      <c r="L802" s="70"/>
      <c r="M802" s="101">
        <f t="shared" si="25"/>
        <v>0</v>
      </c>
      <c r="O802" s="1" t="e">
        <f>VLOOKUP(K802,'Fluxo de Caixa'!B:B,1,0)</f>
        <v>#N/A</v>
      </c>
    </row>
    <row r="803" spans="2:15">
      <c r="B803" s="60"/>
      <c r="C803" s="65"/>
      <c r="D803" s="66"/>
      <c r="E803" s="20" t="str">
        <f t="shared" si="24"/>
        <v>1-1900</v>
      </c>
      <c r="F803" s="69"/>
      <c r="G803" s="67"/>
      <c r="H803" s="69"/>
      <c r="I803" s="60"/>
      <c r="J803" s="67"/>
      <c r="K803" s="25" t="e">
        <f>IFERROR(VLOOKUP(J803,'DE-PARA'!J:K,2,0),VLOOKUP('BD Conta 5294-1'!J803,'DE-PARA'!K:L,2,0))</f>
        <v>#N/A</v>
      </c>
      <c r="L803" s="70"/>
      <c r="M803" s="101">
        <f t="shared" si="25"/>
        <v>0</v>
      </c>
      <c r="O803" s="1" t="e">
        <f>VLOOKUP(K803,'Fluxo de Caixa'!B:B,1,0)</f>
        <v>#N/A</v>
      </c>
    </row>
    <row r="804" spans="2:15">
      <c r="B804" s="60"/>
      <c r="C804" s="65"/>
      <c r="D804" s="66"/>
      <c r="E804" s="20" t="str">
        <f t="shared" si="24"/>
        <v>1-1900</v>
      </c>
      <c r="F804" s="69"/>
      <c r="G804" s="67"/>
      <c r="H804" s="69"/>
      <c r="I804" s="60"/>
      <c r="J804" s="67"/>
      <c r="K804" s="25" t="e">
        <f>IFERROR(VLOOKUP(J804,'DE-PARA'!J:K,2,0),VLOOKUP('BD Conta 5294-1'!J804,'DE-PARA'!K:L,2,0))</f>
        <v>#N/A</v>
      </c>
      <c r="L804" s="70"/>
      <c r="M804" s="101">
        <f t="shared" si="25"/>
        <v>0</v>
      </c>
      <c r="O804" s="1" t="e">
        <f>VLOOKUP(K804,'Fluxo de Caixa'!B:B,1,0)</f>
        <v>#N/A</v>
      </c>
    </row>
    <row r="805" spans="2:15">
      <c r="B805" s="60"/>
      <c r="C805" s="65"/>
      <c r="D805" s="66"/>
      <c r="E805" s="20" t="str">
        <f t="shared" si="24"/>
        <v>1-1900</v>
      </c>
      <c r="F805" s="69"/>
      <c r="G805" s="67"/>
      <c r="H805" s="69"/>
      <c r="I805" s="60"/>
      <c r="J805" s="67"/>
      <c r="K805" s="25" t="e">
        <f>IFERROR(VLOOKUP(J805,'DE-PARA'!J:K,2,0),VLOOKUP('BD Conta 5294-1'!J805,'DE-PARA'!K:L,2,0))</f>
        <v>#N/A</v>
      </c>
      <c r="L805" s="70"/>
      <c r="M805" s="101">
        <f t="shared" si="25"/>
        <v>0</v>
      </c>
      <c r="O805" s="1" t="e">
        <f>VLOOKUP(K805,'Fluxo de Caixa'!B:B,1,0)</f>
        <v>#N/A</v>
      </c>
    </row>
    <row r="806" spans="2:15">
      <c r="B806" s="60"/>
      <c r="C806" s="65"/>
      <c r="D806" s="66"/>
      <c r="E806" s="20" t="str">
        <f t="shared" si="24"/>
        <v>1-1900</v>
      </c>
      <c r="F806" s="69"/>
      <c r="G806" s="67"/>
      <c r="H806" s="69"/>
      <c r="I806" s="60"/>
      <c r="J806" s="67"/>
      <c r="K806" s="25" t="e">
        <f>IFERROR(VLOOKUP(J806,'DE-PARA'!J:K,2,0),VLOOKUP('BD Conta 5294-1'!J806,'DE-PARA'!K:L,2,0))</f>
        <v>#N/A</v>
      </c>
      <c r="L806" s="70"/>
      <c r="M806" s="101">
        <f t="shared" si="25"/>
        <v>0</v>
      </c>
      <c r="O806" s="1" t="e">
        <f>VLOOKUP(K806,'Fluxo de Caixa'!B:B,1,0)</f>
        <v>#N/A</v>
      </c>
    </row>
    <row r="807" spans="2:15">
      <c r="B807" s="60"/>
      <c r="C807" s="65"/>
      <c r="D807" s="66"/>
      <c r="E807" s="20" t="str">
        <f t="shared" si="24"/>
        <v>1-1900</v>
      </c>
      <c r="F807" s="69"/>
      <c r="G807" s="67"/>
      <c r="H807" s="69"/>
      <c r="I807" s="60"/>
      <c r="J807" s="67"/>
      <c r="K807" s="25" t="e">
        <f>IFERROR(VLOOKUP(J807,'DE-PARA'!J:K,2,0),VLOOKUP('BD Conta 5294-1'!J807,'DE-PARA'!K:L,2,0))</f>
        <v>#N/A</v>
      </c>
      <c r="L807" s="70"/>
      <c r="M807" s="101">
        <f t="shared" si="25"/>
        <v>0</v>
      </c>
      <c r="O807" s="1" t="e">
        <f>VLOOKUP(K807,'Fluxo de Caixa'!B:B,1,0)</f>
        <v>#N/A</v>
      </c>
    </row>
    <row r="808" spans="2:15">
      <c r="B808" s="60"/>
      <c r="C808" s="65"/>
      <c r="D808" s="66"/>
      <c r="E808" s="20" t="str">
        <f t="shared" si="24"/>
        <v>1-1900</v>
      </c>
      <c r="F808" s="69"/>
      <c r="G808" s="67"/>
      <c r="H808" s="69"/>
      <c r="I808" s="60"/>
      <c r="J808" s="67"/>
      <c r="K808" s="25" t="e">
        <f>IFERROR(VLOOKUP(J808,'DE-PARA'!J:K,2,0),VLOOKUP('BD Conta 5294-1'!J808,'DE-PARA'!K:L,2,0))</f>
        <v>#N/A</v>
      </c>
      <c r="L808" s="70"/>
      <c r="M808" s="101">
        <f t="shared" si="25"/>
        <v>0</v>
      </c>
      <c r="O808" s="1" t="e">
        <f>VLOOKUP(K808,'Fluxo de Caixa'!B:B,1,0)</f>
        <v>#N/A</v>
      </c>
    </row>
    <row r="809" spans="2:15">
      <c r="B809" s="60"/>
      <c r="C809" s="65"/>
      <c r="D809" s="66"/>
      <c r="E809" s="20" t="str">
        <f t="shared" si="24"/>
        <v>1-1900</v>
      </c>
      <c r="F809" s="69"/>
      <c r="G809" s="67"/>
      <c r="H809" s="69"/>
      <c r="I809" s="60"/>
      <c r="J809" s="67"/>
      <c r="K809" s="25" t="e">
        <f>IFERROR(VLOOKUP(J809,'DE-PARA'!J:K,2,0),VLOOKUP('BD Conta 5294-1'!J809,'DE-PARA'!K:L,2,0))</f>
        <v>#N/A</v>
      </c>
      <c r="L809" s="70"/>
      <c r="M809" s="101">
        <f t="shared" si="25"/>
        <v>0</v>
      </c>
      <c r="O809" s="1" t="e">
        <f>VLOOKUP(K809,'Fluxo de Caixa'!B:B,1,0)</f>
        <v>#N/A</v>
      </c>
    </row>
    <row r="810" spans="2:15">
      <c r="B810" s="60"/>
      <c r="C810" s="65"/>
      <c r="D810" s="66"/>
      <c r="E810" s="20" t="str">
        <f t="shared" si="24"/>
        <v>1-1900</v>
      </c>
      <c r="F810" s="69"/>
      <c r="G810" s="67"/>
      <c r="H810" s="69"/>
      <c r="I810" s="60"/>
      <c r="J810" s="67"/>
      <c r="K810" s="25" t="e">
        <f>IFERROR(VLOOKUP(J810,'DE-PARA'!J:K,2,0),VLOOKUP('BD Conta 5294-1'!J810,'DE-PARA'!K:L,2,0))</f>
        <v>#N/A</v>
      </c>
      <c r="L810" s="70"/>
      <c r="M810" s="101">
        <f t="shared" si="25"/>
        <v>0</v>
      </c>
      <c r="O810" s="1" t="e">
        <f>VLOOKUP(K810,'Fluxo de Caixa'!B:B,1,0)</f>
        <v>#N/A</v>
      </c>
    </row>
    <row r="811" spans="2:15">
      <c r="B811" s="60"/>
      <c r="C811" s="65"/>
      <c r="D811" s="66"/>
      <c r="E811" s="20" t="str">
        <f t="shared" si="24"/>
        <v>1-1900</v>
      </c>
      <c r="F811" s="69"/>
      <c r="G811" s="67"/>
      <c r="H811" s="69"/>
      <c r="I811" s="60"/>
      <c r="J811" s="67"/>
      <c r="K811" s="25" t="e">
        <f>IFERROR(VLOOKUP(J811,'DE-PARA'!J:K,2,0),VLOOKUP('BD Conta 5294-1'!J811,'DE-PARA'!K:L,2,0))</f>
        <v>#N/A</v>
      </c>
      <c r="L811" s="70"/>
      <c r="M811" s="101">
        <f t="shared" si="25"/>
        <v>0</v>
      </c>
      <c r="O811" s="1" t="e">
        <f>VLOOKUP(K811,'Fluxo de Caixa'!B:B,1,0)</f>
        <v>#N/A</v>
      </c>
    </row>
    <row r="812" spans="2:15">
      <c r="B812" s="60"/>
      <c r="C812" s="65"/>
      <c r="D812" s="66"/>
      <c r="E812" s="20" t="str">
        <f t="shared" si="24"/>
        <v>1-1900</v>
      </c>
      <c r="F812" s="69"/>
      <c r="G812" s="67"/>
      <c r="H812" s="69"/>
      <c r="I812" s="60"/>
      <c r="J812" s="67"/>
      <c r="K812" s="25" t="e">
        <f>IFERROR(VLOOKUP(J812,'DE-PARA'!J:K,2,0),VLOOKUP('BD Conta 5294-1'!J812,'DE-PARA'!K:L,2,0))</f>
        <v>#N/A</v>
      </c>
      <c r="L812" s="70"/>
      <c r="M812" s="101">
        <f t="shared" si="25"/>
        <v>0</v>
      </c>
      <c r="O812" s="1" t="e">
        <f>VLOOKUP(K812,'Fluxo de Caixa'!B:B,1,0)</f>
        <v>#N/A</v>
      </c>
    </row>
    <row r="813" spans="2:15">
      <c r="B813" s="60"/>
      <c r="C813" s="65"/>
      <c r="D813" s="66"/>
      <c r="E813" s="20" t="str">
        <f t="shared" si="24"/>
        <v>1-1900</v>
      </c>
      <c r="F813" s="69"/>
      <c r="G813" s="67"/>
      <c r="H813" s="69"/>
      <c r="I813" s="60"/>
      <c r="J813" s="67"/>
      <c r="K813" s="25" t="e">
        <f>IFERROR(VLOOKUP(J813,'DE-PARA'!J:K,2,0),VLOOKUP('BD Conta 5294-1'!J813,'DE-PARA'!K:L,2,0))</f>
        <v>#N/A</v>
      </c>
      <c r="L813" s="70"/>
      <c r="M813" s="101">
        <f t="shared" si="25"/>
        <v>0</v>
      </c>
      <c r="O813" s="1" t="e">
        <f>VLOOKUP(K813,'Fluxo de Caixa'!B:B,1,0)</f>
        <v>#N/A</v>
      </c>
    </row>
    <row r="814" spans="2:15">
      <c r="B814" s="60"/>
      <c r="C814" s="65"/>
      <c r="D814" s="66"/>
      <c r="E814" s="20" t="str">
        <f t="shared" si="24"/>
        <v>1-1900</v>
      </c>
      <c r="F814" s="69"/>
      <c r="G814" s="67"/>
      <c r="H814" s="69"/>
      <c r="I814" s="60"/>
      <c r="J814" s="67"/>
      <c r="K814" s="25" t="e">
        <f>IFERROR(VLOOKUP(J814,'DE-PARA'!J:K,2,0),VLOOKUP('BD Conta 5294-1'!J814,'DE-PARA'!K:L,2,0))</f>
        <v>#N/A</v>
      </c>
      <c r="L814" s="70"/>
      <c r="M814" s="101">
        <f t="shared" si="25"/>
        <v>0</v>
      </c>
      <c r="O814" s="1" t="e">
        <f>VLOOKUP(K814,'Fluxo de Caixa'!B:B,1,0)</f>
        <v>#N/A</v>
      </c>
    </row>
    <row r="815" spans="2:15">
      <c r="B815" s="60"/>
      <c r="C815" s="65"/>
      <c r="D815" s="66"/>
      <c r="E815" s="20" t="str">
        <f t="shared" si="24"/>
        <v>1-1900</v>
      </c>
      <c r="F815" s="69"/>
      <c r="G815" s="67"/>
      <c r="H815" s="69"/>
      <c r="I815" s="60"/>
      <c r="J815" s="67"/>
      <c r="K815" s="25" t="e">
        <f>IFERROR(VLOOKUP(J815,'DE-PARA'!J:K,2,0),VLOOKUP('BD Conta 5294-1'!J815,'DE-PARA'!K:L,2,0))</f>
        <v>#N/A</v>
      </c>
      <c r="L815" s="70"/>
      <c r="M815" s="101">
        <f t="shared" si="25"/>
        <v>0</v>
      </c>
      <c r="O815" s="1" t="e">
        <f>VLOOKUP(K815,'Fluxo de Caixa'!B:B,1,0)</f>
        <v>#N/A</v>
      </c>
    </row>
    <row r="816" spans="2:15">
      <c r="B816" s="60"/>
      <c r="C816" s="65"/>
      <c r="D816" s="66"/>
      <c r="E816" s="20" t="str">
        <f t="shared" si="24"/>
        <v>1-1900</v>
      </c>
      <c r="F816" s="69"/>
      <c r="G816" s="67"/>
      <c r="H816" s="69"/>
      <c r="I816" s="60"/>
      <c r="J816" s="67"/>
      <c r="K816" s="25" t="e">
        <f>IFERROR(VLOOKUP(J816,'DE-PARA'!J:K,2,0),VLOOKUP('BD Conta 5294-1'!J816,'DE-PARA'!K:L,2,0))</f>
        <v>#N/A</v>
      </c>
      <c r="L816" s="70"/>
      <c r="M816" s="101">
        <f t="shared" si="25"/>
        <v>0</v>
      </c>
      <c r="O816" s="1" t="e">
        <f>VLOOKUP(K816,'Fluxo de Caixa'!B:B,1,0)</f>
        <v>#N/A</v>
      </c>
    </row>
    <row r="817" spans="2:15">
      <c r="B817" s="60"/>
      <c r="C817" s="65"/>
      <c r="D817" s="66"/>
      <c r="E817" s="20" t="str">
        <f t="shared" si="24"/>
        <v>1-1900</v>
      </c>
      <c r="F817" s="69"/>
      <c r="G817" s="67"/>
      <c r="H817" s="69"/>
      <c r="I817" s="60"/>
      <c r="J817" s="67"/>
      <c r="K817" s="25" t="e">
        <f>IFERROR(VLOOKUP(J817,'DE-PARA'!J:K,2,0),VLOOKUP('BD Conta 5294-1'!J817,'DE-PARA'!K:L,2,0))</f>
        <v>#N/A</v>
      </c>
      <c r="L817" s="70"/>
      <c r="M817" s="101">
        <f t="shared" si="25"/>
        <v>0</v>
      </c>
      <c r="O817" s="1" t="e">
        <f>VLOOKUP(K817,'Fluxo de Caixa'!B:B,1,0)</f>
        <v>#N/A</v>
      </c>
    </row>
    <row r="818" spans="2:15">
      <c r="B818" s="60"/>
      <c r="C818" s="65"/>
      <c r="D818" s="66"/>
      <c r="E818" s="20" t="str">
        <f t="shared" si="24"/>
        <v>1-1900</v>
      </c>
      <c r="F818" s="69"/>
      <c r="G818" s="67"/>
      <c r="H818" s="69"/>
      <c r="I818" s="60"/>
      <c r="J818" s="67"/>
      <c r="K818" s="25" t="e">
        <f>IFERROR(VLOOKUP(J818,'DE-PARA'!J:K,2,0),VLOOKUP('BD Conta 5294-1'!J818,'DE-PARA'!K:L,2,0))</f>
        <v>#N/A</v>
      </c>
      <c r="L818" s="70"/>
      <c r="M818" s="101">
        <f t="shared" si="25"/>
        <v>0</v>
      </c>
      <c r="O818" s="1" t="e">
        <f>VLOOKUP(K818,'Fluxo de Caixa'!B:B,1,0)</f>
        <v>#N/A</v>
      </c>
    </row>
    <row r="819" spans="2:15">
      <c r="B819" s="60"/>
      <c r="C819" s="65"/>
      <c r="D819" s="66"/>
      <c r="E819" s="20" t="str">
        <f t="shared" si="24"/>
        <v>1-1900</v>
      </c>
      <c r="F819" s="69"/>
      <c r="G819" s="67"/>
      <c r="H819" s="69"/>
      <c r="I819" s="60"/>
      <c r="J819" s="67"/>
      <c r="K819" s="25" t="e">
        <f>IFERROR(VLOOKUP(J819,'DE-PARA'!J:K,2,0),VLOOKUP('BD Conta 5294-1'!J819,'DE-PARA'!K:L,2,0))</f>
        <v>#N/A</v>
      </c>
      <c r="L819" s="70"/>
      <c r="M819" s="101">
        <f t="shared" si="25"/>
        <v>0</v>
      </c>
      <c r="O819" s="1" t="e">
        <f>VLOOKUP(K819,'Fluxo de Caixa'!B:B,1,0)</f>
        <v>#N/A</v>
      </c>
    </row>
    <row r="820" spans="2:15">
      <c r="B820" s="60"/>
      <c r="C820" s="65"/>
      <c r="D820" s="66"/>
      <c r="E820" s="20" t="str">
        <f t="shared" si="24"/>
        <v>1-1900</v>
      </c>
      <c r="F820" s="69"/>
      <c r="G820" s="67"/>
      <c r="H820" s="69"/>
      <c r="I820" s="60"/>
      <c r="J820" s="67"/>
      <c r="K820" s="25" t="e">
        <f>IFERROR(VLOOKUP(J820,'DE-PARA'!J:K,2,0),VLOOKUP('BD Conta 5294-1'!J820,'DE-PARA'!K:L,2,0))</f>
        <v>#N/A</v>
      </c>
      <c r="L820" s="70"/>
      <c r="M820" s="101">
        <f t="shared" si="25"/>
        <v>0</v>
      </c>
      <c r="O820" s="1" t="e">
        <f>VLOOKUP(K820,'Fluxo de Caixa'!B:B,1,0)</f>
        <v>#N/A</v>
      </c>
    </row>
    <row r="821" spans="2:15">
      <c r="B821" s="60"/>
      <c r="C821" s="65"/>
      <c r="D821" s="66"/>
      <c r="E821" s="20" t="str">
        <f t="shared" si="24"/>
        <v>1-1900</v>
      </c>
      <c r="F821" s="69"/>
      <c r="G821" s="67"/>
      <c r="H821" s="69"/>
      <c r="I821" s="60"/>
      <c r="J821" s="67"/>
      <c r="K821" s="25" t="e">
        <f>IFERROR(VLOOKUP(J821,'DE-PARA'!J:K,2,0),VLOOKUP('BD Conta 5294-1'!J821,'DE-PARA'!K:L,2,0))</f>
        <v>#N/A</v>
      </c>
      <c r="L821" s="70"/>
      <c r="M821" s="101">
        <f t="shared" si="25"/>
        <v>0</v>
      </c>
      <c r="O821" s="1" t="e">
        <f>VLOOKUP(K821,'Fluxo de Caixa'!B:B,1,0)</f>
        <v>#N/A</v>
      </c>
    </row>
    <row r="822" spans="2:15">
      <c r="B822" s="60"/>
      <c r="C822" s="65"/>
      <c r="D822" s="66"/>
      <c r="E822" s="20" t="str">
        <f t="shared" si="24"/>
        <v>1-1900</v>
      </c>
      <c r="F822" s="69"/>
      <c r="G822" s="67"/>
      <c r="H822" s="69"/>
      <c r="I822" s="60"/>
      <c r="J822" s="67"/>
      <c r="K822" s="25" t="e">
        <f>IFERROR(VLOOKUP(J822,'DE-PARA'!J:K,2,0),VLOOKUP('BD Conta 5294-1'!J822,'DE-PARA'!K:L,2,0))</f>
        <v>#N/A</v>
      </c>
      <c r="L822" s="70"/>
      <c r="M822" s="101">
        <f t="shared" si="25"/>
        <v>0</v>
      </c>
      <c r="O822" s="1" t="e">
        <f>VLOOKUP(K822,'Fluxo de Caixa'!B:B,1,0)</f>
        <v>#N/A</v>
      </c>
    </row>
    <row r="823" spans="2:15">
      <c r="B823" s="60"/>
      <c r="C823" s="65"/>
      <c r="D823" s="66"/>
      <c r="E823" s="20" t="str">
        <f t="shared" si="24"/>
        <v>1-1900</v>
      </c>
      <c r="F823" s="69"/>
      <c r="G823" s="67"/>
      <c r="H823" s="69"/>
      <c r="I823" s="60"/>
      <c r="J823" s="67"/>
      <c r="K823" s="25" t="e">
        <f>IFERROR(VLOOKUP(J823,'DE-PARA'!J:K,2,0),VLOOKUP('BD Conta 5294-1'!J823,'DE-PARA'!K:L,2,0))</f>
        <v>#N/A</v>
      </c>
      <c r="L823" s="70"/>
      <c r="M823" s="101">
        <f t="shared" si="25"/>
        <v>0</v>
      </c>
      <c r="O823" s="1" t="e">
        <f>VLOOKUP(K823,'Fluxo de Caixa'!B:B,1,0)</f>
        <v>#N/A</v>
      </c>
    </row>
    <row r="824" spans="2:15">
      <c r="B824" s="60"/>
      <c r="C824" s="65"/>
      <c r="D824" s="66"/>
      <c r="E824" s="20" t="str">
        <f t="shared" si="24"/>
        <v>1-1900</v>
      </c>
      <c r="F824" s="69"/>
      <c r="G824" s="67"/>
      <c r="H824" s="69"/>
      <c r="I824" s="60"/>
      <c r="J824" s="67"/>
      <c r="K824" s="25" t="e">
        <f>IFERROR(VLOOKUP(J824,'DE-PARA'!J:K,2,0),VLOOKUP('BD Conta 5294-1'!J824,'DE-PARA'!K:L,2,0))</f>
        <v>#N/A</v>
      </c>
      <c r="L824" s="70"/>
      <c r="M824" s="101">
        <f t="shared" si="25"/>
        <v>0</v>
      </c>
      <c r="O824" s="1" t="e">
        <f>VLOOKUP(K824,'Fluxo de Caixa'!B:B,1,0)</f>
        <v>#N/A</v>
      </c>
    </row>
    <row r="825" spans="2:15">
      <c r="B825" s="60"/>
      <c r="C825" s="65"/>
      <c r="D825" s="66"/>
      <c r="E825" s="20" t="str">
        <f t="shared" si="24"/>
        <v>1-1900</v>
      </c>
      <c r="F825" s="69"/>
      <c r="G825" s="67"/>
      <c r="H825" s="69"/>
      <c r="I825" s="60"/>
      <c r="J825" s="67"/>
      <c r="K825" s="25" t="e">
        <f>IFERROR(VLOOKUP(J825,'DE-PARA'!J:K,2,0),VLOOKUP('BD Conta 5294-1'!J825,'DE-PARA'!K:L,2,0))</f>
        <v>#N/A</v>
      </c>
      <c r="L825" s="70"/>
      <c r="M825" s="101">
        <f t="shared" si="25"/>
        <v>0</v>
      </c>
      <c r="O825" s="1" t="e">
        <f>VLOOKUP(K825,'Fluxo de Caixa'!B:B,1,0)</f>
        <v>#N/A</v>
      </c>
    </row>
    <row r="826" spans="2:15">
      <c r="B826" s="60"/>
      <c r="C826" s="65"/>
      <c r="D826" s="66"/>
      <c r="E826" s="20" t="str">
        <f t="shared" si="24"/>
        <v>1-1900</v>
      </c>
      <c r="F826" s="69"/>
      <c r="G826" s="67"/>
      <c r="H826" s="69"/>
      <c r="I826" s="60"/>
      <c r="J826" s="67"/>
      <c r="K826" s="25" t="e">
        <f>IFERROR(VLOOKUP(J826,'DE-PARA'!J:K,2,0),VLOOKUP('BD Conta 5294-1'!J826,'DE-PARA'!K:L,2,0))</f>
        <v>#N/A</v>
      </c>
      <c r="L826" s="70"/>
      <c r="M826" s="101">
        <f t="shared" si="25"/>
        <v>0</v>
      </c>
      <c r="O826" s="1" t="e">
        <f>VLOOKUP(K826,'Fluxo de Caixa'!B:B,1,0)</f>
        <v>#N/A</v>
      </c>
    </row>
    <row r="827" spans="2:15">
      <c r="B827" s="60"/>
      <c r="C827" s="65"/>
      <c r="D827" s="66"/>
      <c r="E827" s="20" t="str">
        <f t="shared" si="24"/>
        <v>1-1900</v>
      </c>
      <c r="F827" s="69"/>
      <c r="G827" s="67"/>
      <c r="H827" s="69"/>
      <c r="I827" s="60"/>
      <c r="J827" s="67"/>
      <c r="K827" s="25" t="e">
        <f>IFERROR(VLOOKUP(J827,'DE-PARA'!J:K,2,0),VLOOKUP('BD Conta 5294-1'!J827,'DE-PARA'!K:L,2,0))</f>
        <v>#N/A</v>
      </c>
      <c r="L827" s="70"/>
      <c r="M827" s="101">
        <f t="shared" si="25"/>
        <v>0</v>
      </c>
      <c r="O827" s="1" t="e">
        <f>VLOOKUP(K827,'Fluxo de Caixa'!B:B,1,0)</f>
        <v>#N/A</v>
      </c>
    </row>
    <row r="828" spans="2:15">
      <c r="B828" s="60"/>
      <c r="C828" s="65"/>
      <c r="D828" s="66"/>
      <c r="E828" s="20" t="str">
        <f t="shared" si="24"/>
        <v>1-1900</v>
      </c>
      <c r="F828" s="69"/>
      <c r="G828" s="67"/>
      <c r="H828" s="69"/>
      <c r="I828" s="60"/>
      <c r="J828" s="67"/>
      <c r="K828" s="25" t="e">
        <f>IFERROR(VLOOKUP(J828,'DE-PARA'!J:K,2,0),VLOOKUP('BD Conta 5294-1'!J828,'DE-PARA'!K:L,2,0))</f>
        <v>#N/A</v>
      </c>
      <c r="L828" s="70"/>
      <c r="M828" s="101">
        <f t="shared" si="25"/>
        <v>0</v>
      </c>
      <c r="O828" s="1" t="e">
        <f>VLOOKUP(K828,'Fluxo de Caixa'!B:B,1,0)</f>
        <v>#N/A</v>
      </c>
    </row>
    <row r="829" spans="2:15">
      <c r="B829" s="60"/>
      <c r="C829" s="65"/>
      <c r="D829" s="66"/>
      <c r="E829" s="20" t="str">
        <f t="shared" si="24"/>
        <v>1-1900</v>
      </c>
      <c r="F829" s="69"/>
      <c r="G829" s="67"/>
      <c r="H829" s="69"/>
      <c r="I829" s="60"/>
      <c r="J829" s="67"/>
      <c r="K829" s="25" t="e">
        <f>IFERROR(VLOOKUP(J829,'DE-PARA'!J:K,2,0),VLOOKUP('BD Conta 5294-1'!J829,'DE-PARA'!K:L,2,0))</f>
        <v>#N/A</v>
      </c>
      <c r="L829" s="70"/>
      <c r="M829" s="101">
        <f t="shared" si="25"/>
        <v>0</v>
      </c>
      <c r="O829" s="1" t="e">
        <f>VLOOKUP(K829,'Fluxo de Caixa'!B:B,1,0)</f>
        <v>#N/A</v>
      </c>
    </row>
    <row r="830" spans="2:15">
      <c r="B830" s="60"/>
      <c r="C830" s="65"/>
      <c r="D830" s="66"/>
      <c r="E830" s="20" t="str">
        <f t="shared" si="24"/>
        <v>1-1900</v>
      </c>
      <c r="F830" s="69"/>
      <c r="G830" s="67"/>
      <c r="H830" s="69"/>
      <c r="I830" s="60"/>
      <c r="J830" s="67"/>
      <c r="K830" s="25" t="e">
        <f>IFERROR(VLOOKUP(J830,'DE-PARA'!J:K,2,0),VLOOKUP('BD Conta 5294-1'!J830,'DE-PARA'!K:L,2,0))</f>
        <v>#N/A</v>
      </c>
      <c r="L830" s="70"/>
      <c r="M830" s="101">
        <f t="shared" si="25"/>
        <v>0</v>
      </c>
      <c r="O830" s="1" t="e">
        <f>VLOOKUP(K830,'Fluxo de Caixa'!B:B,1,0)</f>
        <v>#N/A</v>
      </c>
    </row>
    <row r="831" spans="2:15">
      <c r="B831" s="60"/>
      <c r="C831" s="65"/>
      <c r="D831" s="66"/>
      <c r="E831" s="20" t="str">
        <f t="shared" si="24"/>
        <v>1-1900</v>
      </c>
      <c r="F831" s="69"/>
      <c r="G831" s="67"/>
      <c r="H831" s="69"/>
      <c r="I831" s="60"/>
      <c r="J831" s="67"/>
      <c r="K831" s="25" t="e">
        <f>IFERROR(VLOOKUP(J831,'DE-PARA'!J:K,2,0),VLOOKUP('BD Conta 5294-1'!J831,'DE-PARA'!K:L,2,0))</f>
        <v>#N/A</v>
      </c>
      <c r="L831" s="70"/>
      <c r="M831" s="101">
        <f t="shared" si="25"/>
        <v>0</v>
      </c>
      <c r="O831" s="1" t="e">
        <f>VLOOKUP(K831,'Fluxo de Caixa'!B:B,1,0)</f>
        <v>#N/A</v>
      </c>
    </row>
    <row r="832" spans="2:15">
      <c r="B832" s="60"/>
      <c r="C832" s="65"/>
      <c r="D832" s="66"/>
      <c r="E832" s="20" t="str">
        <f t="shared" si="24"/>
        <v>1-1900</v>
      </c>
      <c r="F832" s="69"/>
      <c r="G832" s="67"/>
      <c r="H832" s="69"/>
      <c r="I832" s="60"/>
      <c r="J832" s="67"/>
      <c r="K832" s="25" t="e">
        <f>IFERROR(VLOOKUP(J832,'DE-PARA'!J:K,2,0),VLOOKUP('BD Conta 5294-1'!J832,'DE-PARA'!K:L,2,0))</f>
        <v>#N/A</v>
      </c>
      <c r="L832" s="70"/>
      <c r="M832" s="101">
        <f t="shared" si="25"/>
        <v>0</v>
      </c>
      <c r="O832" s="1" t="e">
        <f>VLOOKUP(K832,'Fluxo de Caixa'!B:B,1,0)</f>
        <v>#N/A</v>
      </c>
    </row>
    <row r="833" spans="2:15">
      <c r="B833" s="60"/>
      <c r="C833" s="65"/>
      <c r="D833" s="66"/>
      <c r="E833" s="20" t="str">
        <f t="shared" si="24"/>
        <v>1-1900</v>
      </c>
      <c r="F833" s="69"/>
      <c r="G833" s="67"/>
      <c r="H833" s="69"/>
      <c r="I833" s="60"/>
      <c r="J833" s="67"/>
      <c r="K833" s="25" t="e">
        <f>IFERROR(VLOOKUP(J833,'DE-PARA'!J:K,2,0),VLOOKUP('BD Conta 5294-1'!J833,'DE-PARA'!K:L,2,0))</f>
        <v>#N/A</v>
      </c>
      <c r="L833" s="70"/>
      <c r="M833" s="101">
        <f t="shared" si="25"/>
        <v>0</v>
      </c>
      <c r="O833" s="1" t="e">
        <f>VLOOKUP(K833,'Fluxo de Caixa'!B:B,1,0)</f>
        <v>#N/A</v>
      </c>
    </row>
    <row r="834" spans="2:15">
      <c r="B834" s="60"/>
      <c r="C834" s="65"/>
      <c r="D834" s="66"/>
      <c r="E834" s="20" t="str">
        <f t="shared" si="24"/>
        <v>1-1900</v>
      </c>
      <c r="F834" s="69"/>
      <c r="G834" s="67"/>
      <c r="H834" s="69"/>
      <c r="I834" s="60"/>
      <c r="J834" s="67"/>
      <c r="K834" s="25" t="e">
        <f>IFERROR(VLOOKUP(J834,'DE-PARA'!J:K,2,0),VLOOKUP('BD Conta 5294-1'!J834,'DE-PARA'!K:L,2,0))</f>
        <v>#N/A</v>
      </c>
      <c r="L834" s="70"/>
      <c r="M834" s="101">
        <f t="shared" si="25"/>
        <v>0</v>
      </c>
      <c r="O834" s="1" t="e">
        <f>VLOOKUP(K834,'Fluxo de Caixa'!B:B,1,0)</f>
        <v>#N/A</v>
      </c>
    </row>
    <row r="835" spans="2:15">
      <c r="B835" s="60"/>
      <c r="C835" s="65"/>
      <c r="D835" s="66"/>
      <c r="E835" s="20" t="str">
        <f t="shared" si="24"/>
        <v>1-1900</v>
      </c>
      <c r="F835" s="69"/>
      <c r="G835" s="67"/>
      <c r="H835" s="69"/>
      <c r="I835" s="60"/>
      <c r="J835" s="67"/>
      <c r="K835" s="25" t="e">
        <f>IFERROR(VLOOKUP(J835,'DE-PARA'!J:K,2,0),VLOOKUP('BD Conta 5294-1'!J835,'DE-PARA'!K:L,2,0))</f>
        <v>#N/A</v>
      </c>
      <c r="L835" s="70"/>
      <c r="M835" s="101">
        <f t="shared" si="25"/>
        <v>0</v>
      </c>
      <c r="O835" s="1" t="e">
        <f>VLOOKUP(K835,'Fluxo de Caixa'!B:B,1,0)</f>
        <v>#N/A</v>
      </c>
    </row>
    <row r="836" spans="2:15">
      <c r="B836" s="60"/>
      <c r="C836" s="65"/>
      <c r="D836" s="66"/>
      <c r="E836" s="20" t="str">
        <f t="shared" ref="E836:E899" si="26">MONTH(D836)&amp;"-"&amp;YEAR(D836)</f>
        <v>1-1900</v>
      </c>
      <c r="F836" s="69"/>
      <c r="G836" s="67"/>
      <c r="H836" s="69"/>
      <c r="I836" s="60"/>
      <c r="J836" s="67"/>
      <c r="K836" s="25" t="e">
        <f>IFERROR(VLOOKUP(J836,'DE-PARA'!J:K,2,0),VLOOKUP('BD Conta 5294-1'!J836,'DE-PARA'!K:L,2,0))</f>
        <v>#N/A</v>
      </c>
      <c r="L836" s="70"/>
      <c r="M836" s="101">
        <f t="shared" si="25"/>
        <v>0</v>
      </c>
      <c r="O836" s="1" t="e">
        <f>VLOOKUP(K836,'Fluxo de Caixa'!B:B,1,0)</f>
        <v>#N/A</v>
      </c>
    </row>
    <row r="837" spans="2:15">
      <c r="B837" s="60"/>
      <c r="C837" s="65"/>
      <c r="D837" s="66"/>
      <c r="E837" s="20" t="str">
        <f t="shared" si="26"/>
        <v>1-1900</v>
      </c>
      <c r="F837" s="69"/>
      <c r="G837" s="67"/>
      <c r="H837" s="69"/>
      <c r="I837" s="60"/>
      <c r="J837" s="67"/>
      <c r="K837" s="25" t="e">
        <f>IFERROR(VLOOKUP(J837,'DE-PARA'!J:K,2,0),VLOOKUP('BD Conta 5294-1'!J837,'DE-PARA'!K:L,2,0))</f>
        <v>#N/A</v>
      </c>
      <c r="L837" s="70"/>
      <c r="M837" s="101">
        <f t="shared" si="25"/>
        <v>0</v>
      </c>
      <c r="O837" s="1" t="e">
        <f>VLOOKUP(K837,'Fluxo de Caixa'!B:B,1,0)</f>
        <v>#N/A</v>
      </c>
    </row>
    <row r="838" spans="2:15">
      <c r="B838" s="60"/>
      <c r="C838" s="65"/>
      <c r="D838" s="66"/>
      <c r="E838" s="20" t="str">
        <f t="shared" si="26"/>
        <v>1-1900</v>
      </c>
      <c r="F838" s="69"/>
      <c r="G838" s="67"/>
      <c r="H838" s="69"/>
      <c r="I838" s="60"/>
      <c r="J838" s="67"/>
      <c r="K838" s="25" t="e">
        <f>IFERROR(VLOOKUP(J838,'DE-PARA'!J:K,2,0),VLOOKUP('BD Conta 5294-1'!J838,'DE-PARA'!K:L,2,0))</f>
        <v>#N/A</v>
      </c>
      <c r="L838" s="70"/>
      <c r="M838" s="101">
        <f t="shared" ref="M838:M901" si="27">M837+L838</f>
        <v>0</v>
      </c>
      <c r="O838" s="1" t="e">
        <f>VLOOKUP(K838,'Fluxo de Caixa'!B:B,1,0)</f>
        <v>#N/A</v>
      </c>
    </row>
    <row r="839" spans="2:15">
      <c r="B839" s="60"/>
      <c r="C839" s="65"/>
      <c r="D839" s="66"/>
      <c r="E839" s="20" t="str">
        <f t="shared" si="26"/>
        <v>1-1900</v>
      </c>
      <c r="F839" s="69"/>
      <c r="G839" s="67"/>
      <c r="H839" s="69"/>
      <c r="I839" s="60"/>
      <c r="J839" s="67"/>
      <c r="K839" s="25" t="e">
        <f>IFERROR(VLOOKUP(J839,'DE-PARA'!J:K,2,0),VLOOKUP('BD Conta 5294-1'!J839,'DE-PARA'!K:L,2,0))</f>
        <v>#N/A</v>
      </c>
      <c r="L839" s="70"/>
      <c r="M839" s="101">
        <f t="shared" si="27"/>
        <v>0</v>
      </c>
      <c r="O839" s="1" t="e">
        <f>VLOOKUP(K839,'Fluxo de Caixa'!B:B,1,0)</f>
        <v>#N/A</v>
      </c>
    </row>
    <row r="840" spans="2:15">
      <c r="B840" s="60"/>
      <c r="C840" s="65"/>
      <c r="D840" s="66"/>
      <c r="E840" s="20" t="str">
        <f t="shared" si="26"/>
        <v>1-1900</v>
      </c>
      <c r="F840" s="69"/>
      <c r="G840" s="67"/>
      <c r="H840" s="69"/>
      <c r="I840" s="60"/>
      <c r="J840" s="67"/>
      <c r="K840" s="25" t="e">
        <f>IFERROR(VLOOKUP(J840,'DE-PARA'!J:K,2,0),VLOOKUP('BD Conta 5294-1'!J840,'DE-PARA'!K:L,2,0))</f>
        <v>#N/A</v>
      </c>
      <c r="L840" s="70"/>
      <c r="M840" s="101">
        <f t="shared" si="27"/>
        <v>0</v>
      </c>
      <c r="O840" s="1" t="e">
        <f>VLOOKUP(K840,'Fluxo de Caixa'!B:B,1,0)</f>
        <v>#N/A</v>
      </c>
    </row>
    <row r="841" spans="2:15">
      <c r="B841" s="60"/>
      <c r="C841" s="65"/>
      <c r="D841" s="66"/>
      <c r="E841" s="20" t="str">
        <f t="shared" si="26"/>
        <v>1-1900</v>
      </c>
      <c r="F841" s="69"/>
      <c r="G841" s="67"/>
      <c r="H841" s="69"/>
      <c r="I841" s="60"/>
      <c r="J841" s="67"/>
      <c r="K841" s="25" t="e">
        <f>IFERROR(VLOOKUP(J841,'DE-PARA'!J:K,2,0),VLOOKUP('BD Conta 5294-1'!J841,'DE-PARA'!K:L,2,0))</f>
        <v>#N/A</v>
      </c>
      <c r="L841" s="70"/>
      <c r="M841" s="101">
        <f t="shared" si="27"/>
        <v>0</v>
      </c>
      <c r="O841" s="1" t="e">
        <f>VLOOKUP(K841,'Fluxo de Caixa'!B:B,1,0)</f>
        <v>#N/A</v>
      </c>
    </row>
    <row r="842" spans="2:15">
      <c r="B842" s="60"/>
      <c r="C842" s="65"/>
      <c r="D842" s="66"/>
      <c r="E842" s="20" t="str">
        <f t="shared" si="26"/>
        <v>1-1900</v>
      </c>
      <c r="F842" s="69"/>
      <c r="G842" s="67"/>
      <c r="H842" s="69"/>
      <c r="I842" s="60"/>
      <c r="J842" s="67"/>
      <c r="K842" s="25" t="e">
        <f>IFERROR(VLOOKUP(J842,'DE-PARA'!J:K,2,0),VLOOKUP('BD Conta 5294-1'!J842,'DE-PARA'!K:L,2,0))</f>
        <v>#N/A</v>
      </c>
      <c r="L842" s="70"/>
      <c r="M842" s="101">
        <f t="shared" si="27"/>
        <v>0</v>
      </c>
      <c r="O842" s="1" t="e">
        <f>VLOOKUP(K842,'Fluxo de Caixa'!B:B,1,0)</f>
        <v>#N/A</v>
      </c>
    </row>
    <row r="843" spans="2:15">
      <c r="B843" s="60"/>
      <c r="C843" s="65"/>
      <c r="D843" s="66"/>
      <c r="E843" s="20" t="str">
        <f t="shared" si="26"/>
        <v>1-1900</v>
      </c>
      <c r="F843" s="69"/>
      <c r="G843" s="67"/>
      <c r="H843" s="69"/>
      <c r="I843" s="60"/>
      <c r="J843" s="67"/>
      <c r="K843" s="25" t="e">
        <f>IFERROR(VLOOKUP(J843,'DE-PARA'!J:K,2,0),VLOOKUP('BD Conta 5294-1'!J843,'DE-PARA'!K:L,2,0))</f>
        <v>#N/A</v>
      </c>
      <c r="L843" s="70"/>
      <c r="M843" s="101">
        <f t="shared" si="27"/>
        <v>0</v>
      </c>
      <c r="O843" s="1" t="e">
        <f>VLOOKUP(K843,'Fluxo de Caixa'!B:B,1,0)</f>
        <v>#N/A</v>
      </c>
    </row>
    <row r="844" spans="2:15">
      <c r="B844" s="60"/>
      <c r="C844" s="65"/>
      <c r="D844" s="66"/>
      <c r="E844" s="20" t="str">
        <f t="shared" si="26"/>
        <v>1-1900</v>
      </c>
      <c r="F844" s="69"/>
      <c r="G844" s="67"/>
      <c r="H844" s="69"/>
      <c r="I844" s="60"/>
      <c r="J844" s="67"/>
      <c r="K844" s="25" t="e">
        <f>IFERROR(VLOOKUP(J844,'DE-PARA'!J:K,2,0),VLOOKUP('BD Conta 5294-1'!J844,'DE-PARA'!K:L,2,0))</f>
        <v>#N/A</v>
      </c>
      <c r="L844" s="70"/>
      <c r="M844" s="101">
        <f t="shared" si="27"/>
        <v>0</v>
      </c>
      <c r="O844" s="1" t="e">
        <f>VLOOKUP(K844,'Fluxo de Caixa'!B:B,1,0)</f>
        <v>#N/A</v>
      </c>
    </row>
    <row r="845" spans="2:15">
      <c r="B845" s="60"/>
      <c r="C845" s="65"/>
      <c r="D845" s="66"/>
      <c r="E845" s="20" t="str">
        <f t="shared" si="26"/>
        <v>1-1900</v>
      </c>
      <c r="F845" s="69"/>
      <c r="G845" s="67"/>
      <c r="H845" s="69"/>
      <c r="I845" s="60"/>
      <c r="J845" s="67"/>
      <c r="K845" s="25" t="e">
        <f>IFERROR(VLOOKUP(J845,'DE-PARA'!J:K,2,0),VLOOKUP('BD Conta 5294-1'!J845,'DE-PARA'!K:L,2,0))</f>
        <v>#N/A</v>
      </c>
      <c r="L845" s="70"/>
      <c r="M845" s="101">
        <f t="shared" si="27"/>
        <v>0</v>
      </c>
      <c r="O845" s="1" t="e">
        <f>VLOOKUP(K845,'Fluxo de Caixa'!B:B,1,0)</f>
        <v>#N/A</v>
      </c>
    </row>
    <row r="846" spans="2:15">
      <c r="B846" s="60"/>
      <c r="C846" s="65"/>
      <c r="D846" s="66"/>
      <c r="E846" s="20" t="str">
        <f t="shared" si="26"/>
        <v>1-1900</v>
      </c>
      <c r="F846" s="69"/>
      <c r="G846" s="67"/>
      <c r="H846" s="69"/>
      <c r="I846" s="60"/>
      <c r="J846" s="67"/>
      <c r="K846" s="25" t="e">
        <f>IFERROR(VLOOKUP(J846,'DE-PARA'!J:K,2,0),VLOOKUP('BD Conta 5294-1'!J846,'DE-PARA'!K:L,2,0))</f>
        <v>#N/A</v>
      </c>
      <c r="L846" s="70"/>
      <c r="M846" s="101">
        <f t="shared" si="27"/>
        <v>0</v>
      </c>
      <c r="O846" s="1" t="e">
        <f>VLOOKUP(K846,'Fluxo de Caixa'!B:B,1,0)</f>
        <v>#N/A</v>
      </c>
    </row>
    <row r="847" spans="2:15">
      <c r="B847" s="60"/>
      <c r="C847" s="65"/>
      <c r="D847" s="66"/>
      <c r="E847" s="20" t="str">
        <f t="shared" si="26"/>
        <v>1-1900</v>
      </c>
      <c r="F847" s="69"/>
      <c r="G847" s="67"/>
      <c r="H847" s="69"/>
      <c r="I847" s="60"/>
      <c r="J847" s="67"/>
      <c r="K847" s="25" t="e">
        <f>IFERROR(VLOOKUP(J847,'DE-PARA'!J:K,2,0),VLOOKUP('BD Conta 5294-1'!J847,'DE-PARA'!K:L,2,0))</f>
        <v>#N/A</v>
      </c>
      <c r="L847" s="70"/>
      <c r="M847" s="101">
        <f t="shared" si="27"/>
        <v>0</v>
      </c>
      <c r="O847" s="1" t="e">
        <f>VLOOKUP(K847,'Fluxo de Caixa'!B:B,1,0)</f>
        <v>#N/A</v>
      </c>
    </row>
    <row r="848" spans="2:15">
      <c r="B848" s="60"/>
      <c r="C848" s="65"/>
      <c r="D848" s="66"/>
      <c r="E848" s="20" t="str">
        <f t="shared" si="26"/>
        <v>1-1900</v>
      </c>
      <c r="F848" s="69"/>
      <c r="G848" s="67"/>
      <c r="H848" s="69"/>
      <c r="I848" s="60"/>
      <c r="J848" s="67"/>
      <c r="K848" s="25" t="e">
        <f>IFERROR(VLOOKUP(J848,'DE-PARA'!J:K,2,0),VLOOKUP('BD Conta 5294-1'!J848,'DE-PARA'!K:L,2,0))</f>
        <v>#N/A</v>
      </c>
      <c r="L848" s="70"/>
      <c r="M848" s="101">
        <f t="shared" si="27"/>
        <v>0</v>
      </c>
      <c r="O848" s="1" t="e">
        <f>VLOOKUP(K848,'Fluxo de Caixa'!B:B,1,0)</f>
        <v>#N/A</v>
      </c>
    </row>
    <row r="849" spans="2:15">
      <c r="B849" s="60"/>
      <c r="C849" s="65"/>
      <c r="D849" s="66"/>
      <c r="E849" s="20" t="str">
        <f t="shared" si="26"/>
        <v>1-1900</v>
      </c>
      <c r="F849" s="69"/>
      <c r="G849" s="67"/>
      <c r="H849" s="69"/>
      <c r="I849" s="60"/>
      <c r="J849" s="67"/>
      <c r="K849" s="25" t="e">
        <f>IFERROR(VLOOKUP(J849,'DE-PARA'!J:K,2,0),VLOOKUP('BD Conta 5294-1'!J849,'DE-PARA'!K:L,2,0))</f>
        <v>#N/A</v>
      </c>
      <c r="L849" s="70"/>
      <c r="M849" s="101">
        <f t="shared" si="27"/>
        <v>0</v>
      </c>
      <c r="O849" s="1" t="e">
        <f>VLOOKUP(K849,'Fluxo de Caixa'!B:B,1,0)</f>
        <v>#N/A</v>
      </c>
    </row>
    <row r="850" spans="2:15">
      <c r="B850" s="60"/>
      <c r="C850" s="65"/>
      <c r="D850" s="66"/>
      <c r="E850" s="20" t="str">
        <f t="shared" si="26"/>
        <v>1-1900</v>
      </c>
      <c r="F850" s="69"/>
      <c r="G850" s="67"/>
      <c r="H850" s="69"/>
      <c r="I850" s="60"/>
      <c r="J850" s="67"/>
      <c r="K850" s="25" t="e">
        <f>IFERROR(VLOOKUP(J850,'DE-PARA'!J:K,2,0),VLOOKUP('BD Conta 5294-1'!J850,'DE-PARA'!K:L,2,0))</f>
        <v>#N/A</v>
      </c>
      <c r="L850" s="70"/>
      <c r="M850" s="101">
        <f t="shared" si="27"/>
        <v>0</v>
      </c>
      <c r="O850" s="1" t="e">
        <f>VLOOKUP(K850,'Fluxo de Caixa'!B:B,1,0)</f>
        <v>#N/A</v>
      </c>
    </row>
    <row r="851" spans="2:15">
      <c r="B851" s="60"/>
      <c r="C851" s="65"/>
      <c r="D851" s="66"/>
      <c r="E851" s="20" t="str">
        <f t="shared" si="26"/>
        <v>1-1900</v>
      </c>
      <c r="F851" s="69"/>
      <c r="G851" s="67"/>
      <c r="H851" s="69"/>
      <c r="I851" s="60"/>
      <c r="J851" s="67"/>
      <c r="K851" s="25" t="e">
        <f>IFERROR(VLOOKUP(J851,'DE-PARA'!J:K,2,0),VLOOKUP('BD Conta 5294-1'!J851,'DE-PARA'!K:L,2,0))</f>
        <v>#N/A</v>
      </c>
      <c r="L851" s="70"/>
      <c r="M851" s="101">
        <f t="shared" si="27"/>
        <v>0</v>
      </c>
      <c r="O851" s="1" t="e">
        <f>VLOOKUP(K851,'Fluxo de Caixa'!B:B,1,0)</f>
        <v>#N/A</v>
      </c>
    </row>
    <row r="852" spans="2:15">
      <c r="B852" s="60"/>
      <c r="C852" s="65"/>
      <c r="D852" s="66"/>
      <c r="E852" s="20" t="str">
        <f t="shared" si="26"/>
        <v>1-1900</v>
      </c>
      <c r="F852" s="69"/>
      <c r="G852" s="67"/>
      <c r="H852" s="69"/>
      <c r="I852" s="60"/>
      <c r="J852" s="67"/>
      <c r="K852" s="25" t="e">
        <f>IFERROR(VLOOKUP(J852,'DE-PARA'!J:K,2,0),VLOOKUP('BD Conta 5294-1'!J852,'DE-PARA'!K:L,2,0))</f>
        <v>#N/A</v>
      </c>
      <c r="L852" s="70"/>
      <c r="M852" s="101">
        <f t="shared" si="27"/>
        <v>0</v>
      </c>
      <c r="O852" s="1" t="e">
        <f>VLOOKUP(K852,'Fluxo de Caixa'!B:B,1,0)</f>
        <v>#N/A</v>
      </c>
    </row>
    <row r="853" spans="2:15">
      <c r="B853" s="60"/>
      <c r="C853" s="65"/>
      <c r="D853" s="66"/>
      <c r="E853" s="20" t="str">
        <f t="shared" si="26"/>
        <v>1-1900</v>
      </c>
      <c r="F853" s="69"/>
      <c r="G853" s="67"/>
      <c r="H853" s="69"/>
      <c r="I853" s="60"/>
      <c r="J853" s="67"/>
      <c r="K853" s="25" t="e">
        <f>IFERROR(VLOOKUP(J853,'DE-PARA'!J:K,2,0),VLOOKUP('BD Conta 5294-1'!J853,'DE-PARA'!K:L,2,0))</f>
        <v>#N/A</v>
      </c>
      <c r="L853" s="70"/>
      <c r="M853" s="101">
        <f t="shared" si="27"/>
        <v>0</v>
      </c>
      <c r="O853" s="1" t="e">
        <f>VLOOKUP(K853,'Fluxo de Caixa'!B:B,1,0)</f>
        <v>#N/A</v>
      </c>
    </row>
    <row r="854" spans="2:15">
      <c r="B854" s="60"/>
      <c r="C854" s="65"/>
      <c r="D854" s="66"/>
      <c r="E854" s="20" t="str">
        <f t="shared" si="26"/>
        <v>1-1900</v>
      </c>
      <c r="F854" s="69"/>
      <c r="G854" s="67"/>
      <c r="H854" s="69"/>
      <c r="I854" s="60"/>
      <c r="J854" s="67"/>
      <c r="K854" s="25" t="e">
        <f>IFERROR(VLOOKUP(J854,'DE-PARA'!J:K,2,0),VLOOKUP('BD Conta 5294-1'!J854,'DE-PARA'!K:L,2,0))</f>
        <v>#N/A</v>
      </c>
      <c r="L854" s="70"/>
      <c r="M854" s="101">
        <f t="shared" si="27"/>
        <v>0</v>
      </c>
      <c r="O854" s="1" t="e">
        <f>VLOOKUP(K854,'Fluxo de Caixa'!B:B,1,0)</f>
        <v>#N/A</v>
      </c>
    </row>
    <row r="855" spans="2:15">
      <c r="B855" s="60"/>
      <c r="C855" s="65"/>
      <c r="D855" s="66"/>
      <c r="E855" s="20" t="str">
        <f t="shared" si="26"/>
        <v>1-1900</v>
      </c>
      <c r="F855" s="69"/>
      <c r="G855" s="67"/>
      <c r="H855" s="69"/>
      <c r="I855" s="60"/>
      <c r="J855" s="67"/>
      <c r="K855" s="25" t="e">
        <f>IFERROR(VLOOKUP(J855,'DE-PARA'!J:K,2,0),VLOOKUP('BD Conta 5294-1'!J855,'DE-PARA'!K:L,2,0))</f>
        <v>#N/A</v>
      </c>
      <c r="L855" s="70"/>
      <c r="M855" s="101">
        <f t="shared" si="27"/>
        <v>0</v>
      </c>
      <c r="O855" s="1" t="e">
        <f>VLOOKUP(K855,'Fluxo de Caixa'!B:B,1,0)</f>
        <v>#N/A</v>
      </c>
    </row>
    <row r="856" spans="2:15">
      <c r="B856" s="60"/>
      <c r="C856" s="65"/>
      <c r="D856" s="66"/>
      <c r="E856" s="20" t="str">
        <f t="shared" si="26"/>
        <v>1-1900</v>
      </c>
      <c r="F856" s="69"/>
      <c r="G856" s="67"/>
      <c r="H856" s="69"/>
      <c r="I856" s="60"/>
      <c r="J856" s="67"/>
      <c r="K856" s="25" t="e">
        <f>IFERROR(VLOOKUP(J856,'DE-PARA'!J:K,2,0),VLOOKUP('BD Conta 5294-1'!J856,'DE-PARA'!K:L,2,0))</f>
        <v>#N/A</v>
      </c>
      <c r="L856" s="70"/>
      <c r="M856" s="101">
        <f t="shared" si="27"/>
        <v>0</v>
      </c>
      <c r="O856" s="1" t="e">
        <f>VLOOKUP(K856,'Fluxo de Caixa'!B:B,1,0)</f>
        <v>#N/A</v>
      </c>
    </row>
    <row r="857" spans="2:15">
      <c r="B857" s="60"/>
      <c r="C857" s="65"/>
      <c r="D857" s="66"/>
      <c r="E857" s="20" t="str">
        <f t="shared" si="26"/>
        <v>1-1900</v>
      </c>
      <c r="F857" s="69"/>
      <c r="G857" s="67"/>
      <c r="H857" s="69"/>
      <c r="I857" s="60"/>
      <c r="J857" s="67"/>
      <c r="K857" s="25" t="e">
        <f>IFERROR(VLOOKUP(J857,'DE-PARA'!J:K,2,0),VLOOKUP('BD Conta 5294-1'!J857,'DE-PARA'!K:L,2,0))</f>
        <v>#N/A</v>
      </c>
      <c r="L857" s="70"/>
      <c r="M857" s="101">
        <f t="shared" si="27"/>
        <v>0</v>
      </c>
      <c r="O857" s="1" t="e">
        <f>VLOOKUP(K857,'Fluxo de Caixa'!B:B,1,0)</f>
        <v>#N/A</v>
      </c>
    </row>
    <row r="858" spans="2:15">
      <c r="B858" s="60"/>
      <c r="C858" s="65"/>
      <c r="D858" s="66"/>
      <c r="E858" s="20" t="str">
        <f t="shared" si="26"/>
        <v>1-1900</v>
      </c>
      <c r="F858" s="69"/>
      <c r="G858" s="67"/>
      <c r="H858" s="69"/>
      <c r="I858" s="60"/>
      <c r="J858" s="67"/>
      <c r="K858" s="25" t="e">
        <f>IFERROR(VLOOKUP(J858,'DE-PARA'!J:K,2,0),VLOOKUP('BD Conta 5294-1'!J858,'DE-PARA'!K:L,2,0))</f>
        <v>#N/A</v>
      </c>
      <c r="L858" s="70"/>
      <c r="M858" s="101">
        <f t="shared" si="27"/>
        <v>0</v>
      </c>
      <c r="O858" s="1" t="e">
        <f>VLOOKUP(K858,'Fluxo de Caixa'!B:B,1,0)</f>
        <v>#N/A</v>
      </c>
    </row>
    <row r="859" spans="2:15">
      <c r="B859" s="60"/>
      <c r="C859" s="65"/>
      <c r="D859" s="66"/>
      <c r="E859" s="20" t="str">
        <f t="shared" si="26"/>
        <v>1-1900</v>
      </c>
      <c r="F859" s="69"/>
      <c r="G859" s="67"/>
      <c r="H859" s="69"/>
      <c r="I859" s="60"/>
      <c r="J859" s="67"/>
      <c r="K859" s="25" t="e">
        <f>IFERROR(VLOOKUP(J859,'DE-PARA'!J:K,2,0),VLOOKUP('BD Conta 5294-1'!J859,'DE-PARA'!K:L,2,0))</f>
        <v>#N/A</v>
      </c>
      <c r="L859" s="70"/>
      <c r="M859" s="101">
        <f t="shared" si="27"/>
        <v>0</v>
      </c>
      <c r="O859" s="1" t="e">
        <f>VLOOKUP(K859,'Fluxo de Caixa'!B:B,1,0)</f>
        <v>#N/A</v>
      </c>
    </row>
    <row r="860" spans="2:15">
      <c r="B860" s="60"/>
      <c r="C860" s="65"/>
      <c r="D860" s="66"/>
      <c r="E860" s="20" t="str">
        <f t="shared" si="26"/>
        <v>1-1900</v>
      </c>
      <c r="F860" s="69"/>
      <c r="G860" s="67"/>
      <c r="H860" s="69"/>
      <c r="I860" s="60"/>
      <c r="J860" s="67"/>
      <c r="K860" s="25" t="e">
        <f>IFERROR(VLOOKUP(J860,'DE-PARA'!J:K,2,0),VLOOKUP('BD Conta 5294-1'!J860,'DE-PARA'!K:L,2,0))</f>
        <v>#N/A</v>
      </c>
      <c r="L860" s="70"/>
      <c r="M860" s="101">
        <f t="shared" si="27"/>
        <v>0</v>
      </c>
      <c r="O860" s="1" t="e">
        <f>VLOOKUP(K860,'Fluxo de Caixa'!B:B,1,0)</f>
        <v>#N/A</v>
      </c>
    </row>
    <row r="861" spans="2:15">
      <c r="B861" s="60"/>
      <c r="C861" s="65"/>
      <c r="D861" s="66"/>
      <c r="E861" s="20" t="str">
        <f t="shared" si="26"/>
        <v>1-1900</v>
      </c>
      <c r="F861" s="69"/>
      <c r="G861" s="67"/>
      <c r="H861" s="69"/>
      <c r="I861" s="60"/>
      <c r="J861" s="67"/>
      <c r="K861" s="25" t="e">
        <f>IFERROR(VLOOKUP(J861,'DE-PARA'!J:K,2,0),VLOOKUP('BD Conta 5294-1'!J861,'DE-PARA'!K:L,2,0))</f>
        <v>#N/A</v>
      </c>
      <c r="L861" s="70"/>
      <c r="M861" s="101">
        <f t="shared" si="27"/>
        <v>0</v>
      </c>
      <c r="O861" s="1" t="e">
        <f>VLOOKUP(K861,'Fluxo de Caixa'!B:B,1,0)</f>
        <v>#N/A</v>
      </c>
    </row>
    <row r="862" spans="2:15">
      <c r="B862" s="60"/>
      <c r="C862" s="65"/>
      <c r="D862" s="66"/>
      <c r="E862" s="20" t="str">
        <f t="shared" si="26"/>
        <v>1-1900</v>
      </c>
      <c r="F862" s="69"/>
      <c r="G862" s="67"/>
      <c r="H862" s="69"/>
      <c r="I862" s="60"/>
      <c r="J862" s="67"/>
      <c r="K862" s="25" t="e">
        <f>IFERROR(VLOOKUP(J862,'DE-PARA'!J:K,2,0),VLOOKUP('BD Conta 5294-1'!J862,'DE-PARA'!K:L,2,0))</f>
        <v>#N/A</v>
      </c>
      <c r="L862" s="70"/>
      <c r="M862" s="101">
        <f t="shared" si="27"/>
        <v>0</v>
      </c>
      <c r="O862" s="1" t="e">
        <f>VLOOKUP(K862,'Fluxo de Caixa'!B:B,1,0)</f>
        <v>#N/A</v>
      </c>
    </row>
    <row r="863" spans="2:15">
      <c r="B863" s="60"/>
      <c r="C863" s="65"/>
      <c r="D863" s="66"/>
      <c r="E863" s="20" t="str">
        <f t="shared" si="26"/>
        <v>1-1900</v>
      </c>
      <c r="F863" s="69"/>
      <c r="G863" s="67"/>
      <c r="H863" s="69"/>
      <c r="I863" s="60"/>
      <c r="J863" s="67"/>
      <c r="K863" s="25" t="e">
        <f>IFERROR(VLOOKUP(J863,'DE-PARA'!J:K,2,0),VLOOKUP('BD Conta 5294-1'!J863,'DE-PARA'!K:L,2,0))</f>
        <v>#N/A</v>
      </c>
      <c r="L863" s="70"/>
      <c r="M863" s="101">
        <f t="shared" si="27"/>
        <v>0</v>
      </c>
      <c r="O863" s="1" t="e">
        <f>VLOOKUP(K863,'Fluxo de Caixa'!B:B,1,0)</f>
        <v>#N/A</v>
      </c>
    </row>
    <row r="864" spans="2:15">
      <c r="B864" s="60"/>
      <c r="C864" s="65"/>
      <c r="D864" s="66"/>
      <c r="E864" s="20" t="str">
        <f t="shared" si="26"/>
        <v>1-1900</v>
      </c>
      <c r="F864" s="69"/>
      <c r="G864" s="67"/>
      <c r="H864" s="69"/>
      <c r="I864" s="60"/>
      <c r="J864" s="67"/>
      <c r="K864" s="25" t="e">
        <f>IFERROR(VLOOKUP(J864,'DE-PARA'!J:K,2,0),VLOOKUP('BD Conta 5294-1'!J864,'DE-PARA'!K:L,2,0))</f>
        <v>#N/A</v>
      </c>
      <c r="L864" s="70"/>
      <c r="M864" s="101">
        <f t="shared" si="27"/>
        <v>0</v>
      </c>
      <c r="O864" s="1" t="e">
        <f>VLOOKUP(K864,'Fluxo de Caixa'!B:B,1,0)</f>
        <v>#N/A</v>
      </c>
    </row>
    <row r="865" spans="2:15">
      <c r="B865" s="60"/>
      <c r="C865" s="65"/>
      <c r="D865" s="66"/>
      <c r="E865" s="20" t="str">
        <f t="shared" si="26"/>
        <v>1-1900</v>
      </c>
      <c r="F865" s="69"/>
      <c r="G865" s="67"/>
      <c r="H865" s="69"/>
      <c r="I865" s="60"/>
      <c r="J865" s="67"/>
      <c r="K865" s="25" t="e">
        <f>IFERROR(VLOOKUP(J865,'DE-PARA'!J:K,2,0),VLOOKUP('BD Conta 5294-1'!J865,'DE-PARA'!K:L,2,0))</f>
        <v>#N/A</v>
      </c>
      <c r="L865" s="70"/>
      <c r="M865" s="101">
        <f t="shared" si="27"/>
        <v>0</v>
      </c>
      <c r="O865" s="1" t="e">
        <f>VLOOKUP(K865,'Fluxo de Caixa'!B:B,1,0)</f>
        <v>#N/A</v>
      </c>
    </row>
    <row r="866" spans="2:15">
      <c r="B866" s="60"/>
      <c r="C866" s="65"/>
      <c r="D866" s="66"/>
      <c r="E866" s="20" t="str">
        <f t="shared" si="26"/>
        <v>1-1900</v>
      </c>
      <c r="F866" s="69"/>
      <c r="G866" s="67"/>
      <c r="H866" s="69"/>
      <c r="I866" s="60"/>
      <c r="J866" s="67"/>
      <c r="K866" s="25" t="e">
        <f>IFERROR(VLOOKUP(J866,'DE-PARA'!J:K,2,0),VLOOKUP('BD Conta 5294-1'!J866,'DE-PARA'!K:L,2,0))</f>
        <v>#N/A</v>
      </c>
      <c r="L866" s="70"/>
      <c r="M866" s="101">
        <f t="shared" si="27"/>
        <v>0</v>
      </c>
      <c r="O866" s="1" t="e">
        <f>VLOOKUP(K866,'Fluxo de Caixa'!B:B,1,0)</f>
        <v>#N/A</v>
      </c>
    </row>
    <row r="867" spans="2:15">
      <c r="B867" s="60"/>
      <c r="C867" s="65"/>
      <c r="D867" s="66"/>
      <c r="E867" s="20" t="str">
        <f t="shared" si="26"/>
        <v>1-1900</v>
      </c>
      <c r="F867" s="69"/>
      <c r="G867" s="67"/>
      <c r="H867" s="69"/>
      <c r="I867" s="60"/>
      <c r="J867" s="67"/>
      <c r="K867" s="25" t="e">
        <f>IFERROR(VLOOKUP(J867,'DE-PARA'!J:K,2,0),VLOOKUP('BD Conta 5294-1'!J867,'DE-PARA'!K:L,2,0))</f>
        <v>#N/A</v>
      </c>
      <c r="L867" s="70"/>
      <c r="M867" s="101">
        <f t="shared" si="27"/>
        <v>0</v>
      </c>
      <c r="O867" s="1" t="e">
        <f>VLOOKUP(K867,'Fluxo de Caixa'!B:B,1,0)</f>
        <v>#N/A</v>
      </c>
    </row>
    <row r="868" spans="2:15">
      <c r="B868" s="60"/>
      <c r="C868" s="65"/>
      <c r="D868" s="66"/>
      <c r="E868" s="20" t="str">
        <f t="shared" si="26"/>
        <v>1-1900</v>
      </c>
      <c r="F868" s="69"/>
      <c r="G868" s="67"/>
      <c r="H868" s="69"/>
      <c r="I868" s="60"/>
      <c r="J868" s="67"/>
      <c r="K868" s="25" t="e">
        <f>IFERROR(VLOOKUP(J868,'DE-PARA'!J:K,2,0),VLOOKUP('BD Conta 5294-1'!J868,'DE-PARA'!K:L,2,0))</f>
        <v>#N/A</v>
      </c>
      <c r="L868" s="70"/>
      <c r="M868" s="101">
        <f t="shared" si="27"/>
        <v>0</v>
      </c>
      <c r="O868" s="1" t="e">
        <f>VLOOKUP(K868,'Fluxo de Caixa'!B:B,1,0)</f>
        <v>#N/A</v>
      </c>
    </row>
    <row r="869" spans="2:15">
      <c r="B869" s="60"/>
      <c r="C869" s="65"/>
      <c r="D869" s="66"/>
      <c r="E869" s="20" t="str">
        <f t="shared" si="26"/>
        <v>1-1900</v>
      </c>
      <c r="F869" s="69"/>
      <c r="G869" s="67"/>
      <c r="H869" s="69"/>
      <c r="I869" s="60"/>
      <c r="J869" s="67"/>
      <c r="K869" s="25" t="e">
        <f>IFERROR(VLOOKUP(J869,'DE-PARA'!J:K,2,0),VLOOKUP('BD Conta 5294-1'!J869,'DE-PARA'!K:L,2,0))</f>
        <v>#N/A</v>
      </c>
      <c r="L869" s="70"/>
      <c r="M869" s="101">
        <f t="shared" si="27"/>
        <v>0</v>
      </c>
      <c r="O869" s="1" t="e">
        <f>VLOOKUP(K869,'Fluxo de Caixa'!B:B,1,0)</f>
        <v>#N/A</v>
      </c>
    </row>
    <row r="870" spans="2:15">
      <c r="B870" s="60"/>
      <c r="C870" s="65"/>
      <c r="D870" s="66"/>
      <c r="E870" s="20" t="str">
        <f t="shared" si="26"/>
        <v>1-1900</v>
      </c>
      <c r="F870" s="69"/>
      <c r="G870" s="67"/>
      <c r="H870" s="69"/>
      <c r="I870" s="60"/>
      <c r="J870" s="67"/>
      <c r="K870" s="25" t="e">
        <f>IFERROR(VLOOKUP(J870,'DE-PARA'!J:K,2,0),VLOOKUP('BD Conta 5294-1'!J870,'DE-PARA'!K:L,2,0))</f>
        <v>#N/A</v>
      </c>
      <c r="L870" s="70"/>
      <c r="M870" s="101">
        <f t="shared" si="27"/>
        <v>0</v>
      </c>
      <c r="O870" s="1" t="e">
        <f>VLOOKUP(K870,'Fluxo de Caixa'!B:B,1,0)</f>
        <v>#N/A</v>
      </c>
    </row>
    <row r="871" spans="2:15">
      <c r="B871" s="60"/>
      <c r="C871" s="65"/>
      <c r="D871" s="66"/>
      <c r="E871" s="20" t="str">
        <f t="shared" si="26"/>
        <v>1-1900</v>
      </c>
      <c r="F871" s="69"/>
      <c r="G871" s="67"/>
      <c r="H871" s="69"/>
      <c r="I871" s="60"/>
      <c r="J871" s="67"/>
      <c r="K871" s="25" t="e">
        <f>IFERROR(VLOOKUP(J871,'DE-PARA'!J:K,2,0),VLOOKUP('BD Conta 5294-1'!J871,'DE-PARA'!K:L,2,0))</f>
        <v>#N/A</v>
      </c>
      <c r="L871" s="70"/>
      <c r="M871" s="101">
        <f t="shared" si="27"/>
        <v>0</v>
      </c>
      <c r="O871" s="1" t="e">
        <f>VLOOKUP(K871,'Fluxo de Caixa'!B:B,1,0)</f>
        <v>#N/A</v>
      </c>
    </row>
    <row r="872" spans="2:15">
      <c r="B872" s="60"/>
      <c r="C872" s="65"/>
      <c r="D872" s="66"/>
      <c r="E872" s="20" t="str">
        <f t="shared" si="26"/>
        <v>1-1900</v>
      </c>
      <c r="F872" s="69"/>
      <c r="G872" s="67"/>
      <c r="H872" s="69"/>
      <c r="I872" s="60"/>
      <c r="J872" s="67"/>
      <c r="K872" s="25" t="e">
        <f>IFERROR(VLOOKUP(J872,'DE-PARA'!J:K,2,0),VLOOKUP('BD Conta 5294-1'!J872,'DE-PARA'!K:L,2,0))</f>
        <v>#N/A</v>
      </c>
      <c r="L872" s="70"/>
      <c r="M872" s="101">
        <f t="shared" si="27"/>
        <v>0</v>
      </c>
      <c r="O872" s="1" t="e">
        <f>VLOOKUP(K872,'Fluxo de Caixa'!B:B,1,0)</f>
        <v>#N/A</v>
      </c>
    </row>
    <row r="873" spans="2:15">
      <c r="B873" s="60"/>
      <c r="C873" s="65"/>
      <c r="D873" s="66"/>
      <c r="E873" s="20" t="str">
        <f t="shared" si="26"/>
        <v>1-1900</v>
      </c>
      <c r="F873" s="69"/>
      <c r="G873" s="67"/>
      <c r="H873" s="69"/>
      <c r="I873" s="60"/>
      <c r="J873" s="67"/>
      <c r="K873" s="25" t="e">
        <f>IFERROR(VLOOKUP(J873,'DE-PARA'!J:K,2,0),VLOOKUP('BD Conta 5294-1'!J873,'DE-PARA'!K:L,2,0))</f>
        <v>#N/A</v>
      </c>
      <c r="L873" s="70"/>
      <c r="M873" s="101">
        <f t="shared" si="27"/>
        <v>0</v>
      </c>
      <c r="O873" s="1" t="e">
        <f>VLOOKUP(K873,'Fluxo de Caixa'!B:B,1,0)</f>
        <v>#N/A</v>
      </c>
    </row>
    <row r="874" spans="2:15">
      <c r="B874" s="60"/>
      <c r="C874" s="65"/>
      <c r="D874" s="66"/>
      <c r="E874" s="20" t="str">
        <f t="shared" si="26"/>
        <v>1-1900</v>
      </c>
      <c r="F874" s="69"/>
      <c r="G874" s="67"/>
      <c r="H874" s="69"/>
      <c r="I874" s="60"/>
      <c r="J874" s="67"/>
      <c r="K874" s="25" t="e">
        <f>IFERROR(VLOOKUP(J874,'DE-PARA'!J:K,2,0),VLOOKUP('BD Conta 5294-1'!J874,'DE-PARA'!K:L,2,0))</f>
        <v>#N/A</v>
      </c>
      <c r="L874" s="70"/>
      <c r="M874" s="101">
        <f t="shared" si="27"/>
        <v>0</v>
      </c>
      <c r="O874" s="1" t="e">
        <f>VLOOKUP(K874,'Fluxo de Caixa'!B:B,1,0)</f>
        <v>#N/A</v>
      </c>
    </row>
    <row r="875" spans="2:15">
      <c r="B875" s="60"/>
      <c r="C875" s="65"/>
      <c r="D875" s="66"/>
      <c r="E875" s="20" t="str">
        <f t="shared" si="26"/>
        <v>1-1900</v>
      </c>
      <c r="F875" s="69"/>
      <c r="G875" s="67"/>
      <c r="H875" s="69"/>
      <c r="I875" s="60"/>
      <c r="J875" s="67"/>
      <c r="K875" s="25" t="e">
        <f>IFERROR(VLOOKUP(J875,'DE-PARA'!J:K,2,0),VLOOKUP('BD Conta 5294-1'!J875,'DE-PARA'!K:L,2,0))</f>
        <v>#N/A</v>
      </c>
      <c r="L875" s="70"/>
      <c r="M875" s="101">
        <f t="shared" si="27"/>
        <v>0</v>
      </c>
      <c r="O875" s="1" t="e">
        <f>VLOOKUP(K875,'Fluxo de Caixa'!B:B,1,0)</f>
        <v>#N/A</v>
      </c>
    </row>
    <row r="876" spans="2:15">
      <c r="B876" s="60"/>
      <c r="C876" s="65"/>
      <c r="D876" s="66"/>
      <c r="E876" s="20" t="str">
        <f t="shared" si="26"/>
        <v>1-1900</v>
      </c>
      <c r="F876" s="69"/>
      <c r="G876" s="67"/>
      <c r="H876" s="69"/>
      <c r="I876" s="60"/>
      <c r="J876" s="67"/>
      <c r="K876" s="25" t="e">
        <f>IFERROR(VLOOKUP(J876,'DE-PARA'!J:K,2,0),VLOOKUP('BD Conta 5294-1'!J876,'DE-PARA'!K:L,2,0))</f>
        <v>#N/A</v>
      </c>
      <c r="L876" s="70"/>
      <c r="M876" s="101">
        <f t="shared" si="27"/>
        <v>0</v>
      </c>
      <c r="O876" s="1" t="e">
        <f>VLOOKUP(K876,'Fluxo de Caixa'!B:B,1,0)</f>
        <v>#N/A</v>
      </c>
    </row>
    <row r="877" spans="2:15">
      <c r="B877" s="60"/>
      <c r="C877" s="65"/>
      <c r="D877" s="66"/>
      <c r="E877" s="20" t="str">
        <f t="shared" si="26"/>
        <v>1-1900</v>
      </c>
      <c r="F877" s="69"/>
      <c r="G877" s="67"/>
      <c r="H877" s="69"/>
      <c r="I877" s="60"/>
      <c r="J877" s="67"/>
      <c r="K877" s="25" t="e">
        <f>IFERROR(VLOOKUP(J877,'DE-PARA'!J:K,2,0),VLOOKUP('BD Conta 5294-1'!J877,'DE-PARA'!K:L,2,0))</f>
        <v>#N/A</v>
      </c>
      <c r="L877" s="70"/>
      <c r="M877" s="101">
        <f t="shared" si="27"/>
        <v>0</v>
      </c>
      <c r="O877" s="1" t="e">
        <f>VLOOKUP(K877,'Fluxo de Caixa'!B:B,1,0)</f>
        <v>#N/A</v>
      </c>
    </row>
    <row r="878" spans="2:15">
      <c r="B878" s="60"/>
      <c r="C878" s="65"/>
      <c r="D878" s="66"/>
      <c r="E878" s="20" t="str">
        <f t="shared" si="26"/>
        <v>1-1900</v>
      </c>
      <c r="F878" s="69"/>
      <c r="G878" s="67"/>
      <c r="H878" s="69"/>
      <c r="I878" s="60"/>
      <c r="J878" s="67"/>
      <c r="K878" s="25" t="e">
        <f>IFERROR(VLOOKUP(J878,'DE-PARA'!J:K,2,0),VLOOKUP('BD Conta 5294-1'!J878,'DE-PARA'!K:L,2,0))</f>
        <v>#N/A</v>
      </c>
      <c r="L878" s="70"/>
      <c r="M878" s="101">
        <f t="shared" si="27"/>
        <v>0</v>
      </c>
      <c r="O878" s="1" t="e">
        <f>VLOOKUP(K878,'Fluxo de Caixa'!B:B,1,0)</f>
        <v>#N/A</v>
      </c>
    </row>
    <row r="879" spans="2:15">
      <c r="B879" s="60"/>
      <c r="C879" s="65"/>
      <c r="D879" s="66"/>
      <c r="E879" s="20" t="str">
        <f t="shared" si="26"/>
        <v>1-1900</v>
      </c>
      <c r="F879" s="69"/>
      <c r="G879" s="67"/>
      <c r="H879" s="69"/>
      <c r="I879" s="60"/>
      <c r="J879" s="67"/>
      <c r="K879" s="25" t="e">
        <f>IFERROR(VLOOKUP(J879,'DE-PARA'!J:K,2,0),VLOOKUP('BD Conta 5294-1'!J879,'DE-PARA'!K:L,2,0))</f>
        <v>#N/A</v>
      </c>
      <c r="L879" s="70"/>
      <c r="M879" s="101">
        <f t="shared" si="27"/>
        <v>0</v>
      </c>
      <c r="O879" s="1" t="e">
        <f>VLOOKUP(K879,'Fluxo de Caixa'!B:B,1,0)</f>
        <v>#N/A</v>
      </c>
    </row>
    <row r="880" spans="2:15">
      <c r="B880" s="60"/>
      <c r="C880" s="65"/>
      <c r="D880" s="66"/>
      <c r="E880" s="20" t="str">
        <f t="shared" si="26"/>
        <v>1-1900</v>
      </c>
      <c r="F880" s="69"/>
      <c r="G880" s="67"/>
      <c r="H880" s="69"/>
      <c r="I880" s="60"/>
      <c r="J880" s="67"/>
      <c r="K880" s="25" t="e">
        <f>IFERROR(VLOOKUP(J880,'DE-PARA'!J:K,2,0),VLOOKUP('BD Conta 5294-1'!J880,'DE-PARA'!K:L,2,0))</f>
        <v>#N/A</v>
      </c>
      <c r="L880" s="70"/>
      <c r="M880" s="101">
        <f t="shared" si="27"/>
        <v>0</v>
      </c>
      <c r="O880" s="1" t="e">
        <f>VLOOKUP(K880,'Fluxo de Caixa'!B:B,1,0)</f>
        <v>#N/A</v>
      </c>
    </row>
    <row r="881" spans="2:15">
      <c r="B881" s="60"/>
      <c r="C881" s="65"/>
      <c r="D881" s="66"/>
      <c r="E881" s="20" t="str">
        <f t="shared" si="26"/>
        <v>1-1900</v>
      </c>
      <c r="F881" s="69"/>
      <c r="G881" s="67"/>
      <c r="H881" s="69"/>
      <c r="I881" s="60"/>
      <c r="J881" s="67"/>
      <c r="K881" s="25" t="e">
        <f>IFERROR(VLOOKUP(J881,'DE-PARA'!J:K,2,0),VLOOKUP('BD Conta 5294-1'!J881,'DE-PARA'!K:L,2,0))</f>
        <v>#N/A</v>
      </c>
      <c r="L881" s="70"/>
      <c r="M881" s="101">
        <f t="shared" si="27"/>
        <v>0</v>
      </c>
      <c r="O881" s="1" t="e">
        <f>VLOOKUP(K881,'Fluxo de Caixa'!B:B,1,0)</f>
        <v>#N/A</v>
      </c>
    </row>
    <row r="882" spans="2:15">
      <c r="B882" s="60"/>
      <c r="C882" s="65"/>
      <c r="D882" s="66"/>
      <c r="E882" s="20" t="str">
        <f t="shared" si="26"/>
        <v>1-1900</v>
      </c>
      <c r="F882" s="69"/>
      <c r="G882" s="67"/>
      <c r="H882" s="69"/>
      <c r="I882" s="60"/>
      <c r="J882" s="67"/>
      <c r="K882" s="25" t="e">
        <f>IFERROR(VLOOKUP(J882,'DE-PARA'!J:K,2,0),VLOOKUP('BD Conta 5294-1'!J882,'DE-PARA'!K:L,2,0))</f>
        <v>#N/A</v>
      </c>
      <c r="L882" s="70"/>
      <c r="M882" s="101">
        <f t="shared" si="27"/>
        <v>0</v>
      </c>
      <c r="O882" s="1" t="e">
        <f>VLOOKUP(K882,'Fluxo de Caixa'!B:B,1,0)</f>
        <v>#N/A</v>
      </c>
    </row>
    <row r="883" spans="2:15">
      <c r="B883" s="60"/>
      <c r="C883" s="65"/>
      <c r="D883" s="66"/>
      <c r="E883" s="20" t="str">
        <f t="shared" si="26"/>
        <v>1-1900</v>
      </c>
      <c r="F883" s="69"/>
      <c r="G883" s="67"/>
      <c r="H883" s="69"/>
      <c r="I883" s="60"/>
      <c r="J883" s="67"/>
      <c r="K883" s="25" t="e">
        <f>IFERROR(VLOOKUP(J883,'DE-PARA'!J:K,2,0),VLOOKUP('BD Conta 5294-1'!J883,'DE-PARA'!K:L,2,0))</f>
        <v>#N/A</v>
      </c>
      <c r="L883" s="70"/>
      <c r="M883" s="101">
        <f t="shared" si="27"/>
        <v>0</v>
      </c>
      <c r="O883" s="1" t="e">
        <f>VLOOKUP(K883,'Fluxo de Caixa'!B:B,1,0)</f>
        <v>#N/A</v>
      </c>
    </row>
    <row r="884" spans="2:15">
      <c r="B884" s="60"/>
      <c r="C884" s="65"/>
      <c r="D884" s="66"/>
      <c r="E884" s="20" t="str">
        <f t="shared" si="26"/>
        <v>1-1900</v>
      </c>
      <c r="F884" s="69"/>
      <c r="G884" s="67"/>
      <c r="H884" s="69"/>
      <c r="I884" s="60"/>
      <c r="J884" s="67"/>
      <c r="K884" s="25" t="e">
        <f>IFERROR(VLOOKUP(J884,'DE-PARA'!J:K,2,0),VLOOKUP('BD Conta 5294-1'!J884,'DE-PARA'!K:L,2,0))</f>
        <v>#N/A</v>
      </c>
      <c r="L884" s="70"/>
      <c r="M884" s="101">
        <f t="shared" si="27"/>
        <v>0</v>
      </c>
      <c r="O884" s="1" t="e">
        <f>VLOOKUP(K884,'Fluxo de Caixa'!B:B,1,0)</f>
        <v>#N/A</v>
      </c>
    </row>
    <row r="885" spans="2:15">
      <c r="B885" s="60"/>
      <c r="C885" s="65"/>
      <c r="D885" s="66"/>
      <c r="E885" s="20" t="str">
        <f t="shared" si="26"/>
        <v>1-1900</v>
      </c>
      <c r="F885" s="69"/>
      <c r="G885" s="67"/>
      <c r="H885" s="69"/>
      <c r="I885" s="60"/>
      <c r="J885" s="67"/>
      <c r="K885" s="25" t="e">
        <f>IFERROR(VLOOKUP(J885,'DE-PARA'!J:K,2,0),VLOOKUP('BD Conta 5294-1'!J885,'DE-PARA'!K:L,2,0))</f>
        <v>#N/A</v>
      </c>
      <c r="L885" s="70"/>
      <c r="M885" s="101">
        <f t="shared" si="27"/>
        <v>0</v>
      </c>
      <c r="O885" s="1" t="e">
        <f>VLOOKUP(K885,'Fluxo de Caixa'!B:B,1,0)</f>
        <v>#N/A</v>
      </c>
    </row>
    <row r="886" spans="2:15">
      <c r="B886" s="60"/>
      <c r="C886" s="65"/>
      <c r="D886" s="66"/>
      <c r="E886" s="20" t="str">
        <f t="shared" si="26"/>
        <v>1-1900</v>
      </c>
      <c r="F886" s="69"/>
      <c r="G886" s="67"/>
      <c r="H886" s="69"/>
      <c r="I886" s="60"/>
      <c r="J886" s="67"/>
      <c r="K886" s="25" t="e">
        <f>IFERROR(VLOOKUP(J886,'DE-PARA'!J:K,2,0),VLOOKUP('BD Conta 5294-1'!J886,'DE-PARA'!K:L,2,0))</f>
        <v>#N/A</v>
      </c>
      <c r="L886" s="70"/>
      <c r="M886" s="101">
        <f t="shared" si="27"/>
        <v>0</v>
      </c>
      <c r="O886" s="1" t="e">
        <f>VLOOKUP(K886,'Fluxo de Caixa'!B:B,1,0)</f>
        <v>#N/A</v>
      </c>
    </row>
    <row r="887" spans="2:15">
      <c r="B887" s="60"/>
      <c r="C887" s="65"/>
      <c r="D887" s="66"/>
      <c r="E887" s="20" t="str">
        <f t="shared" si="26"/>
        <v>1-1900</v>
      </c>
      <c r="F887" s="69"/>
      <c r="G887" s="67"/>
      <c r="H887" s="69"/>
      <c r="I887" s="60"/>
      <c r="J887" s="67"/>
      <c r="K887" s="25" t="e">
        <f>IFERROR(VLOOKUP(J887,'DE-PARA'!J:K,2,0),VLOOKUP('BD Conta 5294-1'!J887,'DE-PARA'!K:L,2,0))</f>
        <v>#N/A</v>
      </c>
      <c r="L887" s="70"/>
      <c r="M887" s="101">
        <f t="shared" si="27"/>
        <v>0</v>
      </c>
      <c r="O887" s="1" t="e">
        <f>VLOOKUP(K887,'Fluxo de Caixa'!B:B,1,0)</f>
        <v>#N/A</v>
      </c>
    </row>
    <row r="888" spans="2:15">
      <c r="B888" s="60"/>
      <c r="C888" s="65"/>
      <c r="D888" s="66"/>
      <c r="E888" s="20" t="str">
        <f t="shared" si="26"/>
        <v>1-1900</v>
      </c>
      <c r="F888" s="69"/>
      <c r="G888" s="67"/>
      <c r="H888" s="69"/>
      <c r="I888" s="60"/>
      <c r="J888" s="67"/>
      <c r="K888" s="25" t="e">
        <f>IFERROR(VLOOKUP(J888,'DE-PARA'!J:K,2,0),VLOOKUP('BD Conta 5294-1'!J888,'DE-PARA'!K:L,2,0))</f>
        <v>#N/A</v>
      </c>
      <c r="L888" s="70"/>
      <c r="M888" s="101">
        <f t="shared" si="27"/>
        <v>0</v>
      </c>
      <c r="O888" s="1" t="e">
        <f>VLOOKUP(K888,'Fluxo de Caixa'!B:B,1,0)</f>
        <v>#N/A</v>
      </c>
    </row>
    <row r="889" spans="2:15">
      <c r="B889" s="60"/>
      <c r="C889" s="65"/>
      <c r="D889" s="66"/>
      <c r="E889" s="20" t="str">
        <f t="shared" si="26"/>
        <v>1-1900</v>
      </c>
      <c r="F889" s="69"/>
      <c r="G889" s="67"/>
      <c r="H889" s="69"/>
      <c r="I889" s="60"/>
      <c r="J889" s="67"/>
      <c r="K889" s="25" t="e">
        <f>IFERROR(VLOOKUP(J889,'DE-PARA'!J:K,2,0),VLOOKUP('BD Conta 5294-1'!J889,'DE-PARA'!K:L,2,0))</f>
        <v>#N/A</v>
      </c>
      <c r="L889" s="70"/>
      <c r="M889" s="101">
        <f t="shared" si="27"/>
        <v>0</v>
      </c>
      <c r="O889" s="1" t="e">
        <f>VLOOKUP(K889,'Fluxo de Caixa'!B:B,1,0)</f>
        <v>#N/A</v>
      </c>
    </row>
    <row r="890" spans="2:15">
      <c r="B890" s="60"/>
      <c r="C890" s="65"/>
      <c r="D890" s="66"/>
      <c r="E890" s="20" t="str">
        <f t="shared" si="26"/>
        <v>1-1900</v>
      </c>
      <c r="F890" s="69"/>
      <c r="G890" s="67"/>
      <c r="H890" s="69"/>
      <c r="I890" s="60"/>
      <c r="J890" s="67"/>
      <c r="K890" s="25" t="e">
        <f>IFERROR(VLOOKUP(J890,'DE-PARA'!J:K,2,0),VLOOKUP('BD Conta 5294-1'!J890,'DE-PARA'!K:L,2,0))</f>
        <v>#N/A</v>
      </c>
      <c r="L890" s="70"/>
      <c r="M890" s="101">
        <f t="shared" si="27"/>
        <v>0</v>
      </c>
      <c r="O890" s="1" t="e">
        <f>VLOOKUP(K890,'Fluxo de Caixa'!B:B,1,0)</f>
        <v>#N/A</v>
      </c>
    </row>
    <row r="891" spans="2:15">
      <c r="B891" s="60"/>
      <c r="C891" s="65"/>
      <c r="D891" s="66"/>
      <c r="E891" s="20" t="str">
        <f t="shared" si="26"/>
        <v>1-1900</v>
      </c>
      <c r="F891" s="69"/>
      <c r="G891" s="67"/>
      <c r="H891" s="69"/>
      <c r="I891" s="60"/>
      <c r="J891" s="67"/>
      <c r="K891" s="25" t="e">
        <f>IFERROR(VLOOKUP(J891,'DE-PARA'!J:K,2,0),VLOOKUP('BD Conta 5294-1'!J891,'DE-PARA'!K:L,2,0))</f>
        <v>#N/A</v>
      </c>
      <c r="L891" s="70"/>
      <c r="M891" s="101">
        <f t="shared" si="27"/>
        <v>0</v>
      </c>
      <c r="O891" s="1" t="e">
        <f>VLOOKUP(K891,'Fluxo de Caixa'!B:B,1,0)</f>
        <v>#N/A</v>
      </c>
    </row>
    <row r="892" spans="2:15">
      <c r="B892" s="60"/>
      <c r="C892" s="65"/>
      <c r="D892" s="66"/>
      <c r="E892" s="20" t="str">
        <f t="shared" si="26"/>
        <v>1-1900</v>
      </c>
      <c r="F892" s="69"/>
      <c r="G892" s="67"/>
      <c r="H892" s="69"/>
      <c r="I892" s="60"/>
      <c r="J892" s="67"/>
      <c r="K892" s="25" t="e">
        <f>IFERROR(VLOOKUP(J892,'DE-PARA'!J:K,2,0),VLOOKUP('BD Conta 5294-1'!J892,'DE-PARA'!K:L,2,0))</f>
        <v>#N/A</v>
      </c>
      <c r="L892" s="70"/>
      <c r="M892" s="101">
        <f t="shared" si="27"/>
        <v>0</v>
      </c>
      <c r="O892" s="1" t="e">
        <f>VLOOKUP(K892,'Fluxo de Caixa'!B:B,1,0)</f>
        <v>#N/A</v>
      </c>
    </row>
    <row r="893" spans="2:15">
      <c r="B893" s="60"/>
      <c r="C893" s="65"/>
      <c r="D893" s="66"/>
      <c r="E893" s="20" t="str">
        <f t="shared" si="26"/>
        <v>1-1900</v>
      </c>
      <c r="F893" s="69"/>
      <c r="G893" s="67"/>
      <c r="H893" s="69"/>
      <c r="I893" s="60"/>
      <c r="J893" s="67"/>
      <c r="K893" s="25" t="e">
        <f>IFERROR(VLOOKUP(J893,'DE-PARA'!J:K,2,0),VLOOKUP('BD Conta 5294-1'!J893,'DE-PARA'!K:L,2,0))</f>
        <v>#N/A</v>
      </c>
      <c r="L893" s="70"/>
      <c r="M893" s="101">
        <f t="shared" si="27"/>
        <v>0</v>
      </c>
      <c r="O893" s="1" t="e">
        <f>VLOOKUP(K893,'Fluxo de Caixa'!B:B,1,0)</f>
        <v>#N/A</v>
      </c>
    </row>
    <row r="894" spans="2:15">
      <c r="B894" s="60"/>
      <c r="C894" s="65"/>
      <c r="D894" s="66"/>
      <c r="E894" s="20" t="str">
        <f t="shared" si="26"/>
        <v>1-1900</v>
      </c>
      <c r="F894" s="69"/>
      <c r="G894" s="67"/>
      <c r="H894" s="69"/>
      <c r="I894" s="60"/>
      <c r="J894" s="67"/>
      <c r="K894" s="25" t="e">
        <f>IFERROR(VLOOKUP(J894,'DE-PARA'!J:K,2,0),VLOOKUP('BD Conta 5294-1'!J894,'DE-PARA'!K:L,2,0))</f>
        <v>#N/A</v>
      </c>
      <c r="L894" s="70"/>
      <c r="M894" s="101">
        <f t="shared" si="27"/>
        <v>0</v>
      </c>
      <c r="O894" s="1" t="e">
        <f>VLOOKUP(K894,'Fluxo de Caixa'!B:B,1,0)</f>
        <v>#N/A</v>
      </c>
    </row>
    <row r="895" spans="2:15">
      <c r="B895" s="60"/>
      <c r="C895" s="65"/>
      <c r="D895" s="66"/>
      <c r="E895" s="20" t="str">
        <f t="shared" si="26"/>
        <v>1-1900</v>
      </c>
      <c r="F895" s="69"/>
      <c r="G895" s="67"/>
      <c r="H895" s="69"/>
      <c r="I895" s="60"/>
      <c r="J895" s="67"/>
      <c r="K895" s="25" t="e">
        <f>IFERROR(VLOOKUP(J895,'DE-PARA'!J:K,2,0),VLOOKUP('BD Conta 5294-1'!J895,'DE-PARA'!K:L,2,0))</f>
        <v>#N/A</v>
      </c>
      <c r="L895" s="70"/>
      <c r="M895" s="101">
        <f t="shared" si="27"/>
        <v>0</v>
      </c>
      <c r="O895" s="1" t="e">
        <f>VLOOKUP(K895,'Fluxo de Caixa'!B:B,1,0)</f>
        <v>#N/A</v>
      </c>
    </row>
    <row r="896" spans="2:15">
      <c r="B896" s="60"/>
      <c r="C896" s="65"/>
      <c r="D896" s="66"/>
      <c r="E896" s="20" t="str">
        <f t="shared" si="26"/>
        <v>1-1900</v>
      </c>
      <c r="F896" s="69"/>
      <c r="G896" s="67"/>
      <c r="H896" s="69"/>
      <c r="I896" s="60"/>
      <c r="J896" s="67"/>
      <c r="K896" s="25" t="e">
        <f>IFERROR(VLOOKUP(J896,'DE-PARA'!J:K,2,0),VLOOKUP('BD Conta 5294-1'!J896,'DE-PARA'!K:L,2,0))</f>
        <v>#N/A</v>
      </c>
      <c r="L896" s="70"/>
      <c r="M896" s="101">
        <f t="shared" si="27"/>
        <v>0</v>
      </c>
      <c r="O896" s="1" t="e">
        <f>VLOOKUP(K896,'Fluxo de Caixa'!B:B,1,0)</f>
        <v>#N/A</v>
      </c>
    </row>
    <row r="897" spans="2:15">
      <c r="B897" s="60"/>
      <c r="C897" s="65"/>
      <c r="D897" s="66"/>
      <c r="E897" s="20" t="str">
        <f t="shared" si="26"/>
        <v>1-1900</v>
      </c>
      <c r="F897" s="69"/>
      <c r="G897" s="67"/>
      <c r="H897" s="69"/>
      <c r="I897" s="60"/>
      <c r="J897" s="67"/>
      <c r="K897" s="25" t="e">
        <f>IFERROR(VLOOKUP(J897,'DE-PARA'!J:K,2,0),VLOOKUP('BD Conta 5294-1'!J897,'DE-PARA'!K:L,2,0))</f>
        <v>#N/A</v>
      </c>
      <c r="L897" s="70"/>
      <c r="M897" s="101">
        <f t="shared" si="27"/>
        <v>0</v>
      </c>
      <c r="O897" s="1" t="e">
        <f>VLOOKUP(K897,'Fluxo de Caixa'!B:B,1,0)</f>
        <v>#N/A</v>
      </c>
    </row>
    <row r="898" spans="2:15">
      <c r="B898" s="60"/>
      <c r="C898" s="65"/>
      <c r="D898" s="66"/>
      <c r="E898" s="20" t="str">
        <f t="shared" si="26"/>
        <v>1-1900</v>
      </c>
      <c r="F898" s="69"/>
      <c r="G898" s="67"/>
      <c r="H898" s="69"/>
      <c r="I898" s="60"/>
      <c r="J898" s="67"/>
      <c r="K898" s="25" t="e">
        <f>IFERROR(VLOOKUP(J898,'DE-PARA'!J:K,2,0),VLOOKUP('BD Conta 5294-1'!J898,'DE-PARA'!K:L,2,0))</f>
        <v>#N/A</v>
      </c>
      <c r="L898" s="70"/>
      <c r="M898" s="101">
        <f t="shared" si="27"/>
        <v>0</v>
      </c>
      <c r="O898" s="1" t="e">
        <f>VLOOKUP(K898,'Fluxo de Caixa'!B:B,1,0)</f>
        <v>#N/A</v>
      </c>
    </row>
    <row r="899" spans="2:15">
      <c r="B899" s="60"/>
      <c r="C899" s="65"/>
      <c r="D899" s="66"/>
      <c r="E899" s="20" t="str">
        <f t="shared" si="26"/>
        <v>1-1900</v>
      </c>
      <c r="F899" s="69"/>
      <c r="G899" s="67"/>
      <c r="H899" s="69"/>
      <c r="I899" s="60"/>
      <c r="J899" s="67"/>
      <c r="K899" s="25" t="e">
        <f>IFERROR(VLOOKUP(J899,'DE-PARA'!J:K,2,0),VLOOKUP('BD Conta 5294-1'!J899,'DE-PARA'!K:L,2,0))</f>
        <v>#N/A</v>
      </c>
      <c r="L899" s="70"/>
      <c r="M899" s="101">
        <f t="shared" si="27"/>
        <v>0</v>
      </c>
      <c r="O899" s="1" t="e">
        <f>VLOOKUP(K899,'Fluxo de Caixa'!B:B,1,0)</f>
        <v>#N/A</v>
      </c>
    </row>
    <row r="900" spans="2:15">
      <c r="B900" s="60"/>
      <c r="C900" s="65"/>
      <c r="D900" s="66"/>
      <c r="E900" s="20" t="str">
        <f t="shared" ref="E900:E963" si="28">MONTH(D900)&amp;"-"&amp;YEAR(D900)</f>
        <v>1-1900</v>
      </c>
      <c r="F900" s="69"/>
      <c r="G900" s="67"/>
      <c r="H900" s="69"/>
      <c r="I900" s="60"/>
      <c r="J900" s="67"/>
      <c r="K900" s="25" t="e">
        <f>IFERROR(VLOOKUP(J900,'DE-PARA'!J:K,2,0),VLOOKUP('BD Conta 5294-1'!J900,'DE-PARA'!K:L,2,0))</f>
        <v>#N/A</v>
      </c>
      <c r="L900" s="70"/>
      <c r="M900" s="101">
        <f t="shared" si="27"/>
        <v>0</v>
      </c>
      <c r="O900" s="1" t="e">
        <f>VLOOKUP(K900,'Fluxo de Caixa'!B:B,1,0)</f>
        <v>#N/A</v>
      </c>
    </row>
    <row r="901" spans="2:15">
      <c r="B901" s="60"/>
      <c r="C901" s="65"/>
      <c r="D901" s="66"/>
      <c r="E901" s="20" t="str">
        <f t="shared" si="28"/>
        <v>1-1900</v>
      </c>
      <c r="F901" s="69"/>
      <c r="G901" s="67"/>
      <c r="H901" s="69"/>
      <c r="I901" s="60"/>
      <c r="J901" s="67"/>
      <c r="K901" s="25" t="e">
        <f>IFERROR(VLOOKUP(J901,'DE-PARA'!J:K,2,0),VLOOKUP('BD Conta 5294-1'!J901,'DE-PARA'!K:L,2,0))</f>
        <v>#N/A</v>
      </c>
      <c r="L901" s="70"/>
      <c r="M901" s="101">
        <f t="shared" si="27"/>
        <v>0</v>
      </c>
      <c r="O901" s="1" t="e">
        <f>VLOOKUP(K901,'Fluxo de Caixa'!B:B,1,0)</f>
        <v>#N/A</v>
      </c>
    </row>
    <row r="902" spans="2:15">
      <c r="B902" s="60"/>
      <c r="C902" s="65"/>
      <c r="D902" s="66"/>
      <c r="E902" s="20" t="str">
        <f t="shared" si="28"/>
        <v>1-1900</v>
      </c>
      <c r="F902" s="69"/>
      <c r="G902" s="67"/>
      <c r="H902" s="69"/>
      <c r="I902" s="60"/>
      <c r="J902" s="67"/>
      <c r="K902" s="25" t="e">
        <f>IFERROR(VLOOKUP(J902,'DE-PARA'!J:K,2,0),VLOOKUP('BD Conta 5294-1'!J902,'DE-PARA'!K:L,2,0))</f>
        <v>#N/A</v>
      </c>
      <c r="L902" s="70"/>
      <c r="M902" s="101">
        <f t="shared" ref="M902:M965" si="29">M901+L902</f>
        <v>0</v>
      </c>
      <c r="O902" s="1" t="e">
        <f>VLOOKUP(K902,'Fluxo de Caixa'!B:B,1,0)</f>
        <v>#N/A</v>
      </c>
    </row>
    <row r="903" spans="2:15">
      <c r="B903" s="60"/>
      <c r="C903" s="65"/>
      <c r="D903" s="66"/>
      <c r="E903" s="20" t="str">
        <f t="shared" si="28"/>
        <v>1-1900</v>
      </c>
      <c r="F903" s="69"/>
      <c r="G903" s="67"/>
      <c r="H903" s="69"/>
      <c r="I903" s="60"/>
      <c r="J903" s="67"/>
      <c r="K903" s="25" t="e">
        <f>IFERROR(VLOOKUP(J903,'DE-PARA'!J:K,2,0),VLOOKUP('BD Conta 5294-1'!J903,'DE-PARA'!K:L,2,0))</f>
        <v>#N/A</v>
      </c>
      <c r="L903" s="70"/>
      <c r="M903" s="101">
        <f t="shared" si="29"/>
        <v>0</v>
      </c>
      <c r="O903" s="1" t="e">
        <f>VLOOKUP(K903,'Fluxo de Caixa'!B:B,1,0)</f>
        <v>#N/A</v>
      </c>
    </row>
    <row r="904" spans="2:15">
      <c r="B904" s="60"/>
      <c r="C904" s="65"/>
      <c r="D904" s="66"/>
      <c r="E904" s="20" t="str">
        <f t="shared" si="28"/>
        <v>1-1900</v>
      </c>
      <c r="F904" s="69"/>
      <c r="G904" s="67"/>
      <c r="H904" s="69"/>
      <c r="I904" s="60"/>
      <c r="J904" s="67"/>
      <c r="K904" s="25" t="e">
        <f>IFERROR(VLOOKUP(J904,'DE-PARA'!J:K,2,0),VLOOKUP('BD Conta 5294-1'!J904,'DE-PARA'!K:L,2,0))</f>
        <v>#N/A</v>
      </c>
      <c r="L904" s="70"/>
      <c r="M904" s="101">
        <f t="shared" si="29"/>
        <v>0</v>
      </c>
      <c r="O904" s="1" t="e">
        <f>VLOOKUP(K904,'Fluxo de Caixa'!B:B,1,0)</f>
        <v>#N/A</v>
      </c>
    </row>
    <row r="905" spans="2:15">
      <c r="B905" s="60"/>
      <c r="C905" s="65"/>
      <c r="D905" s="66"/>
      <c r="E905" s="20" t="str">
        <f t="shared" si="28"/>
        <v>1-1900</v>
      </c>
      <c r="F905" s="69"/>
      <c r="G905" s="67"/>
      <c r="H905" s="69"/>
      <c r="I905" s="60"/>
      <c r="J905" s="67"/>
      <c r="K905" s="25" t="e">
        <f>IFERROR(VLOOKUP(J905,'DE-PARA'!J:K,2,0),VLOOKUP('BD Conta 5294-1'!J905,'DE-PARA'!K:L,2,0))</f>
        <v>#N/A</v>
      </c>
      <c r="L905" s="70"/>
      <c r="M905" s="101">
        <f t="shared" si="29"/>
        <v>0</v>
      </c>
      <c r="O905" s="1" t="e">
        <f>VLOOKUP(K905,'Fluxo de Caixa'!B:B,1,0)</f>
        <v>#N/A</v>
      </c>
    </row>
    <row r="906" spans="2:15">
      <c r="B906" s="60"/>
      <c r="C906" s="65"/>
      <c r="D906" s="66"/>
      <c r="E906" s="20" t="str">
        <f t="shared" si="28"/>
        <v>1-1900</v>
      </c>
      <c r="F906" s="69"/>
      <c r="G906" s="67"/>
      <c r="H906" s="69"/>
      <c r="I906" s="60"/>
      <c r="J906" s="67"/>
      <c r="K906" s="25" t="e">
        <f>IFERROR(VLOOKUP(J906,'DE-PARA'!J:K,2,0),VLOOKUP('BD Conta 5294-1'!J906,'DE-PARA'!K:L,2,0))</f>
        <v>#N/A</v>
      </c>
      <c r="L906" s="70"/>
      <c r="M906" s="101">
        <f t="shared" si="29"/>
        <v>0</v>
      </c>
      <c r="O906" s="1" t="e">
        <f>VLOOKUP(K906,'Fluxo de Caixa'!B:B,1,0)</f>
        <v>#N/A</v>
      </c>
    </row>
    <row r="907" spans="2:15">
      <c r="B907" s="60"/>
      <c r="C907" s="65"/>
      <c r="D907" s="66"/>
      <c r="E907" s="20" t="str">
        <f t="shared" si="28"/>
        <v>1-1900</v>
      </c>
      <c r="F907" s="69"/>
      <c r="G907" s="67"/>
      <c r="H907" s="69"/>
      <c r="I907" s="60"/>
      <c r="J907" s="67"/>
      <c r="K907" s="25" t="e">
        <f>IFERROR(VLOOKUP(J907,'DE-PARA'!J:K,2,0),VLOOKUP('BD Conta 5294-1'!J907,'DE-PARA'!K:L,2,0))</f>
        <v>#N/A</v>
      </c>
      <c r="L907" s="70"/>
      <c r="M907" s="101">
        <f t="shared" si="29"/>
        <v>0</v>
      </c>
      <c r="O907" s="1" t="e">
        <f>VLOOKUP(K907,'Fluxo de Caixa'!B:B,1,0)</f>
        <v>#N/A</v>
      </c>
    </row>
    <row r="908" spans="2:15">
      <c r="B908" s="60"/>
      <c r="C908" s="65"/>
      <c r="D908" s="66"/>
      <c r="E908" s="20" t="str">
        <f t="shared" si="28"/>
        <v>1-1900</v>
      </c>
      <c r="F908" s="69"/>
      <c r="G908" s="67"/>
      <c r="H908" s="69"/>
      <c r="I908" s="60"/>
      <c r="J908" s="67"/>
      <c r="K908" s="25" t="e">
        <f>IFERROR(VLOOKUP(J908,'DE-PARA'!J:K,2,0),VLOOKUP('BD Conta 5294-1'!J908,'DE-PARA'!K:L,2,0))</f>
        <v>#N/A</v>
      </c>
      <c r="L908" s="70"/>
      <c r="M908" s="101">
        <f t="shared" si="29"/>
        <v>0</v>
      </c>
      <c r="O908" s="1" t="e">
        <f>VLOOKUP(K908,'Fluxo de Caixa'!B:B,1,0)</f>
        <v>#N/A</v>
      </c>
    </row>
    <row r="909" spans="2:15">
      <c r="B909" s="60"/>
      <c r="C909" s="65"/>
      <c r="D909" s="66"/>
      <c r="E909" s="20" t="str">
        <f t="shared" si="28"/>
        <v>1-1900</v>
      </c>
      <c r="F909" s="69"/>
      <c r="G909" s="67"/>
      <c r="H909" s="69"/>
      <c r="I909" s="60"/>
      <c r="J909" s="67"/>
      <c r="K909" s="25" t="e">
        <f>IFERROR(VLOOKUP(J909,'DE-PARA'!J:K,2,0),VLOOKUP('BD Conta 5294-1'!J909,'DE-PARA'!K:L,2,0))</f>
        <v>#N/A</v>
      </c>
      <c r="L909" s="70"/>
      <c r="M909" s="101">
        <f t="shared" si="29"/>
        <v>0</v>
      </c>
      <c r="O909" s="1" t="e">
        <f>VLOOKUP(K909,'Fluxo de Caixa'!B:B,1,0)</f>
        <v>#N/A</v>
      </c>
    </row>
    <row r="910" spans="2:15">
      <c r="B910" s="60"/>
      <c r="C910" s="65"/>
      <c r="D910" s="66"/>
      <c r="E910" s="20" t="str">
        <f t="shared" si="28"/>
        <v>1-1900</v>
      </c>
      <c r="F910" s="69"/>
      <c r="G910" s="67"/>
      <c r="H910" s="69"/>
      <c r="I910" s="60"/>
      <c r="J910" s="67"/>
      <c r="K910" s="25" t="e">
        <f>IFERROR(VLOOKUP(J910,'DE-PARA'!J:K,2,0),VLOOKUP('BD Conta 5294-1'!J910,'DE-PARA'!K:L,2,0))</f>
        <v>#N/A</v>
      </c>
      <c r="L910" s="70"/>
      <c r="M910" s="101">
        <f t="shared" si="29"/>
        <v>0</v>
      </c>
      <c r="O910" s="1" t="e">
        <f>VLOOKUP(K910,'Fluxo de Caixa'!B:B,1,0)</f>
        <v>#N/A</v>
      </c>
    </row>
    <row r="911" spans="2:15">
      <c r="B911" s="60"/>
      <c r="C911" s="65"/>
      <c r="D911" s="66"/>
      <c r="E911" s="20" t="str">
        <f t="shared" si="28"/>
        <v>1-1900</v>
      </c>
      <c r="F911" s="69"/>
      <c r="G911" s="67"/>
      <c r="H911" s="69"/>
      <c r="I911" s="60"/>
      <c r="J911" s="67"/>
      <c r="K911" s="25" t="e">
        <f>IFERROR(VLOOKUP(J911,'DE-PARA'!J:K,2,0),VLOOKUP('BD Conta 5294-1'!J911,'DE-PARA'!K:L,2,0))</f>
        <v>#N/A</v>
      </c>
      <c r="L911" s="70"/>
      <c r="M911" s="101">
        <f t="shared" si="29"/>
        <v>0</v>
      </c>
      <c r="O911" s="1" t="e">
        <f>VLOOKUP(K911,'Fluxo de Caixa'!B:B,1,0)</f>
        <v>#N/A</v>
      </c>
    </row>
    <row r="912" spans="2:15">
      <c r="B912" s="60"/>
      <c r="C912" s="65"/>
      <c r="D912" s="66"/>
      <c r="E912" s="20" t="str">
        <f t="shared" si="28"/>
        <v>1-1900</v>
      </c>
      <c r="F912" s="69"/>
      <c r="G912" s="67"/>
      <c r="H912" s="69"/>
      <c r="I912" s="60"/>
      <c r="J912" s="67"/>
      <c r="K912" s="25" t="e">
        <f>IFERROR(VLOOKUP(J912,'DE-PARA'!J:K,2,0),VLOOKUP('BD Conta 5294-1'!J912,'DE-PARA'!K:L,2,0))</f>
        <v>#N/A</v>
      </c>
      <c r="L912" s="70"/>
      <c r="M912" s="101">
        <f t="shared" si="29"/>
        <v>0</v>
      </c>
      <c r="O912" s="1" t="e">
        <f>VLOOKUP(K912,'Fluxo de Caixa'!B:B,1,0)</f>
        <v>#N/A</v>
      </c>
    </row>
    <row r="913" spans="2:15">
      <c r="B913" s="60"/>
      <c r="C913" s="65"/>
      <c r="D913" s="66"/>
      <c r="E913" s="20" t="str">
        <f t="shared" si="28"/>
        <v>1-1900</v>
      </c>
      <c r="F913" s="69"/>
      <c r="G913" s="67"/>
      <c r="H913" s="69"/>
      <c r="I913" s="60"/>
      <c r="J913" s="67"/>
      <c r="K913" s="25" t="e">
        <f>IFERROR(VLOOKUP(J913,'DE-PARA'!J:K,2,0),VLOOKUP('BD Conta 5294-1'!J913,'DE-PARA'!K:L,2,0))</f>
        <v>#N/A</v>
      </c>
      <c r="L913" s="70"/>
      <c r="M913" s="101">
        <f t="shared" si="29"/>
        <v>0</v>
      </c>
      <c r="O913" s="1" t="e">
        <f>VLOOKUP(K913,'Fluxo de Caixa'!B:B,1,0)</f>
        <v>#N/A</v>
      </c>
    </row>
    <row r="914" spans="2:15">
      <c r="B914" s="60"/>
      <c r="C914" s="65"/>
      <c r="D914" s="66"/>
      <c r="E914" s="20" t="str">
        <f t="shared" si="28"/>
        <v>1-1900</v>
      </c>
      <c r="F914" s="69"/>
      <c r="G914" s="67"/>
      <c r="H914" s="69"/>
      <c r="I914" s="60"/>
      <c r="J914" s="67"/>
      <c r="K914" s="25" t="e">
        <f>IFERROR(VLOOKUP(J914,'DE-PARA'!J:K,2,0),VLOOKUP('BD Conta 5294-1'!J914,'DE-PARA'!K:L,2,0))</f>
        <v>#N/A</v>
      </c>
      <c r="L914" s="70"/>
      <c r="M914" s="101">
        <f t="shared" si="29"/>
        <v>0</v>
      </c>
      <c r="O914" s="1" t="e">
        <f>VLOOKUP(K914,'Fluxo de Caixa'!B:B,1,0)</f>
        <v>#N/A</v>
      </c>
    </row>
    <row r="915" spans="2:15">
      <c r="B915" s="60"/>
      <c r="C915" s="65"/>
      <c r="D915" s="66"/>
      <c r="E915" s="20" t="str">
        <f t="shared" si="28"/>
        <v>1-1900</v>
      </c>
      <c r="F915" s="69"/>
      <c r="G915" s="67"/>
      <c r="H915" s="69"/>
      <c r="I915" s="60"/>
      <c r="J915" s="67"/>
      <c r="K915" s="25" t="e">
        <f>IFERROR(VLOOKUP(J915,'DE-PARA'!J:K,2,0),VLOOKUP('BD Conta 5294-1'!J915,'DE-PARA'!K:L,2,0))</f>
        <v>#N/A</v>
      </c>
      <c r="L915" s="70"/>
      <c r="M915" s="101">
        <f t="shared" si="29"/>
        <v>0</v>
      </c>
      <c r="O915" s="1" t="e">
        <f>VLOOKUP(K915,'Fluxo de Caixa'!B:B,1,0)</f>
        <v>#N/A</v>
      </c>
    </row>
    <row r="916" spans="2:15">
      <c r="B916" s="60"/>
      <c r="C916" s="65"/>
      <c r="D916" s="66"/>
      <c r="E916" s="20" t="str">
        <f t="shared" si="28"/>
        <v>1-1900</v>
      </c>
      <c r="F916" s="69"/>
      <c r="G916" s="67"/>
      <c r="H916" s="69"/>
      <c r="I916" s="60"/>
      <c r="J916" s="67"/>
      <c r="K916" s="25" t="e">
        <f>IFERROR(VLOOKUP(J916,'DE-PARA'!J:K,2,0),VLOOKUP('BD Conta 5294-1'!J916,'DE-PARA'!K:L,2,0))</f>
        <v>#N/A</v>
      </c>
      <c r="L916" s="70"/>
      <c r="M916" s="101">
        <f t="shared" si="29"/>
        <v>0</v>
      </c>
      <c r="O916" s="1" t="e">
        <f>VLOOKUP(K916,'Fluxo de Caixa'!B:B,1,0)</f>
        <v>#N/A</v>
      </c>
    </row>
    <row r="917" spans="2:15">
      <c r="B917" s="60"/>
      <c r="C917" s="65"/>
      <c r="D917" s="66"/>
      <c r="E917" s="20" t="str">
        <f t="shared" si="28"/>
        <v>1-1900</v>
      </c>
      <c r="F917" s="69"/>
      <c r="G917" s="67"/>
      <c r="H917" s="69"/>
      <c r="I917" s="60"/>
      <c r="J917" s="67"/>
      <c r="K917" s="25" t="e">
        <f>IFERROR(VLOOKUP(J917,'DE-PARA'!J:K,2,0),VLOOKUP('BD Conta 5294-1'!J917,'DE-PARA'!K:L,2,0))</f>
        <v>#N/A</v>
      </c>
      <c r="L917" s="70"/>
      <c r="M917" s="101">
        <f t="shared" si="29"/>
        <v>0</v>
      </c>
      <c r="O917" s="1" t="e">
        <f>VLOOKUP(K917,'Fluxo de Caixa'!B:B,1,0)</f>
        <v>#N/A</v>
      </c>
    </row>
    <row r="918" spans="2:15">
      <c r="B918" s="60"/>
      <c r="C918" s="65"/>
      <c r="D918" s="66"/>
      <c r="E918" s="20" t="str">
        <f t="shared" si="28"/>
        <v>1-1900</v>
      </c>
      <c r="F918" s="69"/>
      <c r="G918" s="67"/>
      <c r="H918" s="69"/>
      <c r="I918" s="60"/>
      <c r="J918" s="67"/>
      <c r="K918" s="25" t="e">
        <f>IFERROR(VLOOKUP(J918,'DE-PARA'!J:K,2,0),VLOOKUP('BD Conta 5294-1'!J918,'DE-PARA'!K:L,2,0))</f>
        <v>#N/A</v>
      </c>
      <c r="L918" s="70"/>
      <c r="M918" s="101">
        <f t="shared" si="29"/>
        <v>0</v>
      </c>
      <c r="O918" s="1" t="e">
        <f>VLOOKUP(K918,'Fluxo de Caixa'!B:B,1,0)</f>
        <v>#N/A</v>
      </c>
    </row>
    <row r="919" spans="2:15">
      <c r="B919" s="60"/>
      <c r="C919" s="65"/>
      <c r="D919" s="66"/>
      <c r="E919" s="20" t="str">
        <f t="shared" si="28"/>
        <v>1-1900</v>
      </c>
      <c r="F919" s="69"/>
      <c r="G919" s="67"/>
      <c r="H919" s="69"/>
      <c r="I919" s="60"/>
      <c r="J919" s="67"/>
      <c r="K919" s="25" t="e">
        <f>IFERROR(VLOOKUP(J919,'DE-PARA'!J:K,2,0),VLOOKUP('BD Conta 5294-1'!J919,'DE-PARA'!K:L,2,0))</f>
        <v>#N/A</v>
      </c>
      <c r="L919" s="70"/>
      <c r="M919" s="101">
        <f t="shared" si="29"/>
        <v>0</v>
      </c>
      <c r="O919" s="1" t="e">
        <f>VLOOKUP(K919,'Fluxo de Caixa'!B:B,1,0)</f>
        <v>#N/A</v>
      </c>
    </row>
    <row r="920" spans="2:15">
      <c r="B920" s="60"/>
      <c r="C920" s="65"/>
      <c r="D920" s="66"/>
      <c r="E920" s="20" t="str">
        <f t="shared" si="28"/>
        <v>1-1900</v>
      </c>
      <c r="F920" s="69"/>
      <c r="G920" s="67"/>
      <c r="H920" s="69"/>
      <c r="I920" s="60"/>
      <c r="J920" s="67"/>
      <c r="K920" s="25" t="e">
        <f>IFERROR(VLOOKUP(J920,'DE-PARA'!J:K,2,0),VLOOKUP('BD Conta 5294-1'!J920,'DE-PARA'!K:L,2,0))</f>
        <v>#N/A</v>
      </c>
      <c r="L920" s="70"/>
      <c r="M920" s="101">
        <f t="shared" si="29"/>
        <v>0</v>
      </c>
      <c r="O920" s="1" t="e">
        <f>VLOOKUP(K920,'Fluxo de Caixa'!B:B,1,0)</f>
        <v>#N/A</v>
      </c>
    </row>
    <row r="921" spans="2:15">
      <c r="B921" s="60"/>
      <c r="C921" s="65"/>
      <c r="D921" s="66"/>
      <c r="E921" s="20" t="str">
        <f t="shared" si="28"/>
        <v>1-1900</v>
      </c>
      <c r="F921" s="69"/>
      <c r="G921" s="67"/>
      <c r="H921" s="69"/>
      <c r="I921" s="60"/>
      <c r="J921" s="67"/>
      <c r="K921" s="25" t="e">
        <f>IFERROR(VLOOKUP(J921,'DE-PARA'!J:K,2,0),VLOOKUP('BD Conta 5294-1'!J921,'DE-PARA'!K:L,2,0))</f>
        <v>#N/A</v>
      </c>
      <c r="L921" s="70"/>
      <c r="M921" s="101">
        <f t="shared" si="29"/>
        <v>0</v>
      </c>
      <c r="O921" s="1" t="e">
        <f>VLOOKUP(K921,'Fluxo de Caixa'!B:B,1,0)</f>
        <v>#N/A</v>
      </c>
    </row>
    <row r="922" spans="2:15">
      <c r="B922" s="60"/>
      <c r="C922" s="65"/>
      <c r="D922" s="66"/>
      <c r="E922" s="20" t="str">
        <f t="shared" si="28"/>
        <v>1-1900</v>
      </c>
      <c r="F922" s="69"/>
      <c r="G922" s="67"/>
      <c r="H922" s="69"/>
      <c r="I922" s="60"/>
      <c r="J922" s="67"/>
      <c r="K922" s="25" t="e">
        <f>IFERROR(VLOOKUP(J922,'DE-PARA'!J:K,2,0),VLOOKUP('BD Conta 5294-1'!J922,'DE-PARA'!K:L,2,0))</f>
        <v>#N/A</v>
      </c>
      <c r="L922" s="70"/>
      <c r="M922" s="101">
        <f t="shared" si="29"/>
        <v>0</v>
      </c>
      <c r="O922" s="1" t="e">
        <f>VLOOKUP(K922,'Fluxo de Caixa'!B:B,1,0)</f>
        <v>#N/A</v>
      </c>
    </row>
    <row r="923" spans="2:15">
      <c r="B923" s="60"/>
      <c r="C923" s="65"/>
      <c r="D923" s="66"/>
      <c r="E923" s="20" t="str">
        <f t="shared" si="28"/>
        <v>1-1900</v>
      </c>
      <c r="F923" s="69"/>
      <c r="G923" s="67"/>
      <c r="H923" s="69"/>
      <c r="I923" s="60"/>
      <c r="J923" s="67"/>
      <c r="K923" s="25" t="e">
        <f>IFERROR(VLOOKUP(J923,'DE-PARA'!J:K,2,0),VLOOKUP('BD Conta 5294-1'!J923,'DE-PARA'!K:L,2,0))</f>
        <v>#N/A</v>
      </c>
      <c r="L923" s="70"/>
      <c r="M923" s="101">
        <f t="shared" si="29"/>
        <v>0</v>
      </c>
      <c r="O923" s="1" t="e">
        <f>VLOOKUP(K923,'Fluxo de Caixa'!B:B,1,0)</f>
        <v>#N/A</v>
      </c>
    </row>
    <row r="924" spans="2:15">
      <c r="B924" s="60"/>
      <c r="C924" s="65"/>
      <c r="D924" s="66"/>
      <c r="E924" s="20" t="str">
        <f t="shared" si="28"/>
        <v>1-1900</v>
      </c>
      <c r="F924" s="69"/>
      <c r="G924" s="67"/>
      <c r="H924" s="69"/>
      <c r="I924" s="60"/>
      <c r="J924" s="67"/>
      <c r="K924" s="25" t="e">
        <f>IFERROR(VLOOKUP(J924,'DE-PARA'!J:K,2,0),VLOOKUP('BD Conta 5294-1'!J924,'DE-PARA'!K:L,2,0))</f>
        <v>#N/A</v>
      </c>
      <c r="L924" s="70"/>
      <c r="M924" s="101">
        <f t="shared" si="29"/>
        <v>0</v>
      </c>
      <c r="O924" s="1" t="e">
        <f>VLOOKUP(K924,'Fluxo de Caixa'!B:B,1,0)</f>
        <v>#N/A</v>
      </c>
    </row>
    <row r="925" spans="2:15">
      <c r="B925" s="60"/>
      <c r="C925" s="65"/>
      <c r="D925" s="66"/>
      <c r="E925" s="20" t="str">
        <f t="shared" si="28"/>
        <v>1-1900</v>
      </c>
      <c r="F925" s="69"/>
      <c r="G925" s="67"/>
      <c r="H925" s="69"/>
      <c r="I925" s="60"/>
      <c r="J925" s="67"/>
      <c r="K925" s="25" t="e">
        <f>IFERROR(VLOOKUP(J925,'DE-PARA'!J:K,2,0),VLOOKUP('BD Conta 5294-1'!J925,'DE-PARA'!K:L,2,0))</f>
        <v>#N/A</v>
      </c>
      <c r="L925" s="70"/>
      <c r="M925" s="101">
        <f t="shared" si="29"/>
        <v>0</v>
      </c>
      <c r="O925" s="1" t="e">
        <f>VLOOKUP(K925,'Fluxo de Caixa'!B:B,1,0)</f>
        <v>#N/A</v>
      </c>
    </row>
    <row r="926" spans="2:15">
      <c r="B926" s="60"/>
      <c r="C926" s="65"/>
      <c r="D926" s="66"/>
      <c r="E926" s="20" t="str">
        <f t="shared" si="28"/>
        <v>1-1900</v>
      </c>
      <c r="F926" s="69"/>
      <c r="G926" s="67"/>
      <c r="H926" s="69"/>
      <c r="I926" s="60"/>
      <c r="J926" s="67"/>
      <c r="K926" s="25" t="e">
        <f>IFERROR(VLOOKUP(J926,'DE-PARA'!J:K,2,0),VLOOKUP('BD Conta 5294-1'!J926,'DE-PARA'!K:L,2,0))</f>
        <v>#N/A</v>
      </c>
      <c r="L926" s="70"/>
      <c r="M926" s="101">
        <f t="shared" si="29"/>
        <v>0</v>
      </c>
      <c r="O926" s="1" t="e">
        <f>VLOOKUP(K926,'Fluxo de Caixa'!B:B,1,0)</f>
        <v>#N/A</v>
      </c>
    </row>
    <row r="927" spans="2:15">
      <c r="B927" s="60"/>
      <c r="C927" s="65"/>
      <c r="D927" s="66"/>
      <c r="E927" s="20" t="str">
        <f t="shared" si="28"/>
        <v>1-1900</v>
      </c>
      <c r="F927" s="69"/>
      <c r="G927" s="67"/>
      <c r="H927" s="69"/>
      <c r="I927" s="60"/>
      <c r="J927" s="67"/>
      <c r="K927" s="25" t="e">
        <f>IFERROR(VLOOKUP(J927,'DE-PARA'!J:K,2,0),VLOOKUP('BD Conta 5294-1'!J927,'DE-PARA'!K:L,2,0))</f>
        <v>#N/A</v>
      </c>
      <c r="L927" s="70"/>
      <c r="M927" s="101">
        <f t="shared" si="29"/>
        <v>0</v>
      </c>
      <c r="O927" s="1" t="e">
        <f>VLOOKUP(K927,'Fluxo de Caixa'!B:B,1,0)</f>
        <v>#N/A</v>
      </c>
    </row>
    <row r="928" spans="2:15">
      <c r="B928" s="60"/>
      <c r="C928" s="65"/>
      <c r="D928" s="66"/>
      <c r="E928" s="20" t="str">
        <f t="shared" si="28"/>
        <v>1-1900</v>
      </c>
      <c r="F928" s="69"/>
      <c r="G928" s="67"/>
      <c r="H928" s="69"/>
      <c r="I928" s="60"/>
      <c r="J928" s="67"/>
      <c r="K928" s="25" t="e">
        <f>IFERROR(VLOOKUP(J928,'DE-PARA'!J:K,2,0),VLOOKUP('BD Conta 5294-1'!J928,'DE-PARA'!K:L,2,0))</f>
        <v>#N/A</v>
      </c>
      <c r="L928" s="70"/>
      <c r="M928" s="101">
        <f t="shared" si="29"/>
        <v>0</v>
      </c>
      <c r="O928" s="1" t="e">
        <f>VLOOKUP(K928,'Fluxo de Caixa'!B:B,1,0)</f>
        <v>#N/A</v>
      </c>
    </row>
    <row r="929" spans="2:15">
      <c r="B929" s="60"/>
      <c r="C929" s="65"/>
      <c r="D929" s="66"/>
      <c r="E929" s="20" t="str">
        <f t="shared" si="28"/>
        <v>1-1900</v>
      </c>
      <c r="F929" s="69"/>
      <c r="G929" s="67"/>
      <c r="H929" s="69"/>
      <c r="I929" s="60"/>
      <c r="J929" s="67"/>
      <c r="K929" s="25" t="e">
        <f>IFERROR(VLOOKUP(J929,'DE-PARA'!J:K,2,0),VLOOKUP('BD Conta 5294-1'!J929,'DE-PARA'!K:L,2,0))</f>
        <v>#N/A</v>
      </c>
      <c r="L929" s="70"/>
      <c r="M929" s="101">
        <f t="shared" si="29"/>
        <v>0</v>
      </c>
      <c r="O929" s="1" t="e">
        <f>VLOOKUP(K929,'Fluxo de Caixa'!B:B,1,0)</f>
        <v>#N/A</v>
      </c>
    </row>
    <row r="930" spans="2:15">
      <c r="B930" s="60"/>
      <c r="C930" s="65"/>
      <c r="D930" s="66"/>
      <c r="E930" s="20" t="str">
        <f t="shared" si="28"/>
        <v>1-1900</v>
      </c>
      <c r="F930" s="69"/>
      <c r="G930" s="67"/>
      <c r="H930" s="69"/>
      <c r="I930" s="60"/>
      <c r="J930" s="67"/>
      <c r="K930" s="25" t="e">
        <f>IFERROR(VLOOKUP(J930,'DE-PARA'!J:K,2,0),VLOOKUP('BD Conta 5294-1'!J930,'DE-PARA'!K:L,2,0))</f>
        <v>#N/A</v>
      </c>
      <c r="L930" s="70"/>
      <c r="M930" s="101">
        <f t="shared" si="29"/>
        <v>0</v>
      </c>
      <c r="O930" s="1" t="e">
        <f>VLOOKUP(K930,'Fluxo de Caixa'!B:B,1,0)</f>
        <v>#N/A</v>
      </c>
    </row>
    <row r="931" spans="2:15">
      <c r="B931" s="60"/>
      <c r="C931" s="65"/>
      <c r="D931" s="66"/>
      <c r="E931" s="20" t="str">
        <f t="shared" si="28"/>
        <v>1-1900</v>
      </c>
      <c r="F931" s="69"/>
      <c r="G931" s="67"/>
      <c r="H931" s="69"/>
      <c r="I931" s="60"/>
      <c r="J931" s="67"/>
      <c r="K931" s="25" t="e">
        <f>IFERROR(VLOOKUP(J931,'DE-PARA'!J:K,2,0),VLOOKUP('BD Conta 5294-1'!J931,'DE-PARA'!K:L,2,0))</f>
        <v>#N/A</v>
      </c>
      <c r="L931" s="70"/>
      <c r="M931" s="101">
        <f t="shared" si="29"/>
        <v>0</v>
      </c>
      <c r="O931" s="1" t="e">
        <f>VLOOKUP(K931,'Fluxo de Caixa'!B:B,1,0)</f>
        <v>#N/A</v>
      </c>
    </row>
    <row r="932" spans="2:15">
      <c r="B932" s="60"/>
      <c r="C932" s="65"/>
      <c r="D932" s="66"/>
      <c r="E932" s="20" t="str">
        <f t="shared" si="28"/>
        <v>1-1900</v>
      </c>
      <c r="F932" s="69"/>
      <c r="G932" s="67"/>
      <c r="H932" s="69"/>
      <c r="I932" s="60"/>
      <c r="J932" s="67"/>
      <c r="K932" s="25" t="e">
        <f>IFERROR(VLOOKUP(J932,'DE-PARA'!J:K,2,0),VLOOKUP('BD Conta 5294-1'!J932,'DE-PARA'!K:L,2,0))</f>
        <v>#N/A</v>
      </c>
      <c r="L932" s="70"/>
      <c r="M932" s="101">
        <f t="shared" si="29"/>
        <v>0</v>
      </c>
      <c r="O932" s="1" t="e">
        <f>VLOOKUP(K932,'Fluxo de Caixa'!B:B,1,0)</f>
        <v>#N/A</v>
      </c>
    </row>
    <row r="933" spans="2:15">
      <c r="B933" s="60"/>
      <c r="C933" s="65"/>
      <c r="D933" s="66"/>
      <c r="E933" s="20" t="str">
        <f t="shared" si="28"/>
        <v>1-1900</v>
      </c>
      <c r="F933" s="69"/>
      <c r="G933" s="67"/>
      <c r="H933" s="69"/>
      <c r="I933" s="60"/>
      <c r="J933" s="67"/>
      <c r="K933" s="25" t="e">
        <f>IFERROR(VLOOKUP(J933,'DE-PARA'!J:K,2,0),VLOOKUP('BD Conta 5294-1'!J933,'DE-PARA'!K:L,2,0))</f>
        <v>#N/A</v>
      </c>
      <c r="L933" s="70"/>
      <c r="M933" s="101">
        <f t="shared" si="29"/>
        <v>0</v>
      </c>
      <c r="O933" s="1" t="e">
        <f>VLOOKUP(K933,'Fluxo de Caixa'!B:B,1,0)</f>
        <v>#N/A</v>
      </c>
    </row>
    <row r="934" spans="2:15">
      <c r="B934" s="60"/>
      <c r="C934" s="65"/>
      <c r="D934" s="66"/>
      <c r="E934" s="20" t="str">
        <f t="shared" si="28"/>
        <v>1-1900</v>
      </c>
      <c r="F934" s="69"/>
      <c r="G934" s="67"/>
      <c r="H934" s="69"/>
      <c r="I934" s="60"/>
      <c r="J934" s="67"/>
      <c r="K934" s="25" t="e">
        <f>IFERROR(VLOOKUP(J934,'DE-PARA'!J:K,2,0),VLOOKUP('BD Conta 5294-1'!J934,'DE-PARA'!K:L,2,0))</f>
        <v>#N/A</v>
      </c>
      <c r="L934" s="70"/>
      <c r="M934" s="101">
        <f t="shared" si="29"/>
        <v>0</v>
      </c>
      <c r="O934" s="1" t="e">
        <f>VLOOKUP(K934,'Fluxo de Caixa'!B:B,1,0)</f>
        <v>#N/A</v>
      </c>
    </row>
    <row r="935" spans="2:15">
      <c r="B935" s="60"/>
      <c r="C935" s="65"/>
      <c r="D935" s="66"/>
      <c r="E935" s="20" t="str">
        <f t="shared" si="28"/>
        <v>1-1900</v>
      </c>
      <c r="F935" s="69"/>
      <c r="G935" s="67"/>
      <c r="H935" s="69"/>
      <c r="I935" s="60"/>
      <c r="J935" s="67"/>
      <c r="K935" s="25" t="e">
        <f>IFERROR(VLOOKUP(J935,'DE-PARA'!J:K,2,0),VLOOKUP('BD Conta 5294-1'!J935,'DE-PARA'!K:L,2,0))</f>
        <v>#N/A</v>
      </c>
      <c r="L935" s="70"/>
      <c r="M935" s="101">
        <f t="shared" si="29"/>
        <v>0</v>
      </c>
      <c r="O935" s="1" t="e">
        <f>VLOOKUP(K935,'Fluxo de Caixa'!B:B,1,0)</f>
        <v>#N/A</v>
      </c>
    </row>
    <row r="936" spans="2:15">
      <c r="B936" s="60"/>
      <c r="C936" s="65"/>
      <c r="D936" s="66"/>
      <c r="E936" s="20" t="str">
        <f t="shared" si="28"/>
        <v>1-1900</v>
      </c>
      <c r="F936" s="69"/>
      <c r="G936" s="67"/>
      <c r="H936" s="69"/>
      <c r="I936" s="60"/>
      <c r="J936" s="67"/>
      <c r="K936" s="25" t="e">
        <f>IFERROR(VLOOKUP(J936,'DE-PARA'!J:K,2,0),VLOOKUP('BD Conta 5294-1'!J936,'DE-PARA'!K:L,2,0))</f>
        <v>#N/A</v>
      </c>
      <c r="L936" s="70"/>
      <c r="M936" s="101">
        <f t="shared" si="29"/>
        <v>0</v>
      </c>
      <c r="O936" s="1" t="e">
        <f>VLOOKUP(K936,'Fluxo de Caixa'!B:B,1,0)</f>
        <v>#N/A</v>
      </c>
    </row>
    <row r="937" spans="2:15">
      <c r="B937" s="60"/>
      <c r="C937" s="65"/>
      <c r="D937" s="66"/>
      <c r="E937" s="20" t="str">
        <f t="shared" si="28"/>
        <v>1-1900</v>
      </c>
      <c r="F937" s="69"/>
      <c r="G937" s="67"/>
      <c r="H937" s="69"/>
      <c r="I937" s="60"/>
      <c r="J937" s="67"/>
      <c r="K937" s="25" t="e">
        <f>IFERROR(VLOOKUP(J937,'DE-PARA'!J:K,2,0),VLOOKUP('BD Conta 5294-1'!J937,'DE-PARA'!K:L,2,0))</f>
        <v>#N/A</v>
      </c>
      <c r="L937" s="70"/>
      <c r="M937" s="101">
        <f t="shared" si="29"/>
        <v>0</v>
      </c>
      <c r="O937" s="1" t="e">
        <f>VLOOKUP(K937,'Fluxo de Caixa'!B:B,1,0)</f>
        <v>#N/A</v>
      </c>
    </row>
    <row r="938" spans="2:15">
      <c r="B938" s="60"/>
      <c r="C938" s="65"/>
      <c r="D938" s="66"/>
      <c r="E938" s="20" t="str">
        <f t="shared" si="28"/>
        <v>1-1900</v>
      </c>
      <c r="F938" s="69"/>
      <c r="G938" s="67"/>
      <c r="H938" s="69"/>
      <c r="I938" s="60"/>
      <c r="J938" s="67"/>
      <c r="K938" s="25" t="e">
        <f>IFERROR(VLOOKUP(J938,'DE-PARA'!J:K,2,0),VLOOKUP('BD Conta 5294-1'!J938,'DE-PARA'!K:L,2,0))</f>
        <v>#N/A</v>
      </c>
      <c r="L938" s="70"/>
      <c r="M938" s="101">
        <f t="shared" si="29"/>
        <v>0</v>
      </c>
      <c r="O938" s="1" t="e">
        <f>VLOOKUP(K938,'Fluxo de Caixa'!B:B,1,0)</f>
        <v>#N/A</v>
      </c>
    </row>
    <row r="939" spans="2:15">
      <c r="B939" s="60"/>
      <c r="C939" s="65"/>
      <c r="D939" s="66"/>
      <c r="E939" s="20" t="str">
        <f t="shared" si="28"/>
        <v>1-1900</v>
      </c>
      <c r="F939" s="69"/>
      <c r="G939" s="67"/>
      <c r="H939" s="69"/>
      <c r="I939" s="60"/>
      <c r="J939" s="67"/>
      <c r="K939" s="25" t="e">
        <f>IFERROR(VLOOKUP(J939,'DE-PARA'!J:K,2,0),VLOOKUP('BD Conta 5294-1'!J939,'DE-PARA'!K:L,2,0))</f>
        <v>#N/A</v>
      </c>
      <c r="L939" s="70"/>
      <c r="M939" s="101">
        <f t="shared" si="29"/>
        <v>0</v>
      </c>
      <c r="O939" s="1" t="e">
        <f>VLOOKUP(K939,'Fluxo de Caixa'!B:B,1,0)</f>
        <v>#N/A</v>
      </c>
    </row>
    <row r="940" spans="2:15">
      <c r="B940" s="60"/>
      <c r="C940" s="65"/>
      <c r="D940" s="66"/>
      <c r="E940" s="20" t="str">
        <f t="shared" si="28"/>
        <v>1-1900</v>
      </c>
      <c r="F940" s="69"/>
      <c r="G940" s="67"/>
      <c r="H940" s="69"/>
      <c r="I940" s="60"/>
      <c r="J940" s="67"/>
      <c r="K940" s="25" t="e">
        <f>IFERROR(VLOOKUP(J940,'DE-PARA'!J:K,2,0),VLOOKUP('BD Conta 5294-1'!J940,'DE-PARA'!K:L,2,0))</f>
        <v>#N/A</v>
      </c>
      <c r="L940" s="70"/>
      <c r="M940" s="101">
        <f t="shared" si="29"/>
        <v>0</v>
      </c>
      <c r="O940" s="1" t="e">
        <f>VLOOKUP(K940,'Fluxo de Caixa'!B:B,1,0)</f>
        <v>#N/A</v>
      </c>
    </row>
    <row r="941" spans="2:15">
      <c r="B941" s="60"/>
      <c r="C941" s="65"/>
      <c r="D941" s="66"/>
      <c r="E941" s="20" t="str">
        <f t="shared" si="28"/>
        <v>1-1900</v>
      </c>
      <c r="F941" s="69"/>
      <c r="G941" s="67"/>
      <c r="H941" s="69"/>
      <c r="I941" s="60"/>
      <c r="J941" s="67"/>
      <c r="K941" s="25" t="e">
        <f>IFERROR(VLOOKUP(J941,'DE-PARA'!J:K,2,0),VLOOKUP('BD Conta 5294-1'!J941,'DE-PARA'!K:L,2,0))</f>
        <v>#N/A</v>
      </c>
      <c r="L941" s="70"/>
      <c r="M941" s="101">
        <f t="shared" si="29"/>
        <v>0</v>
      </c>
      <c r="O941" s="1" t="e">
        <f>VLOOKUP(K941,'Fluxo de Caixa'!B:B,1,0)</f>
        <v>#N/A</v>
      </c>
    </row>
    <row r="942" spans="2:15">
      <c r="B942" s="60"/>
      <c r="C942" s="65"/>
      <c r="D942" s="66"/>
      <c r="E942" s="20" t="str">
        <f t="shared" si="28"/>
        <v>1-1900</v>
      </c>
      <c r="F942" s="69"/>
      <c r="G942" s="67"/>
      <c r="H942" s="69"/>
      <c r="I942" s="60"/>
      <c r="J942" s="67"/>
      <c r="K942" s="25" t="e">
        <f>IFERROR(VLOOKUP(J942,'DE-PARA'!J:K,2,0),VLOOKUP('BD Conta 5294-1'!J942,'DE-PARA'!K:L,2,0))</f>
        <v>#N/A</v>
      </c>
      <c r="L942" s="70"/>
      <c r="M942" s="101">
        <f t="shared" si="29"/>
        <v>0</v>
      </c>
      <c r="O942" s="1" t="e">
        <f>VLOOKUP(K942,'Fluxo de Caixa'!B:B,1,0)</f>
        <v>#N/A</v>
      </c>
    </row>
    <row r="943" spans="2:15">
      <c r="B943" s="60"/>
      <c r="C943" s="65"/>
      <c r="D943" s="66"/>
      <c r="E943" s="20" t="str">
        <f t="shared" si="28"/>
        <v>1-1900</v>
      </c>
      <c r="F943" s="69"/>
      <c r="G943" s="67"/>
      <c r="H943" s="69"/>
      <c r="I943" s="60"/>
      <c r="J943" s="67"/>
      <c r="K943" s="25" t="e">
        <f>IFERROR(VLOOKUP(J943,'DE-PARA'!J:K,2,0),VLOOKUP('BD Conta 5294-1'!J943,'DE-PARA'!K:L,2,0))</f>
        <v>#N/A</v>
      </c>
      <c r="L943" s="70"/>
      <c r="M943" s="101">
        <f t="shared" si="29"/>
        <v>0</v>
      </c>
      <c r="O943" s="1" t="e">
        <f>VLOOKUP(K943,'Fluxo de Caixa'!B:B,1,0)</f>
        <v>#N/A</v>
      </c>
    </row>
    <row r="944" spans="2:15">
      <c r="B944" s="60"/>
      <c r="C944" s="65"/>
      <c r="D944" s="66"/>
      <c r="E944" s="20" t="str">
        <f t="shared" si="28"/>
        <v>1-1900</v>
      </c>
      <c r="F944" s="69"/>
      <c r="G944" s="67"/>
      <c r="H944" s="69"/>
      <c r="I944" s="60"/>
      <c r="J944" s="67"/>
      <c r="K944" s="25" t="e">
        <f>IFERROR(VLOOKUP(J944,'DE-PARA'!J:K,2,0),VLOOKUP('BD Conta 5294-1'!J944,'DE-PARA'!K:L,2,0))</f>
        <v>#N/A</v>
      </c>
      <c r="L944" s="70"/>
      <c r="M944" s="101">
        <f t="shared" si="29"/>
        <v>0</v>
      </c>
      <c r="O944" s="1" t="e">
        <f>VLOOKUP(K944,'Fluxo de Caixa'!B:B,1,0)</f>
        <v>#N/A</v>
      </c>
    </row>
    <row r="945" spans="2:15">
      <c r="B945" s="60"/>
      <c r="C945" s="65"/>
      <c r="D945" s="66"/>
      <c r="E945" s="20" t="str">
        <f t="shared" si="28"/>
        <v>1-1900</v>
      </c>
      <c r="F945" s="69"/>
      <c r="G945" s="67"/>
      <c r="H945" s="69"/>
      <c r="I945" s="60"/>
      <c r="J945" s="67"/>
      <c r="K945" s="25" t="e">
        <f>IFERROR(VLOOKUP(J945,'DE-PARA'!J:K,2,0),VLOOKUP('BD Conta 5294-1'!J945,'DE-PARA'!K:L,2,0))</f>
        <v>#N/A</v>
      </c>
      <c r="L945" s="70"/>
      <c r="M945" s="101">
        <f t="shared" si="29"/>
        <v>0</v>
      </c>
      <c r="O945" s="1" t="e">
        <f>VLOOKUP(K945,'Fluxo de Caixa'!B:B,1,0)</f>
        <v>#N/A</v>
      </c>
    </row>
    <row r="946" spans="2:15">
      <c r="B946" s="60"/>
      <c r="C946" s="65"/>
      <c r="D946" s="66"/>
      <c r="E946" s="20" t="str">
        <f t="shared" si="28"/>
        <v>1-1900</v>
      </c>
      <c r="F946" s="69"/>
      <c r="G946" s="67"/>
      <c r="H946" s="69"/>
      <c r="I946" s="60"/>
      <c r="J946" s="67"/>
      <c r="K946" s="25" t="e">
        <f>IFERROR(VLOOKUP(J946,'DE-PARA'!J:K,2,0),VLOOKUP('BD Conta 5294-1'!J946,'DE-PARA'!K:L,2,0))</f>
        <v>#N/A</v>
      </c>
      <c r="L946" s="70"/>
      <c r="M946" s="101">
        <f t="shared" si="29"/>
        <v>0</v>
      </c>
      <c r="O946" s="1" t="e">
        <f>VLOOKUP(K946,'Fluxo de Caixa'!B:B,1,0)</f>
        <v>#N/A</v>
      </c>
    </row>
    <row r="947" spans="2:15">
      <c r="B947" s="60"/>
      <c r="C947" s="65"/>
      <c r="D947" s="66"/>
      <c r="E947" s="20" t="str">
        <f t="shared" si="28"/>
        <v>1-1900</v>
      </c>
      <c r="F947" s="69"/>
      <c r="G947" s="67"/>
      <c r="H947" s="69"/>
      <c r="I947" s="60"/>
      <c r="J947" s="67"/>
      <c r="K947" s="25" t="e">
        <f>IFERROR(VLOOKUP(J947,'DE-PARA'!J:K,2,0),VLOOKUP('BD Conta 5294-1'!J947,'DE-PARA'!K:L,2,0))</f>
        <v>#N/A</v>
      </c>
      <c r="L947" s="70"/>
      <c r="M947" s="101">
        <f t="shared" si="29"/>
        <v>0</v>
      </c>
      <c r="O947" s="1" t="e">
        <f>VLOOKUP(K947,'Fluxo de Caixa'!B:B,1,0)</f>
        <v>#N/A</v>
      </c>
    </row>
    <row r="948" spans="2:15">
      <c r="B948" s="60"/>
      <c r="C948" s="65"/>
      <c r="D948" s="66"/>
      <c r="E948" s="20" t="str">
        <f t="shared" si="28"/>
        <v>1-1900</v>
      </c>
      <c r="F948" s="69"/>
      <c r="G948" s="67"/>
      <c r="H948" s="69"/>
      <c r="I948" s="60"/>
      <c r="J948" s="67"/>
      <c r="K948" s="25" t="e">
        <f>IFERROR(VLOOKUP(J948,'DE-PARA'!J:K,2,0),VLOOKUP('BD Conta 5294-1'!J948,'DE-PARA'!K:L,2,0))</f>
        <v>#N/A</v>
      </c>
      <c r="L948" s="70"/>
      <c r="M948" s="101">
        <f t="shared" si="29"/>
        <v>0</v>
      </c>
      <c r="O948" s="1" t="e">
        <f>VLOOKUP(K948,'Fluxo de Caixa'!B:B,1,0)</f>
        <v>#N/A</v>
      </c>
    </row>
    <row r="949" spans="2:15">
      <c r="B949" s="60"/>
      <c r="C949" s="65"/>
      <c r="D949" s="66"/>
      <c r="E949" s="20" t="str">
        <f t="shared" si="28"/>
        <v>1-1900</v>
      </c>
      <c r="F949" s="69"/>
      <c r="G949" s="67"/>
      <c r="H949" s="69"/>
      <c r="I949" s="60"/>
      <c r="J949" s="67"/>
      <c r="K949" s="25" t="e">
        <f>IFERROR(VLOOKUP(J949,'DE-PARA'!J:K,2,0),VLOOKUP('BD Conta 5294-1'!J949,'DE-PARA'!K:L,2,0))</f>
        <v>#N/A</v>
      </c>
      <c r="L949" s="70"/>
      <c r="M949" s="101">
        <f t="shared" si="29"/>
        <v>0</v>
      </c>
      <c r="O949" s="1" t="e">
        <f>VLOOKUP(K949,'Fluxo de Caixa'!B:B,1,0)</f>
        <v>#N/A</v>
      </c>
    </row>
    <row r="950" spans="2:15">
      <c r="B950" s="60"/>
      <c r="C950" s="65"/>
      <c r="D950" s="66"/>
      <c r="E950" s="20" t="str">
        <f t="shared" si="28"/>
        <v>1-1900</v>
      </c>
      <c r="F950" s="69"/>
      <c r="G950" s="67"/>
      <c r="H950" s="69"/>
      <c r="I950" s="60"/>
      <c r="J950" s="67"/>
      <c r="K950" s="25" t="e">
        <f>IFERROR(VLOOKUP(J950,'DE-PARA'!J:K,2,0),VLOOKUP('BD Conta 5294-1'!J950,'DE-PARA'!K:L,2,0))</f>
        <v>#N/A</v>
      </c>
      <c r="L950" s="70"/>
      <c r="M950" s="101">
        <f t="shared" si="29"/>
        <v>0</v>
      </c>
      <c r="O950" s="1" t="e">
        <f>VLOOKUP(K950,'Fluxo de Caixa'!B:B,1,0)</f>
        <v>#N/A</v>
      </c>
    </row>
    <row r="951" spans="2:15">
      <c r="B951" s="60"/>
      <c r="C951" s="65"/>
      <c r="D951" s="66"/>
      <c r="E951" s="20" t="str">
        <f t="shared" si="28"/>
        <v>1-1900</v>
      </c>
      <c r="F951" s="69"/>
      <c r="G951" s="67"/>
      <c r="H951" s="69"/>
      <c r="I951" s="60"/>
      <c r="J951" s="67"/>
      <c r="K951" s="25" t="e">
        <f>IFERROR(VLOOKUP(J951,'DE-PARA'!J:K,2,0),VLOOKUP('BD Conta 5294-1'!J951,'DE-PARA'!K:L,2,0))</f>
        <v>#N/A</v>
      </c>
      <c r="L951" s="70"/>
      <c r="M951" s="101">
        <f t="shared" si="29"/>
        <v>0</v>
      </c>
      <c r="O951" s="1" t="e">
        <f>VLOOKUP(K951,'Fluxo de Caixa'!B:B,1,0)</f>
        <v>#N/A</v>
      </c>
    </row>
    <row r="952" spans="2:15">
      <c r="B952" s="60"/>
      <c r="C952" s="65"/>
      <c r="D952" s="66"/>
      <c r="E952" s="20" t="str">
        <f t="shared" si="28"/>
        <v>1-1900</v>
      </c>
      <c r="F952" s="69"/>
      <c r="G952" s="67"/>
      <c r="H952" s="69"/>
      <c r="I952" s="60"/>
      <c r="J952" s="67"/>
      <c r="K952" s="25" t="e">
        <f>IFERROR(VLOOKUP(J952,'DE-PARA'!J:K,2,0),VLOOKUP('BD Conta 5294-1'!J952,'DE-PARA'!K:L,2,0))</f>
        <v>#N/A</v>
      </c>
      <c r="L952" s="70"/>
      <c r="M952" s="101">
        <f t="shared" si="29"/>
        <v>0</v>
      </c>
      <c r="O952" s="1" t="e">
        <f>VLOOKUP(K952,'Fluxo de Caixa'!B:B,1,0)</f>
        <v>#N/A</v>
      </c>
    </row>
    <row r="953" spans="2:15">
      <c r="B953" s="60"/>
      <c r="C953" s="65"/>
      <c r="D953" s="66"/>
      <c r="E953" s="20" t="str">
        <f t="shared" si="28"/>
        <v>1-1900</v>
      </c>
      <c r="F953" s="69"/>
      <c r="G953" s="67"/>
      <c r="H953" s="69"/>
      <c r="I953" s="60"/>
      <c r="J953" s="67"/>
      <c r="K953" s="25" t="e">
        <f>IFERROR(VLOOKUP(J953,'DE-PARA'!J:K,2,0),VLOOKUP('BD Conta 5294-1'!J953,'DE-PARA'!K:L,2,0))</f>
        <v>#N/A</v>
      </c>
      <c r="L953" s="70"/>
      <c r="M953" s="101">
        <f t="shared" si="29"/>
        <v>0</v>
      </c>
      <c r="O953" s="1" t="e">
        <f>VLOOKUP(K953,'Fluxo de Caixa'!B:B,1,0)</f>
        <v>#N/A</v>
      </c>
    </row>
    <row r="954" spans="2:15">
      <c r="B954" s="60"/>
      <c r="C954" s="65"/>
      <c r="D954" s="66"/>
      <c r="E954" s="20" t="str">
        <f t="shared" si="28"/>
        <v>1-1900</v>
      </c>
      <c r="F954" s="69"/>
      <c r="G954" s="67"/>
      <c r="H954" s="69"/>
      <c r="I954" s="60"/>
      <c r="J954" s="67"/>
      <c r="K954" s="25" t="e">
        <f>IFERROR(VLOOKUP(J954,'DE-PARA'!J:K,2,0),VLOOKUP('BD Conta 5294-1'!J954,'DE-PARA'!K:L,2,0))</f>
        <v>#N/A</v>
      </c>
      <c r="L954" s="70"/>
      <c r="M954" s="101">
        <f t="shared" si="29"/>
        <v>0</v>
      </c>
      <c r="O954" s="1" t="e">
        <f>VLOOKUP(K954,'Fluxo de Caixa'!B:B,1,0)</f>
        <v>#N/A</v>
      </c>
    </row>
    <row r="955" spans="2:15">
      <c r="B955" s="60"/>
      <c r="C955" s="65"/>
      <c r="D955" s="66"/>
      <c r="E955" s="20" t="str">
        <f t="shared" si="28"/>
        <v>1-1900</v>
      </c>
      <c r="F955" s="69"/>
      <c r="G955" s="67"/>
      <c r="H955" s="69"/>
      <c r="I955" s="60"/>
      <c r="J955" s="67"/>
      <c r="K955" s="25" t="e">
        <f>IFERROR(VLOOKUP(J955,'DE-PARA'!J:K,2,0),VLOOKUP('BD Conta 5294-1'!J955,'DE-PARA'!K:L,2,0))</f>
        <v>#N/A</v>
      </c>
      <c r="L955" s="70"/>
      <c r="M955" s="101">
        <f t="shared" si="29"/>
        <v>0</v>
      </c>
      <c r="O955" s="1" t="e">
        <f>VLOOKUP(K955,'Fluxo de Caixa'!B:B,1,0)</f>
        <v>#N/A</v>
      </c>
    </row>
    <row r="956" spans="2:15">
      <c r="B956" s="60"/>
      <c r="C956" s="65"/>
      <c r="D956" s="66"/>
      <c r="E956" s="20" t="str">
        <f t="shared" si="28"/>
        <v>1-1900</v>
      </c>
      <c r="F956" s="69"/>
      <c r="G956" s="67"/>
      <c r="H956" s="69"/>
      <c r="I956" s="60"/>
      <c r="J956" s="67"/>
      <c r="K956" s="25" t="e">
        <f>IFERROR(VLOOKUP(J956,'DE-PARA'!J:K,2,0),VLOOKUP('BD Conta 5294-1'!J956,'DE-PARA'!K:L,2,0))</f>
        <v>#N/A</v>
      </c>
      <c r="L956" s="70"/>
      <c r="M956" s="101">
        <f t="shared" si="29"/>
        <v>0</v>
      </c>
      <c r="O956" s="1" t="e">
        <f>VLOOKUP(K956,'Fluxo de Caixa'!B:B,1,0)</f>
        <v>#N/A</v>
      </c>
    </row>
    <row r="957" spans="2:15">
      <c r="B957" s="60"/>
      <c r="C957" s="65"/>
      <c r="D957" s="66"/>
      <c r="E957" s="20" t="str">
        <f t="shared" si="28"/>
        <v>1-1900</v>
      </c>
      <c r="F957" s="69"/>
      <c r="G957" s="67"/>
      <c r="H957" s="69"/>
      <c r="I957" s="60"/>
      <c r="J957" s="67"/>
      <c r="K957" s="25" t="e">
        <f>IFERROR(VLOOKUP(J957,'DE-PARA'!J:K,2,0),VLOOKUP('BD Conta 5294-1'!J957,'DE-PARA'!K:L,2,0))</f>
        <v>#N/A</v>
      </c>
      <c r="L957" s="70"/>
      <c r="M957" s="101">
        <f t="shared" si="29"/>
        <v>0</v>
      </c>
      <c r="O957" s="1" t="e">
        <f>VLOOKUP(K957,'Fluxo de Caixa'!B:B,1,0)</f>
        <v>#N/A</v>
      </c>
    </row>
    <row r="958" spans="2:15">
      <c r="B958" s="60"/>
      <c r="C958" s="65"/>
      <c r="D958" s="66"/>
      <c r="E958" s="20" t="str">
        <f t="shared" si="28"/>
        <v>1-1900</v>
      </c>
      <c r="F958" s="69"/>
      <c r="G958" s="67"/>
      <c r="H958" s="69"/>
      <c r="I958" s="60"/>
      <c r="J958" s="67"/>
      <c r="K958" s="25" t="e">
        <f>IFERROR(VLOOKUP(J958,'DE-PARA'!J:K,2,0),VLOOKUP('BD Conta 5294-1'!J958,'DE-PARA'!K:L,2,0))</f>
        <v>#N/A</v>
      </c>
      <c r="L958" s="70"/>
      <c r="M958" s="101">
        <f t="shared" si="29"/>
        <v>0</v>
      </c>
      <c r="O958" s="1" t="e">
        <f>VLOOKUP(K958,'Fluxo de Caixa'!B:B,1,0)</f>
        <v>#N/A</v>
      </c>
    </row>
    <row r="959" spans="2:15">
      <c r="B959" s="60"/>
      <c r="C959" s="65"/>
      <c r="D959" s="66"/>
      <c r="E959" s="20" t="str">
        <f t="shared" si="28"/>
        <v>1-1900</v>
      </c>
      <c r="F959" s="69"/>
      <c r="G959" s="67"/>
      <c r="H959" s="69"/>
      <c r="I959" s="60"/>
      <c r="J959" s="67"/>
      <c r="K959" s="25" t="e">
        <f>IFERROR(VLOOKUP(J959,'DE-PARA'!J:K,2,0),VLOOKUP('BD Conta 5294-1'!J959,'DE-PARA'!K:L,2,0))</f>
        <v>#N/A</v>
      </c>
      <c r="L959" s="70"/>
      <c r="M959" s="101">
        <f t="shared" si="29"/>
        <v>0</v>
      </c>
      <c r="O959" s="1" t="e">
        <f>VLOOKUP(K959,'Fluxo de Caixa'!B:B,1,0)</f>
        <v>#N/A</v>
      </c>
    </row>
    <row r="960" spans="2:15">
      <c r="B960" s="60"/>
      <c r="C960" s="65"/>
      <c r="D960" s="66"/>
      <c r="E960" s="20" t="str">
        <f t="shared" si="28"/>
        <v>1-1900</v>
      </c>
      <c r="F960" s="69"/>
      <c r="G960" s="67"/>
      <c r="H960" s="69"/>
      <c r="I960" s="60"/>
      <c r="J960" s="67"/>
      <c r="K960" s="25" t="e">
        <f>IFERROR(VLOOKUP(J960,'DE-PARA'!J:K,2,0),VLOOKUP('BD Conta 5294-1'!J960,'DE-PARA'!K:L,2,0))</f>
        <v>#N/A</v>
      </c>
      <c r="L960" s="70"/>
      <c r="M960" s="101">
        <f t="shared" si="29"/>
        <v>0</v>
      </c>
      <c r="O960" s="1" t="e">
        <f>VLOOKUP(K960,'Fluxo de Caixa'!B:B,1,0)</f>
        <v>#N/A</v>
      </c>
    </row>
    <row r="961" spans="2:15">
      <c r="B961" s="60"/>
      <c r="C961" s="65"/>
      <c r="D961" s="66"/>
      <c r="E961" s="20" t="str">
        <f t="shared" si="28"/>
        <v>1-1900</v>
      </c>
      <c r="F961" s="69"/>
      <c r="G961" s="67"/>
      <c r="H961" s="69"/>
      <c r="I961" s="60"/>
      <c r="J961" s="67"/>
      <c r="K961" s="25" t="e">
        <f>IFERROR(VLOOKUP(J961,'DE-PARA'!J:K,2,0),VLOOKUP('BD Conta 5294-1'!J961,'DE-PARA'!K:L,2,0))</f>
        <v>#N/A</v>
      </c>
      <c r="L961" s="70"/>
      <c r="M961" s="101">
        <f t="shared" si="29"/>
        <v>0</v>
      </c>
      <c r="O961" s="1" t="e">
        <f>VLOOKUP(K961,'Fluxo de Caixa'!B:B,1,0)</f>
        <v>#N/A</v>
      </c>
    </row>
    <row r="962" spans="2:15">
      <c r="B962" s="60"/>
      <c r="C962" s="65"/>
      <c r="D962" s="66"/>
      <c r="E962" s="20" t="str">
        <f t="shared" si="28"/>
        <v>1-1900</v>
      </c>
      <c r="F962" s="69"/>
      <c r="G962" s="67"/>
      <c r="H962" s="69"/>
      <c r="I962" s="60"/>
      <c r="J962" s="67"/>
      <c r="K962" s="25" t="e">
        <f>IFERROR(VLOOKUP(J962,'DE-PARA'!J:K,2,0),VLOOKUP('BD Conta 5294-1'!J962,'DE-PARA'!K:L,2,0))</f>
        <v>#N/A</v>
      </c>
      <c r="L962" s="70"/>
      <c r="M962" s="101">
        <f t="shared" si="29"/>
        <v>0</v>
      </c>
      <c r="O962" s="1" t="e">
        <f>VLOOKUP(K962,'Fluxo de Caixa'!B:B,1,0)</f>
        <v>#N/A</v>
      </c>
    </row>
    <row r="963" spans="2:15">
      <c r="B963" s="60"/>
      <c r="C963" s="65"/>
      <c r="D963" s="66"/>
      <c r="E963" s="20" t="str">
        <f t="shared" si="28"/>
        <v>1-1900</v>
      </c>
      <c r="F963" s="69"/>
      <c r="G963" s="67"/>
      <c r="H963" s="69"/>
      <c r="I963" s="60"/>
      <c r="J963" s="67"/>
      <c r="K963" s="25" t="e">
        <f>IFERROR(VLOOKUP(J963,'DE-PARA'!J:K,2,0),VLOOKUP('BD Conta 5294-1'!J963,'DE-PARA'!K:L,2,0))</f>
        <v>#N/A</v>
      </c>
      <c r="L963" s="70"/>
      <c r="M963" s="101">
        <f t="shared" si="29"/>
        <v>0</v>
      </c>
      <c r="O963" s="1" t="e">
        <f>VLOOKUP(K963,'Fluxo de Caixa'!B:B,1,0)</f>
        <v>#N/A</v>
      </c>
    </row>
    <row r="964" spans="2:15">
      <c r="B964" s="60"/>
      <c r="C964" s="65"/>
      <c r="D964" s="66"/>
      <c r="E964" s="20" t="str">
        <f t="shared" ref="E964:E1027" si="30">MONTH(D964)&amp;"-"&amp;YEAR(D964)</f>
        <v>1-1900</v>
      </c>
      <c r="F964" s="69"/>
      <c r="G964" s="67"/>
      <c r="H964" s="69"/>
      <c r="I964" s="60"/>
      <c r="J964" s="67"/>
      <c r="K964" s="25" t="e">
        <f>IFERROR(VLOOKUP(J964,'DE-PARA'!J:K,2,0),VLOOKUP('BD Conta 5294-1'!J964,'DE-PARA'!K:L,2,0))</f>
        <v>#N/A</v>
      </c>
      <c r="L964" s="70"/>
      <c r="M964" s="101">
        <f t="shared" si="29"/>
        <v>0</v>
      </c>
      <c r="O964" s="1" t="e">
        <f>VLOOKUP(K964,'Fluxo de Caixa'!B:B,1,0)</f>
        <v>#N/A</v>
      </c>
    </row>
    <row r="965" spans="2:15">
      <c r="B965" s="60"/>
      <c r="C965" s="65"/>
      <c r="D965" s="66"/>
      <c r="E965" s="20" t="str">
        <f t="shared" si="30"/>
        <v>1-1900</v>
      </c>
      <c r="F965" s="69"/>
      <c r="G965" s="67"/>
      <c r="H965" s="69"/>
      <c r="I965" s="60"/>
      <c r="J965" s="67"/>
      <c r="K965" s="25" t="e">
        <f>IFERROR(VLOOKUP(J965,'DE-PARA'!J:K,2,0),VLOOKUP('BD Conta 5294-1'!J965,'DE-PARA'!K:L,2,0))</f>
        <v>#N/A</v>
      </c>
      <c r="L965" s="70"/>
      <c r="M965" s="101">
        <f t="shared" si="29"/>
        <v>0</v>
      </c>
      <c r="O965" s="1" t="e">
        <f>VLOOKUP(K965,'Fluxo de Caixa'!B:B,1,0)</f>
        <v>#N/A</v>
      </c>
    </row>
    <row r="966" spans="2:15">
      <c r="B966" s="60"/>
      <c r="C966" s="65"/>
      <c r="D966" s="66"/>
      <c r="E966" s="20" t="str">
        <f t="shared" si="30"/>
        <v>1-1900</v>
      </c>
      <c r="F966" s="69"/>
      <c r="G966" s="67"/>
      <c r="H966" s="69"/>
      <c r="I966" s="60"/>
      <c r="J966" s="67"/>
      <c r="K966" s="25" t="e">
        <f>IFERROR(VLOOKUP(J966,'DE-PARA'!J:K,2,0),VLOOKUP('BD Conta 5294-1'!J966,'DE-PARA'!K:L,2,0))</f>
        <v>#N/A</v>
      </c>
      <c r="L966" s="70"/>
      <c r="M966" s="101">
        <f t="shared" ref="M966:M1029" si="31">M965+L966</f>
        <v>0</v>
      </c>
      <c r="O966" s="1" t="e">
        <f>VLOOKUP(K966,'Fluxo de Caixa'!B:B,1,0)</f>
        <v>#N/A</v>
      </c>
    </row>
    <row r="967" spans="2:15">
      <c r="B967" s="60"/>
      <c r="C967" s="65"/>
      <c r="D967" s="66"/>
      <c r="E967" s="20" t="str">
        <f t="shared" si="30"/>
        <v>1-1900</v>
      </c>
      <c r="F967" s="69"/>
      <c r="G967" s="67"/>
      <c r="H967" s="69"/>
      <c r="I967" s="60"/>
      <c r="J967" s="67"/>
      <c r="K967" s="25" t="e">
        <f>IFERROR(VLOOKUP(J967,'DE-PARA'!J:K,2,0),VLOOKUP('BD Conta 5294-1'!J967,'DE-PARA'!K:L,2,0))</f>
        <v>#N/A</v>
      </c>
      <c r="L967" s="70"/>
      <c r="M967" s="101">
        <f t="shared" si="31"/>
        <v>0</v>
      </c>
      <c r="O967" s="1" t="e">
        <f>VLOOKUP(K967,'Fluxo de Caixa'!B:B,1,0)</f>
        <v>#N/A</v>
      </c>
    </row>
    <row r="968" spans="2:15">
      <c r="B968" s="60"/>
      <c r="C968" s="65"/>
      <c r="D968" s="66"/>
      <c r="E968" s="20" t="str">
        <f t="shared" si="30"/>
        <v>1-1900</v>
      </c>
      <c r="F968" s="69"/>
      <c r="G968" s="67"/>
      <c r="H968" s="69"/>
      <c r="I968" s="60"/>
      <c r="J968" s="67"/>
      <c r="K968" s="25" t="e">
        <f>IFERROR(VLOOKUP(J968,'DE-PARA'!J:K,2,0),VLOOKUP('BD Conta 5294-1'!J968,'DE-PARA'!K:L,2,0))</f>
        <v>#N/A</v>
      </c>
      <c r="L968" s="70"/>
      <c r="M968" s="101">
        <f t="shared" si="31"/>
        <v>0</v>
      </c>
      <c r="O968" s="1" t="e">
        <f>VLOOKUP(K968,'Fluxo de Caixa'!B:B,1,0)</f>
        <v>#N/A</v>
      </c>
    </row>
    <row r="969" spans="2:15">
      <c r="B969" s="60"/>
      <c r="C969" s="65"/>
      <c r="D969" s="66"/>
      <c r="E969" s="20" t="str">
        <f t="shared" si="30"/>
        <v>1-1900</v>
      </c>
      <c r="F969" s="69"/>
      <c r="G969" s="67"/>
      <c r="H969" s="69"/>
      <c r="I969" s="60"/>
      <c r="J969" s="67"/>
      <c r="K969" s="25" t="e">
        <f>IFERROR(VLOOKUP(J969,'DE-PARA'!J:K,2,0),VLOOKUP('BD Conta 5294-1'!J969,'DE-PARA'!K:L,2,0))</f>
        <v>#N/A</v>
      </c>
      <c r="L969" s="70"/>
      <c r="M969" s="101">
        <f t="shared" si="31"/>
        <v>0</v>
      </c>
      <c r="O969" s="1" t="e">
        <f>VLOOKUP(K969,'Fluxo de Caixa'!B:B,1,0)</f>
        <v>#N/A</v>
      </c>
    </row>
    <row r="970" spans="2:15">
      <c r="B970" s="60"/>
      <c r="C970" s="65"/>
      <c r="D970" s="66"/>
      <c r="E970" s="20" t="str">
        <f t="shared" si="30"/>
        <v>1-1900</v>
      </c>
      <c r="F970" s="69"/>
      <c r="G970" s="67"/>
      <c r="H970" s="69"/>
      <c r="I970" s="60"/>
      <c r="J970" s="67"/>
      <c r="K970" s="25" t="e">
        <f>IFERROR(VLOOKUP(J970,'DE-PARA'!J:K,2,0),VLOOKUP('BD Conta 5294-1'!J970,'DE-PARA'!K:L,2,0))</f>
        <v>#N/A</v>
      </c>
      <c r="L970" s="70"/>
      <c r="M970" s="101">
        <f t="shared" si="31"/>
        <v>0</v>
      </c>
      <c r="O970" s="1" t="e">
        <f>VLOOKUP(K970,'Fluxo de Caixa'!B:B,1,0)</f>
        <v>#N/A</v>
      </c>
    </row>
    <row r="971" spans="2:15">
      <c r="B971" s="60"/>
      <c r="C971" s="65"/>
      <c r="D971" s="66"/>
      <c r="E971" s="20" t="str">
        <f t="shared" si="30"/>
        <v>1-1900</v>
      </c>
      <c r="F971" s="69"/>
      <c r="G971" s="67"/>
      <c r="H971" s="69"/>
      <c r="I971" s="60"/>
      <c r="J971" s="67"/>
      <c r="K971" s="25" t="e">
        <f>IFERROR(VLOOKUP(J971,'DE-PARA'!J:K,2,0),VLOOKUP('BD Conta 5294-1'!J971,'DE-PARA'!K:L,2,0))</f>
        <v>#N/A</v>
      </c>
      <c r="L971" s="70"/>
      <c r="M971" s="101">
        <f t="shared" si="31"/>
        <v>0</v>
      </c>
      <c r="O971" s="1" t="e">
        <f>VLOOKUP(K971,'Fluxo de Caixa'!B:B,1,0)</f>
        <v>#N/A</v>
      </c>
    </row>
    <row r="972" spans="2:15">
      <c r="B972" s="60"/>
      <c r="C972" s="65"/>
      <c r="D972" s="66"/>
      <c r="E972" s="20" t="str">
        <f t="shared" si="30"/>
        <v>1-1900</v>
      </c>
      <c r="F972" s="69"/>
      <c r="G972" s="67"/>
      <c r="H972" s="69"/>
      <c r="I972" s="60"/>
      <c r="J972" s="67"/>
      <c r="K972" s="25" t="e">
        <f>IFERROR(VLOOKUP(J972,'DE-PARA'!J:K,2,0),VLOOKUP('BD Conta 5294-1'!J972,'DE-PARA'!K:L,2,0))</f>
        <v>#N/A</v>
      </c>
      <c r="L972" s="70"/>
      <c r="M972" s="101">
        <f t="shared" si="31"/>
        <v>0</v>
      </c>
      <c r="O972" s="1" t="e">
        <f>VLOOKUP(K972,'Fluxo de Caixa'!B:B,1,0)</f>
        <v>#N/A</v>
      </c>
    </row>
    <row r="973" spans="2:15">
      <c r="B973" s="60"/>
      <c r="C973" s="65"/>
      <c r="D973" s="66"/>
      <c r="E973" s="20" t="str">
        <f t="shared" si="30"/>
        <v>1-1900</v>
      </c>
      <c r="F973" s="69"/>
      <c r="G973" s="67"/>
      <c r="H973" s="69"/>
      <c r="I973" s="60"/>
      <c r="J973" s="67"/>
      <c r="K973" s="25" t="e">
        <f>IFERROR(VLOOKUP(J973,'DE-PARA'!J:K,2,0),VLOOKUP('BD Conta 5294-1'!J973,'DE-PARA'!K:L,2,0))</f>
        <v>#N/A</v>
      </c>
      <c r="L973" s="70"/>
      <c r="M973" s="101">
        <f t="shared" si="31"/>
        <v>0</v>
      </c>
      <c r="O973" s="1" t="e">
        <f>VLOOKUP(K973,'Fluxo de Caixa'!B:B,1,0)</f>
        <v>#N/A</v>
      </c>
    </row>
    <row r="974" spans="2:15">
      <c r="B974" s="60"/>
      <c r="C974" s="65"/>
      <c r="D974" s="66"/>
      <c r="E974" s="20" t="str">
        <f t="shared" si="30"/>
        <v>1-1900</v>
      </c>
      <c r="F974" s="69"/>
      <c r="G974" s="67"/>
      <c r="H974" s="69"/>
      <c r="I974" s="60"/>
      <c r="J974" s="67"/>
      <c r="K974" s="25" t="e">
        <f>IFERROR(VLOOKUP(J974,'DE-PARA'!J:K,2,0),VLOOKUP('BD Conta 5294-1'!J974,'DE-PARA'!K:L,2,0))</f>
        <v>#N/A</v>
      </c>
      <c r="L974" s="70"/>
      <c r="M974" s="101">
        <f t="shared" si="31"/>
        <v>0</v>
      </c>
      <c r="O974" s="1" t="e">
        <f>VLOOKUP(K974,'Fluxo de Caixa'!B:B,1,0)</f>
        <v>#N/A</v>
      </c>
    </row>
    <row r="975" spans="2:15">
      <c r="B975" s="60"/>
      <c r="C975" s="65"/>
      <c r="D975" s="66"/>
      <c r="E975" s="20" t="str">
        <f t="shared" si="30"/>
        <v>1-1900</v>
      </c>
      <c r="F975" s="69"/>
      <c r="G975" s="67"/>
      <c r="H975" s="69"/>
      <c r="I975" s="60"/>
      <c r="J975" s="67"/>
      <c r="K975" s="25" t="e">
        <f>IFERROR(VLOOKUP(J975,'DE-PARA'!J:K,2,0),VLOOKUP('BD Conta 5294-1'!J975,'DE-PARA'!K:L,2,0))</f>
        <v>#N/A</v>
      </c>
      <c r="L975" s="70"/>
      <c r="M975" s="101">
        <f t="shared" si="31"/>
        <v>0</v>
      </c>
      <c r="O975" s="1" t="e">
        <f>VLOOKUP(K975,'Fluxo de Caixa'!B:B,1,0)</f>
        <v>#N/A</v>
      </c>
    </row>
    <row r="976" spans="2:15">
      <c r="B976" s="60"/>
      <c r="C976" s="65"/>
      <c r="D976" s="66"/>
      <c r="E976" s="20" t="str">
        <f t="shared" si="30"/>
        <v>1-1900</v>
      </c>
      <c r="F976" s="69"/>
      <c r="G976" s="67"/>
      <c r="H976" s="69"/>
      <c r="I976" s="60"/>
      <c r="J976" s="67"/>
      <c r="K976" s="25" t="e">
        <f>IFERROR(VLOOKUP(J976,'DE-PARA'!J:K,2,0),VLOOKUP('BD Conta 5294-1'!J976,'DE-PARA'!K:L,2,0))</f>
        <v>#N/A</v>
      </c>
      <c r="L976" s="70"/>
      <c r="M976" s="101">
        <f t="shared" si="31"/>
        <v>0</v>
      </c>
      <c r="O976" s="1" t="e">
        <f>VLOOKUP(K976,'Fluxo de Caixa'!B:B,1,0)</f>
        <v>#N/A</v>
      </c>
    </row>
    <row r="977" spans="2:15">
      <c r="B977" s="60"/>
      <c r="C977" s="65"/>
      <c r="D977" s="66"/>
      <c r="E977" s="20" t="str">
        <f t="shared" si="30"/>
        <v>1-1900</v>
      </c>
      <c r="F977" s="69"/>
      <c r="G977" s="67"/>
      <c r="H977" s="69"/>
      <c r="I977" s="60"/>
      <c r="J977" s="67"/>
      <c r="K977" s="25" t="e">
        <f>IFERROR(VLOOKUP(J977,'DE-PARA'!J:K,2,0),VLOOKUP('BD Conta 5294-1'!J977,'DE-PARA'!K:L,2,0))</f>
        <v>#N/A</v>
      </c>
      <c r="L977" s="70"/>
      <c r="M977" s="101">
        <f t="shared" si="31"/>
        <v>0</v>
      </c>
      <c r="O977" s="1" t="e">
        <f>VLOOKUP(K977,'Fluxo de Caixa'!B:B,1,0)</f>
        <v>#N/A</v>
      </c>
    </row>
    <row r="978" spans="2:15">
      <c r="B978" s="60"/>
      <c r="C978" s="65"/>
      <c r="D978" s="66"/>
      <c r="E978" s="20" t="str">
        <f t="shared" si="30"/>
        <v>1-1900</v>
      </c>
      <c r="F978" s="69"/>
      <c r="G978" s="67"/>
      <c r="H978" s="69"/>
      <c r="I978" s="60"/>
      <c r="J978" s="67"/>
      <c r="K978" s="25" t="e">
        <f>IFERROR(VLOOKUP(J978,'DE-PARA'!J:K,2,0),VLOOKUP('BD Conta 5294-1'!J978,'DE-PARA'!K:L,2,0))</f>
        <v>#N/A</v>
      </c>
      <c r="L978" s="70"/>
      <c r="M978" s="101">
        <f t="shared" si="31"/>
        <v>0</v>
      </c>
      <c r="O978" s="1" t="e">
        <f>VLOOKUP(K978,'Fluxo de Caixa'!B:B,1,0)</f>
        <v>#N/A</v>
      </c>
    </row>
    <row r="979" spans="2:15">
      <c r="B979" s="60"/>
      <c r="C979" s="65"/>
      <c r="D979" s="66"/>
      <c r="E979" s="20" t="str">
        <f t="shared" si="30"/>
        <v>1-1900</v>
      </c>
      <c r="F979" s="69"/>
      <c r="G979" s="67"/>
      <c r="H979" s="69"/>
      <c r="I979" s="60"/>
      <c r="J979" s="67"/>
      <c r="K979" s="25" t="e">
        <f>IFERROR(VLOOKUP(J979,'DE-PARA'!J:K,2,0),VLOOKUP('BD Conta 5294-1'!J979,'DE-PARA'!K:L,2,0))</f>
        <v>#N/A</v>
      </c>
      <c r="L979" s="70"/>
      <c r="M979" s="101">
        <f t="shared" si="31"/>
        <v>0</v>
      </c>
      <c r="O979" s="1" t="e">
        <f>VLOOKUP(K979,'Fluxo de Caixa'!B:B,1,0)</f>
        <v>#N/A</v>
      </c>
    </row>
    <row r="980" spans="2:15">
      <c r="B980" s="60"/>
      <c r="C980" s="65"/>
      <c r="D980" s="66"/>
      <c r="E980" s="20" t="str">
        <f t="shared" si="30"/>
        <v>1-1900</v>
      </c>
      <c r="F980" s="69"/>
      <c r="G980" s="67"/>
      <c r="H980" s="69"/>
      <c r="I980" s="60"/>
      <c r="J980" s="67"/>
      <c r="K980" s="25" t="e">
        <f>IFERROR(VLOOKUP(J980,'DE-PARA'!J:K,2,0),VLOOKUP('BD Conta 5294-1'!J980,'DE-PARA'!K:L,2,0))</f>
        <v>#N/A</v>
      </c>
      <c r="L980" s="70"/>
      <c r="M980" s="101">
        <f t="shared" si="31"/>
        <v>0</v>
      </c>
      <c r="O980" s="1" t="e">
        <f>VLOOKUP(K980,'Fluxo de Caixa'!B:B,1,0)</f>
        <v>#N/A</v>
      </c>
    </row>
    <row r="981" spans="2:15">
      <c r="B981" s="60"/>
      <c r="C981" s="65"/>
      <c r="D981" s="66"/>
      <c r="E981" s="20" t="str">
        <f t="shared" si="30"/>
        <v>1-1900</v>
      </c>
      <c r="F981" s="69"/>
      <c r="G981" s="67"/>
      <c r="H981" s="69"/>
      <c r="I981" s="60"/>
      <c r="J981" s="67"/>
      <c r="K981" s="25" t="e">
        <f>IFERROR(VLOOKUP(J981,'DE-PARA'!J:K,2,0),VLOOKUP('BD Conta 5294-1'!J981,'DE-PARA'!K:L,2,0))</f>
        <v>#N/A</v>
      </c>
      <c r="L981" s="70"/>
      <c r="M981" s="101">
        <f t="shared" si="31"/>
        <v>0</v>
      </c>
      <c r="O981" s="1" t="e">
        <f>VLOOKUP(K981,'Fluxo de Caixa'!B:B,1,0)</f>
        <v>#N/A</v>
      </c>
    </row>
    <row r="982" spans="2:15">
      <c r="B982" s="60"/>
      <c r="C982" s="65"/>
      <c r="D982" s="66"/>
      <c r="E982" s="20" t="str">
        <f t="shared" si="30"/>
        <v>1-1900</v>
      </c>
      <c r="F982" s="69"/>
      <c r="G982" s="67"/>
      <c r="H982" s="69"/>
      <c r="I982" s="60"/>
      <c r="J982" s="67"/>
      <c r="K982" s="25" t="e">
        <f>IFERROR(VLOOKUP(J982,'DE-PARA'!J:K,2,0),VLOOKUP('BD Conta 5294-1'!J982,'DE-PARA'!K:L,2,0))</f>
        <v>#N/A</v>
      </c>
      <c r="L982" s="70"/>
      <c r="M982" s="101">
        <f t="shared" si="31"/>
        <v>0</v>
      </c>
      <c r="O982" s="1" t="e">
        <f>VLOOKUP(K982,'Fluxo de Caixa'!B:B,1,0)</f>
        <v>#N/A</v>
      </c>
    </row>
    <row r="983" spans="2:15">
      <c r="B983" s="60"/>
      <c r="C983" s="65"/>
      <c r="D983" s="66"/>
      <c r="E983" s="20" t="str">
        <f t="shared" si="30"/>
        <v>1-1900</v>
      </c>
      <c r="F983" s="69"/>
      <c r="G983" s="67"/>
      <c r="H983" s="69"/>
      <c r="I983" s="60"/>
      <c r="J983" s="67"/>
      <c r="K983" s="25" t="e">
        <f>IFERROR(VLOOKUP(J983,'DE-PARA'!J:K,2,0),VLOOKUP('BD Conta 5294-1'!J983,'DE-PARA'!K:L,2,0))</f>
        <v>#N/A</v>
      </c>
      <c r="L983" s="70"/>
      <c r="M983" s="101">
        <f t="shared" si="31"/>
        <v>0</v>
      </c>
      <c r="O983" s="1" t="e">
        <f>VLOOKUP(K983,'Fluxo de Caixa'!B:B,1,0)</f>
        <v>#N/A</v>
      </c>
    </row>
    <row r="984" spans="2:15">
      <c r="B984" s="60"/>
      <c r="C984" s="65"/>
      <c r="D984" s="66"/>
      <c r="E984" s="20" t="str">
        <f t="shared" si="30"/>
        <v>1-1900</v>
      </c>
      <c r="F984" s="69"/>
      <c r="G984" s="67"/>
      <c r="H984" s="69"/>
      <c r="I984" s="60"/>
      <c r="J984" s="67"/>
      <c r="K984" s="25" t="e">
        <f>IFERROR(VLOOKUP(J984,'DE-PARA'!J:K,2,0),VLOOKUP('BD Conta 5294-1'!J984,'DE-PARA'!K:L,2,0))</f>
        <v>#N/A</v>
      </c>
      <c r="L984" s="70"/>
      <c r="M984" s="101">
        <f t="shared" si="31"/>
        <v>0</v>
      </c>
      <c r="O984" s="1" t="e">
        <f>VLOOKUP(K984,'Fluxo de Caixa'!B:B,1,0)</f>
        <v>#N/A</v>
      </c>
    </row>
    <row r="985" spans="2:15">
      <c r="B985" s="60"/>
      <c r="C985" s="65"/>
      <c r="D985" s="66"/>
      <c r="E985" s="20" t="str">
        <f t="shared" si="30"/>
        <v>1-1900</v>
      </c>
      <c r="F985" s="69"/>
      <c r="G985" s="67"/>
      <c r="H985" s="69"/>
      <c r="I985" s="60"/>
      <c r="J985" s="67"/>
      <c r="K985" s="25" t="e">
        <f>IFERROR(VLOOKUP(J985,'DE-PARA'!J:K,2,0),VLOOKUP('BD Conta 5294-1'!J985,'DE-PARA'!K:L,2,0))</f>
        <v>#N/A</v>
      </c>
      <c r="L985" s="70"/>
      <c r="M985" s="101">
        <f t="shared" si="31"/>
        <v>0</v>
      </c>
      <c r="O985" s="1" t="e">
        <f>VLOOKUP(K985,'Fluxo de Caixa'!B:B,1,0)</f>
        <v>#N/A</v>
      </c>
    </row>
    <row r="986" spans="2:15">
      <c r="B986" s="60"/>
      <c r="C986" s="65"/>
      <c r="D986" s="66"/>
      <c r="E986" s="20" t="str">
        <f t="shared" si="30"/>
        <v>1-1900</v>
      </c>
      <c r="F986" s="69"/>
      <c r="G986" s="67"/>
      <c r="H986" s="69"/>
      <c r="I986" s="60"/>
      <c r="J986" s="67"/>
      <c r="K986" s="25" t="e">
        <f>IFERROR(VLOOKUP(J986,'DE-PARA'!J:K,2,0),VLOOKUP('BD Conta 5294-1'!J986,'DE-PARA'!K:L,2,0))</f>
        <v>#N/A</v>
      </c>
      <c r="L986" s="70"/>
      <c r="M986" s="101">
        <f t="shared" si="31"/>
        <v>0</v>
      </c>
      <c r="O986" s="1" t="e">
        <f>VLOOKUP(K986,'Fluxo de Caixa'!B:B,1,0)</f>
        <v>#N/A</v>
      </c>
    </row>
    <row r="987" spans="2:15">
      <c r="B987" s="60"/>
      <c r="C987" s="65"/>
      <c r="D987" s="66"/>
      <c r="E987" s="20" t="str">
        <f t="shared" si="30"/>
        <v>1-1900</v>
      </c>
      <c r="F987" s="69"/>
      <c r="G987" s="67"/>
      <c r="H987" s="69"/>
      <c r="I987" s="60"/>
      <c r="J987" s="67"/>
      <c r="K987" s="25" t="e">
        <f>IFERROR(VLOOKUP(J987,'DE-PARA'!J:K,2,0),VLOOKUP('BD Conta 5294-1'!J987,'DE-PARA'!K:L,2,0))</f>
        <v>#N/A</v>
      </c>
      <c r="L987" s="70"/>
      <c r="M987" s="101">
        <f t="shared" si="31"/>
        <v>0</v>
      </c>
      <c r="O987" s="1" t="e">
        <f>VLOOKUP(K987,'Fluxo de Caixa'!B:B,1,0)</f>
        <v>#N/A</v>
      </c>
    </row>
    <row r="988" spans="2:15">
      <c r="B988" s="60"/>
      <c r="C988" s="65"/>
      <c r="D988" s="66"/>
      <c r="E988" s="20" t="str">
        <f t="shared" si="30"/>
        <v>1-1900</v>
      </c>
      <c r="F988" s="69"/>
      <c r="G988" s="67"/>
      <c r="H988" s="69"/>
      <c r="I988" s="60"/>
      <c r="J988" s="67"/>
      <c r="K988" s="25" t="e">
        <f>IFERROR(VLOOKUP(J988,'DE-PARA'!J:K,2,0),VLOOKUP('BD Conta 5294-1'!J988,'DE-PARA'!K:L,2,0))</f>
        <v>#N/A</v>
      </c>
      <c r="L988" s="70"/>
      <c r="M988" s="101">
        <f t="shared" si="31"/>
        <v>0</v>
      </c>
      <c r="O988" s="1" t="e">
        <f>VLOOKUP(K988,'Fluxo de Caixa'!B:B,1,0)</f>
        <v>#N/A</v>
      </c>
    </row>
    <row r="989" spans="2:15">
      <c r="B989" s="60"/>
      <c r="C989" s="65"/>
      <c r="D989" s="66"/>
      <c r="E989" s="20" t="str">
        <f t="shared" si="30"/>
        <v>1-1900</v>
      </c>
      <c r="F989" s="69"/>
      <c r="G989" s="67"/>
      <c r="H989" s="69"/>
      <c r="I989" s="60"/>
      <c r="J989" s="67"/>
      <c r="K989" s="25" t="e">
        <f>IFERROR(VLOOKUP(J989,'DE-PARA'!J:K,2,0),VLOOKUP('BD Conta 5294-1'!J989,'DE-PARA'!K:L,2,0))</f>
        <v>#N/A</v>
      </c>
      <c r="L989" s="70"/>
      <c r="M989" s="101">
        <f t="shared" si="31"/>
        <v>0</v>
      </c>
      <c r="O989" s="1" t="e">
        <f>VLOOKUP(K989,'Fluxo de Caixa'!B:B,1,0)</f>
        <v>#N/A</v>
      </c>
    </row>
    <row r="990" spans="2:15">
      <c r="B990" s="60"/>
      <c r="C990" s="65"/>
      <c r="D990" s="66"/>
      <c r="E990" s="20" t="str">
        <f t="shared" si="30"/>
        <v>1-1900</v>
      </c>
      <c r="F990" s="69"/>
      <c r="G990" s="67"/>
      <c r="H990" s="69"/>
      <c r="I990" s="60"/>
      <c r="J990" s="67"/>
      <c r="K990" s="25" t="e">
        <f>IFERROR(VLOOKUP(J990,'DE-PARA'!J:K,2,0),VLOOKUP('BD Conta 5294-1'!J990,'DE-PARA'!K:L,2,0))</f>
        <v>#N/A</v>
      </c>
      <c r="L990" s="70"/>
      <c r="M990" s="101">
        <f t="shared" si="31"/>
        <v>0</v>
      </c>
      <c r="O990" s="1" t="e">
        <f>VLOOKUP(K990,'Fluxo de Caixa'!B:B,1,0)</f>
        <v>#N/A</v>
      </c>
    </row>
    <row r="991" spans="2:15">
      <c r="B991" s="60"/>
      <c r="C991" s="65"/>
      <c r="D991" s="66"/>
      <c r="E991" s="20" t="str">
        <f t="shared" si="30"/>
        <v>1-1900</v>
      </c>
      <c r="F991" s="69"/>
      <c r="G991" s="67"/>
      <c r="H991" s="69"/>
      <c r="I991" s="60"/>
      <c r="J991" s="67"/>
      <c r="K991" s="25" t="e">
        <f>IFERROR(VLOOKUP(J991,'DE-PARA'!J:K,2,0),VLOOKUP('BD Conta 5294-1'!J991,'DE-PARA'!K:L,2,0))</f>
        <v>#N/A</v>
      </c>
      <c r="L991" s="70"/>
      <c r="M991" s="101">
        <f t="shared" si="31"/>
        <v>0</v>
      </c>
      <c r="O991" s="1" t="e">
        <f>VLOOKUP(K991,'Fluxo de Caixa'!B:B,1,0)</f>
        <v>#N/A</v>
      </c>
    </row>
    <row r="992" spans="2:15">
      <c r="B992" s="60"/>
      <c r="C992" s="65"/>
      <c r="D992" s="66"/>
      <c r="E992" s="20" t="str">
        <f t="shared" si="30"/>
        <v>1-1900</v>
      </c>
      <c r="F992" s="69"/>
      <c r="G992" s="67"/>
      <c r="H992" s="69"/>
      <c r="I992" s="60"/>
      <c r="J992" s="67"/>
      <c r="K992" s="25" t="e">
        <f>IFERROR(VLOOKUP(J992,'DE-PARA'!J:K,2,0),VLOOKUP('BD Conta 5294-1'!J992,'DE-PARA'!K:L,2,0))</f>
        <v>#N/A</v>
      </c>
      <c r="L992" s="70"/>
      <c r="M992" s="101">
        <f t="shared" si="31"/>
        <v>0</v>
      </c>
      <c r="O992" s="1" t="e">
        <f>VLOOKUP(K992,'Fluxo de Caixa'!B:B,1,0)</f>
        <v>#N/A</v>
      </c>
    </row>
    <row r="993" spans="2:15">
      <c r="B993" s="60"/>
      <c r="C993" s="65"/>
      <c r="D993" s="66"/>
      <c r="E993" s="20" t="str">
        <f t="shared" si="30"/>
        <v>1-1900</v>
      </c>
      <c r="F993" s="69"/>
      <c r="G993" s="67"/>
      <c r="H993" s="69"/>
      <c r="I993" s="60"/>
      <c r="J993" s="67"/>
      <c r="K993" s="25" t="e">
        <f>IFERROR(VLOOKUP(J993,'DE-PARA'!J:K,2,0),VLOOKUP('BD Conta 5294-1'!J993,'DE-PARA'!K:L,2,0))</f>
        <v>#N/A</v>
      </c>
      <c r="L993" s="70"/>
      <c r="M993" s="101">
        <f t="shared" si="31"/>
        <v>0</v>
      </c>
      <c r="O993" s="1" t="e">
        <f>VLOOKUP(K993,'Fluxo de Caixa'!B:B,1,0)</f>
        <v>#N/A</v>
      </c>
    </row>
    <row r="994" spans="2:15">
      <c r="B994" s="60"/>
      <c r="C994" s="65"/>
      <c r="D994" s="66"/>
      <c r="E994" s="20" t="str">
        <f t="shared" si="30"/>
        <v>1-1900</v>
      </c>
      <c r="F994" s="69"/>
      <c r="G994" s="67"/>
      <c r="H994" s="69"/>
      <c r="I994" s="60"/>
      <c r="J994" s="67"/>
      <c r="K994" s="25" t="e">
        <f>IFERROR(VLOOKUP(J994,'DE-PARA'!J:K,2,0),VLOOKUP('BD Conta 5294-1'!J994,'DE-PARA'!K:L,2,0))</f>
        <v>#N/A</v>
      </c>
      <c r="L994" s="70"/>
      <c r="M994" s="101">
        <f t="shared" si="31"/>
        <v>0</v>
      </c>
      <c r="O994" s="1" t="e">
        <f>VLOOKUP(K994,'Fluxo de Caixa'!B:B,1,0)</f>
        <v>#N/A</v>
      </c>
    </row>
    <row r="995" spans="2:15">
      <c r="B995" s="60"/>
      <c r="C995" s="65"/>
      <c r="D995" s="66"/>
      <c r="E995" s="20" t="str">
        <f t="shared" si="30"/>
        <v>1-1900</v>
      </c>
      <c r="F995" s="69"/>
      <c r="G995" s="67"/>
      <c r="H995" s="69"/>
      <c r="I995" s="60"/>
      <c r="J995" s="67"/>
      <c r="K995" s="25" t="e">
        <f>IFERROR(VLOOKUP(J995,'DE-PARA'!J:K,2,0),VLOOKUP('BD Conta 5294-1'!J995,'DE-PARA'!K:L,2,0))</f>
        <v>#N/A</v>
      </c>
      <c r="L995" s="70"/>
      <c r="M995" s="101">
        <f t="shared" si="31"/>
        <v>0</v>
      </c>
      <c r="O995" s="1" t="e">
        <f>VLOOKUP(K995,'Fluxo de Caixa'!B:B,1,0)</f>
        <v>#N/A</v>
      </c>
    </row>
    <row r="996" spans="2:15">
      <c r="B996" s="60"/>
      <c r="C996" s="65"/>
      <c r="D996" s="66"/>
      <c r="E996" s="20" t="str">
        <f t="shared" si="30"/>
        <v>1-1900</v>
      </c>
      <c r="F996" s="69"/>
      <c r="G996" s="67"/>
      <c r="H996" s="69"/>
      <c r="I996" s="60"/>
      <c r="J996" s="67"/>
      <c r="K996" s="25" t="e">
        <f>IFERROR(VLOOKUP(J996,'DE-PARA'!J:K,2,0),VLOOKUP('BD Conta 5294-1'!J996,'DE-PARA'!K:L,2,0))</f>
        <v>#N/A</v>
      </c>
      <c r="L996" s="70"/>
      <c r="M996" s="101">
        <f t="shared" si="31"/>
        <v>0</v>
      </c>
      <c r="O996" s="1" t="e">
        <f>VLOOKUP(K996,'Fluxo de Caixa'!B:B,1,0)</f>
        <v>#N/A</v>
      </c>
    </row>
    <row r="997" spans="2:15">
      <c r="B997" s="60"/>
      <c r="C997" s="65"/>
      <c r="D997" s="66"/>
      <c r="E997" s="20" t="str">
        <f t="shared" si="30"/>
        <v>1-1900</v>
      </c>
      <c r="F997" s="69"/>
      <c r="G997" s="67"/>
      <c r="H997" s="69"/>
      <c r="I997" s="60"/>
      <c r="J997" s="67"/>
      <c r="K997" s="25" t="e">
        <f>IFERROR(VLOOKUP(J997,'DE-PARA'!J:K,2,0),VLOOKUP('BD Conta 5294-1'!J997,'DE-PARA'!K:L,2,0))</f>
        <v>#N/A</v>
      </c>
      <c r="L997" s="70"/>
      <c r="M997" s="101">
        <f t="shared" si="31"/>
        <v>0</v>
      </c>
      <c r="O997" s="1" t="e">
        <f>VLOOKUP(K997,'Fluxo de Caixa'!B:B,1,0)</f>
        <v>#N/A</v>
      </c>
    </row>
    <row r="998" spans="2:15">
      <c r="B998" s="60"/>
      <c r="C998" s="65"/>
      <c r="D998" s="66"/>
      <c r="E998" s="20" t="str">
        <f t="shared" si="30"/>
        <v>1-1900</v>
      </c>
      <c r="F998" s="69"/>
      <c r="G998" s="67"/>
      <c r="H998" s="69"/>
      <c r="I998" s="60"/>
      <c r="J998" s="67"/>
      <c r="K998" s="25" t="e">
        <f>IFERROR(VLOOKUP(J998,'DE-PARA'!J:K,2,0),VLOOKUP('BD Conta 5294-1'!J998,'DE-PARA'!K:L,2,0))</f>
        <v>#N/A</v>
      </c>
      <c r="L998" s="70"/>
      <c r="M998" s="101">
        <f t="shared" si="31"/>
        <v>0</v>
      </c>
      <c r="O998" s="1" t="e">
        <f>VLOOKUP(K998,'Fluxo de Caixa'!B:B,1,0)</f>
        <v>#N/A</v>
      </c>
    </row>
    <row r="999" spans="2:15">
      <c r="B999" s="60"/>
      <c r="C999" s="65"/>
      <c r="D999" s="66"/>
      <c r="E999" s="20" t="str">
        <f t="shared" si="30"/>
        <v>1-1900</v>
      </c>
      <c r="F999" s="69"/>
      <c r="G999" s="67"/>
      <c r="H999" s="69"/>
      <c r="I999" s="60"/>
      <c r="J999" s="67"/>
      <c r="K999" s="25" t="e">
        <f>IFERROR(VLOOKUP(J999,'DE-PARA'!J:K,2,0),VLOOKUP('BD Conta 5294-1'!J999,'DE-PARA'!K:L,2,0))</f>
        <v>#N/A</v>
      </c>
      <c r="L999" s="70"/>
      <c r="M999" s="101">
        <f t="shared" si="31"/>
        <v>0</v>
      </c>
      <c r="O999" s="1" t="e">
        <f>VLOOKUP(K999,'Fluxo de Caixa'!B:B,1,0)</f>
        <v>#N/A</v>
      </c>
    </row>
    <row r="1000" spans="2:15">
      <c r="B1000" s="60"/>
      <c r="C1000" s="65"/>
      <c r="D1000" s="66"/>
      <c r="E1000" s="20" t="str">
        <f t="shared" si="30"/>
        <v>1-1900</v>
      </c>
      <c r="F1000" s="69"/>
      <c r="G1000" s="67"/>
      <c r="H1000" s="69"/>
      <c r="I1000" s="60"/>
      <c r="J1000" s="67"/>
      <c r="K1000" s="25" t="e">
        <f>IFERROR(VLOOKUP(J1000,'DE-PARA'!J:K,2,0),VLOOKUP('BD Conta 5294-1'!J1000,'DE-PARA'!K:L,2,0))</f>
        <v>#N/A</v>
      </c>
      <c r="L1000" s="70"/>
      <c r="M1000" s="101">
        <f t="shared" si="31"/>
        <v>0</v>
      </c>
      <c r="O1000" s="1" t="e">
        <f>VLOOKUP(K1000,'Fluxo de Caixa'!B:B,1,0)</f>
        <v>#N/A</v>
      </c>
    </row>
    <row r="1001" spans="2:15">
      <c r="B1001" s="60"/>
      <c r="C1001" s="65"/>
      <c r="D1001" s="66"/>
      <c r="E1001" s="20" t="str">
        <f t="shared" si="30"/>
        <v>1-1900</v>
      </c>
      <c r="F1001" s="69"/>
      <c r="G1001" s="67"/>
      <c r="H1001" s="69"/>
      <c r="I1001" s="60"/>
      <c r="J1001" s="67"/>
      <c r="K1001" s="25" t="e">
        <f>IFERROR(VLOOKUP(J1001,'DE-PARA'!J:K,2,0),VLOOKUP('BD Conta 5294-1'!J1001,'DE-PARA'!K:L,2,0))</f>
        <v>#N/A</v>
      </c>
      <c r="L1001" s="70"/>
      <c r="M1001" s="101">
        <f t="shared" si="31"/>
        <v>0</v>
      </c>
      <c r="O1001" s="1" t="e">
        <f>VLOOKUP(K1001,'Fluxo de Caixa'!B:B,1,0)</f>
        <v>#N/A</v>
      </c>
    </row>
    <row r="1002" spans="2:15">
      <c r="B1002" s="60"/>
      <c r="C1002" s="65"/>
      <c r="D1002" s="66"/>
      <c r="E1002" s="20" t="str">
        <f t="shared" si="30"/>
        <v>1-1900</v>
      </c>
      <c r="F1002" s="69"/>
      <c r="G1002" s="67"/>
      <c r="H1002" s="69"/>
      <c r="I1002" s="60"/>
      <c r="J1002" s="67"/>
      <c r="K1002" s="25" t="e">
        <f>IFERROR(VLOOKUP(J1002,'DE-PARA'!J:K,2,0),VLOOKUP('BD Conta 5294-1'!J1002,'DE-PARA'!K:L,2,0))</f>
        <v>#N/A</v>
      </c>
      <c r="L1002" s="70"/>
      <c r="M1002" s="101">
        <f t="shared" si="31"/>
        <v>0</v>
      </c>
      <c r="O1002" s="1" t="e">
        <f>VLOOKUP(K1002,'Fluxo de Caixa'!B:B,1,0)</f>
        <v>#N/A</v>
      </c>
    </row>
    <row r="1003" spans="2:15">
      <c r="B1003" s="60"/>
      <c r="C1003" s="65"/>
      <c r="D1003" s="66"/>
      <c r="E1003" s="20" t="str">
        <f t="shared" si="30"/>
        <v>1-1900</v>
      </c>
      <c r="F1003" s="69"/>
      <c r="G1003" s="67"/>
      <c r="H1003" s="69"/>
      <c r="I1003" s="60"/>
      <c r="J1003" s="67"/>
      <c r="K1003" s="25" t="e">
        <f>IFERROR(VLOOKUP(J1003,'DE-PARA'!J:K,2,0),VLOOKUP('BD Conta 5294-1'!J1003,'DE-PARA'!K:L,2,0))</f>
        <v>#N/A</v>
      </c>
      <c r="L1003" s="70"/>
      <c r="M1003" s="101">
        <f t="shared" si="31"/>
        <v>0</v>
      </c>
      <c r="O1003" s="1" t="e">
        <f>VLOOKUP(K1003,'Fluxo de Caixa'!B:B,1,0)</f>
        <v>#N/A</v>
      </c>
    </row>
    <row r="1004" spans="2:15">
      <c r="B1004" s="60"/>
      <c r="C1004" s="65"/>
      <c r="D1004" s="66"/>
      <c r="E1004" s="20" t="str">
        <f t="shared" si="30"/>
        <v>1-1900</v>
      </c>
      <c r="F1004" s="69"/>
      <c r="G1004" s="67"/>
      <c r="H1004" s="69"/>
      <c r="I1004" s="60"/>
      <c r="J1004" s="67"/>
      <c r="K1004" s="25" t="e">
        <f>IFERROR(VLOOKUP(J1004,'DE-PARA'!J:K,2,0),VLOOKUP('BD Conta 5294-1'!J1004,'DE-PARA'!K:L,2,0))</f>
        <v>#N/A</v>
      </c>
      <c r="L1004" s="70"/>
      <c r="M1004" s="101">
        <f t="shared" si="31"/>
        <v>0</v>
      </c>
      <c r="O1004" s="1" t="e">
        <f>VLOOKUP(K1004,'Fluxo de Caixa'!B:B,1,0)</f>
        <v>#N/A</v>
      </c>
    </row>
    <row r="1005" spans="2:15">
      <c r="B1005" s="60"/>
      <c r="C1005" s="65"/>
      <c r="D1005" s="66"/>
      <c r="E1005" s="20" t="str">
        <f t="shared" si="30"/>
        <v>1-1900</v>
      </c>
      <c r="F1005" s="69"/>
      <c r="G1005" s="67"/>
      <c r="H1005" s="69"/>
      <c r="I1005" s="60"/>
      <c r="J1005" s="67"/>
      <c r="K1005" s="25" t="e">
        <f>IFERROR(VLOOKUP(J1005,'DE-PARA'!J:K,2,0),VLOOKUP('BD Conta 5294-1'!J1005,'DE-PARA'!K:L,2,0))</f>
        <v>#N/A</v>
      </c>
      <c r="L1005" s="70"/>
      <c r="M1005" s="101">
        <f t="shared" si="31"/>
        <v>0</v>
      </c>
      <c r="O1005" s="1" t="e">
        <f>VLOOKUP(K1005,'Fluxo de Caixa'!B:B,1,0)</f>
        <v>#N/A</v>
      </c>
    </row>
    <row r="1006" spans="2:15">
      <c r="B1006" s="60"/>
      <c r="C1006" s="65"/>
      <c r="D1006" s="66"/>
      <c r="E1006" s="20" t="str">
        <f t="shared" si="30"/>
        <v>1-1900</v>
      </c>
      <c r="F1006" s="69"/>
      <c r="G1006" s="67"/>
      <c r="H1006" s="69"/>
      <c r="I1006" s="60"/>
      <c r="J1006" s="67"/>
      <c r="K1006" s="25" t="e">
        <f>IFERROR(VLOOKUP(J1006,'DE-PARA'!J:K,2,0),VLOOKUP('BD Conta 5294-1'!J1006,'DE-PARA'!K:L,2,0))</f>
        <v>#N/A</v>
      </c>
      <c r="L1006" s="70"/>
      <c r="M1006" s="101">
        <f t="shared" si="31"/>
        <v>0</v>
      </c>
      <c r="O1006" s="1" t="e">
        <f>VLOOKUP(K1006,'Fluxo de Caixa'!B:B,1,0)</f>
        <v>#N/A</v>
      </c>
    </row>
    <row r="1007" spans="2:15">
      <c r="B1007" s="60"/>
      <c r="C1007" s="65"/>
      <c r="D1007" s="66"/>
      <c r="E1007" s="20" t="str">
        <f t="shared" si="30"/>
        <v>1-1900</v>
      </c>
      <c r="F1007" s="69"/>
      <c r="G1007" s="67"/>
      <c r="H1007" s="69"/>
      <c r="I1007" s="60"/>
      <c r="J1007" s="67"/>
      <c r="K1007" s="25" t="e">
        <f>IFERROR(VLOOKUP(J1007,'DE-PARA'!J:K,2,0),VLOOKUP('BD Conta 5294-1'!J1007,'DE-PARA'!K:L,2,0))</f>
        <v>#N/A</v>
      </c>
      <c r="L1007" s="70"/>
      <c r="M1007" s="101">
        <f t="shared" si="31"/>
        <v>0</v>
      </c>
      <c r="O1007" s="1" t="e">
        <f>VLOOKUP(K1007,'Fluxo de Caixa'!B:B,1,0)</f>
        <v>#N/A</v>
      </c>
    </row>
    <row r="1008" spans="2:15">
      <c r="B1008" s="60"/>
      <c r="C1008" s="65"/>
      <c r="D1008" s="66"/>
      <c r="E1008" s="20" t="str">
        <f t="shared" si="30"/>
        <v>1-1900</v>
      </c>
      <c r="F1008" s="69"/>
      <c r="G1008" s="67"/>
      <c r="H1008" s="69"/>
      <c r="I1008" s="60"/>
      <c r="J1008" s="67"/>
      <c r="K1008" s="25" t="e">
        <f>IFERROR(VLOOKUP(J1008,'DE-PARA'!J:K,2,0),VLOOKUP('BD Conta 5294-1'!J1008,'DE-PARA'!K:L,2,0))</f>
        <v>#N/A</v>
      </c>
      <c r="L1008" s="70"/>
      <c r="M1008" s="101">
        <f t="shared" si="31"/>
        <v>0</v>
      </c>
      <c r="O1008" s="1" t="e">
        <f>VLOOKUP(K1008,'Fluxo de Caixa'!B:B,1,0)</f>
        <v>#N/A</v>
      </c>
    </row>
    <row r="1009" spans="2:15">
      <c r="B1009" s="60"/>
      <c r="C1009" s="65"/>
      <c r="D1009" s="66"/>
      <c r="E1009" s="20" t="str">
        <f t="shared" si="30"/>
        <v>1-1900</v>
      </c>
      <c r="F1009" s="69"/>
      <c r="G1009" s="67"/>
      <c r="H1009" s="69"/>
      <c r="I1009" s="60"/>
      <c r="J1009" s="67"/>
      <c r="K1009" s="25" t="e">
        <f>IFERROR(VLOOKUP(J1009,'DE-PARA'!J:K,2,0),VLOOKUP('BD Conta 5294-1'!J1009,'DE-PARA'!K:L,2,0))</f>
        <v>#N/A</v>
      </c>
      <c r="L1009" s="70"/>
      <c r="M1009" s="101">
        <f t="shared" si="31"/>
        <v>0</v>
      </c>
      <c r="O1009" s="1" t="e">
        <f>VLOOKUP(K1009,'Fluxo de Caixa'!B:B,1,0)</f>
        <v>#N/A</v>
      </c>
    </row>
    <row r="1010" spans="2:15">
      <c r="B1010" s="60"/>
      <c r="C1010" s="65"/>
      <c r="D1010" s="66"/>
      <c r="E1010" s="20" t="str">
        <f t="shared" si="30"/>
        <v>1-1900</v>
      </c>
      <c r="F1010" s="69"/>
      <c r="G1010" s="67"/>
      <c r="H1010" s="69"/>
      <c r="I1010" s="60"/>
      <c r="J1010" s="67"/>
      <c r="K1010" s="25" t="e">
        <f>IFERROR(VLOOKUP(J1010,'DE-PARA'!J:K,2,0),VLOOKUP('BD Conta 5294-1'!J1010,'DE-PARA'!K:L,2,0))</f>
        <v>#N/A</v>
      </c>
      <c r="L1010" s="70"/>
      <c r="M1010" s="101">
        <f t="shared" si="31"/>
        <v>0</v>
      </c>
      <c r="O1010" s="1" t="e">
        <f>VLOOKUP(K1010,'Fluxo de Caixa'!B:B,1,0)</f>
        <v>#N/A</v>
      </c>
    </row>
    <row r="1011" spans="2:15">
      <c r="B1011" s="60"/>
      <c r="C1011" s="65"/>
      <c r="D1011" s="66"/>
      <c r="E1011" s="20" t="str">
        <f t="shared" si="30"/>
        <v>1-1900</v>
      </c>
      <c r="F1011" s="69"/>
      <c r="G1011" s="67"/>
      <c r="H1011" s="69"/>
      <c r="I1011" s="60"/>
      <c r="J1011" s="67"/>
      <c r="K1011" s="25" t="e">
        <f>IFERROR(VLOOKUP(J1011,'DE-PARA'!J:K,2,0),VLOOKUP('BD Conta 5294-1'!J1011,'DE-PARA'!K:L,2,0))</f>
        <v>#N/A</v>
      </c>
      <c r="L1011" s="70"/>
      <c r="M1011" s="101">
        <f t="shared" si="31"/>
        <v>0</v>
      </c>
      <c r="O1011" s="1" t="e">
        <f>VLOOKUP(K1011,'Fluxo de Caixa'!B:B,1,0)</f>
        <v>#N/A</v>
      </c>
    </row>
    <row r="1012" spans="2:15">
      <c r="B1012" s="60"/>
      <c r="C1012" s="65"/>
      <c r="D1012" s="66"/>
      <c r="E1012" s="20" t="str">
        <f t="shared" si="30"/>
        <v>1-1900</v>
      </c>
      <c r="F1012" s="69"/>
      <c r="G1012" s="67"/>
      <c r="H1012" s="69"/>
      <c r="I1012" s="60"/>
      <c r="J1012" s="67"/>
      <c r="K1012" s="25" t="e">
        <f>IFERROR(VLOOKUP(J1012,'DE-PARA'!J:K,2,0),VLOOKUP('BD Conta 5294-1'!J1012,'DE-PARA'!K:L,2,0))</f>
        <v>#N/A</v>
      </c>
      <c r="L1012" s="70"/>
      <c r="M1012" s="101">
        <f t="shared" si="31"/>
        <v>0</v>
      </c>
      <c r="O1012" s="1" t="e">
        <f>VLOOKUP(K1012,'Fluxo de Caixa'!B:B,1,0)</f>
        <v>#N/A</v>
      </c>
    </row>
    <row r="1013" spans="2:15">
      <c r="B1013" s="60"/>
      <c r="C1013" s="65"/>
      <c r="D1013" s="66"/>
      <c r="E1013" s="20" t="str">
        <f t="shared" si="30"/>
        <v>1-1900</v>
      </c>
      <c r="F1013" s="69"/>
      <c r="G1013" s="67"/>
      <c r="H1013" s="69"/>
      <c r="I1013" s="60"/>
      <c r="J1013" s="67"/>
      <c r="K1013" s="25" t="e">
        <f>IFERROR(VLOOKUP(J1013,'DE-PARA'!J:K,2,0),VLOOKUP('BD Conta 5294-1'!J1013,'DE-PARA'!K:L,2,0))</f>
        <v>#N/A</v>
      </c>
      <c r="L1013" s="70"/>
      <c r="M1013" s="101">
        <f t="shared" si="31"/>
        <v>0</v>
      </c>
      <c r="O1013" s="1" t="e">
        <f>VLOOKUP(K1013,'Fluxo de Caixa'!B:B,1,0)</f>
        <v>#N/A</v>
      </c>
    </row>
    <row r="1014" spans="2:15">
      <c r="B1014" s="60"/>
      <c r="C1014" s="65"/>
      <c r="D1014" s="66"/>
      <c r="E1014" s="20" t="str">
        <f t="shared" si="30"/>
        <v>1-1900</v>
      </c>
      <c r="F1014" s="69"/>
      <c r="G1014" s="67"/>
      <c r="H1014" s="69"/>
      <c r="I1014" s="60"/>
      <c r="J1014" s="67"/>
      <c r="K1014" s="25" t="e">
        <f>IFERROR(VLOOKUP(J1014,'DE-PARA'!J:K,2,0),VLOOKUP('BD Conta 5294-1'!J1014,'DE-PARA'!K:L,2,0))</f>
        <v>#N/A</v>
      </c>
      <c r="L1014" s="70"/>
      <c r="M1014" s="101">
        <f t="shared" si="31"/>
        <v>0</v>
      </c>
      <c r="O1014" s="1" t="e">
        <f>VLOOKUP(K1014,'Fluxo de Caixa'!B:B,1,0)</f>
        <v>#N/A</v>
      </c>
    </row>
    <row r="1015" spans="2:15">
      <c r="B1015" s="60"/>
      <c r="C1015" s="65"/>
      <c r="D1015" s="66"/>
      <c r="E1015" s="20" t="str">
        <f t="shared" si="30"/>
        <v>1-1900</v>
      </c>
      <c r="F1015" s="69"/>
      <c r="G1015" s="67"/>
      <c r="H1015" s="69"/>
      <c r="I1015" s="60"/>
      <c r="J1015" s="67"/>
      <c r="K1015" s="25" t="e">
        <f>IFERROR(VLOOKUP(J1015,'DE-PARA'!J:K,2,0),VLOOKUP('BD Conta 5294-1'!J1015,'DE-PARA'!K:L,2,0))</f>
        <v>#N/A</v>
      </c>
      <c r="L1015" s="70"/>
      <c r="M1015" s="101">
        <f t="shared" si="31"/>
        <v>0</v>
      </c>
      <c r="O1015" s="1" t="e">
        <f>VLOOKUP(K1015,'Fluxo de Caixa'!B:B,1,0)</f>
        <v>#N/A</v>
      </c>
    </row>
    <row r="1016" spans="2:15">
      <c r="B1016" s="60"/>
      <c r="C1016" s="65"/>
      <c r="D1016" s="66"/>
      <c r="E1016" s="20" t="str">
        <f t="shared" si="30"/>
        <v>1-1900</v>
      </c>
      <c r="F1016" s="69"/>
      <c r="G1016" s="67"/>
      <c r="H1016" s="69"/>
      <c r="I1016" s="60"/>
      <c r="J1016" s="67"/>
      <c r="K1016" s="25" t="e">
        <f>IFERROR(VLOOKUP(J1016,'DE-PARA'!J:K,2,0),VLOOKUP('BD Conta 5294-1'!J1016,'DE-PARA'!K:L,2,0))</f>
        <v>#N/A</v>
      </c>
      <c r="L1016" s="70"/>
      <c r="M1016" s="101">
        <f t="shared" si="31"/>
        <v>0</v>
      </c>
      <c r="O1016" s="1" t="e">
        <f>VLOOKUP(K1016,'Fluxo de Caixa'!B:B,1,0)</f>
        <v>#N/A</v>
      </c>
    </row>
    <row r="1017" spans="2:15">
      <c r="B1017" s="60"/>
      <c r="C1017" s="65"/>
      <c r="D1017" s="66"/>
      <c r="E1017" s="20" t="str">
        <f t="shared" si="30"/>
        <v>1-1900</v>
      </c>
      <c r="F1017" s="69"/>
      <c r="G1017" s="67"/>
      <c r="H1017" s="69"/>
      <c r="I1017" s="60"/>
      <c r="J1017" s="67"/>
      <c r="K1017" s="25" t="e">
        <f>IFERROR(VLOOKUP(J1017,'DE-PARA'!J:K,2,0),VLOOKUP('BD Conta 5294-1'!J1017,'DE-PARA'!K:L,2,0))</f>
        <v>#N/A</v>
      </c>
      <c r="L1017" s="70"/>
      <c r="M1017" s="101">
        <f t="shared" si="31"/>
        <v>0</v>
      </c>
      <c r="O1017" s="1" t="e">
        <f>VLOOKUP(K1017,'Fluxo de Caixa'!B:B,1,0)</f>
        <v>#N/A</v>
      </c>
    </row>
    <row r="1018" spans="2:15">
      <c r="B1018" s="60"/>
      <c r="C1018" s="65"/>
      <c r="D1018" s="66"/>
      <c r="E1018" s="20" t="str">
        <f t="shared" si="30"/>
        <v>1-1900</v>
      </c>
      <c r="F1018" s="69"/>
      <c r="G1018" s="67"/>
      <c r="H1018" s="69"/>
      <c r="I1018" s="60"/>
      <c r="J1018" s="67"/>
      <c r="K1018" s="25" t="e">
        <f>IFERROR(VLOOKUP(J1018,'DE-PARA'!J:K,2,0),VLOOKUP('BD Conta 5294-1'!J1018,'DE-PARA'!K:L,2,0))</f>
        <v>#N/A</v>
      </c>
      <c r="L1018" s="70"/>
      <c r="M1018" s="101">
        <f t="shared" si="31"/>
        <v>0</v>
      </c>
      <c r="O1018" s="1" t="e">
        <f>VLOOKUP(K1018,'Fluxo de Caixa'!B:B,1,0)</f>
        <v>#N/A</v>
      </c>
    </row>
    <row r="1019" spans="2:15">
      <c r="B1019" s="60"/>
      <c r="C1019" s="65"/>
      <c r="D1019" s="66"/>
      <c r="E1019" s="20" t="str">
        <f t="shared" si="30"/>
        <v>1-1900</v>
      </c>
      <c r="F1019" s="69"/>
      <c r="G1019" s="67"/>
      <c r="H1019" s="69"/>
      <c r="I1019" s="60"/>
      <c r="J1019" s="67"/>
      <c r="K1019" s="25" t="e">
        <f>IFERROR(VLOOKUP(J1019,'DE-PARA'!J:K,2,0),VLOOKUP('BD Conta 5294-1'!J1019,'DE-PARA'!K:L,2,0))</f>
        <v>#N/A</v>
      </c>
      <c r="L1019" s="70"/>
      <c r="M1019" s="101">
        <f t="shared" si="31"/>
        <v>0</v>
      </c>
      <c r="O1019" s="1" t="e">
        <f>VLOOKUP(K1019,'Fluxo de Caixa'!B:B,1,0)</f>
        <v>#N/A</v>
      </c>
    </row>
    <row r="1020" spans="2:15">
      <c r="B1020" s="60"/>
      <c r="C1020" s="65"/>
      <c r="D1020" s="66"/>
      <c r="E1020" s="20" t="str">
        <f t="shared" si="30"/>
        <v>1-1900</v>
      </c>
      <c r="F1020" s="69"/>
      <c r="G1020" s="67"/>
      <c r="H1020" s="69"/>
      <c r="I1020" s="60"/>
      <c r="J1020" s="67"/>
      <c r="K1020" s="25" t="e">
        <f>IFERROR(VLOOKUP(J1020,'DE-PARA'!J:K,2,0),VLOOKUP('BD Conta 5294-1'!J1020,'DE-PARA'!K:L,2,0))</f>
        <v>#N/A</v>
      </c>
      <c r="L1020" s="70"/>
      <c r="M1020" s="101">
        <f t="shared" si="31"/>
        <v>0</v>
      </c>
      <c r="O1020" s="1" t="e">
        <f>VLOOKUP(K1020,'Fluxo de Caixa'!B:B,1,0)</f>
        <v>#N/A</v>
      </c>
    </row>
    <row r="1021" spans="2:15">
      <c r="B1021" s="60"/>
      <c r="C1021" s="65"/>
      <c r="D1021" s="66"/>
      <c r="E1021" s="20" t="str">
        <f t="shared" si="30"/>
        <v>1-1900</v>
      </c>
      <c r="F1021" s="69"/>
      <c r="G1021" s="67"/>
      <c r="H1021" s="69"/>
      <c r="I1021" s="60"/>
      <c r="J1021" s="67"/>
      <c r="K1021" s="25" t="e">
        <f>IFERROR(VLOOKUP(J1021,'DE-PARA'!J:K,2,0),VLOOKUP('BD Conta 5294-1'!J1021,'DE-PARA'!K:L,2,0))</f>
        <v>#N/A</v>
      </c>
      <c r="L1021" s="70"/>
      <c r="M1021" s="101">
        <f t="shared" si="31"/>
        <v>0</v>
      </c>
      <c r="O1021" s="1" t="e">
        <f>VLOOKUP(K1021,'Fluxo de Caixa'!B:B,1,0)</f>
        <v>#N/A</v>
      </c>
    </row>
    <row r="1022" spans="2:15">
      <c r="B1022" s="60"/>
      <c r="C1022" s="65"/>
      <c r="D1022" s="66"/>
      <c r="E1022" s="20" t="str">
        <f t="shared" si="30"/>
        <v>1-1900</v>
      </c>
      <c r="F1022" s="69"/>
      <c r="G1022" s="67"/>
      <c r="H1022" s="69"/>
      <c r="I1022" s="60"/>
      <c r="J1022" s="67"/>
      <c r="K1022" s="25" t="e">
        <f>IFERROR(VLOOKUP(J1022,'DE-PARA'!J:K,2,0),VLOOKUP('BD Conta 5294-1'!J1022,'DE-PARA'!K:L,2,0))</f>
        <v>#N/A</v>
      </c>
      <c r="L1022" s="70"/>
      <c r="M1022" s="101">
        <f t="shared" si="31"/>
        <v>0</v>
      </c>
      <c r="O1022" s="1" t="e">
        <f>VLOOKUP(K1022,'Fluxo de Caixa'!B:B,1,0)</f>
        <v>#N/A</v>
      </c>
    </row>
    <row r="1023" spans="2:15">
      <c r="B1023" s="60"/>
      <c r="C1023" s="65"/>
      <c r="D1023" s="66"/>
      <c r="E1023" s="20" t="str">
        <f t="shared" si="30"/>
        <v>1-1900</v>
      </c>
      <c r="F1023" s="69"/>
      <c r="G1023" s="67"/>
      <c r="H1023" s="69"/>
      <c r="I1023" s="60"/>
      <c r="J1023" s="67"/>
      <c r="K1023" s="25" t="e">
        <f>IFERROR(VLOOKUP(J1023,'DE-PARA'!J:K,2,0),VLOOKUP('BD Conta 5294-1'!J1023,'DE-PARA'!K:L,2,0))</f>
        <v>#N/A</v>
      </c>
      <c r="L1023" s="70"/>
      <c r="M1023" s="101">
        <f t="shared" si="31"/>
        <v>0</v>
      </c>
      <c r="O1023" s="1" t="e">
        <f>VLOOKUP(K1023,'Fluxo de Caixa'!B:B,1,0)</f>
        <v>#N/A</v>
      </c>
    </row>
    <row r="1024" spans="2:15">
      <c r="B1024" s="60"/>
      <c r="C1024" s="65"/>
      <c r="D1024" s="66"/>
      <c r="E1024" s="20" t="str">
        <f t="shared" si="30"/>
        <v>1-1900</v>
      </c>
      <c r="F1024" s="69"/>
      <c r="G1024" s="67"/>
      <c r="H1024" s="69"/>
      <c r="I1024" s="60"/>
      <c r="J1024" s="67"/>
      <c r="K1024" s="25" t="e">
        <f>IFERROR(VLOOKUP(J1024,'DE-PARA'!J:K,2,0),VLOOKUP('BD Conta 5294-1'!J1024,'DE-PARA'!K:L,2,0))</f>
        <v>#N/A</v>
      </c>
      <c r="L1024" s="70"/>
      <c r="M1024" s="101">
        <f t="shared" si="31"/>
        <v>0</v>
      </c>
      <c r="O1024" s="1" t="e">
        <f>VLOOKUP(K1024,'Fluxo de Caixa'!B:B,1,0)</f>
        <v>#N/A</v>
      </c>
    </row>
    <row r="1025" spans="2:15">
      <c r="B1025" s="60"/>
      <c r="C1025" s="65"/>
      <c r="D1025" s="66"/>
      <c r="E1025" s="20" t="str">
        <f t="shared" si="30"/>
        <v>1-1900</v>
      </c>
      <c r="F1025" s="69"/>
      <c r="G1025" s="67"/>
      <c r="H1025" s="69"/>
      <c r="I1025" s="60"/>
      <c r="J1025" s="67"/>
      <c r="K1025" s="25" t="e">
        <f>IFERROR(VLOOKUP(J1025,'DE-PARA'!J:K,2,0),VLOOKUP('BD Conta 5294-1'!J1025,'DE-PARA'!K:L,2,0))</f>
        <v>#N/A</v>
      </c>
      <c r="L1025" s="70"/>
      <c r="M1025" s="101">
        <f t="shared" si="31"/>
        <v>0</v>
      </c>
      <c r="O1025" s="1" t="e">
        <f>VLOOKUP(K1025,'Fluxo de Caixa'!B:B,1,0)</f>
        <v>#N/A</v>
      </c>
    </row>
    <row r="1026" spans="2:15">
      <c r="B1026" s="60"/>
      <c r="C1026" s="65"/>
      <c r="D1026" s="66"/>
      <c r="E1026" s="20" t="str">
        <f t="shared" si="30"/>
        <v>1-1900</v>
      </c>
      <c r="F1026" s="69"/>
      <c r="G1026" s="67"/>
      <c r="H1026" s="69"/>
      <c r="I1026" s="60"/>
      <c r="J1026" s="67"/>
      <c r="K1026" s="25" t="e">
        <f>IFERROR(VLOOKUP(J1026,'DE-PARA'!J:K,2,0),VLOOKUP('BD Conta 5294-1'!J1026,'DE-PARA'!K:L,2,0))</f>
        <v>#N/A</v>
      </c>
      <c r="L1026" s="70"/>
      <c r="M1026" s="101">
        <f t="shared" si="31"/>
        <v>0</v>
      </c>
      <c r="O1026" s="1" t="e">
        <f>VLOOKUP(K1026,'Fluxo de Caixa'!B:B,1,0)</f>
        <v>#N/A</v>
      </c>
    </row>
    <row r="1027" spans="2:15">
      <c r="B1027" s="60"/>
      <c r="C1027" s="65"/>
      <c r="D1027" s="66"/>
      <c r="E1027" s="20" t="str">
        <f t="shared" si="30"/>
        <v>1-1900</v>
      </c>
      <c r="F1027" s="69"/>
      <c r="G1027" s="67"/>
      <c r="H1027" s="69"/>
      <c r="I1027" s="60"/>
      <c r="J1027" s="67"/>
      <c r="K1027" s="25" t="e">
        <f>IFERROR(VLOOKUP(J1027,'DE-PARA'!J:K,2,0),VLOOKUP('BD Conta 5294-1'!J1027,'DE-PARA'!K:L,2,0))</f>
        <v>#N/A</v>
      </c>
      <c r="L1027" s="70"/>
      <c r="M1027" s="101">
        <f t="shared" si="31"/>
        <v>0</v>
      </c>
      <c r="O1027" s="1" t="e">
        <f>VLOOKUP(K1027,'Fluxo de Caixa'!B:B,1,0)</f>
        <v>#N/A</v>
      </c>
    </row>
    <row r="1028" spans="2:15">
      <c r="B1028" s="60"/>
      <c r="C1028" s="65"/>
      <c r="D1028" s="66"/>
      <c r="E1028" s="20" t="str">
        <f t="shared" ref="E1028:E1091" si="32">MONTH(D1028)&amp;"-"&amp;YEAR(D1028)</f>
        <v>1-1900</v>
      </c>
      <c r="F1028" s="69"/>
      <c r="G1028" s="67"/>
      <c r="H1028" s="69"/>
      <c r="I1028" s="60"/>
      <c r="J1028" s="67"/>
      <c r="K1028" s="25" t="e">
        <f>IFERROR(VLOOKUP(J1028,'DE-PARA'!J:K,2,0),VLOOKUP('BD Conta 5294-1'!J1028,'DE-PARA'!K:L,2,0))</f>
        <v>#N/A</v>
      </c>
      <c r="L1028" s="70"/>
      <c r="M1028" s="101">
        <f t="shared" si="31"/>
        <v>0</v>
      </c>
      <c r="O1028" s="1" t="e">
        <f>VLOOKUP(K1028,'Fluxo de Caixa'!B:B,1,0)</f>
        <v>#N/A</v>
      </c>
    </row>
    <row r="1029" spans="2:15">
      <c r="B1029" s="60"/>
      <c r="C1029" s="65"/>
      <c r="D1029" s="66"/>
      <c r="E1029" s="20" t="str">
        <f t="shared" si="32"/>
        <v>1-1900</v>
      </c>
      <c r="F1029" s="69"/>
      <c r="G1029" s="67"/>
      <c r="H1029" s="69"/>
      <c r="I1029" s="60"/>
      <c r="J1029" s="67"/>
      <c r="K1029" s="25" t="e">
        <f>IFERROR(VLOOKUP(J1029,'DE-PARA'!J:K,2,0),VLOOKUP('BD Conta 5294-1'!J1029,'DE-PARA'!K:L,2,0))</f>
        <v>#N/A</v>
      </c>
      <c r="L1029" s="70"/>
      <c r="M1029" s="101">
        <f t="shared" si="31"/>
        <v>0</v>
      </c>
      <c r="O1029" s="1" t="e">
        <f>VLOOKUP(K1029,'Fluxo de Caixa'!B:B,1,0)</f>
        <v>#N/A</v>
      </c>
    </row>
    <row r="1030" spans="2:15">
      <c r="B1030" s="60"/>
      <c r="C1030" s="65"/>
      <c r="D1030" s="66"/>
      <c r="E1030" s="20" t="str">
        <f t="shared" si="32"/>
        <v>1-1900</v>
      </c>
      <c r="F1030" s="69"/>
      <c r="G1030" s="67"/>
      <c r="H1030" s="69"/>
      <c r="I1030" s="60"/>
      <c r="J1030" s="67"/>
      <c r="K1030" s="25" t="e">
        <f>IFERROR(VLOOKUP(J1030,'DE-PARA'!J:K,2,0),VLOOKUP('BD Conta 5294-1'!J1030,'DE-PARA'!K:L,2,0))</f>
        <v>#N/A</v>
      </c>
      <c r="L1030" s="70"/>
      <c r="M1030" s="101">
        <f t="shared" ref="M1030:M1093" si="33">M1029+L1030</f>
        <v>0</v>
      </c>
      <c r="O1030" s="1" t="e">
        <f>VLOOKUP(K1030,'Fluxo de Caixa'!B:B,1,0)</f>
        <v>#N/A</v>
      </c>
    </row>
    <row r="1031" spans="2:15">
      <c r="B1031" s="60"/>
      <c r="C1031" s="65"/>
      <c r="D1031" s="66"/>
      <c r="E1031" s="20" t="str">
        <f t="shared" si="32"/>
        <v>1-1900</v>
      </c>
      <c r="F1031" s="69"/>
      <c r="G1031" s="67"/>
      <c r="H1031" s="69"/>
      <c r="I1031" s="60"/>
      <c r="J1031" s="67"/>
      <c r="K1031" s="25" t="e">
        <f>IFERROR(VLOOKUP(J1031,'DE-PARA'!J:K,2,0),VLOOKUP('BD Conta 5294-1'!J1031,'DE-PARA'!K:L,2,0))</f>
        <v>#N/A</v>
      </c>
      <c r="L1031" s="70"/>
      <c r="M1031" s="101">
        <f t="shared" si="33"/>
        <v>0</v>
      </c>
      <c r="O1031" s="1" t="e">
        <f>VLOOKUP(K1031,'Fluxo de Caixa'!B:B,1,0)</f>
        <v>#N/A</v>
      </c>
    </row>
    <row r="1032" spans="2:15">
      <c r="B1032" s="60"/>
      <c r="C1032" s="65"/>
      <c r="D1032" s="66"/>
      <c r="E1032" s="20" t="str">
        <f t="shared" si="32"/>
        <v>1-1900</v>
      </c>
      <c r="F1032" s="69"/>
      <c r="G1032" s="67"/>
      <c r="H1032" s="69"/>
      <c r="I1032" s="60"/>
      <c r="J1032" s="67"/>
      <c r="K1032" s="25" t="e">
        <f>IFERROR(VLOOKUP(J1032,'DE-PARA'!J:K,2,0),VLOOKUP('BD Conta 5294-1'!J1032,'DE-PARA'!K:L,2,0))</f>
        <v>#N/A</v>
      </c>
      <c r="L1032" s="70"/>
      <c r="M1032" s="101">
        <f t="shared" si="33"/>
        <v>0</v>
      </c>
      <c r="O1032" s="1" t="e">
        <f>VLOOKUP(K1032,'Fluxo de Caixa'!B:B,1,0)</f>
        <v>#N/A</v>
      </c>
    </row>
    <row r="1033" spans="2:15">
      <c r="B1033" s="60"/>
      <c r="C1033" s="65"/>
      <c r="D1033" s="66"/>
      <c r="E1033" s="20" t="str">
        <f t="shared" si="32"/>
        <v>1-1900</v>
      </c>
      <c r="F1033" s="69"/>
      <c r="G1033" s="67"/>
      <c r="H1033" s="69"/>
      <c r="I1033" s="60"/>
      <c r="J1033" s="67"/>
      <c r="K1033" s="25" t="e">
        <f>IFERROR(VLOOKUP(J1033,'DE-PARA'!J:K,2,0),VLOOKUP('BD Conta 5294-1'!J1033,'DE-PARA'!K:L,2,0))</f>
        <v>#N/A</v>
      </c>
      <c r="L1033" s="70"/>
      <c r="M1033" s="101">
        <f t="shared" si="33"/>
        <v>0</v>
      </c>
      <c r="O1033" s="1" t="e">
        <f>VLOOKUP(K1033,'Fluxo de Caixa'!B:B,1,0)</f>
        <v>#N/A</v>
      </c>
    </row>
    <row r="1034" spans="2:15">
      <c r="B1034" s="60"/>
      <c r="C1034" s="65"/>
      <c r="D1034" s="66"/>
      <c r="E1034" s="20" t="str">
        <f t="shared" si="32"/>
        <v>1-1900</v>
      </c>
      <c r="F1034" s="69"/>
      <c r="G1034" s="67"/>
      <c r="H1034" s="69"/>
      <c r="I1034" s="60"/>
      <c r="J1034" s="67"/>
      <c r="K1034" s="25" t="e">
        <f>IFERROR(VLOOKUP(J1034,'DE-PARA'!J:K,2,0),VLOOKUP('BD Conta 5294-1'!J1034,'DE-PARA'!K:L,2,0))</f>
        <v>#N/A</v>
      </c>
      <c r="L1034" s="70"/>
      <c r="M1034" s="101">
        <f t="shared" si="33"/>
        <v>0</v>
      </c>
      <c r="O1034" s="1" t="e">
        <f>VLOOKUP(K1034,'Fluxo de Caixa'!B:B,1,0)</f>
        <v>#N/A</v>
      </c>
    </row>
    <row r="1035" spans="2:15">
      <c r="B1035" s="60"/>
      <c r="C1035" s="65"/>
      <c r="D1035" s="66"/>
      <c r="E1035" s="20" t="str">
        <f t="shared" si="32"/>
        <v>1-1900</v>
      </c>
      <c r="F1035" s="69"/>
      <c r="G1035" s="67"/>
      <c r="H1035" s="69"/>
      <c r="I1035" s="60"/>
      <c r="J1035" s="67"/>
      <c r="K1035" s="25" t="e">
        <f>IFERROR(VLOOKUP(J1035,'DE-PARA'!J:K,2,0),VLOOKUP('BD Conta 5294-1'!J1035,'DE-PARA'!K:L,2,0))</f>
        <v>#N/A</v>
      </c>
      <c r="L1035" s="70"/>
      <c r="M1035" s="101">
        <f t="shared" si="33"/>
        <v>0</v>
      </c>
      <c r="O1035" s="1" t="e">
        <f>VLOOKUP(K1035,'Fluxo de Caixa'!B:B,1,0)</f>
        <v>#N/A</v>
      </c>
    </row>
    <row r="1036" spans="2:15">
      <c r="B1036" s="60"/>
      <c r="C1036" s="65"/>
      <c r="D1036" s="66"/>
      <c r="E1036" s="20" t="str">
        <f t="shared" si="32"/>
        <v>1-1900</v>
      </c>
      <c r="F1036" s="69"/>
      <c r="G1036" s="67"/>
      <c r="H1036" s="69"/>
      <c r="I1036" s="60"/>
      <c r="J1036" s="67"/>
      <c r="K1036" s="25" t="e">
        <f>IFERROR(VLOOKUP(J1036,'DE-PARA'!J:K,2,0),VLOOKUP('BD Conta 5294-1'!J1036,'DE-PARA'!K:L,2,0))</f>
        <v>#N/A</v>
      </c>
      <c r="L1036" s="70"/>
      <c r="M1036" s="101">
        <f t="shared" si="33"/>
        <v>0</v>
      </c>
      <c r="O1036" s="1" t="e">
        <f>VLOOKUP(K1036,'Fluxo de Caixa'!B:B,1,0)</f>
        <v>#N/A</v>
      </c>
    </row>
    <row r="1037" spans="2:15">
      <c r="B1037" s="60"/>
      <c r="C1037" s="65"/>
      <c r="D1037" s="66"/>
      <c r="E1037" s="20" t="str">
        <f t="shared" si="32"/>
        <v>1-1900</v>
      </c>
      <c r="F1037" s="69"/>
      <c r="G1037" s="67"/>
      <c r="H1037" s="69"/>
      <c r="I1037" s="60"/>
      <c r="J1037" s="67"/>
      <c r="K1037" s="25" t="e">
        <f>IFERROR(VLOOKUP(J1037,'DE-PARA'!J:K,2,0),VLOOKUP('BD Conta 5294-1'!J1037,'DE-PARA'!K:L,2,0))</f>
        <v>#N/A</v>
      </c>
      <c r="L1037" s="70"/>
      <c r="M1037" s="101">
        <f t="shared" si="33"/>
        <v>0</v>
      </c>
      <c r="O1037" s="1" t="e">
        <f>VLOOKUP(K1037,'Fluxo de Caixa'!B:B,1,0)</f>
        <v>#N/A</v>
      </c>
    </row>
    <row r="1038" spans="2:15">
      <c r="B1038" s="60"/>
      <c r="C1038" s="65"/>
      <c r="D1038" s="66"/>
      <c r="E1038" s="20" t="str">
        <f t="shared" si="32"/>
        <v>1-1900</v>
      </c>
      <c r="F1038" s="69"/>
      <c r="G1038" s="67"/>
      <c r="H1038" s="69"/>
      <c r="I1038" s="60"/>
      <c r="J1038" s="67"/>
      <c r="K1038" s="25" t="e">
        <f>IFERROR(VLOOKUP(J1038,'DE-PARA'!J:K,2,0),VLOOKUP('BD Conta 5294-1'!J1038,'DE-PARA'!K:L,2,0))</f>
        <v>#N/A</v>
      </c>
      <c r="L1038" s="70"/>
      <c r="M1038" s="101">
        <f t="shared" si="33"/>
        <v>0</v>
      </c>
      <c r="O1038" s="1" t="e">
        <f>VLOOKUP(K1038,'Fluxo de Caixa'!B:B,1,0)</f>
        <v>#N/A</v>
      </c>
    </row>
    <row r="1039" spans="2:15">
      <c r="B1039" s="60"/>
      <c r="C1039" s="65"/>
      <c r="D1039" s="66"/>
      <c r="E1039" s="20" t="str">
        <f t="shared" si="32"/>
        <v>1-1900</v>
      </c>
      <c r="F1039" s="69"/>
      <c r="G1039" s="67"/>
      <c r="H1039" s="69"/>
      <c r="I1039" s="60"/>
      <c r="J1039" s="67"/>
      <c r="K1039" s="25" t="e">
        <f>IFERROR(VLOOKUP(J1039,'DE-PARA'!J:K,2,0),VLOOKUP('BD Conta 5294-1'!J1039,'DE-PARA'!K:L,2,0))</f>
        <v>#N/A</v>
      </c>
      <c r="L1039" s="70"/>
      <c r="M1039" s="101">
        <f t="shared" si="33"/>
        <v>0</v>
      </c>
      <c r="O1039" s="1" t="e">
        <f>VLOOKUP(K1039,'Fluxo de Caixa'!B:B,1,0)</f>
        <v>#N/A</v>
      </c>
    </row>
    <row r="1040" spans="2:15">
      <c r="B1040" s="60"/>
      <c r="C1040" s="65"/>
      <c r="D1040" s="66"/>
      <c r="E1040" s="20" t="str">
        <f t="shared" si="32"/>
        <v>1-1900</v>
      </c>
      <c r="F1040" s="69"/>
      <c r="G1040" s="67"/>
      <c r="H1040" s="69"/>
      <c r="I1040" s="60"/>
      <c r="J1040" s="67"/>
      <c r="K1040" s="25" t="e">
        <f>IFERROR(VLOOKUP(J1040,'DE-PARA'!J:K,2,0),VLOOKUP('BD Conta 5294-1'!J1040,'DE-PARA'!K:L,2,0))</f>
        <v>#N/A</v>
      </c>
      <c r="L1040" s="70"/>
      <c r="M1040" s="101">
        <f t="shared" si="33"/>
        <v>0</v>
      </c>
      <c r="O1040" s="1" t="e">
        <f>VLOOKUP(K1040,'Fluxo de Caixa'!B:B,1,0)</f>
        <v>#N/A</v>
      </c>
    </row>
    <row r="1041" spans="2:15">
      <c r="B1041" s="60"/>
      <c r="C1041" s="65"/>
      <c r="D1041" s="66"/>
      <c r="E1041" s="20" t="str">
        <f t="shared" si="32"/>
        <v>1-1900</v>
      </c>
      <c r="F1041" s="69"/>
      <c r="G1041" s="67"/>
      <c r="H1041" s="69"/>
      <c r="I1041" s="60"/>
      <c r="J1041" s="67"/>
      <c r="K1041" s="25" t="e">
        <f>IFERROR(VLOOKUP(J1041,'DE-PARA'!J:K,2,0),VLOOKUP('BD Conta 5294-1'!J1041,'DE-PARA'!K:L,2,0))</f>
        <v>#N/A</v>
      </c>
      <c r="L1041" s="70"/>
      <c r="M1041" s="101">
        <f t="shared" si="33"/>
        <v>0</v>
      </c>
      <c r="O1041" s="1" t="e">
        <f>VLOOKUP(K1041,'Fluxo de Caixa'!B:B,1,0)</f>
        <v>#N/A</v>
      </c>
    </row>
    <row r="1042" spans="2:15">
      <c r="B1042" s="60"/>
      <c r="C1042" s="65"/>
      <c r="D1042" s="66"/>
      <c r="E1042" s="20" t="str">
        <f t="shared" si="32"/>
        <v>1-1900</v>
      </c>
      <c r="F1042" s="69"/>
      <c r="G1042" s="67"/>
      <c r="H1042" s="69"/>
      <c r="I1042" s="60"/>
      <c r="J1042" s="67"/>
      <c r="K1042" s="25" t="e">
        <f>IFERROR(VLOOKUP(J1042,'DE-PARA'!J:K,2,0),VLOOKUP('BD Conta 5294-1'!J1042,'DE-PARA'!K:L,2,0))</f>
        <v>#N/A</v>
      </c>
      <c r="L1042" s="70"/>
      <c r="M1042" s="101">
        <f t="shared" si="33"/>
        <v>0</v>
      </c>
      <c r="O1042" s="1" t="e">
        <f>VLOOKUP(K1042,'Fluxo de Caixa'!B:B,1,0)</f>
        <v>#N/A</v>
      </c>
    </row>
    <row r="1043" spans="2:15">
      <c r="B1043" s="60"/>
      <c r="C1043" s="65"/>
      <c r="D1043" s="66"/>
      <c r="E1043" s="20" t="str">
        <f t="shared" si="32"/>
        <v>1-1900</v>
      </c>
      <c r="F1043" s="69"/>
      <c r="G1043" s="67"/>
      <c r="H1043" s="69"/>
      <c r="I1043" s="60"/>
      <c r="J1043" s="67"/>
      <c r="K1043" s="25" t="e">
        <f>IFERROR(VLOOKUP(J1043,'DE-PARA'!J:K,2,0),VLOOKUP('BD Conta 5294-1'!J1043,'DE-PARA'!K:L,2,0))</f>
        <v>#N/A</v>
      </c>
      <c r="L1043" s="70"/>
      <c r="M1043" s="101">
        <f t="shared" si="33"/>
        <v>0</v>
      </c>
      <c r="O1043" s="1" t="e">
        <f>VLOOKUP(K1043,'Fluxo de Caixa'!B:B,1,0)</f>
        <v>#N/A</v>
      </c>
    </row>
    <row r="1044" spans="2:15">
      <c r="B1044" s="60"/>
      <c r="C1044" s="65"/>
      <c r="D1044" s="66"/>
      <c r="E1044" s="20" t="str">
        <f t="shared" si="32"/>
        <v>1-1900</v>
      </c>
      <c r="F1044" s="69"/>
      <c r="G1044" s="67"/>
      <c r="H1044" s="69"/>
      <c r="I1044" s="60"/>
      <c r="J1044" s="67"/>
      <c r="K1044" s="25" t="e">
        <f>IFERROR(VLOOKUP(J1044,'DE-PARA'!J:K,2,0),VLOOKUP('BD Conta 5294-1'!J1044,'DE-PARA'!K:L,2,0))</f>
        <v>#N/A</v>
      </c>
      <c r="L1044" s="70"/>
      <c r="M1044" s="101">
        <f t="shared" si="33"/>
        <v>0</v>
      </c>
      <c r="O1044" s="1" t="e">
        <f>VLOOKUP(K1044,'Fluxo de Caixa'!B:B,1,0)</f>
        <v>#N/A</v>
      </c>
    </row>
    <row r="1045" spans="2:15">
      <c r="B1045" s="60"/>
      <c r="C1045" s="65"/>
      <c r="D1045" s="66"/>
      <c r="E1045" s="20" t="str">
        <f t="shared" si="32"/>
        <v>1-1900</v>
      </c>
      <c r="F1045" s="69"/>
      <c r="G1045" s="67"/>
      <c r="H1045" s="69"/>
      <c r="I1045" s="60"/>
      <c r="J1045" s="67"/>
      <c r="K1045" s="25" t="e">
        <f>IFERROR(VLOOKUP(J1045,'DE-PARA'!J:K,2,0),VLOOKUP('BD Conta 5294-1'!J1045,'DE-PARA'!K:L,2,0))</f>
        <v>#N/A</v>
      </c>
      <c r="L1045" s="70"/>
      <c r="M1045" s="101">
        <f t="shared" si="33"/>
        <v>0</v>
      </c>
      <c r="O1045" s="1" t="e">
        <f>VLOOKUP(K1045,'Fluxo de Caixa'!B:B,1,0)</f>
        <v>#N/A</v>
      </c>
    </row>
    <row r="1046" spans="2:15">
      <c r="B1046" s="60"/>
      <c r="C1046" s="65"/>
      <c r="D1046" s="66"/>
      <c r="E1046" s="20" t="str">
        <f t="shared" si="32"/>
        <v>1-1900</v>
      </c>
      <c r="F1046" s="69"/>
      <c r="G1046" s="67"/>
      <c r="H1046" s="69"/>
      <c r="I1046" s="60"/>
      <c r="J1046" s="67"/>
      <c r="K1046" s="25" t="e">
        <f>IFERROR(VLOOKUP(J1046,'DE-PARA'!J:K,2,0),VLOOKUP('BD Conta 5294-1'!J1046,'DE-PARA'!K:L,2,0))</f>
        <v>#N/A</v>
      </c>
      <c r="L1046" s="70"/>
      <c r="M1046" s="101">
        <f t="shared" si="33"/>
        <v>0</v>
      </c>
      <c r="O1046" s="1" t="e">
        <f>VLOOKUP(K1046,'Fluxo de Caixa'!B:B,1,0)</f>
        <v>#N/A</v>
      </c>
    </row>
    <row r="1047" spans="2:15">
      <c r="B1047" s="60"/>
      <c r="C1047" s="65"/>
      <c r="D1047" s="66"/>
      <c r="E1047" s="20" t="str">
        <f t="shared" si="32"/>
        <v>1-1900</v>
      </c>
      <c r="F1047" s="69"/>
      <c r="G1047" s="67"/>
      <c r="H1047" s="69"/>
      <c r="I1047" s="60"/>
      <c r="J1047" s="67"/>
      <c r="K1047" s="25" t="e">
        <f>IFERROR(VLOOKUP(J1047,'DE-PARA'!J:K,2,0),VLOOKUP('BD Conta 5294-1'!J1047,'DE-PARA'!K:L,2,0))</f>
        <v>#N/A</v>
      </c>
      <c r="L1047" s="70"/>
      <c r="M1047" s="101">
        <f t="shared" si="33"/>
        <v>0</v>
      </c>
      <c r="O1047" s="1" t="e">
        <f>VLOOKUP(K1047,'Fluxo de Caixa'!B:B,1,0)</f>
        <v>#N/A</v>
      </c>
    </row>
    <row r="1048" spans="2:15">
      <c r="B1048" s="60"/>
      <c r="C1048" s="65"/>
      <c r="D1048" s="66"/>
      <c r="E1048" s="20" t="str">
        <f t="shared" si="32"/>
        <v>1-1900</v>
      </c>
      <c r="F1048" s="69"/>
      <c r="G1048" s="67"/>
      <c r="H1048" s="69"/>
      <c r="I1048" s="60"/>
      <c r="J1048" s="67"/>
      <c r="K1048" s="25" t="e">
        <f>IFERROR(VLOOKUP(J1048,'DE-PARA'!J:K,2,0),VLOOKUP('BD Conta 5294-1'!J1048,'DE-PARA'!K:L,2,0))</f>
        <v>#N/A</v>
      </c>
      <c r="L1048" s="70"/>
      <c r="M1048" s="101">
        <f t="shared" si="33"/>
        <v>0</v>
      </c>
      <c r="O1048" s="1" t="e">
        <f>VLOOKUP(K1048,'Fluxo de Caixa'!B:B,1,0)</f>
        <v>#N/A</v>
      </c>
    </row>
    <row r="1049" spans="2:15">
      <c r="B1049" s="60"/>
      <c r="C1049" s="65"/>
      <c r="D1049" s="66"/>
      <c r="E1049" s="20" t="str">
        <f t="shared" si="32"/>
        <v>1-1900</v>
      </c>
      <c r="F1049" s="69"/>
      <c r="G1049" s="67"/>
      <c r="H1049" s="69"/>
      <c r="I1049" s="60"/>
      <c r="J1049" s="67"/>
      <c r="K1049" s="25" t="e">
        <f>IFERROR(VLOOKUP(J1049,'DE-PARA'!J:K,2,0),VLOOKUP('BD Conta 5294-1'!J1049,'DE-PARA'!K:L,2,0))</f>
        <v>#N/A</v>
      </c>
      <c r="L1049" s="70"/>
      <c r="M1049" s="101">
        <f t="shared" si="33"/>
        <v>0</v>
      </c>
      <c r="O1049" s="1" t="e">
        <f>VLOOKUP(K1049,'Fluxo de Caixa'!B:B,1,0)</f>
        <v>#N/A</v>
      </c>
    </row>
    <row r="1050" spans="2:15">
      <c r="B1050" s="60"/>
      <c r="C1050" s="65"/>
      <c r="D1050" s="66"/>
      <c r="E1050" s="20" t="str">
        <f t="shared" si="32"/>
        <v>1-1900</v>
      </c>
      <c r="F1050" s="69"/>
      <c r="G1050" s="67"/>
      <c r="H1050" s="69"/>
      <c r="I1050" s="60"/>
      <c r="J1050" s="67"/>
      <c r="K1050" s="25" t="e">
        <f>IFERROR(VLOOKUP(J1050,'DE-PARA'!J:K,2,0),VLOOKUP('BD Conta 5294-1'!J1050,'DE-PARA'!K:L,2,0))</f>
        <v>#N/A</v>
      </c>
      <c r="L1050" s="70"/>
      <c r="M1050" s="101">
        <f t="shared" si="33"/>
        <v>0</v>
      </c>
      <c r="O1050" s="1" t="e">
        <f>VLOOKUP(K1050,'Fluxo de Caixa'!B:B,1,0)</f>
        <v>#N/A</v>
      </c>
    </row>
    <row r="1051" spans="2:15">
      <c r="B1051" s="60"/>
      <c r="C1051" s="65"/>
      <c r="D1051" s="66"/>
      <c r="E1051" s="20" t="str">
        <f t="shared" si="32"/>
        <v>1-1900</v>
      </c>
      <c r="F1051" s="69"/>
      <c r="G1051" s="67"/>
      <c r="H1051" s="69"/>
      <c r="I1051" s="60"/>
      <c r="J1051" s="67"/>
      <c r="K1051" s="25" t="e">
        <f>IFERROR(VLOOKUP(J1051,'DE-PARA'!J:K,2,0),VLOOKUP('BD Conta 5294-1'!J1051,'DE-PARA'!K:L,2,0))</f>
        <v>#N/A</v>
      </c>
      <c r="L1051" s="70"/>
      <c r="M1051" s="101">
        <f t="shared" si="33"/>
        <v>0</v>
      </c>
      <c r="O1051" s="1" t="e">
        <f>VLOOKUP(K1051,'Fluxo de Caixa'!B:B,1,0)</f>
        <v>#N/A</v>
      </c>
    </row>
    <row r="1052" spans="2:15">
      <c r="B1052" s="60"/>
      <c r="C1052" s="65"/>
      <c r="D1052" s="66"/>
      <c r="E1052" s="20" t="str">
        <f t="shared" si="32"/>
        <v>1-1900</v>
      </c>
      <c r="F1052" s="69"/>
      <c r="G1052" s="67"/>
      <c r="H1052" s="69"/>
      <c r="I1052" s="60"/>
      <c r="J1052" s="67"/>
      <c r="K1052" s="25" t="e">
        <f>IFERROR(VLOOKUP(J1052,'DE-PARA'!J:K,2,0),VLOOKUP('BD Conta 5294-1'!J1052,'DE-PARA'!K:L,2,0))</f>
        <v>#N/A</v>
      </c>
      <c r="L1052" s="70"/>
      <c r="M1052" s="101">
        <f t="shared" si="33"/>
        <v>0</v>
      </c>
      <c r="O1052" s="1" t="e">
        <f>VLOOKUP(K1052,'Fluxo de Caixa'!B:B,1,0)</f>
        <v>#N/A</v>
      </c>
    </row>
    <row r="1053" spans="2:15">
      <c r="B1053" s="60"/>
      <c r="C1053" s="65"/>
      <c r="D1053" s="66"/>
      <c r="E1053" s="20" t="str">
        <f t="shared" si="32"/>
        <v>1-1900</v>
      </c>
      <c r="F1053" s="69"/>
      <c r="G1053" s="67"/>
      <c r="H1053" s="69"/>
      <c r="I1053" s="60"/>
      <c r="J1053" s="67"/>
      <c r="K1053" s="25" t="e">
        <f>IFERROR(VLOOKUP(J1053,'DE-PARA'!J:K,2,0),VLOOKUP('BD Conta 5294-1'!J1053,'DE-PARA'!K:L,2,0))</f>
        <v>#N/A</v>
      </c>
      <c r="L1053" s="70"/>
      <c r="M1053" s="101">
        <f t="shared" si="33"/>
        <v>0</v>
      </c>
      <c r="O1053" s="1" t="e">
        <f>VLOOKUP(K1053,'Fluxo de Caixa'!B:B,1,0)</f>
        <v>#N/A</v>
      </c>
    </row>
    <row r="1054" spans="2:15">
      <c r="B1054" s="60"/>
      <c r="C1054" s="65"/>
      <c r="D1054" s="66"/>
      <c r="E1054" s="20" t="str">
        <f t="shared" si="32"/>
        <v>1-1900</v>
      </c>
      <c r="F1054" s="69"/>
      <c r="G1054" s="67"/>
      <c r="H1054" s="69"/>
      <c r="I1054" s="60"/>
      <c r="J1054" s="67"/>
      <c r="K1054" s="25" t="e">
        <f>IFERROR(VLOOKUP(J1054,'DE-PARA'!J:K,2,0),VLOOKUP('BD Conta 5294-1'!J1054,'DE-PARA'!K:L,2,0))</f>
        <v>#N/A</v>
      </c>
      <c r="L1054" s="70"/>
      <c r="M1054" s="101">
        <f t="shared" si="33"/>
        <v>0</v>
      </c>
      <c r="O1054" s="1" t="e">
        <f>VLOOKUP(K1054,'Fluxo de Caixa'!B:B,1,0)</f>
        <v>#N/A</v>
      </c>
    </row>
    <row r="1055" spans="2:15">
      <c r="B1055" s="60"/>
      <c r="C1055" s="65"/>
      <c r="D1055" s="66"/>
      <c r="E1055" s="20" t="str">
        <f t="shared" si="32"/>
        <v>1-1900</v>
      </c>
      <c r="F1055" s="69"/>
      <c r="G1055" s="67"/>
      <c r="H1055" s="69"/>
      <c r="I1055" s="60"/>
      <c r="J1055" s="67"/>
      <c r="K1055" s="25" t="e">
        <f>IFERROR(VLOOKUP(J1055,'DE-PARA'!J:K,2,0),VLOOKUP('BD Conta 5294-1'!J1055,'DE-PARA'!K:L,2,0))</f>
        <v>#N/A</v>
      </c>
      <c r="L1055" s="70"/>
      <c r="M1055" s="101">
        <f t="shared" si="33"/>
        <v>0</v>
      </c>
      <c r="O1055" s="1" t="e">
        <f>VLOOKUP(K1055,'Fluxo de Caixa'!B:B,1,0)</f>
        <v>#N/A</v>
      </c>
    </row>
    <row r="1056" spans="2:15">
      <c r="B1056" s="60"/>
      <c r="C1056" s="65"/>
      <c r="D1056" s="66"/>
      <c r="E1056" s="20" t="str">
        <f t="shared" si="32"/>
        <v>1-1900</v>
      </c>
      <c r="F1056" s="69"/>
      <c r="G1056" s="67"/>
      <c r="H1056" s="69"/>
      <c r="I1056" s="60"/>
      <c r="J1056" s="67"/>
      <c r="K1056" s="25" t="e">
        <f>IFERROR(VLOOKUP(J1056,'DE-PARA'!J:K,2,0),VLOOKUP('BD Conta 5294-1'!J1056,'DE-PARA'!K:L,2,0))</f>
        <v>#N/A</v>
      </c>
      <c r="L1056" s="70"/>
      <c r="M1056" s="101">
        <f t="shared" si="33"/>
        <v>0</v>
      </c>
      <c r="O1056" s="1" t="e">
        <f>VLOOKUP(K1056,'Fluxo de Caixa'!B:B,1,0)</f>
        <v>#N/A</v>
      </c>
    </row>
    <row r="1057" spans="2:15">
      <c r="B1057" s="60"/>
      <c r="C1057" s="65"/>
      <c r="D1057" s="66"/>
      <c r="E1057" s="20" t="str">
        <f t="shared" si="32"/>
        <v>1-1900</v>
      </c>
      <c r="F1057" s="69"/>
      <c r="G1057" s="67"/>
      <c r="H1057" s="69"/>
      <c r="I1057" s="60"/>
      <c r="J1057" s="67"/>
      <c r="K1057" s="25" t="e">
        <f>IFERROR(VLOOKUP(J1057,'DE-PARA'!J:K,2,0),VLOOKUP('BD Conta 5294-1'!J1057,'DE-PARA'!K:L,2,0))</f>
        <v>#N/A</v>
      </c>
      <c r="L1057" s="70"/>
      <c r="M1057" s="101">
        <f t="shared" si="33"/>
        <v>0</v>
      </c>
      <c r="O1057" s="1" t="e">
        <f>VLOOKUP(K1057,'Fluxo de Caixa'!B:B,1,0)</f>
        <v>#N/A</v>
      </c>
    </row>
    <row r="1058" spans="2:15">
      <c r="B1058" s="60"/>
      <c r="C1058" s="65"/>
      <c r="D1058" s="66"/>
      <c r="E1058" s="20" t="str">
        <f t="shared" si="32"/>
        <v>1-1900</v>
      </c>
      <c r="F1058" s="69"/>
      <c r="G1058" s="67"/>
      <c r="H1058" s="69"/>
      <c r="I1058" s="60"/>
      <c r="J1058" s="67"/>
      <c r="K1058" s="25" t="e">
        <f>IFERROR(VLOOKUP(J1058,'DE-PARA'!J:K,2,0),VLOOKUP('BD Conta 5294-1'!J1058,'DE-PARA'!K:L,2,0))</f>
        <v>#N/A</v>
      </c>
      <c r="L1058" s="70"/>
      <c r="M1058" s="101">
        <f t="shared" si="33"/>
        <v>0</v>
      </c>
      <c r="O1058" s="1" t="e">
        <f>VLOOKUP(K1058,'Fluxo de Caixa'!B:B,1,0)</f>
        <v>#N/A</v>
      </c>
    </row>
    <row r="1059" spans="2:15">
      <c r="B1059" s="60"/>
      <c r="C1059" s="65"/>
      <c r="D1059" s="66"/>
      <c r="E1059" s="20" t="str">
        <f t="shared" si="32"/>
        <v>1-1900</v>
      </c>
      <c r="F1059" s="69"/>
      <c r="G1059" s="67"/>
      <c r="H1059" s="69"/>
      <c r="I1059" s="60"/>
      <c r="J1059" s="67"/>
      <c r="K1059" s="25" t="e">
        <f>IFERROR(VLOOKUP(J1059,'DE-PARA'!J:K,2,0),VLOOKUP('BD Conta 5294-1'!J1059,'DE-PARA'!K:L,2,0))</f>
        <v>#N/A</v>
      </c>
      <c r="L1059" s="70"/>
      <c r="M1059" s="101">
        <f t="shared" si="33"/>
        <v>0</v>
      </c>
      <c r="O1059" s="1" t="e">
        <f>VLOOKUP(K1059,'Fluxo de Caixa'!B:B,1,0)</f>
        <v>#N/A</v>
      </c>
    </row>
    <row r="1060" spans="2:15">
      <c r="B1060" s="60"/>
      <c r="C1060" s="65"/>
      <c r="D1060" s="66"/>
      <c r="E1060" s="20" t="str">
        <f t="shared" si="32"/>
        <v>1-1900</v>
      </c>
      <c r="F1060" s="69"/>
      <c r="G1060" s="67"/>
      <c r="H1060" s="69"/>
      <c r="I1060" s="60"/>
      <c r="J1060" s="67"/>
      <c r="K1060" s="25" t="e">
        <f>IFERROR(VLOOKUP(J1060,'DE-PARA'!J:K,2,0),VLOOKUP('BD Conta 5294-1'!J1060,'DE-PARA'!K:L,2,0))</f>
        <v>#N/A</v>
      </c>
      <c r="L1060" s="70"/>
      <c r="M1060" s="101">
        <f t="shared" si="33"/>
        <v>0</v>
      </c>
      <c r="O1060" s="1" t="e">
        <f>VLOOKUP(K1060,'Fluxo de Caixa'!B:B,1,0)</f>
        <v>#N/A</v>
      </c>
    </row>
    <row r="1061" spans="2:15">
      <c r="B1061" s="60"/>
      <c r="C1061" s="65"/>
      <c r="D1061" s="66"/>
      <c r="E1061" s="20" t="str">
        <f t="shared" si="32"/>
        <v>1-1900</v>
      </c>
      <c r="F1061" s="69"/>
      <c r="G1061" s="67"/>
      <c r="H1061" s="69"/>
      <c r="I1061" s="60"/>
      <c r="J1061" s="67"/>
      <c r="K1061" s="25" t="e">
        <f>IFERROR(VLOOKUP(J1061,'DE-PARA'!J:K,2,0),VLOOKUP('BD Conta 5294-1'!J1061,'DE-PARA'!K:L,2,0))</f>
        <v>#N/A</v>
      </c>
      <c r="L1061" s="70"/>
      <c r="M1061" s="101">
        <f t="shared" si="33"/>
        <v>0</v>
      </c>
      <c r="O1061" s="1" t="e">
        <f>VLOOKUP(K1061,'Fluxo de Caixa'!B:B,1,0)</f>
        <v>#N/A</v>
      </c>
    </row>
    <row r="1062" spans="2:15">
      <c r="B1062" s="60"/>
      <c r="C1062" s="65"/>
      <c r="D1062" s="66"/>
      <c r="E1062" s="20" t="str">
        <f t="shared" si="32"/>
        <v>1-1900</v>
      </c>
      <c r="F1062" s="69"/>
      <c r="G1062" s="67"/>
      <c r="H1062" s="69"/>
      <c r="I1062" s="60"/>
      <c r="J1062" s="67"/>
      <c r="K1062" s="25" t="e">
        <f>IFERROR(VLOOKUP(J1062,'DE-PARA'!J:K,2,0),VLOOKUP('BD Conta 5294-1'!J1062,'DE-PARA'!K:L,2,0))</f>
        <v>#N/A</v>
      </c>
      <c r="L1062" s="70"/>
      <c r="M1062" s="101">
        <f t="shared" si="33"/>
        <v>0</v>
      </c>
      <c r="O1062" s="1" t="e">
        <f>VLOOKUP(K1062,'Fluxo de Caixa'!B:B,1,0)</f>
        <v>#N/A</v>
      </c>
    </row>
    <row r="1063" spans="2:15">
      <c r="B1063" s="60"/>
      <c r="C1063" s="65"/>
      <c r="D1063" s="66"/>
      <c r="E1063" s="20" t="str">
        <f t="shared" si="32"/>
        <v>1-1900</v>
      </c>
      <c r="F1063" s="69"/>
      <c r="G1063" s="67"/>
      <c r="H1063" s="69"/>
      <c r="I1063" s="60"/>
      <c r="J1063" s="67"/>
      <c r="K1063" s="25" t="e">
        <f>IFERROR(VLOOKUP(J1063,'DE-PARA'!J:K,2,0),VLOOKUP('BD Conta 5294-1'!J1063,'DE-PARA'!K:L,2,0))</f>
        <v>#N/A</v>
      </c>
      <c r="L1063" s="70"/>
      <c r="M1063" s="101">
        <f t="shared" si="33"/>
        <v>0</v>
      </c>
      <c r="O1063" s="1" t="e">
        <f>VLOOKUP(K1063,'Fluxo de Caixa'!B:B,1,0)</f>
        <v>#N/A</v>
      </c>
    </row>
    <row r="1064" spans="2:15">
      <c r="B1064" s="60"/>
      <c r="C1064" s="65"/>
      <c r="D1064" s="66"/>
      <c r="E1064" s="20" t="str">
        <f t="shared" si="32"/>
        <v>1-1900</v>
      </c>
      <c r="F1064" s="69"/>
      <c r="G1064" s="67"/>
      <c r="H1064" s="69"/>
      <c r="I1064" s="60"/>
      <c r="J1064" s="67"/>
      <c r="K1064" s="25" t="e">
        <f>IFERROR(VLOOKUP(J1064,'DE-PARA'!J:K,2,0),VLOOKUP('BD Conta 5294-1'!J1064,'DE-PARA'!K:L,2,0))</f>
        <v>#N/A</v>
      </c>
      <c r="L1064" s="70"/>
      <c r="M1064" s="101">
        <f t="shared" si="33"/>
        <v>0</v>
      </c>
      <c r="O1064" s="1" t="e">
        <f>VLOOKUP(K1064,'Fluxo de Caixa'!B:B,1,0)</f>
        <v>#N/A</v>
      </c>
    </row>
    <row r="1065" spans="2:15">
      <c r="B1065" s="60"/>
      <c r="C1065" s="65"/>
      <c r="D1065" s="66"/>
      <c r="E1065" s="20" t="str">
        <f t="shared" si="32"/>
        <v>1-1900</v>
      </c>
      <c r="F1065" s="69"/>
      <c r="G1065" s="67"/>
      <c r="H1065" s="69"/>
      <c r="I1065" s="60"/>
      <c r="J1065" s="67"/>
      <c r="K1065" s="25" t="e">
        <f>IFERROR(VLOOKUP(J1065,'DE-PARA'!J:K,2,0),VLOOKUP('BD Conta 5294-1'!J1065,'DE-PARA'!K:L,2,0))</f>
        <v>#N/A</v>
      </c>
      <c r="L1065" s="70"/>
      <c r="M1065" s="101">
        <f t="shared" si="33"/>
        <v>0</v>
      </c>
      <c r="O1065" s="1" t="e">
        <f>VLOOKUP(K1065,'Fluxo de Caixa'!B:B,1,0)</f>
        <v>#N/A</v>
      </c>
    </row>
    <row r="1066" spans="2:15">
      <c r="B1066" s="60"/>
      <c r="C1066" s="65"/>
      <c r="D1066" s="66"/>
      <c r="E1066" s="20" t="str">
        <f t="shared" si="32"/>
        <v>1-1900</v>
      </c>
      <c r="F1066" s="69"/>
      <c r="G1066" s="67"/>
      <c r="H1066" s="69"/>
      <c r="I1066" s="60"/>
      <c r="J1066" s="67"/>
      <c r="K1066" s="25" t="e">
        <f>IFERROR(VLOOKUP(J1066,'DE-PARA'!J:K,2,0),VLOOKUP('BD Conta 5294-1'!J1066,'DE-PARA'!K:L,2,0))</f>
        <v>#N/A</v>
      </c>
      <c r="L1066" s="70"/>
      <c r="M1066" s="101">
        <f t="shared" si="33"/>
        <v>0</v>
      </c>
      <c r="O1066" s="1" t="e">
        <f>VLOOKUP(K1066,'Fluxo de Caixa'!B:B,1,0)</f>
        <v>#N/A</v>
      </c>
    </row>
    <row r="1067" spans="2:15">
      <c r="B1067" s="60"/>
      <c r="C1067" s="65"/>
      <c r="D1067" s="66"/>
      <c r="E1067" s="20" t="str">
        <f t="shared" si="32"/>
        <v>1-1900</v>
      </c>
      <c r="F1067" s="69"/>
      <c r="G1067" s="67"/>
      <c r="H1067" s="69"/>
      <c r="I1067" s="60"/>
      <c r="J1067" s="67"/>
      <c r="K1067" s="25" t="e">
        <f>IFERROR(VLOOKUP(J1067,'DE-PARA'!J:K,2,0),VLOOKUP('BD Conta 5294-1'!J1067,'DE-PARA'!K:L,2,0))</f>
        <v>#N/A</v>
      </c>
      <c r="L1067" s="70"/>
      <c r="M1067" s="101">
        <f t="shared" si="33"/>
        <v>0</v>
      </c>
      <c r="O1067" s="1" t="e">
        <f>VLOOKUP(K1067,'Fluxo de Caixa'!B:B,1,0)</f>
        <v>#N/A</v>
      </c>
    </row>
    <row r="1068" spans="2:15">
      <c r="B1068" s="60"/>
      <c r="C1068" s="65"/>
      <c r="D1068" s="66"/>
      <c r="E1068" s="20" t="str">
        <f t="shared" si="32"/>
        <v>1-1900</v>
      </c>
      <c r="F1068" s="69"/>
      <c r="G1068" s="67"/>
      <c r="H1068" s="69"/>
      <c r="I1068" s="60"/>
      <c r="J1068" s="67"/>
      <c r="K1068" s="25" t="e">
        <f>IFERROR(VLOOKUP(J1068,'DE-PARA'!J:K,2,0),VLOOKUP('BD Conta 5294-1'!J1068,'DE-PARA'!K:L,2,0))</f>
        <v>#N/A</v>
      </c>
      <c r="L1068" s="70"/>
      <c r="M1068" s="101">
        <f t="shared" si="33"/>
        <v>0</v>
      </c>
      <c r="O1068" s="1" t="e">
        <f>VLOOKUP(K1068,'Fluxo de Caixa'!B:B,1,0)</f>
        <v>#N/A</v>
      </c>
    </row>
    <row r="1069" spans="2:15">
      <c r="B1069" s="60"/>
      <c r="C1069" s="65"/>
      <c r="D1069" s="66"/>
      <c r="E1069" s="20" t="str">
        <f t="shared" si="32"/>
        <v>1-1900</v>
      </c>
      <c r="F1069" s="69"/>
      <c r="G1069" s="67"/>
      <c r="H1069" s="69"/>
      <c r="I1069" s="60"/>
      <c r="J1069" s="67"/>
      <c r="K1069" s="25" t="e">
        <f>IFERROR(VLOOKUP(J1069,'DE-PARA'!J:K,2,0),VLOOKUP('BD Conta 5294-1'!J1069,'DE-PARA'!K:L,2,0))</f>
        <v>#N/A</v>
      </c>
      <c r="L1069" s="70"/>
      <c r="M1069" s="101">
        <f t="shared" si="33"/>
        <v>0</v>
      </c>
      <c r="O1069" s="1" t="e">
        <f>VLOOKUP(K1069,'Fluxo de Caixa'!B:B,1,0)</f>
        <v>#N/A</v>
      </c>
    </row>
    <row r="1070" spans="2:15">
      <c r="B1070" s="60"/>
      <c r="C1070" s="65"/>
      <c r="D1070" s="66"/>
      <c r="E1070" s="20" t="str">
        <f t="shared" si="32"/>
        <v>1-1900</v>
      </c>
      <c r="F1070" s="69"/>
      <c r="G1070" s="67"/>
      <c r="H1070" s="69"/>
      <c r="I1070" s="60"/>
      <c r="J1070" s="67"/>
      <c r="K1070" s="25" t="e">
        <f>IFERROR(VLOOKUP(J1070,'DE-PARA'!J:K,2,0),VLOOKUP('BD Conta 5294-1'!J1070,'DE-PARA'!K:L,2,0))</f>
        <v>#N/A</v>
      </c>
      <c r="L1070" s="70"/>
      <c r="M1070" s="101">
        <f t="shared" si="33"/>
        <v>0</v>
      </c>
      <c r="O1070" s="1" t="e">
        <f>VLOOKUP(K1070,'Fluxo de Caixa'!B:B,1,0)</f>
        <v>#N/A</v>
      </c>
    </row>
    <row r="1071" spans="2:15">
      <c r="B1071" s="60"/>
      <c r="C1071" s="65"/>
      <c r="D1071" s="66"/>
      <c r="E1071" s="20" t="str">
        <f t="shared" si="32"/>
        <v>1-1900</v>
      </c>
      <c r="F1071" s="69"/>
      <c r="G1071" s="67"/>
      <c r="H1071" s="69"/>
      <c r="I1071" s="60"/>
      <c r="J1071" s="67"/>
      <c r="K1071" s="25" t="e">
        <f>IFERROR(VLOOKUP(J1071,'DE-PARA'!J:K,2,0),VLOOKUP('BD Conta 5294-1'!J1071,'DE-PARA'!K:L,2,0))</f>
        <v>#N/A</v>
      </c>
      <c r="L1071" s="70"/>
      <c r="M1071" s="101">
        <f t="shared" si="33"/>
        <v>0</v>
      </c>
      <c r="O1071" s="1" t="e">
        <f>VLOOKUP(K1071,'Fluxo de Caixa'!B:B,1,0)</f>
        <v>#N/A</v>
      </c>
    </row>
    <row r="1072" spans="2:15">
      <c r="B1072" s="60"/>
      <c r="C1072" s="65"/>
      <c r="D1072" s="66"/>
      <c r="E1072" s="20" t="str">
        <f t="shared" si="32"/>
        <v>1-1900</v>
      </c>
      <c r="F1072" s="69"/>
      <c r="G1072" s="67"/>
      <c r="H1072" s="69"/>
      <c r="I1072" s="60"/>
      <c r="J1072" s="67"/>
      <c r="K1072" s="25" t="e">
        <f>IFERROR(VLOOKUP(J1072,'DE-PARA'!J:K,2,0),VLOOKUP('BD Conta 5294-1'!J1072,'DE-PARA'!K:L,2,0))</f>
        <v>#N/A</v>
      </c>
      <c r="L1072" s="70"/>
      <c r="M1072" s="101">
        <f t="shared" si="33"/>
        <v>0</v>
      </c>
      <c r="O1072" s="1" t="e">
        <f>VLOOKUP(K1072,'Fluxo de Caixa'!B:B,1,0)</f>
        <v>#N/A</v>
      </c>
    </row>
    <row r="1073" spans="2:15">
      <c r="B1073" s="60"/>
      <c r="C1073" s="65"/>
      <c r="D1073" s="66"/>
      <c r="E1073" s="20" t="str">
        <f t="shared" si="32"/>
        <v>1-1900</v>
      </c>
      <c r="F1073" s="69"/>
      <c r="G1073" s="67"/>
      <c r="H1073" s="69"/>
      <c r="I1073" s="60"/>
      <c r="J1073" s="67"/>
      <c r="K1073" s="25" t="e">
        <f>IFERROR(VLOOKUP(J1073,'DE-PARA'!J:K,2,0),VLOOKUP('BD Conta 5294-1'!J1073,'DE-PARA'!K:L,2,0))</f>
        <v>#N/A</v>
      </c>
      <c r="L1073" s="70"/>
      <c r="M1073" s="101">
        <f t="shared" si="33"/>
        <v>0</v>
      </c>
      <c r="O1073" s="1" t="e">
        <f>VLOOKUP(K1073,'Fluxo de Caixa'!B:B,1,0)</f>
        <v>#N/A</v>
      </c>
    </row>
    <row r="1074" spans="2:15">
      <c r="B1074" s="60"/>
      <c r="C1074" s="65"/>
      <c r="D1074" s="66"/>
      <c r="E1074" s="20" t="str">
        <f t="shared" si="32"/>
        <v>1-1900</v>
      </c>
      <c r="F1074" s="69"/>
      <c r="G1074" s="67"/>
      <c r="H1074" s="69"/>
      <c r="I1074" s="60"/>
      <c r="J1074" s="67"/>
      <c r="K1074" s="25" t="e">
        <f>IFERROR(VLOOKUP(J1074,'DE-PARA'!J:K,2,0),VLOOKUP('BD Conta 5294-1'!J1074,'DE-PARA'!K:L,2,0))</f>
        <v>#N/A</v>
      </c>
      <c r="L1074" s="70"/>
      <c r="M1074" s="101">
        <f t="shared" si="33"/>
        <v>0</v>
      </c>
      <c r="O1074" s="1" t="e">
        <f>VLOOKUP(K1074,'Fluxo de Caixa'!B:B,1,0)</f>
        <v>#N/A</v>
      </c>
    </row>
    <row r="1075" spans="2:15">
      <c r="B1075" s="60"/>
      <c r="C1075" s="65"/>
      <c r="D1075" s="66"/>
      <c r="E1075" s="20" t="str">
        <f t="shared" si="32"/>
        <v>1-1900</v>
      </c>
      <c r="F1075" s="69"/>
      <c r="G1075" s="67"/>
      <c r="H1075" s="69"/>
      <c r="I1075" s="60"/>
      <c r="J1075" s="67"/>
      <c r="K1075" s="25" t="e">
        <f>IFERROR(VLOOKUP(J1075,'DE-PARA'!J:K,2,0),VLOOKUP('BD Conta 5294-1'!J1075,'DE-PARA'!K:L,2,0))</f>
        <v>#N/A</v>
      </c>
      <c r="L1075" s="70"/>
      <c r="M1075" s="101">
        <f t="shared" si="33"/>
        <v>0</v>
      </c>
      <c r="O1075" s="1" t="e">
        <f>VLOOKUP(K1075,'Fluxo de Caixa'!B:B,1,0)</f>
        <v>#N/A</v>
      </c>
    </row>
    <row r="1076" spans="2:15">
      <c r="B1076" s="60"/>
      <c r="C1076" s="65"/>
      <c r="D1076" s="66"/>
      <c r="E1076" s="20" t="str">
        <f t="shared" si="32"/>
        <v>1-1900</v>
      </c>
      <c r="F1076" s="69"/>
      <c r="G1076" s="67"/>
      <c r="H1076" s="69"/>
      <c r="I1076" s="60"/>
      <c r="J1076" s="67"/>
      <c r="K1076" s="25" t="e">
        <f>IFERROR(VLOOKUP(J1076,'DE-PARA'!J:K,2,0),VLOOKUP('BD Conta 5294-1'!J1076,'DE-PARA'!K:L,2,0))</f>
        <v>#N/A</v>
      </c>
      <c r="L1076" s="70"/>
      <c r="M1076" s="101">
        <f t="shared" si="33"/>
        <v>0</v>
      </c>
      <c r="O1076" s="1" t="e">
        <f>VLOOKUP(K1076,'Fluxo de Caixa'!B:B,1,0)</f>
        <v>#N/A</v>
      </c>
    </row>
    <row r="1077" spans="2:15">
      <c r="B1077" s="60"/>
      <c r="C1077" s="65"/>
      <c r="D1077" s="66"/>
      <c r="E1077" s="20" t="str">
        <f t="shared" si="32"/>
        <v>1-1900</v>
      </c>
      <c r="F1077" s="69"/>
      <c r="G1077" s="67"/>
      <c r="H1077" s="69"/>
      <c r="I1077" s="60"/>
      <c r="J1077" s="67"/>
      <c r="K1077" s="25" t="e">
        <f>IFERROR(VLOOKUP(J1077,'DE-PARA'!J:K,2,0),VLOOKUP('BD Conta 5294-1'!J1077,'DE-PARA'!K:L,2,0))</f>
        <v>#N/A</v>
      </c>
      <c r="L1077" s="70"/>
      <c r="M1077" s="101">
        <f t="shared" si="33"/>
        <v>0</v>
      </c>
      <c r="O1077" s="1" t="e">
        <f>VLOOKUP(K1077,'Fluxo de Caixa'!B:B,1,0)</f>
        <v>#N/A</v>
      </c>
    </row>
    <row r="1078" spans="2:15">
      <c r="B1078" s="60"/>
      <c r="C1078" s="65"/>
      <c r="D1078" s="66"/>
      <c r="E1078" s="20" t="str">
        <f t="shared" si="32"/>
        <v>1-1900</v>
      </c>
      <c r="F1078" s="69"/>
      <c r="G1078" s="67"/>
      <c r="H1078" s="69"/>
      <c r="I1078" s="60"/>
      <c r="J1078" s="67"/>
      <c r="K1078" s="25" t="e">
        <f>IFERROR(VLOOKUP(J1078,'DE-PARA'!J:K,2,0),VLOOKUP('BD Conta 5294-1'!J1078,'DE-PARA'!K:L,2,0))</f>
        <v>#N/A</v>
      </c>
      <c r="L1078" s="70"/>
      <c r="M1078" s="101">
        <f t="shared" si="33"/>
        <v>0</v>
      </c>
      <c r="O1078" s="1" t="e">
        <f>VLOOKUP(K1078,'Fluxo de Caixa'!B:B,1,0)</f>
        <v>#N/A</v>
      </c>
    </row>
    <row r="1079" spans="2:15">
      <c r="B1079" s="60"/>
      <c r="C1079" s="65"/>
      <c r="D1079" s="66"/>
      <c r="E1079" s="20" t="str">
        <f t="shared" si="32"/>
        <v>1-1900</v>
      </c>
      <c r="F1079" s="69"/>
      <c r="G1079" s="67"/>
      <c r="H1079" s="69"/>
      <c r="I1079" s="60"/>
      <c r="J1079" s="67"/>
      <c r="K1079" s="25" t="e">
        <f>IFERROR(VLOOKUP(J1079,'DE-PARA'!J:K,2,0),VLOOKUP('BD Conta 5294-1'!J1079,'DE-PARA'!K:L,2,0))</f>
        <v>#N/A</v>
      </c>
      <c r="L1079" s="70"/>
      <c r="M1079" s="101">
        <f t="shared" si="33"/>
        <v>0</v>
      </c>
      <c r="O1079" s="1" t="e">
        <f>VLOOKUP(K1079,'Fluxo de Caixa'!B:B,1,0)</f>
        <v>#N/A</v>
      </c>
    </row>
    <row r="1080" spans="2:15">
      <c r="B1080" s="60"/>
      <c r="C1080" s="65"/>
      <c r="D1080" s="66"/>
      <c r="E1080" s="20" t="str">
        <f t="shared" si="32"/>
        <v>1-1900</v>
      </c>
      <c r="F1080" s="69"/>
      <c r="G1080" s="67"/>
      <c r="H1080" s="69"/>
      <c r="I1080" s="60"/>
      <c r="J1080" s="67"/>
      <c r="K1080" s="25" t="e">
        <f>IFERROR(VLOOKUP(J1080,'DE-PARA'!J:K,2,0),VLOOKUP('BD Conta 5294-1'!J1080,'DE-PARA'!K:L,2,0))</f>
        <v>#N/A</v>
      </c>
      <c r="L1080" s="70"/>
      <c r="M1080" s="101">
        <f t="shared" si="33"/>
        <v>0</v>
      </c>
      <c r="O1080" s="1" t="e">
        <f>VLOOKUP(K1080,'Fluxo de Caixa'!B:B,1,0)</f>
        <v>#N/A</v>
      </c>
    </row>
    <row r="1081" spans="2:15">
      <c r="B1081" s="60"/>
      <c r="C1081" s="65"/>
      <c r="D1081" s="66"/>
      <c r="E1081" s="20" t="str">
        <f t="shared" si="32"/>
        <v>1-1900</v>
      </c>
      <c r="F1081" s="69"/>
      <c r="G1081" s="67"/>
      <c r="H1081" s="69"/>
      <c r="I1081" s="60"/>
      <c r="J1081" s="67"/>
      <c r="K1081" s="25" t="e">
        <f>IFERROR(VLOOKUP(J1081,'DE-PARA'!J:K,2,0),VLOOKUP('BD Conta 5294-1'!J1081,'DE-PARA'!K:L,2,0))</f>
        <v>#N/A</v>
      </c>
      <c r="L1081" s="70"/>
      <c r="M1081" s="101">
        <f t="shared" si="33"/>
        <v>0</v>
      </c>
      <c r="O1081" s="1" t="e">
        <f>VLOOKUP(K1081,'Fluxo de Caixa'!B:B,1,0)</f>
        <v>#N/A</v>
      </c>
    </row>
    <row r="1082" spans="2:15">
      <c r="B1082" s="60"/>
      <c r="C1082" s="65"/>
      <c r="D1082" s="66"/>
      <c r="E1082" s="20" t="str">
        <f t="shared" si="32"/>
        <v>1-1900</v>
      </c>
      <c r="F1082" s="69"/>
      <c r="G1082" s="67"/>
      <c r="H1082" s="69"/>
      <c r="I1082" s="60"/>
      <c r="J1082" s="67"/>
      <c r="K1082" s="25" t="e">
        <f>IFERROR(VLOOKUP(J1082,'DE-PARA'!J:K,2,0),VLOOKUP('BD Conta 5294-1'!J1082,'DE-PARA'!K:L,2,0))</f>
        <v>#N/A</v>
      </c>
      <c r="L1082" s="70"/>
      <c r="M1082" s="101">
        <f t="shared" si="33"/>
        <v>0</v>
      </c>
      <c r="O1082" s="1" t="e">
        <f>VLOOKUP(K1082,'Fluxo de Caixa'!B:B,1,0)</f>
        <v>#N/A</v>
      </c>
    </row>
    <row r="1083" spans="2:15">
      <c r="B1083" s="60"/>
      <c r="C1083" s="65"/>
      <c r="D1083" s="66"/>
      <c r="E1083" s="20" t="str">
        <f t="shared" si="32"/>
        <v>1-1900</v>
      </c>
      <c r="F1083" s="69"/>
      <c r="G1083" s="67"/>
      <c r="H1083" s="69"/>
      <c r="I1083" s="60"/>
      <c r="J1083" s="67"/>
      <c r="K1083" s="25" t="e">
        <f>IFERROR(VLOOKUP(J1083,'DE-PARA'!J:K,2,0),VLOOKUP('BD Conta 5294-1'!J1083,'DE-PARA'!K:L,2,0))</f>
        <v>#N/A</v>
      </c>
      <c r="L1083" s="70"/>
      <c r="M1083" s="101">
        <f t="shared" si="33"/>
        <v>0</v>
      </c>
      <c r="O1083" s="1" t="e">
        <f>VLOOKUP(K1083,'Fluxo de Caixa'!B:B,1,0)</f>
        <v>#N/A</v>
      </c>
    </row>
    <row r="1084" spans="2:15">
      <c r="B1084" s="60"/>
      <c r="C1084" s="65"/>
      <c r="D1084" s="66"/>
      <c r="E1084" s="20" t="str">
        <f t="shared" si="32"/>
        <v>1-1900</v>
      </c>
      <c r="F1084" s="69"/>
      <c r="G1084" s="67"/>
      <c r="H1084" s="69"/>
      <c r="I1084" s="60"/>
      <c r="J1084" s="67"/>
      <c r="K1084" s="25" t="e">
        <f>IFERROR(VLOOKUP(J1084,'DE-PARA'!J:K,2,0),VLOOKUP('BD Conta 5294-1'!J1084,'DE-PARA'!K:L,2,0))</f>
        <v>#N/A</v>
      </c>
      <c r="L1084" s="70"/>
      <c r="M1084" s="101">
        <f t="shared" si="33"/>
        <v>0</v>
      </c>
      <c r="O1084" s="1" t="e">
        <f>VLOOKUP(K1084,'Fluxo de Caixa'!B:B,1,0)</f>
        <v>#N/A</v>
      </c>
    </row>
    <row r="1085" spans="2:15">
      <c r="B1085" s="60"/>
      <c r="C1085" s="65"/>
      <c r="D1085" s="66"/>
      <c r="E1085" s="20" t="str">
        <f t="shared" si="32"/>
        <v>1-1900</v>
      </c>
      <c r="F1085" s="69"/>
      <c r="G1085" s="67"/>
      <c r="H1085" s="69"/>
      <c r="I1085" s="60"/>
      <c r="J1085" s="67"/>
      <c r="K1085" s="25" t="e">
        <f>IFERROR(VLOOKUP(J1085,'DE-PARA'!J:K,2,0),VLOOKUP('BD Conta 5294-1'!J1085,'DE-PARA'!K:L,2,0))</f>
        <v>#N/A</v>
      </c>
      <c r="L1085" s="70"/>
      <c r="M1085" s="101">
        <f t="shared" si="33"/>
        <v>0</v>
      </c>
      <c r="O1085" s="1" t="e">
        <f>VLOOKUP(K1085,'Fluxo de Caixa'!B:B,1,0)</f>
        <v>#N/A</v>
      </c>
    </row>
    <row r="1086" spans="2:15">
      <c r="B1086" s="60"/>
      <c r="C1086" s="65"/>
      <c r="D1086" s="66"/>
      <c r="E1086" s="20" t="str">
        <f t="shared" si="32"/>
        <v>1-1900</v>
      </c>
      <c r="F1086" s="69"/>
      <c r="G1086" s="67"/>
      <c r="H1086" s="69"/>
      <c r="I1086" s="60"/>
      <c r="J1086" s="67"/>
      <c r="K1086" s="25" t="e">
        <f>IFERROR(VLOOKUP(J1086,'DE-PARA'!J:K,2,0),VLOOKUP('BD Conta 5294-1'!J1086,'DE-PARA'!K:L,2,0))</f>
        <v>#N/A</v>
      </c>
      <c r="L1086" s="70"/>
      <c r="M1086" s="101">
        <f t="shared" si="33"/>
        <v>0</v>
      </c>
      <c r="O1086" s="1" t="e">
        <f>VLOOKUP(K1086,'Fluxo de Caixa'!B:B,1,0)</f>
        <v>#N/A</v>
      </c>
    </row>
    <row r="1087" spans="2:15">
      <c r="B1087" s="60"/>
      <c r="C1087" s="65"/>
      <c r="D1087" s="66"/>
      <c r="E1087" s="20" t="str">
        <f t="shared" si="32"/>
        <v>1-1900</v>
      </c>
      <c r="F1087" s="69"/>
      <c r="G1087" s="67"/>
      <c r="H1087" s="69"/>
      <c r="I1087" s="60"/>
      <c r="J1087" s="67"/>
      <c r="K1087" s="25" t="e">
        <f>IFERROR(VLOOKUP(J1087,'DE-PARA'!J:K,2,0),VLOOKUP('BD Conta 5294-1'!J1087,'DE-PARA'!K:L,2,0))</f>
        <v>#N/A</v>
      </c>
      <c r="L1087" s="70"/>
      <c r="M1087" s="101">
        <f t="shared" si="33"/>
        <v>0</v>
      </c>
      <c r="O1087" s="1" t="e">
        <f>VLOOKUP(K1087,'Fluxo de Caixa'!B:B,1,0)</f>
        <v>#N/A</v>
      </c>
    </row>
    <row r="1088" spans="2:15">
      <c r="B1088" s="60"/>
      <c r="C1088" s="65"/>
      <c r="D1088" s="66"/>
      <c r="E1088" s="20" t="str">
        <f t="shared" si="32"/>
        <v>1-1900</v>
      </c>
      <c r="F1088" s="69"/>
      <c r="G1088" s="67"/>
      <c r="H1088" s="69"/>
      <c r="I1088" s="60"/>
      <c r="J1088" s="67"/>
      <c r="K1088" s="25" t="e">
        <f>IFERROR(VLOOKUP(J1088,'DE-PARA'!J:K,2,0),VLOOKUP('BD Conta 5294-1'!J1088,'DE-PARA'!K:L,2,0))</f>
        <v>#N/A</v>
      </c>
      <c r="L1088" s="70"/>
      <c r="M1088" s="101">
        <f t="shared" si="33"/>
        <v>0</v>
      </c>
      <c r="O1088" s="1" t="e">
        <f>VLOOKUP(K1088,'Fluxo de Caixa'!B:B,1,0)</f>
        <v>#N/A</v>
      </c>
    </row>
    <row r="1089" spans="2:15">
      <c r="B1089" s="60"/>
      <c r="C1089" s="65"/>
      <c r="D1089" s="66"/>
      <c r="E1089" s="20" t="str">
        <f t="shared" si="32"/>
        <v>1-1900</v>
      </c>
      <c r="F1089" s="69"/>
      <c r="G1089" s="67"/>
      <c r="H1089" s="69"/>
      <c r="I1089" s="60"/>
      <c r="J1089" s="67"/>
      <c r="K1089" s="25" t="e">
        <f>IFERROR(VLOOKUP(J1089,'DE-PARA'!J:K,2,0),VLOOKUP('BD Conta 5294-1'!J1089,'DE-PARA'!K:L,2,0))</f>
        <v>#N/A</v>
      </c>
      <c r="L1089" s="70"/>
      <c r="M1089" s="101">
        <f t="shared" si="33"/>
        <v>0</v>
      </c>
      <c r="O1089" s="1" t="e">
        <f>VLOOKUP(K1089,'Fluxo de Caixa'!B:B,1,0)</f>
        <v>#N/A</v>
      </c>
    </row>
    <row r="1090" spans="2:15">
      <c r="B1090" s="60"/>
      <c r="C1090" s="65"/>
      <c r="D1090" s="66"/>
      <c r="E1090" s="20" t="str">
        <f t="shared" si="32"/>
        <v>1-1900</v>
      </c>
      <c r="F1090" s="69"/>
      <c r="G1090" s="67"/>
      <c r="H1090" s="69"/>
      <c r="I1090" s="60"/>
      <c r="J1090" s="67"/>
      <c r="K1090" s="25" t="e">
        <f>IFERROR(VLOOKUP(J1090,'DE-PARA'!J:K,2,0),VLOOKUP('BD Conta 5294-1'!J1090,'DE-PARA'!K:L,2,0))</f>
        <v>#N/A</v>
      </c>
      <c r="L1090" s="70"/>
      <c r="M1090" s="101">
        <f t="shared" si="33"/>
        <v>0</v>
      </c>
      <c r="O1090" s="1" t="e">
        <f>VLOOKUP(K1090,'Fluxo de Caixa'!B:B,1,0)</f>
        <v>#N/A</v>
      </c>
    </row>
    <row r="1091" spans="2:15">
      <c r="B1091" s="60"/>
      <c r="C1091" s="65"/>
      <c r="D1091" s="66"/>
      <c r="E1091" s="20" t="str">
        <f t="shared" si="32"/>
        <v>1-1900</v>
      </c>
      <c r="F1091" s="69"/>
      <c r="G1091" s="67"/>
      <c r="H1091" s="69"/>
      <c r="I1091" s="60"/>
      <c r="J1091" s="67"/>
      <c r="K1091" s="25" t="e">
        <f>IFERROR(VLOOKUP(J1091,'DE-PARA'!J:K,2,0),VLOOKUP('BD Conta 5294-1'!J1091,'DE-PARA'!K:L,2,0))</f>
        <v>#N/A</v>
      </c>
      <c r="L1091" s="70"/>
      <c r="M1091" s="101">
        <f t="shared" si="33"/>
        <v>0</v>
      </c>
      <c r="O1091" s="1" t="e">
        <f>VLOOKUP(K1091,'Fluxo de Caixa'!B:B,1,0)</f>
        <v>#N/A</v>
      </c>
    </row>
    <row r="1092" spans="2:15">
      <c r="B1092" s="60"/>
      <c r="C1092" s="65"/>
      <c r="D1092" s="66"/>
      <c r="E1092" s="20" t="str">
        <f t="shared" ref="E1092:E1155" si="34">MONTH(D1092)&amp;"-"&amp;YEAR(D1092)</f>
        <v>1-1900</v>
      </c>
      <c r="F1092" s="69"/>
      <c r="G1092" s="67"/>
      <c r="H1092" s="69"/>
      <c r="I1092" s="60"/>
      <c r="J1092" s="67"/>
      <c r="K1092" s="25" t="e">
        <f>IFERROR(VLOOKUP(J1092,'DE-PARA'!J:K,2,0),VLOOKUP('BD Conta 5294-1'!J1092,'DE-PARA'!K:L,2,0))</f>
        <v>#N/A</v>
      </c>
      <c r="L1092" s="70"/>
      <c r="M1092" s="101">
        <f t="shared" si="33"/>
        <v>0</v>
      </c>
      <c r="O1092" s="1" t="e">
        <f>VLOOKUP(K1092,'Fluxo de Caixa'!B:B,1,0)</f>
        <v>#N/A</v>
      </c>
    </row>
    <row r="1093" spans="2:15">
      <c r="B1093" s="60"/>
      <c r="C1093" s="65"/>
      <c r="D1093" s="66"/>
      <c r="E1093" s="20" t="str">
        <f t="shared" si="34"/>
        <v>1-1900</v>
      </c>
      <c r="F1093" s="69"/>
      <c r="G1093" s="67"/>
      <c r="H1093" s="69"/>
      <c r="I1093" s="60"/>
      <c r="J1093" s="67"/>
      <c r="K1093" s="25" t="e">
        <f>IFERROR(VLOOKUP(J1093,'DE-PARA'!J:K,2,0),VLOOKUP('BD Conta 5294-1'!J1093,'DE-PARA'!K:L,2,0))</f>
        <v>#N/A</v>
      </c>
      <c r="L1093" s="70"/>
      <c r="M1093" s="101">
        <f t="shared" si="33"/>
        <v>0</v>
      </c>
      <c r="O1093" s="1" t="e">
        <f>VLOOKUP(K1093,'Fluxo de Caixa'!B:B,1,0)</f>
        <v>#N/A</v>
      </c>
    </row>
    <row r="1094" spans="2:15">
      <c r="B1094" s="60"/>
      <c r="C1094" s="65"/>
      <c r="D1094" s="66"/>
      <c r="E1094" s="20" t="str">
        <f t="shared" si="34"/>
        <v>1-1900</v>
      </c>
      <c r="F1094" s="69"/>
      <c r="G1094" s="67"/>
      <c r="H1094" s="69"/>
      <c r="I1094" s="60"/>
      <c r="J1094" s="67"/>
      <c r="K1094" s="25" t="e">
        <f>IFERROR(VLOOKUP(J1094,'DE-PARA'!J:K,2,0),VLOOKUP('BD Conta 5294-1'!J1094,'DE-PARA'!K:L,2,0))</f>
        <v>#N/A</v>
      </c>
      <c r="L1094" s="70"/>
      <c r="M1094" s="101">
        <f t="shared" ref="M1094:M1157" si="35">M1093+L1094</f>
        <v>0</v>
      </c>
      <c r="O1094" s="1" t="e">
        <f>VLOOKUP(K1094,'Fluxo de Caixa'!B:B,1,0)</f>
        <v>#N/A</v>
      </c>
    </row>
    <row r="1095" spans="2:15">
      <c r="B1095" s="60"/>
      <c r="C1095" s="65"/>
      <c r="D1095" s="66"/>
      <c r="E1095" s="20" t="str">
        <f t="shared" si="34"/>
        <v>1-1900</v>
      </c>
      <c r="F1095" s="69"/>
      <c r="G1095" s="67"/>
      <c r="H1095" s="69"/>
      <c r="I1095" s="60"/>
      <c r="J1095" s="67"/>
      <c r="K1095" s="25" t="e">
        <f>IFERROR(VLOOKUP(J1095,'DE-PARA'!J:K,2,0),VLOOKUP('BD Conta 5294-1'!J1095,'DE-PARA'!K:L,2,0))</f>
        <v>#N/A</v>
      </c>
      <c r="L1095" s="70"/>
      <c r="M1095" s="101">
        <f t="shared" si="35"/>
        <v>0</v>
      </c>
      <c r="O1095" s="1" t="e">
        <f>VLOOKUP(K1095,'Fluxo de Caixa'!B:B,1,0)</f>
        <v>#N/A</v>
      </c>
    </row>
    <row r="1096" spans="2:15">
      <c r="B1096" s="60"/>
      <c r="C1096" s="65"/>
      <c r="D1096" s="66"/>
      <c r="E1096" s="20" t="str">
        <f t="shared" si="34"/>
        <v>1-1900</v>
      </c>
      <c r="F1096" s="69"/>
      <c r="G1096" s="67"/>
      <c r="H1096" s="69"/>
      <c r="I1096" s="60"/>
      <c r="J1096" s="67"/>
      <c r="K1096" s="25" t="e">
        <f>IFERROR(VLOOKUP(J1096,'DE-PARA'!J:K,2,0),VLOOKUP('BD Conta 5294-1'!J1096,'DE-PARA'!K:L,2,0))</f>
        <v>#N/A</v>
      </c>
      <c r="L1096" s="70"/>
      <c r="M1096" s="101">
        <f t="shared" si="35"/>
        <v>0</v>
      </c>
      <c r="O1096" s="1" t="e">
        <f>VLOOKUP(K1096,'Fluxo de Caixa'!B:B,1,0)</f>
        <v>#N/A</v>
      </c>
    </row>
    <row r="1097" spans="2:15">
      <c r="B1097" s="60"/>
      <c r="C1097" s="65"/>
      <c r="D1097" s="66"/>
      <c r="E1097" s="20" t="str">
        <f t="shared" si="34"/>
        <v>1-1900</v>
      </c>
      <c r="F1097" s="69"/>
      <c r="G1097" s="67"/>
      <c r="H1097" s="69"/>
      <c r="I1097" s="60"/>
      <c r="J1097" s="67"/>
      <c r="K1097" s="25" t="e">
        <f>IFERROR(VLOOKUP(J1097,'DE-PARA'!J:K,2,0),VLOOKUP('BD Conta 5294-1'!J1097,'DE-PARA'!K:L,2,0))</f>
        <v>#N/A</v>
      </c>
      <c r="L1097" s="70"/>
      <c r="M1097" s="101">
        <f t="shared" si="35"/>
        <v>0</v>
      </c>
      <c r="O1097" s="1" t="e">
        <f>VLOOKUP(K1097,'Fluxo de Caixa'!B:B,1,0)</f>
        <v>#N/A</v>
      </c>
    </row>
    <row r="1098" spans="2:15">
      <c r="B1098" s="60"/>
      <c r="C1098" s="65"/>
      <c r="D1098" s="66"/>
      <c r="E1098" s="20" t="str">
        <f t="shared" si="34"/>
        <v>1-1900</v>
      </c>
      <c r="F1098" s="69"/>
      <c r="G1098" s="67"/>
      <c r="H1098" s="69"/>
      <c r="I1098" s="60"/>
      <c r="J1098" s="67"/>
      <c r="K1098" s="25" t="e">
        <f>IFERROR(VLOOKUP(J1098,'DE-PARA'!J:K,2,0),VLOOKUP('BD Conta 5294-1'!J1098,'DE-PARA'!K:L,2,0))</f>
        <v>#N/A</v>
      </c>
      <c r="L1098" s="70"/>
      <c r="M1098" s="101">
        <f t="shared" si="35"/>
        <v>0</v>
      </c>
      <c r="O1098" s="1" t="e">
        <f>VLOOKUP(K1098,'Fluxo de Caixa'!B:B,1,0)</f>
        <v>#N/A</v>
      </c>
    </row>
    <row r="1099" spans="2:15">
      <c r="B1099" s="60"/>
      <c r="C1099" s="65"/>
      <c r="D1099" s="66"/>
      <c r="E1099" s="20" t="str">
        <f t="shared" si="34"/>
        <v>1-1900</v>
      </c>
      <c r="F1099" s="69"/>
      <c r="G1099" s="67"/>
      <c r="H1099" s="69"/>
      <c r="I1099" s="60"/>
      <c r="J1099" s="67"/>
      <c r="K1099" s="25" t="e">
        <f>IFERROR(VLOOKUP(J1099,'DE-PARA'!J:K,2,0),VLOOKUP('BD Conta 5294-1'!J1099,'DE-PARA'!K:L,2,0))</f>
        <v>#N/A</v>
      </c>
      <c r="L1099" s="70"/>
      <c r="M1099" s="101">
        <f t="shared" si="35"/>
        <v>0</v>
      </c>
      <c r="O1099" s="1" t="e">
        <f>VLOOKUP(K1099,'Fluxo de Caixa'!B:B,1,0)</f>
        <v>#N/A</v>
      </c>
    </row>
    <row r="1100" spans="2:15">
      <c r="B1100" s="60"/>
      <c r="C1100" s="65"/>
      <c r="D1100" s="66"/>
      <c r="E1100" s="20" t="str">
        <f t="shared" si="34"/>
        <v>1-1900</v>
      </c>
      <c r="F1100" s="69"/>
      <c r="G1100" s="67"/>
      <c r="H1100" s="69"/>
      <c r="I1100" s="60"/>
      <c r="J1100" s="67"/>
      <c r="K1100" s="25" t="e">
        <f>IFERROR(VLOOKUP(J1100,'DE-PARA'!J:K,2,0),VLOOKUP('BD Conta 5294-1'!J1100,'DE-PARA'!K:L,2,0))</f>
        <v>#N/A</v>
      </c>
      <c r="L1100" s="70"/>
      <c r="M1100" s="101">
        <f t="shared" si="35"/>
        <v>0</v>
      </c>
      <c r="O1100" s="1" t="e">
        <f>VLOOKUP(K1100,'Fluxo de Caixa'!B:B,1,0)</f>
        <v>#N/A</v>
      </c>
    </row>
    <row r="1101" spans="2:15">
      <c r="B1101" s="60"/>
      <c r="C1101" s="65"/>
      <c r="D1101" s="66"/>
      <c r="E1101" s="20" t="str">
        <f t="shared" si="34"/>
        <v>1-1900</v>
      </c>
      <c r="F1101" s="69"/>
      <c r="G1101" s="67"/>
      <c r="H1101" s="69"/>
      <c r="I1101" s="60"/>
      <c r="J1101" s="67"/>
      <c r="K1101" s="25" t="e">
        <f>IFERROR(VLOOKUP(J1101,'DE-PARA'!J:K,2,0),VLOOKUP('BD Conta 5294-1'!J1101,'DE-PARA'!K:L,2,0))</f>
        <v>#N/A</v>
      </c>
      <c r="L1101" s="70"/>
      <c r="M1101" s="101">
        <f t="shared" si="35"/>
        <v>0</v>
      </c>
      <c r="O1101" s="1" t="e">
        <f>VLOOKUP(K1101,'Fluxo de Caixa'!B:B,1,0)</f>
        <v>#N/A</v>
      </c>
    </row>
    <row r="1102" spans="2:15">
      <c r="B1102" s="60"/>
      <c r="C1102" s="65"/>
      <c r="D1102" s="66"/>
      <c r="E1102" s="20" t="str">
        <f t="shared" si="34"/>
        <v>1-1900</v>
      </c>
      <c r="F1102" s="69"/>
      <c r="G1102" s="67"/>
      <c r="H1102" s="69"/>
      <c r="I1102" s="60"/>
      <c r="J1102" s="67"/>
      <c r="K1102" s="25" t="e">
        <f>IFERROR(VLOOKUP(J1102,'DE-PARA'!J:K,2,0),VLOOKUP('BD Conta 5294-1'!J1102,'DE-PARA'!K:L,2,0))</f>
        <v>#N/A</v>
      </c>
      <c r="L1102" s="70"/>
      <c r="M1102" s="101">
        <f t="shared" si="35"/>
        <v>0</v>
      </c>
      <c r="O1102" s="1" t="e">
        <f>VLOOKUP(K1102,'Fluxo de Caixa'!B:B,1,0)</f>
        <v>#N/A</v>
      </c>
    </row>
    <row r="1103" spans="2:15">
      <c r="B1103" s="60"/>
      <c r="C1103" s="65"/>
      <c r="D1103" s="66"/>
      <c r="E1103" s="20" t="str">
        <f t="shared" si="34"/>
        <v>1-1900</v>
      </c>
      <c r="F1103" s="69"/>
      <c r="G1103" s="67"/>
      <c r="H1103" s="69"/>
      <c r="I1103" s="60"/>
      <c r="J1103" s="67"/>
      <c r="K1103" s="25" t="e">
        <f>IFERROR(VLOOKUP(J1103,'DE-PARA'!J:K,2,0),VLOOKUP('BD Conta 5294-1'!J1103,'DE-PARA'!K:L,2,0))</f>
        <v>#N/A</v>
      </c>
      <c r="L1103" s="70"/>
      <c r="M1103" s="101">
        <f t="shared" si="35"/>
        <v>0</v>
      </c>
      <c r="O1103" s="1" t="e">
        <f>VLOOKUP(K1103,'Fluxo de Caixa'!B:B,1,0)</f>
        <v>#N/A</v>
      </c>
    </row>
    <row r="1104" spans="2:15">
      <c r="B1104" s="60"/>
      <c r="C1104" s="65"/>
      <c r="D1104" s="66"/>
      <c r="E1104" s="20" t="str">
        <f t="shared" si="34"/>
        <v>1-1900</v>
      </c>
      <c r="F1104" s="69"/>
      <c r="G1104" s="67"/>
      <c r="H1104" s="69"/>
      <c r="I1104" s="60"/>
      <c r="J1104" s="67"/>
      <c r="K1104" s="25" t="e">
        <f>IFERROR(VLOOKUP(J1104,'DE-PARA'!J:K,2,0),VLOOKUP('BD Conta 5294-1'!J1104,'DE-PARA'!K:L,2,0))</f>
        <v>#N/A</v>
      </c>
      <c r="L1104" s="70"/>
      <c r="M1104" s="101">
        <f t="shared" si="35"/>
        <v>0</v>
      </c>
      <c r="O1104" s="1" t="e">
        <f>VLOOKUP(K1104,'Fluxo de Caixa'!B:B,1,0)</f>
        <v>#N/A</v>
      </c>
    </row>
    <row r="1105" spans="2:15">
      <c r="B1105" s="60"/>
      <c r="C1105" s="65"/>
      <c r="D1105" s="66"/>
      <c r="E1105" s="20" t="str">
        <f t="shared" si="34"/>
        <v>1-1900</v>
      </c>
      <c r="F1105" s="69"/>
      <c r="G1105" s="67"/>
      <c r="H1105" s="69"/>
      <c r="I1105" s="60"/>
      <c r="J1105" s="67"/>
      <c r="K1105" s="25" t="e">
        <f>IFERROR(VLOOKUP(J1105,'DE-PARA'!J:K,2,0),VLOOKUP('BD Conta 5294-1'!J1105,'DE-PARA'!K:L,2,0))</f>
        <v>#N/A</v>
      </c>
      <c r="L1105" s="70"/>
      <c r="M1105" s="101">
        <f t="shared" si="35"/>
        <v>0</v>
      </c>
      <c r="O1105" s="1" t="e">
        <f>VLOOKUP(K1105,'Fluxo de Caixa'!B:B,1,0)</f>
        <v>#N/A</v>
      </c>
    </row>
    <row r="1106" spans="2:15">
      <c r="B1106" s="60"/>
      <c r="C1106" s="65"/>
      <c r="D1106" s="66"/>
      <c r="E1106" s="20" t="str">
        <f t="shared" si="34"/>
        <v>1-1900</v>
      </c>
      <c r="F1106" s="69"/>
      <c r="G1106" s="67"/>
      <c r="H1106" s="69"/>
      <c r="I1106" s="60"/>
      <c r="J1106" s="67"/>
      <c r="K1106" s="25" t="e">
        <f>IFERROR(VLOOKUP(J1106,'DE-PARA'!J:K,2,0),VLOOKUP('BD Conta 5294-1'!J1106,'DE-PARA'!K:L,2,0))</f>
        <v>#N/A</v>
      </c>
      <c r="L1106" s="70"/>
      <c r="M1106" s="101">
        <f t="shared" si="35"/>
        <v>0</v>
      </c>
      <c r="O1106" s="1" t="e">
        <f>VLOOKUP(K1106,'Fluxo de Caixa'!B:B,1,0)</f>
        <v>#N/A</v>
      </c>
    </row>
    <row r="1107" spans="2:15">
      <c r="B1107" s="60"/>
      <c r="C1107" s="65"/>
      <c r="D1107" s="66"/>
      <c r="E1107" s="20" t="str">
        <f t="shared" si="34"/>
        <v>1-1900</v>
      </c>
      <c r="F1107" s="69"/>
      <c r="G1107" s="67"/>
      <c r="H1107" s="69"/>
      <c r="I1107" s="60"/>
      <c r="J1107" s="67"/>
      <c r="K1107" s="25" t="e">
        <f>IFERROR(VLOOKUP(J1107,'DE-PARA'!J:K,2,0),VLOOKUP('BD Conta 5294-1'!J1107,'DE-PARA'!K:L,2,0))</f>
        <v>#N/A</v>
      </c>
      <c r="L1107" s="70"/>
      <c r="M1107" s="101">
        <f t="shared" si="35"/>
        <v>0</v>
      </c>
      <c r="O1107" s="1" t="e">
        <f>VLOOKUP(K1107,'Fluxo de Caixa'!B:B,1,0)</f>
        <v>#N/A</v>
      </c>
    </row>
    <row r="1108" spans="2:15">
      <c r="B1108" s="60"/>
      <c r="C1108" s="65"/>
      <c r="D1108" s="66"/>
      <c r="E1108" s="20" t="str">
        <f t="shared" si="34"/>
        <v>1-1900</v>
      </c>
      <c r="F1108" s="69"/>
      <c r="G1108" s="67"/>
      <c r="H1108" s="69"/>
      <c r="I1108" s="60"/>
      <c r="J1108" s="67"/>
      <c r="K1108" s="25" t="e">
        <f>IFERROR(VLOOKUP(J1108,'DE-PARA'!J:K,2,0),VLOOKUP('BD Conta 5294-1'!J1108,'DE-PARA'!K:L,2,0))</f>
        <v>#N/A</v>
      </c>
      <c r="L1108" s="70"/>
      <c r="M1108" s="101">
        <f t="shared" si="35"/>
        <v>0</v>
      </c>
      <c r="O1108" s="1" t="e">
        <f>VLOOKUP(K1108,'Fluxo de Caixa'!B:B,1,0)</f>
        <v>#N/A</v>
      </c>
    </row>
    <row r="1109" spans="2:15">
      <c r="B1109" s="60"/>
      <c r="C1109" s="65"/>
      <c r="D1109" s="66"/>
      <c r="E1109" s="20" t="str">
        <f t="shared" si="34"/>
        <v>1-1900</v>
      </c>
      <c r="F1109" s="69"/>
      <c r="G1109" s="67"/>
      <c r="H1109" s="69"/>
      <c r="I1109" s="60"/>
      <c r="J1109" s="67"/>
      <c r="K1109" s="25" t="e">
        <f>IFERROR(VLOOKUP(J1109,'DE-PARA'!J:K,2,0),VLOOKUP('BD Conta 5294-1'!J1109,'DE-PARA'!K:L,2,0))</f>
        <v>#N/A</v>
      </c>
      <c r="L1109" s="70"/>
      <c r="M1109" s="101">
        <f t="shared" si="35"/>
        <v>0</v>
      </c>
      <c r="O1109" s="1" t="e">
        <f>VLOOKUP(K1109,'Fluxo de Caixa'!B:B,1,0)</f>
        <v>#N/A</v>
      </c>
    </row>
    <row r="1110" spans="2:15">
      <c r="B1110" s="60"/>
      <c r="C1110" s="65"/>
      <c r="D1110" s="66"/>
      <c r="E1110" s="20" t="str">
        <f t="shared" si="34"/>
        <v>1-1900</v>
      </c>
      <c r="F1110" s="69"/>
      <c r="G1110" s="67"/>
      <c r="H1110" s="69"/>
      <c r="I1110" s="60"/>
      <c r="J1110" s="67"/>
      <c r="K1110" s="25" t="e">
        <f>IFERROR(VLOOKUP(J1110,'DE-PARA'!J:K,2,0),VLOOKUP('BD Conta 5294-1'!J1110,'DE-PARA'!K:L,2,0))</f>
        <v>#N/A</v>
      </c>
      <c r="L1110" s="70"/>
      <c r="M1110" s="101">
        <f t="shared" si="35"/>
        <v>0</v>
      </c>
      <c r="O1110" s="1" t="e">
        <f>VLOOKUP(K1110,'Fluxo de Caixa'!B:B,1,0)</f>
        <v>#N/A</v>
      </c>
    </row>
    <row r="1111" spans="2:15">
      <c r="B1111" s="60"/>
      <c r="C1111" s="65"/>
      <c r="D1111" s="66"/>
      <c r="E1111" s="20" t="str">
        <f t="shared" si="34"/>
        <v>1-1900</v>
      </c>
      <c r="F1111" s="69"/>
      <c r="G1111" s="67"/>
      <c r="H1111" s="69"/>
      <c r="I1111" s="60"/>
      <c r="J1111" s="67"/>
      <c r="K1111" s="25" t="e">
        <f>IFERROR(VLOOKUP(J1111,'DE-PARA'!J:K,2,0),VLOOKUP('BD Conta 5294-1'!J1111,'DE-PARA'!K:L,2,0))</f>
        <v>#N/A</v>
      </c>
      <c r="L1111" s="70"/>
      <c r="M1111" s="101">
        <f t="shared" si="35"/>
        <v>0</v>
      </c>
      <c r="O1111" s="1" t="e">
        <f>VLOOKUP(K1111,'Fluxo de Caixa'!B:B,1,0)</f>
        <v>#N/A</v>
      </c>
    </row>
    <row r="1112" spans="2:15">
      <c r="B1112" s="60"/>
      <c r="C1112" s="65"/>
      <c r="D1112" s="66"/>
      <c r="E1112" s="20" t="str">
        <f t="shared" si="34"/>
        <v>1-1900</v>
      </c>
      <c r="F1112" s="69"/>
      <c r="G1112" s="67"/>
      <c r="H1112" s="69"/>
      <c r="I1112" s="60"/>
      <c r="J1112" s="67"/>
      <c r="K1112" s="25" t="e">
        <f>IFERROR(VLOOKUP(J1112,'DE-PARA'!J:K,2,0),VLOOKUP('BD Conta 5294-1'!J1112,'DE-PARA'!K:L,2,0))</f>
        <v>#N/A</v>
      </c>
      <c r="L1112" s="70"/>
      <c r="M1112" s="101">
        <f t="shared" si="35"/>
        <v>0</v>
      </c>
      <c r="O1112" s="1" t="e">
        <f>VLOOKUP(K1112,'Fluxo de Caixa'!B:B,1,0)</f>
        <v>#N/A</v>
      </c>
    </row>
    <row r="1113" spans="2:15">
      <c r="B1113" s="60"/>
      <c r="C1113" s="65"/>
      <c r="D1113" s="66"/>
      <c r="E1113" s="20" t="str">
        <f t="shared" si="34"/>
        <v>1-1900</v>
      </c>
      <c r="F1113" s="69"/>
      <c r="G1113" s="67"/>
      <c r="H1113" s="69"/>
      <c r="I1113" s="60"/>
      <c r="J1113" s="67"/>
      <c r="K1113" s="25" t="e">
        <f>IFERROR(VLOOKUP(J1113,'DE-PARA'!J:K,2,0),VLOOKUP('BD Conta 5294-1'!J1113,'DE-PARA'!K:L,2,0))</f>
        <v>#N/A</v>
      </c>
      <c r="L1113" s="70"/>
      <c r="M1113" s="101">
        <f t="shared" si="35"/>
        <v>0</v>
      </c>
      <c r="O1113" s="1" t="e">
        <f>VLOOKUP(K1113,'Fluxo de Caixa'!B:B,1,0)</f>
        <v>#N/A</v>
      </c>
    </row>
    <row r="1114" spans="2:15">
      <c r="B1114" s="60"/>
      <c r="C1114" s="65"/>
      <c r="D1114" s="66"/>
      <c r="E1114" s="20" t="str">
        <f t="shared" si="34"/>
        <v>1-1900</v>
      </c>
      <c r="F1114" s="69"/>
      <c r="G1114" s="67"/>
      <c r="H1114" s="69"/>
      <c r="I1114" s="60"/>
      <c r="J1114" s="67"/>
      <c r="K1114" s="25" t="e">
        <f>IFERROR(VLOOKUP(J1114,'DE-PARA'!J:K,2,0),VLOOKUP('BD Conta 5294-1'!J1114,'DE-PARA'!K:L,2,0))</f>
        <v>#N/A</v>
      </c>
      <c r="L1114" s="70"/>
      <c r="M1114" s="101">
        <f t="shared" si="35"/>
        <v>0</v>
      </c>
      <c r="O1114" s="1" t="e">
        <f>VLOOKUP(K1114,'Fluxo de Caixa'!B:B,1,0)</f>
        <v>#N/A</v>
      </c>
    </row>
    <row r="1115" spans="2:15">
      <c r="B1115" s="60"/>
      <c r="C1115" s="65"/>
      <c r="D1115" s="66"/>
      <c r="E1115" s="20" t="str">
        <f t="shared" si="34"/>
        <v>1-1900</v>
      </c>
      <c r="F1115" s="69"/>
      <c r="G1115" s="67"/>
      <c r="H1115" s="69"/>
      <c r="I1115" s="60"/>
      <c r="J1115" s="67"/>
      <c r="K1115" s="25" t="e">
        <f>IFERROR(VLOOKUP(J1115,'DE-PARA'!J:K,2,0),VLOOKUP('BD Conta 5294-1'!J1115,'DE-PARA'!K:L,2,0))</f>
        <v>#N/A</v>
      </c>
      <c r="L1115" s="70"/>
      <c r="M1115" s="101">
        <f t="shared" si="35"/>
        <v>0</v>
      </c>
      <c r="O1115" s="1" t="e">
        <f>VLOOKUP(K1115,'Fluxo de Caixa'!B:B,1,0)</f>
        <v>#N/A</v>
      </c>
    </row>
    <row r="1116" spans="2:15">
      <c r="B1116" s="60"/>
      <c r="C1116" s="65"/>
      <c r="D1116" s="66"/>
      <c r="E1116" s="20" t="str">
        <f t="shared" si="34"/>
        <v>1-1900</v>
      </c>
      <c r="F1116" s="69"/>
      <c r="G1116" s="67"/>
      <c r="H1116" s="69"/>
      <c r="I1116" s="60"/>
      <c r="J1116" s="67"/>
      <c r="K1116" s="25" t="e">
        <f>IFERROR(VLOOKUP(J1116,'DE-PARA'!J:K,2,0),VLOOKUP('BD Conta 5294-1'!J1116,'DE-PARA'!K:L,2,0))</f>
        <v>#N/A</v>
      </c>
      <c r="L1116" s="70"/>
      <c r="M1116" s="101">
        <f t="shared" si="35"/>
        <v>0</v>
      </c>
      <c r="O1116" s="1" t="e">
        <f>VLOOKUP(K1116,'Fluxo de Caixa'!B:B,1,0)</f>
        <v>#N/A</v>
      </c>
    </row>
    <row r="1117" spans="2:15">
      <c r="B1117" s="60"/>
      <c r="C1117" s="65"/>
      <c r="D1117" s="66"/>
      <c r="E1117" s="20" t="str">
        <f t="shared" si="34"/>
        <v>1-1900</v>
      </c>
      <c r="F1117" s="69"/>
      <c r="G1117" s="67"/>
      <c r="H1117" s="69"/>
      <c r="I1117" s="60"/>
      <c r="J1117" s="67"/>
      <c r="K1117" s="25" t="e">
        <f>IFERROR(VLOOKUP(J1117,'DE-PARA'!J:K,2,0),VLOOKUP('BD Conta 5294-1'!J1117,'DE-PARA'!K:L,2,0))</f>
        <v>#N/A</v>
      </c>
      <c r="L1117" s="70"/>
      <c r="M1117" s="101">
        <f t="shared" si="35"/>
        <v>0</v>
      </c>
      <c r="O1117" s="1" t="e">
        <f>VLOOKUP(K1117,'Fluxo de Caixa'!B:B,1,0)</f>
        <v>#N/A</v>
      </c>
    </row>
    <row r="1118" spans="2:15">
      <c r="B1118" s="60"/>
      <c r="C1118" s="65"/>
      <c r="D1118" s="66"/>
      <c r="E1118" s="20" t="str">
        <f t="shared" si="34"/>
        <v>1-1900</v>
      </c>
      <c r="F1118" s="69"/>
      <c r="G1118" s="67"/>
      <c r="H1118" s="69"/>
      <c r="I1118" s="60"/>
      <c r="J1118" s="67"/>
      <c r="K1118" s="25" t="e">
        <f>IFERROR(VLOOKUP(J1118,'DE-PARA'!J:K,2,0),VLOOKUP('BD Conta 5294-1'!J1118,'DE-PARA'!K:L,2,0))</f>
        <v>#N/A</v>
      </c>
      <c r="L1118" s="70"/>
      <c r="M1118" s="101">
        <f t="shared" si="35"/>
        <v>0</v>
      </c>
      <c r="O1118" s="1" t="e">
        <f>VLOOKUP(K1118,'Fluxo de Caixa'!B:B,1,0)</f>
        <v>#N/A</v>
      </c>
    </row>
    <row r="1119" spans="2:15">
      <c r="B1119" s="60"/>
      <c r="C1119" s="65"/>
      <c r="D1119" s="66"/>
      <c r="E1119" s="20" t="str">
        <f t="shared" si="34"/>
        <v>1-1900</v>
      </c>
      <c r="F1119" s="69"/>
      <c r="G1119" s="67"/>
      <c r="H1119" s="69"/>
      <c r="I1119" s="60"/>
      <c r="J1119" s="67"/>
      <c r="K1119" s="25" t="e">
        <f>IFERROR(VLOOKUP(J1119,'DE-PARA'!J:K,2,0),VLOOKUP('BD Conta 5294-1'!J1119,'DE-PARA'!K:L,2,0))</f>
        <v>#N/A</v>
      </c>
      <c r="L1119" s="70"/>
      <c r="M1119" s="101">
        <f t="shared" si="35"/>
        <v>0</v>
      </c>
      <c r="O1119" s="1" t="e">
        <f>VLOOKUP(K1119,'Fluxo de Caixa'!B:B,1,0)</f>
        <v>#N/A</v>
      </c>
    </row>
    <row r="1120" spans="2:15">
      <c r="B1120" s="60"/>
      <c r="C1120" s="65"/>
      <c r="D1120" s="66"/>
      <c r="E1120" s="20" t="str">
        <f t="shared" si="34"/>
        <v>1-1900</v>
      </c>
      <c r="F1120" s="69"/>
      <c r="G1120" s="67"/>
      <c r="H1120" s="69"/>
      <c r="I1120" s="60"/>
      <c r="J1120" s="67"/>
      <c r="K1120" s="25" t="e">
        <f>IFERROR(VLOOKUP(J1120,'DE-PARA'!J:K,2,0),VLOOKUP('BD Conta 5294-1'!J1120,'DE-PARA'!K:L,2,0))</f>
        <v>#N/A</v>
      </c>
      <c r="L1120" s="70"/>
      <c r="M1120" s="101">
        <f t="shared" si="35"/>
        <v>0</v>
      </c>
      <c r="O1120" s="1" t="e">
        <f>VLOOKUP(K1120,'Fluxo de Caixa'!B:B,1,0)</f>
        <v>#N/A</v>
      </c>
    </row>
    <row r="1121" spans="2:15">
      <c r="B1121" s="60"/>
      <c r="C1121" s="65"/>
      <c r="D1121" s="66"/>
      <c r="E1121" s="20" t="str">
        <f t="shared" si="34"/>
        <v>1-1900</v>
      </c>
      <c r="F1121" s="69"/>
      <c r="G1121" s="67"/>
      <c r="H1121" s="69"/>
      <c r="I1121" s="60"/>
      <c r="J1121" s="67"/>
      <c r="K1121" s="25" t="e">
        <f>IFERROR(VLOOKUP(J1121,'DE-PARA'!J:K,2,0),VLOOKUP('BD Conta 5294-1'!J1121,'DE-PARA'!K:L,2,0))</f>
        <v>#N/A</v>
      </c>
      <c r="L1121" s="70"/>
      <c r="M1121" s="101">
        <f t="shared" si="35"/>
        <v>0</v>
      </c>
      <c r="O1121" s="1" t="e">
        <f>VLOOKUP(K1121,'Fluxo de Caixa'!B:B,1,0)</f>
        <v>#N/A</v>
      </c>
    </row>
    <row r="1122" spans="2:15">
      <c r="B1122" s="60"/>
      <c r="C1122" s="65"/>
      <c r="D1122" s="66"/>
      <c r="E1122" s="20" t="str">
        <f t="shared" si="34"/>
        <v>1-1900</v>
      </c>
      <c r="F1122" s="69"/>
      <c r="G1122" s="67"/>
      <c r="H1122" s="69"/>
      <c r="I1122" s="60"/>
      <c r="J1122" s="67"/>
      <c r="K1122" s="25" t="e">
        <f>IFERROR(VLOOKUP(J1122,'DE-PARA'!J:K,2,0),VLOOKUP('BD Conta 5294-1'!J1122,'DE-PARA'!K:L,2,0))</f>
        <v>#N/A</v>
      </c>
      <c r="L1122" s="70"/>
      <c r="M1122" s="101">
        <f t="shared" si="35"/>
        <v>0</v>
      </c>
      <c r="O1122" s="1" t="e">
        <f>VLOOKUP(K1122,'Fluxo de Caixa'!B:B,1,0)</f>
        <v>#N/A</v>
      </c>
    </row>
    <row r="1123" spans="2:15">
      <c r="B1123" s="60"/>
      <c r="C1123" s="65"/>
      <c r="D1123" s="66"/>
      <c r="E1123" s="20" t="str">
        <f t="shared" si="34"/>
        <v>1-1900</v>
      </c>
      <c r="F1123" s="69"/>
      <c r="G1123" s="67"/>
      <c r="H1123" s="69"/>
      <c r="I1123" s="60"/>
      <c r="J1123" s="67"/>
      <c r="K1123" s="25" t="e">
        <f>IFERROR(VLOOKUP(J1123,'DE-PARA'!J:K,2,0),VLOOKUP('BD Conta 5294-1'!J1123,'DE-PARA'!K:L,2,0))</f>
        <v>#N/A</v>
      </c>
      <c r="L1123" s="70"/>
      <c r="M1123" s="101">
        <f t="shared" si="35"/>
        <v>0</v>
      </c>
      <c r="O1123" s="1" t="e">
        <f>VLOOKUP(K1123,'Fluxo de Caixa'!B:B,1,0)</f>
        <v>#N/A</v>
      </c>
    </row>
    <row r="1124" spans="2:15">
      <c r="B1124" s="60"/>
      <c r="C1124" s="65"/>
      <c r="D1124" s="66"/>
      <c r="E1124" s="20" t="str">
        <f t="shared" si="34"/>
        <v>1-1900</v>
      </c>
      <c r="F1124" s="69"/>
      <c r="G1124" s="67"/>
      <c r="H1124" s="69"/>
      <c r="I1124" s="60"/>
      <c r="J1124" s="67"/>
      <c r="K1124" s="25" t="e">
        <f>IFERROR(VLOOKUP(J1124,'DE-PARA'!J:K,2,0),VLOOKUP('BD Conta 5294-1'!J1124,'DE-PARA'!K:L,2,0))</f>
        <v>#N/A</v>
      </c>
      <c r="L1124" s="70"/>
      <c r="M1124" s="101">
        <f t="shared" si="35"/>
        <v>0</v>
      </c>
      <c r="O1124" s="1" t="e">
        <f>VLOOKUP(K1124,'Fluxo de Caixa'!B:B,1,0)</f>
        <v>#N/A</v>
      </c>
    </row>
    <row r="1125" spans="2:15">
      <c r="B1125" s="60"/>
      <c r="C1125" s="65"/>
      <c r="D1125" s="66"/>
      <c r="E1125" s="20" t="str">
        <f t="shared" si="34"/>
        <v>1-1900</v>
      </c>
      <c r="F1125" s="69"/>
      <c r="G1125" s="67"/>
      <c r="H1125" s="69"/>
      <c r="I1125" s="60"/>
      <c r="J1125" s="67"/>
      <c r="K1125" s="25" t="e">
        <f>IFERROR(VLOOKUP(J1125,'DE-PARA'!J:K,2,0),VLOOKUP('BD Conta 5294-1'!J1125,'DE-PARA'!K:L,2,0))</f>
        <v>#N/A</v>
      </c>
      <c r="L1125" s="70"/>
      <c r="M1125" s="101">
        <f t="shared" si="35"/>
        <v>0</v>
      </c>
      <c r="O1125" s="1" t="e">
        <f>VLOOKUP(K1125,'Fluxo de Caixa'!B:B,1,0)</f>
        <v>#N/A</v>
      </c>
    </row>
    <row r="1126" spans="2:15">
      <c r="B1126" s="60"/>
      <c r="C1126" s="65"/>
      <c r="D1126" s="66"/>
      <c r="E1126" s="20" t="str">
        <f t="shared" si="34"/>
        <v>1-1900</v>
      </c>
      <c r="F1126" s="69"/>
      <c r="G1126" s="67"/>
      <c r="H1126" s="69"/>
      <c r="I1126" s="60"/>
      <c r="J1126" s="67"/>
      <c r="K1126" s="25" t="e">
        <f>IFERROR(VLOOKUP(J1126,'DE-PARA'!J:K,2,0),VLOOKUP('BD Conta 5294-1'!J1126,'DE-PARA'!K:L,2,0))</f>
        <v>#N/A</v>
      </c>
      <c r="L1126" s="70"/>
      <c r="M1126" s="101">
        <f t="shared" si="35"/>
        <v>0</v>
      </c>
      <c r="O1126" s="1" t="e">
        <f>VLOOKUP(K1126,'Fluxo de Caixa'!B:B,1,0)</f>
        <v>#N/A</v>
      </c>
    </row>
    <row r="1127" spans="2:15">
      <c r="B1127" s="60"/>
      <c r="C1127" s="65"/>
      <c r="D1127" s="66"/>
      <c r="E1127" s="20" t="str">
        <f t="shared" si="34"/>
        <v>1-1900</v>
      </c>
      <c r="F1127" s="69"/>
      <c r="G1127" s="67"/>
      <c r="H1127" s="69"/>
      <c r="I1127" s="60"/>
      <c r="J1127" s="67"/>
      <c r="K1127" s="25" t="e">
        <f>IFERROR(VLOOKUP(J1127,'DE-PARA'!J:K,2,0),VLOOKUP('BD Conta 5294-1'!J1127,'DE-PARA'!K:L,2,0))</f>
        <v>#N/A</v>
      </c>
      <c r="L1127" s="70"/>
      <c r="M1127" s="101">
        <f t="shared" si="35"/>
        <v>0</v>
      </c>
      <c r="O1127" s="1" t="e">
        <f>VLOOKUP(K1127,'Fluxo de Caixa'!B:B,1,0)</f>
        <v>#N/A</v>
      </c>
    </row>
    <row r="1128" spans="2:15">
      <c r="B1128" s="60"/>
      <c r="C1128" s="65"/>
      <c r="D1128" s="66"/>
      <c r="E1128" s="20" t="str">
        <f t="shared" si="34"/>
        <v>1-1900</v>
      </c>
      <c r="F1128" s="69"/>
      <c r="G1128" s="67"/>
      <c r="H1128" s="69"/>
      <c r="I1128" s="60"/>
      <c r="J1128" s="67"/>
      <c r="K1128" s="25" t="e">
        <f>IFERROR(VLOOKUP(J1128,'DE-PARA'!J:K,2,0),VLOOKUP('BD Conta 5294-1'!J1128,'DE-PARA'!K:L,2,0))</f>
        <v>#N/A</v>
      </c>
      <c r="L1128" s="70"/>
      <c r="M1128" s="101">
        <f t="shared" si="35"/>
        <v>0</v>
      </c>
      <c r="O1128" s="1" t="e">
        <f>VLOOKUP(K1128,'Fluxo de Caixa'!B:B,1,0)</f>
        <v>#N/A</v>
      </c>
    </row>
    <row r="1129" spans="2:15">
      <c r="B1129" s="60"/>
      <c r="C1129" s="65"/>
      <c r="D1129" s="66"/>
      <c r="E1129" s="20" t="str">
        <f t="shared" si="34"/>
        <v>1-1900</v>
      </c>
      <c r="F1129" s="69"/>
      <c r="G1129" s="67"/>
      <c r="H1129" s="69"/>
      <c r="I1129" s="60"/>
      <c r="J1129" s="67"/>
      <c r="K1129" s="25" t="e">
        <f>IFERROR(VLOOKUP(J1129,'DE-PARA'!J:K,2,0),VLOOKUP('BD Conta 5294-1'!J1129,'DE-PARA'!K:L,2,0))</f>
        <v>#N/A</v>
      </c>
      <c r="L1129" s="70"/>
      <c r="M1129" s="101">
        <f t="shared" si="35"/>
        <v>0</v>
      </c>
      <c r="O1129" s="1" t="e">
        <f>VLOOKUP(K1129,'Fluxo de Caixa'!B:B,1,0)</f>
        <v>#N/A</v>
      </c>
    </row>
    <row r="1130" spans="2:15">
      <c r="B1130" s="60"/>
      <c r="C1130" s="65"/>
      <c r="D1130" s="66"/>
      <c r="E1130" s="20" t="str">
        <f t="shared" si="34"/>
        <v>1-1900</v>
      </c>
      <c r="F1130" s="69"/>
      <c r="G1130" s="67"/>
      <c r="H1130" s="69"/>
      <c r="I1130" s="60"/>
      <c r="J1130" s="67"/>
      <c r="K1130" s="25" t="e">
        <f>IFERROR(VLOOKUP(J1130,'DE-PARA'!J:K,2,0),VLOOKUP('BD Conta 5294-1'!J1130,'DE-PARA'!K:L,2,0))</f>
        <v>#N/A</v>
      </c>
      <c r="L1130" s="70"/>
      <c r="M1130" s="101">
        <f t="shared" si="35"/>
        <v>0</v>
      </c>
      <c r="O1130" s="1" t="e">
        <f>VLOOKUP(K1130,'Fluxo de Caixa'!B:B,1,0)</f>
        <v>#N/A</v>
      </c>
    </row>
    <row r="1131" spans="2:15">
      <c r="B1131" s="60"/>
      <c r="C1131" s="65"/>
      <c r="D1131" s="66"/>
      <c r="E1131" s="20" t="str">
        <f t="shared" si="34"/>
        <v>1-1900</v>
      </c>
      <c r="F1131" s="69"/>
      <c r="G1131" s="67"/>
      <c r="H1131" s="69"/>
      <c r="I1131" s="60"/>
      <c r="J1131" s="67"/>
      <c r="K1131" s="25" t="e">
        <f>IFERROR(VLOOKUP(J1131,'DE-PARA'!J:K,2,0),VLOOKUP('BD Conta 5294-1'!J1131,'DE-PARA'!K:L,2,0))</f>
        <v>#N/A</v>
      </c>
      <c r="L1131" s="70"/>
      <c r="M1131" s="101">
        <f t="shared" si="35"/>
        <v>0</v>
      </c>
      <c r="O1131" s="1" t="e">
        <f>VLOOKUP(K1131,'Fluxo de Caixa'!B:B,1,0)</f>
        <v>#N/A</v>
      </c>
    </row>
    <row r="1132" spans="2:15">
      <c r="B1132" s="60"/>
      <c r="C1132" s="65"/>
      <c r="D1132" s="66"/>
      <c r="E1132" s="20" t="str">
        <f t="shared" si="34"/>
        <v>1-1900</v>
      </c>
      <c r="F1132" s="69"/>
      <c r="G1132" s="67"/>
      <c r="H1132" s="69"/>
      <c r="I1132" s="60"/>
      <c r="J1132" s="67"/>
      <c r="K1132" s="25" t="e">
        <f>IFERROR(VLOOKUP(J1132,'DE-PARA'!J:K,2,0),VLOOKUP('BD Conta 5294-1'!J1132,'DE-PARA'!K:L,2,0))</f>
        <v>#N/A</v>
      </c>
      <c r="L1132" s="70"/>
      <c r="M1132" s="101">
        <f t="shared" si="35"/>
        <v>0</v>
      </c>
      <c r="O1132" s="1" t="e">
        <f>VLOOKUP(K1132,'Fluxo de Caixa'!B:B,1,0)</f>
        <v>#N/A</v>
      </c>
    </row>
    <row r="1133" spans="2:15">
      <c r="B1133" s="60"/>
      <c r="C1133" s="65"/>
      <c r="D1133" s="66"/>
      <c r="E1133" s="20" t="str">
        <f t="shared" si="34"/>
        <v>1-1900</v>
      </c>
      <c r="F1133" s="69"/>
      <c r="G1133" s="67"/>
      <c r="H1133" s="69"/>
      <c r="I1133" s="60"/>
      <c r="J1133" s="67"/>
      <c r="K1133" s="25" t="e">
        <f>IFERROR(VLOOKUP(J1133,'DE-PARA'!J:K,2,0),VLOOKUP('BD Conta 5294-1'!J1133,'DE-PARA'!K:L,2,0))</f>
        <v>#N/A</v>
      </c>
      <c r="L1133" s="70"/>
      <c r="M1133" s="101">
        <f t="shared" si="35"/>
        <v>0</v>
      </c>
      <c r="O1133" s="1" t="e">
        <f>VLOOKUP(K1133,'Fluxo de Caixa'!B:B,1,0)</f>
        <v>#N/A</v>
      </c>
    </row>
    <row r="1134" spans="2:15">
      <c r="B1134" s="60"/>
      <c r="C1134" s="65"/>
      <c r="D1134" s="66"/>
      <c r="E1134" s="20" t="str">
        <f t="shared" si="34"/>
        <v>1-1900</v>
      </c>
      <c r="F1134" s="69"/>
      <c r="G1134" s="67"/>
      <c r="H1134" s="69"/>
      <c r="I1134" s="60"/>
      <c r="J1134" s="67"/>
      <c r="K1134" s="25" t="e">
        <f>IFERROR(VLOOKUP(J1134,'DE-PARA'!J:K,2,0),VLOOKUP('BD Conta 5294-1'!J1134,'DE-PARA'!K:L,2,0))</f>
        <v>#N/A</v>
      </c>
      <c r="L1134" s="70"/>
      <c r="M1134" s="101">
        <f t="shared" si="35"/>
        <v>0</v>
      </c>
      <c r="O1134" s="1" t="e">
        <f>VLOOKUP(K1134,'Fluxo de Caixa'!B:B,1,0)</f>
        <v>#N/A</v>
      </c>
    </row>
    <row r="1135" spans="2:15">
      <c r="B1135" s="60"/>
      <c r="C1135" s="65"/>
      <c r="D1135" s="66"/>
      <c r="E1135" s="20" t="str">
        <f t="shared" si="34"/>
        <v>1-1900</v>
      </c>
      <c r="F1135" s="69"/>
      <c r="G1135" s="67"/>
      <c r="H1135" s="69"/>
      <c r="I1135" s="60"/>
      <c r="J1135" s="67"/>
      <c r="K1135" s="25" t="e">
        <f>IFERROR(VLOOKUP(J1135,'DE-PARA'!J:K,2,0),VLOOKUP('BD Conta 5294-1'!J1135,'DE-PARA'!K:L,2,0))</f>
        <v>#N/A</v>
      </c>
      <c r="L1135" s="70"/>
      <c r="M1135" s="101">
        <f t="shared" si="35"/>
        <v>0</v>
      </c>
      <c r="O1135" s="1" t="e">
        <f>VLOOKUP(K1135,'Fluxo de Caixa'!B:B,1,0)</f>
        <v>#N/A</v>
      </c>
    </row>
    <row r="1136" spans="2:15">
      <c r="B1136" s="60"/>
      <c r="C1136" s="65"/>
      <c r="D1136" s="66"/>
      <c r="E1136" s="20" t="str">
        <f t="shared" si="34"/>
        <v>1-1900</v>
      </c>
      <c r="F1136" s="69"/>
      <c r="G1136" s="67"/>
      <c r="H1136" s="69"/>
      <c r="I1136" s="60"/>
      <c r="J1136" s="67"/>
      <c r="K1136" s="25" t="e">
        <f>IFERROR(VLOOKUP(J1136,'DE-PARA'!J:K,2,0),VLOOKUP('BD Conta 5294-1'!J1136,'DE-PARA'!K:L,2,0))</f>
        <v>#N/A</v>
      </c>
      <c r="L1136" s="70"/>
      <c r="M1136" s="101">
        <f t="shared" si="35"/>
        <v>0</v>
      </c>
      <c r="O1136" s="1" t="e">
        <f>VLOOKUP(K1136,'Fluxo de Caixa'!B:B,1,0)</f>
        <v>#N/A</v>
      </c>
    </row>
    <row r="1137" spans="2:15">
      <c r="B1137" s="60"/>
      <c r="C1137" s="65"/>
      <c r="D1137" s="66"/>
      <c r="E1137" s="20" t="str">
        <f t="shared" si="34"/>
        <v>1-1900</v>
      </c>
      <c r="F1137" s="69"/>
      <c r="G1137" s="67"/>
      <c r="H1137" s="69"/>
      <c r="I1137" s="60"/>
      <c r="J1137" s="67"/>
      <c r="K1137" s="25" t="e">
        <f>IFERROR(VLOOKUP(J1137,'DE-PARA'!J:K,2,0),VLOOKUP('BD Conta 5294-1'!J1137,'DE-PARA'!K:L,2,0))</f>
        <v>#N/A</v>
      </c>
      <c r="L1137" s="70"/>
      <c r="M1137" s="101">
        <f t="shared" si="35"/>
        <v>0</v>
      </c>
      <c r="O1137" s="1" t="e">
        <f>VLOOKUP(K1137,'Fluxo de Caixa'!B:B,1,0)</f>
        <v>#N/A</v>
      </c>
    </row>
    <row r="1138" spans="2:15">
      <c r="B1138" s="60"/>
      <c r="C1138" s="65"/>
      <c r="D1138" s="66"/>
      <c r="E1138" s="20" t="str">
        <f t="shared" si="34"/>
        <v>1-1900</v>
      </c>
      <c r="F1138" s="69"/>
      <c r="G1138" s="67"/>
      <c r="H1138" s="69"/>
      <c r="I1138" s="60"/>
      <c r="J1138" s="67"/>
      <c r="K1138" s="25" t="e">
        <f>IFERROR(VLOOKUP(J1138,'DE-PARA'!J:K,2,0),VLOOKUP('BD Conta 5294-1'!J1138,'DE-PARA'!K:L,2,0))</f>
        <v>#N/A</v>
      </c>
      <c r="L1138" s="70"/>
      <c r="M1138" s="101">
        <f t="shared" si="35"/>
        <v>0</v>
      </c>
      <c r="O1138" s="1" t="e">
        <f>VLOOKUP(K1138,'Fluxo de Caixa'!B:B,1,0)</f>
        <v>#N/A</v>
      </c>
    </row>
    <row r="1139" spans="2:15">
      <c r="B1139" s="60"/>
      <c r="C1139" s="65"/>
      <c r="D1139" s="66"/>
      <c r="E1139" s="20" t="str">
        <f t="shared" si="34"/>
        <v>1-1900</v>
      </c>
      <c r="F1139" s="69"/>
      <c r="G1139" s="67"/>
      <c r="H1139" s="69"/>
      <c r="I1139" s="60"/>
      <c r="J1139" s="67"/>
      <c r="K1139" s="25" t="e">
        <f>IFERROR(VLOOKUP(J1139,'DE-PARA'!J:K,2,0),VLOOKUP('BD Conta 5294-1'!J1139,'DE-PARA'!K:L,2,0))</f>
        <v>#N/A</v>
      </c>
      <c r="L1139" s="70"/>
      <c r="M1139" s="101">
        <f t="shared" si="35"/>
        <v>0</v>
      </c>
      <c r="O1139" s="1" t="e">
        <f>VLOOKUP(K1139,'Fluxo de Caixa'!B:B,1,0)</f>
        <v>#N/A</v>
      </c>
    </row>
    <row r="1140" spans="2:15">
      <c r="B1140" s="60"/>
      <c r="C1140" s="65"/>
      <c r="D1140" s="66"/>
      <c r="E1140" s="20" t="str">
        <f t="shared" si="34"/>
        <v>1-1900</v>
      </c>
      <c r="F1140" s="69"/>
      <c r="G1140" s="67"/>
      <c r="H1140" s="69"/>
      <c r="I1140" s="60"/>
      <c r="J1140" s="67"/>
      <c r="K1140" s="25" t="e">
        <f>IFERROR(VLOOKUP(J1140,'DE-PARA'!J:K,2,0),VLOOKUP('BD Conta 5294-1'!J1140,'DE-PARA'!K:L,2,0))</f>
        <v>#N/A</v>
      </c>
      <c r="L1140" s="70"/>
      <c r="M1140" s="101">
        <f t="shared" si="35"/>
        <v>0</v>
      </c>
      <c r="O1140" s="1" t="e">
        <f>VLOOKUP(K1140,'Fluxo de Caixa'!B:B,1,0)</f>
        <v>#N/A</v>
      </c>
    </row>
    <row r="1141" spans="2:15">
      <c r="B1141" s="60"/>
      <c r="C1141" s="65"/>
      <c r="D1141" s="66"/>
      <c r="E1141" s="20" t="str">
        <f t="shared" si="34"/>
        <v>1-1900</v>
      </c>
      <c r="F1141" s="69"/>
      <c r="G1141" s="67"/>
      <c r="H1141" s="69"/>
      <c r="I1141" s="60"/>
      <c r="J1141" s="67"/>
      <c r="K1141" s="25" t="e">
        <f>IFERROR(VLOOKUP(J1141,'DE-PARA'!J:K,2,0),VLOOKUP('BD Conta 5294-1'!J1141,'DE-PARA'!K:L,2,0))</f>
        <v>#N/A</v>
      </c>
      <c r="L1141" s="70"/>
      <c r="M1141" s="101">
        <f t="shared" si="35"/>
        <v>0</v>
      </c>
      <c r="O1141" s="1" t="e">
        <f>VLOOKUP(K1141,'Fluxo de Caixa'!B:B,1,0)</f>
        <v>#N/A</v>
      </c>
    </row>
    <row r="1142" spans="2:15">
      <c r="B1142" s="60"/>
      <c r="C1142" s="65"/>
      <c r="D1142" s="66"/>
      <c r="E1142" s="20" t="str">
        <f t="shared" si="34"/>
        <v>1-1900</v>
      </c>
      <c r="F1142" s="69"/>
      <c r="G1142" s="67"/>
      <c r="H1142" s="69"/>
      <c r="I1142" s="60"/>
      <c r="J1142" s="67"/>
      <c r="K1142" s="25" t="e">
        <f>IFERROR(VLOOKUP(J1142,'DE-PARA'!J:K,2,0),VLOOKUP('BD Conta 5294-1'!J1142,'DE-PARA'!K:L,2,0))</f>
        <v>#N/A</v>
      </c>
      <c r="L1142" s="70"/>
      <c r="M1142" s="101">
        <f t="shared" si="35"/>
        <v>0</v>
      </c>
      <c r="O1142" s="1" t="e">
        <f>VLOOKUP(K1142,'Fluxo de Caixa'!B:B,1,0)</f>
        <v>#N/A</v>
      </c>
    </row>
    <row r="1143" spans="2:15">
      <c r="B1143" s="60"/>
      <c r="C1143" s="65"/>
      <c r="D1143" s="66"/>
      <c r="E1143" s="20" t="str">
        <f t="shared" si="34"/>
        <v>1-1900</v>
      </c>
      <c r="F1143" s="69"/>
      <c r="G1143" s="67"/>
      <c r="H1143" s="69"/>
      <c r="I1143" s="60"/>
      <c r="J1143" s="67"/>
      <c r="K1143" s="25" t="e">
        <f>IFERROR(VLOOKUP(J1143,'DE-PARA'!J:K,2,0),VLOOKUP('BD Conta 5294-1'!J1143,'DE-PARA'!K:L,2,0))</f>
        <v>#N/A</v>
      </c>
      <c r="L1143" s="70"/>
      <c r="M1143" s="101">
        <f t="shared" si="35"/>
        <v>0</v>
      </c>
      <c r="O1143" s="1" t="e">
        <f>VLOOKUP(K1143,'Fluxo de Caixa'!B:B,1,0)</f>
        <v>#N/A</v>
      </c>
    </row>
    <row r="1144" spans="2:15">
      <c r="B1144" s="60"/>
      <c r="C1144" s="65"/>
      <c r="D1144" s="66"/>
      <c r="E1144" s="20" t="str">
        <f t="shared" si="34"/>
        <v>1-1900</v>
      </c>
      <c r="F1144" s="69"/>
      <c r="G1144" s="67"/>
      <c r="H1144" s="69"/>
      <c r="I1144" s="60"/>
      <c r="J1144" s="67"/>
      <c r="K1144" s="25" t="e">
        <f>IFERROR(VLOOKUP(J1144,'DE-PARA'!J:K,2,0),VLOOKUP('BD Conta 5294-1'!J1144,'DE-PARA'!K:L,2,0))</f>
        <v>#N/A</v>
      </c>
      <c r="L1144" s="70"/>
      <c r="M1144" s="101">
        <f t="shared" si="35"/>
        <v>0</v>
      </c>
      <c r="O1144" s="1" t="e">
        <f>VLOOKUP(K1144,'Fluxo de Caixa'!B:B,1,0)</f>
        <v>#N/A</v>
      </c>
    </row>
    <row r="1145" spans="2:15">
      <c r="B1145" s="60"/>
      <c r="C1145" s="65"/>
      <c r="D1145" s="66"/>
      <c r="E1145" s="20" t="str">
        <f t="shared" si="34"/>
        <v>1-1900</v>
      </c>
      <c r="F1145" s="69"/>
      <c r="G1145" s="67"/>
      <c r="H1145" s="69"/>
      <c r="I1145" s="60"/>
      <c r="J1145" s="67"/>
      <c r="K1145" s="25" t="e">
        <f>IFERROR(VLOOKUP(J1145,'DE-PARA'!J:K,2,0),VLOOKUP('BD Conta 5294-1'!J1145,'DE-PARA'!K:L,2,0))</f>
        <v>#N/A</v>
      </c>
      <c r="L1145" s="70"/>
      <c r="M1145" s="101">
        <f t="shared" si="35"/>
        <v>0</v>
      </c>
      <c r="O1145" s="1" t="e">
        <f>VLOOKUP(K1145,'Fluxo de Caixa'!B:B,1,0)</f>
        <v>#N/A</v>
      </c>
    </row>
    <row r="1146" spans="2:15">
      <c r="B1146" s="60"/>
      <c r="C1146" s="65"/>
      <c r="D1146" s="66"/>
      <c r="E1146" s="20" t="str">
        <f t="shared" si="34"/>
        <v>1-1900</v>
      </c>
      <c r="F1146" s="69"/>
      <c r="G1146" s="67"/>
      <c r="H1146" s="69"/>
      <c r="I1146" s="60"/>
      <c r="J1146" s="67"/>
      <c r="K1146" s="25" t="e">
        <f>IFERROR(VLOOKUP(J1146,'DE-PARA'!J:K,2,0),VLOOKUP('BD Conta 5294-1'!J1146,'DE-PARA'!K:L,2,0))</f>
        <v>#N/A</v>
      </c>
      <c r="L1146" s="70"/>
      <c r="M1146" s="101">
        <f t="shared" si="35"/>
        <v>0</v>
      </c>
      <c r="O1146" s="1" t="e">
        <f>VLOOKUP(K1146,'Fluxo de Caixa'!B:B,1,0)</f>
        <v>#N/A</v>
      </c>
    </row>
    <row r="1147" spans="2:15">
      <c r="B1147" s="60"/>
      <c r="C1147" s="65"/>
      <c r="D1147" s="66"/>
      <c r="E1147" s="20" t="str">
        <f t="shared" si="34"/>
        <v>1-1900</v>
      </c>
      <c r="F1147" s="69"/>
      <c r="G1147" s="67"/>
      <c r="H1147" s="69"/>
      <c r="I1147" s="60"/>
      <c r="J1147" s="67"/>
      <c r="K1147" s="25" t="e">
        <f>IFERROR(VLOOKUP(J1147,'DE-PARA'!J:K,2,0),VLOOKUP('BD Conta 5294-1'!J1147,'DE-PARA'!K:L,2,0))</f>
        <v>#N/A</v>
      </c>
      <c r="L1147" s="70"/>
      <c r="M1147" s="101">
        <f t="shared" si="35"/>
        <v>0</v>
      </c>
      <c r="O1147" s="1" t="e">
        <f>VLOOKUP(K1147,'Fluxo de Caixa'!B:B,1,0)</f>
        <v>#N/A</v>
      </c>
    </row>
    <row r="1148" spans="2:15">
      <c r="B1148" s="60"/>
      <c r="C1148" s="65"/>
      <c r="D1148" s="66"/>
      <c r="E1148" s="20" t="str">
        <f t="shared" si="34"/>
        <v>1-1900</v>
      </c>
      <c r="F1148" s="69"/>
      <c r="G1148" s="67"/>
      <c r="H1148" s="69"/>
      <c r="I1148" s="60"/>
      <c r="J1148" s="67"/>
      <c r="K1148" s="25" t="e">
        <f>IFERROR(VLOOKUP(J1148,'DE-PARA'!J:K,2,0),VLOOKUP('BD Conta 5294-1'!J1148,'DE-PARA'!K:L,2,0))</f>
        <v>#N/A</v>
      </c>
      <c r="L1148" s="70"/>
      <c r="M1148" s="101">
        <f t="shared" si="35"/>
        <v>0</v>
      </c>
      <c r="O1148" s="1" t="e">
        <f>VLOOKUP(K1148,'Fluxo de Caixa'!B:B,1,0)</f>
        <v>#N/A</v>
      </c>
    </row>
    <row r="1149" spans="2:15">
      <c r="B1149" s="60"/>
      <c r="C1149" s="65"/>
      <c r="D1149" s="66"/>
      <c r="E1149" s="20" t="str">
        <f t="shared" si="34"/>
        <v>1-1900</v>
      </c>
      <c r="F1149" s="69"/>
      <c r="G1149" s="67"/>
      <c r="H1149" s="69"/>
      <c r="I1149" s="60"/>
      <c r="J1149" s="67"/>
      <c r="K1149" s="25" t="e">
        <f>IFERROR(VLOOKUP(J1149,'DE-PARA'!J:K,2,0),VLOOKUP('BD Conta 5294-1'!J1149,'DE-PARA'!K:L,2,0))</f>
        <v>#N/A</v>
      </c>
      <c r="L1149" s="70"/>
      <c r="M1149" s="101">
        <f t="shared" si="35"/>
        <v>0</v>
      </c>
      <c r="O1149" s="1" t="e">
        <f>VLOOKUP(K1149,'Fluxo de Caixa'!B:B,1,0)</f>
        <v>#N/A</v>
      </c>
    </row>
    <row r="1150" spans="2:15">
      <c r="B1150" s="60"/>
      <c r="C1150" s="65"/>
      <c r="D1150" s="66"/>
      <c r="E1150" s="20" t="str">
        <f t="shared" si="34"/>
        <v>1-1900</v>
      </c>
      <c r="F1150" s="69"/>
      <c r="G1150" s="67"/>
      <c r="H1150" s="69"/>
      <c r="I1150" s="60"/>
      <c r="J1150" s="67"/>
      <c r="K1150" s="25" t="e">
        <f>IFERROR(VLOOKUP(J1150,'DE-PARA'!J:K,2,0),VLOOKUP('BD Conta 5294-1'!J1150,'DE-PARA'!K:L,2,0))</f>
        <v>#N/A</v>
      </c>
      <c r="L1150" s="70"/>
      <c r="M1150" s="101">
        <f t="shared" si="35"/>
        <v>0</v>
      </c>
      <c r="O1150" s="1" t="e">
        <f>VLOOKUP(K1150,'Fluxo de Caixa'!B:B,1,0)</f>
        <v>#N/A</v>
      </c>
    </row>
    <row r="1151" spans="2:15">
      <c r="B1151" s="60"/>
      <c r="C1151" s="65"/>
      <c r="D1151" s="66"/>
      <c r="E1151" s="20" t="str">
        <f t="shared" si="34"/>
        <v>1-1900</v>
      </c>
      <c r="F1151" s="69"/>
      <c r="G1151" s="67"/>
      <c r="H1151" s="69"/>
      <c r="I1151" s="60"/>
      <c r="J1151" s="67"/>
      <c r="K1151" s="25" t="e">
        <f>IFERROR(VLOOKUP(J1151,'DE-PARA'!J:K,2,0),VLOOKUP('BD Conta 5294-1'!J1151,'DE-PARA'!K:L,2,0))</f>
        <v>#N/A</v>
      </c>
      <c r="L1151" s="70"/>
      <c r="M1151" s="101">
        <f t="shared" si="35"/>
        <v>0</v>
      </c>
      <c r="O1151" s="1" t="e">
        <f>VLOOKUP(K1151,'Fluxo de Caixa'!B:B,1,0)</f>
        <v>#N/A</v>
      </c>
    </row>
    <row r="1152" spans="2:15">
      <c r="B1152" s="60"/>
      <c r="C1152" s="65"/>
      <c r="D1152" s="66"/>
      <c r="E1152" s="20" t="str">
        <f t="shared" si="34"/>
        <v>1-1900</v>
      </c>
      <c r="F1152" s="69"/>
      <c r="G1152" s="67"/>
      <c r="H1152" s="69"/>
      <c r="I1152" s="60"/>
      <c r="J1152" s="67"/>
      <c r="K1152" s="25" t="e">
        <f>IFERROR(VLOOKUP(J1152,'DE-PARA'!J:K,2,0),VLOOKUP('BD Conta 5294-1'!J1152,'DE-PARA'!K:L,2,0))</f>
        <v>#N/A</v>
      </c>
      <c r="L1152" s="70"/>
      <c r="M1152" s="101">
        <f t="shared" si="35"/>
        <v>0</v>
      </c>
      <c r="O1152" s="1" t="e">
        <f>VLOOKUP(K1152,'Fluxo de Caixa'!B:B,1,0)</f>
        <v>#N/A</v>
      </c>
    </row>
    <row r="1153" spans="2:15">
      <c r="B1153" s="60"/>
      <c r="C1153" s="65"/>
      <c r="D1153" s="66"/>
      <c r="E1153" s="20" t="str">
        <f t="shared" si="34"/>
        <v>1-1900</v>
      </c>
      <c r="F1153" s="69"/>
      <c r="G1153" s="67"/>
      <c r="H1153" s="69"/>
      <c r="I1153" s="60"/>
      <c r="J1153" s="67"/>
      <c r="K1153" s="25" t="e">
        <f>IFERROR(VLOOKUP(J1153,'DE-PARA'!J:K,2,0),VLOOKUP('BD Conta 5294-1'!J1153,'DE-PARA'!K:L,2,0))</f>
        <v>#N/A</v>
      </c>
      <c r="L1153" s="70"/>
      <c r="M1153" s="101">
        <f t="shared" si="35"/>
        <v>0</v>
      </c>
      <c r="O1153" s="1" t="e">
        <f>VLOOKUP(K1153,'Fluxo de Caixa'!B:B,1,0)</f>
        <v>#N/A</v>
      </c>
    </row>
    <row r="1154" spans="2:15">
      <c r="B1154" s="60"/>
      <c r="C1154" s="65"/>
      <c r="D1154" s="66"/>
      <c r="E1154" s="20" t="str">
        <f t="shared" si="34"/>
        <v>1-1900</v>
      </c>
      <c r="F1154" s="69"/>
      <c r="G1154" s="67"/>
      <c r="H1154" s="69"/>
      <c r="I1154" s="60"/>
      <c r="J1154" s="67"/>
      <c r="K1154" s="25" t="e">
        <f>IFERROR(VLOOKUP(J1154,'DE-PARA'!J:K,2,0),VLOOKUP('BD Conta 5294-1'!J1154,'DE-PARA'!K:L,2,0))</f>
        <v>#N/A</v>
      </c>
      <c r="L1154" s="70"/>
      <c r="M1154" s="101">
        <f t="shared" si="35"/>
        <v>0</v>
      </c>
      <c r="O1154" s="1" t="e">
        <f>VLOOKUP(K1154,'Fluxo de Caixa'!B:B,1,0)</f>
        <v>#N/A</v>
      </c>
    </row>
    <row r="1155" spans="2:15">
      <c r="B1155" s="60"/>
      <c r="C1155" s="65"/>
      <c r="D1155" s="66"/>
      <c r="E1155" s="20" t="str">
        <f t="shared" si="34"/>
        <v>1-1900</v>
      </c>
      <c r="F1155" s="69"/>
      <c r="G1155" s="67"/>
      <c r="H1155" s="69"/>
      <c r="I1155" s="60"/>
      <c r="J1155" s="67"/>
      <c r="K1155" s="25" t="e">
        <f>IFERROR(VLOOKUP(J1155,'DE-PARA'!J:K,2,0),VLOOKUP('BD Conta 5294-1'!J1155,'DE-PARA'!K:L,2,0))</f>
        <v>#N/A</v>
      </c>
      <c r="L1155" s="70"/>
      <c r="M1155" s="101">
        <f t="shared" si="35"/>
        <v>0</v>
      </c>
      <c r="O1155" s="1" t="e">
        <f>VLOOKUP(K1155,'Fluxo de Caixa'!B:B,1,0)</f>
        <v>#N/A</v>
      </c>
    </row>
    <row r="1156" spans="2:15">
      <c r="B1156" s="60"/>
      <c r="C1156" s="65"/>
      <c r="D1156" s="66"/>
      <c r="E1156" s="20" t="str">
        <f t="shared" ref="E1156:E1219" si="36">MONTH(D1156)&amp;"-"&amp;YEAR(D1156)</f>
        <v>1-1900</v>
      </c>
      <c r="F1156" s="69"/>
      <c r="G1156" s="67"/>
      <c r="H1156" s="69"/>
      <c r="I1156" s="60"/>
      <c r="J1156" s="67"/>
      <c r="K1156" s="25" t="e">
        <f>IFERROR(VLOOKUP(J1156,'DE-PARA'!J:K,2,0),VLOOKUP('BD Conta 5294-1'!J1156,'DE-PARA'!K:L,2,0))</f>
        <v>#N/A</v>
      </c>
      <c r="L1156" s="70"/>
      <c r="M1156" s="101">
        <f t="shared" si="35"/>
        <v>0</v>
      </c>
      <c r="O1156" s="1" t="e">
        <f>VLOOKUP(K1156,'Fluxo de Caixa'!B:B,1,0)</f>
        <v>#N/A</v>
      </c>
    </row>
    <row r="1157" spans="2:15">
      <c r="B1157" s="60"/>
      <c r="C1157" s="65"/>
      <c r="D1157" s="66"/>
      <c r="E1157" s="20" t="str">
        <f t="shared" si="36"/>
        <v>1-1900</v>
      </c>
      <c r="F1157" s="69"/>
      <c r="G1157" s="67"/>
      <c r="H1157" s="69"/>
      <c r="I1157" s="60"/>
      <c r="J1157" s="67"/>
      <c r="K1157" s="25" t="e">
        <f>IFERROR(VLOOKUP(J1157,'DE-PARA'!J:K,2,0),VLOOKUP('BD Conta 5294-1'!J1157,'DE-PARA'!K:L,2,0))</f>
        <v>#N/A</v>
      </c>
      <c r="L1157" s="70"/>
      <c r="M1157" s="101">
        <f t="shared" si="35"/>
        <v>0</v>
      </c>
      <c r="O1157" s="1" t="e">
        <f>VLOOKUP(K1157,'Fluxo de Caixa'!B:B,1,0)</f>
        <v>#N/A</v>
      </c>
    </row>
    <row r="1158" spans="2:15">
      <c r="B1158" s="60"/>
      <c r="C1158" s="65"/>
      <c r="D1158" s="66"/>
      <c r="E1158" s="20" t="str">
        <f t="shared" si="36"/>
        <v>1-1900</v>
      </c>
      <c r="F1158" s="69"/>
      <c r="G1158" s="67"/>
      <c r="H1158" s="69"/>
      <c r="I1158" s="60"/>
      <c r="J1158" s="67"/>
      <c r="K1158" s="25" t="e">
        <f>IFERROR(VLOOKUP(J1158,'DE-PARA'!J:K,2,0),VLOOKUP('BD Conta 5294-1'!J1158,'DE-PARA'!K:L,2,0))</f>
        <v>#N/A</v>
      </c>
      <c r="L1158" s="70"/>
      <c r="M1158" s="101">
        <f t="shared" ref="M1158:M1221" si="37">M1157+L1158</f>
        <v>0</v>
      </c>
      <c r="O1158" s="1" t="e">
        <f>VLOOKUP(K1158,'Fluxo de Caixa'!B:B,1,0)</f>
        <v>#N/A</v>
      </c>
    </row>
    <row r="1159" spans="2:15">
      <c r="B1159" s="60"/>
      <c r="C1159" s="65"/>
      <c r="D1159" s="66"/>
      <c r="E1159" s="20" t="str">
        <f t="shared" si="36"/>
        <v>1-1900</v>
      </c>
      <c r="F1159" s="69"/>
      <c r="G1159" s="67"/>
      <c r="H1159" s="69"/>
      <c r="I1159" s="60"/>
      <c r="J1159" s="67"/>
      <c r="K1159" s="25" t="e">
        <f>IFERROR(VLOOKUP(J1159,'DE-PARA'!J:K,2,0),VLOOKUP('BD Conta 5294-1'!J1159,'DE-PARA'!K:L,2,0))</f>
        <v>#N/A</v>
      </c>
      <c r="L1159" s="70"/>
      <c r="M1159" s="101">
        <f t="shared" si="37"/>
        <v>0</v>
      </c>
      <c r="O1159" s="1" t="e">
        <f>VLOOKUP(K1159,'Fluxo de Caixa'!B:B,1,0)</f>
        <v>#N/A</v>
      </c>
    </row>
    <row r="1160" spans="2:15">
      <c r="B1160" s="60"/>
      <c r="C1160" s="65"/>
      <c r="D1160" s="66"/>
      <c r="E1160" s="20" t="str">
        <f t="shared" si="36"/>
        <v>1-1900</v>
      </c>
      <c r="F1160" s="69"/>
      <c r="G1160" s="67"/>
      <c r="H1160" s="69"/>
      <c r="I1160" s="60"/>
      <c r="J1160" s="67"/>
      <c r="K1160" s="25" t="e">
        <f>IFERROR(VLOOKUP(J1160,'DE-PARA'!J:K,2,0),VLOOKUP('BD Conta 5294-1'!J1160,'DE-PARA'!K:L,2,0))</f>
        <v>#N/A</v>
      </c>
      <c r="L1160" s="70"/>
      <c r="M1160" s="101">
        <f t="shared" si="37"/>
        <v>0</v>
      </c>
      <c r="O1160" s="1" t="e">
        <f>VLOOKUP(K1160,'Fluxo de Caixa'!B:B,1,0)</f>
        <v>#N/A</v>
      </c>
    </row>
    <row r="1161" spans="2:15">
      <c r="B1161" s="60"/>
      <c r="C1161" s="65"/>
      <c r="D1161" s="66"/>
      <c r="E1161" s="20" t="str">
        <f t="shared" si="36"/>
        <v>1-1900</v>
      </c>
      <c r="F1161" s="69"/>
      <c r="G1161" s="67"/>
      <c r="H1161" s="69"/>
      <c r="I1161" s="60"/>
      <c r="J1161" s="67"/>
      <c r="K1161" s="25" t="e">
        <f>IFERROR(VLOOKUP(J1161,'DE-PARA'!J:K,2,0),VLOOKUP('BD Conta 5294-1'!J1161,'DE-PARA'!K:L,2,0))</f>
        <v>#N/A</v>
      </c>
      <c r="L1161" s="70"/>
      <c r="M1161" s="101">
        <f t="shared" si="37"/>
        <v>0</v>
      </c>
      <c r="O1161" s="1" t="e">
        <f>VLOOKUP(K1161,'Fluxo de Caixa'!B:B,1,0)</f>
        <v>#N/A</v>
      </c>
    </row>
    <row r="1162" spans="2:15">
      <c r="B1162" s="60"/>
      <c r="C1162" s="65"/>
      <c r="D1162" s="66"/>
      <c r="E1162" s="20" t="str">
        <f t="shared" si="36"/>
        <v>1-1900</v>
      </c>
      <c r="F1162" s="69"/>
      <c r="G1162" s="67"/>
      <c r="H1162" s="69"/>
      <c r="I1162" s="60"/>
      <c r="J1162" s="67"/>
      <c r="K1162" s="25" t="e">
        <f>IFERROR(VLOOKUP(J1162,'DE-PARA'!J:K,2,0),VLOOKUP('BD Conta 5294-1'!J1162,'DE-PARA'!K:L,2,0))</f>
        <v>#N/A</v>
      </c>
      <c r="L1162" s="70"/>
      <c r="M1162" s="101">
        <f t="shared" si="37"/>
        <v>0</v>
      </c>
      <c r="O1162" s="1" t="e">
        <f>VLOOKUP(K1162,'Fluxo de Caixa'!B:B,1,0)</f>
        <v>#N/A</v>
      </c>
    </row>
    <row r="1163" spans="2:15">
      <c r="B1163" s="60"/>
      <c r="C1163" s="65"/>
      <c r="D1163" s="66"/>
      <c r="E1163" s="20" t="str">
        <f t="shared" si="36"/>
        <v>1-1900</v>
      </c>
      <c r="F1163" s="69"/>
      <c r="G1163" s="67"/>
      <c r="H1163" s="69"/>
      <c r="I1163" s="60"/>
      <c r="J1163" s="67"/>
      <c r="K1163" s="25" t="e">
        <f>IFERROR(VLOOKUP(J1163,'DE-PARA'!J:K,2,0),VLOOKUP('BD Conta 5294-1'!J1163,'DE-PARA'!K:L,2,0))</f>
        <v>#N/A</v>
      </c>
      <c r="L1163" s="70"/>
      <c r="M1163" s="101">
        <f t="shared" si="37"/>
        <v>0</v>
      </c>
      <c r="O1163" s="1" t="e">
        <f>VLOOKUP(K1163,'Fluxo de Caixa'!B:B,1,0)</f>
        <v>#N/A</v>
      </c>
    </row>
    <row r="1164" spans="2:15">
      <c r="B1164" s="60"/>
      <c r="C1164" s="65"/>
      <c r="D1164" s="66"/>
      <c r="E1164" s="20" t="str">
        <f t="shared" si="36"/>
        <v>1-1900</v>
      </c>
      <c r="F1164" s="69"/>
      <c r="G1164" s="67"/>
      <c r="H1164" s="69"/>
      <c r="I1164" s="60"/>
      <c r="J1164" s="67"/>
      <c r="K1164" s="25" t="e">
        <f>IFERROR(VLOOKUP(J1164,'DE-PARA'!J:K,2,0),VLOOKUP('BD Conta 5294-1'!J1164,'DE-PARA'!K:L,2,0))</f>
        <v>#N/A</v>
      </c>
      <c r="L1164" s="70"/>
      <c r="M1164" s="101">
        <f t="shared" si="37"/>
        <v>0</v>
      </c>
      <c r="O1164" s="1" t="e">
        <f>VLOOKUP(K1164,'Fluxo de Caixa'!B:B,1,0)</f>
        <v>#N/A</v>
      </c>
    </row>
    <row r="1165" spans="2:15">
      <c r="B1165" s="60"/>
      <c r="C1165" s="65"/>
      <c r="D1165" s="66"/>
      <c r="E1165" s="20" t="str">
        <f t="shared" si="36"/>
        <v>1-1900</v>
      </c>
      <c r="F1165" s="69"/>
      <c r="G1165" s="67"/>
      <c r="H1165" s="69"/>
      <c r="I1165" s="60"/>
      <c r="J1165" s="67"/>
      <c r="K1165" s="25" t="e">
        <f>IFERROR(VLOOKUP(J1165,'DE-PARA'!J:K,2,0),VLOOKUP('BD Conta 5294-1'!J1165,'DE-PARA'!K:L,2,0))</f>
        <v>#N/A</v>
      </c>
      <c r="L1165" s="70"/>
      <c r="M1165" s="101">
        <f t="shared" si="37"/>
        <v>0</v>
      </c>
      <c r="O1165" s="1" t="e">
        <f>VLOOKUP(K1165,'Fluxo de Caixa'!B:B,1,0)</f>
        <v>#N/A</v>
      </c>
    </row>
    <row r="1166" spans="2:15">
      <c r="B1166" s="60"/>
      <c r="C1166" s="65"/>
      <c r="D1166" s="66"/>
      <c r="E1166" s="20" t="str">
        <f t="shared" si="36"/>
        <v>1-1900</v>
      </c>
      <c r="F1166" s="69"/>
      <c r="G1166" s="67"/>
      <c r="H1166" s="69"/>
      <c r="I1166" s="60"/>
      <c r="J1166" s="67"/>
      <c r="K1166" s="25" t="e">
        <f>IFERROR(VLOOKUP(J1166,'DE-PARA'!J:K,2,0),VLOOKUP('BD Conta 5294-1'!J1166,'DE-PARA'!K:L,2,0))</f>
        <v>#N/A</v>
      </c>
      <c r="L1166" s="70"/>
      <c r="M1166" s="101">
        <f t="shared" si="37"/>
        <v>0</v>
      </c>
      <c r="O1166" s="1" t="e">
        <f>VLOOKUP(K1166,'Fluxo de Caixa'!B:B,1,0)</f>
        <v>#N/A</v>
      </c>
    </row>
    <row r="1167" spans="2:15">
      <c r="B1167" s="60"/>
      <c r="C1167" s="65"/>
      <c r="D1167" s="66"/>
      <c r="E1167" s="20" t="str">
        <f t="shared" si="36"/>
        <v>1-1900</v>
      </c>
      <c r="F1167" s="69"/>
      <c r="G1167" s="67"/>
      <c r="H1167" s="69"/>
      <c r="I1167" s="60"/>
      <c r="J1167" s="67"/>
      <c r="K1167" s="25" t="e">
        <f>IFERROR(VLOOKUP(J1167,'DE-PARA'!J:K,2,0),VLOOKUP('BD Conta 5294-1'!J1167,'DE-PARA'!K:L,2,0))</f>
        <v>#N/A</v>
      </c>
      <c r="L1167" s="70"/>
      <c r="M1167" s="101">
        <f t="shared" si="37"/>
        <v>0</v>
      </c>
      <c r="O1167" s="1" t="e">
        <f>VLOOKUP(K1167,'Fluxo de Caixa'!B:B,1,0)</f>
        <v>#N/A</v>
      </c>
    </row>
    <row r="1168" spans="2:15">
      <c r="B1168" s="60"/>
      <c r="C1168" s="65"/>
      <c r="D1168" s="66"/>
      <c r="E1168" s="20" t="str">
        <f t="shared" si="36"/>
        <v>1-1900</v>
      </c>
      <c r="F1168" s="69"/>
      <c r="G1168" s="67"/>
      <c r="H1168" s="69"/>
      <c r="I1168" s="60"/>
      <c r="J1168" s="67"/>
      <c r="K1168" s="25" t="e">
        <f>IFERROR(VLOOKUP(J1168,'DE-PARA'!J:K,2,0),VLOOKUP('BD Conta 5294-1'!J1168,'DE-PARA'!K:L,2,0))</f>
        <v>#N/A</v>
      </c>
      <c r="L1168" s="70"/>
      <c r="M1168" s="101">
        <f t="shared" si="37"/>
        <v>0</v>
      </c>
      <c r="O1168" s="1" t="e">
        <f>VLOOKUP(K1168,'Fluxo de Caixa'!B:B,1,0)</f>
        <v>#N/A</v>
      </c>
    </row>
    <row r="1169" spans="2:15">
      <c r="B1169" s="60"/>
      <c r="C1169" s="65"/>
      <c r="D1169" s="66"/>
      <c r="E1169" s="20" t="str">
        <f t="shared" si="36"/>
        <v>1-1900</v>
      </c>
      <c r="F1169" s="69"/>
      <c r="G1169" s="67"/>
      <c r="H1169" s="69"/>
      <c r="I1169" s="60"/>
      <c r="J1169" s="67"/>
      <c r="K1169" s="25" t="e">
        <f>IFERROR(VLOOKUP(J1169,'DE-PARA'!J:K,2,0),VLOOKUP('BD Conta 5294-1'!J1169,'DE-PARA'!K:L,2,0))</f>
        <v>#N/A</v>
      </c>
      <c r="L1169" s="70"/>
      <c r="M1169" s="101">
        <f t="shared" si="37"/>
        <v>0</v>
      </c>
      <c r="O1169" s="1" t="e">
        <f>VLOOKUP(K1169,'Fluxo de Caixa'!B:B,1,0)</f>
        <v>#N/A</v>
      </c>
    </row>
    <row r="1170" spans="2:15">
      <c r="B1170" s="60"/>
      <c r="C1170" s="65"/>
      <c r="D1170" s="66"/>
      <c r="E1170" s="20" t="str">
        <f t="shared" si="36"/>
        <v>1-1900</v>
      </c>
      <c r="F1170" s="69"/>
      <c r="G1170" s="67"/>
      <c r="H1170" s="69"/>
      <c r="I1170" s="60"/>
      <c r="J1170" s="67"/>
      <c r="K1170" s="25" t="e">
        <f>IFERROR(VLOOKUP(J1170,'DE-PARA'!J:K,2,0),VLOOKUP('BD Conta 5294-1'!J1170,'DE-PARA'!K:L,2,0))</f>
        <v>#N/A</v>
      </c>
      <c r="L1170" s="70"/>
      <c r="M1170" s="101">
        <f t="shared" si="37"/>
        <v>0</v>
      </c>
      <c r="O1170" s="1" t="e">
        <f>VLOOKUP(K1170,'Fluxo de Caixa'!B:B,1,0)</f>
        <v>#N/A</v>
      </c>
    </row>
    <row r="1171" spans="2:15">
      <c r="B1171" s="60"/>
      <c r="C1171" s="65"/>
      <c r="D1171" s="66"/>
      <c r="E1171" s="20" t="str">
        <f t="shared" si="36"/>
        <v>1-1900</v>
      </c>
      <c r="F1171" s="69"/>
      <c r="G1171" s="67"/>
      <c r="H1171" s="69"/>
      <c r="I1171" s="60"/>
      <c r="J1171" s="67"/>
      <c r="K1171" s="25" t="e">
        <f>IFERROR(VLOOKUP(J1171,'DE-PARA'!J:K,2,0),VLOOKUP('BD Conta 5294-1'!J1171,'DE-PARA'!K:L,2,0))</f>
        <v>#N/A</v>
      </c>
      <c r="L1171" s="70"/>
      <c r="M1171" s="101">
        <f t="shared" si="37"/>
        <v>0</v>
      </c>
      <c r="O1171" s="1" t="e">
        <f>VLOOKUP(K1171,'Fluxo de Caixa'!B:B,1,0)</f>
        <v>#N/A</v>
      </c>
    </row>
    <row r="1172" spans="2:15">
      <c r="B1172" s="60"/>
      <c r="C1172" s="65"/>
      <c r="D1172" s="66"/>
      <c r="E1172" s="20" t="str">
        <f t="shared" si="36"/>
        <v>1-1900</v>
      </c>
      <c r="F1172" s="69"/>
      <c r="G1172" s="67"/>
      <c r="H1172" s="69"/>
      <c r="I1172" s="60"/>
      <c r="J1172" s="67"/>
      <c r="K1172" s="25" t="e">
        <f>IFERROR(VLOOKUP(J1172,'DE-PARA'!J:K,2,0),VLOOKUP('BD Conta 5294-1'!J1172,'DE-PARA'!K:L,2,0))</f>
        <v>#N/A</v>
      </c>
      <c r="L1172" s="70"/>
      <c r="M1172" s="101">
        <f t="shared" si="37"/>
        <v>0</v>
      </c>
      <c r="O1172" s="1" t="e">
        <f>VLOOKUP(K1172,'Fluxo de Caixa'!B:B,1,0)</f>
        <v>#N/A</v>
      </c>
    </row>
    <row r="1173" spans="2:15">
      <c r="B1173" s="60"/>
      <c r="C1173" s="65"/>
      <c r="D1173" s="66"/>
      <c r="E1173" s="20" t="str">
        <f t="shared" si="36"/>
        <v>1-1900</v>
      </c>
      <c r="F1173" s="69"/>
      <c r="G1173" s="67"/>
      <c r="H1173" s="69"/>
      <c r="I1173" s="60"/>
      <c r="J1173" s="67"/>
      <c r="K1173" s="25" t="e">
        <f>IFERROR(VLOOKUP(J1173,'DE-PARA'!J:K,2,0),VLOOKUP('BD Conta 5294-1'!J1173,'DE-PARA'!K:L,2,0))</f>
        <v>#N/A</v>
      </c>
      <c r="L1173" s="70"/>
      <c r="M1173" s="101">
        <f t="shared" si="37"/>
        <v>0</v>
      </c>
      <c r="O1173" s="1" t="e">
        <f>VLOOKUP(K1173,'Fluxo de Caixa'!B:B,1,0)</f>
        <v>#N/A</v>
      </c>
    </row>
    <row r="1174" spans="2:15">
      <c r="B1174" s="60"/>
      <c r="C1174" s="65"/>
      <c r="D1174" s="66"/>
      <c r="E1174" s="20" t="str">
        <f t="shared" si="36"/>
        <v>1-1900</v>
      </c>
      <c r="F1174" s="69"/>
      <c r="G1174" s="67"/>
      <c r="H1174" s="69"/>
      <c r="I1174" s="60"/>
      <c r="J1174" s="67"/>
      <c r="K1174" s="25" t="e">
        <f>IFERROR(VLOOKUP(J1174,'DE-PARA'!J:K,2,0),VLOOKUP('BD Conta 5294-1'!J1174,'DE-PARA'!K:L,2,0))</f>
        <v>#N/A</v>
      </c>
      <c r="L1174" s="70"/>
      <c r="M1174" s="101">
        <f t="shared" si="37"/>
        <v>0</v>
      </c>
      <c r="O1174" s="1" t="e">
        <f>VLOOKUP(K1174,'Fluxo de Caixa'!B:B,1,0)</f>
        <v>#N/A</v>
      </c>
    </row>
    <row r="1175" spans="2:15">
      <c r="B1175" s="60"/>
      <c r="C1175" s="65"/>
      <c r="D1175" s="66"/>
      <c r="E1175" s="20" t="str">
        <f t="shared" si="36"/>
        <v>1-1900</v>
      </c>
      <c r="F1175" s="69"/>
      <c r="G1175" s="67"/>
      <c r="H1175" s="69"/>
      <c r="I1175" s="60"/>
      <c r="J1175" s="67"/>
      <c r="K1175" s="25" t="e">
        <f>IFERROR(VLOOKUP(J1175,'DE-PARA'!J:K,2,0),VLOOKUP('BD Conta 5294-1'!J1175,'DE-PARA'!K:L,2,0))</f>
        <v>#N/A</v>
      </c>
      <c r="L1175" s="70"/>
      <c r="M1175" s="101">
        <f t="shared" si="37"/>
        <v>0</v>
      </c>
      <c r="O1175" s="1" t="e">
        <f>VLOOKUP(K1175,'Fluxo de Caixa'!B:B,1,0)</f>
        <v>#N/A</v>
      </c>
    </row>
    <row r="1176" spans="2:15">
      <c r="B1176" s="60"/>
      <c r="C1176" s="65"/>
      <c r="D1176" s="66"/>
      <c r="E1176" s="20" t="str">
        <f t="shared" si="36"/>
        <v>1-1900</v>
      </c>
      <c r="F1176" s="69"/>
      <c r="G1176" s="67"/>
      <c r="H1176" s="69"/>
      <c r="I1176" s="60"/>
      <c r="J1176" s="67"/>
      <c r="K1176" s="25" t="e">
        <f>IFERROR(VLOOKUP(J1176,'DE-PARA'!J:K,2,0),VLOOKUP('BD Conta 5294-1'!J1176,'DE-PARA'!K:L,2,0))</f>
        <v>#N/A</v>
      </c>
      <c r="L1176" s="70"/>
      <c r="M1176" s="101">
        <f t="shared" si="37"/>
        <v>0</v>
      </c>
      <c r="O1176" s="1" t="e">
        <f>VLOOKUP(K1176,'Fluxo de Caixa'!B:B,1,0)</f>
        <v>#N/A</v>
      </c>
    </row>
    <row r="1177" spans="2:15">
      <c r="B1177" s="60"/>
      <c r="C1177" s="65"/>
      <c r="D1177" s="66"/>
      <c r="E1177" s="20" t="str">
        <f t="shared" si="36"/>
        <v>1-1900</v>
      </c>
      <c r="F1177" s="69"/>
      <c r="G1177" s="67"/>
      <c r="H1177" s="69"/>
      <c r="I1177" s="60"/>
      <c r="J1177" s="67"/>
      <c r="K1177" s="25" t="e">
        <f>IFERROR(VLOOKUP(J1177,'DE-PARA'!J:K,2,0),VLOOKUP('BD Conta 5294-1'!J1177,'DE-PARA'!K:L,2,0))</f>
        <v>#N/A</v>
      </c>
      <c r="L1177" s="70"/>
      <c r="M1177" s="101">
        <f t="shared" si="37"/>
        <v>0</v>
      </c>
      <c r="O1177" s="1" t="e">
        <f>VLOOKUP(K1177,'Fluxo de Caixa'!B:B,1,0)</f>
        <v>#N/A</v>
      </c>
    </row>
    <row r="1178" spans="2:15">
      <c r="B1178" s="60"/>
      <c r="C1178" s="65"/>
      <c r="D1178" s="66"/>
      <c r="E1178" s="20" t="str">
        <f t="shared" si="36"/>
        <v>1-1900</v>
      </c>
      <c r="F1178" s="69"/>
      <c r="G1178" s="67"/>
      <c r="H1178" s="69"/>
      <c r="I1178" s="60"/>
      <c r="J1178" s="67"/>
      <c r="K1178" s="25" t="e">
        <f>IFERROR(VLOOKUP(J1178,'DE-PARA'!J:K,2,0),VLOOKUP('BD Conta 5294-1'!J1178,'DE-PARA'!K:L,2,0))</f>
        <v>#N/A</v>
      </c>
      <c r="L1178" s="70"/>
      <c r="M1178" s="101">
        <f t="shared" si="37"/>
        <v>0</v>
      </c>
      <c r="O1178" s="1" t="e">
        <f>VLOOKUP(K1178,'Fluxo de Caixa'!B:B,1,0)</f>
        <v>#N/A</v>
      </c>
    </row>
    <row r="1179" spans="2:15">
      <c r="B1179" s="60"/>
      <c r="C1179" s="65"/>
      <c r="D1179" s="66"/>
      <c r="E1179" s="20" t="str">
        <f t="shared" si="36"/>
        <v>1-1900</v>
      </c>
      <c r="F1179" s="69"/>
      <c r="G1179" s="67"/>
      <c r="H1179" s="69"/>
      <c r="I1179" s="60"/>
      <c r="J1179" s="67"/>
      <c r="K1179" s="25" t="e">
        <f>IFERROR(VLOOKUP(J1179,'DE-PARA'!J:K,2,0),VLOOKUP('BD Conta 5294-1'!J1179,'DE-PARA'!K:L,2,0))</f>
        <v>#N/A</v>
      </c>
      <c r="L1179" s="70"/>
      <c r="M1179" s="101">
        <f t="shared" si="37"/>
        <v>0</v>
      </c>
      <c r="O1179" s="1" t="e">
        <f>VLOOKUP(K1179,'Fluxo de Caixa'!B:B,1,0)</f>
        <v>#N/A</v>
      </c>
    </row>
    <row r="1180" spans="2:15">
      <c r="B1180" s="60"/>
      <c r="C1180" s="65"/>
      <c r="D1180" s="66"/>
      <c r="E1180" s="20" t="str">
        <f t="shared" si="36"/>
        <v>1-1900</v>
      </c>
      <c r="F1180" s="69"/>
      <c r="G1180" s="67"/>
      <c r="H1180" s="69"/>
      <c r="I1180" s="60"/>
      <c r="J1180" s="67"/>
      <c r="K1180" s="25" t="e">
        <f>IFERROR(VLOOKUP(J1180,'DE-PARA'!J:K,2,0),VLOOKUP('BD Conta 5294-1'!J1180,'DE-PARA'!K:L,2,0))</f>
        <v>#N/A</v>
      </c>
      <c r="L1180" s="70"/>
      <c r="M1180" s="101">
        <f t="shared" si="37"/>
        <v>0</v>
      </c>
      <c r="O1180" s="1" t="e">
        <f>VLOOKUP(K1180,'Fluxo de Caixa'!B:B,1,0)</f>
        <v>#N/A</v>
      </c>
    </row>
    <row r="1181" spans="2:15">
      <c r="B1181" s="60"/>
      <c r="C1181" s="65"/>
      <c r="D1181" s="66"/>
      <c r="E1181" s="20" t="str">
        <f t="shared" si="36"/>
        <v>1-1900</v>
      </c>
      <c r="F1181" s="69"/>
      <c r="G1181" s="67"/>
      <c r="H1181" s="69"/>
      <c r="I1181" s="60"/>
      <c r="J1181" s="67"/>
      <c r="K1181" s="25" t="e">
        <f>IFERROR(VLOOKUP(J1181,'DE-PARA'!J:K,2,0),VLOOKUP('BD Conta 5294-1'!J1181,'DE-PARA'!K:L,2,0))</f>
        <v>#N/A</v>
      </c>
      <c r="L1181" s="70"/>
      <c r="M1181" s="101">
        <f t="shared" si="37"/>
        <v>0</v>
      </c>
      <c r="O1181" s="1" t="e">
        <f>VLOOKUP(K1181,'Fluxo de Caixa'!B:B,1,0)</f>
        <v>#N/A</v>
      </c>
    </row>
    <row r="1182" spans="2:15">
      <c r="B1182" s="60"/>
      <c r="C1182" s="65"/>
      <c r="D1182" s="66"/>
      <c r="E1182" s="20" t="str">
        <f t="shared" si="36"/>
        <v>1-1900</v>
      </c>
      <c r="F1182" s="69"/>
      <c r="G1182" s="67"/>
      <c r="H1182" s="69"/>
      <c r="I1182" s="60"/>
      <c r="J1182" s="67"/>
      <c r="K1182" s="25" t="e">
        <f>IFERROR(VLOOKUP(J1182,'DE-PARA'!J:K,2,0),VLOOKUP('BD Conta 5294-1'!J1182,'DE-PARA'!K:L,2,0))</f>
        <v>#N/A</v>
      </c>
      <c r="L1182" s="70"/>
      <c r="M1182" s="101">
        <f t="shared" si="37"/>
        <v>0</v>
      </c>
      <c r="O1182" s="1" t="e">
        <f>VLOOKUP(K1182,'Fluxo de Caixa'!B:B,1,0)</f>
        <v>#N/A</v>
      </c>
    </row>
    <row r="1183" spans="2:15">
      <c r="B1183" s="60"/>
      <c r="C1183" s="65"/>
      <c r="D1183" s="66"/>
      <c r="E1183" s="20" t="str">
        <f t="shared" si="36"/>
        <v>1-1900</v>
      </c>
      <c r="F1183" s="69"/>
      <c r="G1183" s="67"/>
      <c r="H1183" s="69"/>
      <c r="I1183" s="60"/>
      <c r="J1183" s="67"/>
      <c r="K1183" s="25" t="e">
        <f>IFERROR(VLOOKUP(J1183,'DE-PARA'!J:K,2,0),VLOOKUP('BD Conta 5294-1'!J1183,'DE-PARA'!K:L,2,0))</f>
        <v>#N/A</v>
      </c>
      <c r="L1183" s="70"/>
      <c r="M1183" s="101">
        <f t="shared" si="37"/>
        <v>0</v>
      </c>
      <c r="O1183" s="1" t="e">
        <f>VLOOKUP(K1183,'Fluxo de Caixa'!B:B,1,0)</f>
        <v>#N/A</v>
      </c>
    </row>
    <row r="1184" spans="2:15">
      <c r="B1184" s="60"/>
      <c r="C1184" s="65"/>
      <c r="D1184" s="66"/>
      <c r="E1184" s="20" t="str">
        <f t="shared" si="36"/>
        <v>1-1900</v>
      </c>
      <c r="F1184" s="69"/>
      <c r="G1184" s="67"/>
      <c r="H1184" s="69"/>
      <c r="I1184" s="60"/>
      <c r="J1184" s="67"/>
      <c r="K1184" s="25" t="e">
        <f>IFERROR(VLOOKUP(J1184,'DE-PARA'!J:K,2,0),VLOOKUP('BD Conta 5294-1'!J1184,'DE-PARA'!K:L,2,0))</f>
        <v>#N/A</v>
      </c>
      <c r="L1184" s="70"/>
      <c r="M1184" s="101">
        <f t="shared" si="37"/>
        <v>0</v>
      </c>
      <c r="O1184" s="1" t="e">
        <f>VLOOKUP(K1184,'Fluxo de Caixa'!B:B,1,0)</f>
        <v>#N/A</v>
      </c>
    </row>
    <row r="1185" spans="2:15">
      <c r="B1185" s="60"/>
      <c r="C1185" s="65"/>
      <c r="D1185" s="66"/>
      <c r="E1185" s="20" t="str">
        <f t="shared" si="36"/>
        <v>1-1900</v>
      </c>
      <c r="F1185" s="69"/>
      <c r="G1185" s="67"/>
      <c r="H1185" s="69"/>
      <c r="I1185" s="60"/>
      <c r="J1185" s="67"/>
      <c r="K1185" s="25" t="e">
        <f>IFERROR(VLOOKUP(J1185,'DE-PARA'!J:K,2,0),VLOOKUP('BD Conta 5294-1'!J1185,'DE-PARA'!K:L,2,0))</f>
        <v>#N/A</v>
      </c>
      <c r="L1185" s="70"/>
      <c r="M1185" s="101">
        <f t="shared" si="37"/>
        <v>0</v>
      </c>
      <c r="O1185" s="1" t="e">
        <f>VLOOKUP(K1185,'Fluxo de Caixa'!B:B,1,0)</f>
        <v>#N/A</v>
      </c>
    </row>
    <row r="1186" spans="2:15">
      <c r="B1186" s="60"/>
      <c r="C1186" s="65"/>
      <c r="D1186" s="66"/>
      <c r="E1186" s="20" t="str">
        <f t="shared" si="36"/>
        <v>1-1900</v>
      </c>
      <c r="F1186" s="69"/>
      <c r="G1186" s="67"/>
      <c r="H1186" s="69"/>
      <c r="I1186" s="60"/>
      <c r="J1186" s="67"/>
      <c r="K1186" s="25" t="e">
        <f>IFERROR(VLOOKUP(J1186,'DE-PARA'!J:K,2,0),VLOOKUP('BD Conta 5294-1'!J1186,'DE-PARA'!K:L,2,0))</f>
        <v>#N/A</v>
      </c>
      <c r="L1186" s="70"/>
      <c r="M1186" s="101">
        <f t="shared" si="37"/>
        <v>0</v>
      </c>
      <c r="O1186" s="1" t="e">
        <f>VLOOKUP(K1186,'Fluxo de Caixa'!B:B,1,0)</f>
        <v>#N/A</v>
      </c>
    </row>
    <row r="1187" spans="2:15">
      <c r="B1187" s="60"/>
      <c r="C1187" s="65"/>
      <c r="D1187" s="66"/>
      <c r="E1187" s="20" t="str">
        <f t="shared" si="36"/>
        <v>1-1900</v>
      </c>
      <c r="F1187" s="69"/>
      <c r="G1187" s="67"/>
      <c r="H1187" s="69"/>
      <c r="I1187" s="60"/>
      <c r="J1187" s="67"/>
      <c r="K1187" s="25" t="e">
        <f>IFERROR(VLOOKUP(J1187,'DE-PARA'!J:K,2,0),VLOOKUP('BD Conta 5294-1'!J1187,'DE-PARA'!K:L,2,0))</f>
        <v>#N/A</v>
      </c>
      <c r="L1187" s="70"/>
      <c r="M1187" s="101">
        <f t="shared" si="37"/>
        <v>0</v>
      </c>
      <c r="O1187" s="1" t="e">
        <f>VLOOKUP(K1187,'Fluxo de Caixa'!B:B,1,0)</f>
        <v>#N/A</v>
      </c>
    </row>
    <row r="1188" spans="2:15">
      <c r="B1188" s="60"/>
      <c r="C1188" s="65"/>
      <c r="D1188" s="66"/>
      <c r="E1188" s="20" t="str">
        <f t="shared" si="36"/>
        <v>1-1900</v>
      </c>
      <c r="F1188" s="69"/>
      <c r="G1188" s="67"/>
      <c r="H1188" s="69"/>
      <c r="I1188" s="60"/>
      <c r="J1188" s="67"/>
      <c r="K1188" s="25" t="e">
        <f>IFERROR(VLOOKUP(J1188,'DE-PARA'!J:K,2,0),VLOOKUP('BD Conta 5294-1'!J1188,'DE-PARA'!K:L,2,0))</f>
        <v>#N/A</v>
      </c>
      <c r="L1188" s="70"/>
      <c r="M1188" s="101">
        <f t="shared" si="37"/>
        <v>0</v>
      </c>
      <c r="O1188" s="1" t="e">
        <f>VLOOKUP(K1188,'Fluxo de Caixa'!B:B,1,0)</f>
        <v>#N/A</v>
      </c>
    </row>
    <row r="1189" spans="2:15">
      <c r="B1189" s="60"/>
      <c r="C1189" s="65"/>
      <c r="D1189" s="66"/>
      <c r="E1189" s="20" t="str">
        <f t="shared" si="36"/>
        <v>1-1900</v>
      </c>
      <c r="F1189" s="69"/>
      <c r="G1189" s="67"/>
      <c r="H1189" s="69"/>
      <c r="I1189" s="60"/>
      <c r="J1189" s="67"/>
      <c r="K1189" s="25" t="e">
        <f>IFERROR(VLOOKUP(J1189,'DE-PARA'!J:K,2,0),VLOOKUP('BD Conta 5294-1'!J1189,'DE-PARA'!K:L,2,0))</f>
        <v>#N/A</v>
      </c>
      <c r="L1189" s="70"/>
      <c r="M1189" s="101">
        <f t="shared" si="37"/>
        <v>0</v>
      </c>
      <c r="O1189" s="1" t="e">
        <f>VLOOKUP(K1189,'Fluxo de Caixa'!B:B,1,0)</f>
        <v>#N/A</v>
      </c>
    </row>
    <row r="1190" spans="2:15">
      <c r="B1190" s="60"/>
      <c r="C1190" s="65"/>
      <c r="D1190" s="66"/>
      <c r="E1190" s="20" t="str">
        <f t="shared" si="36"/>
        <v>1-1900</v>
      </c>
      <c r="F1190" s="69"/>
      <c r="G1190" s="67"/>
      <c r="H1190" s="69"/>
      <c r="I1190" s="60"/>
      <c r="J1190" s="67"/>
      <c r="K1190" s="25" t="e">
        <f>IFERROR(VLOOKUP(J1190,'DE-PARA'!J:K,2,0),VLOOKUP('BD Conta 5294-1'!J1190,'DE-PARA'!K:L,2,0))</f>
        <v>#N/A</v>
      </c>
      <c r="L1190" s="70"/>
      <c r="M1190" s="101">
        <f t="shared" si="37"/>
        <v>0</v>
      </c>
      <c r="O1190" s="1" t="e">
        <f>VLOOKUP(K1190,'Fluxo de Caixa'!B:B,1,0)</f>
        <v>#N/A</v>
      </c>
    </row>
    <row r="1191" spans="2:15">
      <c r="B1191" s="60"/>
      <c r="C1191" s="65"/>
      <c r="D1191" s="66"/>
      <c r="E1191" s="20" t="str">
        <f t="shared" si="36"/>
        <v>1-1900</v>
      </c>
      <c r="F1191" s="69"/>
      <c r="G1191" s="67"/>
      <c r="H1191" s="69"/>
      <c r="I1191" s="60"/>
      <c r="J1191" s="67"/>
      <c r="K1191" s="25" t="e">
        <f>IFERROR(VLOOKUP(J1191,'DE-PARA'!J:K,2,0),VLOOKUP('BD Conta 5294-1'!J1191,'DE-PARA'!K:L,2,0))</f>
        <v>#N/A</v>
      </c>
      <c r="L1191" s="70"/>
      <c r="M1191" s="101">
        <f t="shared" si="37"/>
        <v>0</v>
      </c>
      <c r="O1191" s="1" t="e">
        <f>VLOOKUP(K1191,'Fluxo de Caixa'!B:B,1,0)</f>
        <v>#N/A</v>
      </c>
    </row>
    <row r="1192" spans="2:15">
      <c r="B1192" s="60"/>
      <c r="C1192" s="65"/>
      <c r="D1192" s="66"/>
      <c r="E1192" s="20" t="str">
        <f t="shared" si="36"/>
        <v>1-1900</v>
      </c>
      <c r="F1192" s="69"/>
      <c r="G1192" s="67"/>
      <c r="H1192" s="69"/>
      <c r="I1192" s="60"/>
      <c r="J1192" s="67"/>
      <c r="K1192" s="25" t="e">
        <f>IFERROR(VLOOKUP(J1192,'DE-PARA'!J:K,2,0),VLOOKUP('BD Conta 5294-1'!J1192,'DE-PARA'!K:L,2,0))</f>
        <v>#N/A</v>
      </c>
      <c r="L1192" s="70"/>
      <c r="M1192" s="101">
        <f t="shared" si="37"/>
        <v>0</v>
      </c>
      <c r="O1192" s="1" t="e">
        <f>VLOOKUP(K1192,'Fluxo de Caixa'!B:B,1,0)</f>
        <v>#N/A</v>
      </c>
    </row>
    <row r="1193" spans="2:15">
      <c r="B1193" s="60"/>
      <c r="C1193" s="65"/>
      <c r="D1193" s="66"/>
      <c r="E1193" s="20" t="str">
        <f t="shared" si="36"/>
        <v>1-1900</v>
      </c>
      <c r="F1193" s="69"/>
      <c r="G1193" s="67"/>
      <c r="H1193" s="69"/>
      <c r="I1193" s="60"/>
      <c r="J1193" s="67"/>
      <c r="K1193" s="25" t="e">
        <f>IFERROR(VLOOKUP(J1193,'DE-PARA'!J:K,2,0),VLOOKUP('BD Conta 5294-1'!J1193,'DE-PARA'!K:L,2,0))</f>
        <v>#N/A</v>
      </c>
      <c r="L1193" s="70"/>
      <c r="M1193" s="101">
        <f t="shared" si="37"/>
        <v>0</v>
      </c>
      <c r="O1193" s="1" t="e">
        <f>VLOOKUP(K1193,'Fluxo de Caixa'!B:B,1,0)</f>
        <v>#N/A</v>
      </c>
    </row>
    <row r="1194" spans="2:15">
      <c r="B1194" s="60"/>
      <c r="C1194" s="65"/>
      <c r="D1194" s="66"/>
      <c r="E1194" s="20" t="str">
        <f t="shared" si="36"/>
        <v>1-1900</v>
      </c>
      <c r="F1194" s="69"/>
      <c r="G1194" s="67"/>
      <c r="H1194" s="69"/>
      <c r="I1194" s="60"/>
      <c r="J1194" s="67"/>
      <c r="K1194" s="25" t="e">
        <f>IFERROR(VLOOKUP(J1194,'DE-PARA'!J:K,2,0),VLOOKUP('BD Conta 5294-1'!J1194,'DE-PARA'!K:L,2,0))</f>
        <v>#N/A</v>
      </c>
      <c r="L1194" s="70"/>
      <c r="M1194" s="101">
        <f t="shared" si="37"/>
        <v>0</v>
      </c>
      <c r="O1194" s="1" t="e">
        <f>VLOOKUP(K1194,'Fluxo de Caixa'!B:B,1,0)</f>
        <v>#N/A</v>
      </c>
    </row>
    <row r="1195" spans="2:15">
      <c r="B1195" s="60"/>
      <c r="C1195" s="65"/>
      <c r="D1195" s="66"/>
      <c r="E1195" s="20" t="str">
        <f t="shared" si="36"/>
        <v>1-1900</v>
      </c>
      <c r="F1195" s="69"/>
      <c r="G1195" s="67"/>
      <c r="H1195" s="69"/>
      <c r="I1195" s="60"/>
      <c r="J1195" s="67"/>
      <c r="K1195" s="25" t="e">
        <f>IFERROR(VLOOKUP(J1195,'DE-PARA'!J:K,2,0),VLOOKUP('BD Conta 5294-1'!J1195,'DE-PARA'!K:L,2,0))</f>
        <v>#N/A</v>
      </c>
      <c r="L1195" s="70"/>
      <c r="M1195" s="101">
        <f t="shared" si="37"/>
        <v>0</v>
      </c>
      <c r="O1195" s="1" t="e">
        <f>VLOOKUP(K1195,'Fluxo de Caixa'!B:B,1,0)</f>
        <v>#N/A</v>
      </c>
    </row>
    <row r="1196" spans="2:15">
      <c r="B1196" s="60"/>
      <c r="C1196" s="65"/>
      <c r="D1196" s="66"/>
      <c r="E1196" s="20" t="str">
        <f t="shared" si="36"/>
        <v>1-1900</v>
      </c>
      <c r="F1196" s="69"/>
      <c r="G1196" s="67"/>
      <c r="H1196" s="69"/>
      <c r="I1196" s="60"/>
      <c r="J1196" s="67"/>
      <c r="K1196" s="25" t="e">
        <f>IFERROR(VLOOKUP(J1196,'DE-PARA'!J:K,2,0),VLOOKUP('BD Conta 5294-1'!J1196,'DE-PARA'!K:L,2,0))</f>
        <v>#N/A</v>
      </c>
      <c r="L1196" s="70"/>
      <c r="M1196" s="101">
        <f t="shared" si="37"/>
        <v>0</v>
      </c>
      <c r="O1196" s="1" t="e">
        <f>VLOOKUP(K1196,'Fluxo de Caixa'!B:B,1,0)</f>
        <v>#N/A</v>
      </c>
    </row>
    <row r="1197" spans="2:15">
      <c r="B1197" s="60"/>
      <c r="C1197" s="65"/>
      <c r="D1197" s="66"/>
      <c r="E1197" s="20" t="str">
        <f t="shared" si="36"/>
        <v>1-1900</v>
      </c>
      <c r="F1197" s="69"/>
      <c r="G1197" s="67"/>
      <c r="H1197" s="69"/>
      <c r="I1197" s="60"/>
      <c r="J1197" s="67"/>
      <c r="K1197" s="25" t="e">
        <f>IFERROR(VLOOKUP(J1197,'DE-PARA'!J:K,2,0),VLOOKUP('BD Conta 5294-1'!J1197,'DE-PARA'!K:L,2,0))</f>
        <v>#N/A</v>
      </c>
      <c r="L1197" s="70"/>
      <c r="M1197" s="101">
        <f t="shared" si="37"/>
        <v>0</v>
      </c>
      <c r="O1197" s="1" t="e">
        <f>VLOOKUP(K1197,'Fluxo de Caixa'!B:B,1,0)</f>
        <v>#N/A</v>
      </c>
    </row>
    <row r="1198" spans="2:15">
      <c r="B1198" s="60"/>
      <c r="C1198" s="65"/>
      <c r="D1198" s="66"/>
      <c r="E1198" s="20" t="str">
        <f t="shared" si="36"/>
        <v>1-1900</v>
      </c>
      <c r="F1198" s="69"/>
      <c r="G1198" s="67"/>
      <c r="H1198" s="69"/>
      <c r="I1198" s="60"/>
      <c r="J1198" s="67"/>
      <c r="K1198" s="25" t="e">
        <f>IFERROR(VLOOKUP(J1198,'DE-PARA'!J:K,2,0),VLOOKUP('BD Conta 5294-1'!J1198,'DE-PARA'!K:L,2,0))</f>
        <v>#N/A</v>
      </c>
      <c r="L1198" s="70"/>
      <c r="M1198" s="101">
        <f t="shared" si="37"/>
        <v>0</v>
      </c>
      <c r="O1198" s="1" t="e">
        <f>VLOOKUP(K1198,'Fluxo de Caixa'!B:B,1,0)</f>
        <v>#N/A</v>
      </c>
    </row>
    <row r="1199" spans="2:15">
      <c r="B1199" s="60"/>
      <c r="C1199" s="65"/>
      <c r="D1199" s="66"/>
      <c r="E1199" s="20" t="str">
        <f t="shared" si="36"/>
        <v>1-1900</v>
      </c>
      <c r="F1199" s="69"/>
      <c r="G1199" s="67"/>
      <c r="H1199" s="69"/>
      <c r="I1199" s="60"/>
      <c r="J1199" s="67"/>
      <c r="K1199" s="25" t="e">
        <f>IFERROR(VLOOKUP(J1199,'DE-PARA'!J:K,2,0),VLOOKUP('BD Conta 5294-1'!J1199,'DE-PARA'!K:L,2,0))</f>
        <v>#N/A</v>
      </c>
      <c r="L1199" s="70"/>
      <c r="M1199" s="101">
        <f t="shared" si="37"/>
        <v>0</v>
      </c>
      <c r="O1199" s="1" t="e">
        <f>VLOOKUP(K1199,'Fluxo de Caixa'!B:B,1,0)</f>
        <v>#N/A</v>
      </c>
    </row>
    <row r="1200" spans="2:15">
      <c r="B1200" s="60"/>
      <c r="C1200" s="65"/>
      <c r="D1200" s="66"/>
      <c r="E1200" s="20" t="str">
        <f t="shared" si="36"/>
        <v>1-1900</v>
      </c>
      <c r="F1200" s="69"/>
      <c r="G1200" s="67"/>
      <c r="H1200" s="69"/>
      <c r="I1200" s="60"/>
      <c r="J1200" s="67"/>
      <c r="K1200" s="25" t="e">
        <f>IFERROR(VLOOKUP(J1200,'DE-PARA'!J:K,2,0),VLOOKUP('BD Conta 5294-1'!J1200,'DE-PARA'!K:L,2,0))</f>
        <v>#N/A</v>
      </c>
      <c r="L1200" s="70"/>
      <c r="M1200" s="101">
        <f t="shared" si="37"/>
        <v>0</v>
      </c>
      <c r="O1200" s="1" t="e">
        <f>VLOOKUP(K1200,'Fluxo de Caixa'!B:B,1,0)</f>
        <v>#N/A</v>
      </c>
    </row>
    <row r="1201" spans="2:15">
      <c r="B1201" s="60"/>
      <c r="C1201" s="65"/>
      <c r="D1201" s="66"/>
      <c r="E1201" s="20" t="str">
        <f t="shared" si="36"/>
        <v>1-1900</v>
      </c>
      <c r="F1201" s="69"/>
      <c r="G1201" s="67"/>
      <c r="H1201" s="69"/>
      <c r="I1201" s="60"/>
      <c r="J1201" s="67"/>
      <c r="K1201" s="25" t="e">
        <f>IFERROR(VLOOKUP(J1201,'DE-PARA'!J:K,2,0),VLOOKUP('BD Conta 5294-1'!J1201,'DE-PARA'!K:L,2,0))</f>
        <v>#N/A</v>
      </c>
      <c r="L1201" s="70"/>
      <c r="M1201" s="101">
        <f t="shared" si="37"/>
        <v>0</v>
      </c>
      <c r="O1201" s="1" t="e">
        <f>VLOOKUP(K1201,'Fluxo de Caixa'!B:B,1,0)</f>
        <v>#N/A</v>
      </c>
    </row>
    <row r="1202" spans="2:15">
      <c r="B1202" s="60"/>
      <c r="C1202" s="65"/>
      <c r="D1202" s="66"/>
      <c r="E1202" s="20" t="str">
        <f t="shared" si="36"/>
        <v>1-1900</v>
      </c>
      <c r="F1202" s="69"/>
      <c r="G1202" s="67"/>
      <c r="H1202" s="69"/>
      <c r="I1202" s="60"/>
      <c r="J1202" s="67"/>
      <c r="K1202" s="25" t="e">
        <f>IFERROR(VLOOKUP(J1202,'DE-PARA'!J:K,2,0),VLOOKUP('BD Conta 5294-1'!J1202,'DE-PARA'!K:L,2,0))</f>
        <v>#N/A</v>
      </c>
      <c r="L1202" s="70"/>
      <c r="M1202" s="101">
        <f t="shared" si="37"/>
        <v>0</v>
      </c>
      <c r="O1202" s="1" t="e">
        <f>VLOOKUP(K1202,'Fluxo de Caixa'!B:B,1,0)</f>
        <v>#N/A</v>
      </c>
    </row>
    <row r="1203" spans="2:15">
      <c r="B1203" s="60"/>
      <c r="C1203" s="65"/>
      <c r="D1203" s="66"/>
      <c r="E1203" s="20" t="str">
        <f t="shared" si="36"/>
        <v>1-1900</v>
      </c>
      <c r="F1203" s="69"/>
      <c r="G1203" s="67"/>
      <c r="H1203" s="69"/>
      <c r="I1203" s="60"/>
      <c r="J1203" s="67"/>
      <c r="K1203" s="25" t="e">
        <f>IFERROR(VLOOKUP(J1203,'DE-PARA'!J:K,2,0),VLOOKUP('BD Conta 5294-1'!J1203,'DE-PARA'!K:L,2,0))</f>
        <v>#N/A</v>
      </c>
      <c r="L1203" s="70"/>
      <c r="M1203" s="101">
        <f t="shared" si="37"/>
        <v>0</v>
      </c>
      <c r="O1203" s="1" t="e">
        <f>VLOOKUP(K1203,'Fluxo de Caixa'!B:B,1,0)</f>
        <v>#N/A</v>
      </c>
    </row>
    <row r="1204" spans="2:15">
      <c r="B1204" s="60"/>
      <c r="C1204" s="65"/>
      <c r="D1204" s="66"/>
      <c r="E1204" s="20" t="str">
        <f t="shared" si="36"/>
        <v>1-1900</v>
      </c>
      <c r="F1204" s="69"/>
      <c r="G1204" s="67"/>
      <c r="H1204" s="69"/>
      <c r="I1204" s="60"/>
      <c r="J1204" s="67"/>
      <c r="K1204" s="25" t="e">
        <f>IFERROR(VLOOKUP(J1204,'DE-PARA'!J:K,2,0),VLOOKUP('BD Conta 5294-1'!J1204,'DE-PARA'!K:L,2,0))</f>
        <v>#N/A</v>
      </c>
      <c r="L1204" s="70"/>
      <c r="M1204" s="101">
        <f t="shared" si="37"/>
        <v>0</v>
      </c>
      <c r="O1204" s="1" t="e">
        <f>VLOOKUP(K1204,'Fluxo de Caixa'!B:B,1,0)</f>
        <v>#N/A</v>
      </c>
    </row>
    <row r="1205" spans="2:15">
      <c r="B1205" s="60"/>
      <c r="C1205" s="65"/>
      <c r="D1205" s="66"/>
      <c r="E1205" s="20" t="str">
        <f t="shared" si="36"/>
        <v>1-1900</v>
      </c>
      <c r="F1205" s="69"/>
      <c r="G1205" s="67"/>
      <c r="H1205" s="69"/>
      <c r="I1205" s="60"/>
      <c r="J1205" s="67"/>
      <c r="K1205" s="25" t="e">
        <f>IFERROR(VLOOKUP(J1205,'DE-PARA'!J:K,2,0),VLOOKUP('BD Conta 5294-1'!J1205,'DE-PARA'!K:L,2,0))</f>
        <v>#N/A</v>
      </c>
      <c r="L1205" s="70"/>
      <c r="M1205" s="101">
        <f t="shared" si="37"/>
        <v>0</v>
      </c>
      <c r="O1205" s="1" t="e">
        <f>VLOOKUP(K1205,'Fluxo de Caixa'!B:B,1,0)</f>
        <v>#N/A</v>
      </c>
    </row>
    <row r="1206" spans="2:15">
      <c r="B1206" s="60"/>
      <c r="C1206" s="65"/>
      <c r="D1206" s="66"/>
      <c r="E1206" s="20" t="str">
        <f t="shared" si="36"/>
        <v>1-1900</v>
      </c>
      <c r="F1206" s="69"/>
      <c r="G1206" s="67"/>
      <c r="H1206" s="69"/>
      <c r="I1206" s="60"/>
      <c r="J1206" s="67"/>
      <c r="K1206" s="25" t="e">
        <f>IFERROR(VLOOKUP(J1206,'DE-PARA'!J:K,2,0),VLOOKUP('BD Conta 5294-1'!J1206,'DE-PARA'!K:L,2,0))</f>
        <v>#N/A</v>
      </c>
      <c r="L1206" s="70"/>
      <c r="M1206" s="101">
        <f t="shared" si="37"/>
        <v>0</v>
      </c>
      <c r="O1206" s="1" t="e">
        <f>VLOOKUP(K1206,'Fluxo de Caixa'!B:B,1,0)</f>
        <v>#N/A</v>
      </c>
    </row>
    <row r="1207" spans="2:15">
      <c r="B1207" s="60"/>
      <c r="C1207" s="65"/>
      <c r="D1207" s="66"/>
      <c r="E1207" s="20" t="str">
        <f t="shared" si="36"/>
        <v>1-1900</v>
      </c>
      <c r="F1207" s="69"/>
      <c r="G1207" s="67"/>
      <c r="H1207" s="69"/>
      <c r="I1207" s="60"/>
      <c r="J1207" s="67"/>
      <c r="K1207" s="25" t="e">
        <f>IFERROR(VLOOKUP(J1207,'DE-PARA'!J:K,2,0),VLOOKUP('BD Conta 5294-1'!J1207,'DE-PARA'!K:L,2,0))</f>
        <v>#N/A</v>
      </c>
      <c r="L1207" s="70"/>
      <c r="M1207" s="101">
        <f t="shared" si="37"/>
        <v>0</v>
      </c>
      <c r="O1207" s="1" t="e">
        <f>VLOOKUP(K1207,'Fluxo de Caixa'!B:B,1,0)</f>
        <v>#N/A</v>
      </c>
    </row>
    <row r="1208" spans="2:15">
      <c r="B1208" s="60"/>
      <c r="C1208" s="65"/>
      <c r="D1208" s="66"/>
      <c r="E1208" s="20" t="str">
        <f t="shared" si="36"/>
        <v>1-1900</v>
      </c>
      <c r="F1208" s="69"/>
      <c r="G1208" s="67"/>
      <c r="H1208" s="69"/>
      <c r="I1208" s="60"/>
      <c r="J1208" s="67"/>
      <c r="K1208" s="25" t="e">
        <f>IFERROR(VLOOKUP(J1208,'DE-PARA'!J:K,2,0),VLOOKUP('BD Conta 5294-1'!J1208,'DE-PARA'!K:L,2,0))</f>
        <v>#N/A</v>
      </c>
      <c r="L1208" s="70"/>
      <c r="M1208" s="101">
        <f t="shared" si="37"/>
        <v>0</v>
      </c>
      <c r="O1208" s="1" t="e">
        <f>VLOOKUP(K1208,'Fluxo de Caixa'!B:B,1,0)</f>
        <v>#N/A</v>
      </c>
    </row>
    <row r="1209" spans="2:15">
      <c r="B1209" s="60"/>
      <c r="C1209" s="65"/>
      <c r="D1209" s="66"/>
      <c r="E1209" s="20" t="str">
        <f t="shared" si="36"/>
        <v>1-1900</v>
      </c>
      <c r="F1209" s="69"/>
      <c r="G1209" s="67"/>
      <c r="H1209" s="69"/>
      <c r="I1209" s="60"/>
      <c r="J1209" s="67"/>
      <c r="K1209" s="25" t="e">
        <f>IFERROR(VLOOKUP(J1209,'DE-PARA'!J:K,2,0),VLOOKUP('BD Conta 5294-1'!J1209,'DE-PARA'!K:L,2,0))</f>
        <v>#N/A</v>
      </c>
      <c r="L1209" s="70"/>
      <c r="M1209" s="101">
        <f t="shared" si="37"/>
        <v>0</v>
      </c>
      <c r="O1209" s="1" t="e">
        <f>VLOOKUP(K1209,'Fluxo de Caixa'!B:B,1,0)</f>
        <v>#N/A</v>
      </c>
    </row>
    <row r="1210" spans="2:15">
      <c r="B1210" s="60"/>
      <c r="C1210" s="65"/>
      <c r="D1210" s="66"/>
      <c r="E1210" s="20" t="str">
        <f t="shared" si="36"/>
        <v>1-1900</v>
      </c>
      <c r="F1210" s="69"/>
      <c r="G1210" s="67"/>
      <c r="H1210" s="69"/>
      <c r="I1210" s="60"/>
      <c r="J1210" s="67"/>
      <c r="K1210" s="25" t="e">
        <f>IFERROR(VLOOKUP(J1210,'DE-PARA'!J:K,2,0),VLOOKUP('BD Conta 5294-1'!J1210,'DE-PARA'!K:L,2,0))</f>
        <v>#N/A</v>
      </c>
      <c r="L1210" s="70"/>
      <c r="M1210" s="101">
        <f t="shared" si="37"/>
        <v>0</v>
      </c>
      <c r="O1210" s="1" t="e">
        <f>VLOOKUP(K1210,'Fluxo de Caixa'!B:B,1,0)</f>
        <v>#N/A</v>
      </c>
    </row>
    <row r="1211" spans="2:15">
      <c r="B1211" s="60"/>
      <c r="C1211" s="65"/>
      <c r="D1211" s="66"/>
      <c r="E1211" s="20" t="str">
        <f t="shared" si="36"/>
        <v>1-1900</v>
      </c>
      <c r="F1211" s="69"/>
      <c r="G1211" s="67"/>
      <c r="H1211" s="69"/>
      <c r="I1211" s="60"/>
      <c r="J1211" s="67"/>
      <c r="K1211" s="25" t="e">
        <f>IFERROR(VLOOKUP(J1211,'DE-PARA'!J:K,2,0),VLOOKUP('BD Conta 5294-1'!J1211,'DE-PARA'!K:L,2,0))</f>
        <v>#N/A</v>
      </c>
      <c r="L1211" s="70"/>
      <c r="M1211" s="101">
        <f t="shared" si="37"/>
        <v>0</v>
      </c>
      <c r="O1211" s="1" t="e">
        <f>VLOOKUP(K1211,'Fluxo de Caixa'!B:B,1,0)</f>
        <v>#N/A</v>
      </c>
    </row>
    <row r="1212" spans="2:15">
      <c r="B1212" s="60"/>
      <c r="C1212" s="65"/>
      <c r="D1212" s="66"/>
      <c r="E1212" s="20" t="str">
        <f t="shared" si="36"/>
        <v>1-1900</v>
      </c>
      <c r="F1212" s="69"/>
      <c r="G1212" s="67"/>
      <c r="H1212" s="69"/>
      <c r="I1212" s="60"/>
      <c r="J1212" s="67"/>
      <c r="K1212" s="25" t="e">
        <f>IFERROR(VLOOKUP(J1212,'DE-PARA'!J:K,2,0),VLOOKUP('BD Conta 5294-1'!J1212,'DE-PARA'!K:L,2,0))</f>
        <v>#N/A</v>
      </c>
      <c r="L1212" s="70"/>
      <c r="M1212" s="101">
        <f t="shared" si="37"/>
        <v>0</v>
      </c>
      <c r="O1212" s="1" t="e">
        <f>VLOOKUP(K1212,'Fluxo de Caixa'!B:B,1,0)</f>
        <v>#N/A</v>
      </c>
    </row>
    <row r="1213" spans="2:15">
      <c r="B1213" s="60"/>
      <c r="C1213" s="65"/>
      <c r="D1213" s="66"/>
      <c r="E1213" s="20" t="str">
        <f t="shared" si="36"/>
        <v>1-1900</v>
      </c>
      <c r="F1213" s="69"/>
      <c r="G1213" s="67"/>
      <c r="H1213" s="69"/>
      <c r="I1213" s="60"/>
      <c r="J1213" s="67"/>
      <c r="K1213" s="25" t="e">
        <f>IFERROR(VLOOKUP(J1213,'DE-PARA'!J:K,2,0),VLOOKUP('BD Conta 5294-1'!J1213,'DE-PARA'!K:L,2,0))</f>
        <v>#N/A</v>
      </c>
      <c r="L1213" s="70"/>
      <c r="M1213" s="101">
        <f t="shared" si="37"/>
        <v>0</v>
      </c>
      <c r="O1213" s="1" t="e">
        <f>VLOOKUP(K1213,'Fluxo de Caixa'!B:B,1,0)</f>
        <v>#N/A</v>
      </c>
    </row>
    <row r="1214" spans="2:15">
      <c r="B1214" s="60"/>
      <c r="C1214" s="65"/>
      <c r="D1214" s="66"/>
      <c r="E1214" s="20" t="str">
        <f t="shared" si="36"/>
        <v>1-1900</v>
      </c>
      <c r="F1214" s="69"/>
      <c r="G1214" s="67"/>
      <c r="H1214" s="69"/>
      <c r="I1214" s="60"/>
      <c r="J1214" s="67"/>
      <c r="K1214" s="25" t="e">
        <f>IFERROR(VLOOKUP(J1214,'DE-PARA'!J:K,2,0),VLOOKUP('BD Conta 5294-1'!J1214,'DE-PARA'!K:L,2,0))</f>
        <v>#N/A</v>
      </c>
      <c r="L1214" s="70"/>
      <c r="M1214" s="101">
        <f t="shared" si="37"/>
        <v>0</v>
      </c>
      <c r="O1214" s="1" t="e">
        <f>VLOOKUP(K1214,'Fluxo de Caixa'!B:B,1,0)</f>
        <v>#N/A</v>
      </c>
    </row>
    <row r="1215" spans="2:15">
      <c r="B1215" s="60"/>
      <c r="C1215" s="65"/>
      <c r="D1215" s="66"/>
      <c r="E1215" s="20" t="str">
        <f t="shared" si="36"/>
        <v>1-1900</v>
      </c>
      <c r="F1215" s="69"/>
      <c r="G1215" s="67"/>
      <c r="H1215" s="69"/>
      <c r="I1215" s="60"/>
      <c r="J1215" s="67"/>
      <c r="K1215" s="25" t="e">
        <f>IFERROR(VLOOKUP(J1215,'DE-PARA'!J:K,2,0),VLOOKUP('BD Conta 5294-1'!J1215,'DE-PARA'!K:L,2,0))</f>
        <v>#N/A</v>
      </c>
      <c r="L1215" s="70"/>
      <c r="M1215" s="101">
        <f t="shared" si="37"/>
        <v>0</v>
      </c>
      <c r="O1215" s="1" t="e">
        <f>VLOOKUP(K1215,'Fluxo de Caixa'!B:B,1,0)</f>
        <v>#N/A</v>
      </c>
    </row>
    <row r="1216" spans="2:15">
      <c r="B1216" s="60"/>
      <c r="C1216" s="65"/>
      <c r="D1216" s="66"/>
      <c r="E1216" s="20" t="str">
        <f t="shared" si="36"/>
        <v>1-1900</v>
      </c>
      <c r="F1216" s="69"/>
      <c r="G1216" s="67"/>
      <c r="H1216" s="69"/>
      <c r="I1216" s="60"/>
      <c r="J1216" s="67"/>
      <c r="K1216" s="25" t="e">
        <f>IFERROR(VLOOKUP(J1216,'DE-PARA'!J:K,2,0),VLOOKUP('BD Conta 5294-1'!J1216,'DE-PARA'!K:L,2,0))</f>
        <v>#N/A</v>
      </c>
      <c r="L1216" s="70"/>
      <c r="M1216" s="101">
        <f t="shared" si="37"/>
        <v>0</v>
      </c>
      <c r="O1216" s="1" t="e">
        <f>VLOOKUP(K1216,'Fluxo de Caixa'!B:B,1,0)</f>
        <v>#N/A</v>
      </c>
    </row>
    <row r="1217" spans="2:15">
      <c r="B1217" s="60"/>
      <c r="C1217" s="65"/>
      <c r="D1217" s="66"/>
      <c r="E1217" s="20" t="str">
        <f t="shared" si="36"/>
        <v>1-1900</v>
      </c>
      <c r="F1217" s="69"/>
      <c r="G1217" s="67"/>
      <c r="H1217" s="69"/>
      <c r="I1217" s="60"/>
      <c r="J1217" s="67"/>
      <c r="K1217" s="25" t="e">
        <f>IFERROR(VLOOKUP(J1217,'DE-PARA'!J:K,2,0),VLOOKUP('BD Conta 5294-1'!J1217,'DE-PARA'!K:L,2,0))</f>
        <v>#N/A</v>
      </c>
      <c r="L1217" s="70"/>
      <c r="M1217" s="101">
        <f t="shared" si="37"/>
        <v>0</v>
      </c>
      <c r="O1217" s="1" t="e">
        <f>VLOOKUP(K1217,'Fluxo de Caixa'!B:B,1,0)</f>
        <v>#N/A</v>
      </c>
    </row>
    <row r="1218" spans="2:15">
      <c r="B1218" s="60"/>
      <c r="C1218" s="65"/>
      <c r="D1218" s="66"/>
      <c r="E1218" s="20" t="str">
        <f t="shared" si="36"/>
        <v>1-1900</v>
      </c>
      <c r="F1218" s="69"/>
      <c r="G1218" s="67"/>
      <c r="H1218" s="69"/>
      <c r="I1218" s="60"/>
      <c r="J1218" s="67"/>
      <c r="K1218" s="25" t="e">
        <f>IFERROR(VLOOKUP(J1218,'DE-PARA'!J:K,2,0),VLOOKUP('BD Conta 5294-1'!J1218,'DE-PARA'!K:L,2,0))</f>
        <v>#N/A</v>
      </c>
      <c r="L1218" s="70"/>
      <c r="M1218" s="101">
        <f t="shared" si="37"/>
        <v>0</v>
      </c>
      <c r="O1218" s="1" t="e">
        <f>VLOOKUP(K1218,'Fluxo de Caixa'!B:B,1,0)</f>
        <v>#N/A</v>
      </c>
    </row>
    <row r="1219" spans="2:15">
      <c r="B1219" s="60"/>
      <c r="C1219" s="65"/>
      <c r="D1219" s="66"/>
      <c r="E1219" s="20" t="str">
        <f t="shared" si="36"/>
        <v>1-1900</v>
      </c>
      <c r="F1219" s="69"/>
      <c r="G1219" s="67"/>
      <c r="H1219" s="69"/>
      <c r="I1219" s="60"/>
      <c r="J1219" s="67"/>
      <c r="K1219" s="25" t="e">
        <f>IFERROR(VLOOKUP(J1219,'DE-PARA'!J:K,2,0),VLOOKUP('BD Conta 5294-1'!J1219,'DE-PARA'!K:L,2,0))</f>
        <v>#N/A</v>
      </c>
      <c r="L1219" s="70"/>
      <c r="M1219" s="101">
        <f t="shared" si="37"/>
        <v>0</v>
      </c>
      <c r="O1219" s="1" t="e">
        <f>VLOOKUP(K1219,'Fluxo de Caixa'!B:B,1,0)</f>
        <v>#N/A</v>
      </c>
    </row>
    <row r="1220" spans="2:15">
      <c r="B1220" s="60"/>
      <c r="C1220" s="65"/>
      <c r="D1220" s="66"/>
      <c r="E1220" s="20" t="str">
        <f t="shared" ref="E1220:E1283" si="38">MONTH(D1220)&amp;"-"&amp;YEAR(D1220)</f>
        <v>1-1900</v>
      </c>
      <c r="F1220" s="69"/>
      <c r="G1220" s="67"/>
      <c r="H1220" s="69"/>
      <c r="I1220" s="60"/>
      <c r="J1220" s="67"/>
      <c r="K1220" s="25" t="e">
        <f>IFERROR(VLOOKUP(J1220,'DE-PARA'!J:K,2,0),VLOOKUP('BD Conta 5294-1'!J1220,'DE-PARA'!K:L,2,0))</f>
        <v>#N/A</v>
      </c>
      <c r="L1220" s="70"/>
      <c r="M1220" s="101">
        <f t="shared" si="37"/>
        <v>0</v>
      </c>
      <c r="O1220" s="1" t="e">
        <f>VLOOKUP(K1220,'Fluxo de Caixa'!B:B,1,0)</f>
        <v>#N/A</v>
      </c>
    </row>
    <row r="1221" spans="2:15">
      <c r="B1221" s="60"/>
      <c r="C1221" s="65"/>
      <c r="D1221" s="66"/>
      <c r="E1221" s="20" t="str">
        <f t="shared" si="38"/>
        <v>1-1900</v>
      </c>
      <c r="F1221" s="69"/>
      <c r="G1221" s="67"/>
      <c r="H1221" s="69"/>
      <c r="I1221" s="60"/>
      <c r="J1221" s="67"/>
      <c r="K1221" s="25" t="e">
        <f>IFERROR(VLOOKUP(J1221,'DE-PARA'!J:K,2,0),VLOOKUP('BD Conta 5294-1'!J1221,'DE-PARA'!K:L,2,0))</f>
        <v>#N/A</v>
      </c>
      <c r="L1221" s="70"/>
      <c r="M1221" s="101">
        <f t="shared" si="37"/>
        <v>0</v>
      </c>
      <c r="O1221" s="1" t="e">
        <f>VLOOKUP(K1221,'Fluxo de Caixa'!B:B,1,0)</f>
        <v>#N/A</v>
      </c>
    </row>
    <row r="1222" spans="2:15">
      <c r="B1222" s="60"/>
      <c r="C1222" s="65"/>
      <c r="D1222" s="66"/>
      <c r="E1222" s="20" t="str">
        <f t="shared" si="38"/>
        <v>1-1900</v>
      </c>
      <c r="F1222" s="69"/>
      <c r="G1222" s="67"/>
      <c r="H1222" s="69"/>
      <c r="I1222" s="60"/>
      <c r="J1222" s="67"/>
      <c r="K1222" s="25" t="e">
        <f>IFERROR(VLOOKUP(J1222,'DE-PARA'!J:K,2,0),VLOOKUP('BD Conta 5294-1'!J1222,'DE-PARA'!K:L,2,0))</f>
        <v>#N/A</v>
      </c>
      <c r="L1222" s="70"/>
      <c r="M1222" s="101">
        <f t="shared" ref="M1222:M1285" si="39">M1221+L1222</f>
        <v>0</v>
      </c>
      <c r="O1222" s="1" t="e">
        <f>VLOOKUP(K1222,'Fluxo de Caixa'!B:B,1,0)</f>
        <v>#N/A</v>
      </c>
    </row>
    <row r="1223" spans="2:15">
      <c r="B1223" s="60"/>
      <c r="C1223" s="65"/>
      <c r="D1223" s="66"/>
      <c r="E1223" s="20" t="str">
        <f t="shared" si="38"/>
        <v>1-1900</v>
      </c>
      <c r="F1223" s="69"/>
      <c r="G1223" s="67"/>
      <c r="H1223" s="69"/>
      <c r="I1223" s="60"/>
      <c r="J1223" s="67"/>
      <c r="K1223" s="25" t="e">
        <f>IFERROR(VLOOKUP(J1223,'DE-PARA'!J:K,2,0),VLOOKUP('BD Conta 5294-1'!J1223,'DE-PARA'!K:L,2,0))</f>
        <v>#N/A</v>
      </c>
      <c r="L1223" s="70"/>
      <c r="M1223" s="101">
        <f t="shared" si="39"/>
        <v>0</v>
      </c>
      <c r="O1223" s="1" t="e">
        <f>VLOOKUP(K1223,'Fluxo de Caixa'!B:B,1,0)</f>
        <v>#N/A</v>
      </c>
    </row>
    <row r="1224" spans="2:15">
      <c r="B1224" s="60"/>
      <c r="C1224" s="65"/>
      <c r="D1224" s="66"/>
      <c r="E1224" s="20" t="str">
        <f t="shared" si="38"/>
        <v>1-1900</v>
      </c>
      <c r="F1224" s="69"/>
      <c r="G1224" s="67"/>
      <c r="H1224" s="69"/>
      <c r="I1224" s="60"/>
      <c r="J1224" s="67"/>
      <c r="K1224" s="25" t="e">
        <f>IFERROR(VLOOKUP(J1224,'DE-PARA'!J:K,2,0),VLOOKUP('BD Conta 5294-1'!J1224,'DE-PARA'!K:L,2,0))</f>
        <v>#N/A</v>
      </c>
      <c r="L1224" s="70"/>
      <c r="M1224" s="101">
        <f t="shared" si="39"/>
        <v>0</v>
      </c>
      <c r="O1224" s="1" t="e">
        <f>VLOOKUP(K1224,'Fluxo de Caixa'!B:B,1,0)</f>
        <v>#N/A</v>
      </c>
    </row>
    <row r="1225" spans="2:15">
      <c r="B1225" s="60"/>
      <c r="C1225" s="65"/>
      <c r="D1225" s="66"/>
      <c r="E1225" s="20" t="str">
        <f t="shared" si="38"/>
        <v>1-1900</v>
      </c>
      <c r="F1225" s="69"/>
      <c r="G1225" s="67"/>
      <c r="H1225" s="69"/>
      <c r="I1225" s="60"/>
      <c r="J1225" s="67"/>
      <c r="K1225" s="25" t="e">
        <f>IFERROR(VLOOKUP(J1225,'DE-PARA'!J:K,2,0),VLOOKUP('BD Conta 5294-1'!J1225,'DE-PARA'!K:L,2,0))</f>
        <v>#N/A</v>
      </c>
      <c r="L1225" s="70"/>
      <c r="M1225" s="101">
        <f t="shared" si="39"/>
        <v>0</v>
      </c>
      <c r="O1225" s="1" t="e">
        <f>VLOOKUP(K1225,'Fluxo de Caixa'!B:B,1,0)</f>
        <v>#N/A</v>
      </c>
    </row>
    <row r="1226" spans="2:15">
      <c r="B1226" s="60"/>
      <c r="C1226" s="65"/>
      <c r="D1226" s="66"/>
      <c r="E1226" s="20" t="str">
        <f t="shared" si="38"/>
        <v>1-1900</v>
      </c>
      <c r="F1226" s="69"/>
      <c r="G1226" s="67"/>
      <c r="H1226" s="69"/>
      <c r="I1226" s="60"/>
      <c r="J1226" s="67"/>
      <c r="K1226" s="25" t="e">
        <f>IFERROR(VLOOKUP(J1226,'DE-PARA'!J:K,2,0),VLOOKUP('BD Conta 5294-1'!J1226,'DE-PARA'!K:L,2,0))</f>
        <v>#N/A</v>
      </c>
      <c r="L1226" s="70"/>
      <c r="M1226" s="101">
        <f t="shared" si="39"/>
        <v>0</v>
      </c>
      <c r="O1226" s="1" t="e">
        <f>VLOOKUP(K1226,'Fluxo de Caixa'!B:B,1,0)</f>
        <v>#N/A</v>
      </c>
    </row>
    <row r="1227" spans="2:15">
      <c r="B1227" s="60"/>
      <c r="C1227" s="65"/>
      <c r="D1227" s="66"/>
      <c r="E1227" s="20" t="str">
        <f t="shared" si="38"/>
        <v>1-1900</v>
      </c>
      <c r="F1227" s="69"/>
      <c r="G1227" s="67"/>
      <c r="H1227" s="69"/>
      <c r="I1227" s="60"/>
      <c r="J1227" s="67"/>
      <c r="K1227" s="25" t="e">
        <f>IFERROR(VLOOKUP(J1227,'DE-PARA'!J:K,2,0),VLOOKUP('BD Conta 5294-1'!J1227,'DE-PARA'!K:L,2,0))</f>
        <v>#N/A</v>
      </c>
      <c r="L1227" s="70"/>
      <c r="M1227" s="101">
        <f t="shared" si="39"/>
        <v>0</v>
      </c>
      <c r="O1227" s="1" t="e">
        <f>VLOOKUP(K1227,'Fluxo de Caixa'!B:B,1,0)</f>
        <v>#N/A</v>
      </c>
    </row>
    <row r="1228" spans="2:15">
      <c r="B1228" s="60"/>
      <c r="C1228" s="65"/>
      <c r="D1228" s="66"/>
      <c r="E1228" s="20" t="str">
        <f t="shared" si="38"/>
        <v>1-1900</v>
      </c>
      <c r="F1228" s="69"/>
      <c r="G1228" s="67"/>
      <c r="H1228" s="69"/>
      <c r="I1228" s="60"/>
      <c r="J1228" s="67"/>
      <c r="K1228" s="25" t="e">
        <f>IFERROR(VLOOKUP(J1228,'DE-PARA'!J:K,2,0),VLOOKUP('BD Conta 5294-1'!J1228,'DE-PARA'!K:L,2,0))</f>
        <v>#N/A</v>
      </c>
      <c r="L1228" s="70"/>
      <c r="M1228" s="101">
        <f t="shared" si="39"/>
        <v>0</v>
      </c>
      <c r="O1228" s="1" t="e">
        <f>VLOOKUP(K1228,'Fluxo de Caixa'!B:B,1,0)</f>
        <v>#N/A</v>
      </c>
    </row>
    <row r="1229" spans="2:15">
      <c r="B1229" s="60"/>
      <c r="C1229" s="65"/>
      <c r="D1229" s="66"/>
      <c r="E1229" s="20" t="str">
        <f t="shared" si="38"/>
        <v>1-1900</v>
      </c>
      <c r="F1229" s="69"/>
      <c r="G1229" s="67"/>
      <c r="H1229" s="69"/>
      <c r="I1229" s="60"/>
      <c r="J1229" s="67"/>
      <c r="K1229" s="25" t="e">
        <f>IFERROR(VLOOKUP(J1229,'DE-PARA'!J:K,2,0),VLOOKUP('BD Conta 5294-1'!J1229,'DE-PARA'!K:L,2,0))</f>
        <v>#N/A</v>
      </c>
      <c r="L1229" s="70"/>
      <c r="M1229" s="101">
        <f t="shared" si="39"/>
        <v>0</v>
      </c>
      <c r="O1229" s="1" t="e">
        <f>VLOOKUP(K1229,'Fluxo de Caixa'!B:B,1,0)</f>
        <v>#N/A</v>
      </c>
    </row>
    <row r="1230" spans="2:15">
      <c r="B1230" s="60"/>
      <c r="C1230" s="65"/>
      <c r="D1230" s="66"/>
      <c r="E1230" s="20" t="str">
        <f t="shared" si="38"/>
        <v>1-1900</v>
      </c>
      <c r="F1230" s="69"/>
      <c r="G1230" s="67"/>
      <c r="H1230" s="69"/>
      <c r="I1230" s="60"/>
      <c r="J1230" s="67"/>
      <c r="K1230" s="25" t="e">
        <f>IFERROR(VLOOKUP(J1230,'DE-PARA'!J:K,2,0),VLOOKUP('BD Conta 5294-1'!J1230,'DE-PARA'!K:L,2,0))</f>
        <v>#N/A</v>
      </c>
      <c r="L1230" s="70"/>
      <c r="M1230" s="101">
        <f t="shared" si="39"/>
        <v>0</v>
      </c>
      <c r="O1230" s="1" t="e">
        <f>VLOOKUP(K1230,'Fluxo de Caixa'!B:B,1,0)</f>
        <v>#N/A</v>
      </c>
    </row>
    <row r="1231" spans="2:15">
      <c r="B1231" s="60"/>
      <c r="C1231" s="65"/>
      <c r="D1231" s="66"/>
      <c r="E1231" s="20" t="str">
        <f t="shared" si="38"/>
        <v>1-1900</v>
      </c>
      <c r="F1231" s="69"/>
      <c r="G1231" s="67"/>
      <c r="H1231" s="69"/>
      <c r="I1231" s="60"/>
      <c r="J1231" s="67"/>
      <c r="K1231" s="25" t="e">
        <f>IFERROR(VLOOKUP(J1231,'DE-PARA'!J:K,2,0),VLOOKUP('BD Conta 5294-1'!J1231,'DE-PARA'!K:L,2,0))</f>
        <v>#N/A</v>
      </c>
      <c r="L1231" s="70"/>
      <c r="M1231" s="101">
        <f t="shared" si="39"/>
        <v>0</v>
      </c>
      <c r="O1231" s="1" t="e">
        <f>VLOOKUP(K1231,'Fluxo de Caixa'!B:B,1,0)</f>
        <v>#N/A</v>
      </c>
    </row>
    <row r="1232" spans="2:15">
      <c r="B1232" s="60"/>
      <c r="C1232" s="65"/>
      <c r="D1232" s="66"/>
      <c r="E1232" s="20" t="str">
        <f t="shared" si="38"/>
        <v>1-1900</v>
      </c>
      <c r="F1232" s="69"/>
      <c r="G1232" s="67"/>
      <c r="H1232" s="69"/>
      <c r="I1232" s="60"/>
      <c r="J1232" s="67"/>
      <c r="K1232" s="25" t="e">
        <f>IFERROR(VLOOKUP(J1232,'DE-PARA'!J:K,2,0),VLOOKUP('BD Conta 5294-1'!J1232,'DE-PARA'!K:L,2,0))</f>
        <v>#N/A</v>
      </c>
      <c r="L1232" s="70"/>
      <c r="M1232" s="101">
        <f t="shared" si="39"/>
        <v>0</v>
      </c>
      <c r="O1232" s="1" t="e">
        <f>VLOOKUP(K1232,'Fluxo de Caixa'!B:B,1,0)</f>
        <v>#N/A</v>
      </c>
    </row>
    <row r="1233" spans="2:15">
      <c r="B1233" s="60"/>
      <c r="C1233" s="65"/>
      <c r="D1233" s="66"/>
      <c r="E1233" s="20" t="str">
        <f t="shared" si="38"/>
        <v>1-1900</v>
      </c>
      <c r="F1233" s="69"/>
      <c r="G1233" s="67"/>
      <c r="H1233" s="69"/>
      <c r="I1233" s="60"/>
      <c r="J1233" s="67"/>
      <c r="K1233" s="25" t="e">
        <f>IFERROR(VLOOKUP(J1233,'DE-PARA'!J:K,2,0),VLOOKUP('BD Conta 5294-1'!J1233,'DE-PARA'!K:L,2,0))</f>
        <v>#N/A</v>
      </c>
      <c r="L1233" s="70"/>
      <c r="M1233" s="101">
        <f t="shared" si="39"/>
        <v>0</v>
      </c>
      <c r="O1233" s="1" t="e">
        <f>VLOOKUP(K1233,'Fluxo de Caixa'!B:B,1,0)</f>
        <v>#N/A</v>
      </c>
    </row>
    <row r="1234" spans="2:15">
      <c r="B1234" s="60"/>
      <c r="C1234" s="65"/>
      <c r="D1234" s="66"/>
      <c r="E1234" s="20" t="str">
        <f t="shared" si="38"/>
        <v>1-1900</v>
      </c>
      <c r="F1234" s="69"/>
      <c r="G1234" s="67"/>
      <c r="H1234" s="69"/>
      <c r="I1234" s="60"/>
      <c r="J1234" s="67"/>
      <c r="K1234" s="25" t="e">
        <f>IFERROR(VLOOKUP(J1234,'DE-PARA'!J:K,2,0),VLOOKUP('BD Conta 5294-1'!J1234,'DE-PARA'!K:L,2,0))</f>
        <v>#N/A</v>
      </c>
      <c r="L1234" s="70"/>
      <c r="M1234" s="101">
        <f t="shared" si="39"/>
        <v>0</v>
      </c>
      <c r="O1234" s="1" t="e">
        <f>VLOOKUP(K1234,'Fluxo de Caixa'!B:B,1,0)</f>
        <v>#N/A</v>
      </c>
    </row>
    <row r="1235" spans="2:15">
      <c r="B1235" s="60"/>
      <c r="C1235" s="65"/>
      <c r="D1235" s="66"/>
      <c r="E1235" s="20" t="str">
        <f t="shared" si="38"/>
        <v>1-1900</v>
      </c>
      <c r="F1235" s="69"/>
      <c r="G1235" s="67"/>
      <c r="H1235" s="69"/>
      <c r="I1235" s="60"/>
      <c r="J1235" s="67"/>
      <c r="K1235" s="25" t="e">
        <f>IFERROR(VLOOKUP(J1235,'DE-PARA'!J:K,2,0),VLOOKUP('BD Conta 5294-1'!J1235,'DE-PARA'!K:L,2,0))</f>
        <v>#N/A</v>
      </c>
      <c r="L1235" s="70"/>
      <c r="M1235" s="101">
        <f t="shared" si="39"/>
        <v>0</v>
      </c>
      <c r="O1235" s="1" t="e">
        <f>VLOOKUP(K1235,'Fluxo de Caixa'!B:B,1,0)</f>
        <v>#N/A</v>
      </c>
    </row>
    <row r="1236" spans="2:15">
      <c r="B1236" s="60"/>
      <c r="C1236" s="65"/>
      <c r="D1236" s="66"/>
      <c r="E1236" s="20" t="str">
        <f t="shared" si="38"/>
        <v>1-1900</v>
      </c>
      <c r="F1236" s="69"/>
      <c r="G1236" s="67"/>
      <c r="H1236" s="69"/>
      <c r="I1236" s="60"/>
      <c r="J1236" s="67"/>
      <c r="K1236" s="25" t="e">
        <f>IFERROR(VLOOKUP(J1236,'DE-PARA'!J:K,2,0),VLOOKUP('BD Conta 5294-1'!J1236,'DE-PARA'!K:L,2,0))</f>
        <v>#N/A</v>
      </c>
      <c r="L1236" s="70"/>
      <c r="M1236" s="101">
        <f t="shared" si="39"/>
        <v>0</v>
      </c>
      <c r="O1236" s="1" t="e">
        <f>VLOOKUP(K1236,'Fluxo de Caixa'!B:B,1,0)</f>
        <v>#N/A</v>
      </c>
    </row>
    <row r="1237" spans="2:15">
      <c r="B1237" s="60"/>
      <c r="C1237" s="65"/>
      <c r="D1237" s="66"/>
      <c r="E1237" s="20" t="str">
        <f t="shared" si="38"/>
        <v>1-1900</v>
      </c>
      <c r="F1237" s="69"/>
      <c r="G1237" s="67"/>
      <c r="H1237" s="69"/>
      <c r="I1237" s="60"/>
      <c r="J1237" s="67"/>
      <c r="K1237" s="25" t="e">
        <f>IFERROR(VLOOKUP(J1237,'DE-PARA'!J:K,2,0),VLOOKUP('BD Conta 5294-1'!J1237,'DE-PARA'!K:L,2,0))</f>
        <v>#N/A</v>
      </c>
      <c r="L1237" s="70"/>
      <c r="M1237" s="101">
        <f t="shared" si="39"/>
        <v>0</v>
      </c>
      <c r="O1237" s="1" t="e">
        <f>VLOOKUP(K1237,'Fluxo de Caixa'!B:B,1,0)</f>
        <v>#N/A</v>
      </c>
    </row>
    <row r="1238" spans="2:15">
      <c r="B1238" s="60"/>
      <c r="C1238" s="65"/>
      <c r="D1238" s="66"/>
      <c r="E1238" s="20" t="str">
        <f t="shared" si="38"/>
        <v>1-1900</v>
      </c>
      <c r="F1238" s="69"/>
      <c r="G1238" s="67"/>
      <c r="H1238" s="69"/>
      <c r="I1238" s="60"/>
      <c r="J1238" s="67"/>
      <c r="K1238" s="25" t="e">
        <f>IFERROR(VLOOKUP(J1238,'DE-PARA'!J:K,2,0),VLOOKUP('BD Conta 5294-1'!J1238,'DE-PARA'!K:L,2,0))</f>
        <v>#N/A</v>
      </c>
      <c r="L1238" s="70"/>
      <c r="M1238" s="101">
        <f t="shared" si="39"/>
        <v>0</v>
      </c>
      <c r="O1238" s="1" t="e">
        <f>VLOOKUP(K1238,'Fluxo de Caixa'!B:B,1,0)</f>
        <v>#N/A</v>
      </c>
    </row>
    <row r="1239" spans="2:15">
      <c r="B1239" s="60"/>
      <c r="C1239" s="65"/>
      <c r="D1239" s="66"/>
      <c r="E1239" s="20" t="str">
        <f t="shared" si="38"/>
        <v>1-1900</v>
      </c>
      <c r="F1239" s="69"/>
      <c r="G1239" s="67"/>
      <c r="H1239" s="69"/>
      <c r="I1239" s="60"/>
      <c r="J1239" s="67"/>
      <c r="K1239" s="25" t="e">
        <f>IFERROR(VLOOKUP(J1239,'DE-PARA'!J:K,2,0),VLOOKUP('BD Conta 5294-1'!J1239,'DE-PARA'!K:L,2,0))</f>
        <v>#N/A</v>
      </c>
      <c r="L1239" s="70"/>
      <c r="M1239" s="101">
        <f t="shared" si="39"/>
        <v>0</v>
      </c>
      <c r="O1239" s="1" t="e">
        <f>VLOOKUP(K1239,'Fluxo de Caixa'!B:B,1,0)</f>
        <v>#N/A</v>
      </c>
    </row>
    <row r="1240" spans="2:15">
      <c r="B1240" s="60"/>
      <c r="C1240" s="65"/>
      <c r="D1240" s="66"/>
      <c r="E1240" s="20" t="str">
        <f t="shared" si="38"/>
        <v>1-1900</v>
      </c>
      <c r="F1240" s="69"/>
      <c r="G1240" s="67"/>
      <c r="H1240" s="69"/>
      <c r="I1240" s="60"/>
      <c r="J1240" s="67"/>
      <c r="K1240" s="25" t="e">
        <f>IFERROR(VLOOKUP(J1240,'DE-PARA'!J:K,2,0),VLOOKUP('BD Conta 5294-1'!J1240,'DE-PARA'!K:L,2,0))</f>
        <v>#N/A</v>
      </c>
      <c r="L1240" s="70"/>
      <c r="M1240" s="101">
        <f t="shared" si="39"/>
        <v>0</v>
      </c>
      <c r="O1240" s="1" t="e">
        <f>VLOOKUP(K1240,'Fluxo de Caixa'!B:B,1,0)</f>
        <v>#N/A</v>
      </c>
    </row>
    <row r="1241" spans="2:15">
      <c r="B1241" s="60"/>
      <c r="C1241" s="65"/>
      <c r="D1241" s="66"/>
      <c r="E1241" s="20" t="str">
        <f t="shared" si="38"/>
        <v>1-1900</v>
      </c>
      <c r="F1241" s="69"/>
      <c r="G1241" s="67"/>
      <c r="H1241" s="69"/>
      <c r="I1241" s="60"/>
      <c r="J1241" s="67"/>
      <c r="K1241" s="25" t="e">
        <f>IFERROR(VLOOKUP(J1241,'DE-PARA'!J:K,2,0),VLOOKUP('BD Conta 5294-1'!J1241,'DE-PARA'!K:L,2,0))</f>
        <v>#N/A</v>
      </c>
      <c r="L1241" s="70"/>
      <c r="M1241" s="101">
        <f t="shared" si="39"/>
        <v>0</v>
      </c>
      <c r="O1241" s="1" t="e">
        <f>VLOOKUP(K1241,'Fluxo de Caixa'!B:B,1,0)</f>
        <v>#N/A</v>
      </c>
    </row>
    <row r="1242" spans="2:15">
      <c r="B1242" s="60"/>
      <c r="C1242" s="65"/>
      <c r="D1242" s="66"/>
      <c r="E1242" s="20" t="str">
        <f t="shared" si="38"/>
        <v>1-1900</v>
      </c>
      <c r="F1242" s="69"/>
      <c r="G1242" s="67"/>
      <c r="H1242" s="69"/>
      <c r="I1242" s="60"/>
      <c r="J1242" s="67"/>
      <c r="K1242" s="25" t="e">
        <f>IFERROR(VLOOKUP(J1242,'DE-PARA'!J:K,2,0),VLOOKUP('BD Conta 5294-1'!J1242,'DE-PARA'!K:L,2,0))</f>
        <v>#N/A</v>
      </c>
      <c r="L1242" s="70"/>
      <c r="M1242" s="101">
        <f t="shared" si="39"/>
        <v>0</v>
      </c>
      <c r="O1242" s="1" t="e">
        <f>VLOOKUP(K1242,'Fluxo de Caixa'!B:B,1,0)</f>
        <v>#N/A</v>
      </c>
    </row>
    <row r="1243" spans="2:15">
      <c r="B1243" s="60"/>
      <c r="C1243" s="65"/>
      <c r="D1243" s="66"/>
      <c r="E1243" s="20" t="str">
        <f t="shared" si="38"/>
        <v>1-1900</v>
      </c>
      <c r="F1243" s="69"/>
      <c r="G1243" s="67"/>
      <c r="H1243" s="69"/>
      <c r="I1243" s="60"/>
      <c r="J1243" s="67"/>
      <c r="K1243" s="25" t="e">
        <f>IFERROR(VLOOKUP(J1243,'DE-PARA'!J:K,2,0),VLOOKUP('BD Conta 5294-1'!J1243,'DE-PARA'!K:L,2,0))</f>
        <v>#N/A</v>
      </c>
      <c r="L1243" s="70"/>
      <c r="M1243" s="101">
        <f t="shared" si="39"/>
        <v>0</v>
      </c>
      <c r="O1243" s="1" t="e">
        <f>VLOOKUP(K1243,'Fluxo de Caixa'!B:B,1,0)</f>
        <v>#N/A</v>
      </c>
    </row>
    <row r="1244" spans="2:15">
      <c r="B1244" s="60"/>
      <c r="C1244" s="65"/>
      <c r="D1244" s="66"/>
      <c r="E1244" s="20" t="str">
        <f t="shared" si="38"/>
        <v>1-1900</v>
      </c>
      <c r="F1244" s="69"/>
      <c r="G1244" s="67"/>
      <c r="H1244" s="69"/>
      <c r="I1244" s="60"/>
      <c r="J1244" s="67"/>
      <c r="K1244" s="25" t="e">
        <f>IFERROR(VLOOKUP(J1244,'DE-PARA'!J:K,2,0),VLOOKUP('BD Conta 5294-1'!J1244,'DE-PARA'!K:L,2,0))</f>
        <v>#N/A</v>
      </c>
      <c r="L1244" s="70"/>
      <c r="M1244" s="101">
        <f t="shared" si="39"/>
        <v>0</v>
      </c>
      <c r="O1244" s="1" t="e">
        <f>VLOOKUP(K1244,'Fluxo de Caixa'!B:B,1,0)</f>
        <v>#N/A</v>
      </c>
    </row>
    <row r="1245" spans="2:15">
      <c r="B1245" s="60"/>
      <c r="C1245" s="65"/>
      <c r="D1245" s="66"/>
      <c r="E1245" s="20" t="str">
        <f t="shared" si="38"/>
        <v>1-1900</v>
      </c>
      <c r="F1245" s="69"/>
      <c r="G1245" s="67"/>
      <c r="H1245" s="69"/>
      <c r="I1245" s="60"/>
      <c r="J1245" s="67"/>
      <c r="K1245" s="25" t="e">
        <f>IFERROR(VLOOKUP(J1245,'DE-PARA'!J:K,2,0),VLOOKUP('BD Conta 5294-1'!J1245,'DE-PARA'!K:L,2,0))</f>
        <v>#N/A</v>
      </c>
      <c r="L1245" s="70"/>
      <c r="M1245" s="101">
        <f t="shared" si="39"/>
        <v>0</v>
      </c>
      <c r="O1245" s="1" t="e">
        <f>VLOOKUP(K1245,'Fluxo de Caixa'!B:B,1,0)</f>
        <v>#N/A</v>
      </c>
    </row>
    <row r="1246" spans="2:15">
      <c r="B1246" s="60"/>
      <c r="C1246" s="65"/>
      <c r="D1246" s="66"/>
      <c r="E1246" s="20" t="str">
        <f t="shared" si="38"/>
        <v>1-1900</v>
      </c>
      <c r="F1246" s="69"/>
      <c r="G1246" s="67"/>
      <c r="H1246" s="69"/>
      <c r="I1246" s="60"/>
      <c r="J1246" s="67"/>
      <c r="K1246" s="25" t="e">
        <f>IFERROR(VLOOKUP(J1246,'DE-PARA'!J:K,2,0),VLOOKUP('BD Conta 5294-1'!J1246,'DE-PARA'!K:L,2,0))</f>
        <v>#N/A</v>
      </c>
      <c r="L1246" s="70"/>
      <c r="M1246" s="101">
        <f t="shared" si="39"/>
        <v>0</v>
      </c>
      <c r="O1246" s="1" t="e">
        <f>VLOOKUP(K1246,'Fluxo de Caixa'!B:B,1,0)</f>
        <v>#N/A</v>
      </c>
    </row>
    <row r="1247" spans="2:15">
      <c r="B1247" s="60"/>
      <c r="C1247" s="65"/>
      <c r="D1247" s="66"/>
      <c r="E1247" s="20" t="str">
        <f t="shared" si="38"/>
        <v>1-1900</v>
      </c>
      <c r="F1247" s="69"/>
      <c r="G1247" s="67"/>
      <c r="H1247" s="69"/>
      <c r="I1247" s="60"/>
      <c r="J1247" s="67"/>
      <c r="K1247" s="25" t="e">
        <f>IFERROR(VLOOKUP(J1247,'DE-PARA'!J:K,2,0),VLOOKUP('BD Conta 5294-1'!J1247,'DE-PARA'!K:L,2,0))</f>
        <v>#N/A</v>
      </c>
      <c r="L1247" s="70"/>
      <c r="M1247" s="101">
        <f t="shared" si="39"/>
        <v>0</v>
      </c>
      <c r="O1247" s="1" t="e">
        <f>VLOOKUP(K1247,'Fluxo de Caixa'!B:B,1,0)</f>
        <v>#N/A</v>
      </c>
    </row>
    <row r="1248" spans="2:15">
      <c r="B1248" s="60"/>
      <c r="C1248" s="65"/>
      <c r="D1248" s="66"/>
      <c r="E1248" s="20" t="str">
        <f t="shared" si="38"/>
        <v>1-1900</v>
      </c>
      <c r="F1248" s="69"/>
      <c r="G1248" s="67"/>
      <c r="H1248" s="69"/>
      <c r="I1248" s="60"/>
      <c r="J1248" s="67"/>
      <c r="K1248" s="25" t="e">
        <f>IFERROR(VLOOKUP(J1248,'DE-PARA'!J:K,2,0),VLOOKUP('BD Conta 5294-1'!J1248,'DE-PARA'!K:L,2,0))</f>
        <v>#N/A</v>
      </c>
      <c r="L1248" s="70"/>
      <c r="M1248" s="101">
        <f t="shared" si="39"/>
        <v>0</v>
      </c>
      <c r="O1248" s="1" t="e">
        <f>VLOOKUP(K1248,'Fluxo de Caixa'!B:B,1,0)</f>
        <v>#N/A</v>
      </c>
    </row>
    <row r="1249" spans="2:15">
      <c r="B1249" s="60"/>
      <c r="C1249" s="65"/>
      <c r="D1249" s="66"/>
      <c r="E1249" s="20" t="str">
        <f t="shared" si="38"/>
        <v>1-1900</v>
      </c>
      <c r="F1249" s="69"/>
      <c r="G1249" s="67"/>
      <c r="H1249" s="69"/>
      <c r="I1249" s="60"/>
      <c r="J1249" s="67"/>
      <c r="K1249" s="25" t="e">
        <f>IFERROR(VLOOKUP(J1249,'DE-PARA'!J:K,2,0),VLOOKUP('BD Conta 5294-1'!J1249,'DE-PARA'!K:L,2,0))</f>
        <v>#N/A</v>
      </c>
      <c r="L1249" s="70"/>
      <c r="M1249" s="101">
        <f t="shared" si="39"/>
        <v>0</v>
      </c>
      <c r="O1249" s="1" t="e">
        <f>VLOOKUP(K1249,'Fluxo de Caixa'!B:B,1,0)</f>
        <v>#N/A</v>
      </c>
    </row>
    <row r="1250" spans="2:15">
      <c r="B1250" s="60"/>
      <c r="C1250" s="65"/>
      <c r="D1250" s="66"/>
      <c r="E1250" s="20" t="str">
        <f t="shared" si="38"/>
        <v>1-1900</v>
      </c>
      <c r="F1250" s="69"/>
      <c r="G1250" s="67"/>
      <c r="H1250" s="69"/>
      <c r="I1250" s="60"/>
      <c r="J1250" s="67"/>
      <c r="K1250" s="25" t="e">
        <f>IFERROR(VLOOKUP(J1250,'DE-PARA'!J:K,2,0),VLOOKUP('BD Conta 5294-1'!J1250,'DE-PARA'!K:L,2,0))</f>
        <v>#N/A</v>
      </c>
      <c r="L1250" s="70"/>
      <c r="M1250" s="101">
        <f t="shared" si="39"/>
        <v>0</v>
      </c>
      <c r="O1250" s="1" t="e">
        <f>VLOOKUP(K1250,'Fluxo de Caixa'!B:B,1,0)</f>
        <v>#N/A</v>
      </c>
    </row>
    <row r="1251" spans="2:15">
      <c r="B1251" s="60"/>
      <c r="C1251" s="65"/>
      <c r="D1251" s="66"/>
      <c r="E1251" s="20" t="str">
        <f t="shared" si="38"/>
        <v>1-1900</v>
      </c>
      <c r="F1251" s="69"/>
      <c r="G1251" s="67"/>
      <c r="H1251" s="69"/>
      <c r="I1251" s="60"/>
      <c r="J1251" s="67"/>
      <c r="K1251" s="25" t="e">
        <f>IFERROR(VLOOKUP(J1251,'DE-PARA'!J:K,2,0),VLOOKUP('BD Conta 5294-1'!J1251,'DE-PARA'!K:L,2,0))</f>
        <v>#N/A</v>
      </c>
      <c r="L1251" s="70"/>
      <c r="M1251" s="101">
        <f t="shared" si="39"/>
        <v>0</v>
      </c>
      <c r="O1251" s="1" t="e">
        <f>VLOOKUP(K1251,'Fluxo de Caixa'!B:B,1,0)</f>
        <v>#N/A</v>
      </c>
    </row>
    <row r="1252" spans="2:15">
      <c r="B1252" s="60"/>
      <c r="C1252" s="65"/>
      <c r="D1252" s="66"/>
      <c r="E1252" s="20" t="str">
        <f t="shared" si="38"/>
        <v>1-1900</v>
      </c>
      <c r="F1252" s="69"/>
      <c r="G1252" s="67"/>
      <c r="H1252" s="69"/>
      <c r="I1252" s="60"/>
      <c r="J1252" s="67"/>
      <c r="K1252" s="25" t="e">
        <f>IFERROR(VLOOKUP(J1252,'DE-PARA'!J:K,2,0),VLOOKUP('BD Conta 5294-1'!J1252,'DE-PARA'!K:L,2,0))</f>
        <v>#N/A</v>
      </c>
      <c r="L1252" s="70"/>
      <c r="M1252" s="101">
        <f t="shared" si="39"/>
        <v>0</v>
      </c>
      <c r="O1252" s="1" t="e">
        <f>VLOOKUP(K1252,'Fluxo de Caixa'!B:B,1,0)</f>
        <v>#N/A</v>
      </c>
    </row>
    <row r="1253" spans="2:15">
      <c r="B1253" s="60"/>
      <c r="C1253" s="65"/>
      <c r="D1253" s="66"/>
      <c r="E1253" s="20" t="str">
        <f t="shared" si="38"/>
        <v>1-1900</v>
      </c>
      <c r="F1253" s="69"/>
      <c r="G1253" s="67"/>
      <c r="H1253" s="69"/>
      <c r="I1253" s="60"/>
      <c r="J1253" s="67"/>
      <c r="K1253" s="25" t="e">
        <f>IFERROR(VLOOKUP(J1253,'DE-PARA'!J:K,2,0),VLOOKUP('BD Conta 5294-1'!J1253,'DE-PARA'!K:L,2,0))</f>
        <v>#N/A</v>
      </c>
      <c r="L1253" s="70"/>
      <c r="M1253" s="101">
        <f t="shared" si="39"/>
        <v>0</v>
      </c>
      <c r="O1253" s="1" t="e">
        <f>VLOOKUP(K1253,'Fluxo de Caixa'!B:B,1,0)</f>
        <v>#N/A</v>
      </c>
    </row>
    <row r="1254" spans="2:15">
      <c r="B1254" s="60"/>
      <c r="C1254" s="65"/>
      <c r="D1254" s="66"/>
      <c r="E1254" s="20" t="str">
        <f t="shared" si="38"/>
        <v>1-1900</v>
      </c>
      <c r="F1254" s="69"/>
      <c r="G1254" s="67"/>
      <c r="H1254" s="69"/>
      <c r="I1254" s="60"/>
      <c r="J1254" s="67"/>
      <c r="K1254" s="25" t="e">
        <f>IFERROR(VLOOKUP(J1254,'DE-PARA'!J:K,2,0),VLOOKUP('BD Conta 5294-1'!J1254,'DE-PARA'!K:L,2,0))</f>
        <v>#N/A</v>
      </c>
      <c r="L1254" s="70"/>
      <c r="M1254" s="101">
        <f t="shared" si="39"/>
        <v>0</v>
      </c>
      <c r="O1254" s="1" t="e">
        <f>VLOOKUP(K1254,'Fluxo de Caixa'!B:B,1,0)</f>
        <v>#N/A</v>
      </c>
    </row>
    <row r="1255" spans="2:15">
      <c r="B1255" s="60"/>
      <c r="C1255" s="65"/>
      <c r="D1255" s="66"/>
      <c r="E1255" s="20" t="str">
        <f t="shared" si="38"/>
        <v>1-1900</v>
      </c>
      <c r="F1255" s="69"/>
      <c r="G1255" s="67"/>
      <c r="H1255" s="69"/>
      <c r="I1255" s="60"/>
      <c r="J1255" s="67"/>
      <c r="K1255" s="25" t="e">
        <f>IFERROR(VLOOKUP(J1255,'DE-PARA'!J:K,2,0),VLOOKUP('BD Conta 5294-1'!J1255,'DE-PARA'!K:L,2,0))</f>
        <v>#N/A</v>
      </c>
      <c r="L1255" s="70"/>
      <c r="M1255" s="101">
        <f t="shared" si="39"/>
        <v>0</v>
      </c>
      <c r="O1255" s="1" t="e">
        <f>VLOOKUP(K1255,'Fluxo de Caixa'!B:B,1,0)</f>
        <v>#N/A</v>
      </c>
    </row>
    <row r="1256" spans="2:15">
      <c r="B1256" s="60"/>
      <c r="C1256" s="65"/>
      <c r="D1256" s="66"/>
      <c r="E1256" s="20" t="str">
        <f t="shared" si="38"/>
        <v>1-1900</v>
      </c>
      <c r="F1256" s="69"/>
      <c r="G1256" s="67"/>
      <c r="H1256" s="69"/>
      <c r="I1256" s="60"/>
      <c r="J1256" s="67"/>
      <c r="K1256" s="25" t="e">
        <f>IFERROR(VLOOKUP(J1256,'DE-PARA'!J:K,2,0),VLOOKUP('BD Conta 5294-1'!J1256,'DE-PARA'!K:L,2,0))</f>
        <v>#N/A</v>
      </c>
      <c r="L1256" s="70"/>
      <c r="M1256" s="101">
        <f t="shared" si="39"/>
        <v>0</v>
      </c>
      <c r="O1256" s="1" t="e">
        <f>VLOOKUP(K1256,'Fluxo de Caixa'!B:B,1,0)</f>
        <v>#N/A</v>
      </c>
    </row>
    <row r="1257" spans="2:15">
      <c r="B1257" s="60"/>
      <c r="C1257" s="65"/>
      <c r="D1257" s="66"/>
      <c r="E1257" s="20" t="str">
        <f t="shared" si="38"/>
        <v>1-1900</v>
      </c>
      <c r="F1257" s="69"/>
      <c r="G1257" s="67"/>
      <c r="H1257" s="69"/>
      <c r="I1257" s="60"/>
      <c r="J1257" s="67"/>
      <c r="K1257" s="25" t="e">
        <f>IFERROR(VLOOKUP(J1257,'DE-PARA'!J:K,2,0),VLOOKUP('BD Conta 5294-1'!J1257,'DE-PARA'!K:L,2,0))</f>
        <v>#N/A</v>
      </c>
      <c r="L1257" s="70"/>
      <c r="M1257" s="101">
        <f t="shared" si="39"/>
        <v>0</v>
      </c>
      <c r="O1257" s="1" t="e">
        <f>VLOOKUP(K1257,'Fluxo de Caixa'!B:B,1,0)</f>
        <v>#N/A</v>
      </c>
    </row>
    <row r="1258" spans="2:15">
      <c r="B1258" s="60"/>
      <c r="C1258" s="65"/>
      <c r="D1258" s="66"/>
      <c r="E1258" s="20" t="str">
        <f t="shared" si="38"/>
        <v>1-1900</v>
      </c>
      <c r="F1258" s="69"/>
      <c r="G1258" s="67"/>
      <c r="H1258" s="69"/>
      <c r="I1258" s="60"/>
      <c r="J1258" s="67"/>
      <c r="K1258" s="25" t="e">
        <f>IFERROR(VLOOKUP(J1258,'DE-PARA'!J:K,2,0),VLOOKUP('BD Conta 5294-1'!J1258,'DE-PARA'!K:L,2,0))</f>
        <v>#N/A</v>
      </c>
      <c r="L1258" s="70"/>
      <c r="M1258" s="101">
        <f t="shared" si="39"/>
        <v>0</v>
      </c>
      <c r="O1258" s="1" t="e">
        <f>VLOOKUP(K1258,'Fluxo de Caixa'!B:B,1,0)</f>
        <v>#N/A</v>
      </c>
    </row>
    <row r="1259" spans="2:15">
      <c r="B1259" s="60"/>
      <c r="C1259" s="65"/>
      <c r="D1259" s="66"/>
      <c r="E1259" s="20" t="str">
        <f t="shared" si="38"/>
        <v>1-1900</v>
      </c>
      <c r="F1259" s="69"/>
      <c r="G1259" s="67"/>
      <c r="H1259" s="69"/>
      <c r="I1259" s="60"/>
      <c r="J1259" s="67"/>
      <c r="K1259" s="25" t="e">
        <f>IFERROR(VLOOKUP(J1259,'DE-PARA'!J:K,2,0),VLOOKUP('BD Conta 5294-1'!J1259,'DE-PARA'!K:L,2,0))</f>
        <v>#N/A</v>
      </c>
      <c r="L1259" s="70"/>
      <c r="M1259" s="101">
        <f t="shared" si="39"/>
        <v>0</v>
      </c>
      <c r="O1259" s="1" t="e">
        <f>VLOOKUP(K1259,'Fluxo de Caixa'!B:B,1,0)</f>
        <v>#N/A</v>
      </c>
    </row>
    <row r="1260" spans="2:15">
      <c r="B1260" s="60"/>
      <c r="C1260" s="65"/>
      <c r="D1260" s="66"/>
      <c r="E1260" s="20" t="str">
        <f t="shared" si="38"/>
        <v>1-1900</v>
      </c>
      <c r="F1260" s="69"/>
      <c r="G1260" s="67"/>
      <c r="H1260" s="69"/>
      <c r="I1260" s="60"/>
      <c r="J1260" s="67"/>
      <c r="K1260" s="25" t="e">
        <f>IFERROR(VLOOKUP(J1260,'DE-PARA'!J:K,2,0),VLOOKUP('BD Conta 5294-1'!J1260,'DE-PARA'!K:L,2,0))</f>
        <v>#N/A</v>
      </c>
      <c r="L1260" s="70"/>
      <c r="M1260" s="101">
        <f t="shared" si="39"/>
        <v>0</v>
      </c>
      <c r="O1260" s="1" t="e">
        <f>VLOOKUP(K1260,'Fluxo de Caixa'!B:B,1,0)</f>
        <v>#N/A</v>
      </c>
    </row>
    <row r="1261" spans="2:15">
      <c r="B1261" s="60"/>
      <c r="C1261" s="65"/>
      <c r="D1261" s="66"/>
      <c r="E1261" s="20" t="str">
        <f t="shared" si="38"/>
        <v>1-1900</v>
      </c>
      <c r="F1261" s="69"/>
      <c r="G1261" s="67"/>
      <c r="H1261" s="69"/>
      <c r="I1261" s="60"/>
      <c r="J1261" s="67"/>
      <c r="K1261" s="25" t="e">
        <f>IFERROR(VLOOKUP(J1261,'DE-PARA'!J:K,2,0),VLOOKUP('BD Conta 5294-1'!J1261,'DE-PARA'!K:L,2,0))</f>
        <v>#N/A</v>
      </c>
      <c r="L1261" s="70"/>
      <c r="M1261" s="101">
        <f t="shared" si="39"/>
        <v>0</v>
      </c>
      <c r="O1261" s="1" t="e">
        <f>VLOOKUP(K1261,'Fluxo de Caixa'!B:B,1,0)</f>
        <v>#N/A</v>
      </c>
    </row>
    <row r="1262" spans="2:15">
      <c r="B1262" s="60"/>
      <c r="C1262" s="65"/>
      <c r="D1262" s="66"/>
      <c r="E1262" s="20" t="str">
        <f t="shared" si="38"/>
        <v>1-1900</v>
      </c>
      <c r="F1262" s="69"/>
      <c r="G1262" s="67"/>
      <c r="H1262" s="69"/>
      <c r="I1262" s="60"/>
      <c r="J1262" s="67"/>
      <c r="K1262" s="25" t="e">
        <f>IFERROR(VLOOKUP(J1262,'DE-PARA'!J:K,2,0),VLOOKUP('BD Conta 5294-1'!J1262,'DE-PARA'!K:L,2,0))</f>
        <v>#N/A</v>
      </c>
      <c r="L1262" s="70"/>
      <c r="M1262" s="101">
        <f t="shared" si="39"/>
        <v>0</v>
      </c>
      <c r="O1262" s="1" t="e">
        <f>VLOOKUP(K1262,'Fluxo de Caixa'!B:B,1,0)</f>
        <v>#N/A</v>
      </c>
    </row>
    <row r="1263" spans="2:15">
      <c r="B1263" s="60"/>
      <c r="C1263" s="65"/>
      <c r="D1263" s="66"/>
      <c r="E1263" s="20" t="str">
        <f t="shared" si="38"/>
        <v>1-1900</v>
      </c>
      <c r="F1263" s="69"/>
      <c r="G1263" s="67"/>
      <c r="H1263" s="69"/>
      <c r="I1263" s="60"/>
      <c r="J1263" s="67"/>
      <c r="K1263" s="25" t="e">
        <f>IFERROR(VLOOKUP(J1263,'DE-PARA'!J:K,2,0),VLOOKUP('BD Conta 5294-1'!J1263,'DE-PARA'!K:L,2,0))</f>
        <v>#N/A</v>
      </c>
      <c r="L1263" s="70"/>
      <c r="M1263" s="101">
        <f t="shared" si="39"/>
        <v>0</v>
      </c>
      <c r="O1263" s="1" t="e">
        <f>VLOOKUP(K1263,'Fluxo de Caixa'!B:B,1,0)</f>
        <v>#N/A</v>
      </c>
    </row>
    <row r="1264" spans="2:15">
      <c r="B1264" s="60"/>
      <c r="C1264" s="65"/>
      <c r="D1264" s="66"/>
      <c r="E1264" s="20" t="str">
        <f t="shared" si="38"/>
        <v>1-1900</v>
      </c>
      <c r="F1264" s="69"/>
      <c r="G1264" s="67"/>
      <c r="H1264" s="69"/>
      <c r="I1264" s="60"/>
      <c r="J1264" s="67"/>
      <c r="K1264" s="25" t="e">
        <f>IFERROR(VLOOKUP(J1264,'DE-PARA'!J:K,2,0),VLOOKUP('BD Conta 5294-1'!J1264,'DE-PARA'!K:L,2,0))</f>
        <v>#N/A</v>
      </c>
      <c r="L1264" s="70"/>
      <c r="M1264" s="101">
        <f t="shared" si="39"/>
        <v>0</v>
      </c>
      <c r="O1264" s="1" t="e">
        <f>VLOOKUP(K1264,'Fluxo de Caixa'!B:B,1,0)</f>
        <v>#N/A</v>
      </c>
    </row>
    <row r="1265" spans="2:15">
      <c r="B1265" s="60"/>
      <c r="C1265" s="65"/>
      <c r="D1265" s="66"/>
      <c r="E1265" s="20" t="str">
        <f t="shared" si="38"/>
        <v>1-1900</v>
      </c>
      <c r="F1265" s="69"/>
      <c r="G1265" s="67"/>
      <c r="H1265" s="69"/>
      <c r="I1265" s="60"/>
      <c r="J1265" s="67"/>
      <c r="K1265" s="25" t="e">
        <f>IFERROR(VLOOKUP(J1265,'DE-PARA'!J:K,2,0),VLOOKUP('BD Conta 5294-1'!J1265,'DE-PARA'!K:L,2,0))</f>
        <v>#N/A</v>
      </c>
      <c r="L1265" s="70"/>
      <c r="M1265" s="101">
        <f t="shared" si="39"/>
        <v>0</v>
      </c>
      <c r="O1265" s="1" t="e">
        <f>VLOOKUP(K1265,'Fluxo de Caixa'!B:B,1,0)</f>
        <v>#N/A</v>
      </c>
    </row>
    <row r="1266" spans="2:15">
      <c r="B1266" s="60"/>
      <c r="C1266" s="65"/>
      <c r="D1266" s="66"/>
      <c r="E1266" s="20" t="str">
        <f t="shared" si="38"/>
        <v>1-1900</v>
      </c>
      <c r="F1266" s="69"/>
      <c r="G1266" s="67"/>
      <c r="H1266" s="69"/>
      <c r="I1266" s="60"/>
      <c r="J1266" s="67"/>
      <c r="K1266" s="25" t="e">
        <f>IFERROR(VLOOKUP(J1266,'DE-PARA'!J:K,2,0),VLOOKUP('BD Conta 5294-1'!J1266,'DE-PARA'!K:L,2,0))</f>
        <v>#N/A</v>
      </c>
      <c r="L1266" s="70"/>
      <c r="M1266" s="101">
        <f t="shared" si="39"/>
        <v>0</v>
      </c>
      <c r="O1266" s="1" t="e">
        <f>VLOOKUP(K1266,'Fluxo de Caixa'!B:B,1,0)</f>
        <v>#N/A</v>
      </c>
    </row>
    <row r="1267" spans="2:15">
      <c r="B1267" s="60"/>
      <c r="C1267" s="65"/>
      <c r="D1267" s="66"/>
      <c r="E1267" s="20" t="str">
        <f t="shared" si="38"/>
        <v>1-1900</v>
      </c>
      <c r="F1267" s="69"/>
      <c r="G1267" s="67"/>
      <c r="H1267" s="69"/>
      <c r="I1267" s="60"/>
      <c r="J1267" s="67"/>
      <c r="K1267" s="25" t="e">
        <f>IFERROR(VLOOKUP(J1267,'DE-PARA'!J:K,2,0),VLOOKUP('BD Conta 5294-1'!J1267,'DE-PARA'!K:L,2,0))</f>
        <v>#N/A</v>
      </c>
      <c r="L1267" s="70"/>
      <c r="M1267" s="101">
        <f t="shared" si="39"/>
        <v>0</v>
      </c>
      <c r="O1267" s="1" t="e">
        <f>VLOOKUP(K1267,'Fluxo de Caixa'!B:B,1,0)</f>
        <v>#N/A</v>
      </c>
    </row>
    <row r="1268" spans="2:15">
      <c r="B1268" s="60"/>
      <c r="C1268" s="65"/>
      <c r="D1268" s="66"/>
      <c r="E1268" s="20" t="str">
        <f t="shared" si="38"/>
        <v>1-1900</v>
      </c>
      <c r="F1268" s="69"/>
      <c r="G1268" s="67"/>
      <c r="H1268" s="69"/>
      <c r="I1268" s="60"/>
      <c r="J1268" s="67"/>
      <c r="K1268" s="25" t="e">
        <f>IFERROR(VLOOKUP(J1268,'DE-PARA'!J:K,2,0),VLOOKUP('BD Conta 5294-1'!J1268,'DE-PARA'!K:L,2,0))</f>
        <v>#N/A</v>
      </c>
      <c r="L1268" s="70"/>
      <c r="M1268" s="101">
        <f t="shared" si="39"/>
        <v>0</v>
      </c>
      <c r="O1268" s="1" t="e">
        <f>VLOOKUP(K1268,'Fluxo de Caixa'!B:B,1,0)</f>
        <v>#N/A</v>
      </c>
    </row>
    <row r="1269" spans="2:15">
      <c r="B1269" s="60"/>
      <c r="C1269" s="65"/>
      <c r="D1269" s="66"/>
      <c r="E1269" s="20" t="str">
        <f t="shared" si="38"/>
        <v>1-1900</v>
      </c>
      <c r="F1269" s="69"/>
      <c r="G1269" s="67"/>
      <c r="H1269" s="69"/>
      <c r="I1269" s="60"/>
      <c r="J1269" s="67"/>
      <c r="K1269" s="25" t="e">
        <f>IFERROR(VLOOKUP(J1269,'DE-PARA'!J:K,2,0),VLOOKUP('BD Conta 5294-1'!J1269,'DE-PARA'!K:L,2,0))</f>
        <v>#N/A</v>
      </c>
      <c r="L1269" s="70"/>
      <c r="M1269" s="101">
        <f t="shared" si="39"/>
        <v>0</v>
      </c>
      <c r="O1269" s="1" t="e">
        <f>VLOOKUP(K1269,'Fluxo de Caixa'!B:B,1,0)</f>
        <v>#N/A</v>
      </c>
    </row>
    <row r="1270" spans="2:15">
      <c r="B1270" s="60"/>
      <c r="C1270" s="65"/>
      <c r="D1270" s="66"/>
      <c r="E1270" s="20" t="str">
        <f t="shared" si="38"/>
        <v>1-1900</v>
      </c>
      <c r="F1270" s="69"/>
      <c r="G1270" s="67"/>
      <c r="H1270" s="69"/>
      <c r="I1270" s="60"/>
      <c r="J1270" s="67"/>
      <c r="K1270" s="25" t="e">
        <f>IFERROR(VLOOKUP(J1270,'DE-PARA'!J:K,2,0),VLOOKUP('BD Conta 5294-1'!J1270,'DE-PARA'!K:L,2,0))</f>
        <v>#N/A</v>
      </c>
      <c r="L1270" s="70"/>
      <c r="M1270" s="101">
        <f t="shared" si="39"/>
        <v>0</v>
      </c>
      <c r="O1270" s="1" t="e">
        <f>VLOOKUP(K1270,'Fluxo de Caixa'!B:B,1,0)</f>
        <v>#N/A</v>
      </c>
    </row>
    <row r="1271" spans="2:15">
      <c r="B1271" s="60"/>
      <c r="C1271" s="65"/>
      <c r="D1271" s="66"/>
      <c r="E1271" s="20" t="str">
        <f t="shared" si="38"/>
        <v>1-1900</v>
      </c>
      <c r="F1271" s="69"/>
      <c r="G1271" s="67"/>
      <c r="H1271" s="69"/>
      <c r="I1271" s="60"/>
      <c r="J1271" s="67"/>
      <c r="K1271" s="25" t="e">
        <f>IFERROR(VLOOKUP(J1271,'DE-PARA'!J:K,2,0),VLOOKUP('BD Conta 5294-1'!J1271,'DE-PARA'!K:L,2,0))</f>
        <v>#N/A</v>
      </c>
      <c r="L1271" s="70"/>
      <c r="M1271" s="101">
        <f t="shared" si="39"/>
        <v>0</v>
      </c>
      <c r="O1271" s="1" t="e">
        <f>VLOOKUP(K1271,'Fluxo de Caixa'!B:B,1,0)</f>
        <v>#N/A</v>
      </c>
    </row>
    <row r="1272" spans="2:15">
      <c r="B1272" s="60"/>
      <c r="C1272" s="65"/>
      <c r="D1272" s="66"/>
      <c r="E1272" s="20" t="str">
        <f t="shared" si="38"/>
        <v>1-1900</v>
      </c>
      <c r="F1272" s="69"/>
      <c r="G1272" s="67"/>
      <c r="H1272" s="69"/>
      <c r="I1272" s="60"/>
      <c r="J1272" s="67"/>
      <c r="K1272" s="25" t="e">
        <f>IFERROR(VLOOKUP(J1272,'DE-PARA'!J:K,2,0),VLOOKUP('BD Conta 5294-1'!J1272,'DE-PARA'!K:L,2,0))</f>
        <v>#N/A</v>
      </c>
      <c r="L1272" s="70"/>
      <c r="M1272" s="101">
        <f t="shared" si="39"/>
        <v>0</v>
      </c>
      <c r="O1272" s="1" t="e">
        <f>VLOOKUP(K1272,'Fluxo de Caixa'!B:B,1,0)</f>
        <v>#N/A</v>
      </c>
    </row>
    <row r="1273" spans="2:15">
      <c r="B1273" s="60"/>
      <c r="C1273" s="65"/>
      <c r="D1273" s="66"/>
      <c r="E1273" s="20" t="str">
        <f t="shared" si="38"/>
        <v>1-1900</v>
      </c>
      <c r="F1273" s="69"/>
      <c r="G1273" s="67"/>
      <c r="H1273" s="69"/>
      <c r="I1273" s="60"/>
      <c r="J1273" s="67"/>
      <c r="K1273" s="25" t="e">
        <f>IFERROR(VLOOKUP(J1273,'DE-PARA'!J:K,2,0),VLOOKUP('BD Conta 5294-1'!J1273,'DE-PARA'!K:L,2,0))</f>
        <v>#N/A</v>
      </c>
      <c r="L1273" s="70"/>
      <c r="M1273" s="101">
        <f t="shared" si="39"/>
        <v>0</v>
      </c>
      <c r="O1273" s="1" t="e">
        <f>VLOOKUP(K1273,'Fluxo de Caixa'!B:B,1,0)</f>
        <v>#N/A</v>
      </c>
    </row>
    <row r="1274" spans="2:15">
      <c r="B1274" s="60"/>
      <c r="C1274" s="65"/>
      <c r="D1274" s="66"/>
      <c r="E1274" s="20" t="str">
        <f t="shared" si="38"/>
        <v>1-1900</v>
      </c>
      <c r="F1274" s="69"/>
      <c r="G1274" s="67"/>
      <c r="H1274" s="69"/>
      <c r="I1274" s="60"/>
      <c r="J1274" s="67"/>
      <c r="K1274" s="25" t="e">
        <f>IFERROR(VLOOKUP(J1274,'DE-PARA'!J:K,2,0),VLOOKUP('BD Conta 5294-1'!J1274,'DE-PARA'!K:L,2,0))</f>
        <v>#N/A</v>
      </c>
      <c r="L1274" s="70"/>
      <c r="M1274" s="101">
        <f t="shared" si="39"/>
        <v>0</v>
      </c>
      <c r="O1274" s="1" t="e">
        <f>VLOOKUP(K1274,'Fluxo de Caixa'!B:B,1,0)</f>
        <v>#N/A</v>
      </c>
    </row>
    <row r="1275" spans="2:15">
      <c r="B1275" s="60"/>
      <c r="C1275" s="65"/>
      <c r="D1275" s="66"/>
      <c r="E1275" s="20" t="str">
        <f t="shared" si="38"/>
        <v>1-1900</v>
      </c>
      <c r="F1275" s="69"/>
      <c r="G1275" s="67"/>
      <c r="H1275" s="69"/>
      <c r="I1275" s="60"/>
      <c r="J1275" s="67"/>
      <c r="K1275" s="25" t="e">
        <f>IFERROR(VLOOKUP(J1275,'DE-PARA'!J:K,2,0),VLOOKUP('BD Conta 5294-1'!J1275,'DE-PARA'!K:L,2,0))</f>
        <v>#N/A</v>
      </c>
      <c r="L1275" s="70"/>
      <c r="M1275" s="101">
        <f t="shared" si="39"/>
        <v>0</v>
      </c>
      <c r="O1275" s="1" t="e">
        <f>VLOOKUP(K1275,'Fluxo de Caixa'!B:B,1,0)</f>
        <v>#N/A</v>
      </c>
    </row>
    <row r="1276" spans="2:15">
      <c r="B1276" s="60"/>
      <c r="C1276" s="65"/>
      <c r="D1276" s="66"/>
      <c r="E1276" s="20" t="str">
        <f t="shared" si="38"/>
        <v>1-1900</v>
      </c>
      <c r="F1276" s="69"/>
      <c r="G1276" s="67"/>
      <c r="H1276" s="69"/>
      <c r="I1276" s="60"/>
      <c r="J1276" s="67"/>
      <c r="K1276" s="25" t="e">
        <f>IFERROR(VLOOKUP(J1276,'DE-PARA'!J:K,2,0),VLOOKUP('BD Conta 5294-1'!J1276,'DE-PARA'!K:L,2,0))</f>
        <v>#N/A</v>
      </c>
      <c r="L1276" s="70"/>
      <c r="M1276" s="101">
        <f t="shared" si="39"/>
        <v>0</v>
      </c>
      <c r="O1276" s="1" t="e">
        <f>VLOOKUP(K1276,'Fluxo de Caixa'!B:B,1,0)</f>
        <v>#N/A</v>
      </c>
    </row>
    <row r="1277" spans="2:15">
      <c r="B1277" s="60"/>
      <c r="C1277" s="65"/>
      <c r="D1277" s="66"/>
      <c r="E1277" s="20" t="str">
        <f t="shared" si="38"/>
        <v>1-1900</v>
      </c>
      <c r="F1277" s="69"/>
      <c r="G1277" s="67"/>
      <c r="H1277" s="69"/>
      <c r="I1277" s="60"/>
      <c r="J1277" s="67"/>
      <c r="K1277" s="25" t="e">
        <f>IFERROR(VLOOKUP(J1277,'DE-PARA'!J:K,2,0),VLOOKUP('BD Conta 5294-1'!J1277,'DE-PARA'!K:L,2,0))</f>
        <v>#N/A</v>
      </c>
      <c r="L1277" s="70"/>
      <c r="M1277" s="101">
        <f t="shared" si="39"/>
        <v>0</v>
      </c>
      <c r="O1277" s="1" t="e">
        <f>VLOOKUP(K1277,'Fluxo de Caixa'!B:B,1,0)</f>
        <v>#N/A</v>
      </c>
    </row>
    <row r="1278" spans="2:15">
      <c r="B1278" s="60"/>
      <c r="C1278" s="65"/>
      <c r="D1278" s="66"/>
      <c r="E1278" s="20" t="str">
        <f t="shared" si="38"/>
        <v>1-1900</v>
      </c>
      <c r="F1278" s="69"/>
      <c r="G1278" s="67"/>
      <c r="H1278" s="69"/>
      <c r="I1278" s="60"/>
      <c r="J1278" s="67"/>
      <c r="K1278" s="25" t="e">
        <f>IFERROR(VLOOKUP(J1278,'DE-PARA'!J:K,2,0),VLOOKUP('BD Conta 5294-1'!J1278,'DE-PARA'!K:L,2,0))</f>
        <v>#N/A</v>
      </c>
      <c r="L1278" s="70"/>
      <c r="M1278" s="101">
        <f t="shared" si="39"/>
        <v>0</v>
      </c>
      <c r="O1278" s="1" t="e">
        <f>VLOOKUP(K1278,'Fluxo de Caixa'!B:B,1,0)</f>
        <v>#N/A</v>
      </c>
    </row>
    <row r="1279" spans="2:15">
      <c r="B1279" s="60"/>
      <c r="C1279" s="65"/>
      <c r="D1279" s="66"/>
      <c r="E1279" s="20" t="str">
        <f t="shared" si="38"/>
        <v>1-1900</v>
      </c>
      <c r="F1279" s="69"/>
      <c r="G1279" s="67"/>
      <c r="H1279" s="69"/>
      <c r="I1279" s="60"/>
      <c r="J1279" s="67"/>
      <c r="K1279" s="25" t="e">
        <f>IFERROR(VLOOKUP(J1279,'DE-PARA'!J:K,2,0),VLOOKUP('BD Conta 5294-1'!J1279,'DE-PARA'!K:L,2,0))</f>
        <v>#N/A</v>
      </c>
      <c r="L1279" s="70"/>
      <c r="M1279" s="101">
        <f t="shared" si="39"/>
        <v>0</v>
      </c>
      <c r="O1279" s="1" t="e">
        <f>VLOOKUP(K1279,'Fluxo de Caixa'!B:B,1,0)</f>
        <v>#N/A</v>
      </c>
    </row>
    <row r="1280" spans="2:15">
      <c r="B1280" s="60"/>
      <c r="C1280" s="65"/>
      <c r="D1280" s="66"/>
      <c r="E1280" s="20" t="str">
        <f t="shared" si="38"/>
        <v>1-1900</v>
      </c>
      <c r="F1280" s="69"/>
      <c r="G1280" s="67"/>
      <c r="H1280" s="69"/>
      <c r="I1280" s="60"/>
      <c r="J1280" s="67"/>
      <c r="K1280" s="25" t="e">
        <f>IFERROR(VLOOKUP(J1280,'DE-PARA'!J:K,2,0),VLOOKUP('BD Conta 5294-1'!J1280,'DE-PARA'!K:L,2,0))</f>
        <v>#N/A</v>
      </c>
      <c r="L1280" s="70"/>
      <c r="M1280" s="101">
        <f t="shared" si="39"/>
        <v>0</v>
      </c>
      <c r="O1280" s="1" t="e">
        <f>VLOOKUP(K1280,'Fluxo de Caixa'!B:B,1,0)</f>
        <v>#N/A</v>
      </c>
    </row>
    <row r="1281" spans="2:15">
      <c r="B1281" s="60"/>
      <c r="C1281" s="65"/>
      <c r="D1281" s="66"/>
      <c r="E1281" s="20" t="str">
        <f t="shared" si="38"/>
        <v>1-1900</v>
      </c>
      <c r="F1281" s="69"/>
      <c r="G1281" s="67"/>
      <c r="H1281" s="69"/>
      <c r="I1281" s="60"/>
      <c r="J1281" s="67"/>
      <c r="K1281" s="25" t="e">
        <f>IFERROR(VLOOKUP(J1281,'DE-PARA'!J:K,2,0),VLOOKUP('BD Conta 5294-1'!J1281,'DE-PARA'!K:L,2,0))</f>
        <v>#N/A</v>
      </c>
      <c r="L1281" s="70"/>
      <c r="M1281" s="101">
        <f t="shared" si="39"/>
        <v>0</v>
      </c>
      <c r="O1281" s="1" t="e">
        <f>VLOOKUP(K1281,'Fluxo de Caixa'!B:B,1,0)</f>
        <v>#N/A</v>
      </c>
    </row>
    <row r="1282" spans="2:15">
      <c r="B1282" s="60"/>
      <c r="C1282" s="65"/>
      <c r="D1282" s="66"/>
      <c r="E1282" s="20" t="str">
        <f t="shared" si="38"/>
        <v>1-1900</v>
      </c>
      <c r="F1282" s="69"/>
      <c r="G1282" s="67"/>
      <c r="H1282" s="69"/>
      <c r="I1282" s="60"/>
      <c r="J1282" s="67"/>
      <c r="K1282" s="25" t="e">
        <f>IFERROR(VLOOKUP(J1282,'DE-PARA'!J:K,2,0),VLOOKUP('BD Conta 5294-1'!J1282,'DE-PARA'!K:L,2,0))</f>
        <v>#N/A</v>
      </c>
      <c r="L1282" s="70"/>
      <c r="M1282" s="101">
        <f t="shared" si="39"/>
        <v>0</v>
      </c>
      <c r="O1282" s="1" t="e">
        <f>VLOOKUP(K1282,'Fluxo de Caixa'!B:B,1,0)</f>
        <v>#N/A</v>
      </c>
    </row>
    <row r="1283" spans="2:15">
      <c r="B1283" s="60"/>
      <c r="C1283" s="65"/>
      <c r="D1283" s="66"/>
      <c r="E1283" s="20" t="str">
        <f t="shared" si="38"/>
        <v>1-1900</v>
      </c>
      <c r="F1283" s="69"/>
      <c r="G1283" s="67"/>
      <c r="H1283" s="69"/>
      <c r="I1283" s="60"/>
      <c r="J1283" s="67"/>
      <c r="K1283" s="25" t="e">
        <f>IFERROR(VLOOKUP(J1283,'DE-PARA'!J:K,2,0),VLOOKUP('BD Conta 5294-1'!J1283,'DE-PARA'!K:L,2,0))</f>
        <v>#N/A</v>
      </c>
      <c r="L1283" s="70"/>
      <c r="M1283" s="101">
        <f t="shared" si="39"/>
        <v>0</v>
      </c>
      <c r="O1283" s="1" t="e">
        <f>VLOOKUP(K1283,'Fluxo de Caixa'!B:B,1,0)</f>
        <v>#N/A</v>
      </c>
    </row>
    <row r="1284" spans="2:15">
      <c r="B1284" s="60"/>
      <c r="C1284" s="65"/>
      <c r="D1284" s="66"/>
      <c r="E1284" s="20" t="str">
        <f t="shared" ref="E1284:E1347" si="40">MONTH(D1284)&amp;"-"&amp;YEAR(D1284)</f>
        <v>1-1900</v>
      </c>
      <c r="F1284" s="69"/>
      <c r="G1284" s="67"/>
      <c r="H1284" s="69"/>
      <c r="I1284" s="60"/>
      <c r="J1284" s="67"/>
      <c r="K1284" s="25" t="e">
        <f>IFERROR(VLOOKUP(J1284,'DE-PARA'!J:K,2,0),VLOOKUP('BD Conta 5294-1'!J1284,'DE-PARA'!K:L,2,0))</f>
        <v>#N/A</v>
      </c>
      <c r="L1284" s="70"/>
      <c r="M1284" s="101">
        <f t="shared" si="39"/>
        <v>0</v>
      </c>
      <c r="O1284" s="1" t="e">
        <f>VLOOKUP(K1284,'Fluxo de Caixa'!B:B,1,0)</f>
        <v>#N/A</v>
      </c>
    </row>
    <row r="1285" spans="2:15">
      <c r="B1285" s="60"/>
      <c r="C1285" s="65"/>
      <c r="D1285" s="66"/>
      <c r="E1285" s="20" t="str">
        <f t="shared" si="40"/>
        <v>1-1900</v>
      </c>
      <c r="F1285" s="69"/>
      <c r="G1285" s="67"/>
      <c r="H1285" s="69"/>
      <c r="I1285" s="60"/>
      <c r="J1285" s="67"/>
      <c r="K1285" s="25" t="e">
        <f>IFERROR(VLOOKUP(J1285,'DE-PARA'!J:K,2,0),VLOOKUP('BD Conta 5294-1'!J1285,'DE-PARA'!K:L,2,0))</f>
        <v>#N/A</v>
      </c>
      <c r="L1285" s="70"/>
      <c r="M1285" s="101">
        <f t="shared" si="39"/>
        <v>0</v>
      </c>
      <c r="O1285" s="1" t="e">
        <f>VLOOKUP(K1285,'Fluxo de Caixa'!B:B,1,0)</f>
        <v>#N/A</v>
      </c>
    </row>
    <row r="1286" spans="2:15">
      <c r="B1286" s="60"/>
      <c r="C1286" s="65"/>
      <c r="D1286" s="66"/>
      <c r="E1286" s="20" t="str">
        <f t="shared" si="40"/>
        <v>1-1900</v>
      </c>
      <c r="F1286" s="69"/>
      <c r="G1286" s="67"/>
      <c r="H1286" s="69"/>
      <c r="I1286" s="60"/>
      <c r="J1286" s="67"/>
      <c r="K1286" s="25" t="e">
        <f>IFERROR(VLOOKUP(J1286,'DE-PARA'!J:K,2,0),VLOOKUP('BD Conta 5294-1'!J1286,'DE-PARA'!K:L,2,0))</f>
        <v>#N/A</v>
      </c>
      <c r="L1286" s="70"/>
      <c r="M1286" s="101">
        <f t="shared" ref="M1286:M1349" si="41">M1285+L1286</f>
        <v>0</v>
      </c>
      <c r="O1286" s="1" t="e">
        <f>VLOOKUP(K1286,'Fluxo de Caixa'!B:B,1,0)</f>
        <v>#N/A</v>
      </c>
    </row>
    <row r="1287" spans="2:15">
      <c r="B1287" s="60"/>
      <c r="C1287" s="65"/>
      <c r="D1287" s="66"/>
      <c r="E1287" s="20" t="str">
        <f t="shared" si="40"/>
        <v>1-1900</v>
      </c>
      <c r="F1287" s="69"/>
      <c r="G1287" s="67"/>
      <c r="H1287" s="69"/>
      <c r="I1287" s="60"/>
      <c r="J1287" s="67"/>
      <c r="K1287" s="25" t="e">
        <f>IFERROR(VLOOKUP(J1287,'DE-PARA'!J:K,2,0),VLOOKUP('BD Conta 5294-1'!J1287,'DE-PARA'!K:L,2,0))</f>
        <v>#N/A</v>
      </c>
      <c r="L1287" s="70"/>
      <c r="M1287" s="101">
        <f t="shared" si="41"/>
        <v>0</v>
      </c>
      <c r="O1287" s="1" t="e">
        <f>VLOOKUP(K1287,'Fluxo de Caixa'!B:B,1,0)</f>
        <v>#N/A</v>
      </c>
    </row>
    <row r="1288" spans="2:15">
      <c r="B1288" s="60"/>
      <c r="C1288" s="65"/>
      <c r="D1288" s="66"/>
      <c r="E1288" s="20" t="str">
        <f t="shared" si="40"/>
        <v>1-1900</v>
      </c>
      <c r="F1288" s="69"/>
      <c r="G1288" s="67"/>
      <c r="H1288" s="69"/>
      <c r="I1288" s="60"/>
      <c r="J1288" s="67"/>
      <c r="K1288" s="25" t="e">
        <f>IFERROR(VLOOKUP(J1288,'DE-PARA'!J:K,2,0),VLOOKUP('BD Conta 5294-1'!J1288,'DE-PARA'!K:L,2,0))</f>
        <v>#N/A</v>
      </c>
      <c r="L1288" s="70"/>
      <c r="M1288" s="101">
        <f t="shared" si="41"/>
        <v>0</v>
      </c>
      <c r="O1288" s="1" t="e">
        <f>VLOOKUP(K1288,'Fluxo de Caixa'!B:B,1,0)</f>
        <v>#N/A</v>
      </c>
    </row>
    <row r="1289" spans="2:15">
      <c r="B1289" s="60"/>
      <c r="C1289" s="65"/>
      <c r="D1289" s="66"/>
      <c r="E1289" s="20" t="str">
        <f t="shared" si="40"/>
        <v>1-1900</v>
      </c>
      <c r="F1289" s="69"/>
      <c r="G1289" s="67"/>
      <c r="H1289" s="69"/>
      <c r="I1289" s="60"/>
      <c r="J1289" s="67"/>
      <c r="K1289" s="25" t="e">
        <f>IFERROR(VLOOKUP(J1289,'DE-PARA'!J:K,2,0),VLOOKUP('BD Conta 5294-1'!J1289,'DE-PARA'!K:L,2,0))</f>
        <v>#N/A</v>
      </c>
      <c r="L1289" s="70"/>
      <c r="M1289" s="101">
        <f t="shared" si="41"/>
        <v>0</v>
      </c>
      <c r="O1289" s="1" t="e">
        <f>VLOOKUP(K1289,'Fluxo de Caixa'!B:B,1,0)</f>
        <v>#N/A</v>
      </c>
    </row>
    <row r="1290" spans="2:15">
      <c r="B1290" s="60"/>
      <c r="C1290" s="65"/>
      <c r="D1290" s="66"/>
      <c r="E1290" s="20" t="str">
        <f t="shared" si="40"/>
        <v>1-1900</v>
      </c>
      <c r="F1290" s="69"/>
      <c r="G1290" s="67"/>
      <c r="H1290" s="69"/>
      <c r="I1290" s="60"/>
      <c r="J1290" s="67"/>
      <c r="K1290" s="25" t="e">
        <f>IFERROR(VLOOKUP(J1290,'DE-PARA'!J:K,2,0),VLOOKUP('BD Conta 5294-1'!J1290,'DE-PARA'!K:L,2,0))</f>
        <v>#N/A</v>
      </c>
      <c r="L1290" s="70"/>
      <c r="M1290" s="101">
        <f t="shared" si="41"/>
        <v>0</v>
      </c>
      <c r="O1290" s="1" t="e">
        <f>VLOOKUP(K1290,'Fluxo de Caixa'!B:B,1,0)</f>
        <v>#N/A</v>
      </c>
    </row>
    <row r="1291" spans="2:15">
      <c r="B1291" s="60"/>
      <c r="C1291" s="65"/>
      <c r="D1291" s="66"/>
      <c r="E1291" s="20" t="str">
        <f t="shared" si="40"/>
        <v>1-1900</v>
      </c>
      <c r="F1291" s="69"/>
      <c r="G1291" s="67"/>
      <c r="H1291" s="69"/>
      <c r="I1291" s="60"/>
      <c r="J1291" s="67"/>
      <c r="K1291" s="25" t="e">
        <f>IFERROR(VLOOKUP(J1291,'DE-PARA'!J:K,2,0),VLOOKUP('BD Conta 5294-1'!J1291,'DE-PARA'!K:L,2,0))</f>
        <v>#N/A</v>
      </c>
      <c r="L1291" s="70"/>
      <c r="M1291" s="101">
        <f t="shared" si="41"/>
        <v>0</v>
      </c>
      <c r="O1291" s="1" t="e">
        <f>VLOOKUP(K1291,'Fluxo de Caixa'!B:B,1,0)</f>
        <v>#N/A</v>
      </c>
    </row>
    <row r="1292" spans="2:15">
      <c r="B1292" s="60"/>
      <c r="C1292" s="65"/>
      <c r="D1292" s="66"/>
      <c r="E1292" s="20" t="str">
        <f t="shared" si="40"/>
        <v>1-1900</v>
      </c>
      <c r="F1292" s="69"/>
      <c r="G1292" s="67"/>
      <c r="H1292" s="69"/>
      <c r="I1292" s="60"/>
      <c r="J1292" s="67"/>
      <c r="K1292" s="25" t="e">
        <f>IFERROR(VLOOKUP(J1292,'DE-PARA'!J:K,2,0),VLOOKUP('BD Conta 5294-1'!J1292,'DE-PARA'!K:L,2,0))</f>
        <v>#N/A</v>
      </c>
      <c r="L1292" s="70"/>
      <c r="M1292" s="101">
        <f t="shared" si="41"/>
        <v>0</v>
      </c>
      <c r="O1292" s="1" t="e">
        <f>VLOOKUP(K1292,'Fluxo de Caixa'!B:B,1,0)</f>
        <v>#N/A</v>
      </c>
    </row>
    <row r="1293" spans="2:15">
      <c r="B1293" s="60"/>
      <c r="C1293" s="65"/>
      <c r="D1293" s="66"/>
      <c r="E1293" s="20" t="str">
        <f t="shared" si="40"/>
        <v>1-1900</v>
      </c>
      <c r="F1293" s="69"/>
      <c r="G1293" s="67"/>
      <c r="H1293" s="69"/>
      <c r="I1293" s="60"/>
      <c r="J1293" s="67"/>
      <c r="K1293" s="25" t="e">
        <f>IFERROR(VLOOKUP(J1293,'DE-PARA'!J:K,2,0),VLOOKUP('BD Conta 5294-1'!J1293,'DE-PARA'!K:L,2,0))</f>
        <v>#N/A</v>
      </c>
      <c r="L1293" s="70"/>
      <c r="M1293" s="101">
        <f t="shared" si="41"/>
        <v>0</v>
      </c>
      <c r="O1293" s="1" t="e">
        <f>VLOOKUP(K1293,'Fluxo de Caixa'!B:B,1,0)</f>
        <v>#N/A</v>
      </c>
    </row>
    <row r="1294" spans="2:15">
      <c r="B1294" s="60"/>
      <c r="C1294" s="65"/>
      <c r="D1294" s="66"/>
      <c r="E1294" s="20" t="str">
        <f t="shared" si="40"/>
        <v>1-1900</v>
      </c>
      <c r="F1294" s="69"/>
      <c r="G1294" s="67"/>
      <c r="H1294" s="69"/>
      <c r="I1294" s="60"/>
      <c r="J1294" s="67"/>
      <c r="K1294" s="25" t="e">
        <f>IFERROR(VLOOKUP(J1294,'DE-PARA'!J:K,2,0),VLOOKUP('BD Conta 5294-1'!J1294,'DE-PARA'!K:L,2,0))</f>
        <v>#N/A</v>
      </c>
      <c r="L1294" s="70"/>
      <c r="M1294" s="101">
        <f t="shared" si="41"/>
        <v>0</v>
      </c>
      <c r="O1294" s="1" t="e">
        <f>VLOOKUP(K1294,'Fluxo de Caixa'!B:B,1,0)</f>
        <v>#N/A</v>
      </c>
    </row>
    <row r="1295" spans="2:15">
      <c r="B1295" s="60"/>
      <c r="C1295" s="65"/>
      <c r="D1295" s="66"/>
      <c r="E1295" s="20" t="str">
        <f t="shared" si="40"/>
        <v>1-1900</v>
      </c>
      <c r="F1295" s="69"/>
      <c r="G1295" s="67"/>
      <c r="H1295" s="69"/>
      <c r="I1295" s="60"/>
      <c r="J1295" s="67"/>
      <c r="K1295" s="25" t="e">
        <f>IFERROR(VLOOKUP(J1295,'DE-PARA'!J:K,2,0),VLOOKUP('BD Conta 5294-1'!J1295,'DE-PARA'!K:L,2,0))</f>
        <v>#N/A</v>
      </c>
      <c r="L1295" s="70"/>
      <c r="M1295" s="101">
        <f t="shared" si="41"/>
        <v>0</v>
      </c>
      <c r="O1295" s="1" t="e">
        <f>VLOOKUP(K1295,'Fluxo de Caixa'!B:B,1,0)</f>
        <v>#N/A</v>
      </c>
    </row>
    <row r="1296" spans="2:15">
      <c r="B1296" s="60"/>
      <c r="C1296" s="65"/>
      <c r="D1296" s="66"/>
      <c r="E1296" s="20" t="str">
        <f t="shared" si="40"/>
        <v>1-1900</v>
      </c>
      <c r="F1296" s="69"/>
      <c r="G1296" s="67"/>
      <c r="H1296" s="69"/>
      <c r="I1296" s="60"/>
      <c r="J1296" s="67"/>
      <c r="K1296" s="25" t="e">
        <f>IFERROR(VLOOKUP(J1296,'DE-PARA'!J:K,2,0),VLOOKUP('BD Conta 5294-1'!J1296,'DE-PARA'!K:L,2,0))</f>
        <v>#N/A</v>
      </c>
      <c r="L1296" s="70"/>
      <c r="M1296" s="101">
        <f t="shared" si="41"/>
        <v>0</v>
      </c>
      <c r="O1296" s="1" t="e">
        <f>VLOOKUP(K1296,'Fluxo de Caixa'!B:B,1,0)</f>
        <v>#N/A</v>
      </c>
    </row>
    <row r="1297" spans="2:15">
      <c r="B1297" s="60"/>
      <c r="C1297" s="65"/>
      <c r="D1297" s="66"/>
      <c r="E1297" s="20" t="str">
        <f t="shared" si="40"/>
        <v>1-1900</v>
      </c>
      <c r="F1297" s="69"/>
      <c r="G1297" s="67"/>
      <c r="H1297" s="69"/>
      <c r="I1297" s="60"/>
      <c r="J1297" s="67"/>
      <c r="K1297" s="25" t="e">
        <f>IFERROR(VLOOKUP(J1297,'DE-PARA'!J:K,2,0),VLOOKUP('BD Conta 5294-1'!J1297,'DE-PARA'!K:L,2,0))</f>
        <v>#N/A</v>
      </c>
      <c r="L1297" s="70"/>
      <c r="M1297" s="101">
        <f t="shared" si="41"/>
        <v>0</v>
      </c>
      <c r="O1297" s="1" t="e">
        <f>VLOOKUP(K1297,'Fluxo de Caixa'!B:B,1,0)</f>
        <v>#N/A</v>
      </c>
    </row>
    <row r="1298" spans="2:15">
      <c r="B1298" s="60"/>
      <c r="C1298" s="65"/>
      <c r="D1298" s="66"/>
      <c r="E1298" s="20" t="str">
        <f t="shared" si="40"/>
        <v>1-1900</v>
      </c>
      <c r="F1298" s="69"/>
      <c r="G1298" s="67"/>
      <c r="H1298" s="69"/>
      <c r="I1298" s="60"/>
      <c r="J1298" s="67"/>
      <c r="K1298" s="25" t="e">
        <f>IFERROR(VLOOKUP(J1298,'DE-PARA'!J:K,2,0),VLOOKUP('BD Conta 5294-1'!J1298,'DE-PARA'!K:L,2,0))</f>
        <v>#N/A</v>
      </c>
      <c r="L1298" s="70"/>
      <c r="M1298" s="101">
        <f t="shared" si="41"/>
        <v>0</v>
      </c>
      <c r="O1298" s="1" t="e">
        <f>VLOOKUP(K1298,'Fluxo de Caixa'!B:B,1,0)</f>
        <v>#N/A</v>
      </c>
    </row>
    <row r="1299" spans="2:15">
      <c r="B1299" s="60"/>
      <c r="C1299" s="65"/>
      <c r="D1299" s="66"/>
      <c r="E1299" s="20" t="str">
        <f t="shared" si="40"/>
        <v>1-1900</v>
      </c>
      <c r="F1299" s="69"/>
      <c r="G1299" s="67"/>
      <c r="H1299" s="69"/>
      <c r="I1299" s="60"/>
      <c r="J1299" s="67"/>
      <c r="K1299" s="25" t="e">
        <f>IFERROR(VLOOKUP(J1299,'DE-PARA'!J:K,2,0),VLOOKUP('BD Conta 5294-1'!J1299,'DE-PARA'!K:L,2,0))</f>
        <v>#N/A</v>
      </c>
      <c r="L1299" s="70"/>
      <c r="M1299" s="101">
        <f t="shared" si="41"/>
        <v>0</v>
      </c>
      <c r="O1299" s="1" t="e">
        <f>VLOOKUP(K1299,'Fluxo de Caixa'!B:B,1,0)</f>
        <v>#N/A</v>
      </c>
    </row>
    <row r="1300" spans="2:15">
      <c r="B1300" s="60"/>
      <c r="C1300" s="65"/>
      <c r="D1300" s="66"/>
      <c r="E1300" s="20" t="str">
        <f t="shared" si="40"/>
        <v>1-1900</v>
      </c>
      <c r="F1300" s="69"/>
      <c r="G1300" s="67"/>
      <c r="H1300" s="69"/>
      <c r="I1300" s="60"/>
      <c r="J1300" s="67"/>
      <c r="K1300" s="25" t="e">
        <f>IFERROR(VLOOKUP(J1300,'DE-PARA'!J:K,2,0),VLOOKUP('BD Conta 5294-1'!J1300,'DE-PARA'!K:L,2,0))</f>
        <v>#N/A</v>
      </c>
      <c r="L1300" s="70"/>
      <c r="M1300" s="101">
        <f t="shared" si="41"/>
        <v>0</v>
      </c>
      <c r="O1300" s="1" t="e">
        <f>VLOOKUP(K1300,'Fluxo de Caixa'!B:B,1,0)</f>
        <v>#N/A</v>
      </c>
    </row>
    <row r="1301" spans="2:15">
      <c r="B1301" s="60"/>
      <c r="C1301" s="65"/>
      <c r="D1301" s="66"/>
      <c r="E1301" s="20" t="str">
        <f t="shared" si="40"/>
        <v>1-1900</v>
      </c>
      <c r="F1301" s="69"/>
      <c r="G1301" s="67"/>
      <c r="H1301" s="69"/>
      <c r="I1301" s="60"/>
      <c r="J1301" s="67"/>
      <c r="K1301" s="25" t="e">
        <f>IFERROR(VLOOKUP(J1301,'DE-PARA'!J:K,2,0),VLOOKUP('BD Conta 5294-1'!J1301,'DE-PARA'!K:L,2,0))</f>
        <v>#N/A</v>
      </c>
      <c r="L1301" s="70"/>
      <c r="M1301" s="101">
        <f t="shared" si="41"/>
        <v>0</v>
      </c>
      <c r="O1301" s="1" t="e">
        <f>VLOOKUP(K1301,'Fluxo de Caixa'!B:B,1,0)</f>
        <v>#N/A</v>
      </c>
    </row>
    <row r="1302" spans="2:15">
      <c r="B1302" s="60"/>
      <c r="C1302" s="65"/>
      <c r="D1302" s="66"/>
      <c r="E1302" s="20" t="str">
        <f t="shared" si="40"/>
        <v>1-1900</v>
      </c>
      <c r="F1302" s="69"/>
      <c r="G1302" s="67"/>
      <c r="H1302" s="69"/>
      <c r="I1302" s="60"/>
      <c r="J1302" s="67"/>
      <c r="K1302" s="25" t="e">
        <f>IFERROR(VLOOKUP(J1302,'DE-PARA'!J:K,2,0),VLOOKUP('BD Conta 5294-1'!J1302,'DE-PARA'!K:L,2,0))</f>
        <v>#N/A</v>
      </c>
      <c r="L1302" s="70"/>
      <c r="M1302" s="101">
        <f t="shared" si="41"/>
        <v>0</v>
      </c>
      <c r="O1302" s="1" t="e">
        <f>VLOOKUP(K1302,'Fluxo de Caixa'!B:B,1,0)</f>
        <v>#N/A</v>
      </c>
    </row>
    <row r="1303" spans="2:15">
      <c r="B1303" s="60"/>
      <c r="C1303" s="65"/>
      <c r="D1303" s="66"/>
      <c r="E1303" s="20" t="str">
        <f t="shared" si="40"/>
        <v>1-1900</v>
      </c>
      <c r="F1303" s="69"/>
      <c r="G1303" s="67"/>
      <c r="H1303" s="69"/>
      <c r="I1303" s="60"/>
      <c r="J1303" s="67"/>
      <c r="K1303" s="25" t="e">
        <f>IFERROR(VLOOKUP(J1303,'DE-PARA'!J:K,2,0),VLOOKUP('BD Conta 5294-1'!J1303,'DE-PARA'!K:L,2,0))</f>
        <v>#N/A</v>
      </c>
      <c r="L1303" s="70"/>
      <c r="M1303" s="101">
        <f t="shared" si="41"/>
        <v>0</v>
      </c>
      <c r="O1303" s="1" t="e">
        <f>VLOOKUP(K1303,'Fluxo de Caixa'!B:B,1,0)</f>
        <v>#N/A</v>
      </c>
    </row>
    <row r="1304" spans="2:15">
      <c r="B1304" s="60"/>
      <c r="C1304" s="65"/>
      <c r="D1304" s="66"/>
      <c r="E1304" s="20" t="str">
        <f t="shared" si="40"/>
        <v>1-1900</v>
      </c>
      <c r="F1304" s="69"/>
      <c r="G1304" s="67"/>
      <c r="H1304" s="69"/>
      <c r="I1304" s="60"/>
      <c r="J1304" s="67"/>
      <c r="K1304" s="25" t="e">
        <f>IFERROR(VLOOKUP(J1304,'DE-PARA'!J:K,2,0),VLOOKUP('BD Conta 5294-1'!J1304,'DE-PARA'!K:L,2,0))</f>
        <v>#N/A</v>
      </c>
      <c r="L1304" s="70"/>
      <c r="M1304" s="101">
        <f t="shared" si="41"/>
        <v>0</v>
      </c>
      <c r="O1304" s="1" t="e">
        <f>VLOOKUP(K1304,'Fluxo de Caixa'!B:B,1,0)</f>
        <v>#N/A</v>
      </c>
    </row>
    <row r="1305" spans="2:15">
      <c r="B1305" s="60"/>
      <c r="C1305" s="65"/>
      <c r="D1305" s="66"/>
      <c r="E1305" s="20" t="str">
        <f t="shared" si="40"/>
        <v>1-1900</v>
      </c>
      <c r="F1305" s="69"/>
      <c r="G1305" s="67"/>
      <c r="H1305" s="69"/>
      <c r="I1305" s="60"/>
      <c r="J1305" s="67"/>
      <c r="K1305" s="25" t="e">
        <f>IFERROR(VLOOKUP(J1305,'DE-PARA'!J:K,2,0),VLOOKUP('BD Conta 5294-1'!J1305,'DE-PARA'!K:L,2,0))</f>
        <v>#N/A</v>
      </c>
      <c r="L1305" s="70"/>
      <c r="M1305" s="101">
        <f t="shared" si="41"/>
        <v>0</v>
      </c>
      <c r="O1305" s="1" t="e">
        <f>VLOOKUP(K1305,'Fluxo de Caixa'!B:B,1,0)</f>
        <v>#N/A</v>
      </c>
    </row>
    <row r="1306" spans="2:15">
      <c r="B1306" s="60"/>
      <c r="C1306" s="65"/>
      <c r="D1306" s="66"/>
      <c r="E1306" s="20" t="str">
        <f t="shared" si="40"/>
        <v>1-1900</v>
      </c>
      <c r="F1306" s="69"/>
      <c r="G1306" s="67"/>
      <c r="H1306" s="69"/>
      <c r="I1306" s="60"/>
      <c r="J1306" s="67"/>
      <c r="K1306" s="25" t="e">
        <f>IFERROR(VLOOKUP(J1306,'DE-PARA'!J:K,2,0),VLOOKUP('BD Conta 5294-1'!J1306,'DE-PARA'!K:L,2,0))</f>
        <v>#N/A</v>
      </c>
      <c r="L1306" s="70"/>
      <c r="M1306" s="101">
        <f t="shared" si="41"/>
        <v>0</v>
      </c>
      <c r="O1306" s="1" t="e">
        <f>VLOOKUP(K1306,'Fluxo de Caixa'!B:B,1,0)</f>
        <v>#N/A</v>
      </c>
    </row>
    <row r="1307" spans="2:15">
      <c r="B1307" s="60"/>
      <c r="C1307" s="65"/>
      <c r="D1307" s="66"/>
      <c r="E1307" s="20" t="str">
        <f t="shared" si="40"/>
        <v>1-1900</v>
      </c>
      <c r="F1307" s="69"/>
      <c r="G1307" s="67"/>
      <c r="H1307" s="69"/>
      <c r="I1307" s="60"/>
      <c r="J1307" s="67"/>
      <c r="K1307" s="25" t="e">
        <f>IFERROR(VLOOKUP(J1307,'DE-PARA'!J:K,2,0),VLOOKUP('BD Conta 5294-1'!J1307,'DE-PARA'!K:L,2,0))</f>
        <v>#N/A</v>
      </c>
      <c r="L1307" s="70"/>
      <c r="M1307" s="101">
        <f t="shared" si="41"/>
        <v>0</v>
      </c>
      <c r="O1307" s="1" t="e">
        <f>VLOOKUP(K1307,'Fluxo de Caixa'!B:B,1,0)</f>
        <v>#N/A</v>
      </c>
    </row>
    <row r="1308" spans="2:15">
      <c r="B1308" s="60"/>
      <c r="C1308" s="65"/>
      <c r="D1308" s="66"/>
      <c r="E1308" s="20" t="str">
        <f t="shared" si="40"/>
        <v>1-1900</v>
      </c>
      <c r="F1308" s="69"/>
      <c r="G1308" s="67"/>
      <c r="H1308" s="69"/>
      <c r="I1308" s="60"/>
      <c r="J1308" s="67"/>
      <c r="K1308" s="25" t="e">
        <f>IFERROR(VLOOKUP(J1308,'DE-PARA'!J:K,2,0),VLOOKUP('BD Conta 5294-1'!J1308,'DE-PARA'!K:L,2,0))</f>
        <v>#N/A</v>
      </c>
      <c r="L1308" s="70"/>
      <c r="M1308" s="101">
        <f t="shared" si="41"/>
        <v>0</v>
      </c>
      <c r="O1308" s="1" t="e">
        <f>VLOOKUP(K1308,'Fluxo de Caixa'!B:B,1,0)</f>
        <v>#N/A</v>
      </c>
    </row>
    <row r="1309" spans="2:15">
      <c r="B1309" s="60"/>
      <c r="C1309" s="65"/>
      <c r="D1309" s="66"/>
      <c r="E1309" s="20" t="str">
        <f t="shared" si="40"/>
        <v>1-1900</v>
      </c>
      <c r="F1309" s="69"/>
      <c r="G1309" s="67"/>
      <c r="H1309" s="69"/>
      <c r="I1309" s="60"/>
      <c r="J1309" s="67"/>
      <c r="K1309" s="25" t="e">
        <f>IFERROR(VLOOKUP(J1309,'DE-PARA'!J:K,2,0),VLOOKUP('BD Conta 5294-1'!J1309,'DE-PARA'!K:L,2,0))</f>
        <v>#N/A</v>
      </c>
      <c r="L1309" s="70"/>
      <c r="M1309" s="101">
        <f t="shared" si="41"/>
        <v>0</v>
      </c>
      <c r="O1309" s="1" t="e">
        <f>VLOOKUP(K1309,'Fluxo de Caixa'!B:B,1,0)</f>
        <v>#N/A</v>
      </c>
    </row>
    <row r="1310" spans="2:15">
      <c r="B1310" s="60"/>
      <c r="C1310" s="65"/>
      <c r="D1310" s="66"/>
      <c r="E1310" s="20" t="str">
        <f t="shared" si="40"/>
        <v>1-1900</v>
      </c>
      <c r="F1310" s="69"/>
      <c r="G1310" s="67"/>
      <c r="H1310" s="69"/>
      <c r="I1310" s="60"/>
      <c r="J1310" s="67"/>
      <c r="K1310" s="25" t="e">
        <f>IFERROR(VLOOKUP(J1310,'DE-PARA'!J:K,2,0),VLOOKUP('BD Conta 5294-1'!J1310,'DE-PARA'!K:L,2,0))</f>
        <v>#N/A</v>
      </c>
      <c r="L1310" s="70"/>
      <c r="M1310" s="101">
        <f t="shared" si="41"/>
        <v>0</v>
      </c>
      <c r="O1310" s="1" t="e">
        <f>VLOOKUP(K1310,'Fluxo de Caixa'!B:B,1,0)</f>
        <v>#N/A</v>
      </c>
    </row>
    <row r="1311" spans="2:15">
      <c r="B1311" s="60"/>
      <c r="C1311" s="65"/>
      <c r="D1311" s="66"/>
      <c r="E1311" s="20" t="str">
        <f t="shared" si="40"/>
        <v>1-1900</v>
      </c>
      <c r="F1311" s="69"/>
      <c r="G1311" s="67"/>
      <c r="H1311" s="69"/>
      <c r="I1311" s="60"/>
      <c r="J1311" s="67"/>
      <c r="K1311" s="25" t="e">
        <f>IFERROR(VLOOKUP(J1311,'DE-PARA'!J:K,2,0),VLOOKUP('BD Conta 5294-1'!J1311,'DE-PARA'!K:L,2,0))</f>
        <v>#N/A</v>
      </c>
      <c r="L1311" s="70"/>
      <c r="M1311" s="101">
        <f t="shared" si="41"/>
        <v>0</v>
      </c>
      <c r="O1311" s="1" t="e">
        <f>VLOOKUP(K1311,'Fluxo de Caixa'!B:B,1,0)</f>
        <v>#N/A</v>
      </c>
    </row>
    <row r="1312" spans="2:15">
      <c r="B1312" s="60"/>
      <c r="C1312" s="65"/>
      <c r="D1312" s="66"/>
      <c r="E1312" s="20" t="str">
        <f t="shared" si="40"/>
        <v>1-1900</v>
      </c>
      <c r="F1312" s="69"/>
      <c r="G1312" s="67"/>
      <c r="H1312" s="69"/>
      <c r="I1312" s="60"/>
      <c r="J1312" s="67"/>
      <c r="K1312" s="25" t="e">
        <f>IFERROR(VLOOKUP(J1312,'DE-PARA'!J:K,2,0),VLOOKUP('BD Conta 5294-1'!J1312,'DE-PARA'!K:L,2,0))</f>
        <v>#N/A</v>
      </c>
      <c r="L1312" s="70"/>
      <c r="M1312" s="101">
        <f t="shared" si="41"/>
        <v>0</v>
      </c>
      <c r="O1312" s="1" t="e">
        <f>VLOOKUP(K1312,'Fluxo de Caixa'!B:B,1,0)</f>
        <v>#N/A</v>
      </c>
    </row>
    <row r="1313" spans="2:15">
      <c r="B1313" s="60"/>
      <c r="C1313" s="65"/>
      <c r="D1313" s="66"/>
      <c r="E1313" s="20" t="str">
        <f t="shared" si="40"/>
        <v>1-1900</v>
      </c>
      <c r="F1313" s="69"/>
      <c r="G1313" s="67"/>
      <c r="H1313" s="69"/>
      <c r="I1313" s="60"/>
      <c r="J1313" s="67"/>
      <c r="K1313" s="25" t="e">
        <f>IFERROR(VLOOKUP(J1313,'DE-PARA'!J:K,2,0),VLOOKUP('BD Conta 5294-1'!J1313,'DE-PARA'!K:L,2,0))</f>
        <v>#N/A</v>
      </c>
      <c r="L1313" s="70"/>
      <c r="M1313" s="101">
        <f t="shared" si="41"/>
        <v>0</v>
      </c>
      <c r="O1313" s="1" t="e">
        <f>VLOOKUP(K1313,'Fluxo de Caixa'!B:B,1,0)</f>
        <v>#N/A</v>
      </c>
    </row>
    <row r="1314" spans="2:15">
      <c r="B1314" s="60"/>
      <c r="C1314" s="65"/>
      <c r="D1314" s="66"/>
      <c r="E1314" s="20" t="str">
        <f t="shared" si="40"/>
        <v>1-1900</v>
      </c>
      <c r="F1314" s="69"/>
      <c r="G1314" s="67"/>
      <c r="H1314" s="69"/>
      <c r="I1314" s="60"/>
      <c r="J1314" s="67"/>
      <c r="K1314" s="25" t="e">
        <f>IFERROR(VLOOKUP(J1314,'DE-PARA'!J:K,2,0),VLOOKUP('BD Conta 5294-1'!J1314,'DE-PARA'!K:L,2,0))</f>
        <v>#N/A</v>
      </c>
      <c r="L1314" s="70"/>
      <c r="M1314" s="101">
        <f t="shared" si="41"/>
        <v>0</v>
      </c>
      <c r="O1314" s="1" t="e">
        <f>VLOOKUP(K1314,'Fluxo de Caixa'!B:B,1,0)</f>
        <v>#N/A</v>
      </c>
    </row>
    <row r="1315" spans="2:15">
      <c r="B1315" s="60"/>
      <c r="C1315" s="65"/>
      <c r="D1315" s="66"/>
      <c r="E1315" s="20" t="str">
        <f t="shared" si="40"/>
        <v>1-1900</v>
      </c>
      <c r="F1315" s="69"/>
      <c r="G1315" s="67"/>
      <c r="H1315" s="69"/>
      <c r="I1315" s="60"/>
      <c r="J1315" s="67"/>
      <c r="K1315" s="25" t="e">
        <f>IFERROR(VLOOKUP(J1315,'DE-PARA'!J:K,2,0),VLOOKUP('BD Conta 5294-1'!J1315,'DE-PARA'!K:L,2,0))</f>
        <v>#N/A</v>
      </c>
      <c r="L1315" s="70"/>
      <c r="M1315" s="101">
        <f t="shared" si="41"/>
        <v>0</v>
      </c>
      <c r="O1315" s="1" t="e">
        <f>VLOOKUP(K1315,'Fluxo de Caixa'!B:B,1,0)</f>
        <v>#N/A</v>
      </c>
    </row>
    <row r="1316" spans="2:15">
      <c r="B1316" s="60"/>
      <c r="C1316" s="65"/>
      <c r="D1316" s="66"/>
      <c r="E1316" s="20" t="str">
        <f t="shared" si="40"/>
        <v>1-1900</v>
      </c>
      <c r="F1316" s="69"/>
      <c r="G1316" s="67"/>
      <c r="H1316" s="69"/>
      <c r="I1316" s="60"/>
      <c r="J1316" s="67"/>
      <c r="K1316" s="25" t="e">
        <f>IFERROR(VLOOKUP(J1316,'DE-PARA'!J:K,2,0),VLOOKUP('BD Conta 5294-1'!J1316,'DE-PARA'!K:L,2,0))</f>
        <v>#N/A</v>
      </c>
      <c r="L1316" s="70"/>
      <c r="M1316" s="101">
        <f t="shared" si="41"/>
        <v>0</v>
      </c>
      <c r="O1316" s="1" t="e">
        <f>VLOOKUP(K1316,'Fluxo de Caixa'!B:B,1,0)</f>
        <v>#N/A</v>
      </c>
    </row>
    <row r="1317" spans="2:15">
      <c r="B1317" s="60"/>
      <c r="C1317" s="65"/>
      <c r="D1317" s="66"/>
      <c r="E1317" s="20" t="str">
        <f t="shared" si="40"/>
        <v>1-1900</v>
      </c>
      <c r="F1317" s="69"/>
      <c r="G1317" s="67"/>
      <c r="H1317" s="69"/>
      <c r="I1317" s="60"/>
      <c r="J1317" s="67"/>
      <c r="K1317" s="25" t="e">
        <f>IFERROR(VLOOKUP(J1317,'DE-PARA'!J:K,2,0),VLOOKUP('BD Conta 5294-1'!J1317,'DE-PARA'!K:L,2,0))</f>
        <v>#N/A</v>
      </c>
      <c r="L1317" s="70"/>
      <c r="M1317" s="101">
        <f t="shared" si="41"/>
        <v>0</v>
      </c>
      <c r="O1317" s="1" t="e">
        <f>VLOOKUP(K1317,'Fluxo de Caixa'!B:B,1,0)</f>
        <v>#N/A</v>
      </c>
    </row>
    <row r="1318" spans="2:15">
      <c r="B1318" s="60"/>
      <c r="C1318" s="65"/>
      <c r="D1318" s="66"/>
      <c r="E1318" s="20" t="str">
        <f t="shared" si="40"/>
        <v>1-1900</v>
      </c>
      <c r="F1318" s="69"/>
      <c r="G1318" s="67"/>
      <c r="H1318" s="69"/>
      <c r="I1318" s="60"/>
      <c r="J1318" s="67"/>
      <c r="K1318" s="25" t="e">
        <f>IFERROR(VLOOKUP(J1318,'DE-PARA'!J:K,2,0),VLOOKUP('BD Conta 5294-1'!J1318,'DE-PARA'!K:L,2,0))</f>
        <v>#N/A</v>
      </c>
      <c r="L1318" s="70"/>
      <c r="M1318" s="101">
        <f t="shared" si="41"/>
        <v>0</v>
      </c>
      <c r="O1318" s="1" t="e">
        <f>VLOOKUP(K1318,'Fluxo de Caixa'!B:B,1,0)</f>
        <v>#N/A</v>
      </c>
    </row>
    <row r="1319" spans="2:15">
      <c r="B1319" s="60"/>
      <c r="C1319" s="65"/>
      <c r="D1319" s="66"/>
      <c r="E1319" s="20" t="str">
        <f t="shared" si="40"/>
        <v>1-1900</v>
      </c>
      <c r="F1319" s="69"/>
      <c r="G1319" s="67"/>
      <c r="H1319" s="69"/>
      <c r="I1319" s="60"/>
      <c r="J1319" s="67"/>
      <c r="K1319" s="25" t="e">
        <f>IFERROR(VLOOKUP(J1319,'DE-PARA'!J:K,2,0),VLOOKUP('BD Conta 5294-1'!J1319,'DE-PARA'!K:L,2,0))</f>
        <v>#N/A</v>
      </c>
      <c r="L1319" s="70"/>
      <c r="M1319" s="101">
        <f t="shared" si="41"/>
        <v>0</v>
      </c>
      <c r="O1319" s="1" t="e">
        <f>VLOOKUP(K1319,'Fluxo de Caixa'!B:B,1,0)</f>
        <v>#N/A</v>
      </c>
    </row>
    <row r="1320" spans="2:15">
      <c r="B1320" s="60"/>
      <c r="C1320" s="65"/>
      <c r="D1320" s="66"/>
      <c r="E1320" s="20" t="str">
        <f t="shared" si="40"/>
        <v>1-1900</v>
      </c>
      <c r="F1320" s="69"/>
      <c r="G1320" s="67"/>
      <c r="H1320" s="69"/>
      <c r="I1320" s="60"/>
      <c r="J1320" s="67"/>
      <c r="K1320" s="25" t="e">
        <f>IFERROR(VLOOKUP(J1320,'DE-PARA'!J:K,2,0),VLOOKUP('BD Conta 5294-1'!J1320,'DE-PARA'!K:L,2,0))</f>
        <v>#N/A</v>
      </c>
      <c r="L1320" s="70"/>
      <c r="M1320" s="101">
        <f t="shared" si="41"/>
        <v>0</v>
      </c>
      <c r="O1320" s="1" t="e">
        <f>VLOOKUP(K1320,'Fluxo de Caixa'!B:B,1,0)</f>
        <v>#N/A</v>
      </c>
    </row>
    <row r="1321" spans="2:15">
      <c r="B1321" s="60"/>
      <c r="C1321" s="65"/>
      <c r="D1321" s="66"/>
      <c r="E1321" s="20" t="str">
        <f t="shared" si="40"/>
        <v>1-1900</v>
      </c>
      <c r="F1321" s="69"/>
      <c r="G1321" s="67"/>
      <c r="H1321" s="69"/>
      <c r="I1321" s="60"/>
      <c r="J1321" s="67"/>
      <c r="K1321" s="25" t="e">
        <f>IFERROR(VLOOKUP(J1321,'DE-PARA'!J:K,2,0),VLOOKUP('BD Conta 5294-1'!J1321,'DE-PARA'!K:L,2,0))</f>
        <v>#N/A</v>
      </c>
      <c r="L1321" s="70"/>
      <c r="M1321" s="101">
        <f t="shared" si="41"/>
        <v>0</v>
      </c>
      <c r="O1321" s="1" t="e">
        <f>VLOOKUP(K1321,'Fluxo de Caixa'!B:B,1,0)</f>
        <v>#N/A</v>
      </c>
    </row>
    <row r="1322" spans="2:15">
      <c r="B1322" s="60"/>
      <c r="C1322" s="65"/>
      <c r="D1322" s="66"/>
      <c r="E1322" s="20" t="str">
        <f t="shared" si="40"/>
        <v>1-1900</v>
      </c>
      <c r="F1322" s="69"/>
      <c r="G1322" s="67"/>
      <c r="H1322" s="69"/>
      <c r="I1322" s="60"/>
      <c r="J1322" s="67"/>
      <c r="K1322" s="25" t="e">
        <f>IFERROR(VLOOKUP(J1322,'DE-PARA'!J:K,2,0),VLOOKUP('BD Conta 5294-1'!J1322,'DE-PARA'!K:L,2,0))</f>
        <v>#N/A</v>
      </c>
      <c r="L1322" s="70"/>
      <c r="M1322" s="101">
        <f t="shared" si="41"/>
        <v>0</v>
      </c>
      <c r="O1322" s="1" t="e">
        <f>VLOOKUP(K1322,'Fluxo de Caixa'!B:B,1,0)</f>
        <v>#N/A</v>
      </c>
    </row>
    <row r="1323" spans="2:15">
      <c r="B1323" s="60"/>
      <c r="C1323" s="65"/>
      <c r="D1323" s="66"/>
      <c r="E1323" s="20" t="str">
        <f t="shared" si="40"/>
        <v>1-1900</v>
      </c>
      <c r="F1323" s="69"/>
      <c r="G1323" s="67"/>
      <c r="H1323" s="69"/>
      <c r="I1323" s="60"/>
      <c r="J1323" s="67"/>
      <c r="K1323" s="25" t="e">
        <f>IFERROR(VLOOKUP(J1323,'DE-PARA'!J:K,2,0),VLOOKUP('BD Conta 5294-1'!J1323,'DE-PARA'!K:L,2,0))</f>
        <v>#N/A</v>
      </c>
      <c r="L1323" s="70"/>
      <c r="M1323" s="101">
        <f t="shared" si="41"/>
        <v>0</v>
      </c>
      <c r="O1323" s="1" t="e">
        <f>VLOOKUP(K1323,'Fluxo de Caixa'!B:B,1,0)</f>
        <v>#N/A</v>
      </c>
    </row>
    <row r="1324" spans="2:15">
      <c r="B1324" s="60"/>
      <c r="C1324" s="65"/>
      <c r="D1324" s="66"/>
      <c r="E1324" s="20" t="str">
        <f t="shared" si="40"/>
        <v>1-1900</v>
      </c>
      <c r="F1324" s="69"/>
      <c r="G1324" s="67"/>
      <c r="H1324" s="69"/>
      <c r="I1324" s="60"/>
      <c r="J1324" s="67"/>
      <c r="K1324" s="25" t="e">
        <f>IFERROR(VLOOKUP(J1324,'DE-PARA'!J:K,2,0),VLOOKUP('BD Conta 5294-1'!J1324,'DE-PARA'!K:L,2,0))</f>
        <v>#N/A</v>
      </c>
      <c r="L1324" s="70"/>
      <c r="M1324" s="101">
        <f t="shared" si="41"/>
        <v>0</v>
      </c>
      <c r="O1324" s="1" t="e">
        <f>VLOOKUP(K1324,'Fluxo de Caixa'!B:B,1,0)</f>
        <v>#N/A</v>
      </c>
    </row>
    <row r="1325" spans="2:15">
      <c r="B1325" s="60"/>
      <c r="C1325" s="65"/>
      <c r="D1325" s="66"/>
      <c r="E1325" s="20" t="str">
        <f t="shared" si="40"/>
        <v>1-1900</v>
      </c>
      <c r="F1325" s="69"/>
      <c r="G1325" s="67"/>
      <c r="H1325" s="69"/>
      <c r="I1325" s="60"/>
      <c r="J1325" s="67"/>
      <c r="K1325" s="25" t="e">
        <f>IFERROR(VLOOKUP(J1325,'DE-PARA'!J:K,2,0),VLOOKUP('BD Conta 5294-1'!J1325,'DE-PARA'!K:L,2,0))</f>
        <v>#N/A</v>
      </c>
      <c r="L1325" s="70"/>
      <c r="M1325" s="101">
        <f t="shared" si="41"/>
        <v>0</v>
      </c>
      <c r="O1325" s="1" t="e">
        <f>VLOOKUP(K1325,'Fluxo de Caixa'!B:B,1,0)</f>
        <v>#N/A</v>
      </c>
    </row>
    <row r="1326" spans="2:15">
      <c r="B1326" s="60"/>
      <c r="C1326" s="65"/>
      <c r="D1326" s="66"/>
      <c r="E1326" s="20" t="str">
        <f t="shared" si="40"/>
        <v>1-1900</v>
      </c>
      <c r="F1326" s="69"/>
      <c r="G1326" s="67"/>
      <c r="H1326" s="69"/>
      <c r="I1326" s="60"/>
      <c r="J1326" s="67"/>
      <c r="K1326" s="25" t="e">
        <f>IFERROR(VLOOKUP(J1326,'DE-PARA'!J:K,2,0),VLOOKUP('BD Conta 5294-1'!J1326,'DE-PARA'!K:L,2,0))</f>
        <v>#N/A</v>
      </c>
      <c r="L1326" s="70"/>
      <c r="M1326" s="101">
        <f t="shared" si="41"/>
        <v>0</v>
      </c>
      <c r="O1326" s="1" t="e">
        <f>VLOOKUP(K1326,'Fluxo de Caixa'!B:B,1,0)</f>
        <v>#N/A</v>
      </c>
    </row>
    <row r="1327" spans="2:15">
      <c r="B1327" s="60"/>
      <c r="C1327" s="65"/>
      <c r="D1327" s="66"/>
      <c r="E1327" s="20" t="str">
        <f t="shared" si="40"/>
        <v>1-1900</v>
      </c>
      <c r="F1327" s="69"/>
      <c r="G1327" s="67"/>
      <c r="H1327" s="69"/>
      <c r="I1327" s="60"/>
      <c r="J1327" s="67"/>
      <c r="K1327" s="25" t="e">
        <f>IFERROR(VLOOKUP(J1327,'DE-PARA'!J:K,2,0),VLOOKUP('BD Conta 5294-1'!J1327,'DE-PARA'!K:L,2,0))</f>
        <v>#N/A</v>
      </c>
      <c r="L1327" s="70"/>
      <c r="M1327" s="101">
        <f t="shared" si="41"/>
        <v>0</v>
      </c>
      <c r="O1327" s="1" t="e">
        <f>VLOOKUP(K1327,'Fluxo de Caixa'!B:B,1,0)</f>
        <v>#N/A</v>
      </c>
    </row>
    <row r="1328" spans="2:15">
      <c r="B1328" s="60"/>
      <c r="C1328" s="65"/>
      <c r="D1328" s="66"/>
      <c r="E1328" s="20" t="str">
        <f t="shared" si="40"/>
        <v>1-1900</v>
      </c>
      <c r="F1328" s="69"/>
      <c r="G1328" s="67"/>
      <c r="H1328" s="69"/>
      <c r="I1328" s="60"/>
      <c r="J1328" s="67"/>
      <c r="K1328" s="25" t="e">
        <f>IFERROR(VLOOKUP(J1328,'DE-PARA'!J:K,2,0),VLOOKUP('BD Conta 5294-1'!J1328,'DE-PARA'!K:L,2,0))</f>
        <v>#N/A</v>
      </c>
      <c r="L1328" s="70"/>
      <c r="M1328" s="101">
        <f t="shared" si="41"/>
        <v>0</v>
      </c>
      <c r="O1328" s="1" t="e">
        <f>VLOOKUP(K1328,'Fluxo de Caixa'!B:B,1,0)</f>
        <v>#N/A</v>
      </c>
    </row>
    <row r="1329" spans="2:15">
      <c r="B1329" s="60"/>
      <c r="C1329" s="65"/>
      <c r="D1329" s="66"/>
      <c r="E1329" s="20" t="str">
        <f t="shared" si="40"/>
        <v>1-1900</v>
      </c>
      <c r="F1329" s="69"/>
      <c r="G1329" s="67"/>
      <c r="H1329" s="69"/>
      <c r="I1329" s="60"/>
      <c r="J1329" s="67"/>
      <c r="K1329" s="25" t="e">
        <f>IFERROR(VLOOKUP(J1329,'DE-PARA'!J:K,2,0),VLOOKUP('BD Conta 5294-1'!J1329,'DE-PARA'!K:L,2,0))</f>
        <v>#N/A</v>
      </c>
      <c r="L1329" s="70"/>
      <c r="M1329" s="101">
        <f t="shared" si="41"/>
        <v>0</v>
      </c>
      <c r="O1329" s="1" t="e">
        <f>VLOOKUP(K1329,'Fluxo de Caixa'!B:B,1,0)</f>
        <v>#N/A</v>
      </c>
    </row>
    <row r="1330" spans="2:15">
      <c r="B1330" s="60"/>
      <c r="C1330" s="65"/>
      <c r="D1330" s="66"/>
      <c r="E1330" s="20" t="str">
        <f t="shared" si="40"/>
        <v>1-1900</v>
      </c>
      <c r="F1330" s="69"/>
      <c r="G1330" s="67"/>
      <c r="H1330" s="69"/>
      <c r="I1330" s="60"/>
      <c r="J1330" s="67"/>
      <c r="K1330" s="25" t="e">
        <f>IFERROR(VLOOKUP(J1330,'DE-PARA'!J:K,2,0),VLOOKUP('BD Conta 5294-1'!J1330,'DE-PARA'!K:L,2,0))</f>
        <v>#N/A</v>
      </c>
      <c r="L1330" s="70"/>
      <c r="M1330" s="101">
        <f t="shared" si="41"/>
        <v>0</v>
      </c>
      <c r="O1330" s="1" t="e">
        <f>VLOOKUP(K1330,'Fluxo de Caixa'!B:B,1,0)</f>
        <v>#N/A</v>
      </c>
    </row>
    <row r="1331" spans="2:15">
      <c r="B1331" s="60"/>
      <c r="C1331" s="65"/>
      <c r="D1331" s="66"/>
      <c r="E1331" s="20" t="str">
        <f t="shared" si="40"/>
        <v>1-1900</v>
      </c>
      <c r="F1331" s="69"/>
      <c r="G1331" s="67"/>
      <c r="H1331" s="69"/>
      <c r="I1331" s="60"/>
      <c r="J1331" s="67"/>
      <c r="K1331" s="25" t="e">
        <f>IFERROR(VLOOKUP(J1331,'DE-PARA'!J:K,2,0),VLOOKUP('BD Conta 5294-1'!J1331,'DE-PARA'!K:L,2,0))</f>
        <v>#N/A</v>
      </c>
      <c r="L1331" s="70"/>
      <c r="M1331" s="101">
        <f t="shared" si="41"/>
        <v>0</v>
      </c>
      <c r="O1331" s="1" t="e">
        <f>VLOOKUP(K1331,'Fluxo de Caixa'!B:B,1,0)</f>
        <v>#N/A</v>
      </c>
    </row>
    <row r="1332" spans="2:15">
      <c r="B1332" s="60"/>
      <c r="C1332" s="65"/>
      <c r="D1332" s="66"/>
      <c r="E1332" s="20" t="str">
        <f t="shared" si="40"/>
        <v>1-1900</v>
      </c>
      <c r="F1332" s="69"/>
      <c r="G1332" s="67"/>
      <c r="H1332" s="69"/>
      <c r="I1332" s="60"/>
      <c r="J1332" s="67"/>
      <c r="K1332" s="25" t="e">
        <f>IFERROR(VLOOKUP(J1332,'DE-PARA'!J:K,2,0),VLOOKUP('BD Conta 5294-1'!J1332,'DE-PARA'!K:L,2,0))</f>
        <v>#N/A</v>
      </c>
      <c r="L1332" s="70"/>
      <c r="M1332" s="101">
        <f t="shared" si="41"/>
        <v>0</v>
      </c>
      <c r="O1332" s="1" t="e">
        <f>VLOOKUP(K1332,'Fluxo de Caixa'!B:B,1,0)</f>
        <v>#N/A</v>
      </c>
    </row>
    <row r="1333" spans="2:15">
      <c r="B1333" s="60"/>
      <c r="C1333" s="65"/>
      <c r="D1333" s="66"/>
      <c r="E1333" s="20" t="str">
        <f t="shared" si="40"/>
        <v>1-1900</v>
      </c>
      <c r="F1333" s="69"/>
      <c r="G1333" s="67"/>
      <c r="H1333" s="69"/>
      <c r="I1333" s="60"/>
      <c r="J1333" s="67"/>
      <c r="K1333" s="25" t="e">
        <f>IFERROR(VLOOKUP(J1333,'DE-PARA'!J:K,2,0),VLOOKUP('BD Conta 5294-1'!J1333,'DE-PARA'!K:L,2,0))</f>
        <v>#N/A</v>
      </c>
      <c r="L1333" s="70"/>
      <c r="M1333" s="101">
        <f t="shared" si="41"/>
        <v>0</v>
      </c>
      <c r="O1333" s="1" t="e">
        <f>VLOOKUP(K1333,'Fluxo de Caixa'!B:B,1,0)</f>
        <v>#N/A</v>
      </c>
    </row>
    <row r="1334" spans="2:15">
      <c r="B1334" s="60"/>
      <c r="C1334" s="65"/>
      <c r="D1334" s="66"/>
      <c r="E1334" s="20" t="str">
        <f t="shared" si="40"/>
        <v>1-1900</v>
      </c>
      <c r="F1334" s="69"/>
      <c r="G1334" s="67"/>
      <c r="H1334" s="69"/>
      <c r="I1334" s="60"/>
      <c r="J1334" s="67"/>
      <c r="K1334" s="25" t="e">
        <f>IFERROR(VLOOKUP(J1334,'DE-PARA'!J:K,2,0),VLOOKUP('BD Conta 5294-1'!J1334,'DE-PARA'!K:L,2,0))</f>
        <v>#N/A</v>
      </c>
      <c r="L1334" s="70"/>
      <c r="M1334" s="101">
        <f t="shared" si="41"/>
        <v>0</v>
      </c>
      <c r="O1334" s="1" t="e">
        <f>VLOOKUP(K1334,'Fluxo de Caixa'!B:B,1,0)</f>
        <v>#N/A</v>
      </c>
    </row>
    <row r="1335" spans="2:15">
      <c r="B1335" s="60"/>
      <c r="C1335" s="65"/>
      <c r="D1335" s="66"/>
      <c r="E1335" s="20" t="str">
        <f t="shared" si="40"/>
        <v>1-1900</v>
      </c>
      <c r="F1335" s="69"/>
      <c r="G1335" s="67"/>
      <c r="H1335" s="69"/>
      <c r="I1335" s="60"/>
      <c r="J1335" s="67"/>
      <c r="K1335" s="25" t="e">
        <f>IFERROR(VLOOKUP(J1335,'DE-PARA'!J:K,2,0),VLOOKUP('BD Conta 5294-1'!J1335,'DE-PARA'!K:L,2,0))</f>
        <v>#N/A</v>
      </c>
      <c r="L1335" s="70"/>
      <c r="M1335" s="101">
        <f t="shared" si="41"/>
        <v>0</v>
      </c>
      <c r="O1335" s="1" t="e">
        <f>VLOOKUP(K1335,'Fluxo de Caixa'!B:B,1,0)</f>
        <v>#N/A</v>
      </c>
    </row>
    <row r="1336" spans="2:15">
      <c r="B1336" s="60"/>
      <c r="C1336" s="65"/>
      <c r="D1336" s="66"/>
      <c r="E1336" s="20" t="str">
        <f t="shared" si="40"/>
        <v>1-1900</v>
      </c>
      <c r="F1336" s="69"/>
      <c r="G1336" s="67"/>
      <c r="H1336" s="69"/>
      <c r="I1336" s="60"/>
      <c r="J1336" s="67"/>
      <c r="K1336" s="25" t="e">
        <f>IFERROR(VLOOKUP(J1336,'DE-PARA'!J:K,2,0),VLOOKUP('BD Conta 5294-1'!J1336,'DE-PARA'!K:L,2,0))</f>
        <v>#N/A</v>
      </c>
      <c r="L1336" s="70"/>
      <c r="M1336" s="101">
        <f t="shared" si="41"/>
        <v>0</v>
      </c>
      <c r="O1336" s="1" t="e">
        <f>VLOOKUP(K1336,'Fluxo de Caixa'!B:B,1,0)</f>
        <v>#N/A</v>
      </c>
    </row>
    <row r="1337" spans="2:15">
      <c r="B1337" s="60"/>
      <c r="C1337" s="65"/>
      <c r="D1337" s="66"/>
      <c r="E1337" s="20" t="str">
        <f t="shared" si="40"/>
        <v>1-1900</v>
      </c>
      <c r="F1337" s="69"/>
      <c r="G1337" s="67"/>
      <c r="H1337" s="69"/>
      <c r="I1337" s="60"/>
      <c r="J1337" s="67"/>
      <c r="K1337" s="25" t="e">
        <f>IFERROR(VLOOKUP(J1337,'DE-PARA'!J:K,2,0),VLOOKUP('BD Conta 5294-1'!J1337,'DE-PARA'!K:L,2,0))</f>
        <v>#N/A</v>
      </c>
      <c r="L1337" s="70"/>
      <c r="M1337" s="101">
        <f t="shared" si="41"/>
        <v>0</v>
      </c>
      <c r="O1337" s="1" t="e">
        <f>VLOOKUP(K1337,'Fluxo de Caixa'!B:B,1,0)</f>
        <v>#N/A</v>
      </c>
    </row>
    <row r="1338" spans="2:15">
      <c r="B1338" s="60"/>
      <c r="C1338" s="65"/>
      <c r="D1338" s="66"/>
      <c r="E1338" s="20" t="str">
        <f t="shared" si="40"/>
        <v>1-1900</v>
      </c>
      <c r="F1338" s="69"/>
      <c r="G1338" s="67"/>
      <c r="H1338" s="69"/>
      <c r="I1338" s="60"/>
      <c r="J1338" s="67"/>
      <c r="K1338" s="25" t="e">
        <f>IFERROR(VLOOKUP(J1338,'DE-PARA'!J:K,2,0),VLOOKUP('BD Conta 5294-1'!J1338,'DE-PARA'!K:L,2,0))</f>
        <v>#N/A</v>
      </c>
      <c r="L1338" s="70"/>
      <c r="M1338" s="101">
        <f t="shared" si="41"/>
        <v>0</v>
      </c>
      <c r="O1338" s="1" t="e">
        <f>VLOOKUP(K1338,'Fluxo de Caixa'!B:B,1,0)</f>
        <v>#N/A</v>
      </c>
    </row>
    <row r="1339" spans="2:15">
      <c r="B1339" s="60"/>
      <c r="C1339" s="65"/>
      <c r="D1339" s="66"/>
      <c r="E1339" s="20" t="str">
        <f t="shared" si="40"/>
        <v>1-1900</v>
      </c>
      <c r="F1339" s="69"/>
      <c r="G1339" s="67"/>
      <c r="H1339" s="69"/>
      <c r="I1339" s="60"/>
      <c r="J1339" s="67"/>
      <c r="K1339" s="25" t="e">
        <f>IFERROR(VLOOKUP(J1339,'DE-PARA'!J:K,2,0),VLOOKUP('BD Conta 5294-1'!J1339,'DE-PARA'!K:L,2,0))</f>
        <v>#N/A</v>
      </c>
      <c r="L1339" s="70"/>
      <c r="M1339" s="101">
        <f t="shared" si="41"/>
        <v>0</v>
      </c>
      <c r="O1339" s="1" t="e">
        <f>VLOOKUP(K1339,'Fluxo de Caixa'!B:B,1,0)</f>
        <v>#N/A</v>
      </c>
    </row>
    <row r="1340" spans="2:15">
      <c r="B1340" s="60"/>
      <c r="C1340" s="65"/>
      <c r="D1340" s="66"/>
      <c r="E1340" s="20" t="str">
        <f t="shared" si="40"/>
        <v>1-1900</v>
      </c>
      <c r="F1340" s="69"/>
      <c r="G1340" s="67"/>
      <c r="H1340" s="69"/>
      <c r="I1340" s="60"/>
      <c r="J1340" s="67"/>
      <c r="K1340" s="25" t="e">
        <f>IFERROR(VLOOKUP(J1340,'DE-PARA'!J:K,2,0),VLOOKUP('BD Conta 5294-1'!J1340,'DE-PARA'!K:L,2,0))</f>
        <v>#N/A</v>
      </c>
      <c r="L1340" s="70"/>
      <c r="M1340" s="101">
        <f t="shared" si="41"/>
        <v>0</v>
      </c>
      <c r="O1340" s="1" t="e">
        <f>VLOOKUP(K1340,'Fluxo de Caixa'!B:B,1,0)</f>
        <v>#N/A</v>
      </c>
    </row>
    <row r="1341" spans="2:15">
      <c r="B1341" s="60"/>
      <c r="C1341" s="65"/>
      <c r="D1341" s="66"/>
      <c r="E1341" s="20" t="str">
        <f t="shared" si="40"/>
        <v>1-1900</v>
      </c>
      <c r="F1341" s="69"/>
      <c r="G1341" s="67"/>
      <c r="H1341" s="69"/>
      <c r="I1341" s="60"/>
      <c r="J1341" s="67"/>
      <c r="K1341" s="25" t="e">
        <f>IFERROR(VLOOKUP(J1341,'DE-PARA'!J:K,2,0),VLOOKUP('BD Conta 5294-1'!J1341,'DE-PARA'!K:L,2,0))</f>
        <v>#N/A</v>
      </c>
      <c r="L1341" s="70"/>
      <c r="M1341" s="101">
        <f t="shared" si="41"/>
        <v>0</v>
      </c>
      <c r="O1341" s="1" t="e">
        <f>VLOOKUP(K1341,'Fluxo de Caixa'!B:B,1,0)</f>
        <v>#N/A</v>
      </c>
    </row>
    <row r="1342" spans="2:15">
      <c r="B1342" s="60"/>
      <c r="C1342" s="65"/>
      <c r="D1342" s="66"/>
      <c r="E1342" s="20" t="str">
        <f t="shared" si="40"/>
        <v>1-1900</v>
      </c>
      <c r="F1342" s="69"/>
      <c r="G1342" s="67"/>
      <c r="H1342" s="69"/>
      <c r="I1342" s="60"/>
      <c r="J1342" s="67"/>
      <c r="K1342" s="25" t="e">
        <f>IFERROR(VLOOKUP(J1342,'DE-PARA'!J:K,2,0),VLOOKUP('BD Conta 5294-1'!J1342,'DE-PARA'!K:L,2,0))</f>
        <v>#N/A</v>
      </c>
      <c r="L1342" s="70"/>
      <c r="M1342" s="101">
        <f t="shared" si="41"/>
        <v>0</v>
      </c>
      <c r="O1342" s="1" t="e">
        <f>VLOOKUP(K1342,'Fluxo de Caixa'!B:B,1,0)</f>
        <v>#N/A</v>
      </c>
    </row>
    <row r="1343" spans="2:15">
      <c r="B1343" s="60"/>
      <c r="C1343" s="65"/>
      <c r="D1343" s="66"/>
      <c r="E1343" s="20" t="str">
        <f t="shared" si="40"/>
        <v>1-1900</v>
      </c>
      <c r="F1343" s="69"/>
      <c r="G1343" s="67"/>
      <c r="H1343" s="69"/>
      <c r="I1343" s="60"/>
      <c r="J1343" s="67"/>
      <c r="K1343" s="25" t="e">
        <f>IFERROR(VLOOKUP(J1343,'DE-PARA'!J:K,2,0),VLOOKUP('BD Conta 5294-1'!J1343,'DE-PARA'!K:L,2,0))</f>
        <v>#N/A</v>
      </c>
      <c r="L1343" s="70"/>
      <c r="M1343" s="101">
        <f t="shared" si="41"/>
        <v>0</v>
      </c>
      <c r="O1343" s="1" t="e">
        <f>VLOOKUP(K1343,'Fluxo de Caixa'!B:B,1,0)</f>
        <v>#N/A</v>
      </c>
    </row>
    <row r="1344" spans="2:15">
      <c r="B1344" s="60"/>
      <c r="C1344" s="65"/>
      <c r="D1344" s="66"/>
      <c r="E1344" s="20" t="str">
        <f t="shared" si="40"/>
        <v>1-1900</v>
      </c>
      <c r="F1344" s="69"/>
      <c r="G1344" s="67"/>
      <c r="H1344" s="69"/>
      <c r="I1344" s="60"/>
      <c r="J1344" s="67"/>
      <c r="K1344" s="25" t="e">
        <f>IFERROR(VLOOKUP(J1344,'DE-PARA'!J:K,2,0),VLOOKUP('BD Conta 5294-1'!J1344,'DE-PARA'!K:L,2,0))</f>
        <v>#N/A</v>
      </c>
      <c r="L1344" s="70"/>
      <c r="M1344" s="101">
        <f t="shared" si="41"/>
        <v>0</v>
      </c>
      <c r="O1344" s="1" t="e">
        <f>VLOOKUP(K1344,'Fluxo de Caixa'!B:B,1,0)</f>
        <v>#N/A</v>
      </c>
    </row>
    <row r="1345" spans="2:15">
      <c r="B1345" s="60"/>
      <c r="C1345" s="65"/>
      <c r="D1345" s="66"/>
      <c r="E1345" s="20" t="str">
        <f t="shared" si="40"/>
        <v>1-1900</v>
      </c>
      <c r="F1345" s="69"/>
      <c r="G1345" s="67"/>
      <c r="H1345" s="69"/>
      <c r="I1345" s="60"/>
      <c r="J1345" s="67"/>
      <c r="K1345" s="25" t="e">
        <f>IFERROR(VLOOKUP(J1345,'DE-PARA'!J:K,2,0),VLOOKUP('BD Conta 5294-1'!J1345,'DE-PARA'!K:L,2,0))</f>
        <v>#N/A</v>
      </c>
      <c r="L1345" s="70"/>
      <c r="M1345" s="101">
        <f t="shared" si="41"/>
        <v>0</v>
      </c>
      <c r="O1345" s="1" t="e">
        <f>VLOOKUP(K1345,'Fluxo de Caixa'!B:B,1,0)</f>
        <v>#N/A</v>
      </c>
    </row>
    <row r="1346" spans="2:15">
      <c r="B1346" s="60"/>
      <c r="C1346" s="65"/>
      <c r="D1346" s="66"/>
      <c r="E1346" s="20" t="str">
        <f t="shared" si="40"/>
        <v>1-1900</v>
      </c>
      <c r="F1346" s="69"/>
      <c r="G1346" s="67"/>
      <c r="H1346" s="69"/>
      <c r="I1346" s="60"/>
      <c r="J1346" s="67"/>
      <c r="K1346" s="25" t="e">
        <f>IFERROR(VLOOKUP(J1346,'DE-PARA'!J:K,2,0),VLOOKUP('BD Conta 5294-1'!J1346,'DE-PARA'!K:L,2,0))</f>
        <v>#N/A</v>
      </c>
      <c r="L1346" s="70"/>
      <c r="M1346" s="101">
        <f t="shared" si="41"/>
        <v>0</v>
      </c>
      <c r="O1346" s="1" t="e">
        <f>VLOOKUP(K1346,'Fluxo de Caixa'!B:B,1,0)</f>
        <v>#N/A</v>
      </c>
    </row>
    <row r="1347" spans="2:15">
      <c r="B1347" s="60"/>
      <c r="C1347" s="65"/>
      <c r="D1347" s="66"/>
      <c r="E1347" s="20" t="str">
        <f t="shared" si="40"/>
        <v>1-1900</v>
      </c>
      <c r="F1347" s="69"/>
      <c r="G1347" s="67"/>
      <c r="H1347" s="69"/>
      <c r="I1347" s="60"/>
      <c r="J1347" s="67"/>
      <c r="K1347" s="25" t="e">
        <f>IFERROR(VLOOKUP(J1347,'DE-PARA'!J:K,2,0),VLOOKUP('BD Conta 5294-1'!J1347,'DE-PARA'!K:L,2,0))</f>
        <v>#N/A</v>
      </c>
      <c r="L1347" s="70"/>
      <c r="M1347" s="101">
        <f t="shared" si="41"/>
        <v>0</v>
      </c>
      <c r="O1347" s="1" t="e">
        <f>VLOOKUP(K1347,'Fluxo de Caixa'!B:B,1,0)</f>
        <v>#N/A</v>
      </c>
    </row>
    <row r="1348" spans="2:15">
      <c r="B1348" s="60"/>
      <c r="C1348" s="65"/>
      <c r="D1348" s="66"/>
      <c r="E1348" s="20" t="str">
        <f t="shared" ref="E1348:E1411" si="42">MONTH(D1348)&amp;"-"&amp;YEAR(D1348)</f>
        <v>1-1900</v>
      </c>
      <c r="F1348" s="69"/>
      <c r="G1348" s="67"/>
      <c r="H1348" s="69"/>
      <c r="I1348" s="60"/>
      <c r="J1348" s="67"/>
      <c r="K1348" s="25" t="e">
        <f>IFERROR(VLOOKUP(J1348,'DE-PARA'!J:K,2,0),VLOOKUP('BD Conta 5294-1'!J1348,'DE-PARA'!K:L,2,0))</f>
        <v>#N/A</v>
      </c>
      <c r="L1348" s="70"/>
      <c r="M1348" s="101">
        <f t="shared" si="41"/>
        <v>0</v>
      </c>
      <c r="O1348" s="1" t="e">
        <f>VLOOKUP(K1348,'Fluxo de Caixa'!B:B,1,0)</f>
        <v>#N/A</v>
      </c>
    </row>
    <row r="1349" spans="2:15">
      <c r="B1349" s="60"/>
      <c r="C1349" s="65"/>
      <c r="D1349" s="66"/>
      <c r="E1349" s="20" t="str">
        <f t="shared" si="42"/>
        <v>1-1900</v>
      </c>
      <c r="F1349" s="69"/>
      <c r="G1349" s="67"/>
      <c r="H1349" s="69"/>
      <c r="I1349" s="60"/>
      <c r="J1349" s="67"/>
      <c r="K1349" s="25" t="e">
        <f>IFERROR(VLOOKUP(J1349,'DE-PARA'!J:K,2,0),VLOOKUP('BD Conta 5294-1'!J1349,'DE-PARA'!K:L,2,0))</f>
        <v>#N/A</v>
      </c>
      <c r="L1349" s="70"/>
      <c r="M1349" s="101">
        <f t="shared" si="41"/>
        <v>0</v>
      </c>
      <c r="O1349" s="1" t="e">
        <f>VLOOKUP(K1349,'Fluxo de Caixa'!B:B,1,0)</f>
        <v>#N/A</v>
      </c>
    </row>
    <row r="1350" spans="2:15">
      <c r="B1350" s="60"/>
      <c r="C1350" s="65"/>
      <c r="D1350" s="66"/>
      <c r="E1350" s="20" t="str">
        <f t="shared" si="42"/>
        <v>1-1900</v>
      </c>
      <c r="F1350" s="69"/>
      <c r="G1350" s="67"/>
      <c r="H1350" s="69"/>
      <c r="I1350" s="60"/>
      <c r="J1350" s="67"/>
      <c r="K1350" s="25" t="e">
        <f>IFERROR(VLOOKUP(J1350,'DE-PARA'!J:K,2,0),VLOOKUP('BD Conta 5294-1'!J1350,'DE-PARA'!K:L,2,0))</f>
        <v>#N/A</v>
      </c>
      <c r="L1350" s="70"/>
      <c r="M1350" s="101">
        <f t="shared" ref="M1350:M1413" si="43">M1349+L1350</f>
        <v>0</v>
      </c>
      <c r="O1350" s="1" t="e">
        <f>VLOOKUP(K1350,'Fluxo de Caixa'!B:B,1,0)</f>
        <v>#N/A</v>
      </c>
    </row>
    <row r="1351" spans="2:15">
      <c r="B1351" s="60"/>
      <c r="C1351" s="65"/>
      <c r="D1351" s="66"/>
      <c r="E1351" s="20" t="str">
        <f t="shared" si="42"/>
        <v>1-1900</v>
      </c>
      <c r="F1351" s="69"/>
      <c r="G1351" s="67"/>
      <c r="H1351" s="69"/>
      <c r="I1351" s="60"/>
      <c r="J1351" s="67"/>
      <c r="K1351" s="25" t="e">
        <f>IFERROR(VLOOKUP(J1351,'DE-PARA'!J:K,2,0),VLOOKUP('BD Conta 5294-1'!J1351,'DE-PARA'!K:L,2,0))</f>
        <v>#N/A</v>
      </c>
      <c r="L1351" s="70"/>
      <c r="M1351" s="101">
        <f t="shared" si="43"/>
        <v>0</v>
      </c>
      <c r="O1351" s="1" t="e">
        <f>VLOOKUP(K1351,'Fluxo de Caixa'!B:B,1,0)</f>
        <v>#N/A</v>
      </c>
    </row>
    <row r="1352" spans="2:15">
      <c r="B1352" s="60"/>
      <c r="C1352" s="65"/>
      <c r="D1352" s="66"/>
      <c r="E1352" s="20" t="str">
        <f t="shared" si="42"/>
        <v>1-1900</v>
      </c>
      <c r="F1352" s="69"/>
      <c r="G1352" s="67"/>
      <c r="H1352" s="69"/>
      <c r="I1352" s="60"/>
      <c r="J1352" s="67"/>
      <c r="K1352" s="25" t="e">
        <f>IFERROR(VLOOKUP(J1352,'DE-PARA'!J:K,2,0),VLOOKUP('BD Conta 5294-1'!J1352,'DE-PARA'!K:L,2,0))</f>
        <v>#N/A</v>
      </c>
      <c r="L1352" s="70"/>
      <c r="M1352" s="101">
        <f t="shared" si="43"/>
        <v>0</v>
      </c>
      <c r="O1352" s="1" t="e">
        <f>VLOOKUP(K1352,'Fluxo de Caixa'!B:B,1,0)</f>
        <v>#N/A</v>
      </c>
    </row>
    <row r="1353" spans="2:15">
      <c r="B1353" s="60"/>
      <c r="C1353" s="65"/>
      <c r="D1353" s="66"/>
      <c r="E1353" s="20" t="str">
        <f t="shared" si="42"/>
        <v>1-1900</v>
      </c>
      <c r="F1353" s="69"/>
      <c r="G1353" s="67"/>
      <c r="H1353" s="69"/>
      <c r="I1353" s="60"/>
      <c r="J1353" s="67"/>
      <c r="K1353" s="25" t="e">
        <f>IFERROR(VLOOKUP(J1353,'DE-PARA'!J:K,2,0),VLOOKUP('BD Conta 5294-1'!J1353,'DE-PARA'!K:L,2,0))</f>
        <v>#N/A</v>
      </c>
      <c r="L1353" s="70"/>
      <c r="M1353" s="101">
        <f t="shared" si="43"/>
        <v>0</v>
      </c>
      <c r="O1353" s="1" t="e">
        <f>VLOOKUP(K1353,'Fluxo de Caixa'!B:B,1,0)</f>
        <v>#N/A</v>
      </c>
    </row>
    <row r="1354" spans="2:15">
      <c r="B1354" s="60"/>
      <c r="C1354" s="65"/>
      <c r="D1354" s="66"/>
      <c r="E1354" s="20" t="str">
        <f t="shared" si="42"/>
        <v>1-1900</v>
      </c>
      <c r="F1354" s="69"/>
      <c r="G1354" s="67"/>
      <c r="H1354" s="69"/>
      <c r="I1354" s="60"/>
      <c r="J1354" s="67"/>
      <c r="K1354" s="25" t="e">
        <f>IFERROR(VLOOKUP(J1354,'DE-PARA'!J:K,2,0),VLOOKUP('BD Conta 5294-1'!J1354,'DE-PARA'!K:L,2,0))</f>
        <v>#N/A</v>
      </c>
      <c r="L1354" s="70"/>
      <c r="M1354" s="101">
        <f t="shared" si="43"/>
        <v>0</v>
      </c>
      <c r="O1354" s="1" t="e">
        <f>VLOOKUP(K1354,'Fluxo de Caixa'!B:B,1,0)</f>
        <v>#N/A</v>
      </c>
    </row>
    <row r="1355" spans="2:15">
      <c r="B1355" s="60"/>
      <c r="C1355" s="65"/>
      <c r="D1355" s="66"/>
      <c r="E1355" s="20" t="str">
        <f t="shared" si="42"/>
        <v>1-1900</v>
      </c>
      <c r="F1355" s="69"/>
      <c r="G1355" s="67"/>
      <c r="H1355" s="69"/>
      <c r="I1355" s="60"/>
      <c r="J1355" s="67"/>
      <c r="K1355" s="25" t="e">
        <f>IFERROR(VLOOKUP(J1355,'DE-PARA'!J:K,2,0),VLOOKUP('BD Conta 5294-1'!J1355,'DE-PARA'!K:L,2,0))</f>
        <v>#N/A</v>
      </c>
      <c r="L1355" s="70"/>
      <c r="M1355" s="101">
        <f t="shared" si="43"/>
        <v>0</v>
      </c>
      <c r="O1355" s="1" t="e">
        <f>VLOOKUP(K1355,'Fluxo de Caixa'!B:B,1,0)</f>
        <v>#N/A</v>
      </c>
    </row>
    <row r="1356" spans="2:15">
      <c r="B1356" s="60"/>
      <c r="C1356" s="65"/>
      <c r="D1356" s="66"/>
      <c r="E1356" s="20" t="str">
        <f t="shared" si="42"/>
        <v>1-1900</v>
      </c>
      <c r="F1356" s="69"/>
      <c r="G1356" s="67"/>
      <c r="H1356" s="69"/>
      <c r="I1356" s="60"/>
      <c r="J1356" s="67"/>
      <c r="K1356" s="25" t="e">
        <f>IFERROR(VLOOKUP(J1356,'DE-PARA'!J:K,2,0),VLOOKUP('BD Conta 5294-1'!J1356,'DE-PARA'!K:L,2,0))</f>
        <v>#N/A</v>
      </c>
      <c r="L1356" s="70"/>
      <c r="M1356" s="101">
        <f t="shared" si="43"/>
        <v>0</v>
      </c>
      <c r="O1356" s="1" t="e">
        <f>VLOOKUP(K1356,'Fluxo de Caixa'!B:B,1,0)</f>
        <v>#N/A</v>
      </c>
    </row>
    <row r="1357" spans="2:15">
      <c r="B1357" s="60"/>
      <c r="C1357" s="65"/>
      <c r="D1357" s="66"/>
      <c r="E1357" s="20" t="str">
        <f t="shared" si="42"/>
        <v>1-1900</v>
      </c>
      <c r="F1357" s="69"/>
      <c r="G1357" s="67"/>
      <c r="H1357" s="69"/>
      <c r="I1357" s="60"/>
      <c r="J1357" s="67"/>
      <c r="K1357" s="25" t="e">
        <f>IFERROR(VLOOKUP(J1357,'DE-PARA'!J:K,2,0),VLOOKUP('BD Conta 5294-1'!J1357,'DE-PARA'!K:L,2,0))</f>
        <v>#N/A</v>
      </c>
      <c r="L1357" s="70"/>
      <c r="M1357" s="101">
        <f t="shared" si="43"/>
        <v>0</v>
      </c>
      <c r="O1357" s="1" t="e">
        <f>VLOOKUP(K1357,'Fluxo de Caixa'!B:B,1,0)</f>
        <v>#N/A</v>
      </c>
    </row>
    <row r="1358" spans="2:15">
      <c r="B1358" s="60"/>
      <c r="C1358" s="65"/>
      <c r="D1358" s="66"/>
      <c r="E1358" s="20" t="str">
        <f t="shared" si="42"/>
        <v>1-1900</v>
      </c>
      <c r="F1358" s="69"/>
      <c r="G1358" s="67"/>
      <c r="H1358" s="69"/>
      <c r="I1358" s="60"/>
      <c r="J1358" s="67"/>
      <c r="K1358" s="25" t="e">
        <f>IFERROR(VLOOKUP(J1358,'DE-PARA'!J:K,2,0),VLOOKUP('BD Conta 5294-1'!J1358,'DE-PARA'!K:L,2,0))</f>
        <v>#N/A</v>
      </c>
      <c r="L1358" s="70"/>
      <c r="M1358" s="101">
        <f t="shared" si="43"/>
        <v>0</v>
      </c>
      <c r="O1358" s="1" t="e">
        <f>VLOOKUP(K1358,'Fluxo de Caixa'!B:B,1,0)</f>
        <v>#N/A</v>
      </c>
    </row>
    <row r="1359" spans="2:15">
      <c r="B1359" s="60"/>
      <c r="C1359" s="65"/>
      <c r="D1359" s="66"/>
      <c r="E1359" s="20" t="str">
        <f t="shared" si="42"/>
        <v>1-1900</v>
      </c>
      <c r="F1359" s="69"/>
      <c r="G1359" s="67"/>
      <c r="H1359" s="69"/>
      <c r="I1359" s="60"/>
      <c r="J1359" s="67"/>
      <c r="K1359" s="25" t="e">
        <f>IFERROR(VLOOKUP(J1359,'DE-PARA'!J:K,2,0),VLOOKUP('BD Conta 5294-1'!J1359,'DE-PARA'!K:L,2,0))</f>
        <v>#N/A</v>
      </c>
      <c r="L1359" s="70"/>
      <c r="M1359" s="101">
        <f t="shared" si="43"/>
        <v>0</v>
      </c>
      <c r="O1359" s="1" t="e">
        <f>VLOOKUP(K1359,'Fluxo de Caixa'!B:B,1,0)</f>
        <v>#N/A</v>
      </c>
    </row>
    <row r="1360" spans="2:15">
      <c r="B1360" s="60"/>
      <c r="C1360" s="65"/>
      <c r="D1360" s="66"/>
      <c r="E1360" s="20" t="str">
        <f t="shared" si="42"/>
        <v>1-1900</v>
      </c>
      <c r="F1360" s="69"/>
      <c r="G1360" s="67"/>
      <c r="H1360" s="69"/>
      <c r="I1360" s="60"/>
      <c r="J1360" s="67"/>
      <c r="K1360" s="25" t="e">
        <f>IFERROR(VLOOKUP(J1360,'DE-PARA'!J:K,2,0),VLOOKUP('BD Conta 5294-1'!J1360,'DE-PARA'!K:L,2,0))</f>
        <v>#N/A</v>
      </c>
      <c r="L1360" s="70"/>
      <c r="M1360" s="101">
        <f t="shared" si="43"/>
        <v>0</v>
      </c>
      <c r="O1360" s="1" t="e">
        <f>VLOOKUP(K1360,'Fluxo de Caixa'!B:B,1,0)</f>
        <v>#N/A</v>
      </c>
    </row>
    <row r="1361" spans="2:15">
      <c r="B1361" s="60"/>
      <c r="C1361" s="65"/>
      <c r="D1361" s="66"/>
      <c r="E1361" s="20" t="str">
        <f t="shared" si="42"/>
        <v>1-1900</v>
      </c>
      <c r="F1361" s="69"/>
      <c r="G1361" s="67"/>
      <c r="H1361" s="69"/>
      <c r="I1361" s="60"/>
      <c r="J1361" s="67"/>
      <c r="K1361" s="25" t="e">
        <f>IFERROR(VLOOKUP(J1361,'DE-PARA'!J:K,2,0),VLOOKUP('BD Conta 5294-1'!J1361,'DE-PARA'!K:L,2,0))</f>
        <v>#N/A</v>
      </c>
      <c r="L1361" s="70"/>
      <c r="M1361" s="101">
        <f t="shared" si="43"/>
        <v>0</v>
      </c>
      <c r="O1361" s="1" t="e">
        <f>VLOOKUP(K1361,'Fluxo de Caixa'!B:B,1,0)</f>
        <v>#N/A</v>
      </c>
    </row>
    <row r="1362" spans="2:15">
      <c r="B1362" s="60"/>
      <c r="C1362" s="65"/>
      <c r="D1362" s="66"/>
      <c r="E1362" s="20" t="str">
        <f t="shared" si="42"/>
        <v>1-1900</v>
      </c>
      <c r="F1362" s="69"/>
      <c r="G1362" s="67"/>
      <c r="H1362" s="69"/>
      <c r="I1362" s="60"/>
      <c r="J1362" s="67"/>
      <c r="K1362" s="25" t="e">
        <f>IFERROR(VLOOKUP(J1362,'DE-PARA'!J:K,2,0),VLOOKUP('BD Conta 5294-1'!J1362,'DE-PARA'!K:L,2,0))</f>
        <v>#N/A</v>
      </c>
      <c r="L1362" s="70"/>
      <c r="M1362" s="101">
        <f t="shared" si="43"/>
        <v>0</v>
      </c>
      <c r="O1362" s="1" t="e">
        <f>VLOOKUP(K1362,'Fluxo de Caixa'!B:B,1,0)</f>
        <v>#N/A</v>
      </c>
    </row>
    <row r="1363" spans="2:15">
      <c r="B1363" s="60"/>
      <c r="C1363" s="65"/>
      <c r="D1363" s="66"/>
      <c r="E1363" s="20" t="str">
        <f t="shared" si="42"/>
        <v>1-1900</v>
      </c>
      <c r="F1363" s="69"/>
      <c r="G1363" s="67"/>
      <c r="H1363" s="69"/>
      <c r="I1363" s="60"/>
      <c r="J1363" s="67"/>
      <c r="K1363" s="25" t="e">
        <f>IFERROR(VLOOKUP(J1363,'DE-PARA'!J:K,2,0),VLOOKUP('BD Conta 5294-1'!J1363,'DE-PARA'!K:L,2,0))</f>
        <v>#N/A</v>
      </c>
      <c r="L1363" s="70"/>
      <c r="M1363" s="101">
        <f t="shared" si="43"/>
        <v>0</v>
      </c>
      <c r="O1363" s="1" t="e">
        <f>VLOOKUP(K1363,'Fluxo de Caixa'!B:B,1,0)</f>
        <v>#N/A</v>
      </c>
    </row>
    <row r="1364" spans="2:15">
      <c r="B1364" s="60"/>
      <c r="C1364" s="65"/>
      <c r="D1364" s="66"/>
      <c r="E1364" s="20" t="str">
        <f t="shared" si="42"/>
        <v>1-1900</v>
      </c>
      <c r="F1364" s="69"/>
      <c r="G1364" s="67"/>
      <c r="H1364" s="69"/>
      <c r="I1364" s="60"/>
      <c r="J1364" s="67"/>
      <c r="K1364" s="25" t="e">
        <f>IFERROR(VLOOKUP(J1364,'DE-PARA'!J:K,2,0),VLOOKUP('BD Conta 5294-1'!J1364,'DE-PARA'!K:L,2,0))</f>
        <v>#N/A</v>
      </c>
      <c r="L1364" s="70"/>
      <c r="M1364" s="101">
        <f t="shared" si="43"/>
        <v>0</v>
      </c>
      <c r="O1364" s="1" t="e">
        <f>VLOOKUP(K1364,'Fluxo de Caixa'!B:B,1,0)</f>
        <v>#N/A</v>
      </c>
    </row>
    <row r="1365" spans="2:15">
      <c r="B1365" s="60"/>
      <c r="C1365" s="65"/>
      <c r="D1365" s="66"/>
      <c r="E1365" s="20" t="str">
        <f t="shared" si="42"/>
        <v>1-1900</v>
      </c>
      <c r="F1365" s="69"/>
      <c r="G1365" s="67"/>
      <c r="H1365" s="69"/>
      <c r="I1365" s="60"/>
      <c r="J1365" s="67"/>
      <c r="K1365" s="25" t="e">
        <f>IFERROR(VLOOKUP(J1365,'DE-PARA'!J:K,2,0),VLOOKUP('BD Conta 5294-1'!J1365,'DE-PARA'!K:L,2,0))</f>
        <v>#N/A</v>
      </c>
      <c r="L1365" s="70"/>
      <c r="M1365" s="101">
        <f t="shared" si="43"/>
        <v>0</v>
      </c>
      <c r="O1365" s="1" t="e">
        <f>VLOOKUP(K1365,'Fluxo de Caixa'!B:B,1,0)</f>
        <v>#N/A</v>
      </c>
    </row>
    <row r="1366" spans="2:15">
      <c r="B1366" s="60"/>
      <c r="C1366" s="65"/>
      <c r="D1366" s="66"/>
      <c r="E1366" s="20" t="str">
        <f t="shared" si="42"/>
        <v>1-1900</v>
      </c>
      <c r="F1366" s="69"/>
      <c r="G1366" s="67"/>
      <c r="H1366" s="69"/>
      <c r="I1366" s="60"/>
      <c r="J1366" s="67"/>
      <c r="K1366" s="25" t="e">
        <f>IFERROR(VLOOKUP(J1366,'DE-PARA'!J:K,2,0),VLOOKUP('BD Conta 5294-1'!J1366,'DE-PARA'!K:L,2,0))</f>
        <v>#N/A</v>
      </c>
      <c r="L1366" s="70"/>
      <c r="M1366" s="101">
        <f t="shared" si="43"/>
        <v>0</v>
      </c>
      <c r="O1366" s="1" t="e">
        <f>VLOOKUP(K1366,'Fluxo de Caixa'!B:B,1,0)</f>
        <v>#N/A</v>
      </c>
    </row>
    <row r="1367" spans="2:15">
      <c r="B1367" s="60"/>
      <c r="C1367" s="65"/>
      <c r="D1367" s="66"/>
      <c r="E1367" s="20" t="str">
        <f t="shared" si="42"/>
        <v>1-1900</v>
      </c>
      <c r="F1367" s="69"/>
      <c r="G1367" s="67"/>
      <c r="H1367" s="69"/>
      <c r="I1367" s="60"/>
      <c r="J1367" s="67"/>
      <c r="K1367" s="25" t="e">
        <f>IFERROR(VLOOKUP(J1367,'DE-PARA'!J:K,2,0),VLOOKUP('BD Conta 5294-1'!J1367,'DE-PARA'!K:L,2,0))</f>
        <v>#N/A</v>
      </c>
      <c r="L1367" s="70"/>
      <c r="M1367" s="101">
        <f t="shared" si="43"/>
        <v>0</v>
      </c>
      <c r="O1367" s="1" t="e">
        <f>VLOOKUP(K1367,'Fluxo de Caixa'!B:B,1,0)</f>
        <v>#N/A</v>
      </c>
    </row>
    <row r="1368" spans="2:15">
      <c r="B1368" s="60"/>
      <c r="C1368" s="65"/>
      <c r="D1368" s="66"/>
      <c r="E1368" s="20" t="str">
        <f t="shared" si="42"/>
        <v>1-1900</v>
      </c>
      <c r="F1368" s="69"/>
      <c r="G1368" s="67"/>
      <c r="H1368" s="69"/>
      <c r="I1368" s="60"/>
      <c r="J1368" s="67"/>
      <c r="K1368" s="25" t="e">
        <f>IFERROR(VLOOKUP(J1368,'DE-PARA'!J:K,2,0),VLOOKUP('BD Conta 5294-1'!J1368,'DE-PARA'!K:L,2,0))</f>
        <v>#N/A</v>
      </c>
      <c r="L1368" s="70"/>
      <c r="M1368" s="101">
        <f t="shared" si="43"/>
        <v>0</v>
      </c>
      <c r="O1368" s="1" t="e">
        <f>VLOOKUP(K1368,'Fluxo de Caixa'!B:B,1,0)</f>
        <v>#N/A</v>
      </c>
    </row>
    <row r="1369" spans="2:15">
      <c r="B1369" s="60"/>
      <c r="C1369" s="65"/>
      <c r="D1369" s="66"/>
      <c r="E1369" s="20" t="str">
        <f t="shared" si="42"/>
        <v>1-1900</v>
      </c>
      <c r="F1369" s="69"/>
      <c r="G1369" s="67"/>
      <c r="H1369" s="69"/>
      <c r="I1369" s="60"/>
      <c r="J1369" s="67"/>
      <c r="K1369" s="25" t="e">
        <f>IFERROR(VLOOKUP(J1369,'DE-PARA'!J:K,2,0),VLOOKUP('BD Conta 5294-1'!J1369,'DE-PARA'!K:L,2,0))</f>
        <v>#N/A</v>
      </c>
      <c r="L1369" s="70"/>
      <c r="M1369" s="101">
        <f t="shared" si="43"/>
        <v>0</v>
      </c>
      <c r="O1369" s="1" t="e">
        <f>VLOOKUP(K1369,'Fluxo de Caixa'!B:B,1,0)</f>
        <v>#N/A</v>
      </c>
    </row>
    <row r="1370" spans="2:15">
      <c r="B1370" s="60"/>
      <c r="C1370" s="65"/>
      <c r="D1370" s="66"/>
      <c r="E1370" s="20" t="str">
        <f t="shared" si="42"/>
        <v>1-1900</v>
      </c>
      <c r="F1370" s="69"/>
      <c r="G1370" s="67"/>
      <c r="H1370" s="69"/>
      <c r="I1370" s="60"/>
      <c r="J1370" s="67"/>
      <c r="K1370" s="25" t="e">
        <f>IFERROR(VLOOKUP(J1370,'DE-PARA'!J:K,2,0),VLOOKUP('BD Conta 5294-1'!J1370,'DE-PARA'!K:L,2,0))</f>
        <v>#N/A</v>
      </c>
      <c r="L1370" s="70"/>
      <c r="M1370" s="101">
        <f t="shared" si="43"/>
        <v>0</v>
      </c>
      <c r="O1370" s="1" t="e">
        <f>VLOOKUP(K1370,'Fluxo de Caixa'!B:B,1,0)</f>
        <v>#N/A</v>
      </c>
    </row>
    <row r="1371" spans="2:15">
      <c r="B1371" s="60"/>
      <c r="C1371" s="65"/>
      <c r="D1371" s="66"/>
      <c r="E1371" s="20" t="str">
        <f t="shared" si="42"/>
        <v>1-1900</v>
      </c>
      <c r="F1371" s="69"/>
      <c r="G1371" s="67"/>
      <c r="H1371" s="69"/>
      <c r="I1371" s="60"/>
      <c r="J1371" s="67"/>
      <c r="K1371" s="25" t="e">
        <f>IFERROR(VLOOKUP(J1371,'DE-PARA'!J:K,2,0),VLOOKUP('BD Conta 5294-1'!J1371,'DE-PARA'!K:L,2,0))</f>
        <v>#N/A</v>
      </c>
      <c r="L1371" s="70"/>
      <c r="M1371" s="101">
        <f t="shared" si="43"/>
        <v>0</v>
      </c>
      <c r="O1371" s="1" t="e">
        <f>VLOOKUP(K1371,'Fluxo de Caixa'!B:B,1,0)</f>
        <v>#N/A</v>
      </c>
    </row>
    <row r="1372" spans="2:15">
      <c r="B1372" s="60"/>
      <c r="C1372" s="65"/>
      <c r="D1372" s="66"/>
      <c r="E1372" s="20" t="str">
        <f t="shared" si="42"/>
        <v>1-1900</v>
      </c>
      <c r="F1372" s="69"/>
      <c r="G1372" s="67"/>
      <c r="H1372" s="69"/>
      <c r="I1372" s="60"/>
      <c r="J1372" s="67"/>
      <c r="K1372" s="25" t="e">
        <f>IFERROR(VLOOKUP(J1372,'DE-PARA'!J:K,2,0),VLOOKUP('BD Conta 5294-1'!J1372,'DE-PARA'!K:L,2,0))</f>
        <v>#N/A</v>
      </c>
      <c r="L1372" s="70"/>
      <c r="M1372" s="101">
        <f t="shared" si="43"/>
        <v>0</v>
      </c>
      <c r="O1372" s="1" t="e">
        <f>VLOOKUP(K1372,'Fluxo de Caixa'!B:B,1,0)</f>
        <v>#N/A</v>
      </c>
    </row>
    <row r="1373" spans="2:15">
      <c r="B1373" s="60"/>
      <c r="C1373" s="65"/>
      <c r="D1373" s="66"/>
      <c r="E1373" s="20" t="str">
        <f t="shared" si="42"/>
        <v>1-1900</v>
      </c>
      <c r="F1373" s="69"/>
      <c r="G1373" s="67"/>
      <c r="H1373" s="69"/>
      <c r="I1373" s="60"/>
      <c r="J1373" s="67"/>
      <c r="K1373" s="25" t="e">
        <f>IFERROR(VLOOKUP(J1373,'DE-PARA'!J:K,2,0),VLOOKUP('BD Conta 5294-1'!J1373,'DE-PARA'!K:L,2,0))</f>
        <v>#N/A</v>
      </c>
      <c r="L1373" s="70"/>
      <c r="M1373" s="101">
        <f t="shared" si="43"/>
        <v>0</v>
      </c>
      <c r="O1373" s="1" t="e">
        <f>VLOOKUP(K1373,'Fluxo de Caixa'!B:B,1,0)</f>
        <v>#N/A</v>
      </c>
    </row>
    <row r="1374" spans="2:15">
      <c r="B1374" s="60"/>
      <c r="C1374" s="65"/>
      <c r="D1374" s="66"/>
      <c r="E1374" s="20" t="str">
        <f t="shared" si="42"/>
        <v>1-1900</v>
      </c>
      <c r="F1374" s="69"/>
      <c r="G1374" s="67"/>
      <c r="H1374" s="69"/>
      <c r="I1374" s="60"/>
      <c r="J1374" s="67"/>
      <c r="K1374" s="25" t="e">
        <f>IFERROR(VLOOKUP(J1374,'DE-PARA'!J:K,2,0),VLOOKUP('BD Conta 5294-1'!J1374,'DE-PARA'!K:L,2,0))</f>
        <v>#N/A</v>
      </c>
      <c r="L1374" s="70"/>
      <c r="M1374" s="101">
        <f t="shared" si="43"/>
        <v>0</v>
      </c>
      <c r="O1374" s="1" t="e">
        <f>VLOOKUP(K1374,'Fluxo de Caixa'!B:B,1,0)</f>
        <v>#N/A</v>
      </c>
    </row>
    <row r="1375" spans="2:15">
      <c r="B1375" s="60"/>
      <c r="C1375" s="65"/>
      <c r="D1375" s="66"/>
      <c r="E1375" s="20" t="str">
        <f t="shared" si="42"/>
        <v>1-1900</v>
      </c>
      <c r="F1375" s="69"/>
      <c r="G1375" s="67"/>
      <c r="H1375" s="69"/>
      <c r="I1375" s="60"/>
      <c r="J1375" s="67"/>
      <c r="K1375" s="25" t="e">
        <f>IFERROR(VLOOKUP(J1375,'DE-PARA'!J:K,2,0),VLOOKUP('BD Conta 5294-1'!J1375,'DE-PARA'!K:L,2,0))</f>
        <v>#N/A</v>
      </c>
      <c r="L1375" s="70"/>
      <c r="M1375" s="101">
        <f t="shared" si="43"/>
        <v>0</v>
      </c>
      <c r="O1375" s="1" t="e">
        <f>VLOOKUP(K1375,'Fluxo de Caixa'!B:B,1,0)</f>
        <v>#N/A</v>
      </c>
    </row>
    <row r="1376" spans="2:15">
      <c r="B1376" s="60"/>
      <c r="C1376" s="65"/>
      <c r="D1376" s="66"/>
      <c r="E1376" s="20" t="str">
        <f t="shared" si="42"/>
        <v>1-1900</v>
      </c>
      <c r="F1376" s="69"/>
      <c r="G1376" s="67"/>
      <c r="H1376" s="69"/>
      <c r="I1376" s="60"/>
      <c r="J1376" s="67"/>
      <c r="K1376" s="25" t="e">
        <f>IFERROR(VLOOKUP(J1376,'DE-PARA'!J:K,2,0),VLOOKUP('BD Conta 5294-1'!J1376,'DE-PARA'!K:L,2,0))</f>
        <v>#N/A</v>
      </c>
      <c r="L1376" s="70"/>
      <c r="M1376" s="101">
        <f t="shared" si="43"/>
        <v>0</v>
      </c>
      <c r="O1376" s="1" t="e">
        <f>VLOOKUP(K1376,'Fluxo de Caixa'!B:B,1,0)</f>
        <v>#N/A</v>
      </c>
    </row>
    <row r="1377" spans="2:15">
      <c r="B1377" s="60"/>
      <c r="C1377" s="65"/>
      <c r="D1377" s="66"/>
      <c r="E1377" s="20" t="str">
        <f t="shared" si="42"/>
        <v>1-1900</v>
      </c>
      <c r="F1377" s="69"/>
      <c r="G1377" s="67"/>
      <c r="H1377" s="69"/>
      <c r="I1377" s="60"/>
      <c r="J1377" s="67"/>
      <c r="K1377" s="25" t="e">
        <f>IFERROR(VLOOKUP(J1377,'DE-PARA'!J:K,2,0),VLOOKUP('BD Conta 5294-1'!J1377,'DE-PARA'!K:L,2,0))</f>
        <v>#N/A</v>
      </c>
      <c r="L1377" s="70"/>
      <c r="M1377" s="101">
        <f t="shared" si="43"/>
        <v>0</v>
      </c>
      <c r="O1377" s="1" t="e">
        <f>VLOOKUP(K1377,'Fluxo de Caixa'!B:B,1,0)</f>
        <v>#N/A</v>
      </c>
    </row>
    <row r="1378" spans="2:15">
      <c r="B1378" s="60"/>
      <c r="C1378" s="65"/>
      <c r="D1378" s="66"/>
      <c r="E1378" s="20" t="str">
        <f t="shared" si="42"/>
        <v>1-1900</v>
      </c>
      <c r="F1378" s="69"/>
      <c r="G1378" s="67"/>
      <c r="H1378" s="69"/>
      <c r="I1378" s="60"/>
      <c r="J1378" s="67"/>
      <c r="K1378" s="25" t="e">
        <f>IFERROR(VLOOKUP(J1378,'DE-PARA'!J:K,2,0),VLOOKUP('BD Conta 5294-1'!J1378,'DE-PARA'!K:L,2,0))</f>
        <v>#N/A</v>
      </c>
      <c r="L1378" s="70"/>
      <c r="M1378" s="101">
        <f t="shared" si="43"/>
        <v>0</v>
      </c>
      <c r="O1378" s="1" t="e">
        <f>VLOOKUP(K1378,'Fluxo de Caixa'!B:B,1,0)</f>
        <v>#N/A</v>
      </c>
    </row>
    <row r="1379" spans="2:15">
      <c r="B1379" s="60"/>
      <c r="C1379" s="65"/>
      <c r="D1379" s="66"/>
      <c r="E1379" s="20" t="str">
        <f t="shared" si="42"/>
        <v>1-1900</v>
      </c>
      <c r="F1379" s="69"/>
      <c r="G1379" s="67"/>
      <c r="H1379" s="69"/>
      <c r="I1379" s="60"/>
      <c r="J1379" s="67"/>
      <c r="K1379" s="25" t="e">
        <f>IFERROR(VLOOKUP(J1379,'DE-PARA'!J:K,2,0),VLOOKUP('BD Conta 5294-1'!J1379,'DE-PARA'!K:L,2,0))</f>
        <v>#N/A</v>
      </c>
      <c r="L1379" s="70"/>
      <c r="M1379" s="101">
        <f t="shared" si="43"/>
        <v>0</v>
      </c>
      <c r="O1379" s="1" t="e">
        <f>VLOOKUP(K1379,'Fluxo de Caixa'!B:B,1,0)</f>
        <v>#N/A</v>
      </c>
    </row>
    <row r="1380" spans="2:15">
      <c r="B1380" s="60"/>
      <c r="C1380" s="65"/>
      <c r="D1380" s="66"/>
      <c r="E1380" s="20" t="str">
        <f t="shared" si="42"/>
        <v>1-1900</v>
      </c>
      <c r="F1380" s="69"/>
      <c r="G1380" s="67"/>
      <c r="H1380" s="69"/>
      <c r="I1380" s="60"/>
      <c r="J1380" s="67"/>
      <c r="K1380" s="25" t="e">
        <f>IFERROR(VLOOKUP(J1380,'DE-PARA'!J:K,2,0),VLOOKUP('BD Conta 5294-1'!J1380,'DE-PARA'!K:L,2,0))</f>
        <v>#N/A</v>
      </c>
      <c r="L1380" s="70"/>
      <c r="M1380" s="101">
        <f t="shared" si="43"/>
        <v>0</v>
      </c>
      <c r="O1380" s="1" t="e">
        <f>VLOOKUP(K1380,'Fluxo de Caixa'!B:B,1,0)</f>
        <v>#N/A</v>
      </c>
    </row>
    <row r="1381" spans="2:15">
      <c r="B1381" s="60"/>
      <c r="C1381" s="65"/>
      <c r="D1381" s="66"/>
      <c r="E1381" s="20" t="str">
        <f t="shared" si="42"/>
        <v>1-1900</v>
      </c>
      <c r="F1381" s="69"/>
      <c r="G1381" s="67"/>
      <c r="H1381" s="69"/>
      <c r="I1381" s="60"/>
      <c r="J1381" s="67"/>
      <c r="K1381" s="25" t="e">
        <f>IFERROR(VLOOKUP(J1381,'DE-PARA'!J:K,2,0),VLOOKUP('BD Conta 5294-1'!J1381,'DE-PARA'!K:L,2,0))</f>
        <v>#N/A</v>
      </c>
      <c r="L1381" s="70"/>
      <c r="M1381" s="101">
        <f t="shared" si="43"/>
        <v>0</v>
      </c>
      <c r="O1381" s="1" t="e">
        <f>VLOOKUP(K1381,'Fluxo de Caixa'!B:B,1,0)</f>
        <v>#N/A</v>
      </c>
    </row>
    <row r="1382" spans="2:15">
      <c r="B1382" s="60"/>
      <c r="C1382" s="65"/>
      <c r="D1382" s="66"/>
      <c r="E1382" s="20" t="str">
        <f t="shared" si="42"/>
        <v>1-1900</v>
      </c>
      <c r="F1382" s="69"/>
      <c r="G1382" s="67"/>
      <c r="H1382" s="69"/>
      <c r="I1382" s="60"/>
      <c r="J1382" s="67"/>
      <c r="K1382" s="25" t="e">
        <f>IFERROR(VLOOKUP(J1382,'DE-PARA'!J:K,2,0),VLOOKUP('BD Conta 5294-1'!J1382,'DE-PARA'!K:L,2,0))</f>
        <v>#N/A</v>
      </c>
      <c r="L1382" s="70"/>
      <c r="M1382" s="101">
        <f t="shared" si="43"/>
        <v>0</v>
      </c>
      <c r="O1382" s="1" t="e">
        <f>VLOOKUP(K1382,'Fluxo de Caixa'!B:B,1,0)</f>
        <v>#N/A</v>
      </c>
    </row>
    <row r="1383" spans="2:15">
      <c r="B1383" s="60"/>
      <c r="C1383" s="65"/>
      <c r="D1383" s="66"/>
      <c r="E1383" s="20" t="str">
        <f t="shared" si="42"/>
        <v>1-1900</v>
      </c>
      <c r="F1383" s="69"/>
      <c r="G1383" s="67"/>
      <c r="H1383" s="69"/>
      <c r="I1383" s="60"/>
      <c r="J1383" s="67"/>
      <c r="K1383" s="25" t="e">
        <f>IFERROR(VLOOKUP(J1383,'DE-PARA'!J:K,2,0),VLOOKUP('BD Conta 5294-1'!J1383,'DE-PARA'!K:L,2,0))</f>
        <v>#N/A</v>
      </c>
      <c r="L1383" s="70"/>
      <c r="M1383" s="101">
        <f t="shared" si="43"/>
        <v>0</v>
      </c>
      <c r="O1383" s="1" t="e">
        <f>VLOOKUP(K1383,'Fluxo de Caixa'!B:B,1,0)</f>
        <v>#N/A</v>
      </c>
    </row>
    <row r="1384" spans="2:15">
      <c r="B1384" s="60"/>
      <c r="C1384" s="65"/>
      <c r="D1384" s="66"/>
      <c r="E1384" s="20" t="str">
        <f t="shared" si="42"/>
        <v>1-1900</v>
      </c>
      <c r="F1384" s="69"/>
      <c r="G1384" s="67"/>
      <c r="H1384" s="69"/>
      <c r="I1384" s="60"/>
      <c r="J1384" s="67"/>
      <c r="K1384" s="25" t="e">
        <f>IFERROR(VLOOKUP(J1384,'DE-PARA'!J:K,2,0),VLOOKUP('BD Conta 5294-1'!J1384,'DE-PARA'!K:L,2,0))</f>
        <v>#N/A</v>
      </c>
      <c r="L1384" s="70"/>
      <c r="M1384" s="101">
        <f t="shared" si="43"/>
        <v>0</v>
      </c>
      <c r="O1384" s="1" t="e">
        <f>VLOOKUP(K1384,'Fluxo de Caixa'!B:B,1,0)</f>
        <v>#N/A</v>
      </c>
    </row>
    <row r="1385" spans="2:15">
      <c r="B1385" s="60"/>
      <c r="C1385" s="65"/>
      <c r="D1385" s="66"/>
      <c r="E1385" s="20" t="str">
        <f t="shared" si="42"/>
        <v>1-1900</v>
      </c>
      <c r="F1385" s="69"/>
      <c r="G1385" s="67"/>
      <c r="H1385" s="69"/>
      <c r="I1385" s="60"/>
      <c r="J1385" s="67"/>
      <c r="K1385" s="25" t="e">
        <f>IFERROR(VLOOKUP(J1385,'DE-PARA'!J:K,2,0),VLOOKUP('BD Conta 5294-1'!J1385,'DE-PARA'!K:L,2,0))</f>
        <v>#N/A</v>
      </c>
      <c r="L1385" s="70"/>
      <c r="M1385" s="101">
        <f t="shared" si="43"/>
        <v>0</v>
      </c>
      <c r="O1385" s="1" t="e">
        <f>VLOOKUP(K1385,'Fluxo de Caixa'!B:B,1,0)</f>
        <v>#N/A</v>
      </c>
    </row>
    <row r="1386" spans="2:15">
      <c r="B1386" s="60"/>
      <c r="C1386" s="65"/>
      <c r="D1386" s="66"/>
      <c r="E1386" s="20" t="str">
        <f t="shared" si="42"/>
        <v>1-1900</v>
      </c>
      <c r="F1386" s="69"/>
      <c r="G1386" s="67"/>
      <c r="H1386" s="69"/>
      <c r="I1386" s="60"/>
      <c r="J1386" s="67"/>
      <c r="K1386" s="25" t="e">
        <f>IFERROR(VLOOKUP(J1386,'DE-PARA'!J:K,2,0),VLOOKUP('BD Conta 5294-1'!J1386,'DE-PARA'!K:L,2,0))</f>
        <v>#N/A</v>
      </c>
      <c r="L1386" s="70"/>
      <c r="M1386" s="101">
        <f t="shared" si="43"/>
        <v>0</v>
      </c>
      <c r="O1386" s="1" t="e">
        <f>VLOOKUP(K1386,'Fluxo de Caixa'!B:B,1,0)</f>
        <v>#N/A</v>
      </c>
    </row>
    <row r="1387" spans="2:15">
      <c r="B1387" s="60"/>
      <c r="C1387" s="65"/>
      <c r="D1387" s="66"/>
      <c r="E1387" s="20" t="str">
        <f t="shared" si="42"/>
        <v>1-1900</v>
      </c>
      <c r="F1387" s="69"/>
      <c r="G1387" s="67"/>
      <c r="H1387" s="69"/>
      <c r="I1387" s="60"/>
      <c r="J1387" s="67"/>
      <c r="K1387" s="25" t="e">
        <f>IFERROR(VLOOKUP(J1387,'DE-PARA'!J:K,2,0),VLOOKUP('BD Conta 5294-1'!J1387,'DE-PARA'!K:L,2,0))</f>
        <v>#N/A</v>
      </c>
      <c r="L1387" s="70"/>
      <c r="M1387" s="101">
        <f t="shared" si="43"/>
        <v>0</v>
      </c>
      <c r="O1387" s="1" t="e">
        <f>VLOOKUP(K1387,'Fluxo de Caixa'!B:B,1,0)</f>
        <v>#N/A</v>
      </c>
    </row>
    <row r="1388" spans="2:15">
      <c r="B1388" s="60"/>
      <c r="C1388" s="65"/>
      <c r="D1388" s="66"/>
      <c r="E1388" s="20" t="str">
        <f t="shared" si="42"/>
        <v>1-1900</v>
      </c>
      <c r="F1388" s="69"/>
      <c r="G1388" s="67"/>
      <c r="H1388" s="69"/>
      <c r="I1388" s="60"/>
      <c r="J1388" s="67"/>
      <c r="K1388" s="25" t="e">
        <f>IFERROR(VLOOKUP(J1388,'DE-PARA'!J:K,2,0),VLOOKUP('BD Conta 5294-1'!J1388,'DE-PARA'!K:L,2,0))</f>
        <v>#N/A</v>
      </c>
      <c r="L1388" s="70"/>
      <c r="M1388" s="101">
        <f t="shared" si="43"/>
        <v>0</v>
      </c>
      <c r="O1388" s="1" t="e">
        <f>VLOOKUP(K1388,'Fluxo de Caixa'!B:B,1,0)</f>
        <v>#N/A</v>
      </c>
    </row>
    <row r="1389" spans="2:15">
      <c r="B1389" s="60"/>
      <c r="C1389" s="65"/>
      <c r="D1389" s="66"/>
      <c r="E1389" s="20" t="str">
        <f t="shared" si="42"/>
        <v>1-1900</v>
      </c>
      <c r="F1389" s="69"/>
      <c r="G1389" s="67"/>
      <c r="H1389" s="69"/>
      <c r="I1389" s="60"/>
      <c r="J1389" s="67"/>
      <c r="K1389" s="25" t="e">
        <f>IFERROR(VLOOKUP(J1389,'DE-PARA'!J:K,2,0),VLOOKUP('BD Conta 5294-1'!J1389,'DE-PARA'!K:L,2,0))</f>
        <v>#N/A</v>
      </c>
      <c r="L1389" s="70"/>
      <c r="M1389" s="101">
        <f t="shared" si="43"/>
        <v>0</v>
      </c>
      <c r="O1389" s="1" t="e">
        <f>VLOOKUP(K1389,'Fluxo de Caixa'!B:B,1,0)</f>
        <v>#N/A</v>
      </c>
    </row>
    <row r="1390" spans="2:15">
      <c r="B1390" s="60"/>
      <c r="C1390" s="65"/>
      <c r="D1390" s="66"/>
      <c r="E1390" s="20" t="str">
        <f t="shared" si="42"/>
        <v>1-1900</v>
      </c>
      <c r="F1390" s="69"/>
      <c r="G1390" s="67"/>
      <c r="H1390" s="69"/>
      <c r="I1390" s="60"/>
      <c r="J1390" s="67"/>
      <c r="K1390" s="25" t="e">
        <f>IFERROR(VLOOKUP(J1390,'DE-PARA'!J:K,2,0),VLOOKUP('BD Conta 5294-1'!J1390,'DE-PARA'!K:L,2,0))</f>
        <v>#N/A</v>
      </c>
      <c r="L1390" s="70"/>
      <c r="M1390" s="101">
        <f t="shared" si="43"/>
        <v>0</v>
      </c>
      <c r="O1390" s="1" t="e">
        <f>VLOOKUP(K1390,'Fluxo de Caixa'!B:B,1,0)</f>
        <v>#N/A</v>
      </c>
    </row>
    <row r="1391" spans="2:15">
      <c r="B1391" s="60"/>
      <c r="C1391" s="65"/>
      <c r="D1391" s="66"/>
      <c r="E1391" s="20" t="str">
        <f t="shared" si="42"/>
        <v>1-1900</v>
      </c>
      <c r="F1391" s="69"/>
      <c r="G1391" s="67"/>
      <c r="H1391" s="69"/>
      <c r="I1391" s="60"/>
      <c r="J1391" s="67"/>
      <c r="K1391" s="25" t="e">
        <f>IFERROR(VLOOKUP(J1391,'DE-PARA'!J:K,2,0),VLOOKUP('BD Conta 5294-1'!J1391,'DE-PARA'!K:L,2,0))</f>
        <v>#N/A</v>
      </c>
      <c r="L1391" s="70"/>
      <c r="M1391" s="101">
        <f t="shared" si="43"/>
        <v>0</v>
      </c>
      <c r="O1391" s="1" t="e">
        <f>VLOOKUP(K1391,'Fluxo de Caixa'!B:B,1,0)</f>
        <v>#N/A</v>
      </c>
    </row>
    <row r="1392" spans="2:15">
      <c r="B1392" s="60"/>
      <c r="C1392" s="65"/>
      <c r="D1392" s="66"/>
      <c r="E1392" s="20" t="str">
        <f t="shared" si="42"/>
        <v>1-1900</v>
      </c>
      <c r="F1392" s="69"/>
      <c r="G1392" s="67"/>
      <c r="H1392" s="69"/>
      <c r="I1392" s="60"/>
      <c r="J1392" s="67"/>
      <c r="K1392" s="25" t="e">
        <f>IFERROR(VLOOKUP(J1392,'DE-PARA'!J:K,2,0),VLOOKUP('BD Conta 5294-1'!J1392,'DE-PARA'!K:L,2,0))</f>
        <v>#N/A</v>
      </c>
      <c r="L1392" s="70"/>
      <c r="M1392" s="101">
        <f t="shared" si="43"/>
        <v>0</v>
      </c>
      <c r="O1392" s="1" t="e">
        <f>VLOOKUP(K1392,'Fluxo de Caixa'!B:B,1,0)</f>
        <v>#N/A</v>
      </c>
    </row>
    <row r="1393" spans="2:15">
      <c r="B1393" s="60"/>
      <c r="C1393" s="65"/>
      <c r="D1393" s="66"/>
      <c r="E1393" s="20" t="str">
        <f t="shared" si="42"/>
        <v>1-1900</v>
      </c>
      <c r="F1393" s="69"/>
      <c r="G1393" s="67"/>
      <c r="H1393" s="69"/>
      <c r="I1393" s="60"/>
      <c r="J1393" s="67"/>
      <c r="K1393" s="25" t="e">
        <f>IFERROR(VLOOKUP(J1393,'DE-PARA'!J:K,2,0),VLOOKUP('BD Conta 5294-1'!J1393,'DE-PARA'!K:L,2,0))</f>
        <v>#N/A</v>
      </c>
      <c r="L1393" s="70"/>
      <c r="M1393" s="101">
        <f t="shared" si="43"/>
        <v>0</v>
      </c>
      <c r="O1393" s="1" t="e">
        <f>VLOOKUP(K1393,'Fluxo de Caixa'!B:B,1,0)</f>
        <v>#N/A</v>
      </c>
    </row>
    <row r="1394" spans="2:15">
      <c r="B1394" s="60"/>
      <c r="C1394" s="65"/>
      <c r="D1394" s="66"/>
      <c r="E1394" s="20" t="str">
        <f t="shared" si="42"/>
        <v>1-1900</v>
      </c>
      <c r="F1394" s="69"/>
      <c r="G1394" s="67"/>
      <c r="H1394" s="69"/>
      <c r="I1394" s="60"/>
      <c r="J1394" s="67"/>
      <c r="K1394" s="25" t="e">
        <f>IFERROR(VLOOKUP(J1394,'DE-PARA'!J:K,2,0),VLOOKUP('BD Conta 5294-1'!J1394,'DE-PARA'!K:L,2,0))</f>
        <v>#N/A</v>
      </c>
      <c r="L1394" s="70"/>
      <c r="M1394" s="101">
        <f t="shared" si="43"/>
        <v>0</v>
      </c>
      <c r="O1394" s="1" t="e">
        <f>VLOOKUP(K1394,'Fluxo de Caixa'!B:B,1,0)</f>
        <v>#N/A</v>
      </c>
    </row>
    <row r="1395" spans="2:15">
      <c r="B1395" s="60"/>
      <c r="C1395" s="65"/>
      <c r="D1395" s="66"/>
      <c r="E1395" s="20" t="str">
        <f t="shared" si="42"/>
        <v>1-1900</v>
      </c>
      <c r="F1395" s="69"/>
      <c r="G1395" s="67"/>
      <c r="H1395" s="69"/>
      <c r="I1395" s="60"/>
      <c r="J1395" s="67"/>
      <c r="K1395" s="25" t="e">
        <f>IFERROR(VLOOKUP(J1395,'DE-PARA'!J:K,2,0),VLOOKUP('BD Conta 5294-1'!J1395,'DE-PARA'!K:L,2,0))</f>
        <v>#N/A</v>
      </c>
      <c r="L1395" s="70"/>
      <c r="M1395" s="101">
        <f t="shared" si="43"/>
        <v>0</v>
      </c>
      <c r="O1395" s="1" t="e">
        <f>VLOOKUP(K1395,'Fluxo de Caixa'!B:B,1,0)</f>
        <v>#N/A</v>
      </c>
    </row>
    <row r="1396" spans="2:15">
      <c r="B1396" s="60"/>
      <c r="C1396" s="65"/>
      <c r="D1396" s="66"/>
      <c r="E1396" s="20" t="str">
        <f t="shared" si="42"/>
        <v>1-1900</v>
      </c>
      <c r="F1396" s="69"/>
      <c r="G1396" s="67"/>
      <c r="H1396" s="69"/>
      <c r="I1396" s="60"/>
      <c r="J1396" s="67"/>
      <c r="K1396" s="25" t="e">
        <f>IFERROR(VLOOKUP(J1396,'DE-PARA'!J:K,2,0),VLOOKUP('BD Conta 5294-1'!J1396,'DE-PARA'!K:L,2,0))</f>
        <v>#N/A</v>
      </c>
      <c r="L1396" s="70"/>
      <c r="M1396" s="101">
        <f t="shared" si="43"/>
        <v>0</v>
      </c>
      <c r="O1396" s="1" t="e">
        <f>VLOOKUP(K1396,'Fluxo de Caixa'!B:B,1,0)</f>
        <v>#N/A</v>
      </c>
    </row>
    <row r="1397" spans="2:15">
      <c r="B1397" s="60"/>
      <c r="C1397" s="65"/>
      <c r="D1397" s="66"/>
      <c r="E1397" s="20" t="str">
        <f t="shared" si="42"/>
        <v>1-1900</v>
      </c>
      <c r="F1397" s="69"/>
      <c r="G1397" s="67"/>
      <c r="H1397" s="69"/>
      <c r="I1397" s="60"/>
      <c r="J1397" s="67"/>
      <c r="K1397" s="25" t="e">
        <f>IFERROR(VLOOKUP(J1397,'DE-PARA'!J:K,2,0),VLOOKUP('BD Conta 5294-1'!J1397,'DE-PARA'!K:L,2,0))</f>
        <v>#N/A</v>
      </c>
      <c r="L1397" s="70"/>
      <c r="M1397" s="101">
        <f t="shared" si="43"/>
        <v>0</v>
      </c>
      <c r="O1397" s="1" t="e">
        <f>VLOOKUP(K1397,'Fluxo de Caixa'!B:B,1,0)</f>
        <v>#N/A</v>
      </c>
    </row>
    <row r="1398" spans="2:15">
      <c r="B1398" s="60"/>
      <c r="C1398" s="65"/>
      <c r="D1398" s="66"/>
      <c r="E1398" s="20" t="str">
        <f t="shared" si="42"/>
        <v>1-1900</v>
      </c>
      <c r="F1398" s="69"/>
      <c r="G1398" s="67"/>
      <c r="H1398" s="69"/>
      <c r="I1398" s="60"/>
      <c r="J1398" s="67"/>
      <c r="K1398" s="25" t="e">
        <f>IFERROR(VLOOKUP(J1398,'DE-PARA'!J:K,2,0),VLOOKUP('BD Conta 5294-1'!J1398,'DE-PARA'!K:L,2,0))</f>
        <v>#N/A</v>
      </c>
      <c r="L1398" s="70"/>
      <c r="M1398" s="101">
        <f t="shared" si="43"/>
        <v>0</v>
      </c>
      <c r="O1398" s="1" t="e">
        <f>VLOOKUP(K1398,'Fluxo de Caixa'!B:B,1,0)</f>
        <v>#N/A</v>
      </c>
    </row>
    <row r="1399" spans="2:15">
      <c r="B1399" s="60"/>
      <c r="C1399" s="65"/>
      <c r="D1399" s="66"/>
      <c r="E1399" s="20" t="str">
        <f t="shared" si="42"/>
        <v>1-1900</v>
      </c>
      <c r="F1399" s="69"/>
      <c r="G1399" s="67"/>
      <c r="H1399" s="69"/>
      <c r="I1399" s="60"/>
      <c r="J1399" s="67"/>
      <c r="K1399" s="25" t="e">
        <f>IFERROR(VLOOKUP(J1399,'DE-PARA'!J:K,2,0),VLOOKUP('BD Conta 5294-1'!J1399,'DE-PARA'!K:L,2,0))</f>
        <v>#N/A</v>
      </c>
      <c r="L1399" s="70"/>
      <c r="M1399" s="101">
        <f t="shared" si="43"/>
        <v>0</v>
      </c>
      <c r="O1399" s="1" t="e">
        <f>VLOOKUP(K1399,'Fluxo de Caixa'!B:B,1,0)</f>
        <v>#N/A</v>
      </c>
    </row>
    <row r="1400" spans="2:15">
      <c r="B1400" s="60"/>
      <c r="C1400" s="65"/>
      <c r="D1400" s="66"/>
      <c r="E1400" s="20" t="str">
        <f t="shared" si="42"/>
        <v>1-1900</v>
      </c>
      <c r="F1400" s="69"/>
      <c r="G1400" s="67"/>
      <c r="H1400" s="69"/>
      <c r="I1400" s="60"/>
      <c r="J1400" s="67"/>
      <c r="K1400" s="25" t="e">
        <f>IFERROR(VLOOKUP(J1400,'DE-PARA'!J:K,2,0),VLOOKUP('BD Conta 5294-1'!J1400,'DE-PARA'!K:L,2,0))</f>
        <v>#N/A</v>
      </c>
      <c r="L1400" s="70"/>
      <c r="M1400" s="101">
        <f t="shared" si="43"/>
        <v>0</v>
      </c>
      <c r="O1400" s="1" t="e">
        <f>VLOOKUP(K1400,'Fluxo de Caixa'!B:B,1,0)</f>
        <v>#N/A</v>
      </c>
    </row>
    <row r="1401" spans="2:15">
      <c r="B1401" s="60"/>
      <c r="C1401" s="65"/>
      <c r="D1401" s="66"/>
      <c r="E1401" s="20" t="str">
        <f t="shared" si="42"/>
        <v>1-1900</v>
      </c>
      <c r="F1401" s="69"/>
      <c r="G1401" s="67"/>
      <c r="H1401" s="69"/>
      <c r="I1401" s="60"/>
      <c r="J1401" s="67"/>
      <c r="K1401" s="25" t="e">
        <f>IFERROR(VLOOKUP(J1401,'DE-PARA'!J:K,2,0),VLOOKUP('BD Conta 5294-1'!J1401,'DE-PARA'!K:L,2,0))</f>
        <v>#N/A</v>
      </c>
      <c r="L1401" s="70"/>
      <c r="M1401" s="101">
        <f t="shared" si="43"/>
        <v>0</v>
      </c>
      <c r="O1401" s="1" t="e">
        <f>VLOOKUP(K1401,'Fluxo de Caixa'!B:B,1,0)</f>
        <v>#N/A</v>
      </c>
    </row>
    <row r="1402" spans="2:15">
      <c r="B1402" s="60"/>
      <c r="C1402" s="65"/>
      <c r="D1402" s="66"/>
      <c r="E1402" s="20" t="str">
        <f t="shared" si="42"/>
        <v>1-1900</v>
      </c>
      <c r="F1402" s="69"/>
      <c r="G1402" s="67"/>
      <c r="H1402" s="69"/>
      <c r="I1402" s="60"/>
      <c r="J1402" s="67"/>
      <c r="K1402" s="25" t="e">
        <f>IFERROR(VLOOKUP(J1402,'DE-PARA'!J:K,2,0),VLOOKUP('BD Conta 5294-1'!J1402,'DE-PARA'!K:L,2,0))</f>
        <v>#N/A</v>
      </c>
      <c r="L1402" s="70"/>
      <c r="M1402" s="101">
        <f t="shared" si="43"/>
        <v>0</v>
      </c>
      <c r="O1402" s="1" t="e">
        <f>VLOOKUP(K1402,'Fluxo de Caixa'!B:B,1,0)</f>
        <v>#N/A</v>
      </c>
    </row>
    <row r="1403" spans="2:15">
      <c r="B1403" s="60"/>
      <c r="C1403" s="65"/>
      <c r="D1403" s="66"/>
      <c r="E1403" s="20" t="str">
        <f t="shared" si="42"/>
        <v>1-1900</v>
      </c>
      <c r="F1403" s="69"/>
      <c r="G1403" s="67"/>
      <c r="H1403" s="69"/>
      <c r="I1403" s="60"/>
      <c r="J1403" s="67"/>
      <c r="K1403" s="25" t="e">
        <f>IFERROR(VLOOKUP(J1403,'DE-PARA'!J:K,2,0),VLOOKUP('BD Conta 5294-1'!J1403,'DE-PARA'!K:L,2,0))</f>
        <v>#N/A</v>
      </c>
      <c r="L1403" s="70"/>
      <c r="M1403" s="101">
        <f t="shared" si="43"/>
        <v>0</v>
      </c>
      <c r="O1403" s="1" t="e">
        <f>VLOOKUP(K1403,'Fluxo de Caixa'!B:B,1,0)</f>
        <v>#N/A</v>
      </c>
    </row>
    <row r="1404" spans="2:15">
      <c r="B1404" s="60"/>
      <c r="C1404" s="65"/>
      <c r="D1404" s="66"/>
      <c r="E1404" s="20" t="str">
        <f t="shared" si="42"/>
        <v>1-1900</v>
      </c>
      <c r="F1404" s="69"/>
      <c r="G1404" s="67"/>
      <c r="H1404" s="69"/>
      <c r="I1404" s="60"/>
      <c r="J1404" s="67"/>
      <c r="K1404" s="25" t="e">
        <f>IFERROR(VLOOKUP(J1404,'DE-PARA'!J:K,2,0),VLOOKUP('BD Conta 5294-1'!J1404,'DE-PARA'!K:L,2,0))</f>
        <v>#N/A</v>
      </c>
      <c r="L1404" s="70"/>
      <c r="M1404" s="101">
        <f t="shared" si="43"/>
        <v>0</v>
      </c>
      <c r="O1404" s="1" t="e">
        <f>VLOOKUP(K1404,'Fluxo de Caixa'!B:B,1,0)</f>
        <v>#N/A</v>
      </c>
    </row>
    <row r="1405" spans="2:15">
      <c r="B1405" s="60"/>
      <c r="C1405" s="65"/>
      <c r="D1405" s="66"/>
      <c r="E1405" s="20" t="str">
        <f t="shared" si="42"/>
        <v>1-1900</v>
      </c>
      <c r="F1405" s="69"/>
      <c r="G1405" s="67"/>
      <c r="H1405" s="69"/>
      <c r="I1405" s="60"/>
      <c r="J1405" s="67"/>
      <c r="K1405" s="25" t="e">
        <f>IFERROR(VLOOKUP(J1405,'DE-PARA'!J:K,2,0),VLOOKUP('BD Conta 5294-1'!J1405,'DE-PARA'!K:L,2,0))</f>
        <v>#N/A</v>
      </c>
      <c r="L1405" s="70"/>
      <c r="M1405" s="101">
        <f t="shared" si="43"/>
        <v>0</v>
      </c>
      <c r="O1405" s="1" t="e">
        <f>VLOOKUP(K1405,'Fluxo de Caixa'!B:B,1,0)</f>
        <v>#N/A</v>
      </c>
    </row>
    <row r="1406" spans="2:15">
      <c r="B1406" s="60"/>
      <c r="C1406" s="65"/>
      <c r="D1406" s="66"/>
      <c r="E1406" s="20" t="str">
        <f t="shared" si="42"/>
        <v>1-1900</v>
      </c>
      <c r="F1406" s="69"/>
      <c r="G1406" s="67"/>
      <c r="H1406" s="69"/>
      <c r="I1406" s="60"/>
      <c r="J1406" s="67"/>
      <c r="K1406" s="25" t="e">
        <f>IFERROR(VLOOKUP(J1406,'DE-PARA'!J:K,2,0),VLOOKUP('BD Conta 5294-1'!J1406,'DE-PARA'!K:L,2,0))</f>
        <v>#N/A</v>
      </c>
      <c r="L1406" s="70"/>
      <c r="M1406" s="101">
        <f t="shared" si="43"/>
        <v>0</v>
      </c>
      <c r="O1406" s="1" t="e">
        <f>VLOOKUP(K1406,'Fluxo de Caixa'!B:B,1,0)</f>
        <v>#N/A</v>
      </c>
    </row>
    <row r="1407" spans="2:15">
      <c r="B1407" s="60"/>
      <c r="C1407" s="65"/>
      <c r="D1407" s="66"/>
      <c r="E1407" s="20" t="str">
        <f t="shared" si="42"/>
        <v>1-1900</v>
      </c>
      <c r="F1407" s="69"/>
      <c r="G1407" s="67"/>
      <c r="H1407" s="69"/>
      <c r="I1407" s="60"/>
      <c r="J1407" s="67"/>
      <c r="K1407" s="25" t="e">
        <f>IFERROR(VLOOKUP(J1407,'DE-PARA'!J:K,2,0),VLOOKUP('BD Conta 5294-1'!J1407,'DE-PARA'!K:L,2,0))</f>
        <v>#N/A</v>
      </c>
      <c r="L1407" s="70"/>
      <c r="M1407" s="101">
        <f t="shared" si="43"/>
        <v>0</v>
      </c>
      <c r="O1407" s="1" t="e">
        <f>VLOOKUP(K1407,'Fluxo de Caixa'!B:B,1,0)</f>
        <v>#N/A</v>
      </c>
    </row>
    <row r="1408" spans="2:15">
      <c r="B1408" s="60"/>
      <c r="C1408" s="65"/>
      <c r="D1408" s="66"/>
      <c r="E1408" s="20" t="str">
        <f t="shared" si="42"/>
        <v>1-1900</v>
      </c>
      <c r="F1408" s="69"/>
      <c r="G1408" s="67"/>
      <c r="H1408" s="69"/>
      <c r="I1408" s="60"/>
      <c r="J1408" s="67"/>
      <c r="K1408" s="25" t="e">
        <f>IFERROR(VLOOKUP(J1408,'DE-PARA'!J:K,2,0),VLOOKUP('BD Conta 5294-1'!J1408,'DE-PARA'!K:L,2,0))</f>
        <v>#N/A</v>
      </c>
      <c r="L1408" s="70"/>
      <c r="M1408" s="101">
        <f t="shared" si="43"/>
        <v>0</v>
      </c>
      <c r="O1408" s="1" t="e">
        <f>VLOOKUP(K1408,'Fluxo de Caixa'!B:B,1,0)</f>
        <v>#N/A</v>
      </c>
    </row>
    <row r="1409" spans="2:15">
      <c r="B1409" s="60"/>
      <c r="C1409" s="65"/>
      <c r="D1409" s="66"/>
      <c r="E1409" s="20" t="str">
        <f t="shared" si="42"/>
        <v>1-1900</v>
      </c>
      <c r="F1409" s="69"/>
      <c r="G1409" s="67"/>
      <c r="H1409" s="69"/>
      <c r="I1409" s="60"/>
      <c r="J1409" s="67"/>
      <c r="K1409" s="25" t="e">
        <f>IFERROR(VLOOKUP(J1409,'DE-PARA'!J:K,2,0),VLOOKUP('BD Conta 5294-1'!J1409,'DE-PARA'!K:L,2,0))</f>
        <v>#N/A</v>
      </c>
      <c r="L1409" s="70"/>
      <c r="M1409" s="101">
        <f t="shared" si="43"/>
        <v>0</v>
      </c>
      <c r="O1409" s="1" t="e">
        <f>VLOOKUP(K1409,'Fluxo de Caixa'!B:B,1,0)</f>
        <v>#N/A</v>
      </c>
    </row>
    <row r="1410" spans="2:15">
      <c r="B1410" s="60"/>
      <c r="C1410" s="65"/>
      <c r="D1410" s="66"/>
      <c r="E1410" s="20" t="str">
        <f t="shared" si="42"/>
        <v>1-1900</v>
      </c>
      <c r="F1410" s="69"/>
      <c r="G1410" s="67"/>
      <c r="H1410" s="69"/>
      <c r="I1410" s="60"/>
      <c r="J1410" s="67"/>
      <c r="K1410" s="25" t="e">
        <f>IFERROR(VLOOKUP(J1410,'DE-PARA'!J:K,2,0),VLOOKUP('BD Conta 5294-1'!J1410,'DE-PARA'!K:L,2,0))</f>
        <v>#N/A</v>
      </c>
      <c r="L1410" s="70"/>
      <c r="M1410" s="101">
        <f t="shared" si="43"/>
        <v>0</v>
      </c>
      <c r="O1410" s="1" t="e">
        <f>VLOOKUP(K1410,'Fluxo de Caixa'!B:B,1,0)</f>
        <v>#N/A</v>
      </c>
    </row>
    <row r="1411" spans="2:15">
      <c r="B1411" s="60"/>
      <c r="C1411" s="65"/>
      <c r="D1411" s="66"/>
      <c r="E1411" s="20" t="str">
        <f t="shared" si="42"/>
        <v>1-1900</v>
      </c>
      <c r="F1411" s="69"/>
      <c r="G1411" s="67"/>
      <c r="H1411" s="69"/>
      <c r="I1411" s="60"/>
      <c r="J1411" s="67"/>
      <c r="K1411" s="25" t="e">
        <f>IFERROR(VLOOKUP(J1411,'DE-PARA'!J:K,2,0),VLOOKUP('BD Conta 5294-1'!J1411,'DE-PARA'!K:L,2,0))</f>
        <v>#N/A</v>
      </c>
      <c r="L1411" s="70"/>
      <c r="M1411" s="101">
        <f t="shared" si="43"/>
        <v>0</v>
      </c>
      <c r="O1411" s="1" t="e">
        <f>VLOOKUP(K1411,'Fluxo de Caixa'!B:B,1,0)</f>
        <v>#N/A</v>
      </c>
    </row>
    <row r="1412" spans="2:15">
      <c r="B1412" s="60"/>
      <c r="C1412" s="65"/>
      <c r="D1412" s="66"/>
      <c r="E1412" s="20" t="str">
        <f t="shared" ref="E1412:E1475" si="44">MONTH(D1412)&amp;"-"&amp;YEAR(D1412)</f>
        <v>1-1900</v>
      </c>
      <c r="F1412" s="69"/>
      <c r="G1412" s="67"/>
      <c r="H1412" s="69"/>
      <c r="I1412" s="60"/>
      <c r="J1412" s="67"/>
      <c r="K1412" s="25" t="e">
        <f>IFERROR(VLOOKUP(J1412,'DE-PARA'!J:K,2,0),VLOOKUP('BD Conta 5294-1'!J1412,'DE-PARA'!K:L,2,0))</f>
        <v>#N/A</v>
      </c>
      <c r="L1412" s="70"/>
      <c r="M1412" s="101">
        <f t="shared" si="43"/>
        <v>0</v>
      </c>
      <c r="O1412" s="1" t="e">
        <f>VLOOKUP(K1412,'Fluxo de Caixa'!B:B,1,0)</f>
        <v>#N/A</v>
      </c>
    </row>
    <row r="1413" spans="2:15">
      <c r="B1413" s="60"/>
      <c r="C1413" s="65"/>
      <c r="D1413" s="66"/>
      <c r="E1413" s="20" t="str">
        <f t="shared" si="44"/>
        <v>1-1900</v>
      </c>
      <c r="F1413" s="69"/>
      <c r="G1413" s="67"/>
      <c r="H1413" s="69"/>
      <c r="I1413" s="60"/>
      <c r="J1413" s="67"/>
      <c r="K1413" s="25" t="e">
        <f>IFERROR(VLOOKUP(J1413,'DE-PARA'!J:K,2,0),VLOOKUP('BD Conta 5294-1'!J1413,'DE-PARA'!K:L,2,0))</f>
        <v>#N/A</v>
      </c>
      <c r="L1413" s="70"/>
      <c r="M1413" s="101">
        <f t="shared" si="43"/>
        <v>0</v>
      </c>
      <c r="O1413" s="1" t="e">
        <f>VLOOKUP(K1413,'Fluxo de Caixa'!B:B,1,0)</f>
        <v>#N/A</v>
      </c>
    </row>
    <row r="1414" spans="2:15">
      <c r="B1414" s="60"/>
      <c r="C1414" s="65"/>
      <c r="D1414" s="66"/>
      <c r="E1414" s="20" t="str">
        <f t="shared" si="44"/>
        <v>1-1900</v>
      </c>
      <c r="F1414" s="69"/>
      <c r="G1414" s="67"/>
      <c r="H1414" s="69"/>
      <c r="I1414" s="60"/>
      <c r="J1414" s="67"/>
      <c r="K1414" s="25" t="e">
        <f>IFERROR(VLOOKUP(J1414,'DE-PARA'!J:K,2,0),VLOOKUP('BD Conta 5294-1'!J1414,'DE-PARA'!K:L,2,0))</f>
        <v>#N/A</v>
      </c>
      <c r="L1414" s="70"/>
      <c r="M1414" s="101">
        <f t="shared" ref="M1414:M1477" si="45">M1413+L1414</f>
        <v>0</v>
      </c>
      <c r="O1414" s="1" t="e">
        <f>VLOOKUP(K1414,'Fluxo de Caixa'!B:B,1,0)</f>
        <v>#N/A</v>
      </c>
    </row>
    <row r="1415" spans="2:15">
      <c r="B1415" s="60"/>
      <c r="C1415" s="65"/>
      <c r="D1415" s="66"/>
      <c r="E1415" s="20" t="str">
        <f t="shared" si="44"/>
        <v>1-1900</v>
      </c>
      <c r="F1415" s="69"/>
      <c r="G1415" s="67"/>
      <c r="H1415" s="69"/>
      <c r="I1415" s="60"/>
      <c r="J1415" s="67"/>
      <c r="K1415" s="25" t="e">
        <f>IFERROR(VLOOKUP(J1415,'DE-PARA'!J:K,2,0),VLOOKUP('BD Conta 5294-1'!J1415,'DE-PARA'!K:L,2,0))</f>
        <v>#N/A</v>
      </c>
      <c r="L1415" s="70"/>
      <c r="M1415" s="101">
        <f t="shared" si="45"/>
        <v>0</v>
      </c>
      <c r="O1415" s="1" t="e">
        <f>VLOOKUP(K1415,'Fluxo de Caixa'!B:B,1,0)</f>
        <v>#N/A</v>
      </c>
    </row>
    <row r="1416" spans="2:15">
      <c r="B1416" s="60"/>
      <c r="C1416" s="65"/>
      <c r="D1416" s="66"/>
      <c r="E1416" s="20" t="str">
        <f t="shared" si="44"/>
        <v>1-1900</v>
      </c>
      <c r="F1416" s="69"/>
      <c r="G1416" s="67"/>
      <c r="H1416" s="69"/>
      <c r="I1416" s="60"/>
      <c r="J1416" s="67"/>
      <c r="K1416" s="25" t="e">
        <f>IFERROR(VLOOKUP(J1416,'DE-PARA'!J:K,2,0),VLOOKUP('BD Conta 5294-1'!J1416,'DE-PARA'!K:L,2,0))</f>
        <v>#N/A</v>
      </c>
      <c r="L1416" s="70"/>
      <c r="M1416" s="101">
        <f t="shared" si="45"/>
        <v>0</v>
      </c>
      <c r="O1416" s="1" t="e">
        <f>VLOOKUP(K1416,'Fluxo de Caixa'!B:B,1,0)</f>
        <v>#N/A</v>
      </c>
    </row>
    <row r="1417" spans="2:15">
      <c r="B1417" s="60"/>
      <c r="C1417" s="65"/>
      <c r="D1417" s="66"/>
      <c r="E1417" s="20" t="str">
        <f t="shared" si="44"/>
        <v>1-1900</v>
      </c>
      <c r="F1417" s="69"/>
      <c r="G1417" s="67"/>
      <c r="H1417" s="69"/>
      <c r="I1417" s="60"/>
      <c r="J1417" s="67"/>
      <c r="K1417" s="25" t="e">
        <f>IFERROR(VLOOKUP(J1417,'DE-PARA'!J:K,2,0),VLOOKUP('BD Conta 5294-1'!J1417,'DE-PARA'!K:L,2,0))</f>
        <v>#N/A</v>
      </c>
      <c r="L1417" s="70"/>
      <c r="M1417" s="101">
        <f t="shared" si="45"/>
        <v>0</v>
      </c>
      <c r="O1417" s="1" t="e">
        <f>VLOOKUP(K1417,'Fluxo de Caixa'!B:B,1,0)</f>
        <v>#N/A</v>
      </c>
    </row>
    <row r="1418" spans="2:15">
      <c r="B1418" s="60"/>
      <c r="C1418" s="65"/>
      <c r="D1418" s="66"/>
      <c r="E1418" s="20" t="str">
        <f t="shared" si="44"/>
        <v>1-1900</v>
      </c>
      <c r="F1418" s="69"/>
      <c r="G1418" s="67"/>
      <c r="H1418" s="69"/>
      <c r="I1418" s="60"/>
      <c r="J1418" s="67"/>
      <c r="K1418" s="25" t="e">
        <f>IFERROR(VLOOKUP(J1418,'DE-PARA'!J:K,2,0),VLOOKUP('BD Conta 5294-1'!J1418,'DE-PARA'!K:L,2,0))</f>
        <v>#N/A</v>
      </c>
      <c r="L1418" s="70"/>
      <c r="M1418" s="101">
        <f t="shared" si="45"/>
        <v>0</v>
      </c>
      <c r="O1418" s="1" t="e">
        <f>VLOOKUP(K1418,'Fluxo de Caixa'!B:B,1,0)</f>
        <v>#N/A</v>
      </c>
    </row>
    <row r="1419" spans="2:15">
      <c r="B1419" s="60"/>
      <c r="C1419" s="65"/>
      <c r="D1419" s="66"/>
      <c r="E1419" s="20" t="str">
        <f t="shared" si="44"/>
        <v>1-1900</v>
      </c>
      <c r="F1419" s="69"/>
      <c r="G1419" s="67"/>
      <c r="H1419" s="69"/>
      <c r="I1419" s="60"/>
      <c r="J1419" s="67"/>
      <c r="K1419" s="25" t="e">
        <f>IFERROR(VLOOKUP(J1419,'DE-PARA'!J:K,2,0),VLOOKUP('BD Conta 5294-1'!J1419,'DE-PARA'!K:L,2,0))</f>
        <v>#N/A</v>
      </c>
      <c r="L1419" s="70"/>
      <c r="M1419" s="101">
        <f t="shared" si="45"/>
        <v>0</v>
      </c>
      <c r="O1419" s="1" t="e">
        <f>VLOOKUP(K1419,'Fluxo de Caixa'!B:B,1,0)</f>
        <v>#N/A</v>
      </c>
    </row>
    <row r="1420" spans="2:15">
      <c r="B1420" s="60"/>
      <c r="C1420" s="65"/>
      <c r="D1420" s="66"/>
      <c r="E1420" s="20" t="str">
        <f t="shared" si="44"/>
        <v>1-1900</v>
      </c>
      <c r="F1420" s="69"/>
      <c r="G1420" s="67"/>
      <c r="H1420" s="69"/>
      <c r="I1420" s="60"/>
      <c r="J1420" s="67"/>
      <c r="K1420" s="25" t="e">
        <f>IFERROR(VLOOKUP(J1420,'DE-PARA'!J:K,2,0),VLOOKUP('BD Conta 5294-1'!J1420,'DE-PARA'!K:L,2,0))</f>
        <v>#N/A</v>
      </c>
      <c r="L1420" s="70"/>
      <c r="M1420" s="101">
        <f t="shared" si="45"/>
        <v>0</v>
      </c>
      <c r="O1420" s="1" t="e">
        <f>VLOOKUP(K1420,'Fluxo de Caixa'!B:B,1,0)</f>
        <v>#N/A</v>
      </c>
    </row>
    <row r="1421" spans="2:15">
      <c r="B1421" s="60"/>
      <c r="C1421" s="65"/>
      <c r="D1421" s="66"/>
      <c r="E1421" s="20" t="str">
        <f t="shared" si="44"/>
        <v>1-1900</v>
      </c>
      <c r="F1421" s="69"/>
      <c r="G1421" s="67"/>
      <c r="H1421" s="69"/>
      <c r="I1421" s="60"/>
      <c r="J1421" s="67"/>
      <c r="K1421" s="25" t="e">
        <f>IFERROR(VLOOKUP(J1421,'DE-PARA'!J:K,2,0),VLOOKUP('BD Conta 5294-1'!J1421,'DE-PARA'!K:L,2,0))</f>
        <v>#N/A</v>
      </c>
      <c r="L1421" s="70"/>
      <c r="M1421" s="101">
        <f t="shared" si="45"/>
        <v>0</v>
      </c>
      <c r="O1421" s="1" t="e">
        <f>VLOOKUP(K1421,'Fluxo de Caixa'!B:B,1,0)</f>
        <v>#N/A</v>
      </c>
    </row>
    <row r="1422" spans="2:15">
      <c r="B1422" s="60"/>
      <c r="C1422" s="65"/>
      <c r="D1422" s="66"/>
      <c r="E1422" s="20" t="str">
        <f t="shared" si="44"/>
        <v>1-1900</v>
      </c>
      <c r="F1422" s="69"/>
      <c r="G1422" s="67"/>
      <c r="H1422" s="69"/>
      <c r="I1422" s="60"/>
      <c r="J1422" s="67"/>
      <c r="K1422" s="25" t="e">
        <f>IFERROR(VLOOKUP(J1422,'DE-PARA'!J:K,2,0),VLOOKUP('BD Conta 5294-1'!J1422,'DE-PARA'!K:L,2,0))</f>
        <v>#N/A</v>
      </c>
      <c r="L1422" s="70"/>
      <c r="M1422" s="101">
        <f t="shared" si="45"/>
        <v>0</v>
      </c>
      <c r="O1422" s="1" t="e">
        <f>VLOOKUP(K1422,'Fluxo de Caixa'!B:B,1,0)</f>
        <v>#N/A</v>
      </c>
    </row>
    <row r="1423" spans="2:15">
      <c r="B1423" s="60"/>
      <c r="C1423" s="65"/>
      <c r="D1423" s="66"/>
      <c r="E1423" s="20" t="str">
        <f t="shared" si="44"/>
        <v>1-1900</v>
      </c>
      <c r="F1423" s="69"/>
      <c r="G1423" s="67"/>
      <c r="H1423" s="69"/>
      <c r="I1423" s="60"/>
      <c r="J1423" s="67"/>
      <c r="K1423" s="25" t="e">
        <f>IFERROR(VLOOKUP(J1423,'DE-PARA'!J:K,2,0),VLOOKUP('BD Conta 5294-1'!J1423,'DE-PARA'!K:L,2,0))</f>
        <v>#N/A</v>
      </c>
      <c r="L1423" s="70"/>
      <c r="M1423" s="101">
        <f t="shared" si="45"/>
        <v>0</v>
      </c>
      <c r="O1423" s="1" t="e">
        <f>VLOOKUP(K1423,'Fluxo de Caixa'!B:B,1,0)</f>
        <v>#N/A</v>
      </c>
    </row>
    <row r="1424" spans="2:15">
      <c r="B1424" s="60"/>
      <c r="C1424" s="65"/>
      <c r="D1424" s="66"/>
      <c r="E1424" s="20" t="str">
        <f t="shared" si="44"/>
        <v>1-1900</v>
      </c>
      <c r="F1424" s="69"/>
      <c r="G1424" s="67"/>
      <c r="H1424" s="69"/>
      <c r="I1424" s="60"/>
      <c r="J1424" s="67"/>
      <c r="K1424" s="25" t="e">
        <f>IFERROR(VLOOKUP(J1424,'DE-PARA'!J:K,2,0),VLOOKUP('BD Conta 5294-1'!J1424,'DE-PARA'!K:L,2,0))</f>
        <v>#N/A</v>
      </c>
      <c r="L1424" s="70"/>
      <c r="M1424" s="101">
        <f t="shared" si="45"/>
        <v>0</v>
      </c>
      <c r="O1424" s="1" t="e">
        <f>VLOOKUP(K1424,'Fluxo de Caixa'!B:B,1,0)</f>
        <v>#N/A</v>
      </c>
    </row>
    <row r="1425" spans="2:15">
      <c r="B1425" s="60"/>
      <c r="C1425" s="65"/>
      <c r="D1425" s="66"/>
      <c r="E1425" s="20" t="str">
        <f t="shared" si="44"/>
        <v>1-1900</v>
      </c>
      <c r="F1425" s="69"/>
      <c r="G1425" s="67"/>
      <c r="H1425" s="69"/>
      <c r="I1425" s="60"/>
      <c r="J1425" s="67"/>
      <c r="K1425" s="25" t="e">
        <f>IFERROR(VLOOKUP(J1425,'DE-PARA'!J:K,2,0),VLOOKUP('BD Conta 5294-1'!J1425,'DE-PARA'!K:L,2,0))</f>
        <v>#N/A</v>
      </c>
      <c r="L1425" s="70"/>
      <c r="M1425" s="101">
        <f t="shared" si="45"/>
        <v>0</v>
      </c>
      <c r="O1425" s="1" t="e">
        <f>VLOOKUP(K1425,'Fluxo de Caixa'!B:B,1,0)</f>
        <v>#N/A</v>
      </c>
    </row>
    <row r="1426" spans="2:15">
      <c r="B1426" s="60"/>
      <c r="C1426" s="65"/>
      <c r="D1426" s="66"/>
      <c r="E1426" s="20" t="str">
        <f t="shared" si="44"/>
        <v>1-1900</v>
      </c>
      <c r="F1426" s="69"/>
      <c r="G1426" s="67"/>
      <c r="H1426" s="69"/>
      <c r="I1426" s="60"/>
      <c r="J1426" s="67"/>
      <c r="K1426" s="25" t="e">
        <f>IFERROR(VLOOKUP(J1426,'DE-PARA'!J:K,2,0),VLOOKUP('BD Conta 5294-1'!J1426,'DE-PARA'!K:L,2,0))</f>
        <v>#N/A</v>
      </c>
      <c r="L1426" s="70"/>
      <c r="M1426" s="101">
        <f t="shared" si="45"/>
        <v>0</v>
      </c>
      <c r="O1426" s="1" t="e">
        <f>VLOOKUP(K1426,'Fluxo de Caixa'!B:B,1,0)</f>
        <v>#N/A</v>
      </c>
    </row>
    <row r="1427" spans="2:15">
      <c r="B1427" s="60"/>
      <c r="C1427" s="65"/>
      <c r="D1427" s="66"/>
      <c r="E1427" s="20" t="str">
        <f t="shared" si="44"/>
        <v>1-1900</v>
      </c>
      <c r="F1427" s="69"/>
      <c r="G1427" s="67"/>
      <c r="H1427" s="69"/>
      <c r="I1427" s="60"/>
      <c r="J1427" s="67"/>
      <c r="K1427" s="25" t="e">
        <f>IFERROR(VLOOKUP(J1427,'DE-PARA'!J:K,2,0),VLOOKUP('BD Conta 5294-1'!J1427,'DE-PARA'!K:L,2,0))</f>
        <v>#N/A</v>
      </c>
      <c r="L1427" s="70"/>
      <c r="M1427" s="101">
        <f t="shared" si="45"/>
        <v>0</v>
      </c>
      <c r="O1427" s="1" t="e">
        <f>VLOOKUP(K1427,'Fluxo de Caixa'!B:B,1,0)</f>
        <v>#N/A</v>
      </c>
    </row>
    <row r="1428" spans="2:15">
      <c r="B1428" s="60"/>
      <c r="C1428" s="65"/>
      <c r="D1428" s="66"/>
      <c r="E1428" s="20" t="str">
        <f t="shared" si="44"/>
        <v>1-1900</v>
      </c>
      <c r="F1428" s="69"/>
      <c r="G1428" s="67"/>
      <c r="H1428" s="69"/>
      <c r="I1428" s="60"/>
      <c r="J1428" s="67"/>
      <c r="K1428" s="25" t="e">
        <f>IFERROR(VLOOKUP(J1428,'DE-PARA'!J:K,2,0),VLOOKUP('BD Conta 5294-1'!J1428,'DE-PARA'!K:L,2,0))</f>
        <v>#N/A</v>
      </c>
      <c r="L1428" s="70"/>
      <c r="M1428" s="101">
        <f t="shared" si="45"/>
        <v>0</v>
      </c>
      <c r="O1428" s="1" t="e">
        <f>VLOOKUP(K1428,'Fluxo de Caixa'!B:B,1,0)</f>
        <v>#N/A</v>
      </c>
    </row>
    <row r="1429" spans="2:15">
      <c r="B1429" s="60"/>
      <c r="C1429" s="65"/>
      <c r="D1429" s="66"/>
      <c r="E1429" s="20" t="str">
        <f t="shared" si="44"/>
        <v>1-1900</v>
      </c>
      <c r="F1429" s="69"/>
      <c r="G1429" s="67"/>
      <c r="H1429" s="69"/>
      <c r="I1429" s="60"/>
      <c r="J1429" s="67"/>
      <c r="K1429" s="25" t="e">
        <f>IFERROR(VLOOKUP(J1429,'DE-PARA'!J:K,2,0),VLOOKUP('BD Conta 5294-1'!J1429,'DE-PARA'!K:L,2,0))</f>
        <v>#N/A</v>
      </c>
      <c r="L1429" s="70"/>
      <c r="M1429" s="101">
        <f t="shared" si="45"/>
        <v>0</v>
      </c>
      <c r="O1429" s="1" t="e">
        <f>VLOOKUP(K1429,'Fluxo de Caixa'!B:B,1,0)</f>
        <v>#N/A</v>
      </c>
    </row>
    <row r="1430" spans="2:15">
      <c r="B1430" s="60"/>
      <c r="C1430" s="65"/>
      <c r="D1430" s="66"/>
      <c r="E1430" s="20" t="str">
        <f t="shared" si="44"/>
        <v>1-1900</v>
      </c>
      <c r="F1430" s="69"/>
      <c r="G1430" s="67"/>
      <c r="H1430" s="69"/>
      <c r="I1430" s="60"/>
      <c r="J1430" s="67"/>
      <c r="K1430" s="25" t="e">
        <f>IFERROR(VLOOKUP(J1430,'DE-PARA'!J:K,2,0),VLOOKUP('BD Conta 5294-1'!J1430,'DE-PARA'!K:L,2,0))</f>
        <v>#N/A</v>
      </c>
      <c r="L1430" s="70"/>
      <c r="M1430" s="101">
        <f t="shared" si="45"/>
        <v>0</v>
      </c>
      <c r="O1430" s="1" t="e">
        <f>VLOOKUP(K1430,'Fluxo de Caixa'!B:B,1,0)</f>
        <v>#N/A</v>
      </c>
    </row>
    <row r="1431" spans="2:15">
      <c r="B1431" s="60"/>
      <c r="C1431" s="65"/>
      <c r="D1431" s="66"/>
      <c r="E1431" s="20" t="str">
        <f t="shared" si="44"/>
        <v>1-1900</v>
      </c>
      <c r="F1431" s="69"/>
      <c r="G1431" s="67"/>
      <c r="H1431" s="69"/>
      <c r="I1431" s="60"/>
      <c r="J1431" s="67"/>
      <c r="K1431" s="25" t="e">
        <f>IFERROR(VLOOKUP(J1431,'DE-PARA'!J:K,2,0),VLOOKUP('BD Conta 5294-1'!J1431,'DE-PARA'!K:L,2,0))</f>
        <v>#N/A</v>
      </c>
      <c r="L1431" s="70"/>
      <c r="M1431" s="101">
        <f t="shared" si="45"/>
        <v>0</v>
      </c>
      <c r="O1431" s="1" t="e">
        <f>VLOOKUP(K1431,'Fluxo de Caixa'!B:B,1,0)</f>
        <v>#N/A</v>
      </c>
    </row>
    <row r="1432" spans="2:15">
      <c r="B1432" s="60"/>
      <c r="C1432" s="65"/>
      <c r="D1432" s="66"/>
      <c r="E1432" s="20" t="str">
        <f t="shared" si="44"/>
        <v>1-1900</v>
      </c>
      <c r="F1432" s="69"/>
      <c r="G1432" s="67"/>
      <c r="H1432" s="69"/>
      <c r="I1432" s="60"/>
      <c r="J1432" s="67"/>
      <c r="K1432" s="25" t="e">
        <f>IFERROR(VLOOKUP(J1432,'DE-PARA'!J:K,2,0),VLOOKUP('BD Conta 5294-1'!J1432,'DE-PARA'!K:L,2,0))</f>
        <v>#N/A</v>
      </c>
      <c r="L1432" s="70"/>
      <c r="M1432" s="101">
        <f t="shared" si="45"/>
        <v>0</v>
      </c>
      <c r="O1432" s="1" t="e">
        <f>VLOOKUP(K1432,'Fluxo de Caixa'!B:B,1,0)</f>
        <v>#N/A</v>
      </c>
    </row>
    <row r="1433" spans="2:15">
      <c r="B1433" s="60"/>
      <c r="C1433" s="65"/>
      <c r="D1433" s="66"/>
      <c r="E1433" s="20" t="str">
        <f t="shared" si="44"/>
        <v>1-1900</v>
      </c>
      <c r="F1433" s="69"/>
      <c r="G1433" s="67"/>
      <c r="H1433" s="69"/>
      <c r="I1433" s="60"/>
      <c r="J1433" s="67"/>
      <c r="K1433" s="25" t="e">
        <f>IFERROR(VLOOKUP(J1433,'DE-PARA'!J:K,2,0),VLOOKUP('BD Conta 5294-1'!J1433,'DE-PARA'!K:L,2,0))</f>
        <v>#N/A</v>
      </c>
      <c r="L1433" s="70"/>
      <c r="M1433" s="101">
        <f t="shared" si="45"/>
        <v>0</v>
      </c>
      <c r="O1433" s="1" t="e">
        <f>VLOOKUP(K1433,'Fluxo de Caixa'!B:B,1,0)</f>
        <v>#N/A</v>
      </c>
    </row>
    <row r="1434" spans="2:15">
      <c r="B1434" s="60"/>
      <c r="C1434" s="65"/>
      <c r="D1434" s="66"/>
      <c r="E1434" s="20" t="str">
        <f t="shared" si="44"/>
        <v>1-1900</v>
      </c>
      <c r="F1434" s="69"/>
      <c r="G1434" s="67"/>
      <c r="H1434" s="69"/>
      <c r="I1434" s="60"/>
      <c r="J1434" s="67"/>
      <c r="K1434" s="25" t="e">
        <f>IFERROR(VLOOKUP(J1434,'DE-PARA'!J:K,2,0),VLOOKUP('BD Conta 5294-1'!J1434,'DE-PARA'!K:L,2,0))</f>
        <v>#N/A</v>
      </c>
      <c r="L1434" s="70"/>
      <c r="M1434" s="101">
        <f t="shared" si="45"/>
        <v>0</v>
      </c>
      <c r="O1434" s="1" t="e">
        <f>VLOOKUP(K1434,'Fluxo de Caixa'!B:B,1,0)</f>
        <v>#N/A</v>
      </c>
    </row>
    <row r="1435" spans="2:15">
      <c r="B1435" s="60"/>
      <c r="C1435" s="65"/>
      <c r="D1435" s="66"/>
      <c r="E1435" s="20" t="str">
        <f t="shared" si="44"/>
        <v>1-1900</v>
      </c>
      <c r="F1435" s="69"/>
      <c r="G1435" s="67"/>
      <c r="H1435" s="69"/>
      <c r="I1435" s="60"/>
      <c r="J1435" s="67"/>
      <c r="K1435" s="25" t="e">
        <f>IFERROR(VLOOKUP(J1435,'DE-PARA'!J:K,2,0),VLOOKUP('BD Conta 5294-1'!J1435,'DE-PARA'!K:L,2,0))</f>
        <v>#N/A</v>
      </c>
      <c r="L1435" s="70"/>
      <c r="M1435" s="101">
        <f t="shared" si="45"/>
        <v>0</v>
      </c>
      <c r="O1435" s="1" t="e">
        <f>VLOOKUP(K1435,'Fluxo de Caixa'!B:B,1,0)</f>
        <v>#N/A</v>
      </c>
    </row>
    <row r="1436" spans="2:15">
      <c r="B1436" s="60"/>
      <c r="C1436" s="65"/>
      <c r="D1436" s="66"/>
      <c r="E1436" s="20" t="str">
        <f t="shared" si="44"/>
        <v>1-1900</v>
      </c>
      <c r="F1436" s="69"/>
      <c r="G1436" s="67"/>
      <c r="H1436" s="69"/>
      <c r="I1436" s="60"/>
      <c r="J1436" s="67"/>
      <c r="K1436" s="25" t="e">
        <f>IFERROR(VLOOKUP(J1436,'DE-PARA'!J:K,2,0),VLOOKUP('BD Conta 5294-1'!J1436,'DE-PARA'!K:L,2,0))</f>
        <v>#N/A</v>
      </c>
      <c r="L1436" s="70"/>
      <c r="M1436" s="101">
        <f t="shared" si="45"/>
        <v>0</v>
      </c>
      <c r="O1436" s="1" t="e">
        <f>VLOOKUP(K1436,'Fluxo de Caixa'!B:B,1,0)</f>
        <v>#N/A</v>
      </c>
    </row>
    <row r="1437" spans="2:15">
      <c r="B1437" s="60"/>
      <c r="C1437" s="65"/>
      <c r="D1437" s="66"/>
      <c r="E1437" s="20" t="str">
        <f t="shared" si="44"/>
        <v>1-1900</v>
      </c>
      <c r="F1437" s="69"/>
      <c r="G1437" s="67"/>
      <c r="H1437" s="69"/>
      <c r="I1437" s="60"/>
      <c r="J1437" s="67"/>
      <c r="K1437" s="25" t="e">
        <f>IFERROR(VLOOKUP(J1437,'DE-PARA'!J:K,2,0),VLOOKUP('BD Conta 5294-1'!J1437,'DE-PARA'!K:L,2,0))</f>
        <v>#N/A</v>
      </c>
      <c r="L1437" s="70"/>
      <c r="M1437" s="101">
        <f t="shared" si="45"/>
        <v>0</v>
      </c>
      <c r="O1437" s="1" t="e">
        <f>VLOOKUP(K1437,'Fluxo de Caixa'!B:B,1,0)</f>
        <v>#N/A</v>
      </c>
    </row>
    <row r="1438" spans="2:15">
      <c r="B1438" s="60"/>
      <c r="C1438" s="65"/>
      <c r="D1438" s="66"/>
      <c r="E1438" s="20" t="str">
        <f t="shared" si="44"/>
        <v>1-1900</v>
      </c>
      <c r="F1438" s="69"/>
      <c r="G1438" s="67"/>
      <c r="H1438" s="69"/>
      <c r="I1438" s="60"/>
      <c r="J1438" s="67"/>
      <c r="K1438" s="25" t="e">
        <f>IFERROR(VLOOKUP(J1438,'DE-PARA'!J:K,2,0),VLOOKUP('BD Conta 5294-1'!J1438,'DE-PARA'!K:L,2,0))</f>
        <v>#N/A</v>
      </c>
      <c r="L1438" s="70"/>
      <c r="M1438" s="101">
        <f t="shared" si="45"/>
        <v>0</v>
      </c>
      <c r="O1438" s="1" t="e">
        <f>VLOOKUP(K1438,'Fluxo de Caixa'!B:B,1,0)</f>
        <v>#N/A</v>
      </c>
    </row>
    <row r="1439" spans="2:15">
      <c r="B1439" s="60"/>
      <c r="C1439" s="65"/>
      <c r="D1439" s="66"/>
      <c r="E1439" s="20" t="str">
        <f t="shared" si="44"/>
        <v>1-1900</v>
      </c>
      <c r="F1439" s="69"/>
      <c r="G1439" s="67"/>
      <c r="H1439" s="69"/>
      <c r="I1439" s="60"/>
      <c r="J1439" s="67"/>
      <c r="K1439" s="25" t="e">
        <f>IFERROR(VLOOKUP(J1439,'DE-PARA'!J:K,2,0),VLOOKUP('BD Conta 5294-1'!J1439,'DE-PARA'!K:L,2,0))</f>
        <v>#N/A</v>
      </c>
      <c r="L1439" s="70"/>
      <c r="M1439" s="101">
        <f t="shared" si="45"/>
        <v>0</v>
      </c>
      <c r="O1439" s="1" t="e">
        <f>VLOOKUP(K1439,'Fluxo de Caixa'!B:B,1,0)</f>
        <v>#N/A</v>
      </c>
    </row>
    <row r="1440" spans="2:15">
      <c r="B1440" s="60"/>
      <c r="C1440" s="65"/>
      <c r="D1440" s="66"/>
      <c r="E1440" s="20" t="str">
        <f t="shared" si="44"/>
        <v>1-1900</v>
      </c>
      <c r="F1440" s="69"/>
      <c r="G1440" s="67"/>
      <c r="H1440" s="69"/>
      <c r="I1440" s="60"/>
      <c r="J1440" s="67"/>
      <c r="K1440" s="25" t="e">
        <f>IFERROR(VLOOKUP(J1440,'DE-PARA'!J:K,2,0),VLOOKUP('BD Conta 5294-1'!J1440,'DE-PARA'!K:L,2,0))</f>
        <v>#N/A</v>
      </c>
      <c r="L1440" s="70"/>
      <c r="M1440" s="101">
        <f t="shared" si="45"/>
        <v>0</v>
      </c>
      <c r="O1440" s="1" t="e">
        <f>VLOOKUP(K1440,'Fluxo de Caixa'!B:B,1,0)</f>
        <v>#N/A</v>
      </c>
    </row>
    <row r="1441" spans="2:15">
      <c r="B1441" s="60"/>
      <c r="C1441" s="65"/>
      <c r="D1441" s="66"/>
      <c r="E1441" s="20" t="str">
        <f t="shared" si="44"/>
        <v>1-1900</v>
      </c>
      <c r="F1441" s="69"/>
      <c r="G1441" s="67"/>
      <c r="H1441" s="69"/>
      <c r="I1441" s="60"/>
      <c r="J1441" s="67"/>
      <c r="K1441" s="25" t="e">
        <f>IFERROR(VLOOKUP(J1441,'DE-PARA'!J:K,2,0),VLOOKUP('BD Conta 5294-1'!J1441,'DE-PARA'!K:L,2,0))</f>
        <v>#N/A</v>
      </c>
      <c r="L1441" s="70"/>
      <c r="M1441" s="101">
        <f t="shared" si="45"/>
        <v>0</v>
      </c>
      <c r="O1441" s="1" t="e">
        <f>VLOOKUP(K1441,'Fluxo de Caixa'!B:B,1,0)</f>
        <v>#N/A</v>
      </c>
    </row>
    <row r="1442" spans="2:15">
      <c r="B1442" s="60"/>
      <c r="C1442" s="65"/>
      <c r="D1442" s="66"/>
      <c r="E1442" s="20" t="str">
        <f t="shared" si="44"/>
        <v>1-1900</v>
      </c>
      <c r="F1442" s="69"/>
      <c r="G1442" s="67"/>
      <c r="H1442" s="69"/>
      <c r="I1442" s="60"/>
      <c r="J1442" s="67"/>
      <c r="K1442" s="25" t="e">
        <f>IFERROR(VLOOKUP(J1442,'DE-PARA'!J:K,2,0),VLOOKUP('BD Conta 5294-1'!J1442,'DE-PARA'!K:L,2,0))</f>
        <v>#N/A</v>
      </c>
      <c r="L1442" s="70"/>
      <c r="M1442" s="101">
        <f t="shared" si="45"/>
        <v>0</v>
      </c>
      <c r="O1442" s="1" t="e">
        <f>VLOOKUP(K1442,'Fluxo de Caixa'!B:B,1,0)</f>
        <v>#N/A</v>
      </c>
    </row>
    <row r="1443" spans="2:15">
      <c r="B1443" s="60"/>
      <c r="C1443" s="65"/>
      <c r="D1443" s="66"/>
      <c r="E1443" s="20" t="str">
        <f t="shared" si="44"/>
        <v>1-1900</v>
      </c>
      <c r="F1443" s="69"/>
      <c r="G1443" s="67"/>
      <c r="H1443" s="69"/>
      <c r="I1443" s="60"/>
      <c r="J1443" s="67"/>
      <c r="K1443" s="25" t="e">
        <f>IFERROR(VLOOKUP(J1443,'DE-PARA'!J:K,2,0),VLOOKUP('BD Conta 5294-1'!J1443,'DE-PARA'!K:L,2,0))</f>
        <v>#N/A</v>
      </c>
      <c r="L1443" s="70"/>
      <c r="M1443" s="101">
        <f t="shared" si="45"/>
        <v>0</v>
      </c>
      <c r="O1443" s="1" t="e">
        <f>VLOOKUP(K1443,'Fluxo de Caixa'!B:B,1,0)</f>
        <v>#N/A</v>
      </c>
    </row>
    <row r="1444" spans="2:15">
      <c r="B1444" s="60"/>
      <c r="C1444" s="65"/>
      <c r="D1444" s="66"/>
      <c r="E1444" s="20" t="str">
        <f t="shared" si="44"/>
        <v>1-1900</v>
      </c>
      <c r="F1444" s="69"/>
      <c r="G1444" s="67"/>
      <c r="H1444" s="69"/>
      <c r="I1444" s="60"/>
      <c r="J1444" s="67"/>
      <c r="K1444" s="25" t="e">
        <f>IFERROR(VLOOKUP(J1444,'DE-PARA'!J:K,2,0),VLOOKUP('BD Conta 5294-1'!J1444,'DE-PARA'!K:L,2,0))</f>
        <v>#N/A</v>
      </c>
      <c r="L1444" s="70"/>
      <c r="M1444" s="101">
        <f t="shared" si="45"/>
        <v>0</v>
      </c>
      <c r="O1444" s="1" t="e">
        <f>VLOOKUP(K1444,'Fluxo de Caixa'!B:B,1,0)</f>
        <v>#N/A</v>
      </c>
    </row>
    <row r="1445" spans="2:15">
      <c r="B1445" s="60"/>
      <c r="C1445" s="65"/>
      <c r="D1445" s="66"/>
      <c r="E1445" s="20" t="str">
        <f t="shared" si="44"/>
        <v>1-1900</v>
      </c>
      <c r="F1445" s="69"/>
      <c r="G1445" s="67"/>
      <c r="H1445" s="69"/>
      <c r="I1445" s="60"/>
      <c r="J1445" s="67"/>
      <c r="K1445" s="25" t="e">
        <f>IFERROR(VLOOKUP(J1445,'DE-PARA'!J:K,2,0),VLOOKUP('BD Conta 5294-1'!J1445,'DE-PARA'!K:L,2,0))</f>
        <v>#N/A</v>
      </c>
      <c r="L1445" s="70"/>
      <c r="M1445" s="101">
        <f t="shared" si="45"/>
        <v>0</v>
      </c>
      <c r="O1445" s="1" t="e">
        <f>VLOOKUP(K1445,'Fluxo de Caixa'!B:B,1,0)</f>
        <v>#N/A</v>
      </c>
    </row>
    <row r="1446" spans="2:15">
      <c r="B1446" s="60"/>
      <c r="C1446" s="65"/>
      <c r="D1446" s="66"/>
      <c r="E1446" s="20" t="str">
        <f t="shared" si="44"/>
        <v>1-1900</v>
      </c>
      <c r="F1446" s="69"/>
      <c r="G1446" s="67"/>
      <c r="H1446" s="69"/>
      <c r="I1446" s="60"/>
      <c r="J1446" s="67"/>
      <c r="K1446" s="25" t="e">
        <f>IFERROR(VLOOKUP(J1446,'DE-PARA'!J:K,2,0),VLOOKUP('BD Conta 5294-1'!J1446,'DE-PARA'!K:L,2,0))</f>
        <v>#N/A</v>
      </c>
      <c r="L1446" s="70"/>
      <c r="M1446" s="101">
        <f t="shared" si="45"/>
        <v>0</v>
      </c>
      <c r="O1446" s="1" t="e">
        <f>VLOOKUP(K1446,'Fluxo de Caixa'!B:B,1,0)</f>
        <v>#N/A</v>
      </c>
    </row>
    <row r="1447" spans="2:15">
      <c r="B1447" s="60"/>
      <c r="C1447" s="65"/>
      <c r="D1447" s="66"/>
      <c r="E1447" s="20" t="str">
        <f t="shared" si="44"/>
        <v>1-1900</v>
      </c>
      <c r="F1447" s="69"/>
      <c r="G1447" s="67"/>
      <c r="H1447" s="69"/>
      <c r="I1447" s="60"/>
      <c r="J1447" s="67"/>
      <c r="K1447" s="25" t="e">
        <f>IFERROR(VLOOKUP(J1447,'DE-PARA'!J:K,2,0),VLOOKUP('BD Conta 5294-1'!J1447,'DE-PARA'!K:L,2,0))</f>
        <v>#N/A</v>
      </c>
      <c r="L1447" s="70"/>
      <c r="M1447" s="101">
        <f t="shared" si="45"/>
        <v>0</v>
      </c>
      <c r="O1447" s="1" t="e">
        <f>VLOOKUP(K1447,'Fluxo de Caixa'!B:B,1,0)</f>
        <v>#N/A</v>
      </c>
    </row>
    <row r="1448" spans="2:15">
      <c r="B1448" s="60"/>
      <c r="C1448" s="65"/>
      <c r="D1448" s="66"/>
      <c r="E1448" s="20" t="str">
        <f t="shared" si="44"/>
        <v>1-1900</v>
      </c>
      <c r="F1448" s="69"/>
      <c r="G1448" s="67"/>
      <c r="H1448" s="69"/>
      <c r="I1448" s="60"/>
      <c r="J1448" s="67"/>
      <c r="K1448" s="25" t="e">
        <f>IFERROR(VLOOKUP(J1448,'DE-PARA'!J:K,2,0),VLOOKUP('BD Conta 5294-1'!J1448,'DE-PARA'!K:L,2,0))</f>
        <v>#N/A</v>
      </c>
      <c r="L1448" s="70"/>
      <c r="M1448" s="101">
        <f t="shared" si="45"/>
        <v>0</v>
      </c>
      <c r="O1448" s="1" t="e">
        <f>VLOOKUP(K1448,'Fluxo de Caixa'!B:B,1,0)</f>
        <v>#N/A</v>
      </c>
    </row>
    <row r="1449" spans="2:15">
      <c r="B1449" s="60"/>
      <c r="C1449" s="65"/>
      <c r="D1449" s="66"/>
      <c r="E1449" s="20" t="str">
        <f t="shared" si="44"/>
        <v>1-1900</v>
      </c>
      <c r="F1449" s="69"/>
      <c r="G1449" s="67"/>
      <c r="H1449" s="69"/>
      <c r="I1449" s="60"/>
      <c r="J1449" s="67"/>
      <c r="K1449" s="25" t="e">
        <f>IFERROR(VLOOKUP(J1449,'DE-PARA'!J:K,2,0),VLOOKUP('BD Conta 5294-1'!J1449,'DE-PARA'!K:L,2,0))</f>
        <v>#N/A</v>
      </c>
      <c r="L1449" s="70"/>
      <c r="M1449" s="101">
        <f t="shared" si="45"/>
        <v>0</v>
      </c>
      <c r="O1449" s="1" t="e">
        <f>VLOOKUP(K1449,'Fluxo de Caixa'!B:B,1,0)</f>
        <v>#N/A</v>
      </c>
    </row>
    <row r="1450" spans="2:15">
      <c r="B1450" s="60"/>
      <c r="C1450" s="65"/>
      <c r="D1450" s="66"/>
      <c r="E1450" s="20" t="str">
        <f t="shared" si="44"/>
        <v>1-1900</v>
      </c>
      <c r="F1450" s="69"/>
      <c r="G1450" s="67"/>
      <c r="H1450" s="69"/>
      <c r="I1450" s="60"/>
      <c r="J1450" s="67"/>
      <c r="K1450" s="25" t="e">
        <f>IFERROR(VLOOKUP(J1450,'DE-PARA'!J:K,2,0),VLOOKUP('BD Conta 5294-1'!J1450,'DE-PARA'!K:L,2,0))</f>
        <v>#N/A</v>
      </c>
      <c r="L1450" s="70"/>
      <c r="M1450" s="101">
        <f t="shared" si="45"/>
        <v>0</v>
      </c>
      <c r="O1450" s="1" t="e">
        <f>VLOOKUP(K1450,'Fluxo de Caixa'!B:B,1,0)</f>
        <v>#N/A</v>
      </c>
    </row>
    <row r="1451" spans="2:15">
      <c r="B1451" s="60"/>
      <c r="C1451" s="65"/>
      <c r="D1451" s="66"/>
      <c r="E1451" s="20" t="str">
        <f t="shared" si="44"/>
        <v>1-1900</v>
      </c>
      <c r="F1451" s="69"/>
      <c r="G1451" s="67"/>
      <c r="H1451" s="69"/>
      <c r="I1451" s="60"/>
      <c r="J1451" s="67"/>
      <c r="K1451" s="25" t="e">
        <f>IFERROR(VLOOKUP(J1451,'DE-PARA'!J:K,2,0),VLOOKUP('BD Conta 5294-1'!J1451,'DE-PARA'!K:L,2,0))</f>
        <v>#N/A</v>
      </c>
      <c r="L1451" s="70"/>
      <c r="M1451" s="101">
        <f t="shared" si="45"/>
        <v>0</v>
      </c>
      <c r="O1451" s="1" t="e">
        <f>VLOOKUP(K1451,'Fluxo de Caixa'!B:B,1,0)</f>
        <v>#N/A</v>
      </c>
    </row>
    <row r="1452" spans="2:15">
      <c r="B1452" s="60"/>
      <c r="C1452" s="65"/>
      <c r="D1452" s="66"/>
      <c r="E1452" s="20" t="str">
        <f t="shared" si="44"/>
        <v>1-1900</v>
      </c>
      <c r="F1452" s="69"/>
      <c r="G1452" s="67"/>
      <c r="H1452" s="69"/>
      <c r="I1452" s="60"/>
      <c r="J1452" s="67"/>
      <c r="K1452" s="25" t="e">
        <f>IFERROR(VLOOKUP(J1452,'DE-PARA'!J:K,2,0),VLOOKUP('BD Conta 5294-1'!J1452,'DE-PARA'!K:L,2,0))</f>
        <v>#N/A</v>
      </c>
      <c r="L1452" s="70"/>
      <c r="M1452" s="101">
        <f t="shared" si="45"/>
        <v>0</v>
      </c>
      <c r="O1452" s="1" t="e">
        <f>VLOOKUP(K1452,'Fluxo de Caixa'!B:B,1,0)</f>
        <v>#N/A</v>
      </c>
    </row>
    <row r="1453" spans="2:15">
      <c r="B1453" s="60"/>
      <c r="C1453" s="65"/>
      <c r="D1453" s="66"/>
      <c r="E1453" s="20" t="str">
        <f t="shared" si="44"/>
        <v>1-1900</v>
      </c>
      <c r="F1453" s="69"/>
      <c r="G1453" s="67"/>
      <c r="H1453" s="69"/>
      <c r="I1453" s="60"/>
      <c r="J1453" s="67"/>
      <c r="K1453" s="25" t="e">
        <f>IFERROR(VLOOKUP(J1453,'DE-PARA'!J:K,2,0),VLOOKUP('BD Conta 5294-1'!J1453,'DE-PARA'!K:L,2,0))</f>
        <v>#N/A</v>
      </c>
      <c r="L1453" s="70"/>
      <c r="M1453" s="101">
        <f t="shared" si="45"/>
        <v>0</v>
      </c>
      <c r="O1453" s="1" t="e">
        <f>VLOOKUP(K1453,'Fluxo de Caixa'!B:B,1,0)</f>
        <v>#N/A</v>
      </c>
    </row>
    <row r="1454" spans="2:15">
      <c r="B1454" s="60"/>
      <c r="C1454" s="65"/>
      <c r="D1454" s="66"/>
      <c r="E1454" s="20" t="str">
        <f t="shared" si="44"/>
        <v>1-1900</v>
      </c>
      <c r="F1454" s="69"/>
      <c r="G1454" s="67"/>
      <c r="H1454" s="69"/>
      <c r="I1454" s="60"/>
      <c r="J1454" s="67"/>
      <c r="K1454" s="25" t="e">
        <f>IFERROR(VLOOKUP(J1454,'DE-PARA'!J:K,2,0),VLOOKUP('BD Conta 5294-1'!J1454,'DE-PARA'!K:L,2,0))</f>
        <v>#N/A</v>
      </c>
      <c r="L1454" s="70"/>
      <c r="M1454" s="101">
        <f t="shared" si="45"/>
        <v>0</v>
      </c>
      <c r="O1454" s="1" t="e">
        <f>VLOOKUP(K1454,'Fluxo de Caixa'!B:B,1,0)</f>
        <v>#N/A</v>
      </c>
    </row>
    <row r="1455" spans="2:15">
      <c r="B1455" s="60"/>
      <c r="C1455" s="65"/>
      <c r="D1455" s="66"/>
      <c r="E1455" s="20" t="str">
        <f t="shared" si="44"/>
        <v>1-1900</v>
      </c>
      <c r="F1455" s="69"/>
      <c r="G1455" s="67"/>
      <c r="H1455" s="69"/>
      <c r="I1455" s="60"/>
      <c r="J1455" s="67"/>
      <c r="K1455" s="25" t="e">
        <f>IFERROR(VLOOKUP(J1455,'DE-PARA'!J:K,2,0),VLOOKUP('BD Conta 5294-1'!J1455,'DE-PARA'!K:L,2,0))</f>
        <v>#N/A</v>
      </c>
      <c r="L1455" s="70"/>
      <c r="M1455" s="101">
        <f t="shared" si="45"/>
        <v>0</v>
      </c>
      <c r="O1455" s="1" t="e">
        <f>VLOOKUP(K1455,'Fluxo de Caixa'!B:B,1,0)</f>
        <v>#N/A</v>
      </c>
    </row>
    <row r="1456" spans="2:15">
      <c r="B1456" s="60"/>
      <c r="C1456" s="65"/>
      <c r="D1456" s="66"/>
      <c r="E1456" s="20" t="str">
        <f t="shared" si="44"/>
        <v>1-1900</v>
      </c>
      <c r="F1456" s="69"/>
      <c r="G1456" s="67"/>
      <c r="H1456" s="69"/>
      <c r="I1456" s="60"/>
      <c r="J1456" s="67"/>
      <c r="K1456" s="25" t="e">
        <f>IFERROR(VLOOKUP(J1456,'DE-PARA'!J:K,2,0),VLOOKUP('BD Conta 5294-1'!J1456,'DE-PARA'!K:L,2,0))</f>
        <v>#N/A</v>
      </c>
      <c r="L1456" s="70"/>
      <c r="M1456" s="101">
        <f t="shared" si="45"/>
        <v>0</v>
      </c>
      <c r="O1456" s="1" t="e">
        <f>VLOOKUP(K1456,'Fluxo de Caixa'!B:B,1,0)</f>
        <v>#N/A</v>
      </c>
    </row>
    <row r="1457" spans="2:15">
      <c r="B1457" s="60"/>
      <c r="C1457" s="65"/>
      <c r="D1457" s="66"/>
      <c r="E1457" s="20" t="str">
        <f t="shared" si="44"/>
        <v>1-1900</v>
      </c>
      <c r="F1457" s="69"/>
      <c r="G1457" s="67"/>
      <c r="H1457" s="69"/>
      <c r="I1457" s="60"/>
      <c r="J1457" s="67"/>
      <c r="K1457" s="25" t="e">
        <f>IFERROR(VLOOKUP(J1457,'DE-PARA'!J:K,2,0),VLOOKUP('BD Conta 5294-1'!J1457,'DE-PARA'!K:L,2,0))</f>
        <v>#N/A</v>
      </c>
      <c r="L1457" s="70"/>
      <c r="M1457" s="101">
        <f t="shared" si="45"/>
        <v>0</v>
      </c>
      <c r="O1457" s="1" t="e">
        <f>VLOOKUP(K1457,'Fluxo de Caixa'!B:B,1,0)</f>
        <v>#N/A</v>
      </c>
    </row>
    <row r="1458" spans="2:15">
      <c r="B1458" s="60"/>
      <c r="C1458" s="65"/>
      <c r="D1458" s="66"/>
      <c r="E1458" s="20" t="str">
        <f t="shared" si="44"/>
        <v>1-1900</v>
      </c>
      <c r="F1458" s="69"/>
      <c r="G1458" s="67"/>
      <c r="H1458" s="69"/>
      <c r="I1458" s="60"/>
      <c r="J1458" s="67"/>
      <c r="K1458" s="25" t="e">
        <f>IFERROR(VLOOKUP(J1458,'DE-PARA'!J:K,2,0),VLOOKUP('BD Conta 5294-1'!J1458,'DE-PARA'!K:L,2,0))</f>
        <v>#N/A</v>
      </c>
      <c r="L1458" s="70"/>
      <c r="M1458" s="101">
        <f t="shared" si="45"/>
        <v>0</v>
      </c>
      <c r="O1458" s="1" t="e">
        <f>VLOOKUP(K1458,'Fluxo de Caixa'!B:B,1,0)</f>
        <v>#N/A</v>
      </c>
    </row>
    <row r="1459" spans="2:15">
      <c r="B1459" s="60"/>
      <c r="C1459" s="65"/>
      <c r="D1459" s="66"/>
      <c r="E1459" s="20" t="str">
        <f t="shared" si="44"/>
        <v>1-1900</v>
      </c>
      <c r="F1459" s="69"/>
      <c r="G1459" s="67"/>
      <c r="H1459" s="69"/>
      <c r="I1459" s="60"/>
      <c r="J1459" s="67"/>
      <c r="K1459" s="25" t="e">
        <f>IFERROR(VLOOKUP(J1459,'DE-PARA'!J:K,2,0),VLOOKUP('BD Conta 5294-1'!J1459,'DE-PARA'!K:L,2,0))</f>
        <v>#N/A</v>
      </c>
      <c r="L1459" s="70"/>
      <c r="M1459" s="101">
        <f t="shared" si="45"/>
        <v>0</v>
      </c>
      <c r="O1459" s="1" t="e">
        <f>VLOOKUP(K1459,'Fluxo de Caixa'!B:B,1,0)</f>
        <v>#N/A</v>
      </c>
    </row>
    <row r="1460" spans="2:15">
      <c r="B1460" s="60"/>
      <c r="C1460" s="65"/>
      <c r="D1460" s="66"/>
      <c r="E1460" s="20" t="str">
        <f t="shared" si="44"/>
        <v>1-1900</v>
      </c>
      <c r="F1460" s="69"/>
      <c r="G1460" s="67"/>
      <c r="H1460" s="69"/>
      <c r="I1460" s="60"/>
      <c r="J1460" s="67"/>
      <c r="K1460" s="25" t="e">
        <f>IFERROR(VLOOKUP(J1460,'DE-PARA'!J:K,2,0),VLOOKUP('BD Conta 5294-1'!J1460,'DE-PARA'!K:L,2,0))</f>
        <v>#N/A</v>
      </c>
      <c r="L1460" s="70"/>
      <c r="M1460" s="101">
        <f t="shared" si="45"/>
        <v>0</v>
      </c>
      <c r="O1460" s="1" t="e">
        <f>VLOOKUP(K1460,'Fluxo de Caixa'!B:B,1,0)</f>
        <v>#N/A</v>
      </c>
    </row>
    <row r="1461" spans="2:15">
      <c r="B1461" s="60"/>
      <c r="C1461" s="65"/>
      <c r="D1461" s="66"/>
      <c r="E1461" s="20" t="str">
        <f t="shared" si="44"/>
        <v>1-1900</v>
      </c>
      <c r="F1461" s="69"/>
      <c r="G1461" s="67"/>
      <c r="H1461" s="69"/>
      <c r="I1461" s="60"/>
      <c r="J1461" s="67"/>
      <c r="K1461" s="25" t="e">
        <f>IFERROR(VLOOKUP(J1461,'DE-PARA'!J:K,2,0),VLOOKUP('BD Conta 5294-1'!J1461,'DE-PARA'!K:L,2,0))</f>
        <v>#N/A</v>
      </c>
      <c r="L1461" s="70"/>
      <c r="M1461" s="101">
        <f t="shared" si="45"/>
        <v>0</v>
      </c>
      <c r="O1461" s="1" t="e">
        <f>VLOOKUP(K1461,'Fluxo de Caixa'!B:B,1,0)</f>
        <v>#N/A</v>
      </c>
    </row>
    <row r="1462" spans="2:15">
      <c r="B1462" s="60"/>
      <c r="C1462" s="65"/>
      <c r="D1462" s="66"/>
      <c r="E1462" s="20" t="str">
        <f t="shared" si="44"/>
        <v>1-1900</v>
      </c>
      <c r="F1462" s="69"/>
      <c r="G1462" s="67"/>
      <c r="H1462" s="69"/>
      <c r="I1462" s="60"/>
      <c r="J1462" s="67"/>
      <c r="K1462" s="25" t="e">
        <f>IFERROR(VLOOKUP(J1462,'DE-PARA'!J:K,2,0),VLOOKUP('BD Conta 5294-1'!J1462,'DE-PARA'!K:L,2,0))</f>
        <v>#N/A</v>
      </c>
      <c r="L1462" s="70"/>
      <c r="M1462" s="101">
        <f t="shared" si="45"/>
        <v>0</v>
      </c>
      <c r="O1462" s="1" t="e">
        <f>VLOOKUP(K1462,'Fluxo de Caixa'!B:B,1,0)</f>
        <v>#N/A</v>
      </c>
    </row>
    <row r="1463" spans="2:15">
      <c r="B1463" s="60"/>
      <c r="C1463" s="65"/>
      <c r="D1463" s="66"/>
      <c r="E1463" s="20" t="str">
        <f t="shared" si="44"/>
        <v>1-1900</v>
      </c>
      <c r="F1463" s="69"/>
      <c r="G1463" s="67"/>
      <c r="H1463" s="69"/>
      <c r="I1463" s="60"/>
      <c r="J1463" s="67"/>
      <c r="K1463" s="25" t="e">
        <f>IFERROR(VLOOKUP(J1463,'DE-PARA'!J:K,2,0),VLOOKUP('BD Conta 5294-1'!J1463,'DE-PARA'!K:L,2,0))</f>
        <v>#N/A</v>
      </c>
      <c r="L1463" s="70"/>
      <c r="M1463" s="101">
        <f t="shared" si="45"/>
        <v>0</v>
      </c>
      <c r="O1463" s="1" t="e">
        <f>VLOOKUP(K1463,'Fluxo de Caixa'!B:B,1,0)</f>
        <v>#N/A</v>
      </c>
    </row>
    <row r="1464" spans="2:15">
      <c r="B1464" s="60"/>
      <c r="C1464" s="65"/>
      <c r="D1464" s="66"/>
      <c r="E1464" s="20" t="str">
        <f t="shared" si="44"/>
        <v>1-1900</v>
      </c>
      <c r="F1464" s="69"/>
      <c r="G1464" s="67"/>
      <c r="H1464" s="69"/>
      <c r="I1464" s="60"/>
      <c r="J1464" s="67"/>
      <c r="K1464" s="25" t="e">
        <f>IFERROR(VLOOKUP(J1464,'DE-PARA'!J:K,2,0),VLOOKUP('BD Conta 5294-1'!J1464,'DE-PARA'!K:L,2,0))</f>
        <v>#N/A</v>
      </c>
      <c r="L1464" s="70"/>
      <c r="M1464" s="101">
        <f t="shared" si="45"/>
        <v>0</v>
      </c>
      <c r="O1464" s="1" t="e">
        <f>VLOOKUP(K1464,'Fluxo de Caixa'!B:B,1,0)</f>
        <v>#N/A</v>
      </c>
    </row>
    <row r="1465" spans="2:15">
      <c r="B1465" s="60"/>
      <c r="C1465" s="65"/>
      <c r="D1465" s="66"/>
      <c r="E1465" s="20" t="str">
        <f t="shared" si="44"/>
        <v>1-1900</v>
      </c>
      <c r="F1465" s="69"/>
      <c r="G1465" s="67"/>
      <c r="H1465" s="69"/>
      <c r="I1465" s="60"/>
      <c r="J1465" s="67"/>
      <c r="K1465" s="25" t="e">
        <f>IFERROR(VLOOKUP(J1465,'DE-PARA'!J:K,2,0),VLOOKUP('BD Conta 5294-1'!J1465,'DE-PARA'!K:L,2,0))</f>
        <v>#N/A</v>
      </c>
      <c r="L1465" s="70"/>
      <c r="M1465" s="101">
        <f t="shared" si="45"/>
        <v>0</v>
      </c>
      <c r="O1465" s="1" t="e">
        <f>VLOOKUP(K1465,'Fluxo de Caixa'!B:B,1,0)</f>
        <v>#N/A</v>
      </c>
    </row>
    <row r="1466" spans="2:15">
      <c r="B1466" s="60"/>
      <c r="C1466" s="65"/>
      <c r="D1466" s="66"/>
      <c r="E1466" s="20" t="str">
        <f t="shared" si="44"/>
        <v>1-1900</v>
      </c>
      <c r="F1466" s="69"/>
      <c r="G1466" s="67"/>
      <c r="H1466" s="69"/>
      <c r="I1466" s="60"/>
      <c r="J1466" s="67"/>
      <c r="K1466" s="25" t="e">
        <f>IFERROR(VLOOKUP(J1466,'DE-PARA'!J:K,2,0),VLOOKUP('BD Conta 5294-1'!J1466,'DE-PARA'!K:L,2,0))</f>
        <v>#N/A</v>
      </c>
      <c r="L1466" s="70"/>
      <c r="M1466" s="101">
        <f t="shared" si="45"/>
        <v>0</v>
      </c>
      <c r="O1466" s="1" t="e">
        <f>VLOOKUP(K1466,'Fluxo de Caixa'!B:B,1,0)</f>
        <v>#N/A</v>
      </c>
    </row>
    <row r="1467" spans="2:15">
      <c r="B1467" s="60"/>
      <c r="C1467" s="65"/>
      <c r="D1467" s="66"/>
      <c r="E1467" s="20" t="str">
        <f t="shared" si="44"/>
        <v>1-1900</v>
      </c>
      <c r="F1467" s="69"/>
      <c r="G1467" s="67"/>
      <c r="H1467" s="69"/>
      <c r="I1467" s="60"/>
      <c r="J1467" s="67"/>
      <c r="K1467" s="25" t="e">
        <f>IFERROR(VLOOKUP(J1467,'DE-PARA'!J:K,2,0),VLOOKUP('BD Conta 5294-1'!J1467,'DE-PARA'!K:L,2,0))</f>
        <v>#N/A</v>
      </c>
      <c r="L1467" s="70"/>
      <c r="M1467" s="101">
        <f t="shared" si="45"/>
        <v>0</v>
      </c>
      <c r="O1467" s="1" t="e">
        <f>VLOOKUP(K1467,'Fluxo de Caixa'!B:B,1,0)</f>
        <v>#N/A</v>
      </c>
    </row>
    <row r="1468" spans="2:15">
      <c r="B1468" s="60"/>
      <c r="C1468" s="65"/>
      <c r="D1468" s="66"/>
      <c r="E1468" s="20" t="str">
        <f t="shared" si="44"/>
        <v>1-1900</v>
      </c>
      <c r="F1468" s="69"/>
      <c r="G1468" s="67"/>
      <c r="H1468" s="69"/>
      <c r="I1468" s="60"/>
      <c r="J1468" s="67"/>
      <c r="K1468" s="25" t="e">
        <f>IFERROR(VLOOKUP(J1468,'DE-PARA'!J:K,2,0),VLOOKUP('BD Conta 5294-1'!J1468,'DE-PARA'!K:L,2,0))</f>
        <v>#N/A</v>
      </c>
      <c r="L1468" s="70"/>
      <c r="M1468" s="101">
        <f t="shared" si="45"/>
        <v>0</v>
      </c>
      <c r="O1468" s="1" t="e">
        <f>VLOOKUP(K1468,'Fluxo de Caixa'!B:B,1,0)</f>
        <v>#N/A</v>
      </c>
    </row>
    <row r="1469" spans="2:15">
      <c r="B1469" s="60"/>
      <c r="C1469" s="65"/>
      <c r="D1469" s="66"/>
      <c r="E1469" s="20" t="str">
        <f t="shared" si="44"/>
        <v>1-1900</v>
      </c>
      <c r="F1469" s="69"/>
      <c r="G1469" s="67"/>
      <c r="H1469" s="69"/>
      <c r="I1469" s="60"/>
      <c r="J1469" s="67"/>
      <c r="K1469" s="25" t="e">
        <f>IFERROR(VLOOKUP(J1469,'DE-PARA'!J:K,2,0),VLOOKUP('BD Conta 5294-1'!J1469,'DE-PARA'!K:L,2,0))</f>
        <v>#N/A</v>
      </c>
      <c r="L1469" s="70"/>
      <c r="M1469" s="101">
        <f t="shared" si="45"/>
        <v>0</v>
      </c>
      <c r="O1469" s="1" t="e">
        <f>VLOOKUP(K1469,'Fluxo de Caixa'!B:B,1,0)</f>
        <v>#N/A</v>
      </c>
    </row>
    <row r="1470" spans="2:15">
      <c r="B1470" s="60"/>
      <c r="C1470" s="65"/>
      <c r="D1470" s="66"/>
      <c r="E1470" s="20" t="str">
        <f t="shared" si="44"/>
        <v>1-1900</v>
      </c>
      <c r="F1470" s="69"/>
      <c r="G1470" s="67"/>
      <c r="H1470" s="69"/>
      <c r="I1470" s="60"/>
      <c r="J1470" s="67"/>
      <c r="K1470" s="25" t="e">
        <f>IFERROR(VLOOKUP(J1470,'DE-PARA'!J:K,2,0),VLOOKUP('BD Conta 5294-1'!J1470,'DE-PARA'!K:L,2,0))</f>
        <v>#N/A</v>
      </c>
      <c r="L1470" s="70"/>
      <c r="M1470" s="101">
        <f t="shared" si="45"/>
        <v>0</v>
      </c>
      <c r="O1470" s="1" t="e">
        <f>VLOOKUP(K1470,'Fluxo de Caixa'!B:B,1,0)</f>
        <v>#N/A</v>
      </c>
    </row>
    <row r="1471" spans="2:15">
      <c r="B1471" s="60"/>
      <c r="C1471" s="65"/>
      <c r="D1471" s="66"/>
      <c r="E1471" s="20" t="str">
        <f t="shared" si="44"/>
        <v>1-1900</v>
      </c>
      <c r="F1471" s="69"/>
      <c r="G1471" s="67"/>
      <c r="H1471" s="69"/>
      <c r="I1471" s="60"/>
      <c r="J1471" s="67"/>
      <c r="K1471" s="25" t="e">
        <f>IFERROR(VLOOKUP(J1471,'DE-PARA'!J:K,2,0),VLOOKUP('BD Conta 5294-1'!J1471,'DE-PARA'!K:L,2,0))</f>
        <v>#N/A</v>
      </c>
      <c r="L1471" s="70"/>
      <c r="M1471" s="101">
        <f t="shared" si="45"/>
        <v>0</v>
      </c>
      <c r="O1471" s="1" t="e">
        <f>VLOOKUP(K1471,'Fluxo de Caixa'!B:B,1,0)</f>
        <v>#N/A</v>
      </c>
    </row>
    <row r="1472" spans="2:15">
      <c r="B1472" s="60"/>
      <c r="C1472" s="65"/>
      <c r="D1472" s="66"/>
      <c r="E1472" s="20" t="str">
        <f t="shared" si="44"/>
        <v>1-1900</v>
      </c>
      <c r="F1472" s="69"/>
      <c r="G1472" s="67"/>
      <c r="H1472" s="69"/>
      <c r="I1472" s="60"/>
      <c r="J1472" s="67"/>
      <c r="K1472" s="25" t="e">
        <f>IFERROR(VLOOKUP(J1472,'DE-PARA'!J:K,2,0),VLOOKUP('BD Conta 5294-1'!J1472,'DE-PARA'!K:L,2,0))</f>
        <v>#N/A</v>
      </c>
      <c r="L1472" s="70"/>
      <c r="M1472" s="101">
        <f t="shared" si="45"/>
        <v>0</v>
      </c>
      <c r="O1472" s="1" t="e">
        <f>VLOOKUP(K1472,'Fluxo de Caixa'!B:B,1,0)</f>
        <v>#N/A</v>
      </c>
    </row>
    <row r="1473" spans="2:15">
      <c r="B1473" s="60"/>
      <c r="C1473" s="65"/>
      <c r="D1473" s="66"/>
      <c r="E1473" s="20" t="str">
        <f t="shared" si="44"/>
        <v>1-1900</v>
      </c>
      <c r="F1473" s="69"/>
      <c r="G1473" s="67"/>
      <c r="H1473" s="69"/>
      <c r="I1473" s="60"/>
      <c r="J1473" s="67"/>
      <c r="K1473" s="25" t="e">
        <f>IFERROR(VLOOKUP(J1473,'DE-PARA'!J:K,2,0),VLOOKUP('BD Conta 5294-1'!J1473,'DE-PARA'!K:L,2,0))</f>
        <v>#N/A</v>
      </c>
      <c r="L1473" s="70"/>
      <c r="M1473" s="101">
        <f t="shared" si="45"/>
        <v>0</v>
      </c>
      <c r="O1473" s="1" t="e">
        <f>VLOOKUP(K1473,'Fluxo de Caixa'!B:B,1,0)</f>
        <v>#N/A</v>
      </c>
    </row>
    <row r="1474" spans="2:15">
      <c r="B1474" s="60"/>
      <c r="C1474" s="65"/>
      <c r="D1474" s="66"/>
      <c r="E1474" s="20" t="str">
        <f t="shared" si="44"/>
        <v>1-1900</v>
      </c>
      <c r="F1474" s="69"/>
      <c r="G1474" s="67"/>
      <c r="H1474" s="69"/>
      <c r="I1474" s="60"/>
      <c r="J1474" s="67"/>
      <c r="K1474" s="25" t="e">
        <f>IFERROR(VLOOKUP(J1474,'DE-PARA'!J:K,2,0),VLOOKUP('BD Conta 5294-1'!J1474,'DE-PARA'!K:L,2,0))</f>
        <v>#N/A</v>
      </c>
      <c r="L1474" s="70"/>
      <c r="M1474" s="101">
        <f t="shared" si="45"/>
        <v>0</v>
      </c>
      <c r="O1474" s="1" t="e">
        <f>VLOOKUP(K1474,'Fluxo de Caixa'!B:B,1,0)</f>
        <v>#N/A</v>
      </c>
    </row>
    <row r="1475" spans="2:15">
      <c r="B1475" s="60"/>
      <c r="C1475" s="65"/>
      <c r="D1475" s="66"/>
      <c r="E1475" s="20" t="str">
        <f t="shared" si="44"/>
        <v>1-1900</v>
      </c>
      <c r="F1475" s="69"/>
      <c r="G1475" s="67"/>
      <c r="H1475" s="69"/>
      <c r="I1475" s="60"/>
      <c r="J1475" s="67"/>
      <c r="K1475" s="25" t="e">
        <f>IFERROR(VLOOKUP(J1475,'DE-PARA'!J:K,2,0),VLOOKUP('BD Conta 5294-1'!J1475,'DE-PARA'!K:L,2,0))</f>
        <v>#N/A</v>
      </c>
      <c r="L1475" s="70"/>
      <c r="M1475" s="101">
        <f t="shared" si="45"/>
        <v>0</v>
      </c>
      <c r="O1475" s="1" t="e">
        <f>VLOOKUP(K1475,'Fluxo de Caixa'!B:B,1,0)</f>
        <v>#N/A</v>
      </c>
    </row>
    <row r="1476" spans="2:15">
      <c r="B1476" s="60"/>
      <c r="C1476" s="65"/>
      <c r="D1476" s="66"/>
      <c r="E1476" s="20" t="str">
        <f t="shared" ref="E1476:E1539" si="46">MONTH(D1476)&amp;"-"&amp;YEAR(D1476)</f>
        <v>1-1900</v>
      </c>
      <c r="F1476" s="69"/>
      <c r="G1476" s="67"/>
      <c r="H1476" s="69"/>
      <c r="I1476" s="60"/>
      <c r="J1476" s="67"/>
      <c r="K1476" s="25" t="e">
        <f>IFERROR(VLOOKUP(J1476,'DE-PARA'!J:K,2,0),VLOOKUP('BD Conta 5294-1'!J1476,'DE-PARA'!K:L,2,0))</f>
        <v>#N/A</v>
      </c>
      <c r="L1476" s="70"/>
      <c r="M1476" s="101">
        <f t="shared" si="45"/>
        <v>0</v>
      </c>
      <c r="O1476" s="1" t="e">
        <f>VLOOKUP(K1476,'Fluxo de Caixa'!B:B,1,0)</f>
        <v>#N/A</v>
      </c>
    </row>
    <row r="1477" spans="2:15">
      <c r="B1477" s="60"/>
      <c r="C1477" s="65"/>
      <c r="D1477" s="66"/>
      <c r="E1477" s="20" t="str">
        <f t="shared" si="46"/>
        <v>1-1900</v>
      </c>
      <c r="F1477" s="69"/>
      <c r="G1477" s="67"/>
      <c r="H1477" s="69"/>
      <c r="I1477" s="60"/>
      <c r="J1477" s="67"/>
      <c r="K1477" s="25" t="e">
        <f>IFERROR(VLOOKUP(J1477,'DE-PARA'!J:K,2,0),VLOOKUP('BD Conta 5294-1'!J1477,'DE-PARA'!K:L,2,0))</f>
        <v>#N/A</v>
      </c>
      <c r="L1477" s="70"/>
      <c r="M1477" s="101">
        <f t="shared" si="45"/>
        <v>0</v>
      </c>
      <c r="O1477" s="1" t="e">
        <f>VLOOKUP(K1477,'Fluxo de Caixa'!B:B,1,0)</f>
        <v>#N/A</v>
      </c>
    </row>
    <row r="1478" spans="2:15">
      <c r="B1478" s="60"/>
      <c r="C1478" s="65"/>
      <c r="D1478" s="66"/>
      <c r="E1478" s="20" t="str">
        <f t="shared" si="46"/>
        <v>1-1900</v>
      </c>
      <c r="F1478" s="69"/>
      <c r="G1478" s="67"/>
      <c r="H1478" s="69"/>
      <c r="I1478" s="60"/>
      <c r="J1478" s="67"/>
      <c r="K1478" s="25" t="e">
        <f>IFERROR(VLOOKUP(J1478,'DE-PARA'!J:K,2,0),VLOOKUP('BD Conta 5294-1'!J1478,'DE-PARA'!K:L,2,0))</f>
        <v>#N/A</v>
      </c>
      <c r="L1478" s="70"/>
      <c r="M1478" s="101">
        <f t="shared" ref="M1478:M1541" si="47">M1477+L1478</f>
        <v>0</v>
      </c>
      <c r="O1478" s="1" t="e">
        <f>VLOOKUP(K1478,'Fluxo de Caixa'!B:B,1,0)</f>
        <v>#N/A</v>
      </c>
    </row>
    <row r="1479" spans="2:15">
      <c r="B1479" s="60"/>
      <c r="C1479" s="65"/>
      <c r="D1479" s="66"/>
      <c r="E1479" s="20" t="str">
        <f t="shared" si="46"/>
        <v>1-1900</v>
      </c>
      <c r="F1479" s="69"/>
      <c r="G1479" s="67"/>
      <c r="H1479" s="69"/>
      <c r="I1479" s="60"/>
      <c r="J1479" s="67"/>
      <c r="K1479" s="25" t="e">
        <f>IFERROR(VLOOKUP(J1479,'DE-PARA'!J:K,2,0),VLOOKUP('BD Conta 5294-1'!J1479,'DE-PARA'!K:L,2,0))</f>
        <v>#N/A</v>
      </c>
      <c r="L1479" s="70"/>
      <c r="M1479" s="101">
        <f t="shared" si="47"/>
        <v>0</v>
      </c>
      <c r="O1479" s="1" t="e">
        <f>VLOOKUP(K1479,'Fluxo de Caixa'!B:B,1,0)</f>
        <v>#N/A</v>
      </c>
    </row>
    <row r="1480" spans="2:15">
      <c r="B1480" s="60"/>
      <c r="C1480" s="65"/>
      <c r="D1480" s="66"/>
      <c r="E1480" s="20" t="str">
        <f t="shared" si="46"/>
        <v>1-1900</v>
      </c>
      <c r="F1480" s="69"/>
      <c r="G1480" s="67"/>
      <c r="H1480" s="69"/>
      <c r="I1480" s="60"/>
      <c r="J1480" s="67"/>
      <c r="K1480" s="25" t="e">
        <f>IFERROR(VLOOKUP(J1480,'DE-PARA'!J:K,2,0),VLOOKUP('BD Conta 5294-1'!J1480,'DE-PARA'!K:L,2,0))</f>
        <v>#N/A</v>
      </c>
      <c r="L1480" s="70"/>
      <c r="M1480" s="101">
        <f t="shared" si="47"/>
        <v>0</v>
      </c>
      <c r="O1480" s="1" t="e">
        <f>VLOOKUP(K1480,'Fluxo de Caixa'!B:B,1,0)</f>
        <v>#N/A</v>
      </c>
    </row>
    <row r="1481" spans="2:15">
      <c r="B1481" s="60"/>
      <c r="C1481" s="65"/>
      <c r="D1481" s="66"/>
      <c r="E1481" s="20" t="str">
        <f t="shared" si="46"/>
        <v>1-1900</v>
      </c>
      <c r="F1481" s="69"/>
      <c r="G1481" s="67"/>
      <c r="H1481" s="69"/>
      <c r="I1481" s="60"/>
      <c r="J1481" s="67"/>
      <c r="K1481" s="25" t="e">
        <f>IFERROR(VLOOKUP(J1481,'DE-PARA'!J:K,2,0),VLOOKUP('BD Conta 5294-1'!J1481,'DE-PARA'!K:L,2,0))</f>
        <v>#N/A</v>
      </c>
      <c r="L1481" s="70"/>
      <c r="M1481" s="101">
        <f t="shared" si="47"/>
        <v>0</v>
      </c>
      <c r="O1481" s="1" t="e">
        <f>VLOOKUP(K1481,'Fluxo de Caixa'!B:B,1,0)</f>
        <v>#N/A</v>
      </c>
    </row>
    <row r="1482" spans="2:15">
      <c r="B1482" s="60"/>
      <c r="C1482" s="65"/>
      <c r="D1482" s="66"/>
      <c r="E1482" s="20" t="str">
        <f t="shared" si="46"/>
        <v>1-1900</v>
      </c>
      <c r="F1482" s="69"/>
      <c r="G1482" s="67"/>
      <c r="H1482" s="69"/>
      <c r="I1482" s="60"/>
      <c r="J1482" s="67"/>
      <c r="K1482" s="25" t="e">
        <f>IFERROR(VLOOKUP(J1482,'DE-PARA'!J:K,2,0),VLOOKUP('BD Conta 5294-1'!J1482,'DE-PARA'!K:L,2,0))</f>
        <v>#N/A</v>
      </c>
      <c r="L1482" s="70"/>
      <c r="M1482" s="101">
        <f t="shared" si="47"/>
        <v>0</v>
      </c>
      <c r="O1482" s="1" t="e">
        <f>VLOOKUP(K1482,'Fluxo de Caixa'!B:B,1,0)</f>
        <v>#N/A</v>
      </c>
    </row>
    <row r="1483" spans="2:15">
      <c r="B1483" s="60"/>
      <c r="C1483" s="65"/>
      <c r="D1483" s="66"/>
      <c r="E1483" s="20" t="str">
        <f t="shared" si="46"/>
        <v>1-1900</v>
      </c>
      <c r="F1483" s="69"/>
      <c r="G1483" s="67"/>
      <c r="H1483" s="69"/>
      <c r="I1483" s="60"/>
      <c r="J1483" s="67"/>
      <c r="K1483" s="25" t="e">
        <f>IFERROR(VLOOKUP(J1483,'DE-PARA'!J:K,2,0),VLOOKUP('BD Conta 5294-1'!J1483,'DE-PARA'!K:L,2,0))</f>
        <v>#N/A</v>
      </c>
      <c r="L1483" s="70"/>
      <c r="M1483" s="101">
        <f t="shared" si="47"/>
        <v>0</v>
      </c>
      <c r="O1483" s="1" t="e">
        <f>VLOOKUP(K1483,'Fluxo de Caixa'!B:B,1,0)</f>
        <v>#N/A</v>
      </c>
    </row>
    <row r="1484" spans="2:15">
      <c r="B1484" s="60"/>
      <c r="C1484" s="65"/>
      <c r="D1484" s="66"/>
      <c r="E1484" s="20" t="str">
        <f t="shared" si="46"/>
        <v>1-1900</v>
      </c>
      <c r="F1484" s="69"/>
      <c r="G1484" s="67"/>
      <c r="H1484" s="69"/>
      <c r="I1484" s="60"/>
      <c r="J1484" s="67"/>
      <c r="K1484" s="25" t="e">
        <f>IFERROR(VLOOKUP(J1484,'DE-PARA'!J:K,2,0),VLOOKUP('BD Conta 5294-1'!J1484,'DE-PARA'!K:L,2,0))</f>
        <v>#N/A</v>
      </c>
      <c r="L1484" s="70"/>
      <c r="M1484" s="101">
        <f t="shared" si="47"/>
        <v>0</v>
      </c>
      <c r="O1484" s="1" t="e">
        <f>VLOOKUP(K1484,'Fluxo de Caixa'!B:B,1,0)</f>
        <v>#N/A</v>
      </c>
    </row>
    <row r="1485" spans="2:15">
      <c r="B1485" s="60"/>
      <c r="C1485" s="65"/>
      <c r="D1485" s="66"/>
      <c r="E1485" s="20" t="str">
        <f t="shared" si="46"/>
        <v>1-1900</v>
      </c>
      <c r="F1485" s="69"/>
      <c r="G1485" s="67"/>
      <c r="H1485" s="69"/>
      <c r="I1485" s="60"/>
      <c r="J1485" s="67"/>
      <c r="K1485" s="25" t="e">
        <f>IFERROR(VLOOKUP(J1485,'DE-PARA'!J:K,2,0),VLOOKUP('BD Conta 5294-1'!J1485,'DE-PARA'!K:L,2,0))</f>
        <v>#N/A</v>
      </c>
      <c r="L1485" s="70"/>
      <c r="M1485" s="101">
        <f t="shared" si="47"/>
        <v>0</v>
      </c>
      <c r="O1485" s="1" t="e">
        <f>VLOOKUP(K1485,'Fluxo de Caixa'!B:B,1,0)</f>
        <v>#N/A</v>
      </c>
    </row>
    <row r="1486" spans="2:15">
      <c r="B1486" s="60"/>
      <c r="C1486" s="65"/>
      <c r="D1486" s="66"/>
      <c r="E1486" s="20" t="str">
        <f t="shared" si="46"/>
        <v>1-1900</v>
      </c>
      <c r="F1486" s="69"/>
      <c r="G1486" s="67"/>
      <c r="H1486" s="69"/>
      <c r="I1486" s="60"/>
      <c r="J1486" s="67"/>
      <c r="K1486" s="25" t="e">
        <f>IFERROR(VLOOKUP(J1486,'DE-PARA'!J:K,2,0),VLOOKUP('BD Conta 5294-1'!J1486,'DE-PARA'!K:L,2,0))</f>
        <v>#N/A</v>
      </c>
      <c r="L1486" s="70"/>
      <c r="M1486" s="101">
        <f t="shared" si="47"/>
        <v>0</v>
      </c>
      <c r="O1486" s="1" t="e">
        <f>VLOOKUP(K1486,'Fluxo de Caixa'!B:B,1,0)</f>
        <v>#N/A</v>
      </c>
    </row>
    <row r="1487" spans="2:15">
      <c r="B1487" s="60"/>
      <c r="C1487" s="65"/>
      <c r="D1487" s="66"/>
      <c r="E1487" s="20" t="str">
        <f t="shared" si="46"/>
        <v>1-1900</v>
      </c>
      <c r="F1487" s="69"/>
      <c r="G1487" s="67"/>
      <c r="H1487" s="69"/>
      <c r="I1487" s="60"/>
      <c r="J1487" s="67"/>
      <c r="K1487" s="25" t="e">
        <f>IFERROR(VLOOKUP(J1487,'DE-PARA'!J:K,2,0),VLOOKUP('BD Conta 5294-1'!J1487,'DE-PARA'!K:L,2,0))</f>
        <v>#N/A</v>
      </c>
      <c r="L1487" s="70"/>
      <c r="M1487" s="101">
        <f t="shared" si="47"/>
        <v>0</v>
      </c>
      <c r="O1487" s="1" t="e">
        <f>VLOOKUP(K1487,'Fluxo de Caixa'!B:B,1,0)</f>
        <v>#N/A</v>
      </c>
    </row>
    <row r="1488" spans="2:15">
      <c r="B1488" s="60"/>
      <c r="C1488" s="65"/>
      <c r="D1488" s="66"/>
      <c r="E1488" s="20" t="str">
        <f t="shared" si="46"/>
        <v>1-1900</v>
      </c>
      <c r="F1488" s="69"/>
      <c r="G1488" s="67"/>
      <c r="H1488" s="69"/>
      <c r="I1488" s="60"/>
      <c r="J1488" s="67"/>
      <c r="K1488" s="25" t="e">
        <f>IFERROR(VLOOKUP(J1488,'DE-PARA'!J:K,2,0),VLOOKUP('BD Conta 5294-1'!J1488,'DE-PARA'!K:L,2,0))</f>
        <v>#N/A</v>
      </c>
      <c r="L1488" s="70"/>
      <c r="M1488" s="101">
        <f t="shared" si="47"/>
        <v>0</v>
      </c>
      <c r="O1488" s="1" t="e">
        <f>VLOOKUP(K1488,'Fluxo de Caixa'!B:B,1,0)</f>
        <v>#N/A</v>
      </c>
    </row>
    <row r="1489" spans="2:15">
      <c r="B1489" s="60"/>
      <c r="C1489" s="65"/>
      <c r="D1489" s="66"/>
      <c r="E1489" s="20" t="str">
        <f t="shared" si="46"/>
        <v>1-1900</v>
      </c>
      <c r="F1489" s="69"/>
      <c r="G1489" s="67"/>
      <c r="H1489" s="69"/>
      <c r="I1489" s="60"/>
      <c r="J1489" s="67"/>
      <c r="K1489" s="25" t="e">
        <f>IFERROR(VLOOKUP(J1489,'DE-PARA'!J:K,2,0),VLOOKUP('BD Conta 5294-1'!J1489,'DE-PARA'!K:L,2,0))</f>
        <v>#N/A</v>
      </c>
      <c r="L1489" s="70"/>
      <c r="M1489" s="101">
        <f t="shared" si="47"/>
        <v>0</v>
      </c>
      <c r="O1489" s="1" t="e">
        <f>VLOOKUP(K1489,'Fluxo de Caixa'!B:B,1,0)</f>
        <v>#N/A</v>
      </c>
    </row>
    <row r="1490" spans="2:15">
      <c r="B1490" s="60"/>
      <c r="C1490" s="65"/>
      <c r="D1490" s="66"/>
      <c r="E1490" s="20" t="str">
        <f t="shared" si="46"/>
        <v>1-1900</v>
      </c>
      <c r="F1490" s="69"/>
      <c r="G1490" s="67"/>
      <c r="H1490" s="69"/>
      <c r="I1490" s="60"/>
      <c r="J1490" s="67"/>
      <c r="K1490" s="25" t="e">
        <f>IFERROR(VLOOKUP(J1490,'DE-PARA'!J:K,2,0),VLOOKUP('BD Conta 5294-1'!J1490,'DE-PARA'!K:L,2,0))</f>
        <v>#N/A</v>
      </c>
      <c r="L1490" s="70"/>
      <c r="M1490" s="101">
        <f t="shared" si="47"/>
        <v>0</v>
      </c>
      <c r="O1490" s="1" t="e">
        <f>VLOOKUP(K1490,'Fluxo de Caixa'!B:B,1,0)</f>
        <v>#N/A</v>
      </c>
    </row>
    <row r="1491" spans="2:15">
      <c r="B1491" s="60"/>
      <c r="C1491" s="65"/>
      <c r="D1491" s="66"/>
      <c r="E1491" s="20" t="str">
        <f t="shared" si="46"/>
        <v>1-1900</v>
      </c>
      <c r="F1491" s="69"/>
      <c r="G1491" s="67"/>
      <c r="H1491" s="69"/>
      <c r="I1491" s="60"/>
      <c r="J1491" s="67"/>
      <c r="K1491" s="25" t="e">
        <f>IFERROR(VLOOKUP(J1491,'DE-PARA'!J:K,2,0),VLOOKUP('BD Conta 5294-1'!J1491,'DE-PARA'!K:L,2,0))</f>
        <v>#N/A</v>
      </c>
      <c r="L1491" s="70"/>
      <c r="M1491" s="101">
        <f t="shared" si="47"/>
        <v>0</v>
      </c>
      <c r="O1491" s="1" t="e">
        <f>VLOOKUP(K1491,'Fluxo de Caixa'!B:B,1,0)</f>
        <v>#N/A</v>
      </c>
    </row>
    <row r="1492" spans="2:15">
      <c r="B1492" s="60"/>
      <c r="C1492" s="65"/>
      <c r="D1492" s="66"/>
      <c r="E1492" s="20" t="str">
        <f t="shared" si="46"/>
        <v>1-1900</v>
      </c>
      <c r="F1492" s="69"/>
      <c r="G1492" s="67"/>
      <c r="H1492" s="69"/>
      <c r="I1492" s="60"/>
      <c r="J1492" s="67"/>
      <c r="K1492" s="25" t="e">
        <f>IFERROR(VLOOKUP(J1492,'DE-PARA'!J:K,2,0),VLOOKUP('BD Conta 5294-1'!J1492,'DE-PARA'!K:L,2,0))</f>
        <v>#N/A</v>
      </c>
      <c r="L1492" s="70"/>
      <c r="M1492" s="101">
        <f t="shared" si="47"/>
        <v>0</v>
      </c>
      <c r="O1492" s="1" t="e">
        <f>VLOOKUP(K1492,'Fluxo de Caixa'!B:B,1,0)</f>
        <v>#N/A</v>
      </c>
    </row>
    <row r="1493" spans="2:15">
      <c r="B1493" s="60"/>
      <c r="C1493" s="65"/>
      <c r="D1493" s="66"/>
      <c r="E1493" s="20" t="str">
        <f t="shared" si="46"/>
        <v>1-1900</v>
      </c>
      <c r="F1493" s="69"/>
      <c r="G1493" s="67"/>
      <c r="H1493" s="69"/>
      <c r="I1493" s="60"/>
      <c r="J1493" s="67"/>
      <c r="K1493" s="25" t="e">
        <f>IFERROR(VLOOKUP(J1493,'DE-PARA'!J:K,2,0),VLOOKUP('BD Conta 5294-1'!J1493,'DE-PARA'!K:L,2,0))</f>
        <v>#N/A</v>
      </c>
      <c r="L1493" s="70"/>
      <c r="M1493" s="101">
        <f t="shared" si="47"/>
        <v>0</v>
      </c>
      <c r="O1493" s="1" t="e">
        <f>VLOOKUP(K1493,'Fluxo de Caixa'!B:B,1,0)</f>
        <v>#N/A</v>
      </c>
    </row>
    <row r="1494" spans="2:15">
      <c r="B1494" s="60"/>
      <c r="C1494" s="65"/>
      <c r="D1494" s="66"/>
      <c r="E1494" s="20" t="str">
        <f t="shared" si="46"/>
        <v>1-1900</v>
      </c>
      <c r="F1494" s="69"/>
      <c r="G1494" s="67"/>
      <c r="H1494" s="69"/>
      <c r="I1494" s="60"/>
      <c r="J1494" s="67"/>
      <c r="K1494" s="25" t="e">
        <f>IFERROR(VLOOKUP(J1494,'DE-PARA'!J:K,2,0),VLOOKUP('BD Conta 5294-1'!J1494,'DE-PARA'!K:L,2,0))</f>
        <v>#N/A</v>
      </c>
      <c r="L1494" s="70"/>
      <c r="M1494" s="101">
        <f t="shared" si="47"/>
        <v>0</v>
      </c>
      <c r="O1494" s="1" t="e">
        <f>VLOOKUP(K1494,'Fluxo de Caixa'!B:B,1,0)</f>
        <v>#N/A</v>
      </c>
    </row>
    <row r="1495" spans="2:15">
      <c r="B1495" s="60"/>
      <c r="C1495" s="65"/>
      <c r="D1495" s="66"/>
      <c r="E1495" s="20" t="str">
        <f t="shared" si="46"/>
        <v>1-1900</v>
      </c>
      <c r="F1495" s="69"/>
      <c r="G1495" s="67"/>
      <c r="H1495" s="69"/>
      <c r="I1495" s="60"/>
      <c r="J1495" s="67"/>
      <c r="K1495" s="25" t="e">
        <f>IFERROR(VLOOKUP(J1495,'DE-PARA'!J:K,2,0),VLOOKUP('BD Conta 5294-1'!J1495,'DE-PARA'!K:L,2,0))</f>
        <v>#N/A</v>
      </c>
      <c r="L1495" s="70"/>
      <c r="M1495" s="101">
        <f t="shared" si="47"/>
        <v>0</v>
      </c>
      <c r="O1495" s="1" t="e">
        <f>VLOOKUP(K1495,'Fluxo de Caixa'!B:B,1,0)</f>
        <v>#N/A</v>
      </c>
    </row>
    <row r="1496" spans="2:15">
      <c r="B1496" s="60"/>
      <c r="C1496" s="65"/>
      <c r="D1496" s="66"/>
      <c r="E1496" s="20" t="str">
        <f t="shared" si="46"/>
        <v>1-1900</v>
      </c>
      <c r="F1496" s="69"/>
      <c r="G1496" s="67"/>
      <c r="H1496" s="69"/>
      <c r="I1496" s="60"/>
      <c r="J1496" s="67"/>
      <c r="K1496" s="25" t="e">
        <f>IFERROR(VLOOKUP(J1496,'DE-PARA'!J:K,2,0),VLOOKUP('BD Conta 5294-1'!J1496,'DE-PARA'!K:L,2,0))</f>
        <v>#N/A</v>
      </c>
      <c r="L1496" s="70"/>
      <c r="M1496" s="101">
        <f t="shared" si="47"/>
        <v>0</v>
      </c>
      <c r="O1496" s="1" t="e">
        <f>VLOOKUP(K1496,'Fluxo de Caixa'!B:B,1,0)</f>
        <v>#N/A</v>
      </c>
    </row>
    <row r="1497" spans="2:15">
      <c r="B1497" s="60"/>
      <c r="C1497" s="65"/>
      <c r="D1497" s="66"/>
      <c r="E1497" s="20" t="str">
        <f t="shared" si="46"/>
        <v>1-1900</v>
      </c>
      <c r="F1497" s="69"/>
      <c r="G1497" s="67"/>
      <c r="H1497" s="69"/>
      <c r="I1497" s="60"/>
      <c r="J1497" s="67"/>
      <c r="K1497" s="25" t="e">
        <f>IFERROR(VLOOKUP(J1497,'DE-PARA'!J:K,2,0),VLOOKUP('BD Conta 5294-1'!J1497,'DE-PARA'!K:L,2,0))</f>
        <v>#N/A</v>
      </c>
      <c r="L1497" s="70"/>
      <c r="M1497" s="101">
        <f t="shared" si="47"/>
        <v>0</v>
      </c>
      <c r="O1497" s="1" t="e">
        <f>VLOOKUP(K1497,'Fluxo de Caixa'!B:B,1,0)</f>
        <v>#N/A</v>
      </c>
    </row>
    <row r="1498" spans="2:15">
      <c r="B1498" s="60"/>
      <c r="C1498" s="65"/>
      <c r="D1498" s="66"/>
      <c r="E1498" s="20" t="str">
        <f t="shared" si="46"/>
        <v>1-1900</v>
      </c>
      <c r="F1498" s="69"/>
      <c r="G1498" s="67"/>
      <c r="H1498" s="69"/>
      <c r="I1498" s="60"/>
      <c r="J1498" s="67"/>
      <c r="K1498" s="25" t="e">
        <f>IFERROR(VLOOKUP(J1498,'DE-PARA'!J:K,2,0),VLOOKUP('BD Conta 5294-1'!J1498,'DE-PARA'!K:L,2,0))</f>
        <v>#N/A</v>
      </c>
      <c r="L1498" s="70"/>
      <c r="M1498" s="101">
        <f t="shared" si="47"/>
        <v>0</v>
      </c>
      <c r="O1498" s="1" t="e">
        <f>VLOOKUP(K1498,'Fluxo de Caixa'!B:B,1,0)</f>
        <v>#N/A</v>
      </c>
    </row>
    <row r="1499" spans="2:15">
      <c r="B1499" s="60"/>
      <c r="C1499" s="65"/>
      <c r="D1499" s="66"/>
      <c r="E1499" s="20" t="str">
        <f t="shared" si="46"/>
        <v>1-1900</v>
      </c>
      <c r="F1499" s="69"/>
      <c r="G1499" s="67"/>
      <c r="H1499" s="69"/>
      <c r="I1499" s="60"/>
      <c r="J1499" s="67"/>
      <c r="K1499" s="25" t="e">
        <f>IFERROR(VLOOKUP(J1499,'DE-PARA'!J:K,2,0),VLOOKUP('BD Conta 5294-1'!J1499,'DE-PARA'!K:L,2,0))</f>
        <v>#N/A</v>
      </c>
      <c r="L1499" s="70"/>
      <c r="M1499" s="101">
        <f t="shared" si="47"/>
        <v>0</v>
      </c>
      <c r="O1499" s="1" t="e">
        <f>VLOOKUP(K1499,'Fluxo de Caixa'!B:B,1,0)</f>
        <v>#N/A</v>
      </c>
    </row>
    <row r="1500" spans="2:15">
      <c r="B1500" s="60"/>
      <c r="C1500" s="65"/>
      <c r="D1500" s="66"/>
      <c r="E1500" s="20" t="str">
        <f t="shared" si="46"/>
        <v>1-1900</v>
      </c>
      <c r="F1500" s="69"/>
      <c r="G1500" s="67"/>
      <c r="H1500" s="69"/>
      <c r="I1500" s="60"/>
      <c r="J1500" s="67"/>
      <c r="K1500" s="25" t="e">
        <f>IFERROR(VLOOKUP(J1500,'DE-PARA'!J:K,2,0),VLOOKUP('BD Conta 5294-1'!J1500,'DE-PARA'!K:L,2,0))</f>
        <v>#N/A</v>
      </c>
      <c r="L1500" s="70"/>
      <c r="M1500" s="101">
        <f t="shared" si="47"/>
        <v>0</v>
      </c>
      <c r="O1500" s="1" t="e">
        <f>VLOOKUP(K1500,'Fluxo de Caixa'!B:B,1,0)</f>
        <v>#N/A</v>
      </c>
    </row>
    <row r="1501" spans="2:15">
      <c r="B1501" s="60"/>
      <c r="C1501" s="65"/>
      <c r="D1501" s="66"/>
      <c r="E1501" s="20" t="str">
        <f t="shared" si="46"/>
        <v>1-1900</v>
      </c>
      <c r="F1501" s="69"/>
      <c r="G1501" s="67"/>
      <c r="H1501" s="69"/>
      <c r="I1501" s="60"/>
      <c r="J1501" s="67"/>
      <c r="K1501" s="25" t="e">
        <f>IFERROR(VLOOKUP(J1501,'DE-PARA'!J:K,2,0),VLOOKUP('BD Conta 5294-1'!J1501,'DE-PARA'!K:L,2,0))</f>
        <v>#N/A</v>
      </c>
      <c r="L1501" s="70"/>
      <c r="M1501" s="101">
        <f t="shared" si="47"/>
        <v>0</v>
      </c>
      <c r="O1501" s="1" t="e">
        <f>VLOOKUP(K1501,'Fluxo de Caixa'!B:B,1,0)</f>
        <v>#N/A</v>
      </c>
    </row>
    <row r="1502" spans="2:15">
      <c r="B1502" s="60"/>
      <c r="C1502" s="65"/>
      <c r="D1502" s="66"/>
      <c r="E1502" s="20" t="str">
        <f t="shared" si="46"/>
        <v>1-1900</v>
      </c>
      <c r="F1502" s="69"/>
      <c r="G1502" s="67"/>
      <c r="H1502" s="69"/>
      <c r="I1502" s="60"/>
      <c r="J1502" s="67"/>
      <c r="K1502" s="25" t="e">
        <f>IFERROR(VLOOKUP(J1502,'DE-PARA'!J:K,2,0),VLOOKUP('BD Conta 5294-1'!J1502,'DE-PARA'!K:L,2,0))</f>
        <v>#N/A</v>
      </c>
      <c r="L1502" s="70"/>
      <c r="M1502" s="101">
        <f t="shared" si="47"/>
        <v>0</v>
      </c>
      <c r="O1502" s="1" t="e">
        <f>VLOOKUP(K1502,'Fluxo de Caixa'!B:B,1,0)</f>
        <v>#N/A</v>
      </c>
    </row>
    <row r="1503" spans="2:15">
      <c r="B1503" s="60"/>
      <c r="C1503" s="65"/>
      <c r="D1503" s="66"/>
      <c r="E1503" s="20" t="str">
        <f t="shared" si="46"/>
        <v>1-1900</v>
      </c>
      <c r="F1503" s="69"/>
      <c r="G1503" s="67"/>
      <c r="H1503" s="69"/>
      <c r="I1503" s="60"/>
      <c r="J1503" s="67"/>
      <c r="K1503" s="25" t="e">
        <f>IFERROR(VLOOKUP(J1503,'DE-PARA'!J:K,2,0),VLOOKUP('BD Conta 5294-1'!J1503,'DE-PARA'!K:L,2,0))</f>
        <v>#N/A</v>
      </c>
      <c r="L1503" s="70"/>
      <c r="M1503" s="101">
        <f t="shared" si="47"/>
        <v>0</v>
      </c>
      <c r="O1503" s="1" t="e">
        <f>VLOOKUP(K1503,'Fluxo de Caixa'!B:B,1,0)</f>
        <v>#N/A</v>
      </c>
    </row>
    <row r="1504" spans="2:15">
      <c r="B1504" s="60"/>
      <c r="C1504" s="65"/>
      <c r="D1504" s="66"/>
      <c r="E1504" s="20" t="str">
        <f t="shared" si="46"/>
        <v>1-1900</v>
      </c>
      <c r="F1504" s="69"/>
      <c r="G1504" s="67"/>
      <c r="H1504" s="69"/>
      <c r="I1504" s="60"/>
      <c r="J1504" s="67"/>
      <c r="K1504" s="25" t="e">
        <f>IFERROR(VLOOKUP(J1504,'DE-PARA'!J:K,2,0),VLOOKUP('BD Conta 5294-1'!J1504,'DE-PARA'!K:L,2,0))</f>
        <v>#N/A</v>
      </c>
      <c r="L1504" s="70"/>
      <c r="M1504" s="101">
        <f t="shared" si="47"/>
        <v>0</v>
      </c>
      <c r="O1504" s="1" t="e">
        <f>VLOOKUP(K1504,'Fluxo de Caixa'!B:B,1,0)</f>
        <v>#N/A</v>
      </c>
    </row>
    <row r="1505" spans="2:15">
      <c r="B1505" s="60"/>
      <c r="C1505" s="65"/>
      <c r="D1505" s="66"/>
      <c r="E1505" s="20" t="str">
        <f t="shared" si="46"/>
        <v>1-1900</v>
      </c>
      <c r="F1505" s="69"/>
      <c r="G1505" s="67"/>
      <c r="H1505" s="69"/>
      <c r="I1505" s="60"/>
      <c r="J1505" s="67"/>
      <c r="K1505" s="25" t="e">
        <f>IFERROR(VLOOKUP(J1505,'DE-PARA'!J:K,2,0),VLOOKUP('BD Conta 5294-1'!J1505,'DE-PARA'!K:L,2,0))</f>
        <v>#N/A</v>
      </c>
      <c r="L1505" s="70"/>
      <c r="M1505" s="101">
        <f t="shared" si="47"/>
        <v>0</v>
      </c>
      <c r="O1505" s="1" t="e">
        <f>VLOOKUP(K1505,'Fluxo de Caixa'!B:B,1,0)</f>
        <v>#N/A</v>
      </c>
    </row>
    <row r="1506" spans="2:15">
      <c r="B1506" s="60"/>
      <c r="C1506" s="65"/>
      <c r="D1506" s="66"/>
      <c r="E1506" s="20" t="str">
        <f t="shared" si="46"/>
        <v>1-1900</v>
      </c>
      <c r="F1506" s="69"/>
      <c r="G1506" s="67"/>
      <c r="H1506" s="69"/>
      <c r="I1506" s="60"/>
      <c r="J1506" s="67"/>
      <c r="K1506" s="25" t="e">
        <f>IFERROR(VLOOKUP(J1506,'DE-PARA'!J:K,2,0),VLOOKUP('BD Conta 5294-1'!J1506,'DE-PARA'!K:L,2,0))</f>
        <v>#N/A</v>
      </c>
      <c r="L1506" s="70"/>
      <c r="M1506" s="101">
        <f t="shared" si="47"/>
        <v>0</v>
      </c>
      <c r="O1506" s="1" t="e">
        <f>VLOOKUP(K1506,'Fluxo de Caixa'!B:B,1,0)</f>
        <v>#N/A</v>
      </c>
    </row>
    <row r="1507" spans="2:15">
      <c r="B1507" s="60"/>
      <c r="C1507" s="65"/>
      <c r="D1507" s="66"/>
      <c r="E1507" s="20" t="str">
        <f t="shared" si="46"/>
        <v>1-1900</v>
      </c>
      <c r="F1507" s="69"/>
      <c r="G1507" s="67"/>
      <c r="H1507" s="69"/>
      <c r="I1507" s="60"/>
      <c r="J1507" s="67"/>
      <c r="K1507" s="25" t="e">
        <f>IFERROR(VLOOKUP(J1507,'DE-PARA'!J:K,2,0),VLOOKUP('BD Conta 5294-1'!J1507,'DE-PARA'!K:L,2,0))</f>
        <v>#N/A</v>
      </c>
      <c r="L1507" s="70"/>
      <c r="M1507" s="101">
        <f t="shared" si="47"/>
        <v>0</v>
      </c>
      <c r="O1507" s="1" t="e">
        <f>VLOOKUP(K1507,'Fluxo de Caixa'!B:B,1,0)</f>
        <v>#N/A</v>
      </c>
    </row>
    <row r="1508" spans="2:15">
      <c r="B1508" s="60"/>
      <c r="C1508" s="65"/>
      <c r="D1508" s="66"/>
      <c r="E1508" s="20" t="str">
        <f t="shared" si="46"/>
        <v>1-1900</v>
      </c>
      <c r="F1508" s="69"/>
      <c r="G1508" s="67"/>
      <c r="H1508" s="69"/>
      <c r="I1508" s="60"/>
      <c r="J1508" s="67"/>
      <c r="K1508" s="25" t="e">
        <f>IFERROR(VLOOKUP(J1508,'DE-PARA'!J:K,2,0),VLOOKUP('BD Conta 5294-1'!J1508,'DE-PARA'!K:L,2,0))</f>
        <v>#N/A</v>
      </c>
      <c r="L1508" s="70"/>
      <c r="M1508" s="101">
        <f t="shared" si="47"/>
        <v>0</v>
      </c>
      <c r="O1508" s="1" t="e">
        <f>VLOOKUP(K1508,'Fluxo de Caixa'!B:B,1,0)</f>
        <v>#N/A</v>
      </c>
    </row>
    <row r="1509" spans="2:15">
      <c r="B1509" s="60"/>
      <c r="C1509" s="65"/>
      <c r="D1509" s="66"/>
      <c r="E1509" s="20" t="str">
        <f t="shared" si="46"/>
        <v>1-1900</v>
      </c>
      <c r="F1509" s="69"/>
      <c r="G1509" s="67"/>
      <c r="H1509" s="69"/>
      <c r="I1509" s="60"/>
      <c r="J1509" s="67"/>
      <c r="K1509" s="25" t="e">
        <f>IFERROR(VLOOKUP(J1509,'DE-PARA'!J:K,2,0),VLOOKUP('BD Conta 5294-1'!J1509,'DE-PARA'!K:L,2,0))</f>
        <v>#N/A</v>
      </c>
      <c r="L1509" s="70"/>
      <c r="M1509" s="101">
        <f t="shared" si="47"/>
        <v>0</v>
      </c>
      <c r="O1509" s="1" t="e">
        <f>VLOOKUP(K1509,'Fluxo de Caixa'!B:B,1,0)</f>
        <v>#N/A</v>
      </c>
    </row>
    <row r="1510" spans="2:15">
      <c r="B1510" s="60"/>
      <c r="C1510" s="65"/>
      <c r="D1510" s="66"/>
      <c r="E1510" s="20" t="str">
        <f t="shared" si="46"/>
        <v>1-1900</v>
      </c>
      <c r="F1510" s="69"/>
      <c r="G1510" s="67"/>
      <c r="H1510" s="69"/>
      <c r="I1510" s="60"/>
      <c r="J1510" s="67"/>
      <c r="K1510" s="25" t="e">
        <f>IFERROR(VLOOKUP(J1510,'DE-PARA'!J:K,2,0),VLOOKUP('BD Conta 5294-1'!J1510,'DE-PARA'!K:L,2,0))</f>
        <v>#N/A</v>
      </c>
      <c r="L1510" s="70"/>
      <c r="M1510" s="101">
        <f t="shared" si="47"/>
        <v>0</v>
      </c>
      <c r="O1510" s="1" t="e">
        <f>VLOOKUP(K1510,'Fluxo de Caixa'!B:B,1,0)</f>
        <v>#N/A</v>
      </c>
    </row>
    <row r="1511" spans="2:15">
      <c r="B1511" s="60"/>
      <c r="C1511" s="65"/>
      <c r="D1511" s="66"/>
      <c r="E1511" s="20" t="str">
        <f t="shared" si="46"/>
        <v>1-1900</v>
      </c>
      <c r="F1511" s="69"/>
      <c r="G1511" s="67"/>
      <c r="H1511" s="69"/>
      <c r="I1511" s="60"/>
      <c r="J1511" s="67"/>
      <c r="K1511" s="25" t="e">
        <f>IFERROR(VLOOKUP(J1511,'DE-PARA'!J:K,2,0),VLOOKUP('BD Conta 5294-1'!J1511,'DE-PARA'!K:L,2,0))</f>
        <v>#N/A</v>
      </c>
      <c r="L1511" s="70"/>
      <c r="M1511" s="101">
        <f t="shared" si="47"/>
        <v>0</v>
      </c>
      <c r="O1511" s="1" t="e">
        <f>VLOOKUP(K1511,'Fluxo de Caixa'!B:B,1,0)</f>
        <v>#N/A</v>
      </c>
    </row>
    <row r="1512" spans="2:15">
      <c r="B1512" s="60"/>
      <c r="C1512" s="65"/>
      <c r="D1512" s="66"/>
      <c r="E1512" s="20" t="str">
        <f t="shared" si="46"/>
        <v>1-1900</v>
      </c>
      <c r="F1512" s="69"/>
      <c r="G1512" s="67"/>
      <c r="H1512" s="69"/>
      <c r="I1512" s="60"/>
      <c r="J1512" s="67"/>
      <c r="K1512" s="25" t="e">
        <f>IFERROR(VLOOKUP(J1512,'DE-PARA'!J:K,2,0),VLOOKUP('BD Conta 5294-1'!J1512,'DE-PARA'!K:L,2,0))</f>
        <v>#N/A</v>
      </c>
      <c r="L1512" s="70"/>
      <c r="M1512" s="101">
        <f t="shared" si="47"/>
        <v>0</v>
      </c>
      <c r="O1512" s="1" t="e">
        <f>VLOOKUP(K1512,'Fluxo de Caixa'!B:B,1,0)</f>
        <v>#N/A</v>
      </c>
    </row>
    <row r="1513" spans="2:15">
      <c r="B1513" s="60"/>
      <c r="C1513" s="65"/>
      <c r="D1513" s="66"/>
      <c r="E1513" s="20" t="str">
        <f t="shared" si="46"/>
        <v>1-1900</v>
      </c>
      <c r="F1513" s="69"/>
      <c r="G1513" s="67"/>
      <c r="H1513" s="69"/>
      <c r="I1513" s="60"/>
      <c r="J1513" s="67"/>
      <c r="K1513" s="25" t="e">
        <f>IFERROR(VLOOKUP(J1513,'DE-PARA'!J:K,2,0),VLOOKUP('BD Conta 5294-1'!J1513,'DE-PARA'!K:L,2,0))</f>
        <v>#N/A</v>
      </c>
      <c r="L1513" s="70"/>
      <c r="M1513" s="101">
        <f t="shared" si="47"/>
        <v>0</v>
      </c>
      <c r="O1513" s="1" t="e">
        <f>VLOOKUP(K1513,'Fluxo de Caixa'!B:B,1,0)</f>
        <v>#N/A</v>
      </c>
    </row>
    <row r="1514" spans="2:15">
      <c r="B1514" s="60"/>
      <c r="C1514" s="65"/>
      <c r="D1514" s="66"/>
      <c r="E1514" s="20" t="str">
        <f t="shared" si="46"/>
        <v>1-1900</v>
      </c>
      <c r="F1514" s="69"/>
      <c r="G1514" s="67"/>
      <c r="H1514" s="69"/>
      <c r="I1514" s="60"/>
      <c r="J1514" s="67"/>
      <c r="K1514" s="25" t="e">
        <f>IFERROR(VLOOKUP(J1514,'DE-PARA'!J:K,2,0),VLOOKUP('BD Conta 5294-1'!J1514,'DE-PARA'!K:L,2,0))</f>
        <v>#N/A</v>
      </c>
      <c r="L1514" s="70"/>
      <c r="M1514" s="101">
        <f t="shared" si="47"/>
        <v>0</v>
      </c>
      <c r="O1514" s="1" t="e">
        <f>VLOOKUP(K1514,'Fluxo de Caixa'!B:B,1,0)</f>
        <v>#N/A</v>
      </c>
    </row>
    <row r="1515" spans="2:15">
      <c r="B1515" s="60"/>
      <c r="C1515" s="65"/>
      <c r="D1515" s="66"/>
      <c r="E1515" s="20" t="str">
        <f t="shared" si="46"/>
        <v>1-1900</v>
      </c>
      <c r="F1515" s="69"/>
      <c r="G1515" s="67"/>
      <c r="H1515" s="69"/>
      <c r="I1515" s="60"/>
      <c r="J1515" s="67"/>
      <c r="K1515" s="25" t="e">
        <f>IFERROR(VLOOKUP(J1515,'DE-PARA'!J:K,2,0),VLOOKUP('BD Conta 5294-1'!J1515,'DE-PARA'!K:L,2,0))</f>
        <v>#N/A</v>
      </c>
      <c r="L1515" s="70"/>
      <c r="M1515" s="101">
        <f t="shared" si="47"/>
        <v>0</v>
      </c>
      <c r="O1515" s="1" t="e">
        <f>VLOOKUP(K1515,'Fluxo de Caixa'!B:B,1,0)</f>
        <v>#N/A</v>
      </c>
    </row>
    <row r="1516" spans="2:15">
      <c r="B1516" s="60"/>
      <c r="C1516" s="65"/>
      <c r="D1516" s="66"/>
      <c r="E1516" s="20" t="str">
        <f t="shared" si="46"/>
        <v>1-1900</v>
      </c>
      <c r="F1516" s="69"/>
      <c r="G1516" s="67"/>
      <c r="H1516" s="69"/>
      <c r="I1516" s="60"/>
      <c r="J1516" s="67"/>
      <c r="K1516" s="25" t="e">
        <f>IFERROR(VLOOKUP(J1516,'DE-PARA'!J:K,2,0),VLOOKUP('BD Conta 5294-1'!J1516,'DE-PARA'!K:L,2,0))</f>
        <v>#N/A</v>
      </c>
      <c r="L1516" s="70"/>
      <c r="M1516" s="101">
        <f t="shared" si="47"/>
        <v>0</v>
      </c>
      <c r="O1516" s="1" t="e">
        <f>VLOOKUP(K1516,'Fluxo de Caixa'!B:B,1,0)</f>
        <v>#N/A</v>
      </c>
    </row>
    <row r="1517" spans="2:15">
      <c r="B1517" s="60"/>
      <c r="C1517" s="65"/>
      <c r="D1517" s="66"/>
      <c r="E1517" s="20" t="str">
        <f t="shared" si="46"/>
        <v>1-1900</v>
      </c>
      <c r="F1517" s="69"/>
      <c r="G1517" s="67"/>
      <c r="H1517" s="69"/>
      <c r="I1517" s="60"/>
      <c r="J1517" s="67"/>
      <c r="K1517" s="25" t="e">
        <f>IFERROR(VLOOKUP(J1517,'DE-PARA'!J:K,2,0),VLOOKUP('BD Conta 5294-1'!J1517,'DE-PARA'!K:L,2,0))</f>
        <v>#N/A</v>
      </c>
      <c r="L1517" s="70"/>
      <c r="M1517" s="101">
        <f t="shared" si="47"/>
        <v>0</v>
      </c>
      <c r="O1517" s="1" t="e">
        <f>VLOOKUP(K1517,'Fluxo de Caixa'!B:B,1,0)</f>
        <v>#N/A</v>
      </c>
    </row>
    <row r="1518" spans="2:15">
      <c r="B1518" s="60"/>
      <c r="C1518" s="65"/>
      <c r="D1518" s="66"/>
      <c r="E1518" s="20" t="str">
        <f t="shared" si="46"/>
        <v>1-1900</v>
      </c>
      <c r="F1518" s="69"/>
      <c r="G1518" s="67"/>
      <c r="H1518" s="69"/>
      <c r="I1518" s="60"/>
      <c r="J1518" s="67"/>
      <c r="K1518" s="25" t="e">
        <f>IFERROR(VLOOKUP(J1518,'DE-PARA'!J:K,2,0),VLOOKUP('BD Conta 5294-1'!J1518,'DE-PARA'!K:L,2,0))</f>
        <v>#N/A</v>
      </c>
      <c r="L1518" s="70"/>
      <c r="M1518" s="101">
        <f t="shared" si="47"/>
        <v>0</v>
      </c>
      <c r="O1518" s="1" t="e">
        <f>VLOOKUP(K1518,'Fluxo de Caixa'!B:B,1,0)</f>
        <v>#N/A</v>
      </c>
    </row>
    <row r="1519" spans="2:15">
      <c r="B1519" s="60"/>
      <c r="C1519" s="65"/>
      <c r="D1519" s="66"/>
      <c r="E1519" s="20" t="str">
        <f t="shared" si="46"/>
        <v>1-1900</v>
      </c>
      <c r="F1519" s="69"/>
      <c r="G1519" s="67"/>
      <c r="H1519" s="69"/>
      <c r="I1519" s="60"/>
      <c r="J1519" s="67"/>
      <c r="K1519" s="25" t="e">
        <f>IFERROR(VLOOKUP(J1519,'DE-PARA'!J:K,2,0),VLOOKUP('BD Conta 5294-1'!J1519,'DE-PARA'!K:L,2,0))</f>
        <v>#N/A</v>
      </c>
      <c r="L1519" s="70"/>
      <c r="M1519" s="101">
        <f t="shared" si="47"/>
        <v>0</v>
      </c>
      <c r="O1519" s="1" t="e">
        <f>VLOOKUP(K1519,'Fluxo de Caixa'!B:B,1,0)</f>
        <v>#N/A</v>
      </c>
    </row>
    <row r="1520" spans="2:15">
      <c r="B1520" s="60"/>
      <c r="C1520" s="65"/>
      <c r="D1520" s="66"/>
      <c r="E1520" s="20" t="str">
        <f t="shared" si="46"/>
        <v>1-1900</v>
      </c>
      <c r="F1520" s="69"/>
      <c r="G1520" s="67"/>
      <c r="H1520" s="69"/>
      <c r="I1520" s="60"/>
      <c r="J1520" s="67"/>
      <c r="K1520" s="25" t="e">
        <f>IFERROR(VLOOKUP(J1520,'DE-PARA'!J:K,2,0),VLOOKUP('BD Conta 5294-1'!J1520,'DE-PARA'!K:L,2,0))</f>
        <v>#N/A</v>
      </c>
      <c r="L1520" s="70"/>
      <c r="M1520" s="101">
        <f t="shared" si="47"/>
        <v>0</v>
      </c>
      <c r="O1520" s="1" t="e">
        <f>VLOOKUP(K1520,'Fluxo de Caixa'!B:B,1,0)</f>
        <v>#N/A</v>
      </c>
    </row>
    <row r="1521" spans="2:15">
      <c r="B1521" s="60"/>
      <c r="C1521" s="65"/>
      <c r="D1521" s="66"/>
      <c r="E1521" s="20" t="str">
        <f t="shared" si="46"/>
        <v>1-1900</v>
      </c>
      <c r="F1521" s="69"/>
      <c r="G1521" s="67"/>
      <c r="H1521" s="69"/>
      <c r="I1521" s="60"/>
      <c r="J1521" s="67"/>
      <c r="K1521" s="25" t="e">
        <f>IFERROR(VLOOKUP(J1521,'DE-PARA'!J:K,2,0),VLOOKUP('BD Conta 5294-1'!J1521,'DE-PARA'!K:L,2,0))</f>
        <v>#N/A</v>
      </c>
      <c r="L1521" s="70"/>
      <c r="M1521" s="101">
        <f t="shared" si="47"/>
        <v>0</v>
      </c>
      <c r="O1521" s="1" t="e">
        <f>VLOOKUP(K1521,'Fluxo de Caixa'!B:B,1,0)</f>
        <v>#N/A</v>
      </c>
    </row>
    <row r="1522" spans="2:15">
      <c r="B1522" s="60"/>
      <c r="C1522" s="65"/>
      <c r="D1522" s="66"/>
      <c r="E1522" s="20" t="str">
        <f t="shared" si="46"/>
        <v>1-1900</v>
      </c>
      <c r="F1522" s="69"/>
      <c r="G1522" s="67"/>
      <c r="H1522" s="69"/>
      <c r="I1522" s="60"/>
      <c r="J1522" s="67"/>
      <c r="K1522" s="25" t="e">
        <f>IFERROR(VLOOKUP(J1522,'DE-PARA'!J:K,2,0),VLOOKUP('BD Conta 5294-1'!J1522,'DE-PARA'!K:L,2,0))</f>
        <v>#N/A</v>
      </c>
      <c r="L1522" s="70"/>
      <c r="M1522" s="101">
        <f t="shared" si="47"/>
        <v>0</v>
      </c>
      <c r="O1522" s="1" t="e">
        <f>VLOOKUP(K1522,'Fluxo de Caixa'!B:B,1,0)</f>
        <v>#N/A</v>
      </c>
    </row>
    <row r="1523" spans="2:15">
      <c r="B1523" s="60"/>
      <c r="C1523" s="65"/>
      <c r="D1523" s="66"/>
      <c r="E1523" s="20" t="str">
        <f t="shared" si="46"/>
        <v>1-1900</v>
      </c>
      <c r="F1523" s="69"/>
      <c r="G1523" s="67"/>
      <c r="H1523" s="69"/>
      <c r="I1523" s="60"/>
      <c r="J1523" s="67"/>
      <c r="K1523" s="25" t="e">
        <f>IFERROR(VLOOKUP(J1523,'DE-PARA'!J:K,2,0),VLOOKUP('BD Conta 5294-1'!J1523,'DE-PARA'!K:L,2,0))</f>
        <v>#N/A</v>
      </c>
      <c r="L1523" s="70"/>
      <c r="M1523" s="101">
        <f t="shared" si="47"/>
        <v>0</v>
      </c>
      <c r="O1523" s="1" t="e">
        <f>VLOOKUP(K1523,'Fluxo de Caixa'!B:B,1,0)</f>
        <v>#N/A</v>
      </c>
    </row>
    <row r="1524" spans="2:15">
      <c r="B1524" s="60"/>
      <c r="C1524" s="65"/>
      <c r="D1524" s="66"/>
      <c r="E1524" s="20" t="str">
        <f t="shared" si="46"/>
        <v>1-1900</v>
      </c>
      <c r="F1524" s="69"/>
      <c r="G1524" s="67"/>
      <c r="H1524" s="69"/>
      <c r="I1524" s="60"/>
      <c r="J1524" s="67"/>
      <c r="K1524" s="25" t="e">
        <f>IFERROR(VLOOKUP(J1524,'DE-PARA'!J:K,2,0),VLOOKUP('BD Conta 5294-1'!J1524,'DE-PARA'!K:L,2,0))</f>
        <v>#N/A</v>
      </c>
      <c r="L1524" s="70"/>
      <c r="M1524" s="101">
        <f t="shared" si="47"/>
        <v>0</v>
      </c>
      <c r="O1524" s="1" t="e">
        <f>VLOOKUP(K1524,'Fluxo de Caixa'!B:B,1,0)</f>
        <v>#N/A</v>
      </c>
    </row>
    <row r="1525" spans="2:15">
      <c r="B1525" s="60"/>
      <c r="C1525" s="65"/>
      <c r="D1525" s="66"/>
      <c r="E1525" s="20" t="str">
        <f t="shared" si="46"/>
        <v>1-1900</v>
      </c>
      <c r="F1525" s="69"/>
      <c r="G1525" s="67"/>
      <c r="H1525" s="69"/>
      <c r="I1525" s="60"/>
      <c r="J1525" s="67"/>
      <c r="K1525" s="25" t="e">
        <f>IFERROR(VLOOKUP(J1525,'DE-PARA'!J:K,2,0),VLOOKUP('BD Conta 5294-1'!J1525,'DE-PARA'!K:L,2,0))</f>
        <v>#N/A</v>
      </c>
      <c r="L1525" s="70"/>
      <c r="M1525" s="101">
        <f t="shared" si="47"/>
        <v>0</v>
      </c>
      <c r="O1525" s="1" t="e">
        <f>VLOOKUP(K1525,'Fluxo de Caixa'!B:B,1,0)</f>
        <v>#N/A</v>
      </c>
    </row>
    <row r="1526" spans="2:15">
      <c r="B1526" s="60"/>
      <c r="C1526" s="65"/>
      <c r="D1526" s="66"/>
      <c r="E1526" s="20" t="str">
        <f t="shared" si="46"/>
        <v>1-1900</v>
      </c>
      <c r="F1526" s="69"/>
      <c r="G1526" s="67"/>
      <c r="H1526" s="69"/>
      <c r="I1526" s="60"/>
      <c r="J1526" s="67"/>
      <c r="K1526" s="25" t="e">
        <f>IFERROR(VLOOKUP(J1526,'DE-PARA'!J:K,2,0),VLOOKUP('BD Conta 5294-1'!J1526,'DE-PARA'!K:L,2,0))</f>
        <v>#N/A</v>
      </c>
      <c r="L1526" s="70"/>
      <c r="M1526" s="101">
        <f t="shared" si="47"/>
        <v>0</v>
      </c>
      <c r="O1526" s="1" t="e">
        <f>VLOOKUP(K1526,'Fluxo de Caixa'!B:B,1,0)</f>
        <v>#N/A</v>
      </c>
    </row>
    <row r="1527" spans="2:15">
      <c r="B1527" s="60"/>
      <c r="C1527" s="65"/>
      <c r="D1527" s="66"/>
      <c r="E1527" s="20" t="str">
        <f t="shared" si="46"/>
        <v>1-1900</v>
      </c>
      <c r="F1527" s="69"/>
      <c r="G1527" s="67"/>
      <c r="H1527" s="69"/>
      <c r="I1527" s="60"/>
      <c r="J1527" s="67"/>
      <c r="K1527" s="25" t="e">
        <f>IFERROR(VLOOKUP(J1527,'DE-PARA'!J:K,2,0),VLOOKUP('BD Conta 5294-1'!J1527,'DE-PARA'!K:L,2,0))</f>
        <v>#N/A</v>
      </c>
      <c r="L1527" s="70"/>
      <c r="M1527" s="101">
        <f t="shared" si="47"/>
        <v>0</v>
      </c>
      <c r="O1527" s="1" t="e">
        <f>VLOOKUP(K1527,'Fluxo de Caixa'!B:B,1,0)</f>
        <v>#N/A</v>
      </c>
    </row>
    <row r="1528" spans="2:15">
      <c r="B1528" s="60"/>
      <c r="C1528" s="65"/>
      <c r="D1528" s="66"/>
      <c r="E1528" s="20" t="str">
        <f t="shared" si="46"/>
        <v>1-1900</v>
      </c>
      <c r="F1528" s="69"/>
      <c r="G1528" s="67"/>
      <c r="H1528" s="69"/>
      <c r="I1528" s="60"/>
      <c r="J1528" s="67"/>
      <c r="K1528" s="25" t="e">
        <f>IFERROR(VLOOKUP(J1528,'DE-PARA'!J:K,2,0),VLOOKUP('BD Conta 5294-1'!J1528,'DE-PARA'!K:L,2,0))</f>
        <v>#N/A</v>
      </c>
      <c r="L1528" s="70"/>
      <c r="M1528" s="101">
        <f t="shared" si="47"/>
        <v>0</v>
      </c>
      <c r="O1528" s="1" t="e">
        <f>VLOOKUP(K1528,'Fluxo de Caixa'!B:B,1,0)</f>
        <v>#N/A</v>
      </c>
    </row>
    <row r="1529" spans="2:15">
      <c r="B1529" s="60"/>
      <c r="C1529" s="65"/>
      <c r="D1529" s="66"/>
      <c r="E1529" s="20" t="str">
        <f t="shared" si="46"/>
        <v>1-1900</v>
      </c>
      <c r="F1529" s="69"/>
      <c r="G1529" s="67"/>
      <c r="H1529" s="69"/>
      <c r="I1529" s="60"/>
      <c r="J1529" s="67"/>
      <c r="K1529" s="25" t="e">
        <f>IFERROR(VLOOKUP(J1529,'DE-PARA'!J:K,2,0),VLOOKUP('BD Conta 5294-1'!J1529,'DE-PARA'!K:L,2,0))</f>
        <v>#N/A</v>
      </c>
      <c r="L1529" s="70"/>
      <c r="M1529" s="101">
        <f t="shared" si="47"/>
        <v>0</v>
      </c>
      <c r="O1529" s="1" t="e">
        <f>VLOOKUP(K1529,'Fluxo de Caixa'!B:B,1,0)</f>
        <v>#N/A</v>
      </c>
    </row>
    <row r="1530" spans="2:15">
      <c r="B1530" s="60"/>
      <c r="C1530" s="65"/>
      <c r="D1530" s="66"/>
      <c r="E1530" s="20" t="str">
        <f t="shared" si="46"/>
        <v>1-1900</v>
      </c>
      <c r="F1530" s="69"/>
      <c r="G1530" s="67"/>
      <c r="H1530" s="69"/>
      <c r="I1530" s="60"/>
      <c r="J1530" s="67"/>
      <c r="K1530" s="25" t="e">
        <f>IFERROR(VLOOKUP(J1530,'DE-PARA'!J:K,2,0),VLOOKUP('BD Conta 5294-1'!J1530,'DE-PARA'!K:L,2,0))</f>
        <v>#N/A</v>
      </c>
      <c r="L1530" s="70"/>
      <c r="M1530" s="101">
        <f t="shared" si="47"/>
        <v>0</v>
      </c>
      <c r="O1530" s="1" t="e">
        <f>VLOOKUP(K1530,'Fluxo de Caixa'!B:B,1,0)</f>
        <v>#N/A</v>
      </c>
    </row>
    <row r="1531" spans="2:15">
      <c r="B1531" s="60"/>
      <c r="C1531" s="65"/>
      <c r="D1531" s="66"/>
      <c r="E1531" s="20" t="str">
        <f t="shared" si="46"/>
        <v>1-1900</v>
      </c>
      <c r="F1531" s="69"/>
      <c r="G1531" s="67"/>
      <c r="H1531" s="69"/>
      <c r="I1531" s="60"/>
      <c r="J1531" s="67"/>
      <c r="K1531" s="25" t="e">
        <f>IFERROR(VLOOKUP(J1531,'DE-PARA'!J:K,2,0),VLOOKUP('BD Conta 5294-1'!J1531,'DE-PARA'!K:L,2,0))</f>
        <v>#N/A</v>
      </c>
      <c r="L1531" s="70"/>
      <c r="M1531" s="101">
        <f t="shared" si="47"/>
        <v>0</v>
      </c>
      <c r="O1531" s="1" t="e">
        <f>VLOOKUP(K1531,'Fluxo de Caixa'!B:B,1,0)</f>
        <v>#N/A</v>
      </c>
    </row>
    <row r="1532" spans="2:15">
      <c r="B1532" s="60"/>
      <c r="C1532" s="65"/>
      <c r="D1532" s="66"/>
      <c r="E1532" s="20" t="str">
        <f t="shared" si="46"/>
        <v>1-1900</v>
      </c>
      <c r="F1532" s="69"/>
      <c r="G1532" s="67"/>
      <c r="H1532" s="69"/>
      <c r="I1532" s="60"/>
      <c r="J1532" s="67"/>
      <c r="K1532" s="25" t="e">
        <f>IFERROR(VLOOKUP(J1532,'DE-PARA'!J:K,2,0),VLOOKUP('BD Conta 5294-1'!J1532,'DE-PARA'!K:L,2,0))</f>
        <v>#N/A</v>
      </c>
      <c r="L1532" s="70"/>
      <c r="M1532" s="101">
        <f t="shared" si="47"/>
        <v>0</v>
      </c>
      <c r="O1532" s="1" t="e">
        <f>VLOOKUP(K1532,'Fluxo de Caixa'!B:B,1,0)</f>
        <v>#N/A</v>
      </c>
    </row>
    <row r="1533" spans="2:15">
      <c r="B1533" s="60"/>
      <c r="C1533" s="65"/>
      <c r="D1533" s="66"/>
      <c r="E1533" s="20" t="str">
        <f t="shared" si="46"/>
        <v>1-1900</v>
      </c>
      <c r="F1533" s="69"/>
      <c r="G1533" s="67"/>
      <c r="H1533" s="69"/>
      <c r="I1533" s="60"/>
      <c r="J1533" s="67"/>
      <c r="K1533" s="25" t="e">
        <f>IFERROR(VLOOKUP(J1533,'DE-PARA'!J:K,2,0),VLOOKUP('BD Conta 5294-1'!J1533,'DE-PARA'!K:L,2,0))</f>
        <v>#N/A</v>
      </c>
      <c r="L1533" s="70"/>
      <c r="M1533" s="101">
        <f t="shared" si="47"/>
        <v>0</v>
      </c>
      <c r="O1533" s="1" t="e">
        <f>VLOOKUP(K1533,'Fluxo de Caixa'!B:B,1,0)</f>
        <v>#N/A</v>
      </c>
    </row>
    <row r="1534" spans="2:15">
      <c r="B1534" s="60"/>
      <c r="C1534" s="65"/>
      <c r="D1534" s="66"/>
      <c r="E1534" s="20" t="str">
        <f t="shared" si="46"/>
        <v>1-1900</v>
      </c>
      <c r="F1534" s="69"/>
      <c r="G1534" s="67"/>
      <c r="H1534" s="69"/>
      <c r="I1534" s="60"/>
      <c r="J1534" s="67"/>
      <c r="K1534" s="25" t="e">
        <f>IFERROR(VLOOKUP(J1534,'DE-PARA'!J:K,2,0),VLOOKUP('BD Conta 5294-1'!J1534,'DE-PARA'!K:L,2,0))</f>
        <v>#N/A</v>
      </c>
      <c r="L1534" s="70"/>
      <c r="M1534" s="101">
        <f t="shared" si="47"/>
        <v>0</v>
      </c>
      <c r="O1534" s="1" t="e">
        <f>VLOOKUP(K1534,'Fluxo de Caixa'!B:B,1,0)</f>
        <v>#N/A</v>
      </c>
    </row>
    <row r="1535" spans="2:15">
      <c r="B1535" s="60"/>
      <c r="C1535" s="65"/>
      <c r="D1535" s="66"/>
      <c r="E1535" s="20" t="str">
        <f t="shared" si="46"/>
        <v>1-1900</v>
      </c>
      <c r="F1535" s="69"/>
      <c r="G1535" s="67"/>
      <c r="H1535" s="69"/>
      <c r="I1535" s="60"/>
      <c r="J1535" s="67"/>
      <c r="K1535" s="25" t="e">
        <f>IFERROR(VLOOKUP(J1535,'DE-PARA'!J:K,2,0),VLOOKUP('BD Conta 5294-1'!J1535,'DE-PARA'!K:L,2,0))</f>
        <v>#N/A</v>
      </c>
      <c r="L1535" s="70"/>
      <c r="M1535" s="101">
        <f t="shared" si="47"/>
        <v>0</v>
      </c>
      <c r="O1535" s="1" t="e">
        <f>VLOOKUP(K1535,'Fluxo de Caixa'!B:B,1,0)</f>
        <v>#N/A</v>
      </c>
    </row>
    <row r="1536" spans="2:15">
      <c r="B1536" s="60"/>
      <c r="C1536" s="65"/>
      <c r="D1536" s="66"/>
      <c r="E1536" s="20" t="str">
        <f t="shared" si="46"/>
        <v>1-1900</v>
      </c>
      <c r="F1536" s="69"/>
      <c r="G1536" s="67"/>
      <c r="H1536" s="69"/>
      <c r="I1536" s="60"/>
      <c r="J1536" s="67"/>
      <c r="K1536" s="25" t="e">
        <f>IFERROR(VLOOKUP(J1536,'DE-PARA'!J:K,2,0),VLOOKUP('BD Conta 5294-1'!J1536,'DE-PARA'!K:L,2,0))</f>
        <v>#N/A</v>
      </c>
      <c r="L1536" s="70"/>
      <c r="M1536" s="101">
        <f t="shared" si="47"/>
        <v>0</v>
      </c>
      <c r="O1536" s="1" t="e">
        <f>VLOOKUP(K1536,'Fluxo de Caixa'!B:B,1,0)</f>
        <v>#N/A</v>
      </c>
    </row>
    <row r="1537" spans="2:15">
      <c r="B1537" s="60"/>
      <c r="C1537" s="65"/>
      <c r="D1537" s="66"/>
      <c r="E1537" s="20" t="str">
        <f t="shared" si="46"/>
        <v>1-1900</v>
      </c>
      <c r="F1537" s="69"/>
      <c r="G1537" s="67"/>
      <c r="H1537" s="69"/>
      <c r="I1537" s="60"/>
      <c r="J1537" s="67"/>
      <c r="K1537" s="25" t="e">
        <f>IFERROR(VLOOKUP(J1537,'DE-PARA'!J:K,2,0),VLOOKUP('BD Conta 5294-1'!J1537,'DE-PARA'!K:L,2,0))</f>
        <v>#N/A</v>
      </c>
      <c r="L1537" s="70"/>
      <c r="M1537" s="101">
        <f t="shared" si="47"/>
        <v>0</v>
      </c>
      <c r="O1537" s="1" t="e">
        <f>VLOOKUP(K1537,'Fluxo de Caixa'!B:B,1,0)</f>
        <v>#N/A</v>
      </c>
    </row>
    <row r="1538" spans="2:15">
      <c r="B1538" s="60"/>
      <c r="C1538" s="65"/>
      <c r="D1538" s="66"/>
      <c r="E1538" s="20" t="str">
        <f t="shared" si="46"/>
        <v>1-1900</v>
      </c>
      <c r="F1538" s="69"/>
      <c r="G1538" s="67"/>
      <c r="H1538" s="69"/>
      <c r="I1538" s="60"/>
      <c r="J1538" s="67"/>
      <c r="K1538" s="25" t="e">
        <f>IFERROR(VLOOKUP(J1538,'DE-PARA'!J:K,2,0),VLOOKUP('BD Conta 5294-1'!J1538,'DE-PARA'!K:L,2,0))</f>
        <v>#N/A</v>
      </c>
      <c r="L1538" s="70"/>
      <c r="M1538" s="101">
        <f t="shared" si="47"/>
        <v>0</v>
      </c>
      <c r="O1538" s="1" t="e">
        <f>VLOOKUP(K1538,'Fluxo de Caixa'!B:B,1,0)</f>
        <v>#N/A</v>
      </c>
    </row>
    <row r="1539" spans="2:15">
      <c r="B1539" s="60"/>
      <c r="C1539" s="65"/>
      <c r="D1539" s="66"/>
      <c r="E1539" s="20" t="str">
        <f t="shared" si="46"/>
        <v>1-1900</v>
      </c>
      <c r="F1539" s="69"/>
      <c r="G1539" s="67"/>
      <c r="H1539" s="69"/>
      <c r="I1539" s="60"/>
      <c r="J1539" s="67"/>
      <c r="K1539" s="25" t="e">
        <f>IFERROR(VLOOKUP(J1539,'DE-PARA'!J:K,2,0),VLOOKUP('BD Conta 5294-1'!J1539,'DE-PARA'!K:L,2,0))</f>
        <v>#N/A</v>
      </c>
      <c r="L1539" s="70"/>
      <c r="M1539" s="101">
        <f t="shared" si="47"/>
        <v>0</v>
      </c>
      <c r="O1539" s="1" t="e">
        <f>VLOOKUP(K1539,'Fluxo de Caixa'!B:B,1,0)</f>
        <v>#N/A</v>
      </c>
    </row>
    <row r="1540" spans="2:15">
      <c r="B1540" s="60"/>
      <c r="C1540" s="65"/>
      <c r="D1540" s="66"/>
      <c r="E1540" s="20" t="str">
        <f t="shared" ref="E1540:E1603" si="48">MONTH(D1540)&amp;"-"&amp;YEAR(D1540)</f>
        <v>1-1900</v>
      </c>
      <c r="F1540" s="69"/>
      <c r="G1540" s="67"/>
      <c r="H1540" s="69"/>
      <c r="I1540" s="60"/>
      <c r="J1540" s="67"/>
      <c r="K1540" s="25" t="e">
        <f>IFERROR(VLOOKUP(J1540,'DE-PARA'!J:K,2,0),VLOOKUP('BD Conta 5294-1'!J1540,'DE-PARA'!K:L,2,0))</f>
        <v>#N/A</v>
      </c>
      <c r="L1540" s="70"/>
      <c r="M1540" s="101">
        <f t="shared" si="47"/>
        <v>0</v>
      </c>
      <c r="O1540" s="1" t="e">
        <f>VLOOKUP(K1540,'Fluxo de Caixa'!B:B,1,0)</f>
        <v>#N/A</v>
      </c>
    </row>
    <row r="1541" spans="2:15">
      <c r="B1541" s="60"/>
      <c r="C1541" s="65"/>
      <c r="D1541" s="66"/>
      <c r="E1541" s="20" t="str">
        <f t="shared" si="48"/>
        <v>1-1900</v>
      </c>
      <c r="F1541" s="69"/>
      <c r="G1541" s="67"/>
      <c r="H1541" s="69"/>
      <c r="I1541" s="60"/>
      <c r="J1541" s="67"/>
      <c r="K1541" s="25" t="e">
        <f>IFERROR(VLOOKUP(J1541,'DE-PARA'!J:K,2,0),VLOOKUP('BD Conta 5294-1'!J1541,'DE-PARA'!K:L,2,0))</f>
        <v>#N/A</v>
      </c>
      <c r="L1541" s="70"/>
      <c r="M1541" s="101">
        <f t="shared" si="47"/>
        <v>0</v>
      </c>
      <c r="O1541" s="1" t="e">
        <f>VLOOKUP(K1541,'Fluxo de Caixa'!B:B,1,0)</f>
        <v>#N/A</v>
      </c>
    </row>
    <row r="1542" spans="2:15">
      <c r="B1542" s="60"/>
      <c r="C1542" s="65"/>
      <c r="D1542" s="66"/>
      <c r="E1542" s="20" t="str">
        <f t="shared" si="48"/>
        <v>1-1900</v>
      </c>
      <c r="F1542" s="69"/>
      <c r="G1542" s="67"/>
      <c r="H1542" s="69"/>
      <c r="I1542" s="60"/>
      <c r="J1542" s="67"/>
      <c r="K1542" s="25" t="e">
        <f>IFERROR(VLOOKUP(J1542,'DE-PARA'!J:K,2,0),VLOOKUP('BD Conta 5294-1'!J1542,'DE-PARA'!K:L,2,0))</f>
        <v>#N/A</v>
      </c>
      <c r="L1542" s="70"/>
      <c r="M1542" s="101">
        <f t="shared" ref="M1542:M1605" si="49">M1541+L1542</f>
        <v>0</v>
      </c>
      <c r="O1542" s="1" t="e">
        <f>VLOOKUP(K1542,'Fluxo de Caixa'!B:B,1,0)</f>
        <v>#N/A</v>
      </c>
    </row>
    <row r="1543" spans="2:15">
      <c r="B1543" s="60"/>
      <c r="C1543" s="65"/>
      <c r="D1543" s="66"/>
      <c r="E1543" s="20" t="str">
        <f t="shared" si="48"/>
        <v>1-1900</v>
      </c>
      <c r="F1543" s="69"/>
      <c r="G1543" s="67"/>
      <c r="H1543" s="69"/>
      <c r="I1543" s="60"/>
      <c r="J1543" s="67"/>
      <c r="K1543" s="25" t="e">
        <f>IFERROR(VLOOKUP(J1543,'DE-PARA'!J:K,2,0),VLOOKUP('BD Conta 5294-1'!J1543,'DE-PARA'!K:L,2,0))</f>
        <v>#N/A</v>
      </c>
      <c r="L1543" s="70"/>
      <c r="M1543" s="101">
        <f t="shared" si="49"/>
        <v>0</v>
      </c>
      <c r="O1543" s="1" t="e">
        <f>VLOOKUP(K1543,'Fluxo de Caixa'!B:B,1,0)</f>
        <v>#N/A</v>
      </c>
    </row>
    <row r="1544" spans="2:15">
      <c r="B1544" s="60"/>
      <c r="C1544" s="65"/>
      <c r="D1544" s="66"/>
      <c r="E1544" s="20" t="str">
        <f t="shared" si="48"/>
        <v>1-1900</v>
      </c>
      <c r="F1544" s="69"/>
      <c r="G1544" s="67"/>
      <c r="H1544" s="69"/>
      <c r="I1544" s="60"/>
      <c r="J1544" s="67"/>
      <c r="K1544" s="25" t="e">
        <f>IFERROR(VLOOKUP(J1544,'DE-PARA'!J:K,2,0),VLOOKUP('BD Conta 5294-1'!J1544,'DE-PARA'!K:L,2,0))</f>
        <v>#N/A</v>
      </c>
      <c r="L1544" s="70"/>
      <c r="M1544" s="101">
        <f t="shared" si="49"/>
        <v>0</v>
      </c>
      <c r="O1544" s="1" t="e">
        <f>VLOOKUP(K1544,'Fluxo de Caixa'!B:B,1,0)</f>
        <v>#N/A</v>
      </c>
    </row>
    <row r="1545" spans="2:15">
      <c r="B1545" s="60"/>
      <c r="C1545" s="65"/>
      <c r="D1545" s="66"/>
      <c r="E1545" s="20" t="str">
        <f t="shared" si="48"/>
        <v>1-1900</v>
      </c>
      <c r="F1545" s="69"/>
      <c r="G1545" s="67"/>
      <c r="H1545" s="69"/>
      <c r="I1545" s="60"/>
      <c r="J1545" s="67"/>
      <c r="K1545" s="25" t="e">
        <f>IFERROR(VLOOKUP(J1545,'DE-PARA'!J:K,2,0),VLOOKUP('BD Conta 5294-1'!J1545,'DE-PARA'!K:L,2,0))</f>
        <v>#N/A</v>
      </c>
      <c r="L1545" s="70"/>
      <c r="M1545" s="101">
        <f t="shared" si="49"/>
        <v>0</v>
      </c>
      <c r="O1545" s="1" t="e">
        <f>VLOOKUP(K1545,'Fluxo de Caixa'!B:B,1,0)</f>
        <v>#N/A</v>
      </c>
    </row>
    <row r="1546" spans="2:15">
      <c r="B1546" s="60"/>
      <c r="C1546" s="65"/>
      <c r="D1546" s="66"/>
      <c r="E1546" s="20" t="str">
        <f t="shared" si="48"/>
        <v>1-1900</v>
      </c>
      <c r="F1546" s="69"/>
      <c r="G1546" s="67"/>
      <c r="H1546" s="69"/>
      <c r="I1546" s="60"/>
      <c r="J1546" s="67"/>
      <c r="K1546" s="25" t="e">
        <f>IFERROR(VLOOKUP(J1546,'DE-PARA'!J:K,2,0),VLOOKUP('BD Conta 5294-1'!J1546,'DE-PARA'!K:L,2,0))</f>
        <v>#N/A</v>
      </c>
      <c r="L1546" s="70"/>
      <c r="M1546" s="101">
        <f t="shared" si="49"/>
        <v>0</v>
      </c>
      <c r="O1546" s="1" t="e">
        <f>VLOOKUP(K1546,'Fluxo de Caixa'!B:B,1,0)</f>
        <v>#N/A</v>
      </c>
    </row>
    <row r="1547" spans="2:15">
      <c r="B1547" s="60"/>
      <c r="C1547" s="65"/>
      <c r="D1547" s="66"/>
      <c r="E1547" s="20" t="str">
        <f t="shared" si="48"/>
        <v>1-1900</v>
      </c>
      <c r="F1547" s="69"/>
      <c r="G1547" s="67"/>
      <c r="H1547" s="69"/>
      <c r="I1547" s="60"/>
      <c r="J1547" s="67"/>
      <c r="K1547" s="25" t="e">
        <f>IFERROR(VLOOKUP(J1547,'DE-PARA'!J:K,2,0),VLOOKUP('BD Conta 5294-1'!J1547,'DE-PARA'!K:L,2,0))</f>
        <v>#N/A</v>
      </c>
      <c r="L1547" s="70"/>
      <c r="M1547" s="101">
        <f t="shared" si="49"/>
        <v>0</v>
      </c>
      <c r="O1547" s="1" t="e">
        <f>VLOOKUP(K1547,'Fluxo de Caixa'!B:B,1,0)</f>
        <v>#N/A</v>
      </c>
    </row>
    <row r="1548" spans="2:15">
      <c r="B1548" s="60"/>
      <c r="C1548" s="65"/>
      <c r="D1548" s="66"/>
      <c r="E1548" s="20" t="str">
        <f t="shared" si="48"/>
        <v>1-1900</v>
      </c>
      <c r="F1548" s="69"/>
      <c r="G1548" s="67"/>
      <c r="H1548" s="69"/>
      <c r="I1548" s="60"/>
      <c r="J1548" s="67"/>
      <c r="K1548" s="25" t="e">
        <f>IFERROR(VLOOKUP(J1548,'DE-PARA'!J:K,2,0),VLOOKUP('BD Conta 5294-1'!J1548,'DE-PARA'!K:L,2,0))</f>
        <v>#N/A</v>
      </c>
      <c r="L1548" s="70"/>
      <c r="M1548" s="101">
        <f t="shared" si="49"/>
        <v>0</v>
      </c>
      <c r="O1548" s="1" t="e">
        <f>VLOOKUP(K1548,'Fluxo de Caixa'!B:B,1,0)</f>
        <v>#N/A</v>
      </c>
    </row>
    <row r="1549" spans="2:15">
      <c r="B1549" s="60"/>
      <c r="C1549" s="65"/>
      <c r="D1549" s="66"/>
      <c r="E1549" s="20" t="str">
        <f t="shared" si="48"/>
        <v>1-1900</v>
      </c>
      <c r="F1549" s="69"/>
      <c r="G1549" s="67"/>
      <c r="H1549" s="69"/>
      <c r="I1549" s="60"/>
      <c r="J1549" s="67"/>
      <c r="K1549" s="25" t="e">
        <f>IFERROR(VLOOKUP(J1549,'DE-PARA'!J:K,2,0),VLOOKUP('BD Conta 5294-1'!J1549,'DE-PARA'!K:L,2,0))</f>
        <v>#N/A</v>
      </c>
      <c r="L1549" s="70"/>
      <c r="M1549" s="101">
        <f t="shared" si="49"/>
        <v>0</v>
      </c>
      <c r="O1549" s="1" t="e">
        <f>VLOOKUP(K1549,'Fluxo de Caixa'!B:B,1,0)</f>
        <v>#N/A</v>
      </c>
    </row>
    <row r="1550" spans="2:15">
      <c r="B1550" s="60"/>
      <c r="C1550" s="65"/>
      <c r="D1550" s="66"/>
      <c r="E1550" s="20" t="str">
        <f t="shared" si="48"/>
        <v>1-1900</v>
      </c>
      <c r="F1550" s="69"/>
      <c r="G1550" s="67"/>
      <c r="H1550" s="69"/>
      <c r="I1550" s="60"/>
      <c r="J1550" s="67"/>
      <c r="K1550" s="25" t="e">
        <f>IFERROR(VLOOKUP(J1550,'DE-PARA'!J:K,2,0),VLOOKUP('BD Conta 5294-1'!J1550,'DE-PARA'!K:L,2,0))</f>
        <v>#N/A</v>
      </c>
      <c r="L1550" s="70"/>
      <c r="M1550" s="101">
        <f t="shared" si="49"/>
        <v>0</v>
      </c>
      <c r="O1550" s="1" t="e">
        <f>VLOOKUP(K1550,'Fluxo de Caixa'!B:B,1,0)</f>
        <v>#N/A</v>
      </c>
    </row>
    <row r="1551" spans="2:15">
      <c r="B1551" s="60"/>
      <c r="C1551" s="65"/>
      <c r="D1551" s="66"/>
      <c r="E1551" s="20" t="str">
        <f t="shared" si="48"/>
        <v>1-1900</v>
      </c>
      <c r="F1551" s="69"/>
      <c r="G1551" s="67"/>
      <c r="H1551" s="69"/>
      <c r="I1551" s="60"/>
      <c r="J1551" s="67"/>
      <c r="K1551" s="25" t="e">
        <f>IFERROR(VLOOKUP(J1551,'DE-PARA'!J:K,2,0),VLOOKUP('BD Conta 5294-1'!J1551,'DE-PARA'!K:L,2,0))</f>
        <v>#N/A</v>
      </c>
      <c r="L1551" s="70"/>
      <c r="M1551" s="101">
        <f t="shared" si="49"/>
        <v>0</v>
      </c>
      <c r="O1551" s="1" t="e">
        <f>VLOOKUP(K1551,'Fluxo de Caixa'!B:B,1,0)</f>
        <v>#N/A</v>
      </c>
    </row>
    <row r="1552" spans="2:15">
      <c r="B1552" s="60"/>
      <c r="C1552" s="65"/>
      <c r="D1552" s="66"/>
      <c r="E1552" s="20" t="str">
        <f t="shared" si="48"/>
        <v>1-1900</v>
      </c>
      <c r="F1552" s="69"/>
      <c r="G1552" s="67"/>
      <c r="H1552" s="69"/>
      <c r="I1552" s="60"/>
      <c r="J1552" s="67"/>
      <c r="K1552" s="25" t="e">
        <f>IFERROR(VLOOKUP(J1552,'DE-PARA'!J:K,2,0),VLOOKUP('BD Conta 5294-1'!J1552,'DE-PARA'!K:L,2,0))</f>
        <v>#N/A</v>
      </c>
      <c r="L1552" s="70"/>
      <c r="M1552" s="101">
        <f t="shared" si="49"/>
        <v>0</v>
      </c>
      <c r="O1552" s="1" t="e">
        <f>VLOOKUP(K1552,'Fluxo de Caixa'!B:B,1,0)</f>
        <v>#N/A</v>
      </c>
    </row>
    <row r="1553" spans="2:15">
      <c r="B1553" s="60"/>
      <c r="C1553" s="65"/>
      <c r="D1553" s="66"/>
      <c r="E1553" s="20" t="str">
        <f t="shared" si="48"/>
        <v>1-1900</v>
      </c>
      <c r="F1553" s="69"/>
      <c r="G1553" s="67"/>
      <c r="H1553" s="69"/>
      <c r="I1553" s="60"/>
      <c r="J1553" s="67"/>
      <c r="K1553" s="25" t="e">
        <f>IFERROR(VLOOKUP(J1553,'DE-PARA'!J:K,2,0),VLOOKUP('BD Conta 5294-1'!J1553,'DE-PARA'!K:L,2,0))</f>
        <v>#N/A</v>
      </c>
      <c r="L1553" s="70"/>
      <c r="M1553" s="101">
        <f t="shared" si="49"/>
        <v>0</v>
      </c>
      <c r="O1553" s="1" t="e">
        <f>VLOOKUP(K1553,'Fluxo de Caixa'!B:B,1,0)</f>
        <v>#N/A</v>
      </c>
    </row>
    <row r="1554" spans="2:15">
      <c r="B1554" s="60"/>
      <c r="C1554" s="65"/>
      <c r="D1554" s="66"/>
      <c r="E1554" s="20" t="str">
        <f t="shared" si="48"/>
        <v>1-1900</v>
      </c>
      <c r="F1554" s="69"/>
      <c r="G1554" s="67"/>
      <c r="H1554" s="69"/>
      <c r="I1554" s="60"/>
      <c r="J1554" s="67"/>
      <c r="K1554" s="25" t="e">
        <f>IFERROR(VLOOKUP(J1554,'DE-PARA'!J:K,2,0),VLOOKUP('BD Conta 5294-1'!J1554,'DE-PARA'!K:L,2,0))</f>
        <v>#N/A</v>
      </c>
      <c r="L1554" s="70"/>
      <c r="M1554" s="101">
        <f t="shared" si="49"/>
        <v>0</v>
      </c>
      <c r="O1554" s="1" t="e">
        <f>VLOOKUP(K1554,'Fluxo de Caixa'!B:B,1,0)</f>
        <v>#N/A</v>
      </c>
    </row>
    <row r="1555" spans="2:15">
      <c r="B1555" s="60"/>
      <c r="C1555" s="65"/>
      <c r="D1555" s="66"/>
      <c r="E1555" s="20" t="str">
        <f t="shared" si="48"/>
        <v>1-1900</v>
      </c>
      <c r="F1555" s="69"/>
      <c r="G1555" s="67"/>
      <c r="H1555" s="69"/>
      <c r="I1555" s="60"/>
      <c r="J1555" s="67"/>
      <c r="K1555" s="25" t="e">
        <f>IFERROR(VLOOKUP(J1555,'DE-PARA'!J:K,2,0),VLOOKUP('BD Conta 5294-1'!J1555,'DE-PARA'!K:L,2,0))</f>
        <v>#N/A</v>
      </c>
      <c r="L1555" s="70"/>
      <c r="M1555" s="101">
        <f t="shared" si="49"/>
        <v>0</v>
      </c>
      <c r="O1555" s="1" t="e">
        <f>VLOOKUP(K1555,'Fluxo de Caixa'!B:B,1,0)</f>
        <v>#N/A</v>
      </c>
    </row>
    <row r="1556" spans="2:15">
      <c r="B1556" s="60"/>
      <c r="C1556" s="65"/>
      <c r="D1556" s="66"/>
      <c r="E1556" s="20" t="str">
        <f t="shared" si="48"/>
        <v>1-1900</v>
      </c>
      <c r="F1556" s="69"/>
      <c r="G1556" s="67"/>
      <c r="H1556" s="69"/>
      <c r="I1556" s="60"/>
      <c r="J1556" s="67"/>
      <c r="K1556" s="25" t="e">
        <f>IFERROR(VLOOKUP(J1556,'DE-PARA'!J:K,2,0),VLOOKUP('BD Conta 5294-1'!J1556,'DE-PARA'!K:L,2,0))</f>
        <v>#N/A</v>
      </c>
      <c r="L1556" s="70"/>
      <c r="M1556" s="101">
        <f t="shared" si="49"/>
        <v>0</v>
      </c>
      <c r="O1556" s="1" t="e">
        <f>VLOOKUP(K1556,'Fluxo de Caixa'!B:B,1,0)</f>
        <v>#N/A</v>
      </c>
    </row>
    <row r="1557" spans="2:15">
      <c r="B1557" s="60"/>
      <c r="C1557" s="65"/>
      <c r="D1557" s="66"/>
      <c r="E1557" s="20" t="str">
        <f t="shared" si="48"/>
        <v>1-1900</v>
      </c>
      <c r="F1557" s="69"/>
      <c r="G1557" s="67"/>
      <c r="H1557" s="69"/>
      <c r="I1557" s="60"/>
      <c r="J1557" s="67"/>
      <c r="K1557" s="25" t="e">
        <f>IFERROR(VLOOKUP(J1557,'DE-PARA'!J:K,2,0),VLOOKUP('BD Conta 5294-1'!J1557,'DE-PARA'!K:L,2,0))</f>
        <v>#N/A</v>
      </c>
      <c r="L1557" s="70"/>
      <c r="M1557" s="101">
        <f t="shared" si="49"/>
        <v>0</v>
      </c>
      <c r="O1557" s="1" t="e">
        <f>VLOOKUP(K1557,'Fluxo de Caixa'!B:B,1,0)</f>
        <v>#N/A</v>
      </c>
    </row>
    <row r="1558" spans="2:15">
      <c r="B1558" s="60"/>
      <c r="C1558" s="65"/>
      <c r="D1558" s="66"/>
      <c r="E1558" s="20" t="str">
        <f t="shared" si="48"/>
        <v>1-1900</v>
      </c>
      <c r="F1558" s="69"/>
      <c r="G1558" s="67"/>
      <c r="H1558" s="69"/>
      <c r="I1558" s="60"/>
      <c r="J1558" s="67"/>
      <c r="K1558" s="25" t="e">
        <f>IFERROR(VLOOKUP(J1558,'DE-PARA'!J:K,2,0),VLOOKUP('BD Conta 5294-1'!J1558,'DE-PARA'!K:L,2,0))</f>
        <v>#N/A</v>
      </c>
      <c r="L1558" s="70"/>
      <c r="M1558" s="101">
        <f t="shared" si="49"/>
        <v>0</v>
      </c>
      <c r="O1558" s="1" t="e">
        <f>VLOOKUP(K1558,'Fluxo de Caixa'!B:B,1,0)</f>
        <v>#N/A</v>
      </c>
    </row>
    <row r="1559" spans="2:15">
      <c r="B1559" s="60"/>
      <c r="C1559" s="65"/>
      <c r="D1559" s="66"/>
      <c r="E1559" s="20" t="str">
        <f t="shared" si="48"/>
        <v>1-1900</v>
      </c>
      <c r="F1559" s="69"/>
      <c r="G1559" s="67"/>
      <c r="H1559" s="69"/>
      <c r="I1559" s="60"/>
      <c r="J1559" s="67"/>
      <c r="K1559" s="25" t="e">
        <f>IFERROR(VLOOKUP(J1559,'DE-PARA'!J:K,2,0),VLOOKUP('BD Conta 5294-1'!J1559,'DE-PARA'!K:L,2,0))</f>
        <v>#N/A</v>
      </c>
      <c r="L1559" s="70"/>
      <c r="M1559" s="101">
        <f t="shared" si="49"/>
        <v>0</v>
      </c>
      <c r="O1559" s="1" t="e">
        <f>VLOOKUP(K1559,'Fluxo de Caixa'!B:B,1,0)</f>
        <v>#N/A</v>
      </c>
    </row>
    <row r="1560" spans="2:15">
      <c r="B1560" s="60"/>
      <c r="C1560" s="65"/>
      <c r="D1560" s="66"/>
      <c r="E1560" s="20" t="str">
        <f t="shared" si="48"/>
        <v>1-1900</v>
      </c>
      <c r="F1560" s="69"/>
      <c r="G1560" s="67"/>
      <c r="H1560" s="69"/>
      <c r="I1560" s="60"/>
      <c r="J1560" s="67"/>
      <c r="K1560" s="25" t="e">
        <f>IFERROR(VLOOKUP(J1560,'DE-PARA'!J:K,2,0),VLOOKUP('BD Conta 5294-1'!J1560,'DE-PARA'!K:L,2,0))</f>
        <v>#N/A</v>
      </c>
      <c r="L1560" s="70"/>
      <c r="M1560" s="101">
        <f t="shared" si="49"/>
        <v>0</v>
      </c>
      <c r="O1560" s="1" t="e">
        <f>VLOOKUP(K1560,'Fluxo de Caixa'!B:B,1,0)</f>
        <v>#N/A</v>
      </c>
    </row>
    <row r="1561" spans="2:15">
      <c r="B1561" s="60"/>
      <c r="C1561" s="65"/>
      <c r="D1561" s="66"/>
      <c r="E1561" s="20" t="str">
        <f t="shared" si="48"/>
        <v>1-1900</v>
      </c>
      <c r="F1561" s="69"/>
      <c r="G1561" s="67"/>
      <c r="H1561" s="69"/>
      <c r="I1561" s="60"/>
      <c r="J1561" s="67"/>
      <c r="K1561" s="25" t="e">
        <f>IFERROR(VLOOKUP(J1561,'DE-PARA'!J:K,2,0),VLOOKUP('BD Conta 5294-1'!J1561,'DE-PARA'!K:L,2,0))</f>
        <v>#N/A</v>
      </c>
      <c r="L1561" s="70"/>
      <c r="M1561" s="101">
        <f t="shared" si="49"/>
        <v>0</v>
      </c>
      <c r="O1561" s="1" t="e">
        <f>VLOOKUP(K1561,'Fluxo de Caixa'!B:B,1,0)</f>
        <v>#N/A</v>
      </c>
    </row>
    <row r="1562" spans="2:15">
      <c r="B1562" s="60"/>
      <c r="C1562" s="65"/>
      <c r="D1562" s="66"/>
      <c r="E1562" s="20" t="str">
        <f t="shared" si="48"/>
        <v>1-1900</v>
      </c>
      <c r="F1562" s="69"/>
      <c r="G1562" s="67"/>
      <c r="H1562" s="69"/>
      <c r="I1562" s="60"/>
      <c r="J1562" s="67"/>
      <c r="K1562" s="25" t="e">
        <f>IFERROR(VLOOKUP(J1562,'DE-PARA'!J:K,2,0),VLOOKUP('BD Conta 5294-1'!J1562,'DE-PARA'!K:L,2,0))</f>
        <v>#N/A</v>
      </c>
      <c r="L1562" s="70"/>
      <c r="M1562" s="101">
        <f t="shared" si="49"/>
        <v>0</v>
      </c>
      <c r="O1562" s="1" t="e">
        <f>VLOOKUP(K1562,'Fluxo de Caixa'!B:B,1,0)</f>
        <v>#N/A</v>
      </c>
    </row>
    <row r="1563" spans="2:15">
      <c r="B1563" s="60"/>
      <c r="C1563" s="65"/>
      <c r="D1563" s="66"/>
      <c r="E1563" s="20" t="str">
        <f t="shared" si="48"/>
        <v>1-1900</v>
      </c>
      <c r="F1563" s="69"/>
      <c r="G1563" s="67"/>
      <c r="H1563" s="69"/>
      <c r="I1563" s="60"/>
      <c r="J1563" s="67"/>
      <c r="K1563" s="25" t="e">
        <f>IFERROR(VLOOKUP(J1563,'DE-PARA'!J:K,2,0),VLOOKUP('BD Conta 5294-1'!J1563,'DE-PARA'!K:L,2,0))</f>
        <v>#N/A</v>
      </c>
      <c r="L1563" s="70"/>
      <c r="M1563" s="101">
        <f t="shared" si="49"/>
        <v>0</v>
      </c>
      <c r="O1563" s="1" t="e">
        <f>VLOOKUP(K1563,'Fluxo de Caixa'!B:B,1,0)</f>
        <v>#N/A</v>
      </c>
    </row>
    <row r="1564" spans="2:15">
      <c r="B1564" s="60"/>
      <c r="C1564" s="65"/>
      <c r="D1564" s="66"/>
      <c r="E1564" s="20" t="str">
        <f t="shared" si="48"/>
        <v>1-1900</v>
      </c>
      <c r="F1564" s="69"/>
      <c r="G1564" s="67"/>
      <c r="H1564" s="69"/>
      <c r="I1564" s="60"/>
      <c r="J1564" s="67"/>
      <c r="K1564" s="25" t="e">
        <f>IFERROR(VLOOKUP(J1564,'DE-PARA'!J:K,2,0),VLOOKUP('BD Conta 5294-1'!J1564,'DE-PARA'!K:L,2,0))</f>
        <v>#N/A</v>
      </c>
      <c r="L1564" s="70"/>
      <c r="M1564" s="101">
        <f t="shared" si="49"/>
        <v>0</v>
      </c>
      <c r="O1564" s="1" t="e">
        <f>VLOOKUP(K1564,'Fluxo de Caixa'!B:B,1,0)</f>
        <v>#N/A</v>
      </c>
    </row>
    <row r="1565" spans="2:15">
      <c r="B1565" s="60"/>
      <c r="C1565" s="65"/>
      <c r="D1565" s="66"/>
      <c r="E1565" s="20" t="str">
        <f t="shared" si="48"/>
        <v>1-1900</v>
      </c>
      <c r="F1565" s="69"/>
      <c r="G1565" s="67"/>
      <c r="H1565" s="69"/>
      <c r="I1565" s="60"/>
      <c r="J1565" s="67"/>
      <c r="K1565" s="25" t="e">
        <f>IFERROR(VLOOKUP(J1565,'DE-PARA'!J:K,2,0),VLOOKUP('BD Conta 5294-1'!J1565,'DE-PARA'!K:L,2,0))</f>
        <v>#N/A</v>
      </c>
      <c r="L1565" s="70"/>
      <c r="M1565" s="101">
        <f t="shared" si="49"/>
        <v>0</v>
      </c>
      <c r="O1565" s="1" t="e">
        <f>VLOOKUP(K1565,'Fluxo de Caixa'!B:B,1,0)</f>
        <v>#N/A</v>
      </c>
    </row>
    <row r="1566" spans="2:15">
      <c r="B1566" s="60"/>
      <c r="C1566" s="65"/>
      <c r="D1566" s="66"/>
      <c r="E1566" s="20" t="str">
        <f t="shared" si="48"/>
        <v>1-1900</v>
      </c>
      <c r="F1566" s="69"/>
      <c r="G1566" s="67"/>
      <c r="H1566" s="69"/>
      <c r="I1566" s="60"/>
      <c r="J1566" s="67"/>
      <c r="K1566" s="25" t="e">
        <f>IFERROR(VLOOKUP(J1566,'DE-PARA'!J:K,2,0),VLOOKUP('BD Conta 5294-1'!J1566,'DE-PARA'!K:L,2,0))</f>
        <v>#N/A</v>
      </c>
      <c r="L1566" s="70"/>
      <c r="M1566" s="101">
        <f t="shared" si="49"/>
        <v>0</v>
      </c>
      <c r="O1566" s="1" t="e">
        <f>VLOOKUP(K1566,'Fluxo de Caixa'!B:B,1,0)</f>
        <v>#N/A</v>
      </c>
    </row>
    <row r="1567" spans="2:15">
      <c r="B1567" s="60"/>
      <c r="C1567" s="65"/>
      <c r="D1567" s="66"/>
      <c r="E1567" s="20" t="str">
        <f t="shared" si="48"/>
        <v>1-1900</v>
      </c>
      <c r="F1567" s="69"/>
      <c r="G1567" s="67"/>
      <c r="H1567" s="69"/>
      <c r="I1567" s="60"/>
      <c r="J1567" s="67"/>
      <c r="K1567" s="25" t="e">
        <f>IFERROR(VLOOKUP(J1567,'DE-PARA'!J:K,2,0),VLOOKUP('BD Conta 5294-1'!J1567,'DE-PARA'!K:L,2,0))</f>
        <v>#N/A</v>
      </c>
      <c r="L1567" s="70"/>
      <c r="M1567" s="101">
        <f t="shared" si="49"/>
        <v>0</v>
      </c>
      <c r="O1567" s="1" t="e">
        <f>VLOOKUP(K1567,'Fluxo de Caixa'!B:B,1,0)</f>
        <v>#N/A</v>
      </c>
    </row>
    <row r="1568" spans="2:15">
      <c r="B1568" s="60"/>
      <c r="C1568" s="65"/>
      <c r="D1568" s="66"/>
      <c r="E1568" s="20" t="str">
        <f t="shared" si="48"/>
        <v>1-1900</v>
      </c>
      <c r="F1568" s="69"/>
      <c r="G1568" s="67"/>
      <c r="H1568" s="69"/>
      <c r="I1568" s="60"/>
      <c r="J1568" s="67"/>
      <c r="K1568" s="25" t="e">
        <f>IFERROR(VLOOKUP(J1568,'DE-PARA'!J:K,2,0),VLOOKUP('BD Conta 5294-1'!J1568,'DE-PARA'!K:L,2,0))</f>
        <v>#N/A</v>
      </c>
      <c r="L1568" s="70"/>
      <c r="M1568" s="101">
        <f t="shared" si="49"/>
        <v>0</v>
      </c>
      <c r="O1568" s="1" t="e">
        <f>VLOOKUP(K1568,'Fluxo de Caixa'!B:B,1,0)</f>
        <v>#N/A</v>
      </c>
    </row>
    <row r="1569" spans="2:15">
      <c r="B1569" s="60"/>
      <c r="C1569" s="65"/>
      <c r="D1569" s="66"/>
      <c r="E1569" s="20" t="str">
        <f t="shared" si="48"/>
        <v>1-1900</v>
      </c>
      <c r="F1569" s="69"/>
      <c r="G1569" s="67"/>
      <c r="H1569" s="69"/>
      <c r="I1569" s="60"/>
      <c r="J1569" s="67"/>
      <c r="K1569" s="25" t="e">
        <f>IFERROR(VLOOKUP(J1569,'DE-PARA'!J:K,2,0),VLOOKUP('BD Conta 5294-1'!J1569,'DE-PARA'!K:L,2,0))</f>
        <v>#N/A</v>
      </c>
      <c r="L1569" s="70"/>
      <c r="M1569" s="101">
        <f t="shared" si="49"/>
        <v>0</v>
      </c>
      <c r="O1569" s="1" t="e">
        <f>VLOOKUP(K1569,'Fluxo de Caixa'!B:B,1,0)</f>
        <v>#N/A</v>
      </c>
    </row>
    <row r="1570" spans="2:15">
      <c r="B1570" s="60"/>
      <c r="C1570" s="65"/>
      <c r="D1570" s="66"/>
      <c r="E1570" s="20" t="str">
        <f t="shared" si="48"/>
        <v>1-1900</v>
      </c>
      <c r="F1570" s="69"/>
      <c r="G1570" s="67"/>
      <c r="H1570" s="69"/>
      <c r="I1570" s="60"/>
      <c r="J1570" s="67"/>
      <c r="K1570" s="25" t="e">
        <f>IFERROR(VLOOKUP(J1570,'DE-PARA'!J:K,2,0),VLOOKUP('BD Conta 5294-1'!J1570,'DE-PARA'!K:L,2,0))</f>
        <v>#N/A</v>
      </c>
      <c r="L1570" s="70"/>
      <c r="M1570" s="101">
        <f t="shared" si="49"/>
        <v>0</v>
      </c>
      <c r="O1570" s="1" t="e">
        <f>VLOOKUP(K1570,'Fluxo de Caixa'!B:B,1,0)</f>
        <v>#N/A</v>
      </c>
    </row>
    <row r="1571" spans="2:15">
      <c r="B1571" s="60"/>
      <c r="C1571" s="65"/>
      <c r="D1571" s="66"/>
      <c r="E1571" s="20" t="str">
        <f t="shared" si="48"/>
        <v>1-1900</v>
      </c>
      <c r="F1571" s="69"/>
      <c r="G1571" s="67"/>
      <c r="H1571" s="69"/>
      <c r="I1571" s="60"/>
      <c r="J1571" s="67"/>
      <c r="K1571" s="25" t="e">
        <f>IFERROR(VLOOKUP(J1571,'DE-PARA'!J:K,2,0),VLOOKUP('BD Conta 5294-1'!J1571,'DE-PARA'!K:L,2,0))</f>
        <v>#N/A</v>
      </c>
      <c r="L1571" s="70"/>
      <c r="M1571" s="101">
        <f t="shared" si="49"/>
        <v>0</v>
      </c>
      <c r="O1571" s="1" t="e">
        <f>VLOOKUP(K1571,'Fluxo de Caixa'!B:B,1,0)</f>
        <v>#N/A</v>
      </c>
    </row>
    <row r="1572" spans="2:15">
      <c r="B1572" s="60"/>
      <c r="C1572" s="65"/>
      <c r="D1572" s="66"/>
      <c r="E1572" s="20" t="str">
        <f t="shared" si="48"/>
        <v>1-1900</v>
      </c>
      <c r="F1572" s="69"/>
      <c r="G1572" s="67"/>
      <c r="H1572" s="69"/>
      <c r="I1572" s="60"/>
      <c r="J1572" s="67"/>
      <c r="K1572" s="25" t="e">
        <f>IFERROR(VLOOKUP(J1572,'DE-PARA'!J:K,2,0),VLOOKUP('BD Conta 5294-1'!J1572,'DE-PARA'!K:L,2,0))</f>
        <v>#N/A</v>
      </c>
      <c r="L1572" s="70"/>
      <c r="M1572" s="101">
        <f t="shared" si="49"/>
        <v>0</v>
      </c>
      <c r="O1572" s="1" t="e">
        <f>VLOOKUP(K1572,'Fluxo de Caixa'!B:B,1,0)</f>
        <v>#N/A</v>
      </c>
    </row>
    <row r="1573" spans="2:15">
      <c r="B1573" s="60"/>
      <c r="C1573" s="65"/>
      <c r="D1573" s="66"/>
      <c r="E1573" s="20" t="str">
        <f t="shared" si="48"/>
        <v>1-1900</v>
      </c>
      <c r="F1573" s="69"/>
      <c r="G1573" s="67"/>
      <c r="H1573" s="69"/>
      <c r="I1573" s="60"/>
      <c r="J1573" s="67"/>
      <c r="K1573" s="25" t="e">
        <f>IFERROR(VLOOKUP(J1573,'DE-PARA'!J:K,2,0),VLOOKUP('BD Conta 5294-1'!J1573,'DE-PARA'!K:L,2,0))</f>
        <v>#N/A</v>
      </c>
      <c r="L1573" s="70"/>
      <c r="M1573" s="101">
        <f t="shared" si="49"/>
        <v>0</v>
      </c>
      <c r="O1573" s="1" t="e">
        <f>VLOOKUP(K1573,'Fluxo de Caixa'!B:B,1,0)</f>
        <v>#N/A</v>
      </c>
    </row>
    <row r="1574" spans="2:15">
      <c r="B1574" s="60"/>
      <c r="C1574" s="65"/>
      <c r="D1574" s="66"/>
      <c r="E1574" s="20" t="str">
        <f t="shared" si="48"/>
        <v>1-1900</v>
      </c>
      <c r="F1574" s="69"/>
      <c r="G1574" s="67"/>
      <c r="H1574" s="69"/>
      <c r="I1574" s="60"/>
      <c r="J1574" s="67"/>
      <c r="K1574" s="25" t="e">
        <f>IFERROR(VLOOKUP(J1574,'DE-PARA'!J:K,2,0),VLOOKUP('BD Conta 5294-1'!J1574,'DE-PARA'!K:L,2,0))</f>
        <v>#N/A</v>
      </c>
      <c r="L1574" s="70"/>
      <c r="M1574" s="101">
        <f t="shared" si="49"/>
        <v>0</v>
      </c>
      <c r="O1574" s="1" t="e">
        <f>VLOOKUP(K1574,'Fluxo de Caixa'!B:B,1,0)</f>
        <v>#N/A</v>
      </c>
    </row>
    <row r="1575" spans="2:15">
      <c r="B1575" s="60"/>
      <c r="C1575" s="65"/>
      <c r="D1575" s="66"/>
      <c r="E1575" s="20" t="str">
        <f t="shared" si="48"/>
        <v>1-1900</v>
      </c>
      <c r="F1575" s="69"/>
      <c r="G1575" s="67"/>
      <c r="H1575" s="69"/>
      <c r="I1575" s="60"/>
      <c r="J1575" s="67"/>
      <c r="K1575" s="25" t="e">
        <f>IFERROR(VLOOKUP(J1575,'DE-PARA'!J:K,2,0),VLOOKUP('BD Conta 5294-1'!J1575,'DE-PARA'!K:L,2,0))</f>
        <v>#N/A</v>
      </c>
      <c r="L1575" s="70"/>
      <c r="M1575" s="101">
        <f t="shared" si="49"/>
        <v>0</v>
      </c>
      <c r="O1575" s="1" t="e">
        <f>VLOOKUP(K1575,'Fluxo de Caixa'!B:B,1,0)</f>
        <v>#N/A</v>
      </c>
    </row>
    <row r="1576" spans="2:15">
      <c r="B1576" s="60"/>
      <c r="C1576" s="65"/>
      <c r="D1576" s="66"/>
      <c r="E1576" s="20" t="str">
        <f t="shared" si="48"/>
        <v>1-1900</v>
      </c>
      <c r="F1576" s="69"/>
      <c r="G1576" s="67"/>
      <c r="H1576" s="69"/>
      <c r="I1576" s="60"/>
      <c r="J1576" s="67"/>
      <c r="K1576" s="25" t="e">
        <f>IFERROR(VLOOKUP(J1576,'DE-PARA'!J:K,2,0),VLOOKUP('BD Conta 5294-1'!J1576,'DE-PARA'!K:L,2,0))</f>
        <v>#N/A</v>
      </c>
      <c r="L1576" s="70"/>
      <c r="M1576" s="101">
        <f t="shared" si="49"/>
        <v>0</v>
      </c>
      <c r="O1576" s="1" t="e">
        <f>VLOOKUP(K1576,'Fluxo de Caixa'!B:B,1,0)</f>
        <v>#N/A</v>
      </c>
    </row>
    <row r="1577" spans="2:15">
      <c r="B1577" s="60"/>
      <c r="C1577" s="65"/>
      <c r="D1577" s="66"/>
      <c r="E1577" s="20" t="str">
        <f t="shared" si="48"/>
        <v>1-1900</v>
      </c>
      <c r="F1577" s="69"/>
      <c r="G1577" s="67"/>
      <c r="H1577" s="69"/>
      <c r="I1577" s="60"/>
      <c r="J1577" s="67"/>
      <c r="K1577" s="25" t="e">
        <f>IFERROR(VLOOKUP(J1577,'DE-PARA'!J:K,2,0),VLOOKUP('BD Conta 5294-1'!J1577,'DE-PARA'!K:L,2,0))</f>
        <v>#N/A</v>
      </c>
      <c r="L1577" s="70"/>
      <c r="M1577" s="101">
        <f t="shared" si="49"/>
        <v>0</v>
      </c>
      <c r="O1577" s="1" t="e">
        <f>VLOOKUP(K1577,'Fluxo de Caixa'!B:B,1,0)</f>
        <v>#N/A</v>
      </c>
    </row>
    <row r="1578" spans="2:15">
      <c r="B1578" s="60"/>
      <c r="C1578" s="65"/>
      <c r="D1578" s="66"/>
      <c r="E1578" s="20" t="str">
        <f t="shared" si="48"/>
        <v>1-1900</v>
      </c>
      <c r="F1578" s="69"/>
      <c r="G1578" s="67"/>
      <c r="H1578" s="69"/>
      <c r="I1578" s="60"/>
      <c r="J1578" s="67"/>
      <c r="K1578" s="25" t="e">
        <f>IFERROR(VLOOKUP(J1578,'DE-PARA'!J:K,2,0),VLOOKUP('BD Conta 5294-1'!J1578,'DE-PARA'!K:L,2,0))</f>
        <v>#N/A</v>
      </c>
      <c r="L1578" s="70"/>
      <c r="M1578" s="101">
        <f t="shared" si="49"/>
        <v>0</v>
      </c>
      <c r="O1578" s="1" t="e">
        <f>VLOOKUP(K1578,'Fluxo de Caixa'!B:B,1,0)</f>
        <v>#N/A</v>
      </c>
    </row>
    <row r="1579" spans="2:15">
      <c r="B1579" s="60"/>
      <c r="C1579" s="65"/>
      <c r="D1579" s="66"/>
      <c r="E1579" s="20" t="str">
        <f t="shared" si="48"/>
        <v>1-1900</v>
      </c>
      <c r="F1579" s="69"/>
      <c r="G1579" s="67"/>
      <c r="H1579" s="69"/>
      <c r="I1579" s="60"/>
      <c r="J1579" s="67"/>
      <c r="K1579" s="25" t="e">
        <f>IFERROR(VLOOKUP(J1579,'DE-PARA'!J:K,2,0),VLOOKUP('BD Conta 5294-1'!J1579,'DE-PARA'!K:L,2,0))</f>
        <v>#N/A</v>
      </c>
      <c r="L1579" s="70"/>
      <c r="M1579" s="101">
        <f t="shared" si="49"/>
        <v>0</v>
      </c>
      <c r="O1579" s="1" t="e">
        <f>VLOOKUP(K1579,'Fluxo de Caixa'!B:B,1,0)</f>
        <v>#N/A</v>
      </c>
    </row>
    <row r="1580" spans="2:15">
      <c r="B1580" s="60"/>
      <c r="C1580" s="65"/>
      <c r="D1580" s="66"/>
      <c r="E1580" s="20" t="str">
        <f t="shared" si="48"/>
        <v>1-1900</v>
      </c>
      <c r="F1580" s="69"/>
      <c r="G1580" s="67"/>
      <c r="H1580" s="69"/>
      <c r="I1580" s="60"/>
      <c r="J1580" s="67"/>
      <c r="K1580" s="25" t="e">
        <f>IFERROR(VLOOKUP(J1580,'DE-PARA'!J:K,2,0),VLOOKUP('BD Conta 5294-1'!J1580,'DE-PARA'!K:L,2,0))</f>
        <v>#N/A</v>
      </c>
      <c r="L1580" s="70"/>
      <c r="M1580" s="101">
        <f t="shared" si="49"/>
        <v>0</v>
      </c>
      <c r="O1580" s="1" t="e">
        <f>VLOOKUP(K1580,'Fluxo de Caixa'!B:B,1,0)</f>
        <v>#N/A</v>
      </c>
    </row>
    <row r="1581" spans="2:15">
      <c r="B1581" s="60"/>
      <c r="C1581" s="65"/>
      <c r="D1581" s="66"/>
      <c r="E1581" s="20" t="str">
        <f t="shared" si="48"/>
        <v>1-1900</v>
      </c>
      <c r="F1581" s="69"/>
      <c r="G1581" s="67"/>
      <c r="H1581" s="69"/>
      <c r="I1581" s="60"/>
      <c r="J1581" s="67"/>
      <c r="K1581" s="25" t="e">
        <f>IFERROR(VLOOKUP(J1581,'DE-PARA'!J:K,2,0),VLOOKUP('BD Conta 5294-1'!J1581,'DE-PARA'!K:L,2,0))</f>
        <v>#N/A</v>
      </c>
      <c r="L1581" s="70"/>
      <c r="M1581" s="101">
        <f t="shared" si="49"/>
        <v>0</v>
      </c>
      <c r="O1581" s="1" t="e">
        <f>VLOOKUP(K1581,'Fluxo de Caixa'!B:B,1,0)</f>
        <v>#N/A</v>
      </c>
    </row>
    <row r="1582" spans="2:15">
      <c r="B1582" s="60"/>
      <c r="C1582" s="65"/>
      <c r="D1582" s="66"/>
      <c r="E1582" s="20" t="str">
        <f t="shared" si="48"/>
        <v>1-1900</v>
      </c>
      <c r="F1582" s="69"/>
      <c r="G1582" s="67"/>
      <c r="H1582" s="69"/>
      <c r="I1582" s="60"/>
      <c r="J1582" s="67"/>
      <c r="K1582" s="25" t="e">
        <f>IFERROR(VLOOKUP(J1582,'DE-PARA'!J:K,2,0),VLOOKUP('BD Conta 5294-1'!J1582,'DE-PARA'!K:L,2,0))</f>
        <v>#N/A</v>
      </c>
      <c r="L1582" s="70"/>
      <c r="M1582" s="101">
        <f t="shared" si="49"/>
        <v>0</v>
      </c>
      <c r="O1582" s="1" t="e">
        <f>VLOOKUP(K1582,'Fluxo de Caixa'!B:B,1,0)</f>
        <v>#N/A</v>
      </c>
    </row>
    <row r="1583" spans="2:15">
      <c r="B1583" s="60"/>
      <c r="C1583" s="65"/>
      <c r="D1583" s="66"/>
      <c r="E1583" s="20" t="str">
        <f t="shared" si="48"/>
        <v>1-1900</v>
      </c>
      <c r="F1583" s="69"/>
      <c r="G1583" s="67"/>
      <c r="H1583" s="69"/>
      <c r="I1583" s="60"/>
      <c r="J1583" s="67"/>
      <c r="K1583" s="25" t="e">
        <f>IFERROR(VLOOKUP(J1583,'DE-PARA'!J:K,2,0),VLOOKUP('BD Conta 5294-1'!J1583,'DE-PARA'!K:L,2,0))</f>
        <v>#N/A</v>
      </c>
      <c r="L1583" s="70"/>
      <c r="M1583" s="101">
        <f t="shared" si="49"/>
        <v>0</v>
      </c>
      <c r="O1583" s="1" t="e">
        <f>VLOOKUP(K1583,'Fluxo de Caixa'!B:B,1,0)</f>
        <v>#N/A</v>
      </c>
    </row>
    <row r="1584" spans="2:15">
      <c r="B1584" s="60"/>
      <c r="C1584" s="65"/>
      <c r="D1584" s="66"/>
      <c r="E1584" s="20" t="str">
        <f t="shared" si="48"/>
        <v>1-1900</v>
      </c>
      <c r="F1584" s="69"/>
      <c r="G1584" s="67"/>
      <c r="H1584" s="69"/>
      <c r="I1584" s="60"/>
      <c r="J1584" s="67"/>
      <c r="K1584" s="25" t="e">
        <f>IFERROR(VLOOKUP(J1584,'DE-PARA'!J:K,2,0),VLOOKUP('BD Conta 5294-1'!J1584,'DE-PARA'!K:L,2,0))</f>
        <v>#N/A</v>
      </c>
      <c r="L1584" s="70"/>
      <c r="M1584" s="101">
        <f t="shared" si="49"/>
        <v>0</v>
      </c>
      <c r="O1584" s="1" t="e">
        <f>VLOOKUP(K1584,'Fluxo de Caixa'!B:B,1,0)</f>
        <v>#N/A</v>
      </c>
    </row>
    <row r="1585" spans="2:15">
      <c r="B1585" s="60"/>
      <c r="C1585" s="65"/>
      <c r="D1585" s="66"/>
      <c r="E1585" s="20" t="str">
        <f t="shared" si="48"/>
        <v>1-1900</v>
      </c>
      <c r="F1585" s="69"/>
      <c r="G1585" s="67"/>
      <c r="H1585" s="69"/>
      <c r="I1585" s="60"/>
      <c r="J1585" s="67"/>
      <c r="K1585" s="25" t="e">
        <f>IFERROR(VLOOKUP(J1585,'DE-PARA'!J:K,2,0),VLOOKUP('BD Conta 5294-1'!J1585,'DE-PARA'!K:L,2,0))</f>
        <v>#N/A</v>
      </c>
      <c r="L1585" s="70"/>
      <c r="M1585" s="101">
        <f t="shared" si="49"/>
        <v>0</v>
      </c>
      <c r="O1585" s="1" t="e">
        <f>VLOOKUP(K1585,'Fluxo de Caixa'!B:B,1,0)</f>
        <v>#N/A</v>
      </c>
    </row>
    <row r="1586" spans="2:15">
      <c r="B1586" s="60"/>
      <c r="C1586" s="65"/>
      <c r="D1586" s="66"/>
      <c r="E1586" s="20" t="str">
        <f t="shared" si="48"/>
        <v>1-1900</v>
      </c>
      <c r="F1586" s="69"/>
      <c r="G1586" s="67"/>
      <c r="H1586" s="69"/>
      <c r="I1586" s="60"/>
      <c r="J1586" s="67"/>
      <c r="K1586" s="25" t="e">
        <f>IFERROR(VLOOKUP(J1586,'DE-PARA'!J:K,2,0),VLOOKUP('BD Conta 5294-1'!J1586,'DE-PARA'!K:L,2,0))</f>
        <v>#N/A</v>
      </c>
      <c r="L1586" s="70"/>
      <c r="M1586" s="101">
        <f t="shared" si="49"/>
        <v>0</v>
      </c>
      <c r="O1586" s="1" t="e">
        <f>VLOOKUP(K1586,'Fluxo de Caixa'!B:B,1,0)</f>
        <v>#N/A</v>
      </c>
    </row>
    <row r="1587" spans="2:15">
      <c r="B1587" s="60"/>
      <c r="C1587" s="65"/>
      <c r="D1587" s="66"/>
      <c r="E1587" s="20" t="str">
        <f t="shared" si="48"/>
        <v>1-1900</v>
      </c>
      <c r="F1587" s="69"/>
      <c r="G1587" s="67"/>
      <c r="H1587" s="69"/>
      <c r="I1587" s="60"/>
      <c r="J1587" s="67"/>
      <c r="K1587" s="25" t="e">
        <f>IFERROR(VLOOKUP(J1587,'DE-PARA'!J:K,2,0),VLOOKUP('BD Conta 5294-1'!J1587,'DE-PARA'!K:L,2,0))</f>
        <v>#N/A</v>
      </c>
      <c r="L1587" s="70"/>
      <c r="M1587" s="101">
        <f t="shared" si="49"/>
        <v>0</v>
      </c>
      <c r="O1587" s="1" t="e">
        <f>VLOOKUP(K1587,'Fluxo de Caixa'!B:B,1,0)</f>
        <v>#N/A</v>
      </c>
    </row>
    <row r="1588" spans="2:15">
      <c r="B1588" s="60"/>
      <c r="C1588" s="65"/>
      <c r="D1588" s="66"/>
      <c r="E1588" s="20" t="str">
        <f t="shared" si="48"/>
        <v>1-1900</v>
      </c>
      <c r="F1588" s="69"/>
      <c r="G1588" s="67"/>
      <c r="H1588" s="69"/>
      <c r="I1588" s="60"/>
      <c r="J1588" s="67"/>
      <c r="K1588" s="25" t="e">
        <f>IFERROR(VLOOKUP(J1588,'DE-PARA'!J:K,2,0),VLOOKUP('BD Conta 5294-1'!J1588,'DE-PARA'!K:L,2,0))</f>
        <v>#N/A</v>
      </c>
      <c r="L1588" s="70"/>
      <c r="M1588" s="101">
        <f t="shared" si="49"/>
        <v>0</v>
      </c>
      <c r="O1588" s="1" t="e">
        <f>VLOOKUP(K1588,'Fluxo de Caixa'!B:B,1,0)</f>
        <v>#N/A</v>
      </c>
    </row>
    <row r="1589" spans="2:15">
      <c r="B1589" s="60"/>
      <c r="C1589" s="65"/>
      <c r="D1589" s="66"/>
      <c r="E1589" s="20" t="str">
        <f t="shared" si="48"/>
        <v>1-1900</v>
      </c>
      <c r="F1589" s="69"/>
      <c r="G1589" s="67"/>
      <c r="H1589" s="69"/>
      <c r="I1589" s="60"/>
      <c r="J1589" s="67"/>
      <c r="K1589" s="25" t="e">
        <f>IFERROR(VLOOKUP(J1589,'DE-PARA'!J:K,2,0),VLOOKUP('BD Conta 5294-1'!J1589,'DE-PARA'!K:L,2,0))</f>
        <v>#N/A</v>
      </c>
      <c r="L1589" s="70"/>
      <c r="M1589" s="101">
        <f t="shared" si="49"/>
        <v>0</v>
      </c>
      <c r="O1589" s="1" t="e">
        <f>VLOOKUP(K1589,'Fluxo de Caixa'!B:B,1,0)</f>
        <v>#N/A</v>
      </c>
    </row>
    <row r="1590" spans="2:15">
      <c r="B1590" s="60"/>
      <c r="C1590" s="65"/>
      <c r="D1590" s="66"/>
      <c r="E1590" s="20" t="str">
        <f t="shared" si="48"/>
        <v>1-1900</v>
      </c>
      <c r="F1590" s="69"/>
      <c r="G1590" s="67"/>
      <c r="H1590" s="69"/>
      <c r="I1590" s="60"/>
      <c r="J1590" s="67"/>
      <c r="K1590" s="25" t="e">
        <f>IFERROR(VLOOKUP(J1590,'DE-PARA'!J:K,2,0),VLOOKUP('BD Conta 5294-1'!J1590,'DE-PARA'!K:L,2,0))</f>
        <v>#N/A</v>
      </c>
      <c r="L1590" s="70"/>
      <c r="M1590" s="101">
        <f t="shared" si="49"/>
        <v>0</v>
      </c>
      <c r="O1590" s="1" t="e">
        <f>VLOOKUP(K1590,'Fluxo de Caixa'!B:B,1,0)</f>
        <v>#N/A</v>
      </c>
    </row>
    <row r="1591" spans="2:15">
      <c r="B1591" s="60"/>
      <c r="C1591" s="65"/>
      <c r="D1591" s="66"/>
      <c r="E1591" s="20" t="str">
        <f t="shared" si="48"/>
        <v>1-1900</v>
      </c>
      <c r="F1591" s="69"/>
      <c r="G1591" s="67"/>
      <c r="H1591" s="69"/>
      <c r="I1591" s="60"/>
      <c r="J1591" s="67"/>
      <c r="K1591" s="25" t="e">
        <f>IFERROR(VLOOKUP(J1591,'DE-PARA'!J:K,2,0),VLOOKUP('BD Conta 5294-1'!J1591,'DE-PARA'!K:L,2,0))</f>
        <v>#N/A</v>
      </c>
      <c r="L1591" s="70"/>
      <c r="M1591" s="101">
        <f t="shared" si="49"/>
        <v>0</v>
      </c>
      <c r="O1591" s="1" t="e">
        <f>VLOOKUP(K1591,'Fluxo de Caixa'!B:B,1,0)</f>
        <v>#N/A</v>
      </c>
    </row>
    <row r="1592" spans="2:15">
      <c r="B1592" s="60"/>
      <c r="C1592" s="65"/>
      <c r="D1592" s="66"/>
      <c r="E1592" s="20" t="str">
        <f t="shared" si="48"/>
        <v>1-1900</v>
      </c>
      <c r="F1592" s="69"/>
      <c r="G1592" s="67"/>
      <c r="H1592" s="69"/>
      <c r="I1592" s="60"/>
      <c r="J1592" s="67"/>
      <c r="K1592" s="25" t="e">
        <f>IFERROR(VLOOKUP(J1592,'DE-PARA'!J:K,2,0),VLOOKUP('BD Conta 5294-1'!J1592,'DE-PARA'!K:L,2,0))</f>
        <v>#N/A</v>
      </c>
      <c r="L1592" s="70"/>
      <c r="M1592" s="101">
        <f t="shared" si="49"/>
        <v>0</v>
      </c>
      <c r="O1592" s="1" t="e">
        <f>VLOOKUP(K1592,'Fluxo de Caixa'!B:B,1,0)</f>
        <v>#N/A</v>
      </c>
    </row>
    <row r="1593" spans="2:15">
      <c r="B1593" s="60"/>
      <c r="C1593" s="65"/>
      <c r="D1593" s="66"/>
      <c r="E1593" s="20" t="str">
        <f t="shared" si="48"/>
        <v>1-1900</v>
      </c>
      <c r="F1593" s="69"/>
      <c r="G1593" s="67"/>
      <c r="H1593" s="69"/>
      <c r="I1593" s="60"/>
      <c r="J1593" s="67"/>
      <c r="K1593" s="25" t="e">
        <f>IFERROR(VLOOKUP(J1593,'DE-PARA'!J:K,2,0),VLOOKUP('BD Conta 5294-1'!J1593,'DE-PARA'!K:L,2,0))</f>
        <v>#N/A</v>
      </c>
      <c r="L1593" s="70"/>
      <c r="M1593" s="101">
        <f t="shared" si="49"/>
        <v>0</v>
      </c>
      <c r="O1593" s="1" t="e">
        <f>VLOOKUP(K1593,'Fluxo de Caixa'!B:B,1,0)</f>
        <v>#N/A</v>
      </c>
    </row>
    <row r="1594" spans="2:15">
      <c r="B1594" s="60"/>
      <c r="C1594" s="65"/>
      <c r="D1594" s="66"/>
      <c r="E1594" s="20" t="str">
        <f t="shared" si="48"/>
        <v>1-1900</v>
      </c>
      <c r="F1594" s="69"/>
      <c r="G1594" s="67"/>
      <c r="H1594" s="69"/>
      <c r="I1594" s="60"/>
      <c r="J1594" s="67"/>
      <c r="K1594" s="25" t="e">
        <f>IFERROR(VLOOKUP(J1594,'DE-PARA'!J:K,2,0),VLOOKUP('BD Conta 5294-1'!J1594,'DE-PARA'!K:L,2,0))</f>
        <v>#N/A</v>
      </c>
      <c r="L1594" s="70"/>
      <c r="M1594" s="101">
        <f t="shared" si="49"/>
        <v>0</v>
      </c>
      <c r="O1594" s="1" t="e">
        <f>VLOOKUP(K1594,'Fluxo de Caixa'!B:B,1,0)</f>
        <v>#N/A</v>
      </c>
    </row>
    <row r="1595" spans="2:15">
      <c r="B1595" s="60"/>
      <c r="C1595" s="65"/>
      <c r="D1595" s="66"/>
      <c r="E1595" s="20" t="str">
        <f t="shared" si="48"/>
        <v>1-1900</v>
      </c>
      <c r="F1595" s="69"/>
      <c r="G1595" s="67"/>
      <c r="H1595" s="69"/>
      <c r="I1595" s="60"/>
      <c r="J1595" s="67"/>
      <c r="K1595" s="25" t="e">
        <f>IFERROR(VLOOKUP(J1595,'DE-PARA'!J:K,2,0),VLOOKUP('BD Conta 5294-1'!J1595,'DE-PARA'!K:L,2,0))</f>
        <v>#N/A</v>
      </c>
      <c r="L1595" s="70"/>
      <c r="M1595" s="101">
        <f t="shared" si="49"/>
        <v>0</v>
      </c>
      <c r="O1595" s="1" t="e">
        <f>VLOOKUP(K1595,'Fluxo de Caixa'!B:B,1,0)</f>
        <v>#N/A</v>
      </c>
    </row>
    <row r="1596" spans="2:15">
      <c r="B1596" s="60"/>
      <c r="C1596" s="65"/>
      <c r="D1596" s="66"/>
      <c r="E1596" s="20" t="str">
        <f t="shared" si="48"/>
        <v>1-1900</v>
      </c>
      <c r="F1596" s="69"/>
      <c r="G1596" s="67"/>
      <c r="H1596" s="69"/>
      <c r="I1596" s="60"/>
      <c r="J1596" s="67"/>
      <c r="K1596" s="25" t="e">
        <f>IFERROR(VLOOKUP(J1596,'DE-PARA'!J:K,2,0),VLOOKUP('BD Conta 5294-1'!J1596,'DE-PARA'!K:L,2,0))</f>
        <v>#N/A</v>
      </c>
      <c r="L1596" s="70"/>
      <c r="M1596" s="101">
        <f t="shared" si="49"/>
        <v>0</v>
      </c>
      <c r="O1596" s="1" t="e">
        <f>VLOOKUP(K1596,'Fluxo de Caixa'!B:B,1,0)</f>
        <v>#N/A</v>
      </c>
    </row>
    <row r="1597" spans="2:15">
      <c r="B1597" s="60"/>
      <c r="C1597" s="65"/>
      <c r="D1597" s="66"/>
      <c r="E1597" s="20" t="str">
        <f t="shared" si="48"/>
        <v>1-1900</v>
      </c>
      <c r="F1597" s="69"/>
      <c r="G1597" s="67"/>
      <c r="H1597" s="69"/>
      <c r="I1597" s="60"/>
      <c r="J1597" s="67"/>
      <c r="K1597" s="25" t="e">
        <f>IFERROR(VLOOKUP(J1597,'DE-PARA'!J:K,2,0),VLOOKUP('BD Conta 5294-1'!J1597,'DE-PARA'!K:L,2,0))</f>
        <v>#N/A</v>
      </c>
      <c r="L1597" s="70"/>
      <c r="M1597" s="101">
        <f t="shared" si="49"/>
        <v>0</v>
      </c>
      <c r="O1597" s="1" t="e">
        <f>VLOOKUP(K1597,'Fluxo de Caixa'!B:B,1,0)</f>
        <v>#N/A</v>
      </c>
    </row>
    <row r="1598" spans="2:15">
      <c r="B1598" s="60"/>
      <c r="C1598" s="65"/>
      <c r="D1598" s="66"/>
      <c r="E1598" s="20" t="str">
        <f t="shared" si="48"/>
        <v>1-1900</v>
      </c>
      <c r="F1598" s="69"/>
      <c r="G1598" s="67"/>
      <c r="H1598" s="69"/>
      <c r="I1598" s="60"/>
      <c r="J1598" s="67"/>
      <c r="K1598" s="25" t="e">
        <f>IFERROR(VLOOKUP(J1598,'DE-PARA'!J:K,2,0),VLOOKUP('BD Conta 5294-1'!J1598,'DE-PARA'!K:L,2,0))</f>
        <v>#N/A</v>
      </c>
      <c r="L1598" s="70"/>
      <c r="M1598" s="101">
        <f t="shared" si="49"/>
        <v>0</v>
      </c>
      <c r="O1598" s="1" t="e">
        <f>VLOOKUP(K1598,'Fluxo de Caixa'!B:B,1,0)</f>
        <v>#N/A</v>
      </c>
    </row>
    <row r="1599" spans="2:15">
      <c r="B1599" s="60"/>
      <c r="C1599" s="65"/>
      <c r="D1599" s="66"/>
      <c r="E1599" s="20" t="str">
        <f t="shared" si="48"/>
        <v>1-1900</v>
      </c>
      <c r="F1599" s="69"/>
      <c r="G1599" s="67"/>
      <c r="H1599" s="69"/>
      <c r="I1599" s="60"/>
      <c r="J1599" s="67"/>
      <c r="K1599" s="25" t="e">
        <f>IFERROR(VLOOKUP(J1599,'DE-PARA'!J:K,2,0),VLOOKUP('BD Conta 5294-1'!J1599,'DE-PARA'!K:L,2,0))</f>
        <v>#N/A</v>
      </c>
      <c r="L1599" s="70"/>
      <c r="M1599" s="101">
        <f t="shared" si="49"/>
        <v>0</v>
      </c>
      <c r="O1599" s="1" t="e">
        <f>VLOOKUP(K1599,'Fluxo de Caixa'!B:B,1,0)</f>
        <v>#N/A</v>
      </c>
    </row>
    <row r="1600" spans="2:15">
      <c r="B1600" s="60"/>
      <c r="C1600" s="65"/>
      <c r="D1600" s="66"/>
      <c r="E1600" s="20" t="str">
        <f t="shared" si="48"/>
        <v>1-1900</v>
      </c>
      <c r="F1600" s="69"/>
      <c r="G1600" s="67"/>
      <c r="H1600" s="69"/>
      <c r="I1600" s="60"/>
      <c r="J1600" s="67"/>
      <c r="K1600" s="25" t="e">
        <f>IFERROR(VLOOKUP(J1600,'DE-PARA'!J:K,2,0),VLOOKUP('BD Conta 5294-1'!J1600,'DE-PARA'!K:L,2,0))</f>
        <v>#N/A</v>
      </c>
      <c r="L1600" s="70"/>
      <c r="M1600" s="101">
        <f t="shared" si="49"/>
        <v>0</v>
      </c>
      <c r="O1600" s="1" t="e">
        <f>VLOOKUP(K1600,'Fluxo de Caixa'!B:B,1,0)</f>
        <v>#N/A</v>
      </c>
    </row>
    <row r="1601" spans="2:15">
      <c r="B1601" s="60"/>
      <c r="C1601" s="65"/>
      <c r="D1601" s="66"/>
      <c r="E1601" s="20" t="str">
        <f t="shared" si="48"/>
        <v>1-1900</v>
      </c>
      <c r="F1601" s="69"/>
      <c r="G1601" s="67"/>
      <c r="H1601" s="69"/>
      <c r="I1601" s="60"/>
      <c r="J1601" s="67"/>
      <c r="K1601" s="25" t="e">
        <f>IFERROR(VLOOKUP(J1601,'DE-PARA'!J:K,2,0),VLOOKUP('BD Conta 5294-1'!J1601,'DE-PARA'!K:L,2,0))</f>
        <v>#N/A</v>
      </c>
      <c r="L1601" s="70"/>
      <c r="M1601" s="101">
        <f t="shared" si="49"/>
        <v>0</v>
      </c>
      <c r="O1601" s="1" t="e">
        <f>VLOOKUP(K1601,'Fluxo de Caixa'!B:B,1,0)</f>
        <v>#N/A</v>
      </c>
    </row>
    <row r="1602" spans="2:15">
      <c r="B1602" s="60"/>
      <c r="C1602" s="65"/>
      <c r="D1602" s="66"/>
      <c r="E1602" s="20" t="str">
        <f t="shared" si="48"/>
        <v>1-1900</v>
      </c>
      <c r="F1602" s="69"/>
      <c r="G1602" s="67"/>
      <c r="H1602" s="69"/>
      <c r="I1602" s="60"/>
      <c r="J1602" s="67"/>
      <c r="K1602" s="25" t="e">
        <f>IFERROR(VLOOKUP(J1602,'DE-PARA'!J:K,2,0),VLOOKUP('BD Conta 5294-1'!J1602,'DE-PARA'!K:L,2,0))</f>
        <v>#N/A</v>
      </c>
      <c r="L1602" s="70"/>
      <c r="M1602" s="101">
        <f t="shared" si="49"/>
        <v>0</v>
      </c>
      <c r="O1602" s="1" t="e">
        <f>VLOOKUP(K1602,'Fluxo de Caixa'!B:B,1,0)</f>
        <v>#N/A</v>
      </c>
    </row>
    <row r="1603" spans="2:15">
      <c r="B1603" s="60"/>
      <c r="C1603" s="65"/>
      <c r="D1603" s="66"/>
      <c r="E1603" s="20" t="str">
        <f t="shared" si="48"/>
        <v>1-1900</v>
      </c>
      <c r="F1603" s="69"/>
      <c r="G1603" s="67"/>
      <c r="H1603" s="69"/>
      <c r="I1603" s="60"/>
      <c r="J1603" s="67"/>
      <c r="K1603" s="25" t="e">
        <f>IFERROR(VLOOKUP(J1603,'DE-PARA'!J:K,2,0),VLOOKUP('BD Conta 5294-1'!J1603,'DE-PARA'!K:L,2,0))</f>
        <v>#N/A</v>
      </c>
      <c r="L1603" s="70"/>
      <c r="M1603" s="101">
        <f t="shared" si="49"/>
        <v>0</v>
      </c>
      <c r="O1603" s="1" t="e">
        <f>VLOOKUP(K1603,'Fluxo de Caixa'!B:B,1,0)</f>
        <v>#N/A</v>
      </c>
    </row>
    <row r="1604" spans="2:15">
      <c r="B1604" s="60"/>
      <c r="C1604" s="65"/>
      <c r="D1604" s="66"/>
      <c r="E1604" s="20" t="str">
        <f t="shared" ref="E1604:E1667" si="50">MONTH(D1604)&amp;"-"&amp;YEAR(D1604)</f>
        <v>1-1900</v>
      </c>
      <c r="F1604" s="69"/>
      <c r="G1604" s="67"/>
      <c r="H1604" s="69"/>
      <c r="I1604" s="60"/>
      <c r="J1604" s="67"/>
      <c r="K1604" s="25" t="e">
        <f>IFERROR(VLOOKUP(J1604,'DE-PARA'!J:K,2,0),VLOOKUP('BD Conta 5294-1'!J1604,'DE-PARA'!K:L,2,0))</f>
        <v>#N/A</v>
      </c>
      <c r="L1604" s="70"/>
      <c r="M1604" s="101">
        <f t="shared" si="49"/>
        <v>0</v>
      </c>
      <c r="O1604" s="1" t="e">
        <f>VLOOKUP(K1604,'Fluxo de Caixa'!B:B,1,0)</f>
        <v>#N/A</v>
      </c>
    </row>
    <row r="1605" spans="2:15">
      <c r="B1605" s="60"/>
      <c r="C1605" s="65"/>
      <c r="D1605" s="66"/>
      <c r="E1605" s="20" t="str">
        <f t="shared" si="50"/>
        <v>1-1900</v>
      </c>
      <c r="F1605" s="69"/>
      <c r="G1605" s="67"/>
      <c r="H1605" s="69"/>
      <c r="I1605" s="60"/>
      <c r="J1605" s="67"/>
      <c r="K1605" s="25" t="e">
        <f>IFERROR(VLOOKUP(J1605,'DE-PARA'!J:K,2,0),VLOOKUP('BD Conta 5294-1'!J1605,'DE-PARA'!K:L,2,0))</f>
        <v>#N/A</v>
      </c>
      <c r="L1605" s="70"/>
      <c r="M1605" s="101">
        <f t="shared" si="49"/>
        <v>0</v>
      </c>
      <c r="O1605" s="1" t="e">
        <f>VLOOKUP(K1605,'Fluxo de Caixa'!B:B,1,0)</f>
        <v>#N/A</v>
      </c>
    </row>
    <row r="1606" spans="2:15">
      <c r="B1606" s="60"/>
      <c r="C1606" s="65"/>
      <c r="D1606" s="66"/>
      <c r="E1606" s="20" t="str">
        <f t="shared" si="50"/>
        <v>1-1900</v>
      </c>
      <c r="F1606" s="69"/>
      <c r="G1606" s="67"/>
      <c r="H1606" s="69"/>
      <c r="I1606" s="60"/>
      <c r="J1606" s="67"/>
      <c r="K1606" s="25" t="e">
        <f>IFERROR(VLOOKUP(J1606,'DE-PARA'!J:K,2,0),VLOOKUP('BD Conta 5294-1'!J1606,'DE-PARA'!K:L,2,0))</f>
        <v>#N/A</v>
      </c>
      <c r="L1606" s="70"/>
      <c r="M1606" s="101">
        <f t="shared" ref="M1606:M1669" si="51">M1605+L1606</f>
        <v>0</v>
      </c>
      <c r="O1606" s="1" t="e">
        <f>VLOOKUP(K1606,'Fluxo de Caixa'!B:B,1,0)</f>
        <v>#N/A</v>
      </c>
    </row>
    <row r="1607" spans="2:15">
      <c r="B1607" s="60"/>
      <c r="C1607" s="65"/>
      <c r="D1607" s="66"/>
      <c r="E1607" s="20" t="str">
        <f t="shared" si="50"/>
        <v>1-1900</v>
      </c>
      <c r="F1607" s="69"/>
      <c r="G1607" s="67"/>
      <c r="H1607" s="69"/>
      <c r="I1607" s="60"/>
      <c r="J1607" s="67"/>
      <c r="K1607" s="25" t="e">
        <f>IFERROR(VLOOKUP(J1607,'DE-PARA'!J:K,2,0),VLOOKUP('BD Conta 5294-1'!J1607,'DE-PARA'!K:L,2,0))</f>
        <v>#N/A</v>
      </c>
      <c r="L1607" s="70"/>
      <c r="M1607" s="101">
        <f t="shared" si="51"/>
        <v>0</v>
      </c>
      <c r="O1607" s="1" t="e">
        <f>VLOOKUP(K1607,'Fluxo de Caixa'!B:B,1,0)</f>
        <v>#N/A</v>
      </c>
    </row>
    <row r="1608" spans="2:15">
      <c r="B1608" s="60"/>
      <c r="C1608" s="65"/>
      <c r="D1608" s="66"/>
      <c r="E1608" s="20" t="str">
        <f t="shared" si="50"/>
        <v>1-1900</v>
      </c>
      <c r="F1608" s="69"/>
      <c r="G1608" s="67"/>
      <c r="H1608" s="69"/>
      <c r="I1608" s="60"/>
      <c r="J1608" s="67"/>
      <c r="K1608" s="25" t="e">
        <f>IFERROR(VLOOKUP(J1608,'DE-PARA'!J:K,2,0),VLOOKUP('BD Conta 5294-1'!J1608,'DE-PARA'!K:L,2,0))</f>
        <v>#N/A</v>
      </c>
      <c r="L1608" s="70"/>
      <c r="M1608" s="101">
        <f t="shared" si="51"/>
        <v>0</v>
      </c>
      <c r="O1608" s="1" t="e">
        <f>VLOOKUP(K1608,'Fluxo de Caixa'!B:B,1,0)</f>
        <v>#N/A</v>
      </c>
    </row>
    <row r="1609" spans="2:15">
      <c r="B1609" s="60"/>
      <c r="C1609" s="65"/>
      <c r="D1609" s="66"/>
      <c r="E1609" s="20" t="str">
        <f t="shared" si="50"/>
        <v>1-1900</v>
      </c>
      <c r="F1609" s="69"/>
      <c r="G1609" s="67"/>
      <c r="H1609" s="69"/>
      <c r="I1609" s="60"/>
      <c r="J1609" s="67"/>
      <c r="K1609" s="25" t="e">
        <f>IFERROR(VLOOKUP(J1609,'DE-PARA'!J:K,2,0),VLOOKUP('BD Conta 5294-1'!J1609,'DE-PARA'!K:L,2,0))</f>
        <v>#N/A</v>
      </c>
      <c r="L1609" s="70"/>
      <c r="M1609" s="101">
        <f t="shared" si="51"/>
        <v>0</v>
      </c>
      <c r="O1609" s="1" t="e">
        <f>VLOOKUP(K1609,'Fluxo de Caixa'!B:B,1,0)</f>
        <v>#N/A</v>
      </c>
    </row>
    <row r="1610" spans="2:15">
      <c r="B1610" s="60"/>
      <c r="C1610" s="65"/>
      <c r="D1610" s="66"/>
      <c r="E1610" s="20" t="str">
        <f t="shared" si="50"/>
        <v>1-1900</v>
      </c>
      <c r="F1610" s="69"/>
      <c r="G1610" s="67"/>
      <c r="H1610" s="69"/>
      <c r="I1610" s="60"/>
      <c r="J1610" s="67"/>
      <c r="K1610" s="25" t="e">
        <f>IFERROR(VLOOKUP(J1610,'DE-PARA'!J:K,2,0),VLOOKUP('BD Conta 5294-1'!J1610,'DE-PARA'!K:L,2,0))</f>
        <v>#N/A</v>
      </c>
      <c r="L1610" s="70"/>
      <c r="M1610" s="101">
        <f t="shared" si="51"/>
        <v>0</v>
      </c>
      <c r="O1610" s="1" t="e">
        <f>VLOOKUP(K1610,'Fluxo de Caixa'!B:B,1,0)</f>
        <v>#N/A</v>
      </c>
    </row>
    <row r="1611" spans="2:15">
      <c r="B1611" s="60"/>
      <c r="C1611" s="65"/>
      <c r="D1611" s="66"/>
      <c r="E1611" s="20" t="str">
        <f t="shared" si="50"/>
        <v>1-1900</v>
      </c>
      <c r="F1611" s="69"/>
      <c r="G1611" s="67"/>
      <c r="H1611" s="69"/>
      <c r="I1611" s="60"/>
      <c r="J1611" s="67"/>
      <c r="K1611" s="25" t="e">
        <f>IFERROR(VLOOKUP(J1611,'DE-PARA'!J:K,2,0),VLOOKUP('BD Conta 5294-1'!J1611,'DE-PARA'!K:L,2,0))</f>
        <v>#N/A</v>
      </c>
      <c r="L1611" s="70"/>
      <c r="M1611" s="101">
        <f t="shared" si="51"/>
        <v>0</v>
      </c>
      <c r="O1611" s="1" t="e">
        <f>VLOOKUP(K1611,'Fluxo de Caixa'!B:B,1,0)</f>
        <v>#N/A</v>
      </c>
    </row>
    <row r="1612" spans="2:15">
      <c r="B1612" s="60"/>
      <c r="C1612" s="65"/>
      <c r="D1612" s="66"/>
      <c r="E1612" s="20" t="str">
        <f t="shared" si="50"/>
        <v>1-1900</v>
      </c>
      <c r="F1612" s="69"/>
      <c r="G1612" s="67"/>
      <c r="H1612" s="69"/>
      <c r="I1612" s="60"/>
      <c r="J1612" s="67"/>
      <c r="K1612" s="25" t="e">
        <f>IFERROR(VLOOKUP(J1612,'DE-PARA'!J:K,2,0),VLOOKUP('BD Conta 5294-1'!J1612,'DE-PARA'!K:L,2,0))</f>
        <v>#N/A</v>
      </c>
      <c r="L1612" s="70"/>
      <c r="M1612" s="101">
        <f t="shared" si="51"/>
        <v>0</v>
      </c>
      <c r="O1612" s="1" t="e">
        <f>VLOOKUP(K1612,'Fluxo de Caixa'!B:B,1,0)</f>
        <v>#N/A</v>
      </c>
    </row>
    <row r="1613" spans="2:15">
      <c r="B1613" s="60"/>
      <c r="C1613" s="65"/>
      <c r="D1613" s="66"/>
      <c r="E1613" s="20" t="str">
        <f t="shared" si="50"/>
        <v>1-1900</v>
      </c>
      <c r="F1613" s="69"/>
      <c r="G1613" s="67"/>
      <c r="H1613" s="69"/>
      <c r="I1613" s="60"/>
      <c r="J1613" s="67"/>
      <c r="K1613" s="25" t="e">
        <f>IFERROR(VLOOKUP(J1613,'DE-PARA'!J:K,2,0),VLOOKUP('BD Conta 5294-1'!J1613,'DE-PARA'!K:L,2,0))</f>
        <v>#N/A</v>
      </c>
      <c r="L1613" s="70"/>
      <c r="M1613" s="101">
        <f t="shared" si="51"/>
        <v>0</v>
      </c>
      <c r="O1613" s="1" t="e">
        <f>VLOOKUP(K1613,'Fluxo de Caixa'!B:B,1,0)</f>
        <v>#N/A</v>
      </c>
    </row>
    <row r="1614" spans="2:15">
      <c r="B1614" s="60"/>
      <c r="C1614" s="65"/>
      <c r="D1614" s="66"/>
      <c r="E1614" s="20" t="str">
        <f t="shared" si="50"/>
        <v>1-1900</v>
      </c>
      <c r="F1614" s="69"/>
      <c r="G1614" s="67"/>
      <c r="H1614" s="69"/>
      <c r="I1614" s="60"/>
      <c r="J1614" s="67"/>
      <c r="K1614" s="25" t="e">
        <f>IFERROR(VLOOKUP(J1614,'DE-PARA'!J:K,2,0),VLOOKUP('BD Conta 5294-1'!J1614,'DE-PARA'!K:L,2,0))</f>
        <v>#N/A</v>
      </c>
      <c r="L1614" s="70"/>
      <c r="M1614" s="101">
        <f t="shared" si="51"/>
        <v>0</v>
      </c>
      <c r="O1614" s="1" t="e">
        <f>VLOOKUP(K1614,'Fluxo de Caixa'!B:B,1,0)</f>
        <v>#N/A</v>
      </c>
    </row>
    <row r="1615" spans="2:15">
      <c r="B1615" s="60"/>
      <c r="C1615" s="65"/>
      <c r="D1615" s="66"/>
      <c r="E1615" s="20" t="str">
        <f t="shared" si="50"/>
        <v>1-1900</v>
      </c>
      <c r="F1615" s="69"/>
      <c r="G1615" s="67"/>
      <c r="H1615" s="69"/>
      <c r="I1615" s="60"/>
      <c r="J1615" s="67"/>
      <c r="K1615" s="25" t="e">
        <f>IFERROR(VLOOKUP(J1615,'DE-PARA'!J:K,2,0),VLOOKUP('BD Conta 5294-1'!J1615,'DE-PARA'!K:L,2,0))</f>
        <v>#N/A</v>
      </c>
      <c r="L1615" s="70"/>
      <c r="M1615" s="101">
        <f t="shared" si="51"/>
        <v>0</v>
      </c>
      <c r="O1615" s="1" t="e">
        <f>VLOOKUP(K1615,'Fluxo de Caixa'!B:B,1,0)</f>
        <v>#N/A</v>
      </c>
    </row>
    <row r="1616" spans="2:15">
      <c r="B1616" s="60"/>
      <c r="C1616" s="65"/>
      <c r="D1616" s="66"/>
      <c r="E1616" s="20" t="str">
        <f t="shared" si="50"/>
        <v>1-1900</v>
      </c>
      <c r="F1616" s="69"/>
      <c r="G1616" s="67"/>
      <c r="H1616" s="69"/>
      <c r="I1616" s="60"/>
      <c r="J1616" s="67"/>
      <c r="K1616" s="25" t="e">
        <f>IFERROR(VLOOKUP(J1616,'DE-PARA'!J:K,2,0),VLOOKUP('BD Conta 5294-1'!J1616,'DE-PARA'!K:L,2,0))</f>
        <v>#N/A</v>
      </c>
      <c r="L1616" s="70"/>
      <c r="M1616" s="101">
        <f t="shared" si="51"/>
        <v>0</v>
      </c>
      <c r="O1616" s="1" t="e">
        <f>VLOOKUP(K1616,'Fluxo de Caixa'!B:B,1,0)</f>
        <v>#N/A</v>
      </c>
    </row>
    <row r="1617" spans="2:15">
      <c r="B1617" s="60"/>
      <c r="C1617" s="65"/>
      <c r="D1617" s="66"/>
      <c r="E1617" s="20" t="str">
        <f t="shared" si="50"/>
        <v>1-1900</v>
      </c>
      <c r="F1617" s="69"/>
      <c r="G1617" s="67"/>
      <c r="H1617" s="69"/>
      <c r="I1617" s="60"/>
      <c r="J1617" s="67"/>
      <c r="K1617" s="25" t="e">
        <f>IFERROR(VLOOKUP(J1617,'DE-PARA'!J:K,2,0),VLOOKUP('BD Conta 5294-1'!J1617,'DE-PARA'!K:L,2,0))</f>
        <v>#N/A</v>
      </c>
      <c r="L1617" s="70"/>
      <c r="M1617" s="101">
        <f t="shared" si="51"/>
        <v>0</v>
      </c>
      <c r="O1617" s="1" t="e">
        <f>VLOOKUP(K1617,'Fluxo de Caixa'!B:B,1,0)</f>
        <v>#N/A</v>
      </c>
    </row>
    <row r="1618" spans="2:15">
      <c r="B1618" s="60"/>
      <c r="C1618" s="65"/>
      <c r="D1618" s="66"/>
      <c r="E1618" s="20" t="str">
        <f t="shared" si="50"/>
        <v>1-1900</v>
      </c>
      <c r="F1618" s="69"/>
      <c r="G1618" s="67"/>
      <c r="H1618" s="69"/>
      <c r="I1618" s="60"/>
      <c r="J1618" s="67"/>
      <c r="K1618" s="25" t="e">
        <f>IFERROR(VLOOKUP(J1618,'DE-PARA'!J:K,2,0),VLOOKUP('BD Conta 5294-1'!J1618,'DE-PARA'!K:L,2,0))</f>
        <v>#N/A</v>
      </c>
      <c r="L1618" s="70"/>
      <c r="M1618" s="101">
        <f t="shared" si="51"/>
        <v>0</v>
      </c>
      <c r="O1618" s="1" t="e">
        <f>VLOOKUP(K1618,'Fluxo de Caixa'!B:B,1,0)</f>
        <v>#N/A</v>
      </c>
    </row>
    <row r="1619" spans="2:15">
      <c r="B1619" s="60"/>
      <c r="C1619" s="65"/>
      <c r="D1619" s="66"/>
      <c r="E1619" s="20" t="str">
        <f t="shared" si="50"/>
        <v>1-1900</v>
      </c>
      <c r="F1619" s="69"/>
      <c r="G1619" s="67"/>
      <c r="H1619" s="69"/>
      <c r="I1619" s="60"/>
      <c r="J1619" s="67"/>
      <c r="K1619" s="25" t="e">
        <f>IFERROR(VLOOKUP(J1619,'DE-PARA'!J:K,2,0),VLOOKUP('BD Conta 5294-1'!J1619,'DE-PARA'!K:L,2,0))</f>
        <v>#N/A</v>
      </c>
      <c r="L1619" s="70"/>
      <c r="M1619" s="101">
        <f t="shared" si="51"/>
        <v>0</v>
      </c>
      <c r="O1619" s="1" t="e">
        <f>VLOOKUP(K1619,'Fluxo de Caixa'!B:B,1,0)</f>
        <v>#N/A</v>
      </c>
    </row>
    <row r="1620" spans="2:15">
      <c r="B1620" s="60"/>
      <c r="C1620" s="65"/>
      <c r="D1620" s="66"/>
      <c r="E1620" s="20" t="str">
        <f t="shared" si="50"/>
        <v>1-1900</v>
      </c>
      <c r="F1620" s="69"/>
      <c r="G1620" s="67"/>
      <c r="H1620" s="69"/>
      <c r="I1620" s="60"/>
      <c r="J1620" s="67"/>
      <c r="K1620" s="25" t="e">
        <f>IFERROR(VLOOKUP(J1620,'DE-PARA'!J:K,2,0),VLOOKUP('BD Conta 5294-1'!J1620,'DE-PARA'!K:L,2,0))</f>
        <v>#N/A</v>
      </c>
      <c r="L1620" s="70"/>
      <c r="M1620" s="101">
        <f t="shared" si="51"/>
        <v>0</v>
      </c>
      <c r="O1620" s="1" t="e">
        <f>VLOOKUP(K1620,'Fluxo de Caixa'!B:B,1,0)</f>
        <v>#N/A</v>
      </c>
    </row>
    <row r="1621" spans="2:15">
      <c r="B1621" s="60"/>
      <c r="C1621" s="65"/>
      <c r="D1621" s="66"/>
      <c r="E1621" s="20" t="str">
        <f t="shared" si="50"/>
        <v>1-1900</v>
      </c>
      <c r="F1621" s="69"/>
      <c r="G1621" s="67"/>
      <c r="H1621" s="69"/>
      <c r="I1621" s="60"/>
      <c r="J1621" s="67"/>
      <c r="K1621" s="25" t="e">
        <f>IFERROR(VLOOKUP(J1621,'DE-PARA'!J:K,2,0),VLOOKUP('BD Conta 5294-1'!J1621,'DE-PARA'!K:L,2,0))</f>
        <v>#N/A</v>
      </c>
      <c r="L1621" s="70"/>
      <c r="M1621" s="101">
        <f t="shared" si="51"/>
        <v>0</v>
      </c>
      <c r="O1621" s="1" t="e">
        <f>VLOOKUP(K1621,'Fluxo de Caixa'!B:B,1,0)</f>
        <v>#N/A</v>
      </c>
    </row>
    <row r="1622" spans="2:15">
      <c r="B1622" s="60"/>
      <c r="C1622" s="65"/>
      <c r="D1622" s="66"/>
      <c r="E1622" s="20" t="str">
        <f t="shared" si="50"/>
        <v>1-1900</v>
      </c>
      <c r="F1622" s="69"/>
      <c r="G1622" s="67"/>
      <c r="H1622" s="69"/>
      <c r="I1622" s="60"/>
      <c r="J1622" s="67"/>
      <c r="K1622" s="25" t="e">
        <f>IFERROR(VLOOKUP(J1622,'DE-PARA'!J:K,2,0),VLOOKUP('BD Conta 5294-1'!J1622,'DE-PARA'!K:L,2,0))</f>
        <v>#N/A</v>
      </c>
      <c r="L1622" s="70"/>
      <c r="M1622" s="101">
        <f t="shared" si="51"/>
        <v>0</v>
      </c>
      <c r="O1622" s="1" t="e">
        <f>VLOOKUP(K1622,'Fluxo de Caixa'!B:B,1,0)</f>
        <v>#N/A</v>
      </c>
    </row>
    <row r="1623" spans="2:15">
      <c r="B1623" s="60"/>
      <c r="C1623" s="65"/>
      <c r="D1623" s="66"/>
      <c r="E1623" s="20" t="str">
        <f t="shared" si="50"/>
        <v>1-1900</v>
      </c>
      <c r="F1623" s="69"/>
      <c r="G1623" s="67"/>
      <c r="H1623" s="69"/>
      <c r="I1623" s="60"/>
      <c r="J1623" s="67"/>
      <c r="K1623" s="25" t="e">
        <f>IFERROR(VLOOKUP(J1623,'DE-PARA'!J:K,2,0),VLOOKUP('BD Conta 5294-1'!J1623,'DE-PARA'!K:L,2,0))</f>
        <v>#N/A</v>
      </c>
      <c r="L1623" s="70"/>
      <c r="M1623" s="101">
        <f t="shared" si="51"/>
        <v>0</v>
      </c>
      <c r="O1623" s="1" t="e">
        <f>VLOOKUP(K1623,'Fluxo de Caixa'!B:B,1,0)</f>
        <v>#N/A</v>
      </c>
    </row>
    <row r="1624" spans="2:15">
      <c r="B1624" s="60"/>
      <c r="C1624" s="65"/>
      <c r="D1624" s="66"/>
      <c r="E1624" s="20" t="str">
        <f t="shared" si="50"/>
        <v>1-1900</v>
      </c>
      <c r="F1624" s="69"/>
      <c r="G1624" s="67"/>
      <c r="H1624" s="69"/>
      <c r="I1624" s="60"/>
      <c r="J1624" s="67"/>
      <c r="K1624" s="25" t="e">
        <f>IFERROR(VLOOKUP(J1624,'DE-PARA'!J:K,2,0),VLOOKUP('BD Conta 5294-1'!J1624,'DE-PARA'!K:L,2,0))</f>
        <v>#N/A</v>
      </c>
      <c r="L1624" s="70"/>
      <c r="M1624" s="101">
        <f t="shared" si="51"/>
        <v>0</v>
      </c>
      <c r="O1624" s="1" t="e">
        <f>VLOOKUP(K1624,'Fluxo de Caixa'!B:B,1,0)</f>
        <v>#N/A</v>
      </c>
    </row>
    <row r="1625" spans="2:15">
      <c r="B1625" s="60"/>
      <c r="C1625" s="65"/>
      <c r="D1625" s="66"/>
      <c r="E1625" s="20" t="str">
        <f t="shared" si="50"/>
        <v>1-1900</v>
      </c>
      <c r="F1625" s="69"/>
      <c r="G1625" s="67"/>
      <c r="H1625" s="69"/>
      <c r="I1625" s="60"/>
      <c r="J1625" s="67"/>
      <c r="K1625" s="25" t="e">
        <f>IFERROR(VLOOKUP(J1625,'DE-PARA'!J:K,2,0),VLOOKUP('BD Conta 5294-1'!J1625,'DE-PARA'!K:L,2,0))</f>
        <v>#N/A</v>
      </c>
      <c r="L1625" s="70"/>
      <c r="M1625" s="101">
        <f t="shared" si="51"/>
        <v>0</v>
      </c>
      <c r="O1625" s="1" t="e">
        <f>VLOOKUP(K1625,'Fluxo de Caixa'!B:B,1,0)</f>
        <v>#N/A</v>
      </c>
    </row>
    <row r="1626" spans="2:15">
      <c r="B1626" s="60"/>
      <c r="C1626" s="65"/>
      <c r="D1626" s="66"/>
      <c r="E1626" s="20" t="str">
        <f t="shared" si="50"/>
        <v>1-1900</v>
      </c>
      <c r="F1626" s="69"/>
      <c r="G1626" s="67"/>
      <c r="H1626" s="69"/>
      <c r="I1626" s="60"/>
      <c r="J1626" s="67"/>
      <c r="K1626" s="25" t="e">
        <f>IFERROR(VLOOKUP(J1626,'DE-PARA'!J:K,2,0),VLOOKUP('BD Conta 5294-1'!J1626,'DE-PARA'!K:L,2,0))</f>
        <v>#N/A</v>
      </c>
      <c r="L1626" s="70"/>
      <c r="M1626" s="101">
        <f t="shared" si="51"/>
        <v>0</v>
      </c>
      <c r="O1626" s="1" t="e">
        <f>VLOOKUP(K1626,'Fluxo de Caixa'!B:B,1,0)</f>
        <v>#N/A</v>
      </c>
    </row>
    <row r="1627" spans="2:15">
      <c r="B1627" s="60"/>
      <c r="C1627" s="65"/>
      <c r="D1627" s="66"/>
      <c r="E1627" s="20" t="str">
        <f t="shared" si="50"/>
        <v>1-1900</v>
      </c>
      <c r="F1627" s="69"/>
      <c r="G1627" s="67"/>
      <c r="H1627" s="69"/>
      <c r="I1627" s="60"/>
      <c r="J1627" s="67"/>
      <c r="K1627" s="25" t="e">
        <f>IFERROR(VLOOKUP(J1627,'DE-PARA'!J:K,2,0),VLOOKUP('BD Conta 5294-1'!J1627,'DE-PARA'!K:L,2,0))</f>
        <v>#N/A</v>
      </c>
      <c r="L1627" s="70"/>
      <c r="M1627" s="101">
        <f t="shared" si="51"/>
        <v>0</v>
      </c>
      <c r="O1627" s="1" t="e">
        <f>VLOOKUP(K1627,'Fluxo de Caixa'!B:B,1,0)</f>
        <v>#N/A</v>
      </c>
    </row>
    <row r="1628" spans="2:15">
      <c r="B1628" s="60"/>
      <c r="C1628" s="65"/>
      <c r="D1628" s="66"/>
      <c r="E1628" s="20" t="str">
        <f t="shared" si="50"/>
        <v>1-1900</v>
      </c>
      <c r="F1628" s="69"/>
      <c r="G1628" s="67"/>
      <c r="H1628" s="69"/>
      <c r="I1628" s="60"/>
      <c r="J1628" s="67"/>
      <c r="K1628" s="25" t="e">
        <f>IFERROR(VLOOKUP(J1628,'DE-PARA'!J:K,2,0),VLOOKUP('BD Conta 5294-1'!J1628,'DE-PARA'!K:L,2,0))</f>
        <v>#N/A</v>
      </c>
      <c r="L1628" s="70"/>
      <c r="M1628" s="101">
        <f t="shared" si="51"/>
        <v>0</v>
      </c>
      <c r="O1628" s="1" t="e">
        <f>VLOOKUP(K1628,'Fluxo de Caixa'!B:B,1,0)</f>
        <v>#N/A</v>
      </c>
    </row>
    <row r="1629" spans="2:15">
      <c r="B1629" s="60"/>
      <c r="C1629" s="65"/>
      <c r="D1629" s="66"/>
      <c r="E1629" s="20" t="str">
        <f t="shared" si="50"/>
        <v>1-1900</v>
      </c>
      <c r="F1629" s="69"/>
      <c r="G1629" s="67"/>
      <c r="H1629" s="69"/>
      <c r="I1629" s="60"/>
      <c r="J1629" s="67"/>
      <c r="K1629" s="25" t="e">
        <f>IFERROR(VLOOKUP(J1629,'DE-PARA'!J:K,2,0),VLOOKUP('BD Conta 5294-1'!J1629,'DE-PARA'!K:L,2,0))</f>
        <v>#N/A</v>
      </c>
      <c r="L1629" s="70"/>
      <c r="M1629" s="101">
        <f t="shared" si="51"/>
        <v>0</v>
      </c>
      <c r="O1629" s="1" t="e">
        <f>VLOOKUP(K1629,'Fluxo de Caixa'!B:B,1,0)</f>
        <v>#N/A</v>
      </c>
    </row>
    <row r="1630" spans="2:15">
      <c r="B1630" s="60"/>
      <c r="C1630" s="65"/>
      <c r="D1630" s="66"/>
      <c r="E1630" s="20" t="str">
        <f t="shared" si="50"/>
        <v>1-1900</v>
      </c>
      <c r="F1630" s="69"/>
      <c r="G1630" s="67"/>
      <c r="H1630" s="69"/>
      <c r="I1630" s="60"/>
      <c r="J1630" s="67"/>
      <c r="K1630" s="25" t="e">
        <f>IFERROR(VLOOKUP(J1630,'DE-PARA'!J:K,2,0),VLOOKUP('BD Conta 5294-1'!J1630,'DE-PARA'!K:L,2,0))</f>
        <v>#N/A</v>
      </c>
      <c r="L1630" s="70"/>
      <c r="M1630" s="101">
        <f t="shared" si="51"/>
        <v>0</v>
      </c>
      <c r="O1630" s="1" t="e">
        <f>VLOOKUP(K1630,'Fluxo de Caixa'!B:B,1,0)</f>
        <v>#N/A</v>
      </c>
    </row>
    <row r="1631" spans="2:15">
      <c r="B1631" s="60"/>
      <c r="C1631" s="65"/>
      <c r="D1631" s="66"/>
      <c r="E1631" s="20" t="str">
        <f t="shared" si="50"/>
        <v>1-1900</v>
      </c>
      <c r="F1631" s="69"/>
      <c r="G1631" s="67"/>
      <c r="H1631" s="69"/>
      <c r="I1631" s="60"/>
      <c r="J1631" s="67"/>
      <c r="K1631" s="25" t="e">
        <f>IFERROR(VLOOKUP(J1631,'DE-PARA'!J:K,2,0),VLOOKUP('BD Conta 5294-1'!J1631,'DE-PARA'!K:L,2,0))</f>
        <v>#N/A</v>
      </c>
      <c r="L1631" s="70"/>
      <c r="M1631" s="101">
        <f t="shared" si="51"/>
        <v>0</v>
      </c>
      <c r="O1631" s="1" t="e">
        <f>VLOOKUP(K1631,'Fluxo de Caixa'!B:B,1,0)</f>
        <v>#N/A</v>
      </c>
    </row>
    <row r="1632" spans="2:15">
      <c r="B1632" s="60"/>
      <c r="C1632" s="65"/>
      <c r="D1632" s="66"/>
      <c r="E1632" s="20" t="str">
        <f t="shared" si="50"/>
        <v>1-1900</v>
      </c>
      <c r="F1632" s="69"/>
      <c r="G1632" s="67"/>
      <c r="H1632" s="69"/>
      <c r="I1632" s="60"/>
      <c r="J1632" s="67"/>
      <c r="K1632" s="25" t="e">
        <f>IFERROR(VLOOKUP(J1632,'DE-PARA'!J:K,2,0),VLOOKUP('BD Conta 5294-1'!J1632,'DE-PARA'!K:L,2,0))</f>
        <v>#N/A</v>
      </c>
      <c r="L1632" s="70"/>
      <c r="M1632" s="101">
        <f t="shared" si="51"/>
        <v>0</v>
      </c>
      <c r="O1632" s="1" t="e">
        <f>VLOOKUP(K1632,'Fluxo de Caixa'!B:B,1,0)</f>
        <v>#N/A</v>
      </c>
    </row>
    <row r="1633" spans="2:15">
      <c r="B1633" s="60"/>
      <c r="C1633" s="65"/>
      <c r="D1633" s="66"/>
      <c r="E1633" s="20" t="str">
        <f t="shared" si="50"/>
        <v>1-1900</v>
      </c>
      <c r="F1633" s="69"/>
      <c r="G1633" s="67"/>
      <c r="H1633" s="69"/>
      <c r="I1633" s="60"/>
      <c r="J1633" s="67"/>
      <c r="K1633" s="25" t="e">
        <f>IFERROR(VLOOKUP(J1633,'DE-PARA'!J:K,2,0),VLOOKUP('BD Conta 5294-1'!J1633,'DE-PARA'!K:L,2,0))</f>
        <v>#N/A</v>
      </c>
      <c r="L1633" s="70"/>
      <c r="M1633" s="101">
        <f t="shared" si="51"/>
        <v>0</v>
      </c>
      <c r="O1633" s="1" t="e">
        <f>VLOOKUP(K1633,'Fluxo de Caixa'!B:B,1,0)</f>
        <v>#N/A</v>
      </c>
    </row>
    <row r="1634" spans="2:15">
      <c r="B1634" s="60"/>
      <c r="C1634" s="65"/>
      <c r="D1634" s="66"/>
      <c r="E1634" s="20" t="str">
        <f t="shared" si="50"/>
        <v>1-1900</v>
      </c>
      <c r="F1634" s="69"/>
      <c r="G1634" s="67"/>
      <c r="H1634" s="69"/>
      <c r="I1634" s="60"/>
      <c r="J1634" s="67"/>
      <c r="K1634" s="25" t="e">
        <f>IFERROR(VLOOKUP(J1634,'DE-PARA'!J:K,2,0),VLOOKUP('BD Conta 5294-1'!J1634,'DE-PARA'!K:L,2,0))</f>
        <v>#N/A</v>
      </c>
      <c r="L1634" s="70"/>
      <c r="M1634" s="101">
        <f t="shared" si="51"/>
        <v>0</v>
      </c>
      <c r="O1634" s="1" t="e">
        <f>VLOOKUP(K1634,'Fluxo de Caixa'!B:B,1,0)</f>
        <v>#N/A</v>
      </c>
    </row>
    <row r="1635" spans="2:15">
      <c r="B1635" s="60"/>
      <c r="C1635" s="65"/>
      <c r="D1635" s="66"/>
      <c r="E1635" s="20" t="str">
        <f t="shared" si="50"/>
        <v>1-1900</v>
      </c>
      <c r="F1635" s="69"/>
      <c r="G1635" s="67"/>
      <c r="H1635" s="69"/>
      <c r="I1635" s="60"/>
      <c r="J1635" s="67"/>
      <c r="K1635" s="25" t="e">
        <f>IFERROR(VLOOKUP(J1635,'DE-PARA'!J:K,2,0),VLOOKUP('BD Conta 5294-1'!J1635,'DE-PARA'!K:L,2,0))</f>
        <v>#N/A</v>
      </c>
      <c r="L1635" s="70"/>
      <c r="M1635" s="101">
        <f t="shared" si="51"/>
        <v>0</v>
      </c>
      <c r="O1635" s="1" t="e">
        <f>VLOOKUP(K1635,'Fluxo de Caixa'!B:B,1,0)</f>
        <v>#N/A</v>
      </c>
    </row>
    <row r="1636" spans="2:15">
      <c r="B1636" s="60"/>
      <c r="C1636" s="65"/>
      <c r="D1636" s="66"/>
      <c r="E1636" s="20" t="str">
        <f t="shared" si="50"/>
        <v>1-1900</v>
      </c>
      <c r="F1636" s="69"/>
      <c r="G1636" s="67"/>
      <c r="H1636" s="69"/>
      <c r="I1636" s="60"/>
      <c r="J1636" s="67"/>
      <c r="K1636" s="25" t="e">
        <f>IFERROR(VLOOKUP(J1636,'DE-PARA'!J:K,2,0),VLOOKUP('BD Conta 5294-1'!J1636,'DE-PARA'!K:L,2,0))</f>
        <v>#N/A</v>
      </c>
      <c r="L1636" s="70"/>
      <c r="M1636" s="101">
        <f t="shared" si="51"/>
        <v>0</v>
      </c>
      <c r="O1636" s="1" t="e">
        <f>VLOOKUP(K1636,'Fluxo de Caixa'!B:B,1,0)</f>
        <v>#N/A</v>
      </c>
    </row>
    <row r="1637" spans="2:15">
      <c r="B1637" s="60"/>
      <c r="C1637" s="65"/>
      <c r="D1637" s="66"/>
      <c r="E1637" s="20" t="str">
        <f t="shared" si="50"/>
        <v>1-1900</v>
      </c>
      <c r="F1637" s="69"/>
      <c r="G1637" s="67"/>
      <c r="H1637" s="69"/>
      <c r="I1637" s="60"/>
      <c r="J1637" s="67"/>
      <c r="K1637" s="25" t="e">
        <f>IFERROR(VLOOKUP(J1637,'DE-PARA'!J:K,2,0),VLOOKUP('BD Conta 5294-1'!J1637,'DE-PARA'!K:L,2,0))</f>
        <v>#N/A</v>
      </c>
      <c r="L1637" s="70"/>
      <c r="M1637" s="101">
        <f t="shared" si="51"/>
        <v>0</v>
      </c>
      <c r="O1637" s="1" t="e">
        <f>VLOOKUP(K1637,'Fluxo de Caixa'!B:B,1,0)</f>
        <v>#N/A</v>
      </c>
    </row>
    <row r="1638" spans="2:15">
      <c r="B1638" s="60"/>
      <c r="C1638" s="65"/>
      <c r="D1638" s="66"/>
      <c r="E1638" s="20" t="str">
        <f t="shared" si="50"/>
        <v>1-1900</v>
      </c>
      <c r="F1638" s="69"/>
      <c r="G1638" s="67"/>
      <c r="H1638" s="69"/>
      <c r="I1638" s="60"/>
      <c r="J1638" s="67"/>
      <c r="K1638" s="25" t="e">
        <f>IFERROR(VLOOKUP(J1638,'DE-PARA'!J:K,2,0),VLOOKUP('BD Conta 5294-1'!J1638,'DE-PARA'!K:L,2,0))</f>
        <v>#N/A</v>
      </c>
      <c r="L1638" s="70"/>
      <c r="M1638" s="101">
        <f t="shared" si="51"/>
        <v>0</v>
      </c>
      <c r="O1638" s="1" t="e">
        <f>VLOOKUP(K1638,'Fluxo de Caixa'!B:B,1,0)</f>
        <v>#N/A</v>
      </c>
    </row>
    <row r="1639" spans="2:15">
      <c r="B1639" s="60"/>
      <c r="C1639" s="65"/>
      <c r="D1639" s="66"/>
      <c r="E1639" s="20" t="str">
        <f t="shared" si="50"/>
        <v>1-1900</v>
      </c>
      <c r="F1639" s="69"/>
      <c r="G1639" s="67"/>
      <c r="H1639" s="69"/>
      <c r="I1639" s="60"/>
      <c r="J1639" s="67"/>
      <c r="K1639" s="25" t="e">
        <f>IFERROR(VLOOKUP(J1639,'DE-PARA'!J:K,2,0),VLOOKUP('BD Conta 5294-1'!J1639,'DE-PARA'!K:L,2,0))</f>
        <v>#N/A</v>
      </c>
      <c r="L1639" s="70"/>
      <c r="M1639" s="101">
        <f t="shared" si="51"/>
        <v>0</v>
      </c>
      <c r="O1639" s="1" t="e">
        <f>VLOOKUP(K1639,'Fluxo de Caixa'!B:B,1,0)</f>
        <v>#N/A</v>
      </c>
    </row>
    <row r="1640" spans="2:15">
      <c r="B1640" s="60"/>
      <c r="C1640" s="65"/>
      <c r="D1640" s="66"/>
      <c r="E1640" s="20" t="str">
        <f t="shared" si="50"/>
        <v>1-1900</v>
      </c>
      <c r="F1640" s="69"/>
      <c r="G1640" s="67"/>
      <c r="H1640" s="69"/>
      <c r="I1640" s="60"/>
      <c r="J1640" s="67"/>
      <c r="K1640" s="25" t="e">
        <f>IFERROR(VLOOKUP(J1640,'DE-PARA'!J:K,2,0),VLOOKUP('BD Conta 5294-1'!J1640,'DE-PARA'!K:L,2,0))</f>
        <v>#N/A</v>
      </c>
      <c r="L1640" s="70"/>
      <c r="M1640" s="101">
        <f t="shared" si="51"/>
        <v>0</v>
      </c>
      <c r="O1640" s="1" t="e">
        <f>VLOOKUP(K1640,'Fluxo de Caixa'!B:B,1,0)</f>
        <v>#N/A</v>
      </c>
    </row>
    <row r="1641" spans="2:15">
      <c r="B1641" s="60"/>
      <c r="C1641" s="65"/>
      <c r="D1641" s="66"/>
      <c r="E1641" s="20" t="str">
        <f t="shared" si="50"/>
        <v>1-1900</v>
      </c>
      <c r="F1641" s="69"/>
      <c r="G1641" s="67"/>
      <c r="H1641" s="69"/>
      <c r="I1641" s="60"/>
      <c r="J1641" s="67"/>
      <c r="K1641" s="25" t="e">
        <f>IFERROR(VLOOKUP(J1641,'DE-PARA'!J:K,2,0),VLOOKUP('BD Conta 5294-1'!J1641,'DE-PARA'!K:L,2,0))</f>
        <v>#N/A</v>
      </c>
      <c r="L1641" s="70"/>
      <c r="M1641" s="101">
        <f t="shared" si="51"/>
        <v>0</v>
      </c>
      <c r="O1641" s="1" t="e">
        <f>VLOOKUP(K1641,'Fluxo de Caixa'!B:B,1,0)</f>
        <v>#N/A</v>
      </c>
    </row>
    <row r="1642" spans="2:15">
      <c r="B1642" s="60"/>
      <c r="C1642" s="65"/>
      <c r="D1642" s="66"/>
      <c r="E1642" s="20" t="str">
        <f t="shared" si="50"/>
        <v>1-1900</v>
      </c>
      <c r="F1642" s="69"/>
      <c r="G1642" s="67"/>
      <c r="H1642" s="69"/>
      <c r="I1642" s="60"/>
      <c r="J1642" s="67"/>
      <c r="K1642" s="25" t="e">
        <f>IFERROR(VLOOKUP(J1642,'DE-PARA'!J:K,2,0),VLOOKUP('BD Conta 5294-1'!J1642,'DE-PARA'!K:L,2,0))</f>
        <v>#N/A</v>
      </c>
      <c r="L1642" s="70"/>
      <c r="M1642" s="101">
        <f t="shared" si="51"/>
        <v>0</v>
      </c>
      <c r="O1642" s="1" t="e">
        <f>VLOOKUP(K1642,'Fluxo de Caixa'!B:B,1,0)</f>
        <v>#N/A</v>
      </c>
    </row>
    <row r="1643" spans="2:15">
      <c r="B1643" s="60"/>
      <c r="C1643" s="65"/>
      <c r="D1643" s="66"/>
      <c r="E1643" s="20" t="str">
        <f t="shared" si="50"/>
        <v>1-1900</v>
      </c>
      <c r="F1643" s="69"/>
      <c r="G1643" s="67"/>
      <c r="H1643" s="69"/>
      <c r="I1643" s="60"/>
      <c r="J1643" s="67"/>
      <c r="K1643" s="25" t="e">
        <f>IFERROR(VLOOKUP(J1643,'DE-PARA'!J:K,2,0),VLOOKUP('BD Conta 5294-1'!J1643,'DE-PARA'!K:L,2,0))</f>
        <v>#N/A</v>
      </c>
      <c r="L1643" s="70"/>
      <c r="M1643" s="101">
        <f t="shared" si="51"/>
        <v>0</v>
      </c>
      <c r="O1643" s="1" t="e">
        <f>VLOOKUP(K1643,'Fluxo de Caixa'!B:B,1,0)</f>
        <v>#N/A</v>
      </c>
    </row>
    <row r="1644" spans="2:15">
      <c r="B1644" s="60"/>
      <c r="C1644" s="65"/>
      <c r="D1644" s="66"/>
      <c r="E1644" s="20" t="str">
        <f t="shared" si="50"/>
        <v>1-1900</v>
      </c>
      <c r="F1644" s="69"/>
      <c r="G1644" s="67"/>
      <c r="H1644" s="69"/>
      <c r="I1644" s="60"/>
      <c r="J1644" s="67"/>
      <c r="K1644" s="25" t="e">
        <f>IFERROR(VLOOKUP(J1644,'DE-PARA'!J:K,2,0),VLOOKUP('BD Conta 5294-1'!J1644,'DE-PARA'!K:L,2,0))</f>
        <v>#N/A</v>
      </c>
      <c r="L1644" s="70"/>
      <c r="M1644" s="101">
        <f t="shared" si="51"/>
        <v>0</v>
      </c>
      <c r="O1644" s="1" t="e">
        <f>VLOOKUP(K1644,'Fluxo de Caixa'!B:B,1,0)</f>
        <v>#N/A</v>
      </c>
    </row>
    <row r="1645" spans="2:15">
      <c r="B1645" s="60"/>
      <c r="C1645" s="65"/>
      <c r="D1645" s="66"/>
      <c r="E1645" s="20" t="str">
        <f t="shared" si="50"/>
        <v>1-1900</v>
      </c>
      <c r="F1645" s="69"/>
      <c r="G1645" s="67"/>
      <c r="H1645" s="69"/>
      <c r="I1645" s="60"/>
      <c r="J1645" s="67"/>
      <c r="K1645" s="25" t="e">
        <f>IFERROR(VLOOKUP(J1645,'DE-PARA'!J:K,2,0),VLOOKUP('BD Conta 5294-1'!J1645,'DE-PARA'!K:L,2,0))</f>
        <v>#N/A</v>
      </c>
      <c r="L1645" s="70"/>
      <c r="M1645" s="101">
        <f t="shared" si="51"/>
        <v>0</v>
      </c>
      <c r="O1645" s="1" t="e">
        <f>VLOOKUP(K1645,'Fluxo de Caixa'!B:B,1,0)</f>
        <v>#N/A</v>
      </c>
    </row>
    <row r="1646" spans="2:15">
      <c r="B1646" s="60"/>
      <c r="C1646" s="65"/>
      <c r="D1646" s="66"/>
      <c r="E1646" s="20" t="str">
        <f t="shared" si="50"/>
        <v>1-1900</v>
      </c>
      <c r="F1646" s="69"/>
      <c r="G1646" s="67"/>
      <c r="H1646" s="69"/>
      <c r="I1646" s="60"/>
      <c r="J1646" s="67"/>
      <c r="K1646" s="25" t="e">
        <f>IFERROR(VLOOKUP(J1646,'DE-PARA'!J:K,2,0),VLOOKUP('BD Conta 5294-1'!J1646,'DE-PARA'!K:L,2,0))</f>
        <v>#N/A</v>
      </c>
      <c r="L1646" s="70"/>
      <c r="M1646" s="101">
        <f t="shared" si="51"/>
        <v>0</v>
      </c>
      <c r="O1646" s="1" t="e">
        <f>VLOOKUP(K1646,'Fluxo de Caixa'!B:B,1,0)</f>
        <v>#N/A</v>
      </c>
    </row>
    <row r="1647" spans="2:15">
      <c r="B1647" s="60"/>
      <c r="C1647" s="65"/>
      <c r="D1647" s="66"/>
      <c r="E1647" s="20" t="str">
        <f t="shared" si="50"/>
        <v>1-1900</v>
      </c>
      <c r="F1647" s="69"/>
      <c r="G1647" s="67"/>
      <c r="H1647" s="69"/>
      <c r="I1647" s="60"/>
      <c r="J1647" s="67"/>
      <c r="K1647" s="25" t="e">
        <f>IFERROR(VLOOKUP(J1647,'DE-PARA'!J:K,2,0),VLOOKUP('BD Conta 5294-1'!J1647,'DE-PARA'!K:L,2,0))</f>
        <v>#N/A</v>
      </c>
      <c r="L1647" s="70"/>
      <c r="M1647" s="101">
        <f t="shared" si="51"/>
        <v>0</v>
      </c>
      <c r="O1647" s="1" t="e">
        <f>VLOOKUP(K1647,'Fluxo de Caixa'!B:B,1,0)</f>
        <v>#N/A</v>
      </c>
    </row>
    <row r="1648" spans="2:15">
      <c r="B1648" s="60"/>
      <c r="C1648" s="65"/>
      <c r="D1648" s="66"/>
      <c r="E1648" s="20" t="str">
        <f t="shared" si="50"/>
        <v>1-1900</v>
      </c>
      <c r="F1648" s="69"/>
      <c r="G1648" s="67"/>
      <c r="H1648" s="69"/>
      <c r="I1648" s="60"/>
      <c r="J1648" s="67"/>
      <c r="K1648" s="25" t="e">
        <f>IFERROR(VLOOKUP(J1648,'DE-PARA'!J:K,2,0),VLOOKUP('BD Conta 5294-1'!J1648,'DE-PARA'!K:L,2,0))</f>
        <v>#N/A</v>
      </c>
      <c r="L1648" s="70"/>
      <c r="M1648" s="101">
        <f t="shared" si="51"/>
        <v>0</v>
      </c>
      <c r="O1648" s="1" t="e">
        <f>VLOOKUP(K1648,'Fluxo de Caixa'!B:B,1,0)</f>
        <v>#N/A</v>
      </c>
    </row>
    <row r="1649" spans="2:15">
      <c r="B1649" s="60"/>
      <c r="C1649" s="65"/>
      <c r="D1649" s="66"/>
      <c r="E1649" s="20" t="str">
        <f t="shared" si="50"/>
        <v>1-1900</v>
      </c>
      <c r="F1649" s="69"/>
      <c r="G1649" s="67"/>
      <c r="H1649" s="69"/>
      <c r="I1649" s="60"/>
      <c r="J1649" s="67"/>
      <c r="K1649" s="25" t="e">
        <f>IFERROR(VLOOKUP(J1649,'DE-PARA'!J:K,2,0),VLOOKUP('BD Conta 5294-1'!J1649,'DE-PARA'!K:L,2,0))</f>
        <v>#N/A</v>
      </c>
      <c r="L1649" s="70"/>
      <c r="M1649" s="101">
        <f t="shared" si="51"/>
        <v>0</v>
      </c>
      <c r="O1649" s="1" t="e">
        <f>VLOOKUP(K1649,'Fluxo de Caixa'!B:B,1,0)</f>
        <v>#N/A</v>
      </c>
    </row>
    <row r="1650" spans="2:15">
      <c r="B1650" s="60"/>
      <c r="C1650" s="65"/>
      <c r="D1650" s="66"/>
      <c r="E1650" s="20" t="str">
        <f t="shared" si="50"/>
        <v>1-1900</v>
      </c>
      <c r="F1650" s="69"/>
      <c r="G1650" s="67"/>
      <c r="H1650" s="69"/>
      <c r="I1650" s="60"/>
      <c r="J1650" s="67"/>
      <c r="K1650" s="25" t="e">
        <f>IFERROR(VLOOKUP(J1650,'DE-PARA'!J:K,2,0),VLOOKUP('BD Conta 5294-1'!J1650,'DE-PARA'!K:L,2,0))</f>
        <v>#N/A</v>
      </c>
      <c r="L1650" s="70"/>
      <c r="M1650" s="101">
        <f t="shared" si="51"/>
        <v>0</v>
      </c>
      <c r="O1650" s="1" t="e">
        <f>VLOOKUP(K1650,'Fluxo de Caixa'!B:B,1,0)</f>
        <v>#N/A</v>
      </c>
    </row>
    <row r="1651" spans="2:15">
      <c r="B1651" s="60"/>
      <c r="C1651" s="65"/>
      <c r="D1651" s="66"/>
      <c r="E1651" s="20" t="str">
        <f t="shared" si="50"/>
        <v>1-1900</v>
      </c>
      <c r="F1651" s="69"/>
      <c r="G1651" s="67"/>
      <c r="H1651" s="69"/>
      <c r="I1651" s="60"/>
      <c r="J1651" s="67"/>
      <c r="K1651" s="25" t="e">
        <f>IFERROR(VLOOKUP(J1651,'DE-PARA'!J:K,2,0),VLOOKUP('BD Conta 5294-1'!J1651,'DE-PARA'!K:L,2,0))</f>
        <v>#N/A</v>
      </c>
      <c r="L1651" s="70"/>
      <c r="M1651" s="101">
        <f t="shared" si="51"/>
        <v>0</v>
      </c>
      <c r="O1651" s="1" t="e">
        <f>VLOOKUP(K1651,'Fluxo de Caixa'!B:B,1,0)</f>
        <v>#N/A</v>
      </c>
    </row>
    <row r="1652" spans="2:15">
      <c r="B1652" s="60"/>
      <c r="C1652" s="65"/>
      <c r="D1652" s="66"/>
      <c r="E1652" s="20" t="str">
        <f t="shared" si="50"/>
        <v>1-1900</v>
      </c>
      <c r="F1652" s="69"/>
      <c r="G1652" s="67"/>
      <c r="H1652" s="69"/>
      <c r="I1652" s="60"/>
      <c r="J1652" s="67"/>
      <c r="K1652" s="25" t="e">
        <f>IFERROR(VLOOKUP(J1652,'DE-PARA'!J:K,2,0),VLOOKUP('BD Conta 5294-1'!J1652,'DE-PARA'!K:L,2,0))</f>
        <v>#N/A</v>
      </c>
      <c r="L1652" s="70"/>
      <c r="M1652" s="101">
        <f t="shared" si="51"/>
        <v>0</v>
      </c>
      <c r="O1652" s="1" t="e">
        <f>VLOOKUP(K1652,'Fluxo de Caixa'!B:B,1,0)</f>
        <v>#N/A</v>
      </c>
    </row>
    <row r="1653" spans="2:15">
      <c r="B1653" s="60"/>
      <c r="C1653" s="65"/>
      <c r="D1653" s="66"/>
      <c r="E1653" s="20" t="str">
        <f t="shared" si="50"/>
        <v>1-1900</v>
      </c>
      <c r="F1653" s="69"/>
      <c r="G1653" s="67"/>
      <c r="H1653" s="69"/>
      <c r="I1653" s="60"/>
      <c r="J1653" s="67"/>
      <c r="K1653" s="25" t="e">
        <f>IFERROR(VLOOKUP(J1653,'DE-PARA'!J:K,2,0),VLOOKUP('BD Conta 5294-1'!J1653,'DE-PARA'!K:L,2,0))</f>
        <v>#N/A</v>
      </c>
      <c r="L1653" s="70"/>
      <c r="M1653" s="101">
        <f t="shared" si="51"/>
        <v>0</v>
      </c>
      <c r="O1653" s="1" t="e">
        <f>VLOOKUP(K1653,'Fluxo de Caixa'!B:B,1,0)</f>
        <v>#N/A</v>
      </c>
    </row>
    <row r="1654" spans="2:15">
      <c r="B1654" s="60"/>
      <c r="C1654" s="65"/>
      <c r="D1654" s="66"/>
      <c r="E1654" s="20" t="str">
        <f t="shared" si="50"/>
        <v>1-1900</v>
      </c>
      <c r="F1654" s="69"/>
      <c r="G1654" s="67"/>
      <c r="H1654" s="69"/>
      <c r="I1654" s="60"/>
      <c r="J1654" s="67"/>
      <c r="K1654" s="25" t="e">
        <f>IFERROR(VLOOKUP(J1654,'DE-PARA'!J:K,2,0),VLOOKUP('BD Conta 5294-1'!J1654,'DE-PARA'!K:L,2,0))</f>
        <v>#N/A</v>
      </c>
      <c r="L1654" s="70"/>
      <c r="M1654" s="101">
        <f t="shared" si="51"/>
        <v>0</v>
      </c>
      <c r="O1654" s="1" t="e">
        <f>VLOOKUP(K1654,'Fluxo de Caixa'!B:B,1,0)</f>
        <v>#N/A</v>
      </c>
    </row>
    <row r="1655" spans="2:15">
      <c r="B1655" s="60"/>
      <c r="C1655" s="65"/>
      <c r="D1655" s="66"/>
      <c r="E1655" s="20" t="str">
        <f t="shared" si="50"/>
        <v>1-1900</v>
      </c>
      <c r="F1655" s="69"/>
      <c r="G1655" s="67"/>
      <c r="H1655" s="69"/>
      <c r="I1655" s="60"/>
      <c r="J1655" s="67"/>
      <c r="K1655" s="25" t="e">
        <f>IFERROR(VLOOKUP(J1655,'DE-PARA'!J:K,2,0),VLOOKUP('BD Conta 5294-1'!J1655,'DE-PARA'!K:L,2,0))</f>
        <v>#N/A</v>
      </c>
      <c r="L1655" s="70"/>
      <c r="M1655" s="101">
        <f t="shared" si="51"/>
        <v>0</v>
      </c>
      <c r="O1655" s="1" t="e">
        <f>VLOOKUP(K1655,'Fluxo de Caixa'!B:B,1,0)</f>
        <v>#N/A</v>
      </c>
    </row>
    <row r="1656" spans="2:15">
      <c r="B1656" s="60"/>
      <c r="C1656" s="65"/>
      <c r="D1656" s="66"/>
      <c r="E1656" s="20" t="str">
        <f t="shared" si="50"/>
        <v>1-1900</v>
      </c>
      <c r="F1656" s="69"/>
      <c r="G1656" s="67"/>
      <c r="H1656" s="69"/>
      <c r="I1656" s="60"/>
      <c r="J1656" s="67"/>
      <c r="K1656" s="25" t="e">
        <f>IFERROR(VLOOKUP(J1656,'DE-PARA'!J:K,2,0),VLOOKUP('BD Conta 5294-1'!J1656,'DE-PARA'!K:L,2,0))</f>
        <v>#N/A</v>
      </c>
      <c r="L1656" s="70"/>
      <c r="M1656" s="101">
        <f t="shared" si="51"/>
        <v>0</v>
      </c>
      <c r="O1656" s="1" t="e">
        <f>VLOOKUP(K1656,'Fluxo de Caixa'!B:B,1,0)</f>
        <v>#N/A</v>
      </c>
    </row>
    <row r="1657" spans="2:15">
      <c r="B1657" s="60"/>
      <c r="C1657" s="65"/>
      <c r="D1657" s="66"/>
      <c r="E1657" s="20" t="str">
        <f t="shared" si="50"/>
        <v>1-1900</v>
      </c>
      <c r="F1657" s="69"/>
      <c r="G1657" s="67"/>
      <c r="H1657" s="69"/>
      <c r="I1657" s="60"/>
      <c r="J1657" s="67"/>
      <c r="K1657" s="25" t="e">
        <f>IFERROR(VLOOKUP(J1657,'DE-PARA'!J:K,2,0),VLOOKUP('BD Conta 5294-1'!J1657,'DE-PARA'!K:L,2,0))</f>
        <v>#N/A</v>
      </c>
      <c r="L1657" s="70"/>
      <c r="M1657" s="101">
        <f t="shared" si="51"/>
        <v>0</v>
      </c>
      <c r="O1657" s="1" t="e">
        <f>VLOOKUP(K1657,'Fluxo de Caixa'!B:B,1,0)</f>
        <v>#N/A</v>
      </c>
    </row>
    <row r="1658" spans="2:15">
      <c r="B1658" s="60"/>
      <c r="C1658" s="65"/>
      <c r="D1658" s="66"/>
      <c r="E1658" s="20" t="str">
        <f t="shared" si="50"/>
        <v>1-1900</v>
      </c>
      <c r="F1658" s="69"/>
      <c r="G1658" s="67"/>
      <c r="H1658" s="69"/>
      <c r="I1658" s="60"/>
      <c r="J1658" s="67"/>
      <c r="K1658" s="25" t="e">
        <f>IFERROR(VLOOKUP(J1658,'DE-PARA'!J:K,2,0),VLOOKUP('BD Conta 5294-1'!J1658,'DE-PARA'!K:L,2,0))</f>
        <v>#N/A</v>
      </c>
      <c r="L1658" s="70"/>
      <c r="M1658" s="101">
        <f t="shared" si="51"/>
        <v>0</v>
      </c>
      <c r="O1658" s="1" t="e">
        <f>VLOOKUP(K1658,'Fluxo de Caixa'!B:B,1,0)</f>
        <v>#N/A</v>
      </c>
    </row>
    <row r="1659" spans="2:15">
      <c r="B1659" s="60"/>
      <c r="C1659" s="65"/>
      <c r="D1659" s="66"/>
      <c r="E1659" s="20" t="str">
        <f t="shared" si="50"/>
        <v>1-1900</v>
      </c>
      <c r="F1659" s="69"/>
      <c r="G1659" s="67"/>
      <c r="H1659" s="69"/>
      <c r="I1659" s="60"/>
      <c r="J1659" s="67"/>
      <c r="K1659" s="25" t="e">
        <f>IFERROR(VLOOKUP(J1659,'DE-PARA'!J:K,2,0),VLOOKUP('BD Conta 5294-1'!J1659,'DE-PARA'!K:L,2,0))</f>
        <v>#N/A</v>
      </c>
      <c r="L1659" s="70"/>
      <c r="M1659" s="101">
        <f t="shared" si="51"/>
        <v>0</v>
      </c>
      <c r="O1659" s="1" t="e">
        <f>VLOOKUP(K1659,'Fluxo de Caixa'!B:B,1,0)</f>
        <v>#N/A</v>
      </c>
    </row>
    <row r="1660" spans="2:15">
      <c r="B1660" s="60"/>
      <c r="C1660" s="65"/>
      <c r="D1660" s="66"/>
      <c r="E1660" s="20" t="str">
        <f t="shared" si="50"/>
        <v>1-1900</v>
      </c>
      <c r="F1660" s="69"/>
      <c r="G1660" s="67"/>
      <c r="H1660" s="69"/>
      <c r="I1660" s="60"/>
      <c r="J1660" s="67"/>
      <c r="K1660" s="25" t="e">
        <f>IFERROR(VLOOKUP(J1660,'DE-PARA'!J:K,2,0),VLOOKUP('BD Conta 5294-1'!J1660,'DE-PARA'!K:L,2,0))</f>
        <v>#N/A</v>
      </c>
      <c r="L1660" s="70"/>
      <c r="M1660" s="101">
        <f t="shared" si="51"/>
        <v>0</v>
      </c>
      <c r="O1660" s="1" t="e">
        <f>VLOOKUP(K1660,'Fluxo de Caixa'!B:B,1,0)</f>
        <v>#N/A</v>
      </c>
    </row>
    <row r="1661" spans="2:15">
      <c r="B1661" s="60"/>
      <c r="C1661" s="65"/>
      <c r="D1661" s="66"/>
      <c r="E1661" s="20" t="str">
        <f t="shared" si="50"/>
        <v>1-1900</v>
      </c>
      <c r="F1661" s="69"/>
      <c r="G1661" s="67"/>
      <c r="H1661" s="69"/>
      <c r="I1661" s="60"/>
      <c r="J1661" s="67"/>
      <c r="K1661" s="25" t="e">
        <f>IFERROR(VLOOKUP(J1661,'DE-PARA'!J:K,2,0),VLOOKUP('BD Conta 5294-1'!J1661,'DE-PARA'!K:L,2,0))</f>
        <v>#N/A</v>
      </c>
      <c r="L1661" s="70"/>
      <c r="M1661" s="101">
        <f t="shared" si="51"/>
        <v>0</v>
      </c>
      <c r="O1661" s="1" t="e">
        <f>VLOOKUP(K1661,'Fluxo de Caixa'!B:B,1,0)</f>
        <v>#N/A</v>
      </c>
    </row>
    <row r="1662" spans="2:15">
      <c r="B1662" s="60"/>
      <c r="C1662" s="65"/>
      <c r="D1662" s="66"/>
      <c r="E1662" s="20" t="str">
        <f t="shared" si="50"/>
        <v>1-1900</v>
      </c>
      <c r="F1662" s="69"/>
      <c r="G1662" s="67"/>
      <c r="H1662" s="69"/>
      <c r="I1662" s="60"/>
      <c r="J1662" s="67"/>
      <c r="K1662" s="25" t="e">
        <f>IFERROR(VLOOKUP(J1662,'DE-PARA'!J:K,2,0),VLOOKUP('BD Conta 5294-1'!J1662,'DE-PARA'!K:L,2,0))</f>
        <v>#N/A</v>
      </c>
      <c r="L1662" s="70"/>
      <c r="M1662" s="101">
        <f t="shared" si="51"/>
        <v>0</v>
      </c>
      <c r="O1662" s="1" t="e">
        <f>VLOOKUP(K1662,'Fluxo de Caixa'!B:B,1,0)</f>
        <v>#N/A</v>
      </c>
    </row>
    <row r="1663" spans="2:15">
      <c r="B1663" s="60"/>
      <c r="C1663" s="65"/>
      <c r="D1663" s="66"/>
      <c r="E1663" s="20" t="str">
        <f t="shared" si="50"/>
        <v>1-1900</v>
      </c>
      <c r="F1663" s="69"/>
      <c r="G1663" s="67"/>
      <c r="H1663" s="69"/>
      <c r="I1663" s="60"/>
      <c r="J1663" s="67"/>
      <c r="K1663" s="25" t="e">
        <f>IFERROR(VLOOKUP(J1663,'DE-PARA'!J:K,2,0),VLOOKUP('BD Conta 5294-1'!J1663,'DE-PARA'!K:L,2,0))</f>
        <v>#N/A</v>
      </c>
      <c r="L1663" s="70"/>
      <c r="M1663" s="101">
        <f t="shared" si="51"/>
        <v>0</v>
      </c>
      <c r="O1663" s="1" t="e">
        <f>VLOOKUP(K1663,'Fluxo de Caixa'!B:B,1,0)</f>
        <v>#N/A</v>
      </c>
    </row>
    <row r="1664" spans="2:15">
      <c r="B1664" s="60"/>
      <c r="C1664" s="65"/>
      <c r="D1664" s="66"/>
      <c r="E1664" s="20" t="str">
        <f t="shared" si="50"/>
        <v>1-1900</v>
      </c>
      <c r="F1664" s="69"/>
      <c r="G1664" s="67"/>
      <c r="H1664" s="69"/>
      <c r="I1664" s="60"/>
      <c r="J1664" s="67"/>
      <c r="K1664" s="25" t="e">
        <f>IFERROR(VLOOKUP(J1664,'DE-PARA'!J:K,2,0),VLOOKUP('BD Conta 5294-1'!J1664,'DE-PARA'!K:L,2,0))</f>
        <v>#N/A</v>
      </c>
      <c r="L1664" s="70"/>
      <c r="M1664" s="101">
        <f t="shared" si="51"/>
        <v>0</v>
      </c>
      <c r="O1664" s="1" t="e">
        <f>VLOOKUP(K1664,'Fluxo de Caixa'!B:B,1,0)</f>
        <v>#N/A</v>
      </c>
    </row>
    <row r="1665" spans="2:15">
      <c r="B1665" s="60"/>
      <c r="C1665" s="65"/>
      <c r="D1665" s="66"/>
      <c r="E1665" s="20" t="str">
        <f t="shared" si="50"/>
        <v>1-1900</v>
      </c>
      <c r="F1665" s="69"/>
      <c r="G1665" s="67"/>
      <c r="H1665" s="69"/>
      <c r="I1665" s="60"/>
      <c r="J1665" s="67"/>
      <c r="K1665" s="25" t="e">
        <f>IFERROR(VLOOKUP(J1665,'DE-PARA'!J:K,2,0),VLOOKUP('BD Conta 5294-1'!J1665,'DE-PARA'!K:L,2,0))</f>
        <v>#N/A</v>
      </c>
      <c r="L1665" s="70"/>
      <c r="M1665" s="101">
        <f t="shared" si="51"/>
        <v>0</v>
      </c>
      <c r="O1665" s="1" t="e">
        <f>VLOOKUP(K1665,'Fluxo de Caixa'!B:B,1,0)</f>
        <v>#N/A</v>
      </c>
    </row>
    <row r="1666" spans="2:15">
      <c r="B1666" s="60"/>
      <c r="C1666" s="65"/>
      <c r="D1666" s="66"/>
      <c r="E1666" s="20" t="str">
        <f t="shared" si="50"/>
        <v>1-1900</v>
      </c>
      <c r="F1666" s="69"/>
      <c r="G1666" s="67"/>
      <c r="H1666" s="69"/>
      <c r="I1666" s="60"/>
      <c r="J1666" s="67"/>
      <c r="K1666" s="25" t="e">
        <f>IFERROR(VLOOKUP(J1666,'DE-PARA'!J:K,2,0),VLOOKUP('BD Conta 5294-1'!J1666,'DE-PARA'!K:L,2,0))</f>
        <v>#N/A</v>
      </c>
      <c r="L1666" s="70"/>
      <c r="M1666" s="101">
        <f t="shared" si="51"/>
        <v>0</v>
      </c>
      <c r="O1666" s="1" t="e">
        <f>VLOOKUP(K1666,'Fluxo de Caixa'!B:B,1,0)</f>
        <v>#N/A</v>
      </c>
    </row>
    <row r="1667" spans="2:15">
      <c r="B1667" s="60"/>
      <c r="C1667" s="65"/>
      <c r="D1667" s="66"/>
      <c r="E1667" s="20" t="str">
        <f t="shared" si="50"/>
        <v>1-1900</v>
      </c>
      <c r="F1667" s="69"/>
      <c r="G1667" s="67"/>
      <c r="H1667" s="69"/>
      <c r="I1667" s="60"/>
      <c r="J1667" s="67"/>
      <c r="K1667" s="25" t="e">
        <f>IFERROR(VLOOKUP(J1667,'DE-PARA'!J:K,2,0),VLOOKUP('BD Conta 5294-1'!J1667,'DE-PARA'!K:L,2,0))</f>
        <v>#N/A</v>
      </c>
      <c r="L1667" s="70"/>
      <c r="M1667" s="101">
        <f t="shared" si="51"/>
        <v>0</v>
      </c>
      <c r="O1667" s="1" t="e">
        <f>VLOOKUP(K1667,'Fluxo de Caixa'!B:B,1,0)</f>
        <v>#N/A</v>
      </c>
    </row>
    <row r="1668" spans="2:15">
      <c r="B1668" s="60"/>
      <c r="C1668" s="65"/>
      <c r="D1668" s="66"/>
      <c r="E1668" s="20" t="str">
        <f t="shared" ref="E1668:E1731" si="52">MONTH(D1668)&amp;"-"&amp;YEAR(D1668)</f>
        <v>1-1900</v>
      </c>
      <c r="F1668" s="69"/>
      <c r="G1668" s="67"/>
      <c r="H1668" s="69"/>
      <c r="I1668" s="60"/>
      <c r="J1668" s="67"/>
      <c r="K1668" s="25" t="e">
        <f>IFERROR(VLOOKUP(J1668,'DE-PARA'!J:K,2,0),VLOOKUP('BD Conta 5294-1'!J1668,'DE-PARA'!K:L,2,0))</f>
        <v>#N/A</v>
      </c>
      <c r="L1668" s="70"/>
      <c r="M1668" s="101">
        <f t="shared" si="51"/>
        <v>0</v>
      </c>
      <c r="O1668" s="1" t="e">
        <f>VLOOKUP(K1668,'Fluxo de Caixa'!B:B,1,0)</f>
        <v>#N/A</v>
      </c>
    </row>
    <row r="1669" spans="2:15">
      <c r="B1669" s="60"/>
      <c r="C1669" s="65"/>
      <c r="D1669" s="66"/>
      <c r="E1669" s="20" t="str">
        <f t="shared" si="52"/>
        <v>1-1900</v>
      </c>
      <c r="F1669" s="69"/>
      <c r="G1669" s="67"/>
      <c r="H1669" s="69"/>
      <c r="I1669" s="60"/>
      <c r="J1669" s="67"/>
      <c r="K1669" s="25" t="e">
        <f>IFERROR(VLOOKUP(J1669,'DE-PARA'!J:K,2,0),VLOOKUP('BD Conta 5294-1'!J1669,'DE-PARA'!K:L,2,0))</f>
        <v>#N/A</v>
      </c>
      <c r="L1669" s="70"/>
      <c r="M1669" s="101">
        <f t="shared" si="51"/>
        <v>0</v>
      </c>
      <c r="O1669" s="1" t="e">
        <f>VLOOKUP(K1669,'Fluxo de Caixa'!B:B,1,0)</f>
        <v>#N/A</v>
      </c>
    </row>
    <row r="1670" spans="2:15">
      <c r="B1670" s="60"/>
      <c r="C1670" s="65"/>
      <c r="D1670" s="66"/>
      <c r="E1670" s="20" t="str">
        <f t="shared" si="52"/>
        <v>1-1900</v>
      </c>
      <c r="F1670" s="69"/>
      <c r="G1670" s="67"/>
      <c r="H1670" s="69"/>
      <c r="I1670" s="60"/>
      <c r="J1670" s="67"/>
      <c r="K1670" s="25" t="e">
        <f>IFERROR(VLOOKUP(J1670,'DE-PARA'!J:K,2,0),VLOOKUP('BD Conta 5294-1'!J1670,'DE-PARA'!K:L,2,0))</f>
        <v>#N/A</v>
      </c>
      <c r="L1670" s="70"/>
      <c r="M1670" s="101">
        <f t="shared" ref="M1670:M1733" si="53">M1669+L1670</f>
        <v>0</v>
      </c>
      <c r="O1670" s="1" t="e">
        <f>VLOOKUP(K1670,'Fluxo de Caixa'!B:B,1,0)</f>
        <v>#N/A</v>
      </c>
    </row>
    <row r="1671" spans="2:15">
      <c r="B1671" s="60"/>
      <c r="C1671" s="65"/>
      <c r="D1671" s="66"/>
      <c r="E1671" s="20" t="str">
        <f t="shared" si="52"/>
        <v>1-1900</v>
      </c>
      <c r="F1671" s="69"/>
      <c r="G1671" s="67"/>
      <c r="H1671" s="69"/>
      <c r="I1671" s="60"/>
      <c r="J1671" s="67"/>
      <c r="K1671" s="25" t="e">
        <f>IFERROR(VLOOKUP(J1671,'DE-PARA'!J:K,2,0),VLOOKUP('BD Conta 5294-1'!J1671,'DE-PARA'!K:L,2,0))</f>
        <v>#N/A</v>
      </c>
      <c r="L1671" s="70"/>
      <c r="M1671" s="101">
        <f t="shared" si="53"/>
        <v>0</v>
      </c>
      <c r="O1671" s="1" t="e">
        <f>VLOOKUP(K1671,'Fluxo de Caixa'!B:B,1,0)</f>
        <v>#N/A</v>
      </c>
    </row>
    <row r="1672" spans="2:15">
      <c r="B1672" s="60"/>
      <c r="C1672" s="65"/>
      <c r="D1672" s="66"/>
      <c r="E1672" s="20" t="str">
        <f t="shared" si="52"/>
        <v>1-1900</v>
      </c>
      <c r="F1672" s="69"/>
      <c r="G1672" s="67"/>
      <c r="H1672" s="69"/>
      <c r="I1672" s="60"/>
      <c r="J1672" s="67"/>
      <c r="K1672" s="25" t="e">
        <f>IFERROR(VLOOKUP(J1672,'DE-PARA'!J:K,2,0),VLOOKUP('BD Conta 5294-1'!J1672,'DE-PARA'!K:L,2,0))</f>
        <v>#N/A</v>
      </c>
      <c r="L1672" s="70"/>
      <c r="M1672" s="101">
        <f t="shared" si="53"/>
        <v>0</v>
      </c>
      <c r="O1672" s="1" t="e">
        <f>VLOOKUP(K1672,'Fluxo de Caixa'!B:B,1,0)</f>
        <v>#N/A</v>
      </c>
    </row>
    <row r="1673" spans="2:15">
      <c r="B1673" s="60"/>
      <c r="C1673" s="65"/>
      <c r="D1673" s="66"/>
      <c r="E1673" s="20" t="str">
        <f t="shared" si="52"/>
        <v>1-1900</v>
      </c>
      <c r="F1673" s="69"/>
      <c r="G1673" s="67"/>
      <c r="H1673" s="69"/>
      <c r="I1673" s="60"/>
      <c r="J1673" s="67"/>
      <c r="K1673" s="25" t="e">
        <f>IFERROR(VLOOKUP(J1673,'DE-PARA'!J:K,2,0),VLOOKUP('BD Conta 5294-1'!J1673,'DE-PARA'!K:L,2,0))</f>
        <v>#N/A</v>
      </c>
      <c r="L1673" s="70"/>
      <c r="M1673" s="101">
        <f t="shared" si="53"/>
        <v>0</v>
      </c>
      <c r="O1673" s="1" t="e">
        <f>VLOOKUP(K1673,'Fluxo de Caixa'!B:B,1,0)</f>
        <v>#N/A</v>
      </c>
    </row>
    <row r="1674" spans="2:15">
      <c r="B1674" s="60"/>
      <c r="C1674" s="65"/>
      <c r="D1674" s="66"/>
      <c r="E1674" s="20" t="str">
        <f t="shared" si="52"/>
        <v>1-1900</v>
      </c>
      <c r="F1674" s="69"/>
      <c r="G1674" s="67"/>
      <c r="H1674" s="69"/>
      <c r="I1674" s="60"/>
      <c r="J1674" s="67"/>
      <c r="K1674" s="25" t="e">
        <f>IFERROR(VLOOKUP(J1674,'DE-PARA'!J:K,2,0),VLOOKUP('BD Conta 5294-1'!J1674,'DE-PARA'!K:L,2,0))</f>
        <v>#N/A</v>
      </c>
      <c r="L1674" s="70"/>
      <c r="M1674" s="101">
        <f t="shared" si="53"/>
        <v>0</v>
      </c>
      <c r="O1674" s="1" t="e">
        <f>VLOOKUP(K1674,'Fluxo de Caixa'!B:B,1,0)</f>
        <v>#N/A</v>
      </c>
    </row>
    <row r="1675" spans="2:15">
      <c r="B1675" s="60"/>
      <c r="C1675" s="65"/>
      <c r="D1675" s="66"/>
      <c r="E1675" s="20" t="str">
        <f t="shared" si="52"/>
        <v>1-1900</v>
      </c>
      <c r="F1675" s="69"/>
      <c r="G1675" s="67"/>
      <c r="H1675" s="69"/>
      <c r="I1675" s="60"/>
      <c r="J1675" s="67"/>
      <c r="K1675" s="25" t="e">
        <f>IFERROR(VLOOKUP(J1675,'DE-PARA'!J:K,2,0),VLOOKUP('BD Conta 5294-1'!J1675,'DE-PARA'!K:L,2,0))</f>
        <v>#N/A</v>
      </c>
      <c r="L1675" s="70"/>
      <c r="M1675" s="101">
        <f t="shared" si="53"/>
        <v>0</v>
      </c>
      <c r="O1675" s="1" t="e">
        <f>VLOOKUP(K1675,'Fluxo de Caixa'!B:B,1,0)</f>
        <v>#N/A</v>
      </c>
    </row>
    <row r="1676" spans="2:15">
      <c r="B1676" s="60"/>
      <c r="C1676" s="65"/>
      <c r="D1676" s="66"/>
      <c r="E1676" s="20" t="str">
        <f t="shared" si="52"/>
        <v>1-1900</v>
      </c>
      <c r="F1676" s="69"/>
      <c r="G1676" s="67"/>
      <c r="H1676" s="69"/>
      <c r="I1676" s="60"/>
      <c r="J1676" s="67"/>
      <c r="K1676" s="25" t="e">
        <f>IFERROR(VLOOKUP(J1676,'DE-PARA'!J:K,2,0),VLOOKUP('BD Conta 5294-1'!J1676,'DE-PARA'!K:L,2,0))</f>
        <v>#N/A</v>
      </c>
      <c r="L1676" s="70"/>
      <c r="M1676" s="101">
        <f t="shared" si="53"/>
        <v>0</v>
      </c>
      <c r="O1676" s="1" t="e">
        <f>VLOOKUP(K1676,'Fluxo de Caixa'!B:B,1,0)</f>
        <v>#N/A</v>
      </c>
    </row>
    <row r="1677" spans="2:15">
      <c r="B1677" s="60"/>
      <c r="C1677" s="65"/>
      <c r="D1677" s="66"/>
      <c r="E1677" s="20" t="str">
        <f t="shared" si="52"/>
        <v>1-1900</v>
      </c>
      <c r="F1677" s="69"/>
      <c r="G1677" s="67"/>
      <c r="H1677" s="69"/>
      <c r="I1677" s="60"/>
      <c r="J1677" s="67"/>
      <c r="K1677" s="25" t="e">
        <f>IFERROR(VLOOKUP(J1677,'DE-PARA'!J:K,2,0),VLOOKUP('BD Conta 5294-1'!J1677,'DE-PARA'!K:L,2,0))</f>
        <v>#N/A</v>
      </c>
      <c r="L1677" s="70"/>
      <c r="M1677" s="101">
        <f t="shared" si="53"/>
        <v>0</v>
      </c>
      <c r="O1677" s="1" t="e">
        <f>VLOOKUP(K1677,'Fluxo de Caixa'!B:B,1,0)</f>
        <v>#N/A</v>
      </c>
    </row>
    <row r="1678" spans="2:15">
      <c r="B1678" s="60"/>
      <c r="C1678" s="65"/>
      <c r="D1678" s="66"/>
      <c r="E1678" s="20" t="str">
        <f t="shared" si="52"/>
        <v>1-1900</v>
      </c>
      <c r="F1678" s="69"/>
      <c r="G1678" s="67"/>
      <c r="H1678" s="69"/>
      <c r="I1678" s="60"/>
      <c r="J1678" s="67"/>
      <c r="K1678" s="25" t="e">
        <f>IFERROR(VLOOKUP(J1678,'DE-PARA'!J:K,2,0),VLOOKUP('BD Conta 5294-1'!J1678,'DE-PARA'!K:L,2,0))</f>
        <v>#N/A</v>
      </c>
      <c r="L1678" s="70"/>
      <c r="M1678" s="101">
        <f t="shared" si="53"/>
        <v>0</v>
      </c>
      <c r="O1678" s="1" t="e">
        <f>VLOOKUP(K1678,'Fluxo de Caixa'!B:B,1,0)</f>
        <v>#N/A</v>
      </c>
    </row>
    <row r="1679" spans="2:15">
      <c r="B1679" s="60"/>
      <c r="C1679" s="65"/>
      <c r="D1679" s="66"/>
      <c r="E1679" s="20" t="str">
        <f t="shared" si="52"/>
        <v>1-1900</v>
      </c>
      <c r="F1679" s="69"/>
      <c r="G1679" s="67"/>
      <c r="H1679" s="69"/>
      <c r="I1679" s="60"/>
      <c r="J1679" s="67"/>
      <c r="K1679" s="25" t="e">
        <f>IFERROR(VLOOKUP(J1679,'DE-PARA'!J:K,2,0),VLOOKUP('BD Conta 5294-1'!J1679,'DE-PARA'!K:L,2,0))</f>
        <v>#N/A</v>
      </c>
      <c r="L1679" s="70"/>
      <c r="M1679" s="101">
        <f t="shared" si="53"/>
        <v>0</v>
      </c>
      <c r="O1679" s="1" t="e">
        <f>VLOOKUP(K1679,'Fluxo de Caixa'!B:B,1,0)</f>
        <v>#N/A</v>
      </c>
    </row>
    <row r="1680" spans="2:15">
      <c r="B1680" s="60"/>
      <c r="C1680" s="65"/>
      <c r="D1680" s="66"/>
      <c r="E1680" s="20" t="str">
        <f t="shared" si="52"/>
        <v>1-1900</v>
      </c>
      <c r="F1680" s="69"/>
      <c r="G1680" s="67"/>
      <c r="H1680" s="69"/>
      <c r="I1680" s="60"/>
      <c r="J1680" s="67"/>
      <c r="K1680" s="25" t="e">
        <f>IFERROR(VLOOKUP(J1680,'DE-PARA'!J:K,2,0),VLOOKUP('BD Conta 5294-1'!J1680,'DE-PARA'!K:L,2,0))</f>
        <v>#N/A</v>
      </c>
      <c r="L1680" s="70"/>
      <c r="M1680" s="101">
        <f t="shared" si="53"/>
        <v>0</v>
      </c>
      <c r="O1680" s="1" t="e">
        <f>VLOOKUP(K1680,'Fluxo de Caixa'!B:B,1,0)</f>
        <v>#N/A</v>
      </c>
    </row>
    <row r="1681" spans="2:15">
      <c r="B1681" s="60"/>
      <c r="C1681" s="65"/>
      <c r="D1681" s="66"/>
      <c r="E1681" s="20" t="str">
        <f t="shared" si="52"/>
        <v>1-1900</v>
      </c>
      <c r="F1681" s="69"/>
      <c r="G1681" s="67"/>
      <c r="H1681" s="69"/>
      <c r="I1681" s="60"/>
      <c r="J1681" s="67"/>
      <c r="K1681" s="25" t="e">
        <f>IFERROR(VLOOKUP(J1681,'DE-PARA'!J:K,2,0),VLOOKUP('BD Conta 5294-1'!J1681,'DE-PARA'!K:L,2,0))</f>
        <v>#N/A</v>
      </c>
      <c r="L1681" s="70"/>
      <c r="M1681" s="101">
        <f t="shared" si="53"/>
        <v>0</v>
      </c>
      <c r="O1681" s="1" t="e">
        <f>VLOOKUP(K1681,'Fluxo de Caixa'!B:B,1,0)</f>
        <v>#N/A</v>
      </c>
    </row>
    <row r="1682" spans="2:15">
      <c r="B1682" s="60"/>
      <c r="C1682" s="65"/>
      <c r="D1682" s="66"/>
      <c r="E1682" s="20" t="str">
        <f t="shared" si="52"/>
        <v>1-1900</v>
      </c>
      <c r="F1682" s="69"/>
      <c r="G1682" s="67"/>
      <c r="H1682" s="69"/>
      <c r="I1682" s="60"/>
      <c r="J1682" s="67"/>
      <c r="K1682" s="25" t="e">
        <f>IFERROR(VLOOKUP(J1682,'DE-PARA'!J:K,2,0),VLOOKUP('BD Conta 5294-1'!J1682,'DE-PARA'!K:L,2,0))</f>
        <v>#N/A</v>
      </c>
      <c r="L1682" s="70"/>
      <c r="M1682" s="101">
        <f t="shared" si="53"/>
        <v>0</v>
      </c>
      <c r="O1682" s="1" t="e">
        <f>VLOOKUP(K1682,'Fluxo de Caixa'!B:B,1,0)</f>
        <v>#N/A</v>
      </c>
    </row>
    <row r="1683" spans="2:15">
      <c r="B1683" s="60"/>
      <c r="C1683" s="65"/>
      <c r="D1683" s="66"/>
      <c r="E1683" s="20" t="str">
        <f t="shared" si="52"/>
        <v>1-1900</v>
      </c>
      <c r="F1683" s="69"/>
      <c r="G1683" s="67"/>
      <c r="H1683" s="69"/>
      <c r="I1683" s="60"/>
      <c r="J1683" s="67"/>
      <c r="K1683" s="25" t="e">
        <f>IFERROR(VLOOKUP(J1683,'DE-PARA'!J:K,2,0),VLOOKUP('BD Conta 5294-1'!J1683,'DE-PARA'!K:L,2,0))</f>
        <v>#N/A</v>
      </c>
      <c r="L1683" s="70"/>
      <c r="M1683" s="101">
        <f t="shared" si="53"/>
        <v>0</v>
      </c>
      <c r="O1683" s="1" t="e">
        <f>VLOOKUP(K1683,'Fluxo de Caixa'!B:B,1,0)</f>
        <v>#N/A</v>
      </c>
    </row>
    <row r="1684" spans="2:15">
      <c r="B1684" s="60"/>
      <c r="C1684" s="65"/>
      <c r="D1684" s="66"/>
      <c r="E1684" s="20" t="str">
        <f t="shared" si="52"/>
        <v>1-1900</v>
      </c>
      <c r="F1684" s="69"/>
      <c r="G1684" s="67"/>
      <c r="H1684" s="69"/>
      <c r="I1684" s="60"/>
      <c r="J1684" s="67"/>
      <c r="K1684" s="25" t="e">
        <f>IFERROR(VLOOKUP(J1684,'DE-PARA'!J:K,2,0),VLOOKUP('BD Conta 5294-1'!J1684,'DE-PARA'!K:L,2,0))</f>
        <v>#N/A</v>
      </c>
      <c r="L1684" s="70"/>
      <c r="M1684" s="101">
        <f t="shared" si="53"/>
        <v>0</v>
      </c>
      <c r="O1684" s="1" t="e">
        <f>VLOOKUP(K1684,'Fluxo de Caixa'!B:B,1,0)</f>
        <v>#N/A</v>
      </c>
    </row>
    <row r="1685" spans="2:15">
      <c r="B1685" s="60"/>
      <c r="C1685" s="65"/>
      <c r="D1685" s="66"/>
      <c r="E1685" s="20" t="str">
        <f t="shared" si="52"/>
        <v>1-1900</v>
      </c>
      <c r="F1685" s="69"/>
      <c r="G1685" s="67"/>
      <c r="H1685" s="69"/>
      <c r="I1685" s="60"/>
      <c r="J1685" s="67"/>
      <c r="K1685" s="25" t="e">
        <f>IFERROR(VLOOKUP(J1685,'DE-PARA'!J:K,2,0),VLOOKUP('BD Conta 5294-1'!J1685,'DE-PARA'!K:L,2,0))</f>
        <v>#N/A</v>
      </c>
      <c r="L1685" s="70"/>
      <c r="M1685" s="101">
        <f t="shared" si="53"/>
        <v>0</v>
      </c>
      <c r="O1685" s="1" t="e">
        <f>VLOOKUP(K1685,'Fluxo de Caixa'!B:B,1,0)</f>
        <v>#N/A</v>
      </c>
    </row>
    <row r="1686" spans="2:15">
      <c r="B1686" s="60"/>
      <c r="C1686" s="65"/>
      <c r="D1686" s="66"/>
      <c r="E1686" s="20" t="str">
        <f t="shared" si="52"/>
        <v>1-1900</v>
      </c>
      <c r="F1686" s="69"/>
      <c r="G1686" s="67"/>
      <c r="H1686" s="69"/>
      <c r="I1686" s="60"/>
      <c r="J1686" s="67"/>
      <c r="K1686" s="25" t="e">
        <f>IFERROR(VLOOKUP(J1686,'DE-PARA'!J:K,2,0),VLOOKUP('BD Conta 5294-1'!J1686,'DE-PARA'!K:L,2,0))</f>
        <v>#N/A</v>
      </c>
      <c r="L1686" s="70"/>
      <c r="M1686" s="101">
        <f t="shared" si="53"/>
        <v>0</v>
      </c>
      <c r="O1686" s="1" t="e">
        <f>VLOOKUP(K1686,'Fluxo de Caixa'!B:B,1,0)</f>
        <v>#N/A</v>
      </c>
    </row>
    <row r="1687" spans="2:15">
      <c r="B1687" s="60"/>
      <c r="C1687" s="65"/>
      <c r="D1687" s="66"/>
      <c r="E1687" s="20" t="str">
        <f t="shared" si="52"/>
        <v>1-1900</v>
      </c>
      <c r="F1687" s="69"/>
      <c r="G1687" s="67"/>
      <c r="H1687" s="69"/>
      <c r="I1687" s="60"/>
      <c r="J1687" s="67"/>
      <c r="K1687" s="25" t="e">
        <f>IFERROR(VLOOKUP(J1687,'DE-PARA'!J:K,2,0),VLOOKUP('BD Conta 5294-1'!J1687,'DE-PARA'!K:L,2,0))</f>
        <v>#N/A</v>
      </c>
      <c r="L1687" s="70"/>
      <c r="M1687" s="101">
        <f t="shared" si="53"/>
        <v>0</v>
      </c>
      <c r="O1687" s="1" t="e">
        <f>VLOOKUP(K1687,'Fluxo de Caixa'!B:B,1,0)</f>
        <v>#N/A</v>
      </c>
    </row>
    <row r="1688" spans="2:15">
      <c r="B1688" s="60"/>
      <c r="C1688" s="65"/>
      <c r="D1688" s="66"/>
      <c r="E1688" s="20" t="str">
        <f t="shared" si="52"/>
        <v>1-1900</v>
      </c>
      <c r="F1688" s="69"/>
      <c r="G1688" s="67"/>
      <c r="H1688" s="69"/>
      <c r="I1688" s="60"/>
      <c r="J1688" s="67"/>
      <c r="K1688" s="25" t="e">
        <f>IFERROR(VLOOKUP(J1688,'DE-PARA'!J:K,2,0),VLOOKUP('BD Conta 5294-1'!J1688,'DE-PARA'!K:L,2,0))</f>
        <v>#N/A</v>
      </c>
      <c r="L1688" s="70"/>
      <c r="M1688" s="101">
        <f t="shared" si="53"/>
        <v>0</v>
      </c>
      <c r="O1688" s="1" t="e">
        <f>VLOOKUP(K1688,'Fluxo de Caixa'!B:B,1,0)</f>
        <v>#N/A</v>
      </c>
    </row>
    <row r="1689" spans="2:15">
      <c r="B1689" s="60"/>
      <c r="C1689" s="65"/>
      <c r="D1689" s="66"/>
      <c r="E1689" s="20" t="str">
        <f t="shared" si="52"/>
        <v>1-1900</v>
      </c>
      <c r="F1689" s="69"/>
      <c r="G1689" s="67"/>
      <c r="H1689" s="69"/>
      <c r="I1689" s="60"/>
      <c r="J1689" s="67"/>
      <c r="K1689" s="25" t="e">
        <f>IFERROR(VLOOKUP(J1689,'DE-PARA'!J:K,2,0),VLOOKUP('BD Conta 5294-1'!J1689,'DE-PARA'!K:L,2,0))</f>
        <v>#N/A</v>
      </c>
      <c r="L1689" s="70"/>
      <c r="M1689" s="101">
        <f t="shared" si="53"/>
        <v>0</v>
      </c>
      <c r="O1689" s="1" t="e">
        <f>VLOOKUP(K1689,'Fluxo de Caixa'!B:B,1,0)</f>
        <v>#N/A</v>
      </c>
    </row>
    <row r="1690" spans="2:15">
      <c r="B1690" s="60"/>
      <c r="C1690" s="65"/>
      <c r="D1690" s="66"/>
      <c r="E1690" s="20" t="str">
        <f t="shared" si="52"/>
        <v>1-1900</v>
      </c>
      <c r="F1690" s="69"/>
      <c r="G1690" s="67"/>
      <c r="H1690" s="69"/>
      <c r="I1690" s="60"/>
      <c r="J1690" s="67"/>
      <c r="K1690" s="25" t="e">
        <f>IFERROR(VLOOKUP(J1690,'DE-PARA'!J:K,2,0),VLOOKUP('BD Conta 5294-1'!J1690,'DE-PARA'!K:L,2,0))</f>
        <v>#N/A</v>
      </c>
      <c r="L1690" s="70"/>
      <c r="M1690" s="101">
        <f t="shared" si="53"/>
        <v>0</v>
      </c>
      <c r="O1690" s="1" t="e">
        <f>VLOOKUP(K1690,'Fluxo de Caixa'!B:B,1,0)</f>
        <v>#N/A</v>
      </c>
    </row>
    <row r="1691" spans="2:15">
      <c r="B1691" s="60"/>
      <c r="C1691" s="65"/>
      <c r="D1691" s="66"/>
      <c r="E1691" s="20" t="str">
        <f t="shared" si="52"/>
        <v>1-1900</v>
      </c>
      <c r="F1691" s="69"/>
      <c r="G1691" s="67"/>
      <c r="H1691" s="69"/>
      <c r="I1691" s="60"/>
      <c r="J1691" s="67"/>
      <c r="K1691" s="25" t="e">
        <f>IFERROR(VLOOKUP(J1691,'DE-PARA'!J:K,2,0),VLOOKUP('BD Conta 5294-1'!J1691,'DE-PARA'!K:L,2,0))</f>
        <v>#N/A</v>
      </c>
      <c r="L1691" s="70"/>
      <c r="M1691" s="101">
        <f t="shared" si="53"/>
        <v>0</v>
      </c>
      <c r="O1691" s="1" t="e">
        <f>VLOOKUP(K1691,'Fluxo de Caixa'!B:B,1,0)</f>
        <v>#N/A</v>
      </c>
    </row>
    <row r="1692" spans="2:15">
      <c r="B1692" s="60"/>
      <c r="C1692" s="65"/>
      <c r="D1692" s="66"/>
      <c r="E1692" s="20" t="str">
        <f t="shared" si="52"/>
        <v>1-1900</v>
      </c>
      <c r="F1692" s="69"/>
      <c r="G1692" s="67"/>
      <c r="H1692" s="69"/>
      <c r="I1692" s="60"/>
      <c r="J1692" s="67"/>
      <c r="K1692" s="25" t="e">
        <f>IFERROR(VLOOKUP(J1692,'DE-PARA'!J:K,2,0),VLOOKUP('BD Conta 5294-1'!J1692,'DE-PARA'!K:L,2,0))</f>
        <v>#N/A</v>
      </c>
      <c r="L1692" s="70"/>
      <c r="M1692" s="101">
        <f t="shared" si="53"/>
        <v>0</v>
      </c>
      <c r="O1692" s="1" t="e">
        <f>VLOOKUP(K1692,'Fluxo de Caixa'!B:B,1,0)</f>
        <v>#N/A</v>
      </c>
    </row>
    <row r="1693" spans="2:15">
      <c r="B1693" s="60"/>
      <c r="C1693" s="65"/>
      <c r="D1693" s="66"/>
      <c r="E1693" s="20" t="str">
        <f t="shared" si="52"/>
        <v>1-1900</v>
      </c>
      <c r="F1693" s="69"/>
      <c r="G1693" s="67"/>
      <c r="H1693" s="69"/>
      <c r="I1693" s="60"/>
      <c r="J1693" s="67"/>
      <c r="K1693" s="25" t="e">
        <f>IFERROR(VLOOKUP(J1693,'DE-PARA'!J:K,2,0),VLOOKUP('BD Conta 5294-1'!J1693,'DE-PARA'!K:L,2,0))</f>
        <v>#N/A</v>
      </c>
      <c r="L1693" s="70"/>
      <c r="M1693" s="101">
        <f t="shared" si="53"/>
        <v>0</v>
      </c>
      <c r="O1693" s="1" t="e">
        <f>VLOOKUP(K1693,'Fluxo de Caixa'!B:B,1,0)</f>
        <v>#N/A</v>
      </c>
    </row>
    <row r="1694" spans="2:15">
      <c r="B1694" s="60"/>
      <c r="C1694" s="65"/>
      <c r="D1694" s="66"/>
      <c r="E1694" s="20" t="str">
        <f t="shared" si="52"/>
        <v>1-1900</v>
      </c>
      <c r="F1694" s="69"/>
      <c r="G1694" s="67"/>
      <c r="H1694" s="69"/>
      <c r="I1694" s="60"/>
      <c r="J1694" s="67"/>
      <c r="K1694" s="25" t="e">
        <f>IFERROR(VLOOKUP(J1694,'DE-PARA'!J:K,2,0),VLOOKUP('BD Conta 5294-1'!J1694,'DE-PARA'!K:L,2,0))</f>
        <v>#N/A</v>
      </c>
      <c r="L1694" s="70"/>
      <c r="M1694" s="101">
        <f t="shared" si="53"/>
        <v>0</v>
      </c>
      <c r="O1694" s="1" t="e">
        <f>VLOOKUP(K1694,'Fluxo de Caixa'!B:B,1,0)</f>
        <v>#N/A</v>
      </c>
    </row>
    <row r="1695" spans="2:15">
      <c r="B1695" s="60"/>
      <c r="C1695" s="65"/>
      <c r="D1695" s="66"/>
      <c r="E1695" s="20" t="str">
        <f t="shared" si="52"/>
        <v>1-1900</v>
      </c>
      <c r="F1695" s="69"/>
      <c r="G1695" s="67"/>
      <c r="H1695" s="69"/>
      <c r="I1695" s="60"/>
      <c r="J1695" s="67"/>
      <c r="K1695" s="25" t="e">
        <f>IFERROR(VLOOKUP(J1695,'DE-PARA'!J:K,2,0),VLOOKUP('BD Conta 5294-1'!J1695,'DE-PARA'!K:L,2,0))</f>
        <v>#N/A</v>
      </c>
      <c r="L1695" s="70"/>
      <c r="M1695" s="101">
        <f t="shared" si="53"/>
        <v>0</v>
      </c>
      <c r="O1695" s="1" t="e">
        <f>VLOOKUP(K1695,'Fluxo de Caixa'!B:B,1,0)</f>
        <v>#N/A</v>
      </c>
    </row>
    <row r="1696" spans="2:15">
      <c r="B1696" s="60"/>
      <c r="C1696" s="65"/>
      <c r="D1696" s="66"/>
      <c r="E1696" s="20" t="str">
        <f t="shared" si="52"/>
        <v>1-1900</v>
      </c>
      <c r="F1696" s="69"/>
      <c r="G1696" s="67"/>
      <c r="H1696" s="69"/>
      <c r="I1696" s="60"/>
      <c r="J1696" s="67"/>
      <c r="K1696" s="25" t="e">
        <f>IFERROR(VLOOKUP(J1696,'DE-PARA'!J:K,2,0),VLOOKUP('BD Conta 5294-1'!J1696,'DE-PARA'!K:L,2,0))</f>
        <v>#N/A</v>
      </c>
      <c r="L1696" s="70"/>
      <c r="M1696" s="101">
        <f t="shared" si="53"/>
        <v>0</v>
      </c>
      <c r="O1696" s="1" t="e">
        <f>VLOOKUP(K1696,'Fluxo de Caixa'!B:B,1,0)</f>
        <v>#N/A</v>
      </c>
    </row>
    <row r="1697" spans="2:15">
      <c r="B1697" s="60"/>
      <c r="C1697" s="65"/>
      <c r="D1697" s="66"/>
      <c r="E1697" s="20" t="str">
        <f t="shared" si="52"/>
        <v>1-1900</v>
      </c>
      <c r="F1697" s="69"/>
      <c r="G1697" s="67"/>
      <c r="H1697" s="69"/>
      <c r="I1697" s="60"/>
      <c r="J1697" s="67"/>
      <c r="K1697" s="25" t="e">
        <f>IFERROR(VLOOKUP(J1697,'DE-PARA'!J:K,2,0),VLOOKUP('BD Conta 5294-1'!J1697,'DE-PARA'!K:L,2,0))</f>
        <v>#N/A</v>
      </c>
      <c r="L1697" s="70"/>
      <c r="M1697" s="101">
        <f t="shared" si="53"/>
        <v>0</v>
      </c>
      <c r="O1697" s="1" t="e">
        <f>VLOOKUP(K1697,'Fluxo de Caixa'!B:B,1,0)</f>
        <v>#N/A</v>
      </c>
    </row>
    <row r="1698" spans="2:15">
      <c r="B1698" s="60"/>
      <c r="C1698" s="65"/>
      <c r="D1698" s="66"/>
      <c r="E1698" s="20" t="str">
        <f t="shared" si="52"/>
        <v>1-1900</v>
      </c>
      <c r="F1698" s="69"/>
      <c r="G1698" s="67"/>
      <c r="H1698" s="69"/>
      <c r="I1698" s="60"/>
      <c r="J1698" s="67"/>
      <c r="K1698" s="25" t="e">
        <f>IFERROR(VLOOKUP(J1698,'DE-PARA'!J:K,2,0),VLOOKUP('BD Conta 5294-1'!J1698,'DE-PARA'!K:L,2,0))</f>
        <v>#N/A</v>
      </c>
      <c r="L1698" s="70"/>
      <c r="M1698" s="101">
        <f t="shared" si="53"/>
        <v>0</v>
      </c>
      <c r="O1698" s="1" t="e">
        <f>VLOOKUP(K1698,'Fluxo de Caixa'!B:B,1,0)</f>
        <v>#N/A</v>
      </c>
    </row>
    <row r="1699" spans="2:15">
      <c r="B1699" s="60"/>
      <c r="C1699" s="65"/>
      <c r="D1699" s="66"/>
      <c r="E1699" s="20" t="str">
        <f t="shared" si="52"/>
        <v>1-1900</v>
      </c>
      <c r="F1699" s="69"/>
      <c r="G1699" s="67"/>
      <c r="H1699" s="69"/>
      <c r="I1699" s="60"/>
      <c r="J1699" s="67"/>
      <c r="K1699" s="25" t="e">
        <f>IFERROR(VLOOKUP(J1699,'DE-PARA'!J:K,2,0),VLOOKUP('BD Conta 5294-1'!J1699,'DE-PARA'!K:L,2,0))</f>
        <v>#N/A</v>
      </c>
      <c r="L1699" s="70"/>
      <c r="M1699" s="101">
        <f t="shared" si="53"/>
        <v>0</v>
      </c>
      <c r="O1699" s="1" t="e">
        <f>VLOOKUP(K1699,'Fluxo de Caixa'!B:B,1,0)</f>
        <v>#N/A</v>
      </c>
    </row>
    <row r="1700" spans="2:15">
      <c r="B1700" s="60"/>
      <c r="C1700" s="65"/>
      <c r="D1700" s="66"/>
      <c r="E1700" s="20" t="str">
        <f t="shared" si="52"/>
        <v>1-1900</v>
      </c>
      <c r="F1700" s="69"/>
      <c r="G1700" s="67"/>
      <c r="H1700" s="69"/>
      <c r="I1700" s="60"/>
      <c r="J1700" s="67"/>
      <c r="K1700" s="25" t="e">
        <f>IFERROR(VLOOKUP(J1700,'DE-PARA'!J:K,2,0),VLOOKUP('BD Conta 5294-1'!J1700,'DE-PARA'!K:L,2,0))</f>
        <v>#N/A</v>
      </c>
      <c r="L1700" s="70"/>
      <c r="M1700" s="101">
        <f t="shared" si="53"/>
        <v>0</v>
      </c>
      <c r="O1700" s="1" t="e">
        <f>VLOOKUP(K1700,'Fluxo de Caixa'!B:B,1,0)</f>
        <v>#N/A</v>
      </c>
    </row>
    <row r="1701" spans="2:15">
      <c r="B1701" s="60"/>
      <c r="C1701" s="65"/>
      <c r="D1701" s="66"/>
      <c r="E1701" s="20" t="str">
        <f t="shared" si="52"/>
        <v>1-1900</v>
      </c>
      <c r="F1701" s="69"/>
      <c r="G1701" s="67"/>
      <c r="H1701" s="69"/>
      <c r="I1701" s="60"/>
      <c r="J1701" s="67"/>
      <c r="K1701" s="25" t="e">
        <f>IFERROR(VLOOKUP(J1701,'DE-PARA'!J:K,2,0),VLOOKUP('BD Conta 5294-1'!J1701,'DE-PARA'!K:L,2,0))</f>
        <v>#N/A</v>
      </c>
      <c r="L1701" s="70"/>
      <c r="M1701" s="101">
        <f t="shared" si="53"/>
        <v>0</v>
      </c>
      <c r="O1701" s="1" t="e">
        <f>VLOOKUP(K1701,'Fluxo de Caixa'!B:B,1,0)</f>
        <v>#N/A</v>
      </c>
    </row>
    <row r="1702" spans="2:15">
      <c r="B1702" s="60"/>
      <c r="C1702" s="65"/>
      <c r="D1702" s="66"/>
      <c r="E1702" s="20" t="str">
        <f t="shared" si="52"/>
        <v>1-1900</v>
      </c>
      <c r="F1702" s="69"/>
      <c r="G1702" s="67"/>
      <c r="H1702" s="69"/>
      <c r="I1702" s="60"/>
      <c r="J1702" s="67"/>
      <c r="K1702" s="25" t="e">
        <f>IFERROR(VLOOKUP(J1702,'DE-PARA'!J:K,2,0),VLOOKUP('BD Conta 5294-1'!J1702,'DE-PARA'!K:L,2,0))</f>
        <v>#N/A</v>
      </c>
      <c r="L1702" s="70"/>
      <c r="M1702" s="101">
        <f t="shared" si="53"/>
        <v>0</v>
      </c>
      <c r="O1702" s="1" t="e">
        <f>VLOOKUP(K1702,'Fluxo de Caixa'!B:B,1,0)</f>
        <v>#N/A</v>
      </c>
    </row>
    <row r="1703" spans="2:15">
      <c r="B1703" s="60"/>
      <c r="C1703" s="65"/>
      <c r="D1703" s="66"/>
      <c r="E1703" s="20" t="str">
        <f t="shared" si="52"/>
        <v>1-1900</v>
      </c>
      <c r="F1703" s="69"/>
      <c r="G1703" s="67"/>
      <c r="H1703" s="69"/>
      <c r="I1703" s="60"/>
      <c r="J1703" s="67"/>
      <c r="K1703" s="25" t="e">
        <f>IFERROR(VLOOKUP(J1703,'DE-PARA'!J:K,2,0),VLOOKUP('BD Conta 5294-1'!J1703,'DE-PARA'!K:L,2,0))</f>
        <v>#N/A</v>
      </c>
      <c r="L1703" s="70"/>
      <c r="M1703" s="101">
        <f t="shared" si="53"/>
        <v>0</v>
      </c>
      <c r="O1703" s="1" t="e">
        <f>VLOOKUP(K1703,'Fluxo de Caixa'!B:B,1,0)</f>
        <v>#N/A</v>
      </c>
    </row>
    <row r="1704" spans="2:15">
      <c r="B1704" s="60"/>
      <c r="C1704" s="65"/>
      <c r="D1704" s="66"/>
      <c r="E1704" s="20" t="str">
        <f t="shared" si="52"/>
        <v>1-1900</v>
      </c>
      <c r="F1704" s="69"/>
      <c r="G1704" s="67"/>
      <c r="H1704" s="69"/>
      <c r="I1704" s="60"/>
      <c r="J1704" s="67"/>
      <c r="K1704" s="25" t="e">
        <f>IFERROR(VLOOKUP(J1704,'DE-PARA'!J:K,2,0),VLOOKUP('BD Conta 5294-1'!J1704,'DE-PARA'!K:L,2,0))</f>
        <v>#N/A</v>
      </c>
      <c r="L1704" s="70"/>
      <c r="M1704" s="101">
        <f t="shared" si="53"/>
        <v>0</v>
      </c>
      <c r="O1704" s="1" t="e">
        <f>VLOOKUP(K1704,'Fluxo de Caixa'!B:B,1,0)</f>
        <v>#N/A</v>
      </c>
    </row>
    <row r="1705" spans="2:15">
      <c r="B1705" s="60"/>
      <c r="C1705" s="65"/>
      <c r="D1705" s="66"/>
      <c r="E1705" s="20" t="str">
        <f t="shared" si="52"/>
        <v>1-1900</v>
      </c>
      <c r="F1705" s="69"/>
      <c r="G1705" s="67"/>
      <c r="H1705" s="69"/>
      <c r="I1705" s="60"/>
      <c r="J1705" s="67"/>
      <c r="K1705" s="25" t="e">
        <f>IFERROR(VLOOKUP(J1705,'DE-PARA'!J:K,2,0),VLOOKUP('BD Conta 5294-1'!J1705,'DE-PARA'!K:L,2,0))</f>
        <v>#N/A</v>
      </c>
      <c r="L1705" s="70"/>
      <c r="M1705" s="101">
        <f t="shared" si="53"/>
        <v>0</v>
      </c>
      <c r="O1705" s="1" t="e">
        <f>VLOOKUP(K1705,'Fluxo de Caixa'!B:B,1,0)</f>
        <v>#N/A</v>
      </c>
    </row>
    <row r="1706" spans="2:15">
      <c r="B1706" s="60"/>
      <c r="C1706" s="65"/>
      <c r="D1706" s="66"/>
      <c r="E1706" s="20" t="str">
        <f t="shared" si="52"/>
        <v>1-1900</v>
      </c>
      <c r="F1706" s="69"/>
      <c r="G1706" s="67"/>
      <c r="H1706" s="69"/>
      <c r="I1706" s="60"/>
      <c r="J1706" s="67"/>
      <c r="K1706" s="25" t="e">
        <f>IFERROR(VLOOKUP(J1706,'DE-PARA'!J:K,2,0),VLOOKUP('BD Conta 5294-1'!J1706,'DE-PARA'!K:L,2,0))</f>
        <v>#N/A</v>
      </c>
      <c r="L1706" s="70"/>
      <c r="M1706" s="101">
        <f t="shared" si="53"/>
        <v>0</v>
      </c>
      <c r="O1706" s="1" t="e">
        <f>VLOOKUP(K1706,'Fluxo de Caixa'!B:B,1,0)</f>
        <v>#N/A</v>
      </c>
    </row>
    <row r="1707" spans="2:15">
      <c r="B1707" s="60"/>
      <c r="C1707" s="65"/>
      <c r="D1707" s="66"/>
      <c r="E1707" s="20" t="str">
        <f t="shared" si="52"/>
        <v>1-1900</v>
      </c>
      <c r="F1707" s="69"/>
      <c r="G1707" s="67"/>
      <c r="H1707" s="69"/>
      <c r="I1707" s="60"/>
      <c r="J1707" s="67"/>
      <c r="K1707" s="25" t="e">
        <f>IFERROR(VLOOKUP(J1707,'DE-PARA'!J:K,2,0),VLOOKUP('BD Conta 5294-1'!J1707,'DE-PARA'!K:L,2,0))</f>
        <v>#N/A</v>
      </c>
      <c r="L1707" s="70"/>
      <c r="M1707" s="101">
        <f t="shared" si="53"/>
        <v>0</v>
      </c>
      <c r="O1707" s="1" t="e">
        <f>VLOOKUP(K1707,'Fluxo de Caixa'!B:B,1,0)</f>
        <v>#N/A</v>
      </c>
    </row>
    <row r="1708" spans="2:15">
      <c r="B1708" s="60"/>
      <c r="C1708" s="65"/>
      <c r="D1708" s="66"/>
      <c r="E1708" s="20" t="str">
        <f t="shared" si="52"/>
        <v>1-1900</v>
      </c>
      <c r="F1708" s="69"/>
      <c r="G1708" s="67"/>
      <c r="H1708" s="69"/>
      <c r="I1708" s="60"/>
      <c r="J1708" s="67"/>
      <c r="K1708" s="25" t="e">
        <f>IFERROR(VLOOKUP(J1708,'DE-PARA'!J:K,2,0),VLOOKUP('BD Conta 5294-1'!J1708,'DE-PARA'!K:L,2,0))</f>
        <v>#N/A</v>
      </c>
      <c r="L1708" s="70"/>
      <c r="M1708" s="101">
        <f t="shared" si="53"/>
        <v>0</v>
      </c>
      <c r="O1708" s="1" t="e">
        <f>VLOOKUP(K1708,'Fluxo de Caixa'!B:B,1,0)</f>
        <v>#N/A</v>
      </c>
    </row>
    <row r="1709" spans="2:15">
      <c r="B1709" s="60"/>
      <c r="C1709" s="65"/>
      <c r="D1709" s="66"/>
      <c r="E1709" s="20" t="str">
        <f t="shared" si="52"/>
        <v>1-1900</v>
      </c>
      <c r="F1709" s="69"/>
      <c r="G1709" s="67"/>
      <c r="H1709" s="69"/>
      <c r="I1709" s="60"/>
      <c r="J1709" s="67"/>
      <c r="K1709" s="25" t="e">
        <f>IFERROR(VLOOKUP(J1709,'DE-PARA'!J:K,2,0),VLOOKUP('BD Conta 5294-1'!J1709,'DE-PARA'!K:L,2,0))</f>
        <v>#N/A</v>
      </c>
      <c r="L1709" s="70"/>
      <c r="M1709" s="101">
        <f t="shared" si="53"/>
        <v>0</v>
      </c>
      <c r="O1709" s="1" t="e">
        <f>VLOOKUP(K1709,'Fluxo de Caixa'!B:B,1,0)</f>
        <v>#N/A</v>
      </c>
    </row>
    <row r="1710" spans="2:15">
      <c r="B1710" s="60"/>
      <c r="C1710" s="65"/>
      <c r="D1710" s="66"/>
      <c r="E1710" s="20" t="str">
        <f t="shared" si="52"/>
        <v>1-1900</v>
      </c>
      <c r="F1710" s="69"/>
      <c r="G1710" s="67"/>
      <c r="H1710" s="69"/>
      <c r="I1710" s="60"/>
      <c r="J1710" s="67"/>
      <c r="K1710" s="25" t="e">
        <f>IFERROR(VLOOKUP(J1710,'DE-PARA'!J:K,2,0),VLOOKUP('BD Conta 5294-1'!J1710,'DE-PARA'!K:L,2,0))</f>
        <v>#N/A</v>
      </c>
      <c r="L1710" s="70"/>
      <c r="M1710" s="101">
        <f t="shared" si="53"/>
        <v>0</v>
      </c>
      <c r="O1710" s="1" t="e">
        <f>VLOOKUP(K1710,'Fluxo de Caixa'!B:B,1,0)</f>
        <v>#N/A</v>
      </c>
    </row>
    <row r="1711" spans="2:15">
      <c r="B1711" s="60"/>
      <c r="C1711" s="65"/>
      <c r="D1711" s="66"/>
      <c r="E1711" s="20" t="str">
        <f t="shared" si="52"/>
        <v>1-1900</v>
      </c>
      <c r="F1711" s="69"/>
      <c r="G1711" s="67"/>
      <c r="H1711" s="69"/>
      <c r="I1711" s="60"/>
      <c r="J1711" s="67"/>
      <c r="K1711" s="25" t="e">
        <f>IFERROR(VLOOKUP(J1711,'DE-PARA'!J:K,2,0),VLOOKUP('BD Conta 5294-1'!J1711,'DE-PARA'!K:L,2,0))</f>
        <v>#N/A</v>
      </c>
      <c r="L1711" s="70"/>
      <c r="M1711" s="101">
        <f t="shared" si="53"/>
        <v>0</v>
      </c>
      <c r="O1711" s="1" t="e">
        <f>VLOOKUP(K1711,'Fluxo de Caixa'!B:B,1,0)</f>
        <v>#N/A</v>
      </c>
    </row>
    <row r="1712" spans="2:15">
      <c r="B1712" s="60"/>
      <c r="C1712" s="65"/>
      <c r="D1712" s="66"/>
      <c r="E1712" s="20" t="str">
        <f t="shared" si="52"/>
        <v>1-1900</v>
      </c>
      <c r="F1712" s="69"/>
      <c r="G1712" s="67"/>
      <c r="H1712" s="69"/>
      <c r="I1712" s="60"/>
      <c r="J1712" s="67"/>
      <c r="K1712" s="25" t="e">
        <f>IFERROR(VLOOKUP(J1712,'DE-PARA'!J:K,2,0),VLOOKUP('BD Conta 5294-1'!J1712,'DE-PARA'!K:L,2,0))</f>
        <v>#N/A</v>
      </c>
      <c r="L1712" s="70"/>
      <c r="M1712" s="101">
        <f t="shared" si="53"/>
        <v>0</v>
      </c>
      <c r="O1712" s="1" t="e">
        <f>VLOOKUP(K1712,'Fluxo de Caixa'!B:B,1,0)</f>
        <v>#N/A</v>
      </c>
    </row>
    <row r="1713" spans="2:15">
      <c r="B1713" s="60"/>
      <c r="C1713" s="65"/>
      <c r="D1713" s="66"/>
      <c r="E1713" s="20" t="str">
        <f t="shared" si="52"/>
        <v>1-1900</v>
      </c>
      <c r="F1713" s="69"/>
      <c r="G1713" s="67"/>
      <c r="H1713" s="69"/>
      <c r="I1713" s="60"/>
      <c r="J1713" s="67"/>
      <c r="K1713" s="25" t="e">
        <f>IFERROR(VLOOKUP(J1713,'DE-PARA'!J:K,2,0),VLOOKUP('BD Conta 5294-1'!J1713,'DE-PARA'!K:L,2,0))</f>
        <v>#N/A</v>
      </c>
      <c r="L1713" s="70"/>
      <c r="M1713" s="101">
        <f t="shared" si="53"/>
        <v>0</v>
      </c>
      <c r="O1713" s="1" t="e">
        <f>VLOOKUP(K1713,'Fluxo de Caixa'!B:B,1,0)</f>
        <v>#N/A</v>
      </c>
    </row>
    <row r="1714" spans="2:15">
      <c r="B1714" s="60"/>
      <c r="C1714" s="65"/>
      <c r="D1714" s="66"/>
      <c r="E1714" s="20" t="str">
        <f t="shared" si="52"/>
        <v>1-1900</v>
      </c>
      <c r="F1714" s="69"/>
      <c r="G1714" s="67"/>
      <c r="H1714" s="69"/>
      <c r="I1714" s="60"/>
      <c r="J1714" s="67"/>
      <c r="K1714" s="25" t="e">
        <f>IFERROR(VLOOKUP(J1714,'DE-PARA'!J:K,2,0),VLOOKUP('BD Conta 5294-1'!J1714,'DE-PARA'!K:L,2,0))</f>
        <v>#N/A</v>
      </c>
      <c r="L1714" s="70"/>
      <c r="M1714" s="101">
        <f t="shared" si="53"/>
        <v>0</v>
      </c>
      <c r="O1714" s="1" t="e">
        <f>VLOOKUP(K1714,'Fluxo de Caixa'!B:B,1,0)</f>
        <v>#N/A</v>
      </c>
    </row>
    <row r="1715" spans="2:15">
      <c r="B1715" s="60"/>
      <c r="C1715" s="65"/>
      <c r="D1715" s="66"/>
      <c r="E1715" s="20" t="str">
        <f t="shared" si="52"/>
        <v>1-1900</v>
      </c>
      <c r="F1715" s="69"/>
      <c r="G1715" s="67"/>
      <c r="H1715" s="69"/>
      <c r="I1715" s="60"/>
      <c r="J1715" s="67"/>
      <c r="K1715" s="25" t="e">
        <f>IFERROR(VLOOKUP(J1715,'DE-PARA'!J:K,2,0),VLOOKUP('BD Conta 5294-1'!J1715,'DE-PARA'!K:L,2,0))</f>
        <v>#N/A</v>
      </c>
      <c r="L1715" s="70"/>
      <c r="M1715" s="101">
        <f t="shared" si="53"/>
        <v>0</v>
      </c>
      <c r="O1715" s="1" t="e">
        <f>VLOOKUP(K1715,'Fluxo de Caixa'!B:B,1,0)</f>
        <v>#N/A</v>
      </c>
    </row>
    <row r="1716" spans="2:15">
      <c r="B1716" s="60"/>
      <c r="C1716" s="65"/>
      <c r="D1716" s="66"/>
      <c r="E1716" s="20" t="str">
        <f t="shared" si="52"/>
        <v>1-1900</v>
      </c>
      <c r="F1716" s="69"/>
      <c r="G1716" s="67"/>
      <c r="H1716" s="69"/>
      <c r="I1716" s="60"/>
      <c r="J1716" s="67"/>
      <c r="K1716" s="25" t="e">
        <f>IFERROR(VLOOKUP(J1716,'DE-PARA'!J:K,2,0),VLOOKUP('BD Conta 5294-1'!J1716,'DE-PARA'!K:L,2,0))</f>
        <v>#N/A</v>
      </c>
      <c r="L1716" s="70"/>
      <c r="M1716" s="101">
        <f t="shared" si="53"/>
        <v>0</v>
      </c>
      <c r="O1716" s="1" t="e">
        <f>VLOOKUP(K1716,'Fluxo de Caixa'!B:B,1,0)</f>
        <v>#N/A</v>
      </c>
    </row>
    <row r="1717" spans="2:15">
      <c r="B1717" s="60"/>
      <c r="C1717" s="65"/>
      <c r="D1717" s="66"/>
      <c r="E1717" s="20" t="str">
        <f t="shared" si="52"/>
        <v>1-1900</v>
      </c>
      <c r="F1717" s="69"/>
      <c r="G1717" s="67"/>
      <c r="H1717" s="69"/>
      <c r="I1717" s="60"/>
      <c r="J1717" s="67"/>
      <c r="K1717" s="25" t="e">
        <f>IFERROR(VLOOKUP(J1717,'DE-PARA'!J:K,2,0),VLOOKUP('BD Conta 5294-1'!J1717,'DE-PARA'!K:L,2,0))</f>
        <v>#N/A</v>
      </c>
      <c r="L1717" s="70"/>
      <c r="M1717" s="101">
        <f t="shared" si="53"/>
        <v>0</v>
      </c>
      <c r="O1717" s="1" t="e">
        <f>VLOOKUP(K1717,'Fluxo de Caixa'!B:B,1,0)</f>
        <v>#N/A</v>
      </c>
    </row>
    <row r="1718" spans="2:15">
      <c r="B1718" s="60"/>
      <c r="C1718" s="65"/>
      <c r="D1718" s="66"/>
      <c r="E1718" s="20" t="str">
        <f t="shared" si="52"/>
        <v>1-1900</v>
      </c>
      <c r="F1718" s="69"/>
      <c r="G1718" s="67"/>
      <c r="H1718" s="69"/>
      <c r="I1718" s="60"/>
      <c r="J1718" s="67"/>
      <c r="K1718" s="25" t="e">
        <f>IFERROR(VLOOKUP(J1718,'DE-PARA'!J:K,2,0),VLOOKUP('BD Conta 5294-1'!J1718,'DE-PARA'!K:L,2,0))</f>
        <v>#N/A</v>
      </c>
      <c r="L1718" s="70"/>
      <c r="M1718" s="101">
        <f t="shared" si="53"/>
        <v>0</v>
      </c>
      <c r="O1718" s="1" t="e">
        <f>VLOOKUP(K1718,'Fluxo de Caixa'!B:B,1,0)</f>
        <v>#N/A</v>
      </c>
    </row>
    <row r="1719" spans="2:15">
      <c r="B1719" s="60"/>
      <c r="C1719" s="65"/>
      <c r="D1719" s="66"/>
      <c r="E1719" s="20" t="str">
        <f t="shared" si="52"/>
        <v>1-1900</v>
      </c>
      <c r="F1719" s="69"/>
      <c r="G1719" s="67"/>
      <c r="H1719" s="69"/>
      <c r="I1719" s="60"/>
      <c r="J1719" s="67"/>
      <c r="K1719" s="25" t="e">
        <f>IFERROR(VLOOKUP(J1719,'DE-PARA'!J:K,2,0),VLOOKUP('BD Conta 5294-1'!J1719,'DE-PARA'!K:L,2,0))</f>
        <v>#N/A</v>
      </c>
      <c r="L1719" s="70"/>
      <c r="M1719" s="101">
        <f t="shared" si="53"/>
        <v>0</v>
      </c>
      <c r="O1719" s="1" t="e">
        <f>VLOOKUP(K1719,'Fluxo de Caixa'!B:B,1,0)</f>
        <v>#N/A</v>
      </c>
    </row>
    <row r="1720" spans="2:15">
      <c r="B1720" s="60"/>
      <c r="C1720" s="65"/>
      <c r="D1720" s="66"/>
      <c r="E1720" s="20" t="str">
        <f t="shared" si="52"/>
        <v>1-1900</v>
      </c>
      <c r="F1720" s="69"/>
      <c r="G1720" s="67"/>
      <c r="H1720" s="69"/>
      <c r="I1720" s="60"/>
      <c r="J1720" s="67"/>
      <c r="K1720" s="25" t="e">
        <f>IFERROR(VLOOKUP(J1720,'DE-PARA'!J:K,2,0),VLOOKUP('BD Conta 5294-1'!J1720,'DE-PARA'!K:L,2,0))</f>
        <v>#N/A</v>
      </c>
      <c r="L1720" s="70"/>
      <c r="M1720" s="101">
        <f t="shared" si="53"/>
        <v>0</v>
      </c>
      <c r="O1720" s="1" t="e">
        <f>VLOOKUP(K1720,'Fluxo de Caixa'!B:B,1,0)</f>
        <v>#N/A</v>
      </c>
    </row>
    <row r="1721" spans="2:15">
      <c r="B1721" s="60"/>
      <c r="C1721" s="65"/>
      <c r="D1721" s="66"/>
      <c r="E1721" s="20" t="str">
        <f t="shared" si="52"/>
        <v>1-1900</v>
      </c>
      <c r="F1721" s="69"/>
      <c r="G1721" s="67"/>
      <c r="H1721" s="69"/>
      <c r="I1721" s="60"/>
      <c r="J1721" s="67"/>
      <c r="K1721" s="25" t="e">
        <f>IFERROR(VLOOKUP(J1721,'DE-PARA'!J:K,2,0),VLOOKUP('BD Conta 5294-1'!J1721,'DE-PARA'!K:L,2,0))</f>
        <v>#N/A</v>
      </c>
      <c r="L1721" s="70"/>
      <c r="M1721" s="101">
        <f t="shared" si="53"/>
        <v>0</v>
      </c>
      <c r="O1721" s="1" t="e">
        <f>VLOOKUP(K1721,'Fluxo de Caixa'!B:B,1,0)</f>
        <v>#N/A</v>
      </c>
    </row>
    <row r="1722" spans="2:15">
      <c r="B1722" s="60"/>
      <c r="C1722" s="65"/>
      <c r="D1722" s="66"/>
      <c r="E1722" s="20" t="str">
        <f t="shared" si="52"/>
        <v>1-1900</v>
      </c>
      <c r="F1722" s="69"/>
      <c r="G1722" s="67"/>
      <c r="H1722" s="69"/>
      <c r="I1722" s="60"/>
      <c r="J1722" s="67"/>
      <c r="K1722" s="25" t="e">
        <f>IFERROR(VLOOKUP(J1722,'DE-PARA'!J:K,2,0),VLOOKUP('BD Conta 5294-1'!J1722,'DE-PARA'!K:L,2,0))</f>
        <v>#N/A</v>
      </c>
      <c r="L1722" s="70"/>
      <c r="M1722" s="101">
        <f t="shared" si="53"/>
        <v>0</v>
      </c>
      <c r="O1722" s="1" t="e">
        <f>VLOOKUP(K1722,'Fluxo de Caixa'!B:B,1,0)</f>
        <v>#N/A</v>
      </c>
    </row>
    <row r="1723" spans="2:15">
      <c r="B1723" s="60"/>
      <c r="C1723" s="65"/>
      <c r="D1723" s="66"/>
      <c r="E1723" s="20" t="str">
        <f t="shared" si="52"/>
        <v>1-1900</v>
      </c>
      <c r="F1723" s="69"/>
      <c r="G1723" s="67"/>
      <c r="H1723" s="69"/>
      <c r="I1723" s="60"/>
      <c r="J1723" s="67"/>
      <c r="K1723" s="25" t="e">
        <f>IFERROR(VLOOKUP(J1723,'DE-PARA'!J:K,2,0),VLOOKUP('BD Conta 5294-1'!J1723,'DE-PARA'!K:L,2,0))</f>
        <v>#N/A</v>
      </c>
      <c r="L1723" s="70"/>
      <c r="M1723" s="101">
        <f t="shared" si="53"/>
        <v>0</v>
      </c>
      <c r="O1723" s="1" t="e">
        <f>VLOOKUP(K1723,'Fluxo de Caixa'!B:B,1,0)</f>
        <v>#N/A</v>
      </c>
    </row>
    <row r="1724" spans="2:15">
      <c r="B1724" s="60"/>
      <c r="C1724" s="65"/>
      <c r="D1724" s="66"/>
      <c r="E1724" s="20" t="str">
        <f t="shared" si="52"/>
        <v>1-1900</v>
      </c>
      <c r="F1724" s="69"/>
      <c r="G1724" s="67"/>
      <c r="H1724" s="69"/>
      <c r="I1724" s="60"/>
      <c r="J1724" s="67"/>
      <c r="K1724" s="25" t="e">
        <f>IFERROR(VLOOKUP(J1724,'DE-PARA'!J:K,2,0),VLOOKUP('BD Conta 5294-1'!J1724,'DE-PARA'!K:L,2,0))</f>
        <v>#N/A</v>
      </c>
      <c r="L1724" s="70"/>
      <c r="M1724" s="101">
        <f t="shared" si="53"/>
        <v>0</v>
      </c>
      <c r="O1724" s="1" t="e">
        <f>VLOOKUP(K1724,'Fluxo de Caixa'!B:B,1,0)</f>
        <v>#N/A</v>
      </c>
    </row>
    <row r="1725" spans="2:15">
      <c r="B1725" s="60"/>
      <c r="C1725" s="65"/>
      <c r="D1725" s="66"/>
      <c r="E1725" s="20" t="str">
        <f t="shared" si="52"/>
        <v>1-1900</v>
      </c>
      <c r="F1725" s="69"/>
      <c r="G1725" s="67"/>
      <c r="H1725" s="69"/>
      <c r="I1725" s="60"/>
      <c r="J1725" s="67"/>
      <c r="K1725" s="25" t="e">
        <f>IFERROR(VLOOKUP(J1725,'DE-PARA'!J:K,2,0),VLOOKUP('BD Conta 5294-1'!J1725,'DE-PARA'!K:L,2,0))</f>
        <v>#N/A</v>
      </c>
      <c r="L1725" s="70"/>
      <c r="M1725" s="101">
        <f t="shared" si="53"/>
        <v>0</v>
      </c>
      <c r="O1725" s="1" t="e">
        <f>VLOOKUP(K1725,'Fluxo de Caixa'!B:B,1,0)</f>
        <v>#N/A</v>
      </c>
    </row>
    <row r="1726" spans="2:15">
      <c r="B1726" s="60"/>
      <c r="C1726" s="65"/>
      <c r="D1726" s="66"/>
      <c r="E1726" s="20" t="str">
        <f t="shared" si="52"/>
        <v>1-1900</v>
      </c>
      <c r="F1726" s="69"/>
      <c r="G1726" s="67"/>
      <c r="H1726" s="69"/>
      <c r="I1726" s="60"/>
      <c r="J1726" s="67"/>
      <c r="K1726" s="25" t="e">
        <f>IFERROR(VLOOKUP(J1726,'DE-PARA'!J:K,2,0),VLOOKUP('BD Conta 5294-1'!J1726,'DE-PARA'!K:L,2,0))</f>
        <v>#N/A</v>
      </c>
      <c r="L1726" s="70"/>
      <c r="M1726" s="101">
        <f t="shared" si="53"/>
        <v>0</v>
      </c>
      <c r="O1726" s="1" t="e">
        <f>VLOOKUP(K1726,'Fluxo de Caixa'!B:B,1,0)</f>
        <v>#N/A</v>
      </c>
    </row>
    <row r="1727" spans="2:15">
      <c r="B1727" s="60"/>
      <c r="C1727" s="65"/>
      <c r="D1727" s="66"/>
      <c r="E1727" s="20" t="str">
        <f t="shared" si="52"/>
        <v>1-1900</v>
      </c>
      <c r="F1727" s="69"/>
      <c r="G1727" s="67"/>
      <c r="H1727" s="69"/>
      <c r="I1727" s="60"/>
      <c r="J1727" s="67"/>
      <c r="K1727" s="25" t="e">
        <f>IFERROR(VLOOKUP(J1727,'DE-PARA'!J:K,2,0),VLOOKUP('BD Conta 5294-1'!J1727,'DE-PARA'!K:L,2,0))</f>
        <v>#N/A</v>
      </c>
      <c r="L1727" s="70"/>
      <c r="M1727" s="101">
        <f t="shared" si="53"/>
        <v>0</v>
      </c>
      <c r="O1727" s="1" t="e">
        <f>VLOOKUP(K1727,'Fluxo de Caixa'!B:B,1,0)</f>
        <v>#N/A</v>
      </c>
    </row>
    <row r="1728" spans="2:15">
      <c r="B1728" s="60"/>
      <c r="C1728" s="65"/>
      <c r="D1728" s="66"/>
      <c r="E1728" s="20" t="str">
        <f t="shared" si="52"/>
        <v>1-1900</v>
      </c>
      <c r="F1728" s="69"/>
      <c r="G1728" s="67"/>
      <c r="H1728" s="69"/>
      <c r="I1728" s="60"/>
      <c r="J1728" s="67"/>
      <c r="K1728" s="25" t="e">
        <f>IFERROR(VLOOKUP(J1728,'DE-PARA'!J:K,2,0),VLOOKUP('BD Conta 5294-1'!J1728,'DE-PARA'!K:L,2,0))</f>
        <v>#N/A</v>
      </c>
      <c r="L1728" s="70"/>
      <c r="M1728" s="101">
        <f t="shared" si="53"/>
        <v>0</v>
      </c>
      <c r="O1728" s="1" t="e">
        <f>VLOOKUP(K1728,'Fluxo de Caixa'!B:B,1,0)</f>
        <v>#N/A</v>
      </c>
    </row>
    <row r="1729" spans="2:15">
      <c r="B1729" s="60"/>
      <c r="C1729" s="65"/>
      <c r="D1729" s="66"/>
      <c r="E1729" s="20" t="str">
        <f t="shared" si="52"/>
        <v>1-1900</v>
      </c>
      <c r="F1729" s="69"/>
      <c r="G1729" s="67"/>
      <c r="H1729" s="69"/>
      <c r="I1729" s="60"/>
      <c r="J1729" s="67"/>
      <c r="K1729" s="25" t="e">
        <f>IFERROR(VLOOKUP(J1729,'DE-PARA'!J:K,2,0),VLOOKUP('BD Conta 5294-1'!J1729,'DE-PARA'!K:L,2,0))</f>
        <v>#N/A</v>
      </c>
      <c r="L1729" s="70"/>
      <c r="M1729" s="101">
        <f t="shared" si="53"/>
        <v>0</v>
      </c>
      <c r="O1729" s="1" t="e">
        <f>VLOOKUP(K1729,'Fluxo de Caixa'!B:B,1,0)</f>
        <v>#N/A</v>
      </c>
    </row>
    <row r="1730" spans="2:15">
      <c r="B1730" s="60"/>
      <c r="C1730" s="65"/>
      <c r="D1730" s="66"/>
      <c r="E1730" s="20" t="str">
        <f t="shared" si="52"/>
        <v>1-1900</v>
      </c>
      <c r="F1730" s="69"/>
      <c r="G1730" s="67"/>
      <c r="H1730" s="69"/>
      <c r="I1730" s="60"/>
      <c r="J1730" s="67"/>
      <c r="K1730" s="25" t="e">
        <f>IFERROR(VLOOKUP(J1730,'DE-PARA'!J:K,2,0),VLOOKUP('BD Conta 5294-1'!J1730,'DE-PARA'!K:L,2,0))</f>
        <v>#N/A</v>
      </c>
      <c r="L1730" s="70"/>
      <c r="M1730" s="101">
        <f t="shared" si="53"/>
        <v>0</v>
      </c>
      <c r="O1730" s="1" t="e">
        <f>VLOOKUP(K1730,'Fluxo de Caixa'!B:B,1,0)</f>
        <v>#N/A</v>
      </c>
    </row>
    <row r="1731" spans="2:15">
      <c r="B1731" s="60"/>
      <c r="C1731" s="65"/>
      <c r="D1731" s="66"/>
      <c r="E1731" s="20" t="str">
        <f t="shared" si="52"/>
        <v>1-1900</v>
      </c>
      <c r="F1731" s="69"/>
      <c r="G1731" s="67"/>
      <c r="H1731" s="69"/>
      <c r="I1731" s="60"/>
      <c r="J1731" s="67"/>
      <c r="K1731" s="25" t="e">
        <f>IFERROR(VLOOKUP(J1731,'DE-PARA'!J:K,2,0),VLOOKUP('BD Conta 5294-1'!J1731,'DE-PARA'!K:L,2,0))</f>
        <v>#N/A</v>
      </c>
      <c r="L1731" s="70"/>
      <c r="M1731" s="101">
        <f t="shared" si="53"/>
        <v>0</v>
      </c>
      <c r="O1731" s="1" t="e">
        <f>VLOOKUP(K1731,'Fluxo de Caixa'!B:B,1,0)</f>
        <v>#N/A</v>
      </c>
    </row>
    <row r="1732" spans="2:15">
      <c r="B1732" s="60"/>
      <c r="C1732" s="65"/>
      <c r="D1732" s="66"/>
      <c r="E1732" s="20" t="str">
        <f t="shared" ref="E1732:E1795" si="54">MONTH(D1732)&amp;"-"&amp;YEAR(D1732)</f>
        <v>1-1900</v>
      </c>
      <c r="F1732" s="69"/>
      <c r="G1732" s="67"/>
      <c r="H1732" s="69"/>
      <c r="I1732" s="60"/>
      <c r="J1732" s="67"/>
      <c r="K1732" s="25" t="e">
        <f>IFERROR(VLOOKUP(J1732,'DE-PARA'!J:K,2,0),VLOOKUP('BD Conta 5294-1'!J1732,'DE-PARA'!K:L,2,0))</f>
        <v>#N/A</v>
      </c>
      <c r="L1732" s="70"/>
      <c r="M1732" s="101">
        <f t="shared" si="53"/>
        <v>0</v>
      </c>
      <c r="O1732" s="1" t="e">
        <f>VLOOKUP(K1732,'Fluxo de Caixa'!B:B,1,0)</f>
        <v>#N/A</v>
      </c>
    </row>
    <row r="1733" spans="2:15">
      <c r="B1733" s="60"/>
      <c r="C1733" s="65"/>
      <c r="D1733" s="66"/>
      <c r="E1733" s="20" t="str">
        <f t="shared" si="54"/>
        <v>1-1900</v>
      </c>
      <c r="F1733" s="69"/>
      <c r="G1733" s="67"/>
      <c r="H1733" s="69"/>
      <c r="I1733" s="60"/>
      <c r="J1733" s="67"/>
      <c r="K1733" s="25" t="e">
        <f>IFERROR(VLOOKUP(J1733,'DE-PARA'!J:K,2,0),VLOOKUP('BD Conta 5294-1'!J1733,'DE-PARA'!K:L,2,0))</f>
        <v>#N/A</v>
      </c>
      <c r="L1733" s="70"/>
      <c r="M1733" s="101">
        <f t="shared" si="53"/>
        <v>0</v>
      </c>
      <c r="O1733" s="1" t="e">
        <f>VLOOKUP(K1733,'Fluxo de Caixa'!B:B,1,0)</f>
        <v>#N/A</v>
      </c>
    </row>
    <row r="1734" spans="2:15">
      <c r="B1734" s="60"/>
      <c r="C1734" s="65"/>
      <c r="D1734" s="66"/>
      <c r="E1734" s="20" t="str">
        <f t="shared" si="54"/>
        <v>1-1900</v>
      </c>
      <c r="F1734" s="69"/>
      <c r="G1734" s="67"/>
      <c r="H1734" s="69"/>
      <c r="I1734" s="60"/>
      <c r="J1734" s="67"/>
      <c r="K1734" s="25" t="e">
        <f>IFERROR(VLOOKUP(J1734,'DE-PARA'!J:K,2,0),VLOOKUP('BD Conta 5294-1'!J1734,'DE-PARA'!K:L,2,0))</f>
        <v>#N/A</v>
      </c>
      <c r="L1734" s="70"/>
      <c r="M1734" s="101">
        <f t="shared" ref="M1734:M1797" si="55">M1733+L1734</f>
        <v>0</v>
      </c>
      <c r="O1734" s="1" t="e">
        <f>VLOOKUP(K1734,'Fluxo de Caixa'!B:B,1,0)</f>
        <v>#N/A</v>
      </c>
    </row>
    <row r="1735" spans="2:15">
      <c r="B1735" s="60"/>
      <c r="C1735" s="65"/>
      <c r="D1735" s="66"/>
      <c r="E1735" s="20" t="str">
        <f t="shared" si="54"/>
        <v>1-1900</v>
      </c>
      <c r="F1735" s="69"/>
      <c r="G1735" s="67"/>
      <c r="H1735" s="69"/>
      <c r="I1735" s="60"/>
      <c r="J1735" s="67"/>
      <c r="K1735" s="25" t="e">
        <f>IFERROR(VLOOKUP(J1735,'DE-PARA'!J:K,2,0),VLOOKUP('BD Conta 5294-1'!J1735,'DE-PARA'!K:L,2,0))</f>
        <v>#N/A</v>
      </c>
      <c r="L1735" s="70"/>
      <c r="M1735" s="101">
        <f t="shared" si="55"/>
        <v>0</v>
      </c>
      <c r="O1735" s="1" t="e">
        <f>VLOOKUP(K1735,'Fluxo de Caixa'!B:B,1,0)</f>
        <v>#N/A</v>
      </c>
    </row>
    <row r="1736" spans="2:15">
      <c r="B1736" s="60"/>
      <c r="C1736" s="65"/>
      <c r="D1736" s="66"/>
      <c r="E1736" s="20" t="str">
        <f t="shared" si="54"/>
        <v>1-1900</v>
      </c>
      <c r="F1736" s="69"/>
      <c r="G1736" s="67"/>
      <c r="H1736" s="69"/>
      <c r="I1736" s="60"/>
      <c r="J1736" s="67"/>
      <c r="K1736" s="25" t="e">
        <f>IFERROR(VLOOKUP(J1736,'DE-PARA'!J:K,2,0),VLOOKUP('BD Conta 5294-1'!J1736,'DE-PARA'!K:L,2,0))</f>
        <v>#N/A</v>
      </c>
      <c r="L1736" s="70"/>
      <c r="M1736" s="101">
        <f t="shared" si="55"/>
        <v>0</v>
      </c>
      <c r="O1736" s="1" t="e">
        <f>VLOOKUP(K1736,'Fluxo de Caixa'!B:B,1,0)</f>
        <v>#N/A</v>
      </c>
    </row>
    <row r="1737" spans="2:15">
      <c r="B1737" s="60"/>
      <c r="C1737" s="65"/>
      <c r="D1737" s="66"/>
      <c r="E1737" s="20" t="str">
        <f t="shared" si="54"/>
        <v>1-1900</v>
      </c>
      <c r="F1737" s="69"/>
      <c r="G1737" s="67"/>
      <c r="H1737" s="69"/>
      <c r="I1737" s="60"/>
      <c r="J1737" s="67"/>
      <c r="K1737" s="25" t="e">
        <f>IFERROR(VLOOKUP(J1737,'DE-PARA'!J:K,2,0),VLOOKUP('BD Conta 5294-1'!J1737,'DE-PARA'!K:L,2,0))</f>
        <v>#N/A</v>
      </c>
      <c r="L1737" s="70"/>
      <c r="M1737" s="101">
        <f t="shared" si="55"/>
        <v>0</v>
      </c>
      <c r="O1737" s="1" t="e">
        <f>VLOOKUP(K1737,'Fluxo de Caixa'!B:B,1,0)</f>
        <v>#N/A</v>
      </c>
    </row>
    <row r="1738" spans="2:15">
      <c r="B1738" s="60"/>
      <c r="C1738" s="65"/>
      <c r="D1738" s="66"/>
      <c r="E1738" s="20" t="str">
        <f t="shared" si="54"/>
        <v>1-1900</v>
      </c>
      <c r="F1738" s="69"/>
      <c r="G1738" s="67"/>
      <c r="H1738" s="69"/>
      <c r="I1738" s="60"/>
      <c r="J1738" s="67"/>
      <c r="K1738" s="25" t="e">
        <f>IFERROR(VLOOKUP(J1738,'DE-PARA'!J:K,2,0),VLOOKUP('BD Conta 5294-1'!J1738,'DE-PARA'!K:L,2,0))</f>
        <v>#N/A</v>
      </c>
      <c r="L1738" s="70"/>
      <c r="M1738" s="101">
        <f t="shared" si="55"/>
        <v>0</v>
      </c>
      <c r="O1738" s="1" t="e">
        <f>VLOOKUP(K1738,'Fluxo de Caixa'!B:B,1,0)</f>
        <v>#N/A</v>
      </c>
    </row>
    <row r="1739" spans="2:15">
      <c r="B1739" s="60"/>
      <c r="C1739" s="65"/>
      <c r="D1739" s="66"/>
      <c r="E1739" s="20" t="str">
        <f t="shared" si="54"/>
        <v>1-1900</v>
      </c>
      <c r="F1739" s="69"/>
      <c r="G1739" s="67"/>
      <c r="H1739" s="69"/>
      <c r="I1739" s="60"/>
      <c r="J1739" s="67"/>
      <c r="K1739" s="25" t="e">
        <f>IFERROR(VLOOKUP(J1739,'DE-PARA'!J:K,2,0),VLOOKUP('BD Conta 5294-1'!J1739,'DE-PARA'!K:L,2,0))</f>
        <v>#N/A</v>
      </c>
      <c r="L1739" s="70"/>
      <c r="M1739" s="101">
        <f t="shared" si="55"/>
        <v>0</v>
      </c>
      <c r="O1739" s="1" t="e">
        <f>VLOOKUP(K1739,'Fluxo de Caixa'!B:B,1,0)</f>
        <v>#N/A</v>
      </c>
    </row>
    <row r="1740" spans="2:15">
      <c r="B1740" s="60"/>
      <c r="C1740" s="65"/>
      <c r="D1740" s="66"/>
      <c r="E1740" s="20" t="str">
        <f t="shared" si="54"/>
        <v>1-1900</v>
      </c>
      <c r="F1740" s="69"/>
      <c r="G1740" s="67"/>
      <c r="H1740" s="69"/>
      <c r="I1740" s="60"/>
      <c r="J1740" s="67"/>
      <c r="K1740" s="25" t="e">
        <f>IFERROR(VLOOKUP(J1740,'DE-PARA'!J:K,2,0),VLOOKUP('BD Conta 5294-1'!J1740,'DE-PARA'!K:L,2,0))</f>
        <v>#N/A</v>
      </c>
      <c r="L1740" s="70"/>
      <c r="M1740" s="101">
        <f t="shared" si="55"/>
        <v>0</v>
      </c>
      <c r="O1740" s="1" t="e">
        <f>VLOOKUP(K1740,'Fluxo de Caixa'!B:B,1,0)</f>
        <v>#N/A</v>
      </c>
    </row>
    <row r="1741" spans="2:15">
      <c r="B1741" s="60"/>
      <c r="C1741" s="65"/>
      <c r="D1741" s="66"/>
      <c r="E1741" s="20" t="str">
        <f t="shared" si="54"/>
        <v>1-1900</v>
      </c>
      <c r="F1741" s="69"/>
      <c r="G1741" s="67"/>
      <c r="H1741" s="69"/>
      <c r="I1741" s="60"/>
      <c r="J1741" s="67"/>
      <c r="K1741" s="25" t="e">
        <f>IFERROR(VLOOKUP(J1741,'DE-PARA'!J:K,2,0),VLOOKUP('BD Conta 5294-1'!J1741,'DE-PARA'!K:L,2,0))</f>
        <v>#N/A</v>
      </c>
      <c r="L1741" s="70"/>
      <c r="M1741" s="101">
        <f t="shared" si="55"/>
        <v>0</v>
      </c>
      <c r="O1741" s="1" t="e">
        <f>VLOOKUP(K1741,'Fluxo de Caixa'!B:B,1,0)</f>
        <v>#N/A</v>
      </c>
    </row>
    <row r="1742" spans="2:15">
      <c r="B1742" s="60"/>
      <c r="C1742" s="65"/>
      <c r="D1742" s="66"/>
      <c r="E1742" s="20" t="str">
        <f t="shared" si="54"/>
        <v>1-1900</v>
      </c>
      <c r="F1742" s="69"/>
      <c r="G1742" s="67"/>
      <c r="H1742" s="69"/>
      <c r="I1742" s="60"/>
      <c r="J1742" s="67"/>
      <c r="K1742" s="25" t="e">
        <f>IFERROR(VLOOKUP(J1742,'DE-PARA'!J:K,2,0),VLOOKUP('BD Conta 5294-1'!J1742,'DE-PARA'!K:L,2,0))</f>
        <v>#N/A</v>
      </c>
      <c r="L1742" s="70"/>
      <c r="M1742" s="101">
        <f t="shared" si="55"/>
        <v>0</v>
      </c>
      <c r="O1742" s="1" t="e">
        <f>VLOOKUP(K1742,'Fluxo de Caixa'!B:B,1,0)</f>
        <v>#N/A</v>
      </c>
    </row>
    <row r="1743" spans="2:15">
      <c r="B1743" s="60"/>
      <c r="C1743" s="65"/>
      <c r="D1743" s="66"/>
      <c r="E1743" s="20" t="str">
        <f t="shared" si="54"/>
        <v>1-1900</v>
      </c>
      <c r="F1743" s="69"/>
      <c r="G1743" s="67"/>
      <c r="H1743" s="69"/>
      <c r="I1743" s="60"/>
      <c r="J1743" s="67"/>
      <c r="K1743" s="25" t="e">
        <f>IFERROR(VLOOKUP(J1743,'DE-PARA'!J:K,2,0),VLOOKUP('BD Conta 5294-1'!J1743,'DE-PARA'!K:L,2,0))</f>
        <v>#N/A</v>
      </c>
      <c r="L1743" s="70"/>
      <c r="M1743" s="101">
        <f t="shared" si="55"/>
        <v>0</v>
      </c>
      <c r="O1743" s="1" t="e">
        <f>VLOOKUP(K1743,'Fluxo de Caixa'!B:B,1,0)</f>
        <v>#N/A</v>
      </c>
    </row>
    <row r="1744" spans="2:15">
      <c r="B1744" s="60"/>
      <c r="C1744" s="65"/>
      <c r="D1744" s="66"/>
      <c r="E1744" s="20" t="str">
        <f t="shared" si="54"/>
        <v>1-1900</v>
      </c>
      <c r="F1744" s="69"/>
      <c r="G1744" s="67"/>
      <c r="H1744" s="69"/>
      <c r="I1744" s="60"/>
      <c r="J1744" s="67"/>
      <c r="K1744" s="25" t="e">
        <f>IFERROR(VLOOKUP(J1744,'DE-PARA'!J:K,2,0),VLOOKUP('BD Conta 5294-1'!J1744,'DE-PARA'!K:L,2,0))</f>
        <v>#N/A</v>
      </c>
      <c r="L1744" s="70"/>
      <c r="M1744" s="101">
        <f t="shared" si="55"/>
        <v>0</v>
      </c>
      <c r="O1744" s="1" t="e">
        <f>VLOOKUP(K1744,'Fluxo de Caixa'!B:B,1,0)</f>
        <v>#N/A</v>
      </c>
    </row>
    <row r="1745" spans="2:15">
      <c r="B1745" s="60"/>
      <c r="C1745" s="65"/>
      <c r="D1745" s="66"/>
      <c r="E1745" s="20" t="str">
        <f t="shared" si="54"/>
        <v>1-1900</v>
      </c>
      <c r="F1745" s="69"/>
      <c r="G1745" s="67"/>
      <c r="H1745" s="69"/>
      <c r="I1745" s="60"/>
      <c r="J1745" s="67"/>
      <c r="K1745" s="25" t="e">
        <f>IFERROR(VLOOKUP(J1745,'DE-PARA'!J:K,2,0),VLOOKUP('BD Conta 5294-1'!J1745,'DE-PARA'!K:L,2,0))</f>
        <v>#N/A</v>
      </c>
      <c r="L1745" s="70"/>
      <c r="M1745" s="101">
        <f t="shared" si="55"/>
        <v>0</v>
      </c>
      <c r="O1745" s="1" t="e">
        <f>VLOOKUP(K1745,'Fluxo de Caixa'!B:B,1,0)</f>
        <v>#N/A</v>
      </c>
    </row>
    <row r="1746" spans="2:15">
      <c r="B1746" s="60"/>
      <c r="C1746" s="65"/>
      <c r="D1746" s="66"/>
      <c r="E1746" s="20" t="str">
        <f t="shared" si="54"/>
        <v>1-1900</v>
      </c>
      <c r="F1746" s="69"/>
      <c r="G1746" s="67"/>
      <c r="H1746" s="69"/>
      <c r="I1746" s="60"/>
      <c r="J1746" s="67"/>
      <c r="K1746" s="25" t="e">
        <f>IFERROR(VLOOKUP(J1746,'DE-PARA'!J:K,2,0),VLOOKUP('BD Conta 5294-1'!J1746,'DE-PARA'!K:L,2,0))</f>
        <v>#N/A</v>
      </c>
      <c r="L1746" s="70"/>
      <c r="M1746" s="101">
        <f t="shared" si="55"/>
        <v>0</v>
      </c>
      <c r="O1746" s="1" t="e">
        <f>VLOOKUP(K1746,'Fluxo de Caixa'!B:B,1,0)</f>
        <v>#N/A</v>
      </c>
    </row>
    <row r="1747" spans="2:15">
      <c r="B1747" s="60"/>
      <c r="C1747" s="65"/>
      <c r="D1747" s="66"/>
      <c r="E1747" s="20" t="str">
        <f t="shared" si="54"/>
        <v>1-1900</v>
      </c>
      <c r="F1747" s="69"/>
      <c r="G1747" s="67"/>
      <c r="H1747" s="69"/>
      <c r="I1747" s="60"/>
      <c r="J1747" s="67"/>
      <c r="K1747" s="25" t="e">
        <f>IFERROR(VLOOKUP(J1747,'DE-PARA'!J:K,2,0),VLOOKUP('BD Conta 5294-1'!J1747,'DE-PARA'!K:L,2,0))</f>
        <v>#N/A</v>
      </c>
      <c r="L1747" s="70"/>
      <c r="M1747" s="101">
        <f t="shared" si="55"/>
        <v>0</v>
      </c>
      <c r="O1747" s="1" t="e">
        <f>VLOOKUP(K1747,'Fluxo de Caixa'!B:B,1,0)</f>
        <v>#N/A</v>
      </c>
    </row>
    <row r="1748" spans="2:15">
      <c r="B1748" s="60"/>
      <c r="C1748" s="65"/>
      <c r="D1748" s="66"/>
      <c r="E1748" s="20" t="str">
        <f t="shared" si="54"/>
        <v>1-1900</v>
      </c>
      <c r="F1748" s="69"/>
      <c r="G1748" s="67"/>
      <c r="H1748" s="69"/>
      <c r="I1748" s="60"/>
      <c r="J1748" s="67"/>
      <c r="K1748" s="25" t="e">
        <f>IFERROR(VLOOKUP(J1748,'DE-PARA'!J:K,2,0),VLOOKUP('BD Conta 5294-1'!J1748,'DE-PARA'!K:L,2,0))</f>
        <v>#N/A</v>
      </c>
      <c r="L1748" s="70"/>
      <c r="M1748" s="101">
        <f t="shared" si="55"/>
        <v>0</v>
      </c>
      <c r="O1748" s="1" t="e">
        <f>VLOOKUP(K1748,'Fluxo de Caixa'!B:B,1,0)</f>
        <v>#N/A</v>
      </c>
    </row>
    <row r="1749" spans="2:15">
      <c r="B1749" s="60"/>
      <c r="C1749" s="65"/>
      <c r="D1749" s="66"/>
      <c r="E1749" s="20" t="str">
        <f t="shared" si="54"/>
        <v>1-1900</v>
      </c>
      <c r="F1749" s="69"/>
      <c r="G1749" s="67"/>
      <c r="H1749" s="69"/>
      <c r="I1749" s="60"/>
      <c r="J1749" s="67"/>
      <c r="K1749" s="25" t="e">
        <f>IFERROR(VLOOKUP(J1749,'DE-PARA'!J:K,2,0),VLOOKUP('BD Conta 5294-1'!J1749,'DE-PARA'!K:L,2,0))</f>
        <v>#N/A</v>
      </c>
      <c r="L1749" s="70"/>
      <c r="M1749" s="101">
        <f t="shared" si="55"/>
        <v>0</v>
      </c>
      <c r="O1749" s="1" t="e">
        <f>VLOOKUP(K1749,'Fluxo de Caixa'!B:B,1,0)</f>
        <v>#N/A</v>
      </c>
    </row>
    <row r="1750" spans="2:15">
      <c r="B1750" s="60"/>
      <c r="C1750" s="65"/>
      <c r="D1750" s="66"/>
      <c r="E1750" s="20" t="str">
        <f t="shared" si="54"/>
        <v>1-1900</v>
      </c>
      <c r="F1750" s="69"/>
      <c r="G1750" s="67"/>
      <c r="H1750" s="69"/>
      <c r="I1750" s="60"/>
      <c r="J1750" s="67"/>
      <c r="K1750" s="25" t="e">
        <f>IFERROR(VLOOKUP(J1750,'DE-PARA'!J:K,2,0),VLOOKUP('BD Conta 5294-1'!J1750,'DE-PARA'!K:L,2,0))</f>
        <v>#N/A</v>
      </c>
      <c r="L1750" s="70"/>
      <c r="M1750" s="101">
        <f t="shared" si="55"/>
        <v>0</v>
      </c>
      <c r="O1750" s="1" t="e">
        <f>VLOOKUP(K1750,'Fluxo de Caixa'!B:B,1,0)</f>
        <v>#N/A</v>
      </c>
    </row>
    <row r="1751" spans="2:15">
      <c r="B1751" s="60"/>
      <c r="C1751" s="65"/>
      <c r="D1751" s="66"/>
      <c r="E1751" s="20" t="str">
        <f t="shared" si="54"/>
        <v>1-1900</v>
      </c>
      <c r="F1751" s="69"/>
      <c r="G1751" s="67"/>
      <c r="H1751" s="69"/>
      <c r="I1751" s="60"/>
      <c r="J1751" s="67"/>
      <c r="K1751" s="25" t="e">
        <f>IFERROR(VLOOKUP(J1751,'DE-PARA'!J:K,2,0),VLOOKUP('BD Conta 5294-1'!J1751,'DE-PARA'!K:L,2,0))</f>
        <v>#N/A</v>
      </c>
      <c r="L1751" s="70"/>
      <c r="M1751" s="101">
        <f t="shared" si="55"/>
        <v>0</v>
      </c>
      <c r="O1751" s="1" t="e">
        <f>VLOOKUP(K1751,'Fluxo de Caixa'!B:B,1,0)</f>
        <v>#N/A</v>
      </c>
    </row>
    <row r="1752" spans="2:15">
      <c r="B1752" s="60"/>
      <c r="C1752" s="65"/>
      <c r="D1752" s="66"/>
      <c r="E1752" s="20" t="str">
        <f t="shared" si="54"/>
        <v>1-1900</v>
      </c>
      <c r="F1752" s="69"/>
      <c r="G1752" s="67"/>
      <c r="H1752" s="69"/>
      <c r="I1752" s="60"/>
      <c r="J1752" s="67"/>
      <c r="K1752" s="25" t="e">
        <f>IFERROR(VLOOKUP(J1752,'DE-PARA'!J:K,2,0),VLOOKUP('BD Conta 5294-1'!J1752,'DE-PARA'!K:L,2,0))</f>
        <v>#N/A</v>
      </c>
      <c r="L1752" s="70"/>
      <c r="M1752" s="101">
        <f t="shared" si="55"/>
        <v>0</v>
      </c>
      <c r="O1752" s="1" t="e">
        <f>VLOOKUP(K1752,'Fluxo de Caixa'!B:B,1,0)</f>
        <v>#N/A</v>
      </c>
    </row>
    <row r="1753" spans="2:15">
      <c r="B1753" s="60"/>
      <c r="C1753" s="65"/>
      <c r="D1753" s="66"/>
      <c r="E1753" s="20" t="str">
        <f t="shared" si="54"/>
        <v>1-1900</v>
      </c>
      <c r="F1753" s="69"/>
      <c r="G1753" s="67"/>
      <c r="H1753" s="69"/>
      <c r="I1753" s="60"/>
      <c r="J1753" s="67"/>
      <c r="K1753" s="25" t="e">
        <f>IFERROR(VLOOKUP(J1753,'DE-PARA'!J:K,2,0),VLOOKUP('BD Conta 5294-1'!J1753,'DE-PARA'!K:L,2,0))</f>
        <v>#N/A</v>
      </c>
      <c r="L1753" s="70"/>
      <c r="M1753" s="101">
        <f t="shared" si="55"/>
        <v>0</v>
      </c>
      <c r="O1753" s="1" t="e">
        <f>VLOOKUP(K1753,'Fluxo de Caixa'!B:B,1,0)</f>
        <v>#N/A</v>
      </c>
    </row>
    <row r="1754" spans="2:15">
      <c r="B1754" s="60"/>
      <c r="C1754" s="65"/>
      <c r="D1754" s="66"/>
      <c r="E1754" s="20" t="str">
        <f t="shared" si="54"/>
        <v>1-1900</v>
      </c>
      <c r="F1754" s="69"/>
      <c r="G1754" s="67"/>
      <c r="H1754" s="69"/>
      <c r="I1754" s="60"/>
      <c r="J1754" s="67"/>
      <c r="K1754" s="25" t="e">
        <f>IFERROR(VLOOKUP(J1754,'DE-PARA'!J:K,2,0),VLOOKUP('BD Conta 5294-1'!J1754,'DE-PARA'!K:L,2,0))</f>
        <v>#N/A</v>
      </c>
      <c r="L1754" s="70"/>
      <c r="M1754" s="101">
        <f t="shared" si="55"/>
        <v>0</v>
      </c>
      <c r="O1754" s="1" t="e">
        <f>VLOOKUP(K1754,'Fluxo de Caixa'!B:B,1,0)</f>
        <v>#N/A</v>
      </c>
    </row>
    <row r="1755" spans="2:15">
      <c r="B1755" s="60"/>
      <c r="C1755" s="65"/>
      <c r="D1755" s="66"/>
      <c r="E1755" s="20" t="str">
        <f t="shared" si="54"/>
        <v>1-1900</v>
      </c>
      <c r="F1755" s="69"/>
      <c r="G1755" s="67"/>
      <c r="H1755" s="69"/>
      <c r="I1755" s="60"/>
      <c r="J1755" s="67"/>
      <c r="K1755" s="25" t="e">
        <f>IFERROR(VLOOKUP(J1755,'DE-PARA'!J:K,2,0),VLOOKUP('BD Conta 5294-1'!J1755,'DE-PARA'!K:L,2,0))</f>
        <v>#N/A</v>
      </c>
      <c r="L1755" s="70"/>
      <c r="M1755" s="101">
        <f t="shared" si="55"/>
        <v>0</v>
      </c>
      <c r="O1755" s="1" t="e">
        <f>VLOOKUP(K1755,'Fluxo de Caixa'!B:B,1,0)</f>
        <v>#N/A</v>
      </c>
    </row>
    <row r="1756" spans="2:15">
      <c r="B1756" s="60"/>
      <c r="C1756" s="65"/>
      <c r="D1756" s="66"/>
      <c r="E1756" s="20" t="str">
        <f t="shared" si="54"/>
        <v>1-1900</v>
      </c>
      <c r="F1756" s="69"/>
      <c r="G1756" s="67"/>
      <c r="H1756" s="69"/>
      <c r="I1756" s="60"/>
      <c r="J1756" s="67"/>
      <c r="K1756" s="25" t="e">
        <f>IFERROR(VLOOKUP(J1756,'DE-PARA'!J:K,2,0),VLOOKUP('BD Conta 5294-1'!J1756,'DE-PARA'!K:L,2,0))</f>
        <v>#N/A</v>
      </c>
      <c r="L1756" s="70"/>
      <c r="M1756" s="101">
        <f t="shared" si="55"/>
        <v>0</v>
      </c>
      <c r="O1756" s="1" t="e">
        <f>VLOOKUP(K1756,'Fluxo de Caixa'!B:B,1,0)</f>
        <v>#N/A</v>
      </c>
    </row>
    <row r="1757" spans="2:15">
      <c r="B1757" s="60"/>
      <c r="C1757" s="65"/>
      <c r="D1757" s="66"/>
      <c r="E1757" s="20" t="str">
        <f t="shared" si="54"/>
        <v>1-1900</v>
      </c>
      <c r="F1757" s="69"/>
      <c r="G1757" s="67"/>
      <c r="H1757" s="69"/>
      <c r="I1757" s="60"/>
      <c r="J1757" s="67"/>
      <c r="K1757" s="25" t="e">
        <f>IFERROR(VLOOKUP(J1757,'DE-PARA'!J:K,2,0),VLOOKUP('BD Conta 5294-1'!J1757,'DE-PARA'!K:L,2,0))</f>
        <v>#N/A</v>
      </c>
      <c r="L1757" s="70"/>
      <c r="M1757" s="101">
        <f t="shared" si="55"/>
        <v>0</v>
      </c>
      <c r="O1757" s="1" t="e">
        <f>VLOOKUP(K1757,'Fluxo de Caixa'!B:B,1,0)</f>
        <v>#N/A</v>
      </c>
    </row>
    <row r="1758" spans="2:15">
      <c r="B1758" s="60"/>
      <c r="C1758" s="65"/>
      <c r="D1758" s="66"/>
      <c r="E1758" s="20" t="str">
        <f t="shared" si="54"/>
        <v>1-1900</v>
      </c>
      <c r="F1758" s="69"/>
      <c r="G1758" s="67"/>
      <c r="H1758" s="69"/>
      <c r="I1758" s="60"/>
      <c r="J1758" s="67"/>
      <c r="K1758" s="25" t="e">
        <f>IFERROR(VLOOKUP(J1758,'DE-PARA'!J:K,2,0),VLOOKUP('BD Conta 5294-1'!J1758,'DE-PARA'!K:L,2,0))</f>
        <v>#N/A</v>
      </c>
      <c r="L1758" s="70"/>
      <c r="M1758" s="101">
        <f t="shared" si="55"/>
        <v>0</v>
      </c>
      <c r="O1758" s="1" t="e">
        <f>VLOOKUP(K1758,'Fluxo de Caixa'!B:B,1,0)</f>
        <v>#N/A</v>
      </c>
    </row>
    <row r="1759" spans="2:15">
      <c r="B1759" s="60"/>
      <c r="C1759" s="65"/>
      <c r="D1759" s="66"/>
      <c r="E1759" s="20" t="str">
        <f t="shared" si="54"/>
        <v>1-1900</v>
      </c>
      <c r="F1759" s="69"/>
      <c r="G1759" s="67"/>
      <c r="H1759" s="69"/>
      <c r="I1759" s="60"/>
      <c r="J1759" s="67"/>
      <c r="K1759" s="25" t="e">
        <f>IFERROR(VLOOKUP(J1759,'DE-PARA'!J:K,2,0),VLOOKUP('BD Conta 5294-1'!J1759,'DE-PARA'!K:L,2,0))</f>
        <v>#N/A</v>
      </c>
      <c r="L1759" s="70"/>
      <c r="M1759" s="101">
        <f t="shared" si="55"/>
        <v>0</v>
      </c>
      <c r="O1759" s="1" t="e">
        <f>VLOOKUP(K1759,'Fluxo de Caixa'!B:B,1,0)</f>
        <v>#N/A</v>
      </c>
    </row>
    <row r="1760" spans="2:15">
      <c r="B1760" s="60"/>
      <c r="C1760" s="65"/>
      <c r="D1760" s="66"/>
      <c r="E1760" s="20" t="str">
        <f t="shared" si="54"/>
        <v>1-1900</v>
      </c>
      <c r="F1760" s="69"/>
      <c r="G1760" s="67"/>
      <c r="H1760" s="69"/>
      <c r="I1760" s="60"/>
      <c r="J1760" s="67"/>
      <c r="K1760" s="25" t="e">
        <f>IFERROR(VLOOKUP(J1760,'DE-PARA'!J:K,2,0),VLOOKUP('BD Conta 5294-1'!J1760,'DE-PARA'!K:L,2,0))</f>
        <v>#N/A</v>
      </c>
      <c r="L1760" s="70"/>
      <c r="M1760" s="101">
        <f t="shared" si="55"/>
        <v>0</v>
      </c>
      <c r="O1760" s="1" t="e">
        <f>VLOOKUP(K1760,'Fluxo de Caixa'!B:B,1,0)</f>
        <v>#N/A</v>
      </c>
    </row>
    <row r="1761" spans="2:15">
      <c r="B1761" s="60"/>
      <c r="C1761" s="65"/>
      <c r="D1761" s="66"/>
      <c r="E1761" s="20" t="str">
        <f t="shared" si="54"/>
        <v>1-1900</v>
      </c>
      <c r="F1761" s="69"/>
      <c r="G1761" s="67"/>
      <c r="H1761" s="69"/>
      <c r="I1761" s="60"/>
      <c r="J1761" s="67"/>
      <c r="K1761" s="25" t="e">
        <f>IFERROR(VLOOKUP(J1761,'DE-PARA'!J:K,2,0),VLOOKUP('BD Conta 5294-1'!J1761,'DE-PARA'!K:L,2,0))</f>
        <v>#N/A</v>
      </c>
      <c r="L1761" s="70"/>
      <c r="M1761" s="101">
        <f t="shared" si="55"/>
        <v>0</v>
      </c>
      <c r="O1761" s="1" t="e">
        <f>VLOOKUP(K1761,'Fluxo de Caixa'!B:B,1,0)</f>
        <v>#N/A</v>
      </c>
    </row>
    <row r="1762" spans="2:15">
      <c r="B1762" s="60"/>
      <c r="C1762" s="65"/>
      <c r="D1762" s="66"/>
      <c r="E1762" s="20" t="str">
        <f t="shared" si="54"/>
        <v>1-1900</v>
      </c>
      <c r="F1762" s="69"/>
      <c r="G1762" s="67"/>
      <c r="H1762" s="69"/>
      <c r="I1762" s="60"/>
      <c r="J1762" s="67"/>
      <c r="K1762" s="25" t="e">
        <f>IFERROR(VLOOKUP(J1762,'DE-PARA'!J:K,2,0),VLOOKUP('BD Conta 5294-1'!J1762,'DE-PARA'!K:L,2,0))</f>
        <v>#N/A</v>
      </c>
      <c r="L1762" s="70"/>
      <c r="M1762" s="101">
        <f t="shared" si="55"/>
        <v>0</v>
      </c>
      <c r="O1762" s="1" t="e">
        <f>VLOOKUP(K1762,'Fluxo de Caixa'!B:B,1,0)</f>
        <v>#N/A</v>
      </c>
    </row>
    <row r="1763" spans="2:15">
      <c r="B1763" s="60"/>
      <c r="C1763" s="65"/>
      <c r="D1763" s="66"/>
      <c r="E1763" s="20" t="str">
        <f t="shared" si="54"/>
        <v>1-1900</v>
      </c>
      <c r="F1763" s="69"/>
      <c r="G1763" s="67"/>
      <c r="H1763" s="69"/>
      <c r="I1763" s="60"/>
      <c r="J1763" s="67"/>
      <c r="K1763" s="25" t="e">
        <f>IFERROR(VLOOKUP(J1763,'DE-PARA'!J:K,2,0),VLOOKUP('BD Conta 5294-1'!J1763,'DE-PARA'!K:L,2,0))</f>
        <v>#N/A</v>
      </c>
      <c r="L1763" s="70"/>
      <c r="M1763" s="101">
        <f t="shared" si="55"/>
        <v>0</v>
      </c>
      <c r="O1763" s="1" t="e">
        <f>VLOOKUP(K1763,'Fluxo de Caixa'!B:B,1,0)</f>
        <v>#N/A</v>
      </c>
    </row>
    <row r="1764" spans="2:15">
      <c r="B1764" s="60"/>
      <c r="C1764" s="65"/>
      <c r="D1764" s="66"/>
      <c r="E1764" s="20" t="str">
        <f t="shared" si="54"/>
        <v>1-1900</v>
      </c>
      <c r="F1764" s="69"/>
      <c r="G1764" s="67"/>
      <c r="H1764" s="69"/>
      <c r="I1764" s="60"/>
      <c r="J1764" s="67"/>
      <c r="K1764" s="25" t="e">
        <f>IFERROR(VLOOKUP(J1764,'DE-PARA'!J:K,2,0),VLOOKUP('BD Conta 5294-1'!J1764,'DE-PARA'!K:L,2,0))</f>
        <v>#N/A</v>
      </c>
      <c r="L1764" s="70"/>
      <c r="M1764" s="101">
        <f t="shared" si="55"/>
        <v>0</v>
      </c>
      <c r="O1764" s="1" t="e">
        <f>VLOOKUP(K1764,'Fluxo de Caixa'!B:B,1,0)</f>
        <v>#N/A</v>
      </c>
    </row>
    <row r="1765" spans="2:15">
      <c r="B1765" s="60"/>
      <c r="C1765" s="65"/>
      <c r="D1765" s="66"/>
      <c r="E1765" s="20" t="str">
        <f t="shared" si="54"/>
        <v>1-1900</v>
      </c>
      <c r="F1765" s="69"/>
      <c r="G1765" s="67"/>
      <c r="H1765" s="69"/>
      <c r="I1765" s="60"/>
      <c r="J1765" s="67"/>
      <c r="K1765" s="25" t="e">
        <f>IFERROR(VLOOKUP(J1765,'DE-PARA'!J:K,2,0),VLOOKUP('BD Conta 5294-1'!J1765,'DE-PARA'!K:L,2,0))</f>
        <v>#N/A</v>
      </c>
      <c r="L1765" s="70"/>
      <c r="M1765" s="101">
        <f t="shared" si="55"/>
        <v>0</v>
      </c>
      <c r="O1765" s="1" t="e">
        <f>VLOOKUP(K1765,'Fluxo de Caixa'!B:B,1,0)</f>
        <v>#N/A</v>
      </c>
    </row>
    <row r="1766" spans="2:15">
      <c r="B1766" s="60"/>
      <c r="C1766" s="65"/>
      <c r="D1766" s="66"/>
      <c r="E1766" s="20" t="str">
        <f t="shared" si="54"/>
        <v>1-1900</v>
      </c>
      <c r="F1766" s="69"/>
      <c r="G1766" s="67"/>
      <c r="H1766" s="69"/>
      <c r="I1766" s="60"/>
      <c r="J1766" s="67"/>
      <c r="K1766" s="25" t="e">
        <f>IFERROR(VLOOKUP(J1766,'DE-PARA'!J:K,2,0),VLOOKUP('BD Conta 5294-1'!J1766,'DE-PARA'!K:L,2,0))</f>
        <v>#N/A</v>
      </c>
      <c r="L1766" s="70"/>
      <c r="M1766" s="101">
        <f t="shared" si="55"/>
        <v>0</v>
      </c>
      <c r="O1766" s="1" t="e">
        <f>VLOOKUP(K1766,'Fluxo de Caixa'!B:B,1,0)</f>
        <v>#N/A</v>
      </c>
    </row>
    <row r="1767" spans="2:15">
      <c r="B1767" s="60"/>
      <c r="C1767" s="65"/>
      <c r="D1767" s="66"/>
      <c r="E1767" s="20" t="str">
        <f t="shared" si="54"/>
        <v>1-1900</v>
      </c>
      <c r="F1767" s="69"/>
      <c r="G1767" s="67"/>
      <c r="H1767" s="69"/>
      <c r="I1767" s="60"/>
      <c r="J1767" s="67"/>
      <c r="K1767" s="25" t="e">
        <f>IFERROR(VLOOKUP(J1767,'DE-PARA'!J:K,2,0),VLOOKUP('BD Conta 5294-1'!J1767,'DE-PARA'!K:L,2,0))</f>
        <v>#N/A</v>
      </c>
      <c r="L1767" s="70"/>
      <c r="M1767" s="101">
        <f t="shared" si="55"/>
        <v>0</v>
      </c>
      <c r="O1767" s="1" t="e">
        <f>VLOOKUP(K1767,'Fluxo de Caixa'!B:B,1,0)</f>
        <v>#N/A</v>
      </c>
    </row>
    <row r="1768" spans="2:15">
      <c r="B1768" s="60"/>
      <c r="C1768" s="65"/>
      <c r="D1768" s="66"/>
      <c r="E1768" s="20" t="str">
        <f t="shared" si="54"/>
        <v>1-1900</v>
      </c>
      <c r="F1768" s="69"/>
      <c r="G1768" s="67"/>
      <c r="H1768" s="69"/>
      <c r="I1768" s="60"/>
      <c r="J1768" s="67"/>
      <c r="K1768" s="25" t="e">
        <f>IFERROR(VLOOKUP(J1768,'DE-PARA'!J:K,2,0),VLOOKUP('BD Conta 5294-1'!J1768,'DE-PARA'!K:L,2,0))</f>
        <v>#N/A</v>
      </c>
      <c r="L1768" s="70"/>
      <c r="M1768" s="101">
        <f t="shared" si="55"/>
        <v>0</v>
      </c>
      <c r="O1768" s="1" t="e">
        <f>VLOOKUP(K1768,'Fluxo de Caixa'!B:B,1,0)</f>
        <v>#N/A</v>
      </c>
    </row>
    <row r="1769" spans="2:15">
      <c r="B1769" s="60"/>
      <c r="C1769" s="65"/>
      <c r="D1769" s="66"/>
      <c r="E1769" s="20" t="str">
        <f t="shared" si="54"/>
        <v>1-1900</v>
      </c>
      <c r="F1769" s="69"/>
      <c r="G1769" s="67"/>
      <c r="H1769" s="69"/>
      <c r="I1769" s="60"/>
      <c r="J1769" s="67"/>
      <c r="K1769" s="25" t="e">
        <f>IFERROR(VLOOKUP(J1769,'DE-PARA'!J:K,2,0),VLOOKUP('BD Conta 5294-1'!J1769,'DE-PARA'!K:L,2,0))</f>
        <v>#N/A</v>
      </c>
      <c r="L1769" s="70"/>
      <c r="M1769" s="101">
        <f t="shared" si="55"/>
        <v>0</v>
      </c>
      <c r="O1769" s="1" t="e">
        <f>VLOOKUP(K1769,'Fluxo de Caixa'!B:B,1,0)</f>
        <v>#N/A</v>
      </c>
    </row>
    <row r="1770" spans="2:15">
      <c r="B1770" s="60"/>
      <c r="C1770" s="65"/>
      <c r="D1770" s="66"/>
      <c r="E1770" s="20" t="str">
        <f t="shared" si="54"/>
        <v>1-1900</v>
      </c>
      <c r="F1770" s="69"/>
      <c r="G1770" s="67"/>
      <c r="H1770" s="69"/>
      <c r="I1770" s="60"/>
      <c r="J1770" s="67"/>
      <c r="K1770" s="25" t="e">
        <f>IFERROR(VLOOKUP(J1770,'DE-PARA'!J:K,2,0),VLOOKUP('BD Conta 5294-1'!J1770,'DE-PARA'!K:L,2,0))</f>
        <v>#N/A</v>
      </c>
      <c r="L1770" s="70"/>
      <c r="M1770" s="101">
        <f t="shared" si="55"/>
        <v>0</v>
      </c>
      <c r="O1770" s="1" t="e">
        <f>VLOOKUP(K1770,'Fluxo de Caixa'!B:B,1,0)</f>
        <v>#N/A</v>
      </c>
    </row>
    <row r="1771" spans="2:15">
      <c r="B1771" s="60"/>
      <c r="C1771" s="65"/>
      <c r="D1771" s="66"/>
      <c r="E1771" s="20" t="str">
        <f t="shared" si="54"/>
        <v>1-1900</v>
      </c>
      <c r="F1771" s="69"/>
      <c r="G1771" s="67"/>
      <c r="H1771" s="69"/>
      <c r="I1771" s="60"/>
      <c r="J1771" s="67"/>
      <c r="K1771" s="25" t="e">
        <f>IFERROR(VLOOKUP(J1771,'DE-PARA'!J:K,2,0),VLOOKUP('BD Conta 5294-1'!J1771,'DE-PARA'!K:L,2,0))</f>
        <v>#N/A</v>
      </c>
      <c r="L1771" s="70"/>
      <c r="M1771" s="101">
        <f t="shared" si="55"/>
        <v>0</v>
      </c>
      <c r="O1771" s="1" t="e">
        <f>VLOOKUP(K1771,'Fluxo de Caixa'!B:B,1,0)</f>
        <v>#N/A</v>
      </c>
    </row>
    <row r="1772" spans="2:15">
      <c r="B1772" s="60"/>
      <c r="C1772" s="65"/>
      <c r="D1772" s="66"/>
      <c r="E1772" s="20" t="str">
        <f t="shared" si="54"/>
        <v>1-1900</v>
      </c>
      <c r="F1772" s="69"/>
      <c r="G1772" s="67"/>
      <c r="H1772" s="69"/>
      <c r="I1772" s="60"/>
      <c r="J1772" s="67"/>
      <c r="K1772" s="25" t="e">
        <f>IFERROR(VLOOKUP(J1772,'DE-PARA'!J:K,2,0),VLOOKUP('BD Conta 5294-1'!J1772,'DE-PARA'!K:L,2,0))</f>
        <v>#N/A</v>
      </c>
      <c r="L1772" s="70"/>
      <c r="M1772" s="101">
        <f t="shared" si="55"/>
        <v>0</v>
      </c>
      <c r="O1772" s="1" t="e">
        <f>VLOOKUP(K1772,'Fluxo de Caixa'!B:B,1,0)</f>
        <v>#N/A</v>
      </c>
    </row>
    <row r="1773" spans="2:15">
      <c r="B1773" s="60"/>
      <c r="C1773" s="65"/>
      <c r="D1773" s="66"/>
      <c r="E1773" s="20" t="str">
        <f t="shared" si="54"/>
        <v>1-1900</v>
      </c>
      <c r="F1773" s="69"/>
      <c r="G1773" s="67"/>
      <c r="H1773" s="69"/>
      <c r="I1773" s="60"/>
      <c r="J1773" s="67"/>
      <c r="K1773" s="25" t="e">
        <f>IFERROR(VLOOKUP(J1773,'DE-PARA'!J:K,2,0),VLOOKUP('BD Conta 5294-1'!J1773,'DE-PARA'!K:L,2,0))</f>
        <v>#N/A</v>
      </c>
      <c r="L1773" s="70"/>
      <c r="M1773" s="101">
        <f t="shared" si="55"/>
        <v>0</v>
      </c>
      <c r="O1773" s="1" t="e">
        <f>VLOOKUP(K1773,'Fluxo de Caixa'!B:B,1,0)</f>
        <v>#N/A</v>
      </c>
    </row>
    <row r="1774" spans="2:15">
      <c r="B1774" s="60"/>
      <c r="C1774" s="65"/>
      <c r="D1774" s="66"/>
      <c r="E1774" s="20" t="str">
        <f t="shared" si="54"/>
        <v>1-1900</v>
      </c>
      <c r="F1774" s="69"/>
      <c r="G1774" s="67"/>
      <c r="H1774" s="69"/>
      <c r="I1774" s="60"/>
      <c r="J1774" s="67"/>
      <c r="K1774" s="25" t="e">
        <f>IFERROR(VLOOKUP(J1774,'DE-PARA'!J:K,2,0),VLOOKUP('BD Conta 5294-1'!J1774,'DE-PARA'!K:L,2,0))</f>
        <v>#N/A</v>
      </c>
      <c r="L1774" s="70"/>
      <c r="M1774" s="101">
        <f t="shared" si="55"/>
        <v>0</v>
      </c>
      <c r="O1774" s="1" t="e">
        <f>VLOOKUP(K1774,'Fluxo de Caixa'!B:B,1,0)</f>
        <v>#N/A</v>
      </c>
    </row>
    <row r="1775" spans="2:15">
      <c r="B1775" s="60"/>
      <c r="C1775" s="65"/>
      <c r="D1775" s="66"/>
      <c r="E1775" s="20" t="str">
        <f t="shared" si="54"/>
        <v>1-1900</v>
      </c>
      <c r="F1775" s="69"/>
      <c r="G1775" s="67"/>
      <c r="H1775" s="69"/>
      <c r="I1775" s="60"/>
      <c r="J1775" s="67"/>
      <c r="K1775" s="25" t="e">
        <f>IFERROR(VLOOKUP(J1775,'DE-PARA'!J:K,2,0),VLOOKUP('BD Conta 5294-1'!J1775,'DE-PARA'!K:L,2,0))</f>
        <v>#N/A</v>
      </c>
      <c r="L1775" s="70"/>
      <c r="M1775" s="101">
        <f t="shared" si="55"/>
        <v>0</v>
      </c>
      <c r="O1775" s="1" t="e">
        <f>VLOOKUP(K1775,'Fluxo de Caixa'!B:B,1,0)</f>
        <v>#N/A</v>
      </c>
    </row>
    <row r="1776" spans="2:15">
      <c r="B1776" s="60"/>
      <c r="C1776" s="65"/>
      <c r="D1776" s="66"/>
      <c r="E1776" s="20" t="str">
        <f t="shared" si="54"/>
        <v>1-1900</v>
      </c>
      <c r="F1776" s="69"/>
      <c r="G1776" s="67"/>
      <c r="H1776" s="69"/>
      <c r="I1776" s="60"/>
      <c r="J1776" s="67"/>
      <c r="K1776" s="25" t="e">
        <f>IFERROR(VLOOKUP(J1776,'DE-PARA'!J:K,2,0),VLOOKUP('BD Conta 5294-1'!J1776,'DE-PARA'!K:L,2,0))</f>
        <v>#N/A</v>
      </c>
      <c r="L1776" s="70"/>
      <c r="M1776" s="101">
        <f t="shared" si="55"/>
        <v>0</v>
      </c>
      <c r="O1776" s="1" t="e">
        <f>VLOOKUP(K1776,'Fluxo de Caixa'!B:B,1,0)</f>
        <v>#N/A</v>
      </c>
    </row>
    <row r="1777" spans="2:15">
      <c r="B1777" s="60"/>
      <c r="C1777" s="65"/>
      <c r="D1777" s="66"/>
      <c r="E1777" s="20" t="str">
        <f t="shared" si="54"/>
        <v>1-1900</v>
      </c>
      <c r="F1777" s="69"/>
      <c r="G1777" s="67"/>
      <c r="H1777" s="69"/>
      <c r="I1777" s="60"/>
      <c r="J1777" s="67"/>
      <c r="K1777" s="25" t="e">
        <f>IFERROR(VLOOKUP(J1777,'DE-PARA'!J:K,2,0),VLOOKUP('BD Conta 5294-1'!J1777,'DE-PARA'!K:L,2,0))</f>
        <v>#N/A</v>
      </c>
      <c r="L1777" s="70"/>
      <c r="M1777" s="101">
        <f t="shared" si="55"/>
        <v>0</v>
      </c>
      <c r="O1777" s="1" t="e">
        <f>VLOOKUP(K1777,'Fluxo de Caixa'!B:B,1,0)</f>
        <v>#N/A</v>
      </c>
    </row>
    <row r="1778" spans="2:15">
      <c r="B1778" s="60"/>
      <c r="C1778" s="65"/>
      <c r="D1778" s="66"/>
      <c r="E1778" s="20" t="str">
        <f t="shared" si="54"/>
        <v>1-1900</v>
      </c>
      <c r="F1778" s="69"/>
      <c r="G1778" s="67"/>
      <c r="H1778" s="69"/>
      <c r="I1778" s="60"/>
      <c r="J1778" s="67"/>
      <c r="K1778" s="25" t="e">
        <f>IFERROR(VLOOKUP(J1778,'DE-PARA'!J:K,2,0),VLOOKUP('BD Conta 5294-1'!J1778,'DE-PARA'!K:L,2,0))</f>
        <v>#N/A</v>
      </c>
      <c r="L1778" s="70"/>
      <c r="M1778" s="101">
        <f t="shared" si="55"/>
        <v>0</v>
      </c>
      <c r="O1778" s="1" t="e">
        <f>VLOOKUP(K1778,'Fluxo de Caixa'!B:B,1,0)</f>
        <v>#N/A</v>
      </c>
    </row>
    <row r="1779" spans="2:15">
      <c r="B1779" s="60"/>
      <c r="C1779" s="65"/>
      <c r="D1779" s="66"/>
      <c r="E1779" s="20" t="str">
        <f t="shared" si="54"/>
        <v>1-1900</v>
      </c>
      <c r="F1779" s="69"/>
      <c r="G1779" s="67"/>
      <c r="H1779" s="69"/>
      <c r="I1779" s="60"/>
      <c r="J1779" s="67"/>
      <c r="K1779" s="25" t="e">
        <f>IFERROR(VLOOKUP(J1779,'DE-PARA'!J:K,2,0),VLOOKUP('BD Conta 5294-1'!J1779,'DE-PARA'!K:L,2,0))</f>
        <v>#N/A</v>
      </c>
      <c r="L1779" s="70"/>
      <c r="M1779" s="101">
        <f t="shared" si="55"/>
        <v>0</v>
      </c>
      <c r="O1779" s="1" t="e">
        <f>VLOOKUP(K1779,'Fluxo de Caixa'!B:B,1,0)</f>
        <v>#N/A</v>
      </c>
    </row>
    <row r="1780" spans="2:15">
      <c r="B1780" s="60"/>
      <c r="C1780" s="65"/>
      <c r="D1780" s="66"/>
      <c r="E1780" s="20" t="str">
        <f t="shared" si="54"/>
        <v>1-1900</v>
      </c>
      <c r="F1780" s="69"/>
      <c r="G1780" s="67"/>
      <c r="H1780" s="69"/>
      <c r="I1780" s="60"/>
      <c r="J1780" s="67"/>
      <c r="K1780" s="25" t="e">
        <f>IFERROR(VLOOKUP(J1780,'DE-PARA'!J:K,2,0),VLOOKUP('BD Conta 5294-1'!J1780,'DE-PARA'!K:L,2,0))</f>
        <v>#N/A</v>
      </c>
      <c r="L1780" s="70"/>
      <c r="M1780" s="101">
        <f t="shared" si="55"/>
        <v>0</v>
      </c>
      <c r="O1780" s="1" t="e">
        <f>VLOOKUP(K1780,'Fluxo de Caixa'!B:B,1,0)</f>
        <v>#N/A</v>
      </c>
    </row>
    <row r="1781" spans="2:15">
      <c r="B1781" s="60"/>
      <c r="C1781" s="65"/>
      <c r="D1781" s="66"/>
      <c r="E1781" s="20" t="str">
        <f t="shared" si="54"/>
        <v>1-1900</v>
      </c>
      <c r="F1781" s="69"/>
      <c r="G1781" s="67"/>
      <c r="H1781" s="69"/>
      <c r="I1781" s="60"/>
      <c r="J1781" s="67"/>
      <c r="K1781" s="25" t="e">
        <f>IFERROR(VLOOKUP(J1781,'DE-PARA'!J:K,2,0),VLOOKUP('BD Conta 5294-1'!J1781,'DE-PARA'!K:L,2,0))</f>
        <v>#N/A</v>
      </c>
      <c r="L1781" s="70"/>
      <c r="M1781" s="101">
        <f t="shared" si="55"/>
        <v>0</v>
      </c>
      <c r="O1781" s="1" t="e">
        <f>VLOOKUP(K1781,'Fluxo de Caixa'!B:B,1,0)</f>
        <v>#N/A</v>
      </c>
    </row>
    <row r="1782" spans="2:15">
      <c r="B1782" s="60"/>
      <c r="C1782" s="65"/>
      <c r="D1782" s="66"/>
      <c r="E1782" s="20" t="str">
        <f t="shared" si="54"/>
        <v>1-1900</v>
      </c>
      <c r="F1782" s="69"/>
      <c r="G1782" s="67"/>
      <c r="H1782" s="69"/>
      <c r="I1782" s="60"/>
      <c r="J1782" s="67"/>
      <c r="K1782" s="25" t="e">
        <f>IFERROR(VLOOKUP(J1782,'DE-PARA'!J:K,2,0),VLOOKUP('BD Conta 5294-1'!J1782,'DE-PARA'!K:L,2,0))</f>
        <v>#N/A</v>
      </c>
      <c r="L1782" s="70"/>
      <c r="M1782" s="101">
        <f t="shared" si="55"/>
        <v>0</v>
      </c>
      <c r="O1782" s="1" t="e">
        <f>VLOOKUP(K1782,'Fluxo de Caixa'!B:B,1,0)</f>
        <v>#N/A</v>
      </c>
    </row>
    <row r="1783" spans="2:15">
      <c r="B1783" s="60"/>
      <c r="C1783" s="65"/>
      <c r="D1783" s="66"/>
      <c r="E1783" s="20" t="str">
        <f t="shared" si="54"/>
        <v>1-1900</v>
      </c>
      <c r="F1783" s="69"/>
      <c r="G1783" s="67"/>
      <c r="H1783" s="69"/>
      <c r="I1783" s="60"/>
      <c r="J1783" s="67"/>
      <c r="K1783" s="25" t="e">
        <f>IFERROR(VLOOKUP(J1783,'DE-PARA'!J:K,2,0),VLOOKUP('BD Conta 5294-1'!J1783,'DE-PARA'!K:L,2,0))</f>
        <v>#N/A</v>
      </c>
      <c r="L1783" s="70"/>
      <c r="M1783" s="101">
        <f t="shared" si="55"/>
        <v>0</v>
      </c>
      <c r="O1783" s="1" t="e">
        <f>VLOOKUP(K1783,'Fluxo de Caixa'!B:B,1,0)</f>
        <v>#N/A</v>
      </c>
    </row>
    <row r="1784" spans="2:15">
      <c r="B1784" s="60"/>
      <c r="C1784" s="65"/>
      <c r="D1784" s="66"/>
      <c r="E1784" s="20" t="str">
        <f t="shared" si="54"/>
        <v>1-1900</v>
      </c>
      <c r="F1784" s="69"/>
      <c r="G1784" s="67"/>
      <c r="H1784" s="69"/>
      <c r="I1784" s="60"/>
      <c r="J1784" s="67"/>
      <c r="K1784" s="25" t="e">
        <f>IFERROR(VLOOKUP(J1784,'DE-PARA'!J:K,2,0),VLOOKUP('BD Conta 5294-1'!J1784,'DE-PARA'!K:L,2,0))</f>
        <v>#N/A</v>
      </c>
      <c r="L1784" s="70"/>
      <c r="M1784" s="101">
        <f t="shared" si="55"/>
        <v>0</v>
      </c>
      <c r="O1784" s="1" t="e">
        <f>VLOOKUP(K1784,'Fluxo de Caixa'!B:B,1,0)</f>
        <v>#N/A</v>
      </c>
    </row>
    <row r="1785" spans="2:15">
      <c r="B1785" s="60"/>
      <c r="C1785" s="65"/>
      <c r="D1785" s="66"/>
      <c r="E1785" s="20" t="str">
        <f t="shared" si="54"/>
        <v>1-1900</v>
      </c>
      <c r="F1785" s="69"/>
      <c r="G1785" s="67"/>
      <c r="H1785" s="69"/>
      <c r="I1785" s="60"/>
      <c r="J1785" s="67"/>
      <c r="K1785" s="25" t="e">
        <f>IFERROR(VLOOKUP(J1785,'DE-PARA'!J:K,2,0),VLOOKUP('BD Conta 5294-1'!J1785,'DE-PARA'!K:L,2,0))</f>
        <v>#N/A</v>
      </c>
      <c r="L1785" s="70"/>
      <c r="M1785" s="101">
        <f t="shared" si="55"/>
        <v>0</v>
      </c>
      <c r="O1785" s="1" t="e">
        <f>VLOOKUP(K1785,'Fluxo de Caixa'!B:B,1,0)</f>
        <v>#N/A</v>
      </c>
    </row>
    <row r="1786" spans="2:15">
      <c r="B1786" s="60"/>
      <c r="C1786" s="65"/>
      <c r="D1786" s="66"/>
      <c r="E1786" s="20" t="str">
        <f t="shared" si="54"/>
        <v>1-1900</v>
      </c>
      <c r="F1786" s="69"/>
      <c r="G1786" s="67"/>
      <c r="H1786" s="69"/>
      <c r="I1786" s="60"/>
      <c r="J1786" s="67"/>
      <c r="K1786" s="25" t="e">
        <f>IFERROR(VLOOKUP(J1786,'DE-PARA'!J:K,2,0),VLOOKUP('BD Conta 5294-1'!J1786,'DE-PARA'!K:L,2,0))</f>
        <v>#N/A</v>
      </c>
      <c r="L1786" s="70"/>
      <c r="M1786" s="101">
        <f t="shared" si="55"/>
        <v>0</v>
      </c>
      <c r="O1786" s="1" t="e">
        <f>VLOOKUP(K1786,'Fluxo de Caixa'!B:B,1,0)</f>
        <v>#N/A</v>
      </c>
    </row>
    <row r="1787" spans="2:15">
      <c r="B1787" s="60"/>
      <c r="C1787" s="65"/>
      <c r="D1787" s="66"/>
      <c r="E1787" s="20" t="str">
        <f t="shared" si="54"/>
        <v>1-1900</v>
      </c>
      <c r="F1787" s="69"/>
      <c r="G1787" s="67"/>
      <c r="H1787" s="69"/>
      <c r="I1787" s="60"/>
      <c r="J1787" s="67"/>
      <c r="K1787" s="25" t="e">
        <f>IFERROR(VLOOKUP(J1787,'DE-PARA'!J:K,2,0),VLOOKUP('BD Conta 5294-1'!J1787,'DE-PARA'!K:L,2,0))</f>
        <v>#N/A</v>
      </c>
      <c r="L1787" s="70"/>
      <c r="M1787" s="101">
        <f t="shared" si="55"/>
        <v>0</v>
      </c>
      <c r="O1787" s="1" t="e">
        <f>VLOOKUP(K1787,'Fluxo de Caixa'!B:B,1,0)</f>
        <v>#N/A</v>
      </c>
    </row>
    <row r="1788" spans="2:15">
      <c r="B1788" s="60"/>
      <c r="C1788" s="65"/>
      <c r="D1788" s="66"/>
      <c r="E1788" s="20" t="str">
        <f t="shared" si="54"/>
        <v>1-1900</v>
      </c>
      <c r="F1788" s="69"/>
      <c r="G1788" s="67"/>
      <c r="H1788" s="69"/>
      <c r="I1788" s="60"/>
      <c r="J1788" s="67"/>
      <c r="K1788" s="25" t="e">
        <f>IFERROR(VLOOKUP(J1788,'DE-PARA'!J:K,2,0),VLOOKUP('BD Conta 5294-1'!J1788,'DE-PARA'!K:L,2,0))</f>
        <v>#N/A</v>
      </c>
      <c r="L1788" s="70"/>
      <c r="M1788" s="101">
        <f t="shared" si="55"/>
        <v>0</v>
      </c>
      <c r="O1788" s="1" t="e">
        <f>VLOOKUP(K1788,'Fluxo de Caixa'!B:B,1,0)</f>
        <v>#N/A</v>
      </c>
    </row>
    <row r="1789" spans="2:15">
      <c r="B1789" s="60"/>
      <c r="C1789" s="65"/>
      <c r="D1789" s="66"/>
      <c r="E1789" s="20" t="str">
        <f t="shared" si="54"/>
        <v>1-1900</v>
      </c>
      <c r="F1789" s="69"/>
      <c r="G1789" s="67"/>
      <c r="H1789" s="69"/>
      <c r="I1789" s="60"/>
      <c r="J1789" s="67"/>
      <c r="K1789" s="25" t="e">
        <f>IFERROR(VLOOKUP(J1789,'DE-PARA'!J:K,2,0),VLOOKUP('BD Conta 5294-1'!J1789,'DE-PARA'!K:L,2,0))</f>
        <v>#N/A</v>
      </c>
      <c r="L1789" s="70"/>
      <c r="M1789" s="101">
        <f t="shared" si="55"/>
        <v>0</v>
      </c>
      <c r="O1789" s="1" t="e">
        <f>VLOOKUP(K1789,'Fluxo de Caixa'!B:B,1,0)</f>
        <v>#N/A</v>
      </c>
    </row>
    <row r="1790" spans="2:15">
      <c r="B1790" s="60"/>
      <c r="C1790" s="65"/>
      <c r="D1790" s="66"/>
      <c r="E1790" s="20" t="str">
        <f t="shared" si="54"/>
        <v>1-1900</v>
      </c>
      <c r="F1790" s="69"/>
      <c r="G1790" s="67"/>
      <c r="H1790" s="69"/>
      <c r="I1790" s="60"/>
      <c r="J1790" s="67"/>
      <c r="K1790" s="25" t="e">
        <f>IFERROR(VLOOKUP(J1790,'DE-PARA'!J:K,2,0),VLOOKUP('BD Conta 5294-1'!J1790,'DE-PARA'!K:L,2,0))</f>
        <v>#N/A</v>
      </c>
      <c r="L1790" s="70"/>
      <c r="M1790" s="101">
        <f t="shared" si="55"/>
        <v>0</v>
      </c>
      <c r="O1790" s="1" t="e">
        <f>VLOOKUP(K1790,'Fluxo de Caixa'!B:B,1,0)</f>
        <v>#N/A</v>
      </c>
    </row>
    <row r="1791" spans="2:15">
      <c r="B1791" s="60"/>
      <c r="C1791" s="65"/>
      <c r="D1791" s="66"/>
      <c r="E1791" s="20" t="str">
        <f t="shared" si="54"/>
        <v>1-1900</v>
      </c>
      <c r="F1791" s="69"/>
      <c r="G1791" s="67"/>
      <c r="H1791" s="69"/>
      <c r="I1791" s="60"/>
      <c r="J1791" s="67"/>
      <c r="K1791" s="25" t="e">
        <f>IFERROR(VLOOKUP(J1791,'DE-PARA'!J:K,2,0),VLOOKUP('BD Conta 5294-1'!J1791,'DE-PARA'!K:L,2,0))</f>
        <v>#N/A</v>
      </c>
      <c r="L1791" s="70"/>
      <c r="M1791" s="101">
        <f t="shared" si="55"/>
        <v>0</v>
      </c>
      <c r="O1791" s="1" t="e">
        <f>VLOOKUP(K1791,'Fluxo de Caixa'!B:B,1,0)</f>
        <v>#N/A</v>
      </c>
    </row>
    <row r="1792" spans="2:15">
      <c r="B1792" s="60"/>
      <c r="C1792" s="65"/>
      <c r="D1792" s="66"/>
      <c r="E1792" s="20" t="str">
        <f t="shared" si="54"/>
        <v>1-1900</v>
      </c>
      <c r="F1792" s="69"/>
      <c r="G1792" s="67"/>
      <c r="H1792" s="69"/>
      <c r="I1792" s="60"/>
      <c r="J1792" s="67"/>
      <c r="K1792" s="25" t="e">
        <f>IFERROR(VLOOKUP(J1792,'DE-PARA'!J:K,2,0),VLOOKUP('BD Conta 5294-1'!J1792,'DE-PARA'!K:L,2,0))</f>
        <v>#N/A</v>
      </c>
      <c r="L1792" s="70"/>
      <c r="M1792" s="101">
        <f t="shared" si="55"/>
        <v>0</v>
      </c>
      <c r="O1792" s="1" t="e">
        <f>VLOOKUP(K1792,'Fluxo de Caixa'!B:B,1,0)</f>
        <v>#N/A</v>
      </c>
    </row>
    <row r="1793" spans="2:15">
      <c r="B1793" s="60"/>
      <c r="C1793" s="65"/>
      <c r="D1793" s="66"/>
      <c r="E1793" s="20" t="str">
        <f t="shared" si="54"/>
        <v>1-1900</v>
      </c>
      <c r="F1793" s="69"/>
      <c r="G1793" s="67"/>
      <c r="H1793" s="69"/>
      <c r="I1793" s="60"/>
      <c r="J1793" s="67"/>
      <c r="K1793" s="25" t="e">
        <f>IFERROR(VLOOKUP(J1793,'DE-PARA'!J:K,2,0),VLOOKUP('BD Conta 5294-1'!J1793,'DE-PARA'!K:L,2,0))</f>
        <v>#N/A</v>
      </c>
      <c r="L1793" s="70"/>
      <c r="M1793" s="101">
        <f t="shared" si="55"/>
        <v>0</v>
      </c>
      <c r="O1793" s="1" t="e">
        <f>VLOOKUP(K1793,'Fluxo de Caixa'!B:B,1,0)</f>
        <v>#N/A</v>
      </c>
    </row>
    <row r="1794" spans="2:15">
      <c r="B1794" s="60"/>
      <c r="C1794" s="65"/>
      <c r="D1794" s="66"/>
      <c r="E1794" s="20" t="str">
        <f t="shared" si="54"/>
        <v>1-1900</v>
      </c>
      <c r="F1794" s="69"/>
      <c r="G1794" s="67"/>
      <c r="H1794" s="69"/>
      <c r="I1794" s="60"/>
      <c r="J1794" s="67"/>
      <c r="K1794" s="25" t="e">
        <f>IFERROR(VLOOKUP(J1794,'DE-PARA'!J:K,2,0),VLOOKUP('BD Conta 5294-1'!J1794,'DE-PARA'!K:L,2,0))</f>
        <v>#N/A</v>
      </c>
      <c r="L1794" s="70"/>
      <c r="M1794" s="101">
        <f t="shared" si="55"/>
        <v>0</v>
      </c>
      <c r="O1794" s="1" t="e">
        <f>VLOOKUP(K1794,'Fluxo de Caixa'!B:B,1,0)</f>
        <v>#N/A</v>
      </c>
    </row>
    <row r="1795" spans="2:15">
      <c r="B1795" s="60"/>
      <c r="C1795" s="65"/>
      <c r="D1795" s="66"/>
      <c r="E1795" s="20" t="str">
        <f t="shared" si="54"/>
        <v>1-1900</v>
      </c>
      <c r="F1795" s="69"/>
      <c r="G1795" s="67"/>
      <c r="H1795" s="69"/>
      <c r="I1795" s="60"/>
      <c r="J1795" s="67"/>
      <c r="K1795" s="25" t="e">
        <f>IFERROR(VLOOKUP(J1795,'DE-PARA'!J:K,2,0),VLOOKUP('BD Conta 5294-1'!J1795,'DE-PARA'!K:L,2,0))</f>
        <v>#N/A</v>
      </c>
      <c r="L1795" s="70"/>
      <c r="M1795" s="101">
        <f t="shared" si="55"/>
        <v>0</v>
      </c>
      <c r="O1795" s="1" t="e">
        <f>VLOOKUP(K1795,'Fluxo de Caixa'!B:B,1,0)</f>
        <v>#N/A</v>
      </c>
    </row>
    <row r="1796" spans="2:15">
      <c r="B1796" s="60"/>
      <c r="C1796" s="65"/>
      <c r="D1796" s="66"/>
      <c r="E1796" s="20" t="str">
        <f t="shared" ref="E1796:E1859" si="56">MONTH(D1796)&amp;"-"&amp;YEAR(D1796)</f>
        <v>1-1900</v>
      </c>
      <c r="F1796" s="69"/>
      <c r="G1796" s="67"/>
      <c r="H1796" s="69"/>
      <c r="I1796" s="60"/>
      <c r="J1796" s="67"/>
      <c r="K1796" s="25" t="e">
        <f>IFERROR(VLOOKUP(J1796,'DE-PARA'!J:K,2,0),VLOOKUP('BD Conta 5294-1'!J1796,'DE-PARA'!K:L,2,0))</f>
        <v>#N/A</v>
      </c>
      <c r="L1796" s="70"/>
      <c r="M1796" s="101">
        <f t="shared" si="55"/>
        <v>0</v>
      </c>
      <c r="O1796" s="1" t="e">
        <f>VLOOKUP(K1796,'Fluxo de Caixa'!B:B,1,0)</f>
        <v>#N/A</v>
      </c>
    </row>
    <row r="1797" spans="2:15">
      <c r="B1797" s="60"/>
      <c r="C1797" s="65"/>
      <c r="D1797" s="66"/>
      <c r="E1797" s="20" t="str">
        <f t="shared" si="56"/>
        <v>1-1900</v>
      </c>
      <c r="F1797" s="69"/>
      <c r="G1797" s="67"/>
      <c r="H1797" s="69"/>
      <c r="I1797" s="60"/>
      <c r="J1797" s="67"/>
      <c r="K1797" s="25" t="e">
        <f>IFERROR(VLOOKUP(J1797,'DE-PARA'!J:K,2,0),VLOOKUP('BD Conta 5294-1'!J1797,'DE-PARA'!K:L,2,0))</f>
        <v>#N/A</v>
      </c>
      <c r="L1797" s="70"/>
      <c r="M1797" s="101">
        <f t="shared" si="55"/>
        <v>0</v>
      </c>
      <c r="O1797" s="1" t="e">
        <f>VLOOKUP(K1797,'Fluxo de Caixa'!B:B,1,0)</f>
        <v>#N/A</v>
      </c>
    </row>
    <row r="1798" spans="2:15">
      <c r="B1798" s="60"/>
      <c r="C1798" s="65"/>
      <c r="D1798" s="66"/>
      <c r="E1798" s="20" t="str">
        <f t="shared" si="56"/>
        <v>1-1900</v>
      </c>
      <c r="F1798" s="69"/>
      <c r="G1798" s="67"/>
      <c r="H1798" s="69"/>
      <c r="I1798" s="60"/>
      <c r="J1798" s="67"/>
      <c r="K1798" s="25" t="e">
        <f>IFERROR(VLOOKUP(J1798,'DE-PARA'!J:K,2,0),VLOOKUP('BD Conta 5294-1'!J1798,'DE-PARA'!K:L,2,0))</f>
        <v>#N/A</v>
      </c>
      <c r="L1798" s="70"/>
      <c r="M1798" s="101">
        <f t="shared" ref="M1798:M1861" si="57">M1797+L1798</f>
        <v>0</v>
      </c>
      <c r="O1798" s="1" t="e">
        <f>VLOOKUP(K1798,'Fluxo de Caixa'!B:B,1,0)</f>
        <v>#N/A</v>
      </c>
    </row>
    <row r="1799" spans="2:15">
      <c r="B1799" s="60"/>
      <c r="C1799" s="65"/>
      <c r="D1799" s="66"/>
      <c r="E1799" s="20" t="str">
        <f t="shared" si="56"/>
        <v>1-1900</v>
      </c>
      <c r="F1799" s="69"/>
      <c r="G1799" s="67"/>
      <c r="H1799" s="69"/>
      <c r="I1799" s="60"/>
      <c r="J1799" s="67"/>
      <c r="K1799" s="25" t="e">
        <f>IFERROR(VLOOKUP(J1799,'DE-PARA'!J:K,2,0),VLOOKUP('BD Conta 5294-1'!J1799,'DE-PARA'!K:L,2,0))</f>
        <v>#N/A</v>
      </c>
      <c r="L1799" s="70"/>
      <c r="M1799" s="101">
        <f t="shared" si="57"/>
        <v>0</v>
      </c>
      <c r="O1799" s="1" t="e">
        <f>VLOOKUP(K1799,'Fluxo de Caixa'!B:B,1,0)</f>
        <v>#N/A</v>
      </c>
    </row>
    <row r="1800" spans="2:15">
      <c r="B1800" s="60"/>
      <c r="C1800" s="65"/>
      <c r="D1800" s="66"/>
      <c r="E1800" s="20" t="str">
        <f t="shared" si="56"/>
        <v>1-1900</v>
      </c>
      <c r="F1800" s="69"/>
      <c r="G1800" s="67"/>
      <c r="H1800" s="69"/>
      <c r="I1800" s="60"/>
      <c r="J1800" s="67"/>
      <c r="K1800" s="25" t="e">
        <f>IFERROR(VLOOKUP(J1800,'DE-PARA'!J:K,2,0),VLOOKUP('BD Conta 5294-1'!J1800,'DE-PARA'!K:L,2,0))</f>
        <v>#N/A</v>
      </c>
      <c r="L1800" s="70"/>
      <c r="M1800" s="101">
        <f t="shared" si="57"/>
        <v>0</v>
      </c>
      <c r="O1800" s="1" t="e">
        <f>VLOOKUP(K1800,'Fluxo de Caixa'!B:B,1,0)</f>
        <v>#N/A</v>
      </c>
    </row>
    <row r="1801" spans="2:15">
      <c r="B1801" s="60"/>
      <c r="C1801" s="65"/>
      <c r="D1801" s="66"/>
      <c r="E1801" s="20" t="str">
        <f t="shared" si="56"/>
        <v>1-1900</v>
      </c>
      <c r="F1801" s="69"/>
      <c r="G1801" s="67"/>
      <c r="H1801" s="69"/>
      <c r="I1801" s="60"/>
      <c r="J1801" s="67"/>
      <c r="K1801" s="25" t="e">
        <f>IFERROR(VLOOKUP(J1801,'DE-PARA'!J:K,2,0),VLOOKUP('BD Conta 5294-1'!J1801,'DE-PARA'!K:L,2,0))</f>
        <v>#N/A</v>
      </c>
      <c r="L1801" s="70"/>
      <c r="M1801" s="101">
        <f t="shared" si="57"/>
        <v>0</v>
      </c>
      <c r="O1801" s="1" t="e">
        <f>VLOOKUP(K1801,'Fluxo de Caixa'!B:B,1,0)</f>
        <v>#N/A</v>
      </c>
    </row>
    <row r="1802" spans="2:15">
      <c r="B1802" s="60"/>
      <c r="C1802" s="65"/>
      <c r="D1802" s="66"/>
      <c r="E1802" s="20" t="str">
        <f t="shared" si="56"/>
        <v>1-1900</v>
      </c>
      <c r="F1802" s="69"/>
      <c r="G1802" s="67"/>
      <c r="H1802" s="69"/>
      <c r="I1802" s="60"/>
      <c r="J1802" s="67"/>
      <c r="K1802" s="25" t="e">
        <f>IFERROR(VLOOKUP(J1802,'DE-PARA'!J:K,2,0),VLOOKUP('BD Conta 5294-1'!J1802,'DE-PARA'!K:L,2,0))</f>
        <v>#N/A</v>
      </c>
      <c r="L1802" s="70"/>
      <c r="M1802" s="101">
        <f t="shared" si="57"/>
        <v>0</v>
      </c>
      <c r="O1802" s="1" t="e">
        <f>VLOOKUP(K1802,'Fluxo de Caixa'!B:B,1,0)</f>
        <v>#N/A</v>
      </c>
    </row>
    <row r="1803" spans="2:15">
      <c r="B1803" s="60"/>
      <c r="C1803" s="65"/>
      <c r="D1803" s="66"/>
      <c r="E1803" s="20" t="str">
        <f t="shared" si="56"/>
        <v>1-1900</v>
      </c>
      <c r="F1803" s="69"/>
      <c r="G1803" s="67"/>
      <c r="H1803" s="69"/>
      <c r="I1803" s="60"/>
      <c r="J1803" s="67"/>
      <c r="K1803" s="25" t="e">
        <f>IFERROR(VLOOKUP(J1803,'DE-PARA'!J:K,2,0),VLOOKUP('BD Conta 5294-1'!J1803,'DE-PARA'!K:L,2,0))</f>
        <v>#N/A</v>
      </c>
      <c r="L1803" s="70"/>
      <c r="M1803" s="101">
        <f t="shared" si="57"/>
        <v>0</v>
      </c>
      <c r="O1803" s="1" t="e">
        <f>VLOOKUP(K1803,'Fluxo de Caixa'!B:B,1,0)</f>
        <v>#N/A</v>
      </c>
    </row>
    <row r="1804" spans="2:15">
      <c r="B1804" s="60"/>
      <c r="C1804" s="65"/>
      <c r="D1804" s="66"/>
      <c r="E1804" s="20" t="str">
        <f t="shared" si="56"/>
        <v>1-1900</v>
      </c>
      <c r="F1804" s="69"/>
      <c r="G1804" s="67"/>
      <c r="H1804" s="69"/>
      <c r="I1804" s="60"/>
      <c r="J1804" s="67"/>
      <c r="K1804" s="25" t="e">
        <f>IFERROR(VLOOKUP(J1804,'DE-PARA'!J:K,2,0),VLOOKUP('BD Conta 5294-1'!J1804,'DE-PARA'!K:L,2,0))</f>
        <v>#N/A</v>
      </c>
      <c r="L1804" s="70"/>
      <c r="M1804" s="101">
        <f t="shared" si="57"/>
        <v>0</v>
      </c>
      <c r="O1804" s="1" t="e">
        <f>VLOOKUP(K1804,'Fluxo de Caixa'!B:B,1,0)</f>
        <v>#N/A</v>
      </c>
    </row>
    <row r="1805" spans="2:15">
      <c r="B1805" s="60"/>
      <c r="C1805" s="65"/>
      <c r="D1805" s="66"/>
      <c r="E1805" s="20" t="str">
        <f t="shared" si="56"/>
        <v>1-1900</v>
      </c>
      <c r="F1805" s="69"/>
      <c r="G1805" s="67"/>
      <c r="H1805" s="69"/>
      <c r="I1805" s="60"/>
      <c r="J1805" s="67"/>
      <c r="K1805" s="25" t="e">
        <f>IFERROR(VLOOKUP(J1805,'DE-PARA'!J:K,2,0),VLOOKUP('BD Conta 5294-1'!J1805,'DE-PARA'!K:L,2,0))</f>
        <v>#N/A</v>
      </c>
      <c r="L1805" s="70"/>
      <c r="M1805" s="101">
        <f t="shared" si="57"/>
        <v>0</v>
      </c>
      <c r="O1805" s="1" t="e">
        <f>VLOOKUP(K1805,'Fluxo de Caixa'!B:B,1,0)</f>
        <v>#N/A</v>
      </c>
    </row>
    <row r="1806" spans="2:15">
      <c r="B1806" s="60"/>
      <c r="C1806" s="65"/>
      <c r="D1806" s="66"/>
      <c r="E1806" s="20" t="str">
        <f t="shared" si="56"/>
        <v>1-1900</v>
      </c>
      <c r="F1806" s="69"/>
      <c r="G1806" s="67"/>
      <c r="H1806" s="69"/>
      <c r="I1806" s="60"/>
      <c r="J1806" s="67"/>
      <c r="K1806" s="25" t="e">
        <f>IFERROR(VLOOKUP(J1806,'DE-PARA'!J:K,2,0),VLOOKUP('BD Conta 5294-1'!J1806,'DE-PARA'!K:L,2,0))</f>
        <v>#N/A</v>
      </c>
      <c r="L1806" s="70"/>
      <c r="M1806" s="101">
        <f t="shared" si="57"/>
        <v>0</v>
      </c>
      <c r="O1806" s="1" t="e">
        <f>VLOOKUP(K1806,'Fluxo de Caixa'!B:B,1,0)</f>
        <v>#N/A</v>
      </c>
    </row>
    <row r="1807" spans="2:15">
      <c r="B1807" s="60"/>
      <c r="C1807" s="65"/>
      <c r="D1807" s="66"/>
      <c r="E1807" s="20" t="str">
        <f t="shared" si="56"/>
        <v>1-1900</v>
      </c>
      <c r="F1807" s="69"/>
      <c r="G1807" s="67"/>
      <c r="H1807" s="69"/>
      <c r="I1807" s="60"/>
      <c r="J1807" s="67"/>
      <c r="K1807" s="25" t="e">
        <f>IFERROR(VLOOKUP(J1807,'DE-PARA'!J:K,2,0),VLOOKUP('BD Conta 5294-1'!J1807,'DE-PARA'!K:L,2,0))</f>
        <v>#N/A</v>
      </c>
      <c r="L1807" s="70"/>
      <c r="M1807" s="101">
        <f t="shared" si="57"/>
        <v>0</v>
      </c>
      <c r="O1807" s="1" t="e">
        <f>VLOOKUP(K1807,'Fluxo de Caixa'!B:B,1,0)</f>
        <v>#N/A</v>
      </c>
    </row>
    <row r="1808" spans="2:15">
      <c r="B1808" s="60"/>
      <c r="C1808" s="65"/>
      <c r="D1808" s="66"/>
      <c r="E1808" s="20" t="str">
        <f t="shared" si="56"/>
        <v>1-1900</v>
      </c>
      <c r="F1808" s="69"/>
      <c r="G1808" s="67"/>
      <c r="H1808" s="69"/>
      <c r="I1808" s="60"/>
      <c r="J1808" s="67"/>
      <c r="K1808" s="25" t="e">
        <f>IFERROR(VLOOKUP(J1808,'DE-PARA'!J:K,2,0),VLOOKUP('BD Conta 5294-1'!J1808,'DE-PARA'!K:L,2,0))</f>
        <v>#N/A</v>
      </c>
      <c r="L1808" s="70"/>
      <c r="M1808" s="101">
        <f t="shared" si="57"/>
        <v>0</v>
      </c>
      <c r="O1808" s="1" t="e">
        <f>VLOOKUP(K1808,'Fluxo de Caixa'!B:B,1,0)</f>
        <v>#N/A</v>
      </c>
    </row>
    <row r="1809" spans="2:15">
      <c r="B1809" s="60"/>
      <c r="C1809" s="65"/>
      <c r="D1809" s="66"/>
      <c r="E1809" s="20" t="str">
        <f t="shared" si="56"/>
        <v>1-1900</v>
      </c>
      <c r="F1809" s="69"/>
      <c r="G1809" s="67"/>
      <c r="H1809" s="69"/>
      <c r="I1809" s="60"/>
      <c r="J1809" s="67"/>
      <c r="K1809" s="25" t="e">
        <f>IFERROR(VLOOKUP(J1809,'DE-PARA'!J:K,2,0),VLOOKUP('BD Conta 5294-1'!J1809,'DE-PARA'!K:L,2,0))</f>
        <v>#N/A</v>
      </c>
      <c r="L1809" s="70"/>
      <c r="M1809" s="101">
        <f t="shared" si="57"/>
        <v>0</v>
      </c>
      <c r="O1809" s="1" t="e">
        <f>VLOOKUP(K1809,'Fluxo de Caixa'!B:B,1,0)</f>
        <v>#N/A</v>
      </c>
    </row>
    <row r="1810" spans="2:15">
      <c r="B1810" s="60"/>
      <c r="C1810" s="65"/>
      <c r="D1810" s="66"/>
      <c r="E1810" s="20" t="str">
        <f t="shared" si="56"/>
        <v>1-1900</v>
      </c>
      <c r="F1810" s="69"/>
      <c r="G1810" s="67"/>
      <c r="H1810" s="69"/>
      <c r="I1810" s="60"/>
      <c r="J1810" s="67"/>
      <c r="K1810" s="25" t="e">
        <f>IFERROR(VLOOKUP(J1810,'DE-PARA'!J:K,2,0),VLOOKUP('BD Conta 5294-1'!J1810,'DE-PARA'!K:L,2,0))</f>
        <v>#N/A</v>
      </c>
      <c r="L1810" s="70"/>
      <c r="M1810" s="101">
        <f t="shared" si="57"/>
        <v>0</v>
      </c>
      <c r="O1810" s="1" t="e">
        <f>VLOOKUP(K1810,'Fluxo de Caixa'!B:B,1,0)</f>
        <v>#N/A</v>
      </c>
    </row>
    <row r="1811" spans="2:15">
      <c r="B1811" s="60"/>
      <c r="C1811" s="65"/>
      <c r="D1811" s="66"/>
      <c r="E1811" s="20" t="str">
        <f t="shared" si="56"/>
        <v>1-1900</v>
      </c>
      <c r="F1811" s="69"/>
      <c r="G1811" s="67"/>
      <c r="H1811" s="69"/>
      <c r="I1811" s="60"/>
      <c r="J1811" s="67"/>
      <c r="K1811" s="25" t="e">
        <f>IFERROR(VLOOKUP(J1811,'DE-PARA'!J:K,2,0),VLOOKUP('BD Conta 5294-1'!J1811,'DE-PARA'!K:L,2,0))</f>
        <v>#N/A</v>
      </c>
      <c r="L1811" s="70"/>
      <c r="M1811" s="101">
        <f t="shared" si="57"/>
        <v>0</v>
      </c>
      <c r="O1811" s="1" t="e">
        <f>VLOOKUP(K1811,'Fluxo de Caixa'!B:B,1,0)</f>
        <v>#N/A</v>
      </c>
    </row>
    <row r="1812" spans="2:15">
      <c r="B1812" s="60"/>
      <c r="C1812" s="65"/>
      <c r="D1812" s="66"/>
      <c r="E1812" s="20" t="str">
        <f t="shared" si="56"/>
        <v>1-1900</v>
      </c>
      <c r="F1812" s="69"/>
      <c r="G1812" s="67"/>
      <c r="H1812" s="69"/>
      <c r="I1812" s="60"/>
      <c r="J1812" s="67"/>
      <c r="K1812" s="25" t="e">
        <f>IFERROR(VLOOKUP(J1812,'DE-PARA'!J:K,2,0),VLOOKUP('BD Conta 5294-1'!J1812,'DE-PARA'!K:L,2,0))</f>
        <v>#N/A</v>
      </c>
      <c r="L1812" s="70"/>
      <c r="M1812" s="101">
        <f t="shared" si="57"/>
        <v>0</v>
      </c>
      <c r="O1812" s="1" t="e">
        <f>VLOOKUP(K1812,'Fluxo de Caixa'!B:B,1,0)</f>
        <v>#N/A</v>
      </c>
    </row>
    <row r="1813" spans="2:15">
      <c r="B1813" s="60"/>
      <c r="C1813" s="65"/>
      <c r="D1813" s="66"/>
      <c r="E1813" s="20" t="str">
        <f t="shared" si="56"/>
        <v>1-1900</v>
      </c>
      <c r="F1813" s="69"/>
      <c r="G1813" s="67"/>
      <c r="H1813" s="69"/>
      <c r="I1813" s="60"/>
      <c r="J1813" s="67"/>
      <c r="K1813" s="25" t="e">
        <f>IFERROR(VLOOKUP(J1813,'DE-PARA'!J:K,2,0),VLOOKUP('BD Conta 5294-1'!J1813,'DE-PARA'!K:L,2,0))</f>
        <v>#N/A</v>
      </c>
      <c r="L1813" s="70"/>
      <c r="M1813" s="101">
        <f t="shared" si="57"/>
        <v>0</v>
      </c>
      <c r="O1813" s="1" t="e">
        <f>VLOOKUP(K1813,'Fluxo de Caixa'!B:B,1,0)</f>
        <v>#N/A</v>
      </c>
    </row>
    <row r="1814" spans="2:15">
      <c r="B1814" s="60"/>
      <c r="C1814" s="65"/>
      <c r="D1814" s="66"/>
      <c r="E1814" s="20" t="str">
        <f t="shared" si="56"/>
        <v>1-1900</v>
      </c>
      <c r="F1814" s="69"/>
      <c r="G1814" s="67"/>
      <c r="H1814" s="69"/>
      <c r="I1814" s="60"/>
      <c r="J1814" s="67"/>
      <c r="K1814" s="25" t="e">
        <f>IFERROR(VLOOKUP(J1814,'DE-PARA'!J:K,2,0),VLOOKUP('BD Conta 5294-1'!J1814,'DE-PARA'!K:L,2,0))</f>
        <v>#N/A</v>
      </c>
      <c r="L1814" s="70"/>
      <c r="M1814" s="101">
        <f t="shared" si="57"/>
        <v>0</v>
      </c>
      <c r="O1814" s="1" t="e">
        <f>VLOOKUP(K1814,'Fluxo de Caixa'!B:B,1,0)</f>
        <v>#N/A</v>
      </c>
    </row>
    <row r="1815" spans="2:15">
      <c r="B1815" s="60"/>
      <c r="C1815" s="65"/>
      <c r="D1815" s="66"/>
      <c r="E1815" s="20" t="str">
        <f t="shared" si="56"/>
        <v>1-1900</v>
      </c>
      <c r="F1815" s="69"/>
      <c r="G1815" s="67"/>
      <c r="H1815" s="69"/>
      <c r="I1815" s="60"/>
      <c r="J1815" s="67"/>
      <c r="K1815" s="25" t="e">
        <f>IFERROR(VLOOKUP(J1815,'DE-PARA'!J:K,2,0),VLOOKUP('BD Conta 5294-1'!J1815,'DE-PARA'!K:L,2,0))</f>
        <v>#N/A</v>
      </c>
      <c r="L1815" s="70"/>
      <c r="M1815" s="101">
        <f t="shared" si="57"/>
        <v>0</v>
      </c>
      <c r="O1815" s="1" t="e">
        <f>VLOOKUP(K1815,'Fluxo de Caixa'!B:B,1,0)</f>
        <v>#N/A</v>
      </c>
    </row>
    <row r="1816" spans="2:15">
      <c r="B1816" s="60"/>
      <c r="C1816" s="65"/>
      <c r="D1816" s="66"/>
      <c r="E1816" s="20" t="str">
        <f t="shared" si="56"/>
        <v>1-1900</v>
      </c>
      <c r="F1816" s="69"/>
      <c r="G1816" s="67"/>
      <c r="H1816" s="69"/>
      <c r="I1816" s="60"/>
      <c r="J1816" s="67"/>
      <c r="K1816" s="25" t="e">
        <f>IFERROR(VLOOKUP(J1816,'DE-PARA'!J:K,2,0),VLOOKUP('BD Conta 5294-1'!J1816,'DE-PARA'!K:L,2,0))</f>
        <v>#N/A</v>
      </c>
      <c r="L1816" s="70"/>
      <c r="M1816" s="101">
        <f t="shared" si="57"/>
        <v>0</v>
      </c>
      <c r="O1816" s="1" t="e">
        <f>VLOOKUP(K1816,'Fluxo de Caixa'!B:B,1,0)</f>
        <v>#N/A</v>
      </c>
    </row>
    <row r="1817" spans="2:15">
      <c r="B1817" s="60"/>
      <c r="C1817" s="65"/>
      <c r="D1817" s="66"/>
      <c r="E1817" s="20" t="str">
        <f t="shared" si="56"/>
        <v>1-1900</v>
      </c>
      <c r="F1817" s="69"/>
      <c r="G1817" s="67"/>
      <c r="H1817" s="69"/>
      <c r="I1817" s="60"/>
      <c r="J1817" s="67"/>
      <c r="K1817" s="25" t="e">
        <f>IFERROR(VLOOKUP(J1817,'DE-PARA'!J:K,2,0),VLOOKUP('BD Conta 5294-1'!J1817,'DE-PARA'!K:L,2,0))</f>
        <v>#N/A</v>
      </c>
      <c r="L1817" s="70"/>
      <c r="M1817" s="101">
        <f t="shared" si="57"/>
        <v>0</v>
      </c>
      <c r="O1817" s="1" t="e">
        <f>VLOOKUP(K1817,'Fluxo de Caixa'!B:B,1,0)</f>
        <v>#N/A</v>
      </c>
    </row>
    <row r="1818" spans="2:15">
      <c r="B1818" s="60"/>
      <c r="C1818" s="65"/>
      <c r="D1818" s="66"/>
      <c r="E1818" s="20" t="str">
        <f t="shared" si="56"/>
        <v>1-1900</v>
      </c>
      <c r="F1818" s="69"/>
      <c r="G1818" s="67"/>
      <c r="H1818" s="69"/>
      <c r="I1818" s="60"/>
      <c r="J1818" s="67"/>
      <c r="K1818" s="25" t="e">
        <f>IFERROR(VLOOKUP(J1818,'DE-PARA'!J:K,2,0),VLOOKUP('BD Conta 5294-1'!J1818,'DE-PARA'!K:L,2,0))</f>
        <v>#N/A</v>
      </c>
      <c r="L1818" s="70"/>
      <c r="M1818" s="101">
        <f t="shared" si="57"/>
        <v>0</v>
      </c>
      <c r="O1818" s="1" t="e">
        <f>VLOOKUP(K1818,'Fluxo de Caixa'!B:B,1,0)</f>
        <v>#N/A</v>
      </c>
    </row>
    <row r="1819" spans="2:15">
      <c r="B1819" s="60"/>
      <c r="C1819" s="65"/>
      <c r="D1819" s="66"/>
      <c r="E1819" s="20" t="str">
        <f t="shared" si="56"/>
        <v>1-1900</v>
      </c>
      <c r="F1819" s="69"/>
      <c r="G1819" s="67"/>
      <c r="H1819" s="69"/>
      <c r="I1819" s="60"/>
      <c r="J1819" s="67"/>
      <c r="K1819" s="25" t="e">
        <f>IFERROR(VLOOKUP(J1819,'DE-PARA'!J:K,2,0),VLOOKUP('BD Conta 5294-1'!J1819,'DE-PARA'!K:L,2,0))</f>
        <v>#N/A</v>
      </c>
      <c r="L1819" s="70"/>
      <c r="M1819" s="101">
        <f t="shared" si="57"/>
        <v>0</v>
      </c>
      <c r="O1819" s="1" t="e">
        <f>VLOOKUP(K1819,'Fluxo de Caixa'!B:B,1,0)</f>
        <v>#N/A</v>
      </c>
    </row>
    <row r="1820" spans="2:15">
      <c r="B1820" s="60"/>
      <c r="C1820" s="65"/>
      <c r="D1820" s="66"/>
      <c r="E1820" s="20" t="str">
        <f t="shared" si="56"/>
        <v>1-1900</v>
      </c>
      <c r="F1820" s="69"/>
      <c r="G1820" s="67"/>
      <c r="H1820" s="69"/>
      <c r="I1820" s="60"/>
      <c r="J1820" s="67"/>
      <c r="K1820" s="25" t="e">
        <f>IFERROR(VLOOKUP(J1820,'DE-PARA'!J:K,2,0),VLOOKUP('BD Conta 5294-1'!J1820,'DE-PARA'!K:L,2,0))</f>
        <v>#N/A</v>
      </c>
      <c r="L1820" s="70"/>
      <c r="M1820" s="101">
        <f t="shared" si="57"/>
        <v>0</v>
      </c>
      <c r="O1820" s="1" t="e">
        <f>VLOOKUP(K1820,'Fluxo de Caixa'!B:B,1,0)</f>
        <v>#N/A</v>
      </c>
    </row>
    <row r="1821" spans="2:15">
      <c r="B1821" s="60"/>
      <c r="C1821" s="65"/>
      <c r="D1821" s="66"/>
      <c r="E1821" s="20" t="str">
        <f t="shared" si="56"/>
        <v>1-1900</v>
      </c>
      <c r="F1821" s="69"/>
      <c r="G1821" s="67"/>
      <c r="H1821" s="69"/>
      <c r="I1821" s="60"/>
      <c r="J1821" s="67"/>
      <c r="K1821" s="25" t="e">
        <f>IFERROR(VLOOKUP(J1821,'DE-PARA'!J:K,2,0),VLOOKUP('BD Conta 5294-1'!J1821,'DE-PARA'!K:L,2,0))</f>
        <v>#N/A</v>
      </c>
      <c r="L1821" s="70"/>
      <c r="M1821" s="101">
        <f t="shared" si="57"/>
        <v>0</v>
      </c>
      <c r="O1821" s="1" t="e">
        <f>VLOOKUP(K1821,'Fluxo de Caixa'!B:B,1,0)</f>
        <v>#N/A</v>
      </c>
    </row>
    <row r="1822" spans="2:15">
      <c r="B1822" s="60"/>
      <c r="C1822" s="65"/>
      <c r="D1822" s="66"/>
      <c r="E1822" s="20" t="str">
        <f t="shared" si="56"/>
        <v>1-1900</v>
      </c>
      <c r="F1822" s="69"/>
      <c r="G1822" s="67"/>
      <c r="H1822" s="69"/>
      <c r="I1822" s="60"/>
      <c r="J1822" s="67"/>
      <c r="K1822" s="25" t="e">
        <f>IFERROR(VLOOKUP(J1822,'DE-PARA'!J:K,2,0),VLOOKUP('BD Conta 5294-1'!J1822,'DE-PARA'!K:L,2,0))</f>
        <v>#N/A</v>
      </c>
      <c r="L1822" s="70"/>
      <c r="M1822" s="101">
        <f t="shared" si="57"/>
        <v>0</v>
      </c>
      <c r="O1822" s="1" t="e">
        <f>VLOOKUP(K1822,'Fluxo de Caixa'!B:B,1,0)</f>
        <v>#N/A</v>
      </c>
    </row>
    <row r="1823" spans="2:15">
      <c r="B1823" s="60"/>
      <c r="C1823" s="65"/>
      <c r="D1823" s="66"/>
      <c r="E1823" s="20" t="str">
        <f t="shared" si="56"/>
        <v>1-1900</v>
      </c>
      <c r="F1823" s="69"/>
      <c r="G1823" s="67"/>
      <c r="H1823" s="69"/>
      <c r="I1823" s="60"/>
      <c r="J1823" s="67"/>
      <c r="K1823" s="25" t="e">
        <f>IFERROR(VLOOKUP(J1823,'DE-PARA'!J:K,2,0),VLOOKUP('BD Conta 5294-1'!J1823,'DE-PARA'!K:L,2,0))</f>
        <v>#N/A</v>
      </c>
      <c r="L1823" s="70"/>
      <c r="M1823" s="101">
        <f t="shared" si="57"/>
        <v>0</v>
      </c>
      <c r="O1823" s="1" t="e">
        <f>VLOOKUP(K1823,'Fluxo de Caixa'!B:B,1,0)</f>
        <v>#N/A</v>
      </c>
    </row>
    <row r="1824" spans="2:15">
      <c r="B1824" s="60"/>
      <c r="C1824" s="65"/>
      <c r="D1824" s="66"/>
      <c r="E1824" s="20" t="str">
        <f t="shared" si="56"/>
        <v>1-1900</v>
      </c>
      <c r="F1824" s="69"/>
      <c r="G1824" s="67"/>
      <c r="H1824" s="69"/>
      <c r="I1824" s="60"/>
      <c r="J1824" s="67"/>
      <c r="K1824" s="25" t="e">
        <f>IFERROR(VLOOKUP(J1824,'DE-PARA'!J:K,2,0),VLOOKUP('BD Conta 5294-1'!J1824,'DE-PARA'!K:L,2,0))</f>
        <v>#N/A</v>
      </c>
      <c r="L1824" s="70"/>
      <c r="M1824" s="101">
        <f t="shared" si="57"/>
        <v>0</v>
      </c>
      <c r="O1824" s="1" t="e">
        <f>VLOOKUP(K1824,'Fluxo de Caixa'!B:B,1,0)</f>
        <v>#N/A</v>
      </c>
    </row>
    <row r="1825" spans="2:15">
      <c r="B1825" s="60"/>
      <c r="C1825" s="65"/>
      <c r="D1825" s="66"/>
      <c r="E1825" s="20" t="str">
        <f t="shared" si="56"/>
        <v>1-1900</v>
      </c>
      <c r="F1825" s="69"/>
      <c r="G1825" s="67"/>
      <c r="H1825" s="69"/>
      <c r="I1825" s="60"/>
      <c r="J1825" s="67"/>
      <c r="K1825" s="25" t="e">
        <f>IFERROR(VLOOKUP(J1825,'DE-PARA'!J:K,2,0),VLOOKUP('BD Conta 5294-1'!J1825,'DE-PARA'!K:L,2,0))</f>
        <v>#N/A</v>
      </c>
      <c r="L1825" s="70"/>
      <c r="M1825" s="101">
        <f t="shared" si="57"/>
        <v>0</v>
      </c>
      <c r="O1825" s="1" t="e">
        <f>VLOOKUP(K1825,'Fluxo de Caixa'!B:B,1,0)</f>
        <v>#N/A</v>
      </c>
    </row>
    <row r="1826" spans="2:15">
      <c r="B1826" s="60"/>
      <c r="C1826" s="65"/>
      <c r="D1826" s="66"/>
      <c r="E1826" s="20" t="str">
        <f t="shared" si="56"/>
        <v>1-1900</v>
      </c>
      <c r="F1826" s="69"/>
      <c r="G1826" s="67"/>
      <c r="H1826" s="69"/>
      <c r="I1826" s="60"/>
      <c r="J1826" s="67"/>
      <c r="K1826" s="25" t="e">
        <f>IFERROR(VLOOKUP(J1826,'DE-PARA'!J:K,2,0),VLOOKUP('BD Conta 5294-1'!J1826,'DE-PARA'!K:L,2,0))</f>
        <v>#N/A</v>
      </c>
      <c r="L1826" s="70"/>
      <c r="M1826" s="101">
        <f t="shared" si="57"/>
        <v>0</v>
      </c>
      <c r="O1826" s="1" t="e">
        <f>VLOOKUP(K1826,'Fluxo de Caixa'!B:B,1,0)</f>
        <v>#N/A</v>
      </c>
    </row>
    <row r="1827" spans="2:15">
      <c r="B1827" s="60"/>
      <c r="C1827" s="65"/>
      <c r="D1827" s="66"/>
      <c r="E1827" s="20" t="str">
        <f t="shared" si="56"/>
        <v>1-1900</v>
      </c>
      <c r="F1827" s="69"/>
      <c r="G1827" s="67"/>
      <c r="H1827" s="69"/>
      <c r="I1827" s="60"/>
      <c r="J1827" s="67"/>
      <c r="K1827" s="25" t="e">
        <f>IFERROR(VLOOKUP(J1827,'DE-PARA'!J:K,2,0),VLOOKUP('BD Conta 5294-1'!J1827,'DE-PARA'!K:L,2,0))</f>
        <v>#N/A</v>
      </c>
      <c r="L1827" s="70"/>
      <c r="M1827" s="101">
        <f t="shared" si="57"/>
        <v>0</v>
      </c>
      <c r="O1827" s="1" t="e">
        <f>VLOOKUP(K1827,'Fluxo de Caixa'!B:B,1,0)</f>
        <v>#N/A</v>
      </c>
    </row>
    <row r="1828" spans="2:15">
      <c r="B1828" s="60"/>
      <c r="C1828" s="65"/>
      <c r="D1828" s="66"/>
      <c r="E1828" s="20" t="str">
        <f t="shared" si="56"/>
        <v>1-1900</v>
      </c>
      <c r="F1828" s="69"/>
      <c r="G1828" s="67"/>
      <c r="H1828" s="69"/>
      <c r="I1828" s="60"/>
      <c r="J1828" s="67"/>
      <c r="K1828" s="25" t="e">
        <f>IFERROR(VLOOKUP(J1828,'DE-PARA'!J:K,2,0),VLOOKUP('BD Conta 5294-1'!J1828,'DE-PARA'!K:L,2,0))</f>
        <v>#N/A</v>
      </c>
      <c r="L1828" s="70"/>
      <c r="M1828" s="101">
        <f t="shared" si="57"/>
        <v>0</v>
      </c>
      <c r="O1828" s="1" t="e">
        <f>VLOOKUP(K1828,'Fluxo de Caixa'!B:B,1,0)</f>
        <v>#N/A</v>
      </c>
    </row>
    <row r="1829" spans="2:15">
      <c r="B1829" s="60"/>
      <c r="C1829" s="65"/>
      <c r="D1829" s="66"/>
      <c r="E1829" s="20" t="str">
        <f t="shared" si="56"/>
        <v>1-1900</v>
      </c>
      <c r="F1829" s="69"/>
      <c r="G1829" s="67"/>
      <c r="H1829" s="69"/>
      <c r="I1829" s="60"/>
      <c r="J1829" s="67"/>
      <c r="K1829" s="25" t="e">
        <f>IFERROR(VLOOKUP(J1829,'DE-PARA'!J:K,2,0),VLOOKUP('BD Conta 5294-1'!J1829,'DE-PARA'!K:L,2,0))</f>
        <v>#N/A</v>
      </c>
      <c r="L1829" s="70"/>
      <c r="M1829" s="101">
        <f t="shared" si="57"/>
        <v>0</v>
      </c>
      <c r="O1829" s="1" t="e">
        <f>VLOOKUP(K1829,'Fluxo de Caixa'!B:B,1,0)</f>
        <v>#N/A</v>
      </c>
    </row>
    <row r="1830" spans="2:15">
      <c r="B1830" s="60"/>
      <c r="C1830" s="65"/>
      <c r="D1830" s="66"/>
      <c r="E1830" s="20" t="str">
        <f t="shared" si="56"/>
        <v>1-1900</v>
      </c>
      <c r="F1830" s="69"/>
      <c r="G1830" s="67"/>
      <c r="H1830" s="69"/>
      <c r="I1830" s="60"/>
      <c r="J1830" s="67"/>
      <c r="K1830" s="25" t="e">
        <f>IFERROR(VLOOKUP(J1830,'DE-PARA'!J:K,2,0),VLOOKUP('BD Conta 5294-1'!J1830,'DE-PARA'!K:L,2,0))</f>
        <v>#N/A</v>
      </c>
      <c r="L1830" s="70"/>
      <c r="M1830" s="101">
        <f t="shared" si="57"/>
        <v>0</v>
      </c>
      <c r="O1830" s="1" t="e">
        <f>VLOOKUP(K1830,'Fluxo de Caixa'!B:B,1,0)</f>
        <v>#N/A</v>
      </c>
    </row>
    <row r="1831" spans="2:15">
      <c r="B1831" s="60"/>
      <c r="C1831" s="65"/>
      <c r="D1831" s="66"/>
      <c r="E1831" s="20" t="str">
        <f t="shared" si="56"/>
        <v>1-1900</v>
      </c>
      <c r="F1831" s="69"/>
      <c r="G1831" s="67"/>
      <c r="H1831" s="69"/>
      <c r="I1831" s="60"/>
      <c r="J1831" s="67"/>
      <c r="K1831" s="25" t="e">
        <f>IFERROR(VLOOKUP(J1831,'DE-PARA'!J:K,2,0),VLOOKUP('BD Conta 5294-1'!J1831,'DE-PARA'!K:L,2,0))</f>
        <v>#N/A</v>
      </c>
      <c r="L1831" s="70"/>
      <c r="M1831" s="101">
        <f t="shared" si="57"/>
        <v>0</v>
      </c>
      <c r="O1831" s="1" t="e">
        <f>VLOOKUP(K1831,'Fluxo de Caixa'!B:B,1,0)</f>
        <v>#N/A</v>
      </c>
    </row>
    <row r="1832" spans="2:15">
      <c r="B1832" s="60"/>
      <c r="C1832" s="65"/>
      <c r="D1832" s="66"/>
      <c r="E1832" s="20" t="str">
        <f t="shared" si="56"/>
        <v>1-1900</v>
      </c>
      <c r="F1832" s="69"/>
      <c r="G1832" s="67"/>
      <c r="H1832" s="69"/>
      <c r="I1832" s="60"/>
      <c r="J1832" s="67"/>
      <c r="K1832" s="25" t="e">
        <f>IFERROR(VLOOKUP(J1832,'DE-PARA'!J:K,2,0),VLOOKUP('BD Conta 5294-1'!J1832,'DE-PARA'!K:L,2,0))</f>
        <v>#N/A</v>
      </c>
      <c r="L1832" s="70"/>
      <c r="M1832" s="101">
        <f t="shared" si="57"/>
        <v>0</v>
      </c>
      <c r="O1832" s="1" t="e">
        <f>VLOOKUP(K1832,'Fluxo de Caixa'!B:B,1,0)</f>
        <v>#N/A</v>
      </c>
    </row>
    <row r="1833" spans="2:15">
      <c r="B1833" s="60"/>
      <c r="C1833" s="65"/>
      <c r="D1833" s="66"/>
      <c r="E1833" s="20" t="str">
        <f t="shared" si="56"/>
        <v>1-1900</v>
      </c>
      <c r="F1833" s="69"/>
      <c r="G1833" s="67"/>
      <c r="H1833" s="69"/>
      <c r="I1833" s="60"/>
      <c r="J1833" s="67"/>
      <c r="K1833" s="25" t="e">
        <f>IFERROR(VLOOKUP(J1833,'DE-PARA'!J:K,2,0),VLOOKUP('BD Conta 5294-1'!J1833,'DE-PARA'!K:L,2,0))</f>
        <v>#N/A</v>
      </c>
      <c r="L1833" s="70"/>
      <c r="M1833" s="101">
        <f t="shared" si="57"/>
        <v>0</v>
      </c>
      <c r="O1833" s="1" t="e">
        <f>VLOOKUP(K1833,'Fluxo de Caixa'!B:B,1,0)</f>
        <v>#N/A</v>
      </c>
    </row>
    <row r="1834" spans="2:15">
      <c r="B1834" s="60"/>
      <c r="C1834" s="65"/>
      <c r="D1834" s="66"/>
      <c r="E1834" s="20" t="str">
        <f t="shared" si="56"/>
        <v>1-1900</v>
      </c>
      <c r="F1834" s="69"/>
      <c r="G1834" s="67"/>
      <c r="H1834" s="69"/>
      <c r="I1834" s="60"/>
      <c r="J1834" s="67"/>
      <c r="K1834" s="25" t="e">
        <f>IFERROR(VLOOKUP(J1834,'DE-PARA'!J:K,2,0),VLOOKUP('BD Conta 5294-1'!J1834,'DE-PARA'!K:L,2,0))</f>
        <v>#N/A</v>
      </c>
      <c r="L1834" s="70"/>
      <c r="M1834" s="101">
        <f t="shared" si="57"/>
        <v>0</v>
      </c>
      <c r="O1834" s="1" t="e">
        <f>VLOOKUP(K1834,'Fluxo de Caixa'!B:B,1,0)</f>
        <v>#N/A</v>
      </c>
    </row>
    <row r="1835" spans="2:15">
      <c r="B1835" s="60"/>
      <c r="C1835" s="65"/>
      <c r="D1835" s="66"/>
      <c r="E1835" s="20" t="str">
        <f t="shared" si="56"/>
        <v>1-1900</v>
      </c>
      <c r="F1835" s="69"/>
      <c r="G1835" s="67"/>
      <c r="H1835" s="69"/>
      <c r="I1835" s="60"/>
      <c r="J1835" s="67"/>
      <c r="K1835" s="25" t="e">
        <f>IFERROR(VLOOKUP(J1835,'DE-PARA'!J:K,2,0),VLOOKUP('BD Conta 5294-1'!J1835,'DE-PARA'!K:L,2,0))</f>
        <v>#N/A</v>
      </c>
      <c r="L1835" s="70"/>
      <c r="M1835" s="101">
        <f t="shared" si="57"/>
        <v>0</v>
      </c>
      <c r="O1835" s="1" t="e">
        <f>VLOOKUP(K1835,'Fluxo de Caixa'!B:B,1,0)</f>
        <v>#N/A</v>
      </c>
    </row>
    <row r="1836" spans="2:15">
      <c r="B1836" s="60"/>
      <c r="C1836" s="65"/>
      <c r="D1836" s="66"/>
      <c r="E1836" s="20" t="str">
        <f t="shared" si="56"/>
        <v>1-1900</v>
      </c>
      <c r="F1836" s="69"/>
      <c r="G1836" s="67"/>
      <c r="H1836" s="69"/>
      <c r="I1836" s="60"/>
      <c r="J1836" s="67"/>
      <c r="K1836" s="25" t="e">
        <f>IFERROR(VLOOKUP(J1836,'DE-PARA'!J:K,2,0),VLOOKUP('BD Conta 5294-1'!J1836,'DE-PARA'!K:L,2,0))</f>
        <v>#N/A</v>
      </c>
      <c r="L1836" s="70"/>
      <c r="M1836" s="101">
        <f t="shared" si="57"/>
        <v>0</v>
      </c>
      <c r="O1836" s="1" t="e">
        <f>VLOOKUP(K1836,'Fluxo de Caixa'!B:B,1,0)</f>
        <v>#N/A</v>
      </c>
    </row>
    <row r="1837" spans="2:15">
      <c r="B1837" s="60"/>
      <c r="C1837" s="65"/>
      <c r="D1837" s="66"/>
      <c r="E1837" s="20" t="str">
        <f t="shared" si="56"/>
        <v>1-1900</v>
      </c>
      <c r="F1837" s="69"/>
      <c r="G1837" s="67"/>
      <c r="H1837" s="69"/>
      <c r="I1837" s="60"/>
      <c r="J1837" s="67"/>
      <c r="K1837" s="25" t="e">
        <f>IFERROR(VLOOKUP(J1837,'DE-PARA'!J:K,2,0),VLOOKUP('BD Conta 5294-1'!J1837,'DE-PARA'!K:L,2,0))</f>
        <v>#N/A</v>
      </c>
      <c r="L1837" s="70"/>
      <c r="M1837" s="101">
        <f t="shared" si="57"/>
        <v>0</v>
      </c>
      <c r="O1837" s="1" t="e">
        <f>VLOOKUP(K1837,'Fluxo de Caixa'!B:B,1,0)</f>
        <v>#N/A</v>
      </c>
    </row>
    <row r="1838" spans="2:15">
      <c r="B1838" s="60"/>
      <c r="C1838" s="65"/>
      <c r="D1838" s="66"/>
      <c r="E1838" s="20" t="str">
        <f t="shared" si="56"/>
        <v>1-1900</v>
      </c>
      <c r="F1838" s="69"/>
      <c r="G1838" s="67"/>
      <c r="H1838" s="69"/>
      <c r="I1838" s="60"/>
      <c r="J1838" s="67"/>
      <c r="K1838" s="25" t="e">
        <f>IFERROR(VLOOKUP(J1838,'DE-PARA'!J:K,2,0),VLOOKUP('BD Conta 5294-1'!J1838,'DE-PARA'!K:L,2,0))</f>
        <v>#N/A</v>
      </c>
      <c r="L1838" s="70"/>
      <c r="M1838" s="101">
        <f t="shared" si="57"/>
        <v>0</v>
      </c>
      <c r="O1838" s="1" t="e">
        <f>VLOOKUP(K1838,'Fluxo de Caixa'!B:B,1,0)</f>
        <v>#N/A</v>
      </c>
    </row>
    <row r="1839" spans="2:15">
      <c r="B1839" s="60"/>
      <c r="C1839" s="65"/>
      <c r="D1839" s="66"/>
      <c r="E1839" s="20" t="str">
        <f t="shared" si="56"/>
        <v>1-1900</v>
      </c>
      <c r="F1839" s="69"/>
      <c r="G1839" s="67"/>
      <c r="H1839" s="69"/>
      <c r="I1839" s="60"/>
      <c r="J1839" s="67"/>
      <c r="K1839" s="25" t="e">
        <f>IFERROR(VLOOKUP(J1839,'DE-PARA'!J:K,2,0),VLOOKUP('BD Conta 5294-1'!J1839,'DE-PARA'!K:L,2,0))</f>
        <v>#N/A</v>
      </c>
      <c r="L1839" s="70"/>
      <c r="M1839" s="101">
        <f t="shared" si="57"/>
        <v>0</v>
      </c>
      <c r="O1839" s="1" t="e">
        <f>VLOOKUP(K1839,'Fluxo de Caixa'!B:B,1,0)</f>
        <v>#N/A</v>
      </c>
    </row>
    <row r="1840" spans="2:15">
      <c r="B1840" s="60"/>
      <c r="C1840" s="65"/>
      <c r="D1840" s="66"/>
      <c r="E1840" s="20" t="str">
        <f t="shared" si="56"/>
        <v>1-1900</v>
      </c>
      <c r="F1840" s="69"/>
      <c r="G1840" s="67"/>
      <c r="H1840" s="69"/>
      <c r="I1840" s="60"/>
      <c r="J1840" s="67"/>
      <c r="K1840" s="25" t="e">
        <f>IFERROR(VLOOKUP(J1840,'DE-PARA'!J:K,2,0),VLOOKUP('BD Conta 5294-1'!J1840,'DE-PARA'!K:L,2,0))</f>
        <v>#N/A</v>
      </c>
      <c r="L1840" s="70"/>
      <c r="M1840" s="101">
        <f t="shared" si="57"/>
        <v>0</v>
      </c>
      <c r="O1840" s="1" t="e">
        <f>VLOOKUP(K1840,'Fluxo de Caixa'!B:B,1,0)</f>
        <v>#N/A</v>
      </c>
    </row>
    <row r="1841" spans="2:15">
      <c r="B1841" s="60"/>
      <c r="C1841" s="65"/>
      <c r="D1841" s="66"/>
      <c r="E1841" s="20" t="str">
        <f t="shared" si="56"/>
        <v>1-1900</v>
      </c>
      <c r="F1841" s="69"/>
      <c r="G1841" s="67"/>
      <c r="H1841" s="69"/>
      <c r="I1841" s="60"/>
      <c r="J1841" s="67"/>
      <c r="K1841" s="25" t="e">
        <f>IFERROR(VLOOKUP(J1841,'DE-PARA'!J:K,2,0),VLOOKUP('BD Conta 5294-1'!J1841,'DE-PARA'!K:L,2,0))</f>
        <v>#N/A</v>
      </c>
      <c r="L1841" s="70"/>
      <c r="M1841" s="101">
        <f t="shared" si="57"/>
        <v>0</v>
      </c>
      <c r="O1841" s="1" t="e">
        <f>VLOOKUP(K1841,'Fluxo de Caixa'!B:B,1,0)</f>
        <v>#N/A</v>
      </c>
    </row>
    <row r="1842" spans="2:15">
      <c r="B1842" s="60"/>
      <c r="C1842" s="65"/>
      <c r="D1842" s="66"/>
      <c r="E1842" s="20" t="str">
        <f t="shared" si="56"/>
        <v>1-1900</v>
      </c>
      <c r="F1842" s="69"/>
      <c r="G1842" s="67"/>
      <c r="H1842" s="69"/>
      <c r="I1842" s="60"/>
      <c r="J1842" s="67"/>
      <c r="K1842" s="25" t="e">
        <f>IFERROR(VLOOKUP(J1842,'DE-PARA'!J:K,2,0),VLOOKUP('BD Conta 5294-1'!J1842,'DE-PARA'!K:L,2,0))</f>
        <v>#N/A</v>
      </c>
      <c r="L1842" s="70"/>
      <c r="M1842" s="101">
        <f t="shared" si="57"/>
        <v>0</v>
      </c>
      <c r="O1842" s="1" t="e">
        <f>VLOOKUP(K1842,'Fluxo de Caixa'!B:B,1,0)</f>
        <v>#N/A</v>
      </c>
    </row>
    <row r="1843" spans="2:15">
      <c r="B1843" s="60"/>
      <c r="C1843" s="65"/>
      <c r="D1843" s="66"/>
      <c r="E1843" s="20" t="str">
        <f t="shared" si="56"/>
        <v>1-1900</v>
      </c>
      <c r="F1843" s="69"/>
      <c r="G1843" s="67"/>
      <c r="H1843" s="69"/>
      <c r="I1843" s="60"/>
      <c r="J1843" s="67"/>
      <c r="K1843" s="25" t="e">
        <f>IFERROR(VLOOKUP(J1843,'DE-PARA'!J:K,2,0),VLOOKUP('BD Conta 5294-1'!J1843,'DE-PARA'!K:L,2,0))</f>
        <v>#N/A</v>
      </c>
      <c r="L1843" s="70"/>
      <c r="M1843" s="101">
        <f t="shared" si="57"/>
        <v>0</v>
      </c>
      <c r="O1843" s="1" t="e">
        <f>VLOOKUP(K1843,'Fluxo de Caixa'!B:B,1,0)</f>
        <v>#N/A</v>
      </c>
    </row>
    <row r="1844" spans="2:15">
      <c r="B1844" s="60"/>
      <c r="C1844" s="65"/>
      <c r="D1844" s="66"/>
      <c r="E1844" s="20" t="str">
        <f t="shared" si="56"/>
        <v>1-1900</v>
      </c>
      <c r="F1844" s="69"/>
      <c r="G1844" s="67"/>
      <c r="H1844" s="69"/>
      <c r="I1844" s="60"/>
      <c r="J1844" s="67"/>
      <c r="K1844" s="25" t="e">
        <f>IFERROR(VLOOKUP(J1844,'DE-PARA'!J:K,2,0),VLOOKUP('BD Conta 5294-1'!J1844,'DE-PARA'!K:L,2,0))</f>
        <v>#N/A</v>
      </c>
      <c r="L1844" s="70"/>
      <c r="M1844" s="101">
        <f t="shared" si="57"/>
        <v>0</v>
      </c>
      <c r="O1844" s="1" t="e">
        <f>VLOOKUP(K1844,'Fluxo de Caixa'!B:B,1,0)</f>
        <v>#N/A</v>
      </c>
    </row>
    <row r="1845" spans="2:15">
      <c r="B1845" s="60"/>
      <c r="C1845" s="65"/>
      <c r="D1845" s="66"/>
      <c r="E1845" s="20" t="str">
        <f t="shared" si="56"/>
        <v>1-1900</v>
      </c>
      <c r="F1845" s="69"/>
      <c r="G1845" s="67"/>
      <c r="H1845" s="69"/>
      <c r="I1845" s="60"/>
      <c r="J1845" s="67"/>
      <c r="K1845" s="25" t="e">
        <f>IFERROR(VLOOKUP(J1845,'DE-PARA'!J:K,2,0),VLOOKUP('BD Conta 5294-1'!J1845,'DE-PARA'!K:L,2,0))</f>
        <v>#N/A</v>
      </c>
      <c r="L1845" s="70"/>
      <c r="M1845" s="101">
        <f t="shared" si="57"/>
        <v>0</v>
      </c>
      <c r="O1845" s="1" t="e">
        <f>VLOOKUP(K1845,'Fluxo de Caixa'!B:B,1,0)</f>
        <v>#N/A</v>
      </c>
    </row>
    <row r="1846" spans="2:15">
      <c r="B1846" s="60"/>
      <c r="C1846" s="65"/>
      <c r="D1846" s="66"/>
      <c r="E1846" s="20" t="str">
        <f t="shared" si="56"/>
        <v>1-1900</v>
      </c>
      <c r="F1846" s="69"/>
      <c r="G1846" s="67"/>
      <c r="H1846" s="69"/>
      <c r="I1846" s="60"/>
      <c r="J1846" s="67"/>
      <c r="K1846" s="25" t="e">
        <f>IFERROR(VLOOKUP(J1846,'DE-PARA'!J:K,2,0),VLOOKUP('BD Conta 5294-1'!J1846,'DE-PARA'!K:L,2,0))</f>
        <v>#N/A</v>
      </c>
      <c r="L1846" s="70"/>
      <c r="M1846" s="101">
        <f t="shared" si="57"/>
        <v>0</v>
      </c>
      <c r="O1846" s="1" t="e">
        <f>VLOOKUP(K1846,'Fluxo de Caixa'!B:B,1,0)</f>
        <v>#N/A</v>
      </c>
    </row>
    <row r="1847" spans="2:15">
      <c r="B1847" s="60"/>
      <c r="C1847" s="65"/>
      <c r="D1847" s="66"/>
      <c r="E1847" s="20" t="str">
        <f t="shared" si="56"/>
        <v>1-1900</v>
      </c>
      <c r="F1847" s="69"/>
      <c r="G1847" s="67"/>
      <c r="H1847" s="69"/>
      <c r="I1847" s="60"/>
      <c r="J1847" s="67"/>
      <c r="K1847" s="25" t="e">
        <f>IFERROR(VLOOKUP(J1847,'DE-PARA'!J:K,2,0),VLOOKUP('BD Conta 5294-1'!J1847,'DE-PARA'!K:L,2,0))</f>
        <v>#N/A</v>
      </c>
      <c r="L1847" s="70"/>
      <c r="M1847" s="101">
        <f t="shared" si="57"/>
        <v>0</v>
      </c>
      <c r="O1847" s="1" t="e">
        <f>VLOOKUP(K1847,'Fluxo de Caixa'!B:B,1,0)</f>
        <v>#N/A</v>
      </c>
    </row>
    <row r="1848" spans="2:15">
      <c r="B1848" s="60"/>
      <c r="C1848" s="65"/>
      <c r="D1848" s="66"/>
      <c r="E1848" s="20" t="str">
        <f t="shared" si="56"/>
        <v>1-1900</v>
      </c>
      <c r="F1848" s="69"/>
      <c r="G1848" s="67"/>
      <c r="H1848" s="69"/>
      <c r="I1848" s="60"/>
      <c r="J1848" s="67"/>
      <c r="K1848" s="25" t="e">
        <f>IFERROR(VLOOKUP(J1848,'DE-PARA'!J:K,2,0),VLOOKUP('BD Conta 5294-1'!J1848,'DE-PARA'!K:L,2,0))</f>
        <v>#N/A</v>
      </c>
      <c r="L1848" s="70"/>
      <c r="M1848" s="101">
        <f t="shared" si="57"/>
        <v>0</v>
      </c>
      <c r="O1848" s="1" t="e">
        <f>VLOOKUP(K1848,'Fluxo de Caixa'!B:B,1,0)</f>
        <v>#N/A</v>
      </c>
    </row>
    <row r="1849" spans="2:15">
      <c r="B1849" s="60"/>
      <c r="C1849" s="65"/>
      <c r="D1849" s="66"/>
      <c r="E1849" s="20" t="str">
        <f t="shared" si="56"/>
        <v>1-1900</v>
      </c>
      <c r="F1849" s="69"/>
      <c r="G1849" s="67"/>
      <c r="H1849" s="69"/>
      <c r="I1849" s="60"/>
      <c r="J1849" s="67"/>
      <c r="K1849" s="25" t="e">
        <f>IFERROR(VLOOKUP(J1849,'DE-PARA'!J:K,2,0),VLOOKUP('BD Conta 5294-1'!J1849,'DE-PARA'!K:L,2,0))</f>
        <v>#N/A</v>
      </c>
      <c r="L1849" s="70"/>
      <c r="M1849" s="101">
        <f t="shared" si="57"/>
        <v>0</v>
      </c>
      <c r="O1849" s="1" t="e">
        <f>VLOOKUP(K1849,'Fluxo de Caixa'!B:B,1,0)</f>
        <v>#N/A</v>
      </c>
    </row>
    <row r="1850" spans="2:15">
      <c r="B1850" s="60"/>
      <c r="C1850" s="65"/>
      <c r="D1850" s="66"/>
      <c r="E1850" s="20" t="str">
        <f t="shared" si="56"/>
        <v>1-1900</v>
      </c>
      <c r="F1850" s="69"/>
      <c r="G1850" s="67"/>
      <c r="H1850" s="69"/>
      <c r="I1850" s="60"/>
      <c r="J1850" s="67"/>
      <c r="K1850" s="25" t="e">
        <f>IFERROR(VLOOKUP(J1850,'DE-PARA'!J:K,2,0),VLOOKUP('BD Conta 5294-1'!J1850,'DE-PARA'!K:L,2,0))</f>
        <v>#N/A</v>
      </c>
      <c r="L1850" s="70"/>
      <c r="M1850" s="101">
        <f t="shared" si="57"/>
        <v>0</v>
      </c>
      <c r="O1850" s="1" t="e">
        <f>VLOOKUP(K1850,'Fluxo de Caixa'!B:B,1,0)</f>
        <v>#N/A</v>
      </c>
    </row>
    <row r="1851" spans="2:15">
      <c r="B1851" s="60"/>
      <c r="C1851" s="65"/>
      <c r="D1851" s="66"/>
      <c r="E1851" s="20" t="str">
        <f t="shared" si="56"/>
        <v>1-1900</v>
      </c>
      <c r="F1851" s="69"/>
      <c r="G1851" s="67"/>
      <c r="H1851" s="69"/>
      <c r="I1851" s="60"/>
      <c r="J1851" s="67"/>
      <c r="K1851" s="25" t="e">
        <f>IFERROR(VLOOKUP(J1851,'DE-PARA'!J:K,2,0),VLOOKUP('BD Conta 5294-1'!J1851,'DE-PARA'!K:L,2,0))</f>
        <v>#N/A</v>
      </c>
      <c r="L1851" s="70"/>
      <c r="M1851" s="101">
        <f t="shared" si="57"/>
        <v>0</v>
      </c>
      <c r="O1851" s="1" t="e">
        <f>VLOOKUP(K1851,'Fluxo de Caixa'!B:B,1,0)</f>
        <v>#N/A</v>
      </c>
    </row>
    <row r="1852" spans="2:15">
      <c r="B1852" s="60"/>
      <c r="C1852" s="65"/>
      <c r="D1852" s="66"/>
      <c r="E1852" s="20" t="str">
        <f t="shared" si="56"/>
        <v>1-1900</v>
      </c>
      <c r="F1852" s="69"/>
      <c r="G1852" s="67"/>
      <c r="H1852" s="69"/>
      <c r="I1852" s="60"/>
      <c r="J1852" s="67"/>
      <c r="K1852" s="25" t="e">
        <f>IFERROR(VLOOKUP(J1852,'DE-PARA'!J:K,2,0),VLOOKUP('BD Conta 5294-1'!J1852,'DE-PARA'!K:L,2,0))</f>
        <v>#N/A</v>
      </c>
      <c r="L1852" s="70"/>
      <c r="M1852" s="101">
        <f t="shared" si="57"/>
        <v>0</v>
      </c>
      <c r="O1852" s="1" t="e">
        <f>VLOOKUP(K1852,'Fluxo de Caixa'!B:B,1,0)</f>
        <v>#N/A</v>
      </c>
    </row>
    <row r="1853" spans="2:15">
      <c r="B1853" s="60"/>
      <c r="C1853" s="65"/>
      <c r="D1853" s="66"/>
      <c r="E1853" s="20" t="str">
        <f t="shared" si="56"/>
        <v>1-1900</v>
      </c>
      <c r="F1853" s="69"/>
      <c r="G1853" s="67"/>
      <c r="H1853" s="69"/>
      <c r="I1853" s="60"/>
      <c r="J1853" s="67"/>
      <c r="K1853" s="25" t="e">
        <f>IFERROR(VLOOKUP(J1853,'DE-PARA'!J:K,2,0),VLOOKUP('BD Conta 5294-1'!J1853,'DE-PARA'!K:L,2,0))</f>
        <v>#N/A</v>
      </c>
      <c r="L1853" s="70"/>
      <c r="M1853" s="101">
        <f t="shared" si="57"/>
        <v>0</v>
      </c>
      <c r="O1853" s="1" t="e">
        <f>VLOOKUP(K1853,'Fluxo de Caixa'!B:B,1,0)</f>
        <v>#N/A</v>
      </c>
    </row>
    <row r="1854" spans="2:15">
      <c r="B1854" s="60"/>
      <c r="C1854" s="65"/>
      <c r="D1854" s="66"/>
      <c r="E1854" s="20" t="str">
        <f t="shared" si="56"/>
        <v>1-1900</v>
      </c>
      <c r="F1854" s="69"/>
      <c r="G1854" s="67"/>
      <c r="H1854" s="69"/>
      <c r="I1854" s="60"/>
      <c r="J1854" s="67"/>
      <c r="K1854" s="25" t="e">
        <f>IFERROR(VLOOKUP(J1854,'DE-PARA'!J:K,2,0),VLOOKUP('BD Conta 5294-1'!J1854,'DE-PARA'!K:L,2,0))</f>
        <v>#N/A</v>
      </c>
      <c r="L1854" s="70"/>
      <c r="M1854" s="101">
        <f t="shared" si="57"/>
        <v>0</v>
      </c>
      <c r="O1854" s="1" t="e">
        <f>VLOOKUP(K1854,'Fluxo de Caixa'!B:B,1,0)</f>
        <v>#N/A</v>
      </c>
    </row>
    <row r="1855" spans="2:15">
      <c r="B1855" s="60"/>
      <c r="C1855" s="65"/>
      <c r="D1855" s="66"/>
      <c r="E1855" s="20" t="str">
        <f t="shared" si="56"/>
        <v>1-1900</v>
      </c>
      <c r="F1855" s="69"/>
      <c r="G1855" s="67"/>
      <c r="H1855" s="69"/>
      <c r="I1855" s="60"/>
      <c r="J1855" s="67"/>
      <c r="K1855" s="25" t="e">
        <f>IFERROR(VLOOKUP(J1855,'DE-PARA'!J:K,2,0),VLOOKUP('BD Conta 5294-1'!J1855,'DE-PARA'!K:L,2,0))</f>
        <v>#N/A</v>
      </c>
      <c r="L1855" s="70"/>
      <c r="M1855" s="101">
        <f t="shared" si="57"/>
        <v>0</v>
      </c>
      <c r="O1855" s="1" t="e">
        <f>VLOOKUP(K1855,'Fluxo de Caixa'!B:B,1,0)</f>
        <v>#N/A</v>
      </c>
    </row>
    <row r="1856" spans="2:15">
      <c r="B1856" s="60"/>
      <c r="C1856" s="65"/>
      <c r="D1856" s="66"/>
      <c r="E1856" s="20" t="str">
        <f t="shared" si="56"/>
        <v>1-1900</v>
      </c>
      <c r="F1856" s="69"/>
      <c r="G1856" s="67"/>
      <c r="H1856" s="69"/>
      <c r="I1856" s="60"/>
      <c r="J1856" s="67"/>
      <c r="K1856" s="25" t="e">
        <f>IFERROR(VLOOKUP(J1856,'DE-PARA'!J:K,2,0),VLOOKUP('BD Conta 5294-1'!J1856,'DE-PARA'!K:L,2,0))</f>
        <v>#N/A</v>
      </c>
      <c r="L1856" s="70"/>
      <c r="M1856" s="101">
        <f t="shared" si="57"/>
        <v>0</v>
      </c>
      <c r="O1856" s="1" t="e">
        <f>VLOOKUP(K1856,'Fluxo de Caixa'!B:B,1,0)</f>
        <v>#N/A</v>
      </c>
    </row>
    <row r="1857" spans="2:15">
      <c r="B1857" s="60"/>
      <c r="C1857" s="65"/>
      <c r="D1857" s="66"/>
      <c r="E1857" s="20" t="str">
        <f t="shared" si="56"/>
        <v>1-1900</v>
      </c>
      <c r="F1857" s="69"/>
      <c r="G1857" s="67"/>
      <c r="H1857" s="69"/>
      <c r="I1857" s="60"/>
      <c r="J1857" s="67"/>
      <c r="K1857" s="25" t="e">
        <f>IFERROR(VLOOKUP(J1857,'DE-PARA'!J:K,2,0),VLOOKUP('BD Conta 5294-1'!J1857,'DE-PARA'!K:L,2,0))</f>
        <v>#N/A</v>
      </c>
      <c r="L1857" s="70"/>
      <c r="M1857" s="101">
        <f t="shared" si="57"/>
        <v>0</v>
      </c>
      <c r="O1857" s="1" t="e">
        <f>VLOOKUP(K1857,'Fluxo de Caixa'!B:B,1,0)</f>
        <v>#N/A</v>
      </c>
    </row>
    <row r="1858" spans="2:15">
      <c r="B1858" s="60"/>
      <c r="C1858" s="65"/>
      <c r="D1858" s="66"/>
      <c r="E1858" s="20" t="str">
        <f t="shared" si="56"/>
        <v>1-1900</v>
      </c>
      <c r="F1858" s="69"/>
      <c r="G1858" s="67"/>
      <c r="H1858" s="69"/>
      <c r="I1858" s="60"/>
      <c r="J1858" s="67"/>
      <c r="K1858" s="25" t="e">
        <f>IFERROR(VLOOKUP(J1858,'DE-PARA'!J:K,2,0),VLOOKUP('BD Conta 5294-1'!J1858,'DE-PARA'!K:L,2,0))</f>
        <v>#N/A</v>
      </c>
      <c r="L1858" s="70"/>
      <c r="M1858" s="101">
        <f t="shared" si="57"/>
        <v>0</v>
      </c>
      <c r="O1858" s="1" t="e">
        <f>VLOOKUP(K1858,'Fluxo de Caixa'!B:B,1,0)</f>
        <v>#N/A</v>
      </c>
    </row>
    <row r="1859" spans="2:15">
      <c r="B1859" s="60"/>
      <c r="C1859" s="65"/>
      <c r="D1859" s="66"/>
      <c r="E1859" s="20" t="str">
        <f t="shared" si="56"/>
        <v>1-1900</v>
      </c>
      <c r="F1859" s="69"/>
      <c r="G1859" s="67"/>
      <c r="H1859" s="69"/>
      <c r="I1859" s="60"/>
      <c r="J1859" s="67"/>
      <c r="K1859" s="25" t="e">
        <f>IFERROR(VLOOKUP(J1859,'DE-PARA'!J:K,2,0),VLOOKUP('BD Conta 5294-1'!J1859,'DE-PARA'!K:L,2,0))</f>
        <v>#N/A</v>
      </c>
      <c r="L1859" s="70"/>
      <c r="M1859" s="101">
        <f t="shared" si="57"/>
        <v>0</v>
      </c>
      <c r="O1859" s="1" t="e">
        <f>VLOOKUP(K1859,'Fluxo de Caixa'!B:B,1,0)</f>
        <v>#N/A</v>
      </c>
    </row>
    <row r="1860" spans="2:15">
      <c r="B1860" s="60"/>
      <c r="C1860" s="65"/>
      <c r="D1860" s="66"/>
      <c r="E1860" s="20" t="str">
        <f t="shared" ref="E1860:E1923" si="58">MONTH(D1860)&amp;"-"&amp;YEAR(D1860)</f>
        <v>1-1900</v>
      </c>
      <c r="F1860" s="69"/>
      <c r="G1860" s="67"/>
      <c r="H1860" s="69"/>
      <c r="I1860" s="60"/>
      <c r="J1860" s="67"/>
      <c r="K1860" s="25" t="e">
        <f>IFERROR(VLOOKUP(J1860,'DE-PARA'!J:K,2,0),VLOOKUP('BD Conta 5294-1'!J1860,'DE-PARA'!K:L,2,0))</f>
        <v>#N/A</v>
      </c>
      <c r="L1860" s="70"/>
      <c r="M1860" s="101">
        <f t="shared" si="57"/>
        <v>0</v>
      </c>
      <c r="O1860" s="1" t="e">
        <f>VLOOKUP(K1860,'Fluxo de Caixa'!B:B,1,0)</f>
        <v>#N/A</v>
      </c>
    </row>
    <row r="1861" spans="2:15">
      <c r="B1861" s="60"/>
      <c r="C1861" s="65"/>
      <c r="D1861" s="66"/>
      <c r="E1861" s="20" t="str">
        <f t="shared" si="58"/>
        <v>1-1900</v>
      </c>
      <c r="F1861" s="69"/>
      <c r="G1861" s="67"/>
      <c r="H1861" s="69"/>
      <c r="I1861" s="60"/>
      <c r="J1861" s="67"/>
      <c r="K1861" s="25" t="e">
        <f>IFERROR(VLOOKUP(J1861,'DE-PARA'!J:K,2,0),VLOOKUP('BD Conta 5294-1'!J1861,'DE-PARA'!K:L,2,0))</f>
        <v>#N/A</v>
      </c>
      <c r="L1861" s="70"/>
      <c r="M1861" s="101">
        <f t="shared" si="57"/>
        <v>0</v>
      </c>
      <c r="O1861" s="1" t="e">
        <f>VLOOKUP(K1861,'Fluxo de Caixa'!B:B,1,0)</f>
        <v>#N/A</v>
      </c>
    </row>
    <row r="1862" spans="2:15">
      <c r="B1862" s="60"/>
      <c r="C1862" s="65"/>
      <c r="D1862" s="66"/>
      <c r="E1862" s="20" t="str">
        <f t="shared" si="58"/>
        <v>1-1900</v>
      </c>
      <c r="F1862" s="69"/>
      <c r="G1862" s="67"/>
      <c r="H1862" s="69"/>
      <c r="I1862" s="60"/>
      <c r="J1862" s="67"/>
      <c r="K1862" s="25" t="e">
        <f>IFERROR(VLOOKUP(J1862,'DE-PARA'!J:K,2,0),VLOOKUP('BD Conta 5294-1'!J1862,'DE-PARA'!K:L,2,0))</f>
        <v>#N/A</v>
      </c>
      <c r="L1862" s="70"/>
      <c r="M1862" s="101">
        <f t="shared" ref="M1862:M1925" si="59">M1861+L1862</f>
        <v>0</v>
      </c>
      <c r="O1862" s="1" t="e">
        <f>VLOOKUP(K1862,'Fluxo de Caixa'!B:B,1,0)</f>
        <v>#N/A</v>
      </c>
    </row>
    <row r="1863" spans="2:15">
      <c r="B1863" s="60"/>
      <c r="C1863" s="65"/>
      <c r="D1863" s="66"/>
      <c r="E1863" s="20" t="str">
        <f t="shared" si="58"/>
        <v>1-1900</v>
      </c>
      <c r="F1863" s="69"/>
      <c r="G1863" s="67"/>
      <c r="H1863" s="69"/>
      <c r="I1863" s="60"/>
      <c r="J1863" s="67"/>
      <c r="K1863" s="25" t="e">
        <f>IFERROR(VLOOKUP(J1863,'DE-PARA'!J:K,2,0),VLOOKUP('BD Conta 5294-1'!J1863,'DE-PARA'!K:L,2,0))</f>
        <v>#N/A</v>
      </c>
      <c r="L1863" s="70"/>
      <c r="M1863" s="101">
        <f t="shared" si="59"/>
        <v>0</v>
      </c>
      <c r="O1863" s="1" t="e">
        <f>VLOOKUP(K1863,'Fluxo de Caixa'!B:B,1,0)</f>
        <v>#N/A</v>
      </c>
    </row>
    <row r="1864" spans="2:15">
      <c r="B1864" s="60"/>
      <c r="C1864" s="65"/>
      <c r="D1864" s="66"/>
      <c r="E1864" s="20" t="str">
        <f t="shared" si="58"/>
        <v>1-1900</v>
      </c>
      <c r="F1864" s="69"/>
      <c r="G1864" s="67"/>
      <c r="H1864" s="69"/>
      <c r="I1864" s="60"/>
      <c r="J1864" s="67"/>
      <c r="K1864" s="25" t="e">
        <f>IFERROR(VLOOKUP(J1864,'DE-PARA'!J:K,2,0),VLOOKUP('BD Conta 5294-1'!J1864,'DE-PARA'!K:L,2,0))</f>
        <v>#N/A</v>
      </c>
      <c r="L1864" s="70"/>
      <c r="M1864" s="101">
        <f t="shared" si="59"/>
        <v>0</v>
      </c>
      <c r="O1864" s="1" t="e">
        <f>VLOOKUP(K1864,'Fluxo de Caixa'!B:B,1,0)</f>
        <v>#N/A</v>
      </c>
    </row>
    <row r="1865" spans="2:15">
      <c r="B1865" s="60"/>
      <c r="C1865" s="65"/>
      <c r="D1865" s="66"/>
      <c r="E1865" s="20" t="str">
        <f t="shared" si="58"/>
        <v>1-1900</v>
      </c>
      <c r="F1865" s="69"/>
      <c r="G1865" s="67"/>
      <c r="H1865" s="69"/>
      <c r="I1865" s="60"/>
      <c r="J1865" s="67"/>
      <c r="K1865" s="25" t="e">
        <f>IFERROR(VLOOKUP(J1865,'DE-PARA'!J:K,2,0),VLOOKUP('BD Conta 5294-1'!J1865,'DE-PARA'!K:L,2,0))</f>
        <v>#N/A</v>
      </c>
      <c r="L1865" s="70"/>
      <c r="M1865" s="101">
        <f t="shared" si="59"/>
        <v>0</v>
      </c>
      <c r="O1865" s="1" t="e">
        <f>VLOOKUP(K1865,'Fluxo de Caixa'!B:B,1,0)</f>
        <v>#N/A</v>
      </c>
    </row>
    <row r="1866" spans="2:15">
      <c r="B1866" s="60"/>
      <c r="C1866" s="65"/>
      <c r="D1866" s="66"/>
      <c r="E1866" s="20" t="str">
        <f t="shared" si="58"/>
        <v>1-1900</v>
      </c>
      <c r="F1866" s="69"/>
      <c r="G1866" s="67"/>
      <c r="H1866" s="69"/>
      <c r="I1866" s="60"/>
      <c r="J1866" s="67"/>
      <c r="K1866" s="25" t="e">
        <f>IFERROR(VLOOKUP(J1866,'DE-PARA'!J:K,2,0),VLOOKUP('BD Conta 5294-1'!J1866,'DE-PARA'!K:L,2,0))</f>
        <v>#N/A</v>
      </c>
      <c r="L1866" s="70"/>
      <c r="M1866" s="101">
        <f t="shared" si="59"/>
        <v>0</v>
      </c>
      <c r="O1866" s="1" t="e">
        <f>VLOOKUP(K1866,'Fluxo de Caixa'!B:B,1,0)</f>
        <v>#N/A</v>
      </c>
    </row>
    <row r="1867" spans="2:15">
      <c r="B1867" s="60"/>
      <c r="C1867" s="65"/>
      <c r="D1867" s="66"/>
      <c r="E1867" s="20" t="str">
        <f t="shared" si="58"/>
        <v>1-1900</v>
      </c>
      <c r="F1867" s="69"/>
      <c r="G1867" s="67"/>
      <c r="H1867" s="69"/>
      <c r="I1867" s="60"/>
      <c r="J1867" s="67"/>
      <c r="K1867" s="25" t="e">
        <f>IFERROR(VLOOKUP(J1867,'DE-PARA'!J:K,2,0),VLOOKUP('BD Conta 5294-1'!J1867,'DE-PARA'!K:L,2,0))</f>
        <v>#N/A</v>
      </c>
      <c r="L1867" s="70"/>
      <c r="M1867" s="101">
        <f t="shared" si="59"/>
        <v>0</v>
      </c>
      <c r="O1867" s="1" t="e">
        <f>VLOOKUP(K1867,'Fluxo de Caixa'!B:B,1,0)</f>
        <v>#N/A</v>
      </c>
    </row>
    <row r="1868" spans="2:15">
      <c r="B1868" s="60"/>
      <c r="C1868" s="65"/>
      <c r="D1868" s="66"/>
      <c r="E1868" s="20" t="str">
        <f t="shared" si="58"/>
        <v>1-1900</v>
      </c>
      <c r="F1868" s="69"/>
      <c r="G1868" s="67"/>
      <c r="H1868" s="69"/>
      <c r="I1868" s="60"/>
      <c r="J1868" s="67"/>
      <c r="K1868" s="25" t="e">
        <f>IFERROR(VLOOKUP(J1868,'DE-PARA'!J:K,2,0),VLOOKUP('BD Conta 5294-1'!J1868,'DE-PARA'!K:L,2,0))</f>
        <v>#N/A</v>
      </c>
      <c r="L1868" s="70"/>
      <c r="M1868" s="101">
        <f t="shared" si="59"/>
        <v>0</v>
      </c>
      <c r="O1868" s="1" t="e">
        <f>VLOOKUP(K1868,'Fluxo de Caixa'!B:B,1,0)</f>
        <v>#N/A</v>
      </c>
    </row>
    <row r="1869" spans="2:15">
      <c r="B1869" s="60"/>
      <c r="C1869" s="65"/>
      <c r="D1869" s="66"/>
      <c r="E1869" s="20" t="str">
        <f t="shared" si="58"/>
        <v>1-1900</v>
      </c>
      <c r="F1869" s="69"/>
      <c r="G1869" s="67"/>
      <c r="H1869" s="69"/>
      <c r="I1869" s="60"/>
      <c r="J1869" s="67"/>
      <c r="K1869" s="25" t="e">
        <f>IFERROR(VLOOKUP(J1869,'DE-PARA'!J:K,2,0),VLOOKUP('BD Conta 5294-1'!J1869,'DE-PARA'!K:L,2,0))</f>
        <v>#N/A</v>
      </c>
      <c r="L1869" s="70"/>
      <c r="M1869" s="101">
        <f t="shared" si="59"/>
        <v>0</v>
      </c>
      <c r="O1869" s="1" t="e">
        <f>VLOOKUP(K1869,'Fluxo de Caixa'!B:B,1,0)</f>
        <v>#N/A</v>
      </c>
    </row>
    <row r="1870" spans="2:15">
      <c r="B1870" s="60"/>
      <c r="C1870" s="65"/>
      <c r="D1870" s="66"/>
      <c r="E1870" s="20" t="str">
        <f t="shared" si="58"/>
        <v>1-1900</v>
      </c>
      <c r="F1870" s="69"/>
      <c r="G1870" s="67"/>
      <c r="H1870" s="69"/>
      <c r="I1870" s="60"/>
      <c r="J1870" s="67"/>
      <c r="K1870" s="25" t="e">
        <f>IFERROR(VLOOKUP(J1870,'DE-PARA'!J:K,2,0),VLOOKUP('BD Conta 5294-1'!J1870,'DE-PARA'!K:L,2,0))</f>
        <v>#N/A</v>
      </c>
      <c r="L1870" s="70"/>
      <c r="M1870" s="101">
        <f t="shared" si="59"/>
        <v>0</v>
      </c>
      <c r="O1870" s="1" t="e">
        <f>VLOOKUP(K1870,'Fluxo de Caixa'!B:B,1,0)</f>
        <v>#N/A</v>
      </c>
    </row>
    <row r="1871" spans="2:15">
      <c r="B1871" s="60"/>
      <c r="C1871" s="65"/>
      <c r="D1871" s="66"/>
      <c r="E1871" s="20" t="str">
        <f t="shared" si="58"/>
        <v>1-1900</v>
      </c>
      <c r="F1871" s="69"/>
      <c r="G1871" s="67"/>
      <c r="H1871" s="69"/>
      <c r="I1871" s="60"/>
      <c r="J1871" s="67"/>
      <c r="K1871" s="25" t="e">
        <f>IFERROR(VLOOKUP(J1871,'DE-PARA'!J:K,2,0),VLOOKUP('BD Conta 5294-1'!J1871,'DE-PARA'!K:L,2,0))</f>
        <v>#N/A</v>
      </c>
      <c r="L1871" s="70"/>
      <c r="M1871" s="101">
        <f t="shared" si="59"/>
        <v>0</v>
      </c>
      <c r="O1871" s="1" t="e">
        <f>VLOOKUP(K1871,'Fluxo de Caixa'!B:B,1,0)</f>
        <v>#N/A</v>
      </c>
    </row>
    <row r="1872" spans="2:15">
      <c r="B1872" s="60"/>
      <c r="C1872" s="65"/>
      <c r="D1872" s="66"/>
      <c r="E1872" s="20" t="str">
        <f t="shared" si="58"/>
        <v>1-1900</v>
      </c>
      <c r="F1872" s="69"/>
      <c r="G1872" s="67"/>
      <c r="H1872" s="69"/>
      <c r="I1872" s="60"/>
      <c r="J1872" s="67"/>
      <c r="K1872" s="25" t="e">
        <f>IFERROR(VLOOKUP(J1872,'DE-PARA'!J:K,2,0),VLOOKUP('BD Conta 5294-1'!J1872,'DE-PARA'!K:L,2,0))</f>
        <v>#N/A</v>
      </c>
      <c r="L1872" s="70"/>
      <c r="M1872" s="101">
        <f t="shared" si="59"/>
        <v>0</v>
      </c>
      <c r="O1872" s="1" t="e">
        <f>VLOOKUP(K1872,'Fluxo de Caixa'!B:B,1,0)</f>
        <v>#N/A</v>
      </c>
    </row>
    <row r="1873" spans="2:15">
      <c r="B1873" s="60"/>
      <c r="C1873" s="65"/>
      <c r="D1873" s="66"/>
      <c r="E1873" s="20" t="str">
        <f t="shared" si="58"/>
        <v>1-1900</v>
      </c>
      <c r="F1873" s="69"/>
      <c r="G1873" s="67"/>
      <c r="H1873" s="69"/>
      <c r="I1873" s="60"/>
      <c r="J1873" s="67"/>
      <c r="K1873" s="25" t="e">
        <f>IFERROR(VLOOKUP(J1873,'DE-PARA'!J:K,2,0),VLOOKUP('BD Conta 5294-1'!J1873,'DE-PARA'!K:L,2,0))</f>
        <v>#N/A</v>
      </c>
      <c r="L1873" s="70"/>
      <c r="M1873" s="101">
        <f t="shared" si="59"/>
        <v>0</v>
      </c>
      <c r="O1873" s="1" t="e">
        <f>VLOOKUP(K1873,'Fluxo de Caixa'!B:B,1,0)</f>
        <v>#N/A</v>
      </c>
    </row>
    <row r="1874" spans="2:15">
      <c r="B1874" s="60"/>
      <c r="C1874" s="65"/>
      <c r="D1874" s="66"/>
      <c r="E1874" s="20" t="str">
        <f t="shared" si="58"/>
        <v>1-1900</v>
      </c>
      <c r="F1874" s="69"/>
      <c r="G1874" s="67"/>
      <c r="H1874" s="69"/>
      <c r="I1874" s="60"/>
      <c r="J1874" s="67"/>
      <c r="K1874" s="25" t="e">
        <f>IFERROR(VLOOKUP(J1874,'DE-PARA'!J:K,2,0),VLOOKUP('BD Conta 5294-1'!J1874,'DE-PARA'!K:L,2,0))</f>
        <v>#N/A</v>
      </c>
      <c r="L1874" s="70"/>
      <c r="M1874" s="101">
        <f t="shared" si="59"/>
        <v>0</v>
      </c>
      <c r="O1874" s="1" t="e">
        <f>VLOOKUP(K1874,'Fluxo de Caixa'!B:B,1,0)</f>
        <v>#N/A</v>
      </c>
    </row>
    <row r="1875" spans="2:15">
      <c r="B1875" s="60"/>
      <c r="C1875" s="65"/>
      <c r="D1875" s="66"/>
      <c r="E1875" s="20" t="str">
        <f t="shared" si="58"/>
        <v>1-1900</v>
      </c>
      <c r="F1875" s="69"/>
      <c r="G1875" s="67"/>
      <c r="H1875" s="69"/>
      <c r="I1875" s="60"/>
      <c r="J1875" s="67"/>
      <c r="K1875" s="25" t="e">
        <f>IFERROR(VLOOKUP(J1875,'DE-PARA'!J:K,2,0),VLOOKUP('BD Conta 5294-1'!J1875,'DE-PARA'!K:L,2,0))</f>
        <v>#N/A</v>
      </c>
      <c r="L1875" s="70"/>
      <c r="M1875" s="101">
        <f t="shared" si="59"/>
        <v>0</v>
      </c>
      <c r="O1875" s="1" t="e">
        <f>VLOOKUP(K1875,'Fluxo de Caixa'!B:B,1,0)</f>
        <v>#N/A</v>
      </c>
    </row>
    <row r="1876" spans="2:15">
      <c r="B1876" s="60"/>
      <c r="C1876" s="65"/>
      <c r="D1876" s="66"/>
      <c r="E1876" s="20" t="str">
        <f t="shared" si="58"/>
        <v>1-1900</v>
      </c>
      <c r="F1876" s="69"/>
      <c r="G1876" s="67"/>
      <c r="H1876" s="69"/>
      <c r="I1876" s="60"/>
      <c r="J1876" s="67"/>
      <c r="K1876" s="25" t="e">
        <f>IFERROR(VLOOKUP(J1876,'DE-PARA'!J:K,2,0),VLOOKUP('BD Conta 5294-1'!J1876,'DE-PARA'!K:L,2,0))</f>
        <v>#N/A</v>
      </c>
      <c r="L1876" s="70"/>
      <c r="M1876" s="101">
        <f t="shared" si="59"/>
        <v>0</v>
      </c>
      <c r="O1876" s="1" t="e">
        <f>VLOOKUP(K1876,'Fluxo de Caixa'!B:B,1,0)</f>
        <v>#N/A</v>
      </c>
    </row>
    <row r="1877" spans="2:15">
      <c r="B1877" s="60"/>
      <c r="C1877" s="65"/>
      <c r="D1877" s="66"/>
      <c r="E1877" s="20" t="str">
        <f t="shared" si="58"/>
        <v>1-1900</v>
      </c>
      <c r="F1877" s="69"/>
      <c r="G1877" s="67"/>
      <c r="H1877" s="69"/>
      <c r="I1877" s="60"/>
      <c r="J1877" s="67"/>
      <c r="K1877" s="25" t="e">
        <f>IFERROR(VLOOKUP(J1877,'DE-PARA'!J:K,2,0),VLOOKUP('BD Conta 5294-1'!J1877,'DE-PARA'!K:L,2,0))</f>
        <v>#N/A</v>
      </c>
      <c r="L1877" s="70"/>
      <c r="M1877" s="101">
        <f t="shared" si="59"/>
        <v>0</v>
      </c>
      <c r="O1877" s="1" t="e">
        <f>VLOOKUP(K1877,'Fluxo de Caixa'!B:B,1,0)</f>
        <v>#N/A</v>
      </c>
    </row>
    <row r="1878" spans="2:15">
      <c r="B1878" s="60"/>
      <c r="C1878" s="65"/>
      <c r="D1878" s="66"/>
      <c r="E1878" s="20" t="str">
        <f t="shared" si="58"/>
        <v>1-1900</v>
      </c>
      <c r="F1878" s="69"/>
      <c r="G1878" s="67"/>
      <c r="H1878" s="69"/>
      <c r="I1878" s="60"/>
      <c r="J1878" s="67"/>
      <c r="K1878" s="25" t="e">
        <f>IFERROR(VLOOKUP(J1878,'DE-PARA'!J:K,2,0),VLOOKUP('BD Conta 5294-1'!J1878,'DE-PARA'!K:L,2,0))</f>
        <v>#N/A</v>
      </c>
      <c r="L1878" s="70"/>
      <c r="M1878" s="101">
        <f t="shared" si="59"/>
        <v>0</v>
      </c>
      <c r="O1878" s="1" t="e">
        <f>VLOOKUP(K1878,'Fluxo de Caixa'!B:B,1,0)</f>
        <v>#N/A</v>
      </c>
    </row>
    <row r="1879" spans="2:15">
      <c r="B1879" s="60"/>
      <c r="C1879" s="65"/>
      <c r="D1879" s="66"/>
      <c r="E1879" s="20" t="str">
        <f t="shared" si="58"/>
        <v>1-1900</v>
      </c>
      <c r="F1879" s="69"/>
      <c r="G1879" s="67"/>
      <c r="H1879" s="69"/>
      <c r="I1879" s="60"/>
      <c r="J1879" s="67"/>
      <c r="K1879" s="25" t="e">
        <f>IFERROR(VLOOKUP(J1879,'DE-PARA'!J:K,2,0),VLOOKUP('BD Conta 5294-1'!J1879,'DE-PARA'!K:L,2,0))</f>
        <v>#N/A</v>
      </c>
      <c r="L1879" s="70"/>
      <c r="M1879" s="101">
        <f t="shared" si="59"/>
        <v>0</v>
      </c>
      <c r="O1879" s="1" t="e">
        <f>VLOOKUP(K1879,'Fluxo de Caixa'!B:B,1,0)</f>
        <v>#N/A</v>
      </c>
    </row>
    <row r="1880" spans="2:15">
      <c r="B1880" s="60"/>
      <c r="C1880" s="65"/>
      <c r="D1880" s="66"/>
      <c r="E1880" s="20" t="str">
        <f t="shared" si="58"/>
        <v>1-1900</v>
      </c>
      <c r="F1880" s="69"/>
      <c r="G1880" s="67"/>
      <c r="H1880" s="69"/>
      <c r="I1880" s="60"/>
      <c r="J1880" s="67"/>
      <c r="K1880" s="25" t="e">
        <f>IFERROR(VLOOKUP(J1880,'DE-PARA'!J:K,2,0),VLOOKUP('BD Conta 5294-1'!J1880,'DE-PARA'!K:L,2,0))</f>
        <v>#N/A</v>
      </c>
      <c r="L1880" s="70"/>
      <c r="M1880" s="101">
        <f t="shared" si="59"/>
        <v>0</v>
      </c>
      <c r="O1880" s="1" t="e">
        <f>VLOOKUP(K1880,'Fluxo de Caixa'!B:B,1,0)</f>
        <v>#N/A</v>
      </c>
    </row>
    <row r="1881" spans="2:15">
      <c r="B1881" s="60"/>
      <c r="C1881" s="65"/>
      <c r="D1881" s="66"/>
      <c r="E1881" s="20" t="str">
        <f t="shared" si="58"/>
        <v>1-1900</v>
      </c>
      <c r="F1881" s="69"/>
      <c r="G1881" s="67"/>
      <c r="H1881" s="69"/>
      <c r="I1881" s="60"/>
      <c r="J1881" s="67"/>
      <c r="K1881" s="25" t="e">
        <f>IFERROR(VLOOKUP(J1881,'DE-PARA'!J:K,2,0),VLOOKUP('BD Conta 5294-1'!J1881,'DE-PARA'!K:L,2,0))</f>
        <v>#N/A</v>
      </c>
      <c r="L1881" s="70"/>
      <c r="M1881" s="101">
        <f t="shared" si="59"/>
        <v>0</v>
      </c>
      <c r="O1881" s="1" t="e">
        <f>VLOOKUP(K1881,'Fluxo de Caixa'!B:B,1,0)</f>
        <v>#N/A</v>
      </c>
    </row>
    <row r="1882" spans="2:15">
      <c r="B1882" s="60"/>
      <c r="C1882" s="65"/>
      <c r="D1882" s="66"/>
      <c r="E1882" s="20" t="str">
        <f t="shared" si="58"/>
        <v>1-1900</v>
      </c>
      <c r="F1882" s="69"/>
      <c r="G1882" s="67"/>
      <c r="H1882" s="69"/>
      <c r="I1882" s="60"/>
      <c r="J1882" s="67"/>
      <c r="K1882" s="25" t="e">
        <f>IFERROR(VLOOKUP(J1882,'DE-PARA'!J:K,2,0),VLOOKUP('BD Conta 5294-1'!J1882,'DE-PARA'!K:L,2,0))</f>
        <v>#N/A</v>
      </c>
      <c r="L1882" s="70"/>
      <c r="M1882" s="101">
        <f t="shared" si="59"/>
        <v>0</v>
      </c>
      <c r="O1882" s="1" t="e">
        <f>VLOOKUP(K1882,'Fluxo de Caixa'!B:B,1,0)</f>
        <v>#N/A</v>
      </c>
    </row>
    <row r="1883" spans="2:15">
      <c r="B1883" s="60"/>
      <c r="C1883" s="65"/>
      <c r="D1883" s="66"/>
      <c r="E1883" s="20" t="str">
        <f t="shared" si="58"/>
        <v>1-1900</v>
      </c>
      <c r="F1883" s="69"/>
      <c r="G1883" s="67"/>
      <c r="H1883" s="69"/>
      <c r="I1883" s="60"/>
      <c r="J1883" s="67"/>
      <c r="K1883" s="25" t="e">
        <f>IFERROR(VLOOKUP(J1883,'DE-PARA'!J:K,2,0),VLOOKUP('BD Conta 5294-1'!J1883,'DE-PARA'!K:L,2,0))</f>
        <v>#N/A</v>
      </c>
      <c r="L1883" s="70"/>
      <c r="M1883" s="101">
        <f t="shared" si="59"/>
        <v>0</v>
      </c>
      <c r="O1883" s="1" t="e">
        <f>VLOOKUP(K1883,'Fluxo de Caixa'!B:B,1,0)</f>
        <v>#N/A</v>
      </c>
    </row>
    <row r="1884" spans="2:15">
      <c r="B1884" s="60"/>
      <c r="C1884" s="65"/>
      <c r="D1884" s="66"/>
      <c r="E1884" s="20" t="str">
        <f t="shared" si="58"/>
        <v>1-1900</v>
      </c>
      <c r="F1884" s="69"/>
      <c r="G1884" s="67"/>
      <c r="H1884" s="69"/>
      <c r="I1884" s="60"/>
      <c r="J1884" s="67"/>
      <c r="K1884" s="25" t="e">
        <f>IFERROR(VLOOKUP(J1884,'DE-PARA'!J:K,2,0),VLOOKUP('BD Conta 5294-1'!J1884,'DE-PARA'!K:L,2,0))</f>
        <v>#N/A</v>
      </c>
      <c r="L1884" s="70"/>
      <c r="M1884" s="101">
        <f t="shared" si="59"/>
        <v>0</v>
      </c>
      <c r="O1884" s="1" t="e">
        <f>VLOOKUP(K1884,'Fluxo de Caixa'!B:B,1,0)</f>
        <v>#N/A</v>
      </c>
    </row>
    <row r="1885" spans="2:15">
      <c r="B1885" s="60"/>
      <c r="C1885" s="65"/>
      <c r="D1885" s="66"/>
      <c r="E1885" s="20" t="str">
        <f t="shared" si="58"/>
        <v>1-1900</v>
      </c>
      <c r="F1885" s="69"/>
      <c r="G1885" s="67"/>
      <c r="H1885" s="69"/>
      <c r="I1885" s="60"/>
      <c r="J1885" s="67"/>
      <c r="K1885" s="25" t="e">
        <f>IFERROR(VLOOKUP(J1885,'DE-PARA'!J:K,2,0),VLOOKUP('BD Conta 5294-1'!J1885,'DE-PARA'!K:L,2,0))</f>
        <v>#N/A</v>
      </c>
      <c r="L1885" s="70"/>
      <c r="M1885" s="101">
        <f t="shared" si="59"/>
        <v>0</v>
      </c>
      <c r="O1885" s="1" t="e">
        <f>VLOOKUP(K1885,'Fluxo de Caixa'!B:B,1,0)</f>
        <v>#N/A</v>
      </c>
    </row>
    <row r="1886" spans="2:15">
      <c r="B1886" s="60"/>
      <c r="C1886" s="65"/>
      <c r="D1886" s="66"/>
      <c r="E1886" s="20" t="str">
        <f t="shared" si="58"/>
        <v>1-1900</v>
      </c>
      <c r="F1886" s="69"/>
      <c r="G1886" s="67"/>
      <c r="H1886" s="69"/>
      <c r="I1886" s="60"/>
      <c r="J1886" s="67"/>
      <c r="K1886" s="25" t="e">
        <f>IFERROR(VLOOKUP(J1886,'DE-PARA'!J:K,2,0),VLOOKUP('BD Conta 5294-1'!J1886,'DE-PARA'!K:L,2,0))</f>
        <v>#N/A</v>
      </c>
      <c r="L1886" s="70"/>
      <c r="M1886" s="101">
        <f t="shared" si="59"/>
        <v>0</v>
      </c>
      <c r="O1886" s="1" t="e">
        <f>VLOOKUP(K1886,'Fluxo de Caixa'!B:B,1,0)</f>
        <v>#N/A</v>
      </c>
    </row>
    <row r="1887" spans="2:15">
      <c r="B1887" s="60"/>
      <c r="C1887" s="65"/>
      <c r="D1887" s="66"/>
      <c r="E1887" s="20" t="str">
        <f t="shared" si="58"/>
        <v>1-1900</v>
      </c>
      <c r="F1887" s="69"/>
      <c r="G1887" s="67"/>
      <c r="H1887" s="69"/>
      <c r="I1887" s="60"/>
      <c r="J1887" s="67"/>
      <c r="K1887" s="25" t="e">
        <f>IFERROR(VLOOKUP(J1887,'DE-PARA'!J:K,2,0),VLOOKUP('BD Conta 5294-1'!J1887,'DE-PARA'!K:L,2,0))</f>
        <v>#N/A</v>
      </c>
      <c r="L1887" s="70"/>
      <c r="M1887" s="101">
        <f t="shared" si="59"/>
        <v>0</v>
      </c>
      <c r="O1887" s="1" t="e">
        <f>VLOOKUP(K1887,'Fluxo de Caixa'!B:B,1,0)</f>
        <v>#N/A</v>
      </c>
    </row>
    <row r="1888" spans="2:15">
      <c r="B1888" s="60"/>
      <c r="C1888" s="65"/>
      <c r="D1888" s="66"/>
      <c r="E1888" s="20" t="str">
        <f t="shared" si="58"/>
        <v>1-1900</v>
      </c>
      <c r="F1888" s="69"/>
      <c r="G1888" s="67"/>
      <c r="H1888" s="69"/>
      <c r="I1888" s="60"/>
      <c r="J1888" s="67"/>
      <c r="K1888" s="25" t="e">
        <f>IFERROR(VLOOKUP(J1888,'DE-PARA'!J:K,2,0),VLOOKUP('BD Conta 5294-1'!J1888,'DE-PARA'!K:L,2,0))</f>
        <v>#N/A</v>
      </c>
      <c r="L1888" s="70"/>
      <c r="M1888" s="101">
        <f t="shared" si="59"/>
        <v>0</v>
      </c>
      <c r="O1888" s="1" t="e">
        <f>VLOOKUP(K1888,'Fluxo de Caixa'!B:B,1,0)</f>
        <v>#N/A</v>
      </c>
    </row>
    <row r="1889" spans="2:15">
      <c r="B1889" s="60"/>
      <c r="C1889" s="65"/>
      <c r="D1889" s="66"/>
      <c r="E1889" s="20" t="str">
        <f t="shared" si="58"/>
        <v>1-1900</v>
      </c>
      <c r="F1889" s="69"/>
      <c r="G1889" s="67"/>
      <c r="H1889" s="69"/>
      <c r="I1889" s="60"/>
      <c r="J1889" s="67"/>
      <c r="K1889" s="25" t="e">
        <f>IFERROR(VLOOKUP(J1889,'DE-PARA'!J:K,2,0),VLOOKUP('BD Conta 5294-1'!J1889,'DE-PARA'!K:L,2,0))</f>
        <v>#N/A</v>
      </c>
      <c r="L1889" s="70"/>
      <c r="M1889" s="101">
        <f t="shared" si="59"/>
        <v>0</v>
      </c>
      <c r="O1889" s="1" t="e">
        <f>VLOOKUP(K1889,'Fluxo de Caixa'!B:B,1,0)</f>
        <v>#N/A</v>
      </c>
    </row>
    <row r="1890" spans="2:15">
      <c r="B1890" s="60"/>
      <c r="C1890" s="65"/>
      <c r="D1890" s="66"/>
      <c r="E1890" s="20" t="str">
        <f t="shared" si="58"/>
        <v>1-1900</v>
      </c>
      <c r="F1890" s="69"/>
      <c r="G1890" s="67"/>
      <c r="H1890" s="69"/>
      <c r="I1890" s="60"/>
      <c r="J1890" s="67"/>
      <c r="K1890" s="25" t="e">
        <f>IFERROR(VLOOKUP(J1890,'DE-PARA'!J:K,2,0),VLOOKUP('BD Conta 5294-1'!J1890,'DE-PARA'!K:L,2,0))</f>
        <v>#N/A</v>
      </c>
      <c r="L1890" s="70"/>
      <c r="M1890" s="101">
        <f t="shared" si="59"/>
        <v>0</v>
      </c>
      <c r="O1890" s="1" t="e">
        <f>VLOOKUP(K1890,'Fluxo de Caixa'!B:B,1,0)</f>
        <v>#N/A</v>
      </c>
    </row>
    <row r="1891" spans="2:15">
      <c r="B1891" s="60"/>
      <c r="C1891" s="65"/>
      <c r="D1891" s="66"/>
      <c r="E1891" s="20" t="str">
        <f t="shared" si="58"/>
        <v>1-1900</v>
      </c>
      <c r="F1891" s="69"/>
      <c r="G1891" s="67"/>
      <c r="H1891" s="69"/>
      <c r="I1891" s="60"/>
      <c r="J1891" s="67"/>
      <c r="K1891" s="25" t="e">
        <f>IFERROR(VLOOKUP(J1891,'DE-PARA'!J:K,2,0),VLOOKUP('BD Conta 5294-1'!J1891,'DE-PARA'!K:L,2,0))</f>
        <v>#N/A</v>
      </c>
      <c r="L1891" s="70"/>
      <c r="M1891" s="101">
        <f t="shared" si="59"/>
        <v>0</v>
      </c>
      <c r="O1891" s="1" t="e">
        <f>VLOOKUP(K1891,'Fluxo de Caixa'!B:B,1,0)</f>
        <v>#N/A</v>
      </c>
    </row>
    <row r="1892" spans="2:15">
      <c r="B1892" s="60"/>
      <c r="C1892" s="65"/>
      <c r="D1892" s="66"/>
      <c r="E1892" s="20" t="str">
        <f t="shared" si="58"/>
        <v>1-1900</v>
      </c>
      <c r="F1892" s="69"/>
      <c r="G1892" s="67"/>
      <c r="H1892" s="69"/>
      <c r="I1892" s="60"/>
      <c r="J1892" s="67"/>
      <c r="K1892" s="25" t="e">
        <f>IFERROR(VLOOKUP(J1892,'DE-PARA'!J:K,2,0),VLOOKUP('BD Conta 5294-1'!J1892,'DE-PARA'!K:L,2,0))</f>
        <v>#N/A</v>
      </c>
      <c r="L1892" s="70"/>
      <c r="M1892" s="101">
        <f t="shared" si="59"/>
        <v>0</v>
      </c>
      <c r="O1892" s="1" t="e">
        <f>VLOOKUP(K1892,'Fluxo de Caixa'!B:B,1,0)</f>
        <v>#N/A</v>
      </c>
    </row>
    <row r="1893" spans="2:15">
      <c r="B1893" s="60"/>
      <c r="C1893" s="65"/>
      <c r="D1893" s="66"/>
      <c r="E1893" s="20" t="str">
        <f t="shared" si="58"/>
        <v>1-1900</v>
      </c>
      <c r="F1893" s="69"/>
      <c r="G1893" s="67"/>
      <c r="H1893" s="69"/>
      <c r="I1893" s="60"/>
      <c r="J1893" s="67"/>
      <c r="K1893" s="25" t="e">
        <f>IFERROR(VLOOKUP(J1893,'DE-PARA'!J:K,2,0),VLOOKUP('BD Conta 5294-1'!J1893,'DE-PARA'!K:L,2,0))</f>
        <v>#N/A</v>
      </c>
      <c r="L1893" s="70"/>
      <c r="M1893" s="101">
        <f t="shared" si="59"/>
        <v>0</v>
      </c>
      <c r="O1893" s="1" t="e">
        <f>VLOOKUP(K1893,'Fluxo de Caixa'!B:B,1,0)</f>
        <v>#N/A</v>
      </c>
    </row>
    <row r="1894" spans="2:15">
      <c r="B1894" s="60"/>
      <c r="C1894" s="65"/>
      <c r="D1894" s="66"/>
      <c r="E1894" s="20" t="str">
        <f t="shared" si="58"/>
        <v>1-1900</v>
      </c>
      <c r="F1894" s="69"/>
      <c r="G1894" s="67"/>
      <c r="H1894" s="69"/>
      <c r="I1894" s="60"/>
      <c r="J1894" s="67"/>
      <c r="K1894" s="25" t="e">
        <f>IFERROR(VLOOKUP(J1894,'DE-PARA'!J:K,2,0),VLOOKUP('BD Conta 5294-1'!J1894,'DE-PARA'!K:L,2,0))</f>
        <v>#N/A</v>
      </c>
      <c r="L1894" s="70"/>
      <c r="M1894" s="101">
        <f t="shared" si="59"/>
        <v>0</v>
      </c>
      <c r="O1894" s="1" t="e">
        <f>VLOOKUP(K1894,'Fluxo de Caixa'!B:B,1,0)</f>
        <v>#N/A</v>
      </c>
    </row>
    <row r="1895" spans="2:15">
      <c r="B1895" s="60"/>
      <c r="C1895" s="65"/>
      <c r="D1895" s="66"/>
      <c r="E1895" s="20" t="str">
        <f t="shared" si="58"/>
        <v>1-1900</v>
      </c>
      <c r="F1895" s="69"/>
      <c r="G1895" s="67"/>
      <c r="H1895" s="69"/>
      <c r="I1895" s="60"/>
      <c r="J1895" s="67"/>
      <c r="K1895" s="25" t="e">
        <f>IFERROR(VLOOKUP(J1895,'DE-PARA'!J:K,2,0),VLOOKUP('BD Conta 5294-1'!J1895,'DE-PARA'!K:L,2,0))</f>
        <v>#N/A</v>
      </c>
      <c r="L1895" s="70"/>
      <c r="M1895" s="101">
        <f t="shared" si="59"/>
        <v>0</v>
      </c>
      <c r="O1895" s="1" t="e">
        <f>VLOOKUP(K1895,'Fluxo de Caixa'!B:B,1,0)</f>
        <v>#N/A</v>
      </c>
    </row>
    <row r="1896" spans="2:15">
      <c r="B1896" s="60"/>
      <c r="C1896" s="65"/>
      <c r="D1896" s="66"/>
      <c r="E1896" s="20" t="str">
        <f t="shared" si="58"/>
        <v>1-1900</v>
      </c>
      <c r="F1896" s="69"/>
      <c r="G1896" s="67"/>
      <c r="H1896" s="69"/>
      <c r="I1896" s="60"/>
      <c r="J1896" s="67"/>
      <c r="K1896" s="25" t="e">
        <f>IFERROR(VLOOKUP(J1896,'DE-PARA'!J:K,2,0),VLOOKUP('BD Conta 5294-1'!J1896,'DE-PARA'!K:L,2,0))</f>
        <v>#N/A</v>
      </c>
      <c r="L1896" s="70"/>
      <c r="M1896" s="101">
        <f t="shared" si="59"/>
        <v>0</v>
      </c>
      <c r="O1896" s="1" t="e">
        <f>VLOOKUP(K1896,'Fluxo de Caixa'!B:B,1,0)</f>
        <v>#N/A</v>
      </c>
    </row>
    <row r="1897" spans="2:15">
      <c r="B1897" s="60"/>
      <c r="C1897" s="65"/>
      <c r="D1897" s="66"/>
      <c r="E1897" s="20" t="str">
        <f t="shared" si="58"/>
        <v>1-1900</v>
      </c>
      <c r="F1897" s="69"/>
      <c r="G1897" s="67"/>
      <c r="H1897" s="69"/>
      <c r="I1897" s="60"/>
      <c r="J1897" s="67"/>
      <c r="K1897" s="25" t="e">
        <f>IFERROR(VLOOKUP(J1897,'DE-PARA'!J:K,2,0),VLOOKUP('BD Conta 5294-1'!J1897,'DE-PARA'!K:L,2,0))</f>
        <v>#N/A</v>
      </c>
      <c r="L1897" s="70"/>
      <c r="M1897" s="101">
        <f t="shared" si="59"/>
        <v>0</v>
      </c>
      <c r="O1897" s="1" t="e">
        <f>VLOOKUP(K1897,'Fluxo de Caixa'!B:B,1,0)</f>
        <v>#N/A</v>
      </c>
    </row>
    <row r="1898" spans="2:15">
      <c r="B1898" s="60"/>
      <c r="C1898" s="65"/>
      <c r="D1898" s="66"/>
      <c r="E1898" s="20" t="str">
        <f t="shared" si="58"/>
        <v>1-1900</v>
      </c>
      <c r="F1898" s="69"/>
      <c r="G1898" s="67"/>
      <c r="H1898" s="69"/>
      <c r="I1898" s="60"/>
      <c r="J1898" s="67"/>
      <c r="K1898" s="25" t="e">
        <f>IFERROR(VLOOKUP(J1898,'DE-PARA'!J:K,2,0),VLOOKUP('BD Conta 5294-1'!J1898,'DE-PARA'!K:L,2,0))</f>
        <v>#N/A</v>
      </c>
      <c r="L1898" s="70"/>
      <c r="M1898" s="101">
        <f t="shared" si="59"/>
        <v>0</v>
      </c>
      <c r="O1898" s="1" t="e">
        <f>VLOOKUP(K1898,'Fluxo de Caixa'!B:B,1,0)</f>
        <v>#N/A</v>
      </c>
    </row>
    <row r="1899" spans="2:15">
      <c r="B1899" s="60"/>
      <c r="C1899" s="65"/>
      <c r="D1899" s="66"/>
      <c r="E1899" s="20" t="str">
        <f t="shared" si="58"/>
        <v>1-1900</v>
      </c>
      <c r="F1899" s="69"/>
      <c r="G1899" s="67"/>
      <c r="H1899" s="69"/>
      <c r="I1899" s="60"/>
      <c r="J1899" s="67"/>
      <c r="K1899" s="25" t="e">
        <f>IFERROR(VLOOKUP(J1899,'DE-PARA'!J:K,2,0),VLOOKUP('BD Conta 5294-1'!J1899,'DE-PARA'!K:L,2,0))</f>
        <v>#N/A</v>
      </c>
      <c r="L1899" s="70"/>
      <c r="M1899" s="101">
        <f t="shared" si="59"/>
        <v>0</v>
      </c>
      <c r="O1899" s="1" t="e">
        <f>VLOOKUP(K1899,'Fluxo de Caixa'!B:B,1,0)</f>
        <v>#N/A</v>
      </c>
    </row>
    <row r="1900" spans="2:15">
      <c r="B1900" s="60"/>
      <c r="C1900" s="65"/>
      <c r="D1900" s="66"/>
      <c r="E1900" s="20" t="str">
        <f t="shared" si="58"/>
        <v>1-1900</v>
      </c>
      <c r="F1900" s="69"/>
      <c r="G1900" s="67"/>
      <c r="H1900" s="69"/>
      <c r="I1900" s="60"/>
      <c r="J1900" s="67"/>
      <c r="K1900" s="25" t="e">
        <f>IFERROR(VLOOKUP(J1900,'DE-PARA'!J:K,2,0),VLOOKUP('BD Conta 5294-1'!J1900,'DE-PARA'!K:L,2,0))</f>
        <v>#N/A</v>
      </c>
      <c r="L1900" s="70"/>
      <c r="M1900" s="101">
        <f t="shared" si="59"/>
        <v>0</v>
      </c>
      <c r="O1900" s="1" t="e">
        <f>VLOOKUP(K1900,'Fluxo de Caixa'!B:B,1,0)</f>
        <v>#N/A</v>
      </c>
    </row>
    <row r="1901" spans="2:15">
      <c r="B1901" s="60"/>
      <c r="C1901" s="65"/>
      <c r="D1901" s="66"/>
      <c r="E1901" s="20" t="str">
        <f t="shared" si="58"/>
        <v>1-1900</v>
      </c>
      <c r="F1901" s="69"/>
      <c r="G1901" s="67"/>
      <c r="H1901" s="69"/>
      <c r="I1901" s="60"/>
      <c r="J1901" s="67"/>
      <c r="K1901" s="25" t="e">
        <f>IFERROR(VLOOKUP(J1901,'DE-PARA'!J:K,2,0),VLOOKUP('BD Conta 5294-1'!J1901,'DE-PARA'!K:L,2,0))</f>
        <v>#N/A</v>
      </c>
      <c r="L1901" s="70"/>
      <c r="M1901" s="101">
        <f t="shared" si="59"/>
        <v>0</v>
      </c>
      <c r="O1901" s="1" t="e">
        <f>VLOOKUP(K1901,'Fluxo de Caixa'!B:B,1,0)</f>
        <v>#N/A</v>
      </c>
    </row>
    <row r="1902" spans="2:15">
      <c r="B1902" s="60"/>
      <c r="C1902" s="65"/>
      <c r="D1902" s="66"/>
      <c r="E1902" s="20" t="str">
        <f t="shared" si="58"/>
        <v>1-1900</v>
      </c>
      <c r="F1902" s="69"/>
      <c r="G1902" s="67"/>
      <c r="H1902" s="69"/>
      <c r="I1902" s="60"/>
      <c r="J1902" s="67"/>
      <c r="K1902" s="25" t="e">
        <f>IFERROR(VLOOKUP(J1902,'DE-PARA'!J:K,2,0),VLOOKUP('BD Conta 5294-1'!J1902,'DE-PARA'!K:L,2,0))</f>
        <v>#N/A</v>
      </c>
      <c r="L1902" s="70"/>
      <c r="M1902" s="101">
        <f t="shared" si="59"/>
        <v>0</v>
      </c>
      <c r="O1902" s="1" t="e">
        <f>VLOOKUP(K1902,'Fluxo de Caixa'!B:B,1,0)</f>
        <v>#N/A</v>
      </c>
    </row>
    <row r="1903" spans="2:15">
      <c r="B1903" s="60"/>
      <c r="C1903" s="65"/>
      <c r="D1903" s="66"/>
      <c r="E1903" s="20" t="str">
        <f t="shared" si="58"/>
        <v>1-1900</v>
      </c>
      <c r="F1903" s="69"/>
      <c r="G1903" s="67"/>
      <c r="H1903" s="69"/>
      <c r="I1903" s="60"/>
      <c r="J1903" s="67"/>
      <c r="K1903" s="25" t="e">
        <f>IFERROR(VLOOKUP(J1903,'DE-PARA'!J:K,2,0),VLOOKUP('BD Conta 5294-1'!J1903,'DE-PARA'!K:L,2,0))</f>
        <v>#N/A</v>
      </c>
      <c r="L1903" s="70"/>
      <c r="M1903" s="101">
        <f t="shared" si="59"/>
        <v>0</v>
      </c>
      <c r="O1903" s="1" t="e">
        <f>VLOOKUP(K1903,'Fluxo de Caixa'!B:B,1,0)</f>
        <v>#N/A</v>
      </c>
    </row>
    <row r="1904" spans="2:15">
      <c r="B1904" s="60"/>
      <c r="C1904" s="65"/>
      <c r="D1904" s="66"/>
      <c r="E1904" s="20" t="str">
        <f t="shared" si="58"/>
        <v>1-1900</v>
      </c>
      <c r="F1904" s="69"/>
      <c r="G1904" s="67"/>
      <c r="H1904" s="69"/>
      <c r="I1904" s="60"/>
      <c r="J1904" s="67"/>
      <c r="K1904" s="25" t="e">
        <f>IFERROR(VLOOKUP(J1904,'DE-PARA'!J:K,2,0),VLOOKUP('BD Conta 5294-1'!J1904,'DE-PARA'!K:L,2,0))</f>
        <v>#N/A</v>
      </c>
      <c r="L1904" s="70"/>
      <c r="M1904" s="101">
        <f t="shared" si="59"/>
        <v>0</v>
      </c>
      <c r="O1904" s="1" t="e">
        <f>VLOOKUP(K1904,'Fluxo de Caixa'!B:B,1,0)</f>
        <v>#N/A</v>
      </c>
    </row>
    <row r="1905" spans="2:15">
      <c r="B1905" s="60"/>
      <c r="C1905" s="65"/>
      <c r="D1905" s="66"/>
      <c r="E1905" s="20" t="str">
        <f t="shared" si="58"/>
        <v>1-1900</v>
      </c>
      <c r="F1905" s="69"/>
      <c r="G1905" s="67"/>
      <c r="H1905" s="69"/>
      <c r="I1905" s="60"/>
      <c r="J1905" s="67"/>
      <c r="K1905" s="25" t="e">
        <f>IFERROR(VLOOKUP(J1905,'DE-PARA'!J:K,2,0),VLOOKUP('BD Conta 5294-1'!J1905,'DE-PARA'!K:L,2,0))</f>
        <v>#N/A</v>
      </c>
      <c r="L1905" s="70"/>
      <c r="M1905" s="101">
        <f t="shared" si="59"/>
        <v>0</v>
      </c>
      <c r="O1905" s="1" t="e">
        <f>VLOOKUP(K1905,'Fluxo de Caixa'!B:B,1,0)</f>
        <v>#N/A</v>
      </c>
    </row>
    <row r="1906" spans="2:15">
      <c r="B1906" s="60"/>
      <c r="C1906" s="65"/>
      <c r="D1906" s="66"/>
      <c r="E1906" s="20" t="str">
        <f t="shared" si="58"/>
        <v>1-1900</v>
      </c>
      <c r="F1906" s="69"/>
      <c r="G1906" s="67"/>
      <c r="H1906" s="69"/>
      <c r="I1906" s="60"/>
      <c r="J1906" s="67"/>
      <c r="K1906" s="25" t="e">
        <f>IFERROR(VLOOKUP(J1906,'DE-PARA'!J:K,2,0),VLOOKUP('BD Conta 5294-1'!J1906,'DE-PARA'!K:L,2,0))</f>
        <v>#N/A</v>
      </c>
      <c r="L1906" s="70"/>
      <c r="M1906" s="101">
        <f t="shared" si="59"/>
        <v>0</v>
      </c>
      <c r="O1906" s="1" t="e">
        <f>VLOOKUP(K1906,'Fluxo de Caixa'!B:B,1,0)</f>
        <v>#N/A</v>
      </c>
    </row>
    <row r="1907" spans="2:15">
      <c r="B1907" s="60"/>
      <c r="C1907" s="65"/>
      <c r="D1907" s="66"/>
      <c r="E1907" s="20" t="str">
        <f t="shared" si="58"/>
        <v>1-1900</v>
      </c>
      <c r="F1907" s="69"/>
      <c r="G1907" s="67"/>
      <c r="H1907" s="69"/>
      <c r="I1907" s="60"/>
      <c r="J1907" s="67"/>
      <c r="K1907" s="25" t="e">
        <f>IFERROR(VLOOKUP(J1907,'DE-PARA'!J:K,2,0),VLOOKUP('BD Conta 5294-1'!J1907,'DE-PARA'!K:L,2,0))</f>
        <v>#N/A</v>
      </c>
      <c r="L1907" s="70"/>
      <c r="M1907" s="101">
        <f t="shared" si="59"/>
        <v>0</v>
      </c>
      <c r="O1907" s="1" t="e">
        <f>VLOOKUP(K1907,'Fluxo de Caixa'!B:B,1,0)</f>
        <v>#N/A</v>
      </c>
    </row>
    <row r="1908" spans="2:15">
      <c r="B1908" s="60"/>
      <c r="C1908" s="65"/>
      <c r="D1908" s="66"/>
      <c r="E1908" s="20" t="str">
        <f t="shared" si="58"/>
        <v>1-1900</v>
      </c>
      <c r="F1908" s="69"/>
      <c r="G1908" s="67"/>
      <c r="H1908" s="69"/>
      <c r="I1908" s="60"/>
      <c r="J1908" s="67"/>
      <c r="K1908" s="25" t="e">
        <f>IFERROR(VLOOKUP(J1908,'DE-PARA'!J:K,2,0),VLOOKUP('BD Conta 5294-1'!J1908,'DE-PARA'!K:L,2,0))</f>
        <v>#N/A</v>
      </c>
      <c r="L1908" s="70"/>
      <c r="M1908" s="101">
        <f t="shared" si="59"/>
        <v>0</v>
      </c>
      <c r="O1908" s="1" t="e">
        <f>VLOOKUP(K1908,'Fluxo de Caixa'!B:B,1,0)</f>
        <v>#N/A</v>
      </c>
    </row>
    <row r="1909" spans="2:15">
      <c r="B1909" s="60"/>
      <c r="C1909" s="65"/>
      <c r="D1909" s="66"/>
      <c r="E1909" s="20" t="str">
        <f t="shared" si="58"/>
        <v>1-1900</v>
      </c>
      <c r="F1909" s="69"/>
      <c r="G1909" s="67"/>
      <c r="H1909" s="69"/>
      <c r="I1909" s="60"/>
      <c r="J1909" s="67"/>
      <c r="K1909" s="25" t="e">
        <f>IFERROR(VLOOKUP(J1909,'DE-PARA'!J:K,2,0),VLOOKUP('BD Conta 5294-1'!J1909,'DE-PARA'!K:L,2,0))</f>
        <v>#N/A</v>
      </c>
      <c r="L1909" s="70"/>
      <c r="M1909" s="101">
        <f t="shared" si="59"/>
        <v>0</v>
      </c>
      <c r="O1909" s="1" t="e">
        <f>VLOOKUP(K1909,'Fluxo de Caixa'!B:B,1,0)</f>
        <v>#N/A</v>
      </c>
    </row>
    <row r="1910" spans="2:15">
      <c r="B1910" s="60"/>
      <c r="C1910" s="65"/>
      <c r="D1910" s="66"/>
      <c r="E1910" s="20" t="str">
        <f t="shared" si="58"/>
        <v>1-1900</v>
      </c>
      <c r="F1910" s="69"/>
      <c r="G1910" s="67"/>
      <c r="H1910" s="69"/>
      <c r="I1910" s="60"/>
      <c r="J1910" s="67"/>
      <c r="K1910" s="25" t="e">
        <f>IFERROR(VLOOKUP(J1910,'DE-PARA'!J:K,2,0),VLOOKUP('BD Conta 5294-1'!J1910,'DE-PARA'!K:L,2,0))</f>
        <v>#N/A</v>
      </c>
      <c r="L1910" s="70"/>
      <c r="M1910" s="101">
        <f t="shared" si="59"/>
        <v>0</v>
      </c>
      <c r="O1910" s="1" t="e">
        <f>VLOOKUP(K1910,'Fluxo de Caixa'!B:B,1,0)</f>
        <v>#N/A</v>
      </c>
    </row>
    <row r="1911" spans="2:15">
      <c r="B1911" s="60"/>
      <c r="C1911" s="65"/>
      <c r="D1911" s="66"/>
      <c r="E1911" s="20" t="str">
        <f t="shared" si="58"/>
        <v>1-1900</v>
      </c>
      <c r="F1911" s="69"/>
      <c r="G1911" s="67"/>
      <c r="H1911" s="69"/>
      <c r="I1911" s="60"/>
      <c r="J1911" s="67"/>
      <c r="K1911" s="25" t="e">
        <f>IFERROR(VLOOKUP(J1911,'DE-PARA'!J:K,2,0),VLOOKUP('BD Conta 5294-1'!J1911,'DE-PARA'!K:L,2,0))</f>
        <v>#N/A</v>
      </c>
      <c r="L1911" s="70"/>
      <c r="M1911" s="101">
        <f t="shared" si="59"/>
        <v>0</v>
      </c>
      <c r="O1911" s="1" t="e">
        <f>VLOOKUP(K1911,'Fluxo de Caixa'!B:B,1,0)</f>
        <v>#N/A</v>
      </c>
    </row>
    <row r="1912" spans="2:15">
      <c r="B1912" s="60"/>
      <c r="C1912" s="65"/>
      <c r="D1912" s="66"/>
      <c r="E1912" s="20" t="str">
        <f t="shared" si="58"/>
        <v>1-1900</v>
      </c>
      <c r="F1912" s="69"/>
      <c r="G1912" s="67"/>
      <c r="H1912" s="69"/>
      <c r="I1912" s="60"/>
      <c r="J1912" s="67"/>
      <c r="K1912" s="25" t="e">
        <f>IFERROR(VLOOKUP(J1912,'DE-PARA'!J:K,2,0),VLOOKUP('BD Conta 5294-1'!J1912,'DE-PARA'!K:L,2,0))</f>
        <v>#N/A</v>
      </c>
      <c r="L1912" s="70"/>
      <c r="M1912" s="101">
        <f t="shared" si="59"/>
        <v>0</v>
      </c>
      <c r="O1912" s="1" t="e">
        <f>VLOOKUP(K1912,'Fluxo de Caixa'!B:B,1,0)</f>
        <v>#N/A</v>
      </c>
    </row>
    <row r="1913" spans="2:15">
      <c r="B1913" s="60"/>
      <c r="C1913" s="65"/>
      <c r="D1913" s="66"/>
      <c r="E1913" s="20" t="str">
        <f t="shared" si="58"/>
        <v>1-1900</v>
      </c>
      <c r="F1913" s="69"/>
      <c r="G1913" s="67"/>
      <c r="H1913" s="69"/>
      <c r="I1913" s="60"/>
      <c r="J1913" s="67"/>
      <c r="K1913" s="25" t="e">
        <f>IFERROR(VLOOKUP(J1913,'DE-PARA'!J:K,2,0),VLOOKUP('BD Conta 5294-1'!J1913,'DE-PARA'!K:L,2,0))</f>
        <v>#N/A</v>
      </c>
      <c r="L1913" s="70"/>
      <c r="M1913" s="101">
        <f t="shared" si="59"/>
        <v>0</v>
      </c>
      <c r="O1913" s="1" t="e">
        <f>VLOOKUP(K1913,'Fluxo de Caixa'!B:B,1,0)</f>
        <v>#N/A</v>
      </c>
    </row>
    <row r="1914" spans="2:15">
      <c r="B1914" s="60"/>
      <c r="C1914" s="65"/>
      <c r="D1914" s="66"/>
      <c r="E1914" s="20" t="str">
        <f t="shared" si="58"/>
        <v>1-1900</v>
      </c>
      <c r="F1914" s="69"/>
      <c r="G1914" s="67"/>
      <c r="H1914" s="69"/>
      <c r="I1914" s="60"/>
      <c r="J1914" s="67"/>
      <c r="K1914" s="25" t="e">
        <f>IFERROR(VLOOKUP(J1914,'DE-PARA'!J:K,2,0),VLOOKUP('BD Conta 5294-1'!J1914,'DE-PARA'!K:L,2,0))</f>
        <v>#N/A</v>
      </c>
      <c r="L1914" s="70"/>
      <c r="M1914" s="101">
        <f t="shared" si="59"/>
        <v>0</v>
      </c>
      <c r="O1914" s="1" t="e">
        <f>VLOOKUP(K1914,'Fluxo de Caixa'!B:B,1,0)</f>
        <v>#N/A</v>
      </c>
    </row>
    <row r="1915" spans="2:15">
      <c r="B1915" s="60"/>
      <c r="C1915" s="65"/>
      <c r="D1915" s="66"/>
      <c r="E1915" s="20" t="str">
        <f t="shared" si="58"/>
        <v>1-1900</v>
      </c>
      <c r="F1915" s="69"/>
      <c r="G1915" s="67"/>
      <c r="H1915" s="69"/>
      <c r="I1915" s="60"/>
      <c r="J1915" s="67"/>
      <c r="K1915" s="25" t="e">
        <f>IFERROR(VLOOKUP(J1915,'DE-PARA'!J:K,2,0),VLOOKUP('BD Conta 5294-1'!J1915,'DE-PARA'!K:L,2,0))</f>
        <v>#N/A</v>
      </c>
      <c r="L1915" s="70"/>
      <c r="M1915" s="101">
        <f t="shared" si="59"/>
        <v>0</v>
      </c>
      <c r="O1915" s="1" t="e">
        <f>VLOOKUP(K1915,'Fluxo de Caixa'!B:B,1,0)</f>
        <v>#N/A</v>
      </c>
    </row>
    <row r="1916" spans="2:15">
      <c r="B1916" s="60"/>
      <c r="C1916" s="65"/>
      <c r="D1916" s="66"/>
      <c r="E1916" s="20" t="str">
        <f t="shared" si="58"/>
        <v>1-1900</v>
      </c>
      <c r="F1916" s="69"/>
      <c r="G1916" s="67"/>
      <c r="H1916" s="69"/>
      <c r="I1916" s="60"/>
      <c r="J1916" s="67"/>
      <c r="K1916" s="25" t="e">
        <f>IFERROR(VLOOKUP(J1916,'DE-PARA'!J:K,2,0),VLOOKUP('BD Conta 5294-1'!J1916,'DE-PARA'!K:L,2,0))</f>
        <v>#N/A</v>
      </c>
      <c r="L1916" s="70"/>
      <c r="M1916" s="101">
        <f t="shared" si="59"/>
        <v>0</v>
      </c>
      <c r="O1916" s="1" t="e">
        <f>VLOOKUP(K1916,'Fluxo de Caixa'!B:B,1,0)</f>
        <v>#N/A</v>
      </c>
    </row>
    <row r="1917" spans="2:15">
      <c r="B1917" s="60"/>
      <c r="C1917" s="65"/>
      <c r="D1917" s="66"/>
      <c r="E1917" s="20" t="str">
        <f t="shared" si="58"/>
        <v>1-1900</v>
      </c>
      <c r="F1917" s="69"/>
      <c r="G1917" s="67"/>
      <c r="H1917" s="69"/>
      <c r="I1917" s="60"/>
      <c r="J1917" s="67"/>
      <c r="K1917" s="25" t="e">
        <f>IFERROR(VLOOKUP(J1917,'DE-PARA'!J:K,2,0),VLOOKUP('BD Conta 5294-1'!J1917,'DE-PARA'!K:L,2,0))</f>
        <v>#N/A</v>
      </c>
      <c r="L1917" s="70"/>
      <c r="M1917" s="101">
        <f t="shared" si="59"/>
        <v>0</v>
      </c>
      <c r="O1917" s="1" t="e">
        <f>VLOOKUP(K1917,'Fluxo de Caixa'!B:B,1,0)</f>
        <v>#N/A</v>
      </c>
    </row>
    <row r="1918" spans="2:15">
      <c r="B1918" s="60"/>
      <c r="C1918" s="65"/>
      <c r="D1918" s="66"/>
      <c r="E1918" s="20" t="str">
        <f t="shared" si="58"/>
        <v>1-1900</v>
      </c>
      <c r="F1918" s="69"/>
      <c r="G1918" s="67"/>
      <c r="H1918" s="69"/>
      <c r="I1918" s="60"/>
      <c r="J1918" s="67"/>
      <c r="K1918" s="25" t="e">
        <f>IFERROR(VLOOKUP(J1918,'DE-PARA'!J:K,2,0),VLOOKUP('BD Conta 5294-1'!J1918,'DE-PARA'!K:L,2,0))</f>
        <v>#N/A</v>
      </c>
      <c r="L1918" s="70"/>
      <c r="M1918" s="101">
        <f t="shared" si="59"/>
        <v>0</v>
      </c>
      <c r="O1918" s="1" t="e">
        <f>VLOOKUP(K1918,'Fluxo de Caixa'!B:B,1,0)</f>
        <v>#N/A</v>
      </c>
    </row>
    <row r="1919" spans="2:15">
      <c r="B1919" s="60"/>
      <c r="C1919" s="65"/>
      <c r="D1919" s="66"/>
      <c r="E1919" s="20" t="str">
        <f t="shared" si="58"/>
        <v>1-1900</v>
      </c>
      <c r="F1919" s="69"/>
      <c r="G1919" s="67"/>
      <c r="H1919" s="69"/>
      <c r="I1919" s="60"/>
      <c r="J1919" s="67"/>
      <c r="K1919" s="25" t="e">
        <f>IFERROR(VLOOKUP(J1919,'DE-PARA'!J:K,2,0),VLOOKUP('BD Conta 5294-1'!J1919,'DE-PARA'!K:L,2,0))</f>
        <v>#N/A</v>
      </c>
      <c r="L1919" s="70"/>
      <c r="M1919" s="101">
        <f t="shared" si="59"/>
        <v>0</v>
      </c>
      <c r="O1919" s="1" t="e">
        <f>VLOOKUP(K1919,'Fluxo de Caixa'!B:B,1,0)</f>
        <v>#N/A</v>
      </c>
    </row>
    <row r="1920" spans="2:15">
      <c r="B1920" s="60"/>
      <c r="C1920" s="65"/>
      <c r="D1920" s="66"/>
      <c r="E1920" s="20" t="str">
        <f t="shared" si="58"/>
        <v>1-1900</v>
      </c>
      <c r="F1920" s="69"/>
      <c r="G1920" s="67"/>
      <c r="H1920" s="69"/>
      <c r="I1920" s="60"/>
      <c r="J1920" s="67"/>
      <c r="K1920" s="25" t="e">
        <f>IFERROR(VLOOKUP(J1920,'DE-PARA'!J:K,2,0),VLOOKUP('BD Conta 5294-1'!J1920,'DE-PARA'!K:L,2,0))</f>
        <v>#N/A</v>
      </c>
      <c r="L1920" s="70"/>
      <c r="M1920" s="101">
        <f t="shared" si="59"/>
        <v>0</v>
      </c>
      <c r="O1920" s="1" t="e">
        <f>VLOOKUP(K1920,'Fluxo de Caixa'!B:B,1,0)</f>
        <v>#N/A</v>
      </c>
    </row>
    <row r="1921" spans="2:15">
      <c r="B1921" s="60"/>
      <c r="C1921" s="65"/>
      <c r="D1921" s="66"/>
      <c r="E1921" s="20" t="str">
        <f t="shared" si="58"/>
        <v>1-1900</v>
      </c>
      <c r="F1921" s="69"/>
      <c r="G1921" s="67"/>
      <c r="H1921" s="69"/>
      <c r="I1921" s="60"/>
      <c r="J1921" s="67"/>
      <c r="K1921" s="25" t="e">
        <f>IFERROR(VLOOKUP(J1921,'DE-PARA'!J:K,2,0),VLOOKUP('BD Conta 5294-1'!J1921,'DE-PARA'!K:L,2,0))</f>
        <v>#N/A</v>
      </c>
      <c r="L1921" s="70"/>
      <c r="M1921" s="101">
        <f t="shared" si="59"/>
        <v>0</v>
      </c>
      <c r="O1921" s="1" t="e">
        <f>VLOOKUP(K1921,'Fluxo de Caixa'!B:B,1,0)</f>
        <v>#N/A</v>
      </c>
    </row>
    <row r="1922" spans="2:15">
      <c r="B1922" s="60"/>
      <c r="C1922" s="65"/>
      <c r="D1922" s="66"/>
      <c r="E1922" s="20" t="str">
        <f t="shared" si="58"/>
        <v>1-1900</v>
      </c>
      <c r="F1922" s="69"/>
      <c r="G1922" s="67"/>
      <c r="H1922" s="69"/>
      <c r="I1922" s="60"/>
      <c r="J1922" s="67"/>
      <c r="K1922" s="25" t="e">
        <f>IFERROR(VLOOKUP(J1922,'DE-PARA'!J:K,2,0),VLOOKUP('BD Conta 5294-1'!J1922,'DE-PARA'!K:L,2,0))</f>
        <v>#N/A</v>
      </c>
      <c r="L1922" s="70"/>
      <c r="M1922" s="101">
        <f t="shared" si="59"/>
        <v>0</v>
      </c>
      <c r="O1922" s="1" t="e">
        <f>VLOOKUP(K1922,'Fluxo de Caixa'!B:B,1,0)</f>
        <v>#N/A</v>
      </c>
    </row>
    <row r="1923" spans="2:15">
      <c r="B1923" s="60"/>
      <c r="C1923" s="65"/>
      <c r="D1923" s="66"/>
      <c r="E1923" s="20" t="str">
        <f t="shared" si="58"/>
        <v>1-1900</v>
      </c>
      <c r="F1923" s="69"/>
      <c r="G1923" s="67"/>
      <c r="H1923" s="69"/>
      <c r="I1923" s="60"/>
      <c r="J1923" s="67"/>
      <c r="K1923" s="25" t="e">
        <f>IFERROR(VLOOKUP(J1923,'DE-PARA'!J:K,2,0),VLOOKUP('BD Conta 5294-1'!J1923,'DE-PARA'!K:L,2,0))</f>
        <v>#N/A</v>
      </c>
      <c r="L1923" s="70"/>
      <c r="M1923" s="101">
        <f t="shared" si="59"/>
        <v>0</v>
      </c>
      <c r="O1923" s="1" t="e">
        <f>VLOOKUP(K1923,'Fluxo de Caixa'!B:B,1,0)</f>
        <v>#N/A</v>
      </c>
    </row>
    <row r="1924" spans="2:15">
      <c r="B1924" s="60"/>
      <c r="C1924" s="65"/>
      <c r="D1924" s="66"/>
      <c r="E1924" s="20" t="str">
        <f t="shared" ref="E1924:E1987" si="60">MONTH(D1924)&amp;"-"&amp;YEAR(D1924)</f>
        <v>1-1900</v>
      </c>
      <c r="F1924" s="69"/>
      <c r="G1924" s="67"/>
      <c r="H1924" s="69"/>
      <c r="I1924" s="60"/>
      <c r="J1924" s="67"/>
      <c r="K1924" s="25" t="e">
        <f>IFERROR(VLOOKUP(J1924,'DE-PARA'!J:K,2,0),VLOOKUP('BD Conta 5294-1'!J1924,'DE-PARA'!K:L,2,0))</f>
        <v>#N/A</v>
      </c>
      <c r="L1924" s="70"/>
      <c r="M1924" s="101">
        <f t="shared" si="59"/>
        <v>0</v>
      </c>
      <c r="O1924" s="1" t="e">
        <f>VLOOKUP(K1924,'Fluxo de Caixa'!B:B,1,0)</f>
        <v>#N/A</v>
      </c>
    </row>
    <row r="1925" spans="2:15">
      <c r="B1925" s="60"/>
      <c r="C1925" s="65"/>
      <c r="D1925" s="66"/>
      <c r="E1925" s="20" t="str">
        <f t="shared" si="60"/>
        <v>1-1900</v>
      </c>
      <c r="F1925" s="69"/>
      <c r="G1925" s="67"/>
      <c r="H1925" s="69"/>
      <c r="I1925" s="60"/>
      <c r="J1925" s="67"/>
      <c r="K1925" s="25" t="e">
        <f>IFERROR(VLOOKUP(J1925,'DE-PARA'!J:K,2,0),VLOOKUP('BD Conta 5294-1'!J1925,'DE-PARA'!K:L,2,0))</f>
        <v>#N/A</v>
      </c>
      <c r="L1925" s="70"/>
      <c r="M1925" s="101">
        <f t="shared" si="59"/>
        <v>0</v>
      </c>
      <c r="O1925" s="1" t="e">
        <f>VLOOKUP(K1925,'Fluxo de Caixa'!B:B,1,0)</f>
        <v>#N/A</v>
      </c>
    </row>
    <row r="1926" spans="2:15">
      <c r="B1926" s="60"/>
      <c r="C1926" s="65"/>
      <c r="D1926" s="66"/>
      <c r="E1926" s="20" t="str">
        <f t="shared" si="60"/>
        <v>1-1900</v>
      </c>
      <c r="F1926" s="69"/>
      <c r="G1926" s="67"/>
      <c r="H1926" s="69"/>
      <c r="I1926" s="60"/>
      <c r="J1926" s="67"/>
      <c r="K1926" s="25" t="e">
        <f>IFERROR(VLOOKUP(J1926,'DE-PARA'!J:K,2,0),VLOOKUP('BD Conta 5294-1'!J1926,'DE-PARA'!K:L,2,0))</f>
        <v>#N/A</v>
      </c>
      <c r="L1926" s="70"/>
      <c r="M1926" s="101">
        <f t="shared" ref="M1926:M1989" si="61">M1925+L1926</f>
        <v>0</v>
      </c>
      <c r="O1926" s="1" t="e">
        <f>VLOOKUP(K1926,'Fluxo de Caixa'!B:B,1,0)</f>
        <v>#N/A</v>
      </c>
    </row>
    <row r="1927" spans="2:15">
      <c r="B1927" s="60"/>
      <c r="C1927" s="65"/>
      <c r="D1927" s="66"/>
      <c r="E1927" s="20" t="str">
        <f t="shared" si="60"/>
        <v>1-1900</v>
      </c>
      <c r="F1927" s="69"/>
      <c r="G1927" s="67"/>
      <c r="H1927" s="69"/>
      <c r="I1927" s="60"/>
      <c r="J1927" s="67"/>
      <c r="K1927" s="25" t="e">
        <f>IFERROR(VLOOKUP(J1927,'DE-PARA'!J:K,2,0),VLOOKUP('BD Conta 5294-1'!J1927,'DE-PARA'!K:L,2,0))</f>
        <v>#N/A</v>
      </c>
      <c r="L1927" s="70"/>
      <c r="M1927" s="101">
        <f t="shared" si="61"/>
        <v>0</v>
      </c>
      <c r="O1927" s="1" t="e">
        <f>VLOOKUP(K1927,'Fluxo de Caixa'!B:B,1,0)</f>
        <v>#N/A</v>
      </c>
    </row>
    <row r="1928" spans="2:15">
      <c r="B1928" s="60"/>
      <c r="C1928" s="65"/>
      <c r="D1928" s="66"/>
      <c r="E1928" s="20" t="str">
        <f t="shared" si="60"/>
        <v>1-1900</v>
      </c>
      <c r="F1928" s="69"/>
      <c r="G1928" s="67"/>
      <c r="H1928" s="69"/>
      <c r="I1928" s="60"/>
      <c r="J1928" s="67"/>
      <c r="K1928" s="25" t="e">
        <f>IFERROR(VLOOKUP(J1928,'DE-PARA'!J:K,2,0),VLOOKUP('BD Conta 5294-1'!J1928,'DE-PARA'!K:L,2,0))</f>
        <v>#N/A</v>
      </c>
      <c r="L1928" s="70"/>
      <c r="M1928" s="101">
        <f t="shared" si="61"/>
        <v>0</v>
      </c>
      <c r="O1928" s="1" t="e">
        <f>VLOOKUP(K1928,'Fluxo de Caixa'!B:B,1,0)</f>
        <v>#N/A</v>
      </c>
    </row>
    <row r="1929" spans="2:15">
      <c r="B1929" s="60"/>
      <c r="C1929" s="65"/>
      <c r="D1929" s="66"/>
      <c r="E1929" s="20" t="str">
        <f t="shared" si="60"/>
        <v>1-1900</v>
      </c>
      <c r="F1929" s="69"/>
      <c r="G1929" s="67"/>
      <c r="H1929" s="69"/>
      <c r="I1929" s="60"/>
      <c r="J1929" s="67"/>
      <c r="K1929" s="25" t="e">
        <f>IFERROR(VLOOKUP(J1929,'DE-PARA'!J:K,2,0),VLOOKUP('BD Conta 5294-1'!J1929,'DE-PARA'!K:L,2,0))</f>
        <v>#N/A</v>
      </c>
      <c r="L1929" s="70"/>
      <c r="M1929" s="101">
        <f t="shared" si="61"/>
        <v>0</v>
      </c>
      <c r="O1929" s="1" t="e">
        <f>VLOOKUP(K1929,'Fluxo de Caixa'!B:B,1,0)</f>
        <v>#N/A</v>
      </c>
    </row>
    <row r="1930" spans="2:15">
      <c r="B1930" s="60"/>
      <c r="C1930" s="65"/>
      <c r="D1930" s="66"/>
      <c r="E1930" s="20" t="str">
        <f t="shared" si="60"/>
        <v>1-1900</v>
      </c>
      <c r="F1930" s="69"/>
      <c r="G1930" s="67"/>
      <c r="H1930" s="69"/>
      <c r="I1930" s="60"/>
      <c r="J1930" s="67"/>
      <c r="K1930" s="25" t="e">
        <f>IFERROR(VLOOKUP(J1930,'DE-PARA'!J:K,2,0),VLOOKUP('BD Conta 5294-1'!J1930,'DE-PARA'!K:L,2,0))</f>
        <v>#N/A</v>
      </c>
      <c r="L1930" s="70"/>
      <c r="M1930" s="101">
        <f t="shared" si="61"/>
        <v>0</v>
      </c>
      <c r="O1930" s="1" t="e">
        <f>VLOOKUP(K1930,'Fluxo de Caixa'!B:B,1,0)</f>
        <v>#N/A</v>
      </c>
    </row>
    <row r="1931" spans="2:15">
      <c r="B1931" s="60"/>
      <c r="C1931" s="65"/>
      <c r="D1931" s="66"/>
      <c r="E1931" s="20" t="str">
        <f t="shared" si="60"/>
        <v>1-1900</v>
      </c>
      <c r="F1931" s="69"/>
      <c r="G1931" s="67"/>
      <c r="H1931" s="69"/>
      <c r="I1931" s="60"/>
      <c r="J1931" s="67"/>
      <c r="K1931" s="25" t="e">
        <f>IFERROR(VLOOKUP(J1931,'DE-PARA'!J:K,2,0),VLOOKUP('BD Conta 5294-1'!J1931,'DE-PARA'!K:L,2,0))</f>
        <v>#N/A</v>
      </c>
      <c r="L1931" s="70"/>
      <c r="M1931" s="101">
        <f t="shared" si="61"/>
        <v>0</v>
      </c>
      <c r="O1931" s="1" t="e">
        <f>VLOOKUP(K1931,'Fluxo de Caixa'!B:B,1,0)</f>
        <v>#N/A</v>
      </c>
    </row>
    <row r="1932" spans="2:15">
      <c r="B1932" s="60"/>
      <c r="C1932" s="65"/>
      <c r="D1932" s="66"/>
      <c r="E1932" s="20" t="str">
        <f t="shared" si="60"/>
        <v>1-1900</v>
      </c>
      <c r="F1932" s="69"/>
      <c r="G1932" s="67"/>
      <c r="H1932" s="69"/>
      <c r="I1932" s="60"/>
      <c r="J1932" s="67"/>
      <c r="K1932" s="25" t="e">
        <f>IFERROR(VLOOKUP(J1932,'DE-PARA'!J:K,2,0),VLOOKUP('BD Conta 5294-1'!J1932,'DE-PARA'!K:L,2,0))</f>
        <v>#N/A</v>
      </c>
      <c r="L1932" s="70"/>
      <c r="M1932" s="101">
        <f t="shared" si="61"/>
        <v>0</v>
      </c>
      <c r="O1932" s="1" t="e">
        <f>VLOOKUP(K1932,'Fluxo de Caixa'!B:B,1,0)</f>
        <v>#N/A</v>
      </c>
    </row>
    <row r="1933" spans="2:15">
      <c r="B1933" s="60"/>
      <c r="C1933" s="65"/>
      <c r="D1933" s="66"/>
      <c r="E1933" s="20" t="str">
        <f t="shared" si="60"/>
        <v>1-1900</v>
      </c>
      <c r="F1933" s="69"/>
      <c r="G1933" s="67"/>
      <c r="H1933" s="69"/>
      <c r="I1933" s="60"/>
      <c r="J1933" s="67"/>
      <c r="K1933" s="25" t="e">
        <f>IFERROR(VLOOKUP(J1933,'DE-PARA'!J:K,2,0),VLOOKUP('BD Conta 5294-1'!J1933,'DE-PARA'!K:L,2,0))</f>
        <v>#N/A</v>
      </c>
      <c r="L1933" s="70"/>
      <c r="M1933" s="101">
        <f t="shared" si="61"/>
        <v>0</v>
      </c>
      <c r="O1933" s="1" t="e">
        <f>VLOOKUP(K1933,'Fluxo de Caixa'!B:B,1,0)</f>
        <v>#N/A</v>
      </c>
    </row>
    <row r="1934" spans="2:15">
      <c r="B1934" s="60"/>
      <c r="C1934" s="65"/>
      <c r="D1934" s="66"/>
      <c r="E1934" s="20" t="str">
        <f t="shared" si="60"/>
        <v>1-1900</v>
      </c>
      <c r="F1934" s="69"/>
      <c r="G1934" s="67"/>
      <c r="H1934" s="69"/>
      <c r="I1934" s="60"/>
      <c r="J1934" s="67"/>
      <c r="K1934" s="25" t="e">
        <f>IFERROR(VLOOKUP(J1934,'DE-PARA'!J:K,2,0),VLOOKUP('BD Conta 5294-1'!J1934,'DE-PARA'!K:L,2,0))</f>
        <v>#N/A</v>
      </c>
      <c r="L1934" s="70"/>
      <c r="M1934" s="101">
        <f t="shared" si="61"/>
        <v>0</v>
      </c>
      <c r="O1934" s="1" t="e">
        <f>VLOOKUP(K1934,'Fluxo de Caixa'!B:B,1,0)</f>
        <v>#N/A</v>
      </c>
    </row>
    <row r="1935" spans="2:15">
      <c r="B1935" s="60"/>
      <c r="C1935" s="65"/>
      <c r="D1935" s="66"/>
      <c r="E1935" s="20" t="str">
        <f t="shared" si="60"/>
        <v>1-1900</v>
      </c>
      <c r="F1935" s="69"/>
      <c r="G1935" s="67"/>
      <c r="H1935" s="69"/>
      <c r="I1935" s="60"/>
      <c r="J1935" s="67"/>
      <c r="K1935" s="25" t="e">
        <f>IFERROR(VLOOKUP(J1935,'DE-PARA'!J:K,2,0),VLOOKUP('BD Conta 5294-1'!J1935,'DE-PARA'!K:L,2,0))</f>
        <v>#N/A</v>
      </c>
      <c r="L1935" s="70"/>
      <c r="M1935" s="101">
        <f t="shared" si="61"/>
        <v>0</v>
      </c>
      <c r="O1935" s="1" t="e">
        <f>VLOOKUP(K1935,'Fluxo de Caixa'!B:B,1,0)</f>
        <v>#N/A</v>
      </c>
    </row>
    <row r="1936" spans="2:15">
      <c r="B1936" s="60"/>
      <c r="C1936" s="65"/>
      <c r="D1936" s="66"/>
      <c r="E1936" s="20" t="str">
        <f t="shared" si="60"/>
        <v>1-1900</v>
      </c>
      <c r="F1936" s="69"/>
      <c r="G1936" s="67"/>
      <c r="H1936" s="69"/>
      <c r="I1936" s="60"/>
      <c r="J1936" s="67"/>
      <c r="K1936" s="25" t="e">
        <f>IFERROR(VLOOKUP(J1936,'DE-PARA'!J:K,2,0),VLOOKUP('BD Conta 5294-1'!J1936,'DE-PARA'!K:L,2,0))</f>
        <v>#N/A</v>
      </c>
      <c r="L1936" s="70"/>
      <c r="M1936" s="101">
        <f t="shared" si="61"/>
        <v>0</v>
      </c>
      <c r="O1936" s="1" t="e">
        <f>VLOOKUP(K1936,'Fluxo de Caixa'!B:B,1,0)</f>
        <v>#N/A</v>
      </c>
    </row>
    <row r="1937" spans="2:15">
      <c r="B1937" s="60"/>
      <c r="C1937" s="65"/>
      <c r="D1937" s="66"/>
      <c r="E1937" s="20" t="str">
        <f t="shared" si="60"/>
        <v>1-1900</v>
      </c>
      <c r="F1937" s="69"/>
      <c r="G1937" s="67"/>
      <c r="H1937" s="69"/>
      <c r="I1937" s="60"/>
      <c r="J1937" s="67"/>
      <c r="K1937" s="25" t="e">
        <f>IFERROR(VLOOKUP(J1937,'DE-PARA'!J:K,2,0),VLOOKUP('BD Conta 5294-1'!J1937,'DE-PARA'!K:L,2,0))</f>
        <v>#N/A</v>
      </c>
      <c r="L1937" s="70"/>
      <c r="M1937" s="101">
        <f t="shared" si="61"/>
        <v>0</v>
      </c>
      <c r="O1937" s="1" t="e">
        <f>VLOOKUP(K1937,'Fluxo de Caixa'!B:B,1,0)</f>
        <v>#N/A</v>
      </c>
    </row>
    <row r="1938" spans="2:15">
      <c r="B1938" s="60"/>
      <c r="C1938" s="65"/>
      <c r="D1938" s="66"/>
      <c r="E1938" s="20" t="str">
        <f t="shared" si="60"/>
        <v>1-1900</v>
      </c>
      <c r="F1938" s="69"/>
      <c r="G1938" s="67"/>
      <c r="H1938" s="69"/>
      <c r="I1938" s="60"/>
      <c r="J1938" s="67"/>
      <c r="K1938" s="25" t="e">
        <f>IFERROR(VLOOKUP(J1938,'DE-PARA'!J:K,2,0),VLOOKUP('BD Conta 5294-1'!J1938,'DE-PARA'!K:L,2,0))</f>
        <v>#N/A</v>
      </c>
      <c r="L1938" s="70"/>
      <c r="M1938" s="101">
        <f t="shared" si="61"/>
        <v>0</v>
      </c>
      <c r="O1938" s="1" t="e">
        <f>VLOOKUP(K1938,'Fluxo de Caixa'!B:B,1,0)</f>
        <v>#N/A</v>
      </c>
    </row>
    <row r="1939" spans="2:15">
      <c r="B1939" s="60"/>
      <c r="C1939" s="65"/>
      <c r="D1939" s="66"/>
      <c r="E1939" s="20" t="str">
        <f t="shared" si="60"/>
        <v>1-1900</v>
      </c>
      <c r="F1939" s="69"/>
      <c r="G1939" s="67"/>
      <c r="H1939" s="69"/>
      <c r="I1939" s="60"/>
      <c r="J1939" s="67"/>
      <c r="K1939" s="25" t="e">
        <f>IFERROR(VLOOKUP(J1939,'DE-PARA'!J:K,2,0),VLOOKUP('BD Conta 5294-1'!J1939,'DE-PARA'!K:L,2,0))</f>
        <v>#N/A</v>
      </c>
      <c r="L1939" s="70"/>
      <c r="M1939" s="101">
        <f t="shared" si="61"/>
        <v>0</v>
      </c>
      <c r="O1939" s="1" t="e">
        <f>VLOOKUP(K1939,'Fluxo de Caixa'!B:B,1,0)</f>
        <v>#N/A</v>
      </c>
    </row>
    <row r="1940" spans="2:15">
      <c r="B1940" s="60"/>
      <c r="C1940" s="65"/>
      <c r="D1940" s="66"/>
      <c r="E1940" s="20" t="str">
        <f t="shared" si="60"/>
        <v>1-1900</v>
      </c>
      <c r="F1940" s="69"/>
      <c r="G1940" s="67"/>
      <c r="H1940" s="69"/>
      <c r="I1940" s="60"/>
      <c r="J1940" s="67"/>
      <c r="K1940" s="25" t="e">
        <f>IFERROR(VLOOKUP(J1940,'DE-PARA'!J:K,2,0),VLOOKUP('BD Conta 5294-1'!J1940,'DE-PARA'!K:L,2,0))</f>
        <v>#N/A</v>
      </c>
      <c r="L1940" s="70"/>
      <c r="M1940" s="101">
        <f t="shared" si="61"/>
        <v>0</v>
      </c>
      <c r="O1940" s="1" t="e">
        <f>VLOOKUP(K1940,'Fluxo de Caixa'!B:B,1,0)</f>
        <v>#N/A</v>
      </c>
    </row>
    <row r="1941" spans="2:15">
      <c r="B1941" s="60"/>
      <c r="C1941" s="65"/>
      <c r="D1941" s="66"/>
      <c r="E1941" s="20" t="str">
        <f t="shared" si="60"/>
        <v>1-1900</v>
      </c>
      <c r="F1941" s="69"/>
      <c r="G1941" s="67"/>
      <c r="H1941" s="69"/>
      <c r="I1941" s="60"/>
      <c r="J1941" s="67"/>
      <c r="K1941" s="25" t="e">
        <f>IFERROR(VLOOKUP(J1941,'DE-PARA'!J:K,2,0),VLOOKUP('BD Conta 5294-1'!J1941,'DE-PARA'!K:L,2,0))</f>
        <v>#N/A</v>
      </c>
      <c r="L1941" s="70"/>
      <c r="M1941" s="101">
        <f t="shared" si="61"/>
        <v>0</v>
      </c>
      <c r="O1941" s="1" t="e">
        <f>VLOOKUP(K1941,'Fluxo de Caixa'!B:B,1,0)</f>
        <v>#N/A</v>
      </c>
    </row>
    <row r="1942" spans="2:15">
      <c r="B1942" s="60"/>
      <c r="C1942" s="65"/>
      <c r="D1942" s="66"/>
      <c r="E1942" s="20" t="str">
        <f t="shared" si="60"/>
        <v>1-1900</v>
      </c>
      <c r="F1942" s="69"/>
      <c r="G1942" s="67"/>
      <c r="H1942" s="69"/>
      <c r="I1942" s="60"/>
      <c r="J1942" s="67"/>
      <c r="K1942" s="25" t="e">
        <f>IFERROR(VLOOKUP(J1942,'DE-PARA'!J:K,2,0),VLOOKUP('BD Conta 5294-1'!J1942,'DE-PARA'!K:L,2,0))</f>
        <v>#N/A</v>
      </c>
      <c r="L1942" s="70"/>
      <c r="M1942" s="101">
        <f t="shared" si="61"/>
        <v>0</v>
      </c>
      <c r="O1942" s="1" t="e">
        <f>VLOOKUP(K1942,'Fluxo de Caixa'!B:B,1,0)</f>
        <v>#N/A</v>
      </c>
    </row>
    <row r="1943" spans="2:15">
      <c r="B1943" s="60"/>
      <c r="C1943" s="65"/>
      <c r="D1943" s="66"/>
      <c r="E1943" s="20" t="str">
        <f t="shared" si="60"/>
        <v>1-1900</v>
      </c>
      <c r="F1943" s="69"/>
      <c r="G1943" s="67"/>
      <c r="H1943" s="69"/>
      <c r="I1943" s="60"/>
      <c r="J1943" s="67"/>
      <c r="K1943" s="25" t="e">
        <f>IFERROR(VLOOKUP(J1943,'DE-PARA'!J:K,2,0),VLOOKUP('BD Conta 5294-1'!J1943,'DE-PARA'!K:L,2,0))</f>
        <v>#N/A</v>
      </c>
      <c r="L1943" s="70"/>
      <c r="M1943" s="101">
        <f t="shared" si="61"/>
        <v>0</v>
      </c>
      <c r="O1943" s="1" t="e">
        <f>VLOOKUP(K1943,'Fluxo de Caixa'!B:B,1,0)</f>
        <v>#N/A</v>
      </c>
    </row>
    <row r="1944" spans="2:15">
      <c r="B1944" s="60"/>
      <c r="C1944" s="65"/>
      <c r="D1944" s="66"/>
      <c r="E1944" s="20" t="str">
        <f t="shared" si="60"/>
        <v>1-1900</v>
      </c>
      <c r="F1944" s="69"/>
      <c r="G1944" s="67"/>
      <c r="H1944" s="69"/>
      <c r="I1944" s="60"/>
      <c r="J1944" s="67"/>
      <c r="K1944" s="25" t="e">
        <f>IFERROR(VLOOKUP(J1944,'DE-PARA'!J:K,2,0),VLOOKUP('BD Conta 5294-1'!J1944,'DE-PARA'!K:L,2,0))</f>
        <v>#N/A</v>
      </c>
      <c r="L1944" s="70"/>
      <c r="M1944" s="101">
        <f t="shared" si="61"/>
        <v>0</v>
      </c>
      <c r="O1944" s="1" t="e">
        <f>VLOOKUP(K1944,'Fluxo de Caixa'!B:B,1,0)</f>
        <v>#N/A</v>
      </c>
    </row>
    <row r="1945" spans="2:15">
      <c r="B1945" s="60"/>
      <c r="C1945" s="65"/>
      <c r="D1945" s="66"/>
      <c r="E1945" s="20" t="str">
        <f t="shared" si="60"/>
        <v>1-1900</v>
      </c>
      <c r="F1945" s="69"/>
      <c r="G1945" s="67"/>
      <c r="H1945" s="69"/>
      <c r="I1945" s="60"/>
      <c r="J1945" s="67"/>
      <c r="K1945" s="25" t="e">
        <f>IFERROR(VLOOKUP(J1945,'DE-PARA'!J:K,2,0),VLOOKUP('BD Conta 5294-1'!J1945,'DE-PARA'!K:L,2,0))</f>
        <v>#N/A</v>
      </c>
      <c r="L1945" s="70"/>
      <c r="M1945" s="101">
        <f t="shared" si="61"/>
        <v>0</v>
      </c>
      <c r="O1945" s="1" t="e">
        <f>VLOOKUP(K1945,'Fluxo de Caixa'!B:B,1,0)</f>
        <v>#N/A</v>
      </c>
    </row>
    <row r="1946" spans="2:15">
      <c r="B1946" s="60"/>
      <c r="C1946" s="65"/>
      <c r="D1946" s="66"/>
      <c r="E1946" s="20" t="str">
        <f t="shared" si="60"/>
        <v>1-1900</v>
      </c>
      <c r="F1946" s="69"/>
      <c r="G1946" s="67"/>
      <c r="H1946" s="69"/>
      <c r="I1946" s="60"/>
      <c r="J1946" s="67"/>
      <c r="K1946" s="25" t="e">
        <f>IFERROR(VLOOKUP(J1946,'DE-PARA'!J:K,2,0),VLOOKUP('BD Conta 5294-1'!J1946,'DE-PARA'!K:L,2,0))</f>
        <v>#N/A</v>
      </c>
      <c r="L1946" s="70"/>
      <c r="M1946" s="101">
        <f t="shared" si="61"/>
        <v>0</v>
      </c>
      <c r="O1946" s="1" t="e">
        <f>VLOOKUP(K1946,'Fluxo de Caixa'!B:B,1,0)</f>
        <v>#N/A</v>
      </c>
    </row>
    <row r="1947" spans="2:15">
      <c r="B1947" s="60"/>
      <c r="C1947" s="65"/>
      <c r="D1947" s="66"/>
      <c r="E1947" s="20" t="str">
        <f t="shared" si="60"/>
        <v>1-1900</v>
      </c>
      <c r="F1947" s="69"/>
      <c r="G1947" s="67"/>
      <c r="H1947" s="69"/>
      <c r="I1947" s="60"/>
      <c r="J1947" s="67"/>
      <c r="K1947" s="25" t="e">
        <f>IFERROR(VLOOKUP(J1947,'DE-PARA'!J:K,2,0),VLOOKUP('BD Conta 5294-1'!J1947,'DE-PARA'!K:L,2,0))</f>
        <v>#N/A</v>
      </c>
      <c r="L1947" s="70"/>
      <c r="M1947" s="101">
        <f t="shared" si="61"/>
        <v>0</v>
      </c>
      <c r="O1947" s="1" t="e">
        <f>VLOOKUP(K1947,'Fluxo de Caixa'!B:B,1,0)</f>
        <v>#N/A</v>
      </c>
    </row>
    <row r="1948" spans="2:15">
      <c r="B1948" s="60"/>
      <c r="C1948" s="65"/>
      <c r="D1948" s="66"/>
      <c r="E1948" s="20" t="str">
        <f t="shared" si="60"/>
        <v>1-1900</v>
      </c>
      <c r="F1948" s="69"/>
      <c r="G1948" s="67"/>
      <c r="H1948" s="69"/>
      <c r="I1948" s="60"/>
      <c r="J1948" s="67"/>
      <c r="K1948" s="25" t="e">
        <f>IFERROR(VLOOKUP(J1948,'DE-PARA'!J:K,2,0),VLOOKUP('BD Conta 5294-1'!J1948,'DE-PARA'!K:L,2,0))</f>
        <v>#N/A</v>
      </c>
      <c r="L1948" s="70"/>
      <c r="M1948" s="101">
        <f t="shared" si="61"/>
        <v>0</v>
      </c>
      <c r="O1948" s="1" t="e">
        <f>VLOOKUP(K1948,'Fluxo de Caixa'!B:B,1,0)</f>
        <v>#N/A</v>
      </c>
    </row>
    <row r="1949" spans="2:15">
      <c r="B1949" s="60"/>
      <c r="C1949" s="65"/>
      <c r="D1949" s="66"/>
      <c r="E1949" s="20" t="str">
        <f t="shared" si="60"/>
        <v>1-1900</v>
      </c>
      <c r="F1949" s="69"/>
      <c r="G1949" s="67"/>
      <c r="H1949" s="69"/>
      <c r="I1949" s="60"/>
      <c r="J1949" s="67"/>
      <c r="K1949" s="25" t="e">
        <f>IFERROR(VLOOKUP(J1949,'DE-PARA'!J:K,2,0),VLOOKUP('BD Conta 5294-1'!J1949,'DE-PARA'!K:L,2,0))</f>
        <v>#N/A</v>
      </c>
      <c r="L1949" s="70"/>
      <c r="M1949" s="101">
        <f t="shared" si="61"/>
        <v>0</v>
      </c>
      <c r="O1949" s="1" t="e">
        <f>VLOOKUP(K1949,'Fluxo de Caixa'!B:B,1,0)</f>
        <v>#N/A</v>
      </c>
    </row>
    <row r="1950" spans="2:15">
      <c r="B1950" s="60"/>
      <c r="C1950" s="65"/>
      <c r="D1950" s="66"/>
      <c r="E1950" s="20" t="str">
        <f t="shared" si="60"/>
        <v>1-1900</v>
      </c>
      <c r="F1950" s="69"/>
      <c r="G1950" s="67"/>
      <c r="H1950" s="69"/>
      <c r="I1950" s="60"/>
      <c r="J1950" s="67"/>
      <c r="K1950" s="25" t="e">
        <f>IFERROR(VLOOKUP(J1950,'DE-PARA'!J:K,2,0),VLOOKUP('BD Conta 5294-1'!J1950,'DE-PARA'!K:L,2,0))</f>
        <v>#N/A</v>
      </c>
      <c r="L1950" s="70"/>
      <c r="M1950" s="101">
        <f t="shared" si="61"/>
        <v>0</v>
      </c>
      <c r="O1950" s="1" t="e">
        <f>VLOOKUP(K1950,'Fluxo de Caixa'!B:B,1,0)</f>
        <v>#N/A</v>
      </c>
    </row>
    <row r="1951" spans="2:15">
      <c r="B1951" s="60"/>
      <c r="C1951" s="65"/>
      <c r="D1951" s="66"/>
      <c r="E1951" s="20" t="str">
        <f t="shared" si="60"/>
        <v>1-1900</v>
      </c>
      <c r="F1951" s="69"/>
      <c r="G1951" s="67"/>
      <c r="H1951" s="69"/>
      <c r="I1951" s="60"/>
      <c r="J1951" s="67"/>
      <c r="K1951" s="25" t="e">
        <f>IFERROR(VLOOKUP(J1951,'DE-PARA'!J:K,2,0),VLOOKUP('BD Conta 5294-1'!J1951,'DE-PARA'!K:L,2,0))</f>
        <v>#N/A</v>
      </c>
      <c r="L1951" s="70"/>
      <c r="M1951" s="101">
        <f t="shared" si="61"/>
        <v>0</v>
      </c>
      <c r="O1951" s="1" t="e">
        <f>VLOOKUP(K1951,'Fluxo de Caixa'!B:B,1,0)</f>
        <v>#N/A</v>
      </c>
    </row>
    <row r="1952" spans="2:15">
      <c r="B1952" s="60"/>
      <c r="C1952" s="65"/>
      <c r="D1952" s="66"/>
      <c r="E1952" s="20" t="str">
        <f t="shared" si="60"/>
        <v>1-1900</v>
      </c>
      <c r="F1952" s="69"/>
      <c r="G1952" s="67"/>
      <c r="H1952" s="69"/>
      <c r="I1952" s="60"/>
      <c r="J1952" s="67"/>
      <c r="K1952" s="25" t="e">
        <f>IFERROR(VLOOKUP(J1952,'DE-PARA'!J:K,2,0),VLOOKUP('BD Conta 5294-1'!J1952,'DE-PARA'!K:L,2,0))</f>
        <v>#N/A</v>
      </c>
      <c r="L1952" s="70"/>
      <c r="M1952" s="101">
        <f t="shared" si="61"/>
        <v>0</v>
      </c>
      <c r="O1952" s="1" t="e">
        <f>VLOOKUP(K1952,'Fluxo de Caixa'!B:B,1,0)</f>
        <v>#N/A</v>
      </c>
    </row>
    <row r="1953" spans="2:15">
      <c r="B1953" s="60"/>
      <c r="C1953" s="65"/>
      <c r="D1953" s="66"/>
      <c r="E1953" s="20" t="str">
        <f t="shared" si="60"/>
        <v>1-1900</v>
      </c>
      <c r="F1953" s="69"/>
      <c r="G1953" s="67"/>
      <c r="H1953" s="69"/>
      <c r="I1953" s="60"/>
      <c r="J1953" s="67"/>
      <c r="K1953" s="25" t="e">
        <f>IFERROR(VLOOKUP(J1953,'DE-PARA'!J:K,2,0),VLOOKUP('BD Conta 5294-1'!J1953,'DE-PARA'!K:L,2,0))</f>
        <v>#N/A</v>
      </c>
      <c r="L1953" s="70"/>
      <c r="M1953" s="101">
        <f t="shared" si="61"/>
        <v>0</v>
      </c>
      <c r="O1953" s="1" t="e">
        <f>VLOOKUP(K1953,'Fluxo de Caixa'!B:B,1,0)</f>
        <v>#N/A</v>
      </c>
    </row>
    <row r="1954" spans="2:15">
      <c r="B1954" s="60"/>
      <c r="C1954" s="65"/>
      <c r="D1954" s="66"/>
      <c r="E1954" s="20" t="str">
        <f t="shared" si="60"/>
        <v>1-1900</v>
      </c>
      <c r="F1954" s="69"/>
      <c r="G1954" s="67"/>
      <c r="H1954" s="69"/>
      <c r="I1954" s="60"/>
      <c r="J1954" s="67"/>
      <c r="K1954" s="25" t="e">
        <f>IFERROR(VLOOKUP(J1954,'DE-PARA'!J:K,2,0),VLOOKUP('BD Conta 5294-1'!J1954,'DE-PARA'!K:L,2,0))</f>
        <v>#N/A</v>
      </c>
      <c r="L1954" s="70"/>
      <c r="M1954" s="101">
        <f t="shared" si="61"/>
        <v>0</v>
      </c>
      <c r="O1954" s="1" t="e">
        <f>VLOOKUP(K1954,'Fluxo de Caixa'!B:B,1,0)</f>
        <v>#N/A</v>
      </c>
    </row>
    <row r="1955" spans="2:15">
      <c r="B1955" s="60"/>
      <c r="C1955" s="65"/>
      <c r="D1955" s="66"/>
      <c r="E1955" s="20" t="str">
        <f t="shared" si="60"/>
        <v>1-1900</v>
      </c>
      <c r="F1955" s="69"/>
      <c r="G1955" s="67"/>
      <c r="H1955" s="69"/>
      <c r="I1955" s="60"/>
      <c r="J1955" s="67"/>
      <c r="K1955" s="25" t="e">
        <f>IFERROR(VLOOKUP(J1955,'DE-PARA'!J:K,2,0),VLOOKUP('BD Conta 5294-1'!J1955,'DE-PARA'!K:L,2,0))</f>
        <v>#N/A</v>
      </c>
      <c r="L1955" s="70"/>
      <c r="M1955" s="101">
        <f t="shared" si="61"/>
        <v>0</v>
      </c>
      <c r="O1955" s="1" t="e">
        <f>VLOOKUP(K1955,'Fluxo de Caixa'!B:B,1,0)</f>
        <v>#N/A</v>
      </c>
    </row>
    <row r="1956" spans="2:15">
      <c r="B1956" s="60"/>
      <c r="C1956" s="65"/>
      <c r="D1956" s="66"/>
      <c r="E1956" s="20" t="str">
        <f t="shared" si="60"/>
        <v>1-1900</v>
      </c>
      <c r="F1956" s="69"/>
      <c r="G1956" s="67"/>
      <c r="H1956" s="69"/>
      <c r="I1956" s="60"/>
      <c r="J1956" s="67"/>
      <c r="K1956" s="25" t="e">
        <f>IFERROR(VLOOKUP(J1956,'DE-PARA'!J:K,2,0),VLOOKUP('BD Conta 5294-1'!J1956,'DE-PARA'!K:L,2,0))</f>
        <v>#N/A</v>
      </c>
      <c r="L1956" s="70"/>
      <c r="M1956" s="101">
        <f t="shared" si="61"/>
        <v>0</v>
      </c>
      <c r="O1956" s="1" t="e">
        <f>VLOOKUP(K1956,'Fluxo de Caixa'!B:B,1,0)</f>
        <v>#N/A</v>
      </c>
    </row>
    <row r="1957" spans="2:15">
      <c r="B1957" s="60"/>
      <c r="C1957" s="65"/>
      <c r="D1957" s="66"/>
      <c r="E1957" s="20" t="str">
        <f t="shared" si="60"/>
        <v>1-1900</v>
      </c>
      <c r="F1957" s="69"/>
      <c r="G1957" s="67"/>
      <c r="H1957" s="69"/>
      <c r="I1957" s="60"/>
      <c r="J1957" s="67"/>
      <c r="K1957" s="25" t="e">
        <f>IFERROR(VLOOKUP(J1957,'DE-PARA'!J:K,2,0),VLOOKUP('BD Conta 5294-1'!J1957,'DE-PARA'!K:L,2,0))</f>
        <v>#N/A</v>
      </c>
      <c r="L1957" s="70"/>
      <c r="M1957" s="101">
        <f t="shared" si="61"/>
        <v>0</v>
      </c>
      <c r="O1957" s="1" t="e">
        <f>VLOOKUP(K1957,'Fluxo de Caixa'!B:B,1,0)</f>
        <v>#N/A</v>
      </c>
    </row>
    <row r="1958" spans="2:15">
      <c r="B1958" s="60"/>
      <c r="C1958" s="65"/>
      <c r="D1958" s="66"/>
      <c r="E1958" s="20" t="str">
        <f t="shared" si="60"/>
        <v>1-1900</v>
      </c>
      <c r="F1958" s="69"/>
      <c r="G1958" s="67"/>
      <c r="H1958" s="69"/>
      <c r="I1958" s="60"/>
      <c r="J1958" s="67"/>
      <c r="K1958" s="25" t="e">
        <f>IFERROR(VLOOKUP(J1958,'DE-PARA'!J:K,2,0),VLOOKUP('BD Conta 5294-1'!J1958,'DE-PARA'!K:L,2,0))</f>
        <v>#N/A</v>
      </c>
      <c r="L1958" s="70"/>
      <c r="M1958" s="101">
        <f t="shared" si="61"/>
        <v>0</v>
      </c>
      <c r="O1958" s="1" t="e">
        <f>VLOOKUP(K1958,'Fluxo de Caixa'!B:B,1,0)</f>
        <v>#N/A</v>
      </c>
    </row>
    <row r="1959" spans="2:15">
      <c r="B1959" s="60"/>
      <c r="C1959" s="65"/>
      <c r="D1959" s="66"/>
      <c r="E1959" s="20" t="str">
        <f t="shared" si="60"/>
        <v>1-1900</v>
      </c>
      <c r="F1959" s="69"/>
      <c r="G1959" s="67"/>
      <c r="H1959" s="69"/>
      <c r="I1959" s="60"/>
      <c r="J1959" s="67"/>
      <c r="K1959" s="25" t="e">
        <f>IFERROR(VLOOKUP(J1959,'DE-PARA'!J:K,2,0),VLOOKUP('BD Conta 5294-1'!J1959,'DE-PARA'!K:L,2,0))</f>
        <v>#N/A</v>
      </c>
      <c r="L1959" s="70"/>
      <c r="M1959" s="101">
        <f t="shared" si="61"/>
        <v>0</v>
      </c>
      <c r="O1959" s="1" t="e">
        <f>VLOOKUP(K1959,'Fluxo de Caixa'!B:B,1,0)</f>
        <v>#N/A</v>
      </c>
    </row>
    <row r="1960" spans="2:15">
      <c r="B1960" s="60"/>
      <c r="C1960" s="65"/>
      <c r="D1960" s="66"/>
      <c r="E1960" s="20" t="str">
        <f t="shared" si="60"/>
        <v>1-1900</v>
      </c>
      <c r="F1960" s="69"/>
      <c r="G1960" s="67"/>
      <c r="H1960" s="69"/>
      <c r="I1960" s="60"/>
      <c r="J1960" s="67"/>
      <c r="K1960" s="25" t="e">
        <f>IFERROR(VLOOKUP(J1960,'DE-PARA'!J:K,2,0),VLOOKUP('BD Conta 5294-1'!J1960,'DE-PARA'!K:L,2,0))</f>
        <v>#N/A</v>
      </c>
      <c r="L1960" s="70"/>
      <c r="M1960" s="101">
        <f t="shared" si="61"/>
        <v>0</v>
      </c>
      <c r="O1960" s="1" t="e">
        <f>VLOOKUP(K1960,'Fluxo de Caixa'!B:B,1,0)</f>
        <v>#N/A</v>
      </c>
    </row>
    <row r="1961" spans="2:15">
      <c r="B1961" s="60"/>
      <c r="C1961" s="65"/>
      <c r="D1961" s="66"/>
      <c r="E1961" s="20" t="str">
        <f t="shared" si="60"/>
        <v>1-1900</v>
      </c>
      <c r="F1961" s="69"/>
      <c r="G1961" s="67"/>
      <c r="H1961" s="69"/>
      <c r="I1961" s="60"/>
      <c r="J1961" s="67"/>
      <c r="K1961" s="25" t="e">
        <f>IFERROR(VLOOKUP(J1961,'DE-PARA'!J:K,2,0),VLOOKUP('BD Conta 5294-1'!J1961,'DE-PARA'!K:L,2,0))</f>
        <v>#N/A</v>
      </c>
      <c r="L1961" s="70"/>
      <c r="M1961" s="101">
        <f t="shared" si="61"/>
        <v>0</v>
      </c>
      <c r="O1961" s="1" t="e">
        <f>VLOOKUP(K1961,'Fluxo de Caixa'!B:B,1,0)</f>
        <v>#N/A</v>
      </c>
    </row>
    <row r="1962" spans="2:15">
      <c r="B1962" s="60"/>
      <c r="C1962" s="65"/>
      <c r="D1962" s="66"/>
      <c r="E1962" s="20" t="str">
        <f t="shared" si="60"/>
        <v>1-1900</v>
      </c>
      <c r="F1962" s="69"/>
      <c r="G1962" s="67"/>
      <c r="H1962" s="69"/>
      <c r="I1962" s="60"/>
      <c r="J1962" s="67"/>
      <c r="K1962" s="25" t="e">
        <f>IFERROR(VLOOKUP(J1962,'DE-PARA'!J:K,2,0),VLOOKUP('BD Conta 5294-1'!J1962,'DE-PARA'!K:L,2,0))</f>
        <v>#N/A</v>
      </c>
      <c r="L1962" s="70"/>
      <c r="M1962" s="101">
        <f t="shared" si="61"/>
        <v>0</v>
      </c>
      <c r="O1962" s="1" t="e">
        <f>VLOOKUP(K1962,'Fluxo de Caixa'!B:B,1,0)</f>
        <v>#N/A</v>
      </c>
    </row>
    <row r="1963" spans="2:15">
      <c r="B1963" s="60"/>
      <c r="C1963" s="65"/>
      <c r="D1963" s="66"/>
      <c r="E1963" s="20" t="str">
        <f t="shared" si="60"/>
        <v>1-1900</v>
      </c>
      <c r="F1963" s="69"/>
      <c r="G1963" s="67"/>
      <c r="H1963" s="69"/>
      <c r="I1963" s="60"/>
      <c r="J1963" s="67"/>
      <c r="K1963" s="25" t="e">
        <f>IFERROR(VLOOKUP(J1963,'DE-PARA'!J:K,2,0),VLOOKUP('BD Conta 5294-1'!J1963,'DE-PARA'!K:L,2,0))</f>
        <v>#N/A</v>
      </c>
      <c r="L1963" s="70"/>
      <c r="M1963" s="101">
        <f t="shared" si="61"/>
        <v>0</v>
      </c>
      <c r="O1963" s="1" t="e">
        <f>VLOOKUP(K1963,'Fluxo de Caixa'!B:B,1,0)</f>
        <v>#N/A</v>
      </c>
    </row>
    <row r="1964" spans="2:15">
      <c r="B1964" s="60"/>
      <c r="C1964" s="65"/>
      <c r="D1964" s="66"/>
      <c r="E1964" s="20" t="str">
        <f t="shared" si="60"/>
        <v>1-1900</v>
      </c>
      <c r="F1964" s="69"/>
      <c r="G1964" s="67"/>
      <c r="H1964" s="69"/>
      <c r="I1964" s="60"/>
      <c r="J1964" s="67"/>
      <c r="K1964" s="25" t="e">
        <f>IFERROR(VLOOKUP(J1964,'DE-PARA'!J:K,2,0),VLOOKUP('BD Conta 5294-1'!J1964,'DE-PARA'!K:L,2,0))</f>
        <v>#N/A</v>
      </c>
      <c r="L1964" s="70"/>
      <c r="M1964" s="101">
        <f t="shared" si="61"/>
        <v>0</v>
      </c>
      <c r="O1964" s="1" t="e">
        <f>VLOOKUP(K1964,'Fluxo de Caixa'!B:B,1,0)</f>
        <v>#N/A</v>
      </c>
    </row>
    <row r="1965" spans="2:15">
      <c r="B1965" s="60"/>
      <c r="C1965" s="65"/>
      <c r="D1965" s="66"/>
      <c r="E1965" s="20" t="str">
        <f t="shared" si="60"/>
        <v>1-1900</v>
      </c>
      <c r="F1965" s="69"/>
      <c r="G1965" s="67"/>
      <c r="H1965" s="69"/>
      <c r="I1965" s="60"/>
      <c r="J1965" s="67"/>
      <c r="K1965" s="25" t="e">
        <f>IFERROR(VLOOKUP(J1965,'DE-PARA'!J:K,2,0),VLOOKUP('BD Conta 5294-1'!J1965,'DE-PARA'!K:L,2,0))</f>
        <v>#N/A</v>
      </c>
      <c r="L1965" s="70"/>
      <c r="M1965" s="101">
        <f t="shared" si="61"/>
        <v>0</v>
      </c>
      <c r="O1965" s="1" t="e">
        <f>VLOOKUP(K1965,'Fluxo de Caixa'!B:B,1,0)</f>
        <v>#N/A</v>
      </c>
    </row>
    <row r="1966" spans="2:15">
      <c r="B1966" s="60"/>
      <c r="C1966" s="65"/>
      <c r="D1966" s="66"/>
      <c r="E1966" s="20" t="str">
        <f t="shared" si="60"/>
        <v>1-1900</v>
      </c>
      <c r="F1966" s="69"/>
      <c r="G1966" s="67"/>
      <c r="H1966" s="69"/>
      <c r="I1966" s="60"/>
      <c r="J1966" s="67"/>
      <c r="K1966" s="25" t="e">
        <f>IFERROR(VLOOKUP(J1966,'DE-PARA'!J:K,2,0),VLOOKUP('BD Conta 5294-1'!J1966,'DE-PARA'!K:L,2,0))</f>
        <v>#N/A</v>
      </c>
      <c r="L1966" s="70"/>
      <c r="M1966" s="101">
        <f t="shared" si="61"/>
        <v>0</v>
      </c>
      <c r="O1966" s="1" t="e">
        <f>VLOOKUP(K1966,'Fluxo de Caixa'!B:B,1,0)</f>
        <v>#N/A</v>
      </c>
    </row>
    <row r="1967" spans="2:15">
      <c r="B1967" s="60"/>
      <c r="C1967" s="65"/>
      <c r="D1967" s="66"/>
      <c r="E1967" s="20" t="str">
        <f t="shared" si="60"/>
        <v>1-1900</v>
      </c>
      <c r="F1967" s="69"/>
      <c r="G1967" s="67"/>
      <c r="H1967" s="69"/>
      <c r="I1967" s="60"/>
      <c r="J1967" s="67"/>
      <c r="K1967" s="25" t="e">
        <f>IFERROR(VLOOKUP(J1967,'DE-PARA'!J:K,2,0),VLOOKUP('BD Conta 5294-1'!J1967,'DE-PARA'!K:L,2,0))</f>
        <v>#N/A</v>
      </c>
      <c r="L1967" s="70"/>
      <c r="M1967" s="101">
        <f t="shared" si="61"/>
        <v>0</v>
      </c>
      <c r="O1967" s="1" t="e">
        <f>VLOOKUP(K1967,'Fluxo de Caixa'!B:B,1,0)</f>
        <v>#N/A</v>
      </c>
    </row>
    <row r="1968" spans="2:15">
      <c r="B1968" s="60"/>
      <c r="C1968" s="65"/>
      <c r="D1968" s="66"/>
      <c r="E1968" s="20" t="str">
        <f t="shared" si="60"/>
        <v>1-1900</v>
      </c>
      <c r="F1968" s="69"/>
      <c r="G1968" s="67"/>
      <c r="H1968" s="69"/>
      <c r="I1968" s="60"/>
      <c r="J1968" s="67"/>
      <c r="K1968" s="25" t="e">
        <f>IFERROR(VLOOKUP(J1968,'DE-PARA'!J:K,2,0),VLOOKUP('BD Conta 5294-1'!J1968,'DE-PARA'!K:L,2,0))</f>
        <v>#N/A</v>
      </c>
      <c r="L1968" s="70"/>
      <c r="M1968" s="101">
        <f t="shared" si="61"/>
        <v>0</v>
      </c>
      <c r="O1968" s="1" t="e">
        <f>VLOOKUP(K1968,'Fluxo de Caixa'!B:B,1,0)</f>
        <v>#N/A</v>
      </c>
    </row>
    <row r="1969" spans="2:15">
      <c r="B1969" s="60"/>
      <c r="C1969" s="65"/>
      <c r="D1969" s="66"/>
      <c r="E1969" s="20" t="str">
        <f t="shared" si="60"/>
        <v>1-1900</v>
      </c>
      <c r="F1969" s="69"/>
      <c r="G1969" s="67"/>
      <c r="H1969" s="69"/>
      <c r="I1969" s="60"/>
      <c r="J1969" s="67"/>
      <c r="K1969" s="25" t="e">
        <f>IFERROR(VLOOKUP(J1969,'DE-PARA'!J:K,2,0),VLOOKUP('BD Conta 5294-1'!J1969,'DE-PARA'!K:L,2,0))</f>
        <v>#N/A</v>
      </c>
      <c r="L1969" s="70"/>
      <c r="M1969" s="101">
        <f t="shared" si="61"/>
        <v>0</v>
      </c>
      <c r="O1969" s="1" t="e">
        <f>VLOOKUP(K1969,'Fluxo de Caixa'!B:B,1,0)</f>
        <v>#N/A</v>
      </c>
    </row>
    <row r="1970" spans="2:15">
      <c r="B1970" s="60"/>
      <c r="C1970" s="65"/>
      <c r="D1970" s="66"/>
      <c r="E1970" s="20" t="str">
        <f t="shared" si="60"/>
        <v>1-1900</v>
      </c>
      <c r="F1970" s="69"/>
      <c r="G1970" s="67"/>
      <c r="H1970" s="69"/>
      <c r="I1970" s="60"/>
      <c r="J1970" s="67"/>
      <c r="K1970" s="25" t="e">
        <f>IFERROR(VLOOKUP(J1970,'DE-PARA'!J:K,2,0),VLOOKUP('BD Conta 5294-1'!J1970,'DE-PARA'!K:L,2,0))</f>
        <v>#N/A</v>
      </c>
      <c r="L1970" s="70"/>
      <c r="M1970" s="101">
        <f t="shared" si="61"/>
        <v>0</v>
      </c>
      <c r="O1970" s="1" t="e">
        <f>VLOOKUP(K1970,'Fluxo de Caixa'!B:B,1,0)</f>
        <v>#N/A</v>
      </c>
    </row>
    <row r="1971" spans="2:15">
      <c r="B1971" s="60"/>
      <c r="C1971" s="65"/>
      <c r="D1971" s="66"/>
      <c r="E1971" s="20" t="str">
        <f t="shared" si="60"/>
        <v>1-1900</v>
      </c>
      <c r="F1971" s="69"/>
      <c r="G1971" s="67"/>
      <c r="H1971" s="69"/>
      <c r="I1971" s="60"/>
      <c r="J1971" s="67"/>
      <c r="K1971" s="25" t="e">
        <f>IFERROR(VLOOKUP(J1971,'DE-PARA'!J:K,2,0),VLOOKUP('BD Conta 5294-1'!J1971,'DE-PARA'!K:L,2,0))</f>
        <v>#N/A</v>
      </c>
      <c r="L1971" s="70"/>
      <c r="M1971" s="101">
        <f t="shared" si="61"/>
        <v>0</v>
      </c>
      <c r="O1971" s="1" t="e">
        <f>VLOOKUP(K1971,'Fluxo de Caixa'!B:B,1,0)</f>
        <v>#N/A</v>
      </c>
    </row>
    <row r="1972" spans="2:15">
      <c r="B1972" s="60"/>
      <c r="C1972" s="65"/>
      <c r="D1972" s="66"/>
      <c r="E1972" s="20" t="str">
        <f t="shared" si="60"/>
        <v>1-1900</v>
      </c>
      <c r="F1972" s="69"/>
      <c r="G1972" s="67"/>
      <c r="H1972" s="69"/>
      <c r="I1972" s="60"/>
      <c r="J1972" s="67"/>
      <c r="K1972" s="25" t="e">
        <f>IFERROR(VLOOKUP(J1972,'DE-PARA'!J:K,2,0),VLOOKUP('BD Conta 5294-1'!J1972,'DE-PARA'!K:L,2,0))</f>
        <v>#N/A</v>
      </c>
      <c r="L1972" s="70"/>
      <c r="M1972" s="101">
        <f t="shared" si="61"/>
        <v>0</v>
      </c>
      <c r="O1972" s="1" t="e">
        <f>VLOOKUP(K1972,'Fluxo de Caixa'!B:B,1,0)</f>
        <v>#N/A</v>
      </c>
    </row>
    <row r="1973" spans="2:15">
      <c r="B1973" s="60"/>
      <c r="C1973" s="65"/>
      <c r="D1973" s="66"/>
      <c r="E1973" s="20" t="str">
        <f t="shared" si="60"/>
        <v>1-1900</v>
      </c>
      <c r="F1973" s="69"/>
      <c r="G1973" s="67"/>
      <c r="H1973" s="69"/>
      <c r="I1973" s="60"/>
      <c r="J1973" s="67"/>
      <c r="K1973" s="25" t="e">
        <f>IFERROR(VLOOKUP(J1973,'DE-PARA'!J:K,2,0),VLOOKUP('BD Conta 5294-1'!J1973,'DE-PARA'!K:L,2,0))</f>
        <v>#N/A</v>
      </c>
      <c r="L1973" s="70"/>
      <c r="M1973" s="101">
        <f t="shared" si="61"/>
        <v>0</v>
      </c>
      <c r="O1973" s="1" t="e">
        <f>VLOOKUP(K1973,'Fluxo de Caixa'!B:B,1,0)</f>
        <v>#N/A</v>
      </c>
    </row>
    <row r="1974" spans="2:15">
      <c r="B1974" s="60"/>
      <c r="C1974" s="65"/>
      <c r="D1974" s="66"/>
      <c r="E1974" s="20" t="str">
        <f t="shared" si="60"/>
        <v>1-1900</v>
      </c>
      <c r="F1974" s="69"/>
      <c r="G1974" s="67"/>
      <c r="H1974" s="69"/>
      <c r="I1974" s="60"/>
      <c r="J1974" s="67"/>
      <c r="K1974" s="25" t="e">
        <f>IFERROR(VLOOKUP(J1974,'DE-PARA'!J:K,2,0),VLOOKUP('BD Conta 5294-1'!J1974,'DE-PARA'!K:L,2,0))</f>
        <v>#N/A</v>
      </c>
      <c r="L1974" s="70"/>
      <c r="M1974" s="101">
        <f t="shared" si="61"/>
        <v>0</v>
      </c>
      <c r="O1974" s="1" t="e">
        <f>VLOOKUP(K1974,'Fluxo de Caixa'!B:B,1,0)</f>
        <v>#N/A</v>
      </c>
    </row>
    <row r="1975" spans="2:15">
      <c r="B1975" s="60"/>
      <c r="C1975" s="65"/>
      <c r="D1975" s="66"/>
      <c r="E1975" s="20" t="str">
        <f t="shared" si="60"/>
        <v>1-1900</v>
      </c>
      <c r="F1975" s="69"/>
      <c r="G1975" s="67"/>
      <c r="H1975" s="69"/>
      <c r="I1975" s="60"/>
      <c r="J1975" s="67"/>
      <c r="K1975" s="25" t="e">
        <f>IFERROR(VLOOKUP(J1975,'DE-PARA'!J:K,2,0),VLOOKUP('BD Conta 5294-1'!J1975,'DE-PARA'!K:L,2,0))</f>
        <v>#N/A</v>
      </c>
      <c r="L1975" s="70"/>
      <c r="M1975" s="101">
        <f t="shared" si="61"/>
        <v>0</v>
      </c>
      <c r="O1975" s="1" t="e">
        <f>VLOOKUP(K1975,'Fluxo de Caixa'!B:B,1,0)</f>
        <v>#N/A</v>
      </c>
    </row>
    <row r="1976" spans="2:15">
      <c r="B1976" s="60"/>
      <c r="C1976" s="65"/>
      <c r="D1976" s="66"/>
      <c r="E1976" s="20" t="str">
        <f t="shared" si="60"/>
        <v>1-1900</v>
      </c>
      <c r="F1976" s="69"/>
      <c r="G1976" s="67"/>
      <c r="H1976" s="69"/>
      <c r="I1976" s="60"/>
      <c r="J1976" s="67"/>
      <c r="K1976" s="25" t="e">
        <f>IFERROR(VLOOKUP(J1976,'DE-PARA'!J:K,2,0),VLOOKUP('BD Conta 5294-1'!J1976,'DE-PARA'!K:L,2,0))</f>
        <v>#N/A</v>
      </c>
      <c r="L1976" s="70"/>
      <c r="M1976" s="101">
        <f t="shared" si="61"/>
        <v>0</v>
      </c>
      <c r="O1976" s="1" t="e">
        <f>VLOOKUP(K1976,'Fluxo de Caixa'!B:B,1,0)</f>
        <v>#N/A</v>
      </c>
    </row>
    <row r="1977" spans="2:15">
      <c r="B1977" s="60"/>
      <c r="C1977" s="65"/>
      <c r="D1977" s="66"/>
      <c r="E1977" s="20" t="str">
        <f t="shared" si="60"/>
        <v>1-1900</v>
      </c>
      <c r="F1977" s="69"/>
      <c r="G1977" s="67"/>
      <c r="H1977" s="69"/>
      <c r="I1977" s="60"/>
      <c r="J1977" s="67"/>
      <c r="K1977" s="25" t="e">
        <f>IFERROR(VLOOKUP(J1977,'DE-PARA'!J:K,2,0),VLOOKUP('BD Conta 5294-1'!J1977,'DE-PARA'!K:L,2,0))</f>
        <v>#N/A</v>
      </c>
      <c r="L1977" s="70"/>
      <c r="M1977" s="101">
        <f t="shared" si="61"/>
        <v>0</v>
      </c>
      <c r="O1977" s="1" t="e">
        <f>VLOOKUP(K1977,'Fluxo de Caixa'!B:B,1,0)</f>
        <v>#N/A</v>
      </c>
    </row>
    <row r="1978" spans="2:15">
      <c r="B1978" s="60"/>
      <c r="C1978" s="65"/>
      <c r="D1978" s="66"/>
      <c r="E1978" s="20" t="str">
        <f t="shared" si="60"/>
        <v>1-1900</v>
      </c>
      <c r="F1978" s="69"/>
      <c r="G1978" s="67"/>
      <c r="H1978" s="69"/>
      <c r="I1978" s="60"/>
      <c r="J1978" s="67"/>
      <c r="K1978" s="25" t="e">
        <f>IFERROR(VLOOKUP(J1978,'DE-PARA'!J:K,2,0),VLOOKUP('BD Conta 5294-1'!J1978,'DE-PARA'!K:L,2,0))</f>
        <v>#N/A</v>
      </c>
      <c r="L1978" s="70"/>
      <c r="M1978" s="101">
        <f t="shared" si="61"/>
        <v>0</v>
      </c>
      <c r="O1978" s="1" t="e">
        <f>VLOOKUP(K1978,'Fluxo de Caixa'!B:B,1,0)</f>
        <v>#N/A</v>
      </c>
    </row>
    <row r="1979" spans="2:15">
      <c r="B1979" s="60"/>
      <c r="C1979" s="65"/>
      <c r="D1979" s="66"/>
      <c r="E1979" s="20" t="str">
        <f t="shared" si="60"/>
        <v>1-1900</v>
      </c>
      <c r="F1979" s="69"/>
      <c r="G1979" s="67"/>
      <c r="H1979" s="69"/>
      <c r="I1979" s="60"/>
      <c r="J1979" s="67"/>
      <c r="K1979" s="25" t="e">
        <f>IFERROR(VLOOKUP(J1979,'DE-PARA'!J:K,2,0),VLOOKUP('BD Conta 5294-1'!J1979,'DE-PARA'!K:L,2,0))</f>
        <v>#N/A</v>
      </c>
      <c r="L1979" s="70"/>
      <c r="M1979" s="101">
        <f t="shared" si="61"/>
        <v>0</v>
      </c>
      <c r="O1979" s="1" t="e">
        <f>VLOOKUP(K1979,'Fluxo de Caixa'!B:B,1,0)</f>
        <v>#N/A</v>
      </c>
    </row>
    <row r="1980" spans="2:15">
      <c r="B1980" s="60"/>
      <c r="C1980" s="65"/>
      <c r="D1980" s="66"/>
      <c r="E1980" s="20" t="str">
        <f t="shared" si="60"/>
        <v>1-1900</v>
      </c>
      <c r="F1980" s="69"/>
      <c r="G1980" s="67"/>
      <c r="H1980" s="69"/>
      <c r="I1980" s="60"/>
      <c r="J1980" s="67"/>
      <c r="K1980" s="25" t="e">
        <f>IFERROR(VLOOKUP(J1980,'DE-PARA'!J:K,2,0),VLOOKUP('BD Conta 5294-1'!J1980,'DE-PARA'!K:L,2,0))</f>
        <v>#N/A</v>
      </c>
      <c r="L1980" s="70"/>
      <c r="M1980" s="101">
        <f t="shared" si="61"/>
        <v>0</v>
      </c>
      <c r="O1980" s="1" t="e">
        <f>VLOOKUP(K1980,'Fluxo de Caixa'!B:B,1,0)</f>
        <v>#N/A</v>
      </c>
    </row>
    <row r="1981" spans="2:15">
      <c r="B1981" s="60"/>
      <c r="C1981" s="65"/>
      <c r="D1981" s="66"/>
      <c r="E1981" s="20" t="str">
        <f t="shared" si="60"/>
        <v>1-1900</v>
      </c>
      <c r="F1981" s="69"/>
      <c r="G1981" s="67"/>
      <c r="H1981" s="69"/>
      <c r="I1981" s="60"/>
      <c r="J1981" s="67"/>
      <c r="K1981" s="25" t="e">
        <f>IFERROR(VLOOKUP(J1981,'DE-PARA'!J:K,2,0),VLOOKUP('BD Conta 5294-1'!J1981,'DE-PARA'!K:L,2,0))</f>
        <v>#N/A</v>
      </c>
      <c r="L1981" s="70"/>
      <c r="M1981" s="101">
        <f t="shared" si="61"/>
        <v>0</v>
      </c>
      <c r="O1981" s="1" t="e">
        <f>VLOOKUP(K1981,'Fluxo de Caixa'!B:B,1,0)</f>
        <v>#N/A</v>
      </c>
    </row>
    <row r="1982" spans="2:15">
      <c r="B1982" s="60"/>
      <c r="C1982" s="65"/>
      <c r="D1982" s="66"/>
      <c r="E1982" s="20" t="str">
        <f t="shared" si="60"/>
        <v>1-1900</v>
      </c>
      <c r="F1982" s="69"/>
      <c r="G1982" s="67"/>
      <c r="H1982" s="69"/>
      <c r="I1982" s="60"/>
      <c r="J1982" s="67"/>
      <c r="K1982" s="25" t="e">
        <f>IFERROR(VLOOKUP(J1982,'DE-PARA'!J:K,2,0),VLOOKUP('BD Conta 5294-1'!J1982,'DE-PARA'!K:L,2,0))</f>
        <v>#N/A</v>
      </c>
      <c r="L1982" s="70"/>
      <c r="M1982" s="101">
        <f t="shared" si="61"/>
        <v>0</v>
      </c>
      <c r="O1982" s="1" t="e">
        <f>VLOOKUP(K1982,'Fluxo de Caixa'!B:B,1,0)</f>
        <v>#N/A</v>
      </c>
    </row>
    <row r="1983" spans="2:15">
      <c r="B1983" s="60"/>
      <c r="C1983" s="65"/>
      <c r="D1983" s="66"/>
      <c r="E1983" s="20" t="str">
        <f t="shared" si="60"/>
        <v>1-1900</v>
      </c>
      <c r="F1983" s="69"/>
      <c r="G1983" s="67"/>
      <c r="H1983" s="69"/>
      <c r="I1983" s="60"/>
      <c r="J1983" s="67"/>
      <c r="K1983" s="25" t="e">
        <f>IFERROR(VLOOKUP(J1983,'DE-PARA'!J:K,2,0),VLOOKUP('BD Conta 5294-1'!J1983,'DE-PARA'!K:L,2,0))</f>
        <v>#N/A</v>
      </c>
      <c r="L1983" s="70"/>
      <c r="M1983" s="101">
        <f t="shared" si="61"/>
        <v>0</v>
      </c>
      <c r="O1983" s="1" t="e">
        <f>VLOOKUP(K1983,'Fluxo de Caixa'!B:B,1,0)</f>
        <v>#N/A</v>
      </c>
    </row>
    <row r="1984" spans="2:15">
      <c r="B1984" s="60"/>
      <c r="C1984" s="65"/>
      <c r="D1984" s="66"/>
      <c r="E1984" s="20" t="str">
        <f t="shared" si="60"/>
        <v>1-1900</v>
      </c>
      <c r="F1984" s="69"/>
      <c r="G1984" s="67"/>
      <c r="H1984" s="69"/>
      <c r="I1984" s="60"/>
      <c r="J1984" s="67"/>
      <c r="K1984" s="25" t="e">
        <f>IFERROR(VLOOKUP(J1984,'DE-PARA'!J:K,2,0),VLOOKUP('BD Conta 5294-1'!J1984,'DE-PARA'!K:L,2,0))</f>
        <v>#N/A</v>
      </c>
      <c r="L1984" s="70"/>
      <c r="M1984" s="101">
        <f t="shared" si="61"/>
        <v>0</v>
      </c>
      <c r="O1984" s="1" t="e">
        <f>VLOOKUP(K1984,'Fluxo de Caixa'!B:B,1,0)</f>
        <v>#N/A</v>
      </c>
    </row>
    <row r="1985" spans="2:15">
      <c r="B1985" s="60"/>
      <c r="C1985" s="65"/>
      <c r="D1985" s="66"/>
      <c r="E1985" s="20" t="str">
        <f t="shared" si="60"/>
        <v>1-1900</v>
      </c>
      <c r="F1985" s="69"/>
      <c r="G1985" s="67"/>
      <c r="H1985" s="69"/>
      <c r="I1985" s="60"/>
      <c r="J1985" s="67"/>
      <c r="K1985" s="25" t="e">
        <f>IFERROR(VLOOKUP(J1985,'DE-PARA'!J:K,2,0),VLOOKUP('BD Conta 5294-1'!J1985,'DE-PARA'!K:L,2,0))</f>
        <v>#N/A</v>
      </c>
      <c r="L1985" s="70"/>
      <c r="M1985" s="101">
        <f t="shared" si="61"/>
        <v>0</v>
      </c>
      <c r="O1985" s="1" t="e">
        <f>VLOOKUP(K1985,'Fluxo de Caixa'!B:B,1,0)</f>
        <v>#N/A</v>
      </c>
    </row>
    <row r="1986" spans="2:15">
      <c r="B1986" s="60"/>
      <c r="C1986" s="65"/>
      <c r="D1986" s="66"/>
      <c r="E1986" s="20" t="str">
        <f t="shared" si="60"/>
        <v>1-1900</v>
      </c>
      <c r="F1986" s="69"/>
      <c r="G1986" s="67"/>
      <c r="H1986" s="69"/>
      <c r="I1986" s="60"/>
      <c r="J1986" s="67"/>
      <c r="K1986" s="25" t="e">
        <f>IFERROR(VLOOKUP(J1986,'DE-PARA'!J:K,2,0),VLOOKUP('BD Conta 5294-1'!J1986,'DE-PARA'!K:L,2,0))</f>
        <v>#N/A</v>
      </c>
      <c r="L1986" s="70"/>
      <c r="M1986" s="101">
        <f t="shared" si="61"/>
        <v>0</v>
      </c>
      <c r="O1986" s="1" t="e">
        <f>VLOOKUP(K1986,'Fluxo de Caixa'!B:B,1,0)</f>
        <v>#N/A</v>
      </c>
    </row>
    <row r="1987" spans="2:15">
      <c r="B1987" s="60"/>
      <c r="C1987" s="65"/>
      <c r="D1987" s="66"/>
      <c r="E1987" s="20" t="str">
        <f t="shared" si="60"/>
        <v>1-1900</v>
      </c>
      <c r="F1987" s="69"/>
      <c r="G1987" s="67"/>
      <c r="H1987" s="69"/>
      <c r="I1987" s="60"/>
      <c r="J1987" s="67"/>
      <c r="K1987" s="25" t="e">
        <f>IFERROR(VLOOKUP(J1987,'DE-PARA'!J:K,2,0),VLOOKUP('BD Conta 5294-1'!J1987,'DE-PARA'!K:L,2,0))</f>
        <v>#N/A</v>
      </c>
      <c r="L1987" s="70"/>
      <c r="M1987" s="101">
        <f t="shared" si="61"/>
        <v>0</v>
      </c>
      <c r="O1987" s="1" t="e">
        <f>VLOOKUP(K1987,'Fluxo de Caixa'!B:B,1,0)</f>
        <v>#N/A</v>
      </c>
    </row>
    <row r="1988" spans="2:15">
      <c r="B1988" s="60"/>
      <c r="C1988" s="65"/>
      <c r="D1988" s="66"/>
      <c r="E1988" s="20" t="str">
        <f t="shared" ref="E1988:E2051" si="62">MONTH(D1988)&amp;"-"&amp;YEAR(D1988)</f>
        <v>1-1900</v>
      </c>
      <c r="F1988" s="69"/>
      <c r="G1988" s="67"/>
      <c r="H1988" s="69"/>
      <c r="I1988" s="60"/>
      <c r="J1988" s="67"/>
      <c r="K1988" s="25" t="e">
        <f>IFERROR(VLOOKUP(J1988,'DE-PARA'!J:K,2,0),VLOOKUP('BD Conta 5294-1'!J1988,'DE-PARA'!K:L,2,0))</f>
        <v>#N/A</v>
      </c>
      <c r="L1988" s="70"/>
      <c r="M1988" s="101">
        <f t="shared" si="61"/>
        <v>0</v>
      </c>
      <c r="O1988" s="1" t="e">
        <f>VLOOKUP(K1988,'Fluxo de Caixa'!B:B,1,0)</f>
        <v>#N/A</v>
      </c>
    </row>
    <row r="1989" spans="2:15">
      <c r="B1989" s="60"/>
      <c r="C1989" s="65"/>
      <c r="D1989" s="66"/>
      <c r="E1989" s="20" t="str">
        <f t="shared" si="62"/>
        <v>1-1900</v>
      </c>
      <c r="F1989" s="69"/>
      <c r="G1989" s="67"/>
      <c r="H1989" s="69"/>
      <c r="I1989" s="60"/>
      <c r="J1989" s="67"/>
      <c r="K1989" s="25" t="e">
        <f>IFERROR(VLOOKUP(J1989,'DE-PARA'!J:K,2,0),VLOOKUP('BD Conta 5294-1'!J1989,'DE-PARA'!K:L,2,0))</f>
        <v>#N/A</v>
      </c>
      <c r="L1989" s="70"/>
      <c r="M1989" s="101">
        <f t="shared" si="61"/>
        <v>0</v>
      </c>
      <c r="O1989" s="1" t="e">
        <f>VLOOKUP(K1989,'Fluxo de Caixa'!B:B,1,0)</f>
        <v>#N/A</v>
      </c>
    </row>
    <row r="1990" spans="2:15">
      <c r="B1990" s="60"/>
      <c r="C1990" s="65"/>
      <c r="D1990" s="66"/>
      <c r="E1990" s="20" t="str">
        <f t="shared" si="62"/>
        <v>1-1900</v>
      </c>
      <c r="F1990" s="69"/>
      <c r="G1990" s="67"/>
      <c r="H1990" s="69"/>
      <c r="I1990" s="60"/>
      <c r="J1990" s="67"/>
      <c r="K1990" s="25" t="e">
        <f>IFERROR(VLOOKUP(J1990,'DE-PARA'!J:K,2,0),VLOOKUP('BD Conta 5294-1'!J1990,'DE-PARA'!K:L,2,0))</f>
        <v>#N/A</v>
      </c>
      <c r="L1990" s="70"/>
      <c r="M1990" s="101">
        <f t="shared" ref="M1990:M2053" si="63">M1989+L1990</f>
        <v>0</v>
      </c>
      <c r="O1990" s="1" t="e">
        <f>VLOOKUP(K1990,'Fluxo de Caixa'!B:B,1,0)</f>
        <v>#N/A</v>
      </c>
    </row>
    <row r="1991" spans="2:15">
      <c r="B1991" s="60"/>
      <c r="C1991" s="65"/>
      <c r="D1991" s="66"/>
      <c r="E1991" s="20" t="str">
        <f t="shared" si="62"/>
        <v>1-1900</v>
      </c>
      <c r="F1991" s="69"/>
      <c r="G1991" s="67"/>
      <c r="H1991" s="69"/>
      <c r="I1991" s="60"/>
      <c r="J1991" s="67"/>
      <c r="K1991" s="25" t="e">
        <f>IFERROR(VLOOKUP(J1991,'DE-PARA'!J:K,2,0),VLOOKUP('BD Conta 5294-1'!J1991,'DE-PARA'!K:L,2,0))</f>
        <v>#N/A</v>
      </c>
      <c r="L1991" s="70"/>
      <c r="M1991" s="101">
        <f t="shared" si="63"/>
        <v>0</v>
      </c>
      <c r="O1991" s="1" t="e">
        <f>VLOOKUP(K1991,'Fluxo de Caixa'!B:B,1,0)</f>
        <v>#N/A</v>
      </c>
    </row>
    <row r="1992" spans="2:15">
      <c r="B1992" s="60"/>
      <c r="C1992" s="65"/>
      <c r="D1992" s="66"/>
      <c r="E1992" s="20" t="str">
        <f t="shared" si="62"/>
        <v>1-1900</v>
      </c>
      <c r="F1992" s="69"/>
      <c r="G1992" s="67"/>
      <c r="H1992" s="69"/>
      <c r="I1992" s="60"/>
      <c r="J1992" s="67"/>
      <c r="K1992" s="25" t="e">
        <f>IFERROR(VLOOKUP(J1992,'DE-PARA'!J:K,2,0),VLOOKUP('BD Conta 5294-1'!J1992,'DE-PARA'!K:L,2,0))</f>
        <v>#N/A</v>
      </c>
      <c r="L1992" s="70"/>
      <c r="M1992" s="101">
        <f t="shared" si="63"/>
        <v>0</v>
      </c>
      <c r="O1992" s="1" t="e">
        <f>VLOOKUP(K1992,'Fluxo de Caixa'!B:B,1,0)</f>
        <v>#N/A</v>
      </c>
    </row>
    <row r="1993" spans="2:15">
      <c r="B1993" s="60"/>
      <c r="C1993" s="65"/>
      <c r="D1993" s="66"/>
      <c r="E1993" s="20" t="str">
        <f t="shared" si="62"/>
        <v>1-1900</v>
      </c>
      <c r="F1993" s="69"/>
      <c r="G1993" s="67"/>
      <c r="H1993" s="69"/>
      <c r="I1993" s="60"/>
      <c r="J1993" s="67"/>
      <c r="K1993" s="25" t="e">
        <f>IFERROR(VLOOKUP(J1993,'DE-PARA'!J:K,2,0),VLOOKUP('BD Conta 5294-1'!J1993,'DE-PARA'!K:L,2,0))</f>
        <v>#N/A</v>
      </c>
      <c r="L1993" s="70"/>
      <c r="M1993" s="101">
        <f t="shared" si="63"/>
        <v>0</v>
      </c>
      <c r="O1993" s="1" t="e">
        <f>VLOOKUP(K1993,'Fluxo de Caixa'!B:B,1,0)</f>
        <v>#N/A</v>
      </c>
    </row>
    <row r="1994" spans="2:15">
      <c r="B1994" s="60"/>
      <c r="C1994" s="65"/>
      <c r="D1994" s="66"/>
      <c r="E1994" s="20" t="str">
        <f t="shared" si="62"/>
        <v>1-1900</v>
      </c>
      <c r="F1994" s="69"/>
      <c r="G1994" s="67"/>
      <c r="H1994" s="69"/>
      <c r="I1994" s="60"/>
      <c r="J1994" s="67"/>
      <c r="K1994" s="25" t="e">
        <f>IFERROR(VLOOKUP(J1994,'DE-PARA'!J:K,2,0),VLOOKUP('BD Conta 5294-1'!J1994,'DE-PARA'!K:L,2,0))</f>
        <v>#N/A</v>
      </c>
      <c r="L1994" s="70"/>
      <c r="M1994" s="101">
        <f t="shared" si="63"/>
        <v>0</v>
      </c>
      <c r="O1994" s="1" t="e">
        <f>VLOOKUP(K1994,'Fluxo de Caixa'!B:B,1,0)</f>
        <v>#N/A</v>
      </c>
    </row>
    <row r="1995" spans="2:15">
      <c r="B1995" s="60"/>
      <c r="C1995" s="65"/>
      <c r="D1995" s="66"/>
      <c r="E1995" s="20" t="str">
        <f t="shared" si="62"/>
        <v>1-1900</v>
      </c>
      <c r="F1995" s="69"/>
      <c r="G1995" s="67"/>
      <c r="H1995" s="69"/>
      <c r="I1995" s="60"/>
      <c r="J1995" s="67"/>
      <c r="K1995" s="25" t="e">
        <f>IFERROR(VLOOKUP(J1995,'DE-PARA'!J:K,2,0),VLOOKUP('BD Conta 5294-1'!J1995,'DE-PARA'!K:L,2,0))</f>
        <v>#N/A</v>
      </c>
      <c r="L1995" s="70"/>
      <c r="M1995" s="101">
        <f t="shared" si="63"/>
        <v>0</v>
      </c>
      <c r="O1995" s="1" t="e">
        <f>VLOOKUP(K1995,'Fluxo de Caixa'!B:B,1,0)</f>
        <v>#N/A</v>
      </c>
    </row>
    <row r="1996" spans="2:15">
      <c r="B1996" s="60"/>
      <c r="C1996" s="65"/>
      <c r="D1996" s="66"/>
      <c r="E1996" s="20" t="str">
        <f t="shared" si="62"/>
        <v>1-1900</v>
      </c>
      <c r="F1996" s="69"/>
      <c r="G1996" s="67"/>
      <c r="H1996" s="69"/>
      <c r="I1996" s="60"/>
      <c r="J1996" s="67"/>
      <c r="K1996" s="25" t="e">
        <f>IFERROR(VLOOKUP(J1996,'DE-PARA'!J:K,2,0),VLOOKUP('BD Conta 5294-1'!J1996,'DE-PARA'!K:L,2,0))</f>
        <v>#N/A</v>
      </c>
      <c r="L1996" s="70"/>
      <c r="M1996" s="101">
        <f t="shared" si="63"/>
        <v>0</v>
      </c>
      <c r="O1996" s="1" t="e">
        <f>VLOOKUP(K1996,'Fluxo de Caixa'!B:B,1,0)</f>
        <v>#N/A</v>
      </c>
    </row>
    <row r="1997" spans="2:15">
      <c r="B1997" s="60"/>
      <c r="C1997" s="65"/>
      <c r="D1997" s="66"/>
      <c r="E1997" s="20" t="str">
        <f t="shared" si="62"/>
        <v>1-1900</v>
      </c>
      <c r="F1997" s="69"/>
      <c r="G1997" s="67"/>
      <c r="H1997" s="69"/>
      <c r="I1997" s="60"/>
      <c r="J1997" s="67"/>
      <c r="K1997" s="25" t="e">
        <f>IFERROR(VLOOKUP(J1997,'DE-PARA'!J:K,2,0),VLOOKUP('BD Conta 5294-1'!J1997,'DE-PARA'!K:L,2,0))</f>
        <v>#N/A</v>
      </c>
      <c r="L1997" s="70"/>
      <c r="M1997" s="101">
        <f t="shared" si="63"/>
        <v>0</v>
      </c>
      <c r="O1997" s="1" t="e">
        <f>VLOOKUP(K1997,'Fluxo de Caixa'!B:B,1,0)</f>
        <v>#N/A</v>
      </c>
    </row>
    <row r="1998" spans="2:15">
      <c r="B1998" s="60"/>
      <c r="C1998" s="65"/>
      <c r="D1998" s="66"/>
      <c r="E1998" s="20" t="str">
        <f t="shared" si="62"/>
        <v>1-1900</v>
      </c>
      <c r="F1998" s="69"/>
      <c r="G1998" s="67"/>
      <c r="H1998" s="69"/>
      <c r="I1998" s="60"/>
      <c r="J1998" s="67"/>
      <c r="K1998" s="25" t="e">
        <f>IFERROR(VLOOKUP(J1998,'DE-PARA'!J:K,2,0),VLOOKUP('BD Conta 5294-1'!J1998,'DE-PARA'!K:L,2,0))</f>
        <v>#N/A</v>
      </c>
      <c r="L1998" s="70"/>
      <c r="M1998" s="101">
        <f t="shared" si="63"/>
        <v>0</v>
      </c>
      <c r="O1998" s="1" t="e">
        <f>VLOOKUP(K1998,'Fluxo de Caixa'!B:B,1,0)</f>
        <v>#N/A</v>
      </c>
    </row>
    <row r="1999" spans="2:15">
      <c r="B1999" s="60"/>
      <c r="C1999" s="65"/>
      <c r="D1999" s="66"/>
      <c r="E1999" s="20" t="str">
        <f t="shared" si="62"/>
        <v>1-1900</v>
      </c>
      <c r="F1999" s="69"/>
      <c r="G1999" s="67"/>
      <c r="H1999" s="69"/>
      <c r="I1999" s="60"/>
      <c r="J1999" s="67"/>
      <c r="K1999" s="25" t="e">
        <f>IFERROR(VLOOKUP(J1999,'DE-PARA'!J:K,2,0),VLOOKUP('BD Conta 5294-1'!J1999,'DE-PARA'!K:L,2,0))</f>
        <v>#N/A</v>
      </c>
      <c r="L1999" s="70"/>
      <c r="M1999" s="101">
        <f t="shared" si="63"/>
        <v>0</v>
      </c>
      <c r="O1999" s="1" t="e">
        <f>VLOOKUP(K1999,'Fluxo de Caixa'!B:B,1,0)</f>
        <v>#N/A</v>
      </c>
    </row>
    <row r="2000" spans="2:15">
      <c r="B2000" s="60"/>
      <c r="C2000" s="65"/>
      <c r="D2000" s="66"/>
      <c r="E2000" s="20" t="str">
        <f t="shared" si="62"/>
        <v>1-1900</v>
      </c>
      <c r="F2000" s="69"/>
      <c r="G2000" s="67"/>
      <c r="H2000" s="69"/>
      <c r="I2000" s="60"/>
      <c r="J2000" s="67"/>
      <c r="K2000" s="25" t="e">
        <f>IFERROR(VLOOKUP(J2000,'DE-PARA'!J:K,2,0),VLOOKUP('BD Conta 5294-1'!J2000,'DE-PARA'!K:L,2,0))</f>
        <v>#N/A</v>
      </c>
      <c r="L2000" s="70"/>
      <c r="M2000" s="101">
        <f t="shared" si="63"/>
        <v>0</v>
      </c>
      <c r="O2000" s="1" t="e">
        <f>VLOOKUP(K2000,'Fluxo de Caixa'!B:B,1,0)</f>
        <v>#N/A</v>
      </c>
    </row>
    <row r="2001" spans="2:15">
      <c r="B2001" s="60"/>
      <c r="C2001" s="65"/>
      <c r="D2001" s="66"/>
      <c r="E2001" s="20" t="str">
        <f t="shared" si="62"/>
        <v>1-1900</v>
      </c>
      <c r="F2001" s="69"/>
      <c r="G2001" s="67"/>
      <c r="H2001" s="69"/>
      <c r="I2001" s="60"/>
      <c r="J2001" s="67"/>
      <c r="K2001" s="25" t="e">
        <f>IFERROR(VLOOKUP(J2001,'DE-PARA'!J:K,2,0),VLOOKUP('BD Conta 5294-1'!J2001,'DE-PARA'!K:L,2,0))</f>
        <v>#N/A</v>
      </c>
      <c r="L2001" s="70"/>
      <c r="M2001" s="101">
        <f t="shared" si="63"/>
        <v>0</v>
      </c>
      <c r="O2001" s="1" t="e">
        <f>VLOOKUP(K2001,'Fluxo de Caixa'!B:B,1,0)</f>
        <v>#N/A</v>
      </c>
    </row>
    <row r="2002" spans="2:15">
      <c r="B2002" s="60"/>
      <c r="C2002" s="65"/>
      <c r="D2002" s="66"/>
      <c r="E2002" s="20" t="str">
        <f t="shared" si="62"/>
        <v>1-1900</v>
      </c>
      <c r="F2002" s="69"/>
      <c r="G2002" s="67"/>
      <c r="H2002" s="69"/>
      <c r="I2002" s="60"/>
      <c r="J2002" s="67"/>
      <c r="K2002" s="25" t="e">
        <f>IFERROR(VLOOKUP(J2002,'DE-PARA'!J:K,2,0),VLOOKUP('BD Conta 5294-1'!J2002,'DE-PARA'!K:L,2,0))</f>
        <v>#N/A</v>
      </c>
      <c r="L2002" s="70"/>
      <c r="M2002" s="101">
        <f t="shared" si="63"/>
        <v>0</v>
      </c>
      <c r="O2002" s="1" t="e">
        <f>VLOOKUP(K2002,'Fluxo de Caixa'!B:B,1,0)</f>
        <v>#N/A</v>
      </c>
    </row>
    <row r="2003" spans="2:15">
      <c r="B2003" s="60"/>
      <c r="C2003" s="65"/>
      <c r="D2003" s="66"/>
      <c r="E2003" s="20" t="str">
        <f t="shared" si="62"/>
        <v>1-1900</v>
      </c>
      <c r="F2003" s="69"/>
      <c r="G2003" s="67"/>
      <c r="H2003" s="69"/>
      <c r="I2003" s="60"/>
      <c r="J2003" s="67"/>
      <c r="K2003" s="25" t="e">
        <f>IFERROR(VLOOKUP(J2003,'DE-PARA'!J:K,2,0),VLOOKUP('BD Conta 5294-1'!J2003,'DE-PARA'!K:L,2,0))</f>
        <v>#N/A</v>
      </c>
      <c r="L2003" s="70"/>
      <c r="M2003" s="101">
        <f t="shared" si="63"/>
        <v>0</v>
      </c>
      <c r="O2003" s="1" t="e">
        <f>VLOOKUP(K2003,'Fluxo de Caixa'!B:B,1,0)</f>
        <v>#N/A</v>
      </c>
    </row>
    <row r="2004" spans="2:15">
      <c r="B2004" s="60"/>
      <c r="C2004" s="65"/>
      <c r="D2004" s="66"/>
      <c r="E2004" s="20" t="str">
        <f t="shared" si="62"/>
        <v>1-1900</v>
      </c>
      <c r="F2004" s="69"/>
      <c r="G2004" s="67"/>
      <c r="H2004" s="69"/>
      <c r="I2004" s="60"/>
      <c r="J2004" s="67"/>
      <c r="K2004" s="25" t="e">
        <f>IFERROR(VLOOKUP(J2004,'DE-PARA'!J:K,2,0),VLOOKUP('BD Conta 5294-1'!J2004,'DE-PARA'!K:L,2,0))</f>
        <v>#N/A</v>
      </c>
      <c r="L2004" s="70"/>
      <c r="M2004" s="101">
        <f t="shared" si="63"/>
        <v>0</v>
      </c>
      <c r="O2004" s="1" t="e">
        <f>VLOOKUP(K2004,'Fluxo de Caixa'!B:B,1,0)</f>
        <v>#N/A</v>
      </c>
    </row>
    <row r="2005" spans="2:15">
      <c r="B2005" s="60"/>
      <c r="C2005" s="65"/>
      <c r="D2005" s="66"/>
      <c r="E2005" s="20" t="str">
        <f t="shared" si="62"/>
        <v>1-1900</v>
      </c>
      <c r="F2005" s="69"/>
      <c r="G2005" s="67"/>
      <c r="H2005" s="69"/>
      <c r="I2005" s="60"/>
      <c r="J2005" s="67"/>
      <c r="K2005" s="25" t="e">
        <f>IFERROR(VLOOKUP(J2005,'DE-PARA'!J:K,2,0),VLOOKUP('BD Conta 5294-1'!J2005,'DE-PARA'!K:L,2,0))</f>
        <v>#N/A</v>
      </c>
      <c r="L2005" s="70"/>
      <c r="M2005" s="101">
        <f t="shared" si="63"/>
        <v>0</v>
      </c>
      <c r="O2005" s="1" t="e">
        <f>VLOOKUP(K2005,'Fluxo de Caixa'!B:B,1,0)</f>
        <v>#N/A</v>
      </c>
    </row>
    <row r="2006" spans="2:15">
      <c r="B2006" s="60"/>
      <c r="C2006" s="65"/>
      <c r="D2006" s="66"/>
      <c r="E2006" s="20" t="str">
        <f t="shared" si="62"/>
        <v>1-1900</v>
      </c>
      <c r="F2006" s="69"/>
      <c r="G2006" s="67"/>
      <c r="H2006" s="69"/>
      <c r="I2006" s="60"/>
      <c r="J2006" s="67"/>
      <c r="K2006" s="25" t="e">
        <f>IFERROR(VLOOKUP(J2006,'DE-PARA'!J:K,2,0),VLOOKUP('BD Conta 5294-1'!J2006,'DE-PARA'!K:L,2,0))</f>
        <v>#N/A</v>
      </c>
      <c r="L2006" s="70"/>
      <c r="M2006" s="101">
        <f t="shared" si="63"/>
        <v>0</v>
      </c>
      <c r="O2006" s="1" t="e">
        <f>VLOOKUP(K2006,'Fluxo de Caixa'!B:B,1,0)</f>
        <v>#N/A</v>
      </c>
    </row>
    <row r="2007" spans="2:15">
      <c r="B2007" s="60"/>
      <c r="C2007" s="65"/>
      <c r="D2007" s="66"/>
      <c r="E2007" s="20" t="str">
        <f t="shared" si="62"/>
        <v>1-1900</v>
      </c>
      <c r="F2007" s="69"/>
      <c r="G2007" s="67"/>
      <c r="H2007" s="69"/>
      <c r="I2007" s="60"/>
      <c r="J2007" s="67"/>
      <c r="K2007" s="25" t="e">
        <f>IFERROR(VLOOKUP(J2007,'DE-PARA'!J:K,2,0),VLOOKUP('BD Conta 5294-1'!J2007,'DE-PARA'!K:L,2,0))</f>
        <v>#N/A</v>
      </c>
      <c r="L2007" s="70"/>
      <c r="M2007" s="101">
        <f t="shared" si="63"/>
        <v>0</v>
      </c>
      <c r="O2007" s="1" t="e">
        <f>VLOOKUP(K2007,'Fluxo de Caixa'!B:B,1,0)</f>
        <v>#N/A</v>
      </c>
    </row>
    <row r="2008" spans="2:15">
      <c r="B2008" s="60"/>
      <c r="C2008" s="65"/>
      <c r="D2008" s="66"/>
      <c r="E2008" s="20" t="str">
        <f t="shared" si="62"/>
        <v>1-1900</v>
      </c>
      <c r="F2008" s="69"/>
      <c r="G2008" s="67"/>
      <c r="H2008" s="69"/>
      <c r="I2008" s="60"/>
      <c r="J2008" s="67"/>
      <c r="K2008" s="25" t="e">
        <f>IFERROR(VLOOKUP(J2008,'DE-PARA'!J:K,2,0),VLOOKUP('BD Conta 5294-1'!J2008,'DE-PARA'!K:L,2,0))</f>
        <v>#N/A</v>
      </c>
      <c r="L2008" s="70"/>
      <c r="M2008" s="101">
        <f t="shared" si="63"/>
        <v>0</v>
      </c>
      <c r="O2008" s="1" t="e">
        <f>VLOOKUP(K2008,'Fluxo de Caixa'!B:B,1,0)</f>
        <v>#N/A</v>
      </c>
    </row>
    <row r="2009" spans="2:15">
      <c r="B2009" s="60"/>
      <c r="C2009" s="65"/>
      <c r="D2009" s="66"/>
      <c r="E2009" s="20" t="str">
        <f t="shared" si="62"/>
        <v>1-1900</v>
      </c>
      <c r="F2009" s="69"/>
      <c r="G2009" s="67"/>
      <c r="H2009" s="69"/>
      <c r="I2009" s="60"/>
      <c r="J2009" s="67"/>
      <c r="K2009" s="25" t="e">
        <f>IFERROR(VLOOKUP(J2009,'DE-PARA'!J:K,2,0),VLOOKUP('BD Conta 5294-1'!J2009,'DE-PARA'!K:L,2,0))</f>
        <v>#N/A</v>
      </c>
      <c r="L2009" s="70"/>
      <c r="M2009" s="101">
        <f t="shared" si="63"/>
        <v>0</v>
      </c>
      <c r="O2009" s="1" t="e">
        <f>VLOOKUP(K2009,'Fluxo de Caixa'!B:B,1,0)</f>
        <v>#N/A</v>
      </c>
    </row>
    <row r="2010" spans="2:15">
      <c r="B2010" s="60"/>
      <c r="C2010" s="65"/>
      <c r="D2010" s="66"/>
      <c r="E2010" s="20" t="str">
        <f t="shared" si="62"/>
        <v>1-1900</v>
      </c>
      <c r="F2010" s="69"/>
      <c r="G2010" s="67"/>
      <c r="H2010" s="69"/>
      <c r="I2010" s="60"/>
      <c r="J2010" s="67"/>
      <c r="K2010" s="25" t="e">
        <f>IFERROR(VLOOKUP(J2010,'DE-PARA'!J:K,2,0),VLOOKUP('BD Conta 5294-1'!J2010,'DE-PARA'!K:L,2,0))</f>
        <v>#N/A</v>
      </c>
      <c r="L2010" s="70"/>
      <c r="M2010" s="101">
        <f t="shared" si="63"/>
        <v>0</v>
      </c>
      <c r="O2010" s="1" t="e">
        <f>VLOOKUP(K2010,'Fluxo de Caixa'!B:B,1,0)</f>
        <v>#N/A</v>
      </c>
    </row>
    <row r="2011" spans="2:15">
      <c r="B2011" s="60"/>
      <c r="C2011" s="65"/>
      <c r="D2011" s="66"/>
      <c r="E2011" s="20" t="str">
        <f t="shared" si="62"/>
        <v>1-1900</v>
      </c>
      <c r="F2011" s="69"/>
      <c r="G2011" s="67"/>
      <c r="H2011" s="69"/>
      <c r="I2011" s="60"/>
      <c r="J2011" s="67"/>
      <c r="K2011" s="25" t="e">
        <f>IFERROR(VLOOKUP(J2011,'DE-PARA'!J:K,2,0),VLOOKUP('BD Conta 5294-1'!J2011,'DE-PARA'!K:L,2,0))</f>
        <v>#N/A</v>
      </c>
      <c r="L2011" s="70"/>
      <c r="M2011" s="101">
        <f t="shared" si="63"/>
        <v>0</v>
      </c>
      <c r="O2011" s="1" t="e">
        <f>VLOOKUP(K2011,'Fluxo de Caixa'!B:B,1,0)</f>
        <v>#N/A</v>
      </c>
    </row>
    <row r="2012" spans="2:15">
      <c r="B2012" s="60"/>
      <c r="C2012" s="65"/>
      <c r="D2012" s="66"/>
      <c r="E2012" s="20" t="str">
        <f t="shared" si="62"/>
        <v>1-1900</v>
      </c>
      <c r="F2012" s="69"/>
      <c r="G2012" s="67"/>
      <c r="H2012" s="69"/>
      <c r="I2012" s="60"/>
      <c r="J2012" s="67"/>
      <c r="K2012" s="25" t="e">
        <f>IFERROR(VLOOKUP(J2012,'DE-PARA'!J:K,2,0),VLOOKUP('BD Conta 5294-1'!J2012,'DE-PARA'!K:L,2,0))</f>
        <v>#N/A</v>
      </c>
      <c r="L2012" s="70"/>
      <c r="M2012" s="101">
        <f t="shared" si="63"/>
        <v>0</v>
      </c>
      <c r="O2012" s="1" t="e">
        <f>VLOOKUP(K2012,'Fluxo de Caixa'!B:B,1,0)</f>
        <v>#N/A</v>
      </c>
    </row>
    <row r="2013" spans="2:15">
      <c r="B2013" s="60"/>
      <c r="C2013" s="65"/>
      <c r="D2013" s="66"/>
      <c r="E2013" s="20" t="str">
        <f t="shared" si="62"/>
        <v>1-1900</v>
      </c>
      <c r="F2013" s="69"/>
      <c r="G2013" s="67"/>
      <c r="H2013" s="69"/>
      <c r="I2013" s="60"/>
      <c r="J2013" s="67"/>
      <c r="K2013" s="25" t="e">
        <f>IFERROR(VLOOKUP(J2013,'DE-PARA'!J:K,2,0),VLOOKUP('BD Conta 5294-1'!J2013,'DE-PARA'!K:L,2,0))</f>
        <v>#N/A</v>
      </c>
      <c r="L2013" s="70"/>
      <c r="M2013" s="101">
        <f t="shared" si="63"/>
        <v>0</v>
      </c>
      <c r="O2013" s="1" t="e">
        <f>VLOOKUP(K2013,'Fluxo de Caixa'!B:B,1,0)</f>
        <v>#N/A</v>
      </c>
    </row>
    <row r="2014" spans="2:15">
      <c r="B2014" s="60"/>
      <c r="C2014" s="65"/>
      <c r="D2014" s="66"/>
      <c r="E2014" s="20" t="str">
        <f t="shared" si="62"/>
        <v>1-1900</v>
      </c>
      <c r="F2014" s="69"/>
      <c r="G2014" s="67"/>
      <c r="H2014" s="69"/>
      <c r="I2014" s="60"/>
      <c r="J2014" s="67"/>
      <c r="K2014" s="25" t="e">
        <f>IFERROR(VLOOKUP(J2014,'DE-PARA'!J:K,2,0),VLOOKUP('BD Conta 5294-1'!J2014,'DE-PARA'!K:L,2,0))</f>
        <v>#N/A</v>
      </c>
      <c r="L2014" s="70"/>
      <c r="M2014" s="101">
        <f t="shared" si="63"/>
        <v>0</v>
      </c>
      <c r="O2014" s="1" t="e">
        <f>VLOOKUP(K2014,'Fluxo de Caixa'!B:B,1,0)</f>
        <v>#N/A</v>
      </c>
    </row>
    <row r="2015" spans="2:15">
      <c r="B2015" s="60"/>
      <c r="C2015" s="65"/>
      <c r="D2015" s="66"/>
      <c r="E2015" s="20" t="str">
        <f t="shared" si="62"/>
        <v>1-1900</v>
      </c>
      <c r="F2015" s="69"/>
      <c r="G2015" s="67"/>
      <c r="H2015" s="69"/>
      <c r="I2015" s="60"/>
      <c r="J2015" s="67"/>
      <c r="K2015" s="25" t="e">
        <f>IFERROR(VLOOKUP(J2015,'DE-PARA'!J:K,2,0),VLOOKUP('BD Conta 5294-1'!J2015,'DE-PARA'!K:L,2,0))</f>
        <v>#N/A</v>
      </c>
      <c r="L2015" s="70"/>
      <c r="M2015" s="101">
        <f t="shared" si="63"/>
        <v>0</v>
      </c>
      <c r="O2015" s="1" t="e">
        <f>VLOOKUP(K2015,'Fluxo de Caixa'!B:B,1,0)</f>
        <v>#N/A</v>
      </c>
    </row>
    <row r="2016" spans="2:15">
      <c r="B2016" s="60"/>
      <c r="C2016" s="65"/>
      <c r="D2016" s="66"/>
      <c r="E2016" s="20" t="str">
        <f t="shared" si="62"/>
        <v>1-1900</v>
      </c>
      <c r="F2016" s="69"/>
      <c r="G2016" s="67"/>
      <c r="H2016" s="69"/>
      <c r="I2016" s="60"/>
      <c r="J2016" s="67"/>
      <c r="K2016" s="25" t="e">
        <f>IFERROR(VLOOKUP(J2016,'DE-PARA'!J:K,2,0),VLOOKUP('BD Conta 5294-1'!J2016,'DE-PARA'!K:L,2,0))</f>
        <v>#N/A</v>
      </c>
      <c r="L2016" s="70"/>
      <c r="M2016" s="101">
        <f t="shared" si="63"/>
        <v>0</v>
      </c>
      <c r="O2016" s="1" t="e">
        <f>VLOOKUP(K2016,'Fluxo de Caixa'!B:B,1,0)</f>
        <v>#N/A</v>
      </c>
    </row>
    <row r="2017" spans="2:15">
      <c r="B2017" s="60"/>
      <c r="C2017" s="65"/>
      <c r="D2017" s="66"/>
      <c r="E2017" s="20" t="str">
        <f t="shared" si="62"/>
        <v>1-1900</v>
      </c>
      <c r="F2017" s="69"/>
      <c r="G2017" s="67"/>
      <c r="H2017" s="69"/>
      <c r="I2017" s="60"/>
      <c r="J2017" s="67"/>
      <c r="K2017" s="25" t="e">
        <f>IFERROR(VLOOKUP(J2017,'DE-PARA'!J:K,2,0),VLOOKUP('BD Conta 5294-1'!J2017,'DE-PARA'!K:L,2,0))</f>
        <v>#N/A</v>
      </c>
      <c r="L2017" s="70"/>
      <c r="M2017" s="101">
        <f t="shared" si="63"/>
        <v>0</v>
      </c>
      <c r="O2017" s="1" t="e">
        <f>VLOOKUP(K2017,'Fluxo de Caixa'!B:B,1,0)</f>
        <v>#N/A</v>
      </c>
    </row>
    <row r="2018" spans="2:15">
      <c r="B2018" s="60"/>
      <c r="C2018" s="65"/>
      <c r="D2018" s="66"/>
      <c r="E2018" s="20" t="str">
        <f t="shared" si="62"/>
        <v>1-1900</v>
      </c>
      <c r="F2018" s="69"/>
      <c r="G2018" s="67"/>
      <c r="H2018" s="69"/>
      <c r="I2018" s="60"/>
      <c r="J2018" s="67"/>
      <c r="K2018" s="25" t="e">
        <f>IFERROR(VLOOKUP(J2018,'DE-PARA'!J:K,2,0),VLOOKUP('BD Conta 5294-1'!J2018,'DE-PARA'!K:L,2,0))</f>
        <v>#N/A</v>
      </c>
      <c r="L2018" s="70"/>
      <c r="M2018" s="101">
        <f t="shared" si="63"/>
        <v>0</v>
      </c>
      <c r="O2018" s="1" t="e">
        <f>VLOOKUP(K2018,'Fluxo de Caixa'!B:B,1,0)</f>
        <v>#N/A</v>
      </c>
    </row>
    <row r="2019" spans="2:15">
      <c r="B2019" s="60"/>
      <c r="C2019" s="65"/>
      <c r="D2019" s="66"/>
      <c r="E2019" s="20" t="str">
        <f t="shared" si="62"/>
        <v>1-1900</v>
      </c>
      <c r="F2019" s="69"/>
      <c r="G2019" s="67"/>
      <c r="H2019" s="69"/>
      <c r="I2019" s="60"/>
      <c r="J2019" s="67"/>
      <c r="K2019" s="25" t="e">
        <f>IFERROR(VLOOKUP(J2019,'DE-PARA'!J:K,2,0),VLOOKUP('BD Conta 5294-1'!J2019,'DE-PARA'!K:L,2,0))</f>
        <v>#N/A</v>
      </c>
      <c r="L2019" s="70"/>
      <c r="M2019" s="101">
        <f t="shared" si="63"/>
        <v>0</v>
      </c>
      <c r="O2019" s="1" t="e">
        <f>VLOOKUP(K2019,'Fluxo de Caixa'!B:B,1,0)</f>
        <v>#N/A</v>
      </c>
    </row>
    <row r="2020" spans="2:15">
      <c r="B2020" s="60"/>
      <c r="C2020" s="65"/>
      <c r="D2020" s="66"/>
      <c r="E2020" s="20" t="str">
        <f t="shared" si="62"/>
        <v>1-1900</v>
      </c>
      <c r="F2020" s="69"/>
      <c r="G2020" s="67"/>
      <c r="H2020" s="69"/>
      <c r="I2020" s="60"/>
      <c r="J2020" s="67"/>
      <c r="K2020" s="25" t="e">
        <f>IFERROR(VLOOKUP(J2020,'DE-PARA'!J:K,2,0),VLOOKUP('BD Conta 5294-1'!J2020,'DE-PARA'!K:L,2,0))</f>
        <v>#N/A</v>
      </c>
      <c r="L2020" s="70"/>
      <c r="M2020" s="101">
        <f t="shared" si="63"/>
        <v>0</v>
      </c>
      <c r="O2020" s="1" t="e">
        <f>VLOOKUP(K2020,'Fluxo de Caixa'!B:B,1,0)</f>
        <v>#N/A</v>
      </c>
    </row>
    <row r="2021" spans="2:15">
      <c r="B2021" s="60"/>
      <c r="C2021" s="65"/>
      <c r="D2021" s="66"/>
      <c r="E2021" s="20" t="str">
        <f t="shared" si="62"/>
        <v>1-1900</v>
      </c>
      <c r="F2021" s="69"/>
      <c r="G2021" s="67"/>
      <c r="H2021" s="69"/>
      <c r="I2021" s="60"/>
      <c r="J2021" s="67"/>
      <c r="K2021" s="25" t="e">
        <f>IFERROR(VLOOKUP(J2021,'DE-PARA'!J:K,2,0),VLOOKUP('BD Conta 5294-1'!J2021,'DE-PARA'!K:L,2,0))</f>
        <v>#N/A</v>
      </c>
      <c r="L2021" s="70"/>
      <c r="M2021" s="101">
        <f t="shared" si="63"/>
        <v>0</v>
      </c>
      <c r="O2021" s="1" t="e">
        <f>VLOOKUP(K2021,'Fluxo de Caixa'!B:B,1,0)</f>
        <v>#N/A</v>
      </c>
    </row>
    <row r="2022" spans="2:15">
      <c r="B2022" s="60"/>
      <c r="C2022" s="65"/>
      <c r="D2022" s="66"/>
      <c r="E2022" s="20" t="str">
        <f t="shared" si="62"/>
        <v>1-1900</v>
      </c>
      <c r="F2022" s="69"/>
      <c r="G2022" s="67"/>
      <c r="H2022" s="69"/>
      <c r="I2022" s="60"/>
      <c r="J2022" s="67"/>
      <c r="K2022" s="25" t="e">
        <f>IFERROR(VLOOKUP(J2022,'DE-PARA'!J:K,2,0),VLOOKUP('BD Conta 5294-1'!J2022,'DE-PARA'!K:L,2,0))</f>
        <v>#N/A</v>
      </c>
      <c r="L2022" s="70"/>
      <c r="M2022" s="101">
        <f t="shared" si="63"/>
        <v>0</v>
      </c>
      <c r="O2022" s="1" t="e">
        <f>VLOOKUP(K2022,'Fluxo de Caixa'!B:B,1,0)</f>
        <v>#N/A</v>
      </c>
    </row>
    <row r="2023" spans="2:15">
      <c r="B2023" s="60"/>
      <c r="C2023" s="65"/>
      <c r="D2023" s="66"/>
      <c r="E2023" s="20" t="str">
        <f t="shared" si="62"/>
        <v>1-1900</v>
      </c>
      <c r="F2023" s="69"/>
      <c r="G2023" s="67"/>
      <c r="H2023" s="69"/>
      <c r="I2023" s="60"/>
      <c r="J2023" s="67"/>
      <c r="K2023" s="25" t="e">
        <f>IFERROR(VLOOKUP(J2023,'DE-PARA'!J:K,2,0),VLOOKUP('BD Conta 5294-1'!J2023,'DE-PARA'!K:L,2,0))</f>
        <v>#N/A</v>
      </c>
      <c r="L2023" s="70"/>
      <c r="M2023" s="101">
        <f t="shared" si="63"/>
        <v>0</v>
      </c>
      <c r="O2023" s="1" t="e">
        <f>VLOOKUP(K2023,'Fluxo de Caixa'!B:B,1,0)</f>
        <v>#N/A</v>
      </c>
    </row>
    <row r="2024" spans="2:15">
      <c r="B2024" s="60"/>
      <c r="C2024" s="65"/>
      <c r="D2024" s="66"/>
      <c r="E2024" s="20" t="str">
        <f t="shared" si="62"/>
        <v>1-1900</v>
      </c>
      <c r="F2024" s="69"/>
      <c r="G2024" s="67"/>
      <c r="H2024" s="69"/>
      <c r="I2024" s="60"/>
      <c r="J2024" s="67"/>
      <c r="K2024" s="25" t="e">
        <f>IFERROR(VLOOKUP(J2024,'DE-PARA'!J:K,2,0),VLOOKUP('BD Conta 5294-1'!J2024,'DE-PARA'!K:L,2,0))</f>
        <v>#N/A</v>
      </c>
      <c r="L2024" s="70"/>
      <c r="M2024" s="101">
        <f t="shared" si="63"/>
        <v>0</v>
      </c>
      <c r="O2024" s="1" t="e">
        <f>VLOOKUP(K2024,'Fluxo de Caixa'!B:B,1,0)</f>
        <v>#N/A</v>
      </c>
    </row>
    <row r="2025" spans="2:15">
      <c r="B2025" s="60"/>
      <c r="C2025" s="65"/>
      <c r="D2025" s="66"/>
      <c r="E2025" s="20" t="str">
        <f t="shared" si="62"/>
        <v>1-1900</v>
      </c>
      <c r="F2025" s="69"/>
      <c r="G2025" s="67"/>
      <c r="H2025" s="69"/>
      <c r="I2025" s="60"/>
      <c r="J2025" s="67"/>
      <c r="K2025" s="25" t="e">
        <f>IFERROR(VLOOKUP(J2025,'DE-PARA'!J:K,2,0),VLOOKUP('BD Conta 5294-1'!J2025,'DE-PARA'!K:L,2,0))</f>
        <v>#N/A</v>
      </c>
      <c r="L2025" s="70"/>
      <c r="M2025" s="101">
        <f t="shared" si="63"/>
        <v>0</v>
      </c>
      <c r="O2025" s="1" t="e">
        <f>VLOOKUP(K2025,'Fluxo de Caixa'!B:B,1,0)</f>
        <v>#N/A</v>
      </c>
    </row>
    <row r="2026" spans="2:15">
      <c r="B2026" s="60"/>
      <c r="C2026" s="65"/>
      <c r="D2026" s="66"/>
      <c r="E2026" s="20" t="str">
        <f t="shared" si="62"/>
        <v>1-1900</v>
      </c>
      <c r="F2026" s="69"/>
      <c r="G2026" s="67"/>
      <c r="H2026" s="69"/>
      <c r="I2026" s="60"/>
      <c r="J2026" s="67"/>
      <c r="K2026" s="25" t="e">
        <f>IFERROR(VLOOKUP(J2026,'DE-PARA'!J:K,2,0),VLOOKUP('BD Conta 5294-1'!J2026,'DE-PARA'!K:L,2,0))</f>
        <v>#N/A</v>
      </c>
      <c r="L2026" s="70"/>
      <c r="M2026" s="101">
        <f t="shared" si="63"/>
        <v>0</v>
      </c>
      <c r="O2026" s="1" t="e">
        <f>VLOOKUP(K2026,'Fluxo de Caixa'!B:B,1,0)</f>
        <v>#N/A</v>
      </c>
    </row>
    <row r="2027" spans="2:15">
      <c r="B2027" s="60"/>
      <c r="C2027" s="65"/>
      <c r="D2027" s="66"/>
      <c r="E2027" s="20" t="str">
        <f t="shared" si="62"/>
        <v>1-1900</v>
      </c>
      <c r="F2027" s="69"/>
      <c r="G2027" s="67"/>
      <c r="H2027" s="69"/>
      <c r="I2027" s="60"/>
      <c r="J2027" s="67"/>
      <c r="K2027" s="25" t="e">
        <f>IFERROR(VLOOKUP(J2027,'DE-PARA'!J:K,2,0),VLOOKUP('BD Conta 5294-1'!J2027,'DE-PARA'!K:L,2,0))</f>
        <v>#N/A</v>
      </c>
      <c r="L2027" s="70"/>
      <c r="M2027" s="101">
        <f t="shared" si="63"/>
        <v>0</v>
      </c>
      <c r="O2027" s="1" t="e">
        <f>VLOOKUP(K2027,'Fluxo de Caixa'!B:B,1,0)</f>
        <v>#N/A</v>
      </c>
    </row>
    <row r="2028" spans="2:15">
      <c r="B2028" s="60"/>
      <c r="C2028" s="65"/>
      <c r="D2028" s="66"/>
      <c r="E2028" s="20" t="str">
        <f t="shared" si="62"/>
        <v>1-1900</v>
      </c>
      <c r="F2028" s="69"/>
      <c r="G2028" s="67"/>
      <c r="H2028" s="69"/>
      <c r="I2028" s="60"/>
      <c r="J2028" s="67"/>
      <c r="K2028" s="25" t="e">
        <f>IFERROR(VLOOKUP(J2028,'DE-PARA'!J:K,2,0),VLOOKUP('BD Conta 5294-1'!J2028,'DE-PARA'!K:L,2,0))</f>
        <v>#N/A</v>
      </c>
      <c r="L2028" s="70"/>
      <c r="M2028" s="101">
        <f t="shared" si="63"/>
        <v>0</v>
      </c>
      <c r="O2028" s="1" t="e">
        <f>VLOOKUP(K2028,'Fluxo de Caixa'!B:B,1,0)</f>
        <v>#N/A</v>
      </c>
    </row>
    <row r="2029" spans="2:15">
      <c r="B2029" s="60"/>
      <c r="C2029" s="65"/>
      <c r="D2029" s="66"/>
      <c r="E2029" s="20" t="str">
        <f t="shared" si="62"/>
        <v>1-1900</v>
      </c>
      <c r="F2029" s="69"/>
      <c r="G2029" s="67"/>
      <c r="H2029" s="69"/>
      <c r="I2029" s="60"/>
      <c r="J2029" s="67"/>
      <c r="K2029" s="25" t="e">
        <f>IFERROR(VLOOKUP(J2029,'DE-PARA'!J:K,2,0),VLOOKUP('BD Conta 5294-1'!J2029,'DE-PARA'!K:L,2,0))</f>
        <v>#N/A</v>
      </c>
      <c r="L2029" s="70"/>
      <c r="M2029" s="101">
        <f t="shared" si="63"/>
        <v>0</v>
      </c>
      <c r="O2029" s="1" t="e">
        <f>VLOOKUP(K2029,'Fluxo de Caixa'!B:B,1,0)</f>
        <v>#N/A</v>
      </c>
    </row>
    <row r="2030" spans="2:15">
      <c r="B2030" s="60"/>
      <c r="C2030" s="65"/>
      <c r="D2030" s="66"/>
      <c r="E2030" s="20" t="str">
        <f t="shared" si="62"/>
        <v>1-1900</v>
      </c>
      <c r="F2030" s="69"/>
      <c r="G2030" s="67"/>
      <c r="H2030" s="69"/>
      <c r="I2030" s="60"/>
      <c r="J2030" s="67"/>
      <c r="K2030" s="25" t="e">
        <f>IFERROR(VLOOKUP(J2030,'DE-PARA'!J:K,2,0),VLOOKUP('BD Conta 5294-1'!J2030,'DE-PARA'!K:L,2,0))</f>
        <v>#N/A</v>
      </c>
      <c r="L2030" s="70"/>
      <c r="M2030" s="101">
        <f t="shared" si="63"/>
        <v>0</v>
      </c>
      <c r="O2030" s="1" t="e">
        <f>VLOOKUP(K2030,'Fluxo de Caixa'!B:B,1,0)</f>
        <v>#N/A</v>
      </c>
    </row>
    <row r="2031" spans="2:15">
      <c r="B2031" s="60"/>
      <c r="C2031" s="65"/>
      <c r="D2031" s="66"/>
      <c r="E2031" s="20" t="str">
        <f t="shared" si="62"/>
        <v>1-1900</v>
      </c>
      <c r="F2031" s="69"/>
      <c r="G2031" s="67"/>
      <c r="H2031" s="69"/>
      <c r="I2031" s="60"/>
      <c r="J2031" s="67"/>
      <c r="K2031" s="25" t="e">
        <f>IFERROR(VLOOKUP(J2031,'DE-PARA'!J:K,2,0),VLOOKUP('BD Conta 5294-1'!J2031,'DE-PARA'!K:L,2,0))</f>
        <v>#N/A</v>
      </c>
      <c r="L2031" s="70"/>
      <c r="M2031" s="101">
        <f t="shared" si="63"/>
        <v>0</v>
      </c>
      <c r="O2031" s="1" t="e">
        <f>VLOOKUP(K2031,'Fluxo de Caixa'!B:B,1,0)</f>
        <v>#N/A</v>
      </c>
    </row>
    <row r="2032" spans="2:15">
      <c r="B2032" s="60"/>
      <c r="C2032" s="65"/>
      <c r="D2032" s="66"/>
      <c r="E2032" s="20" t="str">
        <f t="shared" si="62"/>
        <v>1-1900</v>
      </c>
      <c r="F2032" s="69"/>
      <c r="G2032" s="67"/>
      <c r="H2032" s="69"/>
      <c r="I2032" s="60"/>
      <c r="J2032" s="67"/>
      <c r="K2032" s="25" t="e">
        <f>IFERROR(VLOOKUP(J2032,'DE-PARA'!J:K,2,0),VLOOKUP('BD Conta 5294-1'!J2032,'DE-PARA'!K:L,2,0))</f>
        <v>#N/A</v>
      </c>
      <c r="L2032" s="70"/>
      <c r="M2032" s="101">
        <f t="shared" si="63"/>
        <v>0</v>
      </c>
      <c r="O2032" s="1" t="e">
        <f>VLOOKUP(K2032,'Fluxo de Caixa'!B:B,1,0)</f>
        <v>#N/A</v>
      </c>
    </row>
    <row r="2033" spans="2:15">
      <c r="B2033" s="60"/>
      <c r="C2033" s="65"/>
      <c r="D2033" s="66"/>
      <c r="E2033" s="20" t="str">
        <f t="shared" si="62"/>
        <v>1-1900</v>
      </c>
      <c r="F2033" s="69"/>
      <c r="G2033" s="67"/>
      <c r="H2033" s="69"/>
      <c r="I2033" s="60"/>
      <c r="J2033" s="67"/>
      <c r="K2033" s="25" t="e">
        <f>IFERROR(VLOOKUP(J2033,'DE-PARA'!J:K,2,0),VLOOKUP('BD Conta 5294-1'!J2033,'DE-PARA'!K:L,2,0))</f>
        <v>#N/A</v>
      </c>
      <c r="L2033" s="70"/>
      <c r="M2033" s="101">
        <f t="shared" si="63"/>
        <v>0</v>
      </c>
      <c r="O2033" s="1" t="e">
        <f>VLOOKUP(K2033,'Fluxo de Caixa'!B:B,1,0)</f>
        <v>#N/A</v>
      </c>
    </row>
    <row r="2034" spans="2:15">
      <c r="B2034" s="60"/>
      <c r="C2034" s="65"/>
      <c r="D2034" s="66"/>
      <c r="E2034" s="20" t="str">
        <f t="shared" si="62"/>
        <v>1-1900</v>
      </c>
      <c r="F2034" s="69"/>
      <c r="G2034" s="67"/>
      <c r="H2034" s="69"/>
      <c r="I2034" s="60"/>
      <c r="J2034" s="67"/>
      <c r="K2034" s="25" t="e">
        <f>IFERROR(VLOOKUP(J2034,'DE-PARA'!J:K,2,0),VLOOKUP('BD Conta 5294-1'!J2034,'DE-PARA'!K:L,2,0))</f>
        <v>#N/A</v>
      </c>
      <c r="L2034" s="70"/>
      <c r="M2034" s="101">
        <f t="shared" si="63"/>
        <v>0</v>
      </c>
      <c r="O2034" s="1" t="e">
        <f>VLOOKUP(K2034,'Fluxo de Caixa'!B:B,1,0)</f>
        <v>#N/A</v>
      </c>
    </row>
    <row r="2035" spans="2:15">
      <c r="B2035" s="60"/>
      <c r="C2035" s="65"/>
      <c r="D2035" s="66"/>
      <c r="E2035" s="20" t="str">
        <f t="shared" si="62"/>
        <v>1-1900</v>
      </c>
      <c r="F2035" s="69"/>
      <c r="G2035" s="67"/>
      <c r="H2035" s="69"/>
      <c r="I2035" s="60"/>
      <c r="J2035" s="67"/>
      <c r="K2035" s="25" t="e">
        <f>IFERROR(VLOOKUP(J2035,'DE-PARA'!J:K,2,0),VLOOKUP('BD Conta 5294-1'!J2035,'DE-PARA'!K:L,2,0))</f>
        <v>#N/A</v>
      </c>
      <c r="L2035" s="70"/>
      <c r="M2035" s="101">
        <f t="shared" si="63"/>
        <v>0</v>
      </c>
      <c r="O2035" s="1" t="e">
        <f>VLOOKUP(K2035,'Fluxo de Caixa'!B:B,1,0)</f>
        <v>#N/A</v>
      </c>
    </row>
    <row r="2036" spans="2:15">
      <c r="B2036" s="60"/>
      <c r="C2036" s="65"/>
      <c r="D2036" s="66"/>
      <c r="E2036" s="20" t="str">
        <f t="shared" si="62"/>
        <v>1-1900</v>
      </c>
      <c r="F2036" s="69"/>
      <c r="G2036" s="67"/>
      <c r="H2036" s="69"/>
      <c r="I2036" s="60"/>
      <c r="J2036" s="67"/>
      <c r="K2036" s="25" t="e">
        <f>IFERROR(VLOOKUP(J2036,'DE-PARA'!J:K,2,0),VLOOKUP('BD Conta 5294-1'!J2036,'DE-PARA'!K:L,2,0))</f>
        <v>#N/A</v>
      </c>
      <c r="L2036" s="70"/>
      <c r="M2036" s="101">
        <f t="shared" si="63"/>
        <v>0</v>
      </c>
      <c r="O2036" s="1" t="e">
        <f>VLOOKUP(K2036,'Fluxo de Caixa'!B:B,1,0)</f>
        <v>#N/A</v>
      </c>
    </row>
    <row r="2037" spans="2:15">
      <c r="B2037" s="60"/>
      <c r="C2037" s="65"/>
      <c r="D2037" s="66"/>
      <c r="E2037" s="20" t="str">
        <f t="shared" si="62"/>
        <v>1-1900</v>
      </c>
      <c r="F2037" s="69"/>
      <c r="G2037" s="67"/>
      <c r="H2037" s="69"/>
      <c r="I2037" s="60"/>
      <c r="J2037" s="67"/>
      <c r="K2037" s="25" t="e">
        <f>IFERROR(VLOOKUP(J2037,'DE-PARA'!J:K,2,0),VLOOKUP('BD Conta 5294-1'!J2037,'DE-PARA'!K:L,2,0))</f>
        <v>#N/A</v>
      </c>
      <c r="L2037" s="70"/>
      <c r="M2037" s="101">
        <f t="shared" si="63"/>
        <v>0</v>
      </c>
      <c r="O2037" s="1" t="e">
        <f>VLOOKUP(K2037,'Fluxo de Caixa'!B:B,1,0)</f>
        <v>#N/A</v>
      </c>
    </row>
    <row r="2038" spans="2:15">
      <c r="B2038" s="60"/>
      <c r="C2038" s="65"/>
      <c r="D2038" s="66"/>
      <c r="E2038" s="20" t="str">
        <f t="shared" si="62"/>
        <v>1-1900</v>
      </c>
      <c r="F2038" s="69"/>
      <c r="G2038" s="67"/>
      <c r="H2038" s="69"/>
      <c r="I2038" s="60"/>
      <c r="J2038" s="67"/>
      <c r="K2038" s="25" t="e">
        <f>IFERROR(VLOOKUP(J2038,'DE-PARA'!J:K,2,0),VLOOKUP('BD Conta 5294-1'!J2038,'DE-PARA'!K:L,2,0))</f>
        <v>#N/A</v>
      </c>
      <c r="L2038" s="70"/>
      <c r="M2038" s="101">
        <f t="shared" si="63"/>
        <v>0</v>
      </c>
      <c r="O2038" s="1" t="e">
        <f>VLOOKUP(K2038,'Fluxo de Caixa'!B:B,1,0)</f>
        <v>#N/A</v>
      </c>
    </row>
    <row r="2039" spans="2:15">
      <c r="B2039" s="60"/>
      <c r="C2039" s="65"/>
      <c r="D2039" s="66"/>
      <c r="E2039" s="20" t="str">
        <f t="shared" si="62"/>
        <v>1-1900</v>
      </c>
      <c r="F2039" s="69"/>
      <c r="G2039" s="67"/>
      <c r="H2039" s="69"/>
      <c r="I2039" s="60"/>
      <c r="J2039" s="67"/>
      <c r="K2039" s="25" t="e">
        <f>IFERROR(VLOOKUP(J2039,'DE-PARA'!J:K,2,0),VLOOKUP('BD Conta 5294-1'!J2039,'DE-PARA'!K:L,2,0))</f>
        <v>#N/A</v>
      </c>
      <c r="L2039" s="70"/>
      <c r="M2039" s="101">
        <f t="shared" si="63"/>
        <v>0</v>
      </c>
      <c r="O2039" s="1" t="e">
        <f>VLOOKUP(K2039,'Fluxo de Caixa'!B:B,1,0)</f>
        <v>#N/A</v>
      </c>
    </row>
    <row r="2040" spans="2:15">
      <c r="B2040" s="60"/>
      <c r="C2040" s="65"/>
      <c r="D2040" s="66"/>
      <c r="E2040" s="20" t="str">
        <f t="shared" si="62"/>
        <v>1-1900</v>
      </c>
      <c r="F2040" s="69"/>
      <c r="G2040" s="67"/>
      <c r="H2040" s="69"/>
      <c r="I2040" s="60"/>
      <c r="J2040" s="67"/>
      <c r="K2040" s="25" t="e">
        <f>IFERROR(VLOOKUP(J2040,'DE-PARA'!J:K,2,0),VLOOKUP('BD Conta 5294-1'!J2040,'DE-PARA'!K:L,2,0))</f>
        <v>#N/A</v>
      </c>
      <c r="L2040" s="70"/>
      <c r="M2040" s="101">
        <f t="shared" si="63"/>
        <v>0</v>
      </c>
      <c r="O2040" s="1" t="e">
        <f>VLOOKUP(K2040,'Fluxo de Caixa'!B:B,1,0)</f>
        <v>#N/A</v>
      </c>
    </row>
    <row r="2041" spans="2:15">
      <c r="B2041" s="60"/>
      <c r="C2041" s="65"/>
      <c r="D2041" s="66"/>
      <c r="E2041" s="20" t="str">
        <f t="shared" si="62"/>
        <v>1-1900</v>
      </c>
      <c r="F2041" s="69"/>
      <c r="G2041" s="67"/>
      <c r="H2041" s="69"/>
      <c r="I2041" s="60"/>
      <c r="J2041" s="67"/>
      <c r="K2041" s="25" t="e">
        <f>IFERROR(VLOOKUP(J2041,'DE-PARA'!J:K,2,0),VLOOKUP('BD Conta 5294-1'!J2041,'DE-PARA'!K:L,2,0))</f>
        <v>#N/A</v>
      </c>
      <c r="L2041" s="70"/>
      <c r="M2041" s="101">
        <f t="shared" si="63"/>
        <v>0</v>
      </c>
      <c r="O2041" s="1" t="e">
        <f>VLOOKUP(K2041,'Fluxo de Caixa'!B:B,1,0)</f>
        <v>#N/A</v>
      </c>
    </row>
    <row r="2042" spans="2:15">
      <c r="B2042" s="60"/>
      <c r="C2042" s="65"/>
      <c r="D2042" s="66"/>
      <c r="E2042" s="20" t="str">
        <f t="shared" si="62"/>
        <v>1-1900</v>
      </c>
      <c r="F2042" s="69"/>
      <c r="G2042" s="67"/>
      <c r="H2042" s="69"/>
      <c r="I2042" s="60"/>
      <c r="J2042" s="67"/>
      <c r="K2042" s="25" t="e">
        <f>IFERROR(VLOOKUP(J2042,'DE-PARA'!J:K,2,0),VLOOKUP('BD Conta 5294-1'!J2042,'DE-PARA'!K:L,2,0))</f>
        <v>#N/A</v>
      </c>
      <c r="L2042" s="70"/>
      <c r="M2042" s="101">
        <f t="shared" si="63"/>
        <v>0</v>
      </c>
      <c r="O2042" s="1" t="e">
        <f>VLOOKUP(K2042,'Fluxo de Caixa'!B:B,1,0)</f>
        <v>#N/A</v>
      </c>
    </row>
    <row r="2043" spans="2:15">
      <c r="B2043" s="60"/>
      <c r="C2043" s="65"/>
      <c r="D2043" s="66"/>
      <c r="E2043" s="20" t="str">
        <f t="shared" si="62"/>
        <v>1-1900</v>
      </c>
      <c r="F2043" s="69"/>
      <c r="G2043" s="67"/>
      <c r="H2043" s="69"/>
      <c r="I2043" s="60"/>
      <c r="J2043" s="67"/>
      <c r="K2043" s="25" t="e">
        <f>IFERROR(VLOOKUP(J2043,'DE-PARA'!J:K,2,0),VLOOKUP('BD Conta 5294-1'!J2043,'DE-PARA'!K:L,2,0))</f>
        <v>#N/A</v>
      </c>
      <c r="L2043" s="70"/>
      <c r="M2043" s="101">
        <f t="shared" si="63"/>
        <v>0</v>
      </c>
      <c r="O2043" s="1" t="e">
        <f>VLOOKUP(K2043,'Fluxo de Caixa'!B:B,1,0)</f>
        <v>#N/A</v>
      </c>
    </row>
    <row r="2044" spans="2:15">
      <c r="B2044" s="60"/>
      <c r="C2044" s="65"/>
      <c r="D2044" s="66"/>
      <c r="E2044" s="20" t="str">
        <f t="shared" si="62"/>
        <v>1-1900</v>
      </c>
      <c r="F2044" s="69"/>
      <c r="G2044" s="67"/>
      <c r="H2044" s="69"/>
      <c r="I2044" s="60"/>
      <c r="J2044" s="67"/>
      <c r="K2044" s="25" t="e">
        <f>IFERROR(VLOOKUP(J2044,'DE-PARA'!J:K,2,0),VLOOKUP('BD Conta 5294-1'!J2044,'DE-PARA'!K:L,2,0))</f>
        <v>#N/A</v>
      </c>
      <c r="L2044" s="70"/>
      <c r="M2044" s="101">
        <f t="shared" si="63"/>
        <v>0</v>
      </c>
      <c r="O2044" s="1" t="e">
        <f>VLOOKUP(K2044,'Fluxo de Caixa'!B:B,1,0)</f>
        <v>#N/A</v>
      </c>
    </row>
    <row r="2045" spans="2:15">
      <c r="B2045" s="60"/>
      <c r="C2045" s="65"/>
      <c r="D2045" s="66"/>
      <c r="E2045" s="20" t="str">
        <f t="shared" si="62"/>
        <v>1-1900</v>
      </c>
      <c r="F2045" s="69"/>
      <c r="G2045" s="67"/>
      <c r="H2045" s="69"/>
      <c r="I2045" s="60"/>
      <c r="J2045" s="67"/>
      <c r="K2045" s="25" t="e">
        <f>IFERROR(VLOOKUP(J2045,'DE-PARA'!J:K,2,0),VLOOKUP('BD Conta 5294-1'!J2045,'DE-PARA'!K:L,2,0))</f>
        <v>#N/A</v>
      </c>
      <c r="L2045" s="70"/>
      <c r="M2045" s="101">
        <f t="shared" si="63"/>
        <v>0</v>
      </c>
      <c r="O2045" s="1" t="e">
        <f>VLOOKUP(K2045,'Fluxo de Caixa'!B:B,1,0)</f>
        <v>#N/A</v>
      </c>
    </row>
    <row r="2046" spans="2:15">
      <c r="B2046" s="60"/>
      <c r="C2046" s="65"/>
      <c r="D2046" s="66"/>
      <c r="E2046" s="20" t="str">
        <f t="shared" si="62"/>
        <v>1-1900</v>
      </c>
      <c r="F2046" s="69"/>
      <c r="G2046" s="67"/>
      <c r="H2046" s="69"/>
      <c r="I2046" s="60"/>
      <c r="J2046" s="67"/>
      <c r="K2046" s="25" t="e">
        <f>IFERROR(VLOOKUP(J2046,'DE-PARA'!J:K,2,0),VLOOKUP('BD Conta 5294-1'!J2046,'DE-PARA'!K:L,2,0))</f>
        <v>#N/A</v>
      </c>
      <c r="L2046" s="70"/>
      <c r="M2046" s="101">
        <f t="shared" si="63"/>
        <v>0</v>
      </c>
      <c r="O2046" s="1" t="e">
        <f>VLOOKUP(K2046,'Fluxo de Caixa'!B:B,1,0)</f>
        <v>#N/A</v>
      </c>
    </row>
    <row r="2047" spans="2:15">
      <c r="B2047" s="60"/>
      <c r="C2047" s="65"/>
      <c r="D2047" s="66"/>
      <c r="E2047" s="20" t="str">
        <f t="shared" si="62"/>
        <v>1-1900</v>
      </c>
      <c r="F2047" s="69"/>
      <c r="G2047" s="67"/>
      <c r="H2047" s="69"/>
      <c r="I2047" s="60"/>
      <c r="J2047" s="67"/>
      <c r="K2047" s="25" t="e">
        <f>IFERROR(VLOOKUP(J2047,'DE-PARA'!J:K,2,0),VLOOKUP('BD Conta 5294-1'!J2047,'DE-PARA'!K:L,2,0))</f>
        <v>#N/A</v>
      </c>
      <c r="L2047" s="70"/>
      <c r="M2047" s="101">
        <f t="shared" si="63"/>
        <v>0</v>
      </c>
      <c r="O2047" s="1" t="e">
        <f>VLOOKUP(K2047,'Fluxo de Caixa'!B:B,1,0)</f>
        <v>#N/A</v>
      </c>
    </row>
    <row r="2048" spans="2:15">
      <c r="B2048" s="60"/>
      <c r="C2048" s="65"/>
      <c r="D2048" s="66"/>
      <c r="E2048" s="20" t="str">
        <f t="shared" si="62"/>
        <v>1-1900</v>
      </c>
      <c r="F2048" s="69"/>
      <c r="G2048" s="67"/>
      <c r="H2048" s="69"/>
      <c r="I2048" s="60"/>
      <c r="J2048" s="67"/>
      <c r="K2048" s="25" t="e">
        <f>IFERROR(VLOOKUP(J2048,'DE-PARA'!J:K,2,0),VLOOKUP('BD Conta 5294-1'!J2048,'DE-PARA'!K:L,2,0))</f>
        <v>#N/A</v>
      </c>
      <c r="L2048" s="70"/>
      <c r="M2048" s="101">
        <f t="shared" si="63"/>
        <v>0</v>
      </c>
      <c r="O2048" s="1" t="e">
        <f>VLOOKUP(K2048,'Fluxo de Caixa'!B:B,1,0)</f>
        <v>#N/A</v>
      </c>
    </row>
    <row r="2049" spans="2:15">
      <c r="B2049" s="60"/>
      <c r="C2049" s="65"/>
      <c r="D2049" s="66"/>
      <c r="E2049" s="20" t="str">
        <f t="shared" si="62"/>
        <v>1-1900</v>
      </c>
      <c r="F2049" s="69"/>
      <c r="G2049" s="67"/>
      <c r="H2049" s="69"/>
      <c r="I2049" s="60"/>
      <c r="J2049" s="67"/>
      <c r="K2049" s="25" t="e">
        <f>IFERROR(VLOOKUP(J2049,'DE-PARA'!J:K,2,0),VLOOKUP('BD Conta 5294-1'!J2049,'DE-PARA'!K:L,2,0))</f>
        <v>#N/A</v>
      </c>
      <c r="L2049" s="70"/>
      <c r="M2049" s="101">
        <f t="shared" si="63"/>
        <v>0</v>
      </c>
      <c r="O2049" s="1" t="e">
        <f>VLOOKUP(K2049,'Fluxo de Caixa'!B:B,1,0)</f>
        <v>#N/A</v>
      </c>
    </row>
    <row r="2050" spans="2:15">
      <c r="B2050" s="60"/>
      <c r="C2050" s="65"/>
      <c r="D2050" s="66"/>
      <c r="E2050" s="20" t="str">
        <f t="shared" si="62"/>
        <v>1-1900</v>
      </c>
      <c r="F2050" s="69"/>
      <c r="G2050" s="67"/>
      <c r="H2050" s="69"/>
      <c r="I2050" s="60"/>
      <c r="J2050" s="67"/>
      <c r="K2050" s="25" t="e">
        <f>IFERROR(VLOOKUP(J2050,'DE-PARA'!J:K,2,0),VLOOKUP('BD Conta 5294-1'!J2050,'DE-PARA'!K:L,2,0))</f>
        <v>#N/A</v>
      </c>
      <c r="L2050" s="70"/>
      <c r="M2050" s="101">
        <f t="shared" si="63"/>
        <v>0</v>
      </c>
      <c r="O2050" s="1" t="e">
        <f>VLOOKUP(K2050,'Fluxo de Caixa'!B:B,1,0)</f>
        <v>#N/A</v>
      </c>
    </row>
    <row r="2051" spans="2:15">
      <c r="B2051" s="60"/>
      <c r="C2051" s="65"/>
      <c r="D2051" s="66"/>
      <c r="E2051" s="20" t="str">
        <f t="shared" si="62"/>
        <v>1-1900</v>
      </c>
      <c r="F2051" s="69"/>
      <c r="G2051" s="67"/>
      <c r="H2051" s="69"/>
      <c r="I2051" s="60"/>
      <c r="J2051" s="67"/>
      <c r="K2051" s="25" t="e">
        <f>IFERROR(VLOOKUP(J2051,'DE-PARA'!J:K,2,0),VLOOKUP('BD Conta 5294-1'!J2051,'DE-PARA'!K:L,2,0))</f>
        <v>#N/A</v>
      </c>
      <c r="L2051" s="70"/>
      <c r="M2051" s="101">
        <f t="shared" si="63"/>
        <v>0</v>
      </c>
      <c r="O2051" s="1" t="e">
        <f>VLOOKUP(K2051,'Fluxo de Caixa'!B:B,1,0)</f>
        <v>#N/A</v>
      </c>
    </row>
    <row r="2052" spans="2:15">
      <c r="B2052" s="60"/>
      <c r="C2052" s="65"/>
      <c r="D2052" s="66"/>
      <c r="E2052" s="20" t="str">
        <f t="shared" ref="E2052:E2062" si="64">MONTH(D2052)&amp;"-"&amp;YEAR(D2052)</f>
        <v>1-1900</v>
      </c>
      <c r="F2052" s="69"/>
      <c r="G2052" s="67"/>
      <c r="H2052" s="69"/>
      <c r="I2052" s="60"/>
      <c r="J2052" s="67"/>
      <c r="K2052" s="25" t="e">
        <f>IFERROR(VLOOKUP(J2052,'DE-PARA'!J:K,2,0),VLOOKUP('BD Conta 5294-1'!J2052,'DE-PARA'!K:L,2,0))</f>
        <v>#N/A</v>
      </c>
      <c r="L2052" s="70"/>
      <c r="M2052" s="101">
        <f t="shared" si="63"/>
        <v>0</v>
      </c>
      <c r="O2052" s="1" t="e">
        <f>VLOOKUP(K2052,'Fluxo de Caixa'!B:B,1,0)</f>
        <v>#N/A</v>
      </c>
    </row>
    <row r="2053" spans="2:15">
      <c r="B2053" s="60"/>
      <c r="C2053" s="65"/>
      <c r="D2053" s="66"/>
      <c r="E2053" s="20" t="str">
        <f t="shared" si="64"/>
        <v>1-1900</v>
      </c>
      <c r="F2053" s="69"/>
      <c r="G2053" s="67"/>
      <c r="H2053" s="69"/>
      <c r="I2053" s="60"/>
      <c r="J2053" s="67"/>
      <c r="K2053" s="25" t="e">
        <f>IFERROR(VLOOKUP(J2053,'DE-PARA'!J:K,2,0),VLOOKUP('BD Conta 5294-1'!J2053,'DE-PARA'!K:L,2,0))</f>
        <v>#N/A</v>
      </c>
      <c r="L2053" s="70"/>
      <c r="M2053" s="101">
        <f t="shared" si="63"/>
        <v>0</v>
      </c>
      <c r="O2053" s="1" t="e">
        <f>VLOOKUP(K2053,'Fluxo de Caixa'!B:B,1,0)</f>
        <v>#N/A</v>
      </c>
    </row>
    <row r="2054" spans="2:15">
      <c r="B2054" s="60"/>
      <c r="C2054" s="65"/>
      <c r="D2054" s="66"/>
      <c r="E2054" s="20" t="str">
        <f t="shared" si="64"/>
        <v>1-1900</v>
      </c>
      <c r="F2054" s="69"/>
      <c r="G2054" s="67"/>
      <c r="H2054" s="69"/>
      <c r="I2054" s="60"/>
      <c r="J2054" s="67"/>
      <c r="K2054" s="25" t="e">
        <f>IFERROR(VLOOKUP(J2054,'DE-PARA'!J:K,2,0),VLOOKUP('BD Conta 5294-1'!J2054,'DE-PARA'!K:L,2,0))</f>
        <v>#N/A</v>
      </c>
      <c r="L2054" s="70"/>
      <c r="M2054" s="101">
        <f t="shared" ref="M2054:M2062" si="65">M2053+L2054</f>
        <v>0</v>
      </c>
      <c r="O2054" s="1" t="e">
        <f>VLOOKUP(K2054,'Fluxo de Caixa'!B:B,1,0)</f>
        <v>#N/A</v>
      </c>
    </row>
    <row r="2055" spans="2:15">
      <c r="B2055" s="60"/>
      <c r="C2055" s="65"/>
      <c r="D2055" s="66"/>
      <c r="E2055" s="20" t="str">
        <f t="shared" si="64"/>
        <v>1-1900</v>
      </c>
      <c r="F2055" s="69"/>
      <c r="G2055" s="67"/>
      <c r="H2055" s="69"/>
      <c r="I2055" s="60"/>
      <c r="J2055" s="67"/>
      <c r="K2055" s="25" t="e">
        <f>IFERROR(VLOOKUP(J2055,'DE-PARA'!J:K,2,0),VLOOKUP('BD Conta 5294-1'!J2055,'DE-PARA'!K:L,2,0))</f>
        <v>#N/A</v>
      </c>
      <c r="L2055" s="70"/>
      <c r="M2055" s="101">
        <f t="shared" si="65"/>
        <v>0</v>
      </c>
      <c r="O2055" s="1" t="e">
        <f>VLOOKUP(K2055,'Fluxo de Caixa'!B:B,1,0)</f>
        <v>#N/A</v>
      </c>
    </row>
    <row r="2056" spans="2:15">
      <c r="B2056" s="60"/>
      <c r="C2056" s="65"/>
      <c r="D2056" s="66"/>
      <c r="E2056" s="20" t="str">
        <f t="shared" si="64"/>
        <v>1-1900</v>
      </c>
      <c r="F2056" s="69"/>
      <c r="G2056" s="67"/>
      <c r="H2056" s="69"/>
      <c r="I2056" s="60"/>
      <c r="J2056" s="67"/>
      <c r="K2056" s="25" t="e">
        <f>IFERROR(VLOOKUP(J2056,'DE-PARA'!J:K,2,0),VLOOKUP('BD Conta 5294-1'!J2056,'DE-PARA'!K:L,2,0))</f>
        <v>#N/A</v>
      </c>
      <c r="L2056" s="70"/>
      <c r="M2056" s="101">
        <f t="shared" si="65"/>
        <v>0</v>
      </c>
      <c r="O2056" s="1" t="e">
        <f>VLOOKUP(K2056,'Fluxo de Caixa'!B:B,1,0)</f>
        <v>#N/A</v>
      </c>
    </row>
    <row r="2057" spans="2:15">
      <c r="B2057" s="60"/>
      <c r="C2057" s="65"/>
      <c r="D2057" s="66"/>
      <c r="E2057" s="20" t="str">
        <f t="shared" si="64"/>
        <v>1-1900</v>
      </c>
      <c r="F2057" s="69"/>
      <c r="G2057" s="67"/>
      <c r="H2057" s="69"/>
      <c r="I2057" s="60"/>
      <c r="J2057" s="67"/>
      <c r="K2057" s="25" t="e">
        <f>IFERROR(VLOOKUP(J2057,'DE-PARA'!J:K,2,0),VLOOKUP('BD Conta 5294-1'!J2057,'DE-PARA'!K:L,2,0))</f>
        <v>#N/A</v>
      </c>
      <c r="L2057" s="70"/>
      <c r="M2057" s="101">
        <f t="shared" si="65"/>
        <v>0</v>
      </c>
      <c r="O2057" s="1" t="e">
        <f>VLOOKUP(K2057,'Fluxo de Caixa'!B:B,1,0)</f>
        <v>#N/A</v>
      </c>
    </row>
    <row r="2058" spans="2:15">
      <c r="B2058" s="60"/>
      <c r="C2058" s="65"/>
      <c r="D2058" s="66"/>
      <c r="E2058" s="20" t="str">
        <f t="shared" si="64"/>
        <v>1-1900</v>
      </c>
      <c r="F2058" s="69"/>
      <c r="G2058" s="67"/>
      <c r="H2058" s="69"/>
      <c r="I2058" s="60"/>
      <c r="J2058" s="67"/>
      <c r="K2058" s="25" t="e">
        <f>IFERROR(VLOOKUP(J2058,'DE-PARA'!J:K,2,0),VLOOKUP('BD Conta 5294-1'!J2058,'DE-PARA'!K:L,2,0))</f>
        <v>#N/A</v>
      </c>
      <c r="L2058" s="70"/>
      <c r="M2058" s="101">
        <f t="shared" si="65"/>
        <v>0</v>
      </c>
      <c r="O2058" s="1" t="e">
        <f>VLOOKUP(K2058,'Fluxo de Caixa'!B:B,1,0)</f>
        <v>#N/A</v>
      </c>
    </row>
    <row r="2059" spans="2:15">
      <c r="B2059" s="60"/>
      <c r="C2059" s="65"/>
      <c r="D2059" s="66"/>
      <c r="E2059" s="20" t="str">
        <f t="shared" si="64"/>
        <v>1-1900</v>
      </c>
      <c r="F2059" s="69"/>
      <c r="G2059" s="67"/>
      <c r="H2059" s="69"/>
      <c r="I2059" s="60"/>
      <c r="J2059" s="67"/>
      <c r="K2059" s="25" t="e">
        <f>IFERROR(VLOOKUP(J2059,'DE-PARA'!J:K,2,0),VLOOKUP('BD Conta 5294-1'!J2059,'DE-PARA'!K:L,2,0))</f>
        <v>#N/A</v>
      </c>
      <c r="L2059" s="70"/>
      <c r="M2059" s="101">
        <f t="shared" si="65"/>
        <v>0</v>
      </c>
      <c r="O2059" s="1" t="e">
        <f>VLOOKUP(K2059,'Fluxo de Caixa'!B:B,1,0)</f>
        <v>#N/A</v>
      </c>
    </row>
    <row r="2060" spans="2:15">
      <c r="B2060" s="60"/>
      <c r="C2060" s="65"/>
      <c r="D2060" s="66"/>
      <c r="E2060" s="20" t="str">
        <f t="shared" si="64"/>
        <v>1-1900</v>
      </c>
      <c r="F2060" s="69"/>
      <c r="G2060" s="67"/>
      <c r="H2060" s="69"/>
      <c r="I2060" s="60"/>
      <c r="J2060" s="67"/>
      <c r="K2060" s="25" t="e">
        <f>IFERROR(VLOOKUP(J2060,'DE-PARA'!J:K,2,0),VLOOKUP('BD Conta 5294-1'!J2060,'DE-PARA'!K:L,2,0))</f>
        <v>#N/A</v>
      </c>
      <c r="L2060" s="70"/>
      <c r="M2060" s="101">
        <f t="shared" si="65"/>
        <v>0</v>
      </c>
      <c r="O2060" s="1" t="e">
        <f>VLOOKUP(K2060,'Fluxo de Caixa'!B:B,1,0)</f>
        <v>#N/A</v>
      </c>
    </row>
    <row r="2061" spans="2:15">
      <c r="B2061" s="60"/>
      <c r="C2061" s="65"/>
      <c r="D2061" s="66"/>
      <c r="E2061" s="20" t="str">
        <f t="shared" si="64"/>
        <v>1-1900</v>
      </c>
      <c r="F2061" s="69"/>
      <c r="G2061" s="67"/>
      <c r="H2061" s="69"/>
      <c r="I2061" s="60"/>
      <c r="J2061" s="67"/>
      <c r="K2061" s="25" t="e">
        <f>IFERROR(VLOOKUP(J2061,'DE-PARA'!J:K,2,0),VLOOKUP('BD Conta 5294-1'!J2061,'DE-PARA'!K:L,2,0))</f>
        <v>#N/A</v>
      </c>
      <c r="L2061" s="70"/>
      <c r="M2061" s="101">
        <f t="shared" si="65"/>
        <v>0</v>
      </c>
      <c r="O2061" s="1" t="e">
        <f>VLOOKUP(K2061,'Fluxo de Caixa'!B:B,1,0)</f>
        <v>#N/A</v>
      </c>
    </row>
    <row r="2062" spans="2:15">
      <c r="B2062" s="60"/>
      <c r="C2062" s="65"/>
      <c r="D2062" s="66"/>
      <c r="E2062" s="20" t="str">
        <f t="shared" si="64"/>
        <v>1-1900</v>
      </c>
      <c r="F2062" s="69"/>
      <c r="G2062" s="67"/>
      <c r="H2062" s="69"/>
      <c r="I2062" s="60"/>
      <c r="J2062" s="67"/>
      <c r="K2062" s="25" t="e">
        <f>IFERROR(VLOOKUP(J2062,'DE-PARA'!J:K,2,0),VLOOKUP('BD Conta 5294-1'!J2062,'DE-PARA'!K:L,2,0))</f>
        <v>#N/A</v>
      </c>
      <c r="L2062" s="70"/>
      <c r="M2062" s="101">
        <f t="shared" si="65"/>
        <v>0</v>
      </c>
      <c r="O2062" s="1" t="e">
        <f>VLOOKUP(K2062,'Fluxo de Caixa'!B:B,1,0)</f>
        <v>#N/A</v>
      </c>
    </row>
  </sheetData>
  <autoFilter ref="B3:O2062" xr:uid="{00000000-0009-0000-0000-000005000000}"/>
  <pageMargins left="0.25" right="0.25" top="0.75" bottom="0.75" header="0.3" footer="0.3"/>
  <pageSetup paperSize="9" scale="55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500-000000000000}">
          <x14:formula1>
            <xm:f>'Fluxo de Caixa'!$B:$B</xm:f>
          </x14:formula1>
          <xm:sqref>J16:J1048576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2:O222"/>
  <sheetViews>
    <sheetView showGridLines="0" zoomScaleNormal="100" workbookViewId="0">
      <pane ySplit="3" topLeftCell="A4" activePane="bottomLeft" state="frozen"/>
      <selection pane="bottomLeft" activeCell="F3" sqref="F3"/>
      <selection activeCell="F3" sqref="F3"/>
    </sheetView>
  </sheetViews>
  <sheetFormatPr defaultColWidth="14.28515625" defaultRowHeight="13.5"/>
  <cols>
    <col min="1" max="1" width="5.5703125" style="1" customWidth="1"/>
    <col min="2" max="2" width="10.42578125" style="1" bestFit="1" customWidth="1"/>
    <col min="3" max="3" width="6.7109375" style="1" bestFit="1" customWidth="1"/>
    <col min="4" max="5" width="14.28515625" style="1"/>
    <col min="6" max="6" width="27.140625" style="1" customWidth="1"/>
    <col min="7" max="7" width="31.5703125" style="1" customWidth="1"/>
    <col min="8" max="8" width="18.7109375" style="1" customWidth="1"/>
    <col min="9" max="9" width="14.28515625" style="1"/>
    <col min="10" max="10" width="31" style="1" bestFit="1" customWidth="1"/>
    <col min="11" max="11" width="31" style="1" customWidth="1"/>
    <col min="12" max="16384" width="14.28515625" style="1"/>
  </cols>
  <sheetData>
    <row r="2" spans="1:15" customFormat="1" ht="15.75">
      <c r="L2" s="102">
        <v>44562</v>
      </c>
      <c r="M2" s="55">
        <v>0</v>
      </c>
    </row>
    <row r="3" spans="1:15" ht="31.5" customHeight="1">
      <c r="A3" s="2"/>
      <c r="B3" s="61" t="s">
        <v>0</v>
      </c>
      <c r="C3" s="62" t="s">
        <v>205</v>
      </c>
      <c r="D3" s="63" t="s">
        <v>206</v>
      </c>
      <c r="E3" s="63" t="s">
        <v>207</v>
      </c>
      <c r="F3" s="63" t="s">
        <v>390</v>
      </c>
      <c r="G3" s="61" t="s">
        <v>208</v>
      </c>
      <c r="H3" s="64" t="s">
        <v>391</v>
      </c>
      <c r="I3" s="61" t="s">
        <v>392</v>
      </c>
      <c r="J3" s="61" t="s">
        <v>209</v>
      </c>
      <c r="K3" s="61" t="s">
        <v>1</v>
      </c>
      <c r="L3" s="61" t="s">
        <v>210</v>
      </c>
      <c r="M3" s="61" t="s">
        <v>393</v>
      </c>
      <c r="N3" s="61" t="s">
        <v>394</v>
      </c>
      <c r="O3" s="61" t="s">
        <v>212</v>
      </c>
    </row>
    <row r="4" spans="1:15">
      <c r="B4" s="60"/>
      <c r="C4" s="65"/>
      <c r="D4" s="66"/>
      <c r="E4" s="20"/>
      <c r="F4" s="69"/>
      <c r="G4" s="67"/>
      <c r="H4" s="69"/>
      <c r="I4" s="60"/>
      <c r="J4" s="67"/>
      <c r="K4" s="25" t="e">
        <f>IFERROR(VLOOKUP(J4,'DE-PARA'!J:K,2,0),VLOOKUP('BD Conta 726-4'!J4,'DE-PARA'!K:L,2,0))</f>
        <v>#N/A</v>
      </c>
      <c r="L4" s="70"/>
      <c r="M4" s="101">
        <f>M2+L4</f>
        <v>0</v>
      </c>
      <c r="O4" s="1" t="e">
        <f>VLOOKUP(K4,'Fluxo de Caixa'!B:B,1,0)</f>
        <v>#N/A</v>
      </c>
    </row>
    <row r="5" spans="1:15">
      <c r="B5" s="60"/>
      <c r="C5" s="65"/>
      <c r="D5" s="66"/>
      <c r="E5" s="20"/>
      <c r="F5" s="69"/>
      <c r="G5" s="67"/>
      <c r="H5" s="69"/>
      <c r="I5" s="60"/>
      <c r="J5" s="67"/>
      <c r="K5" s="25" t="e">
        <f>IFERROR(VLOOKUP(J5,'DE-PARA'!J:K,2,0),VLOOKUP('BD Conta 726-4'!J5,'DE-PARA'!K:L,2,0))</f>
        <v>#N/A</v>
      </c>
      <c r="L5" s="70"/>
      <c r="M5" s="101">
        <f>M4+L5</f>
        <v>0</v>
      </c>
      <c r="O5" s="1" t="e">
        <f>VLOOKUP(K5,'Fluxo de Caixa'!B:B,1,0)</f>
        <v>#N/A</v>
      </c>
    </row>
    <row r="6" spans="1:15">
      <c r="B6" s="60"/>
      <c r="C6" s="65"/>
      <c r="D6" s="66"/>
      <c r="E6" s="20"/>
      <c r="F6" s="69"/>
      <c r="G6" s="67"/>
      <c r="H6" s="69"/>
      <c r="I6" s="60"/>
      <c r="J6" s="67"/>
      <c r="K6" s="25" t="e">
        <f>IFERROR(VLOOKUP(J6,'DE-PARA'!J:K,2,0),VLOOKUP('BD Conta 726-4'!J6,'DE-PARA'!K:L,2,0))</f>
        <v>#N/A</v>
      </c>
      <c r="L6" s="70"/>
      <c r="M6" s="101">
        <f t="shared" ref="M6:M69" si="0">M5+L6</f>
        <v>0</v>
      </c>
      <c r="O6" s="1" t="e">
        <f>VLOOKUP(K6,'Fluxo de Caixa'!B:B,1,0)</f>
        <v>#N/A</v>
      </c>
    </row>
    <row r="7" spans="1:15">
      <c r="B7" s="60"/>
      <c r="C7" s="65"/>
      <c r="D7" s="66"/>
      <c r="E7" s="20"/>
      <c r="F7" s="69"/>
      <c r="G7" s="67"/>
      <c r="H7" s="69"/>
      <c r="I7" s="60"/>
      <c r="J7" s="67"/>
      <c r="K7" s="25" t="e">
        <f>IFERROR(VLOOKUP(J7,'DE-PARA'!J:K,2,0),VLOOKUP('BD Conta 726-4'!J7,'DE-PARA'!K:L,2,0))</f>
        <v>#N/A</v>
      </c>
      <c r="L7" s="70"/>
      <c r="M7" s="101">
        <f t="shared" si="0"/>
        <v>0</v>
      </c>
      <c r="O7" s="1" t="e">
        <f>VLOOKUP(K7,'Fluxo de Caixa'!B:B,1,0)</f>
        <v>#N/A</v>
      </c>
    </row>
    <row r="8" spans="1:15">
      <c r="B8" s="60"/>
      <c r="C8" s="65"/>
      <c r="D8" s="66"/>
      <c r="E8" s="20"/>
      <c r="F8" s="69"/>
      <c r="G8" s="67"/>
      <c r="H8" s="69"/>
      <c r="I8" s="60"/>
      <c r="J8" s="67"/>
      <c r="K8" s="25" t="e">
        <f>IFERROR(VLOOKUP(J8,'DE-PARA'!J:K,2,0),VLOOKUP('BD Conta 726-4'!J8,'DE-PARA'!K:L,2,0))</f>
        <v>#N/A</v>
      </c>
      <c r="L8" s="70"/>
      <c r="M8" s="101">
        <f t="shared" si="0"/>
        <v>0</v>
      </c>
      <c r="O8" s="1" t="e">
        <f>VLOOKUP(K8,'Fluxo de Caixa'!B:B,1,0)</f>
        <v>#N/A</v>
      </c>
    </row>
    <row r="9" spans="1:15">
      <c r="B9" s="60"/>
      <c r="C9" s="65"/>
      <c r="D9" s="66"/>
      <c r="E9" s="20"/>
      <c r="F9" s="69"/>
      <c r="G9" s="67"/>
      <c r="H9" s="69"/>
      <c r="I9" s="60"/>
      <c r="J9" s="67"/>
      <c r="K9" s="25" t="e">
        <f>IFERROR(VLOOKUP(J9,'DE-PARA'!J:K,2,0),VLOOKUP('BD Conta 726-4'!J9,'DE-PARA'!K:L,2,0))</f>
        <v>#N/A</v>
      </c>
      <c r="L9" s="70"/>
      <c r="M9" s="101">
        <f t="shared" si="0"/>
        <v>0</v>
      </c>
      <c r="O9" s="1" t="e">
        <f>VLOOKUP(K9,'Fluxo de Caixa'!B:B,1,0)</f>
        <v>#N/A</v>
      </c>
    </row>
    <row r="10" spans="1:15">
      <c r="B10" s="60"/>
      <c r="C10" s="65"/>
      <c r="D10" s="66"/>
      <c r="E10" s="20"/>
      <c r="F10" s="69"/>
      <c r="G10" s="67"/>
      <c r="H10" s="69"/>
      <c r="I10" s="60"/>
      <c r="J10" s="67"/>
      <c r="K10" s="25" t="e">
        <f>IFERROR(VLOOKUP(J10,'DE-PARA'!J:K,2,0),VLOOKUP('BD Conta 726-4'!J10,'DE-PARA'!K:L,2,0))</f>
        <v>#N/A</v>
      </c>
      <c r="L10" s="70"/>
      <c r="M10" s="101">
        <f t="shared" si="0"/>
        <v>0</v>
      </c>
      <c r="O10" s="1" t="e">
        <f>VLOOKUP(K10,'Fluxo de Caixa'!B:B,1,0)</f>
        <v>#N/A</v>
      </c>
    </row>
    <row r="11" spans="1:15">
      <c r="B11" s="60"/>
      <c r="C11" s="65"/>
      <c r="D11" s="66"/>
      <c r="E11" s="20"/>
      <c r="F11" s="69"/>
      <c r="G11" s="67"/>
      <c r="H11" s="69"/>
      <c r="I11" s="60"/>
      <c r="J11" s="67"/>
      <c r="K11" s="25" t="e">
        <f>IFERROR(VLOOKUP(J11,'DE-PARA'!J:K,2,0),VLOOKUP('BD Conta 726-4'!J11,'DE-PARA'!K:L,2,0))</f>
        <v>#N/A</v>
      </c>
      <c r="L11" s="70"/>
      <c r="M11" s="101">
        <f t="shared" si="0"/>
        <v>0</v>
      </c>
      <c r="O11" s="1" t="e">
        <f>VLOOKUP(K11,'Fluxo de Caixa'!B:B,1,0)</f>
        <v>#N/A</v>
      </c>
    </row>
    <row r="12" spans="1:15">
      <c r="B12" s="60"/>
      <c r="C12" s="65"/>
      <c r="D12" s="66"/>
      <c r="E12" s="20"/>
      <c r="F12" s="69"/>
      <c r="G12" s="67"/>
      <c r="H12" s="69"/>
      <c r="I12" s="60"/>
      <c r="J12" s="67"/>
      <c r="K12" s="25" t="e">
        <f>IFERROR(VLOOKUP(J12,'DE-PARA'!J:K,2,0),VLOOKUP('BD Conta 726-4'!J12,'DE-PARA'!K:L,2,0))</f>
        <v>#N/A</v>
      </c>
      <c r="L12" s="70"/>
      <c r="M12" s="101">
        <f t="shared" si="0"/>
        <v>0</v>
      </c>
      <c r="O12" s="1" t="e">
        <f>VLOOKUP(K12,'Fluxo de Caixa'!B:B,1,0)</f>
        <v>#N/A</v>
      </c>
    </row>
    <row r="13" spans="1:15">
      <c r="B13" s="60"/>
      <c r="C13" s="65"/>
      <c r="D13" s="66"/>
      <c r="E13" s="20"/>
      <c r="F13" s="69"/>
      <c r="G13" s="67"/>
      <c r="H13" s="69"/>
      <c r="I13" s="60"/>
      <c r="J13" s="67"/>
      <c r="K13" s="25" t="e">
        <f>IFERROR(VLOOKUP(J13,'DE-PARA'!J:K,2,0),VLOOKUP('BD Conta 726-4'!J13,'DE-PARA'!K:L,2,0))</f>
        <v>#N/A</v>
      </c>
      <c r="L13" s="70"/>
      <c r="M13" s="101">
        <f t="shared" si="0"/>
        <v>0</v>
      </c>
      <c r="O13" s="1" t="e">
        <f>VLOOKUP(K13,'Fluxo de Caixa'!B:B,1,0)</f>
        <v>#N/A</v>
      </c>
    </row>
    <row r="14" spans="1:15">
      <c r="B14" s="60"/>
      <c r="C14" s="65"/>
      <c r="D14" s="66"/>
      <c r="E14" s="20"/>
      <c r="F14" s="69"/>
      <c r="G14" s="67"/>
      <c r="H14" s="69"/>
      <c r="I14" s="60"/>
      <c r="J14" s="67"/>
      <c r="K14" s="25" t="e">
        <f>IFERROR(VLOOKUP(J14,'DE-PARA'!J:K,2,0),VLOOKUP('BD Conta 726-4'!J14,'DE-PARA'!K:L,2,0))</f>
        <v>#N/A</v>
      </c>
      <c r="L14" s="70"/>
      <c r="M14" s="101">
        <f t="shared" si="0"/>
        <v>0</v>
      </c>
      <c r="O14" s="1" t="e">
        <f>VLOOKUP(K14,'Fluxo de Caixa'!B:B,1,0)</f>
        <v>#N/A</v>
      </c>
    </row>
    <row r="15" spans="1:15">
      <c r="B15" s="60"/>
      <c r="C15" s="65"/>
      <c r="D15" s="66"/>
      <c r="E15" s="20"/>
      <c r="F15" s="69"/>
      <c r="G15" s="67"/>
      <c r="H15" s="69"/>
      <c r="I15" s="60"/>
      <c r="J15" s="67"/>
      <c r="K15" s="25" t="e">
        <f>IFERROR(VLOOKUP(J15,'DE-PARA'!J:K,2,0),VLOOKUP('BD Conta 726-4'!J15,'DE-PARA'!K:L,2,0))</f>
        <v>#N/A</v>
      </c>
      <c r="L15" s="70"/>
      <c r="M15" s="101">
        <f t="shared" si="0"/>
        <v>0</v>
      </c>
      <c r="O15" s="1" t="e">
        <f>VLOOKUP(K15,'Fluxo de Caixa'!B:B,1,0)</f>
        <v>#N/A</v>
      </c>
    </row>
    <row r="16" spans="1:15">
      <c r="B16" s="60"/>
      <c r="C16" s="65"/>
      <c r="D16" s="66"/>
      <c r="E16" s="20"/>
      <c r="F16" s="69"/>
      <c r="G16" s="67"/>
      <c r="H16" s="69"/>
      <c r="I16" s="60"/>
      <c r="J16" s="67"/>
      <c r="K16" s="25" t="e">
        <f>IFERROR(VLOOKUP(J16,'DE-PARA'!J:K,2,0),VLOOKUP('BD Conta 726-4'!J16,'DE-PARA'!K:L,2,0))</f>
        <v>#N/A</v>
      </c>
      <c r="L16" s="70"/>
      <c r="M16" s="101">
        <f t="shared" si="0"/>
        <v>0</v>
      </c>
      <c r="O16" s="1" t="e">
        <f>VLOOKUP(K16,'Fluxo de Caixa'!B:B,1,0)</f>
        <v>#N/A</v>
      </c>
    </row>
    <row r="17" spans="2:15">
      <c r="B17" s="60"/>
      <c r="C17" s="65"/>
      <c r="D17" s="66"/>
      <c r="E17" s="20"/>
      <c r="F17" s="69"/>
      <c r="G17" s="67"/>
      <c r="H17" s="67"/>
      <c r="I17" s="60"/>
      <c r="J17" s="67"/>
      <c r="K17" s="25" t="e">
        <f>IFERROR(VLOOKUP(J17,'DE-PARA'!J:K,2,0),VLOOKUP('BD Conta 726-4'!J17,'DE-PARA'!K:L,2,0))</f>
        <v>#N/A</v>
      </c>
      <c r="L17" s="70"/>
      <c r="M17" s="101">
        <f t="shared" si="0"/>
        <v>0</v>
      </c>
      <c r="O17" s="1" t="e">
        <f>VLOOKUP(K17,'Fluxo de Caixa'!B:B,1,0)</f>
        <v>#N/A</v>
      </c>
    </row>
    <row r="18" spans="2:15">
      <c r="B18" s="60"/>
      <c r="C18" s="65"/>
      <c r="D18" s="66"/>
      <c r="E18" s="20"/>
      <c r="F18" s="69"/>
      <c r="G18" s="67"/>
      <c r="H18" s="67"/>
      <c r="I18" s="60"/>
      <c r="J18" s="67"/>
      <c r="K18" s="25" t="e">
        <f>IFERROR(VLOOKUP(J18,'DE-PARA'!J:K,2,0),VLOOKUP('BD Conta 726-4'!J18,'DE-PARA'!K:L,2,0))</f>
        <v>#N/A</v>
      </c>
      <c r="L18" s="70"/>
      <c r="M18" s="101">
        <f t="shared" si="0"/>
        <v>0</v>
      </c>
      <c r="O18" s="1" t="e">
        <f>VLOOKUP(K18,'Fluxo de Caixa'!B:B,1,0)</f>
        <v>#N/A</v>
      </c>
    </row>
    <row r="19" spans="2:15">
      <c r="B19" s="60"/>
      <c r="C19" s="65"/>
      <c r="D19" s="66"/>
      <c r="E19" s="20"/>
      <c r="F19" s="69"/>
      <c r="G19" s="67"/>
      <c r="H19" s="67"/>
      <c r="I19" s="60"/>
      <c r="J19" s="67"/>
      <c r="K19" s="25" t="e">
        <f>IFERROR(VLOOKUP(J19,'DE-PARA'!J:K,2,0),VLOOKUP('BD Conta 726-4'!J19,'DE-PARA'!K:L,2,0))</f>
        <v>#N/A</v>
      </c>
      <c r="L19" s="70"/>
      <c r="M19" s="101">
        <f t="shared" si="0"/>
        <v>0</v>
      </c>
      <c r="O19" s="1" t="e">
        <f>VLOOKUP(K19,'Fluxo de Caixa'!B:B,1,0)</f>
        <v>#N/A</v>
      </c>
    </row>
    <row r="20" spans="2:15">
      <c r="B20" s="60"/>
      <c r="C20" s="65"/>
      <c r="D20" s="66"/>
      <c r="E20" s="20"/>
      <c r="F20" s="69"/>
      <c r="G20" s="67"/>
      <c r="H20" s="69"/>
      <c r="I20" s="60"/>
      <c r="J20" s="67"/>
      <c r="K20" s="25" t="e">
        <f>IFERROR(VLOOKUP(J20,'DE-PARA'!J:K,2,0),VLOOKUP('BD Conta 726-4'!J20,'DE-PARA'!K:L,2,0))</f>
        <v>#N/A</v>
      </c>
      <c r="L20" s="70"/>
      <c r="M20" s="101">
        <f t="shared" si="0"/>
        <v>0</v>
      </c>
      <c r="O20" s="1" t="e">
        <f>VLOOKUP(K20,'Fluxo de Caixa'!B:B,1,0)</f>
        <v>#N/A</v>
      </c>
    </row>
    <row r="21" spans="2:15">
      <c r="B21" s="60"/>
      <c r="C21" s="65"/>
      <c r="D21" s="66"/>
      <c r="E21" s="20"/>
      <c r="F21" s="69"/>
      <c r="G21" s="67"/>
      <c r="H21" s="69"/>
      <c r="I21" s="60"/>
      <c r="J21" s="67"/>
      <c r="K21" s="25" t="e">
        <f>IFERROR(VLOOKUP(J21,'DE-PARA'!J:K,2,0),VLOOKUP('BD Conta 726-4'!J21,'DE-PARA'!K:L,2,0))</f>
        <v>#N/A</v>
      </c>
      <c r="L21" s="70"/>
      <c r="M21" s="101">
        <f t="shared" si="0"/>
        <v>0</v>
      </c>
      <c r="O21" s="1" t="e">
        <f>VLOOKUP(K21,'Fluxo de Caixa'!B:B,1,0)</f>
        <v>#N/A</v>
      </c>
    </row>
    <row r="22" spans="2:15">
      <c r="B22" s="60"/>
      <c r="C22" s="65"/>
      <c r="D22" s="66"/>
      <c r="E22" s="20"/>
      <c r="F22" s="69"/>
      <c r="G22" s="67"/>
      <c r="H22" s="69"/>
      <c r="I22" s="60"/>
      <c r="J22" s="67"/>
      <c r="K22" s="25" t="e">
        <f>IFERROR(VLOOKUP(J22,'DE-PARA'!J:K,2,0),VLOOKUP('BD Conta 726-4'!J22,'DE-PARA'!K:L,2,0))</f>
        <v>#N/A</v>
      </c>
      <c r="L22" s="70"/>
      <c r="M22" s="101">
        <f t="shared" si="0"/>
        <v>0</v>
      </c>
      <c r="O22" s="1" t="e">
        <f>VLOOKUP(K22,'Fluxo de Caixa'!B:B,1,0)</f>
        <v>#N/A</v>
      </c>
    </row>
    <row r="23" spans="2:15">
      <c r="B23" s="60"/>
      <c r="C23" s="65"/>
      <c r="D23" s="66"/>
      <c r="E23" s="20"/>
      <c r="F23" s="69"/>
      <c r="G23" s="67"/>
      <c r="H23" s="69"/>
      <c r="I23" s="60"/>
      <c r="J23" s="67"/>
      <c r="K23" s="25" t="e">
        <f>IFERROR(VLOOKUP(J23,'DE-PARA'!J:K,2,0),VLOOKUP('BD Conta 726-4'!J23,'DE-PARA'!K:L,2,0))</f>
        <v>#N/A</v>
      </c>
      <c r="L23" s="70"/>
      <c r="M23" s="101">
        <f t="shared" si="0"/>
        <v>0</v>
      </c>
      <c r="O23" s="1" t="e">
        <f>VLOOKUP(K23,'Fluxo de Caixa'!B:B,1,0)</f>
        <v>#N/A</v>
      </c>
    </row>
    <row r="24" spans="2:15">
      <c r="B24" s="60"/>
      <c r="C24" s="65"/>
      <c r="D24" s="66"/>
      <c r="E24" s="20"/>
      <c r="F24" s="69"/>
      <c r="G24" s="67"/>
      <c r="H24" s="69"/>
      <c r="I24" s="60"/>
      <c r="J24" s="67"/>
      <c r="K24" s="25" t="e">
        <f>IFERROR(VLOOKUP(J24,'DE-PARA'!J:K,2,0),VLOOKUP('BD Conta 726-4'!J24,'DE-PARA'!K:L,2,0))</f>
        <v>#N/A</v>
      </c>
      <c r="L24" s="70"/>
      <c r="M24" s="101">
        <f t="shared" si="0"/>
        <v>0</v>
      </c>
      <c r="O24" s="1" t="e">
        <f>VLOOKUP(K24,'Fluxo de Caixa'!B:B,1,0)</f>
        <v>#N/A</v>
      </c>
    </row>
    <row r="25" spans="2:15">
      <c r="B25" s="60"/>
      <c r="C25" s="65"/>
      <c r="D25" s="66"/>
      <c r="E25" s="20"/>
      <c r="F25" s="69"/>
      <c r="G25" s="67"/>
      <c r="H25" s="69"/>
      <c r="I25" s="60"/>
      <c r="J25" s="67"/>
      <c r="K25" s="25" t="e">
        <f>IFERROR(VLOOKUP(J25,'DE-PARA'!J:K,2,0),VLOOKUP('BD Conta 726-4'!J25,'DE-PARA'!K:L,2,0))</f>
        <v>#N/A</v>
      </c>
      <c r="L25" s="70"/>
      <c r="M25" s="101">
        <f t="shared" si="0"/>
        <v>0</v>
      </c>
      <c r="O25" s="1" t="e">
        <f>VLOOKUP(K25,'Fluxo de Caixa'!B:B,1,0)</f>
        <v>#N/A</v>
      </c>
    </row>
    <row r="26" spans="2:15">
      <c r="B26" s="60"/>
      <c r="C26" s="65"/>
      <c r="D26" s="66"/>
      <c r="E26" s="20"/>
      <c r="F26" s="69"/>
      <c r="G26" s="67"/>
      <c r="H26" s="69"/>
      <c r="I26" s="60"/>
      <c r="J26" s="67"/>
      <c r="K26" s="25" t="e">
        <f>IFERROR(VLOOKUP(J26,'DE-PARA'!J:K,2,0),VLOOKUP('BD Conta 726-4'!J26,'DE-PARA'!K:L,2,0))</f>
        <v>#N/A</v>
      </c>
      <c r="L26" s="70"/>
      <c r="M26" s="101">
        <f t="shared" si="0"/>
        <v>0</v>
      </c>
      <c r="O26" s="1" t="e">
        <f>VLOOKUP(K26,'Fluxo de Caixa'!B:B,1,0)</f>
        <v>#N/A</v>
      </c>
    </row>
    <row r="27" spans="2:15">
      <c r="B27" s="60"/>
      <c r="C27" s="65"/>
      <c r="D27" s="66"/>
      <c r="E27" s="20"/>
      <c r="F27" s="69"/>
      <c r="G27" s="67"/>
      <c r="H27" s="69"/>
      <c r="I27" s="60"/>
      <c r="J27" s="67"/>
      <c r="K27" s="25" t="e">
        <f>IFERROR(VLOOKUP(J27,'DE-PARA'!J:K,2,0),VLOOKUP('BD Conta 726-4'!J27,'DE-PARA'!K:L,2,0))</f>
        <v>#N/A</v>
      </c>
      <c r="L27" s="70"/>
      <c r="M27" s="101">
        <f t="shared" si="0"/>
        <v>0</v>
      </c>
      <c r="O27" s="1" t="e">
        <f>VLOOKUP(K27,'Fluxo de Caixa'!B:B,1,0)</f>
        <v>#N/A</v>
      </c>
    </row>
    <row r="28" spans="2:15">
      <c r="B28" s="60"/>
      <c r="C28" s="65"/>
      <c r="D28" s="66"/>
      <c r="E28" s="20"/>
      <c r="F28" s="69"/>
      <c r="G28" s="67"/>
      <c r="H28" s="69"/>
      <c r="I28" s="60"/>
      <c r="J28" s="67"/>
      <c r="K28" s="25" t="e">
        <f>IFERROR(VLOOKUP(J28,'DE-PARA'!J:K,2,0),VLOOKUP('BD Conta 726-4'!J28,'DE-PARA'!K:L,2,0))</f>
        <v>#N/A</v>
      </c>
      <c r="L28" s="70"/>
      <c r="M28" s="101">
        <f t="shared" si="0"/>
        <v>0</v>
      </c>
      <c r="O28" s="1" t="e">
        <f>VLOOKUP(K28,'Fluxo de Caixa'!B:B,1,0)</f>
        <v>#N/A</v>
      </c>
    </row>
    <row r="29" spans="2:15">
      <c r="B29" s="60"/>
      <c r="C29" s="65"/>
      <c r="D29" s="66"/>
      <c r="E29" s="20"/>
      <c r="F29" s="69"/>
      <c r="G29" s="67"/>
      <c r="H29" s="69"/>
      <c r="I29" s="60"/>
      <c r="J29" s="67"/>
      <c r="K29" s="25" t="e">
        <f>IFERROR(VLOOKUP(J29,'DE-PARA'!J:K,2,0),VLOOKUP('BD Conta 726-4'!J29,'DE-PARA'!K:L,2,0))</f>
        <v>#N/A</v>
      </c>
      <c r="L29" s="70"/>
      <c r="M29" s="101">
        <f t="shared" si="0"/>
        <v>0</v>
      </c>
      <c r="O29" s="1" t="e">
        <f>VLOOKUP(K29,'Fluxo de Caixa'!B:B,1,0)</f>
        <v>#N/A</v>
      </c>
    </row>
    <row r="30" spans="2:15">
      <c r="B30" s="60"/>
      <c r="C30" s="65"/>
      <c r="D30" s="66"/>
      <c r="E30" s="20"/>
      <c r="F30" s="69"/>
      <c r="G30" s="67"/>
      <c r="H30" s="69"/>
      <c r="I30" s="60"/>
      <c r="J30" s="67"/>
      <c r="K30" s="25" t="e">
        <f>IFERROR(VLOOKUP(J30,'DE-PARA'!J:K,2,0),VLOOKUP('BD Conta 726-4'!J30,'DE-PARA'!K:L,2,0))</f>
        <v>#N/A</v>
      </c>
      <c r="L30" s="70"/>
      <c r="M30" s="101">
        <f t="shared" si="0"/>
        <v>0</v>
      </c>
      <c r="O30" s="1" t="e">
        <f>VLOOKUP(K30,'Fluxo de Caixa'!B:B,1,0)</f>
        <v>#N/A</v>
      </c>
    </row>
    <row r="31" spans="2:15">
      <c r="B31" s="60"/>
      <c r="C31" s="65"/>
      <c r="D31" s="66"/>
      <c r="E31" s="20"/>
      <c r="F31" s="69"/>
      <c r="G31" s="67"/>
      <c r="H31" s="69"/>
      <c r="I31" s="60"/>
      <c r="J31" s="67"/>
      <c r="K31" s="25" t="e">
        <f>IFERROR(VLOOKUP(J31,'DE-PARA'!J:K,2,0),VLOOKUP('BD Conta 726-4'!J31,'DE-PARA'!K:L,2,0))</f>
        <v>#N/A</v>
      </c>
      <c r="L31" s="70"/>
      <c r="M31" s="101">
        <f t="shared" si="0"/>
        <v>0</v>
      </c>
      <c r="O31" s="1" t="e">
        <f>VLOOKUP(K31,'Fluxo de Caixa'!B:B,1,0)</f>
        <v>#N/A</v>
      </c>
    </row>
    <row r="32" spans="2:15">
      <c r="B32" s="60"/>
      <c r="C32" s="65"/>
      <c r="D32" s="66"/>
      <c r="E32" s="20"/>
      <c r="F32" s="69"/>
      <c r="G32" s="67"/>
      <c r="H32" s="69"/>
      <c r="I32" s="60"/>
      <c r="J32" s="67"/>
      <c r="K32" s="25" t="e">
        <f>IFERROR(VLOOKUP(J32,'DE-PARA'!J:K,2,0),VLOOKUP('BD Conta 726-4'!J32,'DE-PARA'!K:L,2,0))</f>
        <v>#N/A</v>
      </c>
      <c r="L32" s="70"/>
      <c r="M32" s="101">
        <f t="shared" si="0"/>
        <v>0</v>
      </c>
      <c r="O32" s="1" t="e">
        <f>VLOOKUP(K32,'Fluxo de Caixa'!B:B,1,0)</f>
        <v>#N/A</v>
      </c>
    </row>
    <row r="33" spans="2:15">
      <c r="B33" s="60"/>
      <c r="C33" s="65"/>
      <c r="D33" s="66"/>
      <c r="E33" s="20"/>
      <c r="F33" s="69"/>
      <c r="G33" s="67"/>
      <c r="H33" s="69"/>
      <c r="I33" s="60"/>
      <c r="J33" s="67"/>
      <c r="K33" s="25" t="e">
        <f>IFERROR(VLOOKUP(J33,'DE-PARA'!J:K,2,0),VLOOKUP('BD Conta 726-4'!J33,'DE-PARA'!K:L,2,0))</f>
        <v>#N/A</v>
      </c>
      <c r="L33" s="70"/>
      <c r="M33" s="101">
        <f t="shared" si="0"/>
        <v>0</v>
      </c>
      <c r="O33" s="1" t="e">
        <f>VLOOKUP(K33,'Fluxo de Caixa'!B:B,1,0)</f>
        <v>#N/A</v>
      </c>
    </row>
    <row r="34" spans="2:15">
      <c r="B34" s="60"/>
      <c r="C34" s="65"/>
      <c r="D34" s="66"/>
      <c r="E34" s="20"/>
      <c r="F34" s="69"/>
      <c r="G34" s="67"/>
      <c r="H34" s="69"/>
      <c r="I34" s="60"/>
      <c r="J34" s="67"/>
      <c r="K34" s="25" t="e">
        <f>IFERROR(VLOOKUP(J34,'DE-PARA'!J:K,2,0),VLOOKUP('BD Conta 726-4'!J34,'DE-PARA'!K:L,2,0))</f>
        <v>#N/A</v>
      </c>
      <c r="L34" s="70"/>
      <c r="M34" s="101">
        <f t="shared" si="0"/>
        <v>0</v>
      </c>
      <c r="O34" s="1" t="e">
        <f>VLOOKUP(K34,'Fluxo de Caixa'!B:B,1,0)</f>
        <v>#N/A</v>
      </c>
    </row>
    <row r="35" spans="2:15">
      <c r="B35" s="60"/>
      <c r="C35" s="65"/>
      <c r="D35" s="66"/>
      <c r="E35" s="20"/>
      <c r="F35" s="69"/>
      <c r="G35" s="67"/>
      <c r="H35" s="69"/>
      <c r="I35" s="60"/>
      <c r="J35" s="67"/>
      <c r="K35" s="25" t="e">
        <f>IFERROR(VLOOKUP(J35,'DE-PARA'!J:K,2,0),VLOOKUP('BD Conta 726-4'!J35,'DE-PARA'!K:L,2,0))</f>
        <v>#N/A</v>
      </c>
      <c r="L35" s="70"/>
      <c r="M35" s="101">
        <f t="shared" si="0"/>
        <v>0</v>
      </c>
      <c r="O35" s="1" t="e">
        <f>VLOOKUP(K35,'Fluxo de Caixa'!B:B,1,0)</f>
        <v>#N/A</v>
      </c>
    </row>
    <row r="36" spans="2:15">
      <c r="B36" s="60"/>
      <c r="C36" s="65"/>
      <c r="D36" s="66"/>
      <c r="E36" s="20"/>
      <c r="F36" s="69"/>
      <c r="G36" s="67"/>
      <c r="H36" s="69"/>
      <c r="I36" s="60"/>
      <c r="J36" s="67"/>
      <c r="K36" s="25" t="e">
        <f>IFERROR(VLOOKUP(J36,'DE-PARA'!J:K,2,0),VLOOKUP('BD Conta 726-4'!J36,'DE-PARA'!K:L,2,0))</f>
        <v>#N/A</v>
      </c>
      <c r="L36" s="70"/>
      <c r="M36" s="101">
        <f t="shared" si="0"/>
        <v>0</v>
      </c>
      <c r="O36" s="1" t="e">
        <f>VLOOKUP(K36,'Fluxo de Caixa'!B:B,1,0)</f>
        <v>#N/A</v>
      </c>
    </row>
    <row r="37" spans="2:15">
      <c r="B37" s="60"/>
      <c r="C37" s="65"/>
      <c r="D37" s="66"/>
      <c r="E37" s="20"/>
      <c r="F37" s="69"/>
      <c r="G37" s="67"/>
      <c r="H37" s="69"/>
      <c r="I37" s="60"/>
      <c r="J37" s="67"/>
      <c r="K37" s="25" t="e">
        <f>IFERROR(VLOOKUP(J37,'DE-PARA'!J:K,2,0),VLOOKUP('BD Conta 726-4'!J37,'DE-PARA'!K:L,2,0))</f>
        <v>#N/A</v>
      </c>
      <c r="L37" s="70"/>
      <c r="M37" s="101">
        <f t="shared" si="0"/>
        <v>0</v>
      </c>
      <c r="O37" s="1" t="e">
        <f>VLOOKUP(K37,'Fluxo de Caixa'!B:B,1,0)</f>
        <v>#N/A</v>
      </c>
    </row>
    <row r="38" spans="2:15">
      <c r="B38" s="60"/>
      <c r="C38" s="65"/>
      <c r="D38" s="66"/>
      <c r="E38" s="20"/>
      <c r="F38" s="69"/>
      <c r="G38" s="67"/>
      <c r="H38" s="69"/>
      <c r="I38" s="60"/>
      <c r="J38" s="67"/>
      <c r="K38" s="25" t="e">
        <f>IFERROR(VLOOKUP(J38,'DE-PARA'!J:K,2,0),VLOOKUP('BD Conta 726-4'!J38,'DE-PARA'!K:L,2,0))</f>
        <v>#N/A</v>
      </c>
      <c r="L38" s="70"/>
      <c r="M38" s="101">
        <f t="shared" si="0"/>
        <v>0</v>
      </c>
      <c r="O38" s="1" t="e">
        <f>VLOOKUP(K38,'Fluxo de Caixa'!B:B,1,0)</f>
        <v>#N/A</v>
      </c>
    </row>
    <row r="39" spans="2:15">
      <c r="B39" s="60"/>
      <c r="C39" s="65"/>
      <c r="D39" s="66"/>
      <c r="E39" s="20"/>
      <c r="F39" s="69"/>
      <c r="G39" s="67"/>
      <c r="H39" s="69"/>
      <c r="I39" s="60"/>
      <c r="J39" s="67"/>
      <c r="K39" s="25" t="e">
        <f>IFERROR(VLOOKUP(J39,'DE-PARA'!J:K,2,0),VLOOKUP('BD Conta 726-4'!J39,'DE-PARA'!K:L,2,0))</f>
        <v>#N/A</v>
      </c>
      <c r="L39" s="70"/>
      <c r="M39" s="101">
        <f t="shared" si="0"/>
        <v>0</v>
      </c>
      <c r="O39" s="1" t="e">
        <f>VLOOKUP(K39,'Fluxo de Caixa'!B:B,1,0)</f>
        <v>#N/A</v>
      </c>
    </row>
    <row r="40" spans="2:15">
      <c r="B40" s="60"/>
      <c r="C40" s="65"/>
      <c r="D40" s="66"/>
      <c r="E40" s="20"/>
      <c r="F40" s="69"/>
      <c r="G40" s="67"/>
      <c r="H40" s="69"/>
      <c r="I40" s="60"/>
      <c r="J40" s="67"/>
      <c r="K40" s="25" t="e">
        <f>IFERROR(VLOOKUP(J40,'DE-PARA'!J:K,2,0),VLOOKUP('BD Conta 726-4'!J40,'DE-PARA'!K:L,2,0))</f>
        <v>#N/A</v>
      </c>
      <c r="L40" s="70"/>
      <c r="M40" s="101">
        <f t="shared" si="0"/>
        <v>0</v>
      </c>
      <c r="O40" s="1" t="e">
        <f>VLOOKUP(K40,'Fluxo de Caixa'!B:B,1,0)</f>
        <v>#N/A</v>
      </c>
    </row>
    <row r="41" spans="2:15">
      <c r="B41" s="60"/>
      <c r="C41" s="65"/>
      <c r="D41" s="66"/>
      <c r="E41" s="20"/>
      <c r="F41" s="69"/>
      <c r="G41" s="67"/>
      <c r="H41" s="69"/>
      <c r="I41" s="60"/>
      <c r="J41" s="67"/>
      <c r="K41" s="25" t="e">
        <f>IFERROR(VLOOKUP(J41,'DE-PARA'!J:K,2,0),VLOOKUP('BD Conta 726-4'!J41,'DE-PARA'!K:L,2,0))</f>
        <v>#N/A</v>
      </c>
      <c r="L41" s="70"/>
      <c r="M41" s="101">
        <f t="shared" si="0"/>
        <v>0</v>
      </c>
      <c r="O41" s="1" t="e">
        <f>VLOOKUP(K41,'Fluxo de Caixa'!B:B,1,0)</f>
        <v>#N/A</v>
      </c>
    </row>
    <row r="42" spans="2:15">
      <c r="B42" s="60"/>
      <c r="C42" s="65"/>
      <c r="D42" s="66"/>
      <c r="E42" s="20"/>
      <c r="F42" s="69"/>
      <c r="G42" s="67"/>
      <c r="H42" s="69"/>
      <c r="I42" s="60"/>
      <c r="J42" s="67"/>
      <c r="K42" s="25" t="e">
        <f>IFERROR(VLOOKUP(J42,'DE-PARA'!J:K,2,0),VLOOKUP('BD Conta 726-4'!J42,'DE-PARA'!K:L,2,0))</f>
        <v>#N/A</v>
      </c>
      <c r="L42" s="70"/>
      <c r="M42" s="101">
        <f t="shared" si="0"/>
        <v>0</v>
      </c>
      <c r="O42" s="1" t="e">
        <f>VLOOKUP(K42,'Fluxo de Caixa'!B:B,1,0)</f>
        <v>#N/A</v>
      </c>
    </row>
    <row r="43" spans="2:15">
      <c r="B43" s="60"/>
      <c r="C43" s="65"/>
      <c r="D43" s="66"/>
      <c r="E43" s="20"/>
      <c r="F43" s="69"/>
      <c r="G43" s="67"/>
      <c r="H43" s="69"/>
      <c r="I43" s="60"/>
      <c r="J43" s="67"/>
      <c r="K43" s="25" t="e">
        <f>IFERROR(VLOOKUP(J43,'DE-PARA'!J:K,2,0),VLOOKUP('BD Conta 726-4'!J43,'DE-PARA'!K:L,2,0))</f>
        <v>#N/A</v>
      </c>
      <c r="L43" s="70"/>
      <c r="M43" s="101">
        <f t="shared" si="0"/>
        <v>0</v>
      </c>
      <c r="O43" s="1" t="e">
        <f>VLOOKUP(K43,'Fluxo de Caixa'!B:B,1,0)</f>
        <v>#N/A</v>
      </c>
    </row>
    <row r="44" spans="2:15">
      <c r="B44" s="60"/>
      <c r="C44" s="65"/>
      <c r="D44" s="66"/>
      <c r="E44" s="20"/>
      <c r="F44" s="69"/>
      <c r="G44" s="67"/>
      <c r="H44" s="69"/>
      <c r="I44" s="60"/>
      <c r="J44" s="67"/>
      <c r="K44" s="25" t="e">
        <f>IFERROR(VLOOKUP(J44,'DE-PARA'!J:K,2,0),VLOOKUP('BD Conta 726-4'!J44,'DE-PARA'!K:L,2,0))</f>
        <v>#N/A</v>
      </c>
      <c r="L44" s="70"/>
      <c r="M44" s="101">
        <f t="shared" si="0"/>
        <v>0</v>
      </c>
      <c r="O44" s="1" t="e">
        <f>VLOOKUP(K44,'Fluxo de Caixa'!B:B,1,0)</f>
        <v>#N/A</v>
      </c>
    </row>
    <row r="45" spans="2:15">
      <c r="B45" s="60"/>
      <c r="C45" s="65"/>
      <c r="D45" s="66"/>
      <c r="E45" s="20"/>
      <c r="F45" s="69"/>
      <c r="G45" s="67"/>
      <c r="H45" s="69"/>
      <c r="I45" s="60"/>
      <c r="J45" s="67"/>
      <c r="K45" s="25" t="e">
        <f>IFERROR(VLOOKUP(J45,'DE-PARA'!J:K,2,0),VLOOKUP('BD Conta 726-4'!J45,'DE-PARA'!K:L,2,0))</f>
        <v>#N/A</v>
      </c>
      <c r="L45" s="70"/>
      <c r="M45" s="101">
        <f t="shared" si="0"/>
        <v>0</v>
      </c>
      <c r="O45" s="1" t="e">
        <f>VLOOKUP(K45,'Fluxo de Caixa'!B:B,1,0)</f>
        <v>#N/A</v>
      </c>
    </row>
    <row r="46" spans="2:15">
      <c r="B46" s="60"/>
      <c r="C46" s="65"/>
      <c r="D46" s="66"/>
      <c r="E46" s="20"/>
      <c r="F46" s="69"/>
      <c r="G46" s="67"/>
      <c r="H46" s="69"/>
      <c r="I46" s="60"/>
      <c r="J46" s="67"/>
      <c r="K46" s="25" t="e">
        <f>IFERROR(VLOOKUP(J46,'DE-PARA'!J:K,2,0),VLOOKUP('BD Conta 726-4'!J46,'DE-PARA'!K:L,2,0))</f>
        <v>#N/A</v>
      </c>
      <c r="L46" s="70"/>
      <c r="M46" s="101">
        <f t="shared" si="0"/>
        <v>0</v>
      </c>
      <c r="O46" s="1" t="e">
        <f>VLOOKUP(K46,'Fluxo de Caixa'!B:B,1,0)</f>
        <v>#N/A</v>
      </c>
    </row>
    <row r="47" spans="2:15">
      <c r="B47" s="60"/>
      <c r="C47" s="65"/>
      <c r="D47" s="66"/>
      <c r="E47" s="20"/>
      <c r="F47" s="69"/>
      <c r="G47" s="67"/>
      <c r="H47" s="69"/>
      <c r="I47" s="60"/>
      <c r="J47" s="67"/>
      <c r="K47" s="25" t="e">
        <f>IFERROR(VLOOKUP(J47,'DE-PARA'!J:K,2,0),VLOOKUP('BD Conta 726-4'!J47,'DE-PARA'!K:L,2,0))</f>
        <v>#N/A</v>
      </c>
      <c r="L47" s="70"/>
      <c r="M47" s="101">
        <f t="shared" si="0"/>
        <v>0</v>
      </c>
      <c r="O47" s="1" t="e">
        <f>VLOOKUP(K47,'Fluxo de Caixa'!B:B,1,0)</f>
        <v>#N/A</v>
      </c>
    </row>
    <row r="48" spans="2:15">
      <c r="B48" s="60"/>
      <c r="C48" s="65"/>
      <c r="D48" s="66"/>
      <c r="E48" s="20"/>
      <c r="F48" s="69"/>
      <c r="G48" s="67"/>
      <c r="H48" s="69"/>
      <c r="I48" s="60"/>
      <c r="J48" s="67"/>
      <c r="K48" s="25" t="e">
        <f>IFERROR(VLOOKUP(J48,'DE-PARA'!J:K,2,0),VLOOKUP('BD Conta 726-4'!J48,'DE-PARA'!K:L,2,0))</f>
        <v>#N/A</v>
      </c>
      <c r="L48" s="70"/>
      <c r="M48" s="101">
        <f t="shared" si="0"/>
        <v>0</v>
      </c>
      <c r="O48" s="1" t="e">
        <f>VLOOKUP(K48,'Fluxo de Caixa'!B:B,1,0)</f>
        <v>#N/A</v>
      </c>
    </row>
    <row r="49" spans="2:15">
      <c r="B49" s="60"/>
      <c r="C49" s="65"/>
      <c r="D49" s="66"/>
      <c r="E49" s="20"/>
      <c r="F49" s="69"/>
      <c r="G49" s="67"/>
      <c r="H49" s="69"/>
      <c r="I49" s="60"/>
      <c r="J49" s="67"/>
      <c r="K49" s="25" t="e">
        <f>IFERROR(VLOOKUP(J49,'DE-PARA'!J:K,2,0),VLOOKUP('BD Conta 726-4'!J49,'DE-PARA'!K:L,2,0))</f>
        <v>#N/A</v>
      </c>
      <c r="L49" s="70"/>
      <c r="M49" s="101">
        <f t="shared" si="0"/>
        <v>0</v>
      </c>
      <c r="O49" s="1" t="e">
        <f>VLOOKUP(K49,'Fluxo de Caixa'!B:B,1,0)</f>
        <v>#N/A</v>
      </c>
    </row>
    <row r="50" spans="2:15">
      <c r="B50" s="60"/>
      <c r="C50" s="65"/>
      <c r="D50" s="66"/>
      <c r="E50" s="20"/>
      <c r="F50" s="69"/>
      <c r="G50" s="67"/>
      <c r="H50" s="69"/>
      <c r="I50" s="60"/>
      <c r="J50" s="67"/>
      <c r="K50" s="25" t="e">
        <f>IFERROR(VLOOKUP(J50,'DE-PARA'!J:K,2,0),VLOOKUP('BD Conta 726-4'!J50,'DE-PARA'!K:L,2,0))</f>
        <v>#N/A</v>
      </c>
      <c r="L50" s="70"/>
      <c r="M50" s="101">
        <f t="shared" si="0"/>
        <v>0</v>
      </c>
      <c r="O50" s="1" t="e">
        <f>VLOOKUP(K50,'Fluxo de Caixa'!B:B,1,0)</f>
        <v>#N/A</v>
      </c>
    </row>
    <row r="51" spans="2:15">
      <c r="B51" s="60"/>
      <c r="C51" s="65"/>
      <c r="D51" s="66"/>
      <c r="E51" s="20"/>
      <c r="F51" s="69"/>
      <c r="G51" s="67"/>
      <c r="H51" s="69"/>
      <c r="I51" s="60"/>
      <c r="J51" s="67"/>
      <c r="K51" s="25" t="e">
        <f>IFERROR(VLOOKUP(J51,'DE-PARA'!J:K,2,0),VLOOKUP('BD Conta 726-4'!J51,'DE-PARA'!K:L,2,0))</f>
        <v>#N/A</v>
      </c>
      <c r="L51" s="70"/>
      <c r="M51" s="101">
        <f t="shared" si="0"/>
        <v>0</v>
      </c>
      <c r="O51" s="1" t="e">
        <f>VLOOKUP(K51,'Fluxo de Caixa'!B:B,1,0)</f>
        <v>#N/A</v>
      </c>
    </row>
    <row r="52" spans="2:15">
      <c r="B52" s="60"/>
      <c r="C52" s="65"/>
      <c r="D52" s="66"/>
      <c r="E52" s="20"/>
      <c r="F52" s="69"/>
      <c r="G52" s="67"/>
      <c r="H52" s="69"/>
      <c r="I52" s="60"/>
      <c r="J52" s="67"/>
      <c r="K52" s="25" t="e">
        <f>IFERROR(VLOOKUP(J52,'DE-PARA'!J:K,2,0),VLOOKUP('BD Conta 726-4'!J52,'DE-PARA'!K:L,2,0))</f>
        <v>#N/A</v>
      </c>
      <c r="L52" s="70"/>
      <c r="M52" s="101">
        <f t="shared" si="0"/>
        <v>0</v>
      </c>
      <c r="O52" s="1" t="e">
        <f>VLOOKUP(K52,'Fluxo de Caixa'!B:B,1,0)</f>
        <v>#N/A</v>
      </c>
    </row>
    <row r="53" spans="2:15">
      <c r="B53" s="60"/>
      <c r="C53" s="65"/>
      <c r="D53" s="66"/>
      <c r="E53" s="20"/>
      <c r="F53" s="69"/>
      <c r="G53" s="67"/>
      <c r="H53" s="69"/>
      <c r="I53" s="60"/>
      <c r="J53" s="67"/>
      <c r="K53" s="25" t="e">
        <f>IFERROR(VLOOKUP(J53,'DE-PARA'!J:K,2,0),VLOOKUP('BD Conta 726-4'!J53,'DE-PARA'!K:L,2,0))</f>
        <v>#N/A</v>
      </c>
      <c r="L53" s="70"/>
      <c r="M53" s="101">
        <f t="shared" si="0"/>
        <v>0</v>
      </c>
      <c r="O53" s="1" t="e">
        <f>VLOOKUP(K53,'Fluxo de Caixa'!B:B,1,0)</f>
        <v>#N/A</v>
      </c>
    </row>
    <row r="54" spans="2:15">
      <c r="B54" s="60"/>
      <c r="C54" s="65"/>
      <c r="D54" s="66"/>
      <c r="E54" s="20"/>
      <c r="F54" s="69"/>
      <c r="G54" s="67"/>
      <c r="H54" s="69"/>
      <c r="I54" s="60"/>
      <c r="J54" s="67"/>
      <c r="K54" s="25" t="e">
        <f>IFERROR(VLOOKUP(J54,'DE-PARA'!J:K,2,0),VLOOKUP('BD Conta 726-4'!J54,'DE-PARA'!K:L,2,0))</f>
        <v>#N/A</v>
      </c>
      <c r="L54" s="70"/>
      <c r="M54" s="101">
        <f t="shared" si="0"/>
        <v>0</v>
      </c>
      <c r="O54" s="1" t="e">
        <f>VLOOKUP(K54,'Fluxo de Caixa'!B:B,1,0)</f>
        <v>#N/A</v>
      </c>
    </row>
    <row r="55" spans="2:15">
      <c r="B55" s="60"/>
      <c r="C55" s="65"/>
      <c r="D55" s="66"/>
      <c r="E55" s="20"/>
      <c r="F55" s="69"/>
      <c r="G55" s="67"/>
      <c r="H55" s="69"/>
      <c r="I55" s="60"/>
      <c r="J55" s="67"/>
      <c r="K55" s="25" t="e">
        <f>IFERROR(VLOOKUP(J55,'DE-PARA'!J:K,2,0),VLOOKUP('BD Conta 726-4'!J55,'DE-PARA'!K:L,2,0))</f>
        <v>#N/A</v>
      </c>
      <c r="L55" s="70"/>
      <c r="M55" s="101">
        <f t="shared" si="0"/>
        <v>0</v>
      </c>
      <c r="O55" s="1" t="e">
        <f>VLOOKUP(K55,'Fluxo de Caixa'!B:B,1,0)</f>
        <v>#N/A</v>
      </c>
    </row>
    <row r="56" spans="2:15">
      <c r="B56" s="60"/>
      <c r="C56" s="65"/>
      <c r="D56" s="66"/>
      <c r="E56" s="20"/>
      <c r="F56" s="69"/>
      <c r="G56" s="67"/>
      <c r="H56" s="69"/>
      <c r="I56" s="60"/>
      <c r="J56" s="67"/>
      <c r="K56" s="25" t="e">
        <f>IFERROR(VLOOKUP(J56,'DE-PARA'!J:K,2,0),VLOOKUP('BD Conta 726-4'!J56,'DE-PARA'!K:L,2,0))</f>
        <v>#N/A</v>
      </c>
      <c r="L56" s="70"/>
      <c r="M56" s="101">
        <f t="shared" si="0"/>
        <v>0</v>
      </c>
      <c r="O56" s="1" t="e">
        <f>VLOOKUP(K56,'Fluxo de Caixa'!B:B,1,0)</f>
        <v>#N/A</v>
      </c>
    </row>
    <row r="57" spans="2:15">
      <c r="B57" s="60"/>
      <c r="C57" s="65"/>
      <c r="D57" s="66"/>
      <c r="E57" s="20"/>
      <c r="F57" s="69"/>
      <c r="G57" s="67"/>
      <c r="H57" s="69"/>
      <c r="I57" s="60"/>
      <c r="J57" s="67"/>
      <c r="K57" s="25" t="e">
        <f>IFERROR(VLOOKUP(J57,'DE-PARA'!J:K,2,0),VLOOKUP('BD Conta 726-4'!J57,'DE-PARA'!K:L,2,0))</f>
        <v>#N/A</v>
      </c>
      <c r="L57" s="70"/>
      <c r="M57" s="101">
        <f t="shared" si="0"/>
        <v>0</v>
      </c>
      <c r="O57" s="1" t="e">
        <f>VLOOKUP(K57,'Fluxo de Caixa'!B:B,1,0)</f>
        <v>#N/A</v>
      </c>
    </row>
    <row r="58" spans="2:15">
      <c r="B58" s="60"/>
      <c r="C58" s="65"/>
      <c r="D58" s="66"/>
      <c r="E58" s="20"/>
      <c r="F58" s="69"/>
      <c r="G58" s="67"/>
      <c r="H58" s="69"/>
      <c r="I58" s="60"/>
      <c r="J58" s="67"/>
      <c r="K58" s="25" t="e">
        <f>IFERROR(VLOOKUP(J58,'DE-PARA'!J:K,2,0),VLOOKUP('BD Conta 726-4'!J58,'DE-PARA'!K:L,2,0))</f>
        <v>#N/A</v>
      </c>
      <c r="L58" s="70"/>
      <c r="M58" s="101">
        <f t="shared" si="0"/>
        <v>0</v>
      </c>
      <c r="O58" s="1" t="e">
        <f>VLOOKUP(K58,'Fluxo de Caixa'!B:B,1,0)</f>
        <v>#N/A</v>
      </c>
    </row>
    <row r="59" spans="2:15">
      <c r="B59" s="60"/>
      <c r="C59" s="65"/>
      <c r="D59" s="66"/>
      <c r="E59" s="20"/>
      <c r="F59" s="69"/>
      <c r="G59" s="67"/>
      <c r="H59" s="69"/>
      <c r="I59" s="60"/>
      <c r="J59" s="67"/>
      <c r="K59" s="25" t="e">
        <f>IFERROR(VLOOKUP(J59,'DE-PARA'!J:K,2,0),VLOOKUP('BD Conta 726-4'!J59,'DE-PARA'!K:L,2,0))</f>
        <v>#N/A</v>
      </c>
      <c r="L59" s="70"/>
      <c r="M59" s="101">
        <f t="shared" si="0"/>
        <v>0</v>
      </c>
      <c r="O59" s="1" t="e">
        <f>VLOOKUP(K59,'Fluxo de Caixa'!B:B,1,0)</f>
        <v>#N/A</v>
      </c>
    </row>
    <row r="60" spans="2:15">
      <c r="B60" s="60"/>
      <c r="C60" s="65"/>
      <c r="D60" s="66"/>
      <c r="E60" s="20"/>
      <c r="F60" s="69"/>
      <c r="G60" s="67"/>
      <c r="H60" s="69"/>
      <c r="I60" s="60"/>
      <c r="J60" s="67"/>
      <c r="K60" s="25" t="e">
        <f>IFERROR(VLOOKUP(J60,'DE-PARA'!J:K,2,0),VLOOKUP('BD Conta 726-4'!J60,'DE-PARA'!K:L,2,0))</f>
        <v>#N/A</v>
      </c>
      <c r="L60" s="70"/>
      <c r="M60" s="101">
        <f t="shared" si="0"/>
        <v>0</v>
      </c>
      <c r="O60" s="1" t="e">
        <f>VLOOKUP(K60,'Fluxo de Caixa'!B:B,1,0)</f>
        <v>#N/A</v>
      </c>
    </row>
    <row r="61" spans="2:15">
      <c r="B61" s="60"/>
      <c r="C61" s="65"/>
      <c r="D61" s="66"/>
      <c r="E61" s="20"/>
      <c r="F61" s="69"/>
      <c r="G61" s="67"/>
      <c r="H61" s="69"/>
      <c r="I61" s="60"/>
      <c r="J61" s="67"/>
      <c r="K61" s="25" t="e">
        <f>IFERROR(VLOOKUP(J61,'DE-PARA'!J:K,2,0),VLOOKUP('BD Conta 726-4'!J61,'DE-PARA'!K:L,2,0))</f>
        <v>#N/A</v>
      </c>
      <c r="L61" s="70"/>
      <c r="M61" s="101">
        <f t="shared" si="0"/>
        <v>0</v>
      </c>
      <c r="O61" s="1" t="e">
        <f>VLOOKUP(K61,'Fluxo de Caixa'!B:B,1,0)</f>
        <v>#N/A</v>
      </c>
    </row>
    <row r="62" spans="2:15">
      <c r="B62" s="60"/>
      <c r="C62" s="65"/>
      <c r="D62" s="66"/>
      <c r="E62" s="20"/>
      <c r="F62" s="69"/>
      <c r="G62" s="67"/>
      <c r="H62" s="69"/>
      <c r="I62" s="60"/>
      <c r="J62" s="67"/>
      <c r="K62" s="25" t="e">
        <f>IFERROR(VLOOKUP(J62,'DE-PARA'!J:K,2,0),VLOOKUP('BD Conta 726-4'!J62,'DE-PARA'!K:L,2,0))</f>
        <v>#N/A</v>
      </c>
      <c r="L62" s="70"/>
      <c r="M62" s="101">
        <f t="shared" si="0"/>
        <v>0</v>
      </c>
      <c r="O62" s="1" t="e">
        <f>VLOOKUP(K62,'Fluxo de Caixa'!B:B,1,0)</f>
        <v>#N/A</v>
      </c>
    </row>
    <row r="63" spans="2:15">
      <c r="B63" s="60"/>
      <c r="C63" s="65"/>
      <c r="D63" s="66"/>
      <c r="E63" s="20"/>
      <c r="F63" s="69"/>
      <c r="G63" s="67"/>
      <c r="H63" s="69"/>
      <c r="I63" s="60"/>
      <c r="J63" s="67"/>
      <c r="K63" s="25" t="e">
        <f>IFERROR(VLOOKUP(J63,'DE-PARA'!J:K,2,0),VLOOKUP('BD Conta 726-4'!J63,'DE-PARA'!K:L,2,0))</f>
        <v>#N/A</v>
      </c>
      <c r="L63" s="70"/>
      <c r="M63" s="101">
        <f t="shared" si="0"/>
        <v>0</v>
      </c>
      <c r="O63" s="1" t="e">
        <f>VLOOKUP(K63,'Fluxo de Caixa'!B:B,1,0)</f>
        <v>#N/A</v>
      </c>
    </row>
    <row r="64" spans="2:15">
      <c r="B64" s="60"/>
      <c r="C64" s="65"/>
      <c r="D64" s="66"/>
      <c r="E64" s="20"/>
      <c r="F64" s="69"/>
      <c r="G64" s="67"/>
      <c r="H64" s="69"/>
      <c r="I64" s="60"/>
      <c r="J64" s="67"/>
      <c r="K64" s="25" t="e">
        <f>IFERROR(VLOOKUP(J64,'DE-PARA'!J:K,2,0),VLOOKUP('BD Conta 726-4'!J64,'DE-PARA'!K:L,2,0))</f>
        <v>#N/A</v>
      </c>
      <c r="L64" s="70"/>
      <c r="M64" s="101">
        <f t="shared" si="0"/>
        <v>0</v>
      </c>
      <c r="O64" s="1" t="e">
        <f>VLOOKUP(K64,'Fluxo de Caixa'!B:B,1,0)</f>
        <v>#N/A</v>
      </c>
    </row>
    <row r="65" spans="2:15">
      <c r="B65" s="60"/>
      <c r="C65" s="65"/>
      <c r="D65" s="66"/>
      <c r="E65" s="20"/>
      <c r="F65" s="69"/>
      <c r="G65" s="67"/>
      <c r="H65" s="69"/>
      <c r="I65" s="60"/>
      <c r="J65" s="67"/>
      <c r="K65" s="25" t="e">
        <f>IFERROR(VLOOKUP(J65,'DE-PARA'!J:K,2,0),VLOOKUP('BD Conta 726-4'!J65,'DE-PARA'!K:L,2,0))</f>
        <v>#N/A</v>
      </c>
      <c r="L65" s="70"/>
      <c r="M65" s="101">
        <f t="shared" si="0"/>
        <v>0</v>
      </c>
      <c r="O65" s="1" t="e">
        <f>VLOOKUP(K65,'Fluxo de Caixa'!B:B,1,0)</f>
        <v>#N/A</v>
      </c>
    </row>
    <row r="66" spans="2:15">
      <c r="B66" s="60"/>
      <c r="C66" s="65"/>
      <c r="D66" s="66"/>
      <c r="E66" s="20"/>
      <c r="F66" s="69"/>
      <c r="G66" s="67"/>
      <c r="H66" s="69"/>
      <c r="I66" s="60"/>
      <c r="J66" s="67"/>
      <c r="K66" s="25" t="e">
        <f>IFERROR(VLOOKUP(J66,'DE-PARA'!J:K,2,0),VLOOKUP('BD Conta 726-4'!J66,'DE-PARA'!K:L,2,0))</f>
        <v>#N/A</v>
      </c>
      <c r="L66" s="70"/>
      <c r="M66" s="101">
        <f t="shared" si="0"/>
        <v>0</v>
      </c>
      <c r="O66" s="1" t="e">
        <f>VLOOKUP(K66,'Fluxo de Caixa'!B:B,1,0)</f>
        <v>#N/A</v>
      </c>
    </row>
    <row r="67" spans="2:15">
      <c r="B67" s="60"/>
      <c r="C67" s="65"/>
      <c r="D67" s="66"/>
      <c r="E67" s="20"/>
      <c r="F67" s="69"/>
      <c r="G67" s="67"/>
      <c r="H67" s="69"/>
      <c r="I67" s="60"/>
      <c r="J67" s="67"/>
      <c r="K67" s="25" t="e">
        <f>IFERROR(VLOOKUP(J67,'DE-PARA'!J:K,2,0),VLOOKUP('BD Conta 726-4'!J67,'DE-PARA'!K:L,2,0))</f>
        <v>#N/A</v>
      </c>
      <c r="L67" s="70"/>
      <c r="M67" s="101">
        <f t="shared" si="0"/>
        <v>0</v>
      </c>
      <c r="O67" s="1" t="e">
        <f>VLOOKUP(K67,'Fluxo de Caixa'!B:B,1,0)</f>
        <v>#N/A</v>
      </c>
    </row>
    <row r="68" spans="2:15">
      <c r="B68" s="60"/>
      <c r="C68" s="65"/>
      <c r="D68" s="66"/>
      <c r="E68" s="20"/>
      <c r="F68" s="69"/>
      <c r="G68" s="67"/>
      <c r="H68" s="69"/>
      <c r="I68" s="60"/>
      <c r="J68" s="67"/>
      <c r="K68" s="25" t="e">
        <f>IFERROR(VLOOKUP(J68,'DE-PARA'!J:K,2,0),VLOOKUP('BD Conta 726-4'!J68,'DE-PARA'!K:L,2,0))</f>
        <v>#N/A</v>
      </c>
      <c r="L68" s="70"/>
      <c r="M68" s="101">
        <f t="shared" si="0"/>
        <v>0</v>
      </c>
      <c r="O68" s="1" t="e">
        <f>VLOOKUP(K68,'Fluxo de Caixa'!B:B,1,0)</f>
        <v>#N/A</v>
      </c>
    </row>
    <row r="69" spans="2:15">
      <c r="B69" s="60"/>
      <c r="C69" s="65"/>
      <c r="D69" s="66"/>
      <c r="E69" s="20"/>
      <c r="F69" s="69"/>
      <c r="G69" s="67"/>
      <c r="H69" s="69"/>
      <c r="I69" s="60"/>
      <c r="J69" s="67"/>
      <c r="K69" s="25" t="e">
        <f>IFERROR(VLOOKUP(J69,'DE-PARA'!J:K,2,0),VLOOKUP('BD Conta 726-4'!J69,'DE-PARA'!K:L,2,0))</f>
        <v>#N/A</v>
      </c>
      <c r="L69" s="70"/>
      <c r="M69" s="101">
        <f t="shared" si="0"/>
        <v>0</v>
      </c>
      <c r="O69" s="1" t="e">
        <f>VLOOKUP(K69,'Fluxo de Caixa'!B:B,1,0)</f>
        <v>#N/A</v>
      </c>
    </row>
    <row r="70" spans="2:15">
      <c r="B70" s="60"/>
      <c r="C70" s="65"/>
      <c r="D70" s="66"/>
      <c r="E70" s="20"/>
      <c r="F70" s="69"/>
      <c r="G70" s="67"/>
      <c r="H70" s="69"/>
      <c r="I70" s="60"/>
      <c r="J70" s="67"/>
      <c r="K70" s="25" t="e">
        <f>IFERROR(VLOOKUP(J70,'DE-PARA'!J:K,2,0),VLOOKUP('BD Conta 726-4'!J70,'DE-PARA'!K:L,2,0))</f>
        <v>#N/A</v>
      </c>
      <c r="L70" s="70"/>
      <c r="M70" s="101">
        <f t="shared" ref="M70:M133" si="1">M69+L70</f>
        <v>0</v>
      </c>
      <c r="O70" s="1" t="e">
        <f>VLOOKUP(K70,'Fluxo de Caixa'!B:B,1,0)</f>
        <v>#N/A</v>
      </c>
    </row>
    <row r="71" spans="2:15">
      <c r="B71" s="60"/>
      <c r="C71" s="65"/>
      <c r="D71" s="66"/>
      <c r="E71" s="20"/>
      <c r="F71" s="69"/>
      <c r="G71" s="67"/>
      <c r="H71" s="69"/>
      <c r="I71" s="60"/>
      <c r="J71" s="67"/>
      <c r="K71" s="25" t="e">
        <f>IFERROR(VLOOKUP(J71,'DE-PARA'!J:K,2,0),VLOOKUP('BD Conta 726-4'!J71,'DE-PARA'!K:L,2,0))</f>
        <v>#N/A</v>
      </c>
      <c r="L71" s="70"/>
      <c r="M71" s="101">
        <f t="shared" si="1"/>
        <v>0</v>
      </c>
      <c r="O71" s="1" t="e">
        <f>VLOOKUP(K71,'Fluxo de Caixa'!B:B,1,0)</f>
        <v>#N/A</v>
      </c>
    </row>
    <row r="72" spans="2:15">
      <c r="B72" s="60"/>
      <c r="C72" s="65"/>
      <c r="D72" s="66"/>
      <c r="E72" s="20"/>
      <c r="F72" s="69"/>
      <c r="G72" s="67"/>
      <c r="H72" s="69"/>
      <c r="I72" s="60"/>
      <c r="J72" s="67"/>
      <c r="K72" s="25" t="e">
        <f>IFERROR(VLOOKUP(J72,'DE-PARA'!J:K,2,0),VLOOKUP('BD Conta 726-4'!J72,'DE-PARA'!K:L,2,0))</f>
        <v>#N/A</v>
      </c>
      <c r="L72" s="70"/>
      <c r="M72" s="101">
        <f t="shared" si="1"/>
        <v>0</v>
      </c>
      <c r="O72" s="1" t="e">
        <f>VLOOKUP(K72,'Fluxo de Caixa'!B:B,1,0)</f>
        <v>#N/A</v>
      </c>
    </row>
    <row r="73" spans="2:15">
      <c r="B73" s="60"/>
      <c r="C73" s="65"/>
      <c r="D73" s="66"/>
      <c r="E73" s="20"/>
      <c r="F73" s="69"/>
      <c r="G73" s="67"/>
      <c r="H73" s="69"/>
      <c r="I73" s="60"/>
      <c r="J73" s="67"/>
      <c r="K73" s="25" t="e">
        <f>IFERROR(VLOOKUP(J73,'DE-PARA'!J:K,2,0),VLOOKUP('BD Conta 726-4'!J73,'DE-PARA'!K:L,2,0))</f>
        <v>#N/A</v>
      </c>
      <c r="L73" s="70"/>
      <c r="M73" s="101">
        <f t="shared" si="1"/>
        <v>0</v>
      </c>
      <c r="O73" s="1" t="e">
        <f>VLOOKUP(K73,'Fluxo de Caixa'!B:B,1,0)</f>
        <v>#N/A</v>
      </c>
    </row>
    <row r="74" spans="2:15">
      <c r="B74" s="60"/>
      <c r="C74" s="65"/>
      <c r="D74" s="66"/>
      <c r="E74" s="20"/>
      <c r="F74" s="69"/>
      <c r="G74" s="67"/>
      <c r="H74" s="69"/>
      <c r="I74" s="60"/>
      <c r="J74" s="67"/>
      <c r="K74" s="25" t="e">
        <f>IFERROR(VLOOKUP(J74,'DE-PARA'!J:K,2,0),VLOOKUP('BD Conta 726-4'!J74,'DE-PARA'!K:L,2,0))</f>
        <v>#N/A</v>
      </c>
      <c r="L74" s="70"/>
      <c r="M74" s="101">
        <f t="shared" si="1"/>
        <v>0</v>
      </c>
      <c r="O74" s="1" t="e">
        <f>VLOOKUP(K74,'Fluxo de Caixa'!B:B,1,0)</f>
        <v>#N/A</v>
      </c>
    </row>
    <row r="75" spans="2:15">
      <c r="B75" s="60"/>
      <c r="C75" s="65"/>
      <c r="D75" s="66"/>
      <c r="E75" s="20"/>
      <c r="F75" s="69"/>
      <c r="G75" s="67"/>
      <c r="H75" s="69"/>
      <c r="I75" s="60"/>
      <c r="J75" s="67"/>
      <c r="K75" s="25" t="e">
        <f>IFERROR(VLOOKUP(J75,'DE-PARA'!J:K,2,0),VLOOKUP('BD Conta 726-4'!J75,'DE-PARA'!K:L,2,0))</f>
        <v>#N/A</v>
      </c>
      <c r="L75" s="70"/>
      <c r="M75" s="101">
        <f t="shared" si="1"/>
        <v>0</v>
      </c>
      <c r="O75" s="1" t="e">
        <f>VLOOKUP(K75,'Fluxo de Caixa'!B:B,1,0)</f>
        <v>#N/A</v>
      </c>
    </row>
    <row r="76" spans="2:15">
      <c r="B76" s="60"/>
      <c r="C76" s="65"/>
      <c r="D76" s="66"/>
      <c r="E76" s="20"/>
      <c r="F76" s="69"/>
      <c r="G76" s="67"/>
      <c r="H76" s="69"/>
      <c r="I76" s="60"/>
      <c r="J76" s="67"/>
      <c r="K76" s="25" t="e">
        <f>IFERROR(VLOOKUP(J76,'DE-PARA'!J:K,2,0),VLOOKUP('BD Conta 726-4'!J76,'DE-PARA'!K:L,2,0))</f>
        <v>#N/A</v>
      </c>
      <c r="L76" s="70"/>
      <c r="M76" s="101">
        <f t="shared" si="1"/>
        <v>0</v>
      </c>
      <c r="O76" s="1" t="e">
        <f>VLOOKUP(K76,'Fluxo de Caixa'!B:B,1,0)</f>
        <v>#N/A</v>
      </c>
    </row>
    <row r="77" spans="2:15">
      <c r="B77" s="60"/>
      <c r="C77" s="65"/>
      <c r="D77" s="66"/>
      <c r="E77" s="20"/>
      <c r="F77" s="69"/>
      <c r="G77" s="67"/>
      <c r="H77" s="69"/>
      <c r="I77" s="60"/>
      <c r="J77" s="67"/>
      <c r="K77" s="25" t="e">
        <f>IFERROR(VLOOKUP(J77,'DE-PARA'!J:K,2,0),VLOOKUP('BD Conta 726-4'!J77,'DE-PARA'!K:L,2,0))</f>
        <v>#N/A</v>
      </c>
      <c r="L77" s="70"/>
      <c r="M77" s="101">
        <f t="shared" si="1"/>
        <v>0</v>
      </c>
      <c r="O77" s="1" t="e">
        <f>VLOOKUP(K77,'Fluxo de Caixa'!B:B,1,0)</f>
        <v>#N/A</v>
      </c>
    </row>
    <row r="78" spans="2:15">
      <c r="B78" s="60"/>
      <c r="C78" s="65"/>
      <c r="D78" s="66"/>
      <c r="E78" s="20"/>
      <c r="F78" s="69"/>
      <c r="G78" s="67"/>
      <c r="H78" s="69"/>
      <c r="I78" s="60"/>
      <c r="J78" s="67"/>
      <c r="K78" s="25" t="e">
        <f>IFERROR(VLOOKUP(J78,'DE-PARA'!J:K,2,0),VLOOKUP('BD Conta 726-4'!J78,'DE-PARA'!K:L,2,0))</f>
        <v>#N/A</v>
      </c>
      <c r="L78" s="70"/>
      <c r="M78" s="101">
        <f t="shared" si="1"/>
        <v>0</v>
      </c>
      <c r="O78" s="1" t="e">
        <f>VLOOKUP(K78,'Fluxo de Caixa'!B:B,1,0)</f>
        <v>#N/A</v>
      </c>
    </row>
    <row r="79" spans="2:15">
      <c r="B79" s="60"/>
      <c r="C79" s="65"/>
      <c r="D79" s="66"/>
      <c r="E79" s="20"/>
      <c r="F79" s="69"/>
      <c r="G79" s="67"/>
      <c r="H79" s="69"/>
      <c r="I79" s="60"/>
      <c r="J79" s="67"/>
      <c r="K79" s="25" t="e">
        <f>IFERROR(VLOOKUP(J79,'DE-PARA'!J:K,2,0),VLOOKUP('BD Conta 726-4'!J79,'DE-PARA'!K:L,2,0))</f>
        <v>#N/A</v>
      </c>
      <c r="L79" s="70"/>
      <c r="M79" s="101">
        <f t="shared" si="1"/>
        <v>0</v>
      </c>
      <c r="O79" s="1" t="e">
        <f>VLOOKUP(K79,'Fluxo de Caixa'!B:B,1,0)</f>
        <v>#N/A</v>
      </c>
    </row>
    <row r="80" spans="2:15">
      <c r="B80" s="60"/>
      <c r="C80" s="65"/>
      <c r="D80" s="66"/>
      <c r="E80" s="20"/>
      <c r="F80" s="69"/>
      <c r="G80" s="67"/>
      <c r="H80" s="69"/>
      <c r="I80" s="60"/>
      <c r="J80" s="67"/>
      <c r="K80" s="25" t="e">
        <f>IFERROR(VLOOKUP(J80,'DE-PARA'!J:K,2,0),VLOOKUP('BD Conta 726-4'!J80,'DE-PARA'!K:L,2,0))</f>
        <v>#N/A</v>
      </c>
      <c r="L80" s="70"/>
      <c r="M80" s="101">
        <f t="shared" si="1"/>
        <v>0</v>
      </c>
      <c r="O80" s="1" t="e">
        <f>VLOOKUP(K80,'Fluxo de Caixa'!B:B,1,0)</f>
        <v>#N/A</v>
      </c>
    </row>
    <row r="81" spans="2:15">
      <c r="B81" s="60"/>
      <c r="C81" s="65"/>
      <c r="D81" s="66"/>
      <c r="E81" s="20"/>
      <c r="F81" s="69"/>
      <c r="G81" s="67"/>
      <c r="H81" s="69"/>
      <c r="I81" s="60"/>
      <c r="J81" s="67"/>
      <c r="K81" s="25" t="e">
        <f>IFERROR(VLOOKUP(J81,'DE-PARA'!J:K,2,0),VLOOKUP('BD Conta 726-4'!J81,'DE-PARA'!K:L,2,0))</f>
        <v>#N/A</v>
      </c>
      <c r="L81" s="70"/>
      <c r="M81" s="101">
        <f t="shared" si="1"/>
        <v>0</v>
      </c>
      <c r="O81" s="1" t="e">
        <f>VLOOKUP(K81,'Fluxo de Caixa'!B:B,1,0)</f>
        <v>#N/A</v>
      </c>
    </row>
    <row r="82" spans="2:15">
      <c r="B82" s="60"/>
      <c r="C82" s="65"/>
      <c r="D82" s="66"/>
      <c r="E82" s="20"/>
      <c r="F82" s="69"/>
      <c r="G82" s="67"/>
      <c r="H82" s="69"/>
      <c r="I82" s="60"/>
      <c r="J82" s="67"/>
      <c r="K82" s="25" t="e">
        <f>IFERROR(VLOOKUP(J82,'DE-PARA'!J:K,2,0),VLOOKUP('BD Conta 726-4'!J82,'DE-PARA'!K:L,2,0))</f>
        <v>#N/A</v>
      </c>
      <c r="L82" s="70"/>
      <c r="M82" s="101">
        <f t="shared" si="1"/>
        <v>0</v>
      </c>
      <c r="O82" s="1" t="e">
        <f>VLOOKUP(K82,'Fluxo de Caixa'!B:B,1,0)</f>
        <v>#N/A</v>
      </c>
    </row>
    <row r="83" spans="2:15">
      <c r="B83" s="60"/>
      <c r="C83" s="65"/>
      <c r="D83" s="66"/>
      <c r="E83" s="20"/>
      <c r="F83" s="69"/>
      <c r="G83" s="67"/>
      <c r="H83" s="69"/>
      <c r="I83" s="60"/>
      <c r="J83" s="67"/>
      <c r="K83" s="25" t="e">
        <f>IFERROR(VLOOKUP(J83,'DE-PARA'!J:K,2,0),VLOOKUP('BD Conta 726-4'!J83,'DE-PARA'!K:L,2,0))</f>
        <v>#N/A</v>
      </c>
      <c r="L83" s="70"/>
      <c r="M83" s="101">
        <f t="shared" si="1"/>
        <v>0</v>
      </c>
      <c r="O83" s="1" t="e">
        <f>VLOOKUP(K83,'Fluxo de Caixa'!B:B,1,0)</f>
        <v>#N/A</v>
      </c>
    </row>
    <row r="84" spans="2:15">
      <c r="B84" s="60"/>
      <c r="C84" s="65"/>
      <c r="D84" s="66"/>
      <c r="E84" s="20"/>
      <c r="F84" s="69"/>
      <c r="G84" s="67"/>
      <c r="H84" s="69"/>
      <c r="I84" s="60"/>
      <c r="J84" s="67"/>
      <c r="K84" s="25" t="e">
        <f>IFERROR(VLOOKUP(J84,'DE-PARA'!J:K,2,0),VLOOKUP('BD Conta 726-4'!J84,'DE-PARA'!K:L,2,0))</f>
        <v>#N/A</v>
      </c>
      <c r="L84" s="70"/>
      <c r="M84" s="101">
        <f t="shared" si="1"/>
        <v>0</v>
      </c>
      <c r="O84" s="1" t="e">
        <f>VLOOKUP(K84,'Fluxo de Caixa'!B:B,1,0)</f>
        <v>#N/A</v>
      </c>
    </row>
    <row r="85" spans="2:15">
      <c r="B85" s="60"/>
      <c r="C85" s="65"/>
      <c r="D85" s="66"/>
      <c r="E85" s="20"/>
      <c r="F85" s="69"/>
      <c r="G85" s="67"/>
      <c r="H85" s="69"/>
      <c r="I85" s="60"/>
      <c r="J85" s="67"/>
      <c r="K85" s="25" t="e">
        <f>IFERROR(VLOOKUP(J85,'DE-PARA'!J:K,2,0),VLOOKUP('BD Conta 726-4'!J85,'DE-PARA'!K:L,2,0))</f>
        <v>#N/A</v>
      </c>
      <c r="L85" s="70"/>
      <c r="M85" s="101">
        <f t="shared" si="1"/>
        <v>0</v>
      </c>
      <c r="O85" s="1" t="e">
        <f>VLOOKUP(K85,'Fluxo de Caixa'!B:B,1,0)</f>
        <v>#N/A</v>
      </c>
    </row>
    <row r="86" spans="2:15">
      <c r="B86" s="60"/>
      <c r="C86" s="65"/>
      <c r="D86" s="66"/>
      <c r="E86" s="20"/>
      <c r="F86" s="69"/>
      <c r="G86" s="67"/>
      <c r="H86" s="69"/>
      <c r="I86" s="60"/>
      <c r="J86" s="67"/>
      <c r="K86" s="25" t="e">
        <f>IFERROR(VLOOKUP(J86,'DE-PARA'!J:K,2,0),VLOOKUP('BD Conta 726-4'!J86,'DE-PARA'!K:L,2,0))</f>
        <v>#N/A</v>
      </c>
      <c r="L86" s="70"/>
      <c r="M86" s="101">
        <f t="shared" si="1"/>
        <v>0</v>
      </c>
      <c r="O86" s="1" t="e">
        <f>VLOOKUP(K86,'Fluxo de Caixa'!B:B,1,0)</f>
        <v>#N/A</v>
      </c>
    </row>
    <row r="87" spans="2:15">
      <c r="B87" s="60"/>
      <c r="C87" s="65"/>
      <c r="D87" s="66"/>
      <c r="E87" s="20"/>
      <c r="F87" s="69"/>
      <c r="G87" s="67"/>
      <c r="H87" s="69"/>
      <c r="I87" s="60"/>
      <c r="J87" s="67"/>
      <c r="K87" s="25" t="e">
        <f>IFERROR(VLOOKUP(J87,'DE-PARA'!J:K,2,0),VLOOKUP('BD Conta 726-4'!J87,'DE-PARA'!K:L,2,0))</f>
        <v>#N/A</v>
      </c>
      <c r="L87" s="70"/>
      <c r="M87" s="101">
        <f t="shared" si="1"/>
        <v>0</v>
      </c>
      <c r="O87" s="1" t="e">
        <f>VLOOKUP(K87,'Fluxo de Caixa'!B:B,1,0)</f>
        <v>#N/A</v>
      </c>
    </row>
    <row r="88" spans="2:15">
      <c r="B88" s="60"/>
      <c r="C88" s="65"/>
      <c r="D88" s="66"/>
      <c r="E88" s="20"/>
      <c r="F88" s="69"/>
      <c r="G88" s="67"/>
      <c r="H88" s="69"/>
      <c r="I88" s="60"/>
      <c r="J88" s="67"/>
      <c r="K88" s="25" t="e">
        <f>IFERROR(VLOOKUP(J88,'DE-PARA'!J:K,2,0),VLOOKUP('BD Conta 726-4'!J88,'DE-PARA'!K:L,2,0))</f>
        <v>#N/A</v>
      </c>
      <c r="L88" s="70"/>
      <c r="M88" s="101">
        <f t="shared" si="1"/>
        <v>0</v>
      </c>
      <c r="O88" s="1" t="e">
        <f>VLOOKUP(K88,'Fluxo de Caixa'!B:B,1,0)</f>
        <v>#N/A</v>
      </c>
    </row>
    <row r="89" spans="2:15">
      <c r="B89" s="60"/>
      <c r="C89" s="65"/>
      <c r="D89" s="66"/>
      <c r="E89" s="20"/>
      <c r="F89" s="69"/>
      <c r="G89" s="67"/>
      <c r="H89" s="69"/>
      <c r="I89" s="60"/>
      <c r="J89" s="67"/>
      <c r="K89" s="25" t="e">
        <f>IFERROR(VLOOKUP(J89,'DE-PARA'!J:K,2,0),VLOOKUP('BD Conta 726-4'!J89,'DE-PARA'!K:L,2,0))</f>
        <v>#N/A</v>
      </c>
      <c r="L89" s="70"/>
      <c r="M89" s="101">
        <f t="shared" si="1"/>
        <v>0</v>
      </c>
      <c r="O89" s="1" t="e">
        <f>VLOOKUP(K89,'Fluxo de Caixa'!B:B,1,0)</f>
        <v>#N/A</v>
      </c>
    </row>
    <row r="90" spans="2:15">
      <c r="B90" s="60"/>
      <c r="C90" s="65"/>
      <c r="D90" s="66"/>
      <c r="E90" s="20"/>
      <c r="F90" s="69"/>
      <c r="G90" s="67"/>
      <c r="H90" s="69"/>
      <c r="I90" s="60"/>
      <c r="J90" s="67"/>
      <c r="K90" s="25" t="e">
        <f>IFERROR(VLOOKUP(J90,'DE-PARA'!J:K,2,0),VLOOKUP('BD Conta 726-4'!J90,'DE-PARA'!K:L,2,0))</f>
        <v>#N/A</v>
      </c>
      <c r="L90" s="70"/>
      <c r="M90" s="101">
        <f t="shared" si="1"/>
        <v>0</v>
      </c>
      <c r="O90" s="1" t="e">
        <f>VLOOKUP(K90,'Fluxo de Caixa'!B:B,1,0)</f>
        <v>#N/A</v>
      </c>
    </row>
    <row r="91" spans="2:15">
      <c r="B91" s="60"/>
      <c r="C91" s="65"/>
      <c r="D91" s="66"/>
      <c r="E91" s="20"/>
      <c r="F91" s="69"/>
      <c r="G91" s="67"/>
      <c r="H91" s="69"/>
      <c r="I91" s="60"/>
      <c r="J91" s="67"/>
      <c r="K91" s="25" t="e">
        <f>IFERROR(VLOOKUP(J91,'DE-PARA'!J:K,2,0),VLOOKUP('BD Conta 726-4'!J91,'DE-PARA'!K:L,2,0))</f>
        <v>#N/A</v>
      </c>
      <c r="L91" s="70"/>
      <c r="M91" s="101">
        <f t="shared" si="1"/>
        <v>0</v>
      </c>
      <c r="O91" s="1" t="e">
        <f>VLOOKUP(K91,'Fluxo de Caixa'!B:B,1,0)</f>
        <v>#N/A</v>
      </c>
    </row>
    <row r="92" spans="2:15">
      <c r="B92" s="60"/>
      <c r="C92" s="65"/>
      <c r="D92" s="66"/>
      <c r="E92" s="20"/>
      <c r="F92" s="69"/>
      <c r="G92" s="67"/>
      <c r="H92" s="69"/>
      <c r="I92" s="60"/>
      <c r="J92" s="67"/>
      <c r="K92" s="25" t="e">
        <f>IFERROR(VLOOKUP(J92,'DE-PARA'!J:K,2,0),VLOOKUP('BD Conta 726-4'!J92,'DE-PARA'!K:L,2,0))</f>
        <v>#N/A</v>
      </c>
      <c r="L92" s="70"/>
      <c r="M92" s="101">
        <f t="shared" si="1"/>
        <v>0</v>
      </c>
      <c r="O92" s="1" t="e">
        <f>VLOOKUP(K92,'Fluxo de Caixa'!B:B,1,0)</f>
        <v>#N/A</v>
      </c>
    </row>
    <row r="93" spans="2:15">
      <c r="B93" s="60"/>
      <c r="C93" s="65"/>
      <c r="D93" s="66"/>
      <c r="E93" s="20"/>
      <c r="F93" s="69"/>
      <c r="G93" s="67"/>
      <c r="H93" s="69"/>
      <c r="I93" s="60"/>
      <c r="J93" s="67"/>
      <c r="K93" s="25" t="e">
        <f>IFERROR(VLOOKUP(J93,'DE-PARA'!J:K,2,0),VLOOKUP('BD Conta 726-4'!J93,'DE-PARA'!K:L,2,0))</f>
        <v>#N/A</v>
      </c>
      <c r="L93" s="70"/>
      <c r="M93" s="101">
        <f t="shared" si="1"/>
        <v>0</v>
      </c>
      <c r="O93" s="1" t="e">
        <f>VLOOKUP(K93,'Fluxo de Caixa'!B:B,1,0)</f>
        <v>#N/A</v>
      </c>
    </row>
    <row r="94" spans="2:15">
      <c r="B94" s="60"/>
      <c r="C94" s="65"/>
      <c r="D94" s="66"/>
      <c r="E94" s="20"/>
      <c r="F94" s="69"/>
      <c r="G94" s="67"/>
      <c r="H94" s="69"/>
      <c r="I94" s="60"/>
      <c r="J94" s="67"/>
      <c r="K94" s="25" t="e">
        <f>IFERROR(VLOOKUP(J94,'DE-PARA'!J:K,2,0),VLOOKUP('BD Conta 726-4'!J94,'DE-PARA'!K:L,2,0))</f>
        <v>#N/A</v>
      </c>
      <c r="L94" s="70"/>
      <c r="M94" s="101">
        <f t="shared" si="1"/>
        <v>0</v>
      </c>
      <c r="O94" s="1" t="e">
        <f>VLOOKUP(K94,'Fluxo de Caixa'!B:B,1,0)</f>
        <v>#N/A</v>
      </c>
    </row>
    <row r="95" spans="2:15">
      <c r="B95" s="60"/>
      <c r="C95" s="65"/>
      <c r="D95" s="66"/>
      <c r="E95" s="20"/>
      <c r="F95" s="69"/>
      <c r="G95" s="67"/>
      <c r="H95" s="69"/>
      <c r="I95" s="60"/>
      <c r="J95" s="67"/>
      <c r="K95" s="25" t="e">
        <f>IFERROR(VLOOKUP(J95,'DE-PARA'!J:K,2,0),VLOOKUP('BD Conta 726-4'!J95,'DE-PARA'!K:L,2,0))</f>
        <v>#N/A</v>
      </c>
      <c r="L95" s="70"/>
      <c r="M95" s="101">
        <f t="shared" si="1"/>
        <v>0</v>
      </c>
      <c r="O95" s="1" t="e">
        <f>VLOOKUP(K95,'Fluxo de Caixa'!B:B,1,0)</f>
        <v>#N/A</v>
      </c>
    </row>
    <row r="96" spans="2:15">
      <c r="B96" s="60"/>
      <c r="C96" s="65"/>
      <c r="D96" s="66"/>
      <c r="E96" s="20"/>
      <c r="F96" s="69"/>
      <c r="G96" s="67"/>
      <c r="H96" s="69"/>
      <c r="I96" s="60"/>
      <c r="J96" s="67"/>
      <c r="K96" s="25" t="e">
        <f>IFERROR(VLOOKUP(J96,'DE-PARA'!J:K,2,0),VLOOKUP('BD Conta 726-4'!J96,'DE-PARA'!K:L,2,0))</f>
        <v>#N/A</v>
      </c>
      <c r="L96" s="70"/>
      <c r="M96" s="101">
        <f t="shared" si="1"/>
        <v>0</v>
      </c>
      <c r="O96" s="1" t="e">
        <f>VLOOKUP(K96,'Fluxo de Caixa'!B:B,1,0)</f>
        <v>#N/A</v>
      </c>
    </row>
    <row r="97" spans="2:15">
      <c r="B97" s="60"/>
      <c r="C97" s="65"/>
      <c r="D97" s="66"/>
      <c r="E97" s="20"/>
      <c r="F97" s="69"/>
      <c r="G97" s="67"/>
      <c r="H97" s="69"/>
      <c r="I97" s="60"/>
      <c r="J97" s="67"/>
      <c r="K97" s="25" t="e">
        <f>IFERROR(VLOOKUP(J97,'DE-PARA'!J:K,2,0),VLOOKUP('BD Conta 726-4'!J97,'DE-PARA'!K:L,2,0))</f>
        <v>#N/A</v>
      </c>
      <c r="L97" s="70"/>
      <c r="M97" s="101">
        <f t="shared" si="1"/>
        <v>0</v>
      </c>
      <c r="O97" s="1" t="e">
        <f>VLOOKUP(K97,'Fluxo de Caixa'!B:B,1,0)</f>
        <v>#N/A</v>
      </c>
    </row>
    <row r="98" spans="2:15">
      <c r="B98" s="60"/>
      <c r="C98" s="65"/>
      <c r="D98" s="66"/>
      <c r="E98" s="20"/>
      <c r="F98" s="69"/>
      <c r="G98" s="67"/>
      <c r="H98" s="69"/>
      <c r="I98" s="60"/>
      <c r="J98" s="67"/>
      <c r="K98" s="25" t="e">
        <f>IFERROR(VLOOKUP(J98,'DE-PARA'!J:K,2,0),VLOOKUP('BD Conta 726-4'!J98,'DE-PARA'!K:L,2,0))</f>
        <v>#N/A</v>
      </c>
      <c r="L98" s="70"/>
      <c r="M98" s="101">
        <f t="shared" si="1"/>
        <v>0</v>
      </c>
      <c r="O98" s="1" t="e">
        <f>VLOOKUP(K98,'Fluxo de Caixa'!B:B,1,0)</f>
        <v>#N/A</v>
      </c>
    </row>
    <row r="99" spans="2:15">
      <c r="B99" s="60"/>
      <c r="C99" s="65"/>
      <c r="D99" s="66"/>
      <c r="E99" s="20"/>
      <c r="F99" s="69"/>
      <c r="G99" s="67"/>
      <c r="H99" s="69"/>
      <c r="I99" s="60"/>
      <c r="J99" s="67"/>
      <c r="K99" s="25" t="e">
        <f>IFERROR(VLOOKUP(J99,'DE-PARA'!J:K,2,0),VLOOKUP('BD Conta 726-4'!J99,'DE-PARA'!K:L,2,0))</f>
        <v>#N/A</v>
      </c>
      <c r="L99" s="70"/>
      <c r="M99" s="101">
        <f t="shared" si="1"/>
        <v>0</v>
      </c>
      <c r="O99" s="1" t="e">
        <f>VLOOKUP(K99,'Fluxo de Caixa'!B:B,1,0)</f>
        <v>#N/A</v>
      </c>
    </row>
    <row r="100" spans="2:15">
      <c r="B100" s="60"/>
      <c r="C100" s="65"/>
      <c r="D100" s="66"/>
      <c r="E100" s="20"/>
      <c r="F100" s="69"/>
      <c r="G100" s="67"/>
      <c r="H100" s="69"/>
      <c r="I100" s="60"/>
      <c r="J100" s="67"/>
      <c r="K100" s="25" t="e">
        <f>IFERROR(VLOOKUP(J100,'DE-PARA'!J:K,2,0),VLOOKUP('BD Conta 726-4'!J100,'DE-PARA'!K:L,2,0))</f>
        <v>#N/A</v>
      </c>
      <c r="L100" s="70"/>
      <c r="M100" s="101">
        <f t="shared" si="1"/>
        <v>0</v>
      </c>
      <c r="O100" s="1" t="e">
        <f>VLOOKUP(K100,'Fluxo de Caixa'!B:B,1,0)</f>
        <v>#N/A</v>
      </c>
    </row>
    <row r="101" spans="2:15">
      <c r="B101" s="60"/>
      <c r="C101" s="65"/>
      <c r="D101" s="66"/>
      <c r="E101" s="20"/>
      <c r="F101" s="69"/>
      <c r="G101" s="67"/>
      <c r="H101" s="69"/>
      <c r="I101" s="60"/>
      <c r="J101" s="67"/>
      <c r="K101" s="25" t="e">
        <f>IFERROR(VLOOKUP(J101,'DE-PARA'!J:K,2,0),VLOOKUP('BD Conta 726-4'!J101,'DE-PARA'!K:L,2,0))</f>
        <v>#N/A</v>
      </c>
      <c r="L101" s="70"/>
      <c r="M101" s="101">
        <f t="shared" si="1"/>
        <v>0</v>
      </c>
      <c r="O101" s="1" t="e">
        <f>VLOOKUP(K101,'Fluxo de Caixa'!B:B,1,0)</f>
        <v>#N/A</v>
      </c>
    </row>
    <row r="102" spans="2:15">
      <c r="B102" s="60"/>
      <c r="C102" s="65"/>
      <c r="D102" s="66"/>
      <c r="E102" s="20"/>
      <c r="F102" s="69"/>
      <c r="G102" s="67"/>
      <c r="H102" s="69"/>
      <c r="I102" s="60"/>
      <c r="J102" s="67"/>
      <c r="K102" s="25" t="e">
        <f>IFERROR(VLOOKUP(J102,'DE-PARA'!J:K,2,0),VLOOKUP('BD Conta 726-4'!J102,'DE-PARA'!K:L,2,0))</f>
        <v>#N/A</v>
      </c>
      <c r="L102" s="70"/>
      <c r="M102" s="101">
        <f t="shared" si="1"/>
        <v>0</v>
      </c>
      <c r="O102" s="1" t="e">
        <f>VLOOKUP(K102,'Fluxo de Caixa'!B:B,1,0)</f>
        <v>#N/A</v>
      </c>
    </row>
    <row r="103" spans="2:15">
      <c r="B103" s="60"/>
      <c r="C103" s="65"/>
      <c r="D103" s="66"/>
      <c r="E103" s="20"/>
      <c r="F103" s="69"/>
      <c r="G103" s="67"/>
      <c r="H103" s="69"/>
      <c r="I103" s="60"/>
      <c r="J103" s="67"/>
      <c r="K103" s="25" t="e">
        <f>IFERROR(VLOOKUP(J103,'DE-PARA'!J:K,2,0),VLOOKUP('BD Conta 726-4'!J103,'DE-PARA'!K:L,2,0))</f>
        <v>#N/A</v>
      </c>
      <c r="L103" s="70"/>
      <c r="M103" s="101">
        <f t="shared" si="1"/>
        <v>0</v>
      </c>
      <c r="O103" s="1" t="e">
        <f>VLOOKUP(K103,'Fluxo de Caixa'!B:B,1,0)</f>
        <v>#N/A</v>
      </c>
    </row>
    <row r="104" spans="2:15">
      <c r="B104" s="60"/>
      <c r="C104" s="65"/>
      <c r="D104" s="66"/>
      <c r="E104" s="20"/>
      <c r="F104" s="69"/>
      <c r="G104" s="67"/>
      <c r="H104" s="69"/>
      <c r="I104" s="60"/>
      <c r="J104" s="67"/>
      <c r="K104" s="25" t="e">
        <f>IFERROR(VLOOKUP(J104,'DE-PARA'!J:K,2,0),VLOOKUP('BD Conta 726-4'!J104,'DE-PARA'!K:L,2,0))</f>
        <v>#N/A</v>
      </c>
      <c r="L104" s="70"/>
      <c r="M104" s="101">
        <f t="shared" si="1"/>
        <v>0</v>
      </c>
      <c r="O104" s="1" t="e">
        <f>VLOOKUP(K104,'Fluxo de Caixa'!B:B,1,0)</f>
        <v>#N/A</v>
      </c>
    </row>
    <row r="105" spans="2:15">
      <c r="B105" s="60"/>
      <c r="C105" s="65"/>
      <c r="D105" s="66"/>
      <c r="E105" s="20"/>
      <c r="F105" s="69"/>
      <c r="G105" s="67"/>
      <c r="H105" s="69"/>
      <c r="I105" s="60"/>
      <c r="J105" s="67"/>
      <c r="K105" s="25" t="e">
        <f>IFERROR(VLOOKUP(J105,'DE-PARA'!J:K,2,0),VLOOKUP('BD Conta 726-4'!J105,'DE-PARA'!K:L,2,0))</f>
        <v>#N/A</v>
      </c>
      <c r="L105" s="70"/>
      <c r="M105" s="101">
        <f t="shared" si="1"/>
        <v>0</v>
      </c>
      <c r="O105" s="1" t="e">
        <f>VLOOKUP(K105,'Fluxo de Caixa'!B:B,1,0)</f>
        <v>#N/A</v>
      </c>
    </row>
    <row r="106" spans="2:15">
      <c r="B106" s="60"/>
      <c r="C106" s="65"/>
      <c r="D106" s="66"/>
      <c r="E106" s="20"/>
      <c r="F106" s="69"/>
      <c r="G106" s="67"/>
      <c r="H106" s="69"/>
      <c r="I106" s="60"/>
      <c r="J106" s="67"/>
      <c r="K106" s="25" t="e">
        <f>IFERROR(VLOOKUP(J106,'DE-PARA'!J:K,2,0),VLOOKUP('BD Conta 726-4'!J106,'DE-PARA'!K:L,2,0))</f>
        <v>#N/A</v>
      </c>
      <c r="L106" s="70"/>
      <c r="M106" s="101">
        <f t="shared" si="1"/>
        <v>0</v>
      </c>
      <c r="O106" s="1" t="e">
        <f>VLOOKUP(K106,'Fluxo de Caixa'!B:B,1,0)</f>
        <v>#N/A</v>
      </c>
    </row>
    <row r="107" spans="2:15">
      <c r="B107" s="60"/>
      <c r="C107" s="65"/>
      <c r="D107" s="66"/>
      <c r="E107" s="20"/>
      <c r="F107" s="69"/>
      <c r="G107" s="67"/>
      <c r="H107" s="69"/>
      <c r="I107" s="60"/>
      <c r="J107" s="67"/>
      <c r="K107" s="25" t="e">
        <f>IFERROR(VLOOKUP(J107,'DE-PARA'!J:K,2,0),VLOOKUP('BD Conta 726-4'!J107,'DE-PARA'!K:L,2,0))</f>
        <v>#N/A</v>
      </c>
      <c r="L107" s="70"/>
      <c r="M107" s="101">
        <f t="shared" si="1"/>
        <v>0</v>
      </c>
      <c r="O107" s="1" t="e">
        <f>VLOOKUP(K107,'Fluxo de Caixa'!B:B,1,0)</f>
        <v>#N/A</v>
      </c>
    </row>
    <row r="108" spans="2:15">
      <c r="B108" s="60"/>
      <c r="C108" s="65"/>
      <c r="D108" s="66"/>
      <c r="E108" s="20"/>
      <c r="F108" s="69"/>
      <c r="G108" s="67"/>
      <c r="H108" s="69"/>
      <c r="I108" s="60"/>
      <c r="J108" s="67"/>
      <c r="K108" s="25" t="e">
        <f>IFERROR(VLOOKUP(J108,'DE-PARA'!J:K,2,0),VLOOKUP('BD Conta 726-4'!J108,'DE-PARA'!K:L,2,0))</f>
        <v>#N/A</v>
      </c>
      <c r="L108" s="70"/>
      <c r="M108" s="101">
        <f t="shared" si="1"/>
        <v>0</v>
      </c>
      <c r="O108" s="1" t="e">
        <f>VLOOKUP(K108,'Fluxo de Caixa'!B:B,1,0)</f>
        <v>#N/A</v>
      </c>
    </row>
    <row r="109" spans="2:15">
      <c r="B109" s="60"/>
      <c r="C109" s="65"/>
      <c r="D109" s="66"/>
      <c r="E109" s="20"/>
      <c r="F109" s="69"/>
      <c r="G109" s="67"/>
      <c r="H109" s="69"/>
      <c r="I109" s="60"/>
      <c r="J109" s="67"/>
      <c r="K109" s="25" t="e">
        <f>IFERROR(VLOOKUP(J109,'DE-PARA'!J:K,2,0),VLOOKUP('BD Conta 726-4'!J109,'DE-PARA'!K:L,2,0))</f>
        <v>#N/A</v>
      </c>
      <c r="L109" s="70"/>
      <c r="M109" s="101">
        <f t="shared" si="1"/>
        <v>0</v>
      </c>
      <c r="O109" s="1" t="e">
        <f>VLOOKUP(K109,'Fluxo de Caixa'!B:B,1,0)</f>
        <v>#N/A</v>
      </c>
    </row>
    <row r="110" spans="2:15">
      <c r="B110" s="60"/>
      <c r="C110" s="65"/>
      <c r="D110" s="66"/>
      <c r="E110" s="20"/>
      <c r="F110" s="69"/>
      <c r="G110" s="67"/>
      <c r="H110" s="69"/>
      <c r="I110" s="60"/>
      <c r="J110" s="67"/>
      <c r="K110" s="25" t="e">
        <f>IFERROR(VLOOKUP(J110,'DE-PARA'!J:K,2,0),VLOOKUP('BD Conta 726-4'!J110,'DE-PARA'!K:L,2,0))</f>
        <v>#N/A</v>
      </c>
      <c r="L110" s="70"/>
      <c r="M110" s="101">
        <f t="shared" si="1"/>
        <v>0</v>
      </c>
      <c r="O110" s="1" t="e">
        <f>VLOOKUP(K110,'Fluxo de Caixa'!B:B,1,0)</f>
        <v>#N/A</v>
      </c>
    </row>
    <row r="111" spans="2:15">
      <c r="B111" s="60"/>
      <c r="C111" s="65"/>
      <c r="D111" s="66"/>
      <c r="E111" s="20"/>
      <c r="F111" s="69"/>
      <c r="G111" s="67"/>
      <c r="H111" s="69"/>
      <c r="I111" s="60"/>
      <c r="J111" s="67"/>
      <c r="K111" s="25" t="e">
        <f>IFERROR(VLOOKUP(J111,'DE-PARA'!J:K,2,0),VLOOKUP('BD Conta 726-4'!J111,'DE-PARA'!K:L,2,0))</f>
        <v>#N/A</v>
      </c>
      <c r="L111" s="70"/>
      <c r="M111" s="101">
        <f t="shared" si="1"/>
        <v>0</v>
      </c>
      <c r="O111" s="1" t="e">
        <f>VLOOKUP(K111,'Fluxo de Caixa'!B:B,1,0)</f>
        <v>#N/A</v>
      </c>
    </row>
    <row r="112" spans="2:15">
      <c r="B112" s="60"/>
      <c r="C112" s="65"/>
      <c r="D112" s="66"/>
      <c r="E112" s="20"/>
      <c r="F112" s="69"/>
      <c r="G112" s="67"/>
      <c r="H112" s="69"/>
      <c r="I112" s="60"/>
      <c r="J112" s="67"/>
      <c r="K112" s="25" t="e">
        <f>IFERROR(VLOOKUP(J112,'DE-PARA'!J:K,2,0),VLOOKUP('BD Conta 726-4'!J112,'DE-PARA'!K:L,2,0))</f>
        <v>#N/A</v>
      </c>
      <c r="L112" s="70"/>
      <c r="M112" s="101">
        <f t="shared" si="1"/>
        <v>0</v>
      </c>
      <c r="O112" s="1" t="e">
        <f>VLOOKUP(K112,'Fluxo de Caixa'!B:B,1,0)</f>
        <v>#N/A</v>
      </c>
    </row>
    <row r="113" spans="2:15">
      <c r="B113" s="60"/>
      <c r="C113" s="65"/>
      <c r="D113" s="66"/>
      <c r="E113" s="20"/>
      <c r="F113" s="69"/>
      <c r="G113" s="67"/>
      <c r="H113" s="69"/>
      <c r="I113" s="60"/>
      <c r="J113" s="67"/>
      <c r="K113" s="25" t="e">
        <f>IFERROR(VLOOKUP(J113,'DE-PARA'!J:K,2,0),VLOOKUP('BD Conta 726-4'!J113,'DE-PARA'!K:L,2,0))</f>
        <v>#N/A</v>
      </c>
      <c r="L113" s="70"/>
      <c r="M113" s="101">
        <f t="shared" si="1"/>
        <v>0</v>
      </c>
      <c r="O113" s="1" t="e">
        <f>VLOOKUP(K113,'Fluxo de Caixa'!B:B,1,0)</f>
        <v>#N/A</v>
      </c>
    </row>
    <row r="114" spans="2:15">
      <c r="B114" s="60"/>
      <c r="C114" s="65"/>
      <c r="D114" s="66"/>
      <c r="E114" s="20"/>
      <c r="F114" s="69"/>
      <c r="G114" s="67"/>
      <c r="H114" s="69"/>
      <c r="I114" s="60"/>
      <c r="J114" s="67"/>
      <c r="K114" s="25" t="e">
        <f>IFERROR(VLOOKUP(J114,'DE-PARA'!J:K,2,0),VLOOKUP('BD Conta 726-4'!J114,'DE-PARA'!K:L,2,0))</f>
        <v>#N/A</v>
      </c>
      <c r="L114" s="70"/>
      <c r="M114" s="101">
        <f t="shared" si="1"/>
        <v>0</v>
      </c>
      <c r="O114" s="1" t="e">
        <f>VLOOKUP(K114,'Fluxo de Caixa'!B:B,1,0)</f>
        <v>#N/A</v>
      </c>
    </row>
    <row r="115" spans="2:15">
      <c r="B115" s="60"/>
      <c r="C115" s="65"/>
      <c r="D115" s="66"/>
      <c r="E115" s="20"/>
      <c r="F115" s="69"/>
      <c r="G115" s="67"/>
      <c r="H115" s="69"/>
      <c r="I115" s="60"/>
      <c r="J115" s="67"/>
      <c r="K115" s="25" t="e">
        <f>IFERROR(VLOOKUP(J115,'DE-PARA'!J:K,2,0),VLOOKUP('BD Conta 726-4'!J115,'DE-PARA'!K:L,2,0))</f>
        <v>#N/A</v>
      </c>
      <c r="L115" s="70"/>
      <c r="M115" s="101">
        <f t="shared" si="1"/>
        <v>0</v>
      </c>
      <c r="O115" s="1" t="e">
        <f>VLOOKUP(K115,'Fluxo de Caixa'!B:B,1,0)</f>
        <v>#N/A</v>
      </c>
    </row>
    <row r="116" spans="2:15">
      <c r="B116" s="60"/>
      <c r="C116" s="65"/>
      <c r="D116" s="66"/>
      <c r="E116" s="20"/>
      <c r="F116" s="69"/>
      <c r="G116" s="67"/>
      <c r="H116" s="69"/>
      <c r="I116" s="60"/>
      <c r="J116" s="67"/>
      <c r="K116" s="25" t="e">
        <f>IFERROR(VLOOKUP(J116,'DE-PARA'!J:K,2,0),VLOOKUP('BD Conta 726-4'!J116,'DE-PARA'!K:L,2,0))</f>
        <v>#N/A</v>
      </c>
      <c r="L116" s="70"/>
      <c r="M116" s="101">
        <f t="shared" si="1"/>
        <v>0</v>
      </c>
      <c r="O116" s="1" t="e">
        <f>VLOOKUP(K116,'Fluxo de Caixa'!B:B,1,0)</f>
        <v>#N/A</v>
      </c>
    </row>
    <row r="117" spans="2:15">
      <c r="B117" s="60"/>
      <c r="C117" s="65"/>
      <c r="D117" s="66"/>
      <c r="E117" s="20"/>
      <c r="F117" s="69"/>
      <c r="G117" s="67"/>
      <c r="H117" s="69"/>
      <c r="I117" s="60"/>
      <c r="J117" s="67"/>
      <c r="K117" s="25" t="e">
        <f>IFERROR(VLOOKUP(J117,'DE-PARA'!J:K,2,0),VLOOKUP('BD Conta 726-4'!J117,'DE-PARA'!K:L,2,0))</f>
        <v>#N/A</v>
      </c>
      <c r="L117" s="70"/>
      <c r="M117" s="101">
        <f t="shared" si="1"/>
        <v>0</v>
      </c>
      <c r="O117" s="1" t="e">
        <f>VLOOKUP(K117,'Fluxo de Caixa'!B:B,1,0)</f>
        <v>#N/A</v>
      </c>
    </row>
    <row r="118" spans="2:15">
      <c r="B118" s="60"/>
      <c r="C118" s="65"/>
      <c r="D118" s="66"/>
      <c r="E118" s="20"/>
      <c r="F118" s="69"/>
      <c r="G118" s="67"/>
      <c r="H118" s="69"/>
      <c r="I118" s="60"/>
      <c r="J118" s="67"/>
      <c r="K118" s="25" t="e">
        <f>IFERROR(VLOOKUP(J118,'DE-PARA'!J:K,2,0),VLOOKUP('BD Conta 726-4'!J118,'DE-PARA'!K:L,2,0))</f>
        <v>#N/A</v>
      </c>
      <c r="L118" s="70"/>
      <c r="M118" s="101">
        <f t="shared" si="1"/>
        <v>0</v>
      </c>
      <c r="O118" s="1" t="e">
        <f>VLOOKUP(K118,'Fluxo de Caixa'!B:B,1,0)</f>
        <v>#N/A</v>
      </c>
    </row>
    <row r="119" spans="2:15">
      <c r="B119" s="60"/>
      <c r="C119" s="65"/>
      <c r="D119" s="66"/>
      <c r="E119" s="20"/>
      <c r="F119" s="69"/>
      <c r="G119" s="67"/>
      <c r="H119" s="69"/>
      <c r="I119" s="60"/>
      <c r="J119" s="67"/>
      <c r="K119" s="25" t="e">
        <f>IFERROR(VLOOKUP(J119,'DE-PARA'!J:K,2,0),VLOOKUP('BD Conta 726-4'!J119,'DE-PARA'!K:L,2,0))</f>
        <v>#N/A</v>
      </c>
      <c r="L119" s="70"/>
      <c r="M119" s="101">
        <f t="shared" si="1"/>
        <v>0</v>
      </c>
      <c r="O119" s="1" t="e">
        <f>VLOOKUP(K119,'Fluxo de Caixa'!B:B,1,0)</f>
        <v>#N/A</v>
      </c>
    </row>
    <row r="120" spans="2:15">
      <c r="B120" s="60"/>
      <c r="C120" s="65"/>
      <c r="D120" s="66"/>
      <c r="E120" s="20"/>
      <c r="F120" s="69"/>
      <c r="G120" s="67"/>
      <c r="H120" s="69"/>
      <c r="I120" s="60"/>
      <c r="J120" s="67"/>
      <c r="K120" s="25" t="e">
        <f>IFERROR(VLOOKUP(J120,'DE-PARA'!J:K,2,0),VLOOKUP('BD Conta 726-4'!J120,'DE-PARA'!K:L,2,0))</f>
        <v>#N/A</v>
      </c>
      <c r="L120" s="70"/>
      <c r="M120" s="101">
        <f t="shared" si="1"/>
        <v>0</v>
      </c>
      <c r="O120" s="1" t="e">
        <f>VLOOKUP(K120,'Fluxo de Caixa'!B:B,1,0)</f>
        <v>#N/A</v>
      </c>
    </row>
    <row r="121" spans="2:15">
      <c r="B121" s="60"/>
      <c r="C121" s="65"/>
      <c r="D121" s="66"/>
      <c r="E121" s="20"/>
      <c r="F121" s="69"/>
      <c r="G121" s="67"/>
      <c r="H121" s="69"/>
      <c r="I121" s="60"/>
      <c r="J121" s="67"/>
      <c r="K121" s="25" t="e">
        <f>IFERROR(VLOOKUP(J121,'DE-PARA'!J:K,2,0),VLOOKUP('BD Conta 726-4'!J121,'DE-PARA'!K:L,2,0))</f>
        <v>#N/A</v>
      </c>
      <c r="L121" s="70"/>
      <c r="M121" s="101">
        <f t="shared" si="1"/>
        <v>0</v>
      </c>
      <c r="O121" s="1" t="e">
        <f>VLOOKUP(K121,'Fluxo de Caixa'!B:B,1,0)</f>
        <v>#N/A</v>
      </c>
    </row>
    <row r="122" spans="2:15">
      <c r="B122" s="60"/>
      <c r="C122" s="65"/>
      <c r="D122" s="66"/>
      <c r="E122" s="20"/>
      <c r="F122" s="69"/>
      <c r="G122" s="67"/>
      <c r="H122" s="69"/>
      <c r="I122" s="60"/>
      <c r="J122" s="67"/>
      <c r="K122" s="25" t="e">
        <f>IFERROR(VLOOKUP(J122,'DE-PARA'!J:K,2,0),VLOOKUP('BD Conta 726-4'!J122,'DE-PARA'!K:L,2,0))</f>
        <v>#N/A</v>
      </c>
      <c r="L122" s="70"/>
      <c r="M122" s="101">
        <f t="shared" si="1"/>
        <v>0</v>
      </c>
      <c r="O122" s="1" t="e">
        <f>VLOOKUP(K122,'Fluxo de Caixa'!B:B,1,0)</f>
        <v>#N/A</v>
      </c>
    </row>
    <row r="123" spans="2:15">
      <c r="B123" s="60"/>
      <c r="C123" s="65"/>
      <c r="D123" s="66"/>
      <c r="E123" s="20"/>
      <c r="F123" s="69"/>
      <c r="G123" s="67"/>
      <c r="H123" s="69"/>
      <c r="I123" s="60"/>
      <c r="J123" s="67"/>
      <c r="K123" s="25" t="e">
        <f>IFERROR(VLOOKUP(J123,'DE-PARA'!J:K,2,0),VLOOKUP('BD Conta 726-4'!J123,'DE-PARA'!K:L,2,0))</f>
        <v>#N/A</v>
      </c>
      <c r="L123" s="70"/>
      <c r="M123" s="101">
        <f t="shared" si="1"/>
        <v>0</v>
      </c>
      <c r="O123" s="1" t="e">
        <f>VLOOKUP(K123,'Fluxo de Caixa'!B:B,1,0)</f>
        <v>#N/A</v>
      </c>
    </row>
    <row r="124" spans="2:15">
      <c r="B124" s="60"/>
      <c r="C124" s="65"/>
      <c r="D124" s="66"/>
      <c r="E124" s="20"/>
      <c r="F124" s="69"/>
      <c r="G124" s="67"/>
      <c r="H124" s="69"/>
      <c r="I124" s="60"/>
      <c r="J124" s="67"/>
      <c r="K124" s="25" t="e">
        <f>IFERROR(VLOOKUP(J124,'DE-PARA'!J:K,2,0),VLOOKUP('BD Conta 726-4'!J124,'DE-PARA'!K:L,2,0))</f>
        <v>#N/A</v>
      </c>
      <c r="L124" s="70"/>
      <c r="M124" s="101">
        <f t="shared" si="1"/>
        <v>0</v>
      </c>
      <c r="O124" s="1" t="e">
        <f>VLOOKUP(K124,'Fluxo de Caixa'!B:B,1,0)</f>
        <v>#N/A</v>
      </c>
    </row>
    <row r="125" spans="2:15">
      <c r="B125" s="60"/>
      <c r="C125" s="65"/>
      <c r="D125" s="66"/>
      <c r="E125" s="20"/>
      <c r="F125" s="69"/>
      <c r="G125" s="67"/>
      <c r="H125" s="69"/>
      <c r="I125" s="60"/>
      <c r="J125" s="67"/>
      <c r="K125" s="25" t="e">
        <f>IFERROR(VLOOKUP(J125,'DE-PARA'!J:K,2,0),VLOOKUP('BD Conta 726-4'!J125,'DE-PARA'!K:L,2,0))</f>
        <v>#N/A</v>
      </c>
      <c r="L125" s="70"/>
      <c r="M125" s="101">
        <f t="shared" si="1"/>
        <v>0</v>
      </c>
      <c r="O125" s="1" t="e">
        <f>VLOOKUP(K125,'Fluxo de Caixa'!B:B,1,0)</f>
        <v>#N/A</v>
      </c>
    </row>
    <row r="126" spans="2:15">
      <c r="B126" s="60"/>
      <c r="C126" s="65"/>
      <c r="D126" s="66"/>
      <c r="E126" s="20"/>
      <c r="F126" s="69"/>
      <c r="G126" s="67"/>
      <c r="H126" s="69"/>
      <c r="I126" s="60"/>
      <c r="J126" s="67"/>
      <c r="K126" s="25" t="e">
        <f>IFERROR(VLOOKUP(J126,'DE-PARA'!J:K,2,0),VLOOKUP('BD Conta 726-4'!J126,'DE-PARA'!K:L,2,0))</f>
        <v>#N/A</v>
      </c>
      <c r="L126" s="70"/>
      <c r="M126" s="101">
        <f t="shared" si="1"/>
        <v>0</v>
      </c>
      <c r="O126" s="1" t="e">
        <f>VLOOKUP(K126,'Fluxo de Caixa'!B:B,1,0)</f>
        <v>#N/A</v>
      </c>
    </row>
    <row r="127" spans="2:15">
      <c r="B127" s="60"/>
      <c r="C127" s="65"/>
      <c r="D127" s="66"/>
      <c r="E127" s="20"/>
      <c r="F127" s="69"/>
      <c r="G127" s="67"/>
      <c r="H127" s="69"/>
      <c r="I127" s="60"/>
      <c r="J127" s="67"/>
      <c r="K127" s="25" t="e">
        <f>IFERROR(VLOOKUP(J127,'DE-PARA'!J:K,2,0),VLOOKUP('BD Conta 726-4'!J127,'DE-PARA'!K:L,2,0))</f>
        <v>#N/A</v>
      </c>
      <c r="L127" s="70"/>
      <c r="M127" s="101">
        <f t="shared" si="1"/>
        <v>0</v>
      </c>
      <c r="O127" s="1" t="e">
        <f>VLOOKUP(K127,'Fluxo de Caixa'!B:B,1,0)</f>
        <v>#N/A</v>
      </c>
    </row>
    <row r="128" spans="2:15">
      <c r="B128" s="60"/>
      <c r="C128" s="65"/>
      <c r="D128" s="66"/>
      <c r="E128" s="20"/>
      <c r="F128" s="69"/>
      <c r="G128" s="67"/>
      <c r="H128" s="69"/>
      <c r="I128" s="60"/>
      <c r="J128" s="67"/>
      <c r="K128" s="25" t="e">
        <f>IFERROR(VLOOKUP(J128,'DE-PARA'!J:K,2,0),VLOOKUP('BD Conta 726-4'!J128,'DE-PARA'!K:L,2,0))</f>
        <v>#N/A</v>
      </c>
      <c r="L128" s="70"/>
      <c r="M128" s="101">
        <f t="shared" si="1"/>
        <v>0</v>
      </c>
      <c r="O128" s="1" t="e">
        <f>VLOOKUP(K128,'Fluxo de Caixa'!B:B,1,0)</f>
        <v>#N/A</v>
      </c>
    </row>
    <row r="129" spans="2:15">
      <c r="B129" s="60"/>
      <c r="C129" s="65"/>
      <c r="D129" s="66"/>
      <c r="E129" s="20"/>
      <c r="F129" s="69"/>
      <c r="G129" s="67"/>
      <c r="H129" s="69"/>
      <c r="I129" s="60"/>
      <c r="J129" s="67"/>
      <c r="K129" s="25" t="e">
        <f>IFERROR(VLOOKUP(J129,'DE-PARA'!J:K,2,0),VLOOKUP('BD Conta 726-4'!J129,'DE-PARA'!K:L,2,0))</f>
        <v>#N/A</v>
      </c>
      <c r="L129" s="70"/>
      <c r="M129" s="101">
        <f t="shared" si="1"/>
        <v>0</v>
      </c>
      <c r="O129" s="1" t="e">
        <f>VLOOKUP(K129,'Fluxo de Caixa'!B:B,1,0)</f>
        <v>#N/A</v>
      </c>
    </row>
    <row r="130" spans="2:15">
      <c r="B130" s="60"/>
      <c r="C130" s="65"/>
      <c r="D130" s="66"/>
      <c r="E130" s="20"/>
      <c r="F130" s="69"/>
      <c r="G130" s="67"/>
      <c r="H130" s="69"/>
      <c r="I130" s="60"/>
      <c r="J130" s="67"/>
      <c r="K130" s="25" t="e">
        <f>IFERROR(VLOOKUP(J130,'DE-PARA'!J:K,2,0),VLOOKUP('BD Conta 726-4'!J130,'DE-PARA'!K:L,2,0))</f>
        <v>#N/A</v>
      </c>
      <c r="L130" s="70"/>
      <c r="M130" s="101">
        <f t="shared" si="1"/>
        <v>0</v>
      </c>
      <c r="O130" s="1" t="e">
        <f>VLOOKUP(K130,'Fluxo de Caixa'!B:B,1,0)</f>
        <v>#N/A</v>
      </c>
    </row>
    <row r="131" spans="2:15">
      <c r="B131" s="60"/>
      <c r="C131" s="65"/>
      <c r="D131" s="66"/>
      <c r="E131" s="20"/>
      <c r="F131" s="69"/>
      <c r="G131" s="67"/>
      <c r="H131" s="69"/>
      <c r="I131" s="60"/>
      <c r="J131" s="67"/>
      <c r="K131" s="25" t="e">
        <f>IFERROR(VLOOKUP(J131,'DE-PARA'!J:K,2,0),VLOOKUP('BD Conta 726-4'!J131,'DE-PARA'!K:L,2,0))</f>
        <v>#N/A</v>
      </c>
      <c r="L131" s="70"/>
      <c r="M131" s="101">
        <f t="shared" si="1"/>
        <v>0</v>
      </c>
      <c r="O131" s="1" t="e">
        <f>VLOOKUP(K131,'Fluxo de Caixa'!B:B,1,0)</f>
        <v>#N/A</v>
      </c>
    </row>
    <row r="132" spans="2:15">
      <c r="B132" s="60"/>
      <c r="C132" s="65"/>
      <c r="D132" s="66"/>
      <c r="E132" s="20"/>
      <c r="F132" s="69"/>
      <c r="G132" s="67"/>
      <c r="H132" s="69"/>
      <c r="I132" s="60"/>
      <c r="J132" s="67"/>
      <c r="K132" s="25" t="e">
        <f>IFERROR(VLOOKUP(J132,'DE-PARA'!J:K,2,0),VLOOKUP('BD Conta 726-4'!J132,'DE-PARA'!K:L,2,0))</f>
        <v>#N/A</v>
      </c>
      <c r="L132" s="70"/>
      <c r="M132" s="101">
        <f t="shared" si="1"/>
        <v>0</v>
      </c>
      <c r="O132" s="1" t="e">
        <f>VLOOKUP(K132,'Fluxo de Caixa'!B:B,1,0)</f>
        <v>#N/A</v>
      </c>
    </row>
    <row r="133" spans="2:15">
      <c r="B133" s="60"/>
      <c r="C133" s="65"/>
      <c r="D133" s="66"/>
      <c r="E133" s="20"/>
      <c r="F133" s="69"/>
      <c r="G133" s="67"/>
      <c r="H133" s="69"/>
      <c r="I133" s="60"/>
      <c r="J133" s="67"/>
      <c r="K133" s="25" t="e">
        <f>IFERROR(VLOOKUP(J133,'DE-PARA'!J:K,2,0),VLOOKUP('BD Conta 726-4'!J133,'DE-PARA'!K:L,2,0))</f>
        <v>#N/A</v>
      </c>
      <c r="L133" s="70"/>
      <c r="M133" s="101">
        <f t="shared" si="1"/>
        <v>0</v>
      </c>
      <c r="O133" s="1" t="e">
        <f>VLOOKUP(K133,'Fluxo de Caixa'!B:B,1,0)</f>
        <v>#N/A</v>
      </c>
    </row>
    <row r="134" spans="2:15">
      <c r="B134" s="60"/>
      <c r="C134" s="65"/>
      <c r="D134" s="66"/>
      <c r="E134" s="20"/>
      <c r="F134" s="69"/>
      <c r="G134" s="67"/>
      <c r="H134" s="69"/>
      <c r="I134" s="60"/>
      <c r="J134" s="67"/>
      <c r="K134" s="25" t="e">
        <f>IFERROR(VLOOKUP(J134,'DE-PARA'!J:K,2,0),VLOOKUP('BD Conta 726-4'!J134,'DE-PARA'!K:L,2,0))</f>
        <v>#N/A</v>
      </c>
      <c r="L134" s="70"/>
      <c r="M134" s="101">
        <f t="shared" ref="M134:M197" si="2">M133+L134</f>
        <v>0</v>
      </c>
      <c r="O134" s="1" t="e">
        <f>VLOOKUP(K134,'Fluxo de Caixa'!B:B,1,0)</f>
        <v>#N/A</v>
      </c>
    </row>
    <row r="135" spans="2:15">
      <c r="B135" s="60"/>
      <c r="C135" s="65"/>
      <c r="D135" s="66"/>
      <c r="E135" s="20"/>
      <c r="F135" s="69"/>
      <c r="G135" s="67"/>
      <c r="H135" s="69"/>
      <c r="I135" s="60"/>
      <c r="J135" s="67"/>
      <c r="K135" s="25" t="e">
        <f>IFERROR(VLOOKUP(J135,'DE-PARA'!J:K,2,0),VLOOKUP('BD Conta 726-4'!J135,'DE-PARA'!K:L,2,0))</f>
        <v>#N/A</v>
      </c>
      <c r="L135" s="70"/>
      <c r="M135" s="101">
        <f t="shared" si="2"/>
        <v>0</v>
      </c>
      <c r="O135" s="1" t="e">
        <f>VLOOKUP(K135,'Fluxo de Caixa'!B:B,1,0)</f>
        <v>#N/A</v>
      </c>
    </row>
    <row r="136" spans="2:15">
      <c r="B136" s="60"/>
      <c r="C136" s="65"/>
      <c r="D136" s="66"/>
      <c r="E136" s="20"/>
      <c r="F136" s="69"/>
      <c r="G136" s="67"/>
      <c r="H136" s="69"/>
      <c r="I136" s="60"/>
      <c r="J136" s="67"/>
      <c r="K136" s="25" t="e">
        <f>IFERROR(VLOOKUP(J136,'DE-PARA'!J:K,2,0),VLOOKUP('BD Conta 726-4'!J136,'DE-PARA'!K:L,2,0))</f>
        <v>#N/A</v>
      </c>
      <c r="L136" s="70"/>
      <c r="M136" s="101">
        <f t="shared" si="2"/>
        <v>0</v>
      </c>
      <c r="O136" s="1" t="e">
        <f>VLOOKUP(K136,'Fluxo de Caixa'!B:B,1,0)</f>
        <v>#N/A</v>
      </c>
    </row>
    <row r="137" spans="2:15">
      <c r="B137" s="60"/>
      <c r="C137" s="65"/>
      <c r="D137" s="66"/>
      <c r="E137" s="20"/>
      <c r="F137" s="69"/>
      <c r="G137" s="67"/>
      <c r="H137" s="69"/>
      <c r="I137" s="60"/>
      <c r="J137" s="67"/>
      <c r="K137" s="25" t="e">
        <f>IFERROR(VLOOKUP(J137,'DE-PARA'!J:K,2,0),VLOOKUP('BD Conta 726-4'!J137,'DE-PARA'!K:L,2,0))</f>
        <v>#N/A</v>
      </c>
      <c r="L137" s="70"/>
      <c r="M137" s="101">
        <f t="shared" si="2"/>
        <v>0</v>
      </c>
      <c r="O137" s="1" t="e">
        <f>VLOOKUP(K137,'Fluxo de Caixa'!B:B,1,0)</f>
        <v>#N/A</v>
      </c>
    </row>
    <row r="138" spans="2:15">
      <c r="B138" s="60"/>
      <c r="C138" s="65"/>
      <c r="D138" s="66"/>
      <c r="E138" s="20"/>
      <c r="F138" s="69"/>
      <c r="G138" s="67"/>
      <c r="H138" s="69"/>
      <c r="I138" s="60"/>
      <c r="J138" s="67"/>
      <c r="K138" s="25" t="e">
        <f>IFERROR(VLOOKUP(J138,'DE-PARA'!J:K,2,0),VLOOKUP('BD Conta 726-4'!J138,'DE-PARA'!K:L,2,0))</f>
        <v>#N/A</v>
      </c>
      <c r="L138" s="70"/>
      <c r="M138" s="101">
        <f t="shared" si="2"/>
        <v>0</v>
      </c>
      <c r="O138" s="1" t="e">
        <f>VLOOKUP(K138,'Fluxo de Caixa'!B:B,1,0)</f>
        <v>#N/A</v>
      </c>
    </row>
    <row r="139" spans="2:15">
      <c r="B139" s="60"/>
      <c r="C139" s="65"/>
      <c r="D139" s="66"/>
      <c r="E139" s="20"/>
      <c r="F139" s="69"/>
      <c r="G139" s="67"/>
      <c r="H139" s="69"/>
      <c r="I139" s="60"/>
      <c r="J139" s="67"/>
      <c r="K139" s="25" t="e">
        <f>IFERROR(VLOOKUP(J139,'DE-PARA'!J:K,2,0),VLOOKUP('BD Conta 726-4'!J139,'DE-PARA'!K:L,2,0))</f>
        <v>#N/A</v>
      </c>
      <c r="L139" s="70"/>
      <c r="M139" s="101">
        <f t="shared" si="2"/>
        <v>0</v>
      </c>
      <c r="O139" s="1" t="e">
        <f>VLOOKUP(K139,'Fluxo de Caixa'!B:B,1,0)</f>
        <v>#N/A</v>
      </c>
    </row>
    <row r="140" spans="2:15">
      <c r="B140" s="60"/>
      <c r="C140" s="65"/>
      <c r="D140" s="66"/>
      <c r="E140" s="20"/>
      <c r="F140" s="69"/>
      <c r="G140" s="67"/>
      <c r="H140" s="69"/>
      <c r="I140" s="60"/>
      <c r="J140" s="67"/>
      <c r="K140" s="25" t="e">
        <f>IFERROR(VLOOKUP(J140,'DE-PARA'!J:K,2,0),VLOOKUP('BD Conta 726-4'!J140,'DE-PARA'!K:L,2,0))</f>
        <v>#N/A</v>
      </c>
      <c r="L140" s="70"/>
      <c r="M140" s="101">
        <f t="shared" si="2"/>
        <v>0</v>
      </c>
      <c r="O140" s="1" t="e">
        <f>VLOOKUP(K140,'Fluxo de Caixa'!B:B,1,0)</f>
        <v>#N/A</v>
      </c>
    </row>
    <row r="141" spans="2:15">
      <c r="B141" s="60"/>
      <c r="C141" s="65"/>
      <c r="D141" s="66"/>
      <c r="E141" s="20"/>
      <c r="F141" s="69"/>
      <c r="G141" s="67"/>
      <c r="H141" s="69"/>
      <c r="I141" s="60"/>
      <c r="J141" s="67"/>
      <c r="K141" s="25" t="e">
        <f>IFERROR(VLOOKUP(J141,'DE-PARA'!J:K,2,0),VLOOKUP('BD Conta 726-4'!J141,'DE-PARA'!K:L,2,0))</f>
        <v>#N/A</v>
      </c>
      <c r="L141" s="70"/>
      <c r="M141" s="101">
        <f t="shared" si="2"/>
        <v>0</v>
      </c>
      <c r="O141" s="1" t="e">
        <f>VLOOKUP(K141,'Fluxo de Caixa'!B:B,1,0)</f>
        <v>#N/A</v>
      </c>
    </row>
    <row r="142" spans="2:15">
      <c r="B142" s="60"/>
      <c r="C142" s="65"/>
      <c r="D142" s="66"/>
      <c r="E142" s="20"/>
      <c r="F142" s="69"/>
      <c r="G142" s="67"/>
      <c r="H142" s="69"/>
      <c r="I142" s="60"/>
      <c r="J142" s="67"/>
      <c r="K142" s="25" t="e">
        <f>IFERROR(VLOOKUP(J142,'DE-PARA'!J:K,2,0),VLOOKUP('BD Conta 726-4'!J142,'DE-PARA'!K:L,2,0))</f>
        <v>#N/A</v>
      </c>
      <c r="L142" s="70"/>
      <c r="M142" s="101">
        <f t="shared" si="2"/>
        <v>0</v>
      </c>
      <c r="O142" s="1" t="e">
        <f>VLOOKUP(K142,'Fluxo de Caixa'!B:B,1,0)</f>
        <v>#N/A</v>
      </c>
    </row>
    <row r="143" spans="2:15">
      <c r="B143" s="60"/>
      <c r="C143" s="65"/>
      <c r="D143" s="66"/>
      <c r="E143" s="20"/>
      <c r="F143" s="69"/>
      <c r="G143" s="67"/>
      <c r="H143" s="69"/>
      <c r="I143" s="60"/>
      <c r="J143" s="67"/>
      <c r="K143" s="25" t="e">
        <f>IFERROR(VLOOKUP(J143,'DE-PARA'!J:K,2,0),VLOOKUP('BD Conta 726-4'!J143,'DE-PARA'!K:L,2,0))</f>
        <v>#N/A</v>
      </c>
      <c r="L143" s="70"/>
      <c r="M143" s="101">
        <f t="shared" si="2"/>
        <v>0</v>
      </c>
      <c r="O143" s="1" t="e">
        <f>VLOOKUP(K143,'Fluxo de Caixa'!B:B,1,0)</f>
        <v>#N/A</v>
      </c>
    </row>
    <row r="144" spans="2:15">
      <c r="B144" s="60"/>
      <c r="C144" s="65"/>
      <c r="D144" s="66"/>
      <c r="E144" s="20"/>
      <c r="F144" s="69"/>
      <c r="G144" s="67"/>
      <c r="H144" s="69"/>
      <c r="I144" s="60"/>
      <c r="J144" s="67"/>
      <c r="K144" s="25" t="e">
        <f>IFERROR(VLOOKUP(J144,'DE-PARA'!J:K,2,0),VLOOKUP('BD Conta 726-4'!J144,'DE-PARA'!K:L,2,0))</f>
        <v>#N/A</v>
      </c>
      <c r="L144" s="70"/>
      <c r="M144" s="101">
        <f t="shared" si="2"/>
        <v>0</v>
      </c>
      <c r="O144" s="1" t="e">
        <f>VLOOKUP(K144,'Fluxo de Caixa'!B:B,1,0)</f>
        <v>#N/A</v>
      </c>
    </row>
    <row r="145" spans="2:15">
      <c r="B145" s="60"/>
      <c r="C145" s="65"/>
      <c r="D145" s="66"/>
      <c r="E145" s="20"/>
      <c r="F145" s="69"/>
      <c r="G145" s="67"/>
      <c r="H145" s="69"/>
      <c r="I145" s="60"/>
      <c r="J145" s="67"/>
      <c r="K145" s="25" t="e">
        <f>IFERROR(VLOOKUP(J145,'DE-PARA'!J:K,2,0),VLOOKUP('BD Conta 726-4'!J145,'DE-PARA'!K:L,2,0))</f>
        <v>#N/A</v>
      </c>
      <c r="L145" s="70"/>
      <c r="M145" s="101">
        <f t="shared" si="2"/>
        <v>0</v>
      </c>
      <c r="O145" s="1" t="e">
        <f>VLOOKUP(K145,'Fluxo de Caixa'!B:B,1,0)</f>
        <v>#N/A</v>
      </c>
    </row>
    <row r="146" spans="2:15">
      <c r="B146" s="60"/>
      <c r="C146" s="65"/>
      <c r="D146" s="66"/>
      <c r="E146" s="20"/>
      <c r="F146" s="69"/>
      <c r="G146" s="67"/>
      <c r="H146" s="69"/>
      <c r="I146" s="60"/>
      <c r="J146" s="67"/>
      <c r="K146" s="25" t="e">
        <f>IFERROR(VLOOKUP(J146,'DE-PARA'!J:K,2,0),VLOOKUP('BD Conta 726-4'!J146,'DE-PARA'!K:L,2,0))</f>
        <v>#N/A</v>
      </c>
      <c r="L146" s="70"/>
      <c r="M146" s="101">
        <f t="shared" si="2"/>
        <v>0</v>
      </c>
      <c r="O146" s="1" t="e">
        <f>VLOOKUP(K146,'Fluxo de Caixa'!B:B,1,0)</f>
        <v>#N/A</v>
      </c>
    </row>
    <row r="147" spans="2:15">
      <c r="B147" s="60"/>
      <c r="C147" s="65"/>
      <c r="D147" s="66"/>
      <c r="E147" s="20"/>
      <c r="F147" s="69"/>
      <c r="G147" s="67"/>
      <c r="H147" s="69"/>
      <c r="I147" s="60"/>
      <c r="J147" s="67"/>
      <c r="K147" s="25" t="e">
        <f>IFERROR(VLOOKUP(J147,'DE-PARA'!J:K,2,0),VLOOKUP('BD Conta 726-4'!J147,'DE-PARA'!K:L,2,0))</f>
        <v>#N/A</v>
      </c>
      <c r="L147" s="70"/>
      <c r="M147" s="101">
        <f t="shared" si="2"/>
        <v>0</v>
      </c>
      <c r="O147" s="1" t="e">
        <f>VLOOKUP(K147,'Fluxo de Caixa'!B:B,1,0)</f>
        <v>#N/A</v>
      </c>
    </row>
    <row r="148" spans="2:15">
      <c r="B148" s="60"/>
      <c r="C148" s="65"/>
      <c r="D148" s="66"/>
      <c r="E148" s="20"/>
      <c r="F148" s="69"/>
      <c r="G148" s="67"/>
      <c r="H148" s="69"/>
      <c r="I148" s="60"/>
      <c r="J148" s="67"/>
      <c r="K148" s="25" t="e">
        <f>IFERROR(VLOOKUP(J148,'DE-PARA'!J:K,2,0),VLOOKUP('BD Conta 726-4'!J148,'DE-PARA'!K:L,2,0))</f>
        <v>#N/A</v>
      </c>
      <c r="L148" s="70"/>
      <c r="M148" s="101">
        <f t="shared" si="2"/>
        <v>0</v>
      </c>
      <c r="O148" s="1" t="e">
        <f>VLOOKUP(K148,'Fluxo de Caixa'!B:B,1,0)</f>
        <v>#N/A</v>
      </c>
    </row>
    <row r="149" spans="2:15">
      <c r="B149" s="60"/>
      <c r="C149" s="65"/>
      <c r="D149" s="66"/>
      <c r="E149" s="20"/>
      <c r="F149" s="69"/>
      <c r="G149" s="67"/>
      <c r="H149" s="69"/>
      <c r="I149" s="60"/>
      <c r="J149" s="67"/>
      <c r="K149" s="25" t="e">
        <f>IFERROR(VLOOKUP(J149,'DE-PARA'!J:K,2,0),VLOOKUP('BD Conta 726-4'!J149,'DE-PARA'!K:L,2,0))</f>
        <v>#N/A</v>
      </c>
      <c r="L149" s="70"/>
      <c r="M149" s="101">
        <f t="shared" si="2"/>
        <v>0</v>
      </c>
      <c r="O149" s="1" t="e">
        <f>VLOOKUP(K149,'Fluxo de Caixa'!B:B,1,0)</f>
        <v>#N/A</v>
      </c>
    </row>
    <row r="150" spans="2:15">
      <c r="B150" s="60"/>
      <c r="C150" s="65"/>
      <c r="D150" s="66"/>
      <c r="E150" s="20"/>
      <c r="F150" s="69"/>
      <c r="G150" s="67"/>
      <c r="H150" s="69"/>
      <c r="I150" s="60"/>
      <c r="J150" s="67"/>
      <c r="K150" s="25" t="e">
        <f>IFERROR(VLOOKUP(J150,'DE-PARA'!J:K,2,0),VLOOKUP('BD Conta 726-4'!J150,'DE-PARA'!K:L,2,0))</f>
        <v>#N/A</v>
      </c>
      <c r="L150" s="70"/>
      <c r="M150" s="101">
        <f t="shared" si="2"/>
        <v>0</v>
      </c>
      <c r="O150" s="1" t="e">
        <f>VLOOKUP(K150,'Fluxo de Caixa'!B:B,1,0)</f>
        <v>#N/A</v>
      </c>
    </row>
    <row r="151" spans="2:15">
      <c r="B151" s="60"/>
      <c r="C151" s="65"/>
      <c r="D151" s="66"/>
      <c r="E151" s="20"/>
      <c r="F151" s="69"/>
      <c r="G151" s="67"/>
      <c r="H151" s="69"/>
      <c r="I151" s="60"/>
      <c r="J151" s="67"/>
      <c r="K151" s="25" t="e">
        <f>IFERROR(VLOOKUP(J151,'DE-PARA'!J:K,2,0),VLOOKUP('BD Conta 726-4'!J151,'DE-PARA'!K:L,2,0))</f>
        <v>#N/A</v>
      </c>
      <c r="L151" s="70"/>
      <c r="M151" s="101">
        <f t="shared" si="2"/>
        <v>0</v>
      </c>
      <c r="O151" s="1" t="e">
        <f>VLOOKUP(K151,'Fluxo de Caixa'!B:B,1,0)</f>
        <v>#N/A</v>
      </c>
    </row>
    <row r="152" spans="2:15">
      <c r="B152" s="60"/>
      <c r="C152" s="65"/>
      <c r="D152" s="66"/>
      <c r="E152" s="20"/>
      <c r="F152" s="69"/>
      <c r="G152" s="67"/>
      <c r="H152" s="69"/>
      <c r="I152" s="60"/>
      <c r="J152" s="67"/>
      <c r="K152" s="25" t="e">
        <f>IFERROR(VLOOKUP(J152,'DE-PARA'!J:K,2,0),VLOOKUP('BD Conta 726-4'!J152,'DE-PARA'!K:L,2,0))</f>
        <v>#N/A</v>
      </c>
      <c r="L152" s="70"/>
      <c r="M152" s="101">
        <f t="shared" si="2"/>
        <v>0</v>
      </c>
      <c r="O152" s="1" t="e">
        <f>VLOOKUP(K152,'Fluxo de Caixa'!B:B,1,0)</f>
        <v>#N/A</v>
      </c>
    </row>
    <row r="153" spans="2:15">
      <c r="B153" s="60"/>
      <c r="C153" s="65"/>
      <c r="D153" s="66"/>
      <c r="E153" s="20"/>
      <c r="F153" s="69"/>
      <c r="G153" s="67"/>
      <c r="H153" s="69"/>
      <c r="I153" s="60"/>
      <c r="J153" s="67"/>
      <c r="K153" s="25" t="e">
        <f>IFERROR(VLOOKUP(J153,'DE-PARA'!J:K,2,0),VLOOKUP('BD Conta 726-4'!J153,'DE-PARA'!K:L,2,0))</f>
        <v>#N/A</v>
      </c>
      <c r="L153" s="70"/>
      <c r="M153" s="101">
        <f t="shared" si="2"/>
        <v>0</v>
      </c>
      <c r="O153" s="1" t="e">
        <f>VLOOKUP(K153,'Fluxo de Caixa'!B:B,1,0)</f>
        <v>#N/A</v>
      </c>
    </row>
    <row r="154" spans="2:15">
      <c r="B154" s="60"/>
      <c r="C154" s="65"/>
      <c r="D154" s="66"/>
      <c r="E154" s="20"/>
      <c r="F154" s="69"/>
      <c r="G154" s="67"/>
      <c r="H154" s="69"/>
      <c r="I154" s="60"/>
      <c r="J154" s="67"/>
      <c r="K154" s="25" t="e">
        <f>IFERROR(VLOOKUP(J154,'DE-PARA'!J:K,2,0),VLOOKUP('BD Conta 726-4'!J154,'DE-PARA'!K:L,2,0))</f>
        <v>#N/A</v>
      </c>
      <c r="L154" s="70"/>
      <c r="M154" s="101">
        <f t="shared" si="2"/>
        <v>0</v>
      </c>
      <c r="O154" s="1" t="e">
        <f>VLOOKUP(K154,'Fluxo de Caixa'!B:B,1,0)</f>
        <v>#N/A</v>
      </c>
    </row>
    <row r="155" spans="2:15">
      <c r="B155" s="60"/>
      <c r="C155" s="65"/>
      <c r="D155" s="66"/>
      <c r="E155" s="20"/>
      <c r="F155" s="69"/>
      <c r="G155" s="67"/>
      <c r="H155" s="69"/>
      <c r="I155" s="60"/>
      <c r="J155" s="67"/>
      <c r="K155" s="25" t="e">
        <f>IFERROR(VLOOKUP(J155,'DE-PARA'!J:K,2,0),VLOOKUP('BD Conta 726-4'!J155,'DE-PARA'!K:L,2,0))</f>
        <v>#N/A</v>
      </c>
      <c r="L155" s="70"/>
      <c r="M155" s="101">
        <f t="shared" si="2"/>
        <v>0</v>
      </c>
      <c r="O155" s="1" t="e">
        <f>VLOOKUP(K155,'Fluxo de Caixa'!B:B,1,0)</f>
        <v>#N/A</v>
      </c>
    </row>
    <row r="156" spans="2:15">
      <c r="B156" s="60"/>
      <c r="C156" s="65"/>
      <c r="D156" s="66"/>
      <c r="E156" s="20"/>
      <c r="F156" s="69"/>
      <c r="G156" s="67"/>
      <c r="H156" s="69"/>
      <c r="I156" s="60"/>
      <c r="J156" s="67"/>
      <c r="K156" s="25" t="e">
        <f>IFERROR(VLOOKUP(J156,'DE-PARA'!J:K,2,0),VLOOKUP('BD Conta 726-4'!J156,'DE-PARA'!K:L,2,0))</f>
        <v>#N/A</v>
      </c>
      <c r="L156" s="70"/>
      <c r="M156" s="101">
        <f t="shared" si="2"/>
        <v>0</v>
      </c>
      <c r="O156" s="1" t="e">
        <f>VLOOKUP(K156,'Fluxo de Caixa'!B:B,1,0)</f>
        <v>#N/A</v>
      </c>
    </row>
    <row r="157" spans="2:15">
      <c r="B157" s="60"/>
      <c r="C157" s="65"/>
      <c r="D157" s="66"/>
      <c r="E157" s="20"/>
      <c r="F157" s="69"/>
      <c r="G157" s="67"/>
      <c r="H157" s="69"/>
      <c r="I157" s="60"/>
      <c r="J157" s="67"/>
      <c r="K157" s="25" t="e">
        <f>IFERROR(VLOOKUP(J157,'DE-PARA'!J:K,2,0),VLOOKUP('BD Conta 726-4'!J157,'DE-PARA'!K:L,2,0))</f>
        <v>#N/A</v>
      </c>
      <c r="L157" s="70"/>
      <c r="M157" s="101">
        <f t="shared" si="2"/>
        <v>0</v>
      </c>
      <c r="O157" s="1" t="e">
        <f>VLOOKUP(K157,'Fluxo de Caixa'!B:B,1,0)</f>
        <v>#N/A</v>
      </c>
    </row>
    <row r="158" spans="2:15">
      <c r="B158" s="60"/>
      <c r="C158" s="65"/>
      <c r="D158" s="66"/>
      <c r="E158" s="20"/>
      <c r="F158" s="69"/>
      <c r="G158" s="67"/>
      <c r="H158" s="69"/>
      <c r="I158" s="60"/>
      <c r="J158" s="67"/>
      <c r="K158" s="25" t="e">
        <f>IFERROR(VLOOKUP(J158,'DE-PARA'!J:K,2,0),VLOOKUP('BD Conta 726-4'!J158,'DE-PARA'!K:L,2,0))</f>
        <v>#N/A</v>
      </c>
      <c r="L158" s="70"/>
      <c r="M158" s="101">
        <f t="shared" si="2"/>
        <v>0</v>
      </c>
      <c r="O158" s="1" t="e">
        <f>VLOOKUP(K158,'Fluxo de Caixa'!B:B,1,0)</f>
        <v>#N/A</v>
      </c>
    </row>
    <row r="159" spans="2:15">
      <c r="B159" s="60"/>
      <c r="C159" s="65"/>
      <c r="D159" s="66"/>
      <c r="E159" s="20"/>
      <c r="F159" s="69"/>
      <c r="G159" s="67"/>
      <c r="H159" s="69"/>
      <c r="I159" s="60"/>
      <c r="J159" s="67"/>
      <c r="K159" s="25" t="e">
        <f>IFERROR(VLOOKUP(J159,'DE-PARA'!J:K,2,0),VLOOKUP('BD Conta 726-4'!J159,'DE-PARA'!K:L,2,0))</f>
        <v>#N/A</v>
      </c>
      <c r="L159" s="70"/>
      <c r="M159" s="101">
        <f t="shared" si="2"/>
        <v>0</v>
      </c>
      <c r="O159" s="1" t="e">
        <f>VLOOKUP(K159,'Fluxo de Caixa'!B:B,1,0)</f>
        <v>#N/A</v>
      </c>
    </row>
    <row r="160" spans="2:15">
      <c r="B160" s="60"/>
      <c r="C160" s="65"/>
      <c r="D160" s="66"/>
      <c r="E160" s="20"/>
      <c r="F160" s="69"/>
      <c r="G160" s="67"/>
      <c r="H160" s="69"/>
      <c r="I160" s="60"/>
      <c r="J160" s="67"/>
      <c r="K160" s="25" t="e">
        <f>IFERROR(VLOOKUP(J160,'DE-PARA'!J:K,2,0),VLOOKUP('BD Conta 726-4'!J160,'DE-PARA'!K:L,2,0))</f>
        <v>#N/A</v>
      </c>
      <c r="L160" s="70"/>
      <c r="M160" s="101">
        <f t="shared" si="2"/>
        <v>0</v>
      </c>
      <c r="O160" s="1" t="e">
        <f>VLOOKUP(K160,'Fluxo de Caixa'!B:B,1,0)</f>
        <v>#N/A</v>
      </c>
    </row>
    <row r="161" spans="2:15">
      <c r="B161" s="60"/>
      <c r="C161" s="65"/>
      <c r="D161" s="66"/>
      <c r="E161" s="20"/>
      <c r="F161" s="69"/>
      <c r="G161" s="67"/>
      <c r="H161" s="69"/>
      <c r="I161" s="60"/>
      <c r="J161" s="67"/>
      <c r="K161" s="25" t="e">
        <f>IFERROR(VLOOKUP(J161,'DE-PARA'!J:K,2,0),VLOOKUP('BD Conta 726-4'!J161,'DE-PARA'!K:L,2,0))</f>
        <v>#N/A</v>
      </c>
      <c r="L161" s="70"/>
      <c r="M161" s="101">
        <f t="shared" si="2"/>
        <v>0</v>
      </c>
      <c r="O161" s="1" t="e">
        <f>VLOOKUP(K161,'Fluxo de Caixa'!B:B,1,0)</f>
        <v>#N/A</v>
      </c>
    </row>
    <row r="162" spans="2:15">
      <c r="B162" s="60"/>
      <c r="C162" s="65"/>
      <c r="D162" s="66"/>
      <c r="E162" s="20"/>
      <c r="F162" s="69"/>
      <c r="G162" s="67"/>
      <c r="H162" s="69"/>
      <c r="I162" s="60"/>
      <c r="J162" s="67"/>
      <c r="K162" s="25" t="e">
        <f>IFERROR(VLOOKUP(J162,'DE-PARA'!J:K,2,0),VLOOKUP('BD Conta 726-4'!J162,'DE-PARA'!K:L,2,0))</f>
        <v>#N/A</v>
      </c>
      <c r="L162" s="70"/>
      <c r="M162" s="101">
        <f t="shared" si="2"/>
        <v>0</v>
      </c>
      <c r="O162" s="1" t="e">
        <f>VLOOKUP(K162,'Fluxo de Caixa'!B:B,1,0)</f>
        <v>#N/A</v>
      </c>
    </row>
    <row r="163" spans="2:15">
      <c r="B163" s="60"/>
      <c r="C163" s="65"/>
      <c r="D163" s="66"/>
      <c r="E163" s="20"/>
      <c r="F163" s="69"/>
      <c r="G163" s="67"/>
      <c r="H163" s="69"/>
      <c r="I163" s="60"/>
      <c r="J163" s="67"/>
      <c r="K163" s="25" t="e">
        <f>IFERROR(VLOOKUP(J163,'DE-PARA'!J:K,2,0),VLOOKUP('BD Conta 726-4'!J163,'DE-PARA'!K:L,2,0))</f>
        <v>#N/A</v>
      </c>
      <c r="L163" s="70"/>
      <c r="M163" s="101">
        <f t="shared" si="2"/>
        <v>0</v>
      </c>
      <c r="O163" s="1" t="e">
        <f>VLOOKUP(K163,'Fluxo de Caixa'!B:B,1,0)</f>
        <v>#N/A</v>
      </c>
    </row>
    <row r="164" spans="2:15">
      <c r="B164" s="60"/>
      <c r="C164" s="65"/>
      <c r="D164" s="66"/>
      <c r="E164" s="20"/>
      <c r="F164" s="69"/>
      <c r="G164" s="67"/>
      <c r="H164" s="69"/>
      <c r="I164" s="60"/>
      <c r="J164" s="67"/>
      <c r="K164" s="25" t="e">
        <f>IFERROR(VLOOKUP(J164,'DE-PARA'!J:K,2,0),VLOOKUP('BD Conta 726-4'!J164,'DE-PARA'!K:L,2,0))</f>
        <v>#N/A</v>
      </c>
      <c r="L164" s="70"/>
      <c r="M164" s="101">
        <f t="shared" si="2"/>
        <v>0</v>
      </c>
      <c r="O164" s="1" t="e">
        <f>VLOOKUP(K164,'Fluxo de Caixa'!B:B,1,0)</f>
        <v>#N/A</v>
      </c>
    </row>
    <row r="165" spans="2:15">
      <c r="B165" s="60"/>
      <c r="C165" s="65"/>
      <c r="D165" s="66"/>
      <c r="E165" s="20"/>
      <c r="F165" s="69"/>
      <c r="G165" s="67"/>
      <c r="H165" s="69"/>
      <c r="I165" s="60"/>
      <c r="J165" s="67"/>
      <c r="K165" s="25" t="e">
        <f>IFERROR(VLOOKUP(J165,'DE-PARA'!J:K,2,0),VLOOKUP('BD Conta 726-4'!J165,'DE-PARA'!K:L,2,0))</f>
        <v>#N/A</v>
      </c>
      <c r="L165" s="70"/>
      <c r="M165" s="101">
        <f t="shared" si="2"/>
        <v>0</v>
      </c>
      <c r="O165" s="1" t="e">
        <f>VLOOKUP(K165,'Fluxo de Caixa'!B:B,1,0)</f>
        <v>#N/A</v>
      </c>
    </row>
    <row r="166" spans="2:15">
      <c r="B166" s="60"/>
      <c r="C166" s="65"/>
      <c r="D166" s="66"/>
      <c r="E166" s="20"/>
      <c r="F166" s="69"/>
      <c r="G166" s="67"/>
      <c r="H166" s="69"/>
      <c r="I166" s="60"/>
      <c r="J166" s="67"/>
      <c r="K166" s="25" t="e">
        <f>IFERROR(VLOOKUP(J166,'DE-PARA'!J:K,2,0),VLOOKUP('BD Conta 726-4'!J166,'DE-PARA'!K:L,2,0))</f>
        <v>#N/A</v>
      </c>
      <c r="L166" s="70"/>
      <c r="M166" s="101">
        <f t="shared" si="2"/>
        <v>0</v>
      </c>
      <c r="O166" s="1" t="e">
        <f>VLOOKUP(K166,'Fluxo de Caixa'!B:B,1,0)</f>
        <v>#N/A</v>
      </c>
    </row>
    <row r="167" spans="2:15">
      <c r="B167" s="60"/>
      <c r="C167" s="65"/>
      <c r="D167" s="66"/>
      <c r="E167" s="20"/>
      <c r="F167" s="69"/>
      <c r="G167" s="67"/>
      <c r="H167" s="69"/>
      <c r="I167" s="60"/>
      <c r="J167" s="67"/>
      <c r="K167" s="25" t="e">
        <f>IFERROR(VLOOKUP(J167,'DE-PARA'!J:K,2,0),VLOOKUP('BD Conta 726-4'!J167,'DE-PARA'!K:L,2,0))</f>
        <v>#N/A</v>
      </c>
      <c r="L167" s="70"/>
      <c r="M167" s="101">
        <f t="shared" si="2"/>
        <v>0</v>
      </c>
      <c r="O167" s="1" t="e">
        <f>VLOOKUP(K167,'Fluxo de Caixa'!B:B,1,0)</f>
        <v>#N/A</v>
      </c>
    </row>
    <row r="168" spans="2:15">
      <c r="B168" s="60"/>
      <c r="C168" s="65"/>
      <c r="D168" s="66"/>
      <c r="E168" s="20"/>
      <c r="F168" s="69"/>
      <c r="G168" s="67"/>
      <c r="H168" s="69"/>
      <c r="I168" s="60"/>
      <c r="J168" s="67"/>
      <c r="K168" s="25" t="e">
        <f>IFERROR(VLOOKUP(J168,'DE-PARA'!J:K,2,0),VLOOKUP('BD Conta 726-4'!J168,'DE-PARA'!K:L,2,0))</f>
        <v>#N/A</v>
      </c>
      <c r="L168" s="70"/>
      <c r="M168" s="101">
        <f t="shared" si="2"/>
        <v>0</v>
      </c>
      <c r="O168" s="1" t="e">
        <f>VLOOKUP(K168,'Fluxo de Caixa'!B:B,1,0)</f>
        <v>#N/A</v>
      </c>
    </row>
    <row r="169" spans="2:15">
      <c r="B169" s="60"/>
      <c r="C169" s="65"/>
      <c r="D169" s="66"/>
      <c r="E169" s="20"/>
      <c r="F169" s="69"/>
      <c r="G169" s="67"/>
      <c r="H169" s="69"/>
      <c r="I169" s="60"/>
      <c r="J169" s="67"/>
      <c r="K169" s="25" t="e">
        <f>IFERROR(VLOOKUP(J169,'DE-PARA'!J:K,2,0),VLOOKUP('BD Conta 726-4'!J169,'DE-PARA'!K:L,2,0))</f>
        <v>#N/A</v>
      </c>
      <c r="L169" s="70"/>
      <c r="M169" s="101">
        <f t="shared" si="2"/>
        <v>0</v>
      </c>
      <c r="O169" s="1" t="e">
        <f>VLOOKUP(K169,'Fluxo de Caixa'!B:B,1,0)</f>
        <v>#N/A</v>
      </c>
    </row>
    <row r="170" spans="2:15">
      <c r="B170" s="60"/>
      <c r="C170" s="65"/>
      <c r="D170" s="66"/>
      <c r="E170" s="20"/>
      <c r="F170" s="69"/>
      <c r="G170" s="67"/>
      <c r="H170" s="69"/>
      <c r="I170" s="60"/>
      <c r="J170" s="67"/>
      <c r="K170" s="25" t="e">
        <f>IFERROR(VLOOKUP(J170,'DE-PARA'!J:K,2,0),VLOOKUP('BD Conta 726-4'!J170,'DE-PARA'!K:L,2,0))</f>
        <v>#N/A</v>
      </c>
      <c r="L170" s="70"/>
      <c r="M170" s="101">
        <f t="shared" si="2"/>
        <v>0</v>
      </c>
      <c r="O170" s="1" t="e">
        <f>VLOOKUP(K170,'Fluxo de Caixa'!B:B,1,0)</f>
        <v>#N/A</v>
      </c>
    </row>
    <row r="171" spans="2:15">
      <c r="B171" s="60"/>
      <c r="C171" s="65"/>
      <c r="D171" s="66"/>
      <c r="E171" s="20"/>
      <c r="F171" s="69"/>
      <c r="G171" s="67"/>
      <c r="H171" s="69"/>
      <c r="I171" s="60"/>
      <c r="J171" s="67"/>
      <c r="K171" s="25" t="e">
        <f>IFERROR(VLOOKUP(J171,'DE-PARA'!J:K,2,0),VLOOKUP('BD Conta 726-4'!J171,'DE-PARA'!K:L,2,0))</f>
        <v>#N/A</v>
      </c>
      <c r="L171" s="70"/>
      <c r="M171" s="101">
        <f t="shared" si="2"/>
        <v>0</v>
      </c>
      <c r="O171" s="1" t="e">
        <f>VLOOKUP(K171,'Fluxo de Caixa'!B:B,1,0)</f>
        <v>#N/A</v>
      </c>
    </row>
    <row r="172" spans="2:15">
      <c r="B172" s="60"/>
      <c r="C172" s="65"/>
      <c r="D172" s="66"/>
      <c r="E172" s="20"/>
      <c r="F172" s="69"/>
      <c r="G172" s="67"/>
      <c r="H172" s="69"/>
      <c r="I172" s="60"/>
      <c r="J172" s="67"/>
      <c r="K172" s="25" t="e">
        <f>IFERROR(VLOOKUP(J172,'DE-PARA'!J:K,2,0),VLOOKUP('BD Conta 726-4'!J172,'DE-PARA'!K:L,2,0))</f>
        <v>#N/A</v>
      </c>
      <c r="L172" s="70"/>
      <c r="M172" s="101">
        <f t="shared" si="2"/>
        <v>0</v>
      </c>
      <c r="O172" s="1" t="e">
        <f>VLOOKUP(K172,'Fluxo de Caixa'!B:B,1,0)</f>
        <v>#N/A</v>
      </c>
    </row>
    <row r="173" spans="2:15">
      <c r="B173" s="60"/>
      <c r="C173" s="65"/>
      <c r="D173" s="66"/>
      <c r="E173" s="20"/>
      <c r="F173" s="69"/>
      <c r="G173" s="67"/>
      <c r="H173" s="69"/>
      <c r="I173" s="60"/>
      <c r="J173" s="67"/>
      <c r="K173" s="25" t="e">
        <f>IFERROR(VLOOKUP(J173,'DE-PARA'!J:K,2,0),VLOOKUP('BD Conta 726-4'!J173,'DE-PARA'!K:L,2,0))</f>
        <v>#N/A</v>
      </c>
      <c r="L173" s="70"/>
      <c r="M173" s="101">
        <f t="shared" si="2"/>
        <v>0</v>
      </c>
      <c r="O173" s="1" t="e">
        <f>VLOOKUP(K173,'Fluxo de Caixa'!B:B,1,0)</f>
        <v>#N/A</v>
      </c>
    </row>
    <row r="174" spans="2:15">
      <c r="B174" s="60"/>
      <c r="C174" s="65"/>
      <c r="D174" s="66"/>
      <c r="E174" s="20"/>
      <c r="F174" s="69"/>
      <c r="G174" s="67"/>
      <c r="H174" s="69"/>
      <c r="I174" s="60"/>
      <c r="J174" s="67"/>
      <c r="K174" s="25" t="e">
        <f>IFERROR(VLOOKUP(J174,'DE-PARA'!J:K,2,0),VLOOKUP('BD Conta 726-4'!J174,'DE-PARA'!K:L,2,0))</f>
        <v>#N/A</v>
      </c>
      <c r="L174" s="70"/>
      <c r="M174" s="101">
        <f t="shared" si="2"/>
        <v>0</v>
      </c>
      <c r="O174" s="1" t="e">
        <f>VLOOKUP(K174,'Fluxo de Caixa'!B:B,1,0)</f>
        <v>#N/A</v>
      </c>
    </row>
    <row r="175" spans="2:15">
      <c r="B175" s="60"/>
      <c r="C175" s="65"/>
      <c r="D175" s="66"/>
      <c r="E175" s="20"/>
      <c r="F175" s="69"/>
      <c r="G175" s="67"/>
      <c r="H175" s="69"/>
      <c r="I175" s="60"/>
      <c r="J175" s="67"/>
      <c r="K175" s="25" t="e">
        <f>IFERROR(VLOOKUP(J175,'DE-PARA'!J:K,2,0),VLOOKUP('BD Conta 726-4'!J175,'DE-PARA'!K:L,2,0))</f>
        <v>#N/A</v>
      </c>
      <c r="L175" s="70"/>
      <c r="M175" s="101">
        <f t="shared" si="2"/>
        <v>0</v>
      </c>
      <c r="O175" s="1" t="e">
        <f>VLOOKUP(K175,'Fluxo de Caixa'!B:B,1,0)</f>
        <v>#N/A</v>
      </c>
    </row>
    <row r="176" spans="2:15">
      <c r="B176" s="60"/>
      <c r="C176" s="65"/>
      <c r="D176" s="66"/>
      <c r="E176" s="20"/>
      <c r="F176" s="69"/>
      <c r="G176" s="67"/>
      <c r="H176" s="69"/>
      <c r="I176" s="60"/>
      <c r="J176" s="67"/>
      <c r="K176" s="25" t="e">
        <f>IFERROR(VLOOKUP(J176,'DE-PARA'!J:K,2,0),VLOOKUP('BD Conta 726-4'!J176,'DE-PARA'!K:L,2,0))</f>
        <v>#N/A</v>
      </c>
      <c r="L176" s="70"/>
      <c r="M176" s="101">
        <f t="shared" si="2"/>
        <v>0</v>
      </c>
      <c r="O176" s="1" t="e">
        <f>VLOOKUP(K176,'Fluxo de Caixa'!B:B,1,0)</f>
        <v>#N/A</v>
      </c>
    </row>
    <row r="177" spans="2:15">
      <c r="B177" s="60"/>
      <c r="C177" s="65"/>
      <c r="D177" s="66"/>
      <c r="E177" s="20"/>
      <c r="F177" s="69"/>
      <c r="G177" s="67"/>
      <c r="H177" s="69"/>
      <c r="I177" s="60"/>
      <c r="J177" s="67"/>
      <c r="K177" s="25" t="e">
        <f>IFERROR(VLOOKUP(J177,'DE-PARA'!J:K,2,0),VLOOKUP('BD Conta 726-4'!J177,'DE-PARA'!K:L,2,0))</f>
        <v>#N/A</v>
      </c>
      <c r="L177" s="70"/>
      <c r="M177" s="101">
        <f t="shared" si="2"/>
        <v>0</v>
      </c>
      <c r="O177" s="1" t="e">
        <f>VLOOKUP(K177,'Fluxo de Caixa'!B:B,1,0)</f>
        <v>#N/A</v>
      </c>
    </row>
    <row r="178" spans="2:15">
      <c r="B178" s="60"/>
      <c r="C178" s="65"/>
      <c r="D178" s="66"/>
      <c r="E178" s="20"/>
      <c r="F178" s="69"/>
      <c r="G178" s="67"/>
      <c r="H178" s="69"/>
      <c r="I178" s="60"/>
      <c r="J178" s="67"/>
      <c r="K178" s="25" t="e">
        <f>IFERROR(VLOOKUP(J178,'DE-PARA'!J:K,2,0),VLOOKUP('BD Conta 726-4'!J178,'DE-PARA'!K:L,2,0))</f>
        <v>#N/A</v>
      </c>
      <c r="L178" s="70"/>
      <c r="M178" s="101">
        <f t="shared" si="2"/>
        <v>0</v>
      </c>
      <c r="O178" s="1" t="e">
        <f>VLOOKUP(K178,'Fluxo de Caixa'!B:B,1,0)</f>
        <v>#N/A</v>
      </c>
    </row>
    <row r="179" spans="2:15">
      <c r="B179" s="60"/>
      <c r="C179" s="65"/>
      <c r="D179" s="66"/>
      <c r="E179" s="20"/>
      <c r="F179" s="69"/>
      <c r="G179" s="67"/>
      <c r="H179" s="69"/>
      <c r="I179" s="60"/>
      <c r="J179" s="67"/>
      <c r="K179" s="25" t="e">
        <f>IFERROR(VLOOKUP(J179,'DE-PARA'!J:K,2,0),VLOOKUP('BD Conta 726-4'!J179,'DE-PARA'!K:L,2,0))</f>
        <v>#N/A</v>
      </c>
      <c r="L179" s="70"/>
      <c r="M179" s="101">
        <f t="shared" si="2"/>
        <v>0</v>
      </c>
      <c r="O179" s="1" t="e">
        <f>VLOOKUP(K179,'Fluxo de Caixa'!B:B,1,0)</f>
        <v>#N/A</v>
      </c>
    </row>
    <row r="180" spans="2:15">
      <c r="B180" s="60"/>
      <c r="C180" s="65"/>
      <c r="D180" s="66"/>
      <c r="E180" s="20"/>
      <c r="F180" s="69"/>
      <c r="G180" s="67"/>
      <c r="H180" s="69"/>
      <c r="I180" s="60"/>
      <c r="J180" s="67"/>
      <c r="K180" s="25" t="e">
        <f>IFERROR(VLOOKUP(J180,'DE-PARA'!J:K,2,0),VLOOKUP('BD Conta 726-4'!J180,'DE-PARA'!K:L,2,0))</f>
        <v>#N/A</v>
      </c>
      <c r="L180" s="70"/>
      <c r="M180" s="101">
        <f t="shared" si="2"/>
        <v>0</v>
      </c>
      <c r="O180" s="1" t="e">
        <f>VLOOKUP(K180,'Fluxo de Caixa'!B:B,1,0)</f>
        <v>#N/A</v>
      </c>
    </row>
    <row r="181" spans="2:15">
      <c r="B181" s="60"/>
      <c r="C181" s="65"/>
      <c r="D181" s="66"/>
      <c r="E181" s="20"/>
      <c r="F181" s="69"/>
      <c r="G181" s="67"/>
      <c r="H181" s="69"/>
      <c r="I181" s="60"/>
      <c r="J181" s="67"/>
      <c r="K181" s="25" t="e">
        <f>IFERROR(VLOOKUP(J181,'DE-PARA'!J:K,2,0),VLOOKUP('BD Conta 726-4'!J181,'DE-PARA'!K:L,2,0))</f>
        <v>#N/A</v>
      </c>
      <c r="L181" s="70"/>
      <c r="M181" s="101">
        <f t="shared" si="2"/>
        <v>0</v>
      </c>
      <c r="O181" s="1" t="e">
        <f>VLOOKUP(K181,'Fluxo de Caixa'!B:B,1,0)</f>
        <v>#N/A</v>
      </c>
    </row>
    <row r="182" spans="2:15">
      <c r="B182" s="60"/>
      <c r="C182" s="65"/>
      <c r="D182" s="66"/>
      <c r="E182" s="20"/>
      <c r="F182" s="69"/>
      <c r="G182" s="67"/>
      <c r="H182" s="69"/>
      <c r="I182" s="60"/>
      <c r="J182" s="67"/>
      <c r="K182" s="25" t="e">
        <f>IFERROR(VLOOKUP(J182,'DE-PARA'!J:K,2,0),VLOOKUP('BD Conta 726-4'!J182,'DE-PARA'!K:L,2,0))</f>
        <v>#N/A</v>
      </c>
      <c r="L182" s="70"/>
      <c r="M182" s="101">
        <f t="shared" si="2"/>
        <v>0</v>
      </c>
      <c r="O182" s="1" t="e">
        <f>VLOOKUP(K182,'Fluxo de Caixa'!B:B,1,0)</f>
        <v>#N/A</v>
      </c>
    </row>
    <row r="183" spans="2:15">
      <c r="B183" s="60"/>
      <c r="C183" s="65"/>
      <c r="D183" s="66"/>
      <c r="E183" s="20"/>
      <c r="F183" s="69"/>
      <c r="G183" s="67"/>
      <c r="H183" s="69"/>
      <c r="I183" s="60"/>
      <c r="J183" s="67"/>
      <c r="K183" s="25" t="e">
        <f>IFERROR(VLOOKUP(J183,'DE-PARA'!J:K,2,0),VLOOKUP('BD Conta 726-4'!J183,'DE-PARA'!K:L,2,0))</f>
        <v>#N/A</v>
      </c>
      <c r="L183" s="70"/>
      <c r="M183" s="101">
        <f t="shared" si="2"/>
        <v>0</v>
      </c>
      <c r="O183" s="1" t="e">
        <f>VLOOKUP(K183,'Fluxo de Caixa'!B:B,1,0)</f>
        <v>#N/A</v>
      </c>
    </row>
    <row r="184" spans="2:15">
      <c r="B184" s="60"/>
      <c r="C184" s="65"/>
      <c r="D184" s="66"/>
      <c r="E184" s="20"/>
      <c r="F184" s="69"/>
      <c r="G184" s="67"/>
      <c r="H184" s="69"/>
      <c r="I184" s="60"/>
      <c r="J184" s="67"/>
      <c r="K184" s="25" t="e">
        <f>IFERROR(VLOOKUP(J184,'DE-PARA'!J:K,2,0),VLOOKUP('BD Conta 726-4'!J184,'DE-PARA'!K:L,2,0))</f>
        <v>#N/A</v>
      </c>
      <c r="L184" s="70"/>
      <c r="M184" s="101">
        <f t="shared" si="2"/>
        <v>0</v>
      </c>
      <c r="O184" s="1" t="e">
        <f>VLOOKUP(K184,'Fluxo de Caixa'!B:B,1,0)</f>
        <v>#N/A</v>
      </c>
    </row>
    <row r="185" spans="2:15">
      <c r="B185" s="60"/>
      <c r="C185" s="65"/>
      <c r="D185" s="66"/>
      <c r="E185" s="20"/>
      <c r="F185" s="69"/>
      <c r="G185" s="67"/>
      <c r="H185" s="69"/>
      <c r="I185" s="60"/>
      <c r="J185" s="67"/>
      <c r="K185" s="25" t="e">
        <f>IFERROR(VLOOKUP(J185,'DE-PARA'!J:K,2,0),VLOOKUP('BD Conta 726-4'!J185,'DE-PARA'!K:L,2,0))</f>
        <v>#N/A</v>
      </c>
      <c r="L185" s="70"/>
      <c r="M185" s="101">
        <f t="shared" si="2"/>
        <v>0</v>
      </c>
      <c r="O185" s="1" t="e">
        <f>VLOOKUP(K185,'Fluxo de Caixa'!B:B,1,0)</f>
        <v>#N/A</v>
      </c>
    </row>
    <row r="186" spans="2:15">
      <c r="B186" s="60"/>
      <c r="C186" s="65"/>
      <c r="D186" s="66"/>
      <c r="E186" s="20"/>
      <c r="F186" s="69"/>
      <c r="G186" s="67"/>
      <c r="H186" s="69"/>
      <c r="I186" s="60"/>
      <c r="J186" s="67"/>
      <c r="K186" s="25" t="e">
        <f>IFERROR(VLOOKUP(J186,'DE-PARA'!J:K,2,0),VLOOKUP('BD Conta 726-4'!J186,'DE-PARA'!K:L,2,0))</f>
        <v>#N/A</v>
      </c>
      <c r="L186" s="70"/>
      <c r="M186" s="101">
        <f t="shared" si="2"/>
        <v>0</v>
      </c>
      <c r="O186" s="1" t="e">
        <f>VLOOKUP(K186,'Fluxo de Caixa'!B:B,1,0)</f>
        <v>#N/A</v>
      </c>
    </row>
    <row r="187" spans="2:15">
      <c r="B187" s="60"/>
      <c r="C187" s="65"/>
      <c r="D187" s="66"/>
      <c r="E187" s="20"/>
      <c r="F187" s="69"/>
      <c r="G187" s="67"/>
      <c r="H187" s="69"/>
      <c r="I187" s="60"/>
      <c r="J187" s="67"/>
      <c r="K187" s="25" t="e">
        <f>IFERROR(VLOOKUP(J187,'DE-PARA'!J:K,2,0),VLOOKUP('BD Conta 726-4'!J187,'DE-PARA'!K:L,2,0))</f>
        <v>#N/A</v>
      </c>
      <c r="L187" s="70"/>
      <c r="M187" s="101">
        <f t="shared" si="2"/>
        <v>0</v>
      </c>
      <c r="O187" s="1" t="e">
        <f>VLOOKUP(K187,'Fluxo de Caixa'!B:B,1,0)</f>
        <v>#N/A</v>
      </c>
    </row>
    <row r="188" spans="2:15">
      <c r="B188" s="60"/>
      <c r="C188" s="65"/>
      <c r="D188" s="66"/>
      <c r="E188" s="20"/>
      <c r="F188" s="69"/>
      <c r="G188" s="67"/>
      <c r="H188" s="69"/>
      <c r="I188" s="60"/>
      <c r="J188" s="67"/>
      <c r="K188" s="25" t="e">
        <f>IFERROR(VLOOKUP(J188,'DE-PARA'!J:K,2,0),VLOOKUP('BD Conta 726-4'!J188,'DE-PARA'!K:L,2,0))</f>
        <v>#N/A</v>
      </c>
      <c r="L188" s="70"/>
      <c r="M188" s="101">
        <f t="shared" si="2"/>
        <v>0</v>
      </c>
      <c r="O188" s="1" t="e">
        <f>VLOOKUP(K188,'Fluxo de Caixa'!B:B,1,0)</f>
        <v>#N/A</v>
      </c>
    </row>
    <row r="189" spans="2:15">
      <c r="B189" s="60"/>
      <c r="C189" s="65"/>
      <c r="D189" s="66"/>
      <c r="E189" s="20"/>
      <c r="F189" s="69"/>
      <c r="G189" s="67"/>
      <c r="H189" s="69"/>
      <c r="I189" s="60"/>
      <c r="J189" s="67"/>
      <c r="K189" s="25" t="e">
        <f>IFERROR(VLOOKUP(J189,'DE-PARA'!J:K,2,0),VLOOKUP('BD Conta 726-4'!J189,'DE-PARA'!K:L,2,0))</f>
        <v>#N/A</v>
      </c>
      <c r="L189" s="70"/>
      <c r="M189" s="101">
        <f t="shared" si="2"/>
        <v>0</v>
      </c>
      <c r="O189" s="1" t="e">
        <f>VLOOKUP(K189,'Fluxo de Caixa'!B:B,1,0)</f>
        <v>#N/A</v>
      </c>
    </row>
    <row r="190" spans="2:15">
      <c r="B190" s="60"/>
      <c r="C190" s="65"/>
      <c r="D190" s="66"/>
      <c r="E190" s="20"/>
      <c r="F190" s="69"/>
      <c r="G190" s="67"/>
      <c r="H190" s="69"/>
      <c r="I190" s="60"/>
      <c r="J190" s="67"/>
      <c r="K190" s="25" t="e">
        <f>IFERROR(VLOOKUP(J190,'DE-PARA'!J:K,2,0),VLOOKUP('BD Conta 726-4'!J190,'DE-PARA'!K:L,2,0))</f>
        <v>#N/A</v>
      </c>
      <c r="L190" s="70"/>
      <c r="M190" s="101">
        <f t="shared" si="2"/>
        <v>0</v>
      </c>
      <c r="O190" s="1" t="e">
        <f>VLOOKUP(K190,'Fluxo de Caixa'!B:B,1,0)</f>
        <v>#N/A</v>
      </c>
    </row>
    <row r="191" spans="2:15">
      <c r="B191" s="60"/>
      <c r="C191" s="65"/>
      <c r="D191" s="66"/>
      <c r="E191" s="20"/>
      <c r="F191" s="69"/>
      <c r="G191" s="67"/>
      <c r="H191" s="69"/>
      <c r="I191" s="60"/>
      <c r="J191" s="67"/>
      <c r="K191" s="25" t="e">
        <f>IFERROR(VLOOKUP(J191,'DE-PARA'!J:K,2,0),VLOOKUP('BD Conta 726-4'!J191,'DE-PARA'!K:L,2,0))</f>
        <v>#N/A</v>
      </c>
      <c r="L191" s="70"/>
      <c r="M191" s="101">
        <f t="shared" si="2"/>
        <v>0</v>
      </c>
      <c r="O191" s="1" t="e">
        <f>VLOOKUP(K191,'Fluxo de Caixa'!B:B,1,0)</f>
        <v>#N/A</v>
      </c>
    </row>
    <row r="192" spans="2:15">
      <c r="B192" s="60"/>
      <c r="C192" s="65"/>
      <c r="D192" s="66"/>
      <c r="E192" s="20"/>
      <c r="F192" s="69"/>
      <c r="G192" s="67"/>
      <c r="H192" s="69"/>
      <c r="I192" s="60"/>
      <c r="J192" s="67"/>
      <c r="K192" s="25" t="e">
        <f>IFERROR(VLOOKUP(J192,'DE-PARA'!J:K,2,0),VLOOKUP('BD Conta 726-4'!J192,'DE-PARA'!K:L,2,0))</f>
        <v>#N/A</v>
      </c>
      <c r="L192" s="70"/>
      <c r="M192" s="101">
        <f t="shared" si="2"/>
        <v>0</v>
      </c>
      <c r="O192" s="1" t="e">
        <f>VLOOKUP(K192,'Fluxo de Caixa'!B:B,1,0)</f>
        <v>#N/A</v>
      </c>
    </row>
    <row r="193" spans="2:15">
      <c r="B193" s="60"/>
      <c r="C193" s="65"/>
      <c r="D193" s="66"/>
      <c r="E193" s="20"/>
      <c r="F193" s="69"/>
      <c r="G193" s="67"/>
      <c r="H193" s="69"/>
      <c r="I193" s="60"/>
      <c r="J193" s="67"/>
      <c r="K193" s="25" t="e">
        <f>IFERROR(VLOOKUP(J193,'DE-PARA'!J:K,2,0),VLOOKUP('BD Conta 726-4'!J193,'DE-PARA'!K:L,2,0))</f>
        <v>#N/A</v>
      </c>
      <c r="L193" s="70"/>
      <c r="M193" s="101">
        <f t="shared" si="2"/>
        <v>0</v>
      </c>
      <c r="O193" s="1" t="e">
        <f>VLOOKUP(K193,'Fluxo de Caixa'!B:B,1,0)</f>
        <v>#N/A</v>
      </c>
    </row>
    <row r="194" spans="2:15">
      <c r="B194" s="60"/>
      <c r="C194" s="65"/>
      <c r="D194" s="66"/>
      <c r="E194" s="20"/>
      <c r="F194" s="69"/>
      <c r="G194" s="67"/>
      <c r="H194" s="69"/>
      <c r="I194" s="60"/>
      <c r="J194" s="67"/>
      <c r="K194" s="25" t="e">
        <f>IFERROR(VLOOKUP(J194,'DE-PARA'!J:K,2,0),VLOOKUP('BD Conta 726-4'!J194,'DE-PARA'!K:L,2,0))</f>
        <v>#N/A</v>
      </c>
      <c r="L194" s="70"/>
      <c r="M194" s="101">
        <f t="shared" si="2"/>
        <v>0</v>
      </c>
      <c r="O194" s="1" t="e">
        <f>VLOOKUP(K194,'Fluxo de Caixa'!B:B,1,0)</f>
        <v>#N/A</v>
      </c>
    </row>
    <row r="195" spans="2:15">
      <c r="B195" s="60"/>
      <c r="C195" s="65"/>
      <c r="D195" s="66"/>
      <c r="E195" s="20"/>
      <c r="F195" s="69"/>
      <c r="G195" s="67"/>
      <c r="H195" s="69"/>
      <c r="I195" s="60"/>
      <c r="J195" s="67"/>
      <c r="K195" s="25" t="e">
        <f>IFERROR(VLOOKUP(J195,'DE-PARA'!J:K,2,0),VLOOKUP('BD Conta 726-4'!J195,'DE-PARA'!K:L,2,0))</f>
        <v>#N/A</v>
      </c>
      <c r="L195" s="70"/>
      <c r="M195" s="101">
        <f t="shared" si="2"/>
        <v>0</v>
      </c>
      <c r="O195" s="1" t="e">
        <f>VLOOKUP(K195,'Fluxo de Caixa'!B:B,1,0)</f>
        <v>#N/A</v>
      </c>
    </row>
    <row r="196" spans="2:15">
      <c r="B196" s="60"/>
      <c r="C196" s="65"/>
      <c r="D196" s="66"/>
      <c r="E196" s="20"/>
      <c r="F196" s="69"/>
      <c r="G196" s="67"/>
      <c r="H196" s="69"/>
      <c r="I196" s="60"/>
      <c r="J196" s="67"/>
      <c r="K196" s="25" t="e">
        <f>IFERROR(VLOOKUP(J196,'DE-PARA'!J:K,2,0),VLOOKUP('BD Conta 726-4'!J196,'DE-PARA'!K:L,2,0))</f>
        <v>#N/A</v>
      </c>
      <c r="L196" s="70"/>
      <c r="M196" s="101">
        <f t="shared" si="2"/>
        <v>0</v>
      </c>
      <c r="O196" s="1" t="e">
        <f>VLOOKUP(K196,'Fluxo de Caixa'!B:B,1,0)</f>
        <v>#N/A</v>
      </c>
    </row>
    <row r="197" spans="2:15">
      <c r="B197" s="60"/>
      <c r="C197" s="65"/>
      <c r="D197" s="66"/>
      <c r="E197" s="20"/>
      <c r="F197" s="69"/>
      <c r="G197" s="67"/>
      <c r="H197" s="69"/>
      <c r="I197" s="60"/>
      <c r="J197" s="67"/>
      <c r="K197" s="25" t="e">
        <f>IFERROR(VLOOKUP(J197,'DE-PARA'!J:K,2,0),VLOOKUP('BD Conta 726-4'!J197,'DE-PARA'!K:L,2,0))</f>
        <v>#N/A</v>
      </c>
      <c r="L197" s="70"/>
      <c r="M197" s="101">
        <f t="shared" si="2"/>
        <v>0</v>
      </c>
      <c r="O197" s="1" t="e">
        <f>VLOOKUP(K197,'Fluxo de Caixa'!B:B,1,0)</f>
        <v>#N/A</v>
      </c>
    </row>
    <row r="198" spans="2:15">
      <c r="B198" s="60"/>
      <c r="C198" s="65"/>
      <c r="D198" s="66"/>
      <c r="E198" s="20"/>
      <c r="F198" s="69"/>
      <c r="G198" s="67"/>
      <c r="H198" s="69"/>
      <c r="I198" s="60"/>
      <c r="J198" s="67"/>
      <c r="K198" s="25" t="e">
        <f>IFERROR(VLOOKUP(J198,'DE-PARA'!J:K,2,0),VLOOKUP('BD Conta 726-4'!J198,'DE-PARA'!K:L,2,0))</f>
        <v>#N/A</v>
      </c>
      <c r="L198" s="70"/>
      <c r="M198" s="101">
        <f t="shared" ref="M198:M222" si="3">M197+L198</f>
        <v>0</v>
      </c>
      <c r="O198" s="1" t="e">
        <f>VLOOKUP(K198,'Fluxo de Caixa'!B:B,1,0)</f>
        <v>#N/A</v>
      </c>
    </row>
    <row r="199" spans="2:15">
      <c r="B199" s="60"/>
      <c r="C199" s="65"/>
      <c r="D199" s="66"/>
      <c r="E199" s="20"/>
      <c r="F199" s="69"/>
      <c r="G199" s="67"/>
      <c r="H199" s="69"/>
      <c r="I199" s="60"/>
      <c r="J199" s="67"/>
      <c r="K199" s="25" t="e">
        <f>IFERROR(VLOOKUP(J199,'DE-PARA'!J:K,2,0),VLOOKUP('BD Conta 726-4'!J199,'DE-PARA'!K:L,2,0))</f>
        <v>#N/A</v>
      </c>
      <c r="L199" s="70"/>
      <c r="M199" s="101">
        <f t="shared" si="3"/>
        <v>0</v>
      </c>
      <c r="O199" s="1" t="e">
        <f>VLOOKUP(K199,'Fluxo de Caixa'!B:B,1,0)</f>
        <v>#N/A</v>
      </c>
    </row>
    <row r="200" spans="2:15">
      <c r="B200" s="60"/>
      <c r="C200" s="65"/>
      <c r="D200" s="66"/>
      <c r="E200" s="20"/>
      <c r="F200" s="69"/>
      <c r="G200" s="67"/>
      <c r="H200" s="69"/>
      <c r="I200" s="60"/>
      <c r="J200" s="67"/>
      <c r="K200" s="25" t="e">
        <f>IFERROR(VLOOKUP(J200,'DE-PARA'!J:K,2,0),VLOOKUP('BD Conta 726-4'!J200,'DE-PARA'!K:L,2,0))</f>
        <v>#N/A</v>
      </c>
      <c r="L200" s="70"/>
      <c r="M200" s="101">
        <f t="shared" si="3"/>
        <v>0</v>
      </c>
      <c r="O200" s="1" t="e">
        <f>VLOOKUP(K200,'Fluxo de Caixa'!B:B,1,0)</f>
        <v>#N/A</v>
      </c>
    </row>
    <row r="201" spans="2:15">
      <c r="B201" s="60"/>
      <c r="C201" s="65"/>
      <c r="D201" s="66"/>
      <c r="E201" s="20"/>
      <c r="F201" s="69"/>
      <c r="G201" s="67"/>
      <c r="H201" s="69"/>
      <c r="I201" s="60"/>
      <c r="J201" s="67"/>
      <c r="K201" s="25" t="e">
        <f>IFERROR(VLOOKUP(J201,'DE-PARA'!J:K,2,0),VLOOKUP('BD Conta 726-4'!J201,'DE-PARA'!K:L,2,0))</f>
        <v>#N/A</v>
      </c>
      <c r="L201" s="70"/>
      <c r="M201" s="101">
        <f t="shared" si="3"/>
        <v>0</v>
      </c>
      <c r="O201" s="1" t="e">
        <f>VLOOKUP(K201,'Fluxo de Caixa'!B:B,1,0)</f>
        <v>#N/A</v>
      </c>
    </row>
    <row r="202" spans="2:15">
      <c r="B202" s="60"/>
      <c r="C202" s="65"/>
      <c r="D202" s="66"/>
      <c r="E202" s="20"/>
      <c r="F202" s="69"/>
      <c r="G202" s="67"/>
      <c r="H202" s="69"/>
      <c r="I202" s="60"/>
      <c r="J202" s="67"/>
      <c r="K202" s="25" t="e">
        <f>IFERROR(VLOOKUP(J202,'DE-PARA'!J:K,2,0),VLOOKUP('BD Conta 726-4'!J202,'DE-PARA'!K:L,2,0))</f>
        <v>#N/A</v>
      </c>
      <c r="L202" s="70"/>
      <c r="M202" s="101">
        <f t="shared" si="3"/>
        <v>0</v>
      </c>
      <c r="O202" s="1" t="e">
        <f>VLOOKUP(K202,'Fluxo de Caixa'!B:B,1,0)</f>
        <v>#N/A</v>
      </c>
    </row>
    <row r="203" spans="2:15">
      <c r="B203" s="60"/>
      <c r="C203" s="65"/>
      <c r="D203" s="66"/>
      <c r="E203" s="20"/>
      <c r="F203" s="69"/>
      <c r="G203" s="67"/>
      <c r="H203" s="69"/>
      <c r="I203" s="60"/>
      <c r="J203" s="67"/>
      <c r="K203" s="25" t="e">
        <f>IFERROR(VLOOKUP(J203,'DE-PARA'!J:K,2,0),VLOOKUP('BD Conta 726-4'!J203,'DE-PARA'!K:L,2,0))</f>
        <v>#N/A</v>
      </c>
      <c r="L203" s="70"/>
      <c r="M203" s="101">
        <f t="shared" si="3"/>
        <v>0</v>
      </c>
      <c r="O203" s="1" t="e">
        <f>VLOOKUP(K203,'Fluxo de Caixa'!B:B,1,0)</f>
        <v>#N/A</v>
      </c>
    </row>
    <row r="204" spans="2:15">
      <c r="B204" s="60"/>
      <c r="C204" s="65"/>
      <c r="D204" s="66"/>
      <c r="E204" s="20"/>
      <c r="F204" s="69"/>
      <c r="G204" s="67"/>
      <c r="H204" s="69"/>
      <c r="I204" s="60"/>
      <c r="J204" s="67"/>
      <c r="K204" s="25" t="e">
        <f>IFERROR(VLOOKUP(J204,'DE-PARA'!J:K,2,0),VLOOKUP('BD Conta 726-4'!J204,'DE-PARA'!K:L,2,0))</f>
        <v>#N/A</v>
      </c>
      <c r="L204" s="70"/>
      <c r="M204" s="101">
        <f t="shared" si="3"/>
        <v>0</v>
      </c>
      <c r="O204" s="1" t="e">
        <f>VLOOKUP(K204,'Fluxo de Caixa'!B:B,1,0)</f>
        <v>#N/A</v>
      </c>
    </row>
    <row r="205" spans="2:15">
      <c r="B205" s="60"/>
      <c r="C205" s="65"/>
      <c r="D205" s="66"/>
      <c r="E205" s="20"/>
      <c r="F205" s="69"/>
      <c r="G205" s="67"/>
      <c r="H205" s="69"/>
      <c r="I205" s="60"/>
      <c r="J205" s="67"/>
      <c r="K205" s="25" t="e">
        <f>IFERROR(VLOOKUP(J205,'DE-PARA'!J:K,2,0),VLOOKUP('BD Conta 726-4'!J205,'DE-PARA'!K:L,2,0))</f>
        <v>#N/A</v>
      </c>
      <c r="L205" s="70"/>
      <c r="M205" s="101">
        <f t="shared" si="3"/>
        <v>0</v>
      </c>
      <c r="O205" s="1" t="e">
        <f>VLOOKUP(K205,'Fluxo de Caixa'!B:B,1,0)</f>
        <v>#N/A</v>
      </c>
    </row>
    <row r="206" spans="2:15">
      <c r="B206" s="60"/>
      <c r="C206" s="65"/>
      <c r="D206" s="66"/>
      <c r="E206" s="20"/>
      <c r="F206" s="69"/>
      <c r="G206" s="67"/>
      <c r="H206" s="69"/>
      <c r="I206" s="60"/>
      <c r="J206" s="67"/>
      <c r="K206" s="25" t="e">
        <f>IFERROR(VLOOKUP(J206,'DE-PARA'!J:K,2,0),VLOOKUP('BD Conta 726-4'!J206,'DE-PARA'!K:L,2,0))</f>
        <v>#N/A</v>
      </c>
      <c r="L206" s="70"/>
      <c r="M206" s="101">
        <f t="shared" si="3"/>
        <v>0</v>
      </c>
      <c r="O206" s="1" t="e">
        <f>VLOOKUP(K206,'Fluxo de Caixa'!B:B,1,0)</f>
        <v>#N/A</v>
      </c>
    </row>
    <row r="207" spans="2:15">
      <c r="B207" s="60"/>
      <c r="C207" s="65"/>
      <c r="D207" s="66"/>
      <c r="E207" s="20"/>
      <c r="F207" s="69"/>
      <c r="G207" s="67"/>
      <c r="H207" s="69"/>
      <c r="I207" s="60"/>
      <c r="J207" s="67"/>
      <c r="K207" s="25" t="e">
        <f>IFERROR(VLOOKUP(J207,'DE-PARA'!J:K,2,0),VLOOKUP('BD Conta 726-4'!J207,'DE-PARA'!K:L,2,0))</f>
        <v>#N/A</v>
      </c>
      <c r="L207" s="70"/>
      <c r="M207" s="101">
        <f t="shared" si="3"/>
        <v>0</v>
      </c>
      <c r="O207" s="1" t="e">
        <f>VLOOKUP(K207,'Fluxo de Caixa'!B:B,1,0)</f>
        <v>#N/A</v>
      </c>
    </row>
    <row r="208" spans="2:15">
      <c r="B208" s="60"/>
      <c r="C208" s="65"/>
      <c r="D208" s="66"/>
      <c r="E208" s="20"/>
      <c r="F208" s="69"/>
      <c r="G208" s="67"/>
      <c r="H208" s="69"/>
      <c r="I208" s="60"/>
      <c r="J208" s="67"/>
      <c r="K208" s="25" t="e">
        <f>IFERROR(VLOOKUP(J208,'DE-PARA'!J:K,2,0),VLOOKUP('BD Conta 726-4'!J208,'DE-PARA'!K:L,2,0))</f>
        <v>#N/A</v>
      </c>
      <c r="L208" s="70"/>
      <c r="M208" s="101">
        <f t="shared" si="3"/>
        <v>0</v>
      </c>
      <c r="O208" s="1" t="e">
        <f>VLOOKUP(K208,'Fluxo de Caixa'!B:B,1,0)</f>
        <v>#N/A</v>
      </c>
    </row>
    <row r="209" spans="2:15">
      <c r="B209" s="60"/>
      <c r="C209" s="65"/>
      <c r="D209" s="66"/>
      <c r="E209" s="20"/>
      <c r="F209" s="69"/>
      <c r="G209" s="67"/>
      <c r="H209" s="69"/>
      <c r="I209" s="60"/>
      <c r="J209" s="67"/>
      <c r="K209" s="25" t="e">
        <f>IFERROR(VLOOKUP(J209,'DE-PARA'!J:K,2,0),VLOOKUP('BD Conta 726-4'!J209,'DE-PARA'!K:L,2,0))</f>
        <v>#N/A</v>
      </c>
      <c r="L209" s="70"/>
      <c r="M209" s="101">
        <f t="shared" si="3"/>
        <v>0</v>
      </c>
      <c r="O209" s="1" t="e">
        <f>VLOOKUP(K209,'Fluxo de Caixa'!B:B,1,0)</f>
        <v>#N/A</v>
      </c>
    </row>
    <row r="210" spans="2:15">
      <c r="B210" s="60"/>
      <c r="C210" s="65"/>
      <c r="D210" s="66"/>
      <c r="E210" s="20"/>
      <c r="F210" s="69"/>
      <c r="G210" s="67"/>
      <c r="H210" s="69"/>
      <c r="I210" s="60"/>
      <c r="J210" s="67"/>
      <c r="K210" s="25" t="e">
        <f>IFERROR(VLOOKUP(J210,'DE-PARA'!J:K,2,0),VLOOKUP('BD Conta 726-4'!J210,'DE-PARA'!K:L,2,0))</f>
        <v>#N/A</v>
      </c>
      <c r="L210" s="70"/>
      <c r="M210" s="101">
        <f t="shared" si="3"/>
        <v>0</v>
      </c>
      <c r="O210" s="1" t="e">
        <f>VLOOKUP(K210,'Fluxo de Caixa'!B:B,1,0)</f>
        <v>#N/A</v>
      </c>
    </row>
    <row r="211" spans="2:15">
      <c r="B211" s="60"/>
      <c r="C211" s="65"/>
      <c r="D211" s="66"/>
      <c r="E211" s="20"/>
      <c r="F211" s="69"/>
      <c r="G211" s="67"/>
      <c r="H211" s="69"/>
      <c r="I211" s="60"/>
      <c r="J211" s="67"/>
      <c r="K211" s="25" t="e">
        <f>IFERROR(VLOOKUP(J211,'DE-PARA'!J:K,2,0),VLOOKUP('BD Conta 726-4'!J211,'DE-PARA'!K:L,2,0))</f>
        <v>#N/A</v>
      </c>
      <c r="L211" s="70"/>
      <c r="M211" s="101">
        <f t="shared" si="3"/>
        <v>0</v>
      </c>
      <c r="O211" s="1" t="e">
        <f>VLOOKUP(K211,'Fluxo de Caixa'!B:B,1,0)</f>
        <v>#N/A</v>
      </c>
    </row>
    <row r="212" spans="2:15">
      <c r="B212" s="60"/>
      <c r="C212" s="65"/>
      <c r="D212" s="66"/>
      <c r="E212" s="20"/>
      <c r="F212" s="69"/>
      <c r="G212" s="67"/>
      <c r="H212" s="69"/>
      <c r="I212" s="60"/>
      <c r="J212" s="67"/>
      <c r="K212" s="25" t="e">
        <f>IFERROR(VLOOKUP(J212,'DE-PARA'!J:K,2,0),VLOOKUP('BD Conta 726-4'!J212,'DE-PARA'!K:L,2,0))</f>
        <v>#N/A</v>
      </c>
      <c r="L212" s="70"/>
      <c r="M212" s="101">
        <f t="shared" si="3"/>
        <v>0</v>
      </c>
      <c r="O212" s="1" t="e">
        <f>VLOOKUP(K212,'Fluxo de Caixa'!B:B,1,0)</f>
        <v>#N/A</v>
      </c>
    </row>
    <row r="213" spans="2:15">
      <c r="B213" s="60"/>
      <c r="C213" s="65"/>
      <c r="D213" s="66"/>
      <c r="E213" s="20"/>
      <c r="F213" s="69"/>
      <c r="G213" s="67"/>
      <c r="H213" s="69"/>
      <c r="I213" s="60"/>
      <c r="J213" s="67"/>
      <c r="K213" s="25" t="e">
        <f>IFERROR(VLOOKUP(J213,'DE-PARA'!J:K,2,0),VLOOKUP('BD Conta 726-4'!J213,'DE-PARA'!K:L,2,0))</f>
        <v>#N/A</v>
      </c>
      <c r="L213" s="70"/>
      <c r="M213" s="101">
        <f t="shared" si="3"/>
        <v>0</v>
      </c>
      <c r="O213" s="1" t="e">
        <f>VLOOKUP(K213,'Fluxo de Caixa'!B:B,1,0)</f>
        <v>#N/A</v>
      </c>
    </row>
    <row r="214" spans="2:15">
      <c r="B214" s="60"/>
      <c r="C214" s="65"/>
      <c r="D214" s="66"/>
      <c r="E214" s="20"/>
      <c r="F214" s="69"/>
      <c r="G214" s="67"/>
      <c r="H214" s="69"/>
      <c r="I214" s="60"/>
      <c r="J214" s="67"/>
      <c r="K214" s="25" t="e">
        <f>IFERROR(VLOOKUP(J214,'DE-PARA'!J:K,2,0),VLOOKUP('BD Conta 726-4'!J214,'DE-PARA'!K:L,2,0))</f>
        <v>#N/A</v>
      </c>
      <c r="L214" s="70"/>
      <c r="M214" s="101">
        <f t="shared" si="3"/>
        <v>0</v>
      </c>
      <c r="O214" s="1" t="e">
        <f>VLOOKUP(K214,'Fluxo de Caixa'!B:B,1,0)</f>
        <v>#N/A</v>
      </c>
    </row>
    <row r="215" spans="2:15">
      <c r="B215" s="60"/>
      <c r="C215" s="65"/>
      <c r="D215" s="66"/>
      <c r="E215" s="20"/>
      <c r="F215" s="69"/>
      <c r="G215" s="67"/>
      <c r="H215" s="69"/>
      <c r="I215" s="60"/>
      <c r="J215" s="67"/>
      <c r="K215" s="25" t="e">
        <f>IFERROR(VLOOKUP(J215,'DE-PARA'!J:K,2,0),VLOOKUP('BD Conta 726-4'!J215,'DE-PARA'!K:L,2,0))</f>
        <v>#N/A</v>
      </c>
      <c r="L215" s="70"/>
      <c r="M215" s="101">
        <f t="shared" si="3"/>
        <v>0</v>
      </c>
      <c r="O215" s="1" t="e">
        <f>VLOOKUP(K215,'Fluxo de Caixa'!B:B,1,0)</f>
        <v>#N/A</v>
      </c>
    </row>
    <row r="216" spans="2:15">
      <c r="B216" s="60"/>
      <c r="C216" s="65"/>
      <c r="D216" s="66"/>
      <c r="E216" s="20"/>
      <c r="F216" s="69"/>
      <c r="G216" s="67"/>
      <c r="H216" s="69"/>
      <c r="I216" s="60"/>
      <c r="J216" s="67"/>
      <c r="K216" s="25" t="e">
        <f>IFERROR(VLOOKUP(J216,'DE-PARA'!J:K,2,0),VLOOKUP('BD Conta 726-4'!J216,'DE-PARA'!K:L,2,0))</f>
        <v>#N/A</v>
      </c>
      <c r="L216" s="70"/>
      <c r="M216" s="101">
        <f t="shared" si="3"/>
        <v>0</v>
      </c>
      <c r="O216" s="1" t="e">
        <f>VLOOKUP(K216,'Fluxo de Caixa'!B:B,1,0)</f>
        <v>#N/A</v>
      </c>
    </row>
    <row r="217" spans="2:15">
      <c r="B217" s="60"/>
      <c r="C217" s="65"/>
      <c r="D217" s="66"/>
      <c r="E217" s="20"/>
      <c r="F217" s="69"/>
      <c r="G217" s="67"/>
      <c r="H217" s="69"/>
      <c r="I217" s="60"/>
      <c r="J217" s="67"/>
      <c r="K217" s="25" t="e">
        <f>IFERROR(VLOOKUP(J217,'DE-PARA'!J:K,2,0),VLOOKUP('BD Conta 726-4'!J217,'DE-PARA'!K:L,2,0))</f>
        <v>#N/A</v>
      </c>
      <c r="L217" s="70"/>
      <c r="M217" s="101">
        <f t="shared" si="3"/>
        <v>0</v>
      </c>
      <c r="O217" s="1" t="e">
        <f>VLOOKUP(K217,'Fluxo de Caixa'!B:B,1,0)</f>
        <v>#N/A</v>
      </c>
    </row>
    <row r="218" spans="2:15">
      <c r="B218" s="60"/>
      <c r="C218" s="65"/>
      <c r="D218" s="66"/>
      <c r="E218" s="20"/>
      <c r="F218" s="69"/>
      <c r="G218" s="67"/>
      <c r="H218" s="69"/>
      <c r="I218" s="60"/>
      <c r="J218" s="67"/>
      <c r="K218" s="25" t="e">
        <f>IFERROR(VLOOKUP(J218,'DE-PARA'!J:K,2,0),VLOOKUP('BD Conta 726-4'!J218,'DE-PARA'!K:L,2,0))</f>
        <v>#N/A</v>
      </c>
      <c r="L218" s="70"/>
      <c r="M218" s="101">
        <f t="shared" si="3"/>
        <v>0</v>
      </c>
      <c r="O218" s="1" t="e">
        <f>VLOOKUP(K218,'Fluxo de Caixa'!B:B,1,0)</f>
        <v>#N/A</v>
      </c>
    </row>
    <row r="219" spans="2:15">
      <c r="B219" s="60"/>
      <c r="C219" s="65"/>
      <c r="D219" s="66"/>
      <c r="E219" s="20"/>
      <c r="F219" s="69"/>
      <c r="G219" s="67"/>
      <c r="H219" s="69"/>
      <c r="I219" s="60"/>
      <c r="J219" s="67"/>
      <c r="K219" s="25" t="e">
        <f>IFERROR(VLOOKUP(J219,'DE-PARA'!J:K,2,0),VLOOKUP('BD Conta 726-4'!J219,'DE-PARA'!K:L,2,0))</f>
        <v>#N/A</v>
      </c>
      <c r="L219" s="70"/>
      <c r="M219" s="101">
        <f t="shared" si="3"/>
        <v>0</v>
      </c>
      <c r="O219" s="1" t="e">
        <f>VLOOKUP(K219,'Fluxo de Caixa'!B:B,1,0)</f>
        <v>#N/A</v>
      </c>
    </row>
    <row r="220" spans="2:15">
      <c r="B220" s="60"/>
      <c r="C220" s="65"/>
      <c r="D220" s="66"/>
      <c r="E220" s="20"/>
      <c r="F220" s="69"/>
      <c r="G220" s="67"/>
      <c r="H220" s="69"/>
      <c r="I220" s="60"/>
      <c r="J220" s="67"/>
      <c r="K220" s="25" t="e">
        <f>IFERROR(VLOOKUP(J220,'DE-PARA'!J:K,2,0),VLOOKUP('BD Conta 726-4'!J220,'DE-PARA'!K:L,2,0))</f>
        <v>#N/A</v>
      </c>
      <c r="L220" s="70"/>
      <c r="M220" s="101">
        <f t="shared" si="3"/>
        <v>0</v>
      </c>
      <c r="O220" s="1" t="e">
        <f>VLOOKUP(K220,'Fluxo de Caixa'!B:B,1,0)</f>
        <v>#N/A</v>
      </c>
    </row>
    <row r="221" spans="2:15">
      <c r="B221" s="60"/>
      <c r="C221" s="65"/>
      <c r="D221" s="66"/>
      <c r="E221" s="20"/>
      <c r="F221" s="69"/>
      <c r="G221" s="67"/>
      <c r="H221" s="69"/>
      <c r="I221" s="60"/>
      <c r="J221" s="67"/>
      <c r="K221" s="25" t="e">
        <f>IFERROR(VLOOKUP(J221,'DE-PARA'!J:K,2,0),VLOOKUP('BD Conta 726-4'!J221,'DE-PARA'!K:L,2,0))</f>
        <v>#N/A</v>
      </c>
      <c r="L221" s="70"/>
      <c r="M221" s="101">
        <f t="shared" si="3"/>
        <v>0</v>
      </c>
      <c r="O221" s="1" t="e">
        <f>VLOOKUP(K221,'Fluxo de Caixa'!B:B,1,0)</f>
        <v>#N/A</v>
      </c>
    </row>
    <row r="222" spans="2:15">
      <c r="B222" s="60"/>
      <c r="C222" s="65"/>
      <c r="D222" s="66"/>
      <c r="E222" s="20"/>
      <c r="F222" s="69"/>
      <c r="G222" s="67"/>
      <c r="H222" s="69"/>
      <c r="I222" s="60"/>
      <c r="J222" s="67"/>
      <c r="K222" s="25" t="e">
        <f>IFERROR(VLOOKUP(J222,'DE-PARA'!J:K,2,0),VLOOKUP('BD Conta 726-4'!J222,'DE-PARA'!K:L,2,0))</f>
        <v>#N/A</v>
      </c>
      <c r="L222" s="70"/>
      <c r="M222" s="101">
        <f t="shared" si="3"/>
        <v>0</v>
      </c>
      <c r="O222" s="1" t="e">
        <f>VLOOKUP(K222,'Fluxo de Caixa'!B:B,1,0)</f>
        <v>#N/A</v>
      </c>
    </row>
  </sheetData>
  <autoFilter ref="B3:O222" xr:uid="{00000000-0009-0000-0000-000006000000}"/>
  <pageMargins left="0.25" right="0.25" top="0.75" bottom="0.75" header="0.3" footer="0.3"/>
  <pageSetup paperSize="9" scale="51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600-000000000000}">
          <x14:formula1>
            <xm:f>'Fluxo de Caixa'!$B:$B</xm:f>
          </x14:formula1>
          <xm:sqref>J50 J91 J56 J59:J62 J87:J88 J65:J67 J73:J74 J83:J85 J70:J71 J106:J113 J221:J1048576 J190:J219 J115:J188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T13"/>
  <sheetViews>
    <sheetView showGridLines="0" topLeftCell="B1" zoomScale="130" zoomScaleNormal="130" workbookViewId="0">
      <pane xSplit="5" ySplit="3" topLeftCell="G4" activePane="bottomRight" state="frozen"/>
      <selection pane="bottomRight" activeCell="H13" sqref="H13"/>
      <selection pane="bottomLeft" activeCell="B4" sqref="B4"/>
      <selection pane="topRight" activeCell="G1" sqref="G1"/>
    </sheetView>
  </sheetViews>
  <sheetFormatPr defaultColWidth="9.140625" defaultRowHeight="16.5" customHeight="1"/>
  <cols>
    <col min="1" max="1" width="7.7109375" style="112" bestFit="1" customWidth="1"/>
    <col min="2" max="2" width="1.140625" style="112" customWidth="1"/>
    <col min="3" max="3" width="9.7109375" style="116" bestFit="1" customWidth="1"/>
    <col min="4" max="4" width="23.5703125" style="116" bestFit="1" customWidth="1"/>
    <col min="5" max="5" width="7.5703125" style="117" bestFit="1" customWidth="1"/>
    <col min="6" max="6" width="7" style="116" bestFit="1" customWidth="1"/>
    <col min="7" max="11" width="7.42578125" style="116" customWidth="1"/>
    <col min="12" max="12" width="8.42578125" style="116" bestFit="1" customWidth="1"/>
    <col min="13" max="13" width="9" style="116" bestFit="1" customWidth="1"/>
    <col min="14" max="16" width="7.42578125" style="116" customWidth="1"/>
    <col min="17" max="19" width="7.42578125" style="116" customWidth="1" collapsed="1"/>
    <col min="20" max="20" width="21.85546875" style="110" bestFit="1" customWidth="1"/>
    <col min="21" max="16384" width="9.140625" style="52"/>
  </cols>
  <sheetData>
    <row r="1" spans="1:20" customFormat="1" ht="16.5" customHeight="1"/>
    <row r="2" spans="1:20" ht="16.5" customHeight="1">
      <c r="A2" s="180"/>
      <c r="B2" s="107"/>
      <c r="C2" s="181" t="s">
        <v>396</v>
      </c>
      <c r="D2" s="181" t="s">
        <v>397</v>
      </c>
      <c r="E2" s="182" t="s">
        <v>398</v>
      </c>
      <c r="F2" s="181" t="s">
        <v>399</v>
      </c>
      <c r="G2" s="108">
        <v>44166</v>
      </c>
      <c r="H2" s="109">
        <v>44197</v>
      </c>
      <c r="I2" s="109">
        <v>44228</v>
      </c>
      <c r="J2" s="109">
        <v>44256</v>
      </c>
      <c r="K2" s="109">
        <v>44287</v>
      </c>
      <c r="L2" s="109">
        <v>44317</v>
      </c>
      <c r="M2" s="109">
        <v>44348</v>
      </c>
      <c r="N2" s="109">
        <v>44378</v>
      </c>
      <c r="O2" s="109">
        <v>44409</v>
      </c>
      <c r="P2" s="109">
        <v>44440</v>
      </c>
      <c r="Q2" s="109">
        <v>44470</v>
      </c>
      <c r="R2" s="109">
        <v>44501</v>
      </c>
      <c r="S2" s="109">
        <v>44531</v>
      </c>
    </row>
    <row r="3" spans="1:20" ht="16.5" customHeight="1">
      <c r="A3" s="180"/>
      <c r="B3" s="107"/>
      <c r="C3" s="181"/>
      <c r="D3" s="181"/>
      <c r="E3" s="182"/>
      <c r="F3" s="181"/>
      <c r="G3" s="111">
        <f t="shared" ref="G3:K3" si="0">SUM(G4:G12)</f>
        <v>289063.28000000003</v>
      </c>
      <c r="H3" s="111">
        <f t="shared" si="0"/>
        <v>330030.92000000004</v>
      </c>
      <c r="I3" s="111">
        <f t="shared" si="0"/>
        <v>661620.34</v>
      </c>
      <c r="J3" s="111">
        <f t="shared" si="0"/>
        <v>242407</v>
      </c>
      <c r="K3" s="111">
        <f t="shared" si="0"/>
        <v>51439.360000000001</v>
      </c>
      <c r="L3" s="111">
        <f>SUM(L4:L12)</f>
        <v>413754.27</v>
      </c>
      <c r="M3" s="111">
        <f t="shared" ref="M3:S3" si="1">SUM(M4:M12)</f>
        <v>151206.57</v>
      </c>
      <c r="N3" s="111">
        <f t="shared" si="1"/>
        <v>0</v>
      </c>
      <c r="O3" s="111">
        <f t="shared" si="1"/>
        <v>0</v>
      </c>
      <c r="P3" s="111">
        <f t="shared" si="1"/>
        <v>0</v>
      </c>
      <c r="Q3" s="111">
        <f t="shared" si="1"/>
        <v>0</v>
      </c>
      <c r="R3" s="111">
        <f t="shared" si="1"/>
        <v>0</v>
      </c>
      <c r="S3" s="111">
        <f t="shared" si="1"/>
        <v>0</v>
      </c>
    </row>
    <row r="4" spans="1:20" ht="16.5" customHeight="1">
      <c r="A4" s="112" t="s">
        <v>400</v>
      </c>
      <c r="C4" s="113" t="s">
        <v>401</v>
      </c>
      <c r="D4" s="113" t="s">
        <v>402</v>
      </c>
      <c r="E4" s="113">
        <v>3333</v>
      </c>
      <c r="F4" s="114" t="s">
        <v>403</v>
      </c>
      <c r="G4" s="51">
        <v>0</v>
      </c>
      <c r="H4" s="51">
        <v>0</v>
      </c>
      <c r="I4" s="51">
        <v>0</v>
      </c>
      <c r="J4" s="51">
        <v>0</v>
      </c>
      <c r="K4" s="51">
        <v>0</v>
      </c>
      <c r="L4" s="51">
        <v>262721.56</v>
      </c>
      <c r="M4" s="51">
        <v>71669.039999999994</v>
      </c>
      <c r="N4" s="9"/>
      <c r="O4" s="9"/>
      <c r="P4" s="9"/>
      <c r="Q4" s="9"/>
      <c r="R4" s="9"/>
      <c r="S4" s="9"/>
      <c r="T4" s="110" t="str">
        <f>"Sicoob "&amp;"Ag."&amp;E4&amp;" C.C. "&amp;F4</f>
        <v>Sicoob Ag.3333 C.C. 22318-2</v>
      </c>
    </row>
    <row r="5" spans="1:20" ht="16.5" customHeight="1">
      <c r="A5" s="112" t="s">
        <v>404</v>
      </c>
      <c r="C5" s="113" t="s">
        <v>405</v>
      </c>
      <c r="D5" s="113" t="s">
        <v>406</v>
      </c>
      <c r="E5" s="114">
        <v>4691</v>
      </c>
      <c r="F5" s="113" t="s">
        <v>407</v>
      </c>
      <c r="G5" s="51">
        <v>0</v>
      </c>
      <c r="H5" s="51">
        <v>0</v>
      </c>
      <c r="I5" s="51">
        <v>0</v>
      </c>
      <c r="J5" s="51">
        <v>0</v>
      </c>
      <c r="K5" s="51">
        <v>0</v>
      </c>
      <c r="L5" s="51">
        <v>0</v>
      </c>
      <c r="M5" s="51">
        <v>0</v>
      </c>
      <c r="N5" s="9"/>
      <c r="O5" s="9"/>
      <c r="P5" s="9"/>
      <c r="Q5" s="9"/>
      <c r="R5" s="9"/>
      <c r="S5" s="9"/>
      <c r="T5" s="110" t="str">
        <f>"CEF "&amp;"Ag."&amp;E5&amp;" C.C. "&amp;F5</f>
        <v>CEF Ag.4691 C.C. 543-0</v>
      </c>
    </row>
    <row r="6" spans="1:20" ht="16.5" customHeight="1">
      <c r="C6" s="113" t="s">
        <v>405</v>
      </c>
      <c r="D6" s="113" t="s">
        <v>408</v>
      </c>
      <c r="E6" s="114">
        <v>4691</v>
      </c>
      <c r="F6" s="113" t="s">
        <v>407</v>
      </c>
      <c r="G6" s="51">
        <v>0</v>
      </c>
      <c r="H6" s="51">
        <v>0</v>
      </c>
      <c r="I6" s="51">
        <v>0</v>
      </c>
      <c r="J6" s="51">
        <v>0</v>
      </c>
      <c r="K6" s="51">
        <v>0</v>
      </c>
      <c r="L6" s="51">
        <v>0</v>
      </c>
      <c r="M6" s="51">
        <v>0</v>
      </c>
      <c r="N6" s="9"/>
      <c r="O6" s="9"/>
      <c r="P6" s="9"/>
      <c r="Q6" s="9"/>
      <c r="R6" s="9"/>
      <c r="S6" s="9"/>
      <c r="T6" s="110" t="str">
        <f>"CEF "&amp;"Ag."&amp;E6&amp;" C.A. "&amp;F6</f>
        <v>CEF Ag.4691 C.A. 543-0</v>
      </c>
    </row>
    <row r="7" spans="1:20" ht="16.5" customHeight="1">
      <c r="C7" s="113" t="s">
        <v>405</v>
      </c>
      <c r="D7" s="113" t="s">
        <v>406</v>
      </c>
      <c r="E7" s="114">
        <v>4691</v>
      </c>
      <c r="F7" s="113" t="s">
        <v>409</v>
      </c>
      <c r="G7" s="51">
        <v>4507.5</v>
      </c>
      <c r="H7" s="51">
        <v>4507.5</v>
      </c>
      <c r="I7" s="51">
        <v>4507.5</v>
      </c>
      <c r="J7" s="51">
        <v>4507.5</v>
      </c>
      <c r="K7" s="51">
        <v>4507.5</v>
      </c>
      <c r="L7" s="51">
        <v>4507.5</v>
      </c>
      <c r="M7" s="51">
        <v>4507.5</v>
      </c>
      <c r="N7" s="9"/>
      <c r="O7" s="9"/>
      <c r="P7" s="9"/>
      <c r="Q7" s="9"/>
      <c r="R7" s="9"/>
      <c r="S7" s="9"/>
      <c r="T7" s="110" t="str">
        <f t="shared" ref="T7" si="2">"CEF "&amp;"Ag."&amp;E7&amp;" C.C. "&amp;F7</f>
        <v>CEF Ag.4691 C.C. 5257-7</v>
      </c>
    </row>
    <row r="8" spans="1:20" ht="16.5" customHeight="1">
      <c r="C8" s="113" t="s">
        <v>405</v>
      </c>
      <c r="D8" s="113" t="s">
        <v>408</v>
      </c>
      <c r="E8" s="114">
        <v>4691</v>
      </c>
      <c r="F8" s="113" t="s">
        <v>409</v>
      </c>
      <c r="G8" s="51">
        <v>0</v>
      </c>
      <c r="H8" s="51">
        <v>0</v>
      </c>
      <c r="I8" s="51">
        <v>0</v>
      </c>
      <c r="J8" s="51">
        <v>0</v>
      </c>
      <c r="K8" s="51">
        <v>0</v>
      </c>
      <c r="L8" s="51">
        <v>0</v>
      </c>
      <c r="M8" s="51">
        <v>0</v>
      </c>
      <c r="N8" s="9"/>
      <c r="O8" s="9"/>
      <c r="P8" s="9"/>
      <c r="Q8" s="9"/>
      <c r="R8" s="9"/>
      <c r="S8" s="9"/>
      <c r="T8" s="110" t="str">
        <f t="shared" ref="T8" si="3">"CEF "&amp;"Ag."&amp;E8&amp;" C.A. "&amp;F8</f>
        <v>CEF Ag.4691 C.A. 5257-7</v>
      </c>
    </row>
    <row r="9" spans="1:20" ht="16.5" customHeight="1">
      <c r="C9" s="113" t="s">
        <v>405</v>
      </c>
      <c r="D9" s="113" t="s">
        <v>406</v>
      </c>
      <c r="E9" s="114">
        <v>4691</v>
      </c>
      <c r="F9" s="113" t="s">
        <v>410</v>
      </c>
      <c r="G9" s="51">
        <v>0</v>
      </c>
      <c r="H9" s="51">
        <v>0</v>
      </c>
      <c r="I9" s="51">
        <v>0</v>
      </c>
      <c r="J9" s="51">
        <v>0</v>
      </c>
      <c r="K9" s="51">
        <v>0</v>
      </c>
      <c r="L9" s="51">
        <v>0</v>
      </c>
      <c r="M9" s="51">
        <v>0</v>
      </c>
      <c r="N9" s="9"/>
      <c r="O9" s="9"/>
      <c r="P9" s="9"/>
      <c r="Q9" s="9"/>
      <c r="R9" s="9"/>
      <c r="S9" s="9"/>
      <c r="T9" s="110" t="str">
        <f t="shared" ref="T9" si="4">"CEF "&amp;"Ag."&amp;E9&amp;" C.C. "&amp;F9</f>
        <v>CEF Ag.4691 C.C. 5294-1</v>
      </c>
    </row>
    <row r="10" spans="1:20" ht="16.5" customHeight="1">
      <c r="C10" s="113" t="s">
        <v>405</v>
      </c>
      <c r="D10" s="113" t="s">
        <v>408</v>
      </c>
      <c r="E10" s="114">
        <v>4691</v>
      </c>
      <c r="F10" s="113" t="s">
        <v>410</v>
      </c>
      <c r="G10" s="51">
        <v>16502.509999999998</v>
      </c>
      <c r="H10" s="51">
        <v>16444.599999999999</v>
      </c>
      <c r="I10" s="51">
        <v>16368.7</v>
      </c>
      <c r="J10" s="51">
        <v>16304.21</v>
      </c>
      <c r="K10" s="51">
        <v>16208.04</v>
      </c>
      <c r="L10" s="51">
        <v>16129.05</v>
      </c>
      <c r="M10" s="51">
        <v>16030.03</v>
      </c>
      <c r="N10" s="9"/>
      <c r="O10" s="9"/>
      <c r="P10" s="9"/>
      <c r="Q10" s="9"/>
      <c r="R10" s="9"/>
      <c r="S10" s="9"/>
      <c r="T10" s="110" t="str">
        <f t="shared" ref="T10" si="5">"CEF "&amp;"Ag."&amp;E10&amp;" C.A. "&amp;F10</f>
        <v>CEF Ag.4691 C.A. 5294-1</v>
      </c>
    </row>
    <row r="11" spans="1:20" ht="16.5" customHeight="1">
      <c r="C11" s="113" t="s">
        <v>405</v>
      </c>
      <c r="D11" s="113" t="s">
        <v>406</v>
      </c>
      <c r="E11" s="114">
        <v>4691</v>
      </c>
      <c r="F11" s="113" t="s">
        <v>411</v>
      </c>
      <c r="G11" s="51">
        <v>267622.56</v>
      </c>
      <c r="H11" s="51">
        <v>72897.679999999993</v>
      </c>
      <c r="I11" s="51">
        <v>22516.39</v>
      </c>
      <c r="J11" s="51">
        <v>0</v>
      </c>
      <c r="K11" s="51">
        <v>0</v>
      </c>
      <c r="L11" s="51">
        <v>99622.399999999994</v>
      </c>
      <c r="M11" s="51">
        <v>59000</v>
      </c>
      <c r="N11" s="9"/>
      <c r="O11" s="9"/>
      <c r="P11" s="9"/>
      <c r="Q11" s="9"/>
      <c r="R11" s="9"/>
      <c r="S11" s="9"/>
      <c r="T11" s="110" t="str">
        <f t="shared" ref="T11" si="6">"CEF "&amp;"Ag."&amp;E11&amp;" C.C. "&amp;F11</f>
        <v>CEF Ag.4691 C.C. 5295-0</v>
      </c>
    </row>
    <row r="12" spans="1:20" ht="16.5" customHeight="1">
      <c r="C12" s="113" t="s">
        <v>405</v>
      </c>
      <c r="D12" s="113" t="s">
        <v>408</v>
      </c>
      <c r="E12" s="114">
        <v>4691</v>
      </c>
      <c r="F12" s="113" t="s">
        <v>411</v>
      </c>
      <c r="G12" s="51">
        <v>430.71</v>
      </c>
      <c r="H12" s="51">
        <v>236181.14</v>
      </c>
      <c r="I12" s="51">
        <v>618227.75</v>
      </c>
      <c r="J12" s="51">
        <v>221595.29</v>
      </c>
      <c r="K12" s="51">
        <v>30723.82</v>
      </c>
      <c r="L12" s="115">
        <v>30773.759999999998</v>
      </c>
      <c r="M12" s="51">
        <v>0</v>
      </c>
      <c r="N12" s="9"/>
      <c r="O12" s="9"/>
      <c r="P12" s="9"/>
      <c r="Q12" s="9"/>
      <c r="R12" s="9"/>
      <c r="S12" s="9"/>
      <c r="T12" s="110" t="str">
        <f t="shared" ref="T12" si="7">"CEF "&amp;"Ag."&amp;E12&amp;" C.A. "&amp;F12</f>
        <v>CEF Ag.4691 C.A. 5295-0</v>
      </c>
    </row>
    <row r="13" spans="1:20" ht="16.5" customHeight="1">
      <c r="H13" s="118">
        <f t="shared" ref="H13:M13" si="8">H10-G10</f>
        <v>-57.909999999999854</v>
      </c>
      <c r="I13" s="118">
        <f t="shared" si="8"/>
        <v>-75.899999999997817</v>
      </c>
      <c r="J13" s="118">
        <f t="shared" si="8"/>
        <v>-64.490000000001601</v>
      </c>
      <c r="K13" s="118">
        <f t="shared" si="8"/>
        <v>-96.169999999998254</v>
      </c>
      <c r="L13" s="118">
        <f t="shared" si="8"/>
        <v>-78.990000000001601</v>
      </c>
      <c r="M13" s="118">
        <f t="shared" si="8"/>
        <v>-99.019999999998618</v>
      </c>
    </row>
  </sheetData>
  <mergeCells count="5">
    <mergeCell ref="A2:A3"/>
    <mergeCell ref="C2:C3"/>
    <mergeCell ref="D2:D3"/>
    <mergeCell ref="E2:E3"/>
    <mergeCell ref="F2:F3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Q440"/>
  <sheetViews>
    <sheetView showGridLines="0" workbookViewId="0">
      <pane ySplit="7" topLeftCell="A8" activePane="bottomLeft" state="frozen"/>
      <selection pane="bottomLeft" activeCell="DD434" sqref="A434:DD436"/>
    </sheetView>
  </sheetViews>
  <sheetFormatPr defaultRowHeight="12.75"/>
  <cols>
    <col min="1" max="1" width="2.5703125" style="86" customWidth="1"/>
    <col min="2" max="2" width="4.28515625" style="86" customWidth="1"/>
    <col min="3" max="3" width="1.7109375" style="86" customWidth="1"/>
    <col min="4" max="4" width="2.5703125" style="86" customWidth="1"/>
    <col min="5" max="5" width="1.7109375" style="86" customWidth="1"/>
    <col min="6" max="6" width="8.7109375" style="86" customWidth="1"/>
    <col min="7" max="7" width="6.28515625" style="86" customWidth="1"/>
    <col min="8" max="8" width="2.140625" style="86" customWidth="1"/>
    <col min="9" max="12" width="1.7109375" style="86" customWidth="1"/>
    <col min="13" max="13" width="7.85546875" style="86" customWidth="1"/>
    <col min="14" max="14" width="8.42578125" style="86" customWidth="1"/>
    <col min="15" max="15" width="19.28515625" style="86" customWidth="1"/>
    <col min="16" max="16" width="1.28515625" style="86" customWidth="1"/>
    <col min="17" max="18" width="1" style="86" customWidth="1"/>
    <col min="19" max="19" width="2.140625" style="86" customWidth="1"/>
    <col min="20" max="20" width="7.5703125" style="86" customWidth="1"/>
    <col min="21" max="21" width="7.140625" style="86" customWidth="1"/>
    <col min="22" max="22" width="1.85546875" style="86" customWidth="1"/>
    <col min="23" max="23" width="5.7109375" style="86" customWidth="1"/>
    <col min="24" max="24" width="1" style="86" customWidth="1"/>
    <col min="25" max="25" width="8.7109375" style="86" customWidth="1"/>
    <col min="26" max="26" width="3.85546875" style="86" customWidth="1"/>
    <col min="27" max="27" width="1" style="86" customWidth="1"/>
    <col min="28" max="28" width="7.28515625" style="86" customWidth="1"/>
    <col min="29" max="29" width="1.85546875" style="86" customWidth="1"/>
    <col min="30" max="30" width="3.28515625" style="86" customWidth="1"/>
    <col min="31" max="31" width="1" style="86" customWidth="1"/>
    <col min="32" max="32" width="1.28515625" style="86" customWidth="1"/>
    <col min="33" max="33" width="4.5703125" style="86" customWidth="1"/>
    <col min="34" max="34" width="3.5703125" style="86" customWidth="1"/>
    <col min="35" max="35" width="6.5703125" style="86" customWidth="1"/>
    <col min="36" max="36" width="8.85546875" style="86"/>
    <col min="37" max="37" width="2.5703125" style="86" customWidth="1"/>
    <col min="38" max="38" width="4.28515625" style="86" customWidth="1"/>
    <col min="39" max="39" width="1.7109375" style="86" customWidth="1"/>
    <col min="40" max="40" width="2.5703125" style="86" customWidth="1"/>
    <col min="41" max="41" width="1.7109375" style="86" customWidth="1"/>
    <col min="42" max="42" width="8.7109375" style="86" customWidth="1"/>
    <col min="43" max="43" width="6.28515625" style="86" customWidth="1"/>
    <col min="44" max="44" width="2.140625" style="86" customWidth="1"/>
    <col min="45" max="48" width="1.7109375" style="86" customWidth="1"/>
    <col min="49" max="49" width="7.85546875" style="86" customWidth="1"/>
    <col min="50" max="50" width="8.42578125" style="86" customWidth="1"/>
    <col min="51" max="51" width="19.28515625" style="86" customWidth="1"/>
    <col min="52" max="52" width="1.28515625" style="86" customWidth="1"/>
    <col min="53" max="54" width="1" style="86" customWidth="1"/>
    <col min="55" max="55" width="2.140625" style="86" customWidth="1"/>
    <col min="56" max="56" width="7.5703125" style="86" customWidth="1"/>
    <col min="57" max="57" width="7.140625" style="86" customWidth="1"/>
    <col min="58" max="58" width="1.85546875" style="86" customWidth="1"/>
    <col min="59" max="59" width="5.7109375" style="86" customWidth="1"/>
    <col min="60" max="60" width="1" style="86" customWidth="1"/>
    <col min="61" max="61" width="8.7109375" style="86" customWidth="1"/>
    <col min="62" max="62" width="3.85546875" style="86" customWidth="1"/>
    <col min="63" max="63" width="1" style="86" customWidth="1"/>
    <col min="64" max="64" width="7.28515625" style="86" customWidth="1"/>
    <col min="65" max="65" width="1.85546875" style="86" customWidth="1"/>
    <col min="66" max="66" width="3.28515625" style="86" customWidth="1"/>
    <col min="67" max="67" width="1" style="86" customWidth="1"/>
    <col min="68" max="68" width="1.28515625" style="86" customWidth="1"/>
    <col min="69" max="69" width="4.5703125" style="86" customWidth="1"/>
    <col min="70" max="70" width="3.5703125" style="86" customWidth="1"/>
    <col min="71" max="71" width="6.5703125" style="86" customWidth="1"/>
    <col min="72" max="72" width="8.85546875" style="86"/>
    <col min="73" max="73" width="2.5703125" style="86" customWidth="1"/>
    <col min="74" max="74" width="4.28515625" style="86" customWidth="1"/>
    <col min="75" max="75" width="1.7109375" style="86" customWidth="1"/>
    <col min="76" max="76" width="2.5703125" style="86" customWidth="1"/>
    <col min="77" max="77" width="1.7109375" style="86" customWidth="1"/>
    <col min="78" max="78" width="8.7109375" style="86" customWidth="1"/>
    <col min="79" max="79" width="6.28515625" style="86" customWidth="1"/>
    <col min="80" max="80" width="2.140625" style="86" customWidth="1"/>
    <col min="81" max="84" width="1.7109375" style="86" customWidth="1"/>
    <col min="85" max="85" width="7.85546875" style="86" customWidth="1"/>
    <col min="86" max="86" width="8.42578125" style="86" customWidth="1"/>
    <col min="87" max="87" width="19.28515625" style="86" customWidth="1"/>
    <col min="88" max="88" width="1.28515625" style="86" customWidth="1"/>
    <col min="89" max="90" width="1" style="86" customWidth="1"/>
    <col min="91" max="91" width="2.140625" style="86" customWidth="1"/>
    <col min="92" max="92" width="7.5703125" style="86" customWidth="1"/>
    <col min="93" max="93" width="7.140625" style="86" customWidth="1"/>
    <col min="94" max="94" width="1.85546875" style="86" customWidth="1"/>
    <col min="95" max="95" width="5.7109375" style="86" customWidth="1"/>
    <col min="96" max="96" width="1" style="86" customWidth="1"/>
    <col min="97" max="97" width="8.7109375" style="86" customWidth="1"/>
    <col min="98" max="98" width="3.85546875" style="86" customWidth="1"/>
    <col min="99" max="99" width="1" style="86" customWidth="1"/>
    <col min="100" max="100" width="7.28515625" style="86" customWidth="1"/>
    <col min="101" max="101" width="1.85546875" style="86" customWidth="1"/>
    <col min="102" max="102" width="3.28515625" style="86" customWidth="1"/>
    <col min="103" max="103" width="1" style="86" customWidth="1"/>
    <col min="104" max="104" width="1.28515625" style="86" customWidth="1"/>
    <col min="105" max="105" width="4.5703125" style="86" customWidth="1"/>
    <col min="106" max="106" width="3.5703125" style="86" customWidth="1"/>
    <col min="107" max="107" width="6.5703125" style="86" customWidth="1"/>
    <col min="108" max="108" width="8.85546875" style="86"/>
    <col min="109" max="109" width="2.5703125" style="86" customWidth="1"/>
    <col min="110" max="110" width="4.28515625" style="86" customWidth="1"/>
    <col min="111" max="111" width="1.7109375" style="86" customWidth="1"/>
    <col min="112" max="112" width="2.5703125" style="86" customWidth="1"/>
    <col min="113" max="113" width="1.7109375" style="86" customWidth="1"/>
    <col min="114" max="114" width="8.7109375" style="86" customWidth="1"/>
    <col min="115" max="115" width="6.28515625" style="86" customWidth="1"/>
    <col min="116" max="116" width="2.140625" style="86" customWidth="1"/>
    <col min="117" max="120" width="1.7109375" style="86" customWidth="1"/>
    <col min="121" max="121" width="7.85546875" style="86" customWidth="1"/>
    <col min="122" max="122" width="8.42578125" style="86" customWidth="1"/>
    <col min="123" max="123" width="19.28515625" style="86" customWidth="1"/>
    <col min="124" max="124" width="1.28515625" style="86" customWidth="1"/>
    <col min="125" max="126" width="1" style="86" customWidth="1"/>
    <col min="127" max="127" width="2.140625" style="86" customWidth="1"/>
    <col min="128" max="128" width="7.5703125" style="86" customWidth="1"/>
    <col min="129" max="129" width="7.140625" style="86" customWidth="1"/>
    <col min="130" max="130" width="1.85546875" style="86" customWidth="1"/>
    <col min="131" max="131" width="5.7109375" style="86" customWidth="1"/>
    <col min="132" max="132" width="1" style="86" customWidth="1"/>
    <col min="133" max="133" width="8.7109375" style="86" customWidth="1"/>
    <col min="134" max="134" width="3.85546875" style="86" customWidth="1"/>
    <col min="135" max="135" width="1" style="86" customWidth="1"/>
    <col min="136" max="136" width="7.28515625" style="86" customWidth="1"/>
    <col min="137" max="137" width="1.85546875" style="86" customWidth="1"/>
    <col min="138" max="138" width="3.28515625" style="86" customWidth="1"/>
    <col min="139" max="139" width="1" style="86" customWidth="1"/>
    <col min="140" max="140" width="1.28515625" style="86" customWidth="1"/>
    <col min="141" max="141" width="4.5703125" style="86" customWidth="1"/>
    <col min="142" max="142" width="3.5703125" style="86" customWidth="1"/>
    <col min="143" max="143" width="6.5703125" style="86" customWidth="1"/>
    <col min="144" max="144" width="8.85546875" style="86"/>
    <col min="145" max="145" width="2.5703125" style="86" customWidth="1"/>
    <col min="146" max="146" width="4.28515625" style="86" customWidth="1"/>
    <col min="147" max="147" width="1.7109375" style="86" customWidth="1"/>
    <col min="148" max="148" width="2.5703125" style="86" customWidth="1"/>
    <col min="149" max="149" width="1.7109375" style="86" customWidth="1"/>
    <col min="150" max="150" width="8.7109375" style="86" customWidth="1"/>
    <col min="151" max="151" width="6.28515625" style="86" customWidth="1"/>
    <col min="152" max="152" width="2.140625" style="86" customWidth="1"/>
    <col min="153" max="156" width="1.7109375" style="86" customWidth="1"/>
    <col min="157" max="157" width="7.85546875" style="86" customWidth="1"/>
    <col min="158" max="158" width="8.42578125" style="86" customWidth="1"/>
    <col min="159" max="159" width="19.28515625" style="86" customWidth="1"/>
    <col min="160" max="160" width="1.28515625" style="86" customWidth="1"/>
    <col min="161" max="162" width="1" style="86" customWidth="1"/>
    <col min="163" max="163" width="2.140625" style="86" customWidth="1"/>
    <col min="164" max="164" width="7.5703125" style="86" customWidth="1"/>
    <col min="165" max="165" width="7.140625" style="86" customWidth="1"/>
    <col min="166" max="166" width="1.85546875" style="86" customWidth="1"/>
    <col min="167" max="167" width="5.7109375" style="86" customWidth="1"/>
    <col min="168" max="168" width="1" style="86" customWidth="1"/>
    <col min="169" max="169" width="8.7109375" style="86" customWidth="1"/>
    <col min="170" max="170" width="3.85546875" style="86" customWidth="1"/>
    <col min="171" max="171" width="1" style="86" customWidth="1"/>
    <col min="172" max="172" width="7.28515625" style="86" customWidth="1"/>
    <col min="173" max="173" width="1.85546875" style="86" customWidth="1"/>
    <col min="174" max="174" width="3.28515625" style="86" customWidth="1"/>
    <col min="175" max="175" width="1" style="86" customWidth="1"/>
    <col min="176" max="176" width="1.28515625" style="86" customWidth="1"/>
    <col min="177" max="177" width="4.5703125" style="86" customWidth="1"/>
    <col min="178" max="178" width="3.5703125" style="86" customWidth="1"/>
    <col min="179" max="179" width="6.5703125" style="86" customWidth="1"/>
    <col min="180" max="180" width="8.85546875" style="86"/>
    <col min="181" max="181" width="2.5703125" style="86" customWidth="1"/>
    <col min="182" max="182" width="4.28515625" style="86" customWidth="1"/>
    <col min="183" max="183" width="1.7109375" style="86" customWidth="1"/>
    <col min="184" max="184" width="2.5703125" style="86" customWidth="1"/>
    <col min="185" max="185" width="1.7109375" style="86" customWidth="1"/>
    <col min="186" max="186" width="8.7109375" style="86" customWidth="1"/>
    <col min="187" max="187" width="6.28515625" style="86" customWidth="1"/>
    <col min="188" max="188" width="2.140625" style="86" customWidth="1"/>
    <col min="189" max="192" width="1.7109375" style="86" customWidth="1"/>
    <col min="193" max="193" width="7.85546875" style="86" customWidth="1"/>
    <col min="194" max="194" width="8.42578125" style="86" customWidth="1"/>
    <col min="195" max="195" width="19.28515625" style="86" customWidth="1"/>
    <col min="196" max="196" width="1.28515625" style="86" customWidth="1"/>
    <col min="197" max="198" width="1" style="86" customWidth="1"/>
    <col min="199" max="199" width="2.140625" style="86" customWidth="1"/>
    <col min="200" max="200" width="7.5703125" style="86" customWidth="1"/>
    <col min="201" max="201" width="7.140625" style="86" customWidth="1"/>
    <col min="202" max="202" width="1.85546875" style="86" customWidth="1"/>
    <col min="203" max="203" width="5.7109375" style="86" customWidth="1"/>
    <col min="204" max="204" width="1" style="86" customWidth="1"/>
    <col min="205" max="205" width="8.7109375" style="86" customWidth="1"/>
    <col min="206" max="206" width="3.85546875" style="86" customWidth="1"/>
    <col min="207" max="207" width="1" style="86" customWidth="1"/>
    <col min="208" max="208" width="7.28515625" style="86" customWidth="1"/>
    <col min="209" max="209" width="1.85546875" style="86" customWidth="1"/>
    <col min="210" max="210" width="3.28515625" style="86" customWidth="1"/>
    <col min="211" max="211" width="1" style="86" customWidth="1"/>
    <col min="212" max="212" width="1.28515625" style="86" customWidth="1"/>
    <col min="213" max="213" width="4.5703125" style="86" customWidth="1"/>
    <col min="214" max="214" width="3.5703125" style="86" customWidth="1"/>
    <col min="215" max="215" width="6.5703125" style="86" customWidth="1"/>
    <col min="216" max="216" width="8.85546875" style="86"/>
    <col min="217" max="217" width="2.5703125" style="86" customWidth="1"/>
    <col min="218" max="218" width="4.28515625" style="86" customWidth="1"/>
    <col min="219" max="219" width="1.7109375" style="86" customWidth="1"/>
    <col min="220" max="220" width="2.5703125" style="86" customWidth="1"/>
    <col min="221" max="221" width="1.7109375" style="86" customWidth="1"/>
    <col min="222" max="222" width="8.7109375" style="86" customWidth="1"/>
    <col min="223" max="223" width="6.28515625" style="86" customWidth="1"/>
    <col min="224" max="224" width="2.140625" style="86" customWidth="1"/>
    <col min="225" max="228" width="1.7109375" style="86" customWidth="1"/>
    <col min="229" max="229" width="7.85546875" style="86" customWidth="1"/>
    <col min="230" max="230" width="8.42578125" style="86" customWidth="1"/>
    <col min="231" max="231" width="19.28515625" style="86" customWidth="1"/>
    <col min="232" max="232" width="1.28515625" style="86" customWidth="1"/>
    <col min="233" max="234" width="1" style="86" customWidth="1"/>
    <col min="235" max="235" width="2.140625" style="86" customWidth="1"/>
    <col min="236" max="236" width="7.5703125" style="86" customWidth="1"/>
    <col min="237" max="237" width="7.140625" style="86" customWidth="1"/>
    <col min="238" max="238" width="1.85546875" style="86" customWidth="1"/>
    <col min="239" max="239" width="5.7109375" style="86" customWidth="1"/>
    <col min="240" max="240" width="1" style="86" customWidth="1"/>
    <col min="241" max="241" width="8.7109375" style="86" customWidth="1"/>
    <col min="242" max="242" width="3.85546875" style="86" customWidth="1"/>
    <col min="243" max="243" width="1" style="86" customWidth="1"/>
    <col min="244" max="244" width="7.28515625" style="86" customWidth="1"/>
    <col min="245" max="245" width="1.85546875" style="86" customWidth="1"/>
    <col min="246" max="246" width="3.28515625" style="86" customWidth="1"/>
    <col min="247" max="247" width="1" style="86" customWidth="1"/>
    <col min="248" max="248" width="1.28515625" style="86" customWidth="1"/>
    <col min="249" max="249" width="4.5703125" style="86" customWidth="1"/>
    <col min="250" max="250" width="3.5703125" style="86" customWidth="1"/>
    <col min="251" max="251" width="6.5703125" style="86" customWidth="1"/>
    <col min="252" max="256" width="8.85546875" style="86"/>
    <col min="257" max="257" width="2.5703125" style="86" customWidth="1"/>
    <col min="258" max="258" width="4.28515625" style="86" customWidth="1"/>
    <col min="259" max="259" width="1.7109375" style="86" customWidth="1"/>
    <col min="260" max="260" width="2.5703125" style="86" customWidth="1"/>
    <col min="261" max="261" width="1.7109375" style="86" customWidth="1"/>
    <col min="262" max="262" width="8.7109375" style="86" customWidth="1"/>
    <col min="263" max="263" width="6.28515625" style="86" customWidth="1"/>
    <col min="264" max="264" width="2.140625" style="86" customWidth="1"/>
    <col min="265" max="268" width="1.7109375" style="86" customWidth="1"/>
    <col min="269" max="269" width="7.85546875" style="86" customWidth="1"/>
    <col min="270" max="270" width="8.42578125" style="86" customWidth="1"/>
    <col min="271" max="271" width="19.28515625" style="86" customWidth="1"/>
    <col min="272" max="272" width="1.28515625" style="86" customWidth="1"/>
    <col min="273" max="274" width="1" style="86" customWidth="1"/>
    <col min="275" max="275" width="2.140625" style="86" customWidth="1"/>
    <col min="276" max="276" width="7.5703125" style="86" customWidth="1"/>
    <col min="277" max="277" width="7.140625" style="86" customWidth="1"/>
    <col min="278" max="278" width="1.85546875" style="86" customWidth="1"/>
    <col min="279" max="279" width="5.7109375" style="86" customWidth="1"/>
    <col min="280" max="280" width="1" style="86" customWidth="1"/>
    <col min="281" max="281" width="8.7109375" style="86" customWidth="1"/>
    <col min="282" max="282" width="3.85546875" style="86" customWidth="1"/>
    <col min="283" max="283" width="1" style="86" customWidth="1"/>
    <col min="284" max="284" width="7.28515625" style="86" customWidth="1"/>
    <col min="285" max="285" width="1.85546875" style="86" customWidth="1"/>
    <col min="286" max="286" width="3.28515625" style="86" customWidth="1"/>
    <col min="287" max="287" width="1" style="86" customWidth="1"/>
    <col min="288" max="288" width="1.28515625" style="86" customWidth="1"/>
    <col min="289" max="289" width="4.5703125" style="86" customWidth="1"/>
    <col min="290" max="290" width="3.5703125" style="86" customWidth="1"/>
    <col min="291" max="291" width="6.5703125" style="86" customWidth="1"/>
    <col min="292" max="292" width="8.85546875" style="86"/>
    <col min="293" max="293" width="2.5703125" style="86" customWidth="1"/>
    <col min="294" max="294" width="4.28515625" style="86" customWidth="1"/>
    <col min="295" max="295" width="1.7109375" style="86" customWidth="1"/>
    <col min="296" max="296" width="2.5703125" style="86" customWidth="1"/>
    <col min="297" max="297" width="1.7109375" style="86" customWidth="1"/>
    <col min="298" max="298" width="8.7109375" style="86" customWidth="1"/>
    <col min="299" max="299" width="6.28515625" style="86" customWidth="1"/>
    <col min="300" max="300" width="2.140625" style="86" customWidth="1"/>
    <col min="301" max="304" width="1.7109375" style="86" customWidth="1"/>
    <col min="305" max="305" width="7.85546875" style="86" customWidth="1"/>
    <col min="306" max="306" width="8.42578125" style="86" customWidth="1"/>
    <col min="307" max="307" width="19.28515625" style="86" customWidth="1"/>
    <col min="308" max="308" width="1.28515625" style="86" customWidth="1"/>
    <col min="309" max="310" width="1" style="86" customWidth="1"/>
    <col min="311" max="311" width="2.140625" style="86" customWidth="1"/>
    <col min="312" max="312" width="7.5703125" style="86" customWidth="1"/>
    <col min="313" max="313" width="7.140625" style="86" customWidth="1"/>
    <col min="314" max="314" width="1.85546875" style="86" customWidth="1"/>
    <col min="315" max="315" width="5.7109375" style="86" customWidth="1"/>
    <col min="316" max="316" width="1" style="86" customWidth="1"/>
    <col min="317" max="317" width="8.7109375" style="86" customWidth="1"/>
    <col min="318" max="318" width="3.85546875" style="86" customWidth="1"/>
    <col min="319" max="319" width="1" style="86" customWidth="1"/>
    <col min="320" max="320" width="7.28515625" style="86" customWidth="1"/>
    <col min="321" max="321" width="1.85546875" style="86" customWidth="1"/>
    <col min="322" max="322" width="3.28515625" style="86" customWidth="1"/>
    <col min="323" max="323" width="1" style="86" customWidth="1"/>
    <col min="324" max="324" width="1.28515625" style="86" customWidth="1"/>
    <col min="325" max="325" width="4.5703125" style="86" customWidth="1"/>
    <col min="326" max="326" width="3.5703125" style="86" customWidth="1"/>
    <col min="327" max="327" width="6.5703125" style="86" customWidth="1"/>
    <col min="328" max="328" width="8.85546875" style="86"/>
    <col min="329" max="329" width="2.5703125" style="86" customWidth="1"/>
    <col min="330" max="330" width="4.28515625" style="86" customWidth="1"/>
    <col min="331" max="331" width="1.7109375" style="86" customWidth="1"/>
    <col min="332" max="332" width="2.5703125" style="86" customWidth="1"/>
    <col min="333" max="333" width="1.7109375" style="86" customWidth="1"/>
    <col min="334" max="334" width="8.7109375" style="86" customWidth="1"/>
    <col min="335" max="335" width="6.28515625" style="86" customWidth="1"/>
    <col min="336" max="336" width="2.140625" style="86" customWidth="1"/>
    <col min="337" max="340" width="1.7109375" style="86" customWidth="1"/>
    <col min="341" max="341" width="7.85546875" style="86" customWidth="1"/>
    <col min="342" max="342" width="8.42578125" style="86" customWidth="1"/>
    <col min="343" max="343" width="19.28515625" style="86" customWidth="1"/>
    <col min="344" max="344" width="1.28515625" style="86" customWidth="1"/>
    <col min="345" max="346" width="1" style="86" customWidth="1"/>
    <col min="347" max="347" width="2.140625" style="86" customWidth="1"/>
    <col min="348" max="348" width="7.5703125" style="86" customWidth="1"/>
    <col min="349" max="349" width="7.140625" style="86" customWidth="1"/>
    <col min="350" max="350" width="1.85546875" style="86" customWidth="1"/>
    <col min="351" max="351" width="5.7109375" style="86" customWidth="1"/>
    <col min="352" max="352" width="1" style="86" customWidth="1"/>
    <col min="353" max="353" width="8.7109375" style="86" customWidth="1"/>
    <col min="354" max="354" width="3.85546875" style="86" customWidth="1"/>
    <col min="355" max="355" width="1" style="86" customWidth="1"/>
    <col min="356" max="356" width="7.28515625" style="86" customWidth="1"/>
    <col min="357" max="357" width="1.85546875" style="86" customWidth="1"/>
    <col min="358" max="358" width="3.28515625" style="86" customWidth="1"/>
    <col min="359" max="359" width="1" style="86" customWidth="1"/>
    <col min="360" max="360" width="1.28515625" style="86" customWidth="1"/>
    <col min="361" max="361" width="4.5703125" style="86" customWidth="1"/>
    <col min="362" max="362" width="3.5703125" style="86" customWidth="1"/>
    <col min="363" max="363" width="6.5703125" style="86" customWidth="1"/>
    <col min="364" max="364" width="8.85546875" style="86"/>
    <col min="365" max="365" width="2.5703125" style="86" customWidth="1"/>
    <col min="366" max="366" width="4.28515625" style="86" customWidth="1"/>
    <col min="367" max="367" width="1.7109375" style="86" customWidth="1"/>
    <col min="368" max="368" width="2.5703125" style="86" customWidth="1"/>
    <col min="369" max="369" width="1.7109375" style="86" customWidth="1"/>
    <col min="370" max="370" width="8.7109375" style="86" customWidth="1"/>
    <col min="371" max="371" width="6.28515625" style="86" customWidth="1"/>
    <col min="372" max="372" width="2.140625" style="86" customWidth="1"/>
    <col min="373" max="376" width="1.7109375" style="86" customWidth="1"/>
    <col min="377" max="377" width="7.85546875" style="86" customWidth="1"/>
    <col min="378" max="378" width="8.42578125" style="86" customWidth="1"/>
    <col min="379" max="379" width="19.28515625" style="86" customWidth="1"/>
    <col min="380" max="380" width="1.28515625" style="86" customWidth="1"/>
    <col min="381" max="382" width="1" style="86" customWidth="1"/>
    <col min="383" max="383" width="2.140625" style="86" customWidth="1"/>
    <col min="384" max="384" width="7.5703125" style="86" customWidth="1"/>
    <col min="385" max="385" width="7.140625" style="86" customWidth="1"/>
    <col min="386" max="386" width="1.85546875" style="86" customWidth="1"/>
    <col min="387" max="387" width="5.7109375" style="86" customWidth="1"/>
    <col min="388" max="388" width="1" style="86" customWidth="1"/>
    <col min="389" max="389" width="8.7109375" style="86" customWidth="1"/>
    <col min="390" max="390" width="3.85546875" style="86" customWidth="1"/>
    <col min="391" max="391" width="1" style="86" customWidth="1"/>
    <col min="392" max="392" width="7.28515625" style="86" customWidth="1"/>
    <col min="393" max="393" width="1.85546875" style="86" customWidth="1"/>
    <col min="394" max="394" width="3.28515625" style="86" customWidth="1"/>
    <col min="395" max="395" width="1" style="86" customWidth="1"/>
    <col min="396" max="396" width="1.28515625" style="86" customWidth="1"/>
    <col min="397" max="397" width="4.5703125" style="86" customWidth="1"/>
    <col min="398" max="398" width="3.5703125" style="86" customWidth="1"/>
    <col min="399" max="399" width="6.5703125" style="86" customWidth="1"/>
    <col min="400" max="400" width="8.85546875" style="86"/>
    <col min="401" max="401" width="2.5703125" style="86" customWidth="1"/>
    <col min="402" max="402" width="4.28515625" style="86" customWidth="1"/>
    <col min="403" max="403" width="1.7109375" style="86" customWidth="1"/>
    <col min="404" max="404" width="2.5703125" style="86" customWidth="1"/>
    <col min="405" max="405" width="1.7109375" style="86" customWidth="1"/>
    <col min="406" max="406" width="8.7109375" style="86" customWidth="1"/>
    <col min="407" max="407" width="6.28515625" style="86" customWidth="1"/>
    <col min="408" max="408" width="2.140625" style="86" customWidth="1"/>
    <col min="409" max="412" width="1.7109375" style="86" customWidth="1"/>
    <col min="413" max="413" width="7.85546875" style="86" customWidth="1"/>
    <col min="414" max="414" width="8.42578125" style="86" customWidth="1"/>
    <col min="415" max="415" width="19.28515625" style="86" customWidth="1"/>
    <col min="416" max="416" width="1.28515625" style="86" customWidth="1"/>
    <col min="417" max="418" width="1" style="86" customWidth="1"/>
    <col min="419" max="419" width="2.140625" style="86" customWidth="1"/>
    <col min="420" max="420" width="7.5703125" style="86" customWidth="1"/>
    <col min="421" max="421" width="7.140625" style="86" customWidth="1"/>
    <col min="422" max="422" width="1.85546875" style="86" customWidth="1"/>
    <col min="423" max="423" width="5.7109375" style="86" customWidth="1"/>
    <col min="424" max="424" width="1" style="86" customWidth="1"/>
    <col min="425" max="425" width="8.7109375" style="86" customWidth="1"/>
    <col min="426" max="426" width="3.85546875" style="86" customWidth="1"/>
    <col min="427" max="427" width="1" style="86" customWidth="1"/>
    <col min="428" max="428" width="7.28515625" style="86" customWidth="1"/>
    <col min="429" max="429" width="1.85546875" style="86" customWidth="1"/>
    <col min="430" max="430" width="3.28515625" style="86" customWidth="1"/>
    <col min="431" max="431" width="1" style="86" customWidth="1"/>
    <col min="432" max="432" width="1.28515625" style="86" customWidth="1"/>
    <col min="433" max="433" width="4.5703125" style="86" customWidth="1"/>
    <col min="434" max="434" width="3.5703125" style="86" customWidth="1"/>
    <col min="435" max="435" width="6.5703125" style="86" customWidth="1"/>
    <col min="436" max="436" width="8.85546875" style="86"/>
    <col min="437" max="437" width="2.5703125" style="86" customWidth="1"/>
    <col min="438" max="438" width="4.28515625" style="86" customWidth="1"/>
    <col min="439" max="439" width="1.7109375" style="86" customWidth="1"/>
    <col min="440" max="440" width="2.5703125" style="86" customWidth="1"/>
    <col min="441" max="441" width="1.7109375" style="86" customWidth="1"/>
    <col min="442" max="442" width="8.7109375" style="86" customWidth="1"/>
    <col min="443" max="443" width="6.28515625" style="86" customWidth="1"/>
    <col min="444" max="444" width="2.140625" style="86" customWidth="1"/>
    <col min="445" max="448" width="1.7109375" style="86" customWidth="1"/>
    <col min="449" max="449" width="7.85546875" style="86" customWidth="1"/>
    <col min="450" max="450" width="8.42578125" style="86" customWidth="1"/>
    <col min="451" max="451" width="19.28515625" style="86" customWidth="1"/>
    <col min="452" max="452" width="1.28515625" style="86" customWidth="1"/>
    <col min="453" max="454" width="1" style="86" customWidth="1"/>
    <col min="455" max="455" width="2.140625" style="86" customWidth="1"/>
    <col min="456" max="456" width="7.5703125" style="86" customWidth="1"/>
    <col min="457" max="457" width="7.140625" style="86" customWidth="1"/>
    <col min="458" max="458" width="1.85546875" style="86" customWidth="1"/>
    <col min="459" max="459" width="5.7109375" style="86" customWidth="1"/>
    <col min="460" max="460" width="1" style="86" customWidth="1"/>
    <col min="461" max="461" width="8.7109375" style="86" customWidth="1"/>
    <col min="462" max="462" width="3.85546875" style="86" customWidth="1"/>
    <col min="463" max="463" width="1" style="86" customWidth="1"/>
    <col min="464" max="464" width="7.28515625" style="86" customWidth="1"/>
    <col min="465" max="465" width="1.85546875" style="86" customWidth="1"/>
    <col min="466" max="466" width="3.28515625" style="86" customWidth="1"/>
    <col min="467" max="467" width="1" style="86" customWidth="1"/>
    <col min="468" max="468" width="1.28515625" style="86" customWidth="1"/>
    <col min="469" max="469" width="4.5703125" style="86" customWidth="1"/>
    <col min="470" max="470" width="3.5703125" style="86" customWidth="1"/>
    <col min="471" max="471" width="6.5703125" style="86" customWidth="1"/>
    <col min="472" max="472" width="8.85546875" style="86"/>
    <col min="473" max="473" width="2.5703125" style="86" customWidth="1"/>
    <col min="474" max="474" width="4.28515625" style="86" customWidth="1"/>
    <col min="475" max="475" width="1.7109375" style="86" customWidth="1"/>
    <col min="476" max="476" width="2.5703125" style="86" customWidth="1"/>
    <col min="477" max="477" width="1.7109375" style="86" customWidth="1"/>
    <col min="478" max="478" width="8.7109375" style="86" customWidth="1"/>
    <col min="479" max="479" width="6.28515625" style="86" customWidth="1"/>
    <col min="480" max="480" width="2.140625" style="86" customWidth="1"/>
    <col min="481" max="484" width="1.7109375" style="86" customWidth="1"/>
    <col min="485" max="485" width="7.85546875" style="86" customWidth="1"/>
    <col min="486" max="486" width="8.42578125" style="86" customWidth="1"/>
    <col min="487" max="487" width="19.28515625" style="86" customWidth="1"/>
    <col min="488" max="488" width="1.28515625" style="86" customWidth="1"/>
    <col min="489" max="490" width="1" style="86" customWidth="1"/>
    <col min="491" max="491" width="2.140625" style="86" customWidth="1"/>
    <col min="492" max="492" width="7.5703125" style="86" customWidth="1"/>
    <col min="493" max="493" width="7.140625" style="86" customWidth="1"/>
    <col min="494" max="494" width="1.85546875" style="86" customWidth="1"/>
    <col min="495" max="495" width="5.7109375" style="86" customWidth="1"/>
    <col min="496" max="496" width="1" style="86" customWidth="1"/>
    <col min="497" max="497" width="8.7109375" style="86" customWidth="1"/>
    <col min="498" max="498" width="3.85546875" style="86" customWidth="1"/>
    <col min="499" max="499" width="1" style="86" customWidth="1"/>
    <col min="500" max="500" width="7.28515625" style="86" customWidth="1"/>
    <col min="501" max="501" width="1.85546875" style="86" customWidth="1"/>
    <col min="502" max="502" width="3.28515625" style="86" customWidth="1"/>
    <col min="503" max="503" width="1" style="86" customWidth="1"/>
    <col min="504" max="504" width="1.28515625" style="86" customWidth="1"/>
    <col min="505" max="505" width="4.5703125" style="86" customWidth="1"/>
    <col min="506" max="506" width="3.5703125" style="86" customWidth="1"/>
    <col min="507" max="507" width="6.5703125" style="86" customWidth="1"/>
    <col min="508" max="512" width="8.85546875" style="86"/>
    <col min="513" max="513" width="2.5703125" style="86" customWidth="1"/>
    <col min="514" max="514" width="4.28515625" style="86" customWidth="1"/>
    <col min="515" max="515" width="1.7109375" style="86" customWidth="1"/>
    <col min="516" max="516" width="2.5703125" style="86" customWidth="1"/>
    <col min="517" max="517" width="1.7109375" style="86" customWidth="1"/>
    <col min="518" max="518" width="8.7109375" style="86" customWidth="1"/>
    <col min="519" max="519" width="6.28515625" style="86" customWidth="1"/>
    <col min="520" max="520" width="2.140625" style="86" customWidth="1"/>
    <col min="521" max="524" width="1.7109375" style="86" customWidth="1"/>
    <col min="525" max="525" width="7.85546875" style="86" customWidth="1"/>
    <col min="526" max="526" width="8.42578125" style="86" customWidth="1"/>
    <col min="527" max="527" width="19.28515625" style="86" customWidth="1"/>
    <col min="528" max="528" width="1.28515625" style="86" customWidth="1"/>
    <col min="529" max="530" width="1" style="86" customWidth="1"/>
    <col min="531" max="531" width="2.140625" style="86" customWidth="1"/>
    <col min="532" max="532" width="7.5703125" style="86" customWidth="1"/>
    <col min="533" max="533" width="7.140625" style="86" customWidth="1"/>
    <col min="534" max="534" width="1.85546875" style="86" customWidth="1"/>
    <col min="535" max="535" width="5.7109375" style="86" customWidth="1"/>
    <col min="536" max="536" width="1" style="86" customWidth="1"/>
    <col min="537" max="537" width="8.7109375" style="86" customWidth="1"/>
    <col min="538" max="538" width="3.85546875" style="86" customWidth="1"/>
    <col min="539" max="539" width="1" style="86" customWidth="1"/>
    <col min="540" max="540" width="7.28515625" style="86" customWidth="1"/>
    <col min="541" max="541" width="1.85546875" style="86" customWidth="1"/>
    <col min="542" max="542" width="3.28515625" style="86" customWidth="1"/>
    <col min="543" max="543" width="1" style="86" customWidth="1"/>
    <col min="544" max="544" width="1.28515625" style="86" customWidth="1"/>
    <col min="545" max="545" width="4.5703125" style="86" customWidth="1"/>
    <col min="546" max="546" width="3.5703125" style="86" customWidth="1"/>
    <col min="547" max="547" width="6.5703125" style="86" customWidth="1"/>
    <col min="548" max="548" width="8.85546875" style="86"/>
    <col min="549" max="549" width="2.5703125" style="86" customWidth="1"/>
    <col min="550" max="550" width="4.28515625" style="86" customWidth="1"/>
    <col min="551" max="551" width="1.7109375" style="86" customWidth="1"/>
    <col min="552" max="552" width="2.5703125" style="86" customWidth="1"/>
    <col min="553" max="553" width="1.7109375" style="86" customWidth="1"/>
    <col min="554" max="554" width="8.7109375" style="86" customWidth="1"/>
    <col min="555" max="555" width="6.28515625" style="86" customWidth="1"/>
    <col min="556" max="556" width="2.140625" style="86" customWidth="1"/>
    <col min="557" max="560" width="1.7109375" style="86" customWidth="1"/>
    <col min="561" max="561" width="7.85546875" style="86" customWidth="1"/>
    <col min="562" max="562" width="8.42578125" style="86" customWidth="1"/>
    <col min="563" max="563" width="19.28515625" style="86" customWidth="1"/>
    <col min="564" max="564" width="1.28515625" style="86" customWidth="1"/>
    <col min="565" max="566" width="1" style="86" customWidth="1"/>
    <col min="567" max="567" width="2.140625" style="86" customWidth="1"/>
    <col min="568" max="568" width="7.5703125" style="86" customWidth="1"/>
    <col min="569" max="569" width="7.140625" style="86" customWidth="1"/>
    <col min="570" max="570" width="1.85546875" style="86" customWidth="1"/>
    <col min="571" max="571" width="5.7109375" style="86" customWidth="1"/>
    <col min="572" max="572" width="1" style="86" customWidth="1"/>
    <col min="573" max="573" width="8.7109375" style="86" customWidth="1"/>
    <col min="574" max="574" width="3.85546875" style="86" customWidth="1"/>
    <col min="575" max="575" width="1" style="86" customWidth="1"/>
    <col min="576" max="576" width="7.28515625" style="86" customWidth="1"/>
    <col min="577" max="577" width="1.85546875" style="86" customWidth="1"/>
    <col min="578" max="578" width="3.28515625" style="86" customWidth="1"/>
    <col min="579" max="579" width="1" style="86" customWidth="1"/>
    <col min="580" max="580" width="1.28515625" style="86" customWidth="1"/>
    <col min="581" max="581" width="4.5703125" style="86" customWidth="1"/>
    <col min="582" max="582" width="3.5703125" style="86" customWidth="1"/>
    <col min="583" max="583" width="6.5703125" style="86" customWidth="1"/>
    <col min="584" max="584" width="8.85546875" style="86"/>
    <col min="585" max="585" width="2.5703125" style="86" customWidth="1"/>
    <col min="586" max="586" width="4.28515625" style="86" customWidth="1"/>
    <col min="587" max="587" width="1.7109375" style="86" customWidth="1"/>
    <col min="588" max="588" width="2.5703125" style="86" customWidth="1"/>
    <col min="589" max="589" width="1.7109375" style="86" customWidth="1"/>
    <col min="590" max="590" width="8.7109375" style="86" customWidth="1"/>
    <col min="591" max="591" width="6.28515625" style="86" customWidth="1"/>
    <col min="592" max="592" width="2.140625" style="86" customWidth="1"/>
    <col min="593" max="596" width="1.7109375" style="86" customWidth="1"/>
    <col min="597" max="597" width="7.85546875" style="86" customWidth="1"/>
    <col min="598" max="598" width="8.42578125" style="86" customWidth="1"/>
    <col min="599" max="599" width="19.28515625" style="86" customWidth="1"/>
    <col min="600" max="600" width="1.28515625" style="86" customWidth="1"/>
    <col min="601" max="602" width="1" style="86" customWidth="1"/>
    <col min="603" max="603" width="2.140625" style="86" customWidth="1"/>
    <col min="604" max="604" width="7.5703125" style="86" customWidth="1"/>
    <col min="605" max="605" width="7.140625" style="86" customWidth="1"/>
    <col min="606" max="606" width="1.85546875" style="86" customWidth="1"/>
    <col min="607" max="607" width="5.7109375" style="86" customWidth="1"/>
    <col min="608" max="608" width="1" style="86" customWidth="1"/>
    <col min="609" max="609" width="8.7109375" style="86" customWidth="1"/>
    <col min="610" max="610" width="3.85546875" style="86" customWidth="1"/>
    <col min="611" max="611" width="1" style="86" customWidth="1"/>
    <col min="612" max="612" width="7.28515625" style="86" customWidth="1"/>
    <col min="613" max="613" width="1.85546875" style="86" customWidth="1"/>
    <col min="614" max="614" width="3.28515625" style="86" customWidth="1"/>
    <col min="615" max="615" width="1" style="86" customWidth="1"/>
    <col min="616" max="616" width="1.28515625" style="86" customWidth="1"/>
    <col min="617" max="617" width="4.5703125" style="86" customWidth="1"/>
    <col min="618" max="618" width="3.5703125" style="86" customWidth="1"/>
    <col min="619" max="619" width="6.5703125" style="86" customWidth="1"/>
    <col min="620" max="620" width="8.85546875" style="86"/>
    <col min="621" max="621" width="2.5703125" style="86" customWidth="1"/>
    <col min="622" max="622" width="4.28515625" style="86" customWidth="1"/>
    <col min="623" max="623" width="1.7109375" style="86" customWidth="1"/>
    <col min="624" max="624" width="2.5703125" style="86" customWidth="1"/>
    <col min="625" max="625" width="1.7109375" style="86" customWidth="1"/>
    <col min="626" max="626" width="8.7109375" style="86" customWidth="1"/>
    <col min="627" max="627" width="6.28515625" style="86" customWidth="1"/>
    <col min="628" max="628" width="2.140625" style="86" customWidth="1"/>
    <col min="629" max="632" width="1.7109375" style="86" customWidth="1"/>
    <col min="633" max="633" width="7.85546875" style="86" customWidth="1"/>
    <col min="634" max="634" width="8.42578125" style="86" customWidth="1"/>
    <col min="635" max="635" width="19.28515625" style="86" customWidth="1"/>
    <col min="636" max="636" width="1.28515625" style="86" customWidth="1"/>
    <col min="637" max="638" width="1" style="86" customWidth="1"/>
    <col min="639" max="639" width="2.140625" style="86" customWidth="1"/>
    <col min="640" max="640" width="7.5703125" style="86" customWidth="1"/>
    <col min="641" max="641" width="7.140625" style="86" customWidth="1"/>
    <col min="642" max="642" width="1.85546875" style="86" customWidth="1"/>
    <col min="643" max="643" width="5.7109375" style="86" customWidth="1"/>
    <col min="644" max="644" width="1" style="86" customWidth="1"/>
    <col min="645" max="645" width="8.7109375" style="86" customWidth="1"/>
    <col min="646" max="646" width="3.85546875" style="86" customWidth="1"/>
    <col min="647" max="647" width="1" style="86" customWidth="1"/>
    <col min="648" max="648" width="7.28515625" style="86" customWidth="1"/>
    <col min="649" max="649" width="1.85546875" style="86" customWidth="1"/>
    <col min="650" max="650" width="3.28515625" style="86" customWidth="1"/>
    <col min="651" max="651" width="1" style="86" customWidth="1"/>
    <col min="652" max="652" width="1.28515625" style="86" customWidth="1"/>
    <col min="653" max="653" width="4.5703125" style="86" customWidth="1"/>
    <col min="654" max="654" width="3.5703125" style="86" customWidth="1"/>
    <col min="655" max="655" width="6.5703125" style="86" customWidth="1"/>
    <col min="656" max="656" width="8.85546875" style="86"/>
    <col min="657" max="657" width="2.5703125" style="86" customWidth="1"/>
    <col min="658" max="658" width="4.28515625" style="86" customWidth="1"/>
    <col min="659" max="659" width="1.7109375" style="86" customWidth="1"/>
    <col min="660" max="660" width="2.5703125" style="86" customWidth="1"/>
    <col min="661" max="661" width="1.7109375" style="86" customWidth="1"/>
    <col min="662" max="662" width="8.7109375" style="86" customWidth="1"/>
    <col min="663" max="663" width="6.28515625" style="86" customWidth="1"/>
    <col min="664" max="664" width="2.140625" style="86" customWidth="1"/>
    <col min="665" max="668" width="1.7109375" style="86" customWidth="1"/>
    <col min="669" max="669" width="7.85546875" style="86" customWidth="1"/>
    <col min="670" max="670" width="8.42578125" style="86" customWidth="1"/>
    <col min="671" max="671" width="19.28515625" style="86" customWidth="1"/>
    <col min="672" max="672" width="1.28515625" style="86" customWidth="1"/>
    <col min="673" max="674" width="1" style="86" customWidth="1"/>
    <col min="675" max="675" width="2.140625" style="86" customWidth="1"/>
    <col min="676" max="676" width="7.5703125" style="86" customWidth="1"/>
    <col min="677" max="677" width="7.140625" style="86" customWidth="1"/>
    <col min="678" max="678" width="1.85546875" style="86" customWidth="1"/>
    <col min="679" max="679" width="5.7109375" style="86" customWidth="1"/>
    <col min="680" max="680" width="1" style="86" customWidth="1"/>
    <col min="681" max="681" width="8.7109375" style="86" customWidth="1"/>
    <col min="682" max="682" width="3.85546875" style="86" customWidth="1"/>
    <col min="683" max="683" width="1" style="86" customWidth="1"/>
    <col min="684" max="684" width="7.28515625" style="86" customWidth="1"/>
    <col min="685" max="685" width="1.85546875" style="86" customWidth="1"/>
    <col min="686" max="686" width="3.28515625" style="86" customWidth="1"/>
    <col min="687" max="687" width="1" style="86" customWidth="1"/>
    <col min="688" max="688" width="1.28515625" style="86" customWidth="1"/>
    <col min="689" max="689" width="4.5703125" style="86" customWidth="1"/>
    <col min="690" max="690" width="3.5703125" style="86" customWidth="1"/>
    <col min="691" max="691" width="6.5703125" style="86" customWidth="1"/>
    <col min="692" max="692" width="8.85546875" style="86"/>
    <col min="693" max="693" width="2.5703125" style="86" customWidth="1"/>
    <col min="694" max="694" width="4.28515625" style="86" customWidth="1"/>
    <col min="695" max="695" width="1.7109375" style="86" customWidth="1"/>
    <col min="696" max="696" width="2.5703125" style="86" customWidth="1"/>
    <col min="697" max="697" width="1.7109375" style="86" customWidth="1"/>
    <col min="698" max="698" width="8.7109375" style="86" customWidth="1"/>
    <col min="699" max="699" width="6.28515625" style="86" customWidth="1"/>
    <col min="700" max="700" width="2.140625" style="86" customWidth="1"/>
    <col min="701" max="704" width="1.7109375" style="86" customWidth="1"/>
    <col min="705" max="705" width="7.85546875" style="86" customWidth="1"/>
    <col min="706" max="706" width="8.42578125" style="86" customWidth="1"/>
    <col min="707" max="707" width="19.28515625" style="86" customWidth="1"/>
    <col min="708" max="708" width="1.28515625" style="86" customWidth="1"/>
    <col min="709" max="710" width="1" style="86" customWidth="1"/>
    <col min="711" max="711" width="2.140625" style="86" customWidth="1"/>
    <col min="712" max="712" width="7.5703125" style="86" customWidth="1"/>
    <col min="713" max="713" width="7.140625" style="86" customWidth="1"/>
    <col min="714" max="714" width="1.85546875" style="86" customWidth="1"/>
    <col min="715" max="715" width="5.7109375" style="86" customWidth="1"/>
    <col min="716" max="716" width="1" style="86" customWidth="1"/>
    <col min="717" max="717" width="8.7109375" style="86" customWidth="1"/>
    <col min="718" max="718" width="3.85546875" style="86" customWidth="1"/>
    <col min="719" max="719" width="1" style="86" customWidth="1"/>
    <col min="720" max="720" width="7.28515625" style="86" customWidth="1"/>
    <col min="721" max="721" width="1.85546875" style="86" customWidth="1"/>
    <col min="722" max="722" width="3.28515625" style="86" customWidth="1"/>
    <col min="723" max="723" width="1" style="86" customWidth="1"/>
    <col min="724" max="724" width="1.28515625" style="86" customWidth="1"/>
    <col min="725" max="725" width="4.5703125" style="86" customWidth="1"/>
    <col min="726" max="726" width="3.5703125" style="86" customWidth="1"/>
    <col min="727" max="727" width="6.5703125" style="86" customWidth="1"/>
    <col min="728" max="728" width="8.85546875" style="86"/>
    <col min="729" max="729" width="2.5703125" style="86" customWidth="1"/>
    <col min="730" max="730" width="4.28515625" style="86" customWidth="1"/>
    <col min="731" max="731" width="1.7109375" style="86" customWidth="1"/>
    <col min="732" max="732" width="2.5703125" style="86" customWidth="1"/>
    <col min="733" max="733" width="1.7109375" style="86" customWidth="1"/>
    <col min="734" max="734" width="8.7109375" style="86" customWidth="1"/>
    <col min="735" max="735" width="6.28515625" style="86" customWidth="1"/>
    <col min="736" max="736" width="2.140625" style="86" customWidth="1"/>
    <col min="737" max="740" width="1.7109375" style="86" customWidth="1"/>
    <col min="741" max="741" width="7.85546875" style="86" customWidth="1"/>
    <col min="742" max="742" width="8.42578125" style="86" customWidth="1"/>
    <col min="743" max="743" width="19.28515625" style="86" customWidth="1"/>
    <col min="744" max="744" width="1.28515625" style="86" customWidth="1"/>
    <col min="745" max="746" width="1" style="86" customWidth="1"/>
    <col min="747" max="747" width="2.140625" style="86" customWidth="1"/>
    <col min="748" max="748" width="7.5703125" style="86" customWidth="1"/>
    <col min="749" max="749" width="7.140625" style="86" customWidth="1"/>
    <col min="750" max="750" width="1.85546875" style="86" customWidth="1"/>
    <col min="751" max="751" width="5.7109375" style="86" customWidth="1"/>
    <col min="752" max="752" width="1" style="86" customWidth="1"/>
    <col min="753" max="753" width="8.7109375" style="86" customWidth="1"/>
    <col min="754" max="754" width="3.85546875" style="86" customWidth="1"/>
    <col min="755" max="755" width="1" style="86" customWidth="1"/>
    <col min="756" max="756" width="7.28515625" style="86" customWidth="1"/>
    <col min="757" max="757" width="1.85546875" style="86" customWidth="1"/>
    <col min="758" max="758" width="3.28515625" style="86" customWidth="1"/>
    <col min="759" max="759" width="1" style="86" customWidth="1"/>
    <col min="760" max="760" width="1.28515625" style="86" customWidth="1"/>
    <col min="761" max="761" width="4.5703125" style="86" customWidth="1"/>
    <col min="762" max="762" width="3.5703125" style="86" customWidth="1"/>
    <col min="763" max="763" width="6.5703125" style="86" customWidth="1"/>
    <col min="764" max="768" width="8.85546875" style="86"/>
    <col min="769" max="769" width="2.5703125" style="86" customWidth="1"/>
    <col min="770" max="770" width="4.28515625" style="86" customWidth="1"/>
    <col min="771" max="771" width="1.7109375" style="86" customWidth="1"/>
    <col min="772" max="772" width="2.5703125" style="86" customWidth="1"/>
    <col min="773" max="773" width="1.7109375" style="86" customWidth="1"/>
    <col min="774" max="774" width="8.7109375" style="86" customWidth="1"/>
    <col min="775" max="775" width="6.28515625" style="86" customWidth="1"/>
    <col min="776" max="776" width="2.140625" style="86" customWidth="1"/>
    <col min="777" max="780" width="1.7109375" style="86" customWidth="1"/>
    <col min="781" max="781" width="7.85546875" style="86" customWidth="1"/>
    <col min="782" max="782" width="8.42578125" style="86" customWidth="1"/>
    <col min="783" max="783" width="19.28515625" style="86" customWidth="1"/>
    <col min="784" max="784" width="1.28515625" style="86" customWidth="1"/>
    <col min="785" max="786" width="1" style="86" customWidth="1"/>
    <col min="787" max="787" width="2.140625" style="86" customWidth="1"/>
    <col min="788" max="788" width="7.5703125" style="86" customWidth="1"/>
    <col min="789" max="789" width="7.140625" style="86" customWidth="1"/>
    <col min="790" max="790" width="1.85546875" style="86" customWidth="1"/>
    <col min="791" max="791" width="5.7109375" style="86" customWidth="1"/>
    <col min="792" max="792" width="1" style="86" customWidth="1"/>
    <col min="793" max="793" width="8.7109375" style="86" customWidth="1"/>
    <col min="794" max="794" width="3.85546875" style="86" customWidth="1"/>
    <col min="795" max="795" width="1" style="86" customWidth="1"/>
    <col min="796" max="796" width="7.28515625" style="86" customWidth="1"/>
    <col min="797" max="797" width="1.85546875" style="86" customWidth="1"/>
    <col min="798" max="798" width="3.28515625" style="86" customWidth="1"/>
    <col min="799" max="799" width="1" style="86" customWidth="1"/>
    <col min="800" max="800" width="1.28515625" style="86" customWidth="1"/>
    <col min="801" max="801" width="4.5703125" style="86" customWidth="1"/>
    <col min="802" max="802" width="3.5703125" style="86" customWidth="1"/>
    <col min="803" max="803" width="6.5703125" style="86" customWidth="1"/>
    <col min="804" max="804" width="8.85546875" style="86"/>
    <col min="805" max="805" width="2.5703125" style="86" customWidth="1"/>
    <col min="806" max="806" width="4.28515625" style="86" customWidth="1"/>
    <col min="807" max="807" width="1.7109375" style="86" customWidth="1"/>
    <col min="808" max="808" width="2.5703125" style="86" customWidth="1"/>
    <col min="809" max="809" width="1.7109375" style="86" customWidth="1"/>
    <col min="810" max="810" width="8.7109375" style="86" customWidth="1"/>
    <col min="811" max="811" width="6.28515625" style="86" customWidth="1"/>
    <col min="812" max="812" width="2.140625" style="86" customWidth="1"/>
    <col min="813" max="816" width="1.7109375" style="86" customWidth="1"/>
    <col min="817" max="817" width="7.85546875" style="86" customWidth="1"/>
    <col min="818" max="818" width="8.42578125" style="86" customWidth="1"/>
    <col min="819" max="819" width="19.28515625" style="86" customWidth="1"/>
    <col min="820" max="820" width="1.28515625" style="86" customWidth="1"/>
    <col min="821" max="822" width="1" style="86" customWidth="1"/>
    <col min="823" max="823" width="2.140625" style="86" customWidth="1"/>
    <col min="824" max="824" width="7.5703125" style="86" customWidth="1"/>
    <col min="825" max="825" width="7.140625" style="86" customWidth="1"/>
    <col min="826" max="826" width="1.85546875" style="86" customWidth="1"/>
    <col min="827" max="827" width="5.7109375" style="86" customWidth="1"/>
    <col min="828" max="828" width="1" style="86" customWidth="1"/>
    <col min="829" max="829" width="8.7109375" style="86" customWidth="1"/>
    <col min="830" max="830" width="3.85546875" style="86" customWidth="1"/>
    <col min="831" max="831" width="1" style="86" customWidth="1"/>
    <col min="832" max="832" width="7.28515625" style="86" customWidth="1"/>
    <col min="833" max="833" width="1.85546875" style="86" customWidth="1"/>
    <col min="834" max="834" width="3.28515625" style="86" customWidth="1"/>
    <col min="835" max="835" width="1" style="86" customWidth="1"/>
    <col min="836" max="836" width="1.28515625" style="86" customWidth="1"/>
    <col min="837" max="837" width="4.5703125" style="86" customWidth="1"/>
    <col min="838" max="838" width="3.5703125" style="86" customWidth="1"/>
    <col min="839" max="839" width="6.5703125" style="86" customWidth="1"/>
    <col min="840" max="840" width="8.85546875" style="86"/>
    <col min="841" max="841" width="2.5703125" style="86" customWidth="1"/>
    <col min="842" max="842" width="4.28515625" style="86" customWidth="1"/>
    <col min="843" max="843" width="1.7109375" style="86" customWidth="1"/>
    <col min="844" max="844" width="2.5703125" style="86" customWidth="1"/>
    <col min="845" max="845" width="1.7109375" style="86" customWidth="1"/>
    <col min="846" max="846" width="8.7109375" style="86" customWidth="1"/>
    <col min="847" max="847" width="6.28515625" style="86" customWidth="1"/>
    <col min="848" max="848" width="2.140625" style="86" customWidth="1"/>
    <col min="849" max="852" width="1.7109375" style="86" customWidth="1"/>
    <col min="853" max="853" width="7.85546875" style="86" customWidth="1"/>
    <col min="854" max="854" width="8.42578125" style="86" customWidth="1"/>
    <col min="855" max="855" width="19.28515625" style="86" customWidth="1"/>
    <col min="856" max="856" width="1.28515625" style="86" customWidth="1"/>
    <col min="857" max="858" width="1" style="86" customWidth="1"/>
    <col min="859" max="859" width="2.140625" style="86" customWidth="1"/>
    <col min="860" max="860" width="7.5703125" style="86" customWidth="1"/>
    <col min="861" max="861" width="7.140625" style="86" customWidth="1"/>
    <col min="862" max="862" width="1.85546875" style="86" customWidth="1"/>
    <col min="863" max="863" width="5.7109375" style="86" customWidth="1"/>
    <col min="864" max="864" width="1" style="86" customWidth="1"/>
    <col min="865" max="865" width="8.7109375" style="86" customWidth="1"/>
    <col min="866" max="866" width="3.85546875" style="86" customWidth="1"/>
    <col min="867" max="867" width="1" style="86" customWidth="1"/>
    <col min="868" max="868" width="7.28515625" style="86" customWidth="1"/>
    <col min="869" max="869" width="1.85546875" style="86" customWidth="1"/>
    <col min="870" max="870" width="3.28515625" style="86" customWidth="1"/>
    <col min="871" max="871" width="1" style="86" customWidth="1"/>
    <col min="872" max="872" width="1.28515625" style="86" customWidth="1"/>
    <col min="873" max="873" width="4.5703125" style="86" customWidth="1"/>
    <col min="874" max="874" width="3.5703125" style="86" customWidth="1"/>
    <col min="875" max="875" width="6.5703125" style="86" customWidth="1"/>
    <col min="876" max="876" width="8.85546875" style="86"/>
    <col min="877" max="877" width="2.5703125" style="86" customWidth="1"/>
    <col min="878" max="878" width="4.28515625" style="86" customWidth="1"/>
    <col min="879" max="879" width="1.7109375" style="86" customWidth="1"/>
    <col min="880" max="880" width="2.5703125" style="86" customWidth="1"/>
    <col min="881" max="881" width="1.7109375" style="86" customWidth="1"/>
    <col min="882" max="882" width="8.7109375" style="86" customWidth="1"/>
    <col min="883" max="883" width="6.28515625" style="86" customWidth="1"/>
    <col min="884" max="884" width="2.140625" style="86" customWidth="1"/>
    <col min="885" max="888" width="1.7109375" style="86" customWidth="1"/>
    <col min="889" max="889" width="7.85546875" style="86" customWidth="1"/>
    <col min="890" max="890" width="8.42578125" style="86" customWidth="1"/>
    <col min="891" max="891" width="19.28515625" style="86" customWidth="1"/>
    <col min="892" max="892" width="1.28515625" style="86" customWidth="1"/>
    <col min="893" max="894" width="1" style="86" customWidth="1"/>
    <col min="895" max="895" width="2.140625" style="86" customWidth="1"/>
    <col min="896" max="896" width="7.5703125" style="86" customWidth="1"/>
    <col min="897" max="897" width="7.140625" style="86" customWidth="1"/>
    <col min="898" max="898" width="1.85546875" style="86" customWidth="1"/>
    <col min="899" max="899" width="5.7109375" style="86" customWidth="1"/>
    <col min="900" max="900" width="1" style="86" customWidth="1"/>
    <col min="901" max="901" width="8.7109375" style="86" customWidth="1"/>
    <col min="902" max="902" width="3.85546875" style="86" customWidth="1"/>
    <col min="903" max="903" width="1" style="86" customWidth="1"/>
    <col min="904" max="904" width="7.28515625" style="86" customWidth="1"/>
    <col min="905" max="905" width="1.85546875" style="86" customWidth="1"/>
    <col min="906" max="906" width="3.28515625" style="86" customWidth="1"/>
    <col min="907" max="907" width="1" style="86" customWidth="1"/>
    <col min="908" max="908" width="1.28515625" style="86" customWidth="1"/>
    <col min="909" max="909" width="4.5703125" style="86" customWidth="1"/>
    <col min="910" max="910" width="3.5703125" style="86" customWidth="1"/>
    <col min="911" max="911" width="6.5703125" style="86" customWidth="1"/>
    <col min="912" max="912" width="8.85546875" style="86"/>
    <col min="913" max="913" width="2.5703125" style="86" customWidth="1"/>
    <col min="914" max="914" width="4.28515625" style="86" customWidth="1"/>
    <col min="915" max="915" width="1.7109375" style="86" customWidth="1"/>
    <col min="916" max="916" width="2.5703125" style="86" customWidth="1"/>
    <col min="917" max="917" width="1.7109375" style="86" customWidth="1"/>
    <col min="918" max="918" width="8.7109375" style="86" customWidth="1"/>
    <col min="919" max="919" width="6.28515625" style="86" customWidth="1"/>
    <col min="920" max="920" width="2.140625" style="86" customWidth="1"/>
    <col min="921" max="924" width="1.7109375" style="86" customWidth="1"/>
    <col min="925" max="925" width="7.85546875" style="86" customWidth="1"/>
    <col min="926" max="926" width="8.42578125" style="86" customWidth="1"/>
    <col min="927" max="927" width="19.28515625" style="86" customWidth="1"/>
    <col min="928" max="928" width="1.28515625" style="86" customWidth="1"/>
    <col min="929" max="930" width="1" style="86" customWidth="1"/>
    <col min="931" max="931" width="2.140625" style="86" customWidth="1"/>
    <col min="932" max="932" width="7.5703125" style="86" customWidth="1"/>
    <col min="933" max="933" width="7.140625" style="86" customWidth="1"/>
    <col min="934" max="934" width="1.85546875" style="86" customWidth="1"/>
    <col min="935" max="935" width="5.7109375" style="86" customWidth="1"/>
    <col min="936" max="936" width="1" style="86" customWidth="1"/>
    <col min="937" max="937" width="8.7109375" style="86" customWidth="1"/>
    <col min="938" max="938" width="3.85546875" style="86" customWidth="1"/>
    <col min="939" max="939" width="1" style="86" customWidth="1"/>
    <col min="940" max="940" width="7.28515625" style="86" customWidth="1"/>
    <col min="941" max="941" width="1.85546875" style="86" customWidth="1"/>
    <col min="942" max="942" width="3.28515625" style="86" customWidth="1"/>
    <col min="943" max="943" width="1" style="86" customWidth="1"/>
    <col min="944" max="944" width="1.28515625" style="86" customWidth="1"/>
    <col min="945" max="945" width="4.5703125" style="86" customWidth="1"/>
    <col min="946" max="946" width="3.5703125" style="86" customWidth="1"/>
    <col min="947" max="947" width="6.5703125" style="86" customWidth="1"/>
    <col min="948" max="948" width="8.85546875" style="86"/>
    <col min="949" max="949" width="2.5703125" style="86" customWidth="1"/>
    <col min="950" max="950" width="4.28515625" style="86" customWidth="1"/>
    <col min="951" max="951" width="1.7109375" style="86" customWidth="1"/>
    <col min="952" max="952" width="2.5703125" style="86" customWidth="1"/>
    <col min="953" max="953" width="1.7109375" style="86" customWidth="1"/>
    <col min="954" max="954" width="8.7109375" style="86" customWidth="1"/>
    <col min="955" max="955" width="6.28515625" style="86" customWidth="1"/>
    <col min="956" max="956" width="2.140625" style="86" customWidth="1"/>
    <col min="957" max="960" width="1.7109375" style="86" customWidth="1"/>
    <col min="961" max="961" width="7.85546875" style="86" customWidth="1"/>
    <col min="962" max="962" width="8.42578125" style="86" customWidth="1"/>
    <col min="963" max="963" width="19.28515625" style="86" customWidth="1"/>
    <col min="964" max="964" width="1.28515625" style="86" customWidth="1"/>
    <col min="965" max="966" width="1" style="86" customWidth="1"/>
    <col min="967" max="967" width="2.140625" style="86" customWidth="1"/>
    <col min="968" max="968" width="7.5703125" style="86" customWidth="1"/>
    <col min="969" max="969" width="7.140625" style="86" customWidth="1"/>
    <col min="970" max="970" width="1.85546875" style="86" customWidth="1"/>
    <col min="971" max="971" width="5.7109375" style="86" customWidth="1"/>
    <col min="972" max="972" width="1" style="86" customWidth="1"/>
    <col min="973" max="973" width="8.7109375" style="86" customWidth="1"/>
    <col min="974" max="974" width="3.85546875" style="86" customWidth="1"/>
    <col min="975" max="975" width="1" style="86" customWidth="1"/>
    <col min="976" max="976" width="7.28515625" style="86" customWidth="1"/>
    <col min="977" max="977" width="1.85546875" style="86" customWidth="1"/>
    <col min="978" max="978" width="3.28515625" style="86" customWidth="1"/>
    <col min="979" max="979" width="1" style="86" customWidth="1"/>
    <col min="980" max="980" width="1.28515625" style="86" customWidth="1"/>
    <col min="981" max="981" width="4.5703125" style="86" customWidth="1"/>
    <col min="982" max="982" width="3.5703125" style="86" customWidth="1"/>
    <col min="983" max="983" width="6.5703125" style="86" customWidth="1"/>
    <col min="984" max="984" width="8.85546875" style="86"/>
    <col min="985" max="985" width="2.5703125" style="86" customWidth="1"/>
    <col min="986" max="986" width="4.28515625" style="86" customWidth="1"/>
    <col min="987" max="987" width="1.7109375" style="86" customWidth="1"/>
    <col min="988" max="988" width="2.5703125" style="86" customWidth="1"/>
    <col min="989" max="989" width="1.7109375" style="86" customWidth="1"/>
    <col min="990" max="990" width="8.7109375" style="86" customWidth="1"/>
    <col min="991" max="991" width="6.28515625" style="86" customWidth="1"/>
    <col min="992" max="992" width="2.140625" style="86" customWidth="1"/>
    <col min="993" max="996" width="1.7109375" style="86" customWidth="1"/>
    <col min="997" max="997" width="7.85546875" style="86" customWidth="1"/>
    <col min="998" max="998" width="8.42578125" style="86" customWidth="1"/>
    <col min="999" max="999" width="19.28515625" style="86" customWidth="1"/>
    <col min="1000" max="1000" width="1.28515625" style="86" customWidth="1"/>
    <col min="1001" max="1002" width="1" style="86" customWidth="1"/>
    <col min="1003" max="1003" width="2.140625" style="86" customWidth="1"/>
    <col min="1004" max="1004" width="7.5703125" style="86" customWidth="1"/>
    <col min="1005" max="1005" width="7.140625" style="86" customWidth="1"/>
    <col min="1006" max="1006" width="1.85546875" style="86" customWidth="1"/>
    <col min="1007" max="1007" width="5.7109375" style="86" customWidth="1"/>
    <col min="1008" max="1008" width="1" style="86" customWidth="1"/>
    <col min="1009" max="1009" width="8.7109375" style="86" customWidth="1"/>
    <col min="1010" max="1010" width="3.85546875" style="86" customWidth="1"/>
    <col min="1011" max="1011" width="1" style="86" customWidth="1"/>
    <col min="1012" max="1012" width="7.28515625" style="86" customWidth="1"/>
    <col min="1013" max="1013" width="1.85546875" style="86" customWidth="1"/>
    <col min="1014" max="1014" width="3.28515625" style="86" customWidth="1"/>
    <col min="1015" max="1015" width="1" style="86" customWidth="1"/>
    <col min="1016" max="1016" width="1.28515625" style="86" customWidth="1"/>
    <col min="1017" max="1017" width="4.5703125" style="86" customWidth="1"/>
    <col min="1018" max="1018" width="3.5703125" style="86" customWidth="1"/>
    <col min="1019" max="1019" width="6.5703125" style="86" customWidth="1"/>
    <col min="1020" max="1024" width="8.85546875" style="86"/>
    <col min="1025" max="1025" width="2.5703125" style="86" customWidth="1"/>
    <col min="1026" max="1026" width="4.28515625" style="86" customWidth="1"/>
    <col min="1027" max="1027" width="1.7109375" style="86" customWidth="1"/>
    <col min="1028" max="1028" width="2.5703125" style="86" customWidth="1"/>
    <col min="1029" max="1029" width="1.7109375" style="86" customWidth="1"/>
    <col min="1030" max="1030" width="8.7109375" style="86" customWidth="1"/>
    <col min="1031" max="1031" width="6.28515625" style="86" customWidth="1"/>
    <col min="1032" max="1032" width="2.140625" style="86" customWidth="1"/>
    <col min="1033" max="1036" width="1.7109375" style="86" customWidth="1"/>
    <col min="1037" max="1037" width="7.85546875" style="86" customWidth="1"/>
    <col min="1038" max="1038" width="8.42578125" style="86" customWidth="1"/>
    <col min="1039" max="1039" width="19.28515625" style="86" customWidth="1"/>
    <col min="1040" max="1040" width="1.28515625" style="86" customWidth="1"/>
    <col min="1041" max="1042" width="1" style="86" customWidth="1"/>
    <col min="1043" max="1043" width="2.140625" style="86" customWidth="1"/>
    <col min="1044" max="1044" width="7.5703125" style="86" customWidth="1"/>
    <col min="1045" max="1045" width="7.140625" style="86" customWidth="1"/>
    <col min="1046" max="1046" width="1.85546875" style="86" customWidth="1"/>
    <col min="1047" max="1047" width="5.7109375" style="86" customWidth="1"/>
    <col min="1048" max="1048" width="1" style="86" customWidth="1"/>
    <col min="1049" max="1049" width="8.7109375" style="86" customWidth="1"/>
    <col min="1050" max="1050" width="3.85546875" style="86" customWidth="1"/>
    <col min="1051" max="1051" width="1" style="86" customWidth="1"/>
    <col min="1052" max="1052" width="7.28515625" style="86" customWidth="1"/>
    <col min="1053" max="1053" width="1.85546875" style="86" customWidth="1"/>
    <col min="1054" max="1054" width="3.28515625" style="86" customWidth="1"/>
    <col min="1055" max="1055" width="1" style="86" customWidth="1"/>
    <col min="1056" max="1056" width="1.28515625" style="86" customWidth="1"/>
    <col min="1057" max="1057" width="4.5703125" style="86" customWidth="1"/>
    <col min="1058" max="1058" width="3.5703125" style="86" customWidth="1"/>
    <col min="1059" max="1059" width="6.5703125" style="86" customWidth="1"/>
    <col min="1060" max="1060" width="8.85546875" style="86"/>
    <col min="1061" max="1061" width="2.5703125" style="86" customWidth="1"/>
    <col min="1062" max="1062" width="4.28515625" style="86" customWidth="1"/>
    <col min="1063" max="1063" width="1.7109375" style="86" customWidth="1"/>
    <col min="1064" max="1064" width="2.5703125" style="86" customWidth="1"/>
    <col min="1065" max="1065" width="1.7109375" style="86" customWidth="1"/>
    <col min="1066" max="1066" width="8.7109375" style="86" customWidth="1"/>
    <col min="1067" max="1067" width="6.28515625" style="86" customWidth="1"/>
    <col min="1068" max="1068" width="2.140625" style="86" customWidth="1"/>
    <col min="1069" max="1072" width="1.7109375" style="86" customWidth="1"/>
    <col min="1073" max="1073" width="7.85546875" style="86" customWidth="1"/>
    <col min="1074" max="1074" width="8.42578125" style="86" customWidth="1"/>
    <col min="1075" max="1075" width="19.28515625" style="86" customWidth="1"/>
    <col min="1076" max="1076" width="1.28515625" style="86" customWidth="1"/>
    <col min="1077" max="1078" width="1" style="86" customWidth="1"/>
    <col min="1079" max="1079" width="2.140625" style="86" customWidth="1"/>
    <col min="1080" max="1080" width="7.5703125" style="86" customWidth="1"/>
    <col min="1081" max="1081" width="7.140625" style="86" customWidth="1"/>
    <col min="1082" max="1082" width="1.85546875" style="86" customWidth="1"/>
    <col min="1083" max="1083" width="5.7109375" style="86" customWidth="1"/>
    <col min="1084" max="1084" width="1" style="86" customWidth="1"/>
    <col min="1085" max="1085" width="8.7109375" style="86" customWidth="1"/>
    <col min="1086" max="1086" width="3.85546875" style="86" customWidth="1"/>
    <col min="1087" max="1087" width="1" style="86" customWidth="1"/>
    <col min="1088" max="1088" width="7.28515625" style="86" customWidth="1"/>
    <col min="1089" max="1089" width="1.85546875" style="86" customWidth="1"/>
    <col min="1090" max="1090" width="3.28515625" style="86" customWidth="1"/>
    <col min="1091" max="1091" width="1" style="86" customWidth="1"/>
    <col min="1092" max="1092" width="1.28515625" style="86" customWidth="1"/>
    <col min="1093" max="1093" width="4.5703125" style="86" customWidth="1"/>
    <col min="1094" max="1094" width="3.5703125" style="86" customWidth="1"/>
    <col min="1095" max="1095" width="6.5703125" style="86" customWidth="1"/>
    <col min="1096" max="1096" width="8.85546875" style="86"/>
    <col min="1097" max="1097" width="2.5703125" style="86" customWidth="1"/>
    <col min="1098" max="1098" width="4.28515625" style="86" customWidth="1"/>
    <col min="1099" max="1099" width="1.7109375" style="86" customWidth="1"/>
    <col min="1100" max="1100" width="2.5703125" style="86" customWidth="1"/>
    <col min="1101" max="1101" width="1.7109375" style="86" customWidth="1"/>
    <col min="1102" max="1102" width="8.7109375" style="86" customWidth="1"/>
    <col min="1103" max="1103" width="6.28515625" style="86" customWidth="1"/>
    <col min="1104" max="1104" width="2.140625" style="86" customWidth="1"/>
    <col min="1105" max="1108" width="1.7109375" style="86" customWidth="1"/>
    <col min="1109" max="1109" width="7.85546875" style="86" customWidth="1"/>
    <col min="1110" max="1110" width="8.42578125" style="86" customWidth="1"/>
    <col min="1111" max="1111" width="19.28515625" style="86" customWidth="1"/>
    <col min="1112" max="1112" width="1.28515625" style="86" customWidth="1"/>
    <col min="1113" max="1114" width="1" style="86" customWidth="1"/>
    <col min="1115" max="1115" width="2.140625" style="86" customWidth="1"/>
    <col min="1116" max="1116" width="7.5703125" style="86" customWidth="1"/>
    <col min="1117" max="1117" width="7.140625" style="86" customWidth="1"/>
    <col min="1118" max="1118" width="1.85546875" style="86" customWidth="1"/>
    <col min="1119" max="1119" width="5.7109375" style="86" customWidth="1"/>
    <col min="1120" max="1120" width="1" style="86" customWidth="1"/>
    <col min="1121" max="1121" width="8.7109375" style="86" customWidth="1"/>
    <col min="1122" max="1122" width="3.85546875" style="86" customWidth="1"/>
    <col min="1123" max="1123" width="1" style="86" customWidth="1"/>
    <col min="1124" max="1124" width="7.28515625" style="86" customWidth="1"/>
    <col min="1125" max="1125" width="1.85546875" style="86" customWidth="1"/>
    <col min="1126" max="1126" width="3.28515625" style="86" customWidth="1"/>
    <col min="1127" max="1127" width="1" style="86" customWidth="1"/>
    <col min="1128" max="1128" width="1.28515625" style="86" customWidth="1"/>
    <col min="1129" max="1129" width="4.5703125" style="86" customWidth="1"/>
    <col min="1130" max="1130" width="3.5703125" style="86" customWidth="1"/>
    <col min="1131" max="1131" width="6.5703125" style="86" customWidth="1"/>
    <col min="1132" max="1132" width="8.85546875" style="86"/>
    <col min="1133" max="1133" width="2.5703125" style="86" customWidth="1"/>
    <col min="1134" max="1134" width="4.28515625" style="86" customWidth="1"/>
    <col min="1135" max="1135" width="1.7109375" style="86" customWidth="1"/>
    <col min="1136" max="1136" width="2.5703125" style="86" customWidth="1"/>
    <col min="1137" max="1137" width="1.7109375" style="86" customWidth="1"/>
    <col min="1138" max="1138" width="8.7109375" style="86" customWidth="1"/>
    <col min="1139" max="1139" width="6.28515625" style="86" customWidth="1"/>
    <col min="1140" max="1140" width="2.140625" style="86" customWidth="1"/>
    <col min="1141" max="1144" width="1.7109375" style="86" customWidth="1"/>
    <col min="1145" max="1145" width="7.85546875" style="86" customWidth="1"/>
    <col min="1146" max="1146" width="8.42578125" style="86" customWidth="1"/>
    <col min="1147" max="1147" width="19.28515625" style="86" customWidth="1"/>
    <col min="1148" max="1148" width="1.28515625" style="86" customWidth="1"/>
    <col min="1149" max="1150" width="1" style="86" customWidth="1"/>
    <col min="1151" max="1151" width="2.140625" style="86" customWidth="1"/>
    <col min="1152" max="1152" width="7.5703125" style="86" customWidth="1"/>
    <col min="1153" max="1153" width="7.140625" style="86" customWidth="1"/>
    <col min="1154" max="1154" width="1.85546875" style="86" customWidth="1"/>
    <col min="1155" max="1155" width="5.7109375" style="86" customWidth="1"/>
    <col min="1156" max="1156" width="1" style="86" customWidth="1"/>
    <col min="1157" max="1157" width="8.7109375" style="86" customWidth="1"/>
    <col min="1158" max="1158" width="3.85546875" style="86" customWidth="1"/>
    <col min="1159" max="1159" width="1" style="86" customWidth="1"/>
    <col min="1160" max="1160" width="7.28515625" style="86" customWidth="1"/>
    <col min="1161" max="1161" width="1.85546875" style="86" customWidth="1"/>
    <col min="1162" max="1162" width="3.28515625" style="86" customWidth="1"/>
    <col min="1163" max="1163" width="1" style="86" customWidth="1"/>
    <col min="1164" max="1164" width="1.28515625" style="86" customWidth="1"/>
    <col min="1165" max="1165" width="4.5703125" style="86" customWidth="1"/>
    <col min="1166" max="1166" width="3.5703125" style="86" customWidth="1"/>
    <col min="1167" max="1167" width="6.5703125" style="86" customWidth="1"/>
    <col min="1168" max="1168" width="8.85546875" style="86"/>
    <col min="1169" max="1169" width="2.5703125" style="86" customWidth="1"/>
    <col min="1170" max="1170" width="4.28515625" style="86" customWidth="1"/>
    <col min="1171" max="1171" width="1.7109375" style="86" customWidth="1"/>
    <col min="1172" max="1172" width="2.5703125" style="86" customWidth="1"/>
    <col min="1173" max="1173" width="1.7109375" style="86" customWidth="1"/>
    <col min="1174" max="1174" width="8.7109375" style="86" customWidth="1"/>
    <col min="1175" max="1175" width="6.28515625" style="86" customWidth="1"/>
    <col min="1176" max="1176" width="2.140625" style="86" customWidth="1"/>
    <col min="1177" max="1180" width="1.7109375" style="86" customWidth="1"/>
    <col min="1181" max="1181" width="7.85546875" style="86" customWidth="1"/>
    <col min="1182" max="1182" width="8.42578125" style="86" customWidth="1"/>
    <col min="1183" max="1183" width="19.28515625" style="86" customWidth="1"/>
    <col min="1184" max="1184" width="1.28515625" style="86" customWidth="1"/>
    <col min="1185" max="1186" width="1" style="86" customWidth="1"/>
    <col min="1187" max="1187" width="2.140625" style="86" customWidth="1"/>
    <col min="1188" max="1188" width="7.5703125" style="86" customWidth="1"/>
    <col min="1189" max="1189" width="7.140625" style="86" customWidth="1"/>
    <col min="1190" max="1190" width="1.85546875" style="86" customWidth="1"/>
    <col min="1191" max="1191" width="5.7109375" style="86" customWidth="1"/>
    <col min="1192" max="1192" width="1" style="86" customWidth="1"/>
    <col min="1193" max="1193" width="8.7109375" style="86" customWidth="1"/>
    <col min="1194" max="1194" width="3.85546875" style="86" customWidth="1"/>
    <col min="1195" max="1195" width="1" style="86" customWidth="1"/>
    <col min="1196" max="1196" width="7.28515625" style="86" customWidth="1"/>
    <col min="1197" max="1197" width="1.85546875" style="86" customWidth="1"/>
    <col min="1198" max="1198" width="3.28515625" style="86" customWidth="1"/>
    <col min="1199" max="1199" width="1" style="86" customWidth="1"/>
    <col min="1200" max="1200" width="1.28515625" style="86" customWidth="1"/>
    <col min="1201" max="1201" width="4.5703125" style="86" customWidth="1"/>
    <col min="1202" max="1202" width="3.5703125" style="86" customWidth="1"/>
    <col min="1203" max="1203" width="6.5703125" style="86" customWidth="1"/>
    <col min="1204" max="1204" width="8.85546875" style="86"/>
    <col min="1205" max="1205" width="2.5703125" style="86" customWidth="1"/>
    <col min="1206" max="1206" width="4.28515625" style="86" customWidth="1"/>
    <col min="1207" max="1207" width="1.7109375" style="86" customWidth="1"/>
    <col min="1208" max="1208" width="2.5703125" style="86" customWidth="1"/>
    <col min="1209" max="1209" width="1.7109375" style="86" customWidth="1"/>
    <col min="1210" max="1210" width="8.7109375" style="86" customWidth="1"/>
    <col min="1211" max="1211" width="6.28515625" style="86" customWidth="1"/>
    <col min="1212" max="1212" width="2.140625" style="86" customWidth="1"/>
    <col min="1213" max="1216" width="1.7109375" style="86" customWidth="1"/>
    <col min="1217" max="1217" width="7.85546875" style="86" customWidth="1"/>
    <col min="1218" max="1218" width="8.42578125" style="86" customWidth="1"/>
    <col min="1219" max="1219" width="19.28515625" style="86" customWidth="1"/>
    <col min="1220" max="1220" width="1.28515625" style="86" customWidth="1"/>
    <col min="1221" max="1222" width="1" style="86" customWidth="1"/>
    <col min="1223" max="1223" width="2.140625" style="86" customWidth="1"/>
    <col min="1224" max="1224" width="7.5703125" style="86" customWidth="1"/>
    <col min="1225" max="1225" width="7.140625" style="86" customWidth="1"/>
    <col min="1226" max="1226" width="1.85546875" style="86" customWidth="1"/>
    <col min="1227" max="1227" width="5.7109375" style="86" customWidth="1"/>
    <col min="1228" max="1228" width="1" style="86" customWidth="1"/>
    <col min="1229" max="1229" width="8.7109375" style="86" customWidth="1"/>
    <col min="1230" max="1230" width="3.85546875" style="86" customWidth="1"/>
    <col min="1231" max="1231" width="1" style="86" customWidth="1"/>
    <col min="1232" max="1232" width="7.28515625" style="86" customWidth="1"/>
    <col min="1233" max="1233" width="1.85546875" style="86" customWidth="1"/>
    <col min="1234" max="1234" width="3.28515625" style="86" customWidth="1"/>
    <col min="1235" max="1235" width="1" style="86" customWidth="1"/>
    <col min="1236" max="1236" width="1.28515625" style="86" customWidth="1"/>
    <col min="1237" max="1237" width="4.5703125" style="86" customWidth="1"/>
    <col min="1238" max="1238" width="3.5703125" style="86" customWidth="1"/>
    <col min="1239" max="1239" width="6.5703125" style="86" customWidth="1"/>
    <col min="1240" max="1240" width="8.85546875" style="86"/>
    <col min="1241" max="1241" width="2.5703125" style="86" customWidth="1"/>
    <col min="1242" max="1242" width="4.28515625" style="86" customWidth="1"/>
    <col min="1243" max="1243" width="1.7109375" style="86" customWidth="1"/>
    <col min="1244" max="1244" width="2.5703125" style="86" customWidth="1"/>
    <col min="1245" max="1245" width="1.7109375" style="86" customWidth="1"/>
    <col min="1246" max="1246" width="8.7109375" style="86" customWidth="1"/>
    <col min="1247" max="1247" width="6.28515625" style="86" customWidth="1"/>
    <col min="1248" max="1248" width="2.140625" style="86" customWidth="1"/>
    <col min="1249" max="1252" width="1.7109375" style="86" customWidth="1"/>
    <col min="1253" max="1253" width="7.85546875" style="86" customWidth="1"/>
    <col min="1254" max="1254" width="8.42578125" style="86" customWidth="1"/>
    <col min="1255" max="1255" width="19.28515625" style="86" customWidth="1"/>
    <col min="1256" max="1256" width="1.28515625" style="86" customWidth="1"/>
    <col min="1257" max="1258" width="1" style="86" customWidth="1"/>
    <col min="1259" max="1259" width="2.140625" style="86" customWidth="1"/>
    <col min="1260" max="1260" width="7.5703125" style="86" customWidth="1"/>
    <col min="1261" max="1261" width="7.140625" style="86" customWidth="1"/>
    <col min="1262" max="1262" width="1.85546875" style="86" customWidth="1"/>
    <col min="1263" max="1263" width="5.7109375" style="86" customWidth="1"/>
    <col min="1264" max="1264" width="1" style="86" customWidth="1"/>
    <col min="1265" max="1265" width="8.7109375" style="86" customWidth="1"/>
    <col min="1266" max="1266" width="3.85546875" style="86" customWidth="1"/>
    <col min="1267" max="1267" width="1" style="86" customWidth="1"/>
    <col min="1268" max="1268" width="7.28515625" style="86" customWidth="1"/>
    <col min="1269" max="1269" width="1.85546875" style="86" customWidth="1"/>
    <col min="1270" max="1270" width="3.28515625" style="86" customWidth="1"/>
    <col min="1271" max="1271" width="1" style="86" customWidth="1"/>
    <col min="1272" max="1272" width="1.28515625" style="86" customWidth="1"/>
    <col min="1273" max="1273" width="4.5703125" style="86" customWidth="1"/>
    <col min="1274" max="1274" width="3.5703125" style="86" customWidth="1"/>
    <col min="1275" max="1275" width="6.5703125" style="86" customWidth="1"/>
    <col min="1276" max="1280" width="8.85546875" style="86"/>
    <col min="1281" max="1281" width="2.5703125" style="86" customWidth="1"/>
    <col min="1282" max="1282" width="4.28515625" style="86" customWidth="1"/>
    <col min="1283" max="1283" width="1.7109375" style="86" customWidth="1"/>
    <col min="1284" max="1284" width="2.5703125" style="86" customWidth="1"/>
    <col min="1285" max="1285" width="1.7109375" style="86" customWidth="1"/>
    <col min="1286" max="1286" width="8.7109375" style="86" customWidth="1"/>
    <col min="1287" max="1287" width="6.28515625" style="86" customWidth="1"/>
    <col min="1288" max="1288" width="2.140625" style="86" customWidth="1"/>
    <col min="1289" max="1292" width="1.7109375" style="86" customWidth="1"/>
    <col min="1293" max="1293" width="7.85546875" style="86" customWidth="1"/>
    <col min="1294" max="1294" width="8.42578125" style="86" customWidth="1"/>
    <col min="1295" max="1295" width="19.28515625" style="86" customWidth="1"/>
    <col min="1296" max="1296" width="1.28515625" style="86" customWidth="1"/>
    <col min="1297" max="1298" width="1" style="86" customWidth="1"/>
    <col min="1299" max="1299" width="2.140625" style="86" customWidth="1"/>
    <col min="1300" max="1300" width="7.5703125" style="86" customWidth="1"/>
    <col min="1301" max="1301" width="7.140625" style="86" customWidth="1"/>
    <col min="1302" max="1302" width="1.85546875" style="86" customWidth="1"/>
    <col min="1303" max="1303" width="5.7109375" style="86" customWidth="1"/>
    <col min="1304" max="1304" width="1" style="86" customWidth="1"/>
    <col min="1305" max="1305" width="8.7109375" style="86" customWidth="1"/>
    <col min="1306" max="1306" width="3.85546875" style="86" customWidth="1"/>
    <col min="1307" max="1307" width="1" style="86" customWidth="1"/>
    <col min="1308" max="1308" width="7.28515625" style="86" customWidth="1"/>
    <col min="1309" max="1309" width="1.85546875" style="86" customWidth="1"/>
    <col min="1310" max="1310" width="3.28515625" style="86" customWidth="1"/>
    <col min="1311" max="1311" width="1" style="86" customWidth="1"/>
    <col min="1312" max="1312" width="1.28515625" style="86" customWidth="1"/>
    <col min="1313" max="1313" width="4.5703125" style="86" customWidth="1"/>
    <col min="1314" max="1314" width="3.5703125" style="86" customWidth="1"/>
    <col min="1315" max="1315" width="6.5703125" style="86" customWidth="1"/>
    <col min="1316" max="1316" width="8.85546875" style="86"/>
    <col min="1317" max="1317" width="2.5703125" style="86" customWidth="1"/>
    <col min="1318" max="1318" width="4.28515625" style="86" customWidth="1"/>
    <col min="1319" max="1319" width="1.7109375" style="86" customWidth="1"/>
    <col min="1320" max="1320" width="2.5703125" style="86" customWidth="1"/>
    <col min="1321" max="1321" width="1.7109375" style="86" customWidth="1"/>
    <col min="1322" max="1322" width="8.7109375" style="86" customWidth="1"/>
    <col min="1323" max="1323" width="6.28515625" style="86" customWidth="1"/>
    <col min="1324" max="1324" width="2.140625" style="86" customWidth="1"/>
    <col min="1325" max="1328" width="1.7109375" style="86" customWidth="1"/>
    <col min="1329" max="1329" width="7.85546875" style="86" customWidth="1"/>
    <col min="1330" max="1330" width="8.42578125" style="86" customWidth="1"/>
    <col min="1331" max="1331" width="19.28515625" style="86" customWidth="1"/>
    <col min="1332" max="1332" width="1.28515625" style="86" customWidth="1"/>
    <col min="1333" max="1334" width="1" style="86" customWidth="1"/>
    <col min="1335" max="1335" width="2.140625" style="86" customWidth="1"/>
    <col min="1336" max="1336" width="7.5703125" style="86" customWidth="1"/>
    <col min="1337" max="1337" width="7.140625" style="86" customWidth="1"/>
    <col min="1338" max="1338" width="1.85546875" style="86" customWidth="1"/>
    <col min="1339" max="1339" width="5.7109375" style="86" customWidth="1"/>
    <col min="1340" max="1340" width="1" style="86" customWidth="1"/>
    <col min="1341" max="1341" width="8.7109375" style="86" customWidth="1"/>
    <col min="1342" max="1342" width="3.85546875" style="86" customWidth="1"/>
    <col min="1343" max="1343" width="1" style="86" customWidth="1"/>
    <col min="1344" max="1344" width="7.28515625" style="86" customWidth="1"/>
    <col min="1345" max="1345" width="1.85546875" style="86" customWidth="1"/>
    <col min="1346" max="1346" width="3.28515625" style="86" customWidth="1"/>
    <col min="1347" max="1347" width="1" style="86" customWidth="1"/>
    <col min="1348" max="1348" width="1.28515625" style="86" customWidth="1"/>
    <col min="1349" max="1349" width="4.5703125" style="86" customWidth="1"/>
    <col min="1350" max="1350" width="3.5703125" style="86" customWidth="1"/>
    <col min="1351" max="1351" width="6.5703125" style="86" customWidth="1"/>
    <col min="1352" max="1352" width="8.85546875" style="86"/>
    <col min="1353" max="1353" width="2.5703125" style="86" customWidth="1"/>
    <col min="1354" max="1354" width="4.28515625" style="86" customWidth="1"/>
    <col min="1355" max="1355" width="1.7109375" style="86" customWidth="1"/>
    <col min="1356" max="1356" width="2.5703125" style="86" customWidth="1"/>
    <col min="1357" max="1357" width="1.7109375" style="86" customWidth="1"/>
    <col min="1358" max="1358" width="8.7109375" style="86" customWidth="1"/>
    <col min="1359" max="1359" width="6.28515625" style="86" customWidth="1"/>
    <col min="1360" max="1360" width="2.140625" style="86" customWidth="1"/>
    <col min="1361" max="1364" width="1.7109375" style="86" customWidth="1"/>
    <col min="1365" max="1365" width="7.85546875" style="86" customWidth="1"/>
    <col min="1366" max="1366" width="8.42578125" style="86" customWidth="1"/>
    <col min="1367" max="1367" width="19.28515625" style="86" customWidth="1"/>
    <col min="1368" max="1368" width="1.28515625" style="86" customWidth="1"/>
    <col min="1369" max="1370" width="1" style="86" customWidth="1"/>
    <col min="1371" max="1371" width="2.140625" style="86" customWidth="1"/>
    <col min="1372" max="1372" width="7.5703125" style="86" customWidth="1"/>
    <col min="1373" max="1373" width="7.140625" style="86" customWidth="1"/>
    <col min="1374" max="1374" width="1.85546875" style="86" customWidth="1"/>
    <col min="1375" max="1375" width="5.7109375" style="86" customWidth="1"/>
    <col min="1376" max="1376" width="1" style="86" customWidth="1"/>
    <col min="1377" max="1377" width="8.7109375" style="86" customWidth="1"/>
    <col min="1378" max="1378" width="3.85546875" style="86" customWidth="1"/>
    <col min="1379" max="1379" width="1" style="86" customWidth="1"/>
    <col min="1380" max="1380" width="7.28515625" style="86" customWidth="1"/>
    <col min="1381" max="1381" width="1.85546875" style="86" customWidth="1"/>
    <col min="1382" max="1382" width="3.28515625" style="86" customWidth="1"/>
    <col min="1383" max="1383" width="1" style="86" customWidth="1"/>
    <col min="1384" max="1384" width="1.28515625" style="86" customWidth="1"/>
    <col min="1385" max="1385" width="4.5703125" style="86" customWidth="1"/>
    <col min="1386" max="1386" width="3.5703125" style="86" customWidth="1"/>
    <col min="1387" max="1387" width="6.5703125" style="86" customWidth="1"/>
    <col min="1388" max="1388" width="8.85546875" style="86"/>
    <col min="1389" max="1389" width="2.5703125" style="86" customWidth="1"/>
    <col min="1390" max="1390" width="4.28515625" style="86" customWidth="1"/>
    <col min="1391" max="1391" width="1.7109375" style="86" customWidth="1"/>
    <col min="1392" max="1392" width="2.5703125" style="86" customWidth="1"/>
    <col min="1393" max="1393" width="1.7109375" style="86" customWidth="1"/>
    <col min="1394" max="1394" width="8.7109375" style="86" customWidth="1"/>
    <col min="1395" max="1395" width="6.28515625" style="86" customWidth="1"/>
    <col min="1396" max="1396" width="2.140625" style="86" customWidth="1"/>
    <col min="1397" max="1400" width="1.7109375" style="86" customWidth="1"/>
    <col min="1401" max="1401" width="7.85546875" style="86" customWidth="1"/>
    <col min="1402" max="1402" width="8.42578125" style="86" customWidth="1"/>
    <col min="1403" max="1403" width="19.28515625" style="86" customWidth="1"/>
    <col min="1404" max="1404" width="1.28515625" style="86" customWidth="1"/>
    <col min="1405" max="1406" width="1" style="86" customWidth="1"/>
    <col min="1407" max="1407" width="2.140625" style="86" customWidth="1"/>
    <col min="1408" max="1408" width="7.5703125" style="86" customWidth="1"/>
    <col min="1409" max="1409" width="7.140625" style="86" customWidth="1"/>
    <col min="1410" max="1410" width="1.85546875" style="86" customWidth="1"/>
    <col min="1411" max="1411" width="5.7109375" style="86" customWidth="1"/>
    <col min="1412" max="1412" width="1" style="86" customWidth="1"/>
    <col min="1413" max="1413" width="8.7109375" style="86" customWidth="1"/>
    <col min="1414" max="1414" width="3.85546875" style="86" customWidth="1"/>
    <col min="1415" max="1415" width="1" style="86" customWidth="1"/>
    <col min="1416" max="1416" width="7.28515625" style="86" customWidth="1"/>
    <col min="1417" max="1417" width="1.85546875" style="86" customWidth="1"/>
    <col min="1418" max="1418" width="3.28515625" style="86" customWidth="1"/>
    <col min="1419" max="1419" width="1" style="86" customWidth="1"/>
    <col min="1420" max="1420" width="1.28515625" style="86" customWidth="1"/>
    <col min="1421" max="1421" width="4.5703125" style="86" customWidth="1"/>
    <col min="1422" max="1422" width="3.5703125" style="86" customWidth="1"/>
    <col min="1423" max="1423" width="6.5703125" style="86" customWidth="1"/>
    <col min="1424" max="1424" width="8.85546875" style="86"/>
    <col min="1425" max="1425" width="2.5703125" style="86" customWidth="1"/>
    <col min="1426" max="1426" width="4.28515625" style="86" customWidth="1"/>
    <col min="1427" max="1427" width="1.7109375" style="86" customWidth="1"/>
    <col min="1428" max="1428" width="2.5703125" style="86" customWidth="1"/>
    <col min="1429" max="1429" width="1.7109375" style="86" customWidth="1"/>
    <col min="1430" max="1430" width="8.7109375" style="86" customWidth="1"/>
    <col min="1431" max="1431" width="6.28515625" style="86" customWidth="1"/>
    <col min="1432" max="1432" width="2.140625" style="86" customWidth="1"/>
    <col min="1433" max="1436" width="1.7109375" style="86" customWidth="1"/>
    <col min="1437" max="1437" width="7.85546875" style="86" customWidth="1"/>
    <col min="1438" max="1438" width="8.42578125" style="86" customWidth="1"/>
    <col min="1439" max="1439" width="19.28515625" style="86" customWidth="1"/>
    <col min="1440" max="1440" width="1.28515625" style="86" customWidth="1"/>
    <col min="1441" max="1442" width="1" style="86" customWidth="1"/>
    <col min="1443" max="1443" width="2.140625" style="86" customWidth="1"/>
    <col min="1444" max="1444" width="7.5703125" style="86" customWidth="1"/>
    <col min="1445" max="1445" width="7.140625" style="86" customWidth="1"/>
    <col min="1446" max="1446" width="1.85546875" style="86" customWidth="1"/>
    <col min="1447" max="1447" width="5.7109375" style="86" customWidth="1"/>
    <col min="1448" max="1448" width="1" style="86" customWidth="1"/>
    <col min="1449" max="1449" width="8.7109375" style="86" customWidth="1"/>
    <col min="1450" max="1450" width="3.85546875" style="86" customWidth="1"/>
    <col min="1451" max="1451" width="1" style="86" customWidth="1"/>
    <col min="1452" max="1452" width="7.28515625" style="86" customWidth="1"/>
    <col min="1453" max="1453" width="1.85546875" style="86" customWidth="1"/>
    <col min="1454" max="1454" width="3.28515625" style="86" customWidth="1"/>
    <col min="1455" max="1455" width="1" style="86" customWidth="1"/>
    <col min="1456" max="1456" width="1.28515625" style="86" customWidth="1"/>
    <col min="1457" max="1457" width="4.5703125" style="86" customWidth="1"/>
    <col min="1458" max="1458" width="3.5703125" style="86" customWidth="1"/>
    <col min="1459" max="1459" width="6.5703125" style="86" customWidth="1"/>
    <col min="1460" max="1460" width="8.85546875" style="86"/>
    <col min="1461" max="1461" width="2.5703125" style="86" customWidth="1"/>
    <col min="1462" max="1462" width="4.28515625" style="86" customWidth="1"/>
    <col min="1463" max="1463" width="1.7109375" style="86" customWidth="1"/>
    <col min="1464" max="1464" width="2.5703125" style="86" customWidth="1"/>
    <col min="1465" max="1465" width="1.7109375" style="86" customWidth="1"/>
    <col min="1466" max="1466" width="8.7109375" style="86" customWidth="1"/>
    <col min="1467" max="1467" width="6.28515625" style="86" customWidth="1"/>
    <col min="1468" max="1468" width="2.140625" style="86" customWidth="1"/>
    <col min="1469" max="1472" width="1.7109375" style="86" customWidth="1"/>
    <col min="1473" max="1473" width="7.85546875" style="86" customWidth="1"/>
    <col min="1474" max="1474" width="8.42578125" style="86" customWidth="1"/>
    <col min="1475" max="1475" width="19.28515625" style="86" customWidth="1"/>
    <col min="1476" max="1476" width="1.28515625" style="86" customWidth="1"/>
    <col min="1477" max="1478" width="1" style="86" customWidth="1"/>
    <col min="1479" max="1479" width="2.140625" style="86" customWidth="1"/>
    <col min="1480" max="1480" width="7.5703125" style="86" customWidth="1"/>
    <col min="1481" max="1481" width="7.140625" style="86" customWidth="1"/>
    <col min="1482" max="1482" width="1.85546875" style="86" customWidth="1"/>
    <col min="1483" max="1483" width="5.7109375" style="86" customWidth="1"/>
    <col min="1484" max="1484" width="1" style="86" customWidth="1"/>
    <col min="1485" max="1485" width="8.7109375" style="86" customWidth="1"/>
    <col min="1486" max="1486" width="3.85546875" style="86" customWidth="1"/>
    <col min="1487" max="1487" width="1" style="86" customWidth="1"/>
    <col min="1488" max="1488" width="7.28515625" style="86" customWidth="1"/>
    <col min="1489" max="1489" width="1.85546875" style="86" customWidth="1"/>
    <col min="1490" max="1490" width="3.28515625" style="86" customWidth="1"/>
    <col min="1491" max="1491" width="1" style="86" customWidth="1"/>
    <col min="1492" max="1492" width="1.28515625" style="86" customWidth="1"/>
    <col min="1493" max="1493" width="4.5703125" style="86" customWidth="1"/>
    <col min="1494" max="1494" width="3.5703125" style="86" customWidth="1"/>
    <col min="1495" max="1495" width="6.5703125" style="86" customWidth="1"/>
    <col min="1496" max="1496" width="8.85546875" style="86"/>
    <col min="1497" max="1497" width="2.5703125" style="86" customWidth="1"/>
    <col min="1498" max="1498" width="4.28515625" style="86" customWidth="1"/>
    <col min="1499" max="1499" width="1.7109375" style="86" customWidth="1"/>
    <col min="1500" max="1500" width="2.5703125" style="86" customWidth="1"/>
    <col min="1501" max="1501" width="1.7109375" style="86" customWidth="1"/>
    <col min="1502" max="1502" width="8.7109375" style="86" customWidth="1"/>
    <col min="1503" max="1503" width="6.28515625" style="86" customWidth="1"/>
    <col min="1504" max="1504" width="2.140625" style="86" customWidth="1"/>
    <col min="1505" max="1508" width="1.7109375" style="86" customWidth="1"/>
    <col min="1509" max="1509" width="7.85546875" style="86" customWidth="1"/>
    <col min="1510" max="1510" width="8.42578125" style="86" customWidth="1"/>
    <col min="1511" max="1511" width="19.28515625" style="86" customWidth="1"/>
    <col min="1512" max="1512" width="1.28515625" style="86" customWidth="1"/>
    <col min="1513" max="1514" width="1" style="86" customWidth="1"/>
    <col min="1515" max="1515" width="2.140625" style="86" customWidth="1"/>
    <col min="1516" max="1516" width="7.5703125" style="86" customWidth="1"/>
    <col min="1517" max="1517" width="7.140625" style="86" customWidth="1"/>
    <col min="1518" max="1518" width="1.85546875" style="86" customWidth="1"/>
    <col min="1519" max="1519" width="5.7109375" style="86" customWidth="1"/>
    <col min="1520" max="1520" width="1" style="86" customWidth="1"/>
    <col min="1521" max="1521" width="8.7109375" style="86" customWidth="1"/>
    <col min="1522" max="1522" width="3.85546875" style="86" customWidth="1"/>
    <col min="1523" max="1523" width="1" style="86" customWidth="1"/>
    <col min="1524" max="1524" width="7.28515625" style="86" customWidth="1"/>
    <col min="1525" max="1525" width="1.85546875" style="86" customWidth="1"/>
    <col min="1526" max="1526" width="3.28515625" style="86" customWidth="1"/>
    <col min="1527" max="1527" width="1" style="86" customWidth="1"/>
    <col min="1528" max="1528" width="1.28515625" style="86" customWidth="1"/>
    <col min="1529" max="1529" width="4.5703125" style="86" customWidth="1"/>
    <col min="1530" max="1530" width="3.5703125" style="86" customWidth="1"/>
    <col min="1531" max="1531" width="6.5703125" style="86" customWidth="1"/>
    <col min="1532" max="1536" width="8.85546875" style="86"/>
    <col min="1537" max="1537" width="2.5703125" style="86" customWidth="1"/>
    <col min="1538" max="1538" width="4.28515625" style="86" customWidth="1"/>
    <col min="1539" max="1539" width="1.7109375" style="86" customWidth="1"/>
    <col min="1540" max="1540" width="2.5703125" style="86" customWidth="1"/>
    <col min="1541" max="1541" width="1.7109375" style="86" customWidth="1"/>
    <col min="1542" max="1542" width="8.7109375" style="86" customWidth="1"/>
    <col min="1543" max="1543" width="6.28515625" style="86" customWidth="1"/>
    <col min="1544" max="1544" width="2.140625" style="86" customWidth="1"/>
    <col min="1545" max="1548" width="1.7109375" style="86" customWidth="1"/>
    <col min="1549" max="1549" width="7.85546875" style="86" customWidth="1"/>
    <col min="1550" max="1550" width="8.42578125" style="86" customWidth="1"/>
    <col min="1551" max="1551" width="19.28515625" style="86" customWidth="1"/>
    <col min="1552" max="1552" width="1.28515625" style="86" customWidth="1"/>
    <col min="1553" max="1554" width="1" style="86" customWidth="1"/>
    <col min="1555" max="1555" width="2.140625" style="86" customWidth="1"/>
    <col min="1556" max="1556" width="7.5703125" style="86" customWidth="1"/>
    <col min="1557" max="1557" width="7.140625" style="86" customWidth="1"/>
    <col min="1558" max="1558" width="1.85546875" style="86" customWidth="1"/>
    <col min="1559" max="1559" width="5.7109375" style="86" customWidth="1"/>
    <col min="1560" max="1560" width="1" style="86" customWidth="1"/>
    <col min="1561" max="1561" width="8.7109375" style="86" customWidth="1"/>
    <col min="1562" max="1562" width="3.85546875" style="86" customWidth="1"/>
    <col min="1563" max="1563" width="1" style="86" customWidth="1"/>
    <col min="1564" max="1564" width="7.28515625" style="86" customWidth="1"/>
    <col min="1565" max="1565" width="1.85546875" style="86" customWidth="1"/>
    <col min="1566" max="1566" width="3.28515625" style="86" customWidth="1"/>
    <col min="1567" max="1567" width="1" style="86" customWidth="1"/>
    <col min="1568" max="1568" width="1.28515625" style="86" customWidth="1"/>
    <col min="1569" max="1569" width="4.5703125" style="86" customWidth="1"/>
    <col min="1570" max="1570" width="3.5703125" style="86" customWidth="1"/>
    <col min="1571" max="1571" width="6.5703125" style="86" customWidth="1"/>
    <col min="1572" max="1572" width="8.85546875" style="86"/>
    <col min="1573" max="1573" width="2.5703125" style="86" customWidth="1"/>
    <col min="1574" max="1574" width="4.28515625" style="86" customWidth="1"/>
    <col min="1575" max="1575" width="1.7109375" style="86" customWidth="1"/>
    <col min="1576" max="1576" width="2.5703125" style="86" customWidth="1"/>
    <col min="1577" max="1577" width="1.7109375" style="86" customWidth="1"/>
    <col min="1578" max="1578" width="8.7109375" style="86" customWidth="1"/>
    <col min="1579" max="1579" width="6.28515625" style="86" customWidth="1"/>
    <col min="1580" max="1580" width="2.140625" style="86" customWidth="1"/>
    <col min="1581" max="1584" width="1.7109375" style="86" customWidth="1"/>
    <col min="1585" max="1585" width="7.85546875" style="86" customWidth="1"/>
    <col min="1586" max="1586" width="8.42578125" style="86" customWidth="1"/>
    <col min="1587" max="1587" width="19.28515625" style="86" customWidth="1"/>
    <col min="1588" max="1588" width="1.28515625" style="86" customWidth="1"/>
    <col min="1589" max="1590" width="1" style="86" customWidth="1"/>
    <col min="1591" max="1591" width="2.140625" style="86" customWidth="1"/>
    <col min="1592" max="1592" width="7.5703125" style="86" customWidth="1"/>
    <col min="1593" max="1593" width="7.140625" style="86" customWidth="1"/>
    <col min="1594" max="1594" width="1.85546875" style="86" customWidth="1"/>
    <col min="1595" max="1595" width="5.7109375" style="86" customWidth="1"/>
    <col min="1596" max="1596" width="1" style="86" customWidth="1"/>
    <col min="1597" max="1597" width="8.7109375" style="86" customWidth="1"/>
    <col min="1598" max="1598" width="3.85546875" style="86" customWidth="1"/>
    <col min="1599" max="1599" width="1" style="86" customWidth="1"/>
    <col min="1600" max="1600" width="7.28515625" style="86" customWidth="1"/>
    <col min="1601" max="1601" width="1.85546875" style="86" customWidth="1"/>
    <col min="1602" max="1602" width="3.28515625" style="86" customWidth="1"/>
    <col min="1603" max="1603" width="1" style="86" customWidth="1"/>
    <col min="1604" max="1604" width="1.28515625" style="86" customWidth="1"/>
    <col min="1605" max="1605" width="4.5703125" style="86" customWidth="1"/>
    <col min="1606" max="1606" width="3.5703125" style="86" customWidth="1"/>
    <col min="1607" max="1607" width="6.5703125" style="86" customWidth="1"/>
    <col min="1608" max="1608" width="8.85546875" style="86"/>
    <col min="1609" max="1609" width="2.5703125" style="86" customWidth="1"/>
    <col min="1610" max="1610" width="4.28515625" style="86" customWidth="1"/>
    <col min="1611" max="1611" width="1.7109375" style="86" customWidth="1"/>
    <col min="1612" max="1612" width="2.5703125" style="86" customWidth="1"/>
    <col min="1613" max="1613" width="1.7109375" style="86" customWidth="1"/>
    <col min="1614" max="1614" width="8.7109375" style="86" customWidth="1"/>
    <col min="1615" max="1615" width="6.28515625" style="86" customWidth="1"/>
    <col min="1616" max="1616" width="2.140625" style="86" customWidth="1"/>
    <col min="1617" max="1620" width="1.7109375" style="86" customWidth="1"/>
    <col min="1621" max="1621" width="7.85546875" style="86" customWidth="1"/>
    <col min="1622" max="1622" width="8.42578125" style="86" customWidth="1"/>
    <col min="1623" max="1623" width="19.28515625" style="86" customWidth="1"/>
    <col min="1624" max="1624" width="1.28515625" style="86" customWidth="1"/>
    <col min="1625" max="1626" width="1" style="86" customWidth="1"/>
    <col min="1627" max="1627" width="2.140625" style="86" customWidth="1"/>
    <col min="1628" max="1628" width="7.5703125" style="86" customWidth="1"/>
    <col min="1629" max="1629" width="7.140625" style="86" customWidth="1"/>
    <col min="1630" max="1630" width="1.85546875" style="86" customWidth="1"/>
    <col min="1631" max="1631" width="5.7109375" style="86" customWidth="1"/>
    <col min="1632" max="1632" width="1" style="86" customWidth="1"/>
    <col min="1633" max="1633" width="8.7109375" style="86" customWidth="1"/>
    <col min="1634" max="1634" width="3.85546875" style="86" customWidth="1"/>
    <col min="1635" max="1635" width="1" style="86" customWidth="1"/>
    <col min="1636" max="1636" width="7.28515625" style="86" customWidth="1"/>
    <col min="1637" max="1637" width="1.85546875" style="86" customWidth="1"/>
    <col min="1638" max="1638" width="3.28515625" style="86" customWidth="1"/>
    <col min="1639" max="1639" width="1" style="86" customWidth="1"/>
    <col min="1640" max="1640" width="1.28515625" style="86" customWidth="1"/>
    <col min="1641" max="1641" width="4.5703125" style="86" customWidth="1"/>
    <col min="1642" max="1642" width="3.5703125" style="86" customWidth="1"/>
    <col min="1643" max="1643" width="6.5703125" style="86" customWidth="1"/>
    <col min="1644" max="1644" width="8.85546875" style="86"/>
    <col min="1645" max="1645" width="2.5703125" style="86" customWidth="1"/>
    <col min="1646" max="1646" width="4.28515625" style="86" customWidth="1"/>
    <col min="1647" max="1647" width="1.7109375" style="86" customWidth="1"/>
    <col min="1648" max="1648" width="2.5703125" style="86" customWidth="1"/>
    <col min="1649" max="1649" width="1.7109375" style="86" customWidth="1"/>
    <col min="1650" max="1650" width="8.7109375" style="86" customWidth="1"/>
    <col min="1651" max="1651" width="6.28515625" style="86" customWidth="1"/>
    <col min="1652" max="1652" width="2.140625" style="86" customWidth="1"/>
    <col min="1653" max="1656" width="1.7109375" style="86" customWidth="1"/>
    <col min="1657" max="1657" width="7.85546875" style="86" customWidth="1"/>
    <col min="1658" max="1658" width="8.42578125" style="86" customWidth="1"/>
    <col min="1659" max="1659" width="19.28515625" style="86" customWidth="1"/>
    <col min="1660" max="1660" width="1.28515625" style="86" customWidth="1"/>
    <col min="1661" max="1662" width="1" style="86" customWidth="1"/>
    <col min="1663" max="1663" width="2.140625" style="86" customWidth="1"/>
    <col min="1664" max="1664" width="7.5703125" style="86" customWidth="1"/>
    <col min="1665" max="1665" width="7.140625" style="86" customWidth="1"/>
    <col min="1666" max="1666" width="1.85546875" style="86" customWidth="1"/>
    <col min="1667" max="1667" width="5.7109375" style="86" customWidth="1"/>
    <col min="1668" max="1668" width="1" style="86" customWidth="1"/>
    <col min="1669" max="1669" width="8.7109375" style="86" customWidth="1"/>
    <col min="1670" max="1670" width="3.85546875" style="86" customWidth="1"/>
    <col min="1671" max="1671" width="1" style="86" customWidth="1"/>
    <col min="1672" max="1672" width="7.28515625" style="86" customWidth="1"/>
    <col min="1673" max="1673" width="1.85546875" style="86" customWidth="1"/>
    <col min="1674" max="1674" width="3.28515625" style="86" customWidth="1"/>
    <col min="1675" max="1675" width="1" style="86" customWidth="1"/>
    <col min="1676" max="1676" width="1.28515625" style="86" customWidth="1"/>
    <col min="1677" max="1677" width="4.5703125" style="86" customWidth="1"/>
    <col min="1678" max="1678" width="3.5703125" style="86" customWidth="1"/>
    <col min="1679" max="1679" width="6.5703125" style="86" customWidth="1"/>
    <col min="1680" max="1680" width="8.85546875" style="86"/>
    <col min="1681" max="1681" width="2.5703125" style="86" customWidth="1"/>
    <col min="1682" max="1682" width="4.28515625" style="86" customWidth="1"/>
    <col min="1683" max="1683" width="1.7109375" style="86" customWidth="1"/>
    <col min="1684" max="1684" width="2.5703125" style="86" customWidth="1"/>
    <col min="1685" max="1685" width="1.7109375" style="86" customWidth="1"/>
    <col min="1686" max="1686" width="8.7109375" style="86" customWidth="1"/>
    <col min="1687" max="1687" width="6.28515625" style="86" customWidth="1"/>
    <col min="1688" max="1688" width="2.140625" style="86" customWidth="1"/>
    <col min="1689" max="1692" width="1.7109375" style="86" customWidth="1"/>
    <col min="1693" max="1693" width="7.85546875" style="86" customWidth="1"/>
    <col min="1694" max="1694" width="8.42578125" style="86" customWidth="1"/>
    <col min="1695" max="1695" width="19.28515625" style="86" customWidth="1"/>
    <col min="1696" max="1696" width="1.28515625" style="86" customWidth="1"/>
    <col min="1697" max="1698" width="1" style="86" customWidth="1"/>
    <col min="1699" max="1699" width="2.140625" style="86" customWidth="1"/>
    <col min="1700" max="1700" width="7.5703125" style="86" customWidth="1"/>
    <col min="1701" max="1701" width="7.140625" style="86" customWidth="1"/>
    <col min="1702" max="1702" width="1.85546875" style="86" customWidth="1"/>
    <col min="1703" max="1703" width="5.7109375" style="86" customWidth="1"/>
    <col min="1704" max="1704" width="1" style="86" customWidth="1"/>
    <col min="1705" max="1705" width="8.7109375" style="86" customWidth="1"/>
    <col min="1706" max="1706" width="3.85546875" style="86" customWidth="1"/>
    <col min="1707" max="1707" width="1" style="86" customWidth="1"/>
    <col min="1708" max="1708" width="7.28515625" style="86" customWidth="1"/>
    <col min="1709" max="1709" width="1.85546875" style="86" customWidth="1"/>
    <col min="1710" max="1710" width="3.28515625" style="86" customWidth="1"/>
    <col min="1711" max="1711" width="1" style="86" customWidth="1"/>
    <col min="1712" max="1712" width="1.28515625" style="86" customWidth="1"/>
    <col min="1713" max="1713" width="4.5703125" style="86" customWidth="1"/>
    <col min="1714" max="1714" width="3.5703125" style="86" customWidth="1"/>
    <col min="1715" max="1715" width="6.5703125" style="86" customWidth="1"/>
    <col min="1716" max="1716" width="8.85546875" style="86"/>
    <col min="1717" max="1717" width="2.5703125" style="86" customWidth="1"/>
    <col min="1718" max="1718" width="4.28515625" style="86" customWidth="1"/>
    <col min="1719" max="1719" width="1.7109375" style="86" customWidth="1"/>
    <col min="1720" max="1720" width="2.5703125" style="86" customWidth="1"/>
    <col min="1721" max="1721" width="1.7109375" style="86" customWidth="1"/>
    <col min="1722" max="1722" width="8.7109375" style="86" customWidth="1"/>
    <col min="1723" max="1723" width="6.28515625" style="86" customWidth="1"/>
    <col min="1724" max="1724" width="2.140625" style="86" customWidth="1"/>
    <col min="1725" max="1728" width="1.7109375" style="86" customWidth="1"/>
    <col min="1729" max="1729" width="7.85546875" style="86" customWidth="1"/>
    <col min="1730" max="1730" width="8.42578125" style="86" customWidth="1"/>
    <col min="1731" max="1731" width="19.28515625" style="86" customWidth="1"/>
    <col min="1732" max="1732" width="1.28515625" style="86" customWidth="1"/>
    <col min="1733" max="1734" width="1" style="86" customWidth="1"/>
    <col min="1735" max="1735" width="2.140625" style="86" customWidth="1"/>
    <col min="1736" max="1736" width="7.5703125" style="86" customWidth="1"/>
    <col min="1737" max="1737" width="7.140625" style="86" customWidth="1"/>
    <col min="1738" max="1738" width="1.85546875" style="86" customWidth="1"/>
    <col min="1739" max="1739" width="5.7109375" style="86" customWidth="1"/>
    <col min="1740" max="1740" width="1" style="86" customWidth="1"/>
    <col min="1741" max="1741" width="8.7109375" style="86" customWidth="1"/>
    <col min="1742" max="1742" width="3.85546875" style="86" customWidth="1"/>
    <col min="1743" max="1743" width="1" style="86" customWidth="1"/>
    <col min="1744" max="1744" width="7.28515625" style="86" customWidth="1"/>
    <col min="1745" max="1745" width="1.85546875" style="86" customWidth="1"/>
    <col min="1746" max="1746" width="3.28515625" style="86" customWidth="1"/>
    <col min="1747" max="1747" width="1" style="86" customWidth="1"/>
    <col min="1748" max="1748" width="1.28515625" style="86" customWidth="1"/>
    <col min="1749" max="1749" width="4.5703125" style="86" customWidth="1"/>
    <col min="1750" max="1750" width="3.5703125" style="86" customWidth="1"/>
    <col min="1751" max="1751" width="6.5703125" style="86" customWidth="1"/>
    <col min="1752" max="1752" width="8.85546875" style="86"/>
    <col min="1753" max="1753" width="2.5703125" style="86" customWidth="1"/>
    <col min="1754" max="1754" width="4.28515625" style="86" customWidth="1"/>
    <col min="1755" max="1755" width="1.7109375" style="86" customWidth="1"/>
    <col min="1756" max="1756" width="2.5703125" style="86" customWidth="1"/>
    <col min="1757" max="1757" width="1.7109375" style="86" customWidth="1"/>
    <col min="1758" max="1758" width="8.7109375" style="86" customWidth="1"/>
    <col min="1759" max="1759" width="6.28515625" style="86" customWidth="1"/>
    <col min="1760" max="1760" width="2.140625" style="86" customWidth="1"/>
    <col min="1761" max="1764" width="1.7109375" style="86" customWidth="1"/>
    <col min="1765" max="1765" width="7.85546875" style="86" customWidth="1"/>
    <col min="1766" max="1766" width="8.42578125" style="86" customWidth="1"/>
    <col min="1767" max="1767" width="19.28515625" style="86" customWidth="1"/>
    <col min="1768" max="1768" width="1.28515625" style="86" customWidth="1"/>
    <col min="1769" max="1770" width="1" style="86" customWidth="1"/>
    <col min="1771" max="1771" width="2.140625" style="86" customWidth="1"/>
    <col min="1772" max="1772" width="7.5703125" style="86" customWidth="1"/>
    <col min="1773" max="1773" width="7.140625" style="86" customWidth="1"/>
    <col min="1774" max="1774" width="1.85546875" style="86" customWidth="1"/>
    <col min="1775" max="1775" width="5.7109375" style="86" customWidth="1"/>
    <col min="1776" max="1776" width="1" style="86" customWidth="1"/>
    <col min="1777" max="1777" width="8.7109375" style="86" customWidth="1"/>
    <col min="1778" max="1778" width="3.85546875" style="86" customWidth="1"/>
    <col min="1779" max="1779" width="1" style="86" customWidth="1"/>
    <col min="1780" max="1780" width="7.28515625" style="86" customWidth="1"/>
    <col min="1781" max="1781" width="1.85546875" style="86" customWidth="1"/>
    <col min="1782" max="1782" width="3.28515625" style="86" customWidth="1"/>
    <col min="1783" max="1783" width="1" style="86" customWidth="1"/>
    <col min="1784" max="1784" width="1.28515625" style="86" customWidth="1"/>
    <col min="1785" max="1785" width="4.5703125" style="86" customWidth="1"/>
    <col min="1786" max="1786" width="3.5703125" style="86" customWidth="1"/>
    <col min="1787" max="1787" width="6.5703125" style="86" customWidth="1"/>
    <col min="1788" max="1792" width="8.85546875" style="86"/>
    <col min="1793" max="1793" width="2.5703125" style="86" customWidth="1"/>
    <col min="1794" max="1794" width="4.28515625" style="86" customWidth="1"/>
    <col min="1795" max="1795" width="1.7109375" style="86" customWidth="1"/>
    <col min="1796" max="1796" width="2.5703125" style="86" customWidth="1"/>
    <col min="1797" max="1797" width="1.7109375" style="86" customWidth="1"/>
    <col min="1798" max="1798" width="8.7109375" style="86" customWidth="1"/>
    <col min="1799" max="1799" width="6.28515625" style="86" customWidth="1"/>
    <col min="1800" max="1800" width="2.140625" style="86" customWidth="1"/>
    <col min="1801" max="1804" width="1.7109375" style="86" customWidth="1"/>
    <col min="1805" max="1805" width="7.85546875" style="86" customWidth="1"/>
    <col min="1806" max="1806" width="8.42578125" style="86" customWidth="1"/>
    <col min="1807" max="1807" width="19.28515625" style="86" customWidth="1"/>
    <col min="1808" max="1808" width="1.28515625" style="86" customWidth="1"/>
    <col min="1809" max="1810" width="1" style="86" customWidth="1"/>
    <col min="1811" max="1811" width="2.140625" style="86" customWidth="1"/>
    <col min="1812" max="1812" width="7.5703125" style="86" customWidth="1"/>
    <col min="1813" max="1813" width="7.140625" style="86" customWidth="1"/>
    <col min="1814" max="1814" width="1.85546875" style="86" customWidth="1"/>
    <col min="1815" max="1815" width="5.7109375" style="86" customWidth="1"/>
    <col min="1816" max="1816" width="1" style="86" customWidth="1"/>
    <col min="1817" max="1817" width="8.7109375" style="86" customWidth="1"/>
    <col min="1818" max="1818" width="3.85546875" style="86" customWidth="1"/>
    <col min="1819" max="1819" width="1" style="86" customWidth="1"/>
    <col min="1820" max="1820" width="7.28515625" style="86" customWidth="1"/>
    <col min="1821" max="1821" width="1.85546875" style="86" customWidth="1"/>
    <col min="1822" max="1822" width="3.28515625" style="86" customWidth="1"/>
    <col min="1823" max="1823" width="1" style="86" customWidth="1"/>
    <col min="1824" max="1824" width="1.28515625" style="86" customWidth="1"/>
    <col min="1825" max="1825" width="4.5703125" style="86" customWidth="1"/>
    <col min="1826" max="1826" width="3.5703125" style="86" customWidth="1"/>
    <col min="1827" max="1827" width="6.5703125" style="86" customWidth="1"/>
    <col min="1828" max="1828" width="8.85546875" style="86"/>
    <col min="1829" max="1829" width="2.5703125" style="86" customWidth="1"/>
    <col min="1830" max="1830" width="4.28515625" style="86" customWidth="1"/>
    <col min="1831" max="1831" width="1.7109375" style="86" customWidth="1"/>
    <col min="1832" max="1832" width="2.5703125" style="86" customWidth="1"/>
    <col min="1833" max="1833" width="1.7109375" style="86" customWidth="1"/>
    <col min="1834" max="1834" width="8.7109375" style="86" customWidth="1"/>
    <col min="1835" max="1835" width="6.28515625" style="86" customWidth="1"/>
    <col min="1836" max="1836" width="2.140625" style="86" customWidth="1"/>
    <col min="1837" max="1840" width="1.7109375" style="86" customWidth="1"/>
    <col min="1841" max="1841" width="7.85546875" style="86" customWidth="1"/>
    <col min="1842" max="1842" width="8.42578125" style="86" customWidth="1"/>
    <col min="1843" max="1843" width="19.28515625" style="86" customWidth="1"/>
    <col min="1844" max="1844" width="1.28515625" style="86" customWidth="1"/>
    <col min="1845" max="1846" width="1" style="86" customWidth="1"/>
    <col min="1847" max="1847" width="2.140625" style="86" customWidth="1"/>
    <col min="1848" max="1848" width="7.5703125" style="86" customWidth="1"/>
    <col min="1849" max="1849" width="7.140625" style="86" customWidth="1"/>
    <col min="1850" max="1850" width="1.85546875" style="86" customWidth="1"/>
    <col min="1851" max="1851" width="5.7109375" style="86" customWidth="1"/>
    <col min="1852" max="1852" width="1" style="86" customWidth="1"/>
    <col min="1853" max="1853" width="8.7109375" style="86" customWidth="1"/>
    <col min="1854" max="1854" width="3.85546875" style="86" customWidth="1"/>
    <col min="1855" max="1855" width="1" style="86" customWidth="1"/>
    <col min="1856" max="1856" width="7.28515625" style="86" customWidth="1"/>
    <col min="1857" max="1857" width="1.85546875" style="86" customWidth="1"/>
    <col min="1858" max="1858" width="3.28515625" style="86" customWidth="1"/>
    <col min="1859" max="1859" width="1" style="86" customWidth="1"/>
    <col min="1860" max="1860" width="1.28515625" style="86" customWidth="1"/>
    <col min="1861" max="1861" width="4.5703125" style="86" customWidth="1"/>
    <col min="1862" max="1862" width="3.5703125" style="86" customWidth="1"/>
    <col min="1863" max="1863" width="6.5703125" style="86" customWidth="1"/>
    <col min="1864" max="1864" width="8.85546875" style="86"/>
    <col min="1865" max="1865" width="2.5703125" style="86" customWidth="1"/>
    <col min="1866" max="1866" width="4.28515625" style="86" customWidth="1"/>
    <col min="1867" max="1867" width="1.7109375" style="86" customWidth="1"/>
    <col min="1868" max="1868" width="2.5703125" style="86" customWidth="1"/>
    <col min="1869" max="1869" width="1.7109375" style="86" customWidth="1"/>
    <col min="1870" max="1870" width="8.7109375" style="86" customWidth="1"/>
    <col min="1871" max="1871" width="6.28515625" style="86" customWidth="1"/>
    <col min="1872" max="1872" width="2.140625" style="86" customWidth="1"/>
    <col min="1873" max="1876" width="1.7109375" style="86" customWidth="1"/>
    <col min="1877" max="1877" width="7.85546875" style="86" customWidth="1"/>
    <col min="1878" max="1878" width="8.42578125" style="86" customWidth="1"/>
    <col min="1879" max="1879" width="19.28515625" style="86" customWidth="1"/>
    <col min="1880" max="1880" width="1.28515625" style="86" customWidth="1"/>
    <col min="1881" max="1882" width="1" style="86" customWidth="1"/>
    <col min="1883" max="1883" width="2.140625" style="86" customWidth="1"/>
    <col min="1884" max="1884" width="7.5703125" style="86" customWidth="1"/>
    <col min="1885" max="1885" width="7.140625" style="86" customWidth="1"/>
    <col min="1886" max="1886" width="1.85546875" style="86" customWidth="1"/>
    <col min="1887" max="1887" width="5.7109375" style="86" customWidth="1"/>
    <col min="1888" max="1888" width="1" style="86" customWidth="1"/>
    <col min="1889" max="1889" width="8.7109375" style="86" customWidth="1"/>
    <col min="1890" max="1890" width="3.85546875" style="86" customWidth="1"/>
    <col min="1891" max="1891" width="1" style="86" customWidth="1"/>
    <col min="1892" max="1892" width="7.28515625" style="86" customWidth="1"/>
    <col min="1893" max="1893" width="1.85546875" style="86" customWidth="1"/>
    <col min="1894" max="1894" width="3.28515625" style="86" customWidth="1"/>
    <col min="1895" max="1895" width="1" style="86" customWidth="1"/>
    <col min="1896" max="1896" width="1.28515625" style="86" customWidth="1"/>
    <col min="1897" max="1897" width="4.5703125" style="86" customWidth="1"/>
    <col min="1898" max="1898" width="3.5703125" style="86" customWidth="1"/>
    <col min="1899" max="1899" width="6.5703125" style="86" customWidth="1"/>
    <col min="1900" max="1900" width="8.85546875" style="86"/>
    <col min="1901" max="1901" width="2.5703125" style="86" customWidth="1"/>
    <col min="1902" max="1902" width="4.28515625" style="86" customWidth="1"/>
    <col min="1903" max="1903" width="1.7109375" style="86" customWidth="1"/>
    <col min="1904" max="1904" width="2.5703125" style="86" customWidth="1"/>
    <col min="1905" max="1905" width="1.7109375" style="86" customWidth="1"/>
    <col min="1906" max="1906" width="8.7109375" style="86" customWidth="1"/>
    <col min="1907" max="1907" width="6.28515625" style="86" customWidth="1"/>
    <col min="1908" max="1908" width="2.140625" style="86" customWidth="1"/>
    <col min="1909" max="1912" width="1.7109375" style="86" customWidth="1"/>
    <col min="1913" max="1913" width="7.85546875" style="86" customWidth="1"/>
    <col min="1914" max="1914" width="8.42578125" style="86" customWidth="1"/>
    <col min="1915" max="1915" width="19.28515625" style="86" customWidth="1"/>
    <col min="1916" max="1916" width="1.28515625" style="86" customWidth="1"/>
    <col min="1917" max="1918" width="1" style="86" customWidth="1"/>
    <col min="1919" max="1919" width="2.140625" style="86" customWidth="1"/>
    <col min="1920" max="1920" width="7.5703125" style="86" customWidth="1"/>
    <col min="1921" max="1921" width="7.140625" style="86" customWidth="1"/>
    <col min="1922" max="1922" width="1.85546875" style="86" customWidth="1"/>
    <col min="1923" max="1923" width="5.7109375" style="86" customWidth="1"/>
    <col min="1924" max="1924" width="1" style="86" customWidth="1"/>
    <col min="1925" max="1925" width="8.7109375" style="86" customWidth="1"/>
    <col min="1926" max="1926" width="3.85546875" style="86" customWidth="1"/>
    <col min="1927" max="1927" width="1" style="86" customWidth="1"/>
    <col min="1928" max="1928" width="7.28515625" style="86" customWidth="1"/>
    <col min="1929" max="1929" width="1.85546875" style="86" customWidth="1"/>
    <col min="1930" max="1930" width="3.28515625" style="86" customWidth="1"/>
    <col min="1931" max="1931" width="1" style="86" customWidth="1"/>
    <col min="1932" max="1932" width="1.28515625" style="86" customWidth="1"/>
    <col min="1933" max="1933" width="4.5703125" style="86" customWidth="1"/>
    <col min="1934" max="1934" width="3.5703125" style="86" customWidth="1"/>
    <col min="1935" max="1935" width="6.5703125" style="86" customWidth="1"/>
    <col min="1936" max="1936" width="8.85546875" style="86"/>
    <col min="1937" max="1937" width="2.5703125" style="86" customWidth="1"/>
    <col min="1938" max="1938" width="4.28515625" style="86" customWidth="1"/>
    <col min="1939" max="1939" width="1.7109375" style="86" customWidth="1"/>
    <col min="1940" max="1940" width="2.5703125" style="86" customWidth="1"/>
    <col min="1941" max="1941" width="1.7109375" style="86" customWidth="1"/>
    <col min="1942" max="1942" width="8.7109375" style="86" customWidth="1"/>
    <col min="1943" max="1943" width="6.28515625" style="86" customWidth="1"/>
    <col min="1944" max="1944" width="2.140625" style="86" customWidth="1"/>
    <col min="1945" max="1948" width="1.7109375" style="86" customWidth="1"/>
    <col min="1949" max="1949" width="7.85546875" style="86" customWidth="1"/>
    <col min="1950" max="1950" width="8.42578125" style="86" customWidth="1"/>
    <col min="1951" max="1951" width="19.28515625" style="86" customWidth="1"/>
    <col min="1952" max="1952" width="1.28515625" style="86" customWidth="1"/>
    <col min="1953" max="1954" width="1" style="86" customWidth="1"/>
    <col min="1955" max="1955" width="2.140625" style="86" customWidth="1"/>
    <col min="1956" max="1956" width="7.5703125" style="86" customWidth="1"/>
    <col min="1957" max="1957" width="7.140625" style="86" customWidth="1"/>
    <col min="1958" max="1958" width="1.85546875" style="86" customWidth="1"/>
    <col min="1959" max="1959" width="5.7109375" style="86" customWidth="1"/>
    <col min="1960" max="1960" width="1" style="86" customWidth="1"/>
    <col min="1961" max="1961" width="8.7109375" style="86" customWidth="1"/>
    <col min="1962" max="1962" width="3.85546875" style="86" customWidth="1"/>
    <col min="1963" max="1963" width="1" style="86" customWidth="1"/>
    <col min="1964" max="1964" width="7.28515625" style="86" customWidth="1"/>
    <col min="1965" max="1965" width="1.85546875" style="86" customWidth="1"/>
    <col min="1966" max="1966" width="3.28515625" style="86" customWidth="1"/>
    <col min="1967" max="1967" width="1" style="86" customWidth="1"/>
    <col min="1968" max="1968" width="1.28515625" style="86" customWidth="1"/>
    <col min="1969" max="1969" width="4.5703125" style="86" customWidth="1"/>
    <col min="1970" max="1970" width="3.5703125" style="86" customWidth="1"/>
    <col min="1971" max="1971" width="6.5703125" style="86" customWidth="1"/>
    <col min="1972" max="1972" width="8.85546875" style="86"/>
    <col min="1973" max="1973" width="2.5703125" style="86" customWidth="1"/>
    <col min="1974" max="1974" width="4.28515625" style="86" customWidth="1"/>
    <col min="1975" max="1975" width="1.7109375" style="86" customWidth="1"/>
    <col min="1976" max="1976" width="2.5703125" style="86" customWidth="1"/>
    <col min="1977" max="1977" width="1.7109375" style="86" customWidth="1"/>
    <col min="1978" max="1978" width="8.7109375" style="86" customWidth="1"/>
    <col min="1979" max="1979" width="6.28515625" style="86" customWidth="1"/>
    <col min="1980" max="1980" width="2.140625" style="86" customWidth="1"/>
    <col min="1981" max="1984" width="1.7109375" style="86" customWidth="1"/>
    <col min="1985" max="1985" width="7.85546875" style="86" customWidth="1"/>
    <col min="1986" max="1986" width="8.42578125" style="86" customWidth="1"/>
    <col min="1987" max="1987" width="19.28515625" style="86" customWidth="1"/>
    <col min="1988" max="1988" width="1.28515625" style="86" customWidth="1"/>
    <col min="1989" max="1990" width="1" style="86" customWidth="1"/>
    <col min="1991" max="1991" width="2.140625" style="86" customWidth="1"/>
    <col min="1992" max="1992" width="7.5703125" style="86" customWidth="1"/>
    <col min="1993" max="1993" width="7.140625" style="86" customWidth="1"/>
    <col min="1994" max="1994" width="1.85546875" style="86" customWidth="1"/>
    <col min="1995" max="1995" width="5.7109375" style="86" customWidth="1"/>
    <col min="1996" max="1996" width="1" style="86" customWidth="1"/>
    <col min="1997" max="1997" width="8.7109375" style="86" customWidth="1"/>
    <col min="1998" max="1998" width="3.85546875" style="86" customWidth="1"/>
    <col min="1999" max="1999" width="1" style="86" customWidth="1"/>
    <col min="2000" max="2000" width="7.28515625" style="86" customWidth="1"/>
    <col min="2001" max="2001" width="1.85546875" style="86" customWidth="1"/>
    <col min="2002" max="2002" width="3.28515625" style="86" customWidth="1"/>
    <col min="2003" max="2003" width="1" style="86" customWidth="1"/>
    <col min="2004" max="2004" width="1.28515625" style="86" customWidth="1"/>
    <col min="2005" max="2005" width="4.5703125" style="86" customWidth="1"/>
    <col min="2006" max="2006" width="3.5703125" style="86" customWidth="1"/>
    <col min="2007" max="2007" width="6.5703125" style="86" customWidth="1"/>
    <col min="2008" max="2008" width="8.85546875" style="86"/>
    <col min="2009" max="2009" width="2.5703125" style="86" customWidth="1"/>
    <col min="2010" max="2010" width="4.28515625" style="86" customWidth="1"/>
    <col min="2011" max="2011" width="1.7109375" style="86" customWidth="1"/>
    <col min="2012" max="2012" width="2.5703125" style="86" customWidth="1"/>
    <col min="2013" max="2013" width="1.7109375" style="86" customWidth="1"/>
    <col min="2014" max="2014" width="8.7109375" style="86" customWidth="1"/>
    <col min="2015" max="2015" width="6.28515625" style="86" customWidth="1"/>
    <col min="2016" max="2016" width="2.140625" style="86" customWidth="1"/>
    <col min="2017" max="2020" width="1.7109375" style="86" customWidth="1"/>
    <col min="2021" max="2021" width="7.85546875" style="86" customWidth="1"/>
    <col min="2022" max="2022" width="8.42578125" style="86" customWidth="1"/>
    <col min="2023" max="2023" width="19.28515625" style="86" customWidth="1"/>
    <col min="2024" max="2024" width="1.28515625" style="86" customWidth="1"/>
    <col min="2025" max="2026" width="1" style="86" customWidth="1"/>
    <col min="2027" max="2027" width="2.140625" style="86" customWidth="1"/>
    <col min="2028" max="2028" width="7.5703125" style="86" customWidth="1"/>
    <col min="2029" max="2029" width="7.140625" style="86" customWidth="1"/>
    <col min="2030" max="2030" width="1.85546875" style="86" customWidth="1"/>
    <col min="2031" max="2031" width="5.7109375" style="86" customWidth="1"/>
    <col min="2032" max="2032" width="1" style="86" customWidth="1"/>
    <col min="2033" max="2033" width="8.7109375" style="86" customWidth="1"/>
    <col min="2034" max="2034" width="3.85546875" style="86" customWidth="1"/>
    <col min="2035" max="2035" width="1" style="86" customWidth="1"/>
    <col min="2036" max="2036" width="7.28515625" style="86" customWidth="1"/>
    <col min="2037" max="2037" width="1.85546875" style="86" customWidth="1"/>
    <col min="2038" max="2038" width="3.28515625" style="86" customWidth="1"/>
    <col min="2039" max="2039" width="1" style="86" customWidth="1"/>
    <col min="2040" max="2040" width="1.28515625" style="86" customWidth="1"/>
    <col min="2041" max="2041" width="4.5703125" style="86" customWidth="1"/>
    <col min="2042" max="2042" width="3.5703125" style="86" customWidth="1"/>
    <col min="2043" max="2043" width="6.5703125" style="86" customWidth="1"/>
    <col min="2044" max="2048" width="8.85546875" style="86"/>
    <col min="2049" max="2049" width="2.5703125" style="86" customWidth="1"/>
    <col min="2050" max="2050" width="4.28515625" style="86" customWidth="1"/>
    <col min="2051" max="2051" width="1.7109375" style="86" customWidth="1"/>
    <col min="2052" max="2052" width="2.5703125" style="86" customWidth="1"/>
    <col min="2053" max="2053" width="1.7109375" style="86" customWidth="1"/>
    <col min="2054" max="2054" width="8.7109375" style="86" customWidth="1"/>
    <col min="2055" max="2055" width="6.28515625" style="86" customWidth="1"/>
    <col min="2056" max="2056" width="2.140625" style="86" customWidth="1"/>
    <col min="2057" max="2060" width="1.7109375" style="86" customWidth="1"/>
    <col min="2061" max="2061" width="7.85546875" style="86" customWidth="1"/>
    <col min="2062" max="2062" width="8.42578125" style="86" customWidth="1"/>
    <col min="2063" max="2063" width="19.28515625" style="86" customWidth="1"/>
    <col min="2064" max="2064" width="1.28515625" style="86" customWidth="1"/>
    <col min="2065" max="2066" width="1" style="86" customWidth="1"/>
    <col min="2067" max="2067" width="2.140625" style="86" customWidth="1"/>
    <col min="2068" max="2068" width="7.5703125" style="86" customWidth="1"/>
    <col min="2069" max="2069" width="7.140625" style="86" customWidth="1"/>
    <col min="2070" max="2070" width="1.85546875" style="86" customWidth="1"/>
    <col min="2071" max="2071" width="5.7109375" style="86" customWidth="1"/>
    <col min="2072" max="2072" width="1" style="86" customWidth="1"/>
    <col min="2073" max="2073" width="8.7109375" style="86" customWidth="1"/>
    <col min="2074" max="2074" width="3.85546875" style="86" customWidth="1"/>
    <col min="2075" max="2075" width="1" style="86" customWidth="1"/>
    <col min="2076" max="2076" width="7.28515625" style="86" customWidth="1"/>
    <col min="2077" max="2077" width="1.85546875" style="86" customWidth="1"/>
    <col min="2078" max="2078" width="3.28515625" style="86" customWidth="1"/>
    <col min="2079" max="2079" width="1" style="86" customWidth="1"/>
    <col min="2080" max="2080" width="1.28515625" style="86" customWidth="1"/>
    <col min="2081" max="2081" width="4.5703125" style="86" customWidth="1"/>
    <col min="2082" max="2082" width="3.5703125" style="86" customWidth="1"/>
    <col min="2083" max="2083" width="6.5703125" style="86" customWidth="1"/>
    <col min="2084" max="2084" width="8.85546875" style="86"/>
    <col min="2085" max="2085" width="2.5703125" style="86" customWidth="1"/>
    <col min="2086" max="2086" width="4.28515625" style="86" customWidth="1"/>
    <col min="2087" max="2087" width="1.7109375" style="86" customWidth="1"/>
    <col min="2088" max="2088" width="2.5703125" style="86" customWidth="1"/>
    <col min="2089" max="2089" width="1.7109375" style="86" customWidth="1"/>
    <col min="2090" max="2090" width="8.7109375" style="86" customWidth="1"/>
    <col min="2091" max="2091" width="6.28515625" style="86" customWidth="1"/>
    <col min="2092" max="2092" width="2.140625" style="86" customWidth="1"/>
    <col min="2093" max="2096" width="1.7109375" style="86" customWidth="1"/>
    <col min="2097" max="2097" width="7.85546875" style="86" customWidth="1"/>
    <col min="2098" max="2098" width="8.42578125" style="86" customWidth="1"/>
    <col min="2099" max="2099" width="19.28515625" style="86" customWidth="1"/>
    <col min="2100" max="2100" width="1.28515625" style="86" customWidth="1"/>
    <col min="2101" max="2102" width="1" style="86" customWidth="1"/>
    <col min="2103" max="2103" width="2.140625" style="86" customWidth="1"/>
    <col min="2104" max="2104" width="7.5703125" style="86" customWidth="1"/>
    <col min="2105" max="2105" width="7.140625" style="86" customWidth="1"/>
    <col min="2106" max="2106" width="1.85546875" style="86" customWidth="1"/>
    <col min="2107" max="2107" width="5.7109375" style="86" customWidth="1"/>
    <col min="2108" max="2108" width="1" style="86" customWidth="1"/>
    <col min="2109" max="2109" width="8.7109375" style="86" customWidth="1"/>
    <col min="2110" max="2110" width="3.85546875" style="86" customWidth="1"/>
    <col min="2111" max="2111" width="1" style="86" customWidth="1"/>
    <col min="2112" max="2112" width="7.28515625" style="86" customWidth="1"/>
    <col min="2113" max="2113" width="1.85546875" style="86" customWidth="1"/>
    <col min="2114" max="2114" width="3.28515625" style="86" customWidth="1"/>
    <col min="2115" max="2115" width="1" style="86" customWidth="1"/>
    <col min="2116" max="2116" width="1.28515625" style="86" customWidth="1"/>
    <col min="2117" max="2117" width="4.5703125" style="86" customWidth="1"/>
    <col min="2118" max="2118" width="3.5703125" style="86" customWidth="1"/>
    <col min="2119" max="2119" width="6.5703125" style="86" customWidth="1"/>
    <col min="2120" max="2120" width="8.85546875" style="86"/>
    <col min="2121" max="2121" width="2.5703125" style="86" customWidth="1"/>
    <col min="2122" max="2122" width="4.28515625" style="86" customWidth="1"/>
    <col min="2123" max="2123" width="1.7109375" style="86" customWidth="1"/>
    <col min="2124" max="2124" width="2.5703125" style="86" customWidth="1"/>
    <col min="2125" max="2125" width="1.7109375" style="86" customWidth="1"/>
    <col min="2126" max="2126" width="8.7109375" style="86" customWidth="1"/>
    <col min="2127" max="2127" width="6.28515625" style="86" customWidth="1"/>
    <col min="2128" max="2128" width="2.140625" style="86" customWidth="1"/>
    <col min="2129" max="2132" width="1.7109375" style="86" customWidth="1"/>
    <col min="2133" max="2133" width="7.85546875" style="86" customWidth="1"/>
    <col min="2134" max="2134" width="8.42578125" style="86" customWidth="1"/>
    <col min="2135" max="2135" width="19.28515625" style="86" customWidth="1"/>
    <col min="2136" max="2136" width="1.28515625" style="86" customWidth="1"/>
    <col min="2137" max="2138" width="1" style="86" customWidth="1"/>
    <col min="2139" max="2139" width="2.140625" style="86" customWidth="1"/>
    <col min="2140" max="2140" width="7.5703125" style="86" customWidth="1"/>
    <col min="2141" max="2141" width="7.140625" style="86" customWidth="1"/>
    <col min="2142" max="2142" width="1.85546875" style="86" customWidth="1"/>
    <col min="2143" max="2143" width="5.7109375" style="86" customWidth="1"/>
    <col min="2144" max="2144" width="1" style="86" customWidth="1"/>
    <col min="2145" max="2145" width="8.7109375" style="86" customWidth="1"/>
    <col min="2146" max="2146" width="3.85546875" style="86" customWidth="1"/>
    <col min="2147" max="2147" width="1" style="86" customWidth="1"/>
    <col min="2148" max="2148" width="7.28515625" style="86" customWidth="1"/>
    <col min="2149" max="2149" width="1.85546875" style="86" customWidth="1"/>
    <col min="2150" max="2150" width="3.28515625" style="86" customWidth="1"/>
    <col min="2151" max="2151" width="1" style="86" customWidth="1"/>
    <col min="2152" max="2152" width="1.28515625" style="86" customWidth="1"/>
    <col min="2153" max="2153" width="4.5703125" style="86" customWidth="1"/>
    <col min="2154" max="2154" width="3.5703125" style="86" customWidth="1"/>
    <col min="2155" max="2155" width="6.5703125" style="86" customWidth="1"/>
    <col min="2156" max="2156" width="8.85546875" style="86"/>
    <col min="2157" max="2157" width="2.5703125" style="86" customWidth="1"/>
    <col min="2158" max="2158" width="4.28515625" style="86" customWidth="1"/>
    <col min="2159" max="2159" width="1.7109375" style="86" customWidth="1"/>
    <col min="2160" max="2160" width="2.5703125" style="86" customWidth="1"/>
    <col min="2161" max="2161" width="1.7109375" style="86" customWidth="1"/>
    <col min="2162" max="2162" width="8.7109375" style="86" customWidth="1"/>
    <col min="2163" max="2163" width="6.28515625" style="86" customWidth="1"/>
    <col min="2164" max="2164" width="2.140625" style="86" customWidth="1"/>
    <col min="2165" max="2168" width="1.7109375" style="86" customWidth="1"/>
    <col min="2169" max="2169" width="7.85546875" style="86" customWidth="1"/>
    <col min="2170" max="2170" width="8.42578125" style="86" customWidth="1"/>
    <col min="2171" max="2171" width="19.28515625" style="86" customWidth="1"/>
    <col min="2172" max="2172" width="1.28515625" style="86" customWidth="1"/>
    <col min="2173" max="2174" width="1" style="86" customWidth="1"/>
    <col min="2175" max="2175" width="2.140625" style="86" customWidth="1"/>
    <col min="2176" max="2176" width="7.5703125" style="86" customWidth="1"/>
    <col min="2177" max="2177" width="7.140625" style="86" customWidth="1"/>
    <col min="2178" max="2178" width="1.85546875" style="86" customWidth="1"/>
    <col min="2179" max="2179" width="5.7109375" style="86" customWidth="1"/>
    <col min="2180" max="2180" width="1" style="86" customWidth="1"/>
    <col min="2181" max="2181" width="8.7109375" style="86" customWidth="1"/>
    <col min="2182" max="2182" width="3.85546875" style="86" customWidth="1"/>
    <col min="2183" max="2183" width="1" style="86" customWidth="1"/>
    <col min="2184" max="2184" width="7.28515625" style="86" customWidth="1"/>
    <col min="2185" max="2185" width="1.85546875" style="86" customWidth="1"/>
    <col min="2186" max="2186" width="3.28515625" style="86" customWidth="1"/>
    <col min="2187" max="2187" width="1" style="86" customWidth="1"/>
    <col min="2188" max="2188" width="1.28515625" style="86" customWidth="1"/>
    <col min="2189" max="2189" width="4.5703125" style="86" customWidth="1"/>
    <col min="2190" max="2190" width="3.5703125" style="86" customWidth="1"/>
    <col min="2191" max="2191" width="6.5703125" style="86" customWidth="1"/>
    <col min="2192" max="2192" width="8.85546875" style="86"/>
    <col min="2193" max="2193" width="2.5703125" style="86" customWidth="1"/>
    <col min="2194" max="2194" width="4.28515625" style="86" customWidth="1"/>
    <col min="2195" max="2195" width="1.7109375" style="86" customWidth="1"/>
    <col min="2196" max="2196" width="2.5703125" style="86" customWidth="1"/>
    <col min="2197" max="2197" width="1.7109375" style="86" customWidth="1"/>
    <col min="2198" max="2198" width="8.7109375" style="86" customWidth="1"/>
    <col min="2199" max="2199" width="6.28515625" style="86" customWidth="1"/>
    <col min="2200" max="2200" width="2.140625" style="86" customWidth="1"/>
    <col min="2201" max="2204" width="1.7109375" style="86" customWidth="1"/>
    <col min="2205" max="2205" width="7.85546875" style="86" customWidth="1"/>
    <col min="2206" max="2206" width="8.42578125" style="86" customWidth="1"/>
    <col min="2207" max="2207" width="19.28515625" style="86" customWidth="1"/>
    <col min="2208" max="2208" width="1.28515625" style="86" customWidth="1"/>
    <col min="2209" max="2210" width="1" style="86" customWidth="1"/>
    <col min="2211" max="2211" width="2.140625" style="86" customWidth="1"/>
    <col min="2212" max="2212" width="7.5703125" style="86" customWidth="1"/>
    <col min="2213" max="2213" width="7.140625" style="86" customWidth="1"/>
    <col min="2214" max="2214" width="1.85546875" style="86" customWidth="1"/>
    <col min="2215" max="2215" width="5.7109375" style="86" customWidth="1"/>
    <col min="2216" max="2216" width="1" style="86" customWidth="1"/>
    <col min="2217" max="2217" width="8.7109375" style="86" customWidth="1"/>
    <col min="2218" max="2218" width="3.85546875" style="86" customWidth="1"/>
    <col min="2219" max="2219" width="1" style="86" customWidth="1"/>
    <col min="2220" max="2220" width="7.28515625" style="86" customWidth="1"/>
    <col min="2221" max="2221" width="1.85546875" style="86" customWidth="1"/>
    <col min="2222" max="2222" width="3.28515625" style="86" customWidth="1"/>
    <col min="2223" max="2223" width="1" style="86" customWidth="1"/>
    <col min="2224" max="2224" width="1.28515625" style="86" customWidth="1"/>
    <col min="2225" max="2225" width="4.5703125" style="86" customWidth="1"/>
    <col min="2226" max="2226" width="3.5703125" style="86" customWidth="1"/>
    <col min="2227" max="2227" width="6.5703125" style="86" customWidth="1"/>
    <col min="2228" max="2228" width="8.85546875" style="86"/>
    <col min="2229" max="2229" width="2.5703125" style="86" customWidth="1"/>
    <col min="2230" max="2230" width="4.28515625" style="86" customWidth="1"/>
    <col min="2231" max="2231" width="1.7109375" style="86" customWidth="1"/>
    <col min="2232" max="2232" width="2.5703125" style="86" customWidth="1"/>
    <col min="2233" max="2233" width="1.7109375" style="86" customWidth="1"/>
    <col min="2234" max="2234" width="8.7109375" style="86" customWidth="1"/>
    <col min="2235" max="2235" width="6.28515625" style="86" customWidth="1"/>
    <col min="2236" max="2236" width="2.140625" style="86" customWidth="1"/>
    <col min="2237" max="2240" width="1.7109375" style="86" customWidth="1"/>
    <col min="2241" max="2241" width="7.85546875" style="86" customWidth="1"/>
    <col min="2242" max="2242" width="8.42578125" style="86" customWidth="1"/>
    <col min="2243" max="2243" width="19.28515625" style="86" customWidth="1"/>
    <col min="2244" max="2244" width="1.28515625" style="86" customWidth="1"/>
    <col min="2245" max="2246" width="1" style="86" customWidth="1"/>
    <col min="2247" max="2247" width="2.140625" style="86" customWidth="1"/>
    <col min="2248" max="2248" width="7.5703125" style="86" customWidth="1"/>
    <col min="2249" max="2249" width="7.140625" style="86" customWidth="1"/>
    <col min="2250" max="2250" width="1.85546875" style="86" customWidth="1"/>
    <col min="2251" max="2251" width="5.7109375" style="86" customWidth="1"/>
    <col min="2252" max="2252" width="1" style="86" customWidth="1"/>
    <col min="2253" max="2253" width="8.7109375" style="86" customWidth="1"/>
    <col min="2254" max="2254" width="3.85546875" style="86" customWidth="1"/>
    <col min="2255" max="2255" width="1" style="86" customWidth="1"/>
    <col min="2256" max="2256" width="7.28515625" style="86" customWidth="1"/>
    <col min="2257" max="2257" width="1.85546875" style="86" customWidth="1"/>
    <col min="2258" max="2258" width="3.28515625" style="86" customWidth="1"/>
    <col min="2259" max="2259" width="1" style="86" customWidth="1"/>
    <col min="2260" max="2260" width="1.28515625" style="86" customWidth="1"/>
    <col min="2261" max="2261" width="4.5703125" style="86" customWidth="1"/>
    <col min="2262" max="2262" width="3.5703125" style="86" customWidth="1"/>
    <col min="2263" max="2263" width="6.5703125" style="86" customWidth="1"/>
    <col min="2264" max="2264" width="8.85546875" style="86"/>
    <col min="2265" max="2265" width="2.5703125" style="86" customWidth="1"/>
    <col min="2266" max="2266" width="4.28515625" style="86" customWidth="1"/>
    <col min="2267" max="2267" width="1.7109375" style="86" customWidth="1"/>
    <col min="2268" max="2268" width="2.5703125" style="86" customWidth="1"/>
    <col min="2269" max="2269" width="1.7109375" style="86" customWidth="1"/>
    <col min="2270" max="2270" width="8.7109375" style="86" customWidth="1"/>
    <col min="2271" max="2271" width="6.28515625" style="86" customWidth="1"/>
    <col min="2272" max="2272" width="2.140625" style="86" customWidth="1"/>
    <col min="2273" max="2276" width="1.7109375" style="86" customWidth="1"/>
    <col min="2277" max="2277" width="7.85546875" style="86" customWidth="1"/>
    <col min="2278" max="2278" width="8.42578125" style="86" customWidth="1"/>
    <col min="2279" max="2279" width="19.28515625" style="86" customWidth="1"/>
    <col min="2280" max="2280" width="1.28515625" style="86" customWidth="1"/>
    <col min="2281" max="2282" width="1" style="86" customWidth="1"/>
    <col min="2283" max="2283" width="2.140625" style="86" customWidth="1"/>
    <col min="2284" max="2284" width="7.5703125" style="86" customWidth="1"/>
    <col min="2285" max="2285" width="7.140625" style="86" customWidth="1"/>
    <col min="2286" max="2286" width="1.85546875" style="86" customWidth="1"/>
    <col min="2287" max="2287" width="5.7109375" style="86" customWidth="1"/>
    <col min="2288" max="2288" width="1" style="86" customWidth="1"/>
    <col min="2289" max="2289" width="8.7109375" style="86" customWidth="1"/>
    <col min="2290" max="2290" width="3.85546875" style="86" customWidth="1"/>
    <col min="2291" max="2291" width="1" style="86" customWidth="1"/>
    <col min="2292" max="2292" width="7.28515625" style="86" customWidth="1"/>
    <col min="2293" max="2293" width="1.85546875" style="86" customWidth="1"/>
    <col min="2294" max="2294" width="3.28515625" style="86" customWidth="1"/>
    <col min="2295" max="2295" width="1" style="86" customWidth="1"/>
    <col min="2296" max="2296" width="1.28515625" style="86" customWidth="1"/>
    <col min="2297" max="2297" width="4.5703125" style="86" customWidth="1"/>
    <col min="2298" max="2298" width="3.5703125" style="86" customWidth="1"/>
    <col min="2299" max="2299" width="6.5703125" style="86" customWidth="1"/>
    <col min="2300" max="2304" width="8.85546875" style="86"/>
    <col min="2305" max="2305" width="2.5703125" style="86" customWidth="1"/>
    <col min="2306" max="2306" width="4.28515625" style="86" customWidth="1"/>
    <col min="2307" max="2307" width="1.7109375" style="86" customWidth="1"/>
    <col min="2308" max="2308" width="2.5703125" style="86" customWidth="1"/>
    <col min="2309" max="2309" width="1.7109375" style="86" customWidth="1"/>
    <col min="2310" max="2310" width="8.7109375" style="86" customWidth="1"/>
    <col min="2311" max="2311" width="6.28515625" style="86" customWidth="1"/>
    <col min="2312" max="2312" width="2.140625" style="86" customWidth="1"/>
    <col min="2313" max="2316" width="1.7109375" style="86" customWidth="1"/>
    <col min="2317" max="2317" width="7.85546875" style="86" customWidth="1"/>
    <col min="2318" max="2318" width="8.42578125" style="86" customWidth="1"/>
    <col min="2319" max="2319" width="19.28515625" style="86" customWidth="1"/>
    <col min="2320" max="2320" width="1.28515625" style="86" customWidth="1"/>
    <col min="2321" max="2322" width="1" style="86" customWidth="1"/>
    <col min="2323" max="2323" width="2.140625" style="86" customWidth="1"/>
    <col min="2324" max="2324" width="7.5703125" style="86" customWidth="1"/>
    <col min="2325" max="2325" width="7.140625" style="86" customWidth="1"/>
    <col min="2326" max="2326" width="1.85546875" style="86" customWidth="1"/>
    <col min="2327" max="2327" width="5.7109375" style="86" customWidth="1"/>
    <col min="2328" max="2328" width="1" style="86" customWidth="1"/>
    <col min="2329" max="2329" width="8.7109375" style="86" customWidth="1"/>
    <col min="2330" max="2330" width="3.85546875" style="86" customWidth="1"/>
    <col min="2331" max="2331" width="1" style="86" customWidth="1"/>
    <col min="2332" max="2332" width="7.28515625" style="86" customWidth="1"/>
    <col min="2333" max="2333" width="1.85546875" style="86" customWidth="1"/>
    <col min="2334" max="2334" width="3.28515625" style="86" customWidth="1"/>
    <col min="2335" max="2335" width="1" style="86" customWidth="1"/>
    <col min="2336" max="2336" width="1.28515625" style="86" customWidth="1"/>
    <col min="2337" max="2337" width="4.5703125" style="86" customWidth="1"/>
    <col min="2338" max="2338" width="3.5703125" style="86" customWidth="1"/>
    <col min="2339" max="2339" width="6.5703125" style="86" customWidth="1"/>
    <col min="2340" max="2340" width="8.85546875" style="86"/>
    <col min="2341" max="2341" width="2.5703125" style="86" customWidth="1"/>
    <col min="2342" max="2342" width="4.28515625" style="86" customWidth="1"/>
    <col min="2343" max="2343" width="1.7109375" style="86" customWidth="1"/>
    <col min="2344" max="2344" width="2.5703125" style="86" customWidth="1"/>
    <col min="2345" max="2345" width="1.7109375" style="86" customWidth="1"/>
    <col min="2346" max="2346" width="8.7109375" style="86" customWidth="1"/>
    <col min="2347" max="2347" width="6.28515625" style="86" customWidth="1"/>
    <col min="2348" max="2348" width="2.140625" style="86" customWidth="1"/>
    <col min="2349" max="2352" width="1.7109375" style="86" customWidth="1"/>
    <col min="2353" max="2353" width="7.85546875" style="86" customWidth="1"/>
    <col min="2354" max="2354" width="8.42578125" style="86" customWidth="1"/>
    <col min="2355" max="2355" width="19.28515625" style="86" customWidth="1"/>
    <col min="2356" max="2356" width="1.28515625" style="86" customWidth="1"/>
    <col min="2357" max="2358" width="1" style="86" customWidth="1"/>
    <col min="2359" max="2359" width="2.140625" style="86" customWidth="1"/>
    <col min="2360" max="2360" width="7.5703125" style="86" customWidth="1"/>
    <col min="2361" max="2361" width="7.140625" style="86" customWidth="1"/>
    <col min="2362" max="2362" width="1.85546875" style="86" customWidth="1"/>
    <col min="2363" max="2363" width="5.7109375" style="86" customWidth="1"/>
    <col min="2364" max="2364" width="1" style="86" customWidth="1"/>
    <col min="2365" max="2365" width="8.7109375" style="86" customWidth="1"/>
    <col min="2366" max="2366" width="3.85546875" style="86" customWidth="1"/>
    <col min="2367" max="2367" width="1" style="86" customWidth="1"/>
    <col min="2368" max="2368" width="7.28515625" style="86" customWidth="1"/>
    <col min="2369" max="2369" width="1.85546875" style="86" customWidth="1"/>
    <col min="2370" max="2370" width="3.28515625" style="86" customWidth="1"/>
    <col min="2371" max="2371" width="1" style="86" customWidth="1"/>
    <col min="2372" max="2372" width="1.28515625" style="86" customWidth="1"/>
    <col min="2373" max="2373" width="4.5703125" style="86" customWidth="1"/>
    <col min="2374" max="2374" width="3.5703125" style="86" customWidth="1"/>
    <col min="2375" max="2375" width="6.5703125" style="86" customWidth="1"/>
    <col min="2376" max="2376" width="8.85546875" style="86"/>
    <col min="2377" max="2377" width="2.5703125" style="86" customWidth="1"/>
    <col min="2378" max="2378" width="4.28515625" style="86" customWidth="1"/>
    <col min="2379" max="2379" width="1.7109375" style="86" customWidth="1"/>
    <col min="2380" max="2380" width="2.5703125" style="86" customWidth="1"/>
    <col min="2381" max="2381" width="1.7109375" style="86" customWidth="1"/>
    <col min="2382" max="2382" width="8.7109375" style="86" customWidth="1"/>
    <col min="2383" max="2383" width="6.28515625" style="86" customWidth="1"/>
    <col min="2384" max="2384" width="2.140625" style="86" customWidth="1"/>
    <col min="2385" max="2388" width="1.7109375" style="86" customWidth="1"/>
    <col min="2389" max="2389" width="7.85546875" style="86" customWidth="1"/>
    <col min="2390" max="2390" width="8.42578125" style="86" customWidth="1"/>
    <col min="2391" max="2391" width="19.28515625" style="86" customWidth="1"/>
    <col min="2392" max="2392" width="1.28515625" style="86" customWidth="1"/>
    <col min="2393" max="2394" width="1" style="86" customWidth="1"/>
    <col min="2395" max="2395" width="2.140625" style="86" customWidth="1"/>
    <col min="2396" max="2396" width="7.5703125" style="86" customWidth="1"/>
    <col min="2397" max="2397" width="7.140625" style="86" customWidth="1"/>
    <col min="2398" max="2398" width="1.85546875" style="86" customWidth="1"/>
    <col min="2399" max="2399" width="5.7109375" style="86" customWidth="1"/>
    <col min="2400" max="2400" width="1" style="86" customWidth="1"/>
    <col min="2401" max="2401" width="8.7109375" style="86" customWidth="1"/>
    <col min="2402" max="2402" width="3.85546875" style="86" customWidth="1"/>
    <col min="2403" max="2403" width="1" style="86" customWidth="1"/>
    <col min="2404" max="2404" width="7.28515625" style="86" customWidth="1"/>
    <col min="2405" max="2405" width="1.85546875" style="86" customWidth="1"/>
    <col min="2406" max="2406" width="3.28515625" style="86" customWidth="1"/>
    <col min="2407" max="2407" width="1" style="86" customWidth="1"/>
    <col min="2408" max="2408" width="1.28515625" style="86" customWidth="1"/>
    <col min="2409" max="2409" width="4.5703125" style="86" customWidth="1"/>
    <col min="2410" max="2410" width="3.5703125" style="86" customWidth="1"/>
    <col min="2411" max="2411" width="6.5703125" style="86" customWidth="1"/>
    <col min="2412" max="2412" width="8.85546875" style="86"/>
    <col min="2413" max="2413" width="2.5703125" style="86" customWidth="1"/>
    <col min="2414" max="2414" width="4.28515625" style="86" customWidth="1"/>
    <col min="2415" max="2415" width="1.7109375" style="86" customWidth="1"/>
    <col min="2416" max="2416" width="2.5703125" style="86" customWidth="1"/>
    <col min="2417" max="2417" width="1.7109375" style="86" customWidth="1"/>
    <col min="2418" max="2418" width="8.7109375" style="86" customWidth="1"/>
    <col min="2419" max="2419" width="6.28515625" style="86" customWidth="1"/>
    <col min="2420" max="2420" width="2.140625" style="86" customWidth="1"/>
    <col min="2421" max="2424" width="1.7109375" style="86" customWidth="1"/>
    <col min="2425" max="2425" width="7.85546875" style="86" customWidth="1"/>
    <col min="2426" max="2426" width="8.42578125" style="86" customWidth="1"/>
    <col min="2427" max="2427" width="19.28515625" style="86" customWidth="1"/>
    <col min="2428" max="2428" width="1.28515625" style="86" customWidth="1"/>
    <col min="2429" max="2430" width="1" style="86" customWidth="1"/>
    <col min="2431" max="2431" width="2.140625" style="86" customWidth="1"/>
    <col min="2432" max="2432" width="7.5703125" style="86" customWidth="1"/>
    <col min="2433" max="2433" width="7.140625" style="86" customWidth="1"/>
    <col min="2434" max="2434" width="1.85546875" style="86" customWidth="1"/>
    <col min="2435" max="2435" width="5.7109375" style="86" customWidth="1"/>
    <col min="2436" max="2436" width="1" style="86" customWidth="1"/>
    <col min="2437" max="2437" width="8.7109375" style="86" customWidth="1"/>
    <col min="2438" max="2438" width="3.85546875" style="86" customWidth="1"/>
    <col min="2439" max="2439" width="1" style="86" customWidth="1"/>
    <col min="2440" max="2440" width="7.28515625" style="86" customWidth="1"/>
    <col min="2441" max="2441" width="1.85546875" style="86" customWidth="1"/>
    <col min="2442" max="2442" width="3.28515625" style="86" customWidth="1"/>
    <col min="2443" max="2443" width="1" style="86" customWidth="1"/>
    <col min="2444" max="2444" width="1.28515625" style="86" customWidth="1"/>
    <col min="2445" max="2445" width="4.5703125" style="86" customWidth="1"/>
    <col min="2446" max="2446" width="3.5703125" style="86" customWidth="1"/>
    <col min="2447" max="2447" width="6.5703125" style="86" customWidth="1"/>
    <col min="2448" max="2448" width="8.85546875" style="86"/>
    <col min="2449" max="2449" width="2.5703125" style="86" customWidth="1"/>
    <col min="2450" max="2450" width="4.28515625" style="86" customWidth="1"/>
    <col min="2451" max="2451" width="1.7109375" style="86" customWidth="1"/>
    <col min="2452" max="2452" width="2.5703125" style="86" customWidth="1"/>
    <col min="2453" max="2453" width="1.7109375" style="86" customWidth="1"/>
    <col min="2454" max="2454" width="8.7109375" style="86" customWidth="1"/>
    <col min="2455" max="2455" width="6.28515625" style="86" customWidth="1"/>
    <col min="2456" max="2456" width="2.140625" style="86" customWidth="1"/>
    <col min="2457" max="2460" width="1.7109375" style="86" customWidth="1"/>
    <col min="2461" max="2461" width="7.85546875" style="86" customWidth="1"/>
    <col min="2462" max="2462" width="8.42578125" style="86" customWidth="1"/>
    <col min="2463" max="2463" width="19.28515625" style="86" customWidth="1"/>
    <col min="2464" max="2464" width="1.28515625" style="86" customWidth="1"/>
    <col min="2465" max="2466" width="1" style="86" customWidth="1"/>
    <col min="2467" max="2467" width="2.140625" style="86" customWidth="1"/>
    <col min="2468" max="2468" width="7.5703125" style="86" customWidth="1"/>
    <col min="2469" max="2469" width="7.140625" style="86" customWidth="1"/>
    <col min="2470" max="2470" width="1.85546875" style="86" customWidth="1"/>
    <col min="2471" max="2471" width="5.7109375" style="86" customWidth="1"/>
    <col min="2472" max="2472" width="1" style="86" customWidth="1"/>
    <col min="2473" max="2473" width="8.7109375" style="86" customWidth="1"/>
    <col min="2474" max="2474" width="3.85546875" style="86" customWidth="1"/>
    <col min="2475" max="2475" width="1" style="86" customWidth="1"/>
    <col min="2476" max="2476" width="7.28515625" style="86" customWidth="1"/>
    <col min="2477" max="2477" width="1.85546875" style="86" customWidth="1"/>
    <col min="2478" max="2478" width="3.28515625" style="86" customWidth="1"/>
    <col min="2479" max="2479" width="1" style="86" customWidth="1"/>
    <col min="2480" max="2480" width="1.28515625" style="86" customWidth="1"/>
    <col min="2481" max="2481" width="4.5703125" style="86" customWidth="1"/>
    <col min="2482" max="2482" width="3.5703125" style="86" customWidth="1"/>
    <col min="2483" max="2483" width="6.5703125" style="86" customWidth="1"/>
    <col min="2484" max="2484" width="8.85546875" style="86"/>
    <col min="2485" max="2485" width="2.5703125" style="86" customWidth="1"/>
    <col min="2486" max="2486" width="4.28515625" style="86" customWidth="1"/>
    <col min="2487" max="2487" width="1.7109375" style="86" customWidth="1"/>
    <col min="2488" max="2488" width="2.5703125" style="86" customWidth="1"/>
    <col min="2489" max="2489" width="1.7109375" style="86" customWidth="1"/>
    <col min="2490" max="2490" width="8.7109375" style="86" customWidth="1"/>
    <col min="2491" max="2491" width="6.28515625" style="86" customWidth="1"/>
    <col min="2492" max="2492" width="2.140625" style="86" customWidth="1"/>
    <col min="2493" max="2496" width="1.7109375" style="86" customWidth="1"/>
    <col min="2497" max="2497" width="7.85546875" style="86" customWidth="1"/>
    <col min="2498" max="2498" width="8.42578125" style="86" customWidth="1"/>
    <col min="2499" max="2499" width="19.28515625" style="86" customWidth="1"/>
    <col min="2500" max="2500" width="1.28515625" style="86" customWidth="1"/>
    <col min="2501" max="2502" width="1" style="86" customWidth="1"/>
    <col min="2503" max="2503" width="2.140625" style="86" customWidth="1"/>
    <col min="2504" max="2504" width="7.5703125" style="86" customWidth="1"/>
    <col min="2505" max="2505" width="7.140625" style="86" customWidth="1"/>
    <col min="2506" max="2506" width="1.85546875" style="86" customWidth="1"/>
    <col min="2507" max="2507" width="5.7109375" style="86" customWidth="1"/>
    <col min="2508" max="2508" width="1" style="86" customWidth="1"/>
    <col min="2509" max="2509" width="8.7109375" style="86" customWidth="1"/>
    <col min="2510" max="2510" width="3.85546875" style="86" customWidth="1"/>
    <col min="2511" max="2511" width="1" style="86" customWidth="1"/>
    <col min="2512" max="2512" width="7.28515625" style="86" customWidth="1"/>
    <col min="2513" max="2513" width="1.85546875" style="86" customWidth="1"/>
    <col min="2514" max="2514" width="3.28515625" style="86" customWidth="1"/>
    <col min="2515" max="2515" width="1" style="86" customWidth="1"/>
    <col min="2516" max="2516" width="1.28515625" style="86" customWidth="1"/>
    <col min="2517" max="2517" width="4.5703125" style="86" customWidth="1"/>
    <col min="2518" max="2518" width="3.5703125" style="86" customWidth="1"/>
    <col min="2519" max="2519" width="6.5703125" style="86" customWidth="1"/>
    <col min="2520" max="2520" width="8.85546875" style="86"/>
    <col min="2521" max="2521" width="2.5703125" style="86" customWidth="1"/>
    <col min="2522" max="2522" width="4.28515625" style="86" customWidth="1"/>
    <col min="2523" max="2523" width="1.7109375" style="86" customWidth="1"/>
    <col min="2524" max="2524" width="2.5703125" style="86" customWidth="1"/>
    <col min="2525" max="2525" width="1.7109375" style="86" customWidth="1"/>
    <col min="2526" max="2526" width="8.7109375" style="86" customWidth="1"/>
    <col min="2527" max="2527" width="6.28515625" style="86" customWidth="1"/>
    <col min="2528" max="2528" width="2.140625" style="86" customWidth="1"/>
    <col min="2529" max="2532" width="1.7109375" style="86" customWidth="1"/>
    <col min="2533" max="2533" width="7.85546875" style="86" customWidth="1"/>
    <col min="2534" max="2534" width="8.42578125" style="86" customWidth="1"/>
    <col min="2535" max="2535" width="19.28515625" style="86" customWidth="1"/>
    <col min="2536" max="2536" width="1.28515625" style="86" customWidth="1"/>
    <col min="2537" max="2538" width="1" style="86" customWidth="1"/>
    <col min="2539" max="2539" width="2.140625" style="86" customWidth="1"/>
    <col min="2540" max="2540" width="7.5703125" style="86" customWidth="1"/>
    <col min="2541" max="2541" width="7.140625" style="86" customWidth="1"/>
    <col min="2542" max="2542" width="1.85546875" style="86" customWidth="1"/>
    <col min="2543" max="2543" width="5.7109375" style="86" customWidth="1"/>
    <col min="2544" max="2544" width="1" style="86" customWidth="1"/>
    <col min="2545" max="2545" width="8.7109375" style="86" customWidth="1"/>
    <col min="2546" max="2546" width="3.85546875" style="86" customWidth="1"/>
    <col min="2547" max="2547" width="1" style="86" customWidth="1"/>
    <col min="2548" max="2548" width="7.28515625" style="86" customWidth="1"/>
    <col min="2549" max="2549" width="1.85546875" style="86" customWidth="1"/>
    <col min="2550" max="2550" width="3.28515625" style="86" customWidth="1"/>
    <col min="2551" max="2551" width="1" style="86" customWidth="1"/>
    <col min="2552" max="2552" width="1.28515625" style="86" customWidth="1"/>
    <col min="2553" max="2553" width="4.5703125" style="86" customWidth="1"/>
    <col min="2554" max="2554" width="3.5703125" style="86" customWidth="1"/>
    <col min="2555" max="2555" width="6.5703125" style="86" customWidth="1"/>
    <col min="2556" max="2560" width="8.85546875" style="86"/>
    <col min="2561" max="2561" width="2.5703125" style="86" customWidth="1"/>
    <col min="2562" max="2562" width="4.28515625" style="86" customWidth="1"/>
    <col min="2563" max="2563" width="1.7109375" style="86" customWidth="1"/>
    <col min="2564" max="2564" width="2.5703125" style="86" customWidth="1"/>
    <col min="2565" max="2565" width="1.7109375" style="86" customWidth="1"/>
    <col min="2566" max="2566" width="8.7109375" style="86" customWidth="1"/>
    <col min="2567" max="2567" width="6.28515625" style="86" customWidth="1"/>
    <col min="2568" max="2568" width="2.140625" style="86" customWidth="1"/>
    <col min="2569" max="2572" width="1.7109375" style="86" customWidth="1"/>
    <col min="2573" max="2573" width="7.85546875" style="86" customWidth="1"/>
    <col min="2574" max="2574" width="8.42578125" style="86" customWidth="1"/>
    <col min="2575" max="2575" width="19.28515625" style="86" customWidth="1"/>
    <col min="2576" max="2576" width="1.28515625" style="86" customWidth="1"/>
    <col min="2577" max="2578" width="1" style="86" customWidth="1"/>
    <col min="2579" max="2579" width="2.140625" style="86" customWidth="1"/>
    <col min="2580" max="2580" width="7.5703125" style="86" customWidth="1"/>
    <col min="2581" max="2581" width="7.140625" style="86" customWidth="1"/>
    <col min="2582" max="2582" width="1.85546875" style="86" customWidth="1"/>
    <col min="2583" max="2583" width="5.7109375" style="86" customWidth="1"/>
    <col min="2584" max="2584" width="1" style="86" customWidth="1"/>
    <col min="2585" max="2585" width="8.7109375" style="86" customWidth="1"/>
    <col min="2586" max="2586" width="3.85546875" style="86" customWidth="1"/>
    <col min="2587" max="2587" width="1" style="86" customWidth="1"/>
    <col min="2588" max="2588" width="7.28515625" style="86" customWidth="1"/>
    <col min="2589" max="2589" width="1.85546875" style="86" customWidth="1"/>
    <col min="2590" max="2590" width="3.28515625" style="86" customWidth="1"/>
    <col min="2591" max="2591" width="1" style="86" customWidth="1"/>
    <col min="2592" max="2592" width="1.28515625" style="86" customWidth="1"/>
    <col min="2593" max="2593" width="4.5703125" style="86" customWidth="1"/>
    <col min="2594" max="2594" width="3.5703125" style="86" customWidth="1"/>
    <col min="2595" max="2595" width="6.5703125" style="86" customWidth="1"/>
    <col min="2596" max="2596" width="8.85546875" style="86"/>
    <col min="2597" max="2597" width="2.5703125" style="86" customWidth="1"/>
    <col min="2598" max="2598" width="4.28515625" style="86" customWidth="1"/>
    <col min="2599" max="2599" width="1.7109375" style="86" customWidth="1"/>
    <col min="2600" max="2600" width="2.5703125" style="86" customWidth="1"/>
    <col min="2601" max="2601" width="1.7109375" style="86" customWidth="1"/>
    <col min="2602" max="2602" width="8.7109375" style="86" customWidth="1"/>
    <col min="2603" max="2603" width="6.28515625" style="86" customWidth="1"/>
    <col min="2604" max="2604" width="2.140625" style="86" customWidth="1"/>
    <col min="2605" max="2608" width="1.7109375" style="86" customWidth="1"/>
    <col min="2609" max="2609" width="7.85546875" style="86" customWidth="1"/>
    <col min="2610" max="2610" width="8.42578125" style="86" customWidth="1"/>
    <col min="2611" max="2611" width="19.28515625" style="86" customWidth="1"/>
    <col min="2612" max="2612" width="1.28515625" style="86" customWidth="1"/>
    <col min="2613" max="2614" width="1" style="86" customWidth="1"/>
    <col min="2615" max="2615" width="2.140625" style="86" customWidth="1"/>
    <col min="2616" max="2616" width="7.5703125" style="86" customWidth="1"/>
    <col min="2617" max="2617" width="7.140625" style="86" customWidth="1"/>
    <col min="2618" max="2618" width="1.85546875" style="86" customWidth="1"/>
    <col min="2619" max="2619" width="5.7109375" style="86" customWidth="1"/>
    <col min="2620" max="2620" width="1" style="86" customWidth="1"/>
    <col min="2621" max="2621" width="8.7109375" style="86" customWidth="1"/>
    <col min="2622" max="2622" width="3.85546875" style="86" customWidth="1"/>
    <col min="2623" max="2623" width="1" style="86" customWidth="1"/>
    <col min="2624" max="2624" width="7.28515625" style="86" customWidth="1"/>
    <col min="2625" max="2625" width="1.85546875" style="86" customWidth="1"/>
    <col min="2626" max="2626" width="3.28515625" style="86" customWidth="1"/>
    <col min="2627" max="2627" width="1" style="86" customWidth="1"/>
    <col min="2628" max="2628" width="1.28515625" style="86" customWidth="1"/>
    <col min="2629" max="2629" width="4.5703125" style="86" customWidth="1"/>
    <col min="2630" max="2630" width="3.5703125" style="86" customWidth="1"/>
    <col min="2631" max="2631" width="6.5703125" style="86" customWidth="1"/>
    <col min="2632" max="2632" width="8.85546875" style="86"/>
    <col min="2633" max="2633" width="2.5703125" style="86" customWidth="1"/>
    <col min="2634" max="2634" width="4.28515625" style="86" customWidth="1"/>
    <col min="2635" max="2635" width="1.7109375" style="86" customWidth="1"/>
    <col min="2636" max="2636" width="2.5703125" style="86" customWidth="1"/>
    <col min="2637" max="2637" width="1.7109375" style="86" customWidth="1"/>
    <col min="2638" max="2638" width="8.7109375" style="86" customWidth="1"/>
    <col min="2639" max="2639" width="6.28515625" style="86" customWidth="1"/>
    <col min="2640" max="2640" width="2.140625" style="86" customWidth="1"/>
    <col min="2641" max="2644" width="1.7109375" style="86" customWidth="1"/>
    <col min="2645" max="2645" width="7.85546875" style="86" customWidth="1"/>
    <col min="2646" max="2646" width="8.42578125" style="86" customWidth="1"/>
    <col min="2647" max="2647" width="19.28515625" style="86" customWidth="1"/>
    <col min="2648" max="2648" width="1.28515625" style="86" customWidth="1"/>
    <col min="2649" max="2650" width="1" style="86" customWidth="1"/>
    <col min="2651" max="2651" width="2.140625" style="86" customWidth="1"/>
    <col min="2652" max="2652" width="7.5703125" style="86" customWidth="1"/>
    <col min="2653" max="2653" width="7.140625" style="86" customWidth="1"/>
    <col min="2654" max="2654" width="1.85546875" style="86" customWidth="1"/>
    <col min="2655" max="2655" width="5.7109375" style="86" customWidth="1"/>
    <col min="2656" max="2656" width="1" style="86" customWidth="1"/>
    <col min="2657" max="2657" width="8.7109375" style="86" customWidth="1"/>
    <col min="2658" max="2658" width="3.85546875" style="86" customWidth="1"/>
    <col min="2659" max="2659" width="1" style="86" customWidth="1"/>
    <col min="2660" max="2660" width="7.28515625" style="86" customWidth="1"/>
    <col min="2661" max="2661" width="1.85546875" style="86" customWidth="1"/>
    <col min="2662" max="2662" width="3.28515625" style="86" customWidth="1"/>
    <col min="2663" max="2663" width="1" style="86" customWidth="1"/>
    <col min="2664" max="2664" width="1.28515625" style="86" customWidth="1"/>
    <col min="2665" max="2665" width="4.5703125" style="86" customWidth="1"/>
    <col min="2666" max="2666" width="3.5703125" style="86" customWidth="1"/>
    <col min="2667" max="2667" width="6.5703125" style="86" customWidth="1"/>
    <col min="2668" max="2668" width="8.85546875" style="86"/>
    <col min="2669" max="2669" width="2.5703125" style="86" customWidth="1"/>
    <col min="2670" max="2670" width="4.28515625" style="86" customWidth="1"/>
    <col min="2671" max="2671" width="1.7109375" style="86" customWidth="1"/>
    <col min="2672" max="2672" width="2.5703125" style="86" customWidth="1"/>
    <col min="2673" max="2673" width="1.7109375" style="86" customWidth="1"/>
    <col min="2674" max="2674" width="8.7109375" style="86" customWidth="1"/>
    <col min="2675" max="2675" width="6.28515625" style="86" customWidth="1"/>
    <col min="2676" max="2676" width="2.140625" style="86" customWidth="1"/>
    <col min="2677" max="2680" width="1.7109375" style="86" customWidth="1"/>
    <col min="2681" max="2681" width="7.85546875" style="86" customWidth="1"/>
    <col min="2682" max="2682" width="8.42578125" style="86" customWidth="1"/>
    <col min="2683" max="2683" width="19.28515625" style="86" customWidth="1"/>
    <col min="2684" max="2684" width="1.28515625" style="86" customWidth="1"/>
    <col min="2685" max="2686" width="1" style="86" customWidth="1"/>
    <col min="2687" max="2687" width="2.140625" style="86" customWidth="1"/>
    <col min="2688" max="2688" width="7.5703125" style="86" customWidth="1"/>
    <col min="2689" max="2689" width="7.140625" style="86" customWidth="1"/>
    <col min="2690" max="2690" width="1.85546875" style="86" customWidth="1"/>
    <col min="2691" max="2691" width="5.7109375" style="86" customWidth="1"/>
    <col min="2692" max="2692" width="1" style="86" customWidth="1"/>
    <col min="2693" max="2693" width="8.7109375" style="86" customWidth="1"/>
    <col min="2694" max="2694" width="3.85546875" style="86" customWidth="1"/>
    <col min="2695" max="2695" width="1" style="86" customWidth="1"/>
    <col min="2696" max="2696" width="7.28515625" style="86" customWidth="1"/>
    <col min="2697" max="2697" width="1.85546875" style="86" customWidth="1"/>
    <col min="2698" max="2698" width="3.28515625" style="86" customWidth="1"/>
    <col min="2699" max="2699" width="1" style="86" customWidth="1"/>
    <col min="2700" max="2700" width="1.28515625" style="86" customWidth="1"/>
    <col min="2701" max="2701" width="4.5703125" style="86" customWidth="1"/>
    <col min="2702" max="2702" width="3.5703125" style="86" customWidth="1"/>
    <col min="2703" max="2703" width="6.5703125" style="86" customWidth="1"/>
    <col min="2704" max="2704" width="8.85546875" style="86"/>
    <col min="2705" max="2705" width="2.5703125" style="86" customWidth="1"/>
    <col min="2706" max="2706" width="4.28515625" style="86" customWidth="1"/>
    <col min="2707" max="2707" width="1.7109375" style="86" customWidth="1"/>
    <col min="2708" max="2708" width="2.5703125" style="86" customWidth="1"/>
    <col min="2709" max="2709" width="1.7109375" style="86" customWidth="1"/>
    <col min="2710" max="2710" width="8.7109375" style="86" customWidth="1"/>
    <col min="2711" max="2711" width="6.28515625" style="86" customWidth="1"/>
    <col min="2712" max="2712" width="2.140625" style="86" customWidth="1"/>
    <col min="2713" max="2716" width="1.7109375" style="86" customWidth="1"/>
    <col min="2717" max="2717" width="7.85546875" style="86" customWidth="1"/>
    <col min="2718" max="2718" width="8.42578125" style="86" customWidth="1"/>
    <col min="2719" max="2719" width="19.28515625" style="86" customWidth="1"/>
    <col min="2720" max="2720" width="1.28515625" style="86" customWidth="1"/>
    <col min="2721" max="2722" width="1" style="86" customWidth="1"/>
    <col min="2723" max="2723" width="2.140625" style="86" customWidth="1"/>
    <col min="2724" max="2724" width="7.5703125" style="86" customWidth="1"/>
    <col min="2725" max="2725" width="7.140625" style="86" customWidth="1"/>
    <col min="2726" max="2726" width="1.85546875" style="86" customWidth="1"/>
    <col min="2727" max="2727" width="5.7109375" style="86" customWidth="1"/>
    <col min="2728" max="2728" width="1" style="86" customWidth="1"/>
    <col min="2729" max="2729" width="8.7109375" style="86" customWidth="1"/>
    <col min="2730" max="2730" width="3.85546875" style="86" customWidth="1"/>
    <col min="2731" max="2731" width="1" style="86" customWidth="1"/>
    <col min="2732" max="2732" width="7.28515625" style="86" customWidth="1"/>
    <col min="2733" max="2733" width="1.85546875" style="86" customWidth="1"/>
    <col min="2734" max="2734" width="3.28515625" style="86" customWidth="1"/>
    <col min="2735" max="2735" width="1" style="86" customWidth="1"/>
    <col min="2736" max="2736" width="1.28515625" style="86" customWidth="1"/>
    <col min="2737" max="2737" width="4.5703125" style="86" customWidth="1"/>
    <col min="2738" max="2738" width="3.5703125" style="86" customWidth="1"/>
    <col min="2739" max="2739" width="6.5703125" style="86" customWidth="1"/>
    <col min="2740" max="2740" width="8.85546875" style="86"/>
    <col min="2741" max="2741" width="2.5703125" style="86" customWidth="1"/>
    <col min="2742" max="2742" width="4.28515625" style="86" customWidth="1"/>
    <col min="2743" max="2743" width="1.7109375" style="86" customWidth="1"/>
    <col min="2744" max="2744" width="2.5703125" style="86" customWidth="1"/>
    <col min="2745" max="2745" width="1.7109375" style="86" customWidth="1"/>
    <col min="2746" max="2746" width="8.7109375" style="86" customWidth="1"/>
    <col min="2747" max="2747" width="6.28515625" style="86" customWidth="1"/>
    <col min="2748" max="2748" width="2.140625" style="86" customWidth="1"/>
    <col min="2749" max="2752" width="1.7109375" style="86" customWidth="1"/>
    <col min="2753" max="2753" width="7.85546875" style="86" customWidth="1"/>
    <col min="2754" max="2754" width="8.42578125" style="86" customWidth="1"/>
    <col min="2755" max="2755" width="19.28515625" style="86" customWidth="1"/>
    <col min="2756" max="2756" width="1.28515625" style="86" customWidth="1"/>
    <col min="2757" max="2758" width="1" style="86" customWidth="1"/>
    <col min="2759" max="2759" width="2.140625" style="86" customWidth="1"/>
    <col min="2760" max="2760" width="7.5703125" style="86" customWidth="1"/>
    <col min="2761" max="2761" width="7.140625" style="86" customWidth="1"/>
    <col min="2762" max="2762" width="1.85546875" style="86" customWidth="1"/>
    <col min="2763" max="2763" width="5.7109375" style="86" customWidth="1"/>
    <col min="2764" max="2764" width="1" style="86" customWidth="1"/>
    <col min="2765" max="2765" width="8.7109375" style="86" customWidth="1"/>
    <col min="2766" max="2766" width="3.85546875" style="86" customWidth="1"/>
    <col min="2767" max="2767" width="1" style="86" customWidth="1"/>
    <col min="2768" max="2768" width="7.28515625" style="86" customWidth="1"/>
    <col min="2769" max="2769" width="1.85546875" style="86" customWidth="1"/>
    <col min="2770" max="2770" width="3.28515625" style="86" customWidth="1"/>
    <col min="2771" max="2771" width="1" style="86" customWidth="1"/>
    <col min="2772" max="2772" width="1.28515625" style="86" customWidth="1"/>
    <col min="2773" max="2773" width="4.5703125" style="86" customWidth="1"/>
    <col min="2774" max="2774" width="3.5703125" style="86" customWidth="1"/>
    <col min="2775" max="2775" width="6.5703125" style="86" customWidth="1"/>
    <col min="2776" max="2776" width="8.85546875" style="86"/>
    <col min="2777" max="2777" width="2.5703125" style="86" customWidth="1"/>
    <col min="2778" max="2778" width="4.28515625" style="86" customWidth="1"/>
    <col min="2779" max="2779" width="1.7109375" style="86" customWidth="1"/>
    <col min="2780" max="2780" width="2.5703125" style="86" customWidth="1"/>
    <col min="2781" max="2781" width="1.7109375" style="86" customWidth="1"/>
    <col min="2782" max="2782" width="8.7109375" style="86" customWidth="1"/>
    <col min="2783" max="2783" width="6.28515625" style="86" customWidth="1"/>
    <col min="2784" max="2784" width="2.140625" style="86" customWidth="1"/>
    <col min="2785" max="2788" width="1.7109375" style="86" customWidth="1"/>
    <col min="2789" max="2789" width="7.85546875" style="86" customWidth="1"/>
    <col min="2790" max="2790" width="8.42578125" style="86" customWidth="1"/>
    <col min="2791" max="2791" width="19.28515625" style="86" customWidth="1"/>
    <col min="2792" max="2792" width="1.28515625" style="86" customWidth="1"/>
    <col min="2793" max="2794" width="1" style="86" customWidth="1"/>
    <col min="2795" max="2795" width="2.140625" style="86" customWidth="1"/>
    <col min="2796" max="2796" width="7.5703125" style="86" customWidth="1"/>
    <col min="2797" max="2797" width="7.140625" style="86" customWidth="1"/>
    <col min="2798" max="2798" width="1.85546875" style="86" customWidth="1"/>
    <col min="2799" max="2799" width="5.7109375" style="86" customWidth="1"/>
    <col min="2800" max="2800" width="1" style="86" customWidth="1"/>
    <col min="2801" max="2801" width="8.7109375" style="86" customWidth="1"/>
    <col min="2802" max="2802" width="3.85546875" style="86" customWidth="1"/>
    <col min="2803" max="2803" width="1" style="86" customWidth="1"/>
    <col min="2804" max="2804" width="7.28515625" style="86" customWidth="1"/>
    <col min="2805" max="2805" width="1.85546875" style="86" customWidth="1"/>
    <col min="2806" max="2806" width="3.28515625" style="86" customWidth="1"/>
    <col min="2807" max="2807" width="1" style="86" customWidth="1"/>
    <col min="2808" max="2808" width="1.28515625" style="86" customWidth="1"/>
    <col min="2809" max="2809" width="4.5703125" style="86" customWidth="1"/>
    <col min="2810" max="2810" width="3.5703125" style="86" customWidth="1"/>
    <col min="2811" max="2811" width="6.5703125" style="86" customWidth="1"/>
    <col min="2812" max="2816" width="8.85546875" style="86"/>
    <col min="2817" max="2817" width="2.5703125" style="86" customWidth="1"/>
    <col min="2818" max="2818" width="4.28515625" style="86" customWidth="1"/>
    <col min="2819" max="2819" width="1.7109375" style="86" customWidth="1"/>
    <col min="2820" max="2820" width="2.5703125" style="86" customWidth="1"/>
    <col min="2821" max="2821" width="1.7109375" style="86" customWidth="1"/>
    <col min="2822" max="2822" width="8.7109375" style="86" customWidth="1"/>
    <col min="2823" max="2823" width="6.28515625" style="86" customWidth="1"/>
    <col min="2824" max="2824" width="2.140625" style="86" customWidth="1"/>
    <col min="2825" max="2828" width="1.7109375" style="86" customWidth="1"/>
    <col min="2829" max="2829" width="7.85546875" style="86" customWidth="1"/>
    <col min="2830" max="2830" width="8.42578125" style="86" customWidth="1"/>
    <col min="2831" max="2831" width="19.28515625" style="86" customWidth="1"/>
    <col min="2832" max="2832" width="1.28515625" style="86" customWidth="1"/>
    <col min="2833" max="2834" width="1" style="86" customWidth="1"/>
    <col min="2835" max="2835" width="2.140625" style="86" customWidth="1"/>
    <col min="2836" max="2836" width="7.5703125" style="86" customWidth="1"/>
    <col min="2837" max="2837" width="7.140625" style="86" customWidth="1"/>
    <col min="2838" max="2838" width="1.85546875" style="86" customWidth="1"/>
    <col min="2839" max="2839" width="5.7109375" style="86" customWidth="1"/>
    <col min="2840" max="2840" width="1" style="86" customWidth="1"/>
    <col min="2841" max="2841" width="8.7109375" style="86" customWidth="1"/>
    <col min="2842" max="2842" width="3.85546875" style="86" customWidth="1"/>
    <col min="2843" max="2843" width="1" style="86" customWidth="1"/>
    <col min="2844" max="2844" width="7.28515625" style="86" customWidth="1"/>
    <col min="2845" max="2845" width="1.85546875" style="86" customWidth="1"/>
    <col min="2846" max="2846" width="3.28515625" style="86" customWidth="1"/>
    <col min="2847" max="2847" width="1" style="86" customWidth="1"/>
    <col min="2848" max="2848" width="1.28515625" style="86" customWidth="1"/>
    <col min="2849" max="2849" width="4.5703125" style="86" customWidth="1"/>
    <col min="2850" max="2850" width="3.5703125" style="86" customWidth="1"/>
    <col min="2851" max="2851" width="6.5703125" style="86" customWidth="1"/>
    <col min="2852" max="2852" width="8.85546875" style="86"/>
    <col min="2853" max="2853" width="2.5703125" style="86" customWidth="1"/>
    <col min="2854" max="2854" width="4.28515625" style="86" customWidth="1"/>
    <col min="2855" max="2855" width="1.7109375" style="86" customWidth="1"/>
    <col min="2856" max="2856" width="2.5703125" style="86" customWidth="1"/>
    <col min="2857" max="2857" width="1.7109375" style="86" customWidth="1"/>
    <col min="2858" max="2858" width="8.7109375" style="86" customWidth="1"/>
    <col min="2859" max="2859" width="6.28515625" style="86" customWidth="1"/>
    <col min="2860" max="2860" width="2.140625" style="86" customWidth="1"/>
    <col min="2861" max="2864" width="1.7109375" style="86" customWidth="1"/>
    <col min="2865" max="2865" width="7.85546875" style="86" customWidth="1"/>
    <col min="2866" max="2866" width="8.42578125" style="86" customWidth="1"/>
    <col min="2867" max="2867" width="19.28515625" style="86" customWidth="1"/>
    <col min="2868" max="2868" width="1.28515625" style="86" customWidth="1"/>
    <col min="2869" max="2870" width="1" style="86" customWidth="1"/>
    <col min="2871" max="2871" width="2.140625" style="86" customWidth="1"/>
    <col min="2872" max="2872" width="7.5703125" style="86" customWidth="1"/>
    <col min="2873" max="2873" width="7.140625" style="86" customWidth="1"/>
    <col min="2874" max="2874" width="1.85546875" style="86" customWidth="1"/>
    <col min="2875" max="2875" width="5.7109375" style="86" customWidth="1"/>
    <col min="2876" max="2876" width="1" style="86" customWidth="1"/>
    <col min="2877" max="2877" width="8.7109375" style="86" customWidth="1"/>
    <col min="2878" max="2878" width="3.85546875" style="86" customWidth="1"/>
    <col min="2879" max="2879" width="1" style="86" customWidth="1"/>
    <col min="2880" max="2880" width="7.28515625" style="86" customWidth="1"/>
    <col min="2881" max="2881" width="1.85546875" style="86" customWidth="1"/>
    <col min="2882" max="2882" width="3.28515625" style="86" customWidth="1"/>
    <col min="2883" max="2883" width="1" style="86" customWidth="1"/>
    <col min="2884" max="2884" width="1.28515625" style="86" customWidth="1"/>
    <col min="2885" max="2885" width="4.5703125" style="86" customWidth="1"/>
    <col min="2886" max="2886" width="3.5703125" style="86" customWidth="1"/>
    <col min="2887" max="2887" width="6.5703125" style="86" customWidth="1"/>
    <col min="2888" max="2888" width="8.85546875" style="86"/>
    <col min="2889" max="2889" width="2.5703125" style="86" customWidth="1"/>
    <col min="2890" max="2890" width="4.28515625" style="86" customWidth="1"/>
    <col min="2891" max="2891" width="1.7109375" style="86" customWidth="1"/>
    <col min="2892" max="2892" width="2.5703125" style="86" customWidth="1"/>
    <col min="2893" max="2893" width="1.7109375" style="86" customWidth="1"/>
    <col min="2894" max="2894" width="8.7109375" style="86" customWidth="1"/>
    <col min="2895" max="2895" width="6.28515625" style="86" customWidth="1"/>
    <col min="2896" max="2896" width="2.140625" style="86" customWidth="1"/>
    <col min="2897" max="2900" width="1.7109375" style="86" customWidth="1"/>
    <col min="2901" max="2901" width="7.85546875" style="86" customWidth="1"/>
    <col min="2902" max="2902" width="8.42578125" style="86" customWidth="1"/>
    <col min="2903" max="2903" width="19.28515625" style="86" customWidth="1"/>
    <col min="2904" max="2904" width="1.28515625" style="86" customWidth="1"/>
    <col min="2905" max="2906" width="1" style="86" customWidth="1"/>
    <col min="2907" max="2907" width="2.140625" style="86" customWidth="1"/>
    <col min="2908" max="2908" width="7.5703125" style="86" customWidth="1"/>
    <col min="2909" max="2909" width="7.140625" style="86" customWidth="1"/>
    <col min="2910" max="2910" width="1.85546875" style="86" customWidth="1"/>
    <col min="2911" max="2911" width="5.7109375" style="86" customWidth="1"/>
    <col min="2912" max="2912" width="1" style="86" customWidth="1"/>
    <col min="2913" max="2913" width="8.7109375" style="86" customWidth="1"/>
    <col min="2914" max="2914" width="3.85546875" style="86" customWidth="1"/>
    <col min="2915" max="2915" width="1" style="86" customWidth="1"/>
    <col min="2916" max="2916" width="7.28515625" style="86" customWidth="1"/>
    <col min="2917" max="2917" width="1.85546875" style="86" customWidth="1"/>
    <col min="2918" max="2918" width="3.28515625" style="86" customWidth="1"/>
    <col min="2919" max="2919" width="1" style="86" customWidth="1"/>
    <col min="2920" max="2920" width="1.28515625" style="86" customWidth="1"/>
    <col min="2921" max="2921" width="4.5703125" style="86" customWidth="1"/>
    <col min="2922" max="2922" width="3.5703125" style="86" customWidth="1"/>
    <col min="2923" max="2923" width="6.5703125" style="86" customWidth="1"/>
    <col min="2924" max="2924" width="8.85546875" style="86"/>
    <col min="2925" max="2925" width="2.5703125" style="86" customWidth="1"/>
    <col min="2926" max="2926" width="4.28515625" style="86" customWidth="1"/>
    <col min="2927" max="2927" width="1.7109375" style="86" customWidth="1"/>
    <col min="2928" max="2928" width="2.5703125" style="86" customWidth="1"/>
    <col min="2929" max="2929" width="1.7109375" style="86" customWidth="1"/>
    <col min="2930" max="2930" width="8.7109375" style="86" customWidth="1"/>
    <col min="2931" max="2931" width="6.28515625" style="86" customWidth="1"/>
    <col min="2932" max="2932" width="2.140625" style="86" customWidth="1"/>
    <col min="2933" max="2936" width="1.7109375" style="86" customWidth="1"/>
    <col min="2937" max="2937" width="7.85546875" style="86" customWidth="1"/>
    <col min="2938" max="2938" width="8.42578125" style="86" customWidth="1"/>
    <col min="2939" max="2939" width="19.28515625" style="86" customWidth="1"/>
    <col min="2940" max="2940" width="1.28515625" style="86" customWidth="1"/>
    <col min="2941" max="2942" width="1" style="86" customWidth="1"/>
    <col min="2943" max="2943" width="2.140625" style="86" customWidth="1"/>
    <col min="2944" max="2944" width="7.5703125" style="86" customWidth="1"/>
    <col min="2945" max="2945" width="7.140625" style="86" customWidth="1"/>
    <col min="2946" max="2946" width="1.85546875" style="86" customWidth="1"/>
    <col min="2947" max="2947" width="5.7109375" style="86" customWidth="1"/>
    <col min="2948" max="2948" width="1" style="86" customWidth="1"/>
    <col min="2949" max="2949" width="8.7109375" style="86" customWidth="1"/>
    <col min="2950" max="2950" width="3.85546875" style="86" customWidth="1"/>
    <col min="2951" max="2951" width="1" style="86" customWidth="1"/>
    <col min="2952" max="2952" width="7.28515625" style="86" customWidth="1"/>
    <col min="2953" max="2953" width="1.85546875" style="86" customWidth="1"/>
    <col min="2954" max="2954" width="3.28515625" style="86" customWidth="1"/>
    <col min="2955" max="2955" width="1" style="86" customWidth="1"/>
    <col min="2956" max="2956" width="1.28515625" style="86" customWidth="1"/>
    <col min="2957" max="2957" width="4.5703125" style="86" customWidth="1"/>
    <col min="2958" max="2958" width="3.5703125" style="86" customWidth="1"/>
    <col min="2959" max="2959" width="6.5703125" style="86" customWidth="1"/>
    <col min="2960" max="2960" width="8.85546875" style="86"/>
    <col min="2961" max="2961" width="2.5703125" style="86" customWidth="1"/>
    <col min="2962" max="2962" width="4.28515625" style="86" customWidth="1"/>
    <col min="2963" max="2963" width="1.7109375" style="86" customWidth="1"/>
    <col min="2964" max="2964" width="2.5703125" style="86" customWidth="1"/>
    <col min="2965" max="2965" width="1.7109375" style="86" customWidth="1"/>
    <col min="2966" max="2966" width="8.7109375" style="86" customWidth="1"/>
    <col min="2967" max="2967" width="6.28515625" style="86" customWidth="1"/>
    <col min="2968" max="2968" width="2.140625" style="86" customWidth="1"/>
    <col min="2969" max="2972" width="1.7109375" style="86" customWidth="1"/>
    <col min="2973" max="2973" width="7.85546875" style="86" customWidth="1"/>
    <col min="2974" max="2974" width="8.42578125" style="86" customWidth="1"/>
    <col min="2975" max="2975" width="19.28515625" style="86" customWidth="1"/>
    <col min="2976" max="2976" width="1.28515625" style="86" customWidth="1"/>
    <col min="2977" max="2978" width="1" style="86" customWidth="1"/>
    <col min="2979" max="2979" width="2.140625" style="86" customWidth="1"/>
    <col min="2980" max="2980" width="7.5703125" style="86" customWidth="1"/>
    <col min="2981" max="2981" width="7.140625" style="86" customWidth="1"/>
    <col min="2982" max="2982" width="1.85546875" style="86" customWidth="1"/>
    <col min="2983" max="2983" width="5.7109375" style="86" customWidth="1"/>
    <col min="2984" max="2984" width="1" style="86" customWidth="1"/>
    <col min="2985" max="2985" width="8.7109375" style="86" customWidth="1"/>
    <col min="2986" max="2986" width="3.85546875" style="86" customWidth="1"/>
    <col min="2987" max="2987" width="1" style="86" customWidth="1"/>
    <col min="2988" max="2988" width="7.28515625" style="86" customWidth="1"/>
    <col min="2989" max="2989" width="1.85546875" style="86" customWidth="1"/>
    <col min="2990" max="2990" width="3.28515625" style="86" customWidth="1"/>
    <col min="2991" max="2991" width="1" style="86" customWidth="1"/>
    <col min="2992" max="2992" width="1.28515625" style="86" customWidth="1"/>
    <col min="2993" max="2993" width="4.5703125" style="86" customWidth="1"/>
    <col min="2994" max="2994" width="3.5703125" style="86" customWidth="1"/>
    <col min="2995" max="2995" width="6.5703125" style="86" customWidth="1"/>
    <col min="2996" max="2996" width="8.85546875" style="86"/>
    <col min="2997" max="2997" width="2.5703125" style="86" customWidth="1"/>
    <col min="2998" max="2998" width="4.28515625" style="86" customWidth="1"/>
    <col min="2999" max="2999" width="1.7109375" style="86" customWidth="1"/>
    <col min="3000" max="3000" width="2.5703125" style="86" customWidth="1"/>
    <col min="3001" max="3001" width="1.7109375" style="86" customWidth="1"/>
    <col min="3002" max="3002" width="8.7109375" style="86" customWidth="1"/>
    <col min="3003" max="3003" width="6.28515625" style="86" customWidth="1"/>
    <col min="3004" max="3004" width="2.140625" style="86" customWidth="1"/>
    <col min="3005" max="3008" width="1.7109375" style="86" customWidth="1"/>
    <col min="3009" max="3009" width="7.85546875" style="86" customWidth="1"/>
    <col min="3010" max="3010" width="8.42578125" style="86" customWidth="1"/>
    <col min="3011" max="3011" width="19.28515625" style="86" customWidth="1"/>
    <col min="3012" max="3012" width="1.28515625" style="86" customWidth="1"/>
    <col min="3013" max="3014" width="1" style="86" customWidth="1"/>
    <col min="3015" max="3015" width="2.140625" style="86" customWidth="1"/>
    <col min="3016" max="3016" width="7.5703125" style="86" customWidth="1"/>
    <col min="3017" max="3017" width="7.140625" style="86" customWidth="1"/>
    <col min="3018" max="3018" width="1.85546875" style="86" customWidth="1"/>
    <col min="3019" max="3019" width="5.7109375" style="86" customWidth="1"/>
    <col min="3020" max="3020" width="1" style="86" customWidth="1"/>
    <col min="3021" max="3021" width="8.7109375" style="86" customWidth="1"/>
    <col min="3022" max="3022" width="3.85546875" style="86" customWidth="1"/>
    <col min="3023" max="3023" width="1" style="86" customWidth="1"/>
    <col min="3024" max="3024" width="7.28515625" style="86" customWidth="1"/>
    <col min="3025" max="3025" width="1.85546875" style="86" customWidth="1"/>
    <col min="3026" max="3026" width="3.28515625" style="86" customWidth="1"/>
    <col min="3027" max="3027" width="1" style="86" customWidth="1"/>
    <col min="3028" max="3028" width="1.28515625" style="86" customWidth="1"/>
    <col min="3029" max="3029" width="4.5703125" style="86" customWidth="1"/>
    <col min="3030" max="3030" width="3.5703125" style="86" customWidth="1"/>
    <col min="3031" max="3031" width="6.5703125" style="86" customWidth="1"/>
    <col min="3032" max="3032" width="8.85546875" style="86"/>
    <col min="3033" max="3033" width="2.5703125" style="86" customWidth="1"/>
    <col min="3034" max="3034" width="4.28515625" style="86" customWidth="1"/>
    <col min="3035" max="3035" width="1.7109375" style="86" customWidth="1"/>
    <col min="3036" max="3036" width="2.5703125" style="86" customWidth="1"/>
    <col min="3037" max="3037" width="1.7109375" style="86" customWidth="1"/>
    <col min="3038" max="3038" width="8.7109375" style="86" customWidth="1"/>
    <col min="3039" max="3039" width="6.28515625" style="86" customWidth="1"/>
    <col min="3040" max="3040" width="2.140625" style="86" customWidth="1"/>
    <col min="3041" max="3044" width="1.7109375" style="86" customWidth="1"/>
    <col min="3045" max="3045" width="7.85546875" style="86" customWidth="1"/>
    <col min="3046" max="3046" width="8.42578125" style="86" customWidth="1"/>
    <col min="3047" max="3047" width="19.28515625" style="86" customWidth="1"/>
    <col min="3048" max="3048" width="1.28515625" style="86" customWidth="1"/>
    <col min="3049" max="3050" width="1" style="86" customWidth="1"/>
    <col min="3051" max="3051" width="2.140625" style="86" customWidth="1"/>
    <col min="3052" max="3052" width="7.5703125" style="86" customWidth="1"/>
    <col min="3053" max="3053" width="7.140625" style="86" customWidth="1"/>
    <col min="3054" max="3054" width="1.85546875" style="86" customWidth="1"/>
    <col min="3055" max="3055" width="5.7109375" style="86" customWidth="1"/>
    <col min="3056" max="3056" width="1" style="86" customWidth="1"/>
    <col min="3057" max="3057" width="8.7109375" style="86" customWidth="1"/>
    <col min="3058" max="3058" width="3.85546875" style="86" customWidth="1"/>
    <col min="3059" max="3059" width="1" style="86" customWidth="1"/>
    <col min="3060" max="3060" width="7.28515625" style="86" customWidth="1"/>
    <col min="3061" max="3061" width="1.85546875" style="86" customWidth="1"/>
    <col min="3062" max="3062" width="3.28515625" style="86" customWidth="1"/>
    <col min="3063" max="3063" width="1" style="86" customWidth="1"/>
    <col min="3064" max="3064" width="1.28515625" style="86" customWidth="1"/>
    <col min="3065" max="3065" width="4.5703125" style="86" customWidth="1"/>
    <col min="3066" max="3066" width="3.5703125" style="86" customWidth="1"/>
    <col min="3067" max="3067" width="6.5703125" style="86" customWidth="1"/>
    <col min="3068" max="3072" width="8.85546875" style="86"/>
    <col min="3073" max="3073" width="2.5703125" style="86" customWidth="1"/>
    <col min="3074" max="3074" width="4.28515625" style="86" customWidth="1"/>
    <col min="3075" max="3075" width="1.7109375" style="86" customWidth="1"/>
    <col min="3076" max="3076" width="2.5703125" style="86" customWidth="1"/>
    <col min="3077" max="3077" width="1.7109375" style="86" customWidth="1"/>
    <col min="3078" max="3078" width="8.7109375" style="86" customWidth="1"/>
    <col min="3079" max="3079" width="6.28515625" style="86" customWidth="1"/>
    <col min="3080" max="3080" width="2.140625" style="86" customWidth="1"/>
    <col min="3081" max="3084" width="1.7109375" style="86" customWidth="1"/>
    <col min="3085" max="3085" width="7.85546875" style="86" customWidth="1"/>
    <col min="3086" max="3086" width="8.42578125" style="86" customWidth="1"/>
    <col min="3087" max="3087" width="19.28515625" style="86" customWidth="1"/>
    <col min="3088" max="3088" width="1.28515625" style="86" customWidth="1"/>
    <col min="3089" max="3090" width="1" style="86" customWidth="1"/>
    <col min="3091" max="3091" width="2.140625" style="86" customWidth="1"/>
    <col min="3092" max="3092" width="7.5703125" style="86" customWidth="1"/>
    <col min="3093" max="3093" width="7.140625" style="86" customWidth="1"/>
    <col min="3094" max="3094" width="1.85546875" style="86" customWidth="1"/>
    <col min="3095" max="3095" width="5.7109375" style="86" customWidth="1"/>
    <col min="3096" max="3096" width="1" style="86" customWidth="1"/>
    <col min="3097" max="3097" width="8.7109375" style="86" customWidth="1"/>
    <col min="3098" max="3098" width="3.85546875" style="86" customWidth="1"/>
    <col min="3099" max="3099" width="1" style="86" customWidth="1"/>
    <col min="3100" max="3100" width="7.28515625" style="86" customWidth="1"/>
    <col min="3101" max="3101" width="1.85546875" style="86" customWidth="1"/>
    <col min="3102" max="3102" width="3.28515625" style="86" customWidth="1"/>
    <col min="3103" max="3103" width="1" style="86" customWidth="1"/>
    <col min="3104" max="3104" width="1.28515625" style="86" customWidth="1"/>
    <col min="3105" max="3105" width="4.5703125" style="86" customWidth="1"/>
    <col min="3106" max="3106" width="3.5703125" style="86" customWidth="1"/>
    <col min="3107" max="3107" width="6.5703125" style="86" customWidth="1"/>
    <col min="3108" max="3108" width="8.85546875" style="86"/>
    <col min="3109" max="3109" width="2.5703125" style="86" customWidth="1"/>
    <col min="3110" max="3110" width="4.28515625" style="86" customWidth="1"/>
    <col min="3111" max="3111" width="1.7109375" style="86" customWidth="1"/>
    <col min="3112" max="3112" width="2.5703125" style="86" customWidth="1"/>
    <col min="3113" max="3113" width="1.7109375" style="86" customWidth="1"/>
    <col min="3114" max="3114" width="8.7109375" style="86" customWidth="1"/>
    <col min="3115" max="3115" width="6.28515625" style="86" customWidth="1"/>
    <col min="3116" max="3116" width="2.140625" style="86" customWidth="1"/>
    <col min="3117" max="3120" width="1.7109375" style="86" customWidth="1"/>
    <col min="3121" max="3121" width="7.85546875" style="86" customWidth="1"/>
    <col min="3122" max="3122" width="8.42578125" style="86" customWidth="1"/>
    <col min="3123" max="3123" width="19.28515625" style="86" customWidth="1"/>
    <col min="3124" max="3124" width="1.28515625" style="86" customWidth="1"/>
    <col min="3125" max="3126" width="1" style="86" customWidth="1"/>
    <col min="3127" max="3127" width="2.140625" style="86" customWidth="1"/>
    <col min="3128" max="3128" width="7.5703125" style="86" customWidth="1"/>
    <col min="3129" max="3129" width="7.140625" style="86" customWidth="1"/>
    <col min="3130" max="3130" width="1.85546875" style="86" customWidth="1"/>
    <col min="3131" max="3131" width="5.7109375" style="86" customWidth="1"/>
    <col min="3132" max="3132" width="1" style="86" customWidth="1"/>
    <col min="3133" max="3133" width="8.7109375" style="86" customWidth="1"/>
    <col min="3134" max="3134" width="3.85546875" style="86" customWidth="1"/>
    <col min="3135" max="3135" width="1" style="86" customWidth="1"/>
    <col min="3136" max="3136" width="7.28515625" style="86" customWidth="1"/>
    <col min="3137" max="3137" width="1.85546875" style="86" customWidth="1"/>
    <col min="3138" max="3138" width="3.28515625" style="86" customWidth="1"/>
    <col min="3139" max="3139" width="1" style="86" customWidth="1"/>
    <col min="3140" max="3140" width="1.28515625" style="86" customWidth="1"/>
    <col min="3141" max="3141" width="4.5703125" style="86" customWidth="1"/>
    <col min="3142" max="3142" width="3.5703125" style="86" customWidth="1"/>
    <col min="3143" max="3143" width="6.5703125" style="86" customWidth="1"/>
    <col min="3144" max="3144" width="8.85546875" style="86"/>
    <col min="3145" max="3145" width="2.5703125" style="86" customWidth="1"/>
    <col min="3146" max="3146" width="4.28515625" style="86" customWidth="1"/>
    <col min="3147" max="3147" width="1.7109375" style="86" customWidth="1"/>
    <col min="3148" max="3148" width="2.5703125" style="86" customWidth="1"/>
    <col min="3149" max="3149" width="1.7109375" style="86" customWidth="1"/>
    <col min="3150" max="3150" width="8.7109375" style="86" customWidth="1"/>
    <col min="3151" max="3151" width="6.28515625" style="86" customWidth="1"/>
    <col min="3152" max="3152" width="2.140625" style="86" customWidth="1"/>
    <col min="3153" max="3156" width="1.7109375" style="86" customWidth="1"/>
    <col min="3157" max="3157" width="7.85546875" style="86" customWidth="1"/>
    <col min="3158" max="3158" width="8.42578125" style="86" customWidth="1"/>
    <col min="3159" max="3159" width="19.28515625" style="86" customWidth="1"/>
    <col min="3160" max="3160" width="1.28515625" style="86" customWidth="1"/>
    <col min="3161" max="3162" width="1" style="86" customWidth="1"/>
    <col min="3163" max="3163" width="2.140625" style="86" customWidth="1"/>
    <col min="3164" max="3164" width="7.5703125" style="86" customWidth="1"/>
    <col min="3165" max="3165" width="7.140625" style="86" customWidth="1"/>
    <col min="3166" max="3166" width="1.85546875" style="86" customWidth="1"/>
    <col min="3167" max="3167" width="5.7109375" style="86" customWidth="1"/>
    <col min="3168" max="3168" width="1" style="86" customWidth="1"/>
    <col min="3169" max="3169" width="8.7109375" style="86" customWidth="1"/>
    <col min="3170" max="3170" width="3.85546875" style="86" customWidth="1"/>
    <col min="3171" max="3171" width="1" style="86" customWidth="1"/>
    <col min="3172" max="3172" width="7.28515625" style="86" customWidth="1"/>
    <col min="3173" max="3173" width="1.85546875" style="86" customWidth="1"/>
    <col min="3174" max="3174" width="3.28515625" style="86" customWidth="1"/>
    <col min="3175" max="3175" width="1" style="86" customWidth="1"/>
    <col min="3176" max="3176" width="1.28515625" style="86" customWidth="1"/>
    <col min="3177" max="3177" width="4.5703125" style="86" customWidth="1"/>
    <col min="3178" max="3178" width="3.5703125" style="86" customWidth="1"/>
    <col min="3179" max="3179" width="6.5703125" style="86" customWidth="1"/>
    <col min="3180" max="3180" width="8.85546875" style="86"/>
    <col min="3181" max="3181" width="2.5703125" style="86" customWidth="1"/>
    <col min="3182" max="3182" width="4.28515625" style="86" customWidth="1"/>
    <col min="3183" max="3183" width="1.7109375" style="86" customWidth="1"/>
    <col min="3184" max="3184" width="2.5703125" style="86" customWidth="1"/>
    <col min="3185" max="3185" width="1.7109375" style="86" customWidth="1"/>
    <col min="3186" max="3186" width="8.7109375" style="86" customWidth="1"/>
    <col min="3187" max="3187" width="6.28515625" style="86" customWidth="1"/>
    <col min="3188" max="3188" width="2.140625" style="86" customWidth="1"/>
    <col min="3189" max="3192" width="1.7109375" style="86" customWidth="1"/>
    <col min="3193" max="3193" width="7.85546875" style="86" customWidth="1"/>
    <col min="3194" max="3194" width="8.42578125" style="86" customWidth="1"/>
    <col min="3195" max="3195" width="19.28515625" style="86" customWidth="1"/>
    <col min="3196" max="3196" width="1.28515625" style="86" customWidth="1"/>
    <col min="3197" max="3198" width="1" style="86" customWidth="1"/>
    <col min="3199" max="3199" width="2.140625" style="86" customWidth="1"/>
    <col min="3200" max="3200" width="7.5703125" style="86" customWidth="1"/>
    <col min="3201" max="3201" width="7.140625" style="86" customWidth="1"/>
    <col min="3202" max="3202" width="1.85546875" style="86" customWidth="1"/>
    <col min="3203" max="3203" width="5.7109375" style="86" customWidth="1"/>
    <col min="3204" max="3204" width="1" style="86" customWidth="1"/>
    <col min="3205" max="3205" width="8.7109375" style="86" customWidth="1"/>
    <col min="3206" max="3206" width="3.85546875" style="86" customWidth="1"/>
    <col min="3207" max="3207" width="1" style="86" customWidth="1"/>
    <col min="3208" max="3208" width="7.28515625" style="86" customWidth="1"/>
    <col min="3209" max="3209" width="1.85546875" style="86" customWidth="1"/>
    <col min="3210" max="3210" width="3.28515625" style="86" customWidth="1"/>
    <col min="3211" max="3211" width="1" style="86" customWidth="1"/>
    <col min="3212" max="3212" width="1.28515625" style="86" customWidth="1"/>
    <col min="3213" max="3213" width="4.5703125" style="86" customWidth="1"/>
    <col min="3214" max="3214" width="3.5703125" style="86" customWidth="1"/>
    <col min="3215" max="3215" width="6.5703125" style="86" customWidth="1"/>
    <col min="3216" max="3216" width="8.85546875" style="86"/>
    <col min="3217" max="3217" width="2.5703125" style="86" customWidth="1"/>
    <col min="3218" max="3218" width="4.28515625" style="86" customWidth="1"/>
    <col min="3219" max="3219" width="1.7109375" style="86" customWidth="1"/>
    <col min="3220" max="3220" width="2.5703125" style="86" customWidth="1"/>
    <col min="3221" max="3221" width="1.7109375" style="86" customWidth="1"/>
    <col min="3222" max="3222" width="8.7109375" style="86" customWidth="1"/>
    <col min="3223" max="3223" width="6.28515625" style="86" customWidth="1"/>
    <col min="3224" max="3224" width="2.140625" style="86" customWidth="1"/>
    <col min="3225" max="3228" width="1.7109375" style="86" customWidth="1"/>
    <col min="3229" max="3229" width="7.85546875" style="86" customWidth="1"/>
    <col min="3230" max="3230" width="8.42578125" style="86" customWidth="1"/>
    <col min="3231" max="3231" width="19.28515625" style="86" customWidth="1"/>
    <col min="3232" max="3232" width="1.28515625" style="86" customWidth="1"/>
    <col min="3233" max="3234" width="1" style="86" customWidth="1"/>
    <col min="3235" max="3235" width="2.140625" style="86" customWidth="1"/>
    <col min="3236" max="3236" width="7.5703125" style="86" customWidth="1"/>
    <col min="3237" max="3237" width="7.140625" style="86" customWidth="1"/>
    <col min="3238" max="3238" width="1.85546875" style="86" customWidth="1"/>
    <col min="3239" max="3239" width="5.7109375" style="86" customWidth="1"/>
    <col min="3240" max="3240" width="1" style="86" customWidth="1"/>
    <col min="3241" max="3241" width="8.7109375" style="86" customWidth="1"/>
    <col min="3242" max="3242" width="3.85546875" style="86" customWidth="1"/>
    <col min="3243" max="3243" width="1" style="86" customWidth="1"/>
    <col min="3244" max="3244" width="7.28515625" style="86" customWidth="1"/>
    <col min="3245" max="3245" width="1.85546875" style="86" customWidth="1"/>
    <col min="3246" max="3246" width="3.28515625" style="86" customWidth="1"/>
    <col min="3247" max="3247" width="1" style="86" customWidth="1"/>
    <col min="3248" max="3248" width="1.28515625" style="86" customWidth="1"/>
    <col min="3249" max="3249" width="4.5703125" style="86" customWidth="1"/>
    <col min="3250" max="3250" width="3.5703125" style="86" customWidth="1"/>
    <col min="3251" max="3251" width="6.5703125" style="86" customWidth="1"/>
    <col min="3252" max="3252" width="8.85546875" style="86"/>
    <col min="3253" max="3253" width="2.5703125" style="86" customWidth="1"/>
    <col min="3254" max="3254" width="4.28515625" style="86" customWidth="1"/>
    <col min="3255" max="3255" width="1.7109375" style="86" customWidth="1"/>
    <col min="3256" max="3256" width="2.5703125" style="86" customWidth="1"/>
    <col min="3257" max="3257" width="1.7109375" style="86" customWidth="1"/>
    <col min="3258" max="3258" width="8.7109375" style="86" customWidth="1"/>
    <col min="3259" max="3259" width="6.28515625" style="86" customWidth="1"/>
    <col min="3260" max="3260" width="2.140625" style="86" customWidth="1"/>
    <col min="3261" max="3264" width="1.7109375" style="86" customWidth="1"/>
    <col min="3265" max="3265" width="7.85546875" style="86" customWidth="1"/>
    <col min="3266" max="3266" width="8.42578125" style="86" customWidth="1"/>
    <col min="3267" max="3267" width="19.28515625" style="86" customWidth="1"/>
    <col min="3268" max="3268" width="1.28515625" style="86" customWidth="1"/>
    <col min="3269" max="3270" width="1" style="86" customWidth="1"/>
    <col min="3271" max="3271" width="2.140625" style="86" customWidth="1"/>
    <col min="3272" max="3272" width="7.5703125" style="86" customWidth="1"/>
    <col min="3273" max="3273" width="7.140625" style="86" customWidth="1"/>
    <col min="3274" max="3274" width="1.85546875" style="86" customWidth="1"/>
    <col min="3275" max="3275" width="5.7109375" style="86" customWidth="1"/>
    <col min="3276" max="3276" width="1" style="86" customWidth="1"/>
    <col min="3277" max="3277" width="8.7109375" style="86" customWidth="1"/>
    <col min="3278" max="3278" width="3.85546875" style="86" customWidth="1"/>
    <col min="3279" max="3279" width="1" style="86" customWidth="1"/>
    <col min="3280" max="3280" width="7.28515625" style="86" customWidth="1"/>
    <col min="3281" max="3281" width="1.85546875" style="86" customWidth="1"/>
    <col min="3282" max="3282" width="3.28515625" style="86" customWidth="1"/>
    <col min="3283" max="3283" width="1" style="86" customWidth="1"/>
    <col min="3284" max="3284" width="1.28515625" style="86" customWidth="1"/>
    <col min="3285" max="3285" width="4.5703125" style="86" customWidth="1"/>
    <col min="3286" max="3286" width="3.5703125" style="86" customWidth="1"/>
    <col min="3287" max="3287" width="6.5703125" style="86" customWidth="1"/>
    <col min="3288" max="3288" width="8.85546875" style="86"/>
    <col min="3289" max="3289" width="2.5703125" style="86" customWidth="1"/>
    <col min="3290" max="3290" width="4.28515625" style="86" customWidth="1"/>
    <col min="3291" max="3291" width="1.7109375" style="86" customWidth="1"/>
    <col min="3292" max="3292" width="2.5703125" style="86" customWidth="1"/>
    <col min="3293" max="3293" width="1.7109375" style="86" customWidth="1"/>
    <col min="3294" max="3294" width="8.7109375" style="86" customWidth="1"/>
    <col min="3295" max="3295" width="6.28515625" style="86" customWidth="1"/>
    <col min="3296" max="3296" width="2.140625" style="86" customWidth="1"/>
    <col min="3297" max="3300" width="1.7109375" style="86" customWidth="1"/>
    <col min="3301" max="3301" width="7.85546875" style="86" customWidth="1"/>
    <col min="3302" max="3302" width="8.42578125" style="86" customWidth="1"/>
    <col min="3303" max="3303" width="19.28515625" style="86" customWidth="1"/>
    <col min="3304" max="3304" width="1.28515625" style="86" customWidth="1"/>
    <col min="3305" max="3306" width="1" style="86" customWidth="1"/>
    <col min="3307" max="3307" width="2.140625" style="86" customWidth="1"/>
    <col min="3308" max="3308" width="7.5703125" style="86" customWidth="1"/>
    <col min="3309" max="3309" width="7.140625" style="86" customWidth="1"/>
    <col min="3310" max="3310" width="1.85546875" style="86" customWidth="1"/>
    <col min="3311" max="3311" width="5.7109375" style="86" customWidth="1"/>
    <col min="3312" max="3312" width="1" style="86" customWidth="1"/>
    <col min="3313" max="3313" width="8.7109375" style="86" customWidth="1"/>
    <col min="3314" max="3314" width="3.85546875" style="86" customWidth="1"/>
    <col min="3315" max="3315" width="1" style="86" customWidth="1"/>
    <col min="3316" max="3316" width="7.28515625" style="86" customWidth="1"/>
    <col min="3317" max="3317" width="1.85546875" style="86" customWidth="1"/>
    <col min="3318" max="3318" width="3.28515625" style="86" customWidth="1"/>
    <col min="3319" max="3319" width="1" style="86" customWidth="1"/>
    <col min="3320" max="3320" width="1.28515625" style="86" customWidth="1"/>
    <col min="3321" max="3321" width="4.5703125" style="86" customWidth="1"/>
    <col min="3322" max="3322" width="3.5703125" style="86" customWidth="1"/>
    <col min="3323" max="3323" width="6.5703125" style="86" customWidth="1"/>
    <col min="3324" max="3328" width="8.85546875" style="86"/>
    <col min="3329" max="3329" width="2.5703125" style="86" customWidth="1"/>
    <col min="3330" max="3330" width="4.28515625" style="86" customWidth="1"/>
    <col min="3331" max="3331" width="1.7109375" style="86" customWidth="1"/>
    <col min="3332" max="3332" width="2.5703125" style="86" customWidth="1"/>
    <col min="3333" max="3333" width="1.7109375" style="86" customWidth="1"/>
    <col min="3334" max="3334" width="8.7109375" style="86" customWidth="1"/>
    <col min="3335" max="3335" width="6.28515625" style="86" customWidth="1"/>
    <col min="3336" max="3336" width="2.140625" style="86" customWidth="1"/>
    <col min="3337" max="3340" width="1.7109375" style="86" customWidth="1"/>
    <col min="3341" max="3341" width="7.85546875" style="86" customWidth="1"/>
    <col min="3342" max="3342" width="8.42578125" style="86" customWidth="1"/>
    <col min="3343" max="3343" width="19.28515625" style="86" customWidth="1"/>
    <col min="3344" max="3344" width="1.28515625" style="86" customWidth="1"/>
    <col min="3345" max="3346" width="1" style="86" customWidth="1"/>
    <col min="3347" max="3347" width="2.140625" style="86" customWidth="1"/>
    <col min="3348" max="3348" width="7.5703125" style="86" customWidth="1"/>
    <col min="3349" max="3349" width="7.140625" style="86" customWidth="1"/>
    <col min="3350" max="3350" width="1.85546875" style="86" customWidth="1"/>
    <col min="3351" max="3351" width="5.7109375" style="86" customWidth="1"/>
    <col min="3352" max="3352" width="1" style="86" customWidth="1"/>
    <col min="3353" max="3353" width="8.7109375" style="86" customWidth="1"/>
    <col min="3354" max="3354" width="3.85546875" style="86" customWidth="1"/>
    <col min="3355" max="3355" width="1" style="86" customWidth="1"/>
    <col min="3356" max="3356" width="7.28515625" style="86" customWidth="1"/>
    <col min="3357" max="3357" width="1.85546875" style="86" customWidth="1"/>
    <col min="3358" max="3358" width="3.28515625" style="86" customWidth="1"/>
    <col min="3359" max="3359" width="1" style="86" customWidth="1"/>
    <col min="3360" max="3360" width="1.28515625" style="86" customWidth="1"/>
    <col min="3361" max="3361" width="4.5703125" style="86" customWidth="1"/>
    <col min="3362" max="3362" width="3.5703125" style="86" customWidth="1"/>
    <col min="3363" max="3363" width="6.5703125" style="86" customWidth="1"/>
    <col min="3364" max="3364" width="8.85546875" style="86"/>
    <col min="3365" max="3365" width="2.5703125" style="86" customWidth="1"/>
    <col min="3366" max="3366" width="4.28515625" style="86" customWidth="1"/>
    <col min="3367" max="3367" width="1.7109375" style="86" customWidth="1"/>
    <col min="3368" max="3368" width="2.5703125" style="86" customWidth="1"/>
    <col min="3369" max="3369" width="1.7109375" style="86" customWidth="1"/>
    <col min="3370" max="3370" width="8.7109375" style="86" customWidth="1"/>
    <col min="3371" max="3371" width="6.28515625" style="86" customWidth="1"/>
    <col min="3372" max="3372" width="2.140625" style="86" customWidth="1"/>
    <col min="3373" max="3376" width="1.7109375" style="86" customWidth="1"/>
    <col min="3377" max="3377" width="7.85546875" style="86" customWidth="1"/>
    <col min="3378" max="3378" width="8.42578125" style="86" customWidth="1"/>
    <col min="3379" max="3379" width="19.28515625" style="86" customWidth="1"/>
    <col min="3380" max="3380" width="1.28515625" style="86" customWidth="1"/>
    <col min="3381" max="3382" width="1" style="86" customWidth="1"/>
    <col min="3383" max="3383" width="2.140625" style="86" customWidth="1"/>
    <col min="3384" max="3384" width="7.5703125" style="86" customWidth="1"/>
    <col min="3385" max="3385" width="7.140625" style="86" customWidth="1"/>
    <col min="3386" max="3386" width="1.85546875" style="86" customWidth="1"/>
    <col min="3387" max="3387" width="5.7109375" style="86" customWidth="1"/>
    <col min="3388" max="3388" width="1" style="86" customWidth="1"/>
    <col min="3389" max="3389" width="8.7109375" style="86" customWidth="1"/>
    <col min="3390" max="3390" width="3.85546875" style="86" customWidth="1"/>
    <col min="3391" max="3391" width="1" style="86" customWidth="1"/>
    <col min="3392" max="3392" width="7.28515625" style="86" customWidth="1"/>
    <col min="3393" max="3393" width="1.85546875" style="86" customWidth="1"/>
    <col min="3394" max="3394" width="3.28515625" style="86" customWidth="1"/>
    <col min="3395" max="3395" width="1" style="86" customWidth="1"/>
    <col min="3396" max="3396" width="1.28515625" style="86" customWidth="1"/>
    <col min="3397" max="3397" width="4.5703125" style="86" customWidth="1"/>
    <col min="3398" max="3398" width="3.5703125" style="86" customWidth="1"/>
    <col min="3399" max="3399" width="6.5703125" style="86" customWidth="1"/>
    <col min="3400" max="3400" width="8.85546875" style="86"/>
    <col min="3401" max="3401" width="2.5703125" style="86" customWidth="1"/>
    <col min="3402" max="3402" width="4.28515625" style="86" customWidth="1"/>
    <col min="3403" max="3403" width="1.7109375" style="86" customWidth="1"/>
    <col min="3404" max="3404" width="2.5703125" style="86" customWidth="1"/>
    <col min="3405" max="3405" width="1.7109375" style="86" customWidth="1"/>
    <col min="3406" max="3406" width="8.7109375" style="86" customWidth="1"/>
    <col min="3407" max="3407" width="6.28515625" style="86" customWidth="1"/>
    <col min="3408" max="3408" width="2.140625" style="86" customWidth="1"/>
    <col min="3409" max="3412" width="1.7109375" style="86" customWidth="1"/>
    <col min="3413" max="3413" width="7.85546875" style="86" customWidth="1"/>
    <col min="3414" max="3414" width="8.42578125" style="86" customWidth="1"/>
    <col min="3415" max="3415" width="19.28515625" style="86" customWidth="1"/>
    <col min="3416" max="3416" width="1.28515625" style="86" customWidth="1"/>
    <col min="3417" max="3418" width="1" style="86" customWidth="1"/>
    <col min="3419" max="3419" width="2.140625" style="86" customWidth="1"/>
    <col min="3420" max="3420" width="7.5703125" style="86" customWidth="1"/>
    <col min="3421" max="3421" width="7.140625" style="86" customWidth="1"/>
    <col min="3422" max="3422" width="1.85546875" style="86" customWidth="1"/>
    <col min="3423" max="3423" width="5.7109375" style="86" customWidth="1"/>
    <col min="3424" max="3424" width="1" style="86" customWidth="1"/>
    <col min="3425" max="3425" width="8.7109375" style="86" customWidth="1"/>
    <col min="3426" max="3426" width="3.85546875" style="86" customWidth="1"/>
    <col min="3427" max="3427" width="1" style="86" customWidth="1"/>
    <col min="3428" max="3428" width="7.28515625" style="86" customWidth="1"/>
    <col min="3429" max="3429" width="1.85546875" style="86" customWidth="1"/>
    <col min="3430" max="3430" width="3.28515625" style="86" customWidth="1"/>
    <col min="3431" max="3431" width="1" style="86" customWidth="1"/>
    <col min="3432" max="3432" width="1.28515625" style="86" customWidth="1"/>
    <col min="3433" max="3433" width="4.5703125" style="86" customWidth="1"/>
    <col min="3434" max="3434" width="3.5703125" style="86" customWidth="1"/>
    <col min="3435" max="3435" width="6.5703125" style="86" customWidth="1"/>
    <col min="3436" max="3436" width="8.85546875" style="86"/>
    <col min="3437" max="3437" width="2.5703125" style="86" customWidth="1"/>
    <col min="3438" max="3438" width="4.28515625" style="86" customWidth="1"/>
    <col min="3439" max="3439" width="1.7109375" style="86" customWidth="1"/>
    <col min="3440" max="3440" width="2.5703125" style="86" customWidth="1"/>
    <col min="3441" max="3441" width="1.7109375" style="86" customWidth="1"/>
    <col min="3442" max="3442" width="8.7109375" style="86" customWidth="1"/>
    <col min="3443" max="3443" width="6.28515625" style="86" customWidth="1"/>
    <col min="3444" max="3444" width="2.140625" style="86" customWidth="1"/>
    <col min="3445" max="3448" width="1.7109375" style="86" customWidth="1"/>
    <col min="3449" max="3449" width="7.85546875" style="86" customWidth="1"/>
    <col min="3450" max="3450" width="8.42578125" style="86" customWidth="1"/>
    <col min="3451" max="3451" width="19.28515625" style="86" customWidth="1"/>
    <col min="3452" max="3452" width="1.28515625" style="86" customWidth="1"/>
    <col min="3453" max="3454" width="1" style="86" customWidth="1"/>
    <col min="3455" max="3455" width="2.140625" style="86" customWidth="1"/>
    <col min="3456" max="3456" width="7.5703125" style="86" customWidth="1"/>
    <col min="3457" max="3457" width="7.140625" style="86" customWidth="1"/>
    <col min="3458" max="3458" width="1.85546875" style="86" customWidth="1"/>
    <col min="3459" max="3459" width="5.7109375" style="86" customWidth="1"/>
    <col min="3460" max="3460" width="1" style="86" customWidth="1"/>
    <col min="3461" max="3461" width="8.7109375" style="86" customWidth="1"/>
    <col min="3462" max="3462" width="3.85546875" style="86" customWidth="1"/>
    <col min="3463" max="3463" width="1" style="86" customWidth="1"/>
    <col min="3464" max="3464" width="7.28515625" style="86" customWidth="1"/>
    <col min="3465" max="3465" width="1.85546875" style="86" customWidth="1"/>
    <col min="3466" max="3466" width="3.28515625" style="86" customWidth="1"/>
    <col min="3467" max="3467" width="1" style="86" customWidth="1"/>
    <col min="3468" max="3468" width="1.28515625" style="86" customWidth="1"/>
    <col min="3469" max="3469" width="4.5703125" style="86" customWidth="1"/>
    <col min="3470" max="3470" width="3.5703125" style="86" customWidth="1"/>
    <col min="3471" max="3471" width="6.5703125" style="86" customWidth="1"/>
    <col min="3472" max="3472" width="8.85546875" style="86"/>
    <col min="3473" max="3473" width="2.5703125" style="86" customWidth="1"/>
    <col min="3474" max="3474" width="4.28515625" style="86" customWidth="1"/>
    <col min="3475" max="3475" width="1.7109375" style="86" customWidth="1"/>
    <col min="3476" max="3476" width="2.5703125" style="86" customWidth="1"/>
    <col min="3477" max="3477" width="1.7109375" style="86" customWidth="1"/>
    <col min="3478" max="3478" width="8.7109375" style="86" customWidth="1"/>
    <col min="3479" max="3479" width="6.28515625" style="86" customWidth="1"/>
    <col min="3480" max="3480" width="2.140625" style="86" customWidth="1"/>
    <col min="3481" max="3484" width="1.7109375" style="86" customWidth="1"/>
    <col min="3485" max="3485" width="7.85546875" style="86" customWidth="1"/>
    <col min="3486" max="3486" width="8.42578125" style="86" customWidth="1"/>
    <col min="3487" max="3487" width="19.28515625" style="86" customWidth="1"/>
    <col min="3488" max="3488" width="1.28515625" style="86" customWidth="1"/>
    <col min="3489" max="3490" width="1" style="86" customWidth="1"/>
    <col min="3491" max="3491" width="2.140625" style="86" customWidth="1"/>
    <col min="3492" max="3492" width="7.5703125" style="86" customWidth="1"/>
    <col min="3493" max="3493" width="7.140625" style="86" customWidth="1"/>
    <col min="3494" max="3494" width="1.85546875" style="86" customWidth="1"/>
    <col min="3495" max="3495" width="5.7109375" style="86" customWidth="1"/>
    <col min="3496" max="3496" width="1" style="86" customWidth="1"/>
    <col min="3497" max="3497" width="8.7109375" style="86" customWidth="1"/>
    <col min="3498" max="3498" width="3.85546875" style="86" customWidth="1"/>
    <col min="3499" max="3499" width="1" style="86" customWidth="1"/>
    <col min="3500" max="3500" width="7.28515625" style="86" customWidth="1"/>
    <col min="3501" max="3501" width="1.85546875" style="86" customWidth="1"/>
    <col min="3502" max="3502" width="3.28515625" style="86" customWidth="1"/>
    <col min="3503" max="3503" width="1" style="86" customWidth="1"/>
    <col min="3504" max="3504" width="1.28515625" style="86" customWidth="1"/>
    <col min="3505" max="3505" width="4.5703125" style="86" customWidth="1"/>
    <col min="3506" max="3506" width="3.5703125" style="86" customWidth="1"/>
    <col min="3507" max="3507" width="6.5703125" style="86" customWidth="1"/>
    <col min="3508" max="3508" width="8.85546875" style="86"/>
    <col min="3509" max="3509" width="2.5703125" style="86" customWidth="1"/>
    <col min="3510" max="3510" width="4.28515625" style="86" customWidth="1"/>
    <col min="3511" max="3511" width="1.7109375" style="86" customWidth="1"/>
    <col min="3512" max="3512" width="2.5703125" style="86" customWidth="1"/>
    <col min="3513" max="3513" width="1.7109375" style="86" customWidth="1"/>
    <col min="3514" max="3514" width="8.7109375" style="86" customWidth="1"/>
    <col min="3515" max="3515" width="6.28515625" style="86" customWidth="1"/>
    <col min="3516" max="3516" width="2.140625" style="86" customWidth="1"/>
    <col min="3517" max="3520" width="1.7109375" style="86" customWidth="1"/>
    <col min="3521" max="3521" width="7.85546875" style="86" customWidth="1"/>
    <col min="3522" max="3522" width="8.42578125" style="86" customWidth="1"/>
    <col min="3523" max="3523" width="19.28515625" style="86" customWidth="1"/>
    <col min="3524" max="3524" width="1.28515625" style="86" customWidth="1"/>
    <col min="3525" max="3526" width="1" style="86" customWidth="1"/>
    <col min="3527" max="3527" width="2.140625" style="86" customWidth="1"/>
    <col min="3528" max="3528" width="7.5703125" style="86" customWidth="1"/>
    <col min="3529" max="3529" width="7.140625" style="86" customWidth="1"/>
    <col min="3530" max="3530" width="1.85546875" style="86" customWidth="1"/>
    <col min="3531" max="3531" width="5.7109375" style="86" customWidth="1"/>
    <col min="3532" max="3532" width="1" style="86" customWidth="1"/>
    <col min="3533" max="3533" width="8.7109375" style="86" customWidth="1"/>
    <col min="3534" max="3534" width="3.85546875" style="86" customWidth="1"/>
    <col min="3535" max="3535" width="1" style="86" customWidth="1"/>
    <col min="3536" max="3536" width="7.28515625" style="86" customWidth="1"/>
    <col min="3537" max="3537" width="1.85546875" style="86" customWidth="1"/>
    <col min="3538" max="3538" width="3.28515625" style="86" customWidth="1"/>
    <col min="3539" max="3539" width="1" style="86" customWidth="1"/>
    <col min="3540" max="3540" width="1.28515625" style="86" customWidth="1"/>
    <col min="3541" max="3541" width="4.5703125" style="86" customWidth="1"/>
    <col min="3542" max="3542" width="3.5703125" style="86" customWidth="1"/>
    <col min="3543" max="3543" width="6.5703125" style="86" customWidth="1"/>
    <col min="3544" max="3544" width="8.85546875" style="86"/>
    <col min="3545" max="3545" width="2.5703125" style="86" customWidth="1"/>
    <col min="3546" max="3546" width="4.28515625" style="86" customWidth="1"/>
    <col min="3547" max="3547" width="1.7109375" style="86" customWidth="1"/>
    <col min="3548" max="3548" width="2.5703125" style="86" customWidth="1"/>
    <col min="3549" max="3549" width="1.7109375" style="86" customWidth="1"/>
    <col min="3550" max="3550" width="8.7109375" style="86" customWidth="1"/>
    <col min="3551" max="3551" width="6.28515625" style="86" customWidth="1"/>
    <col min="3552" max="3552" width="2.140625" style="86" customWidth="1"/>
    <col min="3553" max="3556" width="1.7109375" style="86" customWidth="1"/>
    <col min="3557" max="3557" width="7.85546875" style="86" customWidth="1"/>
    <col min="3558" max="3558" width="8.42578125" style="86" customWidth="1"/>
    <col min="3559" max="3559" width="19.28515625" style="86" customWidth="1"/>
    <col min="3560" max="3560" width="1.28515625" style="86" customWidth="1"/>
    <col min="3561" max="3562" width="1" style="86" customWidth="1"/>
    <col min="3563" max="3563" width="2.140625" style="86" customWidth="1"/>
    <col min="3564" max="3564" width="7.5703125" style="86" customWidth="1"/>
    <col min="3565" max="3565" width="7.140625" style="86" customWidth="1"/>
    <col min="3566" max="3566" width="1.85546875" style="86" customWidth="1"/>
    <col min="3567" max="3567" width="5.7109375" style="86" customWidth="1"/>
    <col min="3568" max="3568" width="1" style="86" customWidth="1"/>
    <col min="3569" max="3569" width="8.7109375" style="86" customWidth="1"/>
    <col min="3570" max="3570" width="3.85546875" style="86" customWidth="1"/>
    <col min="3571" max="3571" width="1" style="86" customWidth="1"/>
    <col min="3572" max="3572" width="7.28515625" style="86" customWidth="1"/>
    <col min="3573" max="3573" width="1.85546875" style="86" customWidth="1"/>
    <col min="3574" max="3574" width="3.28515625" style="86" customWidth="1"/>
    <col min="3575" max="3575" width="1" style="86" customWidth="1"/>
    <col min="3576" max="3576" width="1.28515625" style="86" customWidth="1"/>
    <col min="3577" max="3577" width="4.5703125" style="86" customWidth="1"/>
    <col min="3578" max="3578" width="3.5703125" style="86" customWidth="1"/>
    <col min="3579" max="3579" width="6.5703125" style="86" customWidth="1"/>
    <col min="3580" max="3584" width="8.85546875" style="86"/>
    <col min="3585" max="3585" width="2.5703125" style="86" customWidth="1"/>
    <col min="3586" max="3586" width="4.28515625" style="86" customWidth="1"/>
    <col min="3587" max="3587" width="1.7109375" style="86" customWidth="1"/>
    <col min="3588" max="3588" width="2.5703125" style="86" customWidth="1"/>
    <col min="3589" max="3589" width="1.7109375" style="86" customWidth="1"/>
    <col min="3590" max="3590" width="8.7109375" style="86" customWidth="1"/>
    <col min="3591" max="3591" width="6.28515625" style="86" customWidth="1"/>
    <col min="3592" max="3592" width="2.140625" style="86" customWidth="1"/>
    <col min="3593" max="3596" width="1.7109375" style="86" customWidth="1"/>
    <col min="3597" max="3597" width="7.85546875" style="86" customWidth="1"/>
    <col min="3598" max="3598" width="8.42578125" style="86" customWidth="1"/>
    <col min="3599" max="3599" width="19.28515625" style="86" customWidth="1"/>
    <col min="3600" max="3600" width="1.28515625" style="86" customWidth="1"/>
    <col min="3601" max="3602" width="1" style="86" customWidth="1"/>
    <col min="3603" max="3603" width="2.140625" style="86" customWidth="1"/>
    <col min="3604" max="3604" width="7.5703125" style="86" customWidth="1"/>
    <col min="3605" max="3605" width="7.140625" style="86" customWidth="1"/>
    <col min="3606" max="3606" width="1.85546875" style="86" customWidth="1"/>
    <col min="3607" max="3607" width="5.7109375" style="86" customWidth="1"/>
    <col min="3608" max="3608" width="1" style="86" customWidth="1"/>
    <col min="3609" max="3609" width="8.7109375" style="86" customWidth="1"/>
    <col min="3610" max="3610" width="3.85546875" style="86" customWidth="1"/>
    <col min="3611" max="3611" width="1" style="86" customWidth="1"/>
    <col min="3612" max="3612" width="7.28515625" style="86" customWidth="1"/>
    <col min="3613" max="3613" width="1.85546875" style="86" customWidth="1"/>
    <col min="3614" max="3614" width="3.28515625" style="86" customWidth="1"/>
    <col min="3615" max="3615" width="1" style="86" customWidth="1"/>
    <col min="3616" max="3616" width="1.28515625" style="86" customWidth="1"/>
    <col min="3617" max="3617" width="4.5703125" style="86" customWidth="1"/>
    <col min="3618" max="3618" width="3.5703125" style="86" customWidth="1"/>
    <col min="3619" max="3619" width="6.5703125" style="86" customWidth="1"/>
    <col min="3620" max="3620" width="8.85546875" style="86"/>
    <col min="3621" max="3621" width="2.5703125" style="86" customWidth="1"/>
    <col min="3622" max="3622" width="4.28515625" style="86" customWidth="1"/>
    <col min="3623" max="3623" width="1.7109375" style="86" customWidth="1"/>
    <col min="3624" max="3624" width="2.5703125" style="86" customWidth="1"/>
    <col min="3625" max="3625" width="1.7109375" style="86" customWidth="1"/>
    <col min="3626" max="3626" width="8.7109375" style="86" customWidth="1"/>
    <col min="3627" max="3627" width="6.28515625" style="86" customWidth="1"/>
    <col min="3628" max="3628" width="2.140625" style="86" customWidth="1"/>
    <col min="3629" max="3632" width="1.7109375" style="86" customWidth="1"/>
    <col min="3633" max="3633" width="7.85546875" style="86" customWidth="1"/>
    <col min="3634" max="3634" width="8.42578125" style="86" customWidth="1"/>
    <col min="3635" max="3635" width="19.28515625" style="86" customWidth="1"/>
    <col min="3636" max="3636" width="1.28515625" style="86" customWidth="1"/>
    <col min="3637" max="3638" width="1" style="86" customWidth="1"/>
    <col min="3639" max="3639" width="2.140625" style="86" customWidth="1"/>
    <col min="3640" max="3640" width="7.5703125" style="86" customWidth="1"/>
    <col min="3641" max="3641" width="7.140625" style="86" customWidth="1"/>
    <col min="3642" max="3642" width="1.85546875" style="86" customWidth="1"/>
    <col min="3643" max="3643" width="5.7109375" style="86" customWidth="1"/>
    <col min="3644" max="3644" width="1" style="86" customWidth="1"/>
    <col min="3645" max="3645" width="8.7109375" style="86" customWidth="1"/>
    <col min="3646" max="3646" width="3.85546875" style="86" customWidth="1"/>
    <col min="3647" max="3647" width="1" style="86" customWidth="1"/>
    <col min="3648" max="3648" width="7.28515625" style="86" customWidth="1"/>
    <col min="3649" max="3649" width="1.85546875" style="86" customWidth="1"/>
    <col min="3650" max="3650" width="3.28515625" style="86" customWidth="1"/>
    <col min="3651" max="3651" width="1" style="86" customWidth="1"/>
    <col min="3652" max="3652" width="1.28515625" style="86" customWidth="1"/>
    <col min="3653" max="3653" width="4.5703125" style="86" customWidth="1"/>
    <col min="3654" max="3654" width="3.5703125" style="86" customWidth="1"/>
    <col min="3655" max="3655" width="6.5703125" style="86" customWidth="1"/>
    <col min="3656" max="3656" width="8.85546875" style="86"/>
    <col min="3657" max="3657" width="2.5703125" style="86" customWidth="1"/>
    <col min="3658" max="3658" width="4.28515625" style="86" customWidth="1"/>
    <col min="3659" max="3659" width="1.7109375" style="86" customWidth="1"/>
    <col min="3660" max="3660" width="2.5703125" style="86" customWidth="1"/>
    <col min="3661" max="3661" width="1.7109375" style="86" customWidth="1"/>
    <col min="3662" max="3662" width="8.7109375" style="86" customWidth="1"/>
    <col min="3663" max="3663" width="6.28515625" style="86" customWidth="1"/>
    <col min="3664" max="3664" width="2.140625" style="86" customWidth="1"/>
    <col min="3665" max="3668" width="1.7109375" style="86" customWidth="1"/>
    <col min="3669" max="3669" width="7.85546875" style="86" customWidth="1"/>
    <col min="3670" max="3670" width="8.42578125" style="86" customWidth="1"/>
    <col min="3671" max="3671" width="19.28515625" style="86" customWidth="1"/>
    <col min="3672" max="3672" width="1.28515625" style="86" customWidth="1"/>
    <col min="3673" max="3674" width="1" style="86" customWidth="1"/>
    <col min="3675" max="3675" width="2.140625" style="86" customWidth="1"/>
    <col min="3676" max="3676" width="7.5703125" style="86" customWidth="1"/>
    <col min="3677" max="3677" width="7.140625" style="86" customWidth="1"/>
    <col min="3678" max="3678" width="1.85546875" style="86" customWidth="1"/>
    <col min="3679" max="3679" width="5.7109375" style="86" customWidth="1"/>
    <col min="3680" max="3680" width="1" style="86" customWidth="1"/>
    <col min="3681" max="3681" width="8.7109375" style="86" customWidth="1"/>
    <col min="3682" max="3682" width="3.85546875" style="86" customWidth="1"/>
    <col min="3683" max="3683" width="1" style="86" customWidth="1"/>
    <col min="3684" max="3684" width="7.28515625" style="86" customWidth="1"/>
    <col min="3685" max="3685" width="1.85546875" style="86" customWidth="1"/>
    <col min="3686" max="3686" width="3.28515625" style="86" customWidth="1"/>
    <col min="3687" max="3687" width="1" style="86" customWidth="1"/>
    <col min="3688" max="3688" width="1.28515625" style="86" customWidth="1"/>
    <col min="3689" max="3689" width="4.5703125" style="86" customWidth="1"/>
    <col min="3690" max="3690" width="3.5703125" style="86" customWidth="1"/>
    <col min="3691" max="3691" width="6.5703125" style="86" customWidth="1"/>
    <col min="3692" max="3692" width="8.85546875" style="86"/>
    <col min="3693" max="3693" width="2.5703125" style="86" customWidth="1"/>
    <col min="3694" max="3694" width="4.28515625" style="86" customWidth="1"/>
    <col min="3695" max="3695" width="1.7109375" style="86" customWidth="1"/>
    <col min="3696" max="3696" width="2.5703125" style="86" customWidth="1"/>
    <col min="3697" max="3697" width="1.7109375" style="86" customWidth="1"/>
    <col min="3698" max="3698" width="8.7109375" style="86" customWidth="1"/>
    <col min="3699" max="3699" width="6.28515625" style="86" customWidth="1"/>
    <col min="3700" max="3700" width="2.140625" style="86" customWidth="1"/>
    <col min="3701" max="3704" width="1.7109375" style="86" customWidth="1"/>
    <col min="3705" max="3705" width="7.85546875" style="86" customWidth="1"/>
    <col min="3706" max="3706" width="8.42578125" style="86" customWidth="1"/>
    <col min="3707" max="3707" width="19.28515625" style="86" customWidth="1"/>
    <col min="3708" max="3708" width="1.28515625" style="86" customWidth="1"/>
    <col min="3709" max="3710" width="1" style="86" customWidth="1"/>
    <col min="3711" max="3711" width="2.140625" style="86" customWidth="1"/>
    <col min="3712" max="3712" width="7.5703125" style="86" customWidth="1"/>
    <col min="3713" max="3713" width="7.140625" style="86" customWidth="1"/>
    <col min="3714" max="3714" width="1.85546875" style="86" customWidth="1"/>
    <col min="3715" max="3715" width="5.7109375" style="86" customWidth="1"/>
    <col min="3716" max="3716" width="1" style="86" customWidth="1"/>
    <col min="3717" max="3717" width="8.7109375" style="86" customWidth="1"/>
    <col min="3718" max="3718" width="3.85546875" style="86" customWidth="1"/>
    <col min="3719" max="3719" width="1" style="86" customWidth="1"/>
    <col min="3720" max="3720" width="7.28515625" style="86" customWidth="1"/>
    <col min="3721" max="3721" width="1.85546875" style="86" customWidth="1"/>
    <col min="3722" max="3722" width="3.28515625" style="86" customWidth="1"/>
    <col min="3723" max="3723" width="1" style="86" customWidth="1"/>
    <col min="3724" max="3724" width="1.28515625" style="86" customWidth="1"/>
    <col min="3725" max="3725" width="4.5703125" style="86" customWidth="1"/>
    <col min="3726" max="3726" width="3.5703125" style="86" customWidth="1"/>
    <col min="3727" max="3727" width="6.5703125" style="86" customWidth="1"/>
    <col min="3728" max="3728" width="8.85546875" style="86"/>
    <col min="3729" max="3729" width="2.5703125" style="86" customWidth="1"/>
    <col min="3730" max="3730" width="4.28515625" style="86" customWidth="1"/>
    <col min="3731" max="3731" width="1.7109375" style="86" customWidth="1"/>
    <col min="3732" max="3732" width="2.5703125" style="86" customWidth="1"/>
    <col min="3733" max="3733" width="1.7109375" style="86" customWidth="1"/>
    <col min="3734" max="3734" width="8.7109375" style="86" customWidth="1"/>
    <col min="3735" max="3735" width="6.28515625" style="86" customWidth="1"/>
    <col min="3736" max="3736" width="2.140625" style="86" customWidth="1"/>
    <col min="3737" max="3740" width="1.7109375" style="86" customWidth="1"/>
    <col min="3741" max="3741" width="7.85546875" style="86" customWidth="1"/>
    <col min="3742" max="3742" width="8.42578125" style="86" customWidth="1"/>
    <col min="3743" max="3743" width="19.28515625" style="86" customWidth="1"/>
    <col min="3744" max="3744" width="1.28515625" style="86" customWidth="1"/>
    <col min="3745" max="3746" width="1" style="86" customWidth="1"/>
    <col min="3747" max="3747" width="2.140625" style="86" customWidth="1"/>
    <col min="3748" max="3748" width="7.5703125" style="86" customWidth="1"/>
    <col min="3749" max="3749" width="7.140625" style="86" customWidth="1"/>
    <col min="3750" max="3750" width="1.85546875" style="86" customWidth="1"/>
    <col min="3751" max="3751" width="5.7109375" style="86" customWidth="1"/>
    <col min="3752" max="3752" width="1" style="86" customWidth="1"/>
    <col min="3753" max="3753" width="8.7109375" style="86" customWidth="1"/>
    <col min="3754" max="3754" width="3.85546875" style="86" customWidth="1"/>
    <col min="3755" max="3755" width="1" style="86" customWidth="1"/>
    <col min="3756" max="3756" width="7.28515625" style="86" customWidth="1"/>
    <col min="3757" max="3757" width="1.85546875" style="86" customWidth="1"/>
    <col min="3758" max="3758" width="3.28515625" style="86" customWidth="1"/>
    <col min="3759" max="3759" width="1" style="86" customWidth="1"/>
    <col min="3760" max="3760" width="1.28515625" style="86" customWidth="1"/>
    <col min="3761" max="3761" width="4.5703125" style="86" customWidth="1"/>
    <col min="3762" max="3762" width="3.5703125" style="86" customWidth="1"/>
    <col min="3763" max="3763" width="6.5703125" style="86" customWidth="1"/>
    <col min="3764" max="3764" width="8.85546875" style="86"/>
    <col min="3765" max="3765" width="2.5703125" style="86" customWidth="1"/>
    <col min="3766" max="3766" width="4.28515625" style="86" customWidth="1"/>
    <col min="3767" max="3767" width="1.7109375" style="86" customWidth="1"/>
    <col min="3768" max="3768" width="2.5703125" style="86" customWidth="1"/>
    <col min="3769" max="3769" width="1.7109375" style="86" customWidth="1"/>
    <col min="3770" max="3770" width="8.7109375" style="86" customWidth="1"/>
    <col min="3771" max="3771" width="6.28515625" style="86" customWidth="1"/>
    <col min="3772" max="3772" width="2.140625" style="86" customWidth="1"/>
    <col min="3773" max="3776" width="1.7109375" style="86" customWidth="1"/>
    <col min="3777" max="3777" width="7.85546875" style="86" customWidth="1"/>
    <col min="3778" max="3778" width="8.42578125" style="86" customWidth="1"/>
    <col min="3779" max="3779" width="19.28515625" style="86" customWidth="1"/>
    <col min="3780" max="3780" width="1.28515625" style="86" customWidth="1"/>
    <col min="3781" max="3782" width="1" style="86" customWidth="1"/>
    <col min="3783" max="3783" width="2.140625" style="86" customWidth="1"/>
    <col min="3784" max="3784" width="7.5703125" style="86" customWidth="1"/>
    <col min="3785" max="3785" width="7.140625" style="86" customWidth="1"/>
    <col min="3786" max="3786" width="1.85546875" style="86" customWidth="1"/>
    <col min="3787" max="3787" width="5.7109375" style="86" customWidth="1"/>
    <col min="3788" max="3788" width="1" style="86" customWidth="1"/>
    <col min="3789" max="3789" width="8.7109375" style="86" customWidth="1"/>
    <col min="3790" max="3790" width="3.85546875" style="86" customWidth="1"/>
    <col min="3791" max="3791" width="1" style="86" customWidth="1"/>
    <col min="3792" max="3792" width="7.28515625" style="86" customWidth="1"/>
    <col min="3793" max="3793" width="1.85546875" style="86" customWidth="1"/>
    <col min="3794" max="3794" width="3.28515625" style="86" customWidth="1"/>
    <col min="3795" max="3795" width="1" style="86" customWidth="1"/>
    <col min="3796" max="3796" width="1.28515625" style="86" customWidth="1"/>
    <col min="3797" max="3797" width="4.5703125" style="86" customWidth="1"/>
    <col min="3798" max="3798" width="3.5703125" style="86" customWidth="1"/>
    <col min="3799" max="3799" width="6.5703125" style="86" customWidth="1"/>
    <col min="3800" max="3800" width="8.85546875" style="86"/>
    <col min="3801" max="3801" width="2.5703125" style="86" customWidth="1"/>
    <col min="3802" max="3802" width="4.28515625" style="86" customWidth="1"/>
    <col min="3803" max="3803" width="1.7109375" style="86" customWidth="1"/>
    <col min="3804" max="3804" width="2.5703125" style="86" customWidth="1"/>
    <col min="3805" max="3805" width="1.7109375" style="86" customWidth="1"/>
    <col min="3806" max="3806" width="8.7109375" style="86" customWidth="1"/>
    <col min="3807" max="3807" width="6.28515625" style="86" customWidth="1"/>
    <col min="3808" max="3808" width="2.140625" style="86" customWidth="1"/>
    <col min="3809" max="3812" width="1.7109375" style="86" customWidth="1"/>
    <col min="3813" max="3813" width="7.85546875" style="86" customWidth="1"/>
    <col min="3814" max="3814" width="8.42578125" style="86" customWidth="1"/>
    <col min="3815" max="3815" width="19.28515625" style="86" customWidth="1"/>
    <col min="3816" max="3816" width="1.28515625" style="86" customWidth="1"/>
    <col min="3817" max="3818" width="1" style="86" customWidth="1"/>
    <col min="3819" max="3819" width="2.140625" style="86" customWidth="1"/>
    <col min="3820" max="3820" width="7.5703125" style="86" customWidth="1"/>
    <col min="3821" max="3821" width="7.140625" style="86" customWidth="1"/>
    <col min="3822" max="3822" width="1.85546875" style="86" customWidth="1"/>
    <col min="3823" max="3823" width="5.7109375" style="86" customWidth="1"/>
    <col min="3824" max="3824" width="1" style="86" customWidth="1"/>
    <col min="3825" max="3825" width="8.7109375" style="86" customWidth="1"/>
    <col min="3826" max="3826" width="3.85546875" style="86" customWidth="1"/>
    <col min="3827" max="3827" width="1" style="86" customWidth="1"/>
    <col min="3828" max="3828" width="7.28515625" style="86" customWidth="1"/>
    <col min="3829" max="3829" width="1.85546875" style="86" customWidth="1"/>
    <col min="3830" max="3830" width="3.28515625" style="86" customWidth="1"/>
    <col min="3831" max="3831" width="1" style="86" customWidth="1"/>
    <col min="3832" max="3832" width="1.28515625" style="86" customWidth="1"/>
    <col min="3833" max="3833" width="4.5703125" style="86" customWidth="1"/>
    <col min="3834" max="3834" width="3.5703125" style="86" customWidth="1"/>
    <col min="3835" max="3835" width="6.5703125" style="86" customWidth="1"/>
    <col min="3836" max="3840" width="8.85546875" style="86"/>
    <col min="3841" max="3841" width="2.5703125" style="86" customWidth="1"/>
    <col min="3842" max="3842" width="4.28515625" style="86" customWidth="1"/>
    <col min="3843" max="3843" width="1.7109375" style="86" customWidth="1"/>
    <col min="3844" max="3844" width="2.5703125" style="86" customWidth="1"/>
    <col min="3845" max="3845" width="1.7109375" style="86" customWidth="1"/>
    <col min="3846" max="3846" width="8.7109375" style="86" customWidth="1"/>
    <col min="3847" max="3847" width="6.28515625" style="86" customWidth="1"/>
    <col min="3848" max="3848" width="2.140625" style="86" customWidth="1"/>
    <col min="3849" max="3852" width="1.7109375" style="86" customWidth="1"/>
    <col min="3853" max="3853" width="7.85546875" style="86" customWidth="1"/>
    <col min="3854" max="3854" width="8.42578125" style="86" customWidth="1"/>
    <col min="3855" max="3855" width="19.28515625" style="86" customWidth="1"/>
    <col min="3856" max="3856" width="1.28515625" style="86" customWidth="1"/>
    <col min="3857" max="3858" width="1" style="86" customWidth="1"/>
    <col min="3859" max="3859" width="2.140625" style="86" customWidth="1"/>
    <col min="3860" max="3860" width="7.5703125" style="86" customWidth="1"/>
    <col min="3861" max="3861" width="7.140625" style="86" customWidth="1"/>
    <col min="3862" max="3862" width="1.85546875" style="86" customWidth="1"/>
    <col min="3863" max="3863" width="5.7109375" style="86" customWidth="1"/>
    <col min="3864" max="3864" width="1" style="86" customWidth="1"/>
    <col min="3865" max="3865" width="8.7109375" style="86" customWidth="1"/>
    <col min="3866" max="3866" width="3.85546875" style="86" customWidth="1"/>
    <col min="3867" max="3867" width="1" style="86" customWidth="1"/>
    <col min="3868" max="3868" width="7.28515625" style="86" customWidth="1"/>
    <col min="3869" max="3869" width="1.85546875" style="86" customWidth="1"/>
    <col min="3870" max="3870" width="3.28515625" style="86" customWidth="1"/>
    <col min="3871" max="3871" width="1" style="86" customWidth="1"/>
    <col min="3872" max="3872" width="1.28515625" style="86" customWidth="1"/>
    <col min="3873" max="3873" width="4.5703125" style="86" customWidth="1"/>
    <col min="3874" max="3874" width="3.5703125" style="86" customWidth="1"/>
    <col min="3875" max="3875" width="6.5703125" style="86" customWidth="1"/>
    <col min="3876" max="3876" width="8.85546875" style="86"/>
    <col min="3877" max="3877" width="2.5703125" style="86" customWidth="1"/>
    <col min="3878" max="3878" width="4.28515625" style="86" customWidth="1"/>
    <col min="3879" max="3879" width="1.7109375" style="86" customWidth="1"/>
    <col min="3880" max="3880" width="2.5703125" style="86" customWidth="1"/>
    <col min="3881" max="3881" width="1.7109375" style="86" customWidth="1"/>
    <col min="3882" max="3882" width="8.7109375" style="86" customWidth="1"/>
    <col min="3883" max="3883" width="6.28515625" style="86" customWidth="1"/>
    <col min="3884" max="3884" width="2.140625" style="86" customWidth="1"/>
    <col min="3885" max="3888" width="1.7109375" style="86" customWidth="1"/>
    <col min="3889" max="3889" width="7.85546875" style="86" customWidth="1"/>
    <col min="3890" max="3890" width="8.42578125" style="86" customWidth="1"/>
    <col min="3891" max="3891" width="19.28515625" style="86" customWidth="1"/>
    <col min="3892" max="3892" width="1.28515625" style="86" customWidth="1"/>
    <col min="3893" max="3894" width="1" style="86" customWidth="1"/>
    <col min="3895" max="3895" width="2.140625" style="86" customWidth="1"/>
    <col min="3896" max="3896" width="7.5703125" style="86" customWidth="1"/>
    <col min="3897" max="3897" width="7.140625" style="86" customWidth="1"/>
    <col min="3898" max="3898" width="1.85546875" style="86" customWidth="1"/>
    <col min="3899" max="3899" width="5.7109375" style="86" customWidth="1"/>
    <col min="3900" max="3900" width="1" style="86" customWidth="1"/>
    <col min="3901" max="3901" width="8.7109375" style="86" customWidth="1"/>
    <col min="3902" max="3902" width="3.85546875" style="86" customWidth="1"/>
    <col min="3903" max="3903" width="1" style="86" customWidth="1"/>
    <col min="3904" max="3904" width="7.28515625" style="86" customWidth="1"/>
    <col min="3905" max="3905" width="1.85546875" style="86" customWidth="1"/>
    <col min="3906" max="3906" width="3.28515625" style="86" customWidth="1"/>
    <col min="3907" max="3907" width="1" style="86" customWidth="1"/>
    <col min="3908" max="3908" width="1.28515625" style="86" customWidth="1"/>
    <col min="3909" max="3909" width="4.5703125" style="86" customWidth="1"/>
    <col min="3910" max="3910" width="3.5703125" style="86" customWidth="1"/>
    <col min="3911" max="3911" width="6.5703125" style="86" customWidth="1"/>
    <col min="3912" max="3912" width="8.85546875" style="86"/>
    <col min="3913" max="3913" width="2.5703125" style="86" customWidth="1"/>
    <col min="3914" max="3914" width="4.28515625" style="86" customWidth="1"/>
    <col min="3915" max="3915" width="1.7109375" style="86" customWidth="1"/>
    <col min="3916" max="3916" width="2.5703125" style="86" customWidth="1"/>
    <col min="3917" max="3917" width="1.7109375" style="86" customWidth="1"/>
    <col min="3918" max="3918" width="8.7109375" style="86" customWidth="1"/>
    <col min="3919" max="3919" width="6.28515625" style="86" customWidth="1"/>
    <col min="3920" max="3920" width="2.140625" style="86" customWidth="1"/>
    <col min="3921" max="3924" width="1.7109375" style="86" customWidth="1"/>
    <col min="3925" max="3925" width="7.85546875" style="86" customWidth="1"/>
    <col min="3926" max="3926" width="8.42578125" style="86" customWidth="1"/>
    <col min="3927" max="3927" width="19.28515625" style="86" customWidth="1"/>
    <col min="3928" max="3928" width="1.28515625" style="86" customWidth="1"/>
    <col min="3929" max="3930" width="1" style="86" customWidth="1"/>
    <col min="3931" max="3931" width="2.140625" style="86" customWidth="1"/>
    <col min="3932" max="3932" width="7.5703125" style="86" customWidth="1"/>
    <col min="3933" max="3933" width="7.140625" style="86" customWidth="1"/>
    <col min="3934" max="3934" width="1.85546875" style="86" customWidth="1"/>
    <col min="3935" max="3935" width="5.7109375" style="86" customWidth="1"/>
    <col min="3936" max="3936" width="1" style="86" customWidth="1"/>
    <col min="3937" max="3937" width="8.7109375" style="86" customWidth="1"/>
    <col min="3938" max="3938" width="3.85546875" style="86" customWidth="1"/>
    <col min="3939" max="3939" width="1" style="86" customWidth="1"/>
    <col min="3940" max="3940" width="7.28515625" style="86" customWidth="1"/>
    <col min="3941" max="3941" width="1.85546875" style="86" customWidth="1"/>
    <col min="3942" max="3942" width="3.28515625" style="86" customWidth="1"/>
    <col min="3943" max="3943" width="1" style="86" customWidth="1"/>
    <col min="3944" max="3944" width="1.28515625" style="86" customWidth="1"/>
    <col min="3945" max="3945" width="4.5703125" style="86" customWidth="1"/>
    <col min="3946" max="3946" width="3.5703125" style="86" customWidth="1"/>
    <col min="3947" max="3947" width="6.5703125" style="86" customWidth="1"/>
    <col min="3948" max="3948" width="8.85546875" style="86"/>
    <col min="3949" max="3949" width="2.5703125" style="86" customWidth="1"/>
    <col min="3950" max="3950" width="4.28515625" style="86" customWidth="1"/>
    <col min="3951" max="3951" width="1.7109375" style="86" customWidth="1"/>
    <col min="3952" max="3952" width="2.5703125" style="86" customWidth="1"/>
    <col min="3953" max="3953" width="1.7109375" style="86" customWidth="1"/>
    <col min="3954" max="3954" width="8.7109375" style="86" customWidth="1"/>
    <col min="3955" max="3955" width="6.28515625" style="86" customWidth="1"/>
    <col min="3956" max="3956" width="2.140625" style="86" customWidth="1"/>
    <col min="3957" max="3960" width="1.7109375" style="86" customWidth="1"/>
    <col min="3961" max="3961" width="7.85546875" style="86" customWidth="1"/>
    <col min="3962" max="3962" width="8.42578125" style="86" customWidth="1"/>
    <col min="3963" max="3963" width="19.28515625" style="86" customWidth="1"/>
    <col min="3964" max="3964" width="1.28515625" style="86" customWidth="1"/>
    <col min="3965" max="3966" width="1" style="86" customWidth="1"/>
    <col min="3967" max="3967" width="2.140625" style="86" customWidth="1"/>
    <col min="3968" max="3968" width="7.5703125" style="86" customWidth="1"/>
    <col min="3969" max="3969" width="7.140625" style="86" customWidth="1"/>
    <col min="3970" max="3970" width="1.85546875" style="86" customWidth="1"/>
    <col min="3971" max="3971" width="5.7109375" style="86" customWidth="1"/>
    <col min="3972" max="3972" width="1" style="86" customWidth="1"/>
    <col min="3973" max="3973" width="8.7109375" style="86" customWidth="1"/>
    <col min="3974" max="3974" width="3.85546875" style="86" customWidth="1"/>
    <col min="3975" max="3975" width="1" style="86" customWidth="1"/>
    <col min="3976" max="3976" width="7.28515625" style="86" customWidth="1"/>
    <col min="3977" max="3977" width="1.85546875" style="86" customWidth="1"/>
    <col min="3978" max="3978" width="3.28515625" style="86" customWidth="1"/>
    <col min="3979" max="3979" width="1" style="86" customWidth="1"/>
    <col min="3980" max="3980" width="1.28515625" style="86" customWidth="1"/>
    <col min="3981" max="3981" width="4.5703125" style="86" customWidth="1"/>
    <col min="3982" max="3982" width="3.5703125" style="86" customWidth="1"/>
    <col min="3983" max="3983" width="6.5703125" style="86" customWidth="1"/>
    <col min="3984" max="3984" width="8.85546875" style="86"/>
    <col min="3985" max="3985" width="2.5703125" style="86" customWidth="1"/>
    <col min="3986" max="3986" width="4.28515625" style="86" customWidth="1"/>
    <col min="3987" max="3987" width="1.7109375" style="86" customWidth="1"/>
    <col min="3988" max="3988" width="2.5703125" style="86" customWidth="1"/>
    <col min="3989" max="3989" width="1.7109375" style="86" customWidth="1"/>
    <col min="3990" max="3990" width="8.7109375" style="86" customWidth="1"/>
    <col min="3991" max="3991" width="6.28515625" style="86" customWidth="1"/>
    <col min="3992" max="3992" width="2.140625" style="86" customWidth="1"/>
    <col min="3993" max="3996" width="1.7109375" style="86" customWidth="1"/>
    <col min="3997" max="3997" width="7.85546875" style="86" customWidth="1"/>
    <col min="3998" max="3998" width="8.42578125" style="86" customWidth="1"/>
    <col min="3999" max="3999" width="19.28515625" style="86" customWidth="1"/>
    <col min="4000" max="4000" width="1.28515625" style="86" customWidth="1"/>
    <col min="4001" max="4002" width="1" style="86" customWidth="1"/>
    <col min="4003" max="4003" width="2.140625" style="86" customWidth="1"/>
    <col min="4004" max="4004" width="7.5703125" style="86" customWidth="1"/>
    <col min="4005" max="4005" width="7.140625" style="86" customWidth="1"/>
    <col min="4006" max="4006" width="1.85546875" style="86" customWidth="1"/>
    <col min="4007" max="4007" width="5.7109375" style="86" customWidth="1"/>
    <col min="4008" max="4008" width="1" style="86" customWidth="1"/>
    <col min="4009" max="4009" width="8.7109375" style="86" customWidth="1"/>
    <col min="4010" max="4010" width="3.85546875" style="86" customWidth="1"/>
    <col min="4011" max="4011" width="1" style="86" customWidth="1"/>
    <col min="4012" max="4012" width="7.28515625" style="86" customWidth="1"/>
    <col min="4013" max="4013" width="1.85546875" style="86" customWidth="1"/>
    <col min="4014" max="4014" width="3.28515625" style="86" customWidth="1"/>
    <col min="4015" max="4015" width="1" style="86" customWidth="1"/>
    <col min="4016" max="4016" width="1.28515625" style="86" customWidth="1"/>
    <col min="4017" max="4017" width="4.5703125" style="86" customWidth="1"/>
    <col min="4018" max="4018" width="3.5703125" style="86" customWidth="1"/>
    <col min="4019" max="4019" width="6.5703125" style="86" customWidth="1"/>
    <col min="4020" max="4020" width="8.85546875" style="86"/>
    <col min="4021" max="4021" width="2.5703125" style="86" customWidth="1"/>
    <col min="4022" max="4022" width="4.28515625" style="86" customWidth="1"/>
    <col min="4023" max="4023" width="1.7109375" style="86" customWidth="1"/>
    <col min="4024" max="4024" width="2.5703125" style="86" customWidth="1"/>
    <col min="4025" max="4025" width="1.7109375" style="86" customWidth="1"/>
    <col min="4026" max="4026" width="8.7109375" style="86" customWidth="1"/>
    <col min="4027" max="4027" width="6.28515625" style="86" customWidth="1"/>
    <col min="4028" max="4028" width="2.140625" style="86" customWidth="1"/>
    <col min="4029" max="4032" width="1.7109375" style="86" customWidth="1"/>
    <col min="4033" max="4033" width="7.85546875" style="86" customWidth="1"/>
    <col min="4034" max="4034" width="8.42578125" style="86" customWidth="1"/>
    <col min="4035" max="4035" width="19.28515625" style="86" customWidth="1"/>
    <col min="4036" max="4036" width="1.28515625" style="86" customWidth="1"/>
    <col min="4037" max="4038" width="1" style="86" customWidth="1"/>
    <col min="4039" max="4039" width="2.140625" style="86" customWidth="1"/>
    <col min="4040" max="4040" width="7.5703125" style="86" customWidth="1"/>
    <col min="4041" max="4041" width="7.140625" style="86" customWidth="1"/>
    <col min="4042" max="4042" width="1.85546875" style="86" customWidth="1"/>
    <col min="4043" max="4043" width="5.7109375" style="86" customWidth="1"/>
    <col min="4044" max="4044" width="1" style="86" customWidth="1"/>
    <col min="4045" max="4045" width="8.7109375" style="86" customWidth="1"/>
    <col min="4046" max="4046" width="3.85546875" style="86" customWidth="1"/>
    <col min="4047" max="4047" width="1" style="86" customWidth="1"/>
    <col min="4048" max="4048" width="7.28515625" style="86" customWidth="1"/>
    <col min="4049" max="4049" width="1.85546875" style="86" customWidth="1"/>
    <col min="4050" max="4050" width="3.28515625" style="86" customWidth="1"/>
    <col min="4051" max="4051" width="1" style="86" customWidth="1"/>
    <col min="4052" max="4052" width="1.28515625" style="86" customWidth="1"/>
    <col min="4053" max="4053" width="4.5703125" style="86" customWidth="1"/>
    <col min="4054" max="4054" width="3.5703125" style="86" customWidth="1"/>
    <col min="4055" max="4055" width="6.5703125" style="86" customWidth="1"/>
    <col min="4056" max="4056" width="8.85546875" style="86"/>
    <col min="4057" max="4057" width="2.5703125" style="86" customWidth="1"/>
    <col min="4058" max="4058" width="4.28515625" style="86" customWidth="1"/>
    <col min="4059" max="4059" width="1.7109375" style="86" customWidth="1"/>
    <col min="4060" max="4060" width="2.5703125" style="86" customWidth="1"/>
    <col min="4061" max="4061" width="1.7109375" style="86" customWidth="1"/>
    <col min="4062" max="4062" width="8.7109375" style="86" customWidth="1"/>
    <col min="4063" max="4063" width="6.28515625" style="86" customWidth="1"/>
    <col min="4064" max="4064" width="2.140625" style="86" customWidth="1"/>
    <col min="4065" max="4068" width="1.7109375" style="86" customWidth="1"/>
    <col min="4069" max="4069" width="7.85546875" style="86" customWidth="1"/>
    <col min="4070" max="4070" width="8.42578125" style="86" customWidth="1"/>
    <col min="4071" max="4071" width="19.28515625" style="86" customWidth="1"/>
    <col min="4072" max="4072" width="1.28515625" style="86" customWidth="1"/>
    <col min="4073" max="4074" width="1" style="86" customWidth="1"/>
    <col min="4075" max="4075" width="2.140625" style="86" customWidth="1"/>
    <col min="4076" max="4076" width="7.5703125" style="86" customWidth="1"/>
    <col min="4077" max="4077" width="7.140625" style="86" customWidth="1"/>
    <col min="4078" max="4078" width="1.85546875" style="86" customWidth="1"/>
    <col min="4079" max="4079" width="5.7109375" style="86" customWidth="1"/>
    <col min="4080" max="4080" width="1" style="86" customWidth="1"/>
    <col min="4081" max="4081" width="8.7109375" style="86" customWidth="1"/>
    <col min="4082" max="4082" width="3.85546875" style="86" customWidth="1"/>
    <col min="4083" max="4083" width="1" style="86" customWidth="1"/>
    <col min="4084" max="4084" width="7.28515625" style="86" customWidth="1"/>
    <col min="4085" max="4085" width="1.85546875" style="86" customWidth="1"/>
    <col min="4086" max="4086" width="3.28515625" style="86" customWidth="1"/>
    <col min="4087" max="4087" width="1" style="86" customWidth="1"/>
    <col min="4088" max="4088" width="1.28515625" style="86" customWidth="1"/>
    <col min="4089" max="4089" width="4.5703125" style="86" customWidth="1"/>
    <col min="4090" max="4090" width="3.5703125" style="86" customWidth="1"/>
    <col min="4091" max="4091" width="6.5703125" style="86" customWidth="1"/>
    <col min="4092" max="4096" width="8.85546875" style="86"/>
    <col min="4097" max="4097" width="2.5703125" style="86" customWidth="1"/>
    <col min="4098" max="4098" width="4.28515625" style="86" customWidth="1"/>
    <col min="4099" max="4099" width="1.7109375" style="86" customWidth="1"/>
    <col min="4100" max="4100" width="2.5703125" style="86" customWidth="1"/>
    <col min="4101" max="4101" width="1.7109375" style="86" customWidth="1"/>
    <col min="4102" max="4102" width="8.7109375" style="86" customWidth="1"/>
    <col min="4103" max="4103" width="6.28515625" style="86" customWidth="1"/>
    <col min="4104" max="4104" width="2.140625" style="86" customWidth="1"/>
    <col min="4105" max="4108" width="1.7109375" style="86" customWidth="1"/>
    <col min="4109" max="4109" width="7.85546875" style="86" customWidth="1"/>
    <col min="4110" max="4110" width="8.42578125" style="86" customWidth="1"/>
    <col min="4111" max="4111" width="19.28515625" style="86" customWidth="1"/>
    <col min="4112" max="4112" width="1.28515625" style="86" customWidth="1"/>
    <col min="4113" max="4114" width="1" style="86" customWidth="1"/>
    <col min="4115" max="4115" width="2.140625" style="86" customWidth="1"/>
    <col min="4116" max="4116" width="7.5703125" style="86" customWidth="1"/>
    <col min="4117" max="4117" width="7.140625" style="86" customWidth="1"/>
    <col min="4118" max="4118" width="1.85546875" style="86" customWidth="1"/>
    <col min="4119" max="4119" width="5.7109375" style="86" customWidth="1"/>
    <col min="4120" max="4120" width="1" style="86" customWidth="1"/>
    <col min="4121" max="4121" width="8.7109375" style="86" customWidth="1"/>
    <col min="4122" max="4122" width="3.85546875" style="86" customWidth="1"/>
    <col min="4123" max="4123" width="1" style="86" customWidth="1"/>
    <col min="4124" max="4124" width="7.28515625" style="86" customWidth="1"/>
    <col min="4125" max="4125" width="1.85546875" style="86" customWidth="1"/>
    <col min="4126" max="4126" width="3.28515625" style="86" customWidth="1"/>
    <col min="4127" max="4127" width="1" style="86" customWidth="1"/>
    <col min="4128" max="4128" width="1.28515625" style="86" customWidth="1"/>
    <col min="4129" max="4129" width="4.5703125" style="86" customWidth="1"/>
    <col min="4130" max="4130" width="3.5703125" style="86" customWidth="1"/>
    <col min="4131" max="4131" width="6.5703125" style="86" customWidth="1"/>
    <col min="4132" max="4132" width="8.85546875" style="86"/>
    <col min="4133" max="4133" width="2.5703125" style="86" customWidth="1"/>
    <col min="4134" max="4134" width="4.28515625" style="86" customWidth="1"/>
    <col min="4135" max="4135" width="1.7109375" style="86" customWidth="1"/>
    <col min="4136" max="4136" width="2.5703125" style="86" customWidth="1"/>
    <col min="4137" max="4137" width="1.7109375" style="86" customWidth="1"/>
    <col min="4138" max="4138" width="8.7109375" style="86" customWidth="1"/>
    <col min="4139" max="4139" width="6.28515625" style="86" customWidth="1"/>
    <col min="4140" max="4140" width="2.140625" style="86" customWidth="1"/>
    <col min="4141" max="4144" width="1.7109375" style="86" customWidth="1"/>
    <col min="4145" max="4145" width="7.85546875" style="86" customWidth="1"/>
    <col min="4146" max="4146" width="8.42578125" style="86" customWidth="1"/>
    <col min="4147" max="4147" width="19.28515625" style="86" customWidth="1"/>
    <col min="4148" max="4148" width="1.28515625" style="86" customWidth="1"/>
    <col min="4149" max="4150" width="1" style="86" customWidth="1"/>
    <col min="4151" max="4151" width="2.140625" style="86" customWidth="1"/>
    <col min="4152" max="4152" width="7.5703125" style="86" customWidth="1"/>
    <col min="4153" max="4153" width="7.140625" style="86" customWidth="1"/>
    <col min="4154" max="4154" width="1.85546875" style="86" customWidth="1"/>
    <col min="4155" max="4155" width="5.7109375" style="86" customWidth="1"/>
    <col min="4156" max="4156" width="1" style="86" customWidth="1"/>
    <col min="4157" max="4157" width="8.7109375" style="86" customWidth="1"/>
    <col min="4158" max="4158" width="3.85546875" style="86" customWidth="1"/>
    <col min="4159" max="4159" width="1" style="86" customWidth="1"/>
    <col min="4160" max="4160" width="7.28515625" style="86" customWidth="1"/>
    <col min="4161" max="4161" width="1.85546875" style="86" customWidth="1"/>
    <col min="4162" max="4162" width="3.28515625" style="86" customWidth="1"/>
    <col min="4163" max="4163" width="1" style="86" customWidth="1"/>
    <col min="4164" max="4164" width="1.28515625" style="86" customWidth="1"/>
    <col min="4165" max="4165" width="4.5703125" style="86" customWidth="1"/>
    <col min="4166" max="4166" width="3.5703125" style="86" customWidth="1"/>
    <col min="4167" max="4167" width="6.5703125" style="86" customWidth="1"/>
    <col min="4168" max="4168" width="8.85546875" style="86"/>
    <col min="4169" max="4169" width="2.5703125" style="86" customWidth="1"/>
    <col min="4170" max="4170" width="4.28515625" style="86" customWidth="1"/>
    <col min="4171" max="4171" width="1.7109375" style="86" customWidth="1"/>
    <col min="4172" max="4172" width="2.5703125" style="86" customWidth="1"/>
    <col min="4173" max="4173" width="1.7109375" style="86" customWidth="1"/>
    <col min="4174" max="4174" width="8.7109375" style="86" customWidth="1"/>
    <col min="4175" max="4175" width="6.28515625" style="86" customWidth="1"/>
    <col min="4176" max="4176" width="2.140625" style="86" customWidth="1"/>
    <col min="4177" max="4180" width="1.7109375" style="86" customWidth="1"/>
    <col min="4181" max="4181" width="7.85546875" style="86" customWidth="1"/>
    <col min="4182" max="4182" width="8.42578125" style="86" customWidth="1"/>
    <col min="4183" max="4183" width="19.28515625" style="86" customWidth="1"/>
    <col min="4184" max="4184" width="1.28515625" style="86" customWidth="1"/>
    <col min="4185" max="4186" width="1" style="86" customWidth="1"/>
    <col min="4187" max="4187" width="2.140625" style="86" customWidth="1"/>
    <col min="4188" max="4188" width="7.5703125" style="86" customWidth="1"/>
    <col min="4189" max="4189" width="7.140625" style="86" customWidth="1"/>
    <col min="4190" max="4190" width="1.85546875" style="86" customWidth="1"/>
    <col min="4191" max="4191" width="5.7109375" style="86" customWidth="1"/>
    <col min="4192" max="4192" width="1" style="86" customWidth="1"/>
    <col min="4193" max="4193" width="8.7109375" style="86" customWidth="1"/>
    <col min="4194" max="4194" width="3.85546875" style="86" customWidth="1"/>
    <col min="4195" max="4195" width="1" style="86" customWidth="1"/>
    <col min="4196" max="4196" width="7.28515625" style="86" customWidth="1"/>
    <col min="4197" max="4197" width="1.85546875" style="86" customWidth="1"/>
    <col min="4198" max="4198" width="3.28515625" style="86" customWidth="1"/>
    <col min="4199" max="4199" width="1" style="86" customWidth="1"/>
    <col min="4200" max="4200" width="1.28515625" style="86" customWidth="1"/>
    <col min="4201" max="4201" width="4.5703125" style="86" customWidth="1"/>
    <col min="4202" max="4202" width="3.5703125" style="86" customWidth="1"/>
    <col min="4203" max="4203" width="6.5703125" style="86" customWidth="1"/>
    <col min="4204" max="4204" width="8.85546875" style="86"/>
    <col min="4205" max="4205" width="2.5703125" style="86" customWidth="1"/>
    <col min="4206" max="4206" width="4.28515625" style="86" customWidth="1"/>
    <col min="4207" max="4207" width="1.7109375" style="86" customWidth="1"/>
    <col min="4208" max="4208" width="2.5703125" style="86" customWidth="1"/>
    <col min="4209" max="4209" width="1.7109375" style="86" customWidth="1"/>
    <col min="4210" max="4210" width="8.7109375" style="86" customWidth="1"/>
    <col min="4211" max="4211" width="6.28515625" style="86" customWidth="1"/>
    <col min="4212" max="4212" width="2.140625" style="86" customWidth="1"/>
    <col min="4213" max="4216" width="1.7109375" style="86" customWidth="1"/>
    <col min="4217" max="4217" width="7.85546875" style="86" customWidth="1"/>
    <col min="4218" max="4218" width="8.42578125" style="86" customWidth="1"/>
    <col min="4219" max="4219" width="19.28515625" style="86" customWidth="1"/>
    <col min="4220" max="4220" width="1.28515625" style="86" customWidth="1"/>
    <col min="4221" max="4222" width="1" style="86" customWidth="1"/>
    <col min="4223" max="4223" width="2.140625" style="86" customWidth="1"/>
    <col min="4224" max="4224" width="7.5703125" style="86" customWidth="1"/>
    <col min="4225" max="4225" width="7.140625" style="86" customWidth="1"/>
    <col min="4226" max="4226" width="1.85546875" style="86" customWidth="1"/>
    <col min="4227" max="4227" width="5.7109375" style="86" customWidth="1"/>
    <col min="4228" max="4228" width="1" style="86" customWidth="1"/>
    <col min="4229" max="4229" width="8.7109375" style="86" customWidth="1"/>
    <col min="4230" max="4230" width="3.85546875" style="86" customWidth="1"/>
    <col min="4231" max="4231" width="1" style="86" customWidth="1"/>
    <col min="4232" max="4232" width="7.28515625" style="86" customWidth="1"/>
    <col min="4233" max="4233" width="1.85546875" style="86" customWidth="1"/>
    <col min="4234" max="4234" width="3.28515625" style="86" customWidth="1"/>
    <col min="4235" max="4235" width="1" style="86" customWidth="1"/>
    <col min="4236" max="4236" width="1.28515625" style="86" customWidth="1"/>
    <col min="4237" max="4237" width="4.5703125" style="86" customWidth="1"/>
    <col min="4238" max="4238" width="3.5703125" style="86" customWidth="1"/>
    <col min="4239" max="4239" width="6.5703125" style="86" customWidth="1"/>
    <col min="4240" max="4240" width="8.85546875" style="86"/>
    <col min="4241" max="4241" width="2.5703125" style="86" customWidth="1"/>
    <col min="4242" max="4242" width="4.28515625" style="86" customWidth="1"/>
    <col min="4243" max="4243" width="1.7109375" style="86" customWidth="1"/>
    <col min="4244" max="4244" width="2.5703125" style="86" customWidth="1"/>
    <col min="4245" max="4245" width="1.7109375" style="86" customWidth="1"/>
    <col min="4246" max="4246" width="8.7109375" style="86" customWidth="1"/>
    <col min="4247" max="4247" width="6.28515625" style="86" customWidth="1"/>
    <col min="4248" max="4248" width="2.140625" style="86" customWidth="1"/>
    <col min="4249" max="4252" width="1.7109375" style="86" customWidth="1"/>
    <col min="4253" max="4253" width="7.85546875" style="86" customWidth="1"/>
    <col min="4254" max="4254" width="8.42578125" style="86" customWidth="1"/>
    <col min="4255" max="4255" width="19.28515625" style="86" customWidth="1"/>
    <col min="4256" max="4256" width="1.28515625" style="86" customWidth="1"/>
    <col min="4257" max="4258" width="1" style="86" customWidth="1"/>
    <col min="4259" max="4259" width="2.140625" style="86" customWidth="1"/>
    <col min="4260" max="4260" width="7.5703125" style="86" customWidth="1"/>
    <col min="4261" max="4261" width="7.140625" style="86" customWidth="1"/>
    <col min="4262" max="4262" width="1.85546875" style="86" customWidth="1"/>
    <col min="4263" max="4263" width="5.7109375" style="86" customWidth="1"/>
    <col min="4264" max="4264" width="1" style="86" customWidth="1"/>
    <col min="4265" max="4265" width="8.7109375" style="86" customWidth="1"/>
    <col min="4266" max="4266" width="3.85546875" style="86" customWidth="1"/>
    <col min="4267" max="4267" width="1" style="86" customWidth="1"/>
    <col min="4268" max="4268" width="7.28515625" style="86" customWidth="1"/>
    <col min="4269" max="4269" width="1.85546875" style="86" customWidth="1"/>
    <col min="4270" max="4270" width="3.28515625" style="86" customWidth="1"/>
    <col min="4271" max="4271" width="1" style="86" customWidth="1"/>
    <col min="4272" max="4272" width="1.28515625" style="86" customWidth="1"/>
    <col min="4273" max="4273" width="4.5703125" style="86" customWidth="1"/>
    <col min="4274" max="4274" width="3.5703125" style="86" customWidth="1"/>
    <col min="4275" max="4275" width="6.5703125" style="86" customWidth="1"/>
    <col min="4276" max="4276" width="8.85546875" style="86"/>
    <col min="4277" max="4277" width="2.5703125" style="86" customWidth="1"/>
    <col min="4278" max="4278" width="4.28515625" style="86" customWidth="1"/>
    <col min="4279" max="4279" width="1.7109375" style="86" customWidth="1"/>
    <col min="4280" max="4280" width="2.5703125" style="86" customWidth="1"/>
    <col min="4281" max="4281" width="1.7109375" style="86" customWidth="1"/>
    <col min="4282" max="4282" width="8.7109375" style="86" customWidth="1"/>
    <col min="4283" max="4283" width="6.28515625" style="86" customWidth="1"/>
    <col min="4284" max="4284" width="2.140625" style="86" customWidth="1"/>
    <col min="4285" max="4288" width="1.7109375" style="86" customWidth="1"/>
    <col min="4289" max="4289" width="7.85546875" style="86" customWidth="1"/>
    <col min="4290" max="4290" width="8.42578125" style="86" customWidth="1"/>
    <col min="4291" max="4291" width="19.28515625" style="86" customWidth="1"/>
    <col min="4292" max="4292" width="1.28515625" style="86" customWidth="1"/>
    <col min="4293" max="4294" width="1" style="86" customWidth="1"/>
    <col min="4295" max="4295" width="2.140625" style="86" customWidth="1"/>
    <col min="4296" max="4296" width="7.5703125" style="86" customWidth="1"/>
    <col min="4297" max="4297" width="7.140625" style="86" customWidth="1"/>
    <col min="4298" max="4298" width="1.85546875" style="86" customWidth="1"/>
    <col min="4299" max="4299" width="5.7109375" style="86" customWidth="1"/>
    <col min="4300" max="4300" width="1" style="86" customWidth="1"/>
    <col min="4301" max="4301" width="8.7109375" style="86" customWidth="1"/>
    <col min="4302" max="4302" width="3.85546875" style="86" customWidth="1"/>
    <col min="4303" max="4303" width="1" style="86" customWidth="1"/>
    <col min="4304" max="4304" width="7.28515625" style="86" customWidth="1"/>
    <col min="4305" max="4305" width="1.85546875" style="86" customWidth="1"/>
    <col min="4306" max="4306" width="3.28515625" style="86" customWidth="1"/>
    <col min="4307" max="4307" width="1" style="86" customWidth="1"/>
    <col min="4308" max="4308" width="1.28515625" style="86" customWidth="1"/>
    <col min="4309" max="4309" width="4.5703125" style="86" customWidth="1"/>
    <col min="4310" max="4310" width="3.5703125" style="86" customWidth="1"/>
    <col min="4311" max="4311" width="6.5703125" style="86" customWidth="1"/>
    <col min="4312" max="4312" width="8.85546875" style="86"/>
    <col min="4313" max="4313" width="2.5703125" style="86" customWidth="1"/>
    <col min="4314" max="4314" width="4.28515625" style="86" customWidth="1"/>
    <col min="4315" max="4315" width="1.7109375" style="86" customWidth="1"/>
    <col min="4316" max="4316" width="2.5703125" style="86" customWidth="1"/>
    <col min="4317" max="4317" width="1.7109375" style="86" customWidth="1"/>
    <col min="4318" max="4318" width="8.7109375" style="86" customWidth="1"/>
    <col min="4319" max="4319" width="6.28515625" style="86" customWidth="1"/>
    <col min="4320" max="4320" width="2.140625" style="86" customWidth="1"/>
    <col min="4321" max="4324" width="1.7109375" style="86" customWidth="1"/>
    <col min="4325" max="4325" width="7.85546875" style="86" customWidth="1"/>
    <col min="4326" max="4326" width="8.42578125" style="86" customWidth="1"/>
    <col min="4327" max="4327" width="19.28515625" style="86" customWidth="1"/>
    <col min="4328" max="4328" width="1.28515625" style="86" customWidth="1"/>
    <col min="4329" max="4330" width="1" style="86" customWidth="1"/>
    <col min="4331" max="4331" width="2.140625" style="86" customWidth="1"/>
    <col min="4332" max="4332" width="7.5703125" style="86" customWidth="1"/>
    <col min="4333" max="4333" width="7.140625" style="86" customWidth="1"/>
    <col min="4334" max="4334" width="1.85546875" style="86" customWidth="1"/>
    <col min="4335" max="4335" width="5.7109375" style="86" customWidth="1"/>
    <col min="4336" max="4336" width="1" style="86" customWidth="1"/>
    <col min="4337" max="4337" width="8.7109375" style="86" customWidth="1"/>
    <col min="4338" max="4338" width="3.85546875" style="86" customWidth="1"/>
    <col min="4339" max="4339" width="1" style="86" customWidth="1"/>
    <col min="4340" max="4340" width="7.28515625" style="86" customWidth="1"/>
    <col min="4341" max="4341" width="1.85546875" style="86" customWidth="1"/>
    <col min="4342" max="4342" width="3.28515625" style="86" customWidth="1"/>
    <col min="4343" max="4343" width="1" style="86" customWidth="1"/>
    <col min="4344" max="4344" width="1.28515625" style="86" customWidth="1"/>
    <col min="4345" max="4345" width="4.5703125" style="86" customWidth="1"/>
    <col min="4346" max="4346" width="3.5703125" style="86" customWidth="1"/>
    <col min="4347" max="4347" width="6.5703125" style="86" customWidth="1"/>
    <col min="4348" max="4352" width="8.85546875" style="86"/>
    <col min="4353" max="4353" width="2.5703125" style="86" customWidth="1"/>
    <col min="4354" max="4354" width="4.28515625" style="86" customWidth="1"/>
    <col min="4355" max="4355" width="1.7109375" style="86" customWidth="1"/>
    <col min="4356" max="4356" width="2.5703125" style="86" customWidth="1"/>
    <col min="4357" max="4357" width="1.7109375" style="86" customWidth="1"/>
    <col min="4358" max="4358" width="8.7109375" style="86" customWidth="1"/>
    <col min="4359" max="4359" width="6.28515625" style="86" customWidth="1"/>
    <col min="4360" max="4360" width="2.140625" style="86" customWidth="1"/>
    <col min="4361" max="4364" width="1.7109375" style="86" customWidth="1"/>
    <col min="4365" max="4365" width="7.85546875" style="86" customWidth="1"/>
    <col min="4366" max="4366" width="8.42578125" style="86" customWidth="1"/>
    <col min="4367" max="4367" width="19.28515625" style="86" customWidth="1"/>
    <col min="4368" max="4368" width="1.28515625" style="86" customWidth="1"/>
    <col min="4369" max="4370" width="1" style="86" customWidth="1"/>
    <col min="4371" max="4371" width="2.140625" style="86" customWidth="1"/>
    <col min="4372" max="4372" width="7.5703125" style="86" customWidth="1"/>
    <col min="4373" max="4373" width="7.140625" style="86" customWidth="1"/>
    <col min="4374" max="4374" width="1.85546875" style="86" customWidth="1"/>
    <col min="4375" max="4375" width="5.7109375" style="86" customWidth="1"/>
    <col min="4376" max="4376" width="1" style="86" customWidth="1"/>
    <col min="4377" max="4377" width="8.7109375" style="86" customWidth="1"/>
    <col min="4378" max="4378" width="3.85546875" style="86" customWidth="1"/>
    <col min="4379" max="4379" width="1" style="86" customWidth="1"/>
    <col min="4380" max="4380" width="7.28515625" style="86" customWidth="1"/>
    <col min="4381" max="4381" width="1.85546875" style="86" customWidth="1"/>
    <col min="4382" max="4382" width="3.28515625" style="86" customWidth="1"/>
    <col min="4383" max="4383" width="1" style="86" customWidth="1"/>
    <col min="4384" max="4384" width="1.28515625" style="86" customWidth="1"/>
    <col min="4385" max="4385" width="4.5703125" style="86" customWidth="1"/>
    <col min="4386" max="4386" width="3.5703125" style="86" customWidth="1"/>
    <col min="4387" max="4387" width="6.5703125" style="86" customWidth="1"/>
    <col min="4388" max="4388" width="8.85546875" style="86"/>
    <col min="4389" max="4389" width="2.5703125" style="86" customWidth="1"/>
    <col min="4390" max="4390" width="4.28515625" style="86" customWidth="1"/>
    <col min="4391" max="4391" width="1.7109375" style="86" customWidth="1"/>
    <col min="4392" max="4392" width="2.5703125" style="86" customWidth="1"/>
    <col min="4393" max="4393" width="1.7109375" style="86" customWidth="1"/>
    <col min="4394" max="4394" width="8.7109375" style="86" customWidth="1"/>
    <col min="4395" max="4395" width="6.28515625" style="86" customWidth="1"/>
    <col min="4396" max="4396" width="2.140625" style="86" customWidth="1"/>
    <col min="4397" max="4400" width="1.7109375" style="86" customWidth="1"/>
    <col min="4401" max="4401" width="7.85546875" style="86" customWidth="1"/>
    <col min="4402" max="4402" width="8.42578125" style="86" customWidth="1"/>
    <col min="4403" max="4403" width="19.28515625" style="86" customWidth="1"/>
    <col min="4404" max="4404" width="1.28515625" style="86" customWidth="1"/>
    <col min="4405" max="4406" width="1" style="86" customWidth="1"/>
    <col min="4407" max="4407" width="2.140625" style="86" customWidth="1"/>
    <col min="4408" max="4408" width="7.5703125" style="86" customWidth="1"/>
    <col min="4409" max="4409" width="7.140625" style="86" customWidth="1"/>
    <col min="4410" max="4410" width="1.85546875" style="86" customWidth="1"/>
    <col min="4411" max="4411" width="5.7109375" style="86" customWidth="1"/>
    <col min="4412" max="4412" width="1" style="86" customWidth="1"/>
    <col min="4413" max="4413" width="8.7109375" style="86" customWidth="1"/>
    <col min="4414" max="4414" width="3.85546875" style="86" customWidth="1"/>
    <col min="4415" max="4415" width="1" style="86" customWidth="1"/>
    <col min="4416" max="4416" width="7.28515625" style="86" customWidth="1"/>
    <col min="4417" max="4417" width="1.85546875" style="86" customWidth="1"/>
    <col min="4418" max="4418" width="3.28515625" style="86" customWidth="1"/>
    <col min="4419" max="4419" width="1" style="86" customWidth="1"/>
    <col min="4420" max="4420" width="1.28515625" style="86" customWidth="1"/>
    <col min="4421" max="4421" width="4.5703125" style="86" customWidth="1"/>
    <col min="4422" max="4422" width="3.5703125" style="86" customWidth="1"/>
    <col min="4423" max="4423" width="6.5703125" style="86" customWidth="1"/>
    <col min="4424" max="4424" width="8.85546875" style="86"/>
    <col min="4425" max="4425" width="2.5703125" style="86" customWidth="1"/>
    <col min="4426" max="4426" width="4.28515625" style="86" customWidth="1"/>
    <col min="4427" max="4427" width="1.7109375" style="86" customWidth="1"/>
    <col min="4428" max="4428" width="2.5703125" style="86" customWidth="1"/>
    <col min="4429" max="4429" width="1.7109375" style="86" customWidth="1"/>
    <col min="4430" max="4430" width="8.7109375" style="86" customWidth="1"/>
    <col min="4431" max="4431" width="6.28515625" style="86" customWidth="1"/>
    <col min="4432" max="4432" width="2.140625" style="86" customWidth="1"/>
    <col min="4433" max="4436" width="1.7109375" style="86" customWidth="1"/>
    <col min="4437" max="4437" width="7.85546875" style="86" customWidth="1"/>
    <col min="4438" max="4438" width="8.42578125" style="86" customWidth="1"/>
    <col min="4439" max="4439" width="19.28515625" style="86" customWidth="1"/>
    <col min="4440" max="4440" width="1.28515625" style="86" customWidth="1"/>
    <col min="4441" max="4442" width="1" style="86" customWidth="1"/>
    <col min="4443" max="4443" width="2.140625" style="86" customWidth="1"/>
    <col min="4444" max="4444" width="7.5703125" style="86" customWidth="1"/>
    <col min="4445" max="4445" width="7.140625" style="86" customWidth="1"/>
    <col min="4446" max="4446" width="1.85546875" style="86" customWidth="1"/>
    <col min="4447" max="4447" width="5.7109375" style="86" customWidth="1"/>
    <col min="4448" max="4448" width="1" style="86" customWidth="1"/>
    <col min="4449" max="4449" width="8.7109375" style="86" customWidth="1"/>
    <col min="4450" max="4450" width="3.85546875" style="86" customWidth="1"/>
    <col min="4451" max="4451" width="1" style="86" customWidth="1"/>
    <col min="4452" max="4452" width="7.28515625" style="86" customWidth="1"/>
    <col min="4453" max="4453" width="1.85546875" style="86" customWidth="1"/>
    <col min="4454" max="4454" width="3.28515625" style="86" customWidth="1"/>
    <col min="4455" max="4455" width="1" style="86" customWidth="1"/>
    <col min="4456" max="4456" width="1.28515625" style="86" customWidth="1"/>
    <col min="4457" max="4457" width="4.5703125" style="86" customWidth="1"/>
    <col min="4458" max="4458" width="3.5703125" style="86" customWidth="1"/>
    <col min="4459" max="4459" width="6.5703125" style="86" customWidth="1"/>
    <col min="4460" max="4460" width="8.85546875" style="86"/>
    <col min="4461" max="4461" width="2.5703125" style="86" customWidth="1"/>
    <col min="4462" max="4462" width="4.28515625" style="86" customWidth="1"/>
    <col min="4463" max="4463" width="1.7109375" style="86" customWidth="1"/>
    <col min="4464" max="4464" width="2.5703125" style="86" customWidth="1"/>
    <col min="4465" max="4465" width="1.7109375" style="86" customWidth="1"/>
    <col min="4466" max="4466" width="8.7109375" style="86" customWidth="1"/>
    <col min="4467" max="4467" width="6.28515625" style="86" customWidth="1"/>
    <col min="4468" max="4468" width="2.140625" style="86" customWidth="1"/>
    <col min="4469" max="4472" width="1.7109375" style="86" customWidth="1"/>
    <col min="4473" max="4473" width="7.85546875" style="86" customWidth="1"/>
    <col min="4474" max="4474" width="8.42578125" style="86" customWidth="1"/>
    <col min="4475" max="4475" width="19.28515625" style="86" customWidth="1"/>
    <col min="4476" max="4476" width="1.28515625" style="86" customWidth="1"/>
    <col min="4477" max="4478" width="1" style="86" customWidth="1"/>
    <col min="4479" max="4479" width="2.140625" style="86" customWidth="1"/>
    <col min="4480" max="4480" width="7.5703125" style="86" customWidth="1"/>
    <col min="4481" max="4481" width="7.140625" style="86" customWidth="1"/>
    <col min="4482" max="4482" width="1.85546875" style="86" customWidth="1"/>
    <col min="4483" max="4483" width="5.7109375" style="86" customWidth="1"/>
    <col min="4484" max="4484" width="1" style="86" customWidth="1"/>
    <col min="4485" max="4485" width="8.7109375" style="86" customWidth="1"/>
    <col min="4486" max="4486" width="3.85546875" style="86" customWidth="1"/>
    <col min="4487" max="4487" width="1" style="86" customWidth="1"/>
    <col min="4488" max="4488" width="7.28515625" style="86" customWidth="1"/>
    <col min="4489" max="4489" width="1.85546875" style="86" customWidth="1"/>
    <col min="4490" max="4490" width="3.28515625" style="86" customWidth="1"/>
    <col min="4491" max="4491" width="1" style="86" customWidth="1"/>
    <col min="4492" max="4492" width="1.28515625" style="86" customWidth="1"/>
    <col min="4493" max="4493" width="4.5703125" style="86" customWidth="1"/>
    <col min="4494" max="4494" width="3.5703125" style="86" customWidth="1"/>
    <col min="4495" max="4495" width="6.5703125" style="86" customWidth="1"/>
    <col min="4496" max="4496" width="8.85546875" style="86"/>
    <col min="4497" max="4497" width="2.5703125" style="86" customWidth="1"/>
    <col min="4498" max="4498" width="4.28515625" style="86" customWidth="1"/>
    <col min="4499" max="4499" width="1.7109375" style="86" customWidth="1"/>
    <col min="4500" max="4500" width="2.5703125" style="86" customWidth="1"/>
    <col min="4501" max="4501" width="1.7109375" style="86" customWidth="1"/>
    <col min="4502" max="4502" width="8.7109375" style="86" customWidth="1"/>
    <col min="4503" max="4503" width="6.28515625" style="86" customWidth="1"/>
    <col min="4504" max="4504" width="2.140625" style="86" customWidth="1"/>
    <col min="4505" max="4508" width="1.7109375" style="86" customWidth="1"/>
    <col min="4509" max="4509" width="7.85546875" style="86" customWidth="1"/>
    <col min="4510" max="4510" width="8.42578125" style="86" customWidth="1"/>
    <col min="4511" max="4511" width="19.28515625" style="86" customWidth="1"/>
    <col min="4512" max="4512" width="1.28515625" style="86" customWidth="1"/>
    <col min="4513" max="4514" width="1" style="86" customWidth="1"/>
    <col min="4515" max="4515" width="2.140625" style="86" customWidth="1"/>
    <col min="4516" max="4516" width="7.5703125" style="86" customWidth="1"/>
    <col min="4517" max="4517" width="7.140625" style="86" customWidth="1"/>
    <col min="4518" max="4518" width="1.85546875" style="86" customWidth="1"/>
    <col min="4519" max="4519" width="5.7109375" style="86" customWidth="1"/>
    <col min="4520" max="4520" width="1" style="86" customWidth="1"/>
    <col min="4521" max="4521" width="8.7109375" style="86" customWidth="1"/>
    <col min="4522" max="4522" width="3.85546875" style="86" customWidth="1"/>
    <col min="4523" max="4523" width="1" style="86" customWidth="1"/>
    <col min="4524" max="4524" width="7.28515625" style="86" customWidth="1"/>
    <col min="4525" max="4525" width="1.85546875" style="86" customWidth="1"/>
    <col min="4526" max="4526" width="3.28515625" style="86" customWidth="1"/>
    <col min="4527" max="4527" width="1" style="86" customWidth="1"/>
    <col min="4528" max="4528" width="1.28515625" style="86" customWidth="1"/>
    <col min="4529" max="4529" width="4.5703125" style="86" customWidth="1"/>
    <col min="4530" max="4530" width="3.5703125" style="86" customWidth="1"/>
    <col min="4531" max="4531" width="6.5703125" style="86" customWidth="1"/>
    <col min="4532" max="4532" width="8.85546875" style="86"/>
    <col min="4533" max="4533" width="2.5703125" style="86" customWidth="1"/>
    <col min="4534" max="4534" width="4.28515625" style="86" customWidth="1"/>
    <col min="4535" max="4535" width="1.7109375" style="86" customWidth="1"/>
    <col min="4536" max="4536" width="2.5703125" style="86" customWidth="1"/>
    <col min="4537" max="4537" width="1.7109375" style="86" customWidth="1"/>
    <col min="4538" max="4538" width="8.7109375" style="86" customWidth="1"/>
    <col min="4539" max="4539" width="6.28515625" style="86" customWidth="1"/>
    <col min="4540" max="4540" width="2.140625" style="86" customWidth="1"/>
    <col min="4541" max="4544" width="1.7109375" style="86" customWidth="1"/>
    <col min="4545" max="4545" width="7.85546875" style="86" customWidth="1"/>
    <col min="4546" max="4546" width="8.42578125" style="86" customWidth="1"/>
    <col min="4547" max="4547" width="19.28515625" style="86" customWidth="1"/>
    <col min="4548" max="4548" width="1.28515625" style="86" customWidth="1"/>
    <col min="4549" max="4550" width="1" style="86" customWidth="1"/>
    <col min="4551" max="4551" width="2.140625" style="86" customWidth="1"/>
    <col min="4552" max="4552" width="7.5703125" style="86" customWidth="1"/>
    <col min="4553" max="4553" width="7.140625" style="86" customWidth="1"/>
    <col min="4554" max="4554" width="1.85546875" style="86" customWidth="1"/>
    <col min="4555" max="4555" width="5.7109375" style="86" customWidth="1"/>
    <col min="4556" max="4556" width="1" style="86" customWidth="1"/>
    <col min="4557" max="4557" width="8.7109375" style="86" customWidth="1"/>
    <col min="4558" max="4558" width="3.85546875" style="86" customWidth="1"/>
    <col min="4559" max="4559" width="1" style="86" customWidth="1"/>
    <col min="4560" max="4560" width="7.28515625" style="86" customWidth="1"/>
    <col min="4561" max="4561" width="1.85546875" style="86" customWidth="1"/>
    <col min="4562" max="4562" width="3.28515625" style="86" customWidth="1"/>
    <col min="4563" max="4563" width="1" style="86" customWidth="1"/>
    <col min="4564" max="4564" width="1.28515625" style="86" customWidth="1"/>
    <col min="4565" max="4565" width="4.5703125" style="86" customWidth="1"/>
    <col min="4566" max="4566" width="3.5703125" style="86" customWidth="1"/>
    <col min="4567" max="4567" width="6.5703125" style="86" customWidth="1"/>
    <col min="4568" max="4568" width="8.85546875" style="86"/>
    <col min="4569" max="4569" width="2.5703125" style="86" customWidth="1"/>
    <col min="4570" max="4570" width="4.28515625" style="86" customWidth="1"/>
    <col min="4571" max="4571" width="1.7109375" style="86" customWidth="1"/>
    <col min="4572" max="4572" width="2.5703125" style="86" customWidth="1"/>
    <col min="4573" max="4573" width="1.7109375" style="86" customWidth="1"/>
    <col min="4574" max="4574" width="8.7109375" style="86" customWidth="1"/>
    <col min="4575" max="4575" width="6.28515625" style="86" customWidth="1"/>
    <col min="4576" max="4576" width="2.140625" style="86" customWidth="1"/>
    <col min="4577" max="4580" width="1.7109375" style="86" customWidth="1"/>
    <col min="4581" max="4581" width="7.85546875" style="86" customWidth="1"/>
    <col min="4582" max="4582" width="8.42578125" style="86" customWidth="1"/>
    <col min="4583" max="4583" width="19.28515625" style="86" customWidth="1"/>
    <col min="4584" max="4584" width="1.28515625" style="86" customWidth="1"/>
    <col min="4585" max="4586" width="1" style="86" customWidth="1"/>
    <col min="4587" max="4587" width="2.140625" style="86" customWidth="1"/>
    <col min="4588" max="4588" width="7.5703125" style="86" customWidth="1"/>
    <col min="4589" max="4589" width="7.140625" style="86" customWidth="1"/>
    <col min="4590" max="4590" width="1.85546875" style="86" customWidth="1"/>
    <col min="4591" max="4591" width="5.7109375" style="86" customWidth="1"/>
    <col min="4592" max="4592" width="1" style="86" customWidth="1"/>
    <col min="4593" max="4593" width="8.7109375" style="86" customWidth="1"/>
    <col min="4594" max="4594" width="3.85546875" style="86" customWidth="1"/>
    <col min="4595" max="4595" width="1" style="86" customWidth="1"/>
    <col min="4596" max="4596" width="7.28515625" style="86" customWidth="1"/>
    <col min="4597" max="4597" width="1.85546875" style="86" customWidth="1"/>
    <col min="4598" max="4598" width="3.28515625" style="86" customWidth="1"/>
    <col min="4599" max="4599" width="1" style="86" customWidth="1"/>
    <col min="4600" max="4600" width="1.28515625" style="86" customWidth="1"/>
    <col min="4601" max="4601" width="4.5703125" style="86" customWidth="1"/>
    <col min="4602" max="4602" width="3.5703125" style="86" customWidth="1"/>
    <col min="4603" max="4603" width="6.5703125" style="86" customWidth="1"/>
    <col min="4604" max="4608" width="8.85546875" style="86"/>
    <col min="4609" max="4609" width="2.5703125" style="86" customWidth="1"/>
    <col min="4610" max="4610" width="4.28515625" style="86" customWidth="1"/>
    <col min="4611" max="4611" width="1.7109375" style="86" customWidth="1"/>
    <col min="4612" max="4612" width="2.5703125" style="86" customWidth="1"/>
    <col min="4613" max="4613" width="1.7109375" style="86" customWidth="1"/>
    <col min="4614" max="4614" width="8.7109375" style="86" customWidth="1"/>
    <col min="4615" max="4615" width="6.28515625" style="86" customWidth="1"/>
    <col min="4616" max="4616" width="2.140625" style="86" customWidth="1"/>
    <col min="4617" max="4620" width="1.7109375" style="86" customWidth="1"/>
    <col min="4621" max="4621" width="7.85546875" style="86" customWidth="1"/>
    <col min="4622" max="4622" width="8.42578125" style="86" customWidth="1"/>
    <col min="4623" max="4623" width="19.28515625" style="86" customWidth="1"/>
    <col min="4624" max="4624" width="1.28515625" style="86" customWidth="1"/>
    <col min="4625" max="4626" width="1" style="86" customWidth="1"/>
    <col min="4627" max="4627" width="2.140625" style="86" customWidth="1"/>
    <col min="4628" max="4628" width="7.5703125" style="86" customWidth="1"/>
    <col min="4629" max="4629" width="7.140625" style="86" customWidth="1"/>
    <col min="4630" max="4630" width="1.85546875" style="86" customWidth="1"/>
    <col min="4631" max="4631" width="5.7109375" style="86" customWidth="1"/>
    <col min="4632" max="4632" width="1" style="86" customWidth="1"/>
    <col min="4633" max="4633" width="8.7109375" style="86" customWidth="1"/>
    <col min="4634" max="4634" width="3.85546875" style="86" customWidth="1"/>
    <col min="4635" max="4635" width="1" style="86" customWidth="1"/>
    <col min="4636" max="4636" width="7.28515625" style="86" customWidth="1"/>
    <col min="4637" max="4637" width="1.85546875" style="86" customWidth="1"/>
    <col min="4638" max="4638" width="3.28515625" style="86" customWidth="1"/>
    <col min="4639" max="4639" width="1" style="86" customWidth="1"/>
    <col min="4640" max="4640" width="1.28515625" style="86" customWidth="1"/>
    <col min="4641" max="4641" width="4.5703125" style="86" customWidth="1"/>
    <col min="4642" max="4642" width="3.5703125" style="86" customWidth="1"/>
    <col min="4643" max="4643" width="6.5703125" style="86" customWidth="1"/>
    <col min="4644" max="4644" width="8.85546875" style="86"/>
    <col min="4645" max="4645" width="2.5703125" style="86" customWidth="1"/>
    <col min="4646" max="4646" width="4.28515625" style="86" customWidth="1"/>
    <col min="4647" max="4647" width="1.7109375" style="86" customWidth="1"/>
    <col min="4648" max="4648" width="2.5703125" style="86" customWidth="1"/>
    <col min="4649" max="4649" width="1.7109375" style="86" customWidth="1"/>
    <col min="4650" max="4650" width="8.7109375" style="86" customWidth="1"/>
    <col min="4651" max="4651" width="6.28515625" style="86" customWidth="1"/>
    <col min="4652" max="4652" width="2.140625" style="86" customWidth="1"/>
    <col min="4653" max="4656" width="1.7109375" style="86" customWidth="1"/>
    <col min="4657" max="4657" width="7.85546875" style="86" customWidth="1"/>
    <col min="4658" max="4658" width="8.42578125" style="86" customWidth="1"/>
    <col min="4659" max="4659" width="19.28515625" style="86" customWidth="1"/>
    <col min="4660" max="4660" width="1.28515625" style="86" customWidth="1"/>
    <col min="4661" max="4662" width="1" style="86" customWidth="1"/>
    <col min="4663" max="4663" width="2.140625" style="86" customWidth="1"/>
    <col min="4664" max="4664" width="7.5703125" style="86" customWidth="1"/>
    <col min="4665" max="4665" width="7.140625" style="86" customWidth="1"/>
    <col min="4666" max="4666" width="1.85546875" style="86" customWidth="1"/>
    <col min="4667" max="4667" width="5.7109375" style="86" customWidth="1"/>
    <col min="4668" max="4668" width="1" style="86" customWidth="1"/>
    <col min="4669" max="4669" width="8.7109375" style="86" customWidth="1"/>
    <col min="4670" max="4670" width="3.85546875" style="86" customWidth="1"/>
    <col min="4671" max="4671" width="1" style="86" customWidth="1"/>
    <col min="4672" max="4672" width="7.28515625" style="86" customWidth="1"/>
    <col min="4673" max="4673" width="1.85546875" style="86" customWidth="1"/>
    <col min="4674" max="4674" width="3.28515625" style="86" customWidth="1"/>
    <col min="4675" max="4675" width="1" style="86" customWidth="1"/>
    <col min="4676" max="4676" width="1.28515625" style="86" customWidth="1"/>
    <col min="4677" max="4677" width="4.5703125" style="86" customWidth="1"/>
    <col min="4678" max="4678" width="3.5703125" style="86" customWidth="1"/>
    <col min="4679" max="4679" width="6.5703125" style="86" customWidth="1"/>
    <col min="4680" max="4680" width="8.85546875" style="86"/>
    <col min="4681" max="4681" width="2.5703125" style="86" customWidth="1"/>
    <col min="4682" max="4682" width="4.28515625" style="86" customWidth="1"/>
    <col min="4683" max="4683" width="1.7109375" style="86" customWidth="1"/>
    <col min="4684" max="4684" width="2.5703125" style="86" customWidth="1"/>
    <col min="4685" max="4685" width="1.7109375" style="86" customWidth="1"/>
    <col min="4686" max="4686" width="8.7109375" style="86" customWidth="1"/>
    <col min="4687" max="4687" width="6.28515625" style="86" customWidth="1"/>
    <col min="4688" max="4688" width="2.140625" style="86" customWidth="1"/>
    <col min="4689" max="4692" width="1.7109375" style="86" customWidth="1"/>
    <col min="4693" max="4693" width="7.85546875" style="86" customWidth="1"/>
    <col min="4694" max="4694" width="8.42578125" style="86" customWidth="1"/>
    <col min="4695" max="4695" width="19.28515625" style="86" customWidth="1"/>
    <col min="4696" max="4696" width="1.28515625" style="86" customWidth="1"/>
    <col min="4697" max="4698" width="1" style="86" customWidth="1"/>
    <col min="4699" max="4699" width="2.140625" style="86" customWidth="1"/>
    <col min="4700" max="4700" width="7.5703125" style="86" customWidth="1"/>
    <col min="4701" max="4701" width="7.140625" style="86" customWidth="1"/>
    <col min="4702" max="4702" width="1.85546875" style="86" customWidth="1"/>
    <col min="4703" max="4703" width="5.7109375" style="86" customWidth="1"/>
    <col min="4704" max="4704" width="1" style="86" customWidth="1"/>
    <col min="4705" max="4705" width="8.7109375" style="86" customWidth="1"/>
    <col min="4706" max="4706" width="3.85546875" style="86" customWidth="1"/>
    <col min="4707" max="4707" width="1" style="86" customWidth="1"/>
    <col min="4708" max="4708" width="7.28515625" style="86" customWidth="1"/>
    <col min="4709" max="4709" width="1.85546875" style="86" customWidth="1"/>
    <col min="4710" max="4710" width="3.28515625" style="86" customWidth="1"/>
    <col min="4711" max="4711" width="1" style="86" customWidth="1"/>
    <col min="4712" max="4712" width="1.28515625" style="86" customWidth="1"/>
    <col min="4713" max="4713" width="4.5703125" style="86" customWidth="1"/>
    <col min="4714" max="4714" width="3.5703125" style="86" customWidth="1"/>
    <col min="4715" max="4715" width="6.5703125" style="86" customWidth="1"/>
    <col min="4716" max="4716" width="8.85546875" style="86"/>
    <col min="4717" max="4717" width="2.5703125" style="86" customWidth="1"/>
    <col min="4718" max="4718" width="4.28515625" style="86" customWidth="1"/>
    <col min="4719" max="4719" width="1.7109375" style="86" customWidth="1"/>
    <col min="4720" max="4720" width="2.5703125" style="86" customWidth="1"/>
    <col min="4721" max="4721" width="1.7109375" style="86" customWidth="1"/>
    <col min="4722" max="4722" width="8.7109375" style="86" customWidth="1"/>
    <col min="4723" max="4723" width="6.28515625" style="86" customWidth="1"/>
    <col min="4724" max="4724" width="2.140625" style="86" customWidth="1"/>
    <col min="4725" max="4728" width="1.7109375" style="86" customWidth="1"/>
    <col min="4729" max="4729" width="7.85546875" style="86" customWidth="1"/>
    <col min="4730" max="4730" width="8.42578125" style="86" customWidth="1"/>
    <col min="4731" max="4731" width="19.28515625" style="86" customWidth="1"/>
    <col min="4732" max="4732" width="1.28515625" style="86" customWidth="1"/>
    <col min="4733" max="4734" width="1" style="86" customWidth="1"/>
    <col min="4735" max="4735" width="2.140625" style="86" customWidth="1"/>
    <col min="4736" max="4736" width="7.5703125" style="86" customWidth="1"/>
    <col min="4737" max="4737" width="7.140625" style="86" customWidth="1"/>
    <col min="4738" max="4738" width="1.85546875" style="86" customWidth="1"/>
    <col min="4739" max="4739" width="5.7109375" style="86" customWidth="1"/>
    <col min="4740" max="4740" width="1" style="86" customWidth="1"/>
    <col min="4741" max="4741" width="8.7109375" style="86" customWidth="1"/>
    <col min="4742" max="4742" width="3.85546875" style="86" customWidth="1"/>
    <col min="4743" max="4743" width="1" style="86" customWidth="1"/>
    <col min="4744" max="4744" width="7.28515625" style="86" customWidth="1"/>
    <col min="4745" max="4745" width="1.85546875" style="86" customWidth="1"/>
    <col min="4746" max="4746" width="3.28515625" style="86" customWidth="1"/>
    <col min="4747" max="4747" width="1" style="86" customWidth="1"/>
    <col min="4748" max="4748" width="1.28515625" style="86" customWidth="1"/>
    <col min="4749" max="4749" width="4.5703125" style="86" customWidth="1"/>
    <col min="4750" max="4750" width="3.5703125" style="86" customWidth="1"/>
    <col min="4751" max="4751" width="6.5703125" style="86" customWidth="1"/>
    <col min="4752" max="4752" width="8.85546875" style="86"/>
    <col min="4753" max="4753" width="2.5703125" style="86" customWidth="1"/>
    <col min="4754" max="4754" width="4.28515625" style="86" customWidth="1"/>
    <col min="4755" max="4755" width="1.7109375" style="86" customWidth="1"/>
    <col min="4756" max="4756" width="2.5703125" style="86" customWidth="1"/>
    <col min="4757" max="4757" width="1.7109375" style="86" customWidth="1"/>
    <col min="4758" max="4758" width="8.7109375" style="86" customWidth="1"/>
    <col min="4759" max="4759" width="6.28515625" style="86" customWidth="1"/>
    <col min="4760" max="4760" width="2.140625" style="86" customWidth="1"/>
    <col min="4761" max="4764" width="1.7109375" style="86" customWidth="1"/>
    <col min="4765" max="4765" width="7.85546875" style="86" customWidth="1"/>
    <col min="4766" max="4766" width="8.42578125" style="86" customWidth="1"/>
    <col min="4767" max="4767" width="19.28515625" style="86" customWidth="1"/>
    <col min="4768" max="4768" width="1.28515625" style="86" customWidth="1"/>
    <col min="4769" max="4770" width="1" style="86" customWidth="1"/>
    <col min="4771" max="4771" width="2.140625" style="86" customWidth="1"/>
    <col min="4772" max="4772" width="7.5703125" style="86" customWidth="1"/>
    <col min="4773" max="4773" width="7.140625" style="86" customWidth="1"/>
    <col min="4774" max="4774" width="1.85546875" style="86" customWidth="1"/>
    <col min="4775" max="4775" width="5.7109375" style="86" customWidth="1"/>
    <col min="4776" max="4776" width="1" style="86" customWidth="1"/>
    <col min="4777" max="4777" width="8.7109375" style="86" customWidth="1"/>
    <col min="4778" max="4778" width="3.85546875" style="86" customWidth="1"/>
    <col min="4779" max="4779" width="1" style="86" customWidth="1"/>
    <col min="4780" max="4780" width="7.28515625" style="86" customWidth="1"/>
    <col min="4781" max="4781" width="1.85546875" style="86" customWidth="1"/>
    <col min="4782" max="4782" width="3.28515625" style="86" customWidth="1"/>
    <col min="4783" max="4783" width="1" style="86" customWidth="1"/>
    <col min="4784" max="4784" width="1.28515625" style="86" customWidth="1"/>
    <col min="4785" max="4785" width="4.5703125" style="86" customWidth="1"/>
    <col min="4786" max="4786" width="3.5703125" style="86" customWidth="1"/>
    <col min="4787" max="4787" width="6.5703125" style="86" customWidth="1"/>
    <col min="4788" max="4788" width="8.85546875" style="86"/>
    <col min="4789" max="4789" width="2.5703125" style="86" customWidth="1"/>
    <col min="4790" max="4790" width="4.28515625" style="86" customWidth="1"/>
    <col min="4791" max="4791" width="1.7109375" style="86" customWidth="1"/>
    <col min="4792" max="4792" width="2.5703125" style="86" customWidth="1"/>
    <col min="4793" max="4793" width="1.7109375" style="86" customWidth="1"/>
    <col min="4794" max="4794" width="8.7109375" style="86" customWidth="1"/>
    <col min="4795" max="4795" width="6.28515625" style="86" customWidth="1"/>
    <col min="4796" max="4796" width="2.140625" style="86" customWidth="1"/>
    <col min="4797" max="4800" width="1.7109375" style="86" customWidth="1"/>
    <col min="4801" max="4801" width="7.85546875" style="86" customWidth="1"/>
    <col min="4802" max="4802" width="8.42578125" style="86" customWidth="1"/>
    <col min="4803" max="4803" width="19.28515625" style="86" customWidth="1"/>
    <col min="4804" max="4804" width="1.28515625" style="86" customWidth="1"/>
    <col min="4805" max="4806" width="1" style="86" customWidth="1"/>
    <col min="4807" max="4807" width="2.140625" style="86" customWidth="1"/>
    <col min="4808" max="4808" width="7.5703125" style="86" customWidth="1"/>
    <col min="4809" max="4809" width="7.140625" style="86" customWidth="1"/>
    <col min="4810" max="4810" width="1.85546875" style="86" customWidth="1"/>
    <col min="4811" max="4811" width="5.7109375" style="86" customWidth="1"/>
    <col min="4812" max="4812" width="1" style="86" customWidth="1"/>
    <col min="4813" max="4813" width="8.7109375" style="86" customWidth="1"/>
    <col min="4814" max="4814" width="3.85546875" style="86" customWidth="1"/>
    <col min="4815" max="4815" width="1" style="86" customWidth="1"/>
    <col min="4816" max="4816" width="7.28515625" style="86" customWidth="1"/>
    <col min="4817" max="4817" width="1.85546875" style="86" customWidth="1"/>
    <col min="4818" max="4818" width="3.28515625" style="86" customWidth="1"/>
    <col min="4819" max="4819" width="1" style="86" customWidth="1"/>
    <col min="4820" max="4820" width="1.28515625" style="86" customWidth="1"/>
    <col min="4821" max="4821" width="4.5703125" style="86" customWidth="1"/>
    <col min="4822" max="4822" width="3.5703125" style="86" customWidth="1"/>
    <col min="4823" max="4823" width="6.5703125" style="86" customWidth="1"/>
    <col min="4824" max="4824" width="8.85546875" style="86"/>
    <col min="4825" max="4825" width="2.5703125" style="86" customWidth="1"/>
    <col min="4826" max="4826" width="4.28515625" style="86" customWidth="1"/>
    <col min="4827" max="4827" width="1.7109375" style="86" customWidth="1"/>
    <col min="4828" max="4828" width="2.5703125" style="86" customWidth="1"/>
    <col min="4829" max="4829" width="1.7109375" style="86" customWidth="1"/>
    <col min="4830" max="4830" width="8.7109375" style="86" customWidth="1"/>
    <col min="4831" max="4831" width="6.28515625" style="86" customWidth="1"/>
    <col min="4832" max="4832" width="2.140625" style="86" customWidth="1"/>
    <col min="4833" max="4836" width="1.7109375" style="86" customWidth="1"/>
    <col min="4837" max="4837" width="7.85546875" style="86" customWidth="1"/>
    <col min="4838" max="4838" width="8.42578125" style="86" customWidth="1"/>
    <col min="4839" max="4839" width="19.28515625" style="86" customWidth="1"/>
    <col min="4840" max="4840" width="1.28515625" style="86" customWidth="1"/>
    <col min="4841" max="4842" width="1" style="86" customWidth="1"/>
    <col min="4843" max="4843" width="2.140625" style="86" customWidth="1"/>
    <col min="4844" max="4844" width="7.5703125" style="86" customWidth="1"/>
    <col min="4845" max="4845" width="7.140625" style="86" customWidth="1"/>
    <col min="4846" max="4846" width="1.85546875" style="86" customWidth="1"/>
    <col min="4847" max="4847" width="5.7109375" style="86" customWidth="1"/>
    <col min="4848" max="4848" width="1" style="86" customWidth="1"/>
    <col min="4849" max="4849" width="8.7109375" style="86" customWidth="1"/>
    <col min="4850" max="4850" width="3.85546875" style="86" customWidth="1"/>
    <col min="4851" max="4851" width="1" style="86" customWidth="1"/>
    <col min="4852" max="4852" width="7.28515625" style="86" customWidth="1"/>
    <col min="4853" max="4853" width="1.85546875" style="86" customWidth="1"/>
    <col min="4854" max="4854" width="3.28515625" style="86" customWidth="1"/>
    <col min="4855" max="4855" width="1" style="86" customWidth="1"/>
    <col min="4856" max="4856" width="1.28515625" style="86" customWidth="1"/>
    <col min="4857" max="4857" width="4.5703125" style="86" customWidth="1"/>
    <col min="4858" max="4858" width="3.5703125" style="86" customWidth="1"/>
    <col min="4859" max="4859" width="6.5703125" style="86" customWidth="1"/>
    <col min="4860" max="4864" width="8.85546875" style="86"/>
    <col min="4865" max="4865" width="2.5703125" style="86" customWidth="1"/>
    <col min="4866" max="4866" width="4.28515625" style="86" customWidth="1"/>
    <col min="4867" max="4867" width="1.7109375" style="86" customWidth="1"/>
    <col min="4868" max="4868" width="2.5703125" style="86" customWidth="1"/>
    <col min="4869" max="4869" width="1.7109375" style="86" customWidth="1"/>
    <col min="4870" max="4870" width="8.7109375" style="86" customWidth="1"/>
    <col min="4871" max="4871" width="6.28515625" style="86" customWidth="1"/>
    <col min="4872" max="4872" width="2.140625" style="86" customWidth="1"/>
    <col min="4873" max="4876" width="1.7109375" style="86" customWidth="1"/>
    <col min="4877" max="4877" width="7.85546875" style="86" customWidth="1"/>
    <col min="4878" max="4878" width="8.42578125" style="86" customWidth="1"/>
    <col min="4879" max="4879" width="19.28515625" style="86" customWidth="1"/>
    <col min="4880" max="4880" width="1.28515625" style="86" customWidth="1"/>
    <col min="4881" max="4882" width="1" style="86" customWidth="1"/>
    <col min="4883" max="4883" width="2.140625" style="86" customWidth="1"/>
    <col min="4884" max="4884" width="7.5703125" style="86" customWidth="1"/>
    <col min="4885" max="4885" width="7.140625" style="86" customWidth="1"/>
    <col min="4886" max="4886" width="1.85546875" style="86" customWidth="1"/>
    <col min="4887" max="4887" width="5.7109375" style="86" customWidth="1"/>
    <col min="4888" max="4888" width="1" style="86" customWidth="1"/>
    <col min="4889" max="4889" width="8.7109375" style="86" customWidth="1"/>
    <col min="4890" max="4890" width="3.85546875" style="86" customWidth="1"/>
    <col min="4891" max="4891" width="1" style="86" customWidth="1"/>
    <col min="4892" max="4892" width="7.28515625" style="86" customWidth="1"/>
    <col min="4893" max="4893" width="1.85546875" style="86" customWidth="1"/>
    <col min="4894" max="4894" width="3.28515625" style="86" customWidth="1"/>
    <col min="4895" max="4895" width="1" style="86" customWidth="1"/>
    <col min="4896" max="4896" width="1.28515625" style="86" customWidth="1"/>
    <col min="4897" max="4897" width="4.5703125" style="86" customWidth="1"/>
    <col min="4898" max="4898" width="3.5703125" style="86" customWidth="1"/>
    <col min="4899" max="4899" width="6.5703125" style="86" customWidth="1"/>
    <col min="4900" max="4900" width="8.85546875" style="86"/>
    <col min="4901" max="4901" width="2.5703125" style="86" customWidth="1"/>
    <col min="4902" max="4902" width="4.28515625" style="86" customWidth="1"/>
    <col min="4903" max="4903" width="1.7109375" style="86" customWidth="1"/>
    <col min="4904" max="4904" width="2.5703125" style="86" customWidth="1"/>
    <col min="4905" max="4905" width="1.7109375" style="86" customWidth="1"/>
    <col min="4906" max="4906" width="8.7109375" style="86" customWidth="1"/>
    <col min="4907" max="4907" width="6.28515625" style="86" customWidth="1"/>
    <col min="4908" max="4908" width="2.140625" style="86" customWidth="1"/>
    <col min="4909" max="4912" width="1.7109375" style="86" customWidth="1"/>
    <col min="4913" max="4913" width="7.85546875" style="86" customWidth="1"/>
    <col min="4914" max="4914" width="8.42578125" style="86" customWidth="1"/>
    <col min="4915" max="4915" width="19.28515625" style="86" customWidth="1"/>
    <col min="4916" max="4916" width="1.28515625" style="86" customWidth="1"/>
    <col min="4917" max="4918" width="1" style="86" customWidth="1"/>
    <col min="4919" max="4919" width="2.140625" style="86" customWidth="1"/>
    <col min="4920" max="4920" width="7.5703125" style="86" customWidth="1"/>
    <col min="4921" max="4921" width="7.140625" style="86" customWidth="1"/>
    <col min="4922" max="4922" width="1.85546875" style="86" customWidth="1"/>
    <col min="4923" max="4923" width="5.7109375" style="86" customWidth="1"/>
    <col min="4924" max="4924" width="1" style="86" customWidth="1"/>
    <col min="4925" max="4925" width="8.7109375" style="86" customWidth="1"/>
    <col min="4926" max="4926" width="3.85546875" style="86" customWidth="1"/>
    <col min="4927" max="4927" width="1" style="86" customWidth="1"/>
    <col min="4928" max="4928" width="7.28515625" style="86" customWidth="1"/>
    <col min="4929" max="4929" width="1.85546875" style="86" customWidth="1"/>
    <col min="4930" max="4930" width="3.28515625" style="86" customWidth="1"/>
    <col min="4931" max="4931" width="1" style="86" customWidth="1"/>
    <col min="4932" max="4932" width="1.28515625" style="86" customWidth="1"/>
    <col min="4933" max="4933" width="4.5703125" style="86" customWidth="1"/>
    <col min="4934" max="4934" width="3.5703125" style="86" customWidth="1"/>
    <col min="4935" max="4935" width="6.5703125" style="86" customWidth="1"/>
    <col min="4936" max="4936" width="8.85546875" style="86"/>
    <col min="4937" max="4937" width="2.5703125" style="86" customWidth="1"/>
    <col min="4938" max="4938" width="4.28515625" style="86" customWidth="1"/>
    <col min="4939" max="4939" width="1.7109375" style="86" customWidth="1"/>
    <col min="4940" max="4940" width="2.5703125" style="86" customWidth="1"/>
    <col min="4941" max="4941" width="1.7109375" style="86" customWidth="1"/>
    <col min="4942" max="4942" width="8.7109375" style="86" customWidth="1"/>
    <col min="4943" max="4943" width="6.28515625" style="86" customWidth="1"/>
    <col min="4944" max="4944" width="2.140625" style="86" customWidth="1"/>
    <col min="4945" max="4948" width="1.7109375" style="86" customWidth="1"/>
    <col min="4949" max="4949" width="7.85546875" style="86" customWidth="1"/>
    <col min="4950" max="4950" width="8.42578125" style="86" customWidth="1"/>
    <col min="4951" max="4951" width="19.28515625" style="86" customWidth="1"/>
    <col min="4952" max="4952" width="1.28515625" style="86" customWidth="1"/>
    <col min="4953" max="4954" width="1" style="86" customWidth="1"/>
    <col min="4955" max="4955" width="2.140625" style="86" customWidth="1"/>
    <col min="4956" max="4956" width="7.5703125" style="86" customWidth="1"/>
    <col min="4957" max="4957" width="7.140625" style="86" customWidth="1"/>
    <col min="4958" max="4958" width="1.85546875" style="86" customWidth="1"/>
    <col min="4959" max="4959" width="5.7109375" style="86" customWidth="1"/>
    <col min="4960" max="4960" width="1" style="86" customWidth="1"/>
    <col min="4961" max="4961" width="8.7109375" style="86" customWidth="1"/>
    <col min="4962" max="4962" width="3.85546875" style="86" customWidth="1"/>
    <col min="4963" max="4963" width="1" style="86" customWidth="1"/>
    <col min="4964" max="4964" width="7.28515625" style="86" customWidth="1"/>
    <col min="4965" max="4965" width="1.85546875" style="86" customWidth="1"/>
    <col min="4966" max="4966" width="3.28515625" style="86" customWidth="1"/>
    <col min="4967" max="4967" width="1" style="86" customWidth="1"/>
    <col min="4968" max="4968" width="1.28515625" style="86" customWidth="1"/>
    <col min="4969" max="4969" width="4.5703125" style="86" customWidth="1"/>
    <col min="4970" max="4970" width="3.5703125" style="86" customWidth="1"/>
    <col min="4971" max="4971" width="6.5703125" style="86" customWidth="1"/>
    <col min="4972" max="4972" width="8.85546875" style="86"/>
    <col min="4973" max="4973" width="2.5703125" style="86" customWidth="1"/>
    <col min="4974" max="4974" width="4.28515625" style="86" customWidth="1"/>
    <col min="4975" max="4975" width="1.7109375" style="86" customWidth="1"/>
    <col min="4976" max="4976" width="2.5703125" style="86" customWidth="1"/>
    <col min="4977" max="4977" width="1.7109375" style="86" customWidth="1"/>
    <col min="4978" max="4978" width="8.7109375" style="86" customWidth="1"/>
    <col min="4979" max="4979" width="6.28515625" style="86" customWidth="1"/>
    <col min="4980" max="4980" width="2.140625" style="86" customWidth="1"/>
    <col min="4981" max="4984" width="1.7109375" style="86" customWidth="1"/>
    <col min="4985" max="4985" width="7.85546875" style="86" customWidth="1"/>
    <col min="4986" max="4986" width="8.42578125" style="86" customWidth="1"/>
    <col min="4987" max="4987" width="19.28515625" style="86" customWidth="1"/>
    <col min="4988" max="4988" width="1.28515625" style="86" customWidth="1"/>
    <col min="4989" max="4990" width="1" style="86" customWidth="1"/>
    <col min="4991" max="4991" width="2.140625" style="86" customWidth="1"/>
    <col min="4992" max="4992" width="7.5703125" style="86" customWidth="1"/>
    <col min="4993" max="4993" width="7.140625" style="86" customWidth="1"/>
    <col min="4994" max="4994" width="1.85546875" style="86" customWidth="1"/>
    <col min="4995" max="4995" width="5.7109375" style="86" customWidth="1"/>
    <col min="4996" max="4996" width="1" style="86" customWidth="1"/>
    <col min="4997" max="4997" width="8.7109375" style="86" customWidth="1"/>
    <col min="4998" max="4998" width="3.85546875" style="86" customWidth="1"/>
    <col min="4999" max="4999" width="1" style="86" customWidth="1"/>
    <col min="5000" max="5000" width="7.28515625" style="86" customWidth="1"/>
    <col min="5001" max="5001" width="1.85546875" style="86" customWidth="1"/>
    <col min="5002" max="5002" width="3.28515625" style="86" customWidth="1"/>
    <col min="5003" max="5003" width="1" style="86" customWidth="1"/>
    <col min="5004" max="5004" width="1.28515625" style="86" customWidth="1"/>
    <col min="5005" max="5005" width="4.5703125" style="86" customWidth="1"/>
    <col min="5006" max="5006" width="3.5703125" style="86" customWidth="1"/>
    <col min="5007" max="5007" width="6.5703125" style="86" customWidth="1"/>
    <col min="5008" max="5008" width="8.85546875" style="86"/>
    <col min="5009" max="5009" width="2.5703125" style="86" customWidth="1"/>
    <col min="5010" max="5010" width="4.28515625" style="86" customWidth="1"/>
    <col min="5011" max="5011" width="1.7109375" style="86" customWidth="1"/>
    <col min="5012" max="5012" width="2.5703125" style="86" customWidth="1"/>
    <col min="5013" max="5013" width="1.7109375" style="86" customWidth="1"/>
    <col min="5014" max="5014" width="8.7109375" style="86" customWidth="1"/>
    <col min="5015" max="5015" width="6.28515625" style="86" customWidth="1"/>
    <col min="5016" max="5016" width="2.140625" style="86" customWidth="1"/>
    <col min="5017" max="5020" width="1.7109375" style="86" customWidth="1"/>
    <col min="5021" max="5021" width="7.85546875" style="86" customWidth="1"/>
    <col min="5022" max="5022" width="8.42578125" style="86" customWidth="1"/>
    <col min="5023" max="5023" width="19.28515625" style="86" customWidth="1"/>
    <col min="5024" max="5024" width="1.28515625" style="86" customWidth="1"/>
    <col min="5025" max="5026" width="1" style="86" customWidth="1"/>
    <col min="5027" max="5027" width="2.140625" style="86" customWidth="1"/>
    <col min="5028" max="5028" width="7.5703125" style="86" customWidth="1"/>
    <col min="5029" max="5029" width="7.140625" style="86" customWidth="1"/>
    <col min="5030" max="5030" width="1.85546875" style="86" customWidth="1"/>
    <col min="5031" max="5031" width="5.7109375" style="86" customWidth="1"/>
    <col min="5032" max="5032" width="1" style="86" customWidth="1"/>
    <col min="5033" max="5033" width="8.7109375" style="86" customWidth="1"/>
    <col min="5034" max="5034" width="3.85546875" style="86" customWidth="1"/>
    <col min="5035" max="5035" width="1" style="86" customWidth="1"/>
    <col min="5036" max="5036" width="7.28515625" style="86" customWidth="1"/>
    <col min="5037" max="5037" width="1.85546875" style="86" customWidth="1"/>
    <col min="5038" max="5038" width="3.28515625" style="86" customWidth="1"/>
    <col min="5039" max="5039" width="1" style="86" customWidth="1"/>
    <col min="5040" max="5040" width="1.28515625" style="86" customWidth="1"/>
    <col min="5041" max="5041" width="4.5703125" style="86" customWidth="1"/>
    <col min="5042" max="5042" width="3.5703125" style="86" customWidth="1"/>
    <col min="5043" max="5043" width="6.5703125" style="86" customWidth="1"/>
    <col min="5044" max="5044" width="8.85546875" style="86"/>
    <col min="5045" max="5045" width="2.5703125" style="86" customWidth="1"/>
    <col min="5046" max="5046" width="4.28515625" style="86" customWidth="1"/>
    <col min="5047" max="5047" width="1.7109375" style="86" customWidth="1"/>
    <col min="5048" max="5048" width="2.5703125" style="86" customWidth="1"/>
    <col min="5049" max="5049" width="1.7109375" style="86" customWidth="1"/>
    <col min="5050" max="5050" width="8.7109375" style="86" customWidth="1"/>
    <col min="5051" max="5051" width="6.28515625" style="86" customWidth="1"/>
    <col min="5052" max="5052" width="2.140625" style="86" customWidth="1"/>
    <col min="5053" max="5056" width="1.7109375" style="86" customWidth="1"/>
    <col min="5057" max="5057" width="7.85546875" style="86" customWidth="1"/>
    <col min="5058" max="5058" width="8.42578125" style="86" customWidth="1"/>
    <col min="5059" max="5059" width="19.28515625" style="86" customWidth="1"/>
    <col min="5060" max="5060" width="1.28515625" style="86" customWidth="1"/>
    <col min="5061" max="5062" width="1" style="86" customWidth="1"/>
    <col min="5063" max="5063" width="2.140625" style="86" customWidth="1"/>
    <col min="5064" max="5064" width="7.5703125" style="86" customWidth="1"/>
    <col min="5065" max="5065" width="7.140625" style="86" customWidth="1"/>
    <col min="5066" max="5066" width="1.85546875" style="86" customWidth="1"/>
    <col min="5067" max="5067" width="5.7109375" style="86" customWidth="1"/>
    <col min="5068" max="5068" width="1" style="86" customWidth="1"/>
    <col min="5069" max="5069" width="8.7109375" style="86" customWidth="1"/>
    <col min="5070" max="5070" width="3.85546875" style="86" customWidth="1"/>
    <col min="5071" max="5071" width="1" style="86" customWidth="1"/>
    <col min="5072" max="5072" width="7.28515625" style="86" customWidth="1"/>
    <col min="5073" max="5073" width="1.85546875" style="86" customWidth="1"/>
    <col min="5074" max="5074" width="3.28515625" style="86" customWidth="1"/>
    <col min="5075" max="5075" width="1" style="86" customWidth="1"/>
    <col min="5076" max="5076" width="1.28515625" style="86" customWidth="1"/>
    <col min="5077" max="5077" width="4.5703125" style="86" customWidth="1"/>
    <col min="5078" max="5078" width="3.5703125" style="86" customWidth="1"/>
    <col min="5079" max="5079" width="6.5703125" style="86" customWidth="1"/>
    <col min="5080" max="5080" width="8.85546875" style="86"/>
    <col min="5081" max="5081" width="2.5703125" style="86" customWidth="1"/>
    <col min="5082" max="5082" width="4.28515625" style="86" customWidth="1"/>
    <col min="5083" max="5083" width="1.7109375" style="86" customWidth="1"/>
    <col min="5084" max="5084" width="2.5703125" style="86" customWidth="1"/>
    <col min="5085" max="5085" width="1.7109375" style="86" customWidth="1"/>
    <col min="5086" max="5086" width="8.7109375" style="86" customWidth="1"/>
    <col min="5087" max="5087" width="6.28515625" style="86" customWidth="1"/>
    <col min="5088" max="5088" width="2.140625" style="86" customWidth="1"/>
    <col min="5089" max="5092" width="1.7109375" style="86" customWidth="1"/>
    <col min="5093" max="5093" width="7.85546875" style="86" customWidth="1"/>
    <col min="5094" max="5094" width="8.42578125" style="86" customWidth="1"/>
    <col min="5095" max="5095" width="19.28515625" style="86" customWidth="1"/>
    <col min="5096" max="5096" width="1.28515625" style="86" customWidth="1"/>
    <col min="5097" max="5098" width="1" style="86" customWidth="1"/>
    <col min="5099" max="5099" width="2.140625" style="86" customWidth="1"/>
    <col min="5100" max="5100" width="7.5703125" style="86" customWidth="1"/>
    <col min="5101" max="5101" width="7.140625" style="86" customWidth="1"/>
    <col min="5102" max="5102" width="1.85546875" style="86" customWidth="1"/>
    <col min="5103" max="5103" width="5.7109375" style="86" customWidth="1"/>
    <col min="5104" max="5104" width="1" style="86" customWidth="1"/>
    <col min="5105" max="5105" width="8.7109375" style="86" customWidth="1"/>
    <col min="5106" max="5106" width="3.85546875" style="86" customWidth="1"/>
    <col min="5107" max="5107" width="1" style="86" customWidth="1"/>
    <col min="5108" max="5108" width="7.28515625" style="86" customWidth="1"/>
    <col min="5109" max="5109" width="1.85546875" style="86" customWidth="1"/>
    <col min="5110" max="5110" width="3.28515625" style="86" customWidth="1"/>
    <col min="5111" max="5111" width="1" style="86" customWidth="1"/>
    <col min="5112" max="5112" width="1.28515625" style="86" customWidth="1"/>
    <col min="5113" max="5113" width="4.5703125" style="86" customWidth="1"/>
    <col min="5114" max="5114" width="3.5703125" style="86" customWidth="1"/>
    <col min="5115" max="5115" width="6.5703125" style="86" customWidth="1"/>
    <col min="5116" max="5120" width="8.85546875" style="86"/>
    <col min="5121" max="5121" width="2.5703125" style="86" customWidth="1"/>
    <col min="5122" max="5122" width="4.28515625" style="86" customWidth="1"/>
    <col min="5123" max="5123" width="1.7109375" style="86" customWidth="1"/>
    <col min="5124" max="5124" width="2.5703125" style="86" customWidth="1"/>
    <col min="5125" max="5125" width="1.7109375" style="86" customWidth="1"/>
    <col min="5126" max="5126" width="8.7109375" style="86" customWidth="1"/>
    <col min="5127" max="5127" width="6.28515625" style="86" customWidth="1"/>
    <col min="5128" max="5128" width="2.140625" style="86" customWidth="1"/>
    <col min="5129" max="5132" width="1.7109375" style="86" customWidth="1"/>
    <col min="5133" max="5133" width="7.85546875" style="86" customWidth="1"/>
    <col min="5134" max="5134" width="8.42578125" style="86" customWidth="1"/>
    <col min="5135" max="5135" width="19.28515625" style="86" customWidth="1"/>
    <col min="5136" max="5136" width="1.28515625" style="86" customWidth="1"/>
    <col min="5137" max="5138" width="1" style="86" customWidth="1"/>
    <col min="5139" max="5139" width="2.140625" style="86" customWidth="1"/>
    <col min="5140" max="5140" width="7.5703125" style="86" customWidth="1"/>
    <col min="5141" max="5141" width="7.140625" style="86" customWidth="1"/>
    <col min="5142" max="5142" width="1.85546875" style="86" customWidth="1"/>
    <col min="5143" max="5143" width="5.7109375" style="86" customWidth="1"/>
    <col min="5144" max="5144" width="1" style="86" customWidth="1"/>
    <col min="5145" max="5145" width="8.7109375" style="86" customWidth="1"/>
    <col min="5146" max="5146" width="3.85546875" style="86" customWidth="1"/>
    <col min="5147" max="5147" width="1" style="86" customWidth="1"/>
    <col min="5148" max="5148" width="7.28515625" style="86" customWidth="1"/>
    <col min="5149" max="5149" width="1.85546875" style="86" customWidth="1"/>
    <col min="5150" max="5150" width="3.28515625" style="86" customWidth="1"/>
    <col min="5151" max="5151" width="1" style="86" customWidth="1"/>
    <col min="5152" max="5152" width="1.28515625" style="86" customWidth="1"/>
    <col min="5153" max="5153" width="4.5703125" style="86" customWidth="1"/>
    <col min="5154" max="5154" width="3.5703125" style="86" customWidth="1"/>
    <col min="5155" max="5155" width="6.5703125" style="86" customWidth="1"/>
    <col min="5156" max="5156" width="8.85546875" style="86"/>
    <col min="5157" max="5157" width="2.5703125" style="86" customWidth="1"/>
    <col min="5158" max="5158" width="4.28515625" style="86" customWidth="1"/>
    <col min="5159" max="5159" width="1.7109375" style="86" customWidth="1"/>
    <col min="5160" max="5160" width="2.5703125" style="86" customWidth="1"/>
    <col min="5161" max="5161" width="1.7109375" style="86" customWidth="1"/>
    <col min="5162" max="5162" width="8.7109375" style="86" customWidth="1"/>
    <col min="5163" max="5163" width="6.28515625" style="86" customWidth="1"/>
    <col min="5164" max="5164" width="2.140625" style="86" customWidth="1"/>
    <col min="5165" max="5168" width="1.7109375" style="86" customWidth="1"/>
    <col min="5169" max="5169" width="7.85546875" style="86" customWidth="1"/>
    <col min="5170" max="5170" width="8.42578125" style="86" customWidth="1"/>
    <col min="5171" max="5171" width="19.28515625" style="86" customWidth="1"/>
    <col min="5172" max="5172" width="1.28515625" style="86" customWidth="1"/>
    <col min="5173" max="5174" width="1" style="86" customWidth="1"/>
    <col min="5175" max="5175" width="2.140625" style="86" customWidth="1"/>
    <col min="5176" max="5176" width="7.5703125" style="86" customWidth="1"/>
    <col min="5177" max="5177" width="7.140625" style="86" customWidth="1"/>
    <col min="5178" max="5178" width="1.85546875" style="86" customWidth="1"/>
    <col min="5179" max="5179" width="5.7109375" style="86" customWidth="1"/>
    <col min="5180" max="5180" width="1" style="86" customWidth="1"/>
    <col min="5181" max="5181" width="8.7109375" style="86" customWidth="1"/>
    <col min="5182" max="5182" width="3.85546875" style="86" customWidth="1"/>
    <col min="5183" max="5183" width="1" style="86" customWidth="1"/>
    <col min="5184" max="5184" width="7.28515625" style="86" customWidth="1"/>
    <col min="5185" max="5185" width="1.85546875" style="86" customWidth="1"/>
    <col min="5186" max="5186" width="3.28515625" style="86" customWidth="1"/>
    <col min="5187" max="5187" width="1" style="86" customWidth="1"/>
    <col min="5188" max="5188" width="1.28515625" style="86" customWidth="1"/>
    <col min="5189" max="5189" width="4.5703125" style="86" customWidth="1"/>
    <col min="5190" max="5190" width="3.5703125" style="86" customWidth="1"/>
    <col min="5191" max="5191" width="6.5703125" style="86" customWidth="1"/>
    <col min="5192" max="5192" width="8.85546875" style="86"/>
    <col min="5193" max="5193" width="2.5703125" style="86" customWidth="1"/>
    <col min="5194" max="5194" width="4.28515625" style="86" customWidth="1"/>
    <col min="5195" max="5195" width="1.7109375" style="86" customWidth="1"/>
    <col min="5196" max="5196" width="2.5703125" style="86" customWidth="1"/>
    <col min="5197" max="5197" width="1.7109375" style="86" customWidth="1"/>
    <col min="5198" max="5198" width="8.7109375" style="86" customWidth="1"/>
    <col min="5199" max="5199" width="6.28515625" style="86" customWidth="1"/>
    <col min="5200" max="5200" width="2.140625" style="86" customWidth="1"/>
    <col min="5201" max="5204" width="1.7109375" style="86" customWidth="1"/>
    <col min="5205" max="5205" width="7.85546875" style="86" customWidth="1"/>
    <col min="5206" max="5206" width="8.42578125" style="86" customWidth="1"/>
    <col min="5207" max="5207" width="19.28515625" style="86" customWidth="1"/>
    <col min="5208" max="5208" width="1.28515625" style="86" customWidth="1"/>
    <col min="5209" max="5210" width="1" style="86" customWidth="1"/>
    <col min="5211" max="5211" width="2.140625" style="86" customWidth="1"/>
    <col min="5212" max="5212" width="7.5703125" style="86" customWidth="1"/>
    <col min="5213" max="5213" width="7.140625" style="86" customWidth="1"/>
    <col min="5214" max="5214" width="1.85546875" style="86" customWidth="1"/>
    <col min="5215" max="5215" width="5.7109375" style="86" customWidth="1"/>
    <col min="5216" max="5216" width="1" style="86" customWidth="1"/>
    <col min="5217" max="5217" width="8.7109375" style="86" customWidth="1"/>
    <col min="5218" max="5218" width="3.85546875" style="86" customWidth="1"/>
    <col min="5219" max="5219" width="1" style="86" customWidth="1"/>
    <col min="5220" max="5220" width="7.28515625" style="86" customWidth="1"/>
    <col min="5221" max="5221" width="1.85546875" style="86" customWidth="1"/>
    <col min="5222" max="5222" width="3.28515625" style="86" customWidth="1"/>
    <col min="5223" max="5223" width="1" style="86" customWidth="1"/>
    <col min="5224" max="5224" width="1.28515625" style="86" customWidth="1"/>
    <col min="5225" max="5225" width="4.5703125" style="86" customWidth="1"/>
    <col min="5226" max="5226" width="3.5703125" style="86" customWidth="1"/>
    <col min="5227" max="5227" width="6.5703125" style="86" customWidth="1"/>
    <col min="5228" max="5228" width="8.85546875" style="86"/>
    <col min="5229" max="5229" width="2.5703125" style="86" customWidth="1"/>
    <col min="5230" max="5230" width="4.28515625" style="86" customWidth="1"/>
    <col min="5231" max="5231" width="1.7109375" style="86" customWidth="1"/>
    <col min="5232" max="5232" width="2.5703125" style="86" customWidth="1"/>
    <col min="5233" max="5233" width="1.7109375" style="86" customWidth="1"/>
    <col min="5234" max="5234" width="8.7109375" style="86" customWidth="1"/>
    <col min="5235" max="5235" width="6.28515625" style="86" customWidth="1"/>
    <col min="5236" max="5236" width="2.140625" style="86" customWidth="1"/>
    <col min="5237" max="5240" width="1.7109375" style="86" customWidth="1"/>
    <col min="5241" max="5241" width="7.85546875" style="86" customWidth="1"/>
    <col min="5242" max="5242" width="8.42578125" style="86" customWidth="1"/>
    <col min="5243" max="5243" width="19.28515625" style="86" customWidth="1"/>
    <col min="5244" max="5244" width="1.28515625" style="86" customWidth="1"/>
    <col min="5245" max="5246" width="1" style="86" customWidth="1"/>
    <col min="5247" max="5247" width="2.140625" style="86" customWidth="1"/>
    <col min="5248" max="5248" width="7.5703125" style="86" customWidth="1"/>
    <col min="5249" max="5249" width="7.140625" style="86" customWidth="1"/>
    <col min="5250" max="5250" width="1.85546875" style="86" customWidth="1"/>
    <col min="5251" max="5251" width="5.7109375" style="86" customWidth="1"/>
    <col min="5252" max="5252" width="1" style="86" customWidth="1"/>
    <col min="5253" max="5253" width="8.7109375" style="86" customWidth="1"/>
    <col min="5254" max="5254" width="3.85546875" style="86" customWidth="1"/>
    <col min="5255" max="5255" width="1" style="86" customWidth="1"/>
    <col min="5256" max="5256" width="7.28515625" style="86" customWidth="1"/>
    <col min="5257" max="5257" width="1.85546875" style="86" customWidth="1"/>
    <col min="5258" max="5258" width="3.28515625" style="86" customWidth="1"/>
    <col min="5259" max="5259" width="1" style="86" customWidth="1"/>
    <col min="5260" max="5260" width="1.28515625" style="86" customWidth="1"/>
    <col min="5261" max="5261" width="4.5703125" style="86" customWidth="1"/>
    <col min="5262" max="5262" width="3.5703125" style="86" customWidth="1"/>
    <col min="5263" max="5263" width="6.5703125" style="86" customWidth="1"/>
    <col min="5264" max="5264" width="8.85546875" style="86"/>
    <col min="5265" max="5265" width="2.5703125" style="86" customWidth="1"/>
    <col min="5266" max="5266" width="4.28515625" style="86" customWidth="1"/>
    <col min="5267" max="5267" width="1.7109375" style="86" customWidth="1"/>
    <col min="5268" max="5268" width="2.5703125" style="86" customWidth="1"/>
    <col min="5269" max="5269" width="1.7109375" style="86" customWidth="1"/>
    <col min="5270" max="5270" width="8.7109375" style="86" customWidth="1"/>
    <col min="5271" max="5271" width="6.28515625" style="86" customWidth="1"/>
    <col min="5272" max="5272" width="2.140625" style="86" customWidth="1"/>
    <col min="5273" max="5276" width="1.7109375" style="86" customWidth="1"/>
    <col min="5277" max="5277" width="7.85546875" style="86" customWidth="1"/>
    <col min="5278" max="5278" width="8.42578125" style="86" customWidth="1"/>
    <col min="5279" max="5279" width="19.28515625" style="86" customWidth="1"/>
    <col min="5280" max="5280" width="1.28515625" style="86" customWidth="1"/>
    <col min="5281" max="5282" width="1" style="86" customWidth="1"/>
    <col min="5283" max="5283" width="2.140625" style="86" customWidth="1"/>
    <col min="5284" max="5284" width="7.5703125" style="86" customWidth="1"/>
    <col min="5285" max="5285" width="7.140625" style="86" customWidth="1"/>
    <col min="5286" max="5286" width="1.85546875" style="86" customWidth="1"/>
    <col min="5287" max="5287" width="5.7109375" style="86" customWidth="1"/>
    <col min="5288" max="5288" width="1" style="86" customWidth="1"/>
    <col min="5289" max="5289" width="8.7109375" style="86" customWidth="1"/>
    <col min="5290" max="5290" width="3.85546875" style="86" customWidth="1"/>
    <col min="5291" max="5291" width="1" style="86" customWidth="1"/>
    <col min="5292" max="5292" width="7.28515625" style="86" customWidth="1"/>
    <col min="5293" max="5293" width="1.85546875" style="86" customWidth="1"/>
    <col min="5294" max="5294" width="3.28515625" style="86" customWidth="1"/>
    <col min="5295" max="5295" width="1" style="86" customWidth="1"/>
    <col min="5296" max="5296" width="1.28515625" style="86" customWidth="1"/>
    <col min="5297" max="5297" width="4.5703125" style="86" customWidth="1"/>
    <col min="5298" max="5298" width="3.5703125" style="86" customWidth="1"/>
    <col min="5299" max="5299" width="6.5703125" style="86" customWidth="1"/>
    <col min="5300" max="5300" width="8.85546875" style="86"/>
    <col min="5301" max="5301" width="2.5703125" style="86" customWidth="1"/>
    <col min="5302" max="5302" width="4.28515625" style="86" customWidth="1"/>
    <col min="5303" max="5303" width="1.7109375" style="86" customWidth="1"/>
    <col min="5304" max="5304" width="2.5703125" style="86" customWidth="1"/>
    <col min="5305" max="5305" width="1.7109375" style="86" customWidth="1"/>
    <col min="5306" max="5306" width="8.7109375" style="86" customWidth="1"/>
    <col min="5307" max="5307" width="6.28515625" style="86" customWidth="1"/>
    <col min="5308" max="5308" width="2.140625" style="86" customWidth="1"/>
    <col min="5309" max="5312" width="1.7109375" style="86" customWidth="1"/>
    <col min="5313" max="5313" width="7.85546875" style="86" customWidth="1"/>
    <col min="5314" max="5314" width="8.42578125" style="86" customWidth="1"/>
    <col min="5315" max="5315" width="19.28515625" style="86" customWidth="1"/>
    <col min="5316" max="5316" width="1.28515625" style="86" customWidth="1"/>
    <col min="5317" max="5318" width="1" style="86" customWidth="1"/>
    <col min="5319" max="5319" width="2.140625" style="86" customWidth="1"/>
    <col min="5320" max="5320" width="7.5703125" style="86" customWidth="1"/>
    <col min="5321" max="5321" width="7.140625" style="86" customWidth="1"/>
    <col min="5322" max="5322" width="1.85546875" style="86" customWidth="1"/>
    <col min="5323" max="5323" width="5.7109375" style="86" customWidth="1"/>
    <col min="5324" max="5324" width="1" style="86" customWidth="1"/>
    <col min="5325" max="5325" width="8.7109375" style="86" customWidth="1"/>
    <col min="5326" max="5326" width="3.85546875" style="86" customWidth="1"/>
    <col min="5327" max="5327" width="1" style="86" customWidth="1"/>
    <col min="5328" max="5328" width="7.28515625" style="86" customWidth="1"/>
    <col min="5329" max="5329" width="1.85546875" style="86" customWidth="1"/>
    <col min="5330" max="5330" width="3.28515625" style="86" customWidth="1"/>
    <col min="5331" max="5331" width="1" style="86" customWidth="1"/>
    <col min="5332" max="5332" width="1.28515625" style="86" customWidth="1"/>
    <col min="5333" max="5333" width="4.5703125" style="86" customWidth="1"/>
    <col min="5334" max="5334" width="3.5703125" style="86" customWidth="1"/>
    <col min="5335" max="5335" width="6.5703125" style="86" customWidth="1"/>
    <col min="5336" max="5336" width="8.85546875" style="86"/>
    <col min="5337" max="5337" width="2.5703125" style="86" customWidth="1"/>
    <col min="5338" max="5338" width="4.28515625" style="86" customWidth="1"/>
    <col min="5339" max="5339" width="1.7109375" style="86" customWidth="1"/>
    <col min="5340" max="5340" width="2.5703125" style="86" customWidth="1"/>
    <col min="5341" max="5341" width="1.7109375" style="86" customWidth="1"/>
    <col min="5342" max="5342" width="8.7109375" style="86" customWidth="1"/>
    <col min="5343" max="5343" width="6.28515625" style="86" customWidth="1"/>
    <col min="5344" max="5344" width="2.140625" style="86" customWidth="1"/>
    <col min="5345" max="5348" width="1.7109375" style="86" customWidth="1"/>
    <col min="5349" max="5349" width="7.85546875" style="86" customWidth="1"/>
    <col min="5350" max="5350" width="8.42578125" style="86" customWidth="1"/>
    <col min="5351" max="5351" width="19.28515625" style="86" customWidth="1"/>
    <col min="5352" max="5352" width="1.28515625" style="86" customWidth="1"/>
    <col min="5353" max="5354" width="1" style="86" customWidth="1"/>
    <col min="5355" max="5355" width="2.140625" style="86" customWidth="1"/>
    <col min="5356" max="5356" width="7.5703125" style="86" customWidth="1"/>
    <col min="5357" max="5357" width="7.140625" style="86" customWidth="1"/>
    <col min="5358" max="5358" width="1.85546875" style="86" customWidth="1"/>
    <col min="5359" max="5359" width="5.7109375" style="86" customWidth="1"/>
    <col min="5360" max="5360" width="1" style="86" customWidth="1"/>
    <col min="5361" max="5361" width="8.7109375" style="86" customWidth="1"/>
    <col min="5362" max="5362" width="3.85546875" style="86" customWidth="1"/>
    <col min="5363" max="5363" width="1" style="86" customWidth="1"/>
    <col min="5364" max="5364" width="7.28515625" style="86" customWidth="1"/>
    <col min="5365" max="5365" width="1.85546875" style="86" customWidth="1"/>
    <col min="5366" max="5366" width="3.28515625" style="86" customWidth="1"/>
    <col min="5367" max="5367" width="1" style="86" customWidth="1"/>
    <col min="5368" max="5368" width="1.28515625" style="86" customWidth="1"/>
    <col min="5369" max="5369" width="4.5703125" style="86" customWidth="1"/>
    <col min="5370" max="5370" width="3.5703125" style="86" customWidth="1"/>
    <col min="5371" max="5371" width="6.5703125" style="86" customWidth="1"/>
    <col min="5372" max="5376" width="8.85546875" style="86"/>
    <col min="5377" max="5377" width="2.5703125" style="86" customWidth="1"/>
    <col min="5378" max="5378" width="4.28515625" style="86" customWidth="1"/>
    <col min="5379" max="5379" width="1.7109375" style="86" customWidth="1"/>
    <col min="5380" max="5380" width="2.5703125" style="86" customWidth="1"/>
    <col min="5381" max="5381" width="1.7109375" style="86" customWidth="1"/>
    <col min="5382" max="5382" width="8.7109375" style="86" customWidth="1"/>
    <col min="5383" max="5383" width="6.28515625" style="86" customWidth="1"/>
    <col min="5384" max="5384" width="2.140625" style="86" customWidth="1"/>
    <col min="5385" max="5388" width="1.7109375" style="86" customWidth="1"/>
    <col min="5389" max="5389" width="7.85546875" style="86" customWidth="1"/>
    <col min="5390" max="5390" width="8.42578125" style="86" customWidth="1"/>
    <col min="5391" max="5391" width="19.28515625" style="86" customWidth="1"/>
    <col min="5392" max="5392" width="1.28515625" style="86" customWidth="1"/>
    <col min="5393" max="5394" width="1" style="86" customWidth="1"/>
    <col min="5395" max="5395" width="2.140625" style="86" customWidth="1"/>
    <col min="5396" max="5396" width="7.5703125" style="86" customWidth="1"/>
    <col min="5397" max="5397" width="7.140625" style="86" customWidth="1"/>
    <col min="5398" max="5398" width="1.85546875" style="86" customWidth="1"/>
    <col min="5399" max="5399" width="5.7109375" style="86" customWidth="1"/>
    <col min="5400" max="5400" width="1" style="86" customWidth="1"/>
    <col min="5401" max="5401" width="8.7109375" style="86" customWidth="1"/>
    <col min="5402" max="5402" width="3.85546875" style="86" customWidth="1"/>
    <col min="5403" max="5403" width="1" style="86" customWidth="1"/>
    <col min="5404" max="5404" width="7.28515625" style="86" customWidth="1"/>
    <col min="5405" max="5405" width="1.85546875" style="86" customWidth="1"/>
    <col min="5406" max="5406" width="3.28515625" style="86" customWidth="1"/>
    <col min="5407" max="5407" width="1" style="86" customWidth="1"/>
    <col min="5408" max="5408" width="1.28515625" style="86" customWidth="1"/>
    <col min="5409" max="5409" width="4.5703125" style="86" customWidth="1"/>
    <col min="5410" max="5410" width="3.5703125" style="86" customWidth="1"/>
    <col min="5411" max="5411" width="6.5703125" style="86" customWidth="1"/>
    <col min="5412" max="5412" width="8.85546875" style="86"/>
    <col min="5413" max="5413" width="2.5703125" style="86" customWidth="1"/>
    <col min="5414" max="5414" width="4.28515625" style="86" customWidth="1"/>
    <col min="5415" max="5415" width="1.7109375" style="86" customWidth="1"/>
    <col min="5416" max="5416" width="2.5703125" style="86" customWidth="1"/>
    <col min="5417" max="5417" width="1.7109375" style="86" customWidth="1"/>
    <col min="5418" max="5418" width="8.7109375" style="86" customWidth="1"/>
    <col min="5419" max="5419" width="6.28515625" style="86" customWidth="1"/>
    <col min="5420" max="5420" width="2.140625" style="86" customWidth="1"/>
    <col min="5421" max="5424" width="1.7109375" style="86" customWidth="1"/>
    <col min="5425" max="5425" width="7.85546875" style="86" customWidth="1"/>
    <col min="5426" max="5426" width="8.42578125" style="86" customWidth="1"/>
    <col min="5427" max="5427" width="19.28515625" style="86" customWidth="1"/>
    <col min="5428" max="5428" width="1.28515625" style="86" customWidth="1"/>
    <col min="5429" max="5430" width="1" style="86" customWidth="1"/>
    <col min="5431" max="5431" width="2.140625" style="86" customWidth="1"/>
    <col min="5432" max="5432" width="7.5703125" style="86" customWidth="1"/>
    <col min="5433" max="5433" width="7.140625" style="86" customWidth="1"/>
    <col min="5434" max="5434" width="1.85546875" style="86" customWidth="1"/>
    <col min="5435" max="5435" width="5.7109375" style="86" customWidth="1"/>
    <col min="5436" max="5436" width="1" style="86" customWidth="1"/>
    <col min="5437" max="5437" width="8.7109375" style="86" customWidth="1"/>
    <col min="5438" max="5438" width="3.85546875" style="86" customWidth="1"/>
    <col min="5439" max="5439" width="1" style="86" customWidth="1"/>
    <col min="5440" max="5440" width="7.28515625" style="86" customWidth="1"/>
    <col min="5441" max="5441" width="1.85546875" style="86" customWidth="1"/>
    <col min="5442" max="5442" width="3.28515625" style="86" customWidth="1"/>
    <col min="5443" max="5443" width="1" style="86" customWidth="1"/>
    <col min="5444" max="5444" width="1.28515625" style="86" customWidth="1"/>
    <col min="5445" max="5445" width="4.5703125" style="86" customWidth="1"/>
    <col min="5446" max="5446" width="3.5703125" style="86" customWidth="1"/>
    <col min="5447" max="5447" width="6.5703125" style="86" customWidth="1"/>
    <col min="5448" max="5448" width="8.85546875" style="86"/>
    <col min="5449" max="5449" width="2.5703125" style="86" customWidth="1"/>
    <col min="5450" max="5450" width="4.28515625" style="86" customWidth="1"/>
    <col min="5451" max="5451" width="1.7109375" style="86" customWidth="1"/>
    <col min="5452" max="5452" width="2.5703125" style="86" customWidth="1"/>
    <col min="5453" max="5453" width="1.7109375" style="86" customWidth="1"/>
    <col min="5454" max="5454" width="8.7109375" style="86" customWidth="1"/>
    <col min="5455" max="5455" width="6.28515625" style="86" customWidth="1"/>
    <col min="5456" max="5456" width="2.140625" style="86" customWidth="1"/>
    <col min="5457" max="5460" width="1.7109375" style="86" customWidth="1"/>
    <col min="5461" max="5461" width="7.85546875" style="86" customWidth="1"/>
    <col min="5462" max="5462" width="8.42578125" style="86" customWidth="1"/>
    <col min="5463" max="5463" width="19.28515625" style="86" customWidth="1"/>
    <col min="5464" max="5464" width="1.28515625" style="86" customWidth="1"/>
    <col min="5465" max="5466" width="1" style="86" customWidth="1"/>
    <col min="5467" max="5467" width="2.140625" style="86" customWidth="1"/>
    <col min="5468" max="5468" width="7.5703125" style="86" customWidth="1"/>
    <col min="5469" max="5469" width="7.140625" style="86" customWidth="1"/>
    <col min="5470" max="5470" width="1.85546875" style="86" customWidth="1"/>
    <col min="5471" max="5471" width="5.7109375" style="86" customWidth="1"/>
    <col min="5472" max="5472" width="1" style="86" customWidth="1"/>
    <col min="5473" max="5473" width="8.7109375" style="86" customWidth="1"/>
    <col min="5474" max="5474" width="3.85546875" style="86" customWidth="1"/>
    <col min="5475" max="5475" width="1" style="86" customWidth="1"/>
    <col min="5476" max="5476" width="7.28515625" style="86" customWidth="1"/>
    <col min="5477" max="5477" width="1.85546875" style="86" customWidth="1"/>
    <col min="5478" max="5478" width="3.28515625" style="86" customWidth="1"/>
    <col min="5479" max="5479" width="1" style="86" customWidth="1"/>
    <col min="5480" max="5480" width="1.28515625" style="86" customWidth="1"/>
    <col min="5481" max="5481" width="4.5703125" style="86" customWidth="1"/>
    <col min="5482" max="5482" width="3.5703125" style="86" customWidth="1"/>
    <col min="5483" max="5483" width="6.5703125" style="86" customWidth="1"/>
    <col min="5484" max="5484" width="8.85546875" style="86"/>
    <col min="5485" max="5485" width="2.5703125" style="86" customWidth="1"/>
    <col min="5486" max="5486" width="4.28515625" style="86" customWidth="1"/>
    <col min="5487" max="5487" width="1.7109375" style="86" customWidth="1"/>
    <col min="5488" max="5488" width="2.5703125" style="86" customWidth="1"/>
    <col min="5489" max="5489" width="1.7109375" style="86" customWidth="1"/>
    <col min="5490" max="5490" width="8.7109375" style="86" customWidth="1"/>
    <col min="5491" max="5491" width="6.28515625" style="86" customWidth="1"/>
    <col min="5492" max="5492" width="2.140625" style="86" customWidth="1"/>
    <col min="5493" max="5496" width="1.7109375" style="86" customWidth="1"/>
    <col min="5497" max="5497" width="7.85546875" style="86" customWidth="1"/>
    <col min="5498" max="5498" width="8.42578125" style="86" customWidth="1"/>
    <col min="5499" max="5499" width="19.28515625" style="86" customWidth="1"/>
    <col min="5500" max="5500" width="1.28515625" style="86" customWidth="1"/>
    <col min="5501" max="5502" width="1" style="86" customWidth="1"/>
    <col min="5503" max="5503" width="2.140625" style="86" customWidth="1"/>
    <col min="5504" max="5504" width="7.5703125" style="86" customWidth="1"/>
    <col min="5505" max="5505" width="7.140625" style="86" customWidth="1"/>
    <col min="5506" max="5506" width="1.85546875" style="86" customWidth="1"/>
    <col min="5507" max="5507" width="5.7109375" style="86" customWidth="1"/>
    <col min="5508" max="5508" width="1" style="86" customWidth="1"/>
    <col min="5509" max="5509" width="8.7109375" style="86" customWidth="1"/>
    <col min="5510" max="5510" width="3.85546875" style="86" customWidth="1"/>
    <col min="5511" max="5511" width="1" style="86" customWidth="1"/>
    <col min="5512" max="5512" width="7.28515625" style="86" customWidth="1"/>
    <col min="5513" max="5513" width="1.85546875" style="86" customWidth="1"/>
    <col min="5514" max="5514" width="3.28515625" style="86" customWidth="1"/>
    <col min="5515" max="5515" width="1" style="86" customWidth="1"/>
    <col min="5516" max="5516" width="1.28515625" style="86" customWidth="1"/>
    <col min="5517" max="5517" width="4.5703125" style="86" customWidth="1"/>
    <col min="5518" max="5518" width="3.5703125" style="86" customWidth="1"/>
    <col min="5519" max="5519" width="6.5703125" style="86" customWidth="1"/>
    <col min="5520" max="5520" width="8.85546875" style="86"/>
    <col min="5521" max="5521" width="2.5703125" style="86" customWidth="1"/>
    <col min="5522" max="5522" width="4.28515625" style="86" customWidth="1"/>
    <col min="5523" max="5523" width="1.7109375" style="86" customWidth="1"/>
    <col min="5524" max="5524" width="2.5703125" style="86" customWidth="1"/>
    <col min="5525" max="5525" width="1.7109375" style="86" customWidth="1"/>
    <col min="5526" max="5526" width="8.7109375" style="86" customWidth="1"/>
    <col min="5527" max="5527" width="6.28515625" style="86" customWidth="1"/>
    <col min="5528" max="5528" width="2.140625" style="86" customWidth="1"/>
    <col min="5529" max="5532" width="1.7109375" style="86" customWidth="1"/>
    <col min="5533" max="5533" width="7.85546875" style="86" customWidth="1"/>
    <col min="5534" max="5534" width="8.42578125" style="86" customWidth="1"/>
    <col min="5535" max="5535" width="19.28515625" style="86" customWidth="1"/>
    <col min="5536" max="5536" width="1.28515625" style="86" customWidth="1"/>
    <col min="5537" max="5538" width="1" style="86" customWidth="1"/>
    <col min="5539" max="5539" width="2.140625" style="86" customWidth="1"/>
    <col min="5540" max="5540" width="7.5703125" style="86" customWidth="1"/>
    <col min="5541" max="5541" width="7.140625" style="86" customWidth="1"/>
    <col min="5542" max="5542" width="1.85546875" style="86" customWidth="1"/>
    <col min="5543" max="5543" width="5.7109375" style="86" customWidth="1"/>
    <col min="5544" max="5544" width="1" style="86" customWidth="1"/>
    <col min="5545" max="5545" width="8.7109375" style="86" customWidth="1"/>
    <col min="5546" max="5546" width="3.85546875" style="86" customWidth="1"/>
    <col min="5547" max="5547" width="1" style="86" customWidth="1"/>
    <col min="5548" max="5548" width="7.28515625" style="86" customWidth="1"/>
    <col min="5549" max="5549" width="1.85546875" style="86" customWidth="1"/>
    <col min="5550" max="5550" width="3.28515625" style="86" customWidth="1"/>
    <col min="5551" max="5551" width="1" style="86" customWidth="1"/>
    <col min="5552" max="5552" width="1.28515625" style="86" customWidth="1"/>
    <col min="5553" max="5553" width="4.5703125" style="86" customWidth="1"/>
    <col min="5554" max="5554" width="3.5703125" style="86" customWidth="1"/>
    <col min="5555" max="5555" width="6.5703125" style="86" customWidth="1"/>
    <col min="5556" max="5556" width="8.85546875" style="86"/>
    <col min="5557" max="5557" width="2.5703125" style="86" customWidth="1"/>
    <col min="5558" max="5558" width="4.28515625" style="86" customWidth="1"/>
    <col min="5559" max="5559" width="1.7109375" style="86" customWidth="1"/>
    <col min="5560" max="5560" width="2.5703125" style="86" customWidth="1"/>
    <col min="5561" max="5561" width="1.7109375" style="86" customWidth="1"/>
    <col min="5562" max="5562" width="8.7109375" style="86" customWidth="1"/>
    <col min="5563" max="5563" width="6.28515625" style="86" customWidth="1"/>
    <col min="5564" max="5564" width="2.140625" style="86" customWidth="1"/>
    <col min="5565" max="5568" width="1.7109375" style="86" customWidth="1"/>
    <col min="5569" max="5569" width="7.85546875" style="86" customWidth="1"/>
    <col min="5570" max="5570" width="8.42578125" style="86" customWidth="1"/>
    <col min="5571" max="5571" width="19.28515625" style="86" customWidth="1"/>
    <col min="5572" max="5572" width="1.28515625" style="86" customWidth="1"/>
    <col min="5573" max="5574" width="1" style="86" customWidth="1"/>
    <col min="5575" max="5575" width="2.140625" style="86" customWidth="1"/>
    <col min="5576" max="5576" width="7.5703125" style="86" customWidth="1"/>
    <col min="5577" max="5577" width="7.140625" style="86" customWidth="1"/>
    <col min="5578" max="5578" width="1.85546875" style="86" customWidth="1"/>
    <col min="5579" max="5579" width="5.7109375" style="86" customWidth="1"/>
    <col min="5580" max="5580" width="1" style="86" customWidth="1"/>
    <col min="5581" max="5581" width="8.7109375" style="86" customWidth="1"/>
    <col min="5582" max="5582" width="3.85546875" style="86" customWidth="1"/>
    <col min="5583" max="5583" width="1" style="86" customWidth="1"/>
    <col min="5584" max="5584" width="7.28515625" style="86" customWidth="1"/>
    <col min="5585" max="5585" width="1.85546875" style="86" customWidth="1"/>
    <col min="5586" max="5586" width="3.28515625" style="86" customWidth="1"/>
    <col min="5587" max="5587" width="1" style="86" customWidth="1"/>
    <col min="5588" max="5588" width="1.28515625" style="86" customWidth="1"/>
    <col min="5589" max="5589" width="4.5703125" style="86" customWidth="1"/>
    <col min="5590" max="5590" width="3.5703125" style="86" customWidth="1"/>
    <col min="5591" max="5591" width="6.5703125" style="86" customWidth="1"/>
    <col min="5592" max="5592" width="8.85546875" style="86"/>
    <col min="5593" max="5593" width="2.5703125" style="86" customWidth="1"/>
    <col min="5594" max="5594" width="4.28515625" style="86" customWidth="1"/>
    <col min="5595" max="5595" width="1.7109375" style="86" customWidth="1"/>
    <col min="5596" max="5596" width="2.5703125" style="86" customWidth="1"/>
    <col min="5597" max="5597" width="1.7109375" style="86" customWidth="1"/>
    <col min="5598" max="5598" width="8.7109375" style="86" customWidth="1"/>
    <col min="5599" max="5599" width="6.28515625" style="86" customWidth="1"/>
    <col min="5600" max="5600" width="2.140625" style="86" customWidth="1"/>
    <col min="5601" max="5604" width="1.7109375" style="86" customWidth="1"/>
    <col min="5605" max="5605" width="7.85546875" style="86" customWidth="1"/>
    <col min="5606" max="5606" width="8.42578125" style="86" customWidth="1"/>
    <col min="5607" max="5607" width="19.28515625" style="86" customWidth="1"/>
    <col min="5608" max="5608" width="1.28515625" style="86" customWidth="1"/>
    <col min="5609" max="5610" width="1" style="86" customWidth="1"/>
    <col min="5611" max="5611" width="2.140625" style="86" customWidth="1"/>
    <col min="5612" max="5612" width="7.5703125" style="86" customWidth="1"/>
    <col min="5613" max="5613" width="7.140625" style="86" customWidth="1"/>
    <col min="5614" max="5614" width="1.85546875" style="86" customWidth="1"/>
    <col min="5615" max="5615" width="5.7109375" style="86" customWidth="1"/>
    <col min="5616" max="5616" width="1" style="86" customWidth="1"/>
    <col min="5617" max="5617" width="8.7109375" style="86" customWidth="1"/>
    <col min="5618" max="5618" width="3.85546875" style="86" customWidth="1"/>
    <col min="5619" max="5619" width="1" style="86" customWidth="1"/>
    <col min="5620" max="5620" width="7.28515625" style="86" customWidth="1"/>
    <col min="5621" max="5621" width="1.85546875" style="86" customWidth="1"/>
    <col min="5622" max="5622" width="3.28515625" style="86" customWidth="1"/>
    <col min="5623" max="5623" width="1" style="86" customWidth="1"/>
    <col min="5624" max="5624" width="1.28515625" style="86" customWidth="1"/>
    <col min="5625" max="5625" width="4.5703125" style="86" customWidth="1"/>
    <col min="5626" max="5626" width="3.5703125" style="86" customWidth="1"/>
    <col min="5627" max="5627" width="6.5703125" style="86" customWidth="1"/>
    <col min="5628" max="5632" width="8.85546875" style="86"/>
    <col min="5633" max="5633" width="2.5703125" style="86" customWidth="1"/>
    <col min="5634" max="5634" width="4.28515625" style="86" customWidth="1"/>
    <col min="5635" max="5635" width="1.7109375" style="86" customWidth="1"/>
    <col min="5636" max="5636" width="2.5703125" style="86" customWidth="1"/>
    <col min="5637" max="5637" width="1.7109375" style="86" customWidth="1"/>
    <col min="5638" max="5638" width="8.7109375" style="86" customWidth="1"/>
    <col min="5639" max="5639" width="6.28515625" style="86" customWidth="1"/>
    <col min="5640" max="5640" width="2.140625" style="86" customWidth="1"/>
    <col min="5641" max="5644" width="1.7109375" style="86" customWidth="1"/>
    <col min="5645" max="5645" width="7.85546875" style="86" customWidth="1"/>
    <col min="5646" max="5646" width="8.42578125" style="86" customWidth="1"/>
    <col min="5647" max="5647" width="19.28515625" style="86" customWidth="1"/>
    <col min="5648" max="5648" width="1.28515625" style="86" customWidth="1"/>
    <col min="5649" max="5650" width="1" style="86" customWidth="1"/>
    <col min="5651" max="5651" width="2.140625" style="86" customWidth="1"/>
    <col min="5652" max="5652" width="7.5703125" style="86" customWidth="1"/>
    <col min="5653" max="5653" width="7.140625" style="86" customWidth="1"/>
    <col min="5654" max="5654" width="1.85546875" style="86" customWidth="1"/>
    <col min="5655" max="5655" width="5.7109375" style="86" customWidth="1"/>
    <col min="5656" max="5656" width="1" style="86" customWidth="1"/>
    <col min="5657" max="5657" width="8.7109375" style="86" customWidth="1"/>
    <col min="5658" max="5658" width="3.85546875" style="86" customWidth="1"/>
    <col min="5659" max="5659" width="1" style="86" customWidth="1"/>
    <col min="5660" max="5660" width="7.28515625" style="86" customWidth="1"/>
    <col min="5661" max="5661" width="1.85546875" style="86" customWidth="1"/>
    <col min="5662" max="5662" width="3.28515625" style="86" customWidth="1"/>
    <col min="5663" max="5663" width="1" style="86" customWidth="1"/>
    <col min="5664" max="5664" width="1.28515625" style="86" customWidth="1"/>
    <col min="5665" max="5665" width="4.5703125" style="86" customWidth="1"/>
    <col min="5666" max="5666" width="3.5703125" style="86" customWidth="1"/>
    <col min="5667" max="5667" width="6.5703125" style="86" customWidth="1"/>
    <col min="5668" max="5668" width="8.85546875" style="86"/>
    <col min="5669" max="5669" width="2.5703125" style="86" customWidth="1"/>
    <col min="5670" max="5670" width="4.28515625" style="86" customWidth="1"/>
    <col min="5671" max="5671" width="1.7109375" style="86" customWidth="1"/>
    <col min="5672" max="5672" width="2.5703125" style="86" customWidth="1"/>
    <col min="5673" max="5673" width="1.7109375" style="86" customWidth="1"/>
    <col min="5674" max="5674" width="8.7109375" style="86" customWidth="1"/>
    <col min="5675" max="5675" width="6.28515625" style="86" customWidth="1"/>
    <col min="5676" max="5676" width="2.140625" style="86" customWidth="1"/>
    <col min="5677" max="5680" width="1.7109375" style="86" customWidth="1"/>
    <col min="5681" max="5681" width="7.85546875" style="86" customWidth="1"/>
    <col min="5682" max="5682" width="8.42578125" style="86" customWidth="1"/>
    <col min="5683" max="5683" width="19.28515625" style="86" customWidth="1"/>
    <col min="5684" max="5684" width="1.28515625" style="86" customWidth="1"/>
    <col min="5685" max="5686" width="1" style="86" customWidth="1"/>
    <col min="5687" max="5687" width="2.140625" style="86" customWidth="1"/>
    <col min="5688" max="5688" width="7.5703125" style="86" customWidth="1"/>
    <col min="5689" max="5689" width="7.140625" style="86" customWidth="1"/>
    <col min="5690" max="5690" width="1.85546875" style="86" customWidth="1"/>
    <col min="5691" max="5691" width="5.7109375" style="86" customWidth="1"/>
    <col min="5692" max="5692" width="1" style="86" customWidth="1"/>
    <col min="5693" max="5693" width="8.7109375" style="86" customWidth="1"/>
    <col min="5694" max="5694" width="3.85546875" style="86" customWidth="1"/>
    <col min="5695" max="5695" width="1" style="86" customWidth="1"/>
    <col min="5696" max="5696" width="7.28515625" style="86" customWidth="1"/>
    <col min="5697" max="5697" width="1.85546875" style="86" customWidth="1"/>
    <col min="5698" max="5698" width="3.28515625" style="86" customWidth="1"/>
    <col min="5699" max="5699" width="1" style="86" customWidth="1"/>
    <col min="5700" max="5700" width="1.28515625" style="86" customWidth="1"/>
    <col min="5701" max="5701" width="4.5703125" style="86" customWidth="1"/>
    <col min="5702" max="5702" width="3.5703125" style="86" customWidth="1"/>
    <col min="5703" max="5703" width="6.5703125" style="86" customWidth="1"/>
    <col min="5704" max="5704" width="8.85546875" style="86"/>
    <col min="5705" max="5705" width="2.5703125" style="86" customWidth="1"/>
    <col min="5706" max="5706" width="4.28515625" style="86" customWidth="1"/>
    <col min="5707" max="5707" width="1.7109375" style="86" customWidth="1"/>
    <col min="5708" max="5708" width="2.5703125" style="86" customWidth="1"/>
    <col min="5709" max="5709" width="1.7109375" style="86" customWidth="1"/>
    <col min="5710" max="5710" width="8.7109375" style="86" customWidth="1"/>
    <col min="5711" max="5711" width="6.28515625" style="86" customWidth="1"/>
    <col min="5712" max="5712" width="2.140625" style="86" customWidth="1"/>
    <col min="5713" max="5716" width="1.7109375" style="86" customWidth="1"/>
    <col min="5717" max="5717" width="7.85546875" style="86" customWidth="1"/>
    <col min="5718" max="5718" width="8.42578125" style="86" customWidth="1"/>
    <col min="5719" max="5719" width="19.28515625" style="86" customWidth="1"/>
    <col min="5720" max="5720" width="1.28515625" style="86" customWidth="1"/>
    <col min="5721" max="5722" width="1" style="86" customWidth="1"/>
    <col min="5723" max="5723" width="2.140625" style="86" customWidth="1"/>
    <col min="5724" max="5724" width="7.5703125" style="86" customWidth="1"/>
    <col min="5725" max="5725" width="7.140625" style="86" customWidth="1"/>
    <col min="5726" max="5726" width="1.85546875" style="86" customWidth="1"/>
    <col min="5727" max="5727" width="5.7109375" style="86" customWidth="1"/>
    <col min="5728" max="5728" width="1" style="86" customWidth="1"/>
    <col min="5729" max="5729" width="8.7109375" style="86" customWidth="1"/>
    <col min="5730" max="5730" width="3.85546875" style="86" customWidth="1"/>
    <col min="5731" max="5731" width="1" style="86" customWidth="1"/>
    <col min="5732" max="5732" width="7.28515625" style="86" customWidth="1"/>
    <col min="5733" max="5733" width="1.85546875" style="86" customWidth="1"/>
    <col min="5734" max="5734" width="3.28515625" style="86" customWidth="1"/>
    <col min="5735" max="5735" width="1" style="86" customWidth="1"/>
    <col min="5736" max="5736" width="1.28515625" style="86" customWidth="1"/>
    <col min="5737" max="5737" width="4.5703125" style="86" customWidth="1"/>
    <col min="5738" max="5738" width="3.5703125" style="86" customWidth="1"/>
    <col min="5739" max="5739" width="6.5703125" style="86" customWidth="1"/>
    <col min="5740" max="5740" width="8.85546875" style="86"/>
    <col min="5741" max="5741" width="2.5703125" style="86" customWidth="1"/>
    <col min="5742" max="5742" width="4.28515625" style="86" customWidth="1"/>
    <col min="5743" max="5743" width="1.7109375" style="86" customWidth="1"/>
    <col min="5744" max="5744" width="2.5703125" style="86" customWidth="1"/>
    <col min="5745" max="5745" width="1.7109375" style="86" customWidth="1"/>
    <col min="5746" max="5746" width="8.7109375" style="86" customWidth="1"/>
    <col min="5747" max="5747" width="6.28515625" style="86" customWidth="1"/>
    <col min="5748" max="5748" width="2.140625" style="86" customWidth="1"/>
    <col min="5749" max="5752" width="1.7109375" style="86" customWidth="1"/>
    <col min="5753" max="5753" width="7.85546875" style="86" customWidth="1"/>
    <col min="5754" max="5754" width="8.42578125" style="86" customWidth="1"/>
    <col min="5755" max="5755" width="19.28515625" style="86" customWidth="1"/>
    <col min="5756" max="5756" width="1.28515625" style="86" customWidth="1"/>
    <col min="5757" max="5758" width="1" style="86" customWidth="1"/>
    <col min="5759" max="5759" width="2.140625" style="86" customWidth="1"/>
    <col min="5760" max="5760" width="7.5703125" style="86" customWidth="1"/>
    <col min="5761" max="5761" width="7.140625" style="86" customWidth="1"/>
    <col min="5762" max="5762" width="1.85546875" style="86" customWidth="1"/>
    <col min="5763" max="5763" width="5.7109375" style="86" customWidth="1"/>
    <col min="5764" max="5764" width="1" style="86" customWidth="1"/>
    <col min="5765" max="5765" width="8.7109375" style="86" customWidth="1"/>
    <col min="5766" max="5766" width="3.85546875" style="86" customWidth="1"/>
    <col min="5767" max="5767" width="1" style="86" customWidth="1"/>
    <col min="5768" max="5768" width="7.28515625" style="86" customWidth="1"/>
    <col min="5769" max="5769" width="1.85546875" style="86" customWidth="1"/>
    <col min="5770" max="5770" width="3.28515625" style="86" customWidth="1"/>
    <col min="5771" max="5771" width="1" style="86" customWidth="1"/>
    <col min="5772" max="5772" width="1.28515625" style="86" customWidth="1"/>
    <col min="5773" max="5773" width="4.5703125" style="86" customWidth="1"/>
    <col min="5774" max="5774" width="3.5703125" style="86" customWidth="1"/>
    <col min="5775" max="5775" width="6.5703125" style="86" customWidth="1"/>
    <col min="5776" max="5776" width="8.85546875" style="86"/>
    <col min="5777" max="5777" width="2.5703125" style="86" customWidth="1"/>
    <col min="5778" max="5778" width="4.28515625" style="86" customWidth="1"/>
    <col min="5779" max="5779" width="1.7109375" style="86" customWidth="1"/>
    <col min="5780" max="5780" width="2.5703125" style="86" customWidth="1"/>
    <col min="5781" max="5781" width="1.7109375" style="86" customWidth="1"/>
    <col min="5782" max="5782" width="8.7109375" style="86" customWidth="1"/>
    <col min="5783" max="5783" width="6.28515625" style="86" customWidth="1"/>
    <col min="5784" max="5784" width="2.140625" style="86" customWidth="1"/>
    <col min="5785" max="5788" width="1.7109375" style="86" customWidth="1"/>
    <col min="5789" max="5789" width="7.85546875" style="86" customWidth="1"/>
    <col min="5790" max="5790" width="8.42578125" style="86" customWidth="1"/>
    <col min="5791" max="5791" width="19.28515625" style="86" customWidth="1"/>
    <col min="5792" max="5792" width="1.28515625" style="86" customWidth="1"/>
    <col min="5793" max="5794" width="1" style="86" customWidth="1"/>
    <col min="5795" max="5795" width="2.140625" style="86" customWidth="1"/>
    <col min="5796" max="5796" width="7.5703125" style="86" customWidth="1"/>
    <col min="5797" max="5797" width="7.140625" style="86" customWidth="1"/>
    <col min="5798" max="5798" width="1.85546875" style="86" customWidth="1"/>
    <col min="5799" max="5799" width="5.7109375" style="86" customWidth="1"/>
    <col min="5800" max="5800" width="1" style="86" customWidth="1"/>
    <col min="5801" max="5801" width="8.7109375" style="86" customWidth="1"/>
    <col min="5802" max="5802" width="3.85546875" style="86" customWidth="1"/>
    <col min="5803" max="5803" width="1" style="86" customWidth="1"/>
    <col min="5804" max="5804" width="7.28515625" style="86" customWidth="1"/>
    <col min="5805" max="5805" width="1.85546875" style="86" customWidth="1"/>
    <col min="5806" max="5806" width="3.28515625" style="86" customWidth="1"/>
    <col min="5807" max="5807" width="1" style="86" customWidth="1"/>
    <col min="5808" max="5808" width="1.28515625" style="86" customWidth="1"/>
    <col min="5809" max="5809" width="4.5703125" style="86" customWidth="1"/>
    <col min="5810" max="5810" width="3.5703125" style="86" customWidth="1"/>
    <col min="5811" max="5811" width="6.5703125" style="86" customWidth="1"/>
    <col min="5812" max="5812" width="8.85546875" style="86"/>
    <col min="5813" max="5813" width="2.5703125" style="86" customWidth="1"/>
    <col min="5814" max="5814" width="4.28515625" style="86" customWidth="1"/>
    <col min="5815" max="5815" width="1.7109375" style="86" customWidth="1"/>
    <col min="5816" max="5816" width="2.5703125" style="86" customWidth="1"/>
    <col min="5817" max="5817" width="1.7109375" style="86" customWidth="1"/>
    <col min="5818" max="5818" width="8.7109375" style="86" customWidth="1"/>
    <col min="5819" max="5819" width="6.28515625" style="86" customWidth="1"/>
    <col min="5820" max="5820" width="2.140625" style="86" customWidth="1"/>
    <col min="5821" max="5824" width="1.7109375" style="86" customWidth="1"/>
    <col min="5825" max="5825" width="7.85546875" style="86" customWidth="1"/>
    <col min="5826" max="5826" width="8.42578125" style="86" customWidth="1"/>
    <col min="5827" max="5827" width="19.28515625" style="86" customWidth="1"/>
    <col min="5828" max="5828" width="1.28515625" style="86" customWidth="1"/>
    <col min="5829" max="5830" width="1" style="86" customWidth="1"/>
    <col min="5831" max="5831" width="2.140625" style="86" customWidth="1"/>
    <col min="5832" max="5832" width="7.5703125" style="86" customWidth="1"/>
    <col min="5833" max="5833" width="7.140625" style="86" customWidth="1"/>
    <col min="5834" max="5834" width="1.85546875" style="86" customWidth="1"/>
    <col min="5835" max="5835" width="5.7109375" style="86" customWidth="1"/>
    <col min="5836" max="5836" width="1" style="86" customWidth="1"/>
    <col min="5837" max="5837" width="8.7109375" style="86" customWidth="1"/>
    <col min="5838" max="5838" width="3.85546875" style="86" customWidth="1"/>
    <col min="5839" max="5839" width="1" style="86" customWidth="1"/>
    <col min="5840" max="5840" width="7.28515625" style="86" customWidth="1"/>
    <col min="5841" max="5841" width="1.85546875" style="86" customWidth="1"/>
    <col min="5842" max="5842" width="3.28515625" style="86" customWidth="1"/>
    <col min="5843" max="5843" width="1" style="86" customWidth="1"/>
    <col min="5844" max="5844" width="1.28515625" style="86" customWidth="1"/>
    <col min="5845" max="5845" width="4.5703125" style="86" customWidth="1"/>
    <col min="5846" max="5846" width="3.5703125" style="86" customWidth="1"/>
    <col min="5847" max="5847" width="6.5703125" style="86" customWidth="1"/>
    <col min="5848" max="5848" width="8.85546875" style="86"/>
    <col min="5849" max="5849" width="2.5703125" style="86" customWidth="1"/>
    <col min="5850" max="5850" width="4.28515625" style="86" customWidth="1"/>
    <col min="5851" max="5851" width="1.7109375" style="86" customWidth="1"/>
    <col min="5852" max="5852" width="2.5703125" style="86" customWidth="1"/>
    <col min="5853" max="5853" width="1.7109375" style="86" customWidth="1"/>
    <col min="5854" max="5854" width="8.7109375" style="86" customWidth="1"/>
    <col min="5855" max="5855" width="6.28515625" style="86" customWidth="1"/>
    <col min="5856" max="5856" width="2.140625" style="86" customWidth="1"/>
    <col min="5857" max="5860" width="1.7109375" style="86" customWidth="1"/>
    <col min="5861" max="5861" width="7.85546875" style="86" customWidth="1"/>
    <col min="5862" max="5862" width="8.42578125" style="86" customWidth="1"/>
    <col min="5863" max="5863" width="19.28515625" style="86" customWidth="1"/>
    <col min="5864" max="5864" width="1.28515625" style="86" customWidth="1"/>
    <col min="5865" max="5866" width="1" style="86" customWidth="1"/>
    <col min="5867" max="5867" width="2.140625" style="86" customWidth="1"/>
    <col min="5868" max="5868" width="7.5703125" style="86" customWidth="1"/>
    <col min="5869" max="5869" width="7.140625" style="86" customWidth="1"/>
    <col min="5870" max="5870" width="1.85546875" style="86" customWidth="1"/>
    <col min="5871" max="5871" width="5.7109375" style="86" customWidth="1"/>
    <col min="5872" max="5872" width="1" style="86" customWidth="1"/>
    <col min="5873" max="5873" width="8.7109375" style="86" customWidth="1"/>
    <col min="5874" max="5874" width="3.85546875" style="86" customWidth="1"/>
    <col min="5875" max="5875" width="1" style="86" customWidth="1"/>
    <col min="5876" max="5876" width="7.28515625" style="86" customWidth="1"/>
    <col min="5877" max="5877" width="1.85546875" style="86" customWidth="1"/>
    <col min="5878" max="5878" width="3.28515625" style="86" customWidth="1"/>
    <col min="5879" max="5879" width="1" style="86" customWidth="1"/>
    <col min="5880" max="5880" width="1.28515625" style="86" customWidth="1"/>
    <col min="5881" max="5881" width="4.5703125" style="86" customWidth="1"/>
    <col min="5882" max="5882" width="3.5703125" style="86" customWidth="1"/>
    <col min="5883" max="5883" width="6.5703125" style="86" customWidth="1"/>
    <col min="5884" max="5888" width="8.85546875" style="86"/>
    <col min="5889" max="5889" width="2.5703125" style="86" customWidth="1"/>
    <col min="5890" max="5890" width="4.28515625" style="86" customWidth="1"/>
    <col min="5891" max="5891" width="1.7109375" style="86" customWidth="1"/>
    <col min="5892" max="5892" width="2.5703125" style="86" customWidth="1"/>
    <col min="5893" max="5893" width="1.7109375" style="86" customWidth="1"/>
    <col min="5894" max="5894" width="8.7109375" style="86" customWidth="1"/>
    <col min="5895" max="5895" width="6.28515625" style="86" customWidth="1"/>
    <col min="5896" max="5896" width="2.140625" style="86" customWidth="1"/>
    <col min="5897" max="5900" width="1.7109375" style="86" customWidth="1"/>
    <col min="5901" max="5901" width="7.85546875" style="86" customWidth="1"/>
    <col min="5902" max="5902" width="8.42578125" style="86" customWidth="1"/>
    <col min="5903" max="5903" width="19.28515625" style="86" customWidth="1"/>
    <col min="5904" max="5904" width="1.28515625" style="86" customWidth="1"/>
    <col min="5905" max="5906" width="1" style="86" customWidth="1"/>
    <col min="5907" max="5907" width="2.140625" style="86" customWidth="1"/>
    <col min="5908" max="5908" width="7.5703125" style="86" customWidth="1"/>
    <col min="5909" max="5909" width="7.140625" style="86" customWidth="1"/>
    <col min="5910" max="5910" width="1.85546875" style="86" customWidth="1"/>
    <col min="5911" max="5911" width="5.7109375" style="86" customWidth="1"/>
    <col min="5912" max="5912" width="1" style="86" customWidth="1"/>
    <col min="5913" max="5913" width="8.7109375" style="86" customWidth="1"/>
    <col min="5914" max="5914" width="3.85546875" style="86" customWidth="1"/>
    <col min="5915" max="5915" width="1" style="86" customWidth="1"/>
    <col min="5916" max="5916" width="7.28515625" style="86" customWidth="1"/>
    <col min="5917" max="5917" width="1.85546875" style="86" customWidth="1"/>
    <col min="5918" max="5918" width="3.28515625" style="86" customWidth="1"/>
    <col min="5919" max="5919" width="1" style="86" customWidth="1"/>
    <col min="5920" max="5920" width="1.28515625" style="86" customWidth="1"/>
    <col min="5921" max="5921" width="4.5703125" style="86" customWidth="1"/>
    <col min="5922" max="5922" width="3.5703125" style="86" customWidth="1"/>
    <col min="5923" max="5923" width="6.5703125" style="86" customWidth="1"/>
    <col min="5924" max="5924" width="8.85546875" style="86"/>
    <col min="5925" max="5925" width="2.5703125" style="86" customWidth="1"/>
    <col min="5926" max="5926" width="4.28515625" style="86" customWidth="1"/>
    <col min="5927" max="5927" width="1.7109375" style="86" customWidth="1"/>
    <col min="5928" max="5928" width="2.5703125" style="86" customWidth="1"/>
    <col min="5929" max="5929" width="1.7109375" style="86" customWidth="1"/>
    <col min="5930" max="5930" width="8.7109375" style="86" customWidth="1"/>
    <col min="5931" max="5931" width="6.28515625" style="86" customWidth="1"/>
    <col min="5932" max="5932" width="2.140625" style="86" customWidth="1"/>
    <col min="5933" max="5936" width="1.7109375" style="86" customWidth="1"/>
    <col min="5937" max="5937" width="7.85546875" style="86" customWidth="1"/>
    <col min="5938" max="5938" width="8.42578125" style="86" customWidth="1"/>
    <col min="5939" max="5939" width="19.28515625" style="86" customWidth="1"/>
    <col min="5940" max="5940" width="1.28515625" style="86" customWidth="1"/>
    <col min="5941" max="5942" width="1" style="86" customWidth="1"/>
    <col min="5943" max="5943" width="2.140625" style="86" customWidth="1"/>
    <col min="5944" max="5944" width="7.5703125" style="86" customWidth="1"/>
    <col min="5945" max="5945" width="7.140625" style="86" customWidth="1"/>
    <col min="5946" max="5946" width="1.85546875" style="86" customWidth="1"/>
    <col min="5947" max="5947" width="5.7109375" style="86" customWidth="1"/>
    <col min="5948" max="5948" width="1" style="86" customWidth="1"/>
    <col min="5949" max="5949" width="8.7109375" style="86" customWidth="1"/>
    <col min="5950" max="5950" width="3.85546875" style="86" customWidth="1"/>
    <col min="5951" max="5951" width="1" style="86" customWidth="1"/>
    <col min="5952" max="5952" width="7.28515625" style="86" customWidth="1"/>
    <col min="5953" max="5953" width="1.85546875" style="86" customWidth="1"/>
    <col min="5954" max="5954" width="3.28515625" style="86" customWidth="1"/>
    <col min="5955" max="5955" width="1" style="86" customWidth="1"/>
    <col min="5956" max="5956" width="1.28515625" style="86" customWidth="1"/>
    <col min="5957" max="5957" width="4.5703125" style="86" customWidth="1"/>
    <col min="5958" max="5958" width="3.5703125" style="86" customWidth="1"/>
    <col min="5959" max="5959" width="6.5703125" style="86" customWidth="1"/>
    <col min="5960" max="5960" width="8.85546875" style="86"/>
    <col min="5961" max="5961" width="2.5703125" style="86" customWidth="1"/>
    <col min="5962" max="5962" width="4.28515625" style="86" customWidth="1"/>
    <col min="5963" max="5963" width="1.7109375" style="86" customWidth="1"/>
    <col min="5964" max="5964" width="2.5703125" style="86" customWidth="1"/>
    <col min="5965" max="5965" width="1.7109375" style="86" customWidth="1"/>
    <col min="5966" max="5966" width="8.7109375" style="86" customWidth="1"/>
    <col min="5967" max="5967" width="6.28515625" style="86" customWidth="1"/>
    <col min="5968" max="5968" width="2.140625" style="86" customWidth="1"/>
    <col min="5969" max="5972" width="1.7109375" style="86" customWidth="1"/>
    <col min="5973" max="5973" width="7.85546875" style="86" customWidth="1"/>
    <col min="5974" max="5974" width="8.42578125" style="86" customWidth="1"/>
    <col min="5975" max="5975" width="19.28515625" style="86" customWidth="1"/>
    <col min="5976" max="5976" width="1.28515625" style="86" customWidth="1"/>
    <col min="5977" max="5978" width="1" style="86" customWidth="1"/>
    <col min="5979" max="5979" width="2.140625" style="86" customWidth="1"/>
    <col min="5980" max="5980" width="7.5703125" style="86" customWidth="1"/>
    <col min="5981" max="5981" width="7.140625" style="86" customWidth="1"/>
    <col min="5982" max="5982" width="1.85546875" style="86" customWidth="1"/>
    <col min="5983" max="5983" width="5.7109375" style="86" customWidth="1"/>
    <col min="5984" max="5984" width="1" style="86" customWidth="1"/>
    <col min="5985" max="5985" width="8.7109375" style="86" customWidth="1"/>
    <col min="5986" max="5986" width="3.85546875" style="86" customWidth="1"/>
    <col min="5987" max="5987" width="1" style="86" customWidth="1"/>
    <col min="5988" max="5988" width="7.28515625" style="86" customWidth="1"/>
    <col min="5989" max="5989" width="1.85546875" style="86" customWidth="1"/>
    <col min="5990" max="5990" width="3.28515625" style="86" customWidth="1"/>
    <col min="5991" max="5991" width="1" style="86" customWidth="1"/>
    <col min="5992" max="5992" width="1.28515625" style="86" customWidth="1"/>
    <col min="5993" max="5993" width="4.5703125" style="86" customWidth="1"/>
    <col min="5994" max="5994" width="3.5703125" style="86" customWidth="1"/>
    <col min="5995" max="5995" width="6.5703125" style="86" customWidth="1"/>
    <col min="5996" max="5996" width="8.85546875" style="86"/>
    <col min="5997" max="5997" width="2.5703125" style="86" customWidth="1"/>
    <col min="5998" max="5998" width="4.28515625" style="86" customWidth="1"/>
    <col min="5999" max="5999" width="1.7109375" style="86" customWidth="1"/>
    <col min="6000" max="6000" width="2.5703125" style="86" customWidth="1"/>
    <col min="6001" max="6001" width="1.7109375" style="86" customWidth="1"/>
    <col min="6002" max="6002" width="8.7109375" style="86" customWidth="1"/>
    <col min="6003" max="6003" width="6.28515625" style="86" customWidth="1"/>
    <col min="6004" max="6004" width="2.140625" style="86" customWidth="1"/>
    <col min="6005" max="6008" width="1.7109375" style="86" customWidth="1"/>
    <col min="6009" max="6009" width="7.85546875" style="86" customWidth="1"/>
    <col min="6010" max="6010" width="8.42578125" style="86" customWidth="1"/>
    <col min="6011" max="6011" width="19.28515625" style="86" customWidth="1"/>
    <col min="6012" max="6012" width="1.28515625" style="86" customWidth="1"/>
    <col min="6013" max="6014" width="1" style="86" customWidth="1"/>
    <col min="6015" max="6015" width="2.140625" style="86" customWidth="1"/>
    <col min="6016" max="6016" width="7.5703125" style="86" customWidth="1"/>
    <col min="6017" max="6017" width="7.140625" style="86" customWidth="1"/>
    <col min="6018" max="6018" width="1.85546875" style="86" customWidth="1"/>
    <col min="6019" max="6019" width="5.7109375" style="86" customWidth="1"/>
    <col min="6020" max="6020" width="1" style="86" customWidth="1"/>
    <col min="6021" max="6021" width="8.7109375" style="86" customWidth="1"/>
    <col min="6022" max="6022" width="3.85546875" style="86" customWidth="1"/>
    <col min="6023" max="6023" width="1" style="86" customWidth="1"/>
    <col min="6024" max="6024" width="7.28515625" style="86" customWidth="1"/>
    <col min="6025" max="6025" width="1.85546875" style="86" customWidth="1"/>
    <col min="6026" max="6026" width="3.28515625" style="86" customWidth="1"/>
    <col min="6027" max="6027" width="1" style="86" customWidth="1"/>
    <col min="6028" max="6028" width="1.28515625" style="86" customWidth="1"/>
    <col min="6029" max="6029" width="4.5703125" style="86" customWidth="1"/>
    <col min="6030" max="6030" width="3.5703125" style="86" customWidth="1"/>
    <col min="6031" max="6031" width="6.5703125" style="86" customWidth="1"/>
    <col min="6032" max="6032" width="8.85546875" style="86"/>
    <col min="6033" max="6033" width="2.5703125" style="86" customWidth="1"/>
    <col min="6034" max="6034" width="4.28515625" style="86" customWidth="1"/>
    <col min="6035" max="6035" width="1.7109375" style="86" customWidth="1"/>
    <col min="6036" max="6036" width="2.5703125" style="86" customWidth="1"/>
    <col min="6037" max="6037" width="1.7109375" style="86" customWidth="1"/>
    <col min="6038" max="6038" width="8.7109375" style="86" customWidth="1"/>
    <col min="6039" max="6039" width="6.28515625" style="86" customWidth="1"/>
    <col min="6040" max="6040" width="2.140625" style="86" customWidth="1"/>
    <col min="6041" max="6044" width="1.7109375" style="86" customWidth="1"/>
    <col min="6045" max="6045" width="7.85546875" style="86" customWidth="1"/>
    <col min="6046" max="6046" width="8.42578125" style="86" customWidth="1"/>
    <col min="6047" max="6047" width="19.28515625" style="86" customWidth="1"/>
    <col min="6048" max="6048" width="1.28515625" style="86" customWidth="1"/>
    <col min="6049" max="6050" width="1" style="86" customWidth="1"/>
    <col min="6051" max="6051" width="2.140625" style="86" customWidth="1"/>
    <col min="6052" max="6052" width="7.5703125" style="86" customWidth="1"/>
    <col min="6053" max="6053" width="7.140625" style="86" customWidth="1"/>
    <col min="6054" max="6054" width="1.85546875" style="86" customWidth="1"/>
    <col min="6055" max="6055" width="5.7109375" style="86" customWidth="1"/>
    <col min="6056" max="6056" width="1" style="86" customWidth="1"/>
    <col min="6057" max="6057" width="8.7109375" style="86" customWidth="1"/>
    <col min="6058" max="6058" width="3.85546875" style="86" customWidth="1"/>
    <col min="6059" max="6059" width="1" style="86" customWidth="1"/>
    <col min="6060" max="6060" width="7.28515625" style="86" customWidth="1"/>
    <col min="6061" max="6061" width="1.85546875" style="86" customWidth="1"/>
    <col min="6062" max="6062" width="3.28515625" style="86" customWidth="1"/>
    <col min="6063" max="6063" width="1" style="86" customWidth="1"/>
    <col min="6064" max="6064" width="1.28515625" style="86" customWidth="1"/>
    <col min="6065" max="6065" width="4.5703125" style="86" customWidth="1"/>
    <col min="6066" max="6066" width="3.5703125" style="86" customWidth="1"/>
    <col min="6067" max="6067" width="6.5703125" style="86" customWidth="1"/>
    <col min="6068" max="6068" width="8.85546875" style="86"/>
    <col min="6069" max="6069" width="2.5703125" style="86" customWidth="1"/>
    <col min="6070" max="6070" width="4.28515625" style="86" customWidth="1"/>
    <col min="6071" max="6071" width="1.7109375" style="86" customWidth="1"/>
    <col min="6072" max="6072" width="2.5703125" style="86" customWidth="1"/>
    <col min="6073" max="6073" width="1.7109375" style="86" customWidth="1"/>
    <col min="6074" max="6074" width="8.7109375" style="86" customWidth="1"/>
    <col min="6075" max="6075" width="6.28515625" style="86" customWidth="1"/>
    <col min="6076" max="6076" width="2.140625" style="86" customWidth="1"/>
    <col min="6077" max="6080" width="1.7109375" style="86" customWidth="1"/>
    <col min="6081" max="6081" width="7.85546875" style="86" customWidth="1"/>
    <col min="6082" max="6082" width="8.42578125" style="86" customWidth="1"/>
    <col min="6083" max="6083" width="19.28515625" style="86" customWidth="1"/>
    <col min="6084" max="6084" width="1.28515625" style="86" customWidth="1"/>
    <col min="6085" max="6086" width="1" style="86" customWidth="1"/>
    <col min="6087" max="6087" width="2.140625" style="86" customWidth="1"/>
    <col min="6088" max="6088" width="7.5703125" style="86" customWidth="1"/>
    <col min="6089" max="6089" width="7.140625" style="86" customWidth="1"/>
    <col min="6090" max="6090" width="1.85546875" style="86" customWidth="1"/>
    <col min="6091" max="6091" width="5.7109375" style="86" customWidth="1"/>
    <col min="6092" max="6092" width="1" style="86" customWidth="1"/>
    <col min="6093" max="6093" width="8.7109375" style="86" customWidth="1"/>
    <col min="6094" max="6094" width="3.85546875" style="86" customWidth="1"/>
    <col min="6095" max="6095" width="1" style="86" customWidth="1"/>
    <col min="6096" max="6096" width="7.28515625" style="86" customWidth="1"/>
    <col min="6097" max="6097" width="1.85546875" style="86" customWidth="1"/>
    <col min="6098" max="6098" width="3.28515625" style="86" customWidth="1"/>
    <col min="6099" max="6099" width="1" style="86" customWidth="1"/>
    <col min="6100" max="6100" width="1.28515625" style="86" customWidth="1"/>
    <col min="6101" max="6101" width="4.5703125" style="86" customWidth="1"/>
    <col min="6102" max="6102" width="3.5703125" style="86" customWidth="1"/>
    <col min="6103" max="6103" width="6.5703125" style="86" customWidth="1"/>
    <col min="6104" max="6104" width="8.85546875" style="86"/>
    <col min="6105" max="6105" width="2.5703125" style="86" customWidth="1"/>
    <col min="6106" max="6106" width="4.28515625" style="86" customWidth="1"/>
    <col min="6107" max="6107" width="1.7109375" style="86" customWidth="1"/>
    <col min="6108" max="6108" width="2.5703125" style="86" customWidth="1"/>
    <col min="6109" max="6109" width="1.7109375" style="86" customWidth="1"/>
    <col min="6110" max="6110" width="8.7109375" style="86" customWidth="1"/>
    <col min="6111" max="6111" width="6.28515625" style="86" customWidth="1"/>
    <col min="6112" max="6112" width="2.140625" style="86" customWidth="1"/>
    <col min="6113" max="6116" width="1.7109375" style="86" customWidth="1"/>
    <col min="6117" max="6117" width="7.85546875" style="86" customWidth="1"/>
    <col min="6118" max="6118" width="8.42578125" style="86" customWidth="1"/>
    <col min="6119" max="6119" width="19.28515625" style="86" customWidth="1"/>
    <col min="6120" max="6120" width="1.28515625" style="86" customWidth="1"/>
    <col min="6121" max="6122" width="1" style="86" customWidth="1"/>
    <col min="6123" max="6123" width="2.140625" style="86" customWidth="1"/>
    <col min="6124" max="6124" width="7.5703125" style="86" customWidth="1"/>
    <col min="6125" max="6125" width="7.140625" style="86" customWidth="1"/>
    <col min="6126" max="6126" width="1.85546875" style="86" customWidth="1"/>
    <col min="6127" max="6127" width="5.7109375" style="86" customWidth="1"/>
    <col min="6128" max="6128" width="1" style="86" customWidth="1"/>
    <col min="6129" max="6129" width="8.7109375" style="86" customWidth="1"/>
    <col min="6130" max="6130" width="3.85546875" style="86" customWidth="1"/>
    <col min="6131" max="6131" width="1" style="86" customWidth="1"/>
    <col min="6132" max="6132" width="7.28515625" style="86" customWidth="1"/>
    <col min="6133" max="6133" width="1.85546875" style="86" customWidth="1"/>
    <col min="6134" max="6134" width="3.28515625" style="86" customWidth="1"/>
    <col min="6135" max="6135" width="1" style="86" customWidth="1"/>
    <col min="6136" max="6136" width="1.28515625" style="86" customWidth="1"/>
    <col min="6137" max="6137" width="4.5703125" style="86" customWidth="1"/>
    <col min="6138" max="6138" width="3.5703125" style="86" customWidth="1"/>
    <col min="6139" max="6139" width="6.5703125" style="86" customWidth="1"/>
    <col min="6140" max="6144" width="8.85546875" style="86"/>
    <col min="6145" max="6145" width="2.5703125" style="86" customWidth="1"/>
    <col min="6146" max="6146" width="4.28515625" style="86" customWidth="1"/>
    <col min="6147" max="6147" width="1.7109375" style="86" customWidth="1"/>
    <col min="6148" max="6148" width="2.5703125" style="86" customWidth="1"/>
    <col min="6149" max="6149" width="1.7109375" style="86" customWidth="1"/>
    <col min="6150" max="6150" width="8.7109375" style="86" customWidth="1"/>
    <col min="6151" max="6151" width="6.28515625" style="86" customWidth="1"/>
    <col min="6152" max="6152" width="2.140625" style="86" customWidth="1"/>
    <col min="6153" max="6156" width="1.7109375" style="86" customWidth="1"/>
    <col min="6157" max="6157" width="7.85546875" style="86" customWidth="1"/>
    <col min="6158" max="6158" width="8.42578125" style="86" customWidth="1"/>
    <col min="6159" max="6159" width="19.28515625" style="86" customWidth="1"/>
    <col min="6160" max="6160" width="1.28515625" style="86" customWidth="1"/>
    <col min="6161" max="6162" width="1" style="86" customWidth="1"/>
    <col min="6163" max="6163" width="2.140625" style="86" customWidth="1"/>
    <col min="6164" max="6164" width="7.5703125" style="86" customWidth="1"/>
    <col min="6165" max="6165" width="7.140625" style="86" customWidth="1"/>
    <col min="6166" max="6166" width="1.85546875" style="86" customWidth="1"/>
    <col min="6167" max="6167" width="5.7109375" style="86" customWidth="1"/>
    <col min="6168" max="6168" width="1" style="86" customWidth="1"/>
    <col min="6169" max="6169" width="8.7109375" style="86" customWidth="1"/>
    <col min="6170" max="6170" width="3.85546875" style="86" customWidth="1"/>
    <col min="6171" max="6171" width="1" style="86" customWidth="1"/>
    <col min="6172" max="6172" width="7.28515625" style="86" customWidth="1"/>
    <col min="6173" max="6173" width="1.85546875" style="86" customWidth="1"/>
    <col min="6174" max="6174" width="3.28515625" style="86" customWidth="1"/>
    <col min="6175" max="6175" width="1" style="86" customWidth="1"/>
    <col min="6176" max="6176" width="1.28515625" style="86" customWidth="1"/>
    <col min="6177" max="6177" width="4.5703125" style="86" customWidth="1"/>
    <col min="6178" max="6178" width="3.5703125" style="86" customWidth="1"/>
    <col min="6179" max="6179" width="6.5703125" style="86" customWidth="1"/>
    <col min="6180" max="6180" width="8.85546875" style="86"/>
    <col min="6181" max="6181" width="2.5703125" style="86" customWidth="1"/>
    <col min="6182" max="6182" width="4.28515625" style="86" customWidth="1"/>
    <col min="6183" max="6183" width="1.7109375" style="86" customWidth="1"/>
    <col min="6184" max="6184" width="2.5703125" style="86" customWidth="1"/>
    <col min="6185" max="6185" width="1.7109375" style="86" customWidth="1"/>
    <col min="6186" max="6186" width="8.7109375" style="86" customWidth="1"/>
    <col min="6187" max="6187" width="6.28515625" style="86" customWidth="1"/>
    <col min="6188" max="6188" width="2.140625" style="86" customWidth="1"/>
    <col min="6189" max="6192" width="1.7109375" style="86" customWidth="1"/>
    <col min="6193" max="6193" width="7.85546875" style="86" customWidth="1"/>
    <col min="6194" max="6194" width="8.42578125" style="86" customWidth="1"/>
    <col min="6195" max="6195" width="19.28515625" style="86" customWidth="1"/>
    <col min="6196" max="6196" width="1.28515625" style="86" customWidth="1"/>
    <col min="6197" max="6198" width="1" style="86" customWidth="1"/>
    <col min="6199" max="6199" width="2.140625" style="86" customWidth="1"/>
    <col min="6200" max="6200" width="7.5703125" style="86" customWidth="1"/>
    <col min="6201" max="6201" width="7.140625" style="86" customWidth="1"/>
    <col min="6202" max="6202" width="1.85546875" style="86" customWidth="1"/>
    <col min="6203" max="6203" width="5.7109375" style="86" customWidth="1"/>
    <col min="6204" max="6204" width="1" style="86" customWidth="1"/>
    <col min="6205" max="6205" width="8.7109375" style="86" customWidth="1"/>
    <col min="6206" max="6206" width="3.85546875" style="86" customWidth="1"/>
    <col min="6207" max="6207" width="1" style="86" customWidth="1"/>
    <col min="6208" max="6208" width="7.28515625" style="86" customWidth="1"/>
    <col min="6209" max="6209" width="1.85546875" style="86" customWidth="1"/>
    <col min="6210" max="6210" width="3.28515625" style="86" customWidth="1"/>
    <col min="6211" max="6211" width="1" style="86" customWidth="1"/>
    <col min="6212" max="6212" width="1.28515625" style="86" customWidth="1"/>
    <col min="6213" max="6213" width="4.5703125" style="86" customWidth="1"/>
    <col min="6214" max="6214" width="3.5703125" style="86" customWidth="1"/>
    <col min="6215" max="6215" width="6.5703125" style="86" customWidth="1"/>
    <col min="6216" max="6216" width="8.85546875" style="86"/>
    <col min="6217" max="6217" width="2.5703125" style="86" customWidth="1"/>
    <col min="6218" max="6218" width="4.28515625" style="86" customWidth="1"/>
    <col min="6219" max="6219" width="1.7109375" style="86" customWidth="1"/>
    <col min="6220" max="6220" width="2.5703125" style="86" customWidth="1"/>
    <col min="6221" max="6221" width="1.7109375" style="86" customWidth="1"/>
    <col min="6222" max="6222" width="8.7109375" style="86" customWidth="1"/>
    <col min="6223" max="6223" width="6.28515625" style="86" customWidth="1"/>
    <col min="6224" max="6224" width="2.140625" style="86" customWidth="1"/>
    <col min="6225" max="6228" width="1.7109375" style="86" customWidth="1"/>
    <col min="6229" max="6229" width="7.85546875" style="86" customWidth="1"/>
    <col min="6230" max="6230" width="8.42578125" style="86" customWidth="1"/>
    <col min="6231" max="6231" width="19.28515625" style="86" customWidth="1"/>
    <col min="6232" max="6232" width="1.28515625" style="86" customWidth="1"/>
    <col min="6233" max="6234" width="1" style="86" customWidth="1"/>
    <col min="6235" max="6235" width="2.140625" style="86" customWidth="1"/>
    <col min="6236" max="6236" width="7.5703125" style="86" customWidth="1"/>
    <col min="6237" max="6237" width="7.140625" style="86" customWidth="1"/>
    <col min="6238" max="6238" width="1.85546875" style="86" customWidth="1"/>
    <col min="6239" max="6239" width="5.7109375" style="86" customWidth="1"/>
    <col min="6240" max="6240" width="1" style="86" customWidth="1"/>
    <col min="6241" max="6241" width="8.7109375" style="86" customWidth="1"/>
    <col min="6242" max="6242" width="3.85546875" style="86" customWidth="1"/>
    <col min="6243" max="6243" width="1" style="86" customWidth="1"/>
    <col min="6244" max="6244" width="7.28515625" style="86" customWidth="1"/>
    <col min="6245" max="6245" width="1.85546875" style="86" customWidth="1"/>
    <col min="6246" max="6246" width="3.28515625" style="86" customWidth="1"/>
    <col min="6247" max="6247" width="1" style="86" customWidth="1"/>
    <col min="6248" max="6248" width="1.28515625" style="86" customWidth="1"/>
    <col min="6249" max="6249" width="4.5703125" style="86" customWidth="1"/>
    <col min="6250" max="6250" width="3.5703125" style="86" customWidth="1"/>
    <col min="6251" max="6251" width="6.5703125" style="86" customWidth="1"/>
    <col min="6252" max="6252" width="8.85546875" style="86"/>
    <col min="6253" max="6253" width="2.5703125" style="86" customWidth="1"/>
    <col min="6254" max="6254" width="4.28515625" style="86" customWidth="1"/>
    <col min="6255" max="6255" width="1.7109375" style="86" customWidth="1"/>
    <col min="6256" max="6256" width="2.5703125" style="86" customWidth="1"/>
    <col min="6257" max="6257" width="1.7109375" style="86" customWidth="1"/>
    <col min="6258" max="6258" width="8.7109375" style="86" customWidth="1"/>
    <col min="6259" max="6259" width="6.28515625" style="86" customWidth="1"/>
    <col min="6260" max="6260" width="2.140625" style="86" customWidth="1"/>
    <col min="6261" max="6264" width="1.7109375" style="86" customWidth="1"/>
    <col min="6265" max="6265" width="7.85546875" style="86" customWidth="1"/>
    <col min="6266" max="6266" width="8.42578125" style="86" customWidth="1"/>
    <col min="6267" max="6267" width="19.28515625" style="86" customWidth="1"/>
    <col min="6268" max="6268" width="1.28515625" style="86" customWidth="1"/>
    <col min="6269" max="6270" width="1" style="86" customWidth="1"/>
    <col min="6271" max="6271" width="2.140625" style="86" customWidth="1"/>
    <col min="6272" max="6272" width="7.5703125" style="86" customWidth="1"/>
    <col min="6273" max="6273" width="7.140625" style="86" customWidth="1"/>
    <col min="6274" max="6274" width="1.85546875" style="86" customWidth="1"/>
    <col min="6275" max="6275" width="5.7109375" style="86" customWidth="1"/>
    <col min="6276" max="6276" width="1" style="86" customWidth="1"/>
    <col min="6277" max="6277" width="8.7109375" style="86" customWidth="1"/>
    <col min="6278" max="6278" width="3.85546875" style="86" customWidth="1"/>
    <col min="6279" max="6279" width="1" style="86" customWidth="1"/>
    <col min="6280" max="6280" width="7.28515625" style="86" customWidth="1"/>
    <col min="6281" max="6281" width="1.85546875" style="86" customWidth="1"/>
    <col min="6282" max="6282" width="3.28515625" style="86" customWidth="1"/>
    <col min="6283" max="6283" width="1" style="86" customWidth="1"/>
    <col min="6284" max="6284" width="1.28515625" style="86" customWidth="1"/>
    <col min="6285" max="6285" width="4.5703125" style="86" customWidth="1"/>
    <col min="6286" max="6286" width="3.5703125" style="86" customWidth="1"/>
    <col min="6287" max="6287" width="6.5703125" style="86" customWidth="1"/>
    <col min="6288" max="6288" width="8.85546875" style="86"/>
    <col min="6289" max="6289" width="2.5703125" style="86" customWidth="1"/>
    <col min="6290" max="6290" width="4.28515625" style="86" customWidth="1"/>
    <col min="6291" max="6291" width="1.7109375" style="86" customWidth="1"/>
    <col min="6292" max="6292" width="2.5703125" style="86" customWidth="1"/>
    <col min="6293" max="6293" width="1.7109375" style="86" customWidth="1"/>
    <col min="6294" max="6294" width="8.7109375" style="86" customWidth="1"/>
    <col min="6295" max="6295" width="6.28515625" style="86" customWidth="1"/>
    <col min="6296" max="6296" width="2.140625" style="86" customWidth="1"/>
    <col min="6297" max="6300" width="1.7109375" style="86" customWidth="1"/>
    <col min="6301" max="6301" width="7.85546875" style="86" customWidth="1"/>
    <col min="6302" max="6302" width="8.42578125" style="86" customWidth="1"/>
    <col min="6303" max="6303" width="19.28515625" style="86" customWidth="1"/>
    <col min="6304" max="6304" width="1.28515625" style="86" customWidth="1"/>
    <col min="6305" max="6306" width="1" style="86" customWidth="1"/>
    <col min="6307" max="6307" width="2.140625" style="86" customWidth="1"/>
    <col min="6308" max="6308" width="7.5703125" style="86" customWidth="1"/>
    <col min="6309" max="6309" width="7.140625" style="86" customWidth="1"/>
    <col min="6310" max="6310" width="1.85546875" style="86" customWidth="1"/>
    <col min="6311" max="6311" width="5.7109375" style="86" customWidth="1"/>
    <col min="6312" max="6312" width="1" style="86" customWidth="1"/>
    <col min="6313" max="6313" width="8.7109375" style="86" customWidth="1"/>
    <col min="6314" max="6314" width="3.85546875" style="86" customWidth="1"/>
    <col min="6315" max="6315" width="1" style="86" customWidth="1"/>
    <col min="6316" max="6316" width="7.28515625" style="86" customWidth="1"/>
    <col min="6317" max="6317" width="1.85546875" style="86" customWidth="1"/>
    <col min="6318" max="6318" width="3.28515625" style="86" customWidth="1"/>
    <col min="6319" max="6319" width="1" style="86" customWidth="1"/>
    <col min="6320" max="6320" width="1.28515625" style="86" customWidth="1"/>
    <col min="6321" max="6321" width="4.5703125" style="86" customWidth="1"/>
    <col min="6322" max="6322" width="3.5703125" style="86" customWidth="1"/>
    <col min="6323" max="6323" width="6.5703125" style="86" customWidth="1"/>
    <col min="6324" max="6324" width="8.85546875" style="86"/>
    <col min="6325" max="6325" width="2.5703125" style="86" customWidth="1"/>
    <col min="6326" max="6326" width="4.28515625" style="86" customWidth="1"/>
    <col min="6327" max="6327" width="1.7109375" style="86" customWidth="1"/>
    <col min="6328" max="6328" width="2.5703125" style="86" customWidth="1"/>
    <col min="6329" max="6329" width="1.7109375" style="86" customWidth="1"/>
    <col min="6330" max="6330" width="8.7109375" style="86" customWidth="1"/>
    <col min="6331" max="6331" width="6.28515625" style="86" customWidth="1"/>
    <col min="6332" max="6332" width="2.140625" style="86" customWidth="1"/>
    <col min="6333" max="6336" width="1.7109375" style="86" customWidth="1"/>
    <col min="6337" max="6337" width="7.85546875" style="86" customWidth="1"/>
    <col min="6338" max="6338" width="8.42578125" style="86" customWidth="1"/>
    <col min="6339" max="6339" width="19.28515625" style="86" customWidth="1"/>
    <col min="6340" max="6340" width="1.28515625" style="86" customWidth="1"/>
    <col min="6341" max="6342" width="1" style="86" customWidth="1"/>
    <col min="6343" max="6343" width="2.140625" style="86" customWidth="1"/>
    <col min="6344" max="6344" width="7.5703125" style="86" customWidth="1"/>
    <col min="6345" max="6345" width="7.140625" style="86" customWidth="1"/>
    <col min="6346" max="6346" width="1.85546875" style="86" customWidth="1"/>
    <col min="6347" max="6347" width="5.7109375" style="86" customWidth="1"/>
    <col min="6348" max="6348" width="1" style="86" customWidth="1"/>
    <col min="6349" max="6349" width="8.7109375" style="86" customWidth="1"/>
    <col min="6350" max="6350" width="3.85546875" style="86" customWidth="1"/>
    <col min="6351" max="6351" width="1" style="86" customWidth="1"/>
    <col min="6352" max="6352" width="7.28515625" style="86" customWidth="1"/>
    <col min="6353" max="6353" width="1.85546875" style="86" customWidth="1"/>
    <col min="6354" max="6354" width="3.28515625" style="86" customWidth="1"/>
    <col min="6355" max="6355" width="1" style="86" customWidth="1"/>
    <col min="6356" max="6356" width="1.28515625" style="86" customWidth="1"/>
    <col min="6357" max="6357" width="4.5703125" style="86" customWidth="1"/>
    <col min="6358" max="6358" width="3.5703125" style="86" customWidth="1"/>
    <col min="6359" max="6359" width="6.5703125" style="86" customWidth="1"/>
    <col min="6360" max="6360" width="8.85546875" style="86"/>
    <col min="6361" max="6361" width="2.5703125" style="86" customWidth="1"/>
    <col min="6362" max="6362" width="4.28515625" style="86" customWidth="1"/>
    <col min="6363" max="6363" width="1.7109375" style="86" customWidth="1"/>
    <col min="6364" max="6364" width="2.5703125" style="86" customWidth="1"/>
    <col min="6365" max="6365" width="1.7109375" style="86" customWidth="1"/>
    <col min="6366" max="6366" width="8.7109375" style="86" customWidth="1"/>
    <col min="6367" max="6367" width="6.28515625" style="86" customWidth="1"/>
    <col min="6368" max="6368" width="2.140625" style="86" customWidth="1"/>
    <col min="6369" max="6372" width="1.7109375" style="86" customWidth="1"/>
    <col min="6373" max="6373" width="7.85546875" style="86" customWidth="1"/>
    <col min="6374" max="6374" width="8.42578125" style="86" customWidth="1"/>
    <col min="6375" max="6375" width="19.28515625" style="86" customWidth="1"/>
    <col min="6376" max="6376" width="1.28515625" style="86" customWidth="1"/>
    <col min="6377" max="6378" width="1" style="86" customWidth="1"/>
    <col min="6379" max="6379" width="2.140625" style="86" customWidth="1"/>
    <col min="6380" max="6380" width="7.5703125" style="86" customWidth="1"/>
    <col min="6381" max="6381" width="7.140625" style="86" customWidth="1"/>
    <col min="6382" max="6382" width="1.85546875" style="86" customWidth="1"/>
    <col min="6383" max="6383" width="5.7109375" style="86" customWidth="1"/>
    <col min="6384" max="6384" width="1" style="86" customWidth="1"/>
    <col min="6385" max="6385" width="8.7109375" style="86" customWidth="1"/>
    <col min="6386" max="6386" width="3.85546875" style="86" customWidth="1"/>
    <col min="6387" max="6387" width="1" style="86" customWidth="1"/>
    <col min="6388" max="6388" width="7.28515625" style="86" customWidth="1"/>
    <col min="6389" max="6389" width="1.85546875" style="86" customWidth="1"/>
    <col min="6390" max="6390" width="3.28515625" style="86" customWidth="1"/>
    <col min="6391" max="6391" width="1" style="86" customWidth="1"/>
    <col min="6392" max="6392" width="1.28515625" style="86" customWidth="1"/>
    <col min="6393" max="6393" width="4.5703125" style="86" customWidth="1"/>
    <col min="6394" max="6394" width="3.5703125" style="86" customWidth="1"/>
    <col min="6395" max="6395" width="6.5703125" style="86" customWidth="1"/>
    <col min="6396" max="6400" width="8.85546875" style="86"/>
    <col min="6401" max="6401" width="2.5703125" style="86" customWidth="1"/>
    <col min="6402" max="6402" width="4.28515625" style="86" customWidth="1"/>
    <col min="6403" max="6403" width="1.7109375" style="86" customWidth="1"/>
    <col min="6404" max="6404" width="2.5703125" style="86" customWidth="1"/>
    <col min="6405" max="6405" width="1.7109375" style="86" customWidth="1"/>
    <col min="6406" max="6406" width="8.7109375" style="86" customWidth="1"/>
    <col min="6407" max="6407" width="6.28515625" style="86" customWidth="1"/>
    <col min="6408" max="6408" width="2.140625" style="86" customWidth="1"/>
    <col min="6409" max="6412" width="1.7109375" style="86" customWidth="1"/>
    <col min="6413" max="6413" width="7.85546875" style="86" customWidth="1"/>
    <col min="6414" max="6414" width="8.42578125" style="86" customWidth="1"/>
    <col min="6415" max="6415" width="19.28515625" style="86" customWidth="1"/>
    <col min="6416" max="6416" width="1.28515625" style="86" customWidth="1"/>
    <col min="6417" max="6418" width="1" style="86" customWidth="1"/>
    <col min="6419" max="6419" width="2.140625" style="86" customWidth="1"/>
    <col min="6420" max="6420" width="7.5703125" style="86" customWidth="1"/>
    <col min="6421" max="6421" width="7.140625" style="86" customWidth="1"/>
    <col min="6422" max="6422" width="1.85546875" style="86" customWidth="1"/>
    <col min="6423" max="6423" width="5.7109375" style="86" customWidth="1"/>
    <col min="6424" max="6424" width="1" style="86" customWidth="1"/>
    <col min="6425" max="6425" width="8.7109375" style="86" customWidth="1"/>
    <col min="6426" max="6426" width="3.85546875" style="86" customWidth="1"/>
    <col min="6427" max="6427" width="1" style="86" customWidth="1"/>
    <col min="6428" max="6428" width="7.28515625" style="86" customWidth="1"/>
    <col min="6429" max="6429" width="1.85546875" style="86" customWidth="1"/>
    <col min="6430" max="6430" width="3.28515625" style="86" customWidth="1"/>
    <col min="6431" max="6431" width="1" style="86" customWidth="1"/>
    <col min="6432" max="6432" width="1.28515625" style="86" customWidth="1"/>
    <col min="6433" max="6433" width="4.5703125" style="86" customWidth="1"/>
    <col min="6434" max="6434" width="3.5703125" style="86" customWidth="1"/>
    <col min="6435" max="6435" width="6.5703125" style="86" customWidth="1"/>
    <col min="6436" max="6436" width="8.85546875" style="86"/>
    <col min="6437" max="6437" width="2.5703125" style="86" customWidth="1"/>
    <col min="6438" max="6438" width="4.28515625" style="86" customWidth="1"/>
    <col min="6439" max="6439" width="1.7109375" style="86" customWidth="1"/>
    <col min="6440" max="6440" width="2.5703125" style="86" customWidth="1"/>
    <col min="6441" max="6441" width="1.7109375" style="86" customWidth="1"/>
    <col min="6442" max="6442" width="8.7109375" style="86" customWidth="1"/>
    <col min="6443" max="6443" width="6.28515625" style="86" customWidth="1"/>
    <col min="6444" max="6444" width="2.140625" style="86" customWidth="1"/>
    <col min="6445" max="6448" width="1.7109375" style="86" customWidth="1"/>
    <col min="6449" max="6449" width="7.85546875" style="86" customWidth="1"/>
    <col min="6450" max="6450" width="8.42578125" style="86" customWidth="1"/>
    <col min="6451" max="6451" width="19.28515625" style="86" customWidth="1"/>
    <col min="6452" max="6452" width="1.28515625" style="86" customWidth="1"/>
    <col min="6453" max="6454" width="1" style="86" customWidth="1"/>
    <col min="6455" max="6455" width="2.140625" style="86" customWidth="1"/>
    <col min="6456" max="6456" width="7.5703125" style="86" customWidth="1"/>
    <col min="6457" max="6457" width="7.140625" style="86" customWidth="1"/>
    <col min="6458" max="6458" width="1.85546875" style="86" customWidth="1"/>
    <col min="6459" max="6459" width="5.7109375" style="86" customWidth="1"/>
    <col min="6460" max="6460" width="1" style="86" customWidth="1"/>
    <col min="6461" max="6461" width="8.7109375" style="86" customWidth="1"/>
    <col min="6462" max="6462" width="3.85546875" style="86" customWidth="1"/>
    <col min="6463" max="6463" width="1" style="86" customWidth="1"/>
    <col min="6464" max="6464" width="7.28515625" style="86" customWidth="1"/>
    <col min="6465" max="6465" width="1.85546875" style="86" customWidth="1"/>
    <col min="6466" max="6466" width="3.28515625" style="86" customWidth="1"/>
    <col min="6467" max="6467" width="1" style="86" customWidth="1"/>
    <col min="6468" max="6468" width="1.28515625" style="86" customWidth="1"/>
    <col min="6469" max="6469" width="4.5703125" style="86" customWidth="1"/>
    <col min="6470" max="6470" width="3.5703125" style="86" customWidth="1"/>
    <col min="6471" max="6471" width="6.5703125" style="86" customWidth="1"/>
    <col min="6472" max="6472" width="8.85546875" style="86"/>
    <col min="6473" max="6473" width="2.5703125" style="86" customWidth="1"/>
    <col min="6474" max="6474" width="4.28515625" style="86" customWidth="1"/>
    <col min="6475" max="6475" width="1.7109375" style="86" customWidth="1"/>
    <col min="6476" max="6476" width="2.5703125" style="86" customWidth="1"/>
    <col min="6477" max="6477" width="1.7109375" style="86" customWidth="1"/>
    <col min="6478" max="6478" width="8.7109375" style="86" customWidth="1"/>
    <col min="6479" max="6479" width="6.28515625" style="86" customWidth="1"/>
    <col min="6480" max="6480" width="2.140625" style="86" customWidth="1"/>
    <col min="6481" max="6484" width="1.7109375" style="86" customWidth="1"/>
    <col min="6485" max="6485" width="7.85546875" style="86" customWidth="1"/>
    <col min="6486" max="6486" width="8.42578125" style="86" customWidth="1"/>
    <col min="6487" max="6487" width="19.28515625" style="86" customWidth="1"/>
    <col min="6488" max="6488" width="1.28515625" style="86" customWidth="1"/>
    <col min="6489" max="6490" width="1" style="86" customWidth="1"/>
    <col min="6491" max="6491" width="2.140625" style="86" customWidth="1"/>
    <col min="6492" max="6492" width="7.5703125" style="86" customWidth="1"/>
    <col min="6493" max="6493" width="7.140625" style="86" customWidth="1"/>
    <col min="6494" max="6494" width="1.85546875" style="86" customWidth="1"/>
    <col min="6495" max="6495" width="5.7109375" style="86" customWidth="1"/>
    <col min="6496" max="6496" width="1" style="86" customWidth="1"/>
    <col min="6497" max="6497" width="8.7109375" style="86" customWidth="1"/>
    <col min="6498" max="6498" width="3.85546875" style="86" customWidth="1"/>
    <col min="6499" max="6499" width="1" style="86" customWidth="1"/>
    <col min="6500" max="6500" width="7.28515625" style="86" customWidth="1"/>
    <col min="6501" max="6501" width="1.85546875" style="86" customWidth="1"/>
    <col min="6502" max="6502" width="3.28515625" style="86" customWidth="1"/>
    <col min="6503" max="6503" width="1" style="86" customWidth="1"/>
    <col min="6504" max="6504" width="1.28515625" style="86" customWidth="1"/>
    <col min="6505" max="6505" width="4.5703125" style="86" customWidth="1"/>
    <col min="6506" max="6506" width="3.5703125" style="86" customWidth="1"/>
    <col min="6507" max="6507" width="6.5703125" style="86" customWidth="1"/>
    <col min="6508" max="6508" width="8.85546875" style="86"/>
    <col min="6509" max="6509" width="2.5703125" style="86" customWidth="1"/>
    <col min="6510" max="6510" width="4.28515625" style="86" customWidth="1"/>
    <col min="6511" max="6511" width="1.7109375" style="86" customWidth="1"/>
    <col min="6512" max="6512" width="2.5703125" style="86" customWidth="1"/>
    <col min="6513" max="6513" width="1.7109375" style="86" customWidth="1"/>
    <col min="6514" max="6514" width="8.7109375" style="86" customWidth="1"/>
    <col min="6515" max="6515" width="6.28515625" style="86" customWidth="1"/>
    <col min="6516" max="6516" width="2.140625" style="86" customWidth="1"/>
    <col min="6517" max="6520" width="1.7109375" style="86" customWidth="1"/>
    <col min="6521" max="6521" width="7.85546875" style="86" customWidth="1"/>
    <col min="6522" max="6522" width="8.42578125" style="86" customWidth="1"/>
    <col min="6523" max="6523" width="19.28515625" style="86" customWidth="1"/>
    <col min="6524" max="6524" width="1.28515625" style="86" customWidth="1"/>
    <col min="6525" max="6526" width="1" style="86" customWidth="1"/>
    <col min="6527" max="6527" width="2.140625" style="86" customWidth="1"/>
    <col min="6528" max="6528" width="7.5703125" style="86" customWidth="1"/>
    <col min="6529" max="6529" width="7.140625" style="86" customWidth="1"/>
    <col min="6530" max="6530" width="1.85546875" style="86" customWidth="1"/>
    <col min="6531" max="6531" width="5.7109375" style="86" customWidth="1"/>
    <col min="6532" max="6532" width="1" style="86" customWidth="1"/>
    <col min="6533" max="6533" width="8.7109375" style="86" customWidth="1"/>
    <col min="6534" max="6534" width="3.85546875" style="86" customWidth="1"/>
    <col min="6535" max="6535" width="1" style="86" customWidth="1"/>
    <col min="6536" max="6536" width="7.28515625" style="86" customWidth="1"/>
    <col min="6537" max="6537" width="1.85546875" style="86" customWidth="1"/>
    <col min="6538" max="6538" width="3.28515625" style="86" customWidth="1"/>
    <col min="6539" max="6539" width="1" style="86" customWidth="1"/>
    <col min="6540" max="6540" width="1.28515625" style="86" customWidth="1"/>
    <col min="6541" max="6541" width="4.5703125" style="86" customWidth="1"/>
    <col min="6542" max="6542" width="3.5703125" style="86" customWidth="1"/>
    <col min="6543" max="6543" width="6.5703125" style="86" customWidth="1"/>
    <col min="6544" max="6544" width="8.85546875" style="86"/>
    <col min="6545" max="6545" width="2.5703125" style="86" customWidth="1"/>
    <col min="6546" max="6546" width="4.28515625" style="86" customWidth="1"/>
    <col min="6547" max="6547" width="1.7109375" style="86" customWidth="1"/>
    <col min="6548" max="6548" width="2.5703125" style="86" customWidth="1"/>
    <col min="6549" max="6549" width="1.7109375" style="86" customWidth="1"/>
    <col min="6550" max="6550" width="8.7109375" style="86" customWidth="1"/>
    <col min="6551" max="6551" width="6.28515625" style="86" customWidth="1"/>
    <col min="6552" max="6552" width="2.140625" style="86" customWidth="1"/>
    <col min="6553" max="6556" width="1.7109375" style="86" customWidth="1"/>
    <col min="6557" max="6557" width="7.85546875" style="86" customWidth="1"/>
    <col min="6558" max="6558" width="8.42578125" style="86" customWidth="1"/>
    <col min="6559" max="6559" width="19.28515625" style="86" customWidth="1"/>
    <col min="6560" max="6560" width="1.28515625" style="86" customWidth="1"/>
    <col min="6561" max="6562" width="1" style="86" customWidth="1"/>
    <col min="6563" max="6563" width="2.140625" style="86" customWidth="1"/>
    <col min="6564" max="6564" width="7.5703125" style="86" customWidth="1"/>
    <col min="6565" max="6565" width="7.140625" style="86" customWidth="1"/>
    <col min="6566" max="6566" width="1.85546875" style="86" customWidth="1"/>
    <col min="6567" max="6567" width="5.7109375" style="86" customWidth="1"/>
    <col min="6568" max="6568" width="1" style="86" customWidth="1"/>
    <col min="6569" max="6569" width="8.7109375" style="86" customWidth="1"/>
    <col min="6570" max="6570" width="3.85546875" style="86" customWidth="1"/>
    <col min="6571" max="6571" width="1" style="86" customWidth="1"/>
    <col min="6572" max="6572" width="7.28515625" style="86" customWidth="1"/>
    <col min="6573" max="6573" width="1.85546875" style="86" customWidth="1"/>
    <col min="6574" max="6574" width="3.28515625" style="86" customWidth="1"/>
    <col min="6575" max="6575" width="1" style="86" customWidth="1"/>
    <col min="6576" max="6576" width="1.28515625" style="86" customWidth="1"/>
    <col min="6577" max="6577" width="4.5703125" style="86" customWidth="1"/>
    <col min="6578" max="6578" width="3.5703125" style="86" customWidth="1"/>
    <col min="6579" max="6579" width="6.5703125" style="86" customWidth="1"/>
    <col min="6580" max="6580" width="8.85546875" style="86"/>
    <col min="6581" max="6581" width="2.5703125" style="86" customWidth="1"/>
    <col min="6582" max="6582" width="4.28515625" style="86" customWidth="1"/>
    <col min="6583" max="6583" width="1.7109375" style="86" customWidth="1"/>
    <col min="6584" max="6584" width="2.5703125" style="86" customWidth="1"/>
    <col min="6585" max="6585" width="1.7109375" style="86" customWidth="1"/>
    <col min="6586" max="6586" width="8.7109375" style="86" customWidth="1"/>
    <col min="6587" max="6587" width="6.28515625" style="86" customWidth="1"/>
    <col min="6588" max="6588" width="2.140625" style="86" customWidth="1"/>
    <col min="6589" max="6592" width="1.7109375" style="86" customWidth="1"/>
    <col min="6593" max="6593" width="7.85546875" style="86" customWidth="1"/>
    <col min="6594" max="6594" width="8.42578125" style="86" customWidth="1"/>
    <col min="6595" max="6595" width="19.28515625" style="86" customWidth="1"/>
    <col min="6596" max="6596" width="1.28515625" style="86" customWidth="1"/>
    <col min="6597" max="6598" width="1" style="86" customWidth="1"/>
    <col min="6599" max="6599" width="2.140625" style="86" customWidth="1"/>
    <col min="6600" max="6600" width="7.5703125" style="86" customWidth="1"/>
    <col min="6601" max="6601" width="7.140625" style="86" customWidth="1"/>
    <col min="6602" max="6602" width="1.85546875" style="86" customWidth="1"/>
    <col min="6603" max="6603" width="5.7109375" style="86" customWidth="1"/>
    <col min="6604" max="6604" width="1" style="86" customWidth="1"/>
    <col min="6605" max="6605" width="8.7109375" style="86" customWidth="1"/>
    <col min="6606" max="6606" width="3.85546875" style="86" customWidth="1"/>
    <col min="6607" max="6607" width="1" style="86" customWidth="1"/>
    <col min="6608" max="6608" width="7.28515625" style="86" customWidth="1"/>
    <col min="6609" max="6609" width="1.85546875" style="86" customWidth="1"/>
    <col min="6610" max="6610" width="3.28515625" style="86" customWidth="1"/>
    <col min="6611" max="6611" width="1" style="86" customWidth="1"/>
    <col min="6612" max="6612" width="1.28515625" style="86" customWidth="1"/>
    <col min="6613" max="6613" width="4.5703125" style="86" customWidth="1"/>
    <col min="6614" max="6614" width="3.5703125" style="86" customWidth="1"/>
    <col min="6615" max="6615" width="6.5703125" style="86" customWidth="1"/>
    <col min="6616" max="6616" width="8.85546875" style="86"/>
    <col min="6617" max="6617" width="2.5703125" style="86" customWidth="1"/>
    <col min="6618" max="6618" width="4.28515625" style="86" customWidth="1"/>
    <col min="6619" max="6619" width="1.7109375" style="86" customWidth="1"/>
    <col min="6620" max="6620" width="2.5703125" style="86" customWidth="1"/>
    <col min="6621" max="6621" width="1.7109375" style="86" customWidth="1"/>
    <col min="6622" max="6622" width="8.7109375" style="86" customWidth="1"/>
    <col min="6623" max="6623" width="6.28515625" style="86" customWidth="1"/>
    <col min="6624" max="6624" width="2.140625" style="86" customWidth="1"/>
    <col min="6625" max="6628" width="1.7109375" style="86" customWidth="1"/>
    <col min="6629" max="6629" width="7.85546875" style="86" customWidth="1"/>
    <col min="6630" max="6630" width="8.42578125" style="86" customWidth="1"/>
    <col min="6631" max="6631" width="19.28515625" style="86" customWidth="1"/>
    <col min="6632" max="6632" width="1.28515625" style="86" customWidth="1"/>
    <col min="6633" max="6634" width="1" style="86" customWidth="1"/>
    <col min="6635" max="6635" width="2.140625" style="86" customWidth="1"/>
    <col min="6636" max="6636" width="7.5703125" style="86" customWidth="1"/>
    <col min="6637" max="6637" width="7.140625" style="86" customWidth="1"/>
    <col min="6638" max="6638" width="1.85546875" style="86" customWidth="1"/>
    <col min="6639" max="6639" width="5.7109375" style="86" customWidth="1"/>
    <col min="6640" max="6640" width="1" style="86" customWidth="1"/>
    <col min="6641" max="6641" width="8.7109375" style="86" customWidth="1"/>
    <col min="6642" max="6642" width="3.85546875" style="86" customWidth="1"/>
    <col min="6643" max="6643" width="1" style="86" customWidth="1"/>
    <col min="6644" max="6644" width="7.28515625" style="86" customWidth="1"/>
    <col min="6645" max="6645" width="1.85546875" style="86" customWidth="1"/>
    <col min="6646" max="6646" width="3.28515625" style="86" customWidth="1"/>
    <col min="6647" max="6647" width="1" style="86" customWidth="1"/>
    <col min="6648" max="6648" width="1.28515625" style="86" customWidth="1"/>
    <col min="6649" max="6649" width="4.5703125" style="86" customWidth="1"/>
    <col min="6650" max="6650" width="3.5703125" style="86" customWidth="1"/>
    <col min="6651" max="6651" width="6.5703125" style="86" customWidth="1"/>
    <col min="6652" max="6656" width="8.85546875" style="86"/>
    <col min="6657" max="6657" width="2.5703125" style="86" customWidth="1"/>
    <col min="6658" max="6658" width="4.28515625" style="86" customWidth="1"/>
    <col min="6659" max="6659" width="1.7109375" style="86" customWidth="1"/>
    <col min="6660" max="6660" width="2.5703125" style="86" customWidth="1"/>
    <col min="6661" max="6661" width="1.7109375" style="86" customWidth="1"/>
    <col min="6662" max="6662" width="8.7109375" style="86" customWidth="1"/>
    <col min="6663" max="6663" width="6.28515625" style="86" customWidth="1"/>
    <col min="6664" max="6664" width="2.140625" style="86" customWidth="1"/>
    <col min="6665" max="6668" width="1.7109375" style="86" customWidth="1"/>
    <col min="6669" max="6669" width="7.85546875" style="86" customWidth="1"/>
    <col min="6670" max="6670" width="8.42578125" style="86" customWidth="1"/>
    <col min="6671" max="6671" width="19.28515625" style="86" customWidth="1"/>
    <col min="6672" max="6672" width="1.28515625" style="86" customWidth="1"/>
    <col min="6673" max="6674" width="1" style="86" customWidth="1"/>
    <col min="6675" max="6675" width="2.140625" style="86" customWidth="1"/>
    <col min="6676" max="6676" width="7.5703125" style="86" customWidth="1"/>
    <col min="6677" max="6677" width="7.140625" style="86" customWidth="1"/>
    <col min="6678" max="6678" width="1.85546875" style="86" customWidth="1"/>
    <col min="6679" max="6679" width="5.7109375" style="86" customWidth="1"/>
    <col min="6680" max="6680" width="1" style="86" customWidth="1"/>
    <col min="6681" max="6681" width="8.7109375" style="86" customWidth="1"/>
    <col min="6682" max="6682" width="3.85546875" style="86" customWidth="1"/>
    <col min="6683" max="6683" width="1" style="86" customWidth="1"/>
    <col min="6684" max="6684" width="7.28515625" style="86" customWidth="1"/>
    <col min="6685" max="6685" width="1.85546875" style="86" customWidth="1"/>
    <col min="6686" max="6686" width="3.28515625" style="86" customWidth="1"/>
    <col min="6687" max="6687" width="1" style="86" customWidth="1"/>
    <col min="6688" max="6688" width="1.28515625" style="86" customWidth="1"/>
    <col min="6689" max="6689" width="4.5703125" style="86" customWidth="1"/>
    <col min="6690" max="6690" width="3.5703125" style="86" customWidth="1"/>
    <col min="6691" max="6691" width="6.5703125" style="86" customWidth="1"/>
    <col min="6692" max="6692" width="8.85546875" style="86"/>
    <col min="6693" max="6693" width="2.5703125" style="86" customWidth="1"/>
    <col min="6694" max="6694" width="4.28515625" style="86" customWidth="1"/>
    <col min="6695" max="6695" width="1.7109375" style="86" customWidth="1"/>
    <col min="6696" max="6696" width="2.5703125" style="86" customWidth="1"/>
    <col min="6697" max="6697" width="1.7109375" style="86" customWidth="1"/>
    <col min="6698" max="6698" width="8.7109375" style="86" customWidth="1"/>
    <col min="6699" max="6699" width="6.28515625" style="86" customWidth="1"/>
    <col min="6700" max="6700" width="2.140625" style="86" customWidth="1"/>
    <col min="6701" max="6704" width="1.7109375" style="86" customWidth="1"/>
    <col min="6705" max="6705" width="7.85546875" style="86" customWidth="1"/>
    <col min="6706" max="6706" width="8.42578125" style="86" customWidth="1"/>
    <col min="6707" max="6707" width="19.28515625" style="86" customWidth="1"/>
    <col min="6708" max="6708" width="1.28515625" style="86" customWidth="1"/>
    <col min="6709" max="6710" width="1" style="86" customWidth="1"/>
    <col min="6711" max="6711" width="2.140625" style="86" customWidth="1"/>
    <col min="6712" max="6712" width="7.5703125" style="86" customWidth="1"/>
    <col min="6713" max="6713" width="7.140625" style="86" customWidth="1"/>
    <col min="6714" max="6714" width="1.85546875" style="86" customWidth="1"/>
    <col min="6715" max="6715" width="5.7109375" style="86" customWidth="1"/>
    <col min="6716" max="6716" width="1" style="86" customWidth="1"/>
    <col min="6717" max="6717" width="8.7109375" style="86" customWidth="1"/>
    <col min="6718" max="6718" width="3.85546875" style="86" customWidth="1"/>
    <col min="6719" max="6719" width="1" style="86" customWidth="1"/>
    <col min="6720" max="6720" width="7.28515625" style="86" customWidth="1"/>
    <col min="6721" max="6721" width="1.85546875" style="86" customWidth="1"/>
    <col min="6722" max="6722" width="3.28515625" style="86" customWidth="1"/>
    <col min="6723" max="6723" width="1" style="86" customWidth="1"/>
    <col min="6724" max="6724" width="1.28515625" style="86" customWidth="1"/>
    <col min="6725" max="6725" width="4.5703125" style="86" customWidth="1"/>
    <col min="6726" max="6726" width="3.5703125" style="86" customWidth="1"/>
    <col min="6727" max="6727" width="6.5703125" style="86" customWidth="1"/>
    <col min="6728" max="6728" width="8.85546875" style="86"/>
    <col min="6729" max="6729" width="2.5703125" style="86" customWidth="1"/>
    <col min="6730" max="6730" width="4.28515625" style="86" customWidth="1"/>
    <col min="6731" max="6731" width="1.7109375" style="86" customWidth="1"/>
    <col min="6732" max="6732" width="2.5703125" style="86" customWidth="1"/>
    <col min="6733" max="6733" width="1.7109375" style="86" customWidth="1"/>
    <col min="6734" max="6734" width="8.7109375" style="86" customWidth="1"/>
    <col min="6735" max="6735" width="6.28515625" style="86" customWidth="1"/>
    <col min="6736" max="6736" width="2.140625" style="86" customWidth="1"/>
    <col min="6737" max="6740" width="1.7109375" style="86" customWidth="1"/>
    <col min="6741" max="6741" width="7.85546875" style="86" customWidth="1"/>
    <col min="6742" max="6742" width="8.42578125" style="86" customWidth="1"/>
    <col min="6743" max="6743" width="19.28515625" style="86" customWidth="1"/>
    <col min="6744" max="6744" width="1.28515625" style="86" customWidth="1"/>
    <col min="6745" max="6746" width="1" style="86" customWidth="1"/>
    <col min="6747" max="6747" width="2.140625" style="86" customWidth="1"/>
    <col min="6748" max="6748" width="7.5703125" style="86" customWidth="1"/>
    <col min="6749" max="6749" width="7.140625" style="86" customWidth="1"/>
    <col min="6750" max="6750" width="1.85546875" style="86" customWidth="1"/>
    <col min="6751" max="6751" width="5.7109375" style="86" customWidth="1"/>
    <col min="6752" max="6752" width="1" style="86" customWidth="1"/>
    <col min="6753" max="6753" width="8.7109375" style="86" customWidth="1"/>
    <col min="6754" max="6754" width="3.85546875" style="86" customWidth="1"/>
    <col min="6755" max="6755" width="1" style="86" customWidth="1"/>
    <col min="6756" max="6756" width="7.28515625" style="86" customWidth="1"/>
    <col min="6757" max="6757" width="1.85546875" style="86" customWidth="1"/>
    <col min="6758" max="6758" width="3.28515625" style="86" customWidth="1"/>
    <col min="6759" max="6759" width="1" style="86" customWidth="1"/>
    <col min="6760" max="6760" width="1.28515625" style="86" customWidth="1"/>
    <col min="6761" max="6761" width="4.5703125" style="86" customWidth="1"/>
    <col min="6762" max="6762" width="3.5703125" style="86" customWidth="1"/>
    <col min="6763" max="6763" width="6.5703125" style="86" customWidth="1"/>
    <col min="6764" max="6764" width="8.85546875" style="86"/>
    <col min="6765" max="6765" width="2.5703125" style="86" customWidth="1"/>
    <col min="6766" max="6766" width="4.28515625" style="86" customWidth="1"/>
    <col min="6767" max="6767" width="1.7109375" style="86" customWidth="1"/>
    <col min="6768" max="6768" width="2.5703125" style="86" customWidth="1"/>
    <col min="6769" max="6769" width="1.7109375" style="86" customWidth="1"/>
    <col min="6770" max="6770" width="8.7109375" style="86" customWidth="1"/>
    <col min="6771" max="6771" width="6.28515625" style="86" customWidth="1"/>
    <col min="6772" max="6772" width="2.140625" style="86" customWidth="1"/>
    <col min="6773" max="6776" width="1.7109375" style="86" customWidth="1"/>
    <col min="6777" max="6777" width="7.85546875" style="86" customWidth="1"/>
    <col min="6778" max="6778" width="8.42578125" style="86" customWidth="1"/>
    <col min="6779" max="6779" width="19.28515625" style="86" customWidth="1"/>
    <col min="6780" max="6780" width="1.28515625" style="86" customWidth="1"/>
    <col min="6781" max="6782" width="1" style="86" customWidth="1"/>
    <col min="6783" max="6783" width="2.140625" style="86" customWidth="1"/>
    <col min="6784" max="6784" width="7.5703125" style="86" customWidth="1"/>
    <col min="6785" max="6785" width="7.140625" style="86" customWidth="1"/>
    <col min="6786" max="6786" width="1.85546875" style="86" customWidth="1"/>
    <col min="6787" max="6787" width="5.7109375" style="86" customWidth="1"/>
    <col min="6788" max="6788" width="1" style="86" customWidth="1"/>
    <col min="6789" max="6789" width="8.7109375" style="86" customWidth="1"/>
    <col min="6790" max="6790" width="3.85546875" style="86" customWidth="1"/>
    <col min="6791" max="6791" width="1" style="86" customWidth="1"/>
    <col min="6792" max="6792" width="7.28515625" style="86" customWidth="1"/>
    <col min="6793" max="6793" width="1.85546875" style="86" customWidth="1"/>
    <col min="6794" max="6794" width="3.28515625" style="86" customWidth="1"/>
    <col min="6795" max="6795" width="1" style="86" customWidth="1"/>
    <col min="6796" max="6796" width="1.28515625" style="86" customWidth="1"/>
    <col min="6797" max="6797" width="4.5703125" style="86" customWidth="1"/>
    <col min="6798" max="6798" width="3.5703125" style="86" customWidth="1"/>
    <col min="6799" max="6799" width="6.5703125" style="86" customWidth="1"/>
    <col min="6800" max="6800" width="8.85546875" style="86"/>
    <col min="6801" max="6801" width="2.5703125" style="86" customWidth="1"/>
    <col min="6802" max="6802" width="4.28515625" style="86" customWidth="1"/>
    <col min="6803" max="6803" width="1.7109375" style="86" customWidth="1"/>
    <col min="6804" max="6804" width="2.5703125" style="86" customWidth="1"/>
    <col min="6805" max="6805" width="1.7109375" style="86" customWidth="1"/>
    <col min="6806" max="6806" width="8.7109375" style="86" customWidth="1"/>
    <col min="6807" max="6807" width="6.28515625" style="86" customWidth="1"/>
    <col min="6808" max="6808" width="2.140625" style="86" customWidth="1"/>
    <col min="6809" max="6812" width="1.7109375" style="86" customWidth="1"/>
    <col min="6813" max="6813" width="7.85546875" style="86" customWidth="1"/>
    <col min="6814" max="6814" width="8.42578125" style="86" customWidth="1"/>
    <col min="6815" max="6815" width="19.28515625" style="86" customWidth="1"/>
    <col min="6816" max="6816" width="1.28515625" style="86" customWidth="1"/>
    <col min="6817" max="6818" width="1" style="86" customWidth="1"/>
    <col min="6819" max="6819" width="2.140625" style="86" customWidth="1"/>
    <col min="6820" max="6820" width="7.5703125" style="86" customWidth="1"/>
    <col min="6821" max="6821" width="7.140625" style="86" customWidth="1"/>
    <col min="6822" max="6822" width="1.85546875" style="86" customWidth="1"/>
    <col min="6823" max="6823" width="5.7109375" style="86" customWidth="1"/>
    <col min="6824" max="6824" width="1" style="86" customWidth="1"/>
    <col min="6825" max="6825" width="8.7109375" style="86" customWidth="1"/>
    <col min="6826" max="6826" width="3.85546875" style="86" customWidth="1"/>
    <col min="6827" max="6827" width="1" style="86" customWidth="1"/>
    <col min="6828" max="6828" width="7.28515625" style="86" customWidth="1"/>
    <col min="6829" max="6829" width="1.85546875" style="86" customWidth="1"/>
    <col min="6830" max="6830" width="3.28515625" style="86" customWidth="1"/>
    <col min="6831" max="6831" width="1" style="86" customWidth="1"/>
    <col min="6832" max="6832" width="1.28515625" style="86" customWidth="1"/>
    <col min="6833" max="6833" width="4.5703125" style="86" customWidth="1"/>
    <col min="6834" max="6834" width="3.5703125" style="86" customWidth="1"/>
    <col min="6835" max="6835" width="6.5703125" style="86" customWidth="1"/>
    <col min="6836" max="6836" width="8.85546875" style="86"/>
    <col min="6837" max="6837" width="2.5703125" style="86" customWidth="1"/>
    <col min="6838" max="6838" width="4.28515625" style="86" customWidth="1"/>
    <col min="6839" max="6839" width="1.7109375" style="86" customWidth="1"/>
    <col min="6840" max="6840" width="2.5703125" style="86" customWidth="1"/>
    <col min="6841" max="6841" width="1.7109375" style="86" customWidth="1"/>
    <col min="6842" max="6842" width="8.7109375" style="86" customWidth="1"/>
    <col min="6843" max="6843" width="6.28515625" style="86" customWidth="1"/>
    <col min="6844" max="6844" width="2.140625" style="86" customWidth="1"/>
    <col min="6845" max="6848" width="1.7109375" style="86" customWidth="1"/>
    <col min="6849" max="6849" width="7.85546875" style="86" customWidth="1"/>
    <col min="6850" max="6850" width="8.42578125" style="86" customWidth="1"/>
    <col min="6851" max="6851" width="19.28515625" style="86" customWidth="1"/>
    <col min="6852" max="6852" width="1.28515625" style="86" customWidth="1"/>
    <col min="6853" max="6854" width="1" style="86" customWidth="1"/>
    <col min="6855" max="6855" width="2.140625" style="86" customWidth="1"/>
    <col min="6856" max="6856" width="7.5703125" style="86" customWidth="1"/>
    <col min="6857" max="6857" width="7.140625" style="86" customWidth="1"/>
    <col min="6858" max="6858" width="1.85546875" style="86" customWidth="1"/>
    <col min="6859" max="6859" width="5.7109375" style="86" customWidth="1"/>
    <col min="6860" max="6860" width="1" style="86" customWidth="1"/>
    <col min="6861" max="6861" width="8.7109375" style="86" customWidth="1"/>
    <col min="6862" max="6862" width="3.85546875" style="86" customWidth="1"/>
    <col min="6863" max="6863" width="1" style="86" customWidth="1"/>
    <col min="6864" max="6864" width="7.28515625" style="86" customWidth="1"/>
    <col min="6865" max="6865" width="1.85546875" style="86" customWidth="1"/>
    <col min="6866" max="6866" width="3.28515625" style="86" customWidth="1"/>
    <col min="6867" max="6867" width="1" style="86" customWidth="1"/>
    <col min="6868" max="6868" width="1.28515625" style="86" customWidth="1"/>
    <col min="6869" max="6869" width="4.5703125" style="86" customWidth="1"/>
    <col min="6870" max="6870" width="3.5703125" style="86" customWidth="1"/>
    <col min="6871" max="6871" width="6.5703125" style="86" customWidth="1"/>
    <col min="6872" max="6872" width="8.85546875" style="86"/>
    <col min="6873" max="6873" width="2.5703125" style="86" customWidth="1"/>
    <col min="6874" max="6874" width="4.28515625" style="86" customWidth="1"/>
    <col min="6875" max="6875" width="1.7109375" style="86" customWidth="1"/>
    <col min="6876" max="6876" width="2.5703125" style="86" customWidth="1"/>
    <col min="6877" max="6877" width="1.7109375" style="86" customWidth="1"/>
    <col min="6878" max="6878" width="8.7109375" style="86" customWidth="1"/>
    <col min="6879" max="6879" width="6.28515625" style="86" customWidth="1"/>
    <col min="6880" max="6880" width="2.140625" style="86" customWidth="1"/>
    <col min="6881" max="6884" width="1.7109375" style="86" customWidth="1"/>
    <col min="6885" max="6885" width="7.85546875" style="86" customWidth="1"/>
    <col min="6886" max="6886" width="8.42578125" style="86" customWidth="1"/>
    <col min="6887" max="6887" width="19.28515625" style="86" customWidth="1"/>
    <col min="6888" max="6888" width="1.28515625" style="86" customWidth="1"/>
    <col min="6889" max="6890" width="1" style="86" customWidth="1"/>
    <col min="6891" max="6891" width="2.140625" style="86" customWidth="1"/>
    <col min="6892" max="6892" width="7.5703125" style="86" customWidth="1"/>
    <col min="6893" max="6893" width="7.140625" style="86" customWidth="1"/>
    <col min="6894" max="6894" width="1.85546875" style="86" customWidth="1"/>
    <col min="6895" max="6895" width="5.7109375" style="86" customWidth="1"/>
    <col min="6896" max="6896" width="1" style="86" customWidth="1"/>
    <col min="6897" max="6897" width="8.7109375" style="86" customWidth="1"/>
    <col min="6898" max="6898" width="3.85546875" style="86" customWidth="1"/>
    <col min="6899" max="6899" width="1" style="86" customWidth="1"/>
    <col min="6900" max="6900" width="7.28515625" style="86" customWidth="1"/>
    <col min="6901" max="6901" width="1.85546875" style="86" customWidth="1"/>
    <col min="6902" max="6902" width="3.28515625" style="86" customWidth="1"/>
    <col min="6903" max="6903" width="1" style="86" customWidth="1"/>
    <col min="6904" max="6904" width="1.28515625" style="86" customWidth="1"/>
    <col min="6905" max="6905" width="4.5703125" style="86" customWidth="1"/>
    <col min="6906" max="6906" width="3.5703125" style="86" customWidth="1"/>
    <col min="6907" max="6907" width="6.5703125" style="86" customWidth="1"/>
    <col min="6908" max="6912" width="8.85546875" style="86"/>
    <col min="6913" max="6913" width="2.5703125" style="86" customWidth="1"/>
    <col min="6914" max="6914" width="4.28515625" style="86" customWidth="1"/>
    <col min="6915" max="6915" width="1.7109375" style="86" customWidth="1"/>
    <col min="6916" max="6916" width="2.5703125" style="86" customWidth="1"/>
    <col min="6917" max="6917" width="1.7109375" style="86" customWidth="1"/>
    <col min="6918" max="6918" width="8.7109375" style="86" customWidth="1"/>
    <col min="6919" max="6919" width="6.28515625" style="86" customWidth="1"/>
    <col min="6920" max="6920" width="2.140625" style="86" customWidth="1"/>
    <col min="6921" max="6924" width="1.7109375" style="86" customWidth="1"/>
    <col min="6925" max="6925" width="7.85546875" style="86" customWidth="1"/>
    <col min="6926" max="6926" width="8.42578125" style="86" customWidth="1"/>
    <col min="6927" max="6927" width="19.28515625" style="86" customWidth="1"/>
    <col min="6928" max="6928" width="1.28515625" style="86" customWidth="1"/>
    <col min="6929" max="6930" width="1" style="86" customWidth="1"/>
    <col min="6931" max="6931" width="2.140625" style="86" customWidth="1"/>
    <col min="6932" max="6932" width="7.5703125" style="86" customWidth="1"/>
    <col min="6933" max="6933" width="7.140625" style="86" customWidth="1"/>
    <col min="6934" max="6934" width="1.85546875" style="86" customWidth="1"/>
    <col min="6935" max="6935" width="5.7109375" style="86" customWidth="1"/>
    <col min="6936" max="6936" width="1" style="86" customWidth="1"/>
    <col min="6937" max="6937" width="8.7109375" style="86" customWidth="1"/>
    <col min="6938" max="6938" width="3.85546875" style="86" customWidth="1"/>
    <col min="6939" max="6939" width="1" style="86" customWidth="1"/>
    <col min="6940" max="6940" width="7.28515625" style="86" customWidth="1"/>
    <col min="6941" max="6941" width="1.85546875" style="86" customWidth="1"/>
    <col min="6942" max="6942" width="3.28515625" style="86" customWidth="1"/>
    <col min="6943" max="6943" width="1" style="86" customWidth="1"/>
    <col min="6944" max="6944" width="1.28515625" style="86" customWidth="1"/>
    <col min="6945" max="6945" width="4.5703125" style="86" customWidth="1"/>
    <col min="6946" max="6946" width="3.5703125" style="86" customWidth="1"/>
    <col min="6947" max="6947" width="6.5703125" style="86" customWidth="1"/>
    <col min="6948" max="6948" width="8.85546875" style="86"/>
    <col min="6949" max="6949" width="2.5703125" style="86" customWidth="1"/>
    <col min="6950" max="6950" width="4.28515625" style="86" customWidth="1"/>
    <col min="6951" max="6951" width="1.7109375" style="86" customWidth="1"/>
    <col min="6952" max="6952" width="2.5703125" style="86" customWidth="1"/>
    <col min="6953" max="6953" width="1.7109375" style="86" customWidth="1"/>
    <col min="6954" max="6954" width="8.7109375" style="86" customWidth="1"/>
    <col min="6955" max="6955" width="6.28515625" style="86" customWidth="1"/>
    <col min="6956" max="6956" width="2.140625" style="86" customWidth="1"/>
    <col min="6957" max="6960" width="1.7109375" style="86" customWidth="1"/>
    <col min="6961" max="6961" width="7.85546875" style="86" customWidth="1"/>
    <col min="6962" max="6962" width="8.42578125" style="86" customWidth="1"/>
    <col min="6963" max="6963" width="19.28515625" style="86" customWidth="1"/>
    <col min="6964" max="6964" width="1.28515625" style="86" customWidth="1"/>
    <col min="6965" max="6966" width="1" style="86" customWidth="1"/>
    <col min="6967" max="6967" width="2.140625" style="86" customWidth="1"/>
    <col min="6968" max="6968" width="7.5703125" style="86" customWidth="1"/>
    <col min="6969" max="6969" width="7.140625" style="86" customWidth="1"/>
    <col min="6970" max="6970" width="1.85546875" style="86" customWidth="1"/>
    <col min="6971" max="6971" width="5.7109375" style="86" customWidth="1"/>
    <col min="6972" max="6972" width="1" style="86" customWidth="1"/>
    <col min="6973" max="6973" width="8.7109375" style="86" customWidth="1"/>
    <col min="6974" max="6974" width="3.85546875" style="86" customWidth="1"/>
    <col min="6975" max="6975" width="1" style="86" customWidth="1"/>
    <col min="6976" max="6976" width="7.28515625" style="86" customWidth="1"/>
    <col min="6977" max="6977" width="1.85546875" style="86" customWidth="1"/>
    <col min="6978" max="6978" width="3.28515625" style="86" customWidth="1"/>
    <col min="6979" max="6979" width="1" style="86" customWidth="1"/>
    <col min="6980" max="6980" width="1.28515625" style="86" customWidth="1"/>
    <col min="6981" max="6981" width="4.5703125" style="86" customWidth="1"/>
    <col min="6982" max="6982" width="3.5703125" style="86" customWidth="1"/>
    <col min="6983" max="6983" width="6.5703125" style="86" customWidth="1"/>
    <col min="6984" max="6984" width="8.85546875" style="86"/>
    <col min="6985" max="6985" width="2.5703125" style="86" customWidth="1"/>
    <col min="6986" max="6986" width="4.28515625" style="86" customWidth="1"/>
    <col min="6987" max="6987" width="1.7109375" style="86" customWidth="1"/>
    <col min="6988" max="6988" width="2.5703125" style="86" customWidth="1"/>
    <col min="6989" max="6989" width="1.7109375" style="86" customWidth="1"/>
    <col min="6990" max="6990" width="8.7109375" style="86" customWidth="1"/>
    <col min="6991" max="6991" width="6.28515625" style="86" customWidth="1"/>
    <col min="6992" max="6992" width="2.140625" style="86" customWidth="1"/>
    <col min="6993" max="6996" width="1.7109375" style="86" customWidth="1"/>
    <col min="6997" max="6997" width="7.85546875" style="86" customWidth="1"/>
    <col min="6998" max="6998" width="8.42578125" style="86" customWidth="1"/>
    <col min="6999" max="6999" width="19.28515625" style="86" customWidth="1"/>
    <col min="7000" max="7000" width="1.28515625" style="86" customWidth="1"/>
    <col min="7001" max="7002" width="1" style="86" customWidth="1"/>
    <col min="7003" max="7003" width="2.140625" style="86" customWidth="1"/>
    <col min="7004" max="7004" width="7.5703125" style="86" customWidth="1"/>
    <col min="7005" max="7005" width="7.140625" style="86" customWidth="1"/>
    <col min="7006" max="7006" width="1.85546875" style="86" customWidth="1"/>
    <col min="7007" max="7007" width="5.7109375" style="86" customWidth="1"/>
    <col min="7008" max="7008" width="1" style="86" customWidth="1"/>
    <col min="7009" max="7009" width="8.7109375" style="86" customWidth="1"/>
    <col min="7010" max="7010" width="3.85546875" style="86" customWidth="1"/>
    <col min="7011" max="7011" width="1" style="86" customWidth="1"/>
    <col min="7012" max="7012" width="7.28515625" style="86" customWidth="1"/>
    <col min="7013" max="7013" width="1.85546875" style="86" customWidth="1"/>
    <col min="7014" max="7014" width="3.28515625" style="86" customWidth="1"/>
    <col min="7015" max="7015" width="1" style="86" customWidth="1"/>
    <col min="7016" max="7016" width="1.28515625" style="86" customWidth="1"/>
    <col min="7017" max="7017" width="4.5703125" style="86" customWidth="1"/>
    <col min="7018" max="7018" width="3.5703125" style="86" customWidth="1"/>
    <col min="7019" max="7019" width="6.5703125" style="86" customWidth="1"/>
    <col min="7020" max="7020" width="8.85546875" style="86"/>
    <col min="7021" max="7021" width="2.5703125" style="86" customWidth="1"/>
    <col min="7022" max="7022" width="4.28515625" style="86" customWidth="1"/>
    <col min="7023" max="7023" width="1.7109375" style="86" customWidth="1"/>
    <col min="7024" max="7024" width="2.5703125" style="86" customWidth="1"/>
    <col min="7025" max="7025" width="1.7109375" style="86" customWidth="1"/>
    <col min="7026" max="7026" width="8.7109375" style="86" customWidth="1"/>
    <col min="7027" max="7027" width="6.28515625" style="86" customWidth="1"/>
    <col min="7028" max="7028" width="2.140625" style="86" customWidth="1"/>
    <col min="7029" max="7032" width="1.7109375" style="86" customWidth="1"/>
    <col min="7033" max="7033" width="7.85546875" style="86" customWidth="1"/>
    <col min="7034" max="7034" width="8.42578125" style="86" customWidth="1"/>
    <col min="7035" max="7035" width="19.28515625" style="86" customWidth="1"/>
    <col min="7036" max="7036" width="1.28515625" style="86" customWidth="1"/>
    <col min="7037" max="7038" width="1" style="86" customWidth="1"/>
    <col min="7039" max="7039" width="2.140625" style="86" customWidth="1"/>
    <col min="7040" max="7040" width="7.5703125" style="86" customWidth="1"/>
    <col min="7041" max="7041" width="7.140625" style="86" customWidth="1"/>
    <col min="7042" max="7042" width="1.85546875" style="86" customWidth="1"/>
    <col min="7043" max="7043" width="5.7109375" style="86" customWidth="1"/>
    <col min="7044" max="7044" width="1" style="86" customWidth="1"/>
    <col min="7045" max="7045" width="8.7109375" style="86" customWidth="1"/>
    <col min="7046" max="7046" width="3.85546875" style="86" customWidth="1"/>
    <col min="7047" max="7047" width="1" style="86" customWidth="1"/>
    <col min="7048" max="7048" width="7.28515625" style="86" customWidth="1"/>
    <col min="7049" max="7049" width="1.85546875" style="86" customWidth="1"/>
    <col min="7050" max="7050" width="3.28515625" style="86" customWidth="1"/>
    <col min="7051" max="7051" width="1" style="86" customWidth="1"/>
    <col min="7052" max="7052" width="1.28515625" style="86" customWidth="1"/>
    <col min="7053" max="7053" width="4.5703125" style="86" customWidth="1"/>
    <col min="7054" max="7054" width="3.5703125" style="86" customWidth="1"/>
    <col min="7055" max="7055" width="6.5703125" style="86" customWidth="1"/>
    <col min="7056" max="7056" width="8.85546875" style="86"/>
    <col min="7057" max="7057" width="2.5703125" style="86" customWidth="1"/>
    <col min="7058" max="7058" width="4.28515625" style="86" customWidth="1"/>
    <col min="7059" max="7059" width="1.7109375" style="86" customWidth="1"/>
    <col min="7060" max="7060" width="2.5703125" style="86" customWidth="1"/>
    <col min="7061" max="7061" width="1.7109375" style="86" customWidth="1"/>
    <col min="7062" max="7062" width="8.7109375" style="86" customWidth="1"/>
    <col min="7063" max="7063" width="6.28515625" style="86" customWidth="1"/>
    <col min="7064" max="7064" width="2.140625" style="86" customWidth="1"/>
    <col min="7065" max="7068" width="1.7109375" style="86" customWidth="1"/>
    <col min="7069" max="7069" width="7.85546875" style="86" customWidth="1"/>
    <col min="7070" max="7070" width="8.42578125" style="86" customWidth="1"/>
    <col min="7071" max="7071" width="19.28515625" style="86" customWidth="1"/>
    <col min="7072" max="7072" width="1.28515625" style="86" customWidth="1"/>
    <col min="7073" max="7074" width="1" style="86" customWidth="1"/>
    <col min="7075" max="7075" width="2.140625" style="86" customWidth="1"/>
    <col min="7076" max="7076" width="7.5703125" style="86" customWidth="1"/>
    <col min="7077" max="7077" width="7.140625" style="86" customWidth="1"/>
    <col min="7078" max="7078" width="1.85546875" style="86" customWidth="1"/>
    <col min="7079" max="7079" width="5.7109375" style="86" customWidth="1"/>
    <col min="7080" max="7080" width="1" style="86" customWidth="1"/>
    <col min="7081" max="7081" width="8.7109375" style="86" customWidth="1"/>
    <col min="7082" max="7082" width="3.85546875" style="86" customWidth="1"/>
    <col min="7083" max="7083" width="1" style="86" customWidth="1"/>
    <col min="7084" max="7084" width="7.28515625" style="86" customWidth="1"/>
    <col min="7085" max="7085" width="1.85546875" style="86" customWidth="1"/>
    <col min="7086" max="7086" width="3.28515625" style="86" customWidth="1"/>
    <col min="7087" max="7087" width="1" style="86" customWidth="1"/>
    <col min="7088" max="7088" width="1.28515625" style="86" customWidth="1"/>
    <col min="7089" max="7089" width="4.5703125" style="86" customWidth="1"/>
    <col min="7090" max="7090" width="3.5703125" style="86" customWidth="1"/>
    <col min="7091" max="7091" width="6.5703125" style="86" customWidth="1"/>
    <col min="7092" max="7092" width="8.85546875" style="86"/>
    <col min="7093" max="7093" width="2.5703125" style="86" customWidth="1"/>
    <col min="7094" max="7094" width="4.28515625" style="86" customWidth="1"/>
    <col min="7095" max="7095" width="1.7109375" style="86" customWidth="1"/>
    <col min="7096" max="7096" width="2.5703125" style="86" customWidth="1"/>
    <col min="7097" max="7097" width="1.7109375" style="86" customWidth="1"/>
    <col min="7098" max="7098" width="8.7109375" style="86" customWidth="1"/>
    <col min="7099" max="7099" width="6.28515625" style="86" customWidth="1"/>
    <col min="7100" max="7100" width="2.140625" style="86" customWidth="1"/>
    <col min="7101" max="7104" width="1.7109375" style="86" customWidth="1"/>
    <col min="7105" max="7105" width="7.85546875" style="86" customWidth="1"/>
    <col min="7106" max="7106" width="8.42578125" style="86" customWidth="1"/>
    <col min="7107" max="7107" width="19.28515625" style="86" customWidth="1"/>
    <col min="7108" max="7108" width="1.28515625" style="86" customWidth="1"/>
    <col min="7109" max="7110" width="1" style="86" customWidth="1"/>
    <col min="7111" max="7111" width="2.140625" style="86" customWidth="1"/>
    <col min="7112" max="7112" width="7.5703125" style="86" customWidth="1"/>
    <col min="7113" max="7113" width="7.140625" style="86" customWidth="1"/>
    <col min="7114" max="7114" width="1.85546875" style="86" customWidth="1"/>
    <col min="7115" max="7115" width="5.7109375" style="86" customWidth="1"/>
    <col min="7116" max="7116" width="1" style="86" customWidth="1"/>
    <col min="7117" max="7117" width="8.7109375" style="86" customWidth="1"/>
    <col min="7118" max="7118" width="3.85546875" style="86" customWidth="1"/>
    <col min="7119" max="7119" width="1" style="86" customWidth="1"/>
    <col min="7120" max="7120" width="7.28515625" style="86" customWidth="1"/>
    <col min="7121" max="7121" width="1.85546875" style="86" customWidth="1"/>
    <col min="7122" max="7122" width="3.28515625" style="86" customWidth="1"/>
    <col min="7123" max="7123" width="1" style="86" customWidth="1"/>
    <col min="7124" max="7124" width="1.28515625" style="86" customWidth="1"/>
    <col min="7125" max="7125" width="4.5703125" style="86" customWidth="1"/>
    <col min="7126" max="7126" width="3.5703125" style="86" customWidth="1"/>
    <col min="7127" max="7127" width="6.5703125" style="86" customWidth="1"/>
    <col min="7128" max="7128" width="8.85546875" style="86"/>
    <col min="7129" max="7129" width="2.5703125" style="86" customWidth="1"/>
    <col min="7130" max="7130" width="4.28515625" style="86" customWidth="1"/>
    <col min="7131" max="7131" width="1.7109375" style="86" customWidth="1"/>
    <col min="7132" max="7132" width="2.5703125" style="86" customWidth="1"/>
    <col min="7133" max="7133" width="1.7109375" style="86" customWidth="1"/>
    <col min="7134" max="7134" width="8.7109375" style="86" customWidth="1"/>
    <col min="7135" max="7135" width="6.28515625" style="86" customWidth="1"/>
    <col min="7136" max="7136" width="2.140625" style="86" customWidth="1"/>
    <col min="7137" max="7140" width="1.7109375" style="86" customWidth="1"/>
    <col min="7141" max="7141" width="7.85546875" style="86" customWidth="1"/>
    <col min="7142" max="7142" width="8.42578125" style="86" customWidth="1"/>
    <col min="7143" max="7143" width="19.28515625" style="86" customWidth="1"/>
    <col min="7144" max="7144" width="1.28515625" style="86" customWidth="1"/>
    <col min="7145" max="7146" width="1" style="86" customWidth="1"/>
    <col min="7147" max="7147" width="2.140625" style="86" customWidth="1"/>
    <col min="7148" max="7148" width="7.5703125" style="86" customWidth="1"/>
    <col min="7149" max="7149" width="7.140625" style="86" customWidth="1"/>
    <col min="7150" max="7150" width="1.85546875" style="86" customWidth="1"/>
    <col min="7151" max="7151" width="5.7109375" style="86" customWidth="1"/>
    <col min="7152" max="7152" width="1" style="86" customWidth="1"/>
    <col min="7153" max="7153" width="8.7109375" style="86" customWidth="1"/>
    <col min="7154" max="7154" width="3.85546875" style="86" customWidth="1"/>
    <col min="7155" max="7155" width="1" style="86" customWidth="1"/>
    <col min="7156" max="7156" width="7.28515625" style="86" customWidth="1"/>
    <col min="7157" max="7157" width="1.85546875" style="86" customWidth="1"/>
    <col min="7158" max="7158" width="3.28515625" style="86" customWidth="1"/>
    <col min="7159" max="7159" width="1" style="86" customWidth="1"/>
    <col min="7160" max="7160" width="1.28515625" style="86" customWidth="1"/>
    <col min="7161" max="7161" width="4.5703125" style="86" customWidth="1"/>
    <col min="7162" max="7162" width="3.5703125" style="86" customWidth="1"/>
    <col min="7163" max="7163" width="6.5703125" style="86" customWidth="1"/>
    <col min="7164" max="7168" width="8.85546875" style="86"/>
    <col min="7169" max="7169" width="2.5703125" style="86" customWidth="1"/>
    <col min="7170" max="7170" width="4.28515625" style="86" customWidth="1"/>
    <col min="7171" max="7171" width="1.7109375" style="86" customWidth="1"/>
    <col min="7172" max="7172" width="2.5703125" style="86" customWidth="1"/>
    <col min="7173" max="7173" width="1.7109375" style="86" customWidth="1"/>
    <col min="7174" max="7174" width="8.7109375" style="86" customWidth="1"/>
    <col min="7175" max="7175" width="6.28515625" style="86" customWidth="1"/>
    <col min="7176" max="7176" width="2.140625" style="86" customWidth="1"/>
    <col min="7177" max="7180" width="1.7109375" style="86" customWidth="1"/>
    <col min="7181" max="7181" width="7.85546875" style="86" customWidth="1"/>
    <col min="7182" max="7182" width="8.42578125" style="86" customWidth="1"/>
    <col min="7183" max="7183" width="19.28515625" style="86" customWidth="1"/>
    <col min="7184" max="7184" width="1.28515625" style="86" customWidth="1"/>
    <col min="7185" max="7186" width="1" style="86" customWidth="1"/>
    <col min="7187" max="7187" width="2.140625" style="86" customWidth="1"/>
    <col min="7188" max="7188" width="7.5703125" style="86" customWidth="1"/>
    <col min="7189" max="7189" width="7.140625" style="86" customWidth="1"/>
    <col min="7190" max="7190" width="1.85546875" style="86" customWidth="1"/>
    <col min="7191" max="7191" width="5.7109375" style="86" customWidth="1"/>
    <col min="7192" max="7192" width="1" style="86" customWidth="1"/>
    <col min="7193" max="7193" width="8.7109375" style="86" customWidth="1"/>
    <col min="7194" max="7194" width="3.85546875" style="86" customWidth="1"/>
    <col min="7195" max="7195" width="1" style="86" customWidth="1"/>
    <col min="7196" max="7196" width="7.28515625" style="86" customWidth="1"/>
    <col min="7197" max="7197" width="1.85546875" style="86" customWidth="1"/>
    <col min="7198" max="7198" width="3.28515625" style="86" customWidth="1"/>
    <col min="7199" max="7199" width="1" style="86" customWidth="1"/>
    <col min="7200" max="7200" width="1.28515625" style="86" customWidth="1"/>
    <col min="7201" max="7201" width="4.5703125" style="86" customWidth="1"/>
    <col min="7202" max="7202" width="3.5703125" style="86" customWidth="1"/>
    <col min="7203" max="7203" width="6.5703125" style="86" customWidth="1"/>
    <col min="7204" max="7204" width="8.85546875" style="86"/>
    <col min="7205" max="7205" width="2.5703125" style="86" customWidth="1"/>
    <col min="7206" max="7206" width="4.28515625" style="86" customWidth="1"/>
    <col min="7207" max="7207" width="1.7109375" style="86" customWidth="1"/>
    <col min="7208" max="7208" width="2.5703125" style="86" customWidth="1"/>
    <col min="7209" max="7209" width="1.7109375" style="86" customWidth="1"/>
    <col min="7210" max="7210" width="8.7109375" style="86" customWidth="1"/>
    <col min="7211" max="7211" width="6.28515625" style="86" customWidth="1"/>
    <col min="7212" max="7212" width="2.140625" style="86" customWidth="1"/>
    <col min="7213" max="7216" width="1.7109375" style="86" customWidth="1"/>
    <col min="7217" max="7217" width="7.85546875" style="86" customWidth="1"/>
    <col min="7218" max="7218" width="8.42578125" style="86" customWidth="1"/>
    <col min="7219" max="7219" width="19.28515625" style="86" customWidth="1"/>
    <col min="7220" max="7220" width="1.28515625" style="86" customWidth="1"/>
    <col min="7221" max="7222" width="1" style="86" customWidth="1"/>
    <col min="7223" max="7223" width="2.140625" style="86" customWidth="1"/>
    <col min="7224" max="7224" width="7.5703125" style="86" customWidth="1"/>
    <col min="7225" max="7225" width="7.140625" style="86" customWidth="1"/>
    <col min="7226" max="7226" width="1.85546875" style="86" customWidth="1"/>
    <col min="7227" max="7227" width="5.7109375" style="86" customWidth="1"/>
    <col min="7228" max="7228" width="1" style="86" customWidth="1"/>
    <col min="7229" max="7229" width="8.7109375" style="86" customWidth="1"/>
    <col min="7230" max="7230" width="3.85546875" style="86" customWidth="1"/>
    <col min="7231" max="7231" width="1" style="86" customWidth="1"/>
    <col min="7232" max="7232" width="7.28515625" style="86" customWidth="1"/>
    <col min="7233" max="7233" width="1.85546875" style="86" customWidth="1"/>
    <col min="7234" max="7234" width="3.28515625" style="86" customWidth="1"/>
    <col min="7235" max="7235" width="1" style="86" customWidth="1"/>
    <col min="7236" max="7236" width="1.28515625" style="86" customWidth="1"/>
    <col min="7237" max="7237" width="4.5703125" style="86" customWidth="1"/>
    <col min="7238" max="7238" width="3.5703125" style="86" customWidth="1"/>
    <col min="7239" max="7239" width="6.5703125" style="86" customWidth="1"/>
    <col min="7240" max="7240" width="8.85546875" style="86"/>
    <col min="7241" max="7241" width="2.5703125" style="86" customWidth="1"/>
    <col min="7242" max="7242" width="4.28515625" style="86" customWidth="1"/>
    <col min="7243" max="7243" width="1.7109375" style="86" customWidth="1"/>
    <col min="7244" max="7244" width="2.5703125" style="86" customWidth="1"/>
    <col min="7245" max="7245" width="1.7109375" style="86" customWidth="1"/>
    <col min="7246" max="7246" width="8.7109375" style="86" customWidth="1"/>
    <col min="7247" max="7247" width="6.28515625" style="86" customWidth="1"/>
    <col min="7248" max="7248" width="2.140625" style="86" customWidth="1"/>
    <col min="7249" max="7252" width="1.7109375" style="86" customWidth="1"/>
    <col min="7253" max="7253" width="7.85546875" style="86" customWidth="1"/>
    <col min="7254" max="7254" width="8.42578125" style="86" customWidth="1"/>
    <col min="7255" max="7255" width="19.28515625" style="86" customWidth="1"/>
    <col min="7256" max="7256" width="1.28515625" style="86" customWidth="1"/>
    <col min="7257" max="7258" width="1" style="86" customWidth="1"/>
    <col min="7259" max="7259" width="2.140625" style="86" customWidth="1"/>
    <col min="7260" max="7260" width="7.5703125" style="86" customWidth="1"/>
    <col min="7261" max="7261" width="7.140625" style="86" customWidth="1"/>
    <col min="7262" max="7262" width="1.85546875" style="86" customWidth="1"/>
    <col min="7263" max="7263" width="5.7109375" style="86" customWidth="1"/>
    <col min="7264" max="7264" width="1" style="86" customWidth="1"/>
    <col min="7265" max="7265" width="8.7109375" style="86" customWidth="1"/>
    <col min="7266" max="7266" width="3.85546875" style="86" customWidth="1"/>
    <col min="7267" max="7267" width="1" style="86" customWidth="1"/>
    <col min="7268" max="7268" width="7.28515625" style="86" customWidth="1"/>
    <col min="7269" max="7269" width="1.85546875" style="86" customWidth="1"/>
    <col min="7270" max="7270" width="3.28515625" style="86" customWidth="1"/>
    <col min="7271" max="7271" width="1" style="86" customWidth="1"/>
    <col min="7272" max="7272" width="1.28515625" style="86" customWidth="1"/>
    <col min="7273" max="7273" width="4.5703125" style="86" customWidth="1"/>
    <col min="7274" max="7274" width="3.5703125" style="86" customWidth="1"/>
    <col min="7275" max="7275" width="6.5703125" style="86" customWidth="1"/>
    <col min="7276" max="7276" width="8.85546875" style="86"/>
    <col min="7277" max="7277" width="2.5703125" style="86" customWidth="1"/>
    <col min="7278" max="7278" width="4.28515625" style="86" customWidth="1"/>
    <col min="7279" max="7279" width="1.7109375" style="86" customWidth="1"/>
    <col min="7280" max="7280" width="2.5703125" style="86" customWidth="1"/>
    <col min="7281" max="7281" width="1.7109375" style="86" customWidth="1"/>
    <col min="7282" max="7282" width="8.7109375" style="86" customWidth="1"/>
    <col min="7283" max="7283" width="6.28515625" style="86" customWidth="1"/>
    <col min="7284" max="7284" width="2.140625" style="86" customWidth="1"/>
    <col min="7285" max="7288" width="1.7109375" style="86" customWidth="1"/>
    <col min="7289" max="7289" width="7.85546875" style="86" customWidth="1"/>
    <col min="7290" max="7290" width="8.42578125" style="86" customWidth="1"/>
    <col min="7291" max="7291" width="19.28515625" style="86" customWidth="1"/>
    <col min="7292" max="7292" width="1.28515625" style="86" customWidth="1"/>
    <col min="7293" max="7294" width="1" style="86" customWidth="1"/>
    <col min="7295" max="7295" width="2.140625" style="86" customWidth="1"/>
    <col min="7296" max="7296" width="7.5703125" style="86" customWidth="1"/>
    <col min="7297" max="7297" width="7.140625" style="86" customWidth="1"/>
    <col min="7298" max="7298" width="1.85546875" style="86" customWidth="1"/>
    <col min="7299" max="7299" width="5.7109375" style="86" customWidth="1"/>
    <col min="7300" max="7300" width="1" style="86" customWidth="1"/>
    <col min="7301" max="7301" width="8.7109375" style="86" customWidth="1"/>
    <col min="7302" max="7302" width="3.85546875" style="86" customWidth="1"/>
    <col min="7303" max="7303" width="1" style="86" customWidth="1"/>
    <col min="7304" max="7304" width="7.28515625" style="86" customWidth="1"/>
    <col min="7305" max="7305" width="1.85546875" style="86" customWidth="1"/>
    <col min="7306" max="7306" width="3.28515625" style="86" customWidth="1"/>
    <col min="7307" max="7307" width="1" style="86" customWidth="1"/>
    <col min="7308" max="7308" width="1.28515625" style="86" customWidth="1"/>
    <col min="7309" max="7309" width="4.5703125" style="86" customWidth="1"/>
    <col min="7310" max="7310" width="3.5703125" style="86" customWidth="1"/>
    <col min="7311" max="7311" width="6.5703125" style="86" customWidth="1"/>
    <col min="7312" max="7312" width="8.85546875" style="86"/>
    <col min="7313" max="7313" width="2.5703125" style="86" customWidth="1"/>
    <col min="7314" max="7314" width="4.28515625" style="86" customWidth="1"/>
    <col min="7315" max="7315" width="1.7109375" style="86" customWidth="1"/>
    <col min="7316" max="7316" width="2.5703125" style="86" customWidth="1"/>
    <col min="7317" max="7317" width="1.7109375" style="86" customWidth="1"/>
    <col min="7318" max="7318" width="8.7109375" style="86" customWidth="1"/>
    <col min="7319" max="7319" width="6.28515625" style="86" customWidth="1"/>
    <col min="7320" max="7320" width="2.140625" style="86" customWidth="1"/>
    <col min="7321" max="7324" width="1.7109375" style="86" customWidth="1"/>
    <col min="7325" max="7325" width="7.85546875" style="86" customWidth="1"/>
    <col min="7326" max="7326" width="8.42578125" style="86" customWidth="1"/>
    <col min="7327" max="7327" width="19.28515625" style="86" customWidth="1"/>
    <col min="7328" max="7328" width="1.28515625" style="86" customWidth="1"/>
    <col min="7329" max="7330" width="1" style="86" customWidth="1"/>
    <col min="7331" max="7331" width="2.140625" style="86" customWidth="1"/>
    <col min="7332" max="7332" width="7.5703125" style="86" customWidth="1"/>
    <col min="7333" max="7333" width="7.140625" style="86" customWidth="1"/>
    <col min="7334" max="7334" width="1.85546875" style="86" customWidth="1"/>
    <col min="7335" max="7335" width="5.7109375" style="86" customWidth="1"/>
    <col min="7336" max="7336" width="1" style="86" customWidth="1"/>
    <col min="7337" max="7337" width="8.7109375" style="86" customWidth="1"/>
    <col min="7338" max="7338" width="3.85546875" style="86" customWidth="1"/>
    <col min="7339" max="7339" width="1" style="86" customWidth="1"/>
    <col min="7340" max="7340" width="7.28515625" style="86" customWidth="1"/>
    <col min="7341" max="7341" width="1.85546875" style="86" customWidth="1"/>
    <col min="7342" max="7342" width="3.28515625" style="86" customWidth="1"/>
    <col min="7343" max="7343" width="1" style="86" customWidth="1"/>
    <col min="7344" max="7344" width="1.28515625" style="86" customWidth="1"/>
    <col min="7345" max="7345" width="4.5703125" style="86" customWidth="1"/>
    <col min="7346" max="7346" width="3.5703125" style="86" customWidth="1"/>
    <col min="7347" max="7347" width="6.5703125" style="86" customWidth="1"/>
    <col min="7348" max="7348" width="8.85546875" style="86"/>
    <col min="7349" max="7349" width="2.5703125" style="86" customWidth="1"/>
    <col min="7350" max="7350" width="4.28515625" style="86" customWidth="1"/>
    <col min="7351" max="7351" width="1.7109375" style="86" customWidth="1"/>
    <col min="7352" max="7352" width="2.5703125" style="86" customWidth="1"/>
    <col min="7353" max="7353" width="1.7109375" style="86" customWidth="1"/>
    <col min="7354" max="7354" width="8.7109375" style="86" customWidth="1"/>
    <col min="7355" max="7355" width="6.28515625" style="86" customWidth="1"/>
    <col min="7356" max="7356" width="2.140625" style="86" customWidth="1"/>
    <col min="7357" max="7360" width="1.7109375" style="86" customWidth="1"/>
    <col min="7361" max="7361" width="7.85546875" style="86" customWidth="1"/>
    <col min="7362" max="7362" width="8.42578125" style="86" customWidth="1"/>
    <col min="7363" max="7363" width="19.28515625" style="86" customWidth="1"/>
    <col min="7364" max="7364" width="1.28515625" style="86" customWidth="1"/>
    <col min="7365" max="7366" width="1" style="86" customWidth="1"/>
    <col min="7367" max="7367" width="2.140625" style="86" customWidth="1"/>
    <col min="7368" max="7368" width="7.5703125" style="86" customWidth="1"/>
    <col min="7369" max="7369" width="7.140625" style="86" customWidth="1"/>
    <col min="7370" max="7370" width="1.85546875" style="86" customWidth="1"/>
    <col min="7371" max="7371" width="5.7109375" style="86" customWidth="1"/>
    <col min="7372" max="7372" width="1" style="86" customWidth="1"/>
    <col min="7373" max="7373" width="8.7109375" style="86" customWidth="1"/>
    <col min="7374" max="7374" width="3.85546875" style="86" customWidth="1"/>
    <col min="7375" max="7375" width="1" style="86" customWidth="1"/>
    <col min="7376" max="7376" width="7.28515625" style="86" customWidth="1"/>
    <col min="7377" max="7377" width="1.85546875" style="86" customWidth="1"/>
    <col min="7378" max="7378" width="3.28515625" style="86" customWidth="1"/>
    <col min="7379" max="7379" width="1" style="86" customWidth="1"/>
    <col min="7380" max="7380" width="1.28515625" style="86" customWidth="1"/>
    <col min="7381" max="7381" width="4.5703125" style="86" customWidth="1"/>
    <col min="7382" max="7382" width="3.5703125" style="86" customWidth="1"/>
    <col min="7383" max="7383" width="6.5703125" style="86" customWidth="1"/>
    <col min="7384" max="7384" width="8.85546875" style="86"/>
    <col min="7385" max="7385" width="2.5703125" style="86" customWidth="1"/>
    <col min="7386" max="7386" width="4.28515625" style="86" customWidth="1"/>
    <col min="7387" max="7387" width="1.7109375" style="86" customWidth="1"/>
    <col min="7388" max="7388" width="2.5703125" style="86" customWidth="1"/>
    <col min="7389" max="7389" width="1.7109375" style="86" customWidth="1"/>
    <col min="7390" max="7390" width="8.7109375" style="86" customWidth="1"/>
    <col min="7391" max="7391" width="6.28515625" style="86" customWidth="1"/>
    <col min="7392" max="7392" width="2.140625" style="86" customWidth="1"/>
    <col min="7393" max="7396" width="1.7109375" style="86" customWidth="1"/>
    <col min="7397" max="7397" width="7.85546875" style="86" customWidth="1"/>
    <col min="7398" max="7398" width="8.42578125" style="86" customWidth="1"/>
    <col min="7399" max="7399" width="19.28515625" style="86" customWidth="1"/>
    <col min="7400" max="7400" width="1.28515625" style="86" customWidth="1"/>
    <col min="7401" max="7402" width="1" style="86" customWidth="1"/>
    <col min="7403" max="7403" width="2.140625" style="86" customWidth="1"/>
    <col min="7404" max="7404" width="7.5703125" style="86" customWidth="1"/>
    <col min="7405" max="7405" width="7.140625" style="86" customWidth="1"/>
    <col min="7406" max="7406" width="1.85546875" style="86" customWidth="1"/>
    <col min="7407" max="7407" width="5.7109375" style="86" customWidth="1"/>
    <col min="7408" max="7408" width="1" style="86" customWidth="1"/>
    <col min="7409" max="7409" width="8.7109375" style="86" customWidth="1"/>
    <col min="7410" max="7410" width="3.85546875" style="86" customWidth="1"/>
    <col min="7411" max="7411" width="1" style="86" customWidth="1"/>
    <col min="7412" max="7412" width="7.28515625" style="86" customWidth="1"/>
    <col min="7413" max="7413" width="1.85546875" style="86" customWidth="1"/>
    <col min="7414" max="7414" width="3.28515625" style="86" customWidth="1"/>
    <col min="7415" max="7415" width="1" style="86" customWidth="1"/>
    <col min="7416" max="7416" width="1.28515625" style="86" customWidth="1"/>
    <col min="7417" max="7417" width="4.5703125" style="86" customWidth="1"/>
    <col min="7418" max="7418" width="3.5703125" style="86" customWidth="1"/>
    <col min="7419" max="7419" width="6.5703125" style="86" customWidth="1"/>
    <col min="7420" max="7424" width="8.85546875" style="86"/>
    <col min="7425" max="7425" width="2.5703125" style="86" customWidth="1"/>
    <col min="7426" max="7426" width="4.28515625" style="86" customWidth="1"/>
    <col min="7427" max="7427" width="1.7109375" style="86" customWidth="1"/>
    <col min="7428" max="7428" width="2.5703125" style="86" customWidth="1"/>
    <col min="7429" max="7429" width="1.7109375" style="86" customWidth="1"/>
    <col min="7430" max="7430" width="8.7109375" style="86" customWidth="1"/>
    <col min="7431" max="7431" width="6.28515625" style="86" customWidth="1"/>
    <col min="7432" max="7432" width="2.140625" style="86" customWidth="1"/>
    <col min="7433" max="7436" width="1.7109375" style="86" customWidth="1"/>
    <col min="7437" max="7437" width="7.85546875" style="86" customWidth="1"/>
    <col min="7438" max="7438" width="8.42578125" style="86" customWidth="1"/>
    <col min="7439" max="7439" width="19.28515625" style="86" customWidth="1"/>
    <col min="7440" max="7440" width="1.28515625" style="86" customWidth="1"/>
    <col min="7441" max="7442" width="1" style="86" customWidth="1"/>
    <col min="7443" max="7443" width="2.140625" style="86" customWidth="1"/>
    <col min="7444" max="7444" width="7.5703125" style="86" customWidth="1"/>
    <col min="7445" max="7445" width="7.140625" style="86" customWidth="1"/>
    <col min="7446" max="7446" width="1.85546875" style="86" customWidth="1"/>
    <col min="7447" max="7447" width="5.7109375" style="86" customWidth="1"/>
    <col min="7448" max="7448" width="1" style="86" customWidth="1"/>
    <col min="7449" max="7449" width="8.7109375" style="86" customWidth="1"/>
    <col min="7450" max="7450" width="3.85546875" style="86" customWidth="1"/>
    <col min="7451" max="7451" width="1" style="86" customWidth="1"/>
    <col min="7452" max="7452" width="7.28515625" style="86" customWidth="1"/>
    <col min="7453" max="7453" width="1.85546875" style="86" customWidth="1"/>
    <col min="7454" max="7454" width="3.28515625" style="86" customWidth="1"/>
    <col min="7455" max="7455" width="1" style="86" customWidth="1"/>
    <col min="7456" max="7456" width="1.28515625" style="86" customWidth="1"/>
    <col min="7457" max="7457" width="4.5703125" style="86" customWidth="1"/>
    <col min="7458" max="7458" width="3.5703125" style="86" customWidth="1"/>
    <col min="7459" max="7459" width="6.5703125" style="86" customWidth="1"/>
    <col min="7460" max="7460" width="8.85546875" style="86"/>
    <col min="7461" max="7461" width="2.5703125" style="86" customWidth="1"/>
    <col min="7462" max="7462" width="4.28515625" style="86" customWidth="1"/>
    <col min="7463" max="7463" width="1.7109375" style="86" customWidth="1"/>
    <col min="7464" max="7464" width="2.5703125" style="86" customWidth="1"/>
    <col min="7465" max="7465" width="1.7109375" style="86" customWidth="1"/>
    <col min="7466" max="7466" width="8.7109375" style="86" customWidth="1"/>
    <col min="7467" max="7467" width="6.28515625" style="86" customWidth="1"/>
    <col min="7468" max="7468" width="2.140625" style="86" customWidth="1"/>
    <col min="7469" max="7472" width="1.7109375" style="86" customWidth="1"/>
    <col min="7473" max="7473" width="7.85546875" style="86" customWidth="1"/>
    <col min="7474" max="7474" width="8.42578125" style="86" customWidth="1"/>
    <col min="7475" max="7475" width="19.28515625" style="86" customWidth="1"/>
    <col min="7476" max="7476" width="1.28515625" style="86" customWidth="1"/>
    <col min="7477" max="7478" width="1" style="86" customWidth="1"/>
    <col min="7479" max="7479" width="2.140625" style="86" customWidth="1"/>
    <col min="7480" max="7480" width="7.5703125" style="86" customWidth="1"/>
    <col min="7481" max="7481" width="7.140625" style="86" customWidth="1"/>
    <col min="7482" max="7482" width="1.85546875" style="86" customWidth="1"/>
    <col min="7483" max="7483" width="5.7109375" style="86" customWidth="1"/>
    <col min="7484" max="7484" width="1" style="86" customWidth="1"/>
    <col min="7485" max="7485" width="8.7109375" style="86" customWidth="1"/>
    <col min="7486" max="7486" width="3.85546875" style="86" customWidth="1"/>
    <col min="7487" max="7487" width="1" style="86" customWidth="1"/>
    <col min="7488" max="7488" width="7.28515625" style="86" customWidth="1"/>
    <col min="7489" max="7489" width="1.85546875" style="86" customWidth="1"/>
    <col min="7490" max="7490" width="3.28515625" style="86" customWidth="1"/>
    <col min="7491" max="7491" width="1" style="86" customWidth="1"/>
    <col min="7492" max="7492" width="1.28515625" style="86" customWidth="1"/>
    <col min="7493" max="7493" width="4.5703125" style="86" customWidth="1"/>
    <col min="7494" max="7494" width="3.5703125" style="86" customWidth="1"/>
    <col min="7495" max="7495" width="6.5703125" style="86" customWidth="1"/>
    <col min="7496" max="7496" width="8.85546875" style="86"/>
    <col min="7497" max="7497" width="2.5703125" style="86" customWidth="1"/>
    <col min="7498" max="7498" width="4.28515625" style="86" customWidth="1"/>
    <col min="7499" max="7499" width="1.7109375" style="86" customWidth="1"/>
    <col min="7500" max="7500" width="2.5703125" style="86" customWidth="1"/>
    <col min="7501" max="7501" width="1.7109375" style="86" customWidth="1"/>
    <col min="7502" max="7502" width="8.7109375" style="86" customWidth="1"/>
    <col min="7503" max="7503" width="6.28515625" style="86" customWidth="1"/>
    <col min="7504" max="7504" width="2.140625" style="86" customWidth="1"/>
    <col min="7505" max="7508" width="1.7109375" style="86" customWidth="1"/>
    <col min="7509" max="7509" width="7.85546875" style="86" customWidth="1"/>
    <col min="7510" max="7510" width="8.42578125" style="86" customWidth="1"/>
    <col min="7511" max="7511" width="19.28515625" style="86" customWidth="1"/>
    <col min="7512" max="7512" width="1.28515625" style="86" customWidth="1"/>
    <col min="7513" max="7514" width="1" style="86" customWidth="1"/>
    <col min="7515" max="7515" width="2.140625" style="86" customWidth="1"/>
    <col min="7516" max="7516" width="7.5703125" style="86" customWidth="1"/>
    <col min="7517" max="7517" width="7.140625" style="86" customWidth="1"/>
    <col min="7518" max="7518" width="1.85546875" style="86" customWidth="1"/>
    <col min="7519" max="7519" width="5.7109375" style="86" customWidth="1"/>
    <col min="7520" max="7520" width="1" style="86" customWidth="1"/>
    <col min="7521" max="7521" width="8.7109375" style="86" customWidth="1"/>
    <col min="7522" max="7522" width="3.85546875" style="86" customWidth="1"/>
    <col min="7523" max="7523" width="1" style="86" customWidth="1"/>
    <col min="7524" max="7524" width="7.28515625" style="86" customWidth="1"/>
    <col min="7525" max="7525" width="1.85546875" style="86" customWidth="1"/>
    <col min="7526" max="7526" width="3.28515625" style="86" customWidth="1"/>
    <col min="7527" max="7527" width="1" style="86" customWidth="1"/>
    <col min="7528" max="7528" width="1.28515625" style="86" customWidth="1"/>
    <col min="7529" max="7529" width="4.5703125" style="86" customWidth="1"/>
    <col min="7530" max="7530" width="3.5703125" style="86" customWidth="1"/>
    <col min="7531" max="7531" width="6.5703125" style="86" customWidth="1"/>
    <col min="7532" max="7532" width="8.85546875" style="86"/>
    <col min="7533" max="7533" width="2.5703125" style="86" customWidth="1"/>
    <col min="7534" max="7534" width="4.28515625" style="86" customWidth="1"/>
    <col min="7535" max="7535" width="1.7109375" style="86" customWidth="1"/>
    <col min="7536" max="7536" width="2.5703125" style="86" customWidth="1"/>
    <col min="7537" max="7537" width="1.7109375" style="86" customWidth="1"/>
    <col min="7538" max="7538" width="8.7109375" style="86" customWidth="1"/>
    <col min="7539" max="7539" width="6.28515625" style="86" customWidth="1"/>
    <col min="7540" max="7540" width="2.140625" style="86" customWidth="1"/>
    <col min="7541" max="7544" width="1.7109375" style="86" customWidth="1"/>
    <col min="7545" max="7545" width="7.85546875" style="86" customWidth="1"/>
    <col min="7546" max="7546" width="8.42578125" style="86" customWidth="1"/>
    <col min="7547" max="7547" width="19.28515625" style="86" customWidth="1"/>
    <col min="7548" max="7548" width="1.28515625" style="86" customWidth="1"/>
    <col min="7549" max="7550" width="1" style="86" customWidth="1"/>
    <col min="7551" max="7551" width="2.140625" style="86" customWidth="1"/>
    <col min="7552" max="7552" width="7.5703125" style="86" customWidth="1"/>
    <col min="7553" max="7553" width="7.140625" style="86" customWidth="1"/>
    <col min="7554" max="7554" width="1.85546875" style="86" customWidth="1"/>
    <col min="7555" max="7555" width="5.7109375" style="86" customWidth="1"/>
    <col min="7556" max="7556" width="1" style="86" customWidth="1"/>
    <col min="7557" max="7557" width="8.7109375" style="86" customWidth="1"/>
    <col min="7558" max="7558" width="3.85546875" style="86" customWidth="1"/>
    <col min="7559" max="7559" width="1" style="86" customWidth="1"/>
    <col min="7560" max="7560" width="7.28515625" style="86" customWidth="1"/>
    <col min="7561" max="7561" width="1.85546875" style="86" customWidth="1"/>
    <col min="7562" max="7562" width="3.28515625" style="86" customWidth="1"/>
    <col min="7563" max="7563" width="1" style="86" customWidth="1"/>
    <col min="7564" max="7564" width="1.28515625" style="86" customWidth="1"/>
    <col min="7565" max="7565" width="4.5703125" style="86" customWidth="1"/>
    <col min="7566" max="7566" width="3.5703125" style="86" customWidth="1"/>
    <col min="7567" max="7567" width="6.5703125" style="86" customWidth="1"/>
    <col min="7568" max="7568" width="8.85546875" style="86"/>
    <col min="7569" max="7569" width="2.5703125" style="86" customWidth="1"/>
    <col min="7570" max="7570" width="4.28515625" style="86" customWidth="1"/>
    <col min="7571" max="7571" width="1.7109375" style="86" customWidth="1"/>
    <col min="7572" max="7572" width="2.5703125" style="86" customWidth="1"/>
    <col min="7573" max="7573" width="1.7109375" style="86" customWidth="1"/>
    <col min="7574" max="7574" width="8.7109375" style="86" customWidth="1"/>
    <col min="7575" max="7575" width="6.28515625" style="86" customWidth="1"/>
    <col min="7576" max="7576" width="2.140625" style="86" customWidth="1"/>
    <col min="7577" max="7580" width="1.7109375" style="86" customWidth="1"/>
    <col min="7581" max="7581" width="7.85546875" style="86" customWidth="1"/>
    <col min="7582" max="7582" width="8.42578125" style="86" customWidth="1"/>
    <col min="7583" max="7583" width="19.28515625" style="86" customWidth="1"/>
    <col min="7584" max="7584" width="1.28515625" style="86" customWidth="1"/>
    <col min="7585" max="7586" width="1" style="86" customWidth="1"/>
    <col min="7587" max="7587" width="2.140625" style="86" customWidth="1"/>
    <col min="7588" max="7588" width="7.5703125" style="86" customWidth="1"/>
    <col min="7589" max="7589" width="7.140625" style="86" customWidth="1"/>
    <col min="7590" max="7590" width="1.85546875" style="86" customWidth="1"/>
    <col min="7591" max="7591" width="5.7109375" style="86" customWidth="1"/>
    <col min="7592" max="7592" width="1" style="86" customWidth="1"/>
    <col min="7593" max="7593" width="8.7109375" style="86" customWidth="1"/>
    <col min="7594" max="7594" width="3.85546875" style="86" customWidth="1"/>
    <col min="7595" max="7595" width="1" style="86" customWidth="1"/>
    <col min="7596" max="7596" width="7.28515625" style="86" customWidth="1"/>
    <col min="7597" max="7597" width="1.85546875" style="86" customWidth="1"/>
    <col min="7598" max="7598" width="3.28515625" style="86" customWidth="1"/>
    <col min="7599" max="7599" width="1" style="86" customWidth="1"/>
    <col min="7600" max="7600" width="1.28515625" style="86" customWidth="1"/>
    <col min="7601" max="7601" width="4.5703125" style="86" customWidth="1"/>
    <col min="7602" max="7602" width="3.5703125" style="86" customWidth="1"/>
    <col min="7603" max="7603" width="6.5703125" style="86" customWidth="1"/>
    <col min="7604" max="7604" width="8.85546875" style="86"/>
    <col min="7605" max="7605" width="2.5703125" style="86" customWidth="1"/>
    <col min="7606" max="7606" width="4.28515625" style="86" customWidth="1"/>
    <col min="7607" max="7607" width="1.7109375" style="86" customWidth="1"/>
    <col min="7608" max="7608" width="2.5703125" style="86" customWidth="1"/>
    <col min="7609" max="7609" width="1.7109375" style="86" customWidth="1"/>
    <col min="7610" max="7610" width="8.7109375" style="86" customWidth="1"/>
    <col min="7611" max="7611" width="6.28515625" style="86" customWidth="1"/>
    <col min="7612" max="7612" width="2.140625" style="86" customWidth="1"/>
    <col min="7613" max="7616" width="1.7109375" style="86" customWidth="1"/>
    <col min="7617" max="7617" width="7.85546875" style="86" customWidth="1"/>
    <col min="7618" max="7618" width="8.42578125" style="86" customWidth="1"/>
    <col min="7619" max="7619" width="19.28515625" style="86" customWidth="1"/>
    <col min="7620" max="7620" width="1.28515625" style="86" customWidth="1"/>
    <col min="7621" max="7622" width="1" style="86" customWidth="1"/>
    <col min="7623" max="7623" width="2.140625" style="86" customWidth="1"/>
    <col min="7624" max="7624" width="7.5703125" style="86" customWidth="1"/>
    <col min="7625" max="7625" width="7.140625" style="86" customWidth="1"/>
    <col min="7626" max="7626" width="1.85546875" style="86" customWidth="1"/>
    <col min="7627" max="7627" width="5.7109375" style="86" customWidth="1"/>
    <col min="7628" max="7628" width="1" style="86" customWidth="1"/>
    <col min="7629" max="7629" width="8.7109375" style="86" customWidth="1"/>
    <col min="7630" max="7630" width="3.85546875" style="86" customWidth="1"/>
    <col min="7631" max="7631" width="1" style="86" customWidth="1"/>
    <col min="7632" max="7632" width="7.28515625" style="86" customWidth="1"/>
    <col min="7633" max="7633" width="1.85546875" style="86" customWidth="1"/>
    <col min="7634" max="7634" width="3.28515625" style="86" customWidth="1"/>
    <col min="7635" max="7635" width="1" style="86" customWidth="1"/>
    <col min="7636" max="7636" width="1.28515625" style="86" customWidth="1"/>
    <col min="7637" max="7637" width="4.5703125" style="86" customWidth="1"/>
    <col min="7638" max="7638" width="3.5703125" style="86" customWidth="1"/>
    <col min="7639" max="7639" width="6.5703125" style="86" customWidth="1"/>
    <col min="7640" max="7640" width="8.85546875" style="86"/>
    <col min="7641" max="7641" width="2.5703125" style="86" customWidth="1"/>
    <col min="7642" max="7642" width="4.28515625" style="86" customWidth="1"/>
    <col min="7643" max="7643" width="1.7109375" style="86" customWidth="1"/>
    <col min="7644" max="7644" width="2.5703125" style="86" customWidth="1"/>
    <col min="7645" max="7645" width="1.7109375" style="86" customWidth="1"/>
    <col min="7646" max="7646" width="8.7109375" style="86" customWidth="1"/>
    <col min="7647" max="7647" width="6.28515625" style="86" customWidth="1"/>
    <col min="7648" max="7648" width="2.140625" style="86" customWidth="1"/>
    <col min="7649" max="7652" width="1.7109375" style="86" customWidth="1"/>
    <col min="7653" max="7653" width="7.85546875" style="86" customWidth="1"/>
    <col min="7654" max="7654" width="8.42578125" style="86" customWidth="1"/>
    <col min="7655" max="7655" width="19.28515625" style="86" customWidth="1"/>
    <col min="7656" max="7656" width="1.28515625" style="86" customWidth="1"/>
    <col min="7657" max="7658" width="1" style="86" customWidth="1"/>
    <col min="7659" max="7659" width="2.140625" style="86" customWidth="1"/>
    <col min="7660" max="7660" width="7.5703125" style="86" customWidth="1"/>
    <col min="7661" max="7661" width="7.140625" style="86" customWidth="1"/>
    <col min="7662" max="7662" width="1.85546875" style="86" customWidth="1"/>
    <col min="7663" max="7663" width="5.7109375" style="86" customWidth="1"/>
    <col min="7664" max="7664" width="1" style="86" customWidth="1"/>
    <col min="7665" max="7665" width="8.7109375" style="86" customWidth="1"/>
    <col min="7666" max="7666" width="3.85546875" style="86" customWidth="1"/>
    <col min="7667" max="7667" width="1" style="86" customWidth="1"/>
    <col min="7668" max="7668" width="7.28515625" style="86" customWidth="1"/>
    <col min="7669" max="7669" width="1.85546875" style="86" customWidth="1"/>
    <col min="7670" max="7670" width="3.28515625" style="86" customWidth="1"/>
    <col min="7671" max="7671" width="1" style="86" customWidth="1"/>
    <col min="7672" max="7672" width="1.28515625" style="86" customWidth="1"/>
    <col min="7673" max="7673" width="4.5703125" style="86" customWidth="1"/>
    <col min="7674" max="7674" width="3.5703125" style="86" customWidth="1"/>
    <col min="7675" max="7675" width="6.5703125" style="86" customWidth="1"/>
    <col min="7676" max="7680" width="8.85546875" style="86"/>
    <col min="7681" max="7681" width="2.5703125" style="86" customWidth="1"/>
    <col min="7682" max="7682" width="4.28515625" style="86" customWidth="1"/>
    <col min="7683" max="7683" width="1.7109375" style="86" customWidth="1"/>
    <col min="7684" max="7684" width="2.5703125" style="86" customWidth="1"/>
    <col min="7685" max="7685" width="1.7109375" style="86" customWidth="1"/>
    <col min="7686" max="7686" width="8.7109375" style="86" customWidth="1"/>
    <col min="7687" max="7687" width="6.28515625" style="86" customWidth="1"/>
    <col min="7688" max="7688" width="2.140625" style="86" customWidth="1"/>
    <col min="7689" max="7692" width="1.7109375" style="86" customWidth="1"/>
    <col min="7693" max="7693" width="7.85546875" style="86" customWidth="1"/>
    <col min="7694" max="7694" width="8.42578125" style="86" customWidth="1"/>
    <col min="7695" max="7695" width="19.28515625" style="86" customWidth="1"/>
    <col min="7696" max="7696" width="1.28515625" style="86" customWidth="1"/>
    <col min="7697" max="7698" width="1" style="86" customWidth="1"/>
    <col min="7699" max="7699" width="2.140625" style="86" customWidth="1"/>
    <col min="7700" max="7700" width="7.5703125" style="86" customWidth="1"/>
    <col min="7701" max="7701" width="7.140625" style="86" customWidth="1"/>
    <col min="7702" max="7702" width="1.85546875" style="86" customWidth="1"/>
    <col min="7703" max="7703" width="5.7109375" style="86" customWidth="1"/>
    <col min="7704" max="7704" width="1" style="86" customWidth="1"/>
    <col min="7705" max="7705" width="8.7109375" style="86" customWidth="1"/>
    <col min="7706" max="7706" width="3.85546875" style="86" customWidth="1"/>
    <col min="7707" max="7707" width="1" style="86" customWidth="1"/>
    <col min="7708" max="7708" width="7.28515625" style="86" customWidth="1"/>
    <col min="7709" max="7709" width="1.85546875" style="86" customWidth="1"/>
    <col min="7710" max="7710" width="3.28515625" style="86" customWidth="1"/>
    <col min="7711" max="7711" width="1" style="86" customWidth="1"/>
    <col min="7712" max="7712" width="1.28515625" style="86" customWidth="1"/>
    <col min="7713" max="7713" width="4.5703125" style="86" customWidth="1"/>
    <col min="7714" max="7714" width="3.5703125" style="86" customWidth="1"/>
    <col min="7715" max="7715" width="6.5703125" style="86" customWidth="1"/>
    <col min="7716" max="7716" width="8.85546875" style="86"/>
    <col min="7717" max="7717" width="2.5703125" style="86" customWidth="1"/>
    <col min="7718" max="7718" width="4.28515625" style="86" customWidth="1"/>
    <col min="7719" max="7719" width="1.7109375" style="86" customWidth="1"/>
    <col min="7720" max="7720" width="2.5703125" style="86" customWidth="1"/>
    <col min="7721" max="7721" width="1.7109375" style="86" customWidth="1"/>
    <col min="7722" max="7722" width="8.7109375" style="86" customWidth="1"/>
    <col min="7723" max="7723" width="6.28515625" style="86" customWidth="1"/>
    <col min="7724" max="7724" width="2.140625" style="86" customWidth="1"/>
    <col min="7725" max="7728" width="1.7109375" style="86" customWidth="1"/>
    <col min="7729" max="7729" width="7.85546875" style="86" customWidth="1"/>
    <col min="7730" max="7730" width="8.42578125" style="86" customWidth="1"/>
    <col min="7731" max="7731" width="19.28515625" style="86" customWidth="1"/>
    <col min="7732" max="7732" width="1.28515625" style="86" customWidth="1"/>
    <col min="7733" max="7734" width="1" style="86" customWidth="1"/>
    <col min="7735" max="7735" width="2.140625" style="86" customWidth="1"/>
    <col min="7736" max="7736" width="7.5703125" style="86" customWidth="1"/>
    <col min="7737" max="7737" width="7.140625" style="86" customWidth="1"/>
    <col min="7738" max="7738" width="1.85546875" style="86" customWidth="1"/>
    <col min="7739" max="7739" width="5.7109375" style="86" customWidth="1"/>
    <col min="7740" max="7740" width="1" style="86" customWidth="1"/>
    <col min="7741" max="7741" width="8.7109375" style="86" customWidth="1"/>
    <col min="7742" max="7742" width="3.85546875" style="86" customWidth="1"/>
    <col min="7743" max="7743" width="1" style="86" customWidth="1"/>
    <col min="7744" max="7744" width="7.28515625" style="86" customWidth="1"/>
    <col min="7745" max="7745" width="1.85546875" style="86" customWidth="1"/>
    <col min="7746" max="7746" width="3.28515625" style="86" customWidth="1"/>
    <col min="7747" max="7747" width="1" style="86" customWidth="1"/>
    <col min="7748" max="7748" width="1.28515625" style="86" customWidth="1"/>
    <col min="7749" max="7749" width="4.5703125" style="86" customWidth="1"/>
    <col min="7750" max="7750" width="3.5703125" style="86" customWidth="1"/>
    <col min="7751" max="7751" width="6.5703125" style="86" customWidth="1"/>
    <col min="7752" max="7752" width="8.85546875" style="86"/>
    <col min="7753" max="7753" width="2.5703125" style="86" customWidth="1"/>
    <col min="7754" max="7754" width="4.28515625" style="86" customWidth="1"/>
    <col min="7755" max="7755" width="1.7109375" style="86" customWidth="1"/>
    <col min="7756" max="7756" width="2.5703125" style="86" customWidth="1"/>
    <col min="7757" max="7757" width="1.7109375" style="86" customWidth="1"/>
    <col min="7758" max="7758" width="8.7109375" style="86" customWidth="1"/>
    <col min="7759" max="7759" width="6.28515625" style="86" customWidth="1"/>
    <col min="7760" max="7760" width="2.140625" style="86" customWidth="1"/>
    <col min="7761" max="7764" width="1.7109375" style="86" customWidth="1"/>
    <col min="7765" max="7765" width="7.85546875" style="86" customWidth="1"/>
    <col min="7766" max="7766" width="8.42578125" style="86" customWidth="1"/>
    <col min="7767" max="7767" width="19.28515625" style="86" customWidth="1"/>
    <col min="7768" max="7768" width="1.28515625" style="86" customWidth="1"/>
    <col min="7769" max="7770" width="1" style="86" customWidth="1"/>
    <col min="7771" max="7771" width="2.140625" style="86" customWidth="1"/>
    <col min="7772" max="7772" width="7.5703125" style="86" customWidth="1"/>
    <col min="7773" max="7773" width="7.140625" style="86" customWidth="1"/>
    <col min="7774" max="7774" width="1.85546875" style="86" customWidth="1"/>
    <col min="7775" max="7775" width="5.7109375" style="86" customWidth="1"/>
    <col min="7776" max="7776" width="1" style="86" customWidth="1"/>
    <col min="7777" max="7777" width="8.7109375" style="86" customWidth="1"/>
    <col min="7778" max="7778" width="3.85546875" style="86" customWidth="1"/>
    <col min="7779" max="7779" width="1" style="86" customWidth="1"/>
    <col min="7780" max="7780" width="7.28515625" style="86" customWidth="1"/>
    <col min="7781" max="7781" width="1.85546875" style="86" customWidth="1"/>
    <col min="7782" max="7782" width="3.28515625" style="86" customWidth="1"/>
    <col min="7783" max="7783" width="1" style="86" customWidth="1"/>
    <col min="7784" max="7784" width="1.28515625" style="86" customWidth="1"/>
    <col min="7785" max="7785" width="4.5703125" style="86" customWidth="1"/>
    <col min="7786" max="7786" width="3.5703125" style="86" customWidth="1"/>
    <col min="7787" max="7787" width="6.5703125" style="86" customWidth="1"/>
    <col min="7788" max="7788" width="8.85546875" style="86"/>
    <col min="7789" max="7789" width="2.5703125" style="86" customWidth="1"/>
    <col min="7790" max="7790" width="4.28515625" style="86" customWidth="1"/>
    <col min="7791" max="7791" width="1.7109375" style="86" customWidth="1"/>
    <col min="7792" max="7792" width="2.5703125" style="86" customWidth="1"/>
    <col min="7793" max="7793" width="1.7109375" style="86" customWidth="1"/>
    <col min="7794" max="7794" width="8.7109375" style="86" customWidth="1"/>
    <col min="7795" max="7795" width="6.28515625" style="86" customWidth="1"/>
    <col min="7796" max="7796" width="2.140625" style="86" customWidth="1"/>
    <col min="7797" max="7800" width="1.7109375" style="86" customWidth="1"/>
    <col min="7801" max="7801" width="7.85546875" style="86" customWidth="1"/>
    <col min="7802" max="7802" width="8.42578125" style="86" customWidth="1"/>
    <col min="7803" max="7803" width="19.28515625" style="86" customWidth="1"/>
    <col min="7804" max="7804" width="1.28515625" style="86" customWidth="1"/>
    <col min="7805" max="7806" width="1" style="86" customWidth="1"/>
    <col min="7807" max="7807" width="2.140625" style="86" customWidth="1"/>
    <col min="7808" max="7808" width="7.5703125" style="86" customWidth="1"/>
    <col min="7809" max="7809" width="7.140625" style="86" customWidth="1"/>
    <col min="7810" max="7810" width="1.85546875" style="86" customWidth="1"/>
    <col min="7811" max="7811" width="5.7109375" style="86" customWidth="1"/>
    <col min="7812" max="7812" width="1" style="86" customWidth="1"/>
    <col min="7813" max="7813" width="8.7109375" style="86" customWidth="1"/>
    <col min="7814" max="7814" width="3.85546875" style="86" customWidth="1"/>
    <col min="7815" max="7815" width="1" style="86" customWidth="1"/>
    <col min="7816" max="7816" width="7.28515625" style="86" customWidth="1"/>
    <col min="7817" max="7817" width="1.85546875" style="86" customWidth="1"/>
    <col min="7818" max="7818" width="3.28515625" style="86" customWidth="1"/>
    <col min="7819" max="7819" width="1" style="86" customWidth="1"/>
    <col min="7820" max="7820" width="1.28515625" style="86" customWidth="1"/>
    <col min="7821" max="7821" width="4.5703125" style="86" customWidth="1"/>
    <col min="7822" max="7822" width="3.5703125" style="86" customWidth="1"/>
    <col min="7823" max="7823" width="6.5703125" style="86" customWidth="1"/>
    <col min="7824" max="7824" width="8.85546875" style="86"/>
    <col min="7825" max="7825" width="2.5703125" style="86" customWidth="1"/>
    <col min="7826" max="7826" width="4.28515625" style="86" customWidth="1"/>
    <col min="7827" max="7827" width="1.7109375" style="86" customWidth="1"/>
    <col min="7828" max="7828" width="2.5703125" style="86" customWidth="1"/>
    <col min="7829" max="7829" width="1.7109375" style="86" customWidth="1"/>
    <col min="7830" max="7830" width="8.7109375" style="86" customWidth="1"/>
    <col min="7831" max="7831" width="6.28515625" style="86" customWidth="1"/>
    <col min="7832" max="7832" width="2.140625" style="86" customWidth="1"/>
    <col min="7833" max="7836" width="1.7109375" style="86" customWidth="1"/>
    <col min="7837" max="7837" width="7.85546875" style="86" customWidth="1"/>
    <col min="7838" max="7838" width="8.42578125" style="86" customWidth="1"/>
    <col min="7839" max="7839" width="19.28515625" style="86" customWidth="1"/>
    <col min="7840" max="7840" width="1.28515625" style="86" customWidth="1"/>
    <col min="7841" max="7842" width="1" style="86" customWidth="1"/>
    <col min="7843" max="7843" width="2.140625" style="86" customWidth="1"/>
    <col min="7844" max="7844" width="7.5703125" style="86" customWidth="1"/>
    <col min="7845" max="7845" width="7.140625" style="86" customWidth="1"/>
    <col min="7846" max="7846" width="1.85546875" style="86" customWidth="1"/>
    <col min="7847" max="7847" width="5.7109375" style="86" customWidth="1"/>
    <col min="7848" max="7848" width="1" style="86" customWidth="1"/>
    <col min="7849" max="7849" width="8.7109375" style="86" customWidth="1"/>
    <col min="7850" max="7850" width="3.85546875" style="86" customWidth="1"/>
    <col min="7851" max="7851" width="1" style="86" customWidth="1"/>
    <col min="7852" max="7852" width="7.28515625" style="86" customWidth="1"/>
    <col min="7853" max="7853" width="1.85546875" style="86" customWidth="1"/>
    <col min="7854" max="7854" width="3.28515625" style="86" customWidth="1"/>
    <col min="7855" max="7855" width="1" style="86" customWidth="1"/>
    <col min="7856" max="7856" width="1.28515625" style="86" customWidth="1"/>
    <col min="7857" max="7857" width="4.5703125" style="86" customWidth="1"/>
    <col min="7858" max="7858" width="3.5703125" style="86" customWidth="1"/>
    <col min="7859" max="7859" width="6.5703125" style="86" customWidth="1"/>
    <col min="7860" max="7860" width="8.85546875" style="86"/>
    <col min="7861" max="7861" width="2.5703125" style="86" customWidth="1"/>
    <col min="7862" max="7862" width="4.28515625" style="86" customWidth="1"/>
    <col min="7863" max="7863" width="1.7109375" style="86" customWidth="1"/>
    <col min="7864" max="7864" width="2.5703125" style="86" customWidth="1"/>
    <col min="7865" max="7865" width="1.7109375" style="86" customWidth="1"/>
    <col min="7866" max="7866" width="8.7109375" style="86" customWidth="1"/>
    <col min="7867" max="7867" width="6.28515625" style="86" customWidth="1"/>
    <col min="7868" max="7868" width="2.140625" style="86" customWidth="1"/>
    <col min="7869" max="7872" width="1.7109375" style="86" customWidth="1"/>
    <col min="7873" max="7873" width="7.85546875" style="86" customWidth="1"/>
    <col min="7874" max="7874" width="8.42578125" style="86" customWidth="1"/>
    <col min="7875" max="7875" width="19.28515625" style="86" customWidth="1"/>
    <col min="7876" max="7876" width="1.28515625" style="86" customWidth="1"/>
    <col min="7877" max="7878" width="1" style="86" customWidth="1"/>
    <col min="7879" max="7879" width="2.140625" style="86" customWidth="1"/>
    <col min="7880" max="7880" width="7.5703125" style="86" customWidth="1"/>
    <col min="7881" max="7881" width="7.140625" style="86" customWidth="1"/>
    <col min="7882" max="7882" width="1.85546875" style="86" customWidth="1"/>
    <col min="7883" max="7883" width="5.7109375" style="86" customWidth="1"/>
    <col min="7884" max="7884" width="1" style="86" customWidth="1"/>
    <col min="7885" max="7885" width="8.7109375" style="86" customWidth="1"/>
    <col min="7886" max="7886" width="3.85546875" style="86" customWidth="1"/>
    <col min="7887" max="7887" width="1" style="86" customWidth="1"/>
    <col min="7888" max="7888" width="7.28515625" style="86" customWidth="1"/>
    <col min="7889" max="7889" width="1.85546875" style="86" customWidth="1"/>
    <col min="7890" max="7890" width="3.28515625" style="86" customWidth="1"/>
    <col min="7891" max="7891" width="1" style="86" customWidth="1"/>
    <col min="7892" max="7892" width="1.28515625" style="86" customWidth="1"/>
    <col min="7893" max="7893" width="4.5703125" style="86" customWidth="1"/>
    <col min="7894" max="7894" width="3.5703125" style="86" customWidth="1"/>
    <col min="7895" max="7895" width="6.5703125" style="86" customWidth="1"/>
    <col min="7896" max="7896" width="8.85546875" style="86"/>
    <col min="7897" max="7897" width="2.5703125" style="86" customWidth="1"/>
    <col min="7898" max="7898" width="4.28515625" style="86" customWidth="1"/>
    <col min="7899" max="7899" width="1.7109375" style="86" customWidth="1"/>
    <col min="7900" max="7900" width="2.5703125" style="86" customWidth="1"/>
    <col min="7901" max="7901" width="1.7109375" style="86" customWidth="1"/>
    <col min="7902" max="7902" width="8.7109375" style="86" customWidth="1"/>
    <col min="7903" max="7903" width="6.28515625" style="86" customWidth="1"/>
    <col min="7904" max="7904" width="2.140625" style="86" customWidth="1"/>
    <col min="7905" max="7908" width="1.7109375" style="86" customWidth="1"/>
    <col min="7909" max="7909" width="7.85546875" style="86" customWidth="1"/>
    <col min="7910" max="7910" width="8.42578125" style="86" customWidth="1"/>
    <col min="7911" max="7911" width="19.28515625" style="86" customWidth="1"/>
    <col min="7912" max="7912" width="1.28515625" style="86" customWidth="1"/>
    <col min="7913" max="7914" width="1" style="86" customWidth="1"/>
    <col min="7915" max="7915" width="2.140625" style="86" customWidth="1"/>
    <col min="7916" max="7916" width="7.5703125" style="86" customWidth="1"/>
    <col min="7917" max="7917" width="7.140625" style="86" customWidth="1"/>
    <col min="7918" max="7918" width="1.85546875" style="86" customWidth="1"/>
    <col min="7919" max="7919" width="5.7109375" style="86" customWidth="1"/>
    <col min="7920" max="7920" width="1" style="86" customWidth="1"/>
    <col min="7921" max="7921" width="8.7109375" style="86" customWidth="1"/>
    <col min="7922" max="7922" width="3.85546875" style="86" customWidth="1"/>
    <col min="7923" max="7923" width="1" style="86" customWidth="1"/>
    <col min="7924" max="7924" width="7.28515625" style="86" customWidth="1"/>
    <col min="7925" max="7925" width="1.85546875" style="86" customWidth="1"/>
    <col min="7926" max="7926" width="3.28515625" style="86" customWidth="1"/>
    <col min="7927" max="7927" width="1" style="86" customWidth="1"/>
    <col min="7928" max="7928" width="1.28515625" style="86" customWidth="1"/>
    <col min="7929" max="7929" width="4.5703125" style="86" customWidth="1"/>
    <col min="7930" max="7930" width="3.5703125" style="86" customWidth="1"/>
    <col min="7931" max="7931" width="6.5703125" style="86" customWidth="1"/>
    <col min="7932" max="7936" width="8.85546875" style="86"/>
    <col min="7937" max="7937" width="2.5703125" style="86" customWidth="1"/>
    <col min="7938" max="7938" width="4.28515625" style="86" customWidth="1"/>
    <col min="7939" max="7939" width="1.7109375" style="86" customWidth="1"/>
    <col min="7940" max="7940" width="2.5703125" style="86" customWidth="1"/>
    <col min="7941" max="7941" width="1.7109375" style="86" customWidth="1"/>
    <col min="7942" max="7942" width="8.7109375" style="86" customWidth="1"/>
    <col min="7943" max="7943" width="6.28515625" style="86" customWidth="1"/>
    <col min="7944" max="7944" width="2.140625" style="86" customWidth="1"/>
    <col min="7945" max="7948" width="1.7109375" style="86" customWidth="1"/>
    <col min="7949" max="7949" width="7.85546875" style="86" customWidth="1"/>
    <col min="7950" max="7950" width="8.42578125" style="86" customWidth="1"/>
    <col min="7951" max="7951" width="19.28515625" style="86" customWidth="1"/>
    <col min="7952" max="7952" width="1.28515625" style="86" customWidth="1"/>
    <col min="7953" max="7954" width="1" style="86" customWidth="1"/>
    <col min="7955" max="7955" width="2.140625" style="86" customWidth="1"/>
    <col min="7956" max="7956" width="7.5703125" style="86" customWidth="1"/>
    <col min="7957" max="7957" width="7.140625" style="86" customWidth="1"/>
    <col min="7958" max="7958" width="1.85546875" style="86" customWidth="1"/>
    <col min="7959" max="7959" width="5.7109375" style="86" customWidth="1"/>
    <col min="7960" max="7960" width="1" style="86" customWidth="1"/>
    <col min="7961" max="7961" width="8.7109375" style="86" customWidth="1"/>
    <col min="7962" max="7962" width="3.85546875" style="86" customWidth="1"/>
    <col min="7963" max="7963" width="1" style="86" customWidth="1"/>
    <col min="7964" max="7964" width="7.28515625" style="86" customWidth="1"/>
    <col min="7965" max="7965" width="1.85546875" style="86" customWidth="1"/>
    <col min="7966" max="7966" width="3.28515625" style="86" customWidth="1"/>
    <col min="7967" max="7967" width="1" style="86" customWidth="1"/>
    <col min="7968" max="7968" width="1.28515625" style="86" customWidth="1"/>
    <col min="7969" max="7969" width="4.5703125" style="86" customWidth="1"/>
    <col min="7970" max="7970" width="3.5703125" style="86" customWidth="1"/>
    <col min="7971" max="7971" width="6.5703125" style="86" customWidth="1"/>
    <col min="7972" max="7972" width="8.85546875" style="86"/>
    <col min="7973" max="7973" width="2.5703125" style="86" customWidth="1"/>
    <col min="7974" max="7974" width="4.28515625" style="86" customWidth="1"/>
    <col min="7975" max="7975" width="1.7109375" style="86" customWidth="1"/>
    <col min="7976" max="7976" width="2.5703125" style="86" customWidth="1"/>
    <col min="7977" max="7977" width="1.7109375" style="86" customWidth="1"/>
    <col min="7978" max="7978" width="8.7109375" style="86" customWidth="1"/>
    <col min="7979" max="7979" width="6.28515625" style="86" customWidth="1"/>
    <col min="7980" max="7980" width="2.140625" style="86" customWidth="1"/>
    <col min="7981" max="7984" width="1.7109375" style="86" customWidth="1"/>
    <col min="7985" max="7985" width="7.85546875" style="86" customWidth="1"/>
    <col min="7986" max="7986" width="8.42578125" style="86" customWidth="1"/>
    <col min="7987" max="7987" width="19.28515625" style="86" customWidth="1"/>
    <col min="7988" max="7988" width="1.28515625" style="86" customWidth="1"/>
    <col min="7989" max="7990" width="1" style="86" customWidth="1"/>
    <col min="7991" max="7991" width="2.140625" style="86" customWidth="1"/>
    <col min="7992" max="7992" width="7.5703125" style="86" customWidth="1"/>
    <col min="7993" max="7993" width="7.140625" style="86" customWidth="1"/>
    <col min="7994" max="7994" width="1.85546875" style="86" customWidth="1"/>
    <col min="7995" max="7995" width="5.7109375" style="86" customWidth="1"/>
    <col min="7996" max="7996" width="1" style="86" customWidth="1"/>
    <col min="7997" max="7997" width="8.7109375" style="86" customWidth="1"/>
    <col min="7998" max="7998" width="3.85546875" style="86" customWidth="1"/>
    <col min="7999" max="7999" width="1" style="86" customWidth="1"/>
    <col min="8000" max="8000" width="7.28515625" style="86" customWidth="1"/>
    <col min="8001" max="8001" width="1.85546875" style="86" customWidth="1"/>
    <col min="8002" max="8002" width="3.28515625" style="86" customWidth="1"/>
    <col min="8003" max="8003" width="1" style="86" customWidth="1"/>
    <col min="8004" max="8004" width="1.28515625" style="86" customWidth="1"/>
    <col min="8005" max="8005" width="4.5703125" style="86" customWidth="1"/>
    <col min="8006" max="8006" width="3.5703125" style="86" customWidth="1"/>
    <col min="8007" max="8007" width="6.5703125" style="86" customWidth="1"/>
    <col min="8008" max="8008" width="8.85546875" style="86"/>
    <col min="8009" max="8009" width="2.5703125" style="86" customWidth="1"/>
    <col min="8010" max="8010" width="4.28515625" style="86" customWidth="1"/>
    <col min="8011" max="8011" width="1.7109375" style="86" customWidth="1"/>
    <col min="8012" max="8012" width="2.5703125" style="86" customWidth="1"/>
    <col min="8013" max="8013" width="1.7109375" style="86" customWidth="1"/>
    <col min="8014" max="8014" width="8.7109375" style="86" customWidth="1"/>
    <col min="8015" max="8015" width="6.28515625" style="86" customWidth="1"/>
    <col min="8016" max="8016" width="2.140625" style="86" customWidth="1"/>
    <col min="8017" max="8020" width="1.7109375" style="86" customWidth="1"/>
    <col min="8021" max="8021" width="7.85546875" style="86" customWidth="1"/>
    <col min="8022" max="8022" width="8.42578125" style="86" customWidth="1"/>
    <col min="8023" max="8023" width="19.28515625" style="86" customWidth="1"/>
    <col min="8024" max="8024" width="1.28515625" style="86" customWidth="1"/>
    <col min="8025" max="8026" width="1" style="86" customWidth="1"/>
    <col min="8027" max="8027" width="2.140625" style="86" customWidth="1"/>
    <col min="8028" max="8028" width="7.5703125" style="86" customWidth="1"/>
    <col min="8029" max="8029" width="7.140625" style="86" customWidth="1"/>
    <col min="8030" max="8030" width="1.85546875" style="86" customWidth="1"/>
    <col min="8031" max="8031" width="5.7109375" style="86" customWidth="1"/>
    <col min="8032" max="8032" width="1" style="86" customWidth="1"/>
    <col min="8033" max="8033" width="8.7109375" style="86" customWidth="1"/>
    <col min="8034" max="8034" width="3.85546875" style="86" customWidth="1"/>
    <col min="8035" max="8035" width="1" style="86" customWidth="1"/>
    <col min="8036" max="8036" width="7.28515625" style="86" customWidth="1"/>
    <col min="8037" max="8037" width="1.85546875" style="86" customWidth="1"/>
    <col min="8038" max="8038" width="3.28515625" style="86" customWidth="1"/>
    <col min="8039" max="8039" width="1" style="86" customWidth="1"/>
    <col min="8040" max="8040" width="1.28515625" style="86" customWidth="1"/>
    <col min="8041" max="8041" width="4.5703125" style="86" customWidth="1"/>
    <col min="8042" max="8042" width="3.5703125" style="86" customWidth="1"/>
    <col min="8043" max="8043" width="6.5703125" style="86" customWidth="1"/>
    <col min="8044" max="8044" width="8.85546875" style="86"/>
    <col min="8045" max="8045" width="2.5703125" style="86" customWidth="1"/>
    <col min="8046" max="8046" width="4.28515625" style="86" customWidth="1"/>
    <col min="8047" max="8047" width="1.7109375" style="86" customWidth="1"/>
    <col min="8048" max="8048" width="2.5703125" style="86" customWidth="1"/>
    <col min="8049" max="8049" width="1.7109375" style="86" customWidth="1"/>
    <col min="8050" max="8050" width="8.7109375" style="86" customWidth="1"/>
    <col min="8051" max="8051" width="6.28515625" style="86" customWidth="1"/>
    <col min="8052" max="8052" width="2.140625" style="86" customWidth="1"/>
    <col min="8053" max="8056" width="1.7109375" style="86" customWidth="1"/>
    <col min="8057" max="8057" width="7.85546875" style="86" customWidth="1"/>
    <col min="8058" max="8058" width="8.42578125" style="86" customWidth="1"/>
    <col min="8059" max="8059" width="19.28515625" style="86" customWidth="1"/>
    <col min="8060" max="8060" width="1.28515625" style="86" customWidth="1"/>
    <col min="8061" max="8062" width="1" style="86" customWidth="1"/>
    <col min="8063" max="8063" width="2.140625" style="86" customWidth="1"/>
    <col min="8064" max="8064" width="7.5703125" style="86" customWidth="1"/>
    <col min="8065" max="8065" width="7.140625" style="86" customWidth="1"/>
    <col min="8066" max="8066" width="1.85546875" style="86" customWidth="1"/>
    <col min="8067" max="8067" width="5.7109375" style="86" customWidth="1"/>
    <col min="8068" max="8068" width="1" style="86" customWidth="1"/>
    <col min="8069" max="8069" width="8.7109375" style="86" customWidth="1"/>
    <col min="8070" max="8070" width="3.85546875" style="86" customWidth="1"/>
    <col min="8071" max="8071" width="1" style="86" customWidth="1"/>
    <col min="8072" max="8072" width="7.28515625" style="86" customWidth="1"/>
    <col min="8073" max="8073" width="1.85546875" style="86" customWidth="1"/>
    <col min="8074" max="8074" width="3.28515625" style="86" customWidth="1"/>
    <col min="8075" max="8075" width="1" style="86" customWidth="1"/>
    <col min="8076" max="8076" width="1.28515625" style="86" customWidth="1"/>
    <col min="8077" max="8077" width="4.5703125" style="86" customWidth="1"/>
    <col min="8078" max="8078" width="3.5703125" style="86" customWidth="1"/>
    <col min="8079" max="8079" width="6.5703125" style="86" customWidth="1"/>
    <col min="8080" max="8080" width="8.85546875" style="86"/>
    <col min="8081" max="8081" width="2.5703125" style="86" customWidth="1"/>
    <col min="8082" max="8082" width="4.28515625" style="86" customWidth="1"/>
    <col min="8083" max="8083" width="1.7109375" style="86" customWidth="1"/>
    <col min="8084" max="8084" width="2.5703125" style="86" customWidth="1"/>
    <col min="8085" max="8085" width="1.7109375" style="86" customWidth="1"/>
    <col min="8086" max="8086" width="8.7109375" style="86" customWidth="1"/>
    <col min="8087" max="8087" width="6.28515625" style="86" customWidth="1"/>
    <col min="8088" max="8088" width="2.140625" style="86" customWidth="1"/>
    <col min="8089" max="8092" width="1.7109375" style="86" customWidth="1"/>
    <col min="8093" max="8093" width="7.85546875" style="86" customWidth="1"/>
    <col min="8094" max="8094" width="8.42578125" style="86" customWidth="1"/>
    <col min="8095" max="8095" width="19.28515625" style="86" customWidth="1"/>
    <col min="8096" max="8096" width="1.28515625" style="86" customWidth="1"/>
    <col min="8097" max="8098" width="1" style="86" customWidth="1"/>
    <col min="8099" max="8099" width="2.140625" style="86" customWidth="1"/>
    <col min="8100" max="8100" width="7.5703125" style="86" customWidth="1"/>
    <col min="8101" max="8101" width="7.140625" style="86" customWidth="1"/>
    <col min="8102" max="8102" width="1.85546875" style="86" customWidth="1"/>
    <col min="8103" max="8103" width="5.7109375" style="86" customWidth="1"/>
    <col min="8104" max="8104" width="1" style="86" customWidth="1"/>
    <col min="8105" max="8105" width="8.7109375" style="86" customWidth="1"/>
    <col min="8106" max="8106" width="3.85546875" style="86" customWidth="1"/>
    <col min="8107" max="8107" width="1" style="86" customWidth="1"/>
    <col min="8108" max="8108" width="7.28515625" style="86" customWidth="1"/>
    <col min="8109" max="8109" width="1.85546875" style="86" customWidth="1"/>
    <col min="8110" max="8110" width="3.28515625" style="86" customWidth="1"/>
    <col min="8111" max="8111" width="1" style="86" customWidth="1"/>
    <col min="8112" max="8112" width="1.28515625" style="86" customWidth="1"/>
    <col min="8113" max="8113" width="4.5703125" style="86" customWidth="1"/>
    <col min="8114" max="8114" width="3.5703125" style="86" customWidth="1"/>
    <col min="8115" max="8115" width="6.5703125" style="86" customWidth="1"/>
    <col min="8116" max="8116" width="8.85546875" style="86"/>
    <col min="8117" max="8117" width="2.5703125" style="86" customWidth="1"/>
    <col min="8118" max="8118" width="4.28515625" style="86" customWidth="1"/>
    <col min="8119" max="8119" width="1.7109375" style="86" customWidth="1"/>
    <col min="8120" max="8120" width="2.5703125" style="86" customWidth="1"/>
    <col min="8121" max="8121" width="1.7109375" style="86" customWidth="1"/>
    <col min="8122" max="8122" width="8.7109375" style="86" customWidth="1"/>
    <col min="8123" max="8123" width="6.28515625" style="86" customWidth="1"/>
    <col min="8124" max="8124" width="2.140625" style="86" customWidth="1"/>
    <col min="8125" max="8128" width="1.7109375" style="86" customWidth="1"/>
    <col min="8129" max="8129" width="7.85546875" style="86" customWidth="1"/>
    <col min="8130" max="8130" width="8.42578125" style="86" customWidth="1"/>
    <col min="8131" max="8131" width="19.28515625" style="86" customWidth="1"/>
    <col min="8132" max="8132" width="1.28515625" style="86" customWidth="1"/>
    <col min="8133" max="8134" width="1" style="86" customWidth="1"/>
    <col min="8135" max="8135" width="2.140625" style="86" customWidth="1"/>
    <col min="8136" max="8136" width="7.5703125" style="86" customWidth="1"/>
    <col min="8137" max="8137" width="7.140625" style="86" customWidth="1"/>
    <col min="8138" max="8138" width="1.85546875" style="86" customWidth="1"/>
    <col min="8139" max="8139" width="5.7109375" style="86" customWidth="1"/>
    <col min="8140" max="8140" width="1" style="86" customWidth="1"/>
    <col min="8141" max="8141" width="8.7109375" style="86" customWidth="1"/>
    <col min="8142" max="8142" width="3.85546875" style="86" customWidth="1"/>
    <col min="8143" max="8143" width="1" style="86" customWidth="1"/>
    <col min="8144" max="8144" width="7.28515625" style="86" customWidth="1"/>
    <col min="8145" max="8145" width="1.85546875" style="86" customWidth="1"/>
    <col min="8146" max="8146" width="3.28515625" style="86" customWidth="1"/>
    <col min="8147" max="8147" width="1" style="86" customWidth="1"/>
    <col min="8148" max="8148" width="1.28515625" style="86" customWidth="1"/>
    <col min="8149" max="8149" width="4.5703125" style="86" customWidth="1"/>
    <col min="8150" max="8150" width="3.5703125" style="86" customWidth="1"/>
    <col min="8151" max="8151" width="6.5703125" style="86" customWidth="1"/>
    <col min="8152" max="8152" width="8.85546875" style="86"/>
    <col min="8153" max="8153" width="2.5703125" style="86" customWidth="1"/>
    <col min="8154" max="8154" width="4.28515625" style="86" customWidth="1"/>
    <col min="8155" max="8155" width="1.7109375" style="86" customWidth="1"/>
    <col min="8156" max="8156" width="2.5703125" style="86" customWidth="1"/>
    <col min="8157" max="8157" width="1.7109375" style="86" customWidth="1"/>
    <col min="8158" max="8158" width="8.7109375" style="86" customWidth="1"/>
    <col min="8159" max="8159" width="6.28515625" style="86" customWidth="1"/>
    <col min="8160" max="8160" width="2.140625" style="86" customWidth="1"/>
    <col min="8161" max="8164" width="1.7109375" style="86" customWidth="1"/>
    <col min="8165" max="8165" width="7.85546875" style="86" customWidth="1"/>
    <col min="8166" max="8166" width="8.42578125" style="86" customWidth="1"/>
    <col min="8167" max="8167" width="19.28515625" style="86" customWidth="1"/>
    <col min="8168" max="8168" width="1.28515625" style="86" customWidth="1"/>
    <col min="8169" max="8170" width="1" style="86" customWidth="1"/>
    <col min="8171" max="8171" width="2.140625" style="86" customWidth="1"/>
    <col min="8172" max="8172" width="7.5703125" style="86" customWidth="1"/>
    <col min="8173" max="8173" width="7.140625" style="86" customWidth="1"/>
    <col min="8174" max="8174" width="1.85546875" style="86" customWidth="1"/>
    <col min="8175" max="8175" width="5.7109375" style="86" customWidth="1"/>
    <col min="8176" max="8176" width="1" style="86" customWidth="1"/>
    <col min="8177" max="8177" width="8.7109375" style="86" customWidth="1"/>
    <col min="8178" max="8178" width="3.85546875" style="86" customWidth="1"/>
    <col min="8179" max="8179" width="1" style="86" customWidth="1"/>
    <col min="8180" max="8180" width="7.28515625" style="86" customWidth="1"/>
    <col min="8181" max="8181" width="1.85546875" style="86" customWidth="1"/>
    <col min="8182" max="8182" width="3.28515625" style="86" customWidth="1"/>
    <col min="8183" max="8183" width="1" style="86" customWidth="1"/>
    <col min="8184" max="8184" width="1.28515625" style="86" customWidth="1"/>
    <col min="8185" max="8185" width="4.5703125" style="86" customWidth="1"/>
    <col min="8186" max="8186" width="3.5703125" style="86" customWidth="1"/>
    <col min="8187" max="8187" width="6.5703125" style="86" customWidth="1"/>
    <col min="8188" max="8192" width="8.85546875" style="86"/>
    <col min="8193" max="8193" width="2.5703125" style="86" customWidth="1"/>
    <col min="8194" max="8194" width="4.28515625" style="86" customWidth="1"/>
    <col min="8195" max="8195" width="1.7109375" style="86" customWidth="1"/>
    <col min="8196" max="8196" width="2.5703125" style="86" customWidth="1"/>
    <col min="8197" max="8197" width="1.7109375" style="86" customWidth="1"/>
    <col min="8198" max="8198" width="8.7109375" style="86" customWidth="1"/>
    <col min="8199" max="8199" width="6.28515625" style="86" customWidth="1"/>
    <col min="8200" max="8200" width="2.140625" style="86" customWidth="1"/>
    <col min="8201" max="8204" width="1.7109375" style="86" customWidth="1"/>
    <col min="8205" max="8205" width="7.85546875" style="86" customWidth="1"/>
    <col min="8206" max="8206" width="8.42578125" style="86" customWidth="1"/>
    <col min="8207" max="8207" width="19.28515625" style="86" customWidth="1"/>
    <col min="8208" max="8208" width="1.28515625" style="86" customWidth="1"/>
    <col min="8209" max="8210" width="1" style="86" customWidth="1"/>
    <col min="8211" max="8211" width="2.140625" style="86" customWidth="1"/>
    <col min="8212" max="8212" width="7.5703125" style="86" customWidth="1"/>
    <col min="8213" max="8213" width="7.140625" style="86" customWidth="1"/>
    <col min="8214" max="8214" width="1.85546875" style="86" customWidth="1"/>
    <col min="8215" max="8215" width="5.7109375" style="86" customWidth="1"/>
    <col min="8216" max="8216" width="1" style="86" customWidth="1"/>
    <col min="8217" max="8217" width="8.7109375" style="86" customWidth="1"/>
    <col min="8218" max="8218" width="3.85546875" style="86" customWidth="1"/>
    <col min="8219" max="8219" width="1" style="86" customWidth="1"/>
    <col min="8220" max="8220" width="7.28515625" style="86" customWidth="1"/>
    <col min="8221" max="8221" width="1.85546875" style="86" customWidth="1"/>
    <col min="8222" max="8222" width="3.28515625" style="86" customWidth="1"/>
    <col min="8223" max="8223" width="1" style="86" customWidth="1"/>
    <col min="8224" max="8224" width="1.28515625" style="86" customWidth="1"/>
    <col min="8225" max="8225" width="4.5703125" style="86" customWidth="1"/>
    <col min="8226" max="8226" width="3.5703125" style="86" customWidth="1"/>
    <col min="8227" max="8227" width="6.5703125" style="86" customWidth="1"/>
    <col min="8228" max="8228" width="8.85546875" style="86"/>
    <col min="8229" max="8229" width="2.5703125" style="86" customWidth="1"/>
    <col min="8230" max="8230" width="4.28515625" style="86" customWidth="1"/>
    <col min="8231" max="8231" width="1.7109375" style="86" customWidth="1"/>
    <col min="8232" max="8232" width="2.5703125" style="86" customWidth="1"/>
    <col min="8233" max="8233" width="1.7109375" style="86" customWidth="1"/>
    <col min="8234" max="8234" width="8.7109375" style="86" customWidth="1"/>
    <col min="8235" max="8235" width="6.28515625" style="86" customWidth="1"/>
    <col min="8236" max="8236" width="2.140625" style="86" customWidth="1"/>
    <col min="8237" max="8240" width="1.7109375" style="86" customWidth="1"/>
    <col min="8241" max="8241" width="7.85546875" style="86" customWidth="1"/>
    <col min="8242" max="8242" width="8.42578125" style="86" customWidth="1"/>
    <col min="8243" max="8243" width="19.28515625" style="86" customWidth="1"/>
    <col min="8244" max="8244" width="1.28515625" style="86" customWidth="1"/>
    <col min="8245" max="8246" width="1" style="86" customWidth="1"/>
    <col min="8247" max="8247" width="2.140625" style="86" customWidth="1"/>
    <col min="8248" max="8248" width="7.5703125" style="86" customWidth="1"/>
    <col min="8249" max="8249" width="7.140625" style="86" customWidth="1"/>
    <col min="8250" max="8250" width="1.85546875" style="86" customWidth="1"/>
    <col min="8251" max="8251" width="5.7109375" style="86" customWidth="1"/>
    <col min="8252" max="8252" width="1" style="86" customWidth="1"/>
    <col min="8253" max="8253" width="8.7109375" style="86" customWidth="1"/>
    <col min="8254" max="8254" width="3.85546875" style="86" customWidth="1"/>
    <col min="8255" max="8255" width="1" style="86" customWidth="1"/>
    <col min="8256" max="8256" width="7.28515625" style="86" customWidth="1"/>
    <col min="8257" max="8257" width="1.85546875" style="86" customWidth="1"/>
    <col min="8258" max="8258" width="3.28515625" style="86" customWidth="1"/>
    <col min="8259" max="8259" width="1" style="86" customWidth="1"/>
    <col min="8260" max="8260" width="1.28515625" style="86" customWidth="1"/>
    <col min="8261" max="8261" width="4.5703125" style="86" customWidth="1"/>
    <col min="8262" max="8262" width="3.5703125" style="86" customWidth="1"/>
    <col min="8263" max="8263" width="6.5703125" style="86" customWidth="1"/>
    <col min="8264" max="8264" width="8.85546875" style="86"/>
    <col min="8265" max="8265" width="2.5703125" style="86" customWidth="1"/>
    <col min="8266" max="8266" width="4.28515625" style="86" customWidth="1"/>
    <col min="8267" max="8267" width="1.7109375" style="86" customWidth="1"/>
    <col min="8268" max="8268" width="2.5703125" style="86" customWidth="1"/>
    <col min="8269" max="8269" width="1.7109375" style="86" customWidth="1"/>
    <col min="8270" max="8270" width="8.7109375" style="86" customWidth="1"/>
    <col min="8271" max="8271" width="6.28515625" style="86" customWidth="1"/>
    <col min="8272" max="8272" width="2.140625" style="86" customWidth="1"/>
    <col min="8273" max="8276" width="1.7109375" style="86" customWidth="1"/>
    <col min="8277" max="8277" width="7.85546875" style="86" customWidth="1"/>
    <col min="8278" max="8278" width="8.42578125" style="86" customWidth="1"/>
    <col min="8279" max="8279" width="19.28515625" style="86" customWidth="1"/>
    <col min="8280" max="8280" width="1.28515625" style="86" customWidth="1"/>
    <col min="8281" max="8282" width="1" style="86" customWidth="1"/>
    <col min="8283" max="8283" width="2.140625" style="86" customWidth="1"/>
    <col min="8284" max="8284" width="7.5703125" style="86" customWidth="1"/>
    <col min="8285" max="8285" width="7.140625" style="86" customWidth="1"/>
    <col min="8286" max="8286" width="1.85546875" style="86" customWidth="1"/>
    <col min="8287" max="8287" width="5.7109375" style="86" customWidth="1"/>
    <col min="8288" max="8288" width="1" style="86" customWidth="1"/>
    <col min="8289" max="8289" width="8.7109375" style="86" customWidth="1"/>
    <col min="8290" max="8290" width="3.85546875" style="86" customWidth="1"/>
    <col min="8291" max="8291" width="1" style="86" customWidth="1"/>
    <col min="8292" max="8292" width="7.28515625" style="86" customWidth="1"/>
    <col min="8293" max="8293" width="1.85546875" style="86" customWidth="1"/>
    <col min="8294" max="8294" width="3.28515625" style="86" customWidth="1"/>
    <col min="8295" max="8295" width="1" style="86" customWidth="1"/>
    <col min="8296" max="8296" width="1.28515625" style="86" customWidth="1"/>
    <col min="8297" max="8297" width="4.5703125" style="86" customWidth="1"/>
    <col min="8298" max="8298" width="3.5703125" style="86" customWidth="1"/>
    <col min="8299" max="8299" width="6.5703125" style="86" customWidth="1"/>
    <col min="8300" max="8300" width="8.85546875" style="86"/>
    <col min="8301" max="8301" width="2.5703125" style="86" customWidth="1"/>
    <col min="8302" max="8302" width="4.28515625" style="86" customWidth="1"/>
    <col min="8303" max="8303" width="1.7109375" style="86" customWidth="1"/>
    <col min="8304" max="8304" width="2.5703125" style="86" customWidth="1"/>
    <col min="8305" max="8305" width="1.7109375" style="86" customWidth="1"/>
    <col min="8306" max="8306" width="8.7109375" style="86" customWidth="1"/>
    <col min="8307" max="8307" width="6.28515625" style="86" customWidth="1"/>
    <col min="8308" max="8308" width="2.140625" style="86" customWidth="1"/>
    <col min="8309" max="8312" width="1.7109375" style="86" customWidth="1"/>
    <col min="8313" max="8313" width="7.85546875" style="86" customWidth="1"/>
    <col min="8314" max="8314" width="8.42578125" style="86" customWidth="1"/>
    <col min="8315" max="8315" width="19.28515625" style="86" customWidth="1"/>
    <col min="8316" max="8316" width="1.28515625" style="86" customWidth="1"/>
    <col min="8317" max="8318" width="1" style="86" customWidth="1"/>
    <col min="8319" max="8319" width="2.140625" style="86" customWidth="1"/>
    <col min="8320" max="8320" width="7.5703125" style="86" customWidth="1"/>
    <col min="8321" max="8321" width="7.140625" style="86" customWidth="1"/>
    <col min="8322" max="8322" width="1.85546875" style="86" customWidth="1"/>
    <col min="8323" max="8323" width="5.7109375" style="86" customWidth="1"/>
    <col min="8324" max="8324" width="1" style="86" customWidth="1"/>
    <col min="8325" max="8325" width="8.7109375" style="86" customWidth="1"/>
    <col min="8326" max="8326" width="3.85546875" style="86" customWidth="1"/>
    <col min="8327" max="8327" width="1" style="86" customWidth="1"/>
    <col min="8328" max="8328" width="7.28515625" style="86" customWidth="1"/>
    <col min="8329" max="8329" width="1.85546875" style="86" customWidth="1"/>
    <col min="8330" max="8330" width="3.28515625" style="86" customWidth="1"/>
    <col min="8331" max="8331" width="1" style="86" customWidth="1"/>
    <col min="8332" max="8332" width="1.28515625" style="86" customWidth="1"/>
    <col min="8333" max="8333" width="4.5703125" style="86" customWidth="1"/>
    <col min="8334" max="8334" width="3.5703125" style="86" customWidth="1"/>
    <col min="8335" max="8335" width="6.5703125" style="86" customWidth="1"/>
    <col min="8336" max="8336" width="8.85546875" style="86"/>
    <col min="8337" max="8337" width="2.5703125" style="86" customWidth="1"/>
    <col min="8338" max="8338" width="4.28515625" style="86" customWidth="1"/>
    <col min="8339" max="8339" width="1.7109375" style="86" customWidth="1"/>
    <col min="8340" max="8340" width="2.5703125" style="86" customWidth="1"/>
    <col min="8341" max="8341" width="1.7109375" style="86" customWidth="1"/>
    <col min="8342" max="8342" width="8.7109375" style="86" customWidth="1"/>
    <col min="8343" max="8343" width="6.28515625" style="86" customWidth="1"/>
    <col min="8344" max="8344" width="2.140625" style="86" customWidth="1"/>
    <col min="8345" max="8348" width="1.7109375" style="86" customWidth="1"/>
    <col min="8349" max="8349" width="7.85546875" style="86" customWidth="1"/>
    <col min="8350" max="8350" width="8.42578125" style="86" customWidth="1"/>
    <col min="8351" max="8351" width="19.28515625" style="86" customWidth="1"/>
    <col min="8352" max="8352" width="1.28515625" style="86" customWidth="1"/>
    <col min="8353" max="8354" width="1" style="86" customWidth="1"/>
    <col min="8355" max="8355" width="2.140625" style="86" customWidth="1"/>
    <col min="8356" max="8356" width="7.5703125" style="86" customWidth="1"/>
    <col min="8357" max="8357" width="7.140625" style="86" customWidth="1"/>
    <col min="8358" max="8358" width="1.85546875" style="86" customWidth="1"/>
    <col min="8359" max="8359" width="5.7109375" style="86" customWidth="1"/>
    <col min="8360" max="8360" width="1" style="86" customWidth="1"/>
    <col min="8361" max="8361" width="8.7109375" style="86" customWidth="1"/>
    <col min="8362" max="8362" width="3.85546875" style="86" customWidth="1"/>
    <col min="8363" max="8363" width="1" style="86" customWidth="1"/>
    <col min="8364" max="8364" width="7.28515625" style="86" customWidth="1"/>
    <col min="8365" max="8365" width="1.85546875" style="86" customWidth="1"/>
    <col min="8366" max="8366" width="3.28515625" style="86" customWidth="1"/>
    <col min="8367" max="8367" width="1" style="86" customWidth="1"/>
    <col min="8368" max="8368" width="1.28515625" style="86" customWidth="1"/>
    <col min="8369" max="8369" width="4.5703125" style="86" customWidth="1"/>
    <col min="8370" max="8370" width="3.5703125" style="86" customWidth="1"/>
    <col min="8371" max="8371" width="6.5703125" style="86" customWidth="1"/>
    <col min="8372" max="8372" width="8.85546875" style="86"/>
    <col min="8373" max="8373" width="2.5703125" style="86" customWidth="1"/>
    <col min="8374" max="8374" width="4.28515625" style="86" customWidth="1"/>
    <col min="8375" max="8375" width="1.7109375" style="86" customWidth="1"/>
    <col min="8376" max="8376" width="2.5703125" style="86" customWidth="1"/>
    <col min="8377" max="8377" width="1.7109375" style="86" customWidth="1"/>
    <col min="8378" max="8378" width="8.7109375" style="86" customWidth="1"/>
    <col min="8379" max="8379" width="6.28515625" style="86" customWidth="1"/>
    <col min="8380" max="8380" width="2.140625" style="86" customWidth="1"/>
    <col min="8381" max="8384" width="1.7109375" style="86" customWidth="1"/>
    <col min="8385" max="8385" width="7.85546875" style="86" customWidth="1"/>
    <col min="8386" max="8386" width="8.42578125" style="86" customWidth="1"/>
    <col min="8387" max="8387" width="19.28515625" style="86" customWidth="1"/>
    <col min="8388" max="8388" width="1.28515625" style="86" customWidth="1"/>
    <col min="8389" max="8390" width="1" style="86" customWidth="1"/>
    <col min="8391" max="8391" width="2.140625" style="86" customWidth="1"/>
    <col min="8392" max="8392" width="7.5703125" style="86" customWidth="1"/>
    <col min="8393" max="8393" width="7.140625" style="86" customWidth="1"/>
    <col min="8394" max="8394" width="1.85546875" style="86" customWidth="1"/>
    <col min="8395" max="8395" width="5.7109375" style="86" customWidth="1"/>
    <col min="8396" max="8396" width="1" style="86" customWidth="1"/>
    <col min="8397" max="8397" width="8.7109375" style="86" customWidth="1"/>
    <col min="8398" max="8398" width="3.85546875" style="86" customWidth="1"/>
    <col min="8399" max="8399" width="1" style="86" customWidth="1"/>
    <col min="8400" max="8400" width="7.28515625" style="86" customWidth="1"/>
    <col min="8401" max="8401" width="1.85546875" style="86" customWidth="1"/>
    <col min="8402" max="8402" width="3.28515625" style="86" customWidth="1"/>
    <col min="8403" max="8403" width="1" style="86" customWidth="1"/>
    <col min="8404" max="8404" width="1.28515625" style="86" customWidth="1"/>
    <col min="8405" max="8405" width="4.5703125" style="86" customWidth="1"/>
    <col min="8406" max="8406" width="3.5703125" style="86" customWidth="1"/>
    <col min="8407" max="8407" width="6.5703125" style="86" customWidth="1"/>
    <col min="8408" max="8408" width="8.85546875" style="86"/>
    <col min="8409" max="8409" width="2.5703125" style="86" customWidth="1"/>
    <col min="8410" max="8410" width="4.28515625" style="86" customWidth="1"/>
    <col min="8411" max="8411" width="1.7109375" style="86" customWidth="1"/>
    <col min="8412" max="8412" width="2.5703125" style="86" customWidth="1"/>
    <col min="8413" max="8413" width="1.7109375" style="86" customWidth="1"/>
    <col min="8414" max="8414" width="8.7109375" style="86" customWidth="1"/>
    <col min="8415" max="8415" width="6.28515625" style="86" customWidth="1"/>
    <col min="8416" max="8416" width="2.140625" style="86" customWidth="1"/>
    <col min="8417" max="8420" width="1.7109375" style="86" customWidth="1"/>
    <col min="8421" max="8421" width="7.85546875" style="86" customWidth="1"/>
    <col min="8422" max="8422" width="8.42578125" style="86" customWidth="1"/>
    <col min="8423" max="8423" width="19.28515625" style="86" customWidth="1"/>
    <col min="8424" max="8424" width="1.28515625" style="86" customWidth="1"/>
    <col min="8425" max="8426" width="1" style="86" customWidth="1"/>
    <col min="8427" max="8427" width="2.140625" style="86" customWidth="1"/>
    <col min="8428" max="8428" width="7.5703125" style="86" customWidth="1"/>
    <col min="8429" max="8429" width="7.140625" style="86" customWidth="1"/>
    <col min="8430" max="8430" width="1.85546875" style="86" customWidth="1"/>
    <col min="8431" max="8431" width="5.7109375" style="86" customWidth="1"/>
    <col min="8432" max="8432" width="1" style="86" customWidth="1"/>
    <col min="8433" max="8433" width="8.7109375" style="86" customWidth="1"/>
    <col min="8434" max="8434" width="3.85546875" style="86" customWidth="1"/>
    <col min="8435" max="8435" width="1" style="86" customWidth="1"/>
    <col min="8436" max="8436" width="7.28515625" style="86" customWidth="1"/>
    <col min="8437" max="8437" width="1.85546875" style="86" customWidth="1"/>
    <col min="8438" max="8438" width="3.28515625" style="86" customWidth="1"/>
    <col min="8439" max="8439" width="1" style="86" customWidth="1"/>
    <col min="8440" max="8440" width="1.28515625" style="86" customWidth="1"/>
    <col min="8441" max="8441" width="4.5703125" style="86" customWidth="1"/>
    <col min="8442" max="8442" width="3.5703125" style="86" customWidth="1"/>
    <col min="8443" max="8443" width="6.5703125" style="86" customWidth="1"/>
    <col min="8444" max="8448" width="8.85546875" style="86"/>
    <col min="8449" max="8449" width="2.5703125" style="86" customWidth="1"/>
    <col min="8450" max="8450" width="4.28515625" style="86" customWidth="1"/>
    <col min="8451" max="8451" width="1.7109375" style="86" customWidth="1"/>
    <col min="8452" max="8452" width="2.5703125" style="86" customWidth="1"/>
    <col min="8453" max="8453" width="1.7109375" style="86" customWidth="1"/>
    <col min="8454" max="8454" width="8.7109375" style="86" customWidth="1"/>
    <col min="8455" max="8455" width="6.28515625" style="86" customWidth="1"/>
    <col min="8456" max="8456" width="2.140625" style="86" customWidth="1"/>
    <col min="8457" max="8460" width="1.7109375" style="86" customWidth="1"/>
    <col min="8461" max="8461" width="7.85546875" style="86" customWidth="1"/>
    <col min="8462" max="8462" width="8.42578125" style="86" customWidth="1"/>
    <col min="8463" max="8463" width="19.28515625" style="86" customWidth="1"/>
    <col min="8464" max="8464" width="1.28515625" style="86" customWidth="1"/>
    <col min="8465" max="8466" width="1" style="86" customWidth="1"/>
    <col min="8467" max="8467" width="2.140625" style="86" customWidth="1"/>
    <col min="8468" max="8468" width="7.5703125" style="86" customWidth="1"/>
    <col min="8469" max="8469" width="7.140625" style="86" customWidth="1"/>
    <col min="8470" max="8470" width="1.85546875" style="86" customWidth="1"/>
    <col min="8471" max="8471" width="5.7109375" style="86" customWidth="1"/>
    <col min="8472" max="8472" width="1" style="86" customWidth="1"/>
    <col min="8473" max="8473" width="8.7109375" style="86" customWidth="1"/>
    <col min="8474" max="8474" width="3.85546875" style="86" customWidth="1"/>
    <col min="8475" max="8475" width="1" style="86" customWidth="1"/>
    <col min="8476" max="8476" width="7.28515625" style="86" customWidth="1"/>
    <col min="8477" max="8477" width="1.85546875" style="86" customWidth="1"/>
    <col min="8478" max="8478" width="3.28515625" style="86" customWidth="1"/>
    <col min="8479" max="8479" width="1" style="86" customWidth="1"/>
    <col min="8480" max="8480" width="1.28515625" style="86" customWidth="1"/>
    <col min="8481" max="8481" width="4.5703125" style="86" customWidth="1"/>
    <col min="8482" max="8482" width="3.5703125" style="86" customWidth="1"/>
    <col min="8483" max="8483" width="6.5703125" style="86" customWidth="1"/>
    <col min="8484" max="8484" width="8.85546875" style="86"/>
    <col min="8485" max="8485" width="2.5703125" style="86" customWidth="1"/>
    <col min="8486" max="8486" width="4.28515625" style="86" customWidth="1"/>
    <col min="8487" max="8487" width="1.7109375" style="86" customWidth="1"/>
    <col min="8488" max="8488" width="2.5703125" style="86" customWidth="1"/>
    <col min="8489" max="8489" width="1.7109375" style="86" customWidth="1"/>
    <col min="8490" max="8490" width="8.7109375" style="86" customWidth="1"/>
    <col min="8491" max="8491" width="6.28515625" style="86" customWidth="1"/>
    <col min="8492" max="8492" width="2.140625" style="86" customWidth="1"/>
    <col min="8493" max="8496" width="1.7109375" style="86" customWidth="1"/>
    <col min="8497" max="8497" width="7.85546875" style="86" customWidth="1"/>
    <col min="8498" max="8498" width="8.42578125" style="86" customWidth="1"/>
    <col min="8499" max="8499" width="19.28515625" style="86" customWidth="1"/>
    <col min="8500" max="8500" width="1.28515625" style="86" customWidth="1"/>
    <col min="8501" max="8502" width="1" style="86" customWidth="1"/>
    <col min="8503" max="8503" width="2.140625" style="86" customWidth="1"/>
    <col min="8504" max="8504" width="7.5703125" style="86" customWidth="1"/>
    <col min="8505" max="8505" width="7.140625" style="86" customWidth="1"/>
    <col min="8506" max="8506" width="1.85546875" style="86" customWidth="1"/>
    <col min="8507" max="8507" width="5.7109375" style="86" customWidth="1"/>
    <col min="8508" max="8508" width="1" style="86" customWidth="1"/>
    <col min="8509" max="8509" width="8.7109375" style="86" customWidth="1"/>
    <col min="8510" max="8510" width="3.85546875" style="86" customWidth="1"/>
    <col min="8511" max="8511" width="1" style="86" customWidth="1"/>
    <col min="8512" max="8512" width="7.28515625" style="86" customWidth="1"/>
    <col min="8513" max="8513" width="1.85546875" style="86" customWidth="1"/>
    <col min="8514" max="8514" width="3.28515625" style="86" customWidth="1"/>
    <col min="8515" max="8515" width="1" style="86" customWidth="1"/>
    <col min="8516" max="8516" width="1.28515625" style="86" customWidth="1"/>
    <col min="8517" max="8517" width="4.5703125" style="86" customWidth="1"/>
    <col min="8518" max="8518" width="3.5703125" style="86" customWidth="1"/>
    <col min="8519" max="8519" width="6.5703125" style="86" customWidth="1"/>
    <col min="8520" max="8520" width="8.85546875" style="86"/>
    <col min="8521" max="8521" width="2.5703125" style="86" customWidth="1"/>
    <col min="8522" max="8522" width="4.28515625" style="86" customWidth="1"/>
    <col min="8523" max="8523" width="1.7109375" style="86" customWidth="1"/>
    <col min="8524" max="8524" width="2.5703125" style="86" customWidth="1"/>
    <col min="8525" max="8525" width="1.7109375" style="86" customWidth="1"/>
    <col min="8526" max="8526" width="8.7109375" style="86" customWidth="1"/>
    <col min="8527" max="8527" width="6.28515625" style="86" customWidth="1"/>
    <col min="8528" max="8528" width="2.140625" style="86" customWidth="1"/>
    <col min="8529" max="8532" width="1.7109375" style="86" customWidth="1"/>
    <col min="8533" max="8533" width="7.85546875" style="86" customWidth="1"/>
    <col min="8534" max="8534" width="8.42578125" style="86" customWidth="1"/>
    <col min="8535" max="8535" width="19.28515625" style="86" customWidth="1"/>
    <col min="8536" max="8536" width="1.28515625" style="86" customWidth="1"/>
    <col min="8537" max="8538" width="1" style="86" customWidth="1"/>
    <col min="8539" max="8539" width="2.140625" style="86" customWidth="1"/>
    <col min="8540" max="8540" width="7.5703125" style="86" customWidth="1"/>
    <col min="8541" max="8541" width="7.140625" style="86" customWidth="1"/>
    <col min="8542" max="8542" width="1.85546875" style="86" customWidth="1"/>
    <col min="8543" max="8543" width="5.7109375" style="86" customWidth="1"/>
    <col min="8544" max="8544" width="1" style="86" customWidth="1"/>
    <col min="8545" max="8545" width="8.7109375" style="86" customWidth="1"/>
    <col min="8546" max="8546" width="3.85546875" style="86" customWidth="1"/>
    <col min="8547" max="8547" width="1" style="86" customWidth="1"/>
    <col min="8548" max="8548" width="7.28515625" style="86" customWidth="1"/>
    <col min="8549" max="8549" width="1.85546875" style="86" customWidth="1"/>
    <col min="8550" max="8550" width="3.28515625" style="86" customWidth="1"/>
    <col min="8551" max="8551" width="1" style="86" customWidth="1"/>
    <col min="8552" max="8552" width="1.28515625" style="86" customWidth="1"/>
    <col min="8553" max="8553" width="4.5703125" style="86" customWidth="1"/>
    <col min="8554" max="8554" width="3.5703125" style="86" customWidth="1"/>
    <col min="8555" max="8555" width="6.5703125" style="86" customWidth="1"/>
    <col min="8556" max="8556" width="8.85546875" style="86"/>
    <col min="8557" max="8557" width="2.5703125" style="86" customWidth="1"/>
    <col min="8558" max="8558" width="4.28515625" style="86" customWidth="1"/>
    <col min="8559" max="8559" width="1.7109375" style="86" customWidth="1"/>
    <col min="8560" max="8560" width="2.5703125" style="86" customWidth="1"/>
    <col min="8561" max="8561" width="1.7109375" style="86" customWidth="1"/>
    <col min="8562" max="8562" width="8.7109375" style="86" customWidth="1"/>
    <col min="8563" max="8563" width="6.28515625" style="86" customWidth="1"/>
    <col min="8564" max="8564" width="2.140625" style="86" customWidth="1"/>
    <col min="8565" max="8568" width="1.7109375" style="86" customWidth="1"/>
    <col min="8569" max="8569" width="7.85546875" style="86" customWidth="1"/>
    <col min="8570" max="8570" width="8.42578125" style="86" customWidth="1"/>
    <col min="8571" max="8571" width="19.28515625" style="86" customWidth="1"/>
    <col min="8572" max="8572" width="1.28515625" style="86" customWidth="1"/>
    <col min="8573" max="8574" width="1" style="86" customWidth="1"/>
    <col min="8575" max="8575" width="2.140625" style="86" customWidth="1"/>
    <col min="8576" max="8576" width="7.5703125" style="86" customWidth="1"/>
    <col min="8577" max="8577" width="7.140625" style="86" customWidth="1"/>
    <col min="8578" max="8578" width="1.85546875" style="86" customWidth="1"/>
    <col min="8579" max="8579" width="5.7109375" style="86" customWidth="1"/>
    <col min="8580" max="8580" width="1" style="86" customWidth="1"/>
    <col min="8581" max="8581" width="8.7109375" style="86" customWidth="1"/>
    <col min="8582" max="8582" width="3.85546875" style="86" customWidth="1"/>
    <col min="8583" max="8583" width="1" style="86" customWidth="1"/>
    <col min="8584" max="8584" width="7.28515625" style="86" customWidth="1"/>
    <col min="8585" max="8585" width="1.85546875" style="86" customWidth="1"/>
    <col min="8586" max="8586" width="3.28515625" style="86" customWidth="1"/>
    <col min="8587" max="8587" width="1" style="86" customWidth="1"/>
    <col min="8588" max="8588" width="1.28515625" style="86" customWidth="1"/>
    <col min="8589" max="8589" width="4.5703125" style="86" customWidth="1"/>
    <col min="8590" max="8590" width="3.5703125" style="86" customWidth="1"/>
    <col min="8591" max="8591" width="6.5703125" style="86" customWidth="1"/>
    <col min="8592" max="8592" width="8.85546875" style="86"/>
    <col min="8593" max="8593" width="2.5703125" style="86" customWidth="1"/>
    <col min="8594" max="8594" width="4.28515625" style="86" customWidth="1"/>
    <col min="8595" max="8595" width="1.7109375" style="86" customWidth="1"/>
    <col min="8596" max="8596" width="2.5703125" style="86" customWidth="1"/>
    <col min="8597" max="8597" width="1.7109375" style="86" customWidth="1"/>
    <col min="8598" max="8598" width="8.7109375" style="86" customWidth="1"/>
    <col min="8599" max="8599" width="6.28515625" style="86" customWidth="1"/>
    <col min="8600" max="8600" width="2.140625" style="86" customWidth="1"/>
    <col min="8601" max="8604" width="1.7109375" style="86" customWidth="1"/>
    <col min="8605" max="8605" width="7.85546875" style="86" customWidth="1"/>
    <col min="8606" max="8606" width="8.42578125" style="86" customWidth="1"/>
    <col min="8607" max="8607" width="19.28515625" style="86" customWidth="1"/>
    <col min="8608" max="8608" width="1.28515625" style="86" customWidth="1"/>
    <col min="8609" max="8610" width="1" style="86" customWidth="1"/>
    <col min="8611" max="8611" width="2.140625" style="86" customWidth="1"/>
    <col min="8612" max="8612" width="7.5703125" style="86" customWidth="1"/>
    <col min="8613" max="8613" width="7.140625" style="86" customWidth="1"/>
    <col min="8614" max="8614" width="1.85546875" style="86" customWidth="1"/>
    <col min="8615" max="8615" width="5.7109375" style="86" customWidth="1"/>
    <col min="8616" max="8616" width="1" style="86" customWidth="1"/>
    <col min="8617" max="8617" width="8.7109375" style="86" customWidth="1"/>
    <col min="8618" max="8618" width="3.85546875" style="86" customWidth="1"/>
    <col min="8619" max="8619" width="1" style="86" customWidth="1"/>
    <col min="8620" max="8620" width="7.28515625" style="86" customWidth="1"/>
    <col min="8621" max="8621" width="1.85546875" style="86" customWidth="1"/>
    <col min="8622" max="8622" width="3.28515625" style="86" customWidth="1"/>
    <col min="8623" max="8623" width="1" style="86" customWidth="1"/>
    <col min="8624" max="8624" width="1.28515625" style="86" customWidth="1"/>
    <col min="8625" max="8625" width="4.5703125" style="86" customWidth="1"/>
    <col min="8626" max="8626" width="3.5703125" style="86" customWidth="1"/>
    <col min="8627" max="8627" width="6.5703125" style="86" customWidth="1"/>
    <col min="8628" max="8628" width="8.85546875" style="86"/>
    <col min="8629" max="8629" width="2.5703125" style="86" customWidth="1"/>
    <col min="8630" max="8630" width="4.28515625" style="86" customWidth="1"/>
    <col min="8631" max="8631" width="1.7109375" style="86" customWidth="1"/>
    <col min="8632" max="8632" width="2.5703125" style="86" customWidth="1"/>
    <col min="8633" max="8633" width="1.7109375" style="86" customWidth="1"/>
    <col min="8634" max="8634" width="8.7109375" style="86" customWidth="1"/>
    <col min="8635" max="8635" width="6.28515625" style="86" customWidth="1"/>
    <col min="8636" max="8636" width="2.140625" style="86" customWidth="1"/>
    <col min="8637" max="8640" width="1.7109375" style="86" customWidth="1"/>
    <col min="8641" max="8641" width="7.85546875" style="86" customWidth="1"/>
    <col min="8642" max="8642" width="8.42578125" style="86" customWidth="1"/>
    <col min="8643" max="8643" width="19.28515625" style="86" customWidth="1"/>
    <col min="8644" max="8644" width="1.28515625" style="86" customWidth="1"/>
    <col min="8645" max="8646" width="1" style="86" customWidth="1"/>
    <col min="8647" max="8647" width="2.140625" style="86" customWidth="1"/>
    <col min="8648" max="8648" width="7.5703125" style="86" customWidth="1"/>
    <col min="8649" max="8649" width="7.140625" style="86" customWidth="1"/>
    <col min="8650" max="8650" width="1.85546875" style="86" customWidth="1"/>
    <col min="8651" max="8651" width="5.7109375" style="86" customWidth="1"/>
    <col min="8652" max="8652" width="1" style="86" customWidth="1"/>
    <col min="8653" max="8653" width="8.7109375" style="86" customWidth="1"/>
    <col min="8654" max="8654" width="3.85546875" style="86" customWidth="1"/>
    <col min="8655" max="8655" width="1" style="86" customWidth="1"/>
    <col min="8656" max="8656" width="7.28515625" style="86" customWidth="1"/>
    <col min="8657" max="8657" width="1.85546875" style="86" customWidth="1"/>
    <col min="8658" max="8658" width="3.28515625" style="86" customWidth="1"/>
    <col min="8659" max="8659" width="1" style="86" customWidth="1"/>
    <col min="8660" max="8660" width="1.28515625" style="86" customWidth="1"/>
    <col min="8661" max="8661" width="4.5703125" style="86" customWidth="1"/>
    <col min="8662" max="8662" width="3.5703125" style="86" customWidth="1"/>
    <col min="8663" max="8663" width="6.5703125" style="86" customWidth="1"/>
    <col min="8664" max="8664" width="8.85546875" style="86"/>
    <col min="8665" max="8665" width="2.5703125" style="86" customWidth="1"/>
    <col min="8666" max="8666" width="4.28515625" style="86" customWidth="1"/>
    <col min="8667" max="8667" width="1.7109375" style="86" customWidth="1"/>
    <col min="8668" max="8668" width="2.5703125" style="86" customWidth="1"/>
    <col min="8669" max="8669" width="1.7109375" style="86" customWidth="1"/>
    <col min="8670" max="8670" width="8.7109375" style="86" customWidth="1"/>
    <col min="8671" max="8671" width="6.28515625" style="86" customWidth="1"/>
    <col min="8672" max="8672" width="2.140625" style="86" customWidth="1"/>
    <col min="8673" max="8676" width="1.7109375" style="86" customWidth="1"/>
    <col min="8677" max="8677" width="7.85546875" style="86" customWidth="1"/>
    <col min="8678" max="8678" width="8.42578125" style="86" customWidth="1"/>
    <col min="8679" max="8679" width="19.28515625" style="86" customWidth="1"/>
    <col min="8680" max="8680" width="1.28515625" style="86" customWidth="1"/>
    <col min="8681" max="8682" width="1" style="86" customWidth="1"/>
    <col min="8683" max="8683" width="2.140625" style="86" customWidth="1"/>
    <col min="8684" max="8684" width="7.5703125" style="86" customWidth="1"/>
    <col min="8685" max="8685" width="7.140625" style="86" customWidth="1"/>
    <col min="8686" max="8686" width="1.85546875" style="86" customWidth="1"/>
    <col min="8687" max="8687" width="5.7109375" style="86" customWidth="1"/>
    <col min="8688" max="8688" width="1" style="86" customWidth="1"/>
    <col min="8689" max="8689" width="8.7109375" style="86" customWidth="1"/>
    <col min="8690" max="8690" width="3.85546875" style="86" customWidth="1"/>
    <col min="8691" max="8691" width="1" style="86" customWidth="1"/>
    <col min="8692" max="8692" width="7.28515625" style="86" customWidth="1"/>
    <col min="8693" max="8693" width="1.85546875" style="86" customWidth="1"/>
    <col min="8694" max="8694" width="3.28515625" style="86" customWidth="1"/>
    <col min="8695" max="8695" width="1" style="86" customWidth="1"/>
    <col min="8696" max="8696" width="1.28515625" style="86" customWidth="1"/>
    <col min="8697" max="8697" width="4.5703125" style="86" customWidth="1"/>
    <col min="8698" max="8698" width="3.5703125" style="86" customWidth="1"/>
    <col min="8699" max="8699" width="6.5703125" style="86" customWidth="1"/>
    <col min="8700" max="8704" width="8.85546875" style="86"/>
    <col min="8705" max="8705" width="2.5703125" style="86" customWidth="1"/>
    <col min="8706" max="8706" width="4.28515625" style="86" customWidth="1"/>
    <col min="8707" max="8707" width="1.7109375" style="86" customWidth="1"/>
    <col min="8708" max="8708" width="2.5703125" style="86" customWidth="1"/>
    <col min="8709" max="8709" width="1.7109375" style="86" customWidth="1"/>
    <col min="8710" max="8710" width="8.7109375" style="86" customWidth="1"/>
    <col min="8711" max="8711" width="6.28515625" style="86" customWidth="1"/>
    <col min="8712" max="8712" width="2.140625" style="86" customWidth="1"/>
    <col min="8713" max="8716" width="1.7109375" style="86" customWidth="1"/>
    <col min="8717" max="8717" width="7.85546875" style="86" customWidth="1"/>
    <col min="8718" max="8718" width="8.42578125" style="86" customWidth="1"/>
    <col min="8719" max="8719" width="19.28515625" style="86" customWidth="1"/>
    <col min="8720" max="8720" width="1.28515625" style="86" customWidth="1"/>
    <col min="8721" max="8722" width="1" style="86" customWidth="1"/>
    <col min="8723" max="8723" width="2.140625" style="86" customWidth="1"/>
    <col min="8724" max="8724" width="7.5703125" style="86" customWidth="1"/>
    <col min="8725" max="8725" width="7.140625" style="86" customWidth="1"/>
    <col min="8726" max="8726" width="1.85546875" style="86" customWidth="1"/>
    <col min="8727" max="8727" width="5.7109375" style="86" customWidth="1"/>
    <col min="8728" max="8728" width="1" style="86" customWidth="1"/>
    <col min="8729" max="8729" width="8.7109375" style="86" customWidth="1"/>
    <col min="8730" max="8730" width="3.85546875" style="86" customWidth="1"/>
    <col min="8731" max="8731" width="1" style="86" customWidth="1"/>
    <col min="8732" max="8732" width="7.28515625" style="86" customWidth="1"/>
    <col min="8733" max="8733" width="1.85546875" style="86" customWidth="1"/>
    <col min="8734" max="8734" width="3.28515625" style="86" customWidth="1"/>
    <col min="8735" max="8735" width="1" style="86" customWidth="1"/>
    <col min="8736" max="8736" width="1.28515625" style="86" customWidth="1"/>
    <col min="8737" max="8737" width="4.5703125" style="86" customWidth="1"/>
    <col min="8738" max="8738" width="3.5703125" style="86" customWidth="1"/>
    <col min="8739" max="8739" width="6.5703125" style="86" customWidth="1"/>
    <col min="8740" max="8740" width="8.85546875" style="86"/>
    <col min="8741" max="8741" width="2.5703125" style="86" customWidth="1"/>
    <col min="8742" max="8742" width="4.28515625" style="86" customWidth="1"/>
    <col min="8743" max="8743" width="1.7109375" style="86" customWidth="1"/>
    <col min="8744" max="8744" width="2.5703125" style="86" customWidth="1"/>
    <col min="8745" max="8745" width="1.7109375" style="86" customWidth="1"/>
    <col min="8746" max="8746" width="8.7109375" style="86" customWidth="1"/>
    <col min="8747" max="8747" width="6.28515625" style="86" customWidth="1"/>
    <col min="8748" max="8748" width="2.140625" style="86" customWidth="1"/>
    <col min="8749" max="8752" width="1.7109375" style="86" customWidth="1"/>
    <col min="8753" max="8753" width="7.85546875" style="86" customWidth="1"/>
    <col min="8754" max="8754" width="8.42578125" style="86" customWidth="1"/>
    <col min="8755" max="8755" width="19.28515625" style="86" customWidth="1"/>
    <col min="8756" max="8756" width="1.28515625" style="86" customWidth="1"/>
    <col min="8757" max="8758" width="1" style="86" customWidth="1"/>
    <col min="8759" max="8759" width="2.140625" style="86" customWidth="1"/>
    <col min="8760" max="8760" width="7.5703125" style="86" customWidth="1"/>
    <col min="8761" max="8761" width="7.140625" style="86" customWidth="1"/>
    <col min="8762" max="8762" width="1.85546875" style="86" customWidth="1"/>
    <col min="8763" max="8763" width="5.7109375" style="86" customWidth="1"/>
    <col min="8764" max="8764" width="1" style="86" customWidth="1"/>
    <col min="8765" max="8765" width="8.7109375" style="86" customWidth="1"/>
    <col min="8766" max="8766" width="3.85546875" style="86" customWidth="1"/>
    <col min="8767" max="8767" width="1" style="86" customWidth="1"/>
    <col min="8768" max="8768" width="7.28515625" style="86" customWidth="1"/>
    <col min="8769" max="8769" width="1.85546875" style="86" customWidth="1"/>
    <col min="8770" max="8770" width="3.28515625" style="86" customWidth="1"/>
    <col min="8771" max="8771" width="1" style="86" customWidth="1"/>
    <col min="8772" max="8772" width="1.28515625" style="86" customWidth="1"/>
    <col min="8773" max="8773" width="4.5703125" style="86" customWidth="1"/>
    <col min="8774" max="8774" width="3.5703125" style="86" customWidth="1"/>
    <col min="8775" max="8775" width="6.5703125" style="86" customWidth="1"/>
    <col min="8776" max="8776" width="8.85546875" style="86"/>
    <col min="8777" max="8777" width="2.5703125" style="86" customWidth="1"/>
    <col min="8778" max="8778" width="4.28515625" style="86" customWidth="1"/>
    <col min="8779" max="8779" width="1.7109375" style="86" customWidth="1"/>
    <col min="8780" max="8780" width="2.5703125" style="86" customWidth="1"/>
    <col min="8781" max="8781" width="1.7109375" style="86" customWidth="1"/>
    <col min="8782" max="8782" width="8.7109375" style="86" customWidth="1"/>
    <col min="8783" max="8783" width="6.28515625" style="86" customWidth="1"/>
    <col min="8784" max="8784" width="2.140625" style="86" customWidth="1"/>
    <col min="8785" max="8788" width="1.7109375" style="86" customWidth="1"/>
    <col min="8789" max="8789" width="7.85546875" style="86" customWidth="1"/>
    <col min="8790" max="8790" width="8.42578125" style="86" customWidth="1"/>
    <col min="8791" max="8791" width="19.28515625" style="86" customWidth="1"/>
    <col min="8792" max="8792" width="1.28515625" style="86" customWidth="1"/>
    <col min="8793" max="8794" width="1" style="86" customWidth="1"/>
    <col min="8795" max="8795" width="2.140625" style="86" customWidth="1"/>
    <col min="8796" max="8796" width="7.5703125" style="86" customWidth="1"/>
    <col min="8797" max="8797" width="7.140625" style="86" customWidth="1"/>
    <col min="8798" max="8798" width="1.85546875" style="86" customWidth="1"/>
    <col min="8799" max="8799" width="5.7109375" style="86" customWidth="1"/>
    <col min="8800" max="8800" width="1" style="86" customWidth="1"/>
    <col min="8801" max="8801" width="8.7109375" style="86" customWidth="1"/>
    <col min="8802" max="8802" width="3.85546875" style="86" customWidth="1"/>
    <col min="8803" max="8803" width="1" style="86" customWidth="1"/>
    <col min="8804" max="8804" width="7.28515625" style="86" customWidth="1"/>
    <col min="8805" max="8805" width="1.85546875" style="86" customWidth="1"/>
    <col min="8806" max="8806" width="3.28515625" style="86" customWidth="1"/>
    <col min="8807" max="8807" width="1" style="86" customWidth="1"/>
    <col min="8808" max="8808" width="1.28515625" style="86" customWidth="1"/>
    <col min="8809" max="8809" width="4.5703125" style="86" customWidth="1"/>
    <col min="8810" max="8810" width="3.5703125" style="86" customWidth="1"/>
    <col min="8811" max="8811" width="6.5703125" style="86" customWidth="1"/>
    <col min="8812" max="8812" width="8.85546875" style="86"/>
    <col min="8813" max="8813" width="2.5703125" style="86" customWidth="1"/>
    <col min="8814" max="8814" width="4.28515625" style="86" customWidth="1"/>
    <col min="8815" max="8815" width="1.7109375" style="86" customWidth="1"/>
    <col min="8816" max="8816" width="2.5703125" style="86" customWidth="1"/>
    <col min="8817" max="8817" width="1.7109375" style="86" customWidth="1"/>
    <col min="8818" max="8818" width="8.7109375" style="86" customWidth="1"/>
    <col min="8819" max="8819" width="6.28515625" style="86" customWidth="1"/>
    <col min="8820" max="8820" width="2.140625" style="86" customWidth="1"/>
    <col min="8821" max="8824" width="1.7109375" style="86" customWidth="1"/>
    <col min="8825" max="8825" width="7.85546875" style="86" customWidth="1"/>
    <col min="8826" max="8826" width="8.42578125" style="86" customWidth="1"/>
    <col min="8827" max="8827" width="19.28515625" style="86" customWidth="1"/>
    <col min="8828" max="8828" width="1.28515625" style="86" customWidth="1"/>
    <col min="8829" max="8830" width="1" style="86" customWidth="1"/>
    <col min="8831" max="8831" width="2.140625" style="86" customWidth="1"/>
    <col min="8832" max="8832" width="7.5703125" style="86" customWidth="1"/>
    <col min="8833" max="8833" width="7.140625" style="86" customWidth="1"/>
    <col min="8834" max="8834" width="1.85546875" style="86" customWidth="1"/>
    <col min="8835" max="8835" width="5.7109375" style="86" customWidth="1"/>
    <col min="8836" max="8836" width="1" style="86" customWidth="1"/>
    <col min="8837" max="8837" width="8.7109375" style="86" customWidth="1"/>
    <col min="8838" max="8838" width="3.85546875" style="86" customWidth="1"/>
    <col min="8839" max="8839" width="1" style="86" customWidth="1"/>
    <col min="8840" max="8840" width="7.28515625" style="86" customWidth="1"/>
    <col min="8841" max="8841" width="1.85546875" style="86" customWidth="1"/>
    <col min="8842" max="8842" width="3.28515625" style="86" customWidth="1"/>
    <col min="8843" max="8843" width="1" style="86" customWidth="1"/>
    <col min="8844" max="8844" width="1.28515625" style="86" customWidth="1"/>
    <col min="8845" max="8845" width="4.5703125" style="86" customWidth="1"/>
    <col min="8846" max="8846" width="3.5703125" style="86" customWidth="1"/>
    <col min="8847" max="8847" width="6.5703125" style="86" customWidth="1"/>
    <col min="8848" max="8848" width="8.85546875" style="86"/>
    <col min="8849" max="8849" width="2.5703125" style="86" customWidth="1"/>
    <col min="8850" max="8850" width="4.28515625" style="86" customWidth="1"/>
    <col min="8851" max="8851" width="1.7109375" style="86" customWidth="1"/>
    <col min="8852" max="8852" width="2.5703125" style="86" customWidth="1"/>
    <col min="8853" max="8853" width="1.7109375" style="86" customWidth="1"/>
    <col min="8854" max="8854" width="8.7109375" style="86" customWidth="1"/>
    <col min="8855" max="8855" width="6.28515625" style="86" customWidth="1"/>
    <col min="8856" max="8856" width="2.140625" style="86" customWidth="1"/>
    <col min="8857" max="8860" width="1.7109375" style="86" customWidth="1"/>
    <col min="8861" max="8861" width="7.85546875" style="86" customWidth="1"/>
    <col min="8862" max="8862" width="8.42578125" style="86" customWidth="1"/>
    <col min="8863" max="8863" width="19.28515625" style="86" customWidth="1"/>
    <col min="8864" max="8864" width="1.28515625" style="86" customWidth="1"/>
    <col min="8865" max="8866" width="1" style="86" customWidth="1"/>
    <col min="8867" max="8867" width="2.140625" style="86" customWidth="1"/>
    <col min="8868" max="8868" width="7.5703125" style="86" customWidth="1"/>
    <col min="8869" max="8869" width="7.140625" style="86" customWidth="1"/>
    <col min="8870" max="8870" width="1.85546875" style="86" customWidth="1"/>
    <col min="8871" max="8871" width="5.7109375" style="86" customWidth="1"/>
    <col min="8872" max="8872" width="1" style="86" customWidth="1"/>
    <col min="8873" max="8873" width="8.7109375" style="86" customWidth="1"/>
    <col min="8874" max="8874" width="3.85546875" style="86" customWidth="1"/>
    <col min="8875" max="8875" width="1" style="86" customWidth="1"/>
    <col min="8876" max="8876" width="7.28515625" style="86" customWidth="1"/>
    <col min="8877" max="8877" width="1.85546875" style="86" customWidth="1"/>
    <col min="8878" max="8878" width="3.28515625" style="86" customWidth="1"/>
    <col min="8879" max="8879" width="1" style="86" customWidth="1"/>
    <col min="8880" max="8880" width="1.28515625" style="86" customWidth="1"/>
    <col min="8881" max="8881" width="4.5703125" style="86" customWidth="1"/>
    <col min="8882" max="8882" width="3.5703125" style="86" customWidth="1"/>
    <col min="8883" max="8883" width="6.5703125" style="86" customWidth="1"/>
    <col min="8884" max="8884" width="8.85546875" style="86"/>
    <col min="8885" max="8885" width="2.5703125" style="86" customWidth="1"/>
    <col min="8886" max="8886" width="4.28515625" style="86" customWidth="1"/>
    <col min="8887" max="8887" width="1.7109375" style="86" customWidth="1"/>
    <col min="8888" max="8888" width="2.5703125" style="86" customWidth="1"/>
    <col min="8889" max="8889" width="1.7109375" style="86" customWidth="1"/>
    <col min="8890" max="8890" width="8.7109375" style="86" customWidth="1"/>
    <col min="8891" max="8891" width="6.28515625" style="86" customWidth="1"/>
    <col min="8892" max="8892" width="2.140625" style="86" customWidth="1"/>
    <col min="8893" max="8896" width="1.7109375" style="86" customWidth="1"/>
    <col min="8897" max="8897" width="7.85546875" style="86" customWidth="1"/>
    <col min="8898" max="8898" width="8.42578125" style="86" customWidth="1"/>
    <col min="8899" max="8899" width="19.28515625" style="86" customWidth="1"/>
    <col min="8900" max="8900" width="1.28515625" style="86" customWidth="1"/>
    <col min="8901" max="8902" width="1" style="86" customWidth="1"/>
    <col min="8903" max="8903" width="2.140625" style="86" customWidth="1"/>
    <col min="8904" max="8904" width="7.5703125" style="86" customWidth="1"/>
    <col min="8905" max="8905" width="7.140625" style="86" customWidth="1"/>
    <col min="8906" max="8906" width="1.85546875" style="86" customWidth="1"/>
    <col min="8907" max="8907" width="5.7109375" style="86" customWidth="1"/>
    <col min="8908" max="8908" width="1" style="86" customWidth="1"/>
    <col min="8909" max="8909" width="8.7109375" style="86" customWidth="1"/>
    <col min="8910" max="8910" width="3.85546875" style="86" customWidth="1"/>
    <col min="8911" max="8911" width="1" style="86" customWidth="1"/>
    <col min="8912" max="8912" width="7.28515625" style="86" customWidth="1"/>
    <col min="8913" max="8913" width="1.85546875" style="86" customWidth="1"/>
    <col min="8914" max="8914" width="3.28515625" style="86" customWidth="1"/>
    <col min="8915" max="8915" width="1" style="86" customWidth="1"/>
    <col min="8916" max="8916" width="1.28515625" style="86" customWidth="1"/>
    <col min="8917" max="8917" width="4.5703125" style="86" customWidth="1"/>
    <col min="8918" max="8918" width="3.5703125" style="86" customWidth="1"/>
    <col min="8919" max="8919" width="6.5703125" style="86" customWidth="1"/>
    <col min="8920" max="8920" width="8.85546875" style="86"/>
    <col min="8921" max="8921" width="2.5703125" style="86" customWidth="1"/>
    <col min="8922" max="8922" width="4.28515625" style="86" customWidth="1"/>
    <col min="8923" max="8923" width="1.7109375" style="86" customWidth="1"/>
    <col min="8924" max="8924" width="2.5703125" style="86" customWidth="1"/>
    <col min="8925" max="8925" width="1.7109375" style="86" customWidth="1"/>
    <col min="8926" max="8926" width="8.7109375" style="86" customWidth="1"/>
    <col min="8927" max="8927" width="6.28515625" style="86" customWidth="1"/>
    <col min="8928" max="8928" width="2.140625" style="86" customWidth="1"/>
    <col min="8929" max="8932" width="1.7109375" style="86" customWidth="1"/>
    <col min="8933" max="8933" width="7.85546875" style="86" customWidth="1"/>
    <col min="8934" max="8934" width="8.42578125" style="86" customWidth="1"/>
    <col min="8935" max="8935" width="19.28515625" style="86" customWidth="1"/>
    <col min="8936" max="8936" width="1.28515625" style="86" customWidth="1"/>
    <col min="8937" max="8938" width="1" style="86" customWidth="1"/>
    <col min="8939" max="8939" width="2.140625" style="86" customWidth="1"/>
    <col min="8940" max="8940" width="7.5703125" style="86" customWidth="1"/>
    <col min="8941" max="8941" width="7.140625" style="86" customWidth="1"/>
    <col min="8942" max="8942" width="1.85546875" style="86" customWidth="1"/>
    <col min="8943" max="8943" width="5.7109375" style="86" customWidth="1"/>
    <col min="8944" max="8944" width="1" style="86" customWidth="1"/>
    <col min="8945" max="8945" width="8.7109375" style="86" customWidth="1"/>
    <col min="8946" max="8946" width="3.85546875" style="86" customWidth="1"/>
    <col min="8947" max="8947" width="1" style="86" customWidth="1"/>
    <col min="8948" max="8948" width="7.28515625" style="86" customWidth="1"/>
    <col min="8949" max="8949" width="1.85546875" style="86" customWidth="1"/>
    <col min="8950" max="8950" width="3.28515625" style="86" customWidth="1"/>
    <col min="8951" max="8951" width="1" style="86" customWidth="1"/>
    <col min="8952" max="8952" width="1.28515625" style="86" customWidth="1"/>
    <col min="8953" max="8953" width="4.5703125" style="86" customWidth="1"/>
    <col min="8954" max="8954" width="3.5703125" style="86" customWidth="1"/>
    <col min="8955" max="8955" width="6.5703125" style="86" customWidth="1"/>
    <col min="8956" max="8960" width="8.85546875" style="86"/>
    <col min="8961" max="8961" width="2.5703125" style="86" customWidth="1"/>
    <col min="8962" max="8962" width="4.28515625" style="86" customWidth="1"/>
    <col min="8963" max="8963" width="1.7109375" style="86" customWidth="1"/>
    <col min="8964" max="8964" width="2.5703125" style="86" customWidth="1"/>
    <col min="8965" max="8965" width="1.7109375" style="86" customWidth="1"/>
    <col min="8966" max="8966" width="8.7109375" style="86" customWidth="1"/>
    <col min="8967" max="8967" width="6.28515625" style="86" customWidth="1"/>
    <col min="8968" max="8968" width="2.140625" style="86" customWidth="1"/>
    <col min="8969" max="8972" width="1.7109375" style="86" customWidth="1"/>
    <col min="8973" max="8973" width="7.85546875" style="86" customWidth="1"/>
    <col min="8974" max="8974" width="8.42578125" style="86" customWidth="1"/>
    <col min="8975" max="8975" width="19.28515625" style="86" customWidth="1"/>
    <col min="8976" max="8976" width="1.28515625" style="86" customWidth="1"/>
    <col min="8977" max="8978" width="1" style="86" customWidth="1"/>
    <col min="8979" max="8979" width="2.140625" style="86" customWidth="1"/>
    <col min="8980" max="8980" width="7.5703125" style="86" customWidth="1"/>
    <col min="8981" max="8981" width="7.140625" style="86" customWidth="1"/>
    <col min="8982" max="8982" width="1.85546875" style="86" customWidth="1"/>
    <col min="8983" max="8983" width="5.7109375" style="86" customWidth="1"/>
    <col min="8984" max="8984" width="1" style="86" customWidth="1"/>
    <col min="8985" max="8985" width="8.7109375" style="86" customWidth="1"/>
    <col min="8986" max="8986" width="3.85546875" style="86" customWidth="1"/>
    <col min="8987" max="8987" width="1" style="86" customWidth="1"/>
    <col min="8988" max="8988" width="7.28515625" style="86" customWidth="1"/>
    <col min="8989" max="8989" width="1.85546875" style="86" customWidth="1"/>
    <col min="8990" max="8990" width="3.28515625" style="86" customWidth="1"/>
    <col min="8991" max="8991" width="1" style="86" customWidth="1"/>
    <col min="8992" max="8992" width="1.28515625" style="86" customWidth="1"/>
    <col min="8993" max="8993" width="4.5703125" style="86" customWidth="1"/>
    <col min="8994" max="8994" width="3.5703125" style="86" customWidth="1"/>
    <col min="8995" max="8995" width="6.5703125" style="86" customWidth="1"/>
    <col min="8996" max="8996" width="8.85546875" style="86"/>
    <col min="8997" max="8997" width="2.5703125" style="86" customWidth="1"/>
    <col min="8998" max="8998" width="4.28515625" style="86" customWidth="1"/>
    <col min="8999" max="8999" width="1.7109375" style="86" customWidth="1"/>
    <col min="9000" max="9000" width="2.5703125" style="86" customWidth="1"/>
    <col min="9001" max="9001" width="1.7109375" style="86" customWidth="1"/>
    <col min="9002" max="9002" width="8.7109375" style="86" customWidth="1"/>
    <col min="9003" max="9003" width="6.28515625" style="86" customWidth="1"/>
    <col min="9004" max="9004" width="2.140625" style="86" customWidth="1"/>
    <col min="9005" max="9008" width="1.7109375" style="86" customWidth="1"/>
    <col min="9009" max="9009" width="7.85546875" style="86" customWidth="1"/>
    <col min="9010" max="9010" width="8.42578125" style="86" customWidth="1"/>
    <col min="9011" max="9011" width="19.28515625" style="86" customWidth="1"/>
    <col min="9012" max="9012" width="1.28515625" style="86" customWidth="1"/>
    <col min="9013" max="9014" width="1" style="86" customWidth="1"/>
    <col min="9015" max="9015" width="2.140625" style="86" customWidth="1"/>
    <col min="9016" max="9016" width="7.5703125" style="86" customWidth="1"/>
    <col min="9017" max="9017" width="7.140625" style="86" customWidth="1"/>
    <col min="9018" max="9018" width="1.85546875" style="86" customWidth="1"/>
    <col min="9019" max="9019" width="5.7109375" style="86" customWidth="1"/>
    <col min="9020" max="9020" width="1" style="86" customWidth="1"/>
    <col min="9021" max="9021" width="8.7109375" style="86" customWidth="1"/>
    <col min="9022" max="9022" width="3.85546875" style="86" customWidth="1"/>
    <col min="9023" max="9023" width="1" style="86" customWidth="1"/>
    <col min="9024" max="9024" width="7.28515625" style="86" customWidth="1"/>
    <col min="9025" max="9025" width="1.85546875" style="86" customWidth="1"/>
    <col min="9026" max="9026" width="3.28515625" style="86" customWidth="1"/>
    <col min="9027" max="9027" width="1" style="86" customWidth="1"/>
    <col min="9028" max="9028" width="1.28515625" style="86" customWidth="1"/>
    <col min="9029" max="9029" width="4.5703125" style="86" customWidth="1"/>
    <col min="9030" max="9030" width="3.5703125" style="86" customWidth="1"/>
    <col min="9031" max="9031" width="6.5703125" style="86" customWidth="1"/>
    <col min="9032" max="9032" width="8.85546875" style="86"/>
    <col min="9033" max="9033" width="2.5703125" style="86" customWidth="1"/>
    <col min="9034" max="9034" width="4.28515625" style="86" customWidth="1"/>
    <col min="9035" max="9035" width="1.7109375" style="86" customWidth="1"/>
    <col min="9036" max="9036" width="2.5703125" style="86" customWidth="1"/>
    <col min="9037" max="9037" width="1.7109375" style="86" customWidth="1"/>
    <col min="9038" max="9038" width="8.7109375" style="86" customWidth="1"/>
    <col min="9039" max="9039" width="6.28515625" style="86" customWidth="1"/>
    <col min="9040" max="9040" width="2.140625" style="86" customWidth="1"/>
    <col min="9041" max="9044" width="1.7109375" style="86" customWidth="1"/>
    <col min="9045" max="9045" width="7.85546875" style="86" customWidth="1"/>
    <col min="9046" max="9046" width="8.42578125" style="86" customWidth="1"/>
    <col min="9047" max="9047" width="19.28515625" style="86" customWidth="1"/>
    <col min="9048" max="9048" width="1.28515625" style="86" customWidth="1"/>
    <col min="9049" max="9050" width="1" style="86" customWidth="1"/>
    <col min="9051" max="9051" width="2.140625" style="86" customWidth="1"/>
    <col min="9052" max="9052" width="7.5703125" style="86" customWidth="1"/>
    <col min="9053" max="9053" width="7.140625" style="86" customWidth="1"/>
    <col min="9054" max="9054" width="1.85546875" style="86" customWidth="1"/>
    <col min="9055" max="9055" width="5.7109375" style="86" customWidth="1"/>
    <col min="9056" max="9056" width="1" style="86" customWidth="1"/>
    <col min="9057" max="9057" width="8.7109375" style="86" customWidth="1"/>
    <col min="9058" max="9058" width="3.85546875" style="86" customWidth="1"/>
    <col min="9059" max="9059" width="1" style="86" customWidth="1"/>
    <col min="9060" max="9060" width="7.28515625" style="86" customWidth="1"/>
    <col min="9061" max="9061" width="1.85546875" style="86" customWidth="1"/>
    <col min="9062" max="9062" width="3.28515625" style="86" customWidth="1"/>
    <col min="9063" max="9063" width="1" style="86" customWidth="1"/>
    <col min="9064" max="9064" width="1.28515625" style="86" customWidth="1"/>
    <col min="9065" max="9065" width="4.5703125" style="86" customWidth="1"/>
    <col min="9066" max="9066" width="3.5703125" style="86" customWidth="1"/>
    <col min="9067" max="9067" width="6.5703125" style="86" customWidth="1"/>
    <col min="9068" max="9068" width="8.85546875" style="86"/>
    <col min="9069" max="9069" width="2.5703125" style="86" customWidth="1"/>
    <col min="9070" max="9070" width="4.28515625" style="86" customWidth="1"/>
    <col min="9071" max="9071" width="1.7109375" style="86" customWidth="1"/>
    <col min="9072" max="9072" width="2.5703125" style="86" customWidth="1"/>
    <col min="9073" max="9073" width="1.7109375" style="86" customWidth="1"/>
    <col min="9074" max="9074" width="8.7109375" style="86" customWidth="1"/>
    <col min="9075" max="9075" width="6.28515625" style="86" customWidth="1"/>
    <col min="9076" max="9076" width="2.140625" style="86" customWidth="1"/>
    <col min="9077" max="9080" width="1.7109375" style="86" customWidth="1"/>
    <col min="9081" max="9081" width="7.85546875" style="86" customWidth="1"/>
    <col min="9082" max="9082" width="8.42578125" style="86" customWidth="1"/>
    <col min="9083" max="9083" width="19.28515625" style="86" customWidth="1"/>
    <col min="9084" max="9084" width="1.28515625" style="86" customWidth="1"/>
    <col min="9085" max="9086" width="1" style="86" customWidth="1"/>
    <col min="9087" max="9087" width="2.140625" style="86" customWidth="1"/>
    <col min="9088" max="9088" width="7.5703125" style="86" customWidth="1"/>
    <col min="9089" max="9089" width="7.140625" style="86" customWidth="1"/>
    <col min="9090" max="9090" width="1.85546875" style="86" customWidth="1"/>
    <col min="9091" max="9091" width="5.7109375" style="86" customWidth="1"/>
    <col min="9092" max="9092" width="1" style="86" customWidth="1"/>
    <col min="9093" max="9093" width="8.7109375" style="86" customWidth="1"/>
    <col min="9094" max="9094" width="3.85546875" style="86" customWidth="1"/>
    <col min="9095" max="9095" width="1" style="86" customWidth="1"/>
    <col min="9096" max="9096" width="7.28515625" style="86" customWidth="1"/>
    <col min="9097" max="9097" width="1.85546875" style="86" customWidth="1"/>
    <col min="9098" max="9098" width="3.28515625" style="86" customWidth="1"/>
    <col min="9099" max="9099" width="1" style="86" customWidth="1"/>
    <col min="9100" max="9100" width="1.28515625" style="86" customWidth="1"/>
    <col min="9101" max="9101" width="4.5703125" style="86" customWidth="1"/>
    <col min="9102" max="9102" width="3.5703125" style="86" customWidth="1"/>
    <col min="9103" max="9103" width="6.5703125" style="86" customWidth="1"/>
    <col min="9104" max="9104" width="8.85546875" style="86"/>
    <col min="9105" max="9105" width="2.5703125" style="86" customWidth="1"/>
    <col min="9106" max="9106" width="4.28515625" style="86" customWidth="1"/>
    <col min="9107" max="9107" width="1.7109375" style="86" customWidth="1"/>
    <col min="9108" max="9108" width="2.5703125" style="86" customWidth="1"/>
    <col min="9109" max="9109" width="1.7109375" style="86" customWidth="1"/>
    <col min="9110" max="9110" width="8.7109375" style="86" customWidth="1"/>
    <col min="9111" max="9111" width="6.28515625" style="86" customWidth="1"/>
    <col min="9112" max="9112" width="2.140625" style="86" customWidth="1"/>
    <col min="9113" max="9116" width="1.7109375" style="86" customWidth="1"/>
    <col min="9117" max="9117" width="7.85546875" style="86" customWidth="1"/>
    <col min="9118" max="9118" width="8.42578125" style="86" customWidth="1"/>
    <col min="9119" max="9119" width="19.28515625" style="86" customWidth="1"/>
    <col min="9120" max="9120" width="1.28515625" style="86" customWidth="1"/>
    <col min="9121" max="9122" width="1" style="86" customWidth="1"/>
    <col min="9123" max="9123" width="2.140625" style="86" customWidth="1"/>
    <col min="9124" max="9124" width="7.5703125" style="86" customWidth="1"/>
    <col min="9125" max="9125" width="7.140625" style="86" customWidth="1"/>
    <col min="9126" max="9126" width="1.85546875" style="86" customWidth="1"/>
    <col min="9127" max="9127" width="5.7109375" style="86" customWidth="1"/>
    <col min="9128" max="9128" width="1" style="86" customWidth="1"/>
    <col min="9129" max="9129" width="8.7109375" style="86" customWidth="1"/>
    <col min="9130" max="9130" width="3.85546875" style="86" customWidth="1"/>
    <col min="9131" max="9131" width="1" style="86" customWidth="1"/>
    <col min="9132" max="9132" width="7.28515625" style="86" customWidth="1"/>
    <col min="9133" max="9133" width="1.85546875" style="86" customWidth="1"/>
    <col min="9134" max="9134" width="3.28515625" style="86" customWidth="1"/>
    <col min="9135" max="9135" width="1" style="86" customWidth="1"/>
    <col min="9136" max="9136" width="1.28515625" style="86" customWidth="1"/>
    <col min="9137" max="9137" width="4.5703125" style="86" customWidth="1"/>
    <col min="9138" max="9138" width="3.5703125" style="86" customWidth="1"/>
    <col min="9139" max="9139" width="6.5703125" style="86" customWidth="1"/>
    <col min="9140" max="9140" width="8.85546875" style="86"/>
    <col min="9141" max="9141" width="2.5703125" style="86" customWidth="1"/>
    <col min="9142" max="9142" width="4.28515625" style="86" customWidth="1"/>
    <col min="9143" max="9143" width="1.7109375" style="86" customWidth="1"/>
    <col min="9144" max="9144" width="2.5703125" style="86" customWidth="1"/>
    <col min="9145" max="9145" width="1.7109375" style="86" customWidth="1"/>
    <col min="9146" max="9146" width="8.7109375" style="86" customWidth="1"/>
    <col min="9147" max="9147" width="6.28515625" style="86" customWidth="1"/>
    <col min="9148" max="9148" width="2.140625" style="86" customWidth="1"/>
    <col min="9149" max="9152" width="1.7109375" style="86" customWidth="1"/>
    <col min="9153" max="9153" width="7.85546875" style="86" customWidth="1"/>
    <col min="9154" max="9154" width="8.42578125" style="86" customWidth="1"/>
    <col min="9155" max="9155" width="19.28515625" style="86" customWidth="1"/>
    <col min="9156" max="9156" width="1.28515625" style="86" customWidth="1"/>
    <col min="9157" max="9158" width="1" style="86" customWidth="1"/>
    <col min="9159" max="9159" width="2.140625" style="86" customWidth="1"/>
    <col min="9160" max="9160" width="7.5703125" style="86" customWidth="1"/>
    <col min="9161" max="9161" width="7.140625" style="86" customWidth="1"/>
    <col min="9162" max="9162" width="1.85546875" style="86" customWidth="1"/>
    <col min="9163" max="9163" width="5.7109375" style="86" customWidth="1"/>
    <col min="9164" max="9164" width="1" style="86" customWidth="1"/>
    <col min="9165" max="9165" width="8.7109375" style="86" customWidth="1"/>
    <col min="9166" max="9166" width="3.85546875" style="86" customWidth="1"/>
    <col min="9167" max="9167" width="1" style="86" customWidth="1"/>
    <col min="9168" max="9168" width="7.28515625" style="86" customWidth="1"/>
    <col min="9169" max="9169" width="1.85546875" style="86" customWidth="1"/>
    <col min="9170" max="9170" width="3.28515625" style="86" customWidth="1"/>
    <col min="9171" max="9171" width="1" style="86" customWidth="1"/>
    <col min="9172" max="9172" width="1.28515625" style="86" customWidth="1"/>
    <col min="9173" max="9173" width="4.5703125" style="86" customWidth="1"/>
    <col min="9174" max="9174" width="3.5703125" style="86" customWidth="1"/>
    <col min="9175" max="9175" width="6.5703125" style="86" customWidth="1"/>
    <col min="9176" max="9176" width="8.85546875" style="86"/>
    <col min="9177" max="9177" width="2.5703125" style="86" customWidth="1"/>
    <col min="9178" max="9178" width="4.28515625" style="86" customWidth="1"/>
    <col min="9179" max="9179" width="1.7109375" style="86" customWidth="1"/>
    <col min="9180" max="9180" width="2.5703125" style="86" customWidth="1"/>
    <col min="9181" max="9181" width="1.7109375" style="86" customWidth="1"/>
    <col min="9182" max="9182" width="8.7109375" style="86" customWidth="1"/>
    <col min="9183" max="9183" width="6.28515625" style="86" customWidth="1"/>
    <col min="9184" max="9184" width="2.140625" style="86" customWidth="1"/>
    <col min="9185" max="9188" width="1.7109375" style="86" customWidth="1"/>
    <col min="9189" max="9189" width="7.85546875" style="86" customWidth="1"/>
    <col min="9190" max="9190" width="8.42578125" style="86" customWidth="1"/>
    <col min="9191" max="9191" width="19.28515625" style="86" customWidth="1"/>
    <col min="9192" max="9192" width="1.28515625" style="86" customWidth="1"/>
    <col min="9193" max="9194" width="1" style="86" customWidth="1"/>
    <col min="9195" max="9195" width="2.140625" style="86" customWidth="1"/>
    <col min="9196" max="9196" width="7.5703125" style="86" customWidth="1"/>
    <col min="9197" max="9197" width="7.140625" style="86" customWidth="1"/>
    <col min="9198" max="9198" width="1.85546875" style="86" customWidth="1"/>
    <col min="9199" max="9199" width="5.7109375" style="86" customWidth="1"/>
    <col min="9200" max="9200" width="1" style="86" customWidth="1"/>
    <col min="9201" max="9201" width="8.7109375" style="86" customWidth="1"/>
    <col min="9202" max="9202" width="3.85546875" style="86" customWidth="1"/>
    <col min="9203" max="9203" width="1" style="86" customWidth="1"/>
    <col min="9204" max="9204" width="7.28515625" style="86" customWidth="1"/>
    <col min="9205" max="9205" width="1.85546875" style="86" customWidth="1"/>
    <col min="9206" max="9206" width="3.28515625" style="86" customWidth="1"/>
    <col min="9207" max="9207" width="1" style="86" customWidth="1"/>
    <col min="9208" max="9208" width="1.28515625" style="86" customWidth="1"/>
    <col min="9209" max="9209" width="4.5703125" style="86" customWidth="1"/>
    <col min="9210" max="9210" width="3.5703125" style="86" customWidth="1"/>
    <col min="9211" max="9211" width="6.5703125" style="86" customWidth="1"/>
    <col min="9212" max="9216" width="8.85546875" style="86"/>
    <col min="9217" max="9217" width="2.5703125" style="86" customWidth="1"/>
    <col min="9218" max="9218" width="4.28515625" style="86" customWidth="1"/>
    <col min="9219" max="9219" width="1.7109375" style="86" customWidth="1"/>
    <col min="9220" max="9220" width="2.5703125" style="86" customWidth="1"/>
    <col min="9221" max="9221" width="1.7109375" style="86" customWidth="1"/>
    <col min="9222" max="9222" width="8.7109375" style="86" customWidth="1"/>
    <col min="9223" max="9223" width="6.28515625" style="86" customWidth="1"/>
    <col min="9224" max="9224" width="2.140625" style="86" customWidth="1"/>
    <col min="9225" max="9228" width="1.7109375" style="86" customWidth="1"/>
    <col min="9229" max="9229" width="7.85546875" style="86" customWidth="1"/>
    <col min="9230" max="9230" width="8.42578125" style="86" customWidth="1"/>
    <col min="9231" max="9231" width="19.28515625" style="86" customWidth="1"/>
    <col min="9232" max="9232" width="1.28515625" style="86" customWidth="1"/>
    <col min="9233" max="9234" width="1" style="86" customWidth="1"/>
    <col min="9235" max="9235" width="2.140625" style="86" customWidth="1"/>
    <col min="9236" max="9236" width="7.5703125" style="86" customWidth="1"/>
    <col min="9237" max="9237" width="7.140625" style="86" customWidth="1"/>
    <col min="9238" max="9238" width="1.85546875" style="86" customWidth="1"/>
    <col min="9239" max="9239" width="5.7109375" style="86" customWidth="1"/>
    <col min="9240" max="9240" width="1" style="86" customWidth="1"/>
    <col min="9241" max="9241" width="8.7109375" style="86" customWidth="1"/>
    <col min="9242" max="9242" width="3.85546875" style="86" customWidth="1"/>
    <col min="9243" max="9243" width="1" style="86" customWidth="1"/>
    <col min="9244" max="9244" width="7.28515625" style="86" customWidth="1"/>
    <col min="9245" max="9245" width="1.85546875" style="86" customWidth="1"/>
    <col min="9246" max="9246" width="3.28515625" style="86" customWidth="1"/>
    <col min="9247" max="9247" width="1" style="86" customWidth="1"/>
    <col min="9248" max="9248" width="1.28515625" style="86" customWidth="1"/>
    <col min="9249" max="9249" width="4.5703125" style="86" customWidth="1"/>
    <col min="9250" max="9250" width="3.5703125" style="86" customWidth="1"/>
    <col min="9251" max="9251" width="6.5703125" style="86" customWidth="1"/>
    <col min="9252" max="9252" width="8.85546875" style="86"/>
    <col min="9253" max="9253" width="2.5703125" style="86" customWidth="1"/>
    <col min="9254" max="9254" width="4.28515625" style="86" customWidth="1"/>
    <col min="9255" max="9255" width="1.7109375" style="86" customWidth="1"/>
    <col min="9256" max="9256" width="2.5703125" style="86" customWidth="1"/>
    <col min="9257" max="9257" width="1.7109375" style="86" customWidth="1"/>
    <col min="9258" max="9258" width="8.7109375" style="86" customWidth="1"/>
    <col min="9259" max="9259" width="6.28515625" style="86" customWidth="1"/>
    <col min="9260" max="9260" width="2.140625" style="86" customWidth="1"/>
    <col min="9261" max="9264" width="1.7109375" style="86" customWidth="1"/>
    <col min="9265" max="9265" width="7.85546875" style="86" customWidth="1"/>
    <col min="9266" max="9266" width="8.42578125" style="86" customWidth="1"/>
    <col min="9267" max="9267" width="19.28515625" style="86" customWidth="1"/>
    <col min="9268" max="9268" width="1.28515625" style="86" customWidth="1"/>
    <col min="9269" max="9270" width="1" style="86" customWidth="1"/>
    <col min="9271" max="9271" width="2.140625" style="86" customWidth="1"/>
    <col min="9272" max="9272" width="7.5703125" style="86" customWidth="1"/>
    <col min="9273" max="9273" width="7.140625" style="86" customWidth="1"/>
    <col min="9274" max="9274" width="1.85546875" style="86" customWidth="1"/>
    <col min="9275" max="9275" width="5.7109375" style="86" customWidth="1"/>
    <col min="9276" max="9276" width="1" style="86" customWidth="1"/>
    <col min="9277" max="9277" width="8.7109375" style="86" customWidth="1"/>
    <col min="9278" max="9278" width="3.85546875" style="86" customWidth="1"/>
    <col min="9279" max="9279" width="1" style="86" customWidth="1"/>
    <col min="9280" max="9280" width="7.28515625" style="86" customWidth="1"/>
    <col min="9281" max="9281" width="1.85546875" style="86" customWidth="1"/>
    <col min="9282" max="9282" width="3.28515625" style="86" customWidth="1"/>
    <col min="9283" max="9283" width="1" style="86" customWidth="1"/>
    <col min="9284" max="9284" width="1.28515625" style="86" customWidth="1"/>
    <col min="9285" max="9285" width="4.5703125" style="86" customWidth="1"/>
    <col min="9286" max="9286" width="3.5703125" style="86" customWidth="1"/>
    <col min="9287" max="9287" width="6.5703125" style="86" customWidth="1"/>
    <col min="9288" max="9288" width="8.85546875" style="86"/>
    <col min="9289" max="9289" width="2.5703125" style="86" customWidth="1"/>
    <col min="9290" max="9290" width="4.28515625" style="86" customWidth="1"/>
    <col min="9291" max="9291" width="1.7109375" style="86" customWidth="1"/>
    <col min="9292" max="9292" width="2.5703125" style="86" customWidth="1"/>
    <col min="9293" max="9293" width="1.7109375" style="86" customWidth="1"/>
    <col min="9294" max="9294" width="8.7109375" style="86" customWidth="1"/>
    <col min="9295" max="9295" width="6.28515625" style="86" customWidth="1"/>
    <col min="9296" max="9296" width="2.140625" style="86" customWidth="1"/>
    <col min="9297" max="9300" width="1.7109375" style="86" customWidth="1"/>
    <col min="9301" max="9301" width="7.85546875" style="86" customWidth="1"/>
    <col min="9302" max="9302" width="8.42578125" style="86" customWidth="1"/>
    <col min="9303" max="9303" width="19.28515625" style="86" customWidth="1"/>
    <col min="9304" max="9304" width="1.28515625" style="86" customWidth="1"/>
    <col min="9305" max="9306" width="1" style="86" customWidth="1"/>
    <col min="9307" max="9307" width="2.140625" style="86" customWidth="1"/>
    <col min="9308" max="9308" width="7.5703125" style="86" customWidth="1"/>
    <col min="9309" max="9309" width="7.140625" style="86" customWidth="1"/>
    <col min="9310" max="9310" width="1.85546875" style="86" customWidth="1"/>
    <col min="9311" max="9311" width="5.7109375" style="86" customWidth="1"/>
    <col min="9312" max="9312" width="1" style="86" customWidth="1"/>
    <col min="9313" max="9313" width="8.7109375" style="86" customWidth="1"/>
    <col min="9314" max="9314" width="3.85546875" style="86" customWidth="1"/>
    <col min="9315" max="9315" width="1" style="86" customWidth="1"/>
    <col min="9316" max="9316" width="7.28515625" style="86" customWidth="1"/>
    <col min="9317" max="9317" width="1.85546875" style="86" customWidth="1"/>
    <col min="9318" max="9318" width="3.28515625" style="86" customWidth="1"/>
    <col min="9319" max="9319" width="1" style="86" customWidth="1"/>
    <col min="9320" max="9320" width="1.28515625" style="86" customWidth="1"/>
    <col min="9321" max="9321" width="4.5703125" style="86" customWidth="1"/>
    <col min="9322" max="9322" width="3.5703125" style="86" customWidth="1"/>
    <col min="9323" max="9323" width="6.5703125" style="86" customWidth="1"/>
    <col min="9324" max="9324" width="8.85546875" style="86"/>
    <col min="9325" max="9325" width="2.5703125" style="86" customWidth="1"/>
    <col min="9326" max="9326" width="4.28515625" style="86" customWidth="1"/>
    <col min="9327" max="9327" width="1.7109375" style="86" customWidth="1"/>
    <col min="9328" max="9328" width="2.5703125" style="86" customWidth="1"/>
    <col min="9329" max="9329" width="1.7109375" style="86" customWidth="1"/>
    <col min="9330" max="9330" width="8.7109375" style="86" customWidth="1"/>
    <col min="9331" max="9331" width="6.28515625" style="86" customWidth="1"/>
    <col min="9332" max="9332" width="2.140625" style="86" customWidth="1"/>
    <col min="9333" max="9336" width="1.7109375" style="86" customWidth="1"/>
    <col min="9337" max="9337" width="7.85546875" style="86" customWidth="1"/>
    <col min="9338" max="9338" width="8.42578125" style="86" customWidth="1"/>
    <col min="9339" max="9339" width="19.28515625" style="86" customWidth="1"/>
    <col min="9340" max="9340" width="1.28515625" style="86" customWidth="1"/>
    <col min="9341" max="9342" width="1" style="86" customWidth="1"/>
    <col min="9343" max="9343" width="2.140625" style="86" customWidth="1"/>
    <col min="9344" max="9344" width="7.5703125" style="86" customWidth="1"/>
    <col min="9345" max="9345" width="7.140625" style="86" customWidth="1"/>
    <col min="9346" max="9346" width="1.85546875" style="86" customWidth="1"/>
    <col min="9347" max="9347" width="5.7109375" style="86" customWidth="1"/>
    <col min="9348" max="9348" width="1" style="86" customWidth="1"/>
    <col min="9349" max="9349" width="8.7109375" style="86" customWidth="1"/>
    <col min="9350" max="9350" width="3.85546875" style="86" customWidth="1"/>
    <col min="9351" max="9351" width="1" style="86" customWidth="1"/>
    <col min="9352" max="9352" width="7.28515625" style="86" customWidth="1"/>
    <col min="9353" max="9353" width="1.85546875" style="86" customWidth="1"/>
    <col min="9354" max="9354" width="3.28515625" style="86" customWidth="1"/>
    <col min="9355" max="9355" width="1" style="86" customWidth="1"/>
    <col min="9356" max="9356" width="1.28515625" style="86" customWidth="1"/>
    <col min="9357" max="9357" width="4.5703125" style="86" customWidth="1"/>
    <col min="9358" max="9358" width="3.5703125" style="86" customWidth="1"/>
    <col min="9359" max="9359" width="6.5703125" style="86" customWidth="1"/>
    <col min="9360" max="9360" width="8.85546875" style="86"/>
    <col min="9361" max="9361" width="2.5703125" style="86" customWidth="1"/>
    <col min="9362" max="9362" width="4.28515625" style="86" customWidth="1"/>
    <col min="9363" max="9363" width="1.7109375" style="86" customWidth="1"/>
    <col min="9364" max="9364" width="2.5703125" style="86" customWidth="1"/>
    <col min="9365" max="9365" width="1.7109375" style="86" customWidth="1"/>
    <col min="9366" max="9366" width="8.7109375" style="86" customWidth="1"/>
    <col min="9367" max="9367" width="6.28515625" style="86" customWidth="1"/>
    <col min="9368" max="9368" width="2.140625" style="86" customWidth="1"/>
    <col min="9369" max="9372" width="1.7109375" style="86" customWidth="1"/>
    <col min="9373" max="9373" width="7.85546875" style="86" customWidth="1"/>
    <col min="9374" max="9374" width="8.42578125" style="86" customWidth="1"/>
    <col min="9375" max="9375" width="19.28515625" style="86" customWidth="1"/>
    <col min="9376" max="9376" width="1.28515625" style="86" customWidth="1"/>
    <col min="9377" max="9378" width="1" style="86" customWidth="1"/>
    <col min="9379" max="9379" width="2.140625" style="86" customWidth="1"/>
    <col min="9380" max="9380" width="7.5703125" style="86" customWidth="1"/>
    <col min="9381" max="9381" width="7.140625" style="86" customWidth="1"/>
    <col min="9382" max="9382" width="1.85546875" style="86" customWidth="1"/>
    <col min="9383" max="9383" width="5.7109375" style="86" customWidth="1"/>
    <col min="9384" max="9384" width="1" style="86" customWidth="1"/>
    <col min="9385" max="9385" width="8.7109375" style="86" customWidth="1"/>
    <col min="9386" max="9386" width="3.85546875" style="86" customWidth="1"/>
    <col min="9387" max="9387" width="1" style="86" customWidth="1"/>
    <col min="9388" max="9388" width="7.28515625" style="86" customWidth="1"/>
    <col min="9389" max="9389" width="1.85546875" style="86" customWidth="1"/>
    <col min="9390" max="9390" width="3.28515625" style="86" customWidth="1"/>
    <col min="9391" max="9391" width="1" style="86" customWidth="1"/>
    <col min="9392" max="9392" width="1.28515625" style="86" customWidth="1"/>
    <col min="9393" max="9393" width="4.5703125" style="86" customWidth="1"/>
    <col min="9394" max="9394" width="3.5703125" style="86" customWidth="1"/>
    <col min="9395" max="9395" width="6.5703125" style="86" customWidth="1"/>
    <col min="9396" max="9396" width="8.85546875" style="86"/>
    <col min="9397" max="9397" width="2.5703125" style="86" customWidth="1"/>
    <col min="9398" max="9398" width="4.28515625" style="86" customWidth="1"/>
    <col min="9399" max="9399" width="1.7109375" style="86" customWidth="1"/>
    <col min="9400" max="9400" width="2.5703125" style="86" customWidth="1"/>
    <col min="9401" max="9401" width="1.7109375" style="86" customWidth="1"/>
    <col min="9402" max="9402" width="8.7109375" style="86" customWidth="1"/>
    <col min="9403" max="9403" width="6.28515625" style="86" customWidth="1"/>
    <col min="9404" max="9404" width="2.140625" style="86" customWidth="1"/>
    <col min="9405" max="9408" width="1.7109375" style="86" customWidth="1"/>
    <col min="9409" max="9409" width="7.85546875" style="86" customWidth="1"/>
    <col min="9410" max="9410" width="8.42578125" style="86" customWidth="1"/>
    <col min="9411" max="9411" width="19.28515625" style="86" customWidth="1"/>
    <col min="9412" max="9412" width="1.28515625" style="86" customWidth="1"/>
    <col min="9413" max="9414" width="1" style="86" customWidth="1"/>
    <col min="9415" max="9415" width="2.140625" style="86" customWidth="1"/>
    <col min="9416" max="9416" width="7.5703125" style="86" customWidth="1"/>
    <col min="9417" max="9417" width="7.140625" style="86" customWidth="1"/>
    <col min="9418" max="9418" width="1.85546875" style="86" customWidth="1"/>
    <col min="9419" max="9419" width="5.7109375" style="86" customWidth="1"/>
    <col min="9420" max="9420" width="1" style="86" customWidth="1"/>
    <col min="9421" max="9421" width="8.7109375" style="86" customWidth="1"/>
    <col min="9422" max="9422" width="3.85546875" style="86" customWidth="1"/>
    <col min="9423" max="9423" width="1" style="86" customWidth="1"/>
    <col min="9424" max="9424" width="7.28515625" style="86" customWidth="1"/>
    <col min="9425" max="9425" width="1.85546875" style="86" customWidth="1"/>
    <col min="9426" max="9426" width="3.28515625" style="86" customWidth="1"/>
    <col min="9427" max="9427" width="1" style="86" customWidth="1"/>
    <col min="9428" max="9428" width="1.28515625" style="86" customWidth="1"/>
    <col min="9429" max="9429" width="4.5703125" style="86" customWidth="1"/>
    <col min="9430" max="9430" width="3.5703125" style="86" customWidth="1"/>
    <col min="9431" max="9431" width="6.5703125" style="86" customWidth="1"/>
    <col min="9432" max="9432" width="8.85546875" style="86"/>
    <col min="9433" max="9433" width="2.5703125" style="86" customWidth="1"/>
    <col min="9434" max="9434" width="4.28515625" style="86" customWidth="1"/>
    <col min="9435" max="9435" width="1.7109375" style="86" customWidth="1"/>
    <col min="9436" max="9436" width="2.5703125" style="86" customWidth="1"/>
    <col min="9437" max="9437" width="1.7109375" style="86" customWidth="1"/>
    <col min="9438" max="9438" width="8.7109375" style="86" customWidth="1"/>
    <col min="9439" max="9439" width="6.28515625" style="86" customWidth="1"/>
    <col min="9440" max="9440" width="2.140625" style="86" customWidth="1"/>
    <col min="9441" max="9444" width="1.7109375" style="86" customWidth="1"/>
    <col min="9445" max="9445" width="7.85546875" style="86" customWidth="1"/>
    <col min="9446" max="9446" width="8.42578125" style="86" customWidth="1"/>
    <col min="9447" max="9447" width="19.28515625" style="86" customWidth="1"/>
    <col min="9448" max="9448" width="1.28515625" style="86" customWidth="1"/>
    <col min="9449" max="9450" width="1" style="86" customWidth="1"/>
    <col min="9451" max="9451" width="2.140625" style="86" customWidth="1"/>
    <col min="9452" max="9452" width="7.5703125" style="86" customWidth="1"/>
    <col min="9453" max="9453" width="7.140625" style="86" customWidth="1"/>
    <col min="9454" max="9454" width="1.85546875" style="86" customWidth="1"/>
    <col min="9455" max="9455" width="5.7109375" style="86" customWidth="1"/>
    <col min="9456" max="9456" width="1" style="86" customWidth="1"/>
    <col min="9457" max="9457" width="8.7109375" style="86" customWidth="1"/>
    <col min="9458" max="9458" width="3.85546875" style="86" customWidth="1"/>
    <col min="9459" max="9459" width="1" style="86" customWidth="1"/>
    <col min="9460" max="9460" width="7.28515625" style="86" customWidth="1"/>
    <col min="9461" max="9461" width="1.85546875" style="86" customWidth="1"/>
    <col min="9462" max="9462" width="3.28515625" style="86" customWidth="1"/>
    <col min="9463" max="9463" width="1" style="86" customWidth="1"/>
    <col min="9464" max="9464" width="1.28515625" style="86" customWidth="1"/>
    <col min="9465" max="9465" width="4.5703125" style="86" customWidth="1"/>
    <col min="9466" max="9466" width="3.5703125" style="86" customWidth="1"/>
    <col min="9467" max="9467" width="6.5703125" style="86" customWidth="1"/>
    <col min="9468" max="9472" width="8.85546875" style="86"/>
    <col min="9473" max="9473" width="2.5703125" style="86" customWidth="1"/>
    <col min="9474" max="9474" width="4.28515625" style="86" customWidth="1"/>
    <col min="9475" max="9475" width="1.7109375" style="86" customWidth="1"/>
    <col min="9476" max="9476" width="2.5703125" style="86" customWidth="1"/>
    <col min="9477" max="9477" width="1.7109375" style="86" customWidth="1"/>
    <col min="9478" max="9478" width="8.7109375" style="86" customWidth="1"/>
    <col min="9479" max="9479" width="6.28515625" style="86" customWidth="1"/>
    <col min="9480" max="9480" width="2.140625" style="86" customWidth="1"/>
    <col min="9481" max="9484" width="1.7109375" style="86" customWidth="1"/>
    <col min="9485" max="9485" width="7.85546875" style="86" customWidth="1"/>
    <col min="9486" max="9486" width="8.42578125" style="86" customWidth="1"/>
    <col min="9487" max="9487" width="19.28515625" style="86" customWidth="1"/>
    <col min="9488" max="9488" width="1.28515625" style="86" customWidth="1"/>
    <col min="9489" max="9490" width="1" style="86" customWidth="1"/>
    <col min="9491" max="9491" width="2.140625" style="86" customWidth="1"/>
    <col min="9492" max="9492" width="7.5703125" style="86" customWidth="1"/>
    <col min="9493" max="9493" width="7.140625" style="86" customWidth="1"/>
    <col min="9494" max="9494" width="1.85546875" style="86" customWidth="1"/>
    <col min="9495" max="9495" width="5.7109375" style="86" customWidth="1"/>
    <col min="9496" max="9496" width="1" style="86" customWidth="1"/>
    <col min="9497" max="9497" width="8.7109375" style="86" customWidth="1"/>
    <col min="9498" max="9498" width="3.85546875" style="86" customWidth="1"/>
    <col min="9499" max="9499" width="1" style="86" customWidth="1"/>
    <col min="9500" max="9500" width="7.28515625" style="86" customWidth="1"/>
    <col min="9501" max="9501" width="1.85546875" style="86" customWidth="1"/>
    <col min="9502" max="9502" width="3.28515625" style="86" customWidth="1"/>
    <col min="9503" max="9503" width="1" style="86" customWidth="1"/>
    <col min="9504" max="9504" width="1.28515625" style="86" customWidth="1"/>
    <col min="9505" max="9505" width="4.5703125" style="86" customWidth="1"/>
    <col min="9506" max="9506" width="3.5703125" style="86" customWidth="1"/>
    <col min="9507" max="9507" width="6.5703125" style="86" customWidth="1"/>
    <col min="9508" max="9508" width="8.85546875" style="86"/>
    <col min="9509" max="9509" width="2.5703125" style="86" customWidth="1"/>
    <col min="9510" max="9510" width="4.28515625" style="86" customWidth="1"/>
    <col min="9511" max="9511" width="1.7109375" style="86" customWidth="1"/>
    <col min="9512" max="9512" width="2.5703125" style="86" customWidth="1"/>
    <col min="9513" max="9513" width="1.7109375" style="86" customWidth="1"/>
    <col min="9514" max="9514" width="8.7109375" style="86" customWidth="1"/>
    <col min="9515" max="9515" width="6.28515625" style="86" customWidth="1"/>
    <col min="9516" max="9516" width="2.140625" style="86" customWidth="1"/>
    <col min="9517" max="9520" width="1.7109375" style="86" customWidth="1"/>
    <col min="9521" max="9521" width="7.85546875" style="86" customWidth="1"/>
    <col min="9522" max="9522" width="8.42578125" style="86" customWidth="1"/>
    <col min="9523" max="9523" width="19.28515625" style="86" customWidth="1"/>
    <col min="9524" max="9524" width="1.28515625" style="86" customWidth="1"/>
    <col min="9525" max="9526" width="1" style="86" customWidth="1"/>
    <col min="9527" max="9527" width="2.140625" style="86" customWidth="1"/>
    <col min="9528" max="9528" width="7.5703125" style="86" customWidth="1"/>
    <col min="9529" max="9529" width="7.140625" style="86" customWidth="1"/>
    <col min="9530" max="9530" width="1.85546875" style="86" customWidth="1"/>
    <col min="9531" max="9531" width="5.7109375" style="86" customWidth="1"/>
    <col min="9532" max="9532" width="1" style="86" customWidth="1"/>
    <col min="9533" max="9533" width="8.7109375" style="86" customWidth="1"/>
    <col min="9534" max="9534" width="3.85546875" style="86" customWidth="1"/>
    <col min="9535" max="9535" width="1" style="86" customWidth="1"/>
    <col min="9536" max="9536" width="7.28515625" style="86" customWidth="1"/>
    <col min="9537" max="9537" width="1.85546875" style="86" customWidth="1"/>
    <col min="9538" max="9538" width="3.28515625" style="86" customWidth="1"/>
    <col min="9539" max="9539" width="1" style="86" customWidth="1"/>
    <col min="9540" max="9540" width="1.28515625" style="86" customWidth="1"/>
    <col min="9541" max="9541" width="4.5703125" style="86" customWidth="1"/>
    <col min="9542" max="9542" width="3.5703125" style="86" customWidth="1"/>
    <col min="9543" max="9543" width="6.5703125" style="86" customWidth="1"/>
    <col min="9544" max="9544" width="8.85546875" style="86"/>
    <col min="9545" max="9545" width="2.5703125" style="86" customWidth="1"/>
    <col min="9546" max="9546" width="4.28515625" style="86" customWidth="1"/>
    <col min="9547" max="9547" width="1.7109375" style="86" customWidth="1"/>
    <col min="9548" max="9548" width="2.5703125" style="86" customWidth="1"/>
    <col min="9549" max="9549" width="1.7109375" style="86" customWidth="1"/>
    <col min="9550" max="9550" width="8.7109375" style="86" customWidth="1"/>
    <col min="9551" max="9551" width="6.28515625" style="86" customWidth="1"/>
    <col min="9552" max="9552" width="2.140625" style="86" customWidth="1"/>
    <col min="9553" max="9556" width="1.7109375" style="86" customWidth="1"/>
    <col min="9557" max="9557" width="7.85546875" style="86" customWidth="1"/>
    <col min="9558" max="9558" width="8.42578125" style="86" customWidth="1"/>
    <col min="9559" max="9559" width="19.28515625" style="86" customWidth="1"/>
    <col min="9560" max="9560" width="1.28515625" style="86" customWidth="1"/>
    <col min="9561" max="9562" width="1" style="86" customWidth="1"/>
    <col min="9563" max="9563" width="2.140625" style="86" customWidth="1"/>
    <col min="9564" max="9564" width="7.5703125" style="86" customWidth="1"/>
    <col min="9565" max="9565" width="7.140625" style="86" customWidth="1"/>
    <col min="9566" max="9566" width="1.85546875" style="86" customWidth="1"/>
    <col min="9567" max="9567" width="5.7109375" style="86" customWidth="1"/>
    <col min="9568" max="9568" width="1" style="86" customWidth="1"/>
    <col min="9569" max="9569" width="8.7109375" style="86" customWidth="1"/>
    <col min="9570" max="9570" width="3.85546875" style="86" customWidth="1"/>
    <col min="9571" max="9571" width="1" style="86" customWidth="1"/>
    <col min="9572" max="9572" width="7.28515625" style="86" customWidth="1"/>
    <col min="9573" max="9573" width="1.85546875" style="86" customWidth="1"/>
    <col min="9574" max="9574" width="3.28515625" style="86" customWidth="1"/>
    <col min="9575" max="9575" width="1" style="86" customWidth="1"/>
    <col min="9576" max="9576" width="1.28515625" style="86" customWidth="1"/>
    <col min="9577" max="9577" width="4.5703125" style="86" customWidth="1"/>
    <col min="9578" max="9578" width="3.5703125" style="86" customWidth="1"/>
    <col min="9579" max="9579" width="6.5703125" style="86" customWidth="1"/>
    <col min="9580" max="9580" width="8.85546875" style="86"/>
    <col min="9581" max="9581" width="2.5703125" style="86" customWidth="1"/>
    <col min="9582" max="9582" width="4.28515625" style="86" customWidth="1"/>
    <col min="9583" max="9583" width="1.7109375" style="86" customWidth="1"/>
    <col min="9584" max="9584" width="2.5703125" style="86" customWidth="1"/>
    <col min="9585" max="9585" width="1.7109375" style="86" customWidth="1"/>
    <col min="9586" max="9586" width="8.7109375" style="86" customWidth="1"/>
    <col min="9587" max="9587" width="6.28515625" style="86" customWidth="1"/>
    <col min="9588" max="9588" width="2.140625" style="86" customWidth="1"/>
    <col min="9589" max="9592" width="1.7109375" style="86" customWidth="1"/>
    <col min="9593" max="9593" width="7.85546875" style="86" customWidth="1"/>
    <col min="9594" max="9594" width="8.42578125" style="86" customWidth="1"/>
    <col min="9595" max="9595" width="19.28515625" style="86" customWidth="1"/>
    <col min="9596" max="9596" width="1.28515625" style="86" customWidth="1"/>
    <col min="9597" max="9598" width="1" style="86" customWidth="1"/>
    <col min="9599" max="9599" width="2.140625" style="86" customWidth="1"/>
    <col min="9600" max="9600" width="7.5703125" style="86" customWidth="1"/>
    <col min="9601" max="9601" width="7.140625" style="86" customWidth="1"/>
    <col min="9602" max="9602" width="1.85546875" style="86" customWidth="1"/>
    <col min="9603" max="9603" width="5.7109375" style="86" customWidth="1"/>
    <col min="9604" max="9604" width="1" style="86" customWidth="1"/>
    <col min="9605" max="9605" width="8.7109375" style="86" customWidth="1"/>
    <col min="9606" max="9606" width="3.85546875" style="86" customWidth="1"/>
    <col min="9607" max="9607" width="1" style="86" customWidth="1"/>
    <col min="9608" max="9608" width="7.28515625" style="86" customWidth="1"/>
    <col min="9609" max="9609" width="1.85546875" style="86" customWidth="1"/>
    <col min="9610" max="9610" width="3.28515625" style="86" customWidth="1"/>
    <col min="9611" max="9611" width="1" style="86" customWidth="1"/>
    <col min="9612" max="9612" width="1.28515625" style="86" customWidth="1"/>
    <col min="9613" max="9613" width="4.5703125" style="86" customWidth="1"/>
    <col min="9614" max="9614" width="3.5703125" style="86" customWidth="1"/>
    <col min="9615" max="9615" width="6.5703125" style="86" customWidth="1"/>
    <col min="9616" max="9616" width="8.85546875" style="86"/>
    <col min="9617" max="9617" width="2.5703125" style="86" customWidth="1"/>
    <col min="9618" max="9618" width="4.28515625" style="86" customWidth="1"/>
    <col min="9619" max="9619" width="1.7109375" style="86" customWidth="1"/>
    <col min="9620" max="9620" width="2.5703125" style="86" customWidth="1"/>
    <col min="9621" max="9621" width="1.7109375" style="86" customWidth="1"/>
    <col min="9622" max="9622" width="8.7109375" style="86" customWidth="1"/>
    <col min="9623" max="9623" width="6.28515625" style="86" customWidth="1"/>
    <col min="9624" max="9624" width="2.140625" style="86" customWidth="1"/>
    <col min="9625" max="9628" width="1.7109375" style="86" customWidth="1"/>
    <col min="9629" max="9629" width="7.85546875" style="86" customWidth="1"/>
    <col min="9630" max="9630" width="8.42578125" style="86" customWidth="1"/>
    <col min="9631" max="9631" width="19.28515625" style="86" customWidth="1"/>
    <col min="9632" max="9632" width="1.28515625" style="86" customWidth="1"/>
    <col min="9633" max="9634" width="1" style="86" customWidth="1"/>
    <col min="9635" max="9635" width="2.140625" style="86" customWidth="1"/>
    <col min="9636" max="9636" width="7.5703125" style="86" customWidth="1"/>
    <col min="9637" max="9637" width="7.140625" style="86" customWidth="1"/>
    <col min="9638" max="9638" width="1.85546875" style="86" customWidth="1"/>
    <col min="9639" max="9639" width="5.7109375" style="86" customWidth="1"/>
    <col min="9640" max="9640" width="1" style="86" customWidth="1"/>
    <col min="9641" max="9641" width="8.7109375" style="86" customWidth="1"/>
    <col min="9642" max="9642" width="3.85546875" style="86" customWidth="1"/>
    <col min="9643" max="9643" width="1" style="86" customWidth="1"/>
    <col min="9644" max="9644" width="7.28515625" style="86" customWidth="1"/>
    <col min="9645" max="9645" width="1.85546875" style="86" customWidth="1"/>
    <col min="9646" max="9646" width="3.28515625" style="86" customWidth="1"/>
    <col min="9647" max="9647" width="1" style="86" customWidth="1"/>
    <col min="9648" max="9648" width="1.28515625" style="86" customWidth="1"/>
    <col min="9649" max="9649" width="4.5703125" style="86" customWidth="1"/>
    <col min="9650" max="9650" width="3.5703125" style="86" customWidth="1"/>
    <col min="9651" max="9651" width="6.5703125" style="86" customWidth="1"/>
    <col min="9652" max="9652" width="8.85546875" style="86"/>
    <col min="9653" max="9653" width="2.5703125" style="86" customWidth="1"/>
    <col min="9654" max="9654" width="4.28515625" style="86" customWidth="1"/>
    <col min="9655" max="9655" width="1.7109375" style="86" customWidth="1"/>
    <col min="9656" max="9656" width="2.5703125" style="86" customWidth="1"/>
    <col min="9657" max="9657" width="1.7109375" style="86" customWidth="1"/>
    <col min="9658" max="9658" width="8.7109375" style="86" customWidth="1"/>
    <col min="9659" max="9659" width="6.28515625" style="86" customWidth="1"/>
    <col min="9660" max="9660" width="2.140625" style="86" customWidth="1"/>
    <col min="9661" max="9664" width="1.7109375" style="86" customWidth="1"/>
    <col min="9665" max="9665" width="7.85546875" style="86" customWidth="1"/>
    <col min="9666" max="9666" width="8.42578125" style="86" customWidth="1"/>
    <col min="9667" max="9667" width="19.28515625" style="86" customWidth="1"/>
    <col min="9668" max="9668" width="1.28515625" style="86" customWidth="1"/>
    <col min="9669" max="9670" width="1" style="86" customWidth="1"/>
    <col min="9671" max="9671" width="2.140625" style="86" customWidth="1"/>
    <col min="9672" max="9672" width="7.5703125" style="86" customWidth="1"/>
    <col min="9673" max="9673" width="7.140625" style="86" customWidth="1"/>
    <col min="9674" max="9674" width="1.85546875" style="86" customWidth="1"/>
    <col min="9675" max="9675" width="5.7109375" style="86" customWidth="1"/>
    <col min="9676" max="9676" width="1" style="86" customWidth="1"/>
    <col min="9677" max="9677" width="8.7109375" style="86" customWidth="1"/>
    <col min="9678" max="9678" width="3.85546875" style="86" customWidth="1"/>
    <col min="9679" max="9679" width="1" style="86" customWidth="1"/>
    <col min="9680" max="9680" width="7.28515625" style="86" customWidth="1"/>
    <col min="9681" max="9681" width="1.85546875" style="86" customWidth="1"/>
    <col min="9682" max="9682" width="3.28515625" style="86" customWidth="1"/>
    <col min="9683" max="9683" width="1" style="86" customWidth="1"/>
    <col min="9684" max="9684" width="1.28515625" style="86" customWidth="1"/>
    <col min="9685" max="9685" width="4.5703125" style="86" customWidth="1"/>
    <col min="9686" max="9686" width="3.5703125" style="86" customWidth="1"/>
    <col min="9687" max="9687" width="6.5703125" style="86" customWidth="1"/>
    <col min="9688" max="9688" width="8.85546875" style="86"/>
    <col min="9689" max="9689" width="2.5703125" style="86" customWidth="1"/>
    <col min="9690" max="9690" width="4.28515625" style="86" customWidth="1"/>
    <col min="9691" max="9691" width="1.7109375" style="86" customWidth="1"/>
    <col min="9692" max="9692" width="2.5703125" style="86" customWidth="1"/>
    <col min="9693" max="9693" width="1.7109375" style="86" customWidth="1"/>
    <col min="9694" max="9694" width="8.7109375" style="86" customWidth="1"/>
    <col min="9695" max="9695" width="6.28515625" style="86" customWidth="1"/>
    <col min="9696" max="9696" width="2.140625" style="86" customWidth="1"/>
    <col min="9697" max="9700" width="1.7109375" style="86" customWidth="1"/>
    <col min="9701" max="9701" width="7.85546875" style="86" customWidth="1"/>
    <col min="9702" max="9702" width="8.42578125" style="86" customWidth="1"/>
    <col min="9703" max="9703" width="19.28515625" style="86" customWidth="1"/>
    <col min="9704" max="9704" width="1.28515625" style="86" customWidth="1"/>
    <col min="9705" max="9706" width="1" style="86" customWidth="1"/>
    <col min="9707" max="9707" width="2.140625" style="86" customWidth="1"/>
    <col min="9708" max="9708" width="7.5703125" style="86" customWidth="1"/>
    <col min="9709" max="9709" width="7.140625" style="86" customWidth="1"/>
    <col min="9710" max="9710" width="1.85546875" style="86" customWidth="1"/>
    <col min="9711" max="9711" width="5.7109375" style="86" customWidth="1"/>
    <col min="9712" max="9712" width="1" style="86" customWidth="1"/>
    <col min="9713" max="9713" width="8.7109375" style="86" customWidth="1"/>
    <col min="9714" max="9714" width="3.85546875" style="86" customWidth="1"/>
    <col min="9715" max="9715" width="1" style="86" customWidth="1"/>
    <col min="9716" max="9716" width="7.28515625" style="86" customWidth="1"/>
    <col min="9717" max="9717" width="1.85546875" style="86" customWidth="1"/>
    <col min="9718" max="9718" width="3.28515625" style="86" customWidth="1"/>
    <col min="9719" max="9719" width="1" style="86" customWidth="1"/>
    <col min="9720" max="9720" width="1.28515625" style="86" customWidth="1"/>
    <col min="9721" max="9721" width="4.5703125" style="86" customWidth="1"/>
    <col min="9722" max="9722" width="3.5703125" style="86" customWidth="1"/>
    <col min="9723" max="9723" width="6.5703125" style="86" customWidth="1"/>
    <col min="9724" max="9728" width="8.85546875" style="86"/>
    <col min="9729" max="9729" width="2.5703125" style="86" customWidth="1"/>
    <col min="9730" max="9730" width="4.28515625" style="86" customWidth="1"/>
    <col min="9731" max="9731" width="1.7109375" style="86" customWidth="1"/>
    <col min="9732" max="9732" width="2.5703125" style="86" customWidth="1"/>
    <col min="9733" max="9733" width="1.7109375" style="86" customWidth="1"/>
    <col min="9734" max="9734" width="8.7109375" style="86" customWidth="1"/>
    <col min="9735" max="9735" width="6.28515625" style="86" customWidth="1"/>
    <col min="9736" max="9736" width="2.140625" style="86" customWidth="1"/>
    <col min="9737" max="9740" width="1.7109375" style="86" customWidth="1"/>
    <col min="9741" max="9741" width="7.85546875" style="86" customWidth="1"/>
    <col min="9742" max="9742" width="8.42578125" style="86" customWidth="1"/>
    <col min="9743" max="9743" width="19.28515625" style="86" customWidth="1"/>
    <col min="9744" max="9744" width="1.28515625" style="86" customWidth="1"/>
    <col min="9745" max="9746" width="1" style="86" customWidth="1"/>
    <col min="9747" max="9747" width="2.140625" style="86" customWidth="1"/>
    <col min="9748" max="9748" width="7.5703125" style="86" customWidth="1"/>
    <col min="9749" max="9749" width="7.140625" style="86" customWidth="1"/>
    <col min="9750" max="9750" width="1.85546875" style="86" customWidth="1"/>
    <col min="9751" max="9751" width="5.7109375" style="86" customWidth="1"/>
    <col min="9752" max="9752" width="1" style="86" customWidth="1"/>
    <col min="9753" max="9753" width="8.7109375" style="86" customWidth="1"/>
    <col min="9754" max="9754" width="3.85546875" style="86" customWidth="1"/>
    <col min="9755" max="9755" width="1" style="86" customWidth="1"/>
    <col min="9756" max="9756" width="7.28515625" style="86" customWidth="1"/>
    <col min="9757" max="9757" width="1.85546875" style="86" customWidth="1"/>
    <col min="9758" max="9758" width="3.28515625" style="86" customWidth="1"/>
    <col min="9759" max="9759" width="1" style="86" customWidth="1"/>
    <col min="9760" max="9760" width="1.28515625" style="86" customWidth="1"/>
    <col min="9761" max="9761" width="4.5703125" style="86" customWidth="1"/>
    <col min="9762" max="9762" width="3.5703125" style="86" customWidth="1"/>
    <col min="9763" max="9763" width="6.5703125" style="86" customWidth="1"/>
    <col min="9764" max="9764" width="8.85546875" style="86"/>
    <col min="9765" max="9765" width="2.5703125" style="86" customWidth="1"/>
    <col min="9766" max="9766" width="4.28515625" style="86" customWidth="1"/>
    <col min="9767" max="9767" width="1.7109375" style="86" customWidth="1"/>
    <col min="9768" max="9768" width="2.5703125" style="86" customWidth="1"/>
    <col min="9769" max="9769" width="1.7109375" style="86" customWidth="1"/>
    <col min="9770" max="9770" width="8.7109375" style="86" customWidth="1"/>
    <col min="9771" max="9771" width="6.28515625" style="86" customWidth="1"/>
    <col min="9772" max="9772" width="2.140625" style="86" customWidth="1"/>
    <col min="9773" max="9776" width="1.7109375" style="86" customWidth="1"/>
    <col min="9777" max="9777" width="7.85546875" style="86" customWidth="1"/>
    <col min="9778" max="9778" width="8.42578125" style="86" customWidth="1"/>
    <col min="9779" max="9779" width="19.28515625" style="86" customWidth="1"/>
    <col min="9780" max="9780" width="1.28515625" style="86" customWidth="1"/>
    <col min="9781" max="9782" width="1" style="86" customWidth="1"/>
    <col min="9783" max="9783" width="2.140625" style="86" customWidth="1"/>
    <col min="9784" max="9784" width="7.5703125" style="86" customWidth="1"/>
    <col min="9785" max="9785" width="7.140625" style="86" customWidth="1"/>
    <col min="9786" max="9786" width="1.85546875" style="86" customWidth="1"/>
    <col min="9787" max="9787" width="5.7109375" style="86" customWidth="1"/>
    <col min="9788" max="9788" width="1" style="86" customWidth="1"/>
    <col min="9789" max="9789" width="8.7109375" style="86" customWidth="1"/>
    <col min="9790" max="9790" width="3.85546875" style="86" customWidth="1"/>
    <col min="9791" max="9791" width="1" style="86" customWidth="1"/>
    <col min="9792" max="9792" width="7.28515625" style="86" customWidth="1"/>
    <col min="9793" max="9793" width="1.85546875" style="86" customWidth="1"/>
    <col min="9794" max="9794" width="3.28515625" style="86" customWidth="1"/>
    <col min="9795" max="9795" width="1" style="86" customWidth="1"/>
    <col min="9796" max="9796" width="1.28515625" style="86" customWidth="1"/>
    <col min="9797" max="9797" width="4.5703125" style="86" customWidth="1"/>
    <col min="9798" max="9798" width="3.5703125" style="86" customWidth="1"/>
    <col min="9799" max="9799" width="6.5703125" style="86" customWidth="1"/>
    <col min="9800" max="9800" width="8.85546875" style="86"/>
    <col min="9801" max="9801" width="2.5703125" style="86" customWidth="1"/>
    <col min="9802" max="9802" width="4.28515625" style="86" customWidth="1"/>
    <col min="9803" max="9803" width="1.7109375" style="86" customWidth="1"/>
    <col min="9804" max="9804" width="2.5703125" style="86" customWidth="1"/>
    <col min="9805" max="9805" width="1.7109375" style="86" customWidth="1"/>
    <col min="9806" max="9806" width="8.7109375" style="86" customWidth="1"/>
    <col min="9807" max="9807" width="6.28515625" style="86" customWidth="1"/>
    <col min="9808" max="9808" width="2.140625" style="86" customWidth="1"/>
    <col min="9809" max="9812" width="1.7109375" style="86" customWidth="1"/>
    <col min="9813" max="9813" width="7.85546875" style="86" customWidth="1"/>
    <col min="9814" max="9814" width="8.42578125" style="86" customWidth="1"/>
    <col min="9815" max="9815" width="19.28515625" style="86" customWidth="1"/>
    <col min="9816" max="9816" width="1.28515625" style="86" customWidth="1"/>
    <col min="9817" max="9818" width="1" style="86" customWidth="1"/>
    <col min="9819" max="9819" width="2.140625" style="86" customWidth="1"/>
    <col min="9820" max="9820" width="7.5703125" style="86" customWidth="1"/>
    <col min="9821" max="9821" width="7.140625" style="86" customWidth="1"/>
    <col min="9822" max="9822" width="1.85546875" style="86" customWidth="1"/>
    <col min="9823" max="9823" width="5.7109375" style="86" customWidth="1"/>
    <col min="9824" max="9824" width="1" style="86" customWidth="1"/>
    <col min="9825" max="9825" width="8.7109375" style="86" customWidth="1"/>
    <col min="9826" max="9826" width="3.85546875" style="86" customWidth="1"/>
    <col min="9827" max="9827" width="1" style="86" customWidth="1"/>
    <col min="9828" max="9828" width="7.28515625" style="86" customWidth="1"/>
    <col min="9829" max="9829" width="1.85546875" style="86" customWidth="1"/>
    <col min="9830" max="9830" width="3.28515625" style="86" customWidth="1"/>
    <col min="9831" max="9831" width="1" style="86" customWidth="1"/>
    <col min="9832" max="9832" width="1.28515625" style="86" customWidth="1"/>
    <col min="9833" max="9833" width="4.5703125" style="86" customWidth="1"/>
    <col min="9834" max="9834" width="3.5703125" style="86" customWidth="1"/>
    <col min="9835" max="9835" width="6.5703125" style="86" customWidth="1"/>
    <col min="9836" max="9836" width="8.85546875" style="86"/>
    <col min="9837" max="9837" width="2.5703125" style="86" customWidth="1"/>
    <col min="9838" max="9838" width="4.28515625" style="86" customWidth="1"/>
    <col min="9839" max="9839" width="1.7109375" style="86" customWidth="1"/>
    <col min="9840" max="9840" width="2.5703125" style="86" customWidth="1"/>
    <col min="9841" max="9841" width="1.7109375" style="86" customWidth="1"/>
    <col min="9842" max="9842" width="8.7109375" style="86" customWidth="1"/>
    <col min="9843" max="9843" width="6.28515625" style="86" customWidth="1"/>
    <col min="9844" max="9844" width="2.140625" style="86" customWidth="1"/>
    <col min="9845" max="9848" width="1.7109375" style="86" customWidth="1"/>
    <col min="9849" max="9849" width="7.85546875" style="86" customWidth="1"/>
    <col min="9850" max="9850" width="8.42578125" style="86" customWidth="1"/>
    <col min="9851" max="9851" width="19.28515625" style="86" customWidth="1"/>
    <col min="9852" max="9852" width="1.28515625" style="86" customWidth="1"/>
    <col min="9853" max="9854" width="1" style="86" customWidth="1"/>
    <col min="9855" max="9855" width="2.140625" style="86" customWidth="1"/>
    <col min="9856" max="9856" width="7.5703125" style="86" customWidth="1"/>
    <col min="9857" max="9857" width="7.140625" style="86" customWidth="1"/>
    <col min="9858" max="9858" width="1.85546875" style="86" customWidth="1"/>
    <col min="9859" max="9859" width="5.7109375" style="86" customWidth="1"/>
    <col min="9860" max="9860" width="1" style="86" customWidth="1"/>
    <col min="9861" max="9861" width="8.7109375" style="86" customWidth="1"/>
    <col min="9862" max="9862" width="3.85546875" style="86" customWidth="1"/>
    <col min="9863" max="9863" width="1" style="86" customWidth="1"/>
    <col min="9864" max="9864" width="7.28515625" style="86" customWidth="1"/>
    <col min="9865" max="9865" width="1.85546875" style="86" customWidth="1"/>
    <col min="9866" max="9866" width="3.28515625" style="86" customWidth="1"/>
    <col min="9867" max="9867" width="1" style="86" customWidth="1"/>
    <col min="9868" max="9868" width="1.28515625" style="86" customWidth="1"/>
    <col min="9869" max="9869" width="4.5703125" style="86" customWidth="1"/>
    <col min="9870" max="9870" width="3.5703125" style="86" customWidth="1"/>
    <col min="9871" max="9871" width="6.5703125" style="86" customWidth="1"/>
    <col min="9872" max="9872" width="8.85546875" style="86"/>
    <col min="9873" max="9873" width="2.5703125" style="86" customWidth="1"/>
    <col min="9874" max="9874" width="4.28515625" style="86" customWidth="1"/>
    <col min="9875" max="9875" width="1.7109375" style="86" customWidth="1"/>
    <col min="9876" max="9876" width="2.5703125" style="86" customWidth="1"/>
    <col min="9877" max="9877" width="1.7109375" style="86" customWidth="1"/>
    <col min="9878" max="9878" width="8.7109375" style="86" customWidth="1"/>
    <col min="9879" max="9879" width="6.28515625" style="86" customWidth="1"/>
    <col min="9880" max="9880" width="2.140625" style="86" customWidth="1"/>
    <col min="9881" max="9884" width="1.7109375" style="86" customWidth="1"/>
    <col min="9885" max="9885" width="7.85546875" style="86" customWidth="1"/>
    <col min="9886" max="9886" width="8.42578125" style="86" customWidth="1"/>
    <col min="9887" max="9887" width="19.28515625" style="86" customWidth="1"/>
    <col min="9888" max="9888" width="1.28515625" style="86" customWidth="1"/>
    <col min="9889" max="9890" width="1" style="86" customWidth="1"/>
    <col min="9891" max="9891" width="2.140625" style="86" customWidth="1"/>
    <col min="9892" max="9892" width="7.5703125" style="86" customWidth="1"/>
    <col min="9893" max="9893" width="7.140625" style="86" customWidth="1"/>
    <col min="9894" max="9894" width="1.85546875" style="86" customWidth="1"/>
    <col min="9895" max="9895" width="5.7109375" style="86" customWidth="1"/>
    <col min="9896" max="9896" width="1" style="86" customWidth="1"/>
    <col min="9897" max="9897" width="8.7109375" style="86" customWidth="1"/>
    <col min="9898" max="9898" width="3.85546875" style="86" customWidth="1"/>
    <col min="9899" max="9899" width="1" style="86" customWidth="1"/>
    <col min="9900" max="9900" width="7.28515625" style="86" customWidth="1"/>
    <col min="9901" max="9901" width="1.85546875" style="86" customWidth="1"/>
    <col min="9902" max="9902" width="3.28515625" style="86" customWidth="1"/>
    <col min="9903" max="9903" width="1" style="86" customWidth="1"/>
    <col min="9904" max="9904" width="1.28515625" style="86" customWidth="1"/>
    <col min="9905" max="9905" width="4.5703125" style="86" customWidth="1"/>
    <col min="9906" max="9906" width="3.5703125" style="86" customWidth="1"/>
    <col min="9907" max="9907" width="6.5703125" style="86" customWidth="1"/>
    <col min="9908" max="9908" width="8.85546875" style="86"/>
    <col min="9909" max="9909" width="2.5703125" style="86" customWidth="1"/>
    <col min="9910" max="9910" width="4.28515625" style="86" customWidth="1"/>
    <col min="9911" max="9911" width="1.7109375" style="86" customWidth="1"/>
    <col min="9912" max="9912" width="2.5703125" style="86" customWidth="1"/>
    <col min="9913" max="9913" width="1.7109375" style="86" customWidth="1"/>
    <col min="9914" max="9914" width="8.7109375" style="86" customWidth="1"/>
    <col min="9915" max="9915" width="6.28515625" style="86" customWidth="1"/>
    <col min="9916" max="9916" width="2.140625" style="86" customWidth="1"/>
    <col min="9917" max="9920" width="1.7109375" style="86" customWidth="1"/>
    <col min="9921" max="9921" width="7.85546875" style="86" customWidth="1"/>
    <col min="9922" max="9922" width="8.42578125" style="86" customWidth="1"/>
    <col min="9923" max="9923" width="19.28515625" style="86" customWidth="1"/>
    <col min="9924" max="9924" width="1.28515625" style="86" customWidth="1"/>
    <col min="9925" max="9926" width="1" style="86" customWidth="1"/>
    <col min="9927" max="9927" width="2.140625" style="86" customWidth="1"/>
    <col min="9928" max="9928" width="7.5703125" style="86" customWidth="1"/>
    <col min="9929" max="9929" width="7.140625" style="86" customWidth="1"/>
    <col min="9930" max="9930" width="1.85546875" style="86" customWidth="1"/>
    <col min="9931" max="9931" width="5.7109375" style="86" customWidth="1"/>
    <col min="9932" max="9932" width="1" style="86" customWidth="1"/>
    <col min="9933" max="9933" width="8.7109375" style="86" customWidth="1"/>
    <col min="9934" max="9934" width="3.85546875" style="86" customWidth="1"/>
    <col min="9935" max="9935" width="1" style="86" customWidth="1"/>
    <col min="9936" max="9936" width="7.28515625" style="86" customWidth="1"/>
    <col min="9937" max="9937" width="1.85546875" style="86" customWidth="1"/>
    <col min="9938" max="9938" width="3.28515625" style="86" customWidth="1"/>
    <col min="9939" max="9939" width="1" style="86" customWidth="1"/>
    <col min="9940" max="9940" width="1.28515625" style="86" customWidth="1"/>
    <col min="9941" max="9941" width="4.5703125" style="86" customWidth="1"/>
    <col min="9942" max="9942" width="3.5703125" style="86" customWidth="1"/>
    <col min="9943" max="9943" width="6.5703125" style="86" customWidth="1"/>
    <col min="9944" max="9944" width="8.85546875" style="86"/>
    <col min="9945" max="9945" width="2.5703125" style="86" customWidth="1"/>
    <col min="9946" max="9946" width="4.28515625" style="86" customWidth="1"/>
    <col min="9947" max="9947" width="1.7109375" style="86" customWidth="1"/>
    <col min="9948" max="9948" width="2.5703125" style="86" customWidth="1"/>
    <col min="9949" max="9949" width="1.7109375" style="86" customWidth="1"/>
    <col min="9950" max="9950" width="8.7109375" style="86" customWidth="1"/>
    <col min="9951" max="9951" width="6.28515625" style="86" customWidth="1"/>
    <col min="9952" max="9952" width="2.140625" style="86" customWidth="1"/>
    <col min="9953" max="9956" width="1.7109375" style="86" customWidth="1"/>
    <col min="9957" max="9957" width="7.85546875" style="86" customWidth="1"/>
    <col min="9958" max="9958" width="8.42578125" style="86" customWidth="1"/>
    <col min="9959" max="9959" width="19.28515625" style="86" customWidth="1"/>
    <col min="9960" max="9960" width="1.28515625" style="86" customWidth="1"/>
    <col min="9961" max="9962" width="1" style="86" customWidth="1"/>
    <col min="9963" max="9963" width="2.140625" style="86" customWidth="1"/>
    <col min="9964" max="9964" width="7.5703125" style="86" customWidth="1"/>
    <col min="9965" max="9965" width="7.140625" style="86" customWidth="1"/>
    <col min="9966" max="9966" width="1.85546875" style="86" customWidth="1"/>
    <col min="9967" max="9967" width="5.7109375" style="86" customWidth="1"/>
    <col min="9968" max="9968" width="1" style="86" customWidth="1"/>
    <col min="9969" max="9969" width="8.7109375" style="86" customWidth="1"/>
    <col min="9970" max="9970" width="3.85546875" style="86" customWidth="1"/>
    <col min="9971" max="9971" width="1" style="86" customWidth="1"/>
    <col min="9972" max="9972" width="7.28515625" style="86" customWidth="1"/>
    <col min="9973" max="9973" width="1.85546875" style="86" customWidth="1"/>
    <col min="9974" max="9974" width="3.28515625" style="86" customWidth="1"/>
    <col min="9975" max="9975" width="1" style="86" customWidth="1"/>
    <col min="9976" max="9976" width="1.28515625" style="86" customWidth="1"/>
    <col min="9977" max="9977" width="4.5703125" style="86" customWidth="1"/>
    <col min="9978" max="9978" width="3.5703125" style="86" customWidth="1"/>
    <col min="9979" max="9979" width="6.5703125" style="86" customWidth="1"/>
    <col min="9980" max="9984" width="8.85546875" style="86"/>
    <col min="9985" max="9985" width="2.5703125" style="86" customWidth="1"/>
    <col min="9986" max="9986" width="4.28515625" style="86" customWidth="1"/>
    <col min="9987" max="9987" width="1.7109375" style="86" customWidth="1"/>
    <col min="9988" max="9988" width="2.5703125" style="86" customWidth="1"/>
    <col min="9989" max="9989" width="1.7109375" style="86" customWidth="1"/>
    <col min="9990" max="9990" width="8.7109375" style="86" customWidth="1"/>
    <col min="9991" max="9991" width="6.28515625" style="86" customWidth="1"/>
    <col min="9992" max="9992" width="2.140625" style="86" customWidth="1"/>
    <col min="9993" max="9996" width="1.7109375" style="86" customWidth="1"/>
    <col min="9997" max="9997" width="7.85546875" style="86" customWidth="1"/>
    <col min="9998" max="9998" width="8.42578125" style="86" customWidth="1"/>
    <col min="9999" max="9999" width="19.28515625" style="86" customWidth="1"/>
    <col min="10000" max="10000" width="1.28515625" style="86" customWidth="1"/>
    <col min="10001" max="10002" width="1" style="86" customWidth="1"/>
    <col min="10003" max="10003" width="2.140625" style="86" customWidth="1"/>
    <col min="10004" max="10004" width="7.5703125" style="86" customWidth="1"/>
    <col min="10005" max="10005" width="7.140625" style="86" customWidth="1"/>
    <col min="10006" max="10006" width="1.85546875" style="86" customWidth="1"/>
    <col min="10007" max="10007" width="5.7109375" style="86" customWidth="1"/>
    <col min="10008" max="10008" width="1" style="86" customWidth="1"/>
    <col min="10009" max="10009" width="8.7109375" style="86" customWidth="1"/>
    <col min="10010" max="10010" width="3.85546875" style="86" customWidth="1"/>
    <col min="10011" max="10011" width="1" style="86" customWidth="1"/>
    <col min="10012" max="10012" width="7.28515625" style="86" customWidth="1"/>
    <col min="10013" max="10013" width="1.85546875" style="86" customWidth="1"/>
    <col min="10014" max="10014" width="3.28515625" style="86" customWidth="1"/>
    <col min="10015" max="10015" width="1" style="86" customWidth="1"/>
    <col min="10016" max="10016" width="1.28515625" style="86" customWidth="1"/>
    <col min="10017" max="10017" width="4.5703125" style="86" customWidth="1"/>
    <col min="10018" max="10018" width="3.5703125" style="86" customWidth="1"/>
    <col min="10019" max="10019" width="6.5703125" style="86" customWidth="1"/>
    <col min="10020" max="10020" width="8.85546875" style="86"/>
    <col min="10021" max="10021" width="2.5703125" style="86" customWidth="1"/>
    <col min="10022" max="10022" width="4.28515625" style="86" customWidth="1"/>
    <col min="10023" max="10023" width="1.7109375" style="86" customWidth="1"/>
    <col min="10024" max="10024" width="2.5703125" style="86" customWidth="1"/>
    <col min="10025" max="10025" width="1.7109375" style="86" customWidth="1"/>
    <col min="10026" max="10026" width="8.7109375" style="86" customWidth="1"/>
    <col min="10027" max="10027" width="6.28515625" style="86" customWidth="1"/>
    <col min="10028" max="10028" width="2.140625" style="86" customWidth="1"/>
    <col min="10029" max="10032" width="1.7109375" style="86" customWidth="1"/>
    <col min="10033" max="10033" width="7.85546875" style="86" customWidth="1"/>
    <col min="10034" max="10034" width="8.42578125" style="86" customWidth="1"/>
    <col min="10035" max="10035" width="19.28515625" style="86" customWidth="1"/>
    <col min="10036" max="10036" width="1.28515625" style="86" customWidth="1"/>
    <col min="10037" max="10038" width="1" style="86" customWidth="1"/>
    <col min="10039" max="10039" width="2.140625" style="86" customWidth="1"/>
    <col min="10040" max="10040" width="7.5703125" style="86" customWidth="1"/>
    <col min="10041" max="10041" width="7.140625" style="86" customWidth="1"/>
    <col min="10042" max="10042" width="1.85546875" style="86" customWidth="1"/>
    <col min="10043" max="10043" width="5.7109375" style="86" customWidth="1"/>
    <col min="10044" max="10044" width="1" style="86" customWidth="1"/>
    <col min="10045" max="10045" width="8.7109375" style="86" customWidth="1"/>
    <col min="10046" max="10046" width="3.85546875" style="86" customWidth="1"/>
    <col min="10047" max="10047" width="1" style="86" customWidth="1"/>
    <col min="10048" max="10048" width="7.28515625" style="86" customWidth="1"/>
    <col min="10049" max="10049" width="1.85546875" style="86" customWidth="1"/>
    <col min="10050" max="10050" width="3.28515625" style="86" customWidth="1"/>
    <col min="10051" max="10051" width="1" style="86" customWidth="1"/>
    <col min="10052" max="10052" width="1.28515625" style="86" customWidth="1"/>
    <col min="10053" max="10053" width="4.5703125" style="86" customWidth="1"/>
    <col min="10054" max="10054" width="3.5703125" style="86" customWidth="1"/>
    <col min="10055" max="10055" width="6.5703125" style="86" customWidth="1"/>
    <col min="10056" max="10056" width="8.85546875" style="86"/>
    <col min="10057" max="10057" width="2.5703125" style="86" customWidth="1"/>
    <col min="10058" max="10058" width="4.28515625" style="86" customWidth="1"/>
    <col min="10059" max="10059" width="1.7109375" style="86" customWidth="1"/>
    <col min="10060" max="10060" width="2.5703125" style="86" customWidth="1"/>
    <col min="10061" max="10061" width="1.7109375" style="86" customWidth="1"/>
    <col min="10062" max="10062" width="8.7109375" style="86" customWidth="1"/>
    <col min="10063" max="10063" width="6.28515625" style="86" customWidth="1"/>
    <col min="10064" max="10064" width="2.140625" style="86" customWidth="1"/>
    <col min="10065" max="10068" width="1.7109375" style="86" customWidth="1"/>
    <col min="10069" max="10069" width="7.85546875" style="86" customWidth="1"/>
    <col min="10070" max="10070" width="8.42578125" style="86" customWidth="1"/>
    <col min="10071" max="10071" width="19.28515625" style="86" customWidth="1"/>
    <col min="10072" max="10072" width="1.28515625" style="86" customWidth="1"/>
    <col min="10073" max="10074" width="1" style="86" customWidth="1"/>
    <col min="10075" max="10075" width="2.140625" style="86" customWidth="1"/>
    <col min="10076" max="10076" width="7.5703125" style="86" customWidth="1"/>
    <col min="10077" max="10077" width="7.140625" style="86" customWidth="1"/>
    <col min="10078" max="10078" width="1.85546875" style="86" customWidth="1"/>
    <col min="10079" max="10079" width="5.7109375" style="86" customWidth="1"/>
    <col min="10080" max="10080" width="1" style="86" customWidth="1"/>
    <col min="10081" max="10081" width="8.7109375" style="86" customWidth="1"/>
    <col min="10082" max="10082" width="3.85546875" style="86" customWidth="1"/>
    <col min="10083" max="10083" width="1" style="86" customWidth="1"/>
    <col min="10084" max="10084" width="7.28515625" style="86" customWidth="1"/>
    <col min="10085" max="10085" width="1.85546875" style="86" customWidth="1"/>
    <col min="10086" max="10086" width="3.28515625" style="86" customWidth="1"/>
    <col min="10087" max="10087" width="1" style="86" customWidth="1"/>
    <col min="10088" max="10088" width="1.28515625" style="86" customWidth="1"/>
    <col min="10089" max="10089" width="4.5703125" style="86" customWidth="1"/>
    <col min="10090" max="10090" width="3.5703125" style="86" customWidth="1"/>
    <col min="10091" max="10091" width="6.5703125" style="86" customWidth="1"/>
    <col min="10092" max="10092" width="8.85546875" style="86"/>
    <col min="10093" max="10093" width="2.5703125" style="86" customWidth="1"/>
    <col min="10094" max="10094" width="4.28515625" style="86" customWidth="1"/>
    <col min="10095" max="10095" width="1.7109375" style="86" customWidth="1"/>
    <col min="10096" max="10096" width="2.5703125" style="86" customWidth="1"/>
    <col min="10097" max="10097" width="1.7109375" style="86" customWidth="1"/>
    <col min="10098" max="10098" width="8.7109375" style="86" customWidth="1"/>
    <col min="10099" max="10099" width="6.28515625" style="86" customWidth="1"/>
    <col min="10100" max="10100" width="2.140625" style="86" customWidth="1"/>
    <col min="10101" max="10104" width="1.7109375" style="86" customWidth="1"/>
    <col min="10105" max="10105" width="7.85546875" style="86" customWidth="1"/>
    <col min="10106" max="10106" width="8.42578125" style="86" customWidth="1"/>
    <col min="10107" max="10107" width="19.28515625" style="86" customWidth="1"/>
    <col min="10108" max="10108" width="1.28515625" style="86" customWidth="1"/>
    <col min="10109" max="10110" width="1" style="86" customWidth="1"/>
    <col min="10111" max="10111" width="2.140625" style="86" customWidth="1"/>
    <col min="10112" max="10112" width="7.5703125" style="86" customWidth="1"/>
    <col min="10113" max="10113" width="7.140625" style="86" customWidth="1"/>
    <col min="10114" max="10114" width="1.85546875" style="86" customWidth="1"/>
    <col min="10115" max="10115" width="5.7109375" style="86" customWidth="1"/>
    <col min="10116" max="10116" width="1" style="86" customWidth="1"/>
    <col min="10117" max="10117" width="8.7109375" style="86" customWidth="1"/>
    <col min="10118" max="10118" width="3.85546875" style="86" customWidth="1"/>
    <col min="10119" max="10119" width="1" style="86" customWidth="1"/>
    <col min="10120" max="10120" width="7.28515625" style="86" customWidth="1"/>
    <col min="10121" max="10121" width="1.85546875" style="86" customWidth="1"/>
    <col min="10122" max="10122" width="3.28515625" style="86" customWidth="1"/>
    <col min="10123" max="10123" width="1" style="86" customWidth="1"/>
    <col min="10124" max="10124" width="1.28515625" style="86" customWidth="1"/>
    <col min="10125" max="10125" width="4.5703125" style="86" customWidth="1"/>
    <col min="10126" max="10126" width="3.5703125" style="86" customWidth="1"/>
    <col min="10127" max="10127" width="6.5703125" style="86" customWidth="1"/>
    <col min="10128" max="10128" width="8.85546875" style="86"/>
    <col min="10129" max="10129" width="2.5703125" style="86" customWidth="1"/>
    <col min="10130" max="10130" width="4.28515625" style="86" customWidth="1"/>
    <col min="10131" max="10131" width="1.7109375" style="86" customWidth="1"/>
    <col min="10132" max="10132" width="2.5703125" style="86" customWidth="1"/>
    <col min="10133" max="10133" width="1.7109375" style="86" customWidth="1"/>
    <col min="10134" max="10134" width="8.7109375" style="86" customWidth="1"/>
    <col min="10135" max="10135" width="6.28515625" style="86" customWidth="1"/>
    <col min="10136" max="10136" width="2.140625" style="86" customWidth="1"/>
    <col min="10137" max="10140" width="1.7109375" style="86" customWidth="1"/>
    <col min="10141" max="10141" width="7.85546875" style="86" customWidth="1"/>
    <col min="10142" max="10142" width="8.42578125" style="86" customWidth="1"/>
    <col min="10143" max="10143" width="19.28515625" style="86" customWidth="1"/>
    <col min="10144" max="10144" width="1.28515625" style="86" customWidth="1"/>
    <col min="10145" max="10146" width="1" style="86" customWidth="1"/>
    <col min="10147" max="10147" width="2.140625" style="86" customWidth="1"/>
    <col min="10148" max="10148" width="7.5703125" style="86" customWidth="1"/>
    <col min="10149" max="10149" width="7.140625" style="86" customWidth="1"/>
    <col min="10150" max="10150" width="1.85546875" style="86" customWidth="1"/>
    <col min="10151" max="10151" width="5.7109375" style="86" customWidth="1"/>
    <col min="10152" max="10152" width="1" style="86" customWidth="1"/>
    <col min="10153" max="10153" width="8.7109375" style="86" customWidth="1"/>
    <col min="10154" max="10154" width="3.85546875" style="86" customWidth="1"/>
    <col min="10155" max="10155" width="1" style="86" customWidth="1"/>
    <col min="10156" max="10156" width="7.28515625" style="86" customWidth="1"/>
    <col min="10157" max="10157" width="1.85546875" style="86" customWidth="1"/>
    <col min="10158" max="10158" width="3.28515625" style="86" customWidth="1"/>
    <col min="10159" max="10159" width="1" style="86" customWidth="1"/>
    <col min="10160" max="10160" width="1.28515625" style="86" customWidth="1"/>
    <col min="10161" max="10161" width="4.5703125" style="86" customWidth="1"/>
    <col min="10162" max="10162" width="3.5703125" style="86" customWidth="1"/>
    <col min="10163" max="10163" width="6.5703125" style="86" customWidth="1"/>
    <col min="10164" max="10164" width="8.85546875" style="86"/>
    <col min="10165" max="10165" width="2.5703125" style="86" customWidth="1"/>
    <col min="10166" max="10166" width="4.28515625" style="86" customWidth="1"/>
    <col min="10167" max="10167" width="1.7109375" style="86" customWidth="1"/>
    <col min="10168" max="10168" width="2.5703125" style="86" customWidth="1"/>
    <col min="10169" max="10169" width="1.7109375" style="86" customWidth="1"/>
    <col min="10170" max="10170" width="8.7109375" style="86" customWidth="1"/>
    <col min="10171" max="10171" width="6.28515625" style="86" customWidth="1"/>
    <col min="10172" max="10172" width="2.140625" style="86" customWidth="1"/>
    <col min="10173" max="10176" width="1.7109375" style="86" customWidth="1"/>
    <col min="10177" max="10177" width="7.85546875" style="86" customWidth="1"/>
    <col min="10178" max="10178" width="8.42578125" style="86" customWidth="1"/>
    <col min="10179" max="10179" width="19.28515625" style="86" customWidth="1"/>
    <col min="10180" max="10180" width="1.28515625" style="86" customWidth="1"/>
    <col min="10181" max="10182" width="1" style="86" customWidth="1"/>
    <col min="10183" max="10183" width="2.140625" style="86" customWidth="1"/>
    <col min="10184" max="10184" width="7.5703125" style="86" customWidth="1"/>
    <col min="10185" max="10185" width="7.140625" style="86" customWidth="1"/>
    <col min="10186" max="10186" width="1.85546875" style="86" customWidth="1"/>
    <col min="10187" max="10187" width="5.7109375" style="86" customWidth="1"/>
    <col min="10188" max="10188" width="1" style="86" customWidth="1"/>
    <col min="10189" max="10189" width="8.7109375" style="86" customWidth="1"/>
    <col min="10190" max="10190" width="3.85546875" style="86" customWidth="1"/>
    <col min="10191" max="10191" width="1" style="86" customWidth="1"/>
    <col min="10192" max="10192" width="7.28515625" style="86" customWidth="1"/>
    <col min="10193" max="10193" width="1.85546875" style="86" customWidth="1"/>
    <col min="10194" max="10194" width="3.28515625" style="86" customWidth="1"/>
    <col min="10195" max="10195" width="1" style="86" customWidth="1"/>
    <col min="10196" max="10196" width="1.28515625" style="86" customWidth="1"/>
    <col min="10197" max="10197" width="4.5703125" style="86" customWidth="1"/>
    <col min="10198" max="10198" width="3.5703125" style="86" customWidth="1"/>
    <col min="10199" max="10199" width="6.5703125" style="86" customWidth="1"/>
    <col min="10200" max="10200" width="8.85546875" style="86"/>
    <col min="10201" max="10201" width="2.5703125" style="86" customWidth="1"/>
    <col min="10202" max="10202" width="4.28515625" style="86" customWidth="1"/>
    <col min="10203" max="10203" width="1.7109375" style="86" customWidth="1"/>
    <col min="10204" max="10204" width="2.5703125" style="86" customWidth="1"/>
    <col min="10205" max="10205" width="1.7109375" style="86" customWidth="1"/>
    <col min="10206" max="10206" width="8.7109375" style="86" customWidth="1"/>
    <col min="10207" max="10207" width="6.28515625" style="86" customWidth="1"/>
    <col min="10208" max="10208" width="2.140625" style="86" customWidth="1"/>
    <col min="10209" max="10212" width="1.7109375" style="86" customWidth="1"/>
    <col min="10213" max="10213" width="7.85546875" style="86" customWidth="1"/>
    <col min="10214" max="10214" width="8.42578125" style="86" customWidth="1"/>
    <col min="10215" max="10215" width="19.28515625" style="86" customWidth="1"/>
    <col min="10216" max="10216" width="1.28515625" style="86" customWidth="1"/>
    <col min="10217" max="10218" width="1" style="86" customWidth="1"/>
    <col min="10219" max="10219" width="2.140625" style="86" customWidth="1"/>
    <col min="10220" max="10220" width="7.5703125" style="86" customWidth="1"/>
    <col min="10221" max="10221" width="7.140625" style="86" customWidth="1"/>
    <col min="10222" max="10222" width="1.85546875" style="86" customWidth="1"/>
    <col min="10223" max="10223" width="5.7109375" style="86" customWidth="1"/>
    <col min="10224" max="10224" width="1" style="86" customWidth="1"/>
    <col min="10225" max="10225" width="8.7109375" style="86" customWidth="1"/>
    <col min="10226" max="10226" width="3.85546875" style="86" customWidth="1"/>
    <col min="10227" max="10227" width="1" style="86" customWidth="1"/>
    <col min="10228" max="10228" width="7.28515625" style="86" customWidth="1"/>
    <col min="10229" max="10229" width="1.85546875" style="86" customWidth="1"/>
    <col min="10230" max="10230" width="3.28515625" style="86" customWidth="1"/>
    <col min="10231" max="10231" width="1" style="86" customWidth="1"/>
    <col min="10232" max="10232" width="1.28515625" style="86" customWidth="1"/>
    <col min="10233" max="10233" width="4.5703125" style="86" customWidth="1"/>
    <col min="10234" max="10234" width="3.5703125" style="86" customWidth="1"/>
    <col min="10235" max="10235" width="6.5703125" style="86" customWidth="1"/>
    <col min="10236" max="10240" width="8.85546875" style="86"/>
    <col min="10241" max="10241" width="2.5703125" style="86" customWidth="1"/>
    <col min="10242" max="10242" width="4.28515625" style="86" customWidth="1"/>
    <col min="10243" max="10243" width="1.7109375" style="86" customWidth="1"/>
    <col min="10244" max="10244" width="2.5703125" style="86" customWidth="1"/>
    <col min="10245" max="10245" width="1.7109375" style="86" customWidth="1"/>
    <col min="10246" max="10246" width="8.7109375" style="86" customWidth="1"/>
    <col min="10247" max="10247" width="6.28515625" style="86" customWidth="1"/>
    <col min="10248" max="10248" width="2.140625" style="86" customWidth="1"/>
    <col min="10249" max="10252" width="1.7109375" style="86" customWidth="1"/>
    <col min="10253" max="10253" width="7.85546875" style="86" customWidth="1"/>
    <col min="10254" max="10254" width="8.42578125" style="86" customWidth="1"/>
    <col min="10255" max="10255" width="19.28515625" style="86" customWidth="1"/>
    <col min="10256" max="10256" width="1.28515625" style="86" customWidth="1"/>
    <col min="10257" max="10258" width="1" style="86" customWidth="1"/>
    <col min="10259" max="10259" width="2.140625" style="86" customWidth="1"/>
    <col min="10260" max="10260" width="7.5703125" style="86" customWidth="1"/>
    <col min="10261" max="10261" width="7.140625" style="86" customWidth="1"/>
    <col min="10262" max="10262" width="1.85546875" style="86" customWidth="1"/>
    <col min="10263" max="10263" width="5.7109375" style="86" customWidth="1"/>
    <col min="10264" max="10264" width="1" style="86" customWidth="1"/>
    <col min="10265" max="10265" width="8.7109375" style="86" customWidth="1"/>
    <col min="10266" max="10266" width="3.85546875" style="86" customWidth="1"/>
    <col min="10267" max="10267" width="1" style="86" customWidth="1"/>
    <col min="10268" max="10268" width="7.28515625" style="86" customWidth="1"/>
    <col min="10269" max="10269" width="1.85546875" style="86" customWidth="1"/>
    <col min="10270" max="10270" width="3.28515625" style="86" customWidth="1"/>
    <col min="10271" max="10271" width="1" style="86" customWidth="1"/>
    <col min="10272" max="10272" width="1.28515625" style="86" customWidth="1"/>
    <col min="10273" max="10273" width="4.5703125" style="86" customWidth="1"/>
    <col min="10274" max="10274" width="3.5703125" style="86" customWidth="1"/>
    <col min="10275" max="10275" width="6.5703125" style="86" customWidth="1"/>
    <col min="10276" max="10276" width="8.85546875" style="86"/>
    <col min="10277" max="10277" width="2.5703125" style="86" customWidth="1"/>
    <col min="10278" max="10278" width="4.28515625" style="86" customWidth="1"/>
    <col min="10279" max="10279" width="1.7109375" style="86" customWidth="1"/>
    <col min="10280" max="10280" width="2.5703125" style="86" customWidth="1"/>
    <col min="10281" max="10281" width="1.7109375" style="86" customWidth="1"/>
    <col min="10282" max="10282" width="8.7109375" style="86" customWidth="1"/>
    <col min="10283" max="10283" width="6.28515625" style="86" customWidth="1"/>
    <col min="10284" max="10284" width="2.140625" style="86" customWidth="1"/>
    <col min="10285" max="10288" width="1.7109375" style="86" customWidth="1"/>
    <col min="10289" max="10289" width="7.85546875" style="86" customWidth="1"/>
    <col min="10290" max="10290" width="8.42578125" style="86" customWidth="1"/>
    <col min="10291" max="10291" width="19.28515625" style="86" customWidth="1"/>
    <col min="10292" max="10292" width="1.28515625" style="86" customWidth="1"/>
    <col min="10293" max="10294" width="1" style="86" customWidth="1"/>
    <col min="10295" max="10295" width="2.140625" style="86" customWidth="1"/>
    <col min="10296" max="10296" width="7.5703125" style="86" customWidth="1"/>
    <col min="10297" max="10297" width="7.140625" style="86" customWidth="1"/>
    <col min="10298" max="10298" width="1.85546875" style="86" customWidth="1"/>
    <col min="10299" max="10299" width="5.7109375" style="86" customWidth="1"/>
    <col min="10300" max="10300" width="1" style="86" customWidth="1"/>
    <col min="10301" max="10301" width="8.7109375" style="86" customWidth="1"/>
    <col min="10302" max="10302" width="3.85546875" style="86" customWidth="1"/>
    <col min="10303" max="10303" width="1" style="86" customWidth="1"/>
    <col min="10304" max="10304" width="7.28515625" style="86" customWidth="1"/>
    <col min="10305" max="10305" width="1.85546875" style="86" customWidth="1"/>
    <col min="10306" max="10306" width="3.28515625" style="86" customWidth="1"/>
    <col min="10307" max="10307" width="1" style="86" customWidth="1"/>
    <col min="10308" max="10308" width="1.28515625" style="86" customWidth="1"/>
    <col min="10309" max="10309" width="4.5703125" style="86" customWidth="1"/>
    <col min="10310" max="10310" width="3.5703125" style="86" customWidth="1"/>
    <col min="10311" max="10311" width="6.5703125" style="86" customWidth="1"/>
    <col min="10312" max="10312" width="8.85546875" style="86"/>
    <col min="10313" max="10313" width="2.5703125" style="86" customWidth="1"/>
    <col min="10314" max="10314" width="4.28515625" style="86" customWidth="1"/>
    <col min="10315" max="10315" width="1.7109375" style="86" customWidth="1"/>
    <col min="10316" max="10316" width="2.5703125" style="86" customWidth="1"/>
    <col min="10317" max="10317" width="1.7109375" style="86" customWidth="1"/>
    <col min="10318" max="10318" width="8.7109375" style="86" customWidth="1"/>
    <col min="10319" max="10319" width="6.28515625" style="86" customWidth="1"/>
    <col min="10320" max="10320" width="2.140625" style="86" customWidth="1"/>
    <col min="10321" max="10324" width="1.7109375" style="86" customWidth="1"/>
    <col min="10325" max="10325" width="7.85546875" style="86" customWidth="1"/>
    <col min="10326" max="10326" width="8.42578125" style="86" customWidth="1"/>
    <col min="10327" max="10327" width="19.28515625" style="86" customWidth="1"/>
    <col min="10328" max="10328" width="1.28515625" style="86" customWidth="1"/>
    <col min="10329" max="10330" width="1" style="86" customWidth="1"/>
    <col min="10331" max="10331" width="2.140625" style="86" customWidth="1"/>
    <col min="10332" max="10332" width="7.5703125" style="86" customWidth="1"/>
    <col min="10333" max="10333" width="7.140625" style="86" customWidth="1"/>
    <col min="10334" max="10334" width="1.85546875" style="86" customWidth="1"/>
    <col min="10335" max="10335" width="5.7109375" style="86" customWidth="1"/>
    <col min="10336" max="10336" width="1" style="86" customWidth="1"/>
    <col min="10337" max="10337" width="8.7109375" style="86" customWidth="1"/>
    <col min="10338" max="10338" width="3.85546875" style="86" customWidth="1"/>
    <col min="10339" max="10339" width="1" style="86" customWidth="1"/>
    <col min="10340" max="10340" width="7.28515625" style="86" customWidth="1"/>
    <col min="10341" max="10341" width="1.85546875" style="86" customWidth="1"/>
    <col min="10342" max="10342" width="3.28515625" style="86" customWidth="1"/>
    <col min="10343" max="10343" width="1" style="86" customWidth="1"/>
    <col min="10344" max="10344" width="1.28515625" style="86" customWidth="1"/>
    <col min="10345" max="10345" width="4.5703125" style="86" customWidth="1"/>
    <col min="10346" max="10346" width="3.5703125" style="86" customWidth="1"/>
    <col min="10347" max="10347" width="6.5703125" style="86" customWidth="1"/>
    <col min="10348" max="10348" width="8.85546875" style="86"/>
    <col min="10349" max="10349" width="2.5703125" style="86" customWidth="1"/>
    <col min="10350" max="10350" width="4.28515625" style="86" customWidth="1"/>
    <col min="10351" max="10351" width="1.7109375" style="86" customWidth="1"/>
    <col min="10352" max="10352" width="2.5703125" style="86" customWidth="1"/>
    <col min="10353" max="10353" width="1.7109375" style="86" customWidth="1"/>
    <col min="10354" max="10354" width="8.7109375" style="86" customWidth="1"/>
    <col min="10355" max="10355" width="6.28515625" style="86" customWidth="1"/>
    <col min="10356" max="10356" width="2.140625" style="86" customWidth="1"/>
    <col min="10357" max="10360" width="1.7109375" style="86" customWidth="1"/>
    <col min="10361" max="10361" width="7.85546875" style="86" customWidth="1"/>
    <col min="10362" max="10362" width="8.42578125" style="86" customWidth="1"/>
    <col min="10363" max="10363" width="19.28515625" style="86" customWidth="1"/>
    <col min="10364" max="10364" width="1.28515625" style="86" customWidth="1"/>
    <col min="10365" max="10366" width="1" style="86" customWidth="1"/>
    <col min="10367" max="10367" width="2.140625" style="86" customWidth="1"/>
    <col min="10368" max="10368" width="7.5703125" style="86" customWidth="1"/>
    <col min="10369" max="10369" width="7.140625" style="86" customWidth="1"/>
    <col min="10370" max="10370" width="1.85546875" style="86" customWidth="1"/>
    <col min="10371" max="10371" width="5.7109375" style="86" customWidth="1"/>
    <col min="10372" max="10372" width="1" style="86" customWidth="1"/>
    <col min="10373" max="10373" width="8.7109375" style="86" customWidth="1"/>
    <col min="10374" max="10374" width="3.85546875" style="86" customWidth="1"/>
    <col min="10375" max="10375" width="1" style="86" customWidth="1"/>
    <col min="10376" max="10376" width="7.28515625" style="86" customWidth="1"/>
    <col min="10377" max="10377" width="1.85546875" style="86" customWidth="1"/>
    <col min="10378" max="10378" width="3.28515625" style="86" customWidth="1"/>
    <col min="10379" max="10379" width="1" style="86" customWidth="1"/>
    <col min="10380" max="10380" width="1.28515625" style="86" customWidth="1"/>
    <col min="10381" max="10381" width="4.5703125" style="86" customWidth="1"/>
    <col min="10382" max="10382" width="3.5703125" style="86" customWidth="1"/>
    <col min="10383" max="10383" width="6.5703125" style="86" customWidth="1"/>
    <col min="10384" max="10384" width="8.85546875" style="86"/>
    <col min="10385" max="10385" width="2.5703125" style="86" customWidth="1"/>
    <col min="10386" max="10386" width="4.28515625" style="86" customWidth="1"/>
    <col min="10387" max="10387" width="1.7109375" style="86" customWidth="1"/>
    <col min="10388" max="10388" width="2.5703125" style="86" customWidth="1"/>
    <col min="10389" max="10389" width="1.7109375" style="86" customWidth="1"/>
    <col min="10390" max="10390" width="8.7109375" style="86" customWidth="1"/>
    <col min="10391" max="10391" width="6.28515625" style="86" customWidth="1"/>
    <col min="10392" max="10392" width="2.140625" style="86" customWidth="1"/>
    <col min="10393" max="10396" width="1.7109375" style="86" customWidth="1"/>
    <col min="10397" max="10397" width="7.85546875" style="86" customWidth="1"/>
    <col min="10398" max="10398" width="8.42578125" style="86" customWidth="1"/>
    <col min="10399" max="10399" width="19.28515625" style="86" customWidth="1"/>
    <col min="10400" max="10400" width="1.28515625" style="86" customWidth="1"/>
    <col min="10401" max="10402" width="1" style="86" customWidth="1"/>
    <col min="10403" max="10403" width="2.140625" style="86" customWidth="1"/>
    <col min="10404" max="10404" width="7.5703125" style="86" customWidth="1"/>
    <col min="10405" max="10405" width="7.140625" style="86" customWidth="1"/>
    <col min="10406" max="10406" width="1.85546875" style="86" customWidth="1"/>
    <col min="10407" max="10407" width="5.7109375" style="86" customWidth="1"/>
    <col min="10408" max="10408" width="1" style="86" customWidth="1"/>
    <col min="10409" max="10409" width="8.7109375" style="86" customWidth="1"/>
    <col min="10410" max="10410" width="3.85546875" style="86" customWidth="1"/>
    <col min="10411" max="10411" width="1" style="86" customWidth="1"/>
    <col min="10412" max="10412" width="7.28515625" style="86" customWidth="1"/>
    <col min="10413" max="10413" width="1.85546875" style="86" customWidth="1"/>
    <col min="10414" max="10414" width="3.28515625" style="86" customWidth="1"/>
    <col min="10415" max="10415" width="1" style="86" customWidth="1"/>
    <col min="10416" max="10416" width="1.28515625" style="86" customWidth="1"/>
    <col min="10417" max="10417" width="4.5703125" style="86" customWidth="1"/>
    <col min="10418" max="10418" width="3.5703125" style="86" customWidth="1"/>
    <col min="10419" max="10419" width="6.5703125" style="86" customWidth="1"/>
    <col min="10420" max="10420" width="8.85546875" style="86"/>
    <col min="10421" max="10421" width="2.5703125" style="86" customWidth="1"/>
    <col min="10422" max="10422" width="4.28515625" style="86" customWidth="1"/>
    <col min="10423" max="10423" width="1.7109375" style="86" customWidth="1"/>
    <col min="10424" max="10424" width="2.5703125" style="86" customWidth="1"/>
    <col min="10425" max="10425" width="1.7109375" style="86" customWidth="1"/>
    <col min="10426" max="10426" width="8.7109375" style="86" customWidth="1"/>
    <col min="10427" max="10427" width="6.28515625" style="86" customWidth="1"/>
    <col min="10428" max="10428" width="2.140625" style="86" customWidth="1"/>
    <col min="10429" max="10432" width="1.7109375" style="86" customWidth="1"/>
    <col min="10433" max="10433" width="7.85546875" style="86" customWidth="1"/>
    <col min="10434" max="10434" width="8.42578125" style="86" customWidth="1"/>
    <col min="10435" max="10435" width="19.28515625" style="86" customWidth="1"/>
    <col min="10436" max="10436" width="1.28515625" style="86" customWidth="1"/>
    <col min="10437" max="10438" width="1" style="86" customWidth="1"/>
    <col min="10439" max="10439" width="2.140625" style="86" customWidth="1"/>
    <col min="10440" max="10440" width="7.5703125" style="86" customWidth="1"/>
    <col min="10441" max="10441" width="7.140625" style="86" customWidth="1"/>
    <col min="10442" max="10442" width="1.85546875" style="86" customWidth="1"/>
    <col min="10443" max="10443" width="5.7109375" style="86" customWidth="1"/>
    <col min="10444" max="10444" width="1" style="86" customWidth="1"/>
    <col min="10445" max="10445" width="8.7109375" style="86" customWidth="1"/>
    <col min="10446" max="10446" width="3.85546875" style="86" customWidth="1"/>
    <col min="10447" max="10447" width="1" style="86" customWidth="1"/>
    <col min="10448" max="10448" width="7.28515625" style="86" customWidth="1"/>
    <col min="10449" max="10449" width="1.85546875" style="86" customWidth="1"/>
    <col min="10450" max="10450" width="3.28515625" style="86" customWidth="1"/>
    <col min="10451" max="10451" width="1" style="86" customWidth="1"/>
    <col min="10452" max="10452" width="1.28515625" style="86" customWidth="1"/>
    <col min="10453" max="10453" width="4.5703125" style="86" customWidth="1"/>
    <col min="10454" max="10454" width="3.5703125" style="86" customWidth="1"/>
    <col min="10455" max="10455" width="6.5703125" style="86" customWidth="1"/>
    <col min="10456" max="10456" width="8.85546875" style="86"/>
    <col min="10457" max="10457" width="2.5703125" style="86" customWidth="1"/>
    <col min="10458" max="10458" width="4.28515625" style="86" customWidth="1"/>
    <col min="10459" max="10459" width="1.7109375" style="86" customWidth="1"/>
    <col min="10460" max="10460" width="2.5703125" style="86" customWidth="1"/>
    <col min="10461" max="10461" width="1.7109375" style="86" customWidth="1"/>
    <col min="10462" max="10462" width="8.7109375" style="86" customWidth="1"/>
    <col min="10463" max="10463" width="6.28515625" style="86" customWidth="1"/>
    <col min="10464" max="10464" width="2.140625" style="86" customWidth="1"/>
    <col min="10465" max="10468" width="1.7109375" style="86" customWidth="1"/>
    <col min="10469" max="10469" width="7.85546875" style="86" customWidth="1"/>
    <col min="10470" max="10470" width="8.42578125" style="86" customWidth="1"/>
    <col min="10471" max="10471" width="19.28515625" style="86" customWidth="1"/>
    <col min="10472" max="10472" width="1.28515625" style="86" customWidth="1"/>
    <col min="10473" max="10474" width="1" style="86" customWidth="1"/>
    <col min="10475" max="10475" width="2.140625" style="86" customWidth="1"/>
    <col min="10476" max="10476" width="7.5703125" style="86" customWidth="1"/>
    <col min="10477" max="10477" width="7.140625" style="86" customWidth="1"/>
    <col min="10478" max="10478" width="1.85546875" style="86" customWidth="1"/>
    <col min="10479" max="10479" width="5.7109375" style="86" customWidth="1"/>
    <col min="10480" max="10480" width="1" style="86" customWidth="1"/>
    <col min="10481" max="10481" width="8.7109375" style="86" customWidth="1"/>
    <col min="10482" max="10482" width="3.85546875" style="86" customWidth="1"/>
    <col min="10483" max="10483" width="1" style="86" customWidth="1"/>
    <col min="10484" max="10484" width="7.28515625" style="86" customWidth="1"/>
    <col min="10485" max="10485" width="1.85546875" style="86" customWidth="1"/>
    <col min="10486" max="10486" width="3.28515625" style="86" customWidth="1"/>
    <col min="10487" max="10487" width="1" style="86" customWidth="1"/>
    <col min="10488" max="10488" width="1.28515625" style="86" customWidth="1"/>
    <col min="10489" max="10489" width="4.5703125" style="86" customWidth="1"/>
    <col min="10490" max="10490" width="3.5703125" style="86" customWidth="1"/>
    <col min="10491" max="10491" width="6.5703125" style="86" customWidth="1"/>
    <col min="10492" max="10496" width="8.85546875" style="86"/>
    <col min="10497" max="10497" width="2.5703125" style="86" customWidth="1"/>
    <col min="10498" max="10498" width="4.28515625" style="86" customWidth="1"/>
    <col min="10499" max="10499" width="1.7109375" style="86" customWidth="1"/>
    <col min="10500" max="10500" width="2.5703125" style="86" customWidth="1"/>
    <col min="10501" max="10501" width="1.7109375" style="86" customWidth="1"/>
    <col min="10502" max="10502" width="8.7109375" style="86" customWidth="1"/>
    <col min="10503" max="10503" width="6.28515625" style="86" customWidth="1"/>
    <col min="10504" max="10504" width="2.140625" style="86" customWidth="1"/>
    <col min="10505" max="10508" width="1.7109375" style="86" customWidth="1"/>
    <col min="10509" max="10509" width="7.85546875" style="86" customWidth="1"/>
    <col min="10510" max="10510" width="8.42578125" style="86" customWidth="1"/>
    <col min="10511" max="10511" width="19.28515625" style="86" customWidth="1"/>
    <col min="10512" max="10512" width="1.28515625" style="86" customWidth="1"/>
    <col min="10513" max="10514" width="1" style="86" customWidth="1"/>
    <col min="10515" max="10515" width="2.140625" style="86" customWidth="1"/>
    <col min="10516" max="10516" width="7.5703125" style="86" customWidth="1"/>
    <col min="10517" max="10517" width="7.140625" style="86" customWidth="1"/>
    <col min="10518" max="10518" width="1.85546875" style="86" customWidth="1"/>
    <col min="10519" max="10519" width="5.7109375" style="86" customWidth="1"/>
    <col min="10520" max="10520" width="1" style="86" customWidth="1"/>
    <col min="10521" max="10521" width="8.7109375" style="86" customWidth="1"/>
    <col min="10522" max="10522" width="3.85546875" style="86" customWidth="1"/>
    <col min="10523" max="10523" width="1" style="86" customWidth="1"/>
    <col min="10524" max="10524" width="7.28515625" style="86" customWidth="1"/>
    <col min="10525" max="10525" width="1.85546875" style="86" customWidth="1"/>
    <col min="10526" max="10526" width="3.28515625" style="86" customWidth="1"/>
    <col min="10527" max="10527" width="1" style="86" customWidth="1"/>
    <col min="10528" max="10528" width="1.28515625" style="86" customWidth="1"/>
    <col min="10529" max="10529" width="4.5703125" style="86" customWidth="1"/>
    <col min="10530" max="10530" width="3.5703125" style="86" customWidth="1"/>
    <col min="10531" max="10531" width="6.5703125" style="86" customWidth="1"/>
    <col min="10532" max="10532" width="8.85546875" style="86"/>
    <col min="10533" max="10533" width="2.5703125" style="86" customWidth="1"/>
    <col min="10534" max="10534" width="4.28515625" style="86" customWidth="1"/>
    <col min="10535" max="10535" width="1.7109375" style="86" customWidth="1"/>
    <col min="10536" max="10536" width="2.5703125" style="86" customWidth="1"/>
    <col min="10537" max="10537" width="1.7109375" style="86" customWidth="1"/>
    <col min="10538" max="10538" width="8.7109375" style="86" customWidth="1"/>
    <col min="10539" max="10539" width="6.28515625" style="86" customWidth="1"/>
    <col min="10540" max="10540" width="2.140625" style="86" customWidth="1"/>
    <col min="10541" max="10544" width="1.7109375" style="86" customWidth="1"/>
    <col min="10545" max="10545" width="7.85546875" style="86" customWidth="1"/>
    <col min="10546" max="10546" width="8.42578125" style="86" customWidth="1"/>
    <col min="10547" max="10547" width="19.28515625" style="86" customWidth="1"/>
    <col min="10548" max="10548" width="1.28515625" style="86" customWidth="1"/>
    <col min="10549" max="10550" width="1" style="86" customWidth="1"/>
    <col min="10551" max="10551" width="2.140625" style="86" customWidth="1"/>
    <col min="10552" max="10552" width="7.5703125" style="86" customWidth="1"/>
    <col min="10553" max="10553" width="7.140625" style="86" customWidth="1"/>
    <col min="10554" max="10554" width="1.85546875" style="86" customWidth="1"/>
    <col min="10555" max="10555" width="5.7109375" style="86" customWidth="1"/>
    <col min="10556" max="10556" width="1" style="86" customWidth="1"/>
    <col min="10557" max="10557" width="8.7109375" style="86" customWidth="1"/>
    <col min="10558" max="10558" width="3.85546875" style="86" customWidth="1"/>
    <col min="10559" max="10559" width="1" style="86" customWidth="1"/>
    <col min="10560" max="10560" width="7.28515625" style="86" customWidth="1"/>
    <col min="10561" max="10561" width="1.85546875" style="86" customWidth="1"/>
    <col min="10562" max="10562" width="3.28515625" style="86" customWidth="1"/>
    <col min="10563" max="10563" width="1" style="86" customWidth="1"/>
    <col min="10564" max="10564" width="1.28515625" style="86" customWidth="1"/>
    <col min="10565" max="10565" width="4.5703125" style="86" customWidth="1"/>
    <col min="10566" max="10566" width="3.5703125" style="86" customWidth="1"/>
    <col min="10567" max="10567" width="6.5703125" style="86" customWidth="1"/>
    <col min="10568" max="10568" width="8.85546875" style="86"/>
    <col min="10569" max="10569" width="2.5703125" style="86" customWidth="1"/>
    <col min="10570" max="10570" width="4.28515625" style="86" customWidth="1"/>
    <col min="10571" max="10571" width="1.7109375" style="86" customWidth="1"/>
    <col min="10572" max="10572" width="2.5703125" style="86" customWidth="1"/>
    <col min="10573" max="10573" width="1.7109375" style="86" customWidth="1"/>
    <col min="10574" max="10574" width="8.7109375" style="86" customWidth="1"/>
    <col min="10575" max="10575" width="6.28515625" style="86" customWidth="1"/>
    <col min="10576" max="10576" width="2.140625" style="86" customWidth="1"/>
    <col min="10577" max="10580" width="1.7109375" style="86" customWidth="1"/>
    <col min="10581" max="10581" width="7.85546875" style="86" customWidth="1"/>
    <col min="10582" max="10582" width="8.42578125" style="86" customWidth="1"/>
    <col min="10583" max="10583" width="19.28515625" style="86" customWidth="1"/>
    <col min="10584" max="10584" width="1.28515625" style="86" customWidth="1"/>
    <col min="10585" max="10586" width="1" style="86" customWidth="1"/>
    <col min="10587" max="10587" width="2.140625" style="86" customWidth="1"/>
    <col min="10588" max="10588" width="7.5703125" style="86" customWidth="1"/>
    <col min="10589" max="10589" width="7.140625" style="86" customWidth="1"/>
    <col min="10590" max="10590" width="1.85546875" style="86" customWidth="1"/>
    <col min="10591" max="10591" width="5.7109375" style="86" customWidth="1"/>
    <col min="10592" max="10592" width="1" style="86" customWidth="1"/>
    <col min="10593" max="10593" width="8.7109375" style="86" customWidth="1"/>
    <col min="10594" max="10594" width="3.85546875" style="86" customWidth="1"/>
    <col min="10595" max="10595" width="1" style="86" customWidth="1"/>
    <col min="10596" max="10596" width="7.28515625" style="86" customWidth="1"/>
    <col min="10597" max="10597" width="1.85546875" style="86" customWidth="1"/>
    <col min="10598" max="10598" width="3.28515625" style="86" customWidth="1"/>
    <col min="10599" max="10599" width="1" style="86" customWidth="1"/>
    <col min="10600" max="10600" width="1.28515625" style="86" customWidth="1"/>
    <col min="10601" max="10601" width="4.5703125" style="86" customWidth="1"/>
    <col min="10602" max="10602" width="3.5703125" style="86" customWidth="1"/>
    <col min="10603" max="10603" width="6.5703125" style="86" customWidth="1"/>
    <col min="10604" max="10604" width="8.85546875" style="86"/>
    <col min="10605" max="10605" width="2.5703125" style="86" customWidth="1"/>
    <col min="10606" max="10606" width="4.28515625" style="86" customWidth="1"/>
    <col min="10607" max="10607" width="1.7109375" style="86" customWidth="1"/>
    <col min="10608" max="10608" width="2.5703125" style="86" customWidth="1"/>
    <col min="10609" max="10609" width="1.7109375" style="86" customWidth="1"/>
    <col min="10610" max="10610" width="8.7109375" style="86" customWidth="1"/>
    <col min="10611" max="10611" width="6.28515625" style="86" customWidth="1"/>
    <col min="10612" max="10612" width="2.140625" style="86" customWidth="1"/>
    <col min="10613" max="10616" width="1.7109375" style="86" customWidth="1"/>
    <col min="10617" max="10617" width="7.85546875" style="86" customWidth="1"/>
    <col min="10618" max="10618" width="8.42578125" style="86" customWidth="1"/>
    <col min="10619" max="10619" width="19.28515625" style="86" customWidth="1"/>
    <col min="10620" max="10620" width="1.28515625" style="86" customWidth="1"/>
    <col min="10621" max="10622" width="1" style="86" customWidth="1"/>
    <col min="10623" max="10623" width="2.140625" style="86" customWidth="1"/>
    <col min="10624" max="10624" width="7.5703125" style="86" customWidth="1"/>
    <col min="10625" max="10625" width="7.140625" style="86" customWidth="1"/>
    <col min="10626" max="10626" width="1.85546875" style="86" customWidth="1"/>
    <col min="10627" max="10627" width="5.7109375" style="86" customWidth="1"/>
    <col min="10628" max="10628" width="1" style="86" customWidth="1"/>
    <col min="10629" max="10629" width="8.7109375" style="86" customWidth="1"/>
    <col min="10630" max="10630" width="3.85546875" style="86" customWidth="1"/>
    <col min="10631" max="10631" width="1" style="86" customWidth="1"/>
    <col min="10632" max="10632" width="7.28515625" style="86" customWidth="1"/>
    <col min="10633" max="10633" width="1.85546875" style="86" customWidth="1"/>
    <col min="10634" max="10634" width="3.28515625" style="86" customWidth="1"/>
    <col min="10635" max="10635" width="1" style="86" customWidth="1"/>
    <col min="10636" max="10636" width="1.28515625" style="86" customWidth="1"/>
    <col min="10637" max="10637" width="4.5703125" style="86" customWidth="1"/>
    <col min="10638" max="10638" width="3.5703125" style="86" customWidth="1"/>
    <col min="10639" max="10639" width="6.5703125" style="86" customWidth="1"/>
    <col min="10640" max="10640" width="8.85546875" style="86"/>
    <col min="10641" max="10641" width="2.5703125" style="86" customWidth="1"/>
    <col min="10642" max="10642" width="4.28515625" style="86" customWidth="1"/>
    <col min="10643" max="10643" width="1.7109375" style="86" customWidth="1"/>
    <col min="10644" max="10644" width="2.5703125" style="86" customWidth="1"/>
    <col min="10645" max="10645" width="1.7109375" style="86" customWidth="1"/>
    <col min="10646" max="10646" width="8.7109375" style="86" customWidth="1"/>
    <col min="10647" max="10647" width="6.28515625" style="86" customWidth="1"/>
    <col min="10648" max="10648" width="2.140625" style="86" customWidth="1"/>
    <col min="10649" max="10652" width="1.7109375" style="86" customWidth="1"/>
    <col min="10653" max="10653" width="7.85546875" style="86" customWidth="1"/>
    <col min="10654" max="10654" width="8.42578125" style="86" customWidth="1"/>
    <col min="10655" max="10655" width="19.28515625" style="86" customWidth="1"/>
    <col min="10656" max="10656" width="1.28515625" style="86" customWidth="1"/>
    <col min="10657" max="10658" width="1" style="86" customWidth="1"/>
    <col min="10659" max="10659" width="2.140625" style="86" customWidth="1"/>
    <col min="10660" max="10660" width="7.5703125" style="86" customWidth="1"/>
    <col min="10661" max="10661" width="7.140625" style="86" customWidth="1"/>
    <col min="10662" max="10662" width="1.85546875" style="86" customWidth="1"/>
    <col min="10663" max="10663" width="5.7109375" style="86" customWidth="1"/>
    <col min="10664" max="10664" width="1" style="86" customWidth="1"/>
    <col min="10665" max="10665" width="8.7109375" style="86" customWidth="1"/>
    <col min="10666" max="10666" width="3.85546875" style="86" customWidth="1"/>
    <col min="10667" max="10667" width="1" style="86" customWidth="1"/>
    <col min="10668" max="10668" width="7.28515625" style="86" customWidth="1"/>
    <col min="10669" max="10669" width="1.85546875" style="86" customWidth="1"/>
    <col min="10670" max="10670" width="3.28515625" style="86" customWidth="1"/>
    <col min="10671" max="10671" width="1" style="86" customWidth="1"/>
    <col min="10672" max="10672" width="1.28515625" style="86" customWidth="1"/>
    <col min="10673" max="10673" width="4.5703125" style="86" customWidth="1"/>
    <col min="10674" max="10674" width="3.5703125" style="86" customWidth="1"/>
    <col min="10675" max="10675" width="6.5703125" style="86" customWidth="1"/>
    <col min="10676" max="10676" width="8.85546875" style="86"/>
    <col min="10677" max="10677" width="2.5703125" style="86" customWidth="1"/>
    <col min="10678" max="10678" width="4.28515625" style="86" customWidth="1"/>
    <col min="10679" max="10679" width="1.7109375" style="86" customWidth="1"/>
    <col min="10680" max="10680" width="2.5703125" style="86" customWidth="1"/>
    <col min="10681" max="10681" width="1.7109375" style="86" customWidth="1"/>
    <col min="10682" max="10682" width="8.7109375" style="86" customWidth="1"/>
    <col min="10683" max="10683" width="6.28515625" style="86" customWidth="1"/>
    <col min="10684" max="10684" width="2.140625" style="86" customWidth="1"/>
    <col min="10685" max="10688" width="1.7109375" style="86" customWidth="1"/>
    <col min="10689" max="10689" width="7.85546875" style="86" customWidth="1"/>
    <col min="10690" max="10690" width="8.42578125" style="86" customWidth="1"/>
    <col min="10691" max="10691" width="19.28515625" style="86" customWidth="1"/>
    <col min="10692" max="10692" width="1.28515625" style="86" customWidth="1"/>
    <col min="10693" max="10694" width="1" style="86" customWidth="1"/>
    <col min="10695" max="10695" width="2.140625" style="86" customWidth="1"/>
    <col min="10696" max="10696" width="7.5703125" style="86" customWidth="1"/>
    <col min="10697" max="10697" width="7.140625" style="86" customWidth="1"/>
    <col min="10698" max="10698" width="1.85546875" style="86" customWidth="1"/>
    <col min="10699" max="10699" width="5.7109375" style="86" customWidth="1"/>
    <col min="10700" max="10700" width="1" style="86" customWidth="1"/>
    <col min="10701" max="10701" width="8.7109375" style="86" customWidth="1"/>
    <col min="10702" max="10702" width="3.85546875" style="86" customWidth="1"/>
    <col min="10703" max="10703" width="1" style="86" customWidth="1"/>
    <col min="10704" max="10704" width="7.28515625" style="86" customWidth="1"/>
    <col min="10705" max="10705" width="1.85546875" style="86" customWidth="1"/>
    <col min="10706" max="10706" width="3.28515625" style="86" customWidth="1"/>
    <col min="10707" max="10707" width="1" style="86" customWidth="1"/>
    <col min="10708" max="10708" width="1.28515625" style="86" customWidth="1"/>
    <col min="10709" max="10709" width="4.5703125" style="86" customWidth="1"/>
    <col min="10710" max="10710" width="3.5703125" style="86" customWidth="1"/>
    <col min="10711" max="10711" width="6.5703125" style="86" customWidth="1"/>
    <col min="10712" max="10712" width="8.85546875" style="86"/>
    <col min="10713" max="10713" width="2.5703125" style="86" customWidth="1"/>
    <col min="10714" max="10714" width="4.28515625" style="86" customWidth="1"/>
    <col min="10715" max="10715" width="1.7109375" style="86" customWidth="1"/>
    <col min="10716" max="10716" width="2.5703125" style="86" customWidth="1"/>
    <col min="10717" max="10717" width="1.7109375" style="86" customWidth="1"/>
    <col min="10718" max="10718" width="8.7109375" style="86" customWidth="1"/>
    <col min="10719" max="10719" width="6.28515625" style="86" customWidth="1"/>
    <col min="10720" max="10720" width="2.140625" style="86" customWidth="1"/>
    <col min="10721" max="10724" width="1.7109375" style="86" customWidth="1"/>
    <col min="10725" max="10725" width="7.85546875" style="86" customWidth="1"/>
    <col min="10726" max="10726" width="8.42578125" style="86" customWidth="1"/>
    <col min="10727" max="10727" width="19.28515625" style="86" customWidth="1"/>
    <col min="10728" max="10728" width="1.28515625" style="86" customWidth="1"/>
    <col min="10729" max="10730" width="1" style="86" customWidth="1"/>
    <col min="10731" max="10731" width="2.140625" style="86" customWidth="1"/>
    <col min="10732" max="10732" width="7.5703125" style="86" customWidth="1"/>
    <col min="10733" max="10733" width="7.140625" style="86" customWidth="1"/>
    <col min="10734" max="10734" width="1.85546875" style="86" customWidth="1"/>
    <col min="10735" max="10735" width="5.7109375" style="86" customWidth="1"/>
    <col min="10736" max="10736" width="1" style="86" customWidth="1"/>
    <col min="10737" max="10737" width="8.7109375" style="86" customWidth="1"/>
    <col min="10738" max="10738" width="3.85546875" style="86" customWidth="1"/>
    <col min="10739" max="10739" width="1" style="86" customWidth="1"/>
    <col min="10740" max="10740" width="7.28515625" style="86" customWidth="1"/>
    <col min="10741" max="10741" width="1.85546875" style="86" customWidth="1"/>
    <col min="10742" max="10742" width="3.28515625" style="86" customWidth="1"/>
    <col min="10743" max="10743" width="1" style="86" customWidth="1"/>
    <col min="10744" max="10744" width="1.28515625" style="86" customWidth="1"/>
    <col min="10745" max="10745" width="4.5703125" style="86" customWidth="1"/>
    <col min="10746" max="10746" width="3.5703125" style="86" customWidth="1"/>
    <col min="10747" max="10747" width="6.5703125" style="86" customWidth="1"/>
    <col min="10748" max="10752" width="8.85546875" style="86"/>
    <col min="10753" max="10753" width="2.5703125" style="86" customWidth="1"/>
    <col min="10754" max="10754" width="4.28515625" style="86" customWidth="1"/>
    <col min="10755" max="10755" width="1.7109375" style="86" customWidth="1"/>
    <col min="10756" max="10756" width="2.5703125" style="86" customWidth="1"/>
    <col min="10757" max="10757" width="1.7109375" style="86" customWidth="1"/>
    <col min="10758" max="10758" width="8.7109375" style="86" customWidth="1"/>
    <col min="10759" max="10759" width="6.28515625" style="86" customWidth="1"/>
    <col min="10760" max="10760" width="2.140625" style="86" customWidth="1"/>
    <col min="10761" max="10764" width="1.7109375" style="86" customWidth="1"/>
    <col min="10765" max="10765" width="7.85546875" style="86" customWidth="1"/>
    <col min="10766" max="10766" width="8.42578125" style="86" customWidth="1"/>
    <col min="10767" max="10767" width="19.28515625" style="86" customWidth="1"/>
    <col min="10768" max="10768" width="1.28515625" style="86" customWidth="1"/>
    <col min="10769" max="10770" width="1" style="86" customWidth="1"/>
    <col min="10771" max="10771" width="2.140625" style="86" customWidth="1"/>
    <col min="10772" max="10772" width="7.5703125" style="86" customWidth="1"/>
    <col min="10773" max="10773" width="7.140625" style="86" customWidth="1"/>
    <col min="10774" max="10774" width="1.85546875" style="86" customWidth="1"/>
    <col min="10775" max="10775" width="5.7109375" style="86" customWidth="1"/>
    <col min="10776" max="10776" width="1" style="86" customWidth="1"/>
    <col min="10777" max="10777" width="8.7109375" style="86" customWidth="1"/>
    <col min="10778" max="10778" width="3.85546875" style="86" customWidth="1"/>
    <col min="10779" max="10779" width="1" style="86" customWidth="1"/>
    <col min="10780" max="10780" width="7.28515625" style="86" customWidth="1"/>
    <col min="10781" max="10781" width="1.85546875" style="86" customWidth="1"/>
    <col min="10782" max="10782" width="3.28515625" style="86" customWidth="1"/>
    <col min="10783" max="10783" width="1" style="86" customWidth="1"/>
    <col min="10784" max="10784" width="1.28515625" style="86" customWidth="1"/>
    <col min="10785" max="10785" width="4.5703125" style="86" customWidth="1"/>
    <col min="10786" max="10786" width="3.5703125" style="86" customWidth="1"/>
    <col min="10787" max="10787" width="6.5703125" style="86" customWidth="1"/>
    <col min="10788" max="10788" width="8.85546875" style="86"/>
    <col min="10789" max="10789" width="2.5703125" style="86" customWidth="1"/>
    <col min="10790" max="10790" width="4.28515625" style="86" customWidth="1"/>
    <col min="10791" max="10791" width="1.7109375" style="86" customWidth="1"/>
    <col min="10792" max="10792" width="2.5703125" style="86" customWidth="1"/>
    <col min="10793" max="10793" width="1.7109375" style="86" customWidth="1"/>
    <col min="10794" max="10794" width="8.7109375" style="86" customWidth="1"/>
    <col min="10795" max="10795" width="6.28515625" style="86" customWidth="1"/>
    <col min="10796" max="10796" width="2.140625" style="86" customWidth="1"/>
    <col min="10797" max="10800" width="1.7109375" style="86" customWidth="1"/>
    <col min="10801" max="10801" width="7.85546875" style="86" customWidth="1"/>
    <col min="10802" max="10802" width="8.42578125" style="86" customWidth="1"/>
    <col min="10803" max="10803" width="19.28515625" style="86" customWidth="1"/>
    <col min="10804" max="10804" width="1.28515625" style="86" customWidth="1"/>
    <col min="10805" max="10806" width="1" style="86" customWidth="1"/>
    <col min="10807" max="10807" width="2.140625" style="86" customWidth="1"/>
    <col min="10808" max="10808" width="7.5703125" style="86" customWidth="1"/>
    <col min="10809" max="10809" width="7.140625" style="86" customWidth="1"/>
    <col min="10810" max="10810" width="1.85546875" style="86" customWidth="1"/>
    <col min="10811" max="10811" width="5.7109375" style="86" customWidth="1"/>
    <col min="10812" max="10812" width="1" style="86" customWidth="1"/>
    <col min="10813" max="10813" width="8.7109375" style="86" customWidth="1"/>
    <col min="10814" max="10814" width="3.85546875" style="86" customWidth="1"/>
    <col min="10815" max="10815" width="1" style="86" customWidth="1"/>
    <col min="10816" max="10816" width="7.28515625" style="86" customWidth="1"/>
    <col min="10817" max="10817" width="1.85546875" style="86" customWidth="1"/>
    <col min="10818" max="10818" width="3.28515625" style="86" customWidth="1"/>
    <col min="10819" max="10819" width="1" style="86" customWidth="1"/>
    <col min="10820" max="10820" width="1.28515625" style="86" customWidth="1"/>
    <col min="10821" max="10821" width="4.5703125" style="86" customWidth="1"/>
    <col min="10822" max="10822" width="3.5703125" style="86" customWidth="1"/>
    <col min="10823" max="10823" width="6.5703125" style="86" customWidth="1"/>
    <col min="10824" max="10824" width="8.85546875" style="86"/>
    <col min="10825" max="10825" width="2.5703125" style="86" customWidth="1"/>
    <col min="10826" max="10826" width="4.28515625" style="86" customWidth="1"/>
    <col min="10827" max="10827" width="1.7109375" style="86" customWidth="1"/>
    <col min="10828" max="10828" width="2.5703125" style="86" customWidth="1"/>
    <col min="10829" max="10829" width="1.7109375" style="86" customWidth="1"/>
    <col min="10830" max="10830" width="8.7109375" style="86" customWidth="1"/>
    <col min="10831" max="10831" width="6.28515625" style="86" customWidth="1"/>
    <col min="10832" max="10832" width="2.140625" style="86" customWidth="1"/>
    <col min="10833" max="10836" width="1.7109375" style="86" customWidth="1"/>
    <col min="10837" max="10837" width="7.85546875" style="86" customWidth="1"/>
    <col min="10838" max="10838" width="8.42578125" style="86" customWidth="1"/>
    <col min="10839" max="10839" width="19.28515625" style="86" customWidth="1"/>
    <col min="10840" max="10840" width="1.28515625" style="86" customWidth="1"/>
    <col min="10841" max="10842" width="1" style="86" customWidth="1"/>
    <col min="10843" max="10843" width="2.140625" style="86" customWidth="1"/>
    <col min="10844" max="10844" width="7.5703125" style="86" customWidth="1"/>
    <col min="10845" max="10845" width="7.140625" style="86" customWidth="1"/>
    <col min="10846" max="10846" width="1.85546875" style="86" customWidth="1"/>
    <col min="10847" max="10847" width="5.7109375" style="86" customWidth="1"/>
    <col min="10848" max="10848" width="1" style="86" customWidth="1"/>
    <col min="10849" max="10849" width="8.7109375" style="86" customWidth="1"/>
    <col min="10850" max="10850" width="3.85546875" style="86" customWidth="1"/>
    <col min="10851" max="10851" width="1" style="86" customWidth="1"/>
    <col min="10852" max="10852" width="7.28515625" style="86" customWidth="1"/>
    <col min="10853" max="10853" width="1.85546875" style="86" customWidth="1"/>
    <col min="10854" max="10854" width="3.28515625" style="86" customWidth="1"/>
    <col min="10855" max="10855" width="1" style="86" customWidth="1"/>
    <col min="10856" max="10856" width="1.28515625" style="86" customWidth="1"/>
    <col min="10857" max="10857" width="4.5703125" style="86" customWidth="1"/>
    <col min="10858" max="10858" width="3.5703125" style="86" customWidth="1"/>
    <col min="10859" max="10859" width="6.5703125" style="86" customWidth="1"/>
    <col min="10860" max="10860" width="8.85546875" style="86"/>
    <col min="10861" max="10861" width="2.5703125" style="86" customWidth="1"/>
    <col min="10862" max="10862" width="4.28515625" style="86" customWidth="1"/>
    <col min="10863" max="10863" width="1.7109375" style="86" customWidth="1"/>
    <col min="10864" max="10864" width="2.5703125" style="86" customWidth="1"/>
    <col min="10865" max="10865" width="1.7109375" style="86" customWidth="1"/>
    <col min="10866" max="10866" width="8.7109375" style="86" customWidth="1"/>
    <col min="10867" max="10867" width="6.28515625" style="86" customWidth="1"/>
    <col min="10868" max="10868" width="2.140625" style="86" customWidth="1"/>
    <col min="10869" max="10872" width="1.7109375" style="86" customWidth="1"/>
    <col min="10873" max="10873" width="7.85546875" style="86" customWidth="1"/>
    <col min="10874" max="10874" width="8.42578125" style="86" customWidth="1"/>
    <col min="10875" max="10875" width="19.28515625" style="86" customWidth="1"/>
    <col min="10876" max="10876" width="1.28515625" style="86" customWidth="1"/>
    <col min="10877" max="10878" width="1" style="86" customWidth="1"/>
    <col min="10879" max="10879" width="2.140625" style="86" customWidth="1"/>
    <col min="10880" max="10880" width="7.5703125" style="86" customWidth="1"/>
    <col min="10881" max="10881" width="7.140625" style="86" customWidth="1"/>
    <col min="10882" max="10882" width="1.85546875" style="86" customWidth="1"/>
    <col min="10883" max="10883" width="5.7109375" style="86" customWidth="1"/>
    <col min="10884" max="10884" width="1" style="86" customWidth="1"/>
    <col min="10885" max="10885" width="8.7109375" style="86" customWidth="1"/>
    <col min="10886" max="10886" width="3.85546875" style="86" customWidth="1"/>
    <col min="10887" max="10887" width="1" style="86" customWidth="1"/>
    <col min="10888" max="10888" width="7.28515625" style="86" customWidth="1"/>
    <col min="10889" max="10889" width="1.85546875" style="86" customWidth="1"/>
    <col min="10890" max="10890" width="3.28515625" style="86" customWidth="1"/>
    <col min="10891" max="10891" width="1" style="86" customWidth="1"/>
    <col min="10892" max="10892" width="1.28515625" style="86" customWidth="1"/>
    <col min="10893" max="10893" width="4.5703125" style="86" customWidth="1"/>
    <col min="10894" max="10894" width="3.5703125" style="86" customWidth="1"/>
    <col min="10895" max="10895" width="6.5703125" style="86" customWidth="1"/>
    <col min="10896" max="10896" width="8.85546875" style="86"/>
    <col min="10897" max="10897" width="2.5703125" style="86" customWidth="1"/>
    <col min="10898" max="10898" width="4.28515625" style="86" customWidth="1"/>
    <col min="10899" max="10899" width="1.7109375" style="86" customWidth="1"/>
    <col min="10900" max="10900" width="2.5703125" style="86" customWidth="1"/>
    <col min="10901" max="10901" width="1.7109375" style="86" customWidth="1"/>
    <col min="10902" max="10902" width="8.7109375" style="86" customWidth="1"/>
    <col min="10903" max="10903" width="6.28515625" style="86" customWidth="1"/>
    <col min="10904" max="10904" width="2.140625" style="86" customWidth="1"/>
    <col min="10905" max="10908" width="1.7109375" style="86" customWidth="1"/>
    <col min="10909" max="10909" width="7.85546875" style="86" customWidth="1"/>
    <col min="10910" max="10910" width="8.42578125" style="86" customWidth="1"/>
    <col min="10911" max="10911" width="19.28515625" style="86" customWidth="1"/>
    <col min="10912" max="10912" width="1.28515625" style="86" customWidth="1"/>
    <col min="10913" max="10914" width="1" style="86" customWidth="1"/>
    <col min="10915" max="10915" width="2.140625" style="86" customWidth="1"/>
    <col min="10916" max="10916" width="7.5703125" style="86" customWidth="1"/>
    <col min="10917" max="10917" width="7.140625" style="86" customWidth="1"/>
    <col min="10918" max="10918" width="1.85546875" style="86" customWidth="1"/>
    <col min="10919" max="10919" width="5.7109375" style="86" customWidth="1"/>
    <col min="10920" max="10920" width="1" style="86" customWidth="1"/>
    <col min="10921" max="10921" width="8.7109375" style="86" customWidth="1"/>
    <col min="10922" max="10922" width="3.85546875" style="86" customWidth="1"/>
    <col min="10923" max="10923" width="1" style="86" customWidth="1"/>
    <col min="10924" max="10924" width="7.28515625" style="86" customWidth="1"/>
    <col min="10925" max="10925" width="1.85546875" style="86" customWidth="1"/>
    <col min="10926" max="10926" width="3.28515625" style="86" customWidth="1"/>
    <col min="10927" max="10927" width="1" style="86" customWidth="1"/>
    <col min="10928" max="10928" width="1.28515625" style="86" customWidth="1"/>
    <col min="10929" max="10929" width="4.5703125" style="86" customWidth="1"/>
    <col min="10930" max="10930" width="3.5703125" style="86" customWidth="1"/>
    <col min="10931" max="10931" width="6.5703125" style="86" customWidth="1"/>
    <col min="10932" max="10932" width="8.85546875" style="86"/>
    <col min="10933" max="10933" width="2.5703125" style="86" customWidth="1"/>
    <col min="10934" max="10934" width="4.28515625" style="86" customWidth="1"/>
    <col min="10935" max="10935" width="1.7109375" style="86" customWidth="1"/>
    <col min="10936" max="10936" width="2.5703125" style="86" customWidth="1"/>
    <col min="10937" max="10937" width="1.7109375" style="86" customWidth="1"/>
    <col min="10938" max="10938" width="8.7109375" style="86" customWidth="1"/>
    <col min="10939" max="10939" width="6.28515625" style="86" customWidth="1"/>
    <col min="10940" max="10940" width="2.140625" style="86" customWidth="1"/>
    <col min="10941" max="10944" width="1.7109375" style="86" customWidth="1"/>
    <col min="10945" max="10945" width="7.85546875" style="86" customWidth="1"/>
    <col min="10946" max="10946" width="8.42578125" style="86" customWidth="1"/>
    <col min="10947" max="10947" width="19.28515625" style="86" customWidth="1"/>
    <col min="10948" max="10948" width="1.28515625" style="86" customWidth="1"/>
    <col min="10949" max="10950" width="1" style="86" customWidth="1"/>
    <col min="10951" max="10951" width="2.140625" style="86" customWidth="1"/>
    <col min="10952" max="10952" width="7.5703125" style="86" customWidth="1"/>
    <col min="10953" max="10953" width="7.140625" style="86" customWidth="1"/>
    <col min="10954" max="10954" width="1.85546875" style="86" customWidth="1"/>
    <col min="10955" max="10955" width="5.7109375" style="86" customWidth="1"/>
    <col min="10956" max="10956" width="1" style="86" customWidth="1"/>
    <col min="10957" max="10957" width="8.7109375" style="86" customWidth="1"/>
    <col min="10958" max="10958" width="3.85546875" style="86" customWidth="1"/>
    <col min="10959" max="10959" width="1" style="86" customWidth="1"/>
    <col min="10960" max="10960" width="7.28515625" style="86" customWidth="1"/>
    <col min="10961" max="10961" width="1.85546875" style="86" customWidth="1"/>
    <col min="10962" max="10962" width="3.28515625" style="86" customWidth="1"/>
    <col min="10963" max="10963" width="1" style="86" customWidth="1"/>
    <col min="10964" max="10964" width="1.28515625" style="86" customWidth="1"/>
    <col min="10965" max="10965" width="4.5703125" style="86" customWidth="1"/>
    <col min="10966" max="10966" width="3.5703125" style="86" customWidth="1"/>
    <col min="10967" max="10967" width="6.5703125" style="86" customWidth="1"/>
    <col min="10968" max="10968" width="8.85546875" style="86"/>
    <col min="10969" max="10969" width="2.5703125" style="86" customWidth="1"/>
    <col min="10970" max="10970" width="4.28515625" style="86" customWidth="1"/>
    <col min="10971" max="10971" width="1.7109375" style="86" customWidth="1"/>
    <col min="10972" max="10972" width="2.5703125" style="86" customWidth="1"/>
    <col min="10973" max="10973" width="1.7109375" style="86" customWidth="1"/>
    <col min="10974" max="10974" width="8.7109375" style="86" customWidth="1"/>
    <col min="10975" max="10975" width="6.28515625" style="86" customWidth="1"/>
    <col min="10976" max="10976" width="2.140625" style="86" customWidth="1"/>
    <col min="10977" max="10980" width="1.7109375" style="86" customWidth="1"/>
    <col min="10981" max="10981" width="7.85546875" style="86" customWidth="1"/>
    <col min="10982" max="10982" width="8.42578125" style="86" customWidth="1"/>
    <col min="10983" max="10983" width="19.28515625" style="86" customWidth="1"/>
    <col min="10984" max="10984" width="1.28515625" style="86" customWidth="1"/>
    <col min="10985" max="10986" width="1" style="86" customWidth="1"/>
    <col min="10987" max="10987" width="2.140625" style="86" customWidth="1"/>
    <col min="10988" max="10988" width="7.5703125" style="86" customWidth="1"/>
    <col min="10989" max="10989" width="7.140625" style="86" customWidth="1"/>
    <col min="10990" max="10990" width="1.85546875" style="86" customWidth="1"/>
    <col min="10991" max="10991" width="5.7109375" style="86" customWidth="1"/>
    <col min="10992" max="10992" width="1" style="86" customWidth="1"/>
    <col min="10993" max="10993" width="8.7109375" style="86" customWidth="1"/>
    <col min="10994" max="10994" width="3.85546875" style="86" customWidth="1"/>
    <col min="10995" max="10995" width="1" style="86" customWidth="1"/>
    <col min="10996" max="10996" width="7.28515625" style="86" customWidth="1"/>
    <col min="10997" max="10997" width="1.85546875" style="86" customWidth="1"/>
    <col min="10998" max="10998" width="3.28515625" style="86" customWidth="1"/>
    <col min="10999" max="10999" width="1" style="86" customWidth="1"/>
    <col min="11000" max="11000" width="1.28515625" style="86" customWidth="1"/>
    <col min="11001" max="11001" width="4.5703125" style="86" customWidth="1"/>
    <col min="11002" max="11002" width="3.5703125" style="86" customWidth="1"/>
    <col min="11003" max="11003" width="6.5703125" style="86" customWidth="1"/>
    <col min="11004" max="11008" width="8.85546875" style="86"/>
    <col min="11009" max="11009" width="2.5703125" style="86" customWidth="1"/>
    <col min="11010" max="11010" width="4.28515625" style="86" customWidth="1"/>
    <col min="11011" max="11011" width="1.7109375" style="86" customWidth="1"/>
    <col min="11012" max="11012" width="2.5703125" style="86" customWidth="1"/>
    <col min="11013" max="11013" width="1.7109375" style="86" customWidth="1"/>
    <col min="11014" max="11014" width="8.7109375" style="86" customWidth="1"/>
    <col min="11015" max="11015" width="6.28515625" style="86" customWidth="1"/>
    <col min="11016" max="11016" width="2.140625" style="86" customWidth="1"/>
    <col min="11017" max="11020" width="1.7109375" style="86" customWidth="1"/>
    <col min="11021" max="11021" width="7.85546875" style="86" customWidth="1"/>
    <col min="11022" max="11022" width="8.42578125" style="86" customWidth="1"/>
    <col min="11023" max="11023" width="19.28515625" style="86" customWidth="1"/>
    <col min="11024" max="11024" width="1.28515625" style="86" customWidth="1"/>
    <col min="11025" max="11026" width="1" style="86" customWidth="1"/>
    <col min="11027" max="11027" width="2.140625" style="86" customWidth="1"/>
    <col min="11028" max="11028" width="7.5703125" style="86" customWidth="1"/>
    <col min="11029" max="11029" width="7.140625" style="86" customWidth="1"/>
    <col min="11030" max="11030" width="1.85546875" style="86" customWidth="1"/>
    <col min="11031" max="11031" width="5.7109375" style="86" customWidth="1"/>
    <col min="11032" max="11032" width="1" style="86" customWidth="1"/>
    <col min="11033" max="11033" width="8.7109375" style="86" customWidth="1"/>
    <col min="11034" max="11034" width="3.85546875" style="86" customWidth="1"/>
    <col min="11035" max="11035" width="1" style="86" customWidth="1"/>
    <col min="11036" max="11036" width="7.28515625" style="86" customWidth="1"/>
    <col min="11037" max="11037" width="1.85546875" style="86" customWidth="1"/>
    <col min="11038" max="11038" width="3.28515625" style="86" customWidth="1"/>
    <col min="11039" max="11039" width="1" style="86" customWidth="1"/>
    <col min="11040" max="11040" width="1.28515625" style="86" customWidth="1"/>
    <col min="11041" max="11041" width="4.5703125" style="86" customWidth="1"/>
    <col min="11042" max="11042" width="3.5703125" style="86" customWidth="1"/>
    <col min="11043" max="11043" width="6.5703125" style="86" customWidth="1"/>
    <col min="11044" max="11044" width="8.85546875" style="86"/>
    <col min="11045" max="11045" width="2.5703125" style="86" customWidth="1"/>
    <col min="11046" max="11046" width="4.28515625" style="86" customWidth="1"/>
    <col min="11047" max="11047" width="1.7109375" style="86" customWidth="1"/>
    <col min="11048" max="11048" width="2.5703125" style="86" customWidth="1"/>
    <col min="11049" max="11049" width="1.7109375" style="86" customWidth="1"/>
    <col min="11050" max="11050" width="8.7109375" style="86" customWidth="1"/>
    <col min="11051" max="11051" width="6.28515625" style="86" customWidth="1"/>
    <col min="11052" max="11052" width="2.140625" style="86" customWidth="1"/>
    <col min="11053" max="11056" width="1.7109375" style="86" customWidth="1"/>
    <col min="11057" max="11057" width="7.85546875" style="86" customWidth="1"/>
    <col min="11058" max="11058" width="8.42578125" style="86" customWidth="1"/>
    <col min="11059" max="11059" width="19.28515625" style="86" customWidth="1"/>
    <col min="11060" max="11060" width="1.28515625" style="86" customWidth="1"/>
    <col min="11061" max="11062" width="1" style="86" customWidth="1"/>
    <col min="11063" max="11063" width="2.140625" style="86" customWidth="1"/>
    <col min="11064" max="11064" width="7.5703125" style="86" customWidth="1"/>
    <col min="11065" max="11065" width="7.140625" style="86" customWidth="1"/>
    <col min="11066" max="11066" width="1.85546875" style="86" customWidth="1"/>
    <col min="11067" max="11067" width="5.7109375" style="86" customWidth="1"/>
    <col min="11068" max="11068" width="1" style="86" customWidth="1"/>
    <col min="11069" max="11069" width="8.7109375" style="86" customWidth="1"/>
    <col min="11070" max="11070" width="3.85546875" style="86" customWidth="1"/>
    <col min="11071" max="11071" width="1" style="86" customWidth="1"/>
    <col min="11072" max="11072" width="7.28515625" style="86" customWidth="1"/>
    <col min="11073" max="11073" width="1.85546875" style="86" customWidth="1"/>
    <col min="11074" max="11074" width="3.28515625" style="86" customWidth="1"/>
    <col min="11075" max="11075" width="1" style="86" customWidth="1"/>
    <col min="11076" max="11076" width="1.28515625" style="86" customWidth="1"/>
    <col min="11077" max="11077" width="4.5703125" style="86" customWidth="1"/>
    <col min="11078" max="11078" width="3.5703125" style="86" customWidth="1"/>
    <col min="11079" max="11079" width="6.5703125" style="86" customWidth="1"/>
    <col min="11080" max="11080" width="8.85546875" style="86"/>
    <col min="11081" max="11081" width="2.5703125" style="86" customWidth="1"/>
    <col min="11082" max="11082" width="4.28515625" style="86" customWidth="1"/>
    <col min="11083" max="11083" width="1.7109375" style="86" customWidth="1"/>
    <col min="11084" max="11084" width="2.5703125" style="86" customWidth="1"/>
    <col min="11085" max="11085" width="1.7109375" style="86" customWidth="1"/>
    <col min="11086" max="11086" width="8.7109375" style="86" customWidth="1"/>
    <col min="11087" max="11087" width="6.28515625" style="86" customWidth="1"/>
    <col min="11088" max="11088" width="2.140625" style="86" customWidth="1"/>
    <col min="11089" max="11092" width="1.7109375" style="86" customWidth="1"/>
    <col min="11093" max="11093" width="7.85546875" style="86" customWidth="1"/>
    <col min="11094" max="11094" width="8.42578125" style="86" customWidth="1"/>
    <col min="11095" max="11095" width="19.28515625" style="86" customWidth="1"/>
    <col min="11096" max="11096" width="1.28515625" style="86" customWidth="1"/>
    <col min="11097" max="11098" width="1" style="86" customWidth="1"/>
    <col min="11099" max="11099" width="2.140625" style="86" customWidth="1"/>
    <col min="11100" max="11100" width="7.5703125" style="86" customWidth="1"/>
    <col min="11101" max="11101" width="7.140625" style="86" customWidth="1"/>
    <col min="11102" max="11102" width="1.85546875" style="86" customWidth="1"/>
    <col min="11103" max="11103" width="5.7109375" style="86" customWidth="1"/>
    <col min="11104" max="11104" width="1" style="86" customWidth="1"/>
    <col min="11105" max="11105" width="8.7109375" style="86" customWidth="1"/>
    <col min="11106" max="11106" width="3.85546875" style="86" customWidth="1"/>
    <col min="11107" max="11107" width="1" style="86" customWidth="1"/>
    <col min="11108" max="11108" width="7.28515625" style="86" customWidth="1"/>
    <col min="11109" max="11109" width="1.85546875" style="86" customWidth="1"/>
    <col min="11110" max="11110" width="3.28515625" style="86" customWidth="1"/>
    <col min="11111" max="11111" width="1" style="86" customWidth="1"/>
    <col min="11112" max="11112" width="1.28515625" style="86" customWidth="1"/>
    <col min="11113" max="11113" width="4.5703125" style="86" customWidth="1"/>
    <col min="11114" max="11114" width="3.5703125" style="86" customWidth="1"/>
    <col min="11115" max="11115" width="6.5703125" style="86" customWidth="1"/>
    <col min="11116" max="11116" width="8.85546875" style="86"/>
    <col min="11117" max="11117" width="2.5703125" style="86" customWidth="1"/>
    <col min="11118" max="11118" width="4.28515625" style="86" customWidth="1"/>
    <col min="11119" max="11119" width="1.7109375" style="86" customWidth="1"/>
    <col min="11120" max="11120" width="2.5703125" style="86" customWidth="1"/>
    <col min="11121" max="11121" width="1.7109375" style="86" customWidth="1"/>
    <col min="11122" max="11122" width="8.7109375" style="86" customWidth="1"/>
    <col min="11123" max="11123" width="6.28515625" style="86" customWidth="1"/>
    <col min="11124" max="11124" width="2.140625" style="86" customWidth="1"/>
    <col min="11125" max="11128" width="1.7109375" style="86" customWidth="1"/>
    <col min="11129" max="11129" width="7.85546875" style="86" customWidth="1"/>
    <col min="11130" max="11130" width="8.42578125" style="86" customWidth="1"/>
    <col min="11131" max="11131" width="19.28515625" style="86" customWidth="1"/>
    <col min="11132" max="11132" width="1.28515625" style="86" customWidth="1"/>
    <col min="11133" max="11134" width="1" style="86" customWidth="1"/>
    <col min="11135" max="11135" width="2.140625" style="86" customWidth="1"/>
    <col min="11136" max="11136" width="7.5703125" style="86" customWidth="1"/>
    <col min="11137" max="11137" width="7.140625" style="86" customWidth="1"/>
    <col min="11138" max="11138" width="1.85546875" style="86" customWidth="1"/>
    <col min="11139" max="11139" width="5.7109375" style="86" customWidth="1"/>
    <col min="11140" max="11140" width="1" style="86" customWidth="1"/>
    <col min="11141" max="11141" width="8.7109375" style="86" customWidth="1"/>
    <col min="11142" max="11142" width="3.85546875" style="86" customWidth="1"/>
    <col min="11143" max="11143" width="1" style="86" customWidth="1"/>
    <col min="11144" max="11144" width="7.28515625" style="86" customWidth="1"/>
    <col min="11145" max="11145" width="1.85546875" style="86" customWidth="1"/>
    <col min="11146" max="11146" width="3.28515625" style="86" customWidth="1"/>
    <col min="11147" max="11147" width="1" style="86" customWidth="1"/>
    <col min="11148" max="11148" width="1.28515625" style="86" customWidth="1"/>
    <col min="11149" max="11149" width="4.5703125" style="86" customWidth="1"/>
    <col min="11150" max="11150" width="3.5703125" style="86" customWidth="1"/>
    <col min="11151" max="11151" width="6.5703125" style="86" customWidth="1"/>
    <col min="11152" max="11152" width="8.85546875" style="86"/>
    <col min="11153" max="11153" width="2.5703125" style="86" customWidth="1"/>
    <col min="11154" max="11154" width="4.28515625" style="86" customWidth="1"/>
    <col min="11155" max="11155" width="1.7109375" style="86" customWidth="1"/>
    <col min="11156" max="11156" width="2.5703125" style="86" customWidth="1"/>
    <col min="11157" max="11157" width="1.7109375" style="86" customWidth="1"/>
    <col min="11158" max="11158" width="8.7109375" style="86" customWidth="1"/>
    <col min="11159" max="11159" width="6.28515625" style="86" customWidth="1"/>
    <col min="11160" max="11160" width="2.140625" style="86" customWidth="1"/>
    <col min="11161" max="11164" width="1.7109375" style="86" customWidth="1"/>
    <col min="11165" max="11165" width="7.85546875" style="86" customWidth="1"/>
    <col min="11166" max="11166" width="8.42578125" style="86" customWidth="1"/>
    <col min="11167" max="11167" width="19.28515625" style="86" customWidth="1"/>
    <col min="11168" max="11168" width="1.28515625" style="86" customWidth="1"/>
    <col min="11169" max="11170" width="1" style="86" customWidth="1"/>
    <col min="11171" max="11171" width="2.140625" style="86" customWidth="1"/>
    <col min="11172" max="11172" width="7.5703125" style="86" customWidth="1"/>
    <col min="11173" max="11173" width="7.140625" style="86" customWidth="1"/>
    <col min="11174" max="11174" width="1.85546875" style="86" customWidth="1"/>
    <col min="11175" max="11175" width="5.7109375" style="86" customWidth="1"/>
    <col min="11176" max="11176" width="1" style="86" customWidth="1"/>
    <col min="11177" max="11177" width="8.7109375" style="86" customWidth="1"/>
    <col min="11178" max="11178" width="3.85546875" style="86" customWidth="1"/>
    <col min="11179" max="11179" width="1" style="86" customWidth="1"/>
    <col min="11180" max="11180" width="7.28515625" style="86" customWidth="1"/>
    <col min="11181" max="11181" width="1.85546875" style="86" customWidth="1"/>
    <col min="11182" max="11182" width="3.28515625" style="86" customWidth="1"/>
    <col min="11183" max="11183" width="1" style="86" customWidth="1"/>
    <col min="11184" max="11184" width="1.28515625" style="86" customWidth="1"/>
    <col min="11185" max="11185" width="4.5703125" style="86" customWidth="1"/>
    <col min="11186" max="11186" width="3.5703125" style="86" customWidth="1"/>
    <col min="11187" max="11187" width="6.5703125" style="86" customWidth="1"/>
    <col min="11188" max="11188" width="8.85546875" style="86"/>
    <col min="11189" max="11189" width="2.5703125" style="86" customWidth="1"/>
    <col min="11190" max="11190" width="4.28515625" style="86" customWidth="1"/>
    <col min="11191" max="11191" width="1.7109375" style="86" customWidth="1"/>
    <col min="11192" max="11192" width="2.5703125" style="86" customWidth="1"/>
    <col min="11193" max="11193" width="1.7109375" style="86" customWidth="1"/>
    <col min="11194" max="11194" width="8.7109375" style="86" customWidth="1"/>
    <col min="11195" max="11195" width="6.28515625" style="86" customWidth="1"/>
    <col min="11196" max="11196" width="2.140625" style="86" customWidth="1"/>
    <col min="11197" max="11200" width="1.7109375" style="86" customWidth="1"/>
    <col min="11201" max="11201" width="7.85546875" style="86" customWidth="1"/>
    <col min="11202" max="11202" width="8.42578125" style="86" customWidth="1"/>
    <col min="11203" max="11203" width="19.28515625" style="86" customWidth="1"/>
    <col min="11204" max="11204" width="1.28515625" style="86" customWidth="1"/>
    <col min="11205" max="11206" width="1" style="86" customWidth="1"/>
    <col min="11207" max="11207" width="2.140625" style="86" customWidth="1"/>
    <col min="11208" max="11208" width="7.5703125" style="86" customWidth="1"/>
    <col min="11209" max="11209" width="7.140625" style="86" customWidth="1"/>
    <col min="11210" max="11210" width="1.85546875" style="86" customWidth="1"/>
    <col min="11211" max="11211" width="5.7109375" style="86" customWidth="1"/>
    <col min="11212" max="11212" width="1" style="86" customWidth="1"/>
    <col min="11213" max="11213" width="8.7109375" style="86" customWidth="1"/>
    <col min="11214" max="11214" width="3.85546875" style="86" customWidth="1"/>
    <col min="11215" max="11215" width="1" style="86" customWidth="1"/>
    <col min="11216" max="11216" width="7.28515625" style="86" customWidth="1"/>
    <col min="11217" max="11217" width="1.85546875" style="86" customWidth="1"/>
    <col min="11218" max="11218" width="3.28515625" style="86" customWidth="1"/>
    <col min="11219" max="11219" width="1" style="86" customWidth="1"/>
    <col min="11220" max="11220" width="1.28515625" style="86" customWidth="1"/>
    <col min="11221" max="11221" width="4.5703125" style="86" customWidth="1"/>
    <col min="11222" max="11222" width="3.5703125" style="86" customWidth="1"/>
    <col min="11223" max="11223" width="6.5703125" style="86" customWidth="1"/>
    <col min="11224" max="11224" width="8.85546875" style="86"/>
    <col min="11225" max="11225" width="2.5703125" style="86" customWidth="1"/>
    <col min="11226" max="11226" width="4.28515625" style="86" customWidth="1"/>
    <col min="11227" max="11227" width="1.7109375" style="86" customWidth="1"/>
    <col min="11228" max="11228" width="2.5703125" style="86" customWidth="1"/>
    <col min="11229" max="11229" width="1.7109375" style="86" customWidth="1"/>
    <col min="11230" max="11230" width="8.7109375" style="86" customWidth="1"/>
    <col min="11231" max="11231" width="6.28515625" style="86" customWidth="1"/>
    <col min="11232" max="11232" width="2.140625" style="86" customWidth="1"/>
    <col min="11233" max="11236" width="1.7109375" style="86" customWidth="1"/>
    <col min="11237" max="11237" width="7.85546875" style="86" customWidth="1"/>
    <col min="11238" max="11238" width="8.42578125" style="86" customWidth="1"/>
    <col min="11239" max="11239" width="19.28515625" style="86" customWidth="1"/>
    <col min="11240" max="11240" width="1.28515625" style="86" customWidth="1"/>
    <col min="11241" max="11242" width="1" style="86" customWidth="1"/>
    <col min="11243" max="11243" width="2.140625" style="86" customWidth="1"/>
    <col min="11244" max="11244" width="7.5703125" style="86" customWidth="1"/>
    <col min="11245" max="11245" width="7.140625" style="86" customWidth="1"/>
    <col min="11246" max="11246" width="1.85546875" style="86" customWidth="1"/>
    <col min="11247" max="11247" width="5.7109375" style="86" customWidth="1"/>
    <col min="11248" max="11248" width="1" style="86" customWidth="1"/>
    <col min="11249" max="11249" width="8.7109375" style="86" customWidth="1"/>
    <col min="11250" max="11250" width="3.85546875" style="86" customWidth="1"/>
    <col min="11251" max="11251" width="1" style="86" customWidth="1"/>
    <col min="11252" max="11252" width="7.28515625" style="86" customWidth="1"/>
    <col min="11253" max="11253" width="1.85546875" style="86" customWidth="1"/>
    <col min="11254" max="11254" width="3.28515625" style="86" customWidth="1"/>
    <col min="11255" max="11255" width="1" style="86" customWidth="1"/>
    <col min="11256" max="11256" width="1.28515625" style="86" customWidth="1"/>
    <col min="11257" max="11257" width="4.5703125" style="86" customWidth="1"/>
    <col min="11258" max="11258" width="3.5703125" style="86" customWidth="1"/>
    <col min="11259" max="11259" width="6.5703125" style="86" customWidth="1"/>
    <col min="11260" max="11264" width="8.85546875" style="86"/>
    <col min="11265" max="11265" width="2.5703125" style="86" customWidth="1"/>
    <col min="11266" max="11266" width="4.28515625" style="86" customWidth="1"/>
    <col min="11267" max="11267" width="1.7109375" style="86" customWidth="1"/>
    <col min="11268" max="11268" width="2.5703125" style="86" customWidth="1"/>
    <col min="11269" max="11269" width="1.7109375" style="86" customWidth="1"/>
    <col min="11270" max="11270" width="8.7109375" style="86" customWidth="1"/>
    <col min="11271" max="11271" width="6.28515625" style="86" customWidth="1"/>
    <col min="11272" max="11272" width="2.140625" style="86" customWidth="1"/>
    <col min="11273" max="11276" width="1.7109375" style="86" customWidth="1"/>
    <col min="11277" max="11277" width="7.85546875" style="86" customWidth="1"/>
    <col min="11278" max="11278" width="8.42578125" style="86" customWidth="1"/>
    <col min="11279" max="11279" width="19.28515625" style="86" customWidth="1"/>
    <col min="11280" max="11280" width="1.28515625" style="86" customWidth="1"/>
    <col min="11281" max="11282" width="1" style="86" customWidth="1"/>
    <col min="11283" max="11283" width="2.140625" style="86" customWidth="1"/>
    <col min="11284" max="11284" width="7.5703125" style="86" customWidth="1"/>
    <col min="11285" max="11285" width="7.140625" style="86" customWidth="1"/>
    <col min="11286" max="11286" width="1.85546875" style="86" customWidth="1"/>
    <col min="11287" max="11287" width="5.7109375" style="86" customWidth="1"/>
    <col min="11288" max="11288" width="1" style="86" customWidth="1"/>
    <col min="11289" max="11289" width="8.7109375" style="86" customWidth="1"/>
    <col min="11290" max="11290" width="3.85546875" style="86" customWidth="1"/>
    <col min="11291" max="11291" width="1" style="86" customWidth="1"/>
    <col min="11292" max="11292" width="7.28515625" style="86" customWidth="1"/>
    <col min="11293" max="11293" width="1.85546875" style="86" customWidth="1"/>
    <col min="11294" max="11294" width="3.28515625" style="86" customWidth="1"/>
    <col min="11295" max="11295" width="1" style="86" customWidth="1"/>
    <col min="11296" max="11296" width="1.28515625" style="86" customWidth="1"/>
    <col min="11297" max="11297" width="4.5703125" style="86" customWidth="1"/>
    <col min="11298" max="11298" width="3.5703125" style="86" customWidth="1"/>
    <col min="11299" max="11299" width="6.5703125" style="86" customWidth="1"/>
    <col min="11300" max="11300" width="8.85546875" style="86"/>
    <col min="11301" max="11301" width="2.5703125" style="86" customWidth="1"/>
    <col min="11302" max="11302" width="4.28515625" style="86" customWidth="1"/>
    <col min="11303" max="11303" width="1.7109375" style="86" customWidth="1"/>
    <col min="11304" max="11304" width="2.5703125" style="86" customWidth="1"/>
    <col min="11305" max="11305" width="1.7109375" style="86" customWidth="1"/>
    <col min="11306" max="11306" width="8.7109375" style="86" customWidth="1"/>
    <col min="11307" max="11307" width="6.28515625" style="86" customWidth="1"/>
    <col min="11308" max="11308" width="2.140625" style="86" customWidth="1"/>
    <col min="11309" max="11312" width="1.7109375" style="86" customWidth="1"/>
    <col min="11313" max="11313" width="7.85546875" style="86" customWidth="1"/>
    <col min="11314" max="11314" width="8.42578125" style="86" customWidth="1"/>
    <col min="11315" max="11315" width="19.28515625" style="86" customWidth="1"/>
    <col min="11316" max="11316" width="1.28515625" style="86" customWidth="1"/>
    <col min="11317" max="11318" width="1" style="86" customWidth="1"/>
    <col min="11319" max="11319" width="2.140625" style="86" customWidth="1"/>
    <col min="11320" max="11320" width="7.5703125" style="86" customWidth="1"/>
    <col min="11321" max="11321" width="7.140625" style="86" customWidth="1"/>
    <col min="11322" max="11322" width="1.85546875" style="86" customWidth="1"/>
    <col min="11323" max="11323" width="5.7109375" style="86" customWidth="1"/>
    <col min="11324" max="11324" width="1" style="86" customWidth="1"/>
    <col min="11325" max="11325" width="8.7109375" style="86" customWidth="1"/>
    <col min="11326" max="11326" width="3.85546875" style="86" customWidth="1"/>
    <col min="11327" max="11327" width="1" style="86" customWidth="1"/>
    <col min="11328" max="11328" width="7.28515625" style="86" customWidth="1"/>
    <col min="11329" max="11329" width="1.85546875" style="86" customWidth="1"/>
    <col min="11330" max="11330" width="3.28515625" style="86" customWidth="1"/>
    <col min="11331" max="11331" width="1" style="86" customWidth="1"/>
    <col min="11332" max="11332" width="1.28515625" style="86" customWidth="1"/>
    <col min="11333" max="11333" width="4.5703125" style="86" customWidth="1"/>
    <col min="11334" max="11334" width="3.5703125" style="86" customWidth="1"/>
    <col min="11335" max="11335" width="6.5703125" style="86" customWidth="1"/>
    <col min="11336" max="11336" width="8.85546875" style="86"/>
    <col min="11337" max="11337" width="2.5703125" style="86" customWidth="1"/>
    <col min="11338" max="11338" width="4.28515625" style="86" customWidth="1"/>
    <col min="11339" max="11339" width="1.7109375" style="86" customWidth="1"/>
    <col min="11340" max="11340" width="2.5703125" style="86" customWidth="1"/>
    <col min="11341" max="11341" width="1.7109375" style="86" customWidth="1"/>
    <col min="11342" max="11342" width="8.7109375" style="86" customWidth="1"/>
    <col min="11343" max="11343" width="6.28515625" style="86" customWidth="1"/>
    <col min="11344" max="11344" width="2.140625" style="86" customWidth="1"/>
    <col min="11345" max="11348" width="1.7109375" style="86" customWidth="1"/>
    <col min="11349" max="11349" width="7.85546875" style="86" customWidth="1"/>
    <col min="11350" max="11350" width="8.42578125" style="86" customWidth="1"/>
    <col min="11351" max="11351" width="19.28515625" style="86" customWidth="1"/>
    <col min="11352" max="11352" width="1.28515625" style="86" customWidth="1"/>
    <col min="11353" max="11354" width="1" style="86" customWidth="1"/>
    <col min="11355" max="11355" width="2.140625" style="86" customWidth="1"/>
    <col min="11356" max="11356" width="7.5703125" style="86" customWidth="1"/>
    <col min="11357" max="11357" width="7.140625" style="86" customWidth="1"/>
    <col min="11358" max="11358" width="1.85546875" style="86" customWidth="1"/>
    <col min="11359" max="11359" width="5.7109375" style="86" customWidth="1"/>
    <col min="11360" max="11360" width="1" style="86" customWidth="1"/>
    <col min="11361" max="11361" width="8.7109375" style="86" customWidth="1"/>
    <col min="11362" max="11362" width="3.85546875" style="86" customWidth="1"/>
    <col min="11363" max="11363" width="1" style="86" customWidth="1"/>
    <col min="11364" max="11364" width="7.28515625" style="86" customWidth="1"/>
    <col min="11365" max="11365" width="1.85546875" style="86" customWidth="1"/>
    <col min="11366" max="11366" width="3.28515625" style="86" customWidth="1"/>
    <col min="11367" max="11367" width="1" style="86" customWidth="1"/>
    <col min="11368" max="11368" width="1.28515625" style="86" customWidth="1"/>
    <col min="11369" max="11369" width="4.5703125" style="86" customWidth="1"/>
    <col min="11370" max="11370" width="3.5703125" style="86" customWidth="1"/>
    <col min="11371" max="11371" width="6.5703125" style="86" customWidth="1"/>
    <col min="11372" max="11372" width="8.85546875" style="86"/>
    <col min="11373" max="11373" width="2.5703125" style="86" customWidth="1"/>
    <col min="11374" max="11374" width="4.28515625" style="86" customWidth="1"/>
    <col min="11375" max="11375" width="1.7109375" style="86" customWidth="1"/>
    <col min="11376" max="11376" width="2.5703125" style="86" customWidth="1"/>
    <col min="11377" max="11377" width="1.7109375" style="86" customWidth="1"/>
    <col min="11378" max="11378" width="8.7109375" style="86" customWidth="1"/>
    <col min="11379" max="11379" width="6.28515625" style="86" customWidth="1"/>
    <col min="11380" max="11380" width="2.140625" style="86" customWidth="1"/>
    <col min="11381" max="11384" width="1.7109375" style="86" customWidth="1"/>
    <col min="11385" max="11385" width="7.85546875" style="86" customWidth="1"/>
    <col min="11386" max="11386" width="8.42578125" style="86" customWidth="1"/>
    <col min="11387" max="11387" width="19.28515625" style="86" customWidth="1"/>
    <col min="11388" max="11388" width="1.28515625" style="86" customWidth="1"/>
    <col min="11389" max="11390" width="1" style="86" customWidth="1"/>
    <col min="11391" max="11391" width="2.140625" style="86" customWidth="1"/>
    <col min="11392" max="11392" width="7.5703125" style="86" customWidth="1"/>
    <col min="11393" max="11393" width="7.140625" style="86" customWidth="1"/>
    <col min="11394" max="11394" width="1.85546875" style="86" customWidth="1"/>
    <col min="11395" max="11395" width="5.7109375" style="86" customWidth="1"/>
    <col min="11396" max="11396" width="1" style="86" customWidth="1"/>
    <col min="11397" max="11397" width="8.7109375" style="86" customWidth="1"/>
    <col min="11398" max="11398" width="3.85546875" style="86" customWidth="1"/>
    <col min="11399" max="11399" width="1" style="86" customWidth="1"/>
    <col min="11400" max="11400" width="7.28515625" style="86" customWidth="1"/>
    <col min="11401" max="11401" width="1.85546875" style="86" customWidth="1"/>
    <col min="11402" max="11402" width="3.28515625" style="86" customWidth="1"/>
    <col min="11403" max="11403" width="1" style="86" customWidth="1"/>
    <col min="11404" max="11404" width="1.28515625" style="86" customWidth="1"/>
    <col min="11405" max="11405" width="4.5703125" style="86" customWidth="1"/>
    <col min="11406" max="11406" width="3.5703125" style="86" customWidth="1"/>
    <col min="11407" max="11407" width="6.5703125" style="86" customWidth="1"/>
    <col min="11408" max="11408" width="8.85546875" style="86"/>
    <col min="11409" max="11409" width="2.5703125" style="86" customWidth="1"/>
    <col min="11410" max="11410" width="4.28515625" style="86" customWidth="1"/>
    <col min="11411" max="11411" width="1.7109375" style="86" customWidth="1"/>
    <col min="11412" max="11412" width="2.5703125" style="86" customWidth="1"/>
    <col min="11413" max="11413" width="1.7109375" style="86" customWidth="1"/>
    <col min="11414" max="11414" width="8.7109375" style="86" customWidth="1"/>
    <col min="11415" max="11415" width="6.28515625" style="86" customWidth="1"/>
    <col min="11416" max="11416" width="2.140625" style="86" customWidth="1"/>
    <col min="11417" max="11420" width="1.7109375" style="86" customWidth="1"/>
    <col min="11421" max="11421" width="7.85546875" style="86" customWidth="1"/>
    <col min="11422" max="11422" width="8.42578125" style="86" customWidth="1"/>
    <col min="11423" max="11423" width="19.28515625" style="86" customWidth="1"/>
    <col min="11424" max="11424" width="1.28515625" style="86" customWidth="1"/>
    <col min="11425" max="11426" width="1" style="86" customWidth="1"/>
    <col min="11427" max="11427" width="2.140625" style="86" customWidth="1"/>
    <col min="11428" max="11428" width="7.5703125" style="86" customWidth="1"/>
    <col min="11429" max="11429" width="7.140625" style="86" customWidth="1"/>
    <col min="11430" max="11430" width="1.85546875" style="86" customWidth="1"/>
    <col min="11431" max="11431" width="5.7109375" style="86" customWidth="1"/>
    <col min="11432" max="11432" width="1" style="86" customWidth="1"/>
    <col min="11433" max="11433" width="8.7109375" style="86" customWidth="1"/>
    <col min="11434" max="11434" width="3.85546875" style="86" customWidth="1"/>
    <col min="11435" max="11435" width="1" style="86" customWidth="1"/>
    <col min="11436" max="11436" width="7.28515625" style="86" customWidth="1"/>
    <col min="11437" max="11437" width="1.85546875" style="86" customWidth="1"/>
    <col min="11438" max="11438" width="3.28515625" style="86" customWidth="1"/>
    <col min="11439" max="11439" width="1" style="86" customWidth="1"/>
    <col min="11440" max="11440" width="1.28515625" style="86" customWidth="1"/>
    <col min="11441" max="11441" width="4.5703125" style="86" customWidth="1"/>
    <col min="11442" max="11442" width="3.5703125" style="86" customWidth="1"/>
    <col min="11443" max="11443" width="6.5703125" style="86" customWidth="1"/>
    <col min="11444" max="11444" width="8.85546875" style="86"/>
    <col min="11445" max="11445" width="2.5703125" style="86" customWidth="1"/>
    <col min="11446" max="11446" width="4.28515625" style="86" customWidth="1"/>
    <col min="11447" max="11447" width="1.7109375" style="86" customWidth="1"/>
    <col min="11448" max="11448" width="2.5703125" style="86" customWidth="1"/>
    <col min="11449" max="11449" width="1.7109375" style="86" customWidth="1"/>
    <col min="11450" max="11450" width="8.7109375" style="86" customWidth="1"/>
    <col min="11451" max="11451" width="6.28515625" style="86" customWidth="1"/>
    <col min="11452" max="11452" width="2.140625" style="86" customWidth="1"/>
    <col min="11453" max="11456" width="1.7109375" style="86" customWidth="1"/>
    <col min="11457" max="11457" width="7.85546875" style="86" customWidth="1"/>
    <col min="11458" max="11458" width="8.42578125" style="86" customWidth="1"/>
    <col min="11459" max="11459" width="19.28515625" style="86" customWidth="1"/>
    <col min="11460" max="11460" width="1.28515625" style="86" customWidth="1"/>
    <col min="11461" max="11462" width="1" style="86" customWidth="1"/>
    <col min="11463" max="11463" width="2.140625" style="86" customWidth="1"/>
    <col min="11464" max="11464" width="7.5703125" style="86" customWidth="1"/>
    <col min="11465" max="11465" width="7.140625" style="86" customWidth="1"/>
    <col min="11466" max="11466" width="1.85546875" style="86" customWidth="1"/>
    <col min="11467" max="11467" width="5.7109375" style="86" customWidth="1"/>
    <col min="11468" max="11468" width="1" style="86" customWidth="1"/>
    <col min="11469" max="11469" width="8.7109375" style="86" customWidth="1"/>
    <col min="11470" max="11470" width="3.85546875" style="86" customWidth="1"/>
    <col min="11471" max="11471" width="1" style="86" customWidth="1"/>
    <col min="11472" max="11472" width="7.28515625" style="86" customWidth="1"/>
    <col min="11473" max="11473" width="1.85546875" style="86" customWidth="1"/>
    <col min="11474" max="11474" width="3.28515625" style="86" customWidth="1"/>
    <col min="11475" max="11475" width="1" style="86" customWidth="1"/>
    <col min="11476" max="11476" width="1.28515625" style="86" customWidth="1"/>
    <col min="11477" max="11477" width="4.5703125" style="86" customWidth="1"/>
    <col min="11478" max="11478" width="3.5703125" style="86" customWidth="1"/>
    <col min="11479" max="11479" width="6.5703125" style="86" customWidth="1"/>
    <col min="11480" max="11480" width="8.85546875" style="86"/>
    <col min="11481" max="11481" width="2.5703125" style="86" customWidth="1"/>
    <col min="11482" max="11482" width="4.28515625" style="86" customWidth="1"/>
    <col min="11483" max="11483" width="1.7109375" style="86" customWidth="1"/>
    <col min="11484" max="11484" width="2.5703125" style="86" customWidth="1"/>
    <col min="11485" max="11485" width="1.7109375" style="86" customWidth="1"/>
    <col min="11486" max="11486" width="8.7109375" style="86" customWidth="1"/>
    <col min="11487" max="11487" width="6.28515625" style="86" customWidth="1"/>
    <col min="11488" max="11488" width="2.140625" style="86" customWidth="1"/>
    <col min="11489" max="11492" width="1.7109375" style="86" customWidth="1"/>
    <col min="11493" max="11493" width="7.85546875" style="86" customWidth="1"/>
    <col min="11494" max="11494" width="8.42578125" style="86" customWidth="1"/>
    <col min="11495" max="11495" width="19.28515625" style="86" customWidth="1"/>
    <col min="11496" max="11496" width="1.28515625" style="86" customWidth="1"/>
    <col min="11497" max="11498" width="1" style="86" customWidth="1"/>
    <col min="11499" max="11499" width="2.140625" style="86" customWidth="1"/>
    <col min="11500" max="11500" width="7.5703125" style="86" customWidth="1"/>
    <col min="11501" max="11501" width="7.140625" style="86" customWidth="1"/>
    <col min="11502" max="11502" width="1.85546875" style="86" customWidth="1"/>
    <col min="11503" max="11503" width="5.7109375" style="86" customWidth="1"/>
    <col min="11504" max="11504" width="1" style="86" customWidth="1"/>
    <col min="11505" max="11505" width="8.7109375" style="86" customWidth="1"/>
    <col min="11506" max="11506" width="3.85546875" style="86" customWidth="1"/>
    <col min="11507" max="11507" width="1" style="86" customWidth="1"/>
    <col min="11508" max="11508" width="7.28515625" style="86" customWidth="1"/>
    <col min="11509" max="11509" width="1.85546875" style="86" customWidth="1"/>
    <col min="11510" max="11510" width="3.28515625" style="86" customWidth="1"/>
    <col min="11511" max="11511" width="1" style="86" customWidth="1"/>
    <col min="11512" max="11512" width="1.28515625" style="86" customWidth="1"/>
    <col min="11513" max="11513" width="4.5703125" style="86" customWidth="1"/>
    <col min="11514" max="11514" width="3.5703125" style="86" customWidth="1"/>
    <col min="11515" max="11515" width="6.5703125" style="86" customWidth="1"/>
    <col min="11516" max="11520" width="8.85546875" style="86"/>
    <col min="11521" max="11521" width="2.5703125" style="86" customWidth="1"/>
    <col min="11522" max="11522" width="4.28515625" style="86" customWidth="1"/>
    <col min="11523" max="11523" width="1.7109375" style="86" customWidth="1"/>
    <col min="11524" max="11524" width="2.5703125" style="86" customWidth="1"/>
    <col min="11525" max="11525" width="1.7109375" style="86" customWidth="1"/>
    <col min="11526" max="11526" width="8.7109375" style="86" customWidth="1"/>
    <col min="11527" max="11527" width="6.28515625" style="86" customWidth="1"/>
    <col min="11528" max="11528" width="2.140625" style="86" customWidth="1"/>
    <col min="11529" max="11532" width="1.7109375" style="86" customWidth="1"/>
    <col min="11533" max="11533" width="7.85546875" style="86" customWidth="1"/>
    <col min="11534" max="11534" width="8.42578125" style="86" customWidth="1"/>
    <col min="11535" max="11535" width="19.28515625" style="86" customWidth="1"/>
    <col min="11536" max="11536" width="1.28515625" style="86" customWidth="1"/>
    <col min="11537" max="11538" width="1" style="86" customWidth="1"/>
    <col min="11539" max="11539" width="2.140625" style="86" customWidth="1"/>
    <col min="11540" max="11540" width="7.5703125" style="86" customWidth="1"/>
    <col min="11541" max="11541" width="7.140625" style="86" customWidth="1"/>
    <col min="11542" max="11542" width="1.85546875" style="86" customWidth="1"/>
    <col min="11543" max="11543" width="5.7109375" style="86" customWidth="1"/>
    <col min="11544" max="11544" width="1" style="86" customWidth="1"/>
    <col min="11545" max="11545" width="8.7109375" style="86" customWidth="1"/>
    <col min="11546" max="11546" width="3.85546875" style="86" customWidth="1"/>
    <col min="11547" max="11547" width="1" style="86" customWidth="1"/>
    <col min="11548" max="11548" width="7.28515625" style="86" customWidth="1"/>
    <col min="11549" max="11549" width="1.85546875" style="86" customWidth="1"/>
    <col min="11550" max="11550" width="3.28515625" style="86" customWidth="1"/>
    <col min="11551" max="11551" width="1" style="86" customWidth="1"/>
    <col min="11552" max="11552" width="1.28515625" style="86" customWidth="1"/>
    <col min="11553" max="11553" width="4.5703125" style="86" customWidth="1"/>
    <col min="11554" max="11554" width="3.5703125" style="86" customWidth="1"/>
    <col min="11555" max="11555" width="6.5703125" style="86" customWidth="1"/>
    <col min="11556" max="11556" width="8.85546875" style="86"/>
    <col min="11557" max="11557" width="2.5703125" style="86" customWidth="1"/>
    <col min="11558" max="11558" width="4.28515625" style="86" customWidth="1"/>
    <col min="11559" max="11559" width="1.7109375" style="86" customWidth="1"/>
    <col min="11560" max="11560" width="2.5703125" style="86" customWidth="1"/>
    <col min="11561" max="11561" width="1.7109375" style="86" customWidth="1"/>
    <col min="11562" max="11562" width="8.7109375" style="86" customWidth="1"/>
    <col min="11563" max="11563" width="6.28515625" style="86" customWidth="1"/>
    <col min="11564" max="11564" width="2.140625" style="86" customWidth="1"/>
    <col min="11565" max="11568" width="1.7109375" style="86" customWidth="1"/>
    <col min="11569" max="11569" width="7.85546875" style="86" customWidth="1"/>
    <col min="11570" max="11570" width="8.42578125" style="86" customWidth="1"/>
    <col min="11571" max="11571" width="19.28515625" style="86" customWidth="1"/>
    <col min="11572" max="11572" width="1.28515625" style="86" customWidth="1"/>
    <col min="11573" max="11574" width="1" style="86" customWidth="1"/>
    <col min="11575" max="11575" width="2.140625" style="86" customWidth="1"/>
    <col min="11576" max="11576" width="7.5703125" style="86" customWidth="1"/>
    <col min="11577" max="11577" width="7.140625" style="86" customWidth="1"/>
    <col min="11578" max="11578" width="1.85546875" style="86" customWidth="1"/>
    <col min="11579" max="11579" width="5.7109375" style="86" customWidth="1"/>
    <col min="11580" max="11580" width="1" style="86" customWidth="1"/>
    <col min="11581" max="11581" width="8.7109375" style="86" customWidth="1"/>
    <col min="11582" max="11582" width="3.85546875" style="86" customWidth="1"/>
    <col min="11583" max="11583" width="1" style="86" customWidth="1"/>
    <col min="11584" max="11584" width="7.28515625" style="86" customWidth="1"/>
    <col min="11585" max="11585" width="1.85546875" style="86" customWidth="1"/>
    <col min="11586" max="11586" width="3.28515625" style="86" customWidth="1"/>
    <col min="11587" max="11587" width="1" style="86" customWidth="1"/>
    <col min="11588" max="11588" width="1.28515625" style="86" customWidth="1"/>
    <col min="11589" max="11589" width="4.5703125" style="86" customWidth="1"/>
    <col min="11590" max="11590" width="3.5703125" style="86" customWidth="1"/>
    <col min="11591" max="11591" width="6.5703125" style="86" customWidth="1"/>
    <col min="11592" max="11592" width="8.85546875" style="86"/>
    <col min="11593" max="11593" width="2.5703125" style="86" customWidth="1"/>
    <col min="11594" max="11594" width="4.28515625" style="86" customWidth="1"/>
    <col min="11595" max="11595" width="1.7109375" style="86" customWidth="1"/>
    <col min="11596" max="11596" width="2.5703125" style="86" customWidth="1"/>
    <col min="11597" max="11597" width="1.7109375" style="86" customWidth="1"/>
    <col min="11598" max="11598" width="8.7109375" style="86" customWidth="1"/>
    <col min="11599" max="11599" width="6.28515625" style="86" customWidth="1"/>
    <col min="11600" max="11600" width="2.140625" style="86" customWidth="1"/>
    <col min="11601" max="11604" width="1.7109375" style="86" customWidth="1"/>
    <col min="11605" max="11605" width="7.85546875" style="86" customWidth="1"/>
    <col min="11606" max="11606" width="8.42578125" style="86" customWidth="1"/>
    <col min="11607" max="11607" width="19.28515625" style="86" customWidth="1"/>
    <col min="11608" max="11608" width="1.28515625" style="86" customWidth="1"/>
    <col min="11609" max="11610" width="1" style="86" customWidth="1"/>
    <col min="11611" max="11611" width="2.140625" style="86" customWidth="1"/>
    <col min="11612" max="11612" width="7.5703125" style="86" customWidth="1"/>
    <col min="11613" max="11613" width="7.140625" style="86" customWidth="1"/>
    <col min="11614" max="11614" width="1.85546875" style="86" customWidth="1"/>
    <col min="11615" max="11615" width="5.7109375" style="86" customWidth="1"/>
    <col min="11616" max="11616" width="1" style="86" customWidth="1"/>
    <col min="11617" max="11617" width="8.7109375" style="86" customWidth="1"/>
    <col min="11618" max="11618" width="3.85546875" style="86" customWidth="1"/>
    <col min="11619" max="11619" width="1" style="86" customWidth="1"/>
    <col min="11620" max="11620" width="7.28515625" style="86" customWidth="1"/>
    <col min="11621" max="11621" width="1.85546875" style="86" customWidth="1"/>
    <col min="11622" max="11622" width="3.28515625" style="86" customWidth="1"/>
    <col min="11623" max="11623" width="1" style="86" customWidth="1"/>
    <col min="11624" max="11624" width="1.28515625" style="86" customWidth="1"/>
    <col min="11625" max="11625" width="4.5703125" style="86" customWidth="1"/>
    <col min="11626" max="11626" width="3.5703125" style="86" customWidth="1"/>
    <col min="11627" max="11627" width="6.5703125" style="86" customWidth="1"/>
    <col min="11628" max="11628" width="8.85546875" style="86"/>
    <col min="11629" max="11629" width="2.5703125" style="86" customWidth="1"/>
    <col min="11630" max="11630" width="4.28515625" style="86" customWidth="1"/>
    <col min="11631" max="11631" width="1.7109375" style="86" customWidth="1"/>
    <col min="11632" max="11632" width="2.5703125" style="86" customWidth="1"/>
    <col min="11633" max="11633" width="1.7109375" style="86" customWidth="1"/>
    <col min="11634" max="11634" width="8.7109375" style="86" customWidth="1"/>
    <col min="11635" max="11635" width="6.28515625" style="86" customWidth="1"/>
    <col min="11636" max="11636" width="2.140625" style="86" customWidth="1"/>
    <col min="11637" max="11640" width="1.7109375" style="86" customWidth="1"/>
    <col min="11641" max="11641" width="7.85546875" style="86" customWidth="1"/>
    <col min="11642" max="11642" width="8.42578125" style="86" customWidth="1"/>
    <col min="11643" max="11643" width="19.28515625" style="86" customWidth="1"/>
    <col min="11644" max="11644" width="1.28515625" style="86" customWidth="1"/>
    <col min="11645" max="11646" width="1" style="86" customWidth="1"/>
    <col min="11647" max="11647" width="2.140625" style="86" customWidth="1"/>
    <col min="11648" max="11648" width="7.5703125" style="86" customWidth="1"/>
    <col min="11649" max="11649" width="7.140625" style="86" customWidth="1"/>
    <col min="11650" max="11650" width="1.85546875" style="86" customWidth="1"/>
    <col min="11651" max="11651" width="5.7109375" style="86" customWidth="1"/>
    <col min="11652" max="11652" width="1" style="86" customWidth="1"/>
    <col min="11653" max="11653" width="8.7109375" style="86" customWidth="1"/>
    <col min="11654" max="11654" width="3.85546875" style="86" customWidth="1"/>
    <col min="11655" max="11655" width="1" style="86" customWidth="1"/>
    <col min="11656" max="11656" width="7.28515625" style="86" customWidth="1"/>
    <col min="11657" max="11657" width="1.85546875" style="86" customWidth="1"/>
    <col min="11658" max="11658" width="3.28515625" style="86" customWidth="1"/>
    <col min="11659" max="11659" width="1" style="86" customWidth="1"/>
    <col min="11660" max="11660" width="1.28515625" style="86" customWidth="1"/>
    <col min="11661" max="11661" width="4.5703125" style="86" customWidth="1"/>
    <col min="11662" max="11662" width="3.5703125" style="86" customWidth="1"/>
    <col min="11663" max="11663" width="6.5703125" style="86" customWidth="1"/>
    <col min="11664" max="11664" width="8.85546875" style="86"/>
    <col min="11665" max="11665" width="2.5703125" style="86" customWidth="1"/>
    <col min="11666" max="11666" width="4.28515625" style="86" customWidth="1"/>
    <col min="11667" max="11667" width="1.7109375" style="86" customWidth="1"/>
    <col min="11668" max="11668" width="2.5703125" style="86" customWidth="1"/>
    <col min="11669" max="11669" width="1.7109375" style="86" customWidth="1"/>
    <col min="11670" max="11670" width="8.7109375" style="86" customWidth="1"/>
    <col min="11671" max="11671" width="6.28515625" style="86" customWidth="1"/>
    <col min="11672" max="11672" width="2.140625" style="86" customWidth="1"/>
    <col min="11673" max="11676" width="1.7109375" style="86" customWidth="1"/>
    <col min="11677" max="11677" width="7.85546875" style="86" customWidth="1"/>
    <col min="11678" max="11678" width="8.42578125" style="86" customWidth="1"/>
    <col min="11679" max="11679" width="19.28515625" style="86" customWidth="1"/>
    <col min="11680" max="11680" width="1.28515625" style="86" customWidth="1"/>
    <col min="11681" max="11682" width="1" style="86" customWidth="1"/>
    <col min="11683" max="11683" width="2.140625" style="86" customWidth="1"/>
    <col min="11684" max="11684" width="7.5703125" style="86" customWidth="1"/>
    <col min="11685" max="11685" width="7.140625" style="86" customWidth="1"/>
    <col min="11686" max="11686" width="1.85546875" style="86" customWidth="1"/>
    <col min="11687" max="11687" width="5.7109375" style="86" customWidth="1"/>
    <col min="11688" max="11688" width="1" style="86" customWidth="1"/>
    <col min="11689" max="11689" width="8.7109375" style="86" customWidth="1"/>
    <col min="11690" max="11690" width="3.85546875" style="86" customWidth="1"/>
    <col min="11691" max="11691" width="1" style="86" customWidth="1"/>
    <col min="11692" max="11692" width="7.28515625" style="86" customWidth="1"/>
    <col min="11693" max="11693" width="1.85546875" style="86" customWidth="1"/>
    <col min="11694" max="11694" width="3.28515625" style="86" customWidth="1"/>
    <col min="11695" max="11695" width="1" style="86" customWidth="1"/>
    <col min="11696" max="11696" width="1.28515625" style="86" customWidth="1"/>
    <col min="11697" max="11697" width="4.5703125" style="86" customWidth="1"/>
    <col min="11698" max="11698" width="3.5703125" style="86" customWidth="1"/>
    <col min="11699" max="11699" width="6.5703125" style="86" customWidth="1"/>
    <col min="11700" max="11700" width="8.85546875" style="86"/>
    <col min="11701" max="11701" width="2.5703125" style="86" customWidth="1"/>
    <col min="11702" max="11702" width="4.28515625" style="86" customWidth="1"/>
    <col min="11703" max="11703" width="1.7109375" style="86" customWidth="1"/>
    <col min="11704" max="11704" width="2.5703125" style="86" customWidth="1"/>
    <col min="11705" max="11705" width="1.7109375" style="86" customWidth="1"/>
    <col min="11706" max="11706" width="8.7109375" style="86" customWidth="1"/>
    <col min="11707" max="11707" width="6.28515625" style="86" customWidth="1"/>
    <col min="11708" max="11708" width="2.140625" style="86" customWidth="1"/>
    <col min="11709" max="11712" width="1.7109375" style="86" customWidth="1"/>
    <col min="11713" max="11713" width="7.85546875" style="86" customWidth="1"/>
    <col min="11714" max="11714" width="8.42578125" style="86" customWidth="1"/>
    <col min="11715" max="11715" width="19.28515625" style="86" customWidth="1"/>
    <col min="11716" max="11716" width="1.28515625" style="86" customWidth="1"/>
    <col min="11717" max="11718" width="1" style="86" customWidth="1"/>
    <col min="11719" max="11719" width="2.140625" style="86" customWidth="1"/>
    <col min="11720" max="11720" width="7.5703125" style="86" customWidth="1"/>
    <col min="11721" max="11721" width="7.140625" style="86" customWidth="1"/>
    <col min="11722" max="11722" width="1.85546875" style="86" customWidth="1"/>
    <col min="11723" max="11723" width="5.7109375" style="86" customWidth="1"/>
    <col min="11724" max="11724" width="1" style="86" customWidth="1"/>
    <col min="11725" max="11725" width="8.7109375" style="86" customWidth="1"/>
    <col min="11726" max="11726" width="3.85546875" style="86" customWidth="1"/>
    <col min="11727" max="11727" width="1" style="86" customWidth="1"/>
    <col min="11728" max="11728" width="7.28515625" style="86" customWidth="1"/>
    <col min="11729" max="11729" width="1.85546875" style="86" customWidth="1"/>
    <col min="11730" max="11730" width="3.28515625" style="86" customWidth="1"/>
    <col min="11731" max="11731" width="1" style="86" customWidth="1"/>
    <col min="11732" max="11732" width="1.28515625" style="86" customWidth="1"/>
    <col min="11733" max="11733" width="4.5703125" style="86" customWidth="1"/>
    <col min="11734" max="11734" width="3.5703125" style="86" customWidth="1"/>
    <col min="11735" max="11735" width="6.5703125" style="86" customWidth="1"/>
    <col min="11736" max="11736" width="8.85546875" style="86"/>
    <col min="11737" max="11737" width="2.5703125" style="86" customWidth="1"/>
    <col min="11738" max="11738" width="4.28515625" style="86" customWidth="1"/>
    <col min="11739" max="11739" width="1.7109375" style="86" customWidth="1"/>
    <col min="11740" max="11740" width="2.5703125" style="86" customWidth="1"/>
    <col min="11741" max="11741" width="1.7109375" style="86" customWidth="1"/>
    <col min="11742" max="11742" width="8.7109375" style="86" customWidth="1"/>
    <col min="11743" max="11743" width="6.28515625" style="86" customWidth="1"/>
    <col min="11744" max="11744" width="2.140625" style="86" customWidth="1"/>
    <col min="11745" max="11748" width="1.7109375" style="86" customWidth="1"/>
    <col min="11749" max="11749" width="7.85546875" style="86" customWidth="1"/>
    <col min="11750" max="11750" width="8.42578125" style="86" customWidth="1"/>
    <col min="11751" max="11751" width="19.28515625" style="86" customWidth="1"/>
    <col min="11752" max="11752" width="1.28515625" style="86" customWidth="1"/>
    <col min="11753" max="11754" width="1" style="86" customWidth="1"/>
    <col min="11755" max="11755" width="2.140625" style="86" customWidth="1"/>
    <col min="11756" max="11756" width="7.5703125" style="86" customWidth="1"/>
    <col min="11757" max="11757" width="7.140625" style="86" customWidth="1"/>
    <col min="11758" max="11758" width="1.85546875" style="86" customWidth="1"/>
    <col min="11759" max="11759" width="5.7109375" style="86" customWidth="1"/>
    <col min="11760" max="11760" width="1" style="86" customWidth="1"/>
    <col min="11761" max="11761" width="8.7109375" style="86" customWidth="1"/>
    <col min="11762" max="11762" width="3.85546875" style="86" customWidth="1"/>
    <col min="11763" max="11763" width="1" style="86" customWidth="1"/>
    <col min="11764" max="11764" width="7.28515625" style="86" customWidth="1"/>
    <col min="11765" max="11765" width="1.85546875" style="86" customWidth="1"/>
    <col min="11766" max="11766" width="3.28515625" style="86" customWidth="1"/>
    <col min="11767" max="11767" width="1" style="86" customWidth="1"/>
    <col min="11768" max="11768" width="1.28515625" style="86" customWidth="1"/>
    <col min="11769" max="11769" width="4.5703125" style="86" customWidth="1"/>
    <col min="11770" max="11770" width="3.5703125" style="86" customWidth="1"/>
    <col min="11771" max="11771" width="6.5703125" style="86" customWidth="1"/>
    <col min="11772" max="11776" width="8.85546875" style="86"/>
    <col min="11777" max="11777" width="2.5703125" style="86" customWidth="1"/>
    <col min="11778" max="11778" width="4.28515625" style="86" customWidth="1"/>
    <col min="11779" max="11779" width="1.7109375" style="86" customWidth="1"/>
    <col min="11780" max="11780" width="2.5703125" style="86" customWidth="1"/>
    <col min="11781" max="11781" width="1.7109375" style="86" customWidth="1"/>
    <col min="11782" max="11782" width="8.7109375" style="86" customWidth="1"/>
    <col min="11783" max="11783" width="6.28515625" style="86" customWidth="1"/>
    <col min="11784" max="11784" width="2.140625" style="86" customWidth="1"/>
    <col min="11785" max="11788" width="1.7109375" style="86" customWidth="1"/>
    <col min="11789" max="11789" width="7.85546875" style="86" customWidth="1"/>
    <col min="11790" max="11790" width="8.42578125" style="86" customWidth="1"/>
    <col min="11791" max="11791" width="19.28515625" style="86" customWidth="1"/>
    <col min="11792" max="11792" width="1.28515625" style="86" customWidth="1"/>
    <col min="11793" max="11794" width="1" style="86" customWidth="1"/>
    <col min="11795" max="11795" width="2.140625" style="86" customWidth="1"/>
    <col min="11796" max="11796" width="7.5703125" style="86" customWidth="1"/>
    <col min="11797" max="11797" width="7.140625" style="86" customWidth="1"/>
    <col min="11798" max="11798" width="1.85546875" style="86" customWidth="1"/>
    <col min="11799" max="11799" width="5.7109375" style="86" customWidth="1"/>
    <col min="11800" max="11800" width="1" style="86" customWidth="1"/>
    <col min="11801" max="11801" width="8.7109375" style="86" customWidth="1"/>
    <col min="11802" max="11802" width="3.85546875" style="86" customWidth="1"/>
    <col min="11803" max="11803" width="1" style="86" customWidth="1"/>
    <col min="11804" max="11804" width="7.28515625" style="86" customWidth="1"/>
    <col min="11805" max="11805" width="1.85546875" style="86" customWidth="1"/>
    <col min="11806" max="11806" width="3.28515625" style="86" customWidth="1"/>
    <col min="11807" max="11807" width="1" style="86" customWidth="1"/>
    <col min="11808" max="11808" width="1.28515625" style="86" customWidth="1"/>
    <col min="11809" max="11809" width="4.5703125" style="86" customWidth="1"/>
    <col min="11810" max="11810" width="3.5703125" style="86" customWidth="1"/>
    <col min="11811" max="11811" width="6.5703125" style="86" customWidth="1"/>
    <col min="11812" max="11812" width="8.85546875" style="86"/>
    <col min="11813" max="11813" width="2.5703125" style="86" customWidth="1"/>
    <col min="11814" max="11814" width="4.28515625" style="86" customWidth="1"/>
    <col min="11815" max="11815" width="1.7109375" style="86" customWidth="1"/>
    <col min="11816" max="11816" width="2.5703125" style="86" customWidth="1"/>
    <col min="11817" max="11817" width="1.7109375" style="86" customWidth="1"/>
    <col min="11818" max="11818" width="8.7109375" style="86" customWidth="1"/>
    <col min="11819" max="11819" width="6.28515625" style="86" customWidth="1"/>
    <col min="11820" max="11820" width="2.140625" style="86" customWidth="1"/>
    <col min="11821" max="11824" width="1.7109375" style="86" customWidth="1"/>
    <col min="11825" max="11825" width="7.85546875" style="86" customWidth="1"/>
    <col min="11826" max="11826" width="8.42578125" style="86" customWidth="1"/>
    <col min="11827" max="11827" width="19.28515625" style="86" customWidth="1"/>
    <col min="11828" max="11828" width="1.28515625" style="86" customWidth="1"/>
    <col min="11829" max="11830" width="1" style="86" customWidth="1"/>
    <col min="11831" max="11831" width="2.140625" style="86" customWidth="1"/>
    <col min="11832" max="11832" width="7.5703125" style="86" customWidth="1"/>
    <col min="11833" max="11833" width="7.140625" style="86" customWidth="1"/>
    <col min="11834" max="11834" width="1.85546875" style="86" customWidth="1"/>
    <col min="11835" max="11835" width="5.7109375" style="86" customWidth="1"/>
    <col min="11836" max="11836" width="1" style="86" customWidth="1"/>
    <col min="11837" max="11837" width="8.7109375" style="86" customWidth="1"/>
    <col min="11838" max="11838" width="3.85546875" style="86" customWidth="1"/>
    <col min="11839" max="11839" width="1" style="86" customWidth="1"/>
    <col min="11840" max="11840" width="7.28515625" style="86" customWidth="1"/>
    <col min="11841" max="11841" width="1.85546875" style="86" customWidth="1"/>
    <col min="11842" max="11842" width="3.28515625" style="86" customWidth="1"/>
    <col min="11843" max="11843" width="1" style="86" customWidth="1"/>
    <col min="11844" max="11844" width="1.28515625" style="86" customWidth="1"/>
    <col min="11845" max="11845" width="4.5703125" style="86" customWidth="1"/>
    <col min="11846" max="11846" width="3.5703125" style="86" customWidth="1"/>
    <col min="11847" max="11847" width="6.5703125" style="86" customWidth="1"/>
    <col min="11848" max="11848" width="8.85546875" style="86"/>
    <col min="11849" max="11849" width="2.5703125" style="86" customWidth="1"/>
    <col min="11850" max="11850" width="4.28515625" style="86" customWidth="1"/>
    <col min="11851" max="11851" width="1.7109375" style="86" customWidth="1"/>
    <col min="11852" max="11852" width="2.5703125" style="86" customWidth="1"/>
    <col min="11853" max="11853" width="1.7109375" style="86" customWidth="1"/>
    <col min="11854" max="11854" width="8.7109375" style="86" customWidth="1"/>
    <col min="11855" max="11855" width="6.28515625" style="86" customWidth="1"/>
    <col min="11856" max="11856" width="2.140625" style="86" customWidth="1"/>
    <col min="11857" max="11860" width="1.7109375" style="86" customWidth="1"/>
    <col min="11861" max="11861" width="7.85546875" style="86" customWidth="1"/>
    <col min="11862" max="11862" width="8.42578125" style="86" customWidth="1"/>
    <col min="11863" max="11863" width="19.28515625" style="86" customWidth="1"/>
    <col min="11864" max="11864" width="1.28515625" style="86" customWidth="1"/>
    <col min="11865" max="11866" width="1" style="86" customWidth="1"/>
    <col min="11867" max="11867" width="2.140625" style="86" customWidth="1"/>
    <col min="11868" max="11868" width="7.5703125" style="86" customWidth="1"/>
    <col min="11869" max="11869" width="7.140625" style="86" customWidth="1"/>
    <col min="11870" max="11870" width="1.85546875" style="86" customWidth="1"/>
    <col min="11871" max="11871" width="5.7109375" style="86" customWidth="1"/>
    <col min="11872" max="11872" width="1" style="86" customWidth="1"/>
    <col min="11873" max="11873" width="8.7109375" style="86" customWidth="1"/>
    <col min="11874" max="11874" width="3.85546875" style="86" customWidth="1"/>
    <col min="11875" max="11875" width="1" style="86" customWidth="1"/>
    <col min="11876" max="11876" width="7.28515625" style="86" customWidth="1"/>
    <col min="11877" max="11877" width="1.85546875" style="86" customWidth="1"/>
    <col min="11878" max="11878" width="3.28515625" style="86" customWidth="1"/>
    <col min="11879" max="11879" width="1" style="86" customWidth="1"/>
    <col min="11880" max="11880" width="1.28515625" style="86" customWidth="1"/>
    <col min="11881" max="11881" width="4.5703125" style="86" customWidth="1"/>
    <col min="11882" max="11882" width="3.5703125" style="86" customWidth="1"/>
    <col min="11883" max="11883" width="6.5703125" style="86" customWidth="1"/>
    <col min="11884" max="11884" width="8.85546875" style="86"/>
    <col min="11885" max="11885" width="2.5703125" style="86" customWidth="1"/>
    <col min="11886" max="11886" width="4.28515625" style="86" customWidth="1"/>
    <col min="11887" max="11887" width="1.7109375" style="86" customWidth="1"/>
    <col min="11888" max="11888" width="2.5703125" style="86" customWidth="1"/>
    <col min="11889" max="11889" width="1.7109375" style="86" customWidth="1"/>
    <col min="11890" max="11890" width="8.7109375" style="86" customWidth="1"/>
    <col min="11891" max="11891" width="6.28515625" style="86" customWidth="1"/>
    <col min="11892" max="11892" width="2.140625" style="86" customWidth="1"/>
    <col min="11893" max="11896" width="1.7109375" style="86" customWidth="1"/>
    <col min="11897" max="11897" width="7.85546875" style="86" customWidth="1"/>
    <col min="11898" max="11898" width="8.42578125" style="86" customWidth="1"/>
    <col min="11899" max="11899" width="19.28515625" style="86" customWidth="1"/>
    <col min="11900" max="11900" width="1.28515625" style="86" customWidth="1"/>
    <col min="11901" max="11902" width="1" style="86" customWidth="1"/>
    <col min="11903" max="11903" width="2.140625" style="86" customWidth="1"/>
    <col min="11904" max="11904" width="7.5703125" style="86" customWidth="1"/>
    <col min="11905" max="11905" width="7.140625" style="86" customWidth="1"/>
    <col min="11906" max="11906" width="1.85546875" style="86" customWidth="1"/>
    <col min="11907" max="11907" width="5.7109375" style="86" customWidth="1"/>
    <col min="11908" max="11908" width="1" style="86" customWidth="1"/>
    <col min="11909" max="11909" width="8.7109375" style="86" customWidth="1"/>
    <col min="11910" max="11910" width="3.85546875" style="86" customWidth="1"/>
    <col min="11911" max="11911" width="1" style="86" customWidth="1"/>
    <col min="11912" max="11912" width="7.28515625" style="86" customWidth="1"/>
    <col min="11913" max="11913" width="1.85546875" style="86" customWidth="1"/>
    <col min="11914" max="11914" width="3.28515625" style="86" customWidth="1"/>
    <col min="11915" max="11915" width="1" style="86" customWidth="1"/>
    <col min="11916" max="11916" width="1.28515625" style="86" customWidth="1"/>
    <col min="11917" max="11917" width="4.5703125" style="86" customWidth="1"/>
    <col min="11918" max="11918" width="3.5703125" style="86" customWidth="1"/>
    <col min="11919" max="11919" width="6.5703125" style="86" customWidth="1"/>
    <col min="11920" max="11920" width="8.85546875" style="86"/>
    <col min="11921" max="11921" width="2.5703125" style="86" customWidth="1"/>
    <col min="11922" max="11922" width="4.28515625" style="86" customWidth="1"/>
    <col min="11923" max="11923" width="1.7109375" style="86" customWidth="1"/>
    <col min="11924" max="11924" width="2.5703125" style="86" customWidth="1"/>
    <col min="11925" max="11925" width="1.7109375" style="86" customWidth="1"/>
    <col min="11926" max="11926" width="8.7109375" style="86" customWidth="1"/>
    <col min="11927" max="11927" width="6.28515625" style="86" customWidth="1"/>
    <col min="11928" max="11928" width="2.140625" style="86" customWidth="1"/>
    <col min="11929" max="11932" width="1.7109375" style="86" customWidth="1"/>
    <col min="11933" max="11933" width="7.85546875" style="86" customWidth="1"/>
    <col min="11934" max="11934" width="8.42578125" style="86" customWidth="1"/>
    <col min="11935" max="11935" width="19.28515625" style="86" customWidth="1"/>
    <col min="11936" max="11936" width="1.28515625" style="86" customWidth="1"/>
    <col min="11937" max="11938" width="1" style="86" customWidth="1"/>
    <col min="11939" max="11939" width="2.140625" style="86" customWidth="1"/>
    <col min="11940" max="11940" width="7.5703125" style="86" customWidth="1"/>
    <col min="11941" max="11941" width="7.140625" style="86" customWidth="1"/>
    <col min="11942" max="11942" width="1.85546875" style="86" customWidth="1"/>
    <col min="11943" max="11943" width="5.7109375" style="86" customWidth="1"/>
    <col min="11944" max="11944" width="1" style="86" customWidth="1"/>
    <col min="11945" max="11945" width="8.7109375" style="86" customWidth="1"/>
    <col min="11946" max="11946" width="3.85546875" style="86" customWidth="1"/>
    <col min="11947" max="11947" width="1" style="86" customWidth="1"/>
    <col min="11948" max="11948" width="7.28515625" style="86" customWidth="1"/>
    <col min="11949" max="11949" width="1.85546875" style="86" customWidth="1"/>
    <col min="11950" max="11950" width="3.28515625" style="86" customWidth="1"/>
    <col min="11951" max="11951" width="1" style="86" customWidth="1"/>
    <col min="11952" max="11952" width="1.28515625" style="86" customWidth="1"/>
    <col min="11953" max="11953" width="4.5703125" style="86" customWidth="1"/>
    <col min="11954" max="11954" width="3.5703125" style="86" customWidth="1"/>
    <col min="11955" max="11955" width="6.5703125" style="86" customWidth="1"/>
    <col min="11956" max="11956" width="8.85546875" style="86"/>
    <col min="11957" max="11957" width="2.5703125" style="86" customWidth="1"/>
    <col min="11958" max="11958" width="4.28515625" style="86" customWidth="1"/>
    <col min="11959" max="11959" width="1.7109375" style="86" customWidth="1"/>
    <col min="11960" max="11960" width="2.5703125" style="86" customWidth="1"/>
    <col min="11961" max="11961" width="1.7109375" style="86" customWidth="1"/>
    <col min="11962" max="11962" width="8.7109375" style="86" customWidth="1"/>
    <col min="11963" max="11963" width="6.28515625" style="86" customWidth="1"/>
    <col min="11964" max="11964" width="2.140625" style="86" customWidth="1"/>
    <col min="11965" max="11968" width="1.7109375" style="86" customWidth="1"/>
    <col min="11969" max="11969" width="7.85546875" style="86" customWidth="1"/>
    <col min="11970" max="11970" width="8.42578125" style="86" customWidth="1"/>
    <col min="11971" max="11971" width="19.28515625" style="86" customWidth="1"/>
    <col min="11972" max="11972" width="1.28515625" style="86" customWidth="1"/>
    <col min="11973" max="11974" width="1" style="86" customWidth="1"/>
    <col min="11975" max="11975" width="2.140625" style="86" customWidth="1"/>
    <col min="11976" max="11976" width="7.5703125" style="86" customWidth="1"/>
    <col min="11977" max="11977" width="7.140625" style="86" customWidth="1"/>
    <col min="11978" max="11978" width="1.85546875" style="86" customWidth="1"/>
    <col min="11979" max="11979" width="5.7109375" style="86" customWidth="1"/>
    <col min="11980" max="11980" width="1" style="86" customWidth="1"/>
    <col min="11981" max="11981" width="8.7109375" style="86" customWidth="1"/>
    <col min="11982" max="11982" width="3.85546875" style="86" customWidth="1"/>
    <col min="11983" max="11983" width="1" style="86" customWidth="1"/>
    <col min="11984" max="11984" width="7.28515625" style="86" customWidth="1"/>
    <col min="11985" max="11985" width="1.85546875" style="86" customWidth="1"/>
    <col min="11986" max="11986" width="3.28515625" style="86" customWidth="1"/>
    <col min="11987" max="11987" width="1" style="86" customWidth="1"/>
    <col min="11988" max="11988" width="1.28515625" style="86" customWidth="1"/>
    <col min="11989" max="11989" width="4.5703125" style="86" customWidth="1"/>
    <col min="11990" max="11990" width="3.5703125" style="86" customWidth="1"/>
    <col min="11991" max="11991" width="6.5703125" style="86" customWidth="1"/>
    <col min="11992" max="11992" width="8.85546875" style="86"/>
    <col min="11993" max="11993" width="2.5703125" style="86" customWidth="1"/>
    <col min="11994" max="11994" width="4.28515625" style="86" customWidth="1"/>
    <col min="11995" max="11995" width="1.7109375" style="86" customWidth="1"/>
    <col min="11996" max="11996" width="2.5703125" style="86" customWidth="1"/>
    <col min="11997" max="11997" width="1.7109375" style="86" customWidth="1"/>
    <col min="11998" max="11998" width="8.7109375" style="86" customWidth="1"/>
    <col min="11999" max="11999" width="6.28515625" style="86" customWidth="1"/>
    <col min="12000" max="12000" width="2.140625" style="86" customWidth="1"/>
    <col min="12001" max="12004" width="1.7109375" style="86" customWidth="1"/>
    <col min="12005" max="12005" width="7.85546875" style="86" customWidth="1"/>
    <col min="12006" max="12006" width="8.42578125" style="86" customWidth="1"/>
    <col min="12007" max="12007" width="19.28515625" style="86" customWidth="1"/>
    <col min="12008" max="12008" width="1.28515625" style="86" customWidth="1"/>
    <col min="12009" max="12010" width="1" style="86" customWidth="1"/>
    <col min="12011" max="12011" width="2.140625" style="86" customWidth="1"/>
    <col min="12012" max="12012" width="7.5703125" style="86" customWidth="1"/>
    <col min="12013" max="12013" width="7.140625" style="86" customWidth="1"/>
    <col min="12014" max="12014" width="1.85546875" style="86" customWidth="1"/>
    <col min="12015" max="12015" width="5.7109375" style="86" customWidth="1"/>
    <col min="12016" max="12016" width="1" style="86" customWidth="1"/>
    <col min="12017" max="12017" width="8.7109375" style="86" customWidth="1"/>
    <col min="12018" max="12018" width="3.85546875" style="86" customWidth="1"/>
    <col min="12019" max="12019" width="1" style="86" customWidth="1"/>
    <col min="12020" max="12020" width="7.28515625" style="86" customWidth="1"/>
    <col min="12021" max="12021" width="1.85546875" style="86" customWidth="1"/>
    <col min="12022" max="12022" width="3.28515625" style="86" customWidth="1"/>
    <col min="12023" max="12023" width="1" style="86" customWidth="1"/>
    <col min="12024" max="12024" width="1.28515625" style="86" customWidth="1"/>
    <col min="12025" max="12025" width="4.5703125" style="86" customWidth="1"/>
    <col min="12026" max="12026" width="3.5703125" style="86" customWidth="1"/>
    <col min="12027" max="12027" width="6.5703125" style="86" customWidth="1"/>
    <col min="12028" max="12032" width="8.85546875" style="86"/>
    <col min="12033" max="12033" width="2.5703125" style="86" customWidth="1"/>
    <col min="12034" max="12034" width="4.28515625" style="86" customWidth="1"/>
    <col min="12035" max="12035" width="1.7109375" style="86" customWidth="1"/>
    <col min="12036" max="12036" width="2.5703125" style="86" customWidth="1"/>
    <col min="12037" max="12037" width="1.7109375" style="86" customWidth="1"/>
    <col min="12038" max="12038" width="8.7109375" style="86" customWidth="1"/>
    <col min="12039" max="12039" width="6.28515625" style="86" customWidth="1"/>
    <col min="12040" max="12040" width="2.140625" style="86" customWidth="1"/>
    <col min="12041" max="12044" width="1.7109375" style="86" customWidth="1"/>
    <col min="12045" max="12045" width="7.85546875" style="86" customWidth="1"/>
    <col min="12046" max="12046" width="8.42578125" style="86" customWidth="1"/>
    <col min="12047" max="12047" width="19.28515625" style="86" customWidth="1"/>
    <col min="12048" max="12048" width="1.28515625" style="86" customWidth="1"/>
    <col min="12049" max="12050" width="1" style="86" customWidth="1"/>
    <col min="12051" max="12051" width="2.140625" style="86" customWidth="1"/>
    <col min="12052" max="12052" width="7.5703125" style="86" customWidth="1"/>
    <col min="12053" max="12053" width="7.140625" style="86" customWidth="1"/>
    <col min="12054" max="12054" width="1.85546875" style="86" customWidth="1"/>
    <col min="12055" max="12055" width="5.7109375" style="86" customWidth="1"/>
    <col min="12056" max="12056" width="1" style="86" customWidth="1"/>
    <col min="12057" max="12057" width="8.7109375" style="86" customWidth="1"/>
    <col min="12058" max="12058" width="3.85546875" style="86" customWidth="1"/>
    <col min="12059" max="12059" width="1" style="86" customWidth="1"/>
    <col min="12060" max="12060" width="7.28515625" style="86" customWidth="1"/>
    <col min="12061" max="12061" width="1.85546875" style="86" customWidth="1"/>
    <col min="12062" max="12062" width="3.28515625" style="86" customWidth="1"/>
    <col min="12063" max="12063" width="1" style="86" customWidth="1"/>
    <col min="12064" max="12064" width="1.28515625" style="86" customWidth="1"/>
    <col min="12065" max="12065" width="4.5703125" style="86" customWidth="1"/>
    <col min="12066" max="12066" width="3.5703125" style="86" customWidth="1"/>
    <col min="12067" max="12067" width="6.5703125" style="86" customWidth="1"/>
    <col min="12068" max="12068" width="8.85546875" style="86"/>
    <col min="12069" max="12069" width="2.5703125" style="86" customWidth="1"/>
    <col min="12070" max="12070" width="4.28515625" style="86" customWidth="1"/>
    <col min="12071" max="12071" width="1.7109375" style="86" customWidth="1"/>
    <col min="12072" max="12072" width="2.5703125" style="86" customWidth="1"/>
    <col min="12073" max="12073" width="1.7109375" style="86" customWidth="1"/>
    <col min="12074" max="12074" width="8.7109375" style="86" customWidth="1"/>
    <col min="12075" max="12075" width="6.28515625" style="86" customWidth="1"/>
    <col min="12076" max="12076" width="2.140625" style="86" customWidth="1"/>
    <col min="12077" max="12080" width="1.7109375" style="86" customWidth="1"/>
    <col min="12081" max="12081" width="7.85546875" style="86" customWidth="1"/>
    <col min="12082" max="12082" width="8.42578125" style="86" customWidth="1"/>
    <col min="12083" max="12083" width="19.28515625" style="86" customWidth="1"/>
    <col min="12084" max="12084" width="1.28515625" style="86" customWidth="1"/>
    <col min="12085" max="12086" width="1" style="86" customWidth="1"/>
    <col min="12087" max="12087" width="2.140625" style="86" customWidth="1"/>
    <col min="12088" max="12088" width="7.5703125" style="86" customWidth="1"/>
    <col min="12089" max="12089" width="7.140625" style="86" customWidth="1"/>
    <col min="12090" max="12090" width="1.85546875" style="86" customWidth="1"/>
    <col min="12091" max="12091" width="5.7109375" style="86" customWidth="1"/>
    <col min="12092" max="12092" width="1" style="86" customWidth="1"/>
    <col min="12093" max="12093" width="8.7109375" style="86" customWidth="1"/>
    <col min="12094" max="12094" width="3.85546875" style="86" customWidth="1"/>
    <col min="12095" max="12095" width="1" style="86" customWidth="1"/>
    <col min="12096" max="12096" width="7.28515625" style="86" customWidth="1"/>
    <col min="12097" max="12097" width="1.85546875" style="86" customWidth="1"/>
    <col min="12098" max="12098" width="3.28515625" style="86" customWidth="1"/>
    <col min="12099" max="12099" width="1" style="86" customWidth="1"/>
    <col min="12100" max="12100" width="1.28515625" style="86" customWidth="1"/>
    <col min="12101" max="12101" width="4.5703125" style="86" customWidth="1"/>
    <col min="12102" max="12102" width="3.5703125" style="86" customWidth="1"/>
    <col min="12103" max="12103" width="6.5703125" style="86" customWidth="1"/>
    <col min="12104" max="12104" width="8.85546875" style="86"/>
    <col min="12105" max="12105" width="2.5703125" style="86" customWidth="1"/>
    <col min="12106" max="12106" width="4.28515625" style="86" customWidth="1"/>
    <col min="12107" max="12107" width="1.7109375" style="86" customWidth="1"/>
    <col min="12108" max="12108" width="2.5703125" style="86" customWidth="1"/>
    <col min="12109" max="12109" width="1.7109375" style="86" customWidth="1"/>
    <col min="12110" max="12110" width="8.7109375" style="86" customWidth="1"/>
    <col min="12111" max="12111" width="6.28515625" style="86" customWidth="1"/>
    <col min="12112" max="12112" width="2.140625" style="86" customWidth="1"/>
    <col min="12113" max="12116" width="1.7109375" style="86" customWidth="1"/>
    <col min="12117" max="12117" width="7.85546875" style="86" customWidth="1"/>
    <col min="12118" max="12118" width="8.42578125" style="86" customWidth="1"/>
    <col min="12119" max="12119" width="19.28515625" style="86" customWidth="1"/>
    <col min="12120" max="12120" width="1.28515625" style="86" customWidth="1"/>
    <col min="12121" max="12122" width="1" style="86" customWidth="1"/>
    <col min="12123" max="12123" width="2.140625" style="86" customWidth="1"/>
    <col min="12124" max="12124" width="7.5703125" style="86" customWidth="1"/>
    <col min="12125" max="12125" width="7.140625" style="86" customWidth="1"/>
    <col min="12126" max="12126" width="1.85546875" style="86" customWidth="1"/>
    <col min="12127" max="12127" width="5.7109375" style="86" customWidth="1"/>
    <col min="12128" max="12128" width="1" style="86" customWidth="1"/>
    <col min="12129" max="12129" width="8.7109375" style="86" customWidth="1"/>
    <col min="12130" max="12130" width="3.85546875" style="86" customWidth="1"/>
    <col min="12131" max="12131" width="1" style="86" customWidth="1"/>
    <col min="12132" max="12132" width="7.28515625" style="86" customWidth="1"/>
    <col min="12133" max="12133" width="1.85546875" style="86" customWidth="1"/>
    <col min="12134" max="12134" width="3.28515625" style="86" customWidth="1"/>
    <col min="12135" max="12135" width="1" style="86" customWidth="1"/>
    <col min="12136" max="12136" width="1.28515625" style="86" customWidth="1"/>
    <col min="12137" max="12137" width="4.5703125" style="86" customWidth="1"/>
    <col min="12138" max="12138" width="3.5703125" style="86" customWidth="1"/>
    <col min="12139" max="12139" width="6.5703125" style="86" customWidth="1"/>
    <col min="12140" max="12140" width="8.85546875" style="86"/>
    <col min="12141" max="12141" width="2.5703125" style="86" customWidth="1"/>
    <col min="12142" max="12142" width="4.28515625" style="86" customWidth="1"/>
    <col min="12143" max="12143" width="1.7109375" style="86" customWidth="1"/>
    <col min="12144" max="12144" width="2.5703125" style="86" customWidth="1"/>
    <col min="12145" max="12145" width="1.7109375" style="86" customWidth="1"/>
    <col min="12146" max="12146" width="8.7109375" style="86" customWidth="1"/>
    <col min="12147" max="12147" width="6.28515625" style="86" customWidth="1"/>
    <col min="12148" max="12148" width="2.140625" style="86" customWidth="1"/>
    <col min="12149" max="12152" width="1.7109375" style="86" customWidth="1"/>
    <col min="12153" max="12153" width="7.85546875" style="86" customWidth="1"/>
    <col min="12154" max="12154" width="8.42578125" style="86" customWidth="1"/>
    <col min="12155" max="12155" width="19.28515625" style="86" customWidth="1"/>
    <col min="12156" max="12156" width="1.28515625" style="86" customWidth="1"/>
    <col min="12157" max="12158" width="1" style="86" customWidth="1"/>
    <col min="12159" max="12159" width="2.140625" style="86" customWidth="1"/>
    <col min="12160" max="12160" width="7.5703125" style="86" customWidth="1"/>
    <col min="12161" max="12161" width="7.140625" style="86" customWidth="1"/>
    <col min="12162" max="12162" width="1.85546875" style="86" customWidth="1"/>
    <col min="12163" max="12163" width="5.7109375" style="86" customWidth="1"/>
    <col min="12164" max="12164" width="1" style="86" customWidth="1"/>
    <col min="12165" max="12165" width="8.7109375" style="86" customWidth="1"/>
    <col min="12166" max="12166" width="3.85546875" style="86" customWidth="1"/>
    <col min="12167" max="12167" width="1" style="86" customWidth="1"/>
    <col min="12168" max="12168" width="7.28515625" style="86" customWidth="1"/>
    <col min="12169" max="12169" width="1.85546875" style="86" customWidth="1"/>
    <col min="12170" max="12170" width="3.28515625" style="86" customWidth="1"/>
    <col min="12171" max="12171" width="1" style="86" customWidth="1"/>
    <col min="12172" max="12172" width="1.28515625" style="86" customWidth="1"/>
    <col min="12173" max="12173" width="4.5703125" style="86" customWidth="1"/>
    <col min="12174" max="12174" width="3.5703125" style="86" customWidth="1"/>
    <col min="12175" max="12175" width="6.5703125" style="86" customWidth="1"/>
    <col min="12176" max="12176" width="8.85546875" style="86"/>
    <col min="12177" max="12177" width="2.5703125" style="86" customWidth="1"/>
    <col min="12178" max="12178" width="4.28515625" style="86" customWidth="1"/>
    <col min="12179" max="12179" width="1.7109375" style="86" customWidth="1"/>
    <col min="12180" max="12180" width="2.5703125" style="86" customWidth="1"/>
    <col min="12181" max="12181" width="1.7109375" style="86" customWidth="1"/>
    <col min="12182" max="12182" width="8.7109375" style="86" customWidth="1"/>
    <col min="12183" max="12183" width="6.28515625" style="86" customWidth="1"/>
    <col min="12184" max="12184" width="2.140625" style="86" customWidth="1"/>
    <col min="12185" max="12188" width="1.7109375" style="86" customWidth="1"/>
    <col min="12189" max="12189" width="7.85546875" style="86" customWidth="1"/>
    <col min="12190" max="12190" width="8.42578125" style="86" customWidth="1"/>
    <col min="12191" max="12191" width="19.28515625" style="86" customWidth="1"/>
    <col min="12192" max="12192" width="1.28515625" style="86" customWidth="1"/>
    <col min="12193" max="12194" width="1" style="86" customWidth="1"/>
    <col min="12195" max="12195" width="2.140625" style="86" customWidth="1"/>
    <col min="12196" max="12196" width="7.5703125" style="86" customWidth="1"/>
    <col min="12197" max="12197" width="7.140625" style="86" customWidth="1"/>
    <col min="12198" max="12198" width="1.85546875" style="86" customWidth="1"/>
    <col min="12199" max="12199" width="5.7109375" style="86" customWidth="1"/>
    <col min="12200" max="12200" width="1" style="86" customWidth="1"/>
    <col min="12201" max="12201" width="8.7109375" style="86" customWidth="1"/>
    <col min="12202" max="12202" width="3.85546875" style="86" customWidth="1"/>
    <col min="12203" max="12203" width="1" style="86" customWidth="1"/>
    <col min="12204" max="12204" width="7.28515625" style="86" customWidth="1"/>
    <col min="12205" max="12205" width="1.85546875" style="86" customWidth="1"/>
    <col min="12206" max="12206" width="3.28515625" style="86" customWidth="1"/>
    <col min="12207" max="12207" width="1" style="86" customWidth="1"/>
    <col min="12208" max="12208" width="1.28515625" style="86" customWidth="1"/>
    <col min="12209" max="12209" width="4.5703125" style="86" customWidth="1"/>
    <col min="12210" max="12210" width="3.5703125" style="86" customWidth="1"/>
    <col min="12211" max="12211" width="6.5703125" style="86" customWidth="1"/>
    <col min="12212" max="12212" width="8.85546875" style="86"/>
    <col min="12213" max="12213" width="2.5703125" style="86" customWidth="1"/>
    <col min="12214" max="12214" width="4.28515625" style="86" customWidth="1"/>
    <col min="12215" max="12215" width="1.7109375" style="86" customWidth="1"/>
    <col min="12216" max="12216" width="2.5703125" style="86" customWidth="1"/>
    <col min="12217" max="12217" width="1.7109375" style="86" customWidth="1"/>
    <col min="12218" max="12218" width="8.7109375" style="86" customWidth="1"/>
    <col min="12219" max="12219" width="6.28515625" style="86" customWidth="1"/>
    <col min="12220" max="12220" width="2.140625" style="86" customWidth="1"/>
    <col min="12221" max="12224" width="1.7109375" style="86" customWidth="1"/>
    <col min="12225" max="12225" width="7.85546875" style="86" customWidth="1"/>
    <col min="12226" max="12226" width="8.42578125" style="86" customWidth="1"/>
    <col min="12227" max="12227" width="19.28515625" style="86" customWidth="1"/>
    <col min="12228" max="12228" width="1.28515625" style="86" customWidth="1"/>
    <col min="12229" max="12230" width="1" style="86" customWidth="1"/>
    <col min="12231" max="12231" width="2.140625" style="86" customWidth="1"/>
    <col min="12232" max="12232" width="7.5703125" style="86" customWidth="1"/>
    <col min="12233" max="12233" width="7.140625" style="86" customWidth="1"/>
    <col min="12234" max="12234" width="1.85546875" style="86" customWidth="1"/>
    <col min="12235" max="12235" width="5.7109375" style="86" customWidth="1"/>
    <col min="12236" max="12236" width="1" style="86" customWidth="1"/>
    <col min="12237" max="12237" width="8.7109375" style="86" customWidth="1"/>
    <col min="12238" max="12238" width="3.85546875" style="86" customWidth="1"/>
    <col min="12239" max="12239" width="1" style="86" customWidth="1"/>
    <col min="12240" max="12240" width="7.28515625" style="86" customWidth="1"/>
    <col min="12241" max="12241" width="1.85546875" style="86" customWidth="1"/>
    <col min="12242" max="12242" width="3.28515625" style="86" customWidth="1"/>
    <col min="12243" max="12243" width="1" style="86" customWidth="1"/>
    <col min="12244" max="12244" width="1.28515625" style="86" customWidth="1"/>
    <col min="12245" max="12245" width="4.5703125" style="86" customWidth="1"/>
    <col min="12246" max="12246" width="3.5703125" style="86" customWidth="1"/>
    <col min="12247" max="12247" width="6.5703125" style="86" customWidth="1"/>
    <col min="12248" max="12248" width="8.85546875" style="86"/>
    <col min="12249" max="12249" width="2.5703125" style="86" customWidth="1"/>
    <col min="12250" max="12250" width="4.28515625" style="86" customWidth="1"/>
    <col min="12251" max="12251" width="1.7109375" style="86" customWidth="1"/>
    <col min="12252" max="12252" width="2.5703125" style="86" customWidth="1"/>
    <col min="12253" max="12253" width="1.7109375" style="86" customWidth="1"/>
    <col min="12254" max="12254" width="8.7109375" style="86" customWidth="1"/>
    <col min="12255" max="12255" width="6.28515625" style="86" customWidth="1"/>
    <col min="12256" max="12256" width="2.140625" style="86" customWidth="1"/>
    <col min="12257" max="12260" width="1.7109375" style="86" customWidth="1"/>
    <col min="12261" max="12261" width="7.85546875" style="86" customWidth="1"/>
    <col min="12262" max="12262" width="8.42578125" style="86" customWidth="1"/>
    <col min="12263" max="12263" width="19.28515625" style="86" customWidth="1"/>
    <col min="12264" max="12264" width="1.28515625" style="86" customWidth="1"/>
    <col min="12265" max="12266" width="1" style="86" customWidth="1"/>
    <col min="12267" max="12267" width="2.140625" style="86" customWidth="1"/>
    <col min="12268" max="12268" width="7.5703125" style="86" customWidth="1"/>
    <col min="12269" max="12269" width="7.140625" style="86" customWidth="1"/>
    <col min="12270" max="12270" width="1.85546875" style="86" customWidth="1"/>
    <col min="12271" max="12271" width="5.7109375" style="86" customWidth="1"/>
    <col min="12272" max="12272" width="1" style="86" customWidth="1"/>
    <col min="12273" max="12273" width="8.7109375" style="86" customWidth="1"/>
    <col min="12274" max="12274" width="3.85546875" style="86" customWidth="1"/>
    <col min="12275" max="12275" width="1" style="86" customWidth="1"/>
    <col min="12276" max="12276" width="7.28515625" style="86" customWidth="1"/>
    <col min="12277" max="12277" width="1.85546875" style="86" customWidth="1"/>
    <col min="12278" max="12278" width="3.28515625" style="86" customWidth="1"/>
    <col min="12279" max="12279" width="1" style="86" customWidth="1"/>
    <col min="12280" max="12280" width="1.28515625" style="86" customWidth="1"/>
    <col min="12281" max="12281" width="4.5703125" style="86" customWidth="1"/>
    <col min="12282" max="12282" width="3.5703125" style="86" customWidth="1"/>
    <col min="12283" max="12283" width="6.5703125" style="86" customWidth="1"/>
    <col min="12284" max="12288" width="8.85546875" style="86"/>
    <col min="12289" max="12289" width="2.5703125" style="86" customWidth="1"/>
    <col min="12290" max="12290" width="4.28515625" style="86" customWidth="1"/>
    <col min="12291" max="12291" width="1.7109375" style="86" customWidth="1"/>
    <col min="12292" max="12292" width="2.5703125" style="86" customWidth="1"/>
    <col min="12293" max="12293" width="1.7109375" style="86" customWidth="1"/>
    <col min="12294" max="12294" width="8.7109375" style="86" customWidth="1"/>
    <col min="12295" max="12295" width="6.28515625" style="86" customWidth="1"/>
    <col min="12296" max="12296" width="2.140625" style="86" customWidth="1"/>
    <col min="12297" max="12300" width="1.7109375" style="86" customWidth="1"/>
    <col min="12301" max="12301" width="7.85546875" style="86" customWidth="1"/>
    <col min="12302" max="12302" width="8.42578125" style="86" customWidth="1"/>
    <col min="12303" max="12303" width="19.28515625" style="86" customWidth="1"/>
    <col min="12304" max="12304" width="1.28515625" style="86" customWidth="1"/>
    <col min="12305" max="12306" width="1" style="86" customWidth="1"/>
    <col min="12307" max="12307" width="2.140625" style="86" customWidth="1"/>
    <col min="12308" max="12308" width="7.5703125" style="86" customWidth="1"/>
    <col min="12309" max="12309" width="7.140625" style="86" customWidth="1"/>
    <col min="12310" max="12310" width="1.85546875" style="86" customWidth="1"/>
    <col min="12311" max="12311" width="5.7109375" style="86" customWidth="1"/>
    <col min="12312" max="12312" width="1" style="86" customWidth="1"/>
    <col min="12313" max="12313" width="8.7109375" style="86" customWidth="1"/>
    <col min="12314" max="12314" width="3.85546875" style="86" customWidth="1"/>
    <col min="12315" max="12315" width="1" style="86" customWidth="1"/>
    <col min="12316" max="12316" width="7.28515625" style="86" customWidth="1"/>
    <col min="12317" max="12317" width="1.85546875" style="86" customWidth="1"/>
    <col min="12318" max="12318" width="3.28515625" style="86" customWidth="1"/>
    <col min="12319" max="12319" width="1" style="86" customWidth="1"/>
    <col min="12320" max="12320" width="1.28515625" style="86" customWidth="1"/>
    <col min="12321" max="12321" width="4.5703125" style="86" customWidth="1"/>
    <col min="12322" max="12322" width="3.5703125" style="86" customWidth="1"/>
    <col min="12323" max="12323" width="6.5703125" style="86" customWidth="1"/>
    <col min="12324" max="12324" width="8.85546875" style="86"/>
    <col min="12325" max="12325" width="2.5703125" style="86" customWidth="1"/>
    <col min="12326" max="12326" width="4.28515625" style="86" customWidth="1"/>
    <col min="12327" max="12327" width="1.7109375" style="86" customWidth="1"/>
    <col min="12328" max="12328" width="2.5703125" style="86" customWidth="1"/>
    <col min="12329" max="12329" width="1.7109375" style="86" customWidth="1"/>
    <col min="12330" max="12330" width="8.7109375" style="86" customWidth="1"/>
    <col min="12331" max="12331" width="6.28515625" style="86" customWidth="1"/>
    <col min="12332" max="12332" width="2.140625" style="86" customWidth="1"/>
    <col min="12333" max="12336" width="1.7109375" style="86" customWidth="1"/>
    <col min="12337" max="12337" width="7.85546875" style="86" customWidth="1"/>
    <col min="12338" max="12338" width="8.42578125" style="86" customWidth="1"/>
    <col min="12339" max="12339" width="19.28515625" style="86" customWidth="1"/>
    <col min="12340" max="12340" width="1.28515625" style="86" customWidth="1"/>
    <col min="12341" max="12342" width="1" style="86" customWidth="1"/>
    <col min="12343" max="12343" width="2.140625" style="86" customWidth="1"/>
    <col min="12344" max="12344" width="7.5703125" style="86" customWidth="1"/>
    <col min="12345" max="12345" width="7.140625" style="86" customWidth="1"/>
    <col min="12346" max="12346" width="1.85546875" style="86" customWidth="1"/>
    <col min="12347" max="12347" width="5.7109375" style="86" customWidth="1"/>
    <col min="12348" max="12348" width="1" style="86" customWidth="1"/>
    <col min="12349" max="12349" width="8.7109375" style="86" customWidth="1"/>
    <col min="12350" max="12350" width="3.85546875" style="86" customWidth="1"/>
    <col min="12351" max="12351" width="1" style="86" customWidth="1"/>
    <col min="12352" max="12352" width="7.28515625" style="86" customWidth="1"/>
    <col min="12353" max="12353" width="1.85546875" style="86" customWidth="1"/>
    <col min="12354" max="12354" width="3.28515625" style="86" customWidth="1"/>
    <col min="12355" max="12355" width="1" style="86" customWidth="1"/>
    <col min="12356" max="12356" width="1.28515625" style="86" customWidth="1"/>
    <col min="12357" max="12357" width="4.5703125" style="86" customWidth="1"/>
    <col min="12358" max="12358" width="3.5703125" style="86" customWidth="1"/>
    <col min="12359" max="12359" width="6.5703125" style="86" customWidth="1"/>
    <col min="12360" max="12360" width="8.85546875" style="86"/>
    <col min="12361" max="12361" width="2.5703125" style="86" customWidth="1"/>
    <col min="12362" max="12362" width="4.28515625" style="86" customWidth="1"/>
    <col min="12363" max="12363" width="1.7109375" style="86" customWidth="1"/>
    <col min="12364" max="12364" width="2.5703125" style="86" customWidth="1"/>
    <col min="12365" max="12365" width="1.7109375" style="86" customWidth="1"/>
    <col min="12366" max="12366" width="8.7109375" style="86" customWidth="1"/>
    <col min="12367" max="12367" width="6.28515625" style="86" customWidth="1"/>
    <col min="12368" max="12368" width="2.140625" style="86" customWidth="1"/>
    <col min="12369" max="12372" width="1.7109375" style="86" customWidth="1"/>
    <col min="12373" max="12373" width="7.85546875" style="86" customWidth="1"/>
    <col min="12374" max="12374" width="8.42578125" style="86" customWidth="1"/>
    <col min="12375" max="12375" width="19.28515625" style="86" customWidth="1"/>
    <col min="12376" max="12376" width="1.28515625" style="86" customWidth="1"/>
    <col min="12377" max="12378" width="1" style="86" customWidth="1"/>
    <col min="12379" max="12379" width="2.140625" style="86" customWidth="1"/>
    <col min="12380" max="12380" width="7.5703125" style="86" customWidth="1"/>
    <col min="12381" max="12381" width="7.140625" style="86" customWidth="1"/>
    <col min="12382" max="12382" width="1.85546875" style="86" customWidth="1"/>
    <col min="12383" max="12383" width="5.7109375" style="86" customWidth="1"/>
    <col min="12384" max="12384" width="1" style="86" customWidth="1"/>
    <col min="12385" max="12385" width="8.7109375" style="86" customWidth="1"/>
    <col min="12386" max="12386" width="3.85546875" style="86" customWidth="1"/>
    <col min="12387" max="12387" width="1" style="86" customWidth="1"/>
    <col min="12388" max="12388" width="7.28515625" style="86" customWidth="1"/>
    <col min="12389" max="12389" width="1.85546875" style="86" customWidth="1"/>
    <col min="12390" max="12390" width="3.28515625" style="86" customWidth="1"/>
    <col min="12391" max="12391" width="1" style="86" customWidth="1"/>
    <col min="12392" max="12392" width="1.28515625" style="86" customWidth="1"/>
    <col min="12393" max="12393" width="4.5703125" style="86" customWidth="1"/>
    <col min="12394" max="12394" width="3.5703125" style="86" customWidth="1"/>
    <col min="12395" max="12395" width="6.5703125" style="86" customWidth="1"/>
    <col min="12396" max="12396" width="8.85546875" style="86"/>
    <col min="12397" max="12397" width="2.5703125" style="86" customWidth="1"/>
    <col min="12398" max="12398" width="4.28515625" style="86" customWidth="1"/>
    <col min="12399" max="12399" width="1.7109375" style="86" customWidth="1"/>
    <col min="12400" max="12400" width="2.5703125" style="86" customWidth="1"/>
    <col min="12401" max="12401" width="1.7109375" style="86" customWidth="1"/>
    <col min="12402" max="12402" width="8.7109375" style="86" customWidth="1"/>
    <col min="12403" max="12403" width="6.28515625" style="86" customWidth="1"/>
    <col min="12404" max="12404" width="2.140625" style="86" customWidth="1"/>
    <col min="12405" max="12408" width="1.7109375" style="86" customWidth="1"/>
    <col min="12409" max="12409" width="7.85546875" style="86" customWidth="1"/>
    <col min="12410" max="12410" width="8.42578125" style="86" customWidth="1"/>
    <col min="12411" max="12411" width="19.28515625" style="86" customWidth="1"/>
    <col min="12412" max="12412" width="1.28515625" style="86" customWidth="1"/>
    <col min="12413" max="12414" width="1" style="86" customWidth="1"/>
    <col min="12415" max="12415" width="2.140625" style="86" customWidth="1"/>
    <col min="12416" max="12416" width="7.5703125" style="86" customWidth="1"/>
    <col min="12417" max="12417" width="7.140625" style="86" customWidth="1"/>
    <col min="12418" max="12418" width="1.85546875" style="86" customWidth="1"/>
    <col min="12419" max="12419" width="5.7109375" style="86" customWidth="1"/>
    <col min="12420" max="12420" width="1" style="86" customWidth="1"/>
    <col min="12421" max="12421" width="8.7109375" style="86" customWidth="1"/>
    <col min="12422" max="12422" width="3.85546875" style="86" customWidth="1"/>
    <col min="12423" max="12423" width="1" style="86" customWidth="1"/>
    <col min="12424" max="12424" width="7.28515625" style="86" customWidth="1"/>
    <col min="12425" max="12425" width="1.85546875" style="86" customWidth="1"/>
    <col min="12426" max="12426" width="3.28515625" style="86" customWidth="1"/>
    <col min="12427" max="12427" width="1" style="86" customWidth="1"/>
    <col min="12428" max="12428" width="1.28515625" style="86" customWidth="1"/>
    <col min="12429" max="12429" width="4.5703125" style="86" customWidth="1"/>
    <col min="12430" max="12430" width="3.5703125" style="86" customWidth="1"/>
    <col min="12431" max="12431" width="6.5703125" style="86" customWidth="1"/>
    <col min="12432" max="12432" width="8.85546875" style="86"/>
    <col min="12433" max="12433" width="2.5703125" style="86" customWidth="1"/>
    <col min="12434" max="12434" width="4.28515625" style="86" customWidth="1"/>
    <col min="12435" max="12435" width="1.7109375" style="86" customWidth="1"/>
    <col min="12436" max="12436" width="2.5703125" style="86" customWidth="1"/>
    <col min="12437" max="12437" width="1.7109375" style="86" customWidth="1"/>
    <col min="12438" max="12438" width="8.7109375" style="86" customWidth="1"/>
    <col min="12439" max="12439" width="6.28515625" style="86" customWidth="1"/>
    <col min="12440" max="12440" width="2.140625" style="86" customWidth="1"/>
    <col min="12441" max="12444" width="1.7109375" style="86" customWidth="1"/>
    <col min="12445" max="12445" width="7.85546875" style="86" customWidth="1"/>
    <col min="12446" max="12446" width="8.42578125" style="86" customWidth="1"/>
    <col min="12447" max="12447" width="19.28515625" style="86" customWidth="1"/>
    <col min="12448" max="12448" width="1.28515625" style="86" customWidth="1"/>
    <col min="12449" max="12450" width="1" style="86" customWidth="1"/>
    <col min="12451" max="12451" width="2.140625" style="86" customWidth="1"/>
    <col min="12452" max="12452" width="7.5703125" style="86" customWidth="1"/>
    <col min="12453" max="12453" width="7.140625" style="86" customWidth="1"/>
    <col min="12454" max="12454" width="1.85546875" style="86" customWidth="1"/>
    <col min="12455" max="12455" width="5.7109375" style="86" customWidth="1"/>
    <col min="12456" max="12456" width="1" style="86" customWidth="1"/>
    <col min="12457" max="12457" width="8.7109375" style="86" customWidth="1"/>
    <col min="12458" max="12458" width="3.85546875" style="86" customWidth="1"/>
    <col min="12459" max="12459" width="1" style="86" customWidth="1"/>
    <col min="12460" max="12460" width="7.28515625" style="86" customWidth="1"/>
    <col min="12461" max="12461" width="1.85546875" style="86" customWidth="1"/>
    <col min="12462" max="12462" width="3.28515625" style="86" customWidth="1"/>
    <col min="12463" max="12463" width="1" style="86" customWidth="1"/>
    <col min="12464" max="12464" width="1.28515625" style="86" customWidth="1"/>
    <col min="12465" max="12465" width="4.5703125" style="86" customWidth="1"/>
    <col min="12466" max="12466" width="3.5703125" style="86" customWidth="1"/>
    <col min="12467" max="12467" width="6.5703125" style="86" customWidth="1"/>
    <col min="12468" max="12468" width="8.85546875" style="86"/>
    <col min="12469" max="12469" width="2.5703125" style="86" customWidth="1"/>
    <col min="12470" max="12470" width="4.28515625" style="86" customWidth="1"/>
    <col min="12471" max="12471" width="1.7109375" style="86" customWidth="1"/>
    <col min="12472" max="12472" width="2.5703125" style="86" customWidth="1"/>
    <col min="12473" max="12473" width="1.7109375" style="86" customWidth="1"/>
    <col min="12474" max="12474" width="8.7109375" style="86" customWidth="1"/>
    <col min="12475" max="12475" width="6.28515625" style="86" customWidth="1"/>
    <col min="12476" max="12476" width="2.140625" style="86" customWidth="1"/>
    <col min="12477" max="12480" width="1.7109375" style="86" customWidth="1"/>
    <col min="12481" max="12481" width="7.85546875" style="86" customWidth="1"/>
    <col min="12482" max="12482" width="8.42578125" style="86" customWidth="1"/>
    <col min="12483" max="12483" width="19.28515625" style="86" customWidth="1"/>
    <col min="12484" max="12484" width="1.28515625" style="86" customWidth="1"/>
    <col min="12485" max="12486" width="1" style="86" customWidth="1"/>
    <col min="12487" max="12487" width="2.140625" style="86" customWidth="1"/>
    <col min="12488" max="12488" width="7.5703125" style="86" customWidth="1"/>
    <col min="12489" max="12489" width="7.140625" style="86" customWidth="1"/>
    <col min="12490" max="12490" width="1.85546875" style="86" customWidth="1"/>
    <col min="12491" max="12491" width="5.7109375" style="86" customWidth="1"/>
    <col min="12492" max="12492" width="1" style="86" customWidth="1"/>
    <col min="12493" max="12493" width="8.7109375" style="86" customWidth="1"/>
    <col min="12494" max="12494" width="3.85546875" style="86" customWidth="1"/>
    <col min="12495" max="12495" width="1" style="86" customWidth="1"/>
    <col min="12496" max="12496" width="7.28515625" style="86" customWidth="1"/>
    <col min="12497" max="12497" width="1.85546875" style="86" customWidth="1"/>
    <col min="12498" max="12498" width="3.28515625" style="86" customWidth="1"/>
    <col min="12499" max="12499" width="1" style="86" customWidth="1"/>
    <col min="12500" max="12500" width="1.28515625" style="86" customWidth="1"/>
    <col min="12501" max="12501" width="4.5703125" style="86" customWidth="1"/>
    <col min="12502" max="12502" width="3.5703125" style="86" customWidth="1"/>
    <col min="12503" max="12503" width="6.5703125" style="86" customWidth="1"/>
    <col min="12504" max="12504" width="8.85546875" style="86"/>
    <col min="12505" max="12505" width="2.5703125" style="86" customWidth="1"/>
    <col min="12506" max="12506" width="4.28515625" style="86" customWidth="1"/>
    <col min="12507" max="12507" width="1.7109375" style="86" customWidth="1"/>
    <col min="12508" max="12508" width="2.5703125" style="86" customWidth="1"/>
    <col min="12509" max="12509" width="1.7109375" style="86" customWidth="1"/>
    <col min="12510" max="12510" width="8.7109375" style="86" customWidth="1"/>
    <col min="12511" max="12511" width="6.28515625" style="86" customWidth="1"/>
    <col min="12512" max="12512" width="2.140625" style="86" customWidth="1"/>
    <col min="12513" max="12516" width="1.7109375" style="86" customWidth="1"/>
    <col min="12517" max="12517" width="7.85546875" style="86" customWidth="1"/>
    <col min="12518" max="12518" width="8.42578125" style="86" customWidth="1"/>
    <col min="12519" max="12519" width="19.28515625" style="86" customWidth="1"/>
    <col min="12520" max="12520" width="1.28515625" style="86" customWidth="1"/>
    <col min="12521" max="12522" width="1" style="86" customWidth="1"/>
    <col min="12523" max="12523" width="2.140625" style="86" customWidth="1"/>
    <col min="12524" max="12524" width="7.5703125" style="86" customWidth="1"/>
    <col min="12525" max="12525" width="7.140625" style="86" customWidth="1"/>
    <col min="12526" max="12526" width="1.85546875" style="86" customWidth="1"/>
    <col min="12527" max="12527" width="5.7109375" style="86" customWidth="1"/>
    <col min="12528" max="12528" width="1" style="86" customWidth="1"/>
    <col min="12529" max="12529" width="8.7109375" style="86" customWidth="1"/>
    <col min="12530" max="12530" width="3.85546875" style="86" customWidth="1"/>
    <col min="12531" max="12531" width="1" style="86" customWidth="1"/>
    <col min="12532" max="12532" width="7.28515625" style="86" customWidth="1"/>
    <col min="12533" max="12533" width="1.85546875" style="86" customWidth="1"/>
    <col min="12534" max="12534" width="3.28515625" style="86" customWidth="1"/>
    <col min="12535" max="12535" width="1" style="86" customWidth="1"/>
    <col min="12536" max="12536" width="1.28515625" style="86" customWidth="1"/>
    <col min="12537" max="12537" width="4.5703125" style="86" customWidth="1"/>
    <col min="12538" max="12538" width="3.5703125" style="86" customWidth="1"/>
    <col min="12539" max="12539" width="6.5703125" style="86" customWidth="1"/>
    <col min="12540" max="12544" width="8.85546875" style="86"/>
    <col min="12545" max="12545" width="2.5703125" style="86" customWidth="1"/>
    <col min="12546" max="12546" width="4.28515625" style="86" customWidth="1"/>
    <col min="12547" max="12547" width="1.7109375" style="86" customWidth="1"/>
    <col min="12548" max="12548" width="2.5703125" style="86" customWidth="1"/>
    <col min="12549" max="12549" width="1.7109375" style="86" customWidth="1"/>
    <col min="12550" max="12550" width="8.7109375" style="86" customWidth="1"/>
    <col min="12551" max="12551" width="6.28515625" style="86" customWidth="1"/>
    <col min="12552" max="12552" width="2.140625" style="86" customWidth="1"/>
    <col min="12553" max="12556" width="1.7109375" style="86" customWidth="1"/>
    <col min="12557" max="12557" width="7.85546875" style="86" customWidth="1"/>
    <col min="12558" max="12558" width="8.42578125" style="86" customWidth="1"/>
    <col min="12559" max="12559" width="19.28515625" style="86" customWidth="1"/>
    <col min="12560" max="12560" width="1.28515625" style="86" customWidth="1"/>
    <col min="12561" max="12562" width="1" style="86" customWidth="1"/>
    <col min="12563" max="12563" width="2.140625" style="86" customWidth="1"/>
    <col min="12564" max="12564" width="7.5703125" style="86" customWidth="1"/>
    <col min="12565" max="12565" width="7.140625" style="86" customWidth="1"/>
    <col min="12566" max="12566" width="1.85546875" style="86" customWidth="1"/>
    <col min="12567" max="12567" width="5.7109375" style="86" customWidth="1"/>
    <col min="12568" max="12568" width="1" style="86" customWidth="1"/>
    <col min="12569" max="12569" width="8.7109375" style="86" customWidth="1"/>
    <col min="12570" max="12570" width="3.85546875" style="86" customWidth="1"/>
    <col min="12571" max="12571" width="1" style="86" customWidth="1"/>
    <col min="12572" max="12572" width="7.28515625" style="86" customWidth="1"/>
    <col min="12573" max="12573" width="1.85546875" style="86" customWidth="1"/>
    <col min="12574" max="12574" width="3.28515625" style="86" customWidth="1"/>
    <col min="12575" max="12575" width="1" style="86" customWidth="1"/>
    <col min="12576" max="12576" width="1.28515625" style="86" customWidth="1"/>
    <col min="12577" max="12577" width="4.5703125" style="86" customWidth="1"/>
    <col min="12578" max="12578" width="3.5703125" style="86" customWidth="1"/>
    <col min="12579" max="12579" width="6.5703125" style="86" customWidth="1"/>
    <col min="12580" max="12580" width="8.85546875" style="86"/>
    <col min="12581" max="12581" width="2.5703125" style="86" customWidth="1"/>
    <col min="12582" max="12582" width="4.28515625" style="86" customWidth="1"/>
    <col min="12583" max="12583" width="1.7109375" style="86" customWidth="1"/>
    <col min="12584" max="12584" width="2.5703125" style="86" customWidth="1"/>
    <col min="12585" max="12585" width="1.7109375" style="86" customWidth="1"/>
    <col min="12586" max="12586" width="8.7109375" style="86" customWidth="1"/>
    <col min="12587" max="12587" width="6.28515625" style="86" customWidth="1"/>
    <col min="12588" max="12588" width="2.140625" style="86" customWidth="1"/>
    <col min="12589" max="12592" width="1.7109375" style="86" customWidth="1"/>
    <col min="12593" max="12593" width="7.85546875" style="86" customWidth="1"/>
    <col min="12594" max="12594" width="8.42578125" style="86" customWidth="1"/>
    <col min="12595" max="12595" width="19.28515625" style="86" customWidth="1"/>
    <col min="12596" max="12596" width="1.28515625" style="86" customWidth="1"/>
    <col min="12597" max="12598" width="1" style="86" customWidth="1"/>
    <col min="12599" max="12599" width="2.140625" style="86" customWidth="1"/>
    <col min="12600" max="12600" width="7.5703125" style="86" customWidth="1"/>
    <col min="12601" max="12601" width="7.140625" style="86" customWidth="1"/>
    <col min="12602" max="12602" width="1.85546875" style="86" customWidth="1"/>
    <col min="12603" max="12603" width="5.7109375" style="86" customWidth="1"/>
    <col min="12604" max="12604" width="1" style="86" customWidth="1"/>
    <col min="12605" max="12605" width="8.7109375" style="86" customWidth="1"/>
    <col min="12606" max="12606" width="3.85546875" style="86" customWidth="1"/>
    <col min="12607" max="12607" width="1" style="86" customWidth="1"/>
    <col min="12608" max="12608" width="7.28515625" style="86" customWidth="1"/>
    <col min="12609" max="12609" width="1.85546875" style="86" customWidth="1"/>
    <col min="12610" max="12610" width="3.28515625" style="86" customWidth="1"/>
    <col min="12611" max="12611" width="1" style="86" customWidth="1"/>
    <col min="12612" max="12612" width="1.28515625" style="86" customWidth="1"/>
    <col min="12613" max="12613" width="4.5703125" style="86" customWidth="1"/>
    <col min="12614" max="12614" width="3.5703125" style="86" customWidth="1"/>
    <col min="12615" max="12615" width="6.5703125" style="86" customWidth="1"/>
    <col min="12616" max="12616" width="8.85546875" style="86"/>
    <col min="12617" max="12617" width="2.5703125" style="86" customWidth="1"/>
    <col min="12618" max="12618" width="4.28515625" style="86" customWidth="1"/>
    <col min="12619" max="12619" width="1.7109375" style="86" customWidth="1"/>
    <col min="12620" max="12620" width="2.5703125" style="86" customWidth="1"/>
    <col min="12621" max="12621" width="1.7109375" style="86" customWidth="1"/>
    <col min="12622" max="12622" width="8.7109375" style="86" customWidth="1"/>
    <col min="12623" max="12623" width="6.28515625" style="86" customWidth="1"/>
    <col min="12624" max="12624" width="2.140625" style="86" customWidth="1"/>
    <col min="12625" max="12628" width="1.7109375" style="86" customWidth="1"/>
    <col min="12629" max="12629" width="7.85546875" style="86" customWidth="1"/>
    <col min="12630" max="12630" width="8.42578125" style="86" customWidth="1"/>
    <col min="12631" max="12631" width="19.28515625" style="86" customWidth="1"/>
    <col min="12632" max="12632" width="1.28515625" style="86" customWidth="1"/>
    <col min="12633" max="12634" width="1" style="86" customWidth="1"/>
    <col min="12635" max="12635" width="2.140625" style="86" customWidth="1"/>
    <col min="12636" max="12636" width="7.5703125" style="86" customWidth="1"/>
    <col min="12637" max="12637" width="7.140625" style="86" customWidth="1"/>
    <col min="12638" max="12638" width="1.85546875" style="86" customWidth="1"/>
    <col min="12639" max="12639" width="5.7109375" style="86" customWidth="1"/>
    <col min="12640" max="12640" width="1" style="86" customWidth="1"/>
    <col min="12641" max="12641" width="8.7109375" style="86" customWidth="1"/>
    <col min="12642" max="12642" width="3.85546875" style="86" customWidth="1"/>
    <col min="12643" max="12643" width="1" style="86" customWidth="1"/>
    <col min="12644" max="12644" width="7.28515625" style="86" customWidth="1"/>
    <col min="12645" max="12645" width="1.85546875" style="86" customWidth="1"/>
    <col min="12646" max="12646" width="3.28515625" style="86" customWidth="1"/>
    <col min="12647" max="12647" width="1" style="86" customWidth="1"/>
    <col min="12648" max="12648" width="1.28515625" style="86" customWidth="1"/>
    <col min="12649" max="12649" width="4.5703125" style="86" customWidth="1"/>
    <col min="12650" max="12650" width="3.5703125" style="86" customWidth="1"/>
    <col min="12651" max="12651" width="6.5703125" style="86" customWidth="1"/>
    <col min="12652" max="12652" width="8.85546875" style="86"/>
    <col min="12653" max="12653" width="2.5703125" style="86" customWidth="1"/>
    <col min="12654" max="12654" width="4.28515625" style="86" customWidth="1"/>
    <col min="12655" max="12655" width="1.7109375" style="86" customWidth="1"/>
    <col min="12656" max="12656" width="2.5703125" style="86" customWidth="1"/>
    <col min="12657" max="12657" width="1.7109375" style="86" customWidth="1"/>
    <col min="12658" max="12658" width="8.7109375" style="86" customWidth="1"/>
    <col min="12659" max="12659" width="6.28515625" style="86" customWidth="1"/>
    <col min="12660" max="12660" width="2.140625" style="86" customWidth="1"/>
    <col min="12661" max="12664" width="1.7109375" style="86" customWidth="1"/>
    <col min="12665" max="12665" width="7.85546875" style="86" customWidth="1"/>
    <col min="12666" max="12666" width="8.42578125" style="86" customWidth="1"/>
    <col min="12667" max="12667" width="19.28515625" style="86" customWidth="1"/>
    <col min="12668" max="12668" width="1.28515625" style="86" customWidth="1"/>
    <col min="12669" max="12670" width="1" style="86" customWidth="1"/>
    <col min="12671" max="12671" width="2.140625" style="86" customWidth="1"/>
    <col min="12672" max="12672" width="7.5703125" style="86" customWidth="1"/>
    <col min="12673" max="12673" width="7.140625" style="86" customWidth="1"/>
    <col min="12674" max="12674" width="1.85546875" style="86" customWidth="1"/>
    <col min="12675" max="12675" width="5.7109375" style="86" customWidth="1"/>
    <col min="12676" max="12676" width="1" style="86" customWidth="1"/>
    <col min="12677" max="12677" width="8.7109375" style="86" customWidth="1"/>
    <col min="12678" max="12678" width="3.85546875" style="86" customWidth="1"/>
    <col min="12679" max="12679" width="1" style="86" customWidth="1"/>
    <col min="12680" max="12680" width="7.28515625" style="86" customWidth="1"/>
    <col min="12681" max="12681" width="1.85546875" style="86" customWidth="1"/>
    <col min="12682" max="12682" width="3.28515625" style="86" customWidth="1"/>
    <col min="12683" max="12683" width="1" style="86" customWidth="1"/>
    <col min="12684" max="12684" width="1.28515625" style="86" customWidth="1"/>
    <col min="12685" max="12685" width="4.5703125" style="86" customWidth="1"/>
    <col min="12686" max="12686" width="3.5703125" style="86" customWidth="1"/>
    <col min="12687" max="12687" width="6.5703125" style="86" customWidth="1"/>
    <col min="12688" max="12688" width="8.85546875" style="86"/>
    <col min="12689" max="12689" width="2.5703125" style="86" customWidth="1"/>
    <col min="12690" max="12690" width="4.28515625" style="86" customWidth="1"/>
    <col min="12691" max="12691" width="1.7109375" style="86" customWidth="1"/>
    <col min="12692" max="12692" width="2.5703125" style="86" customWidth="1"/>
    <col min="12693" max="12693" width="1.7109375" style="86" customWidth="1"/>
    <col min="12694" max="12694" width="8.7109375" style="86" customWidth="1"/>
    <col min="12695" max="12695" width="6.28515625" style="86" customWidth="1"/>
    <col min="12696" max="12696" width="2.140625" style="86" customWidth="1"/>
    <col min="12697" max="12700" width="1.7109375" style="86" customWidth="1"/>
    <col min="12701" max="12701" width="7.85546875" style="86" customWidth="1"/>
    <col min="12702" max="12702" width="8.42578125" style="86" customWidth="1"/>
    <col min="12703" max="12703" width="19.28515625" style="86" customWidth="1"/>
    <col min="12704" max="12704" width="1.28515625" style="86" customWidth="1"/>
    <col min="12705" max="12706" width="1" style="86" customWidth="1"/>
    <col min="12707" max="12707" width="2.140625" style="86" customWidth="1"/>
    <col min="12708" max="12708" width="7.5703125" style="86" customWidth="1"/>
    <col min="12709" max="12709" width="7.140625" style="86" customWidth="1"/>
    <col min="12710" max="12710" width="1.85546875" style="86" customWidth="1"/>
    <col min="12711" max="12711" width="5.7109375" style="86" customWidth="1"/>
    <col min="12712" max="12712" width="1" style="86" customWidth="1"/>
    <col min="12713" max="12713" width="8.7109375" style="86" customWidth="1"/>
    <col min="12714" max="12714" width="3.85546875" style="86" customWidth="1"/>
    <col min="12715" max="12715" width="1" style="86" customWidth="1"/>
    <col min="12716" max="12716" width="7.28515625" style="86" customWidth="1"/>
    <col min="12717" max="12717" width="1.85546875" style="86" customWidth="1"/>
    <col min="12718" max="12718" width="3.28515625" style="86" customWidth="1"/>
    <col min="12719" max="12719" width="1" style="86" customWidth="1"/>
    <col min="12720" max="12720" width="1.28515625" style="86" customWidth="1"/>
    <col min="12721" max="12721" width="4.5703125" style="86" customWidth="1"/>
    <col min="12722" max="12722" width="3.5703125" style="86" customWidth="1"/>
    <col min="12723" max="12723" width="6.5703125" style="86" customWidth="1"/>
    <col min="12724" max="12724" width="8.85546875" style="86"/>
    <col min="12725" max="12725" width="2.5703125" style="86" customWidth="1"/>
    <col min="12726" max="12726" width="4.28515625" style="86" customWidth="1"/>
    <col min="12727" max="12727" width="1.7109375" style="86" customWidth="1"/>
    <col min="12728" max="12728" width="2.5703125" style="86" customWidth="1"/>
    <col min="12729" max="12729" width="1.7109375" style="86" customWidth="1"/>
    <col min="12730" max="12730" width="8.7109375" style="86" customWidth="1"/>
    <col min="12731" max="12731" width="6.28515625" style="86" customWidth="1"/>
    <col min="12732" max="12732" width="2.140625" style="86" customWidth="1"/>
    <col min="12733" max="12736" width="1.7109375" style="86" customWidth="1"/>
    <col min="12737" max="12737" width="7.85546875" style="86" customWidth="1"/>
    <col min="12738" max="12738" width="8.42578125" style="86" customWidth="1"/>
    <col min="12739" max="12739" width="19.28515625" style="86" customWidth="1"/>
    <col min="12740" max="12740" width="1.28515625" style="86" customWidth="1"/>
    <col min="12741" max="12742" width="1" style="86" customWidth="1"/>
    <col min="12743" max="12743" width="2.140625" style="86" customWidth="1"/>
    <col min="12744" max="12744" width="7.5703125" style="86" customWidth="1"/>
    <col min="12745" max="12745" width="7.140625" style="86" customWidth="1"/>
    <col min="12746" max="12746" width="1.85546875" style="86" customWidth="1"/>
    <col min="12747" max="12747" width="5.7109375" style="86" customWidth="1"/>
    <col min="12748" max="12748" width="1" style="86" customWidth="1"/>
    <col min="12749" max="12749" width="8.7109375" style="86" customWidth="1"/>
    <col min="12750" max="12750" width="3.85546875" style="86" customWidth="1"/>
    <col min="12751" max="12751" width="1" style="86" customWidth="1"/>
    <col min="12752" max="12752" width="7.28515625" style="86" customWidth="1"/>
    <col min="12753" max="12753" width="1.85546875" style="86" customWidth="1"/>
    <col min="12754" max="12754" width="3.28515625" style="86" customWidth="1"/>
    <col min="12755" max="12755" width="1" style="86" customWidth="1"/>
    <col min="12756" max="12756" width="1.28515625" style="86" customWidth="1"/>
    <col min="12757" max="12757" width="4.5703125" style="86" customWidth="1"/>
    <col min="12758" max="12758" width="3.5703125" style="86" customWidth="1"/>
    <col min="12759" max="12759" width="6.5703125" style="86" customWidth="1"/>
    <col min="12760" max="12760" width="8.85546875" style="86"/>
    <col min="12761" max="12761" width="2.5703125" style="86" customWidth="1"/>
    <col min="12762" max="12762" width="4.28515625" style="86" customWidth="1"/>
    <col min="12763" max="12763" width="1.7109375" style="86" customWidth="1"/>
    <col min="12764" max="12764" width="2.5703125" style="86" customWidth="1"/>
    <col min="12765" max="12765" width="1.7109375" style="86" customWidth="1"/>
    <col min="12766" max="12766" width="8.7109375" style="86" customWidth="1"/>
    <col min="12767" max="12767" width="6.28515625" style="86" customWidth="1"/>
    <col min="12768" max="12768" width="2.140625" style="86" customWidth="1"/>
    <col min="12769" max="12772" width="1.7109375" style="86" customWidth="1"/>
    <col min="12773" max="12773" width="7.85546875" style="86" customWidth="1"/>
    <col min="12774" max="12774" width="8.42578125" style="86" customWidth="1"/>
    <col min="12775" max="12775" width="19.28515625" style="86" customWidth="1"/>
    <col min="12776" max="12776" width="1.28515625" style="86" customWidth="1"/>
    <col min="12777" max="12778" width="1" style="86" customWidth="1"/>
    <col min="12779" max="12779" width="2.140625" style="86" customWidth="1"/>
    <col min="12780" max="12780" width="7.5703125" style="86" customWidth="1"/>
    <col min="12781" max="12781" width="7.140625" style="86" customWidth="1"/>
    <col min="12782" max="12782" width="1.85546875" style="86" customWidth="1"/>
    <col min="12783" max="12783" width="5.7109375" style="86" customWidth="1"/>
    <col min="12784" max="12784" width="1" style="86" customWidth="1"/>
    <col min="12785" max="12785" width="8.7109375" style="86" customWidth="1"/>
    <col min="12786" max="12786" width="3.85546875" style="86" customWidth="1"/>
    <col min="12787" max="12787" width="1" style="86" customWidth="1"/>
    <col min="12788" max="12788" width="7.28515625" style="86" customWidth="1"/>
    <col min="12789" max="12789" width="1.85546875" style="86" customWidth="1"/>
    <col min="12790" max="12790" width="3.28515625" style="86" customWidth="1"/>
    <col min="12791" max="12791" width="1" style="86" customWidth="1"/>
    <col min="12792" max="12792" width="1.28515625" style="86" customWidth="1"/>
    <col min="12793" max="12793" width="4.5703125" style="86" customWidth="1"/>
    <col min="12794" max="12794" width="3.5703125" style="86" customWidth="1"/>
    <col min="12795" max="12795" width="6.5703125" style="86" customWidth="1"/>
    <col min="12796" max="12800" width="8.85546875" style="86"/>
    <col min="12801" max="12801" width="2.5703125" style="86" customWidth="1"/>
    <col min="12802" max="12802" width="4.28515625" style="86" customWidth="1"/>
    <col min="12803" max="12803" width="1.7109375" style="86" customWidth="1"/>
    <col min="12804" max="12804" width="2.5703125" style="86" customWidth="1"/>
    <col min="12805" max="12805" width="1.7109375" style="86" customWidth="1"/>
    <col min="12806" max="12806" width="8.7109375" style="86" customWidth="1"/>
    <col min="12807" max="12807" width="6.28515625" style="86" customWidth="1"/>
    <col min="12808" max="12808" width="2.140625" style="86" customWidth="1"/>
    <col min="12809" max="12812" width="1.7109375" style="86" customWidth="1"/>
    <col min="12813" max="12813" width="7.85546875" style="86" customWidth="1"/>
    <col min="12814" max="12814" width="8.42578125" style="86" customWidth="1"/>
    <col min="12815" max="12815" width="19.28515625" style="86" customWidth="1"/>
    <col min="12816" max="12816" width="1.28515625" style="86" customWidth="1"/>
    <col min="12817" max="12818" width="1" style="86" customWidth="1"/>
    <col min="12819" max="12819" width="2.140625" style="86" customWidth="1"/>
    <col min="12820" max="12820" width="7.5703125" style="86" customWidth="1"/>
    <col min="12821" max="12821" width="7.140625" style="86" customWidth="1"/>
    <col min="12822" max="12822" width="1.85546875" style="86" customWidth="1"/>
    <col min="12823" max="12823" width="5.7109375" style="86" customWidth="1"/>
    <col min="12824" max="12824" width="1" style="86" customWidth="1"/>
    <col min="12825" max="12825" width="8.7109375" style="86" customWidth="1"/>
    <col min="12826" max="12826" width="3.85546875" style="86" customWidth="1"/>
    <col min="12827" max="12827" width="1" style="86" customWidth="1"/>
    <col min="12828" max="12828" width="7.28515625" style="86" customWidth="1"/>
    <col min="12829" max="12829" width="1.85546875" style="86" customWidth="1"/>
    <col min="12830" max="12830" width="3.28515625" style="86" customWidth="1"/>
    <col min="12831" max="12831" width="1" style="86" customWidth="1"/>
    <col min="12832" max="12832" width="1.28515625" style="86" customWidth="1"/>
    <col min="12833" max="12833" width="4.5703125" style="86" customWidth="1"/>
    <col min="12834" max="12834" width="3.5703125" style="86" customWidth="1"/>
    <col min="12835" max="12835" width="6.5703125" style="86" customWidth="1"/>
    <col min="12836" max="12836" width="8.85546875" style="86"/>
    <col min="12837" max="12837" width="2.5703125" style="86" customWidth="1"/>
    <col min="12838" max="12838" width="4.28515625" style="86" customWidth="1"/>
    <col min="12839" max="12839" width="1.7109375" style="86" customWidth="1"/>
    <col min="12840" max="12840" width="2.5703125" style="86" customWidth="1"/>
    <col min="12841" max="12841" width="1.7109375" style="86" customWidth="1"/>
    <col min="12842" max="12842" width="8.7109375" style="86" customWidth="1"/>
    <col min="12843" max="12843" width="6.28515625" style="86" customWidth="1"/>
    <col min="12844" max="12844" width="2.140625" style="86" customWidth="1"/>
    <col min="12845" max="12848" width="1.7109375" style="86" customWidth="1"/>
    <col min="12849" max="12849" width="7.85546875" style="86" customWidth="1"/>
    <col min="12850" max="12850" width="8.42578125" style="86" customWidth="1"/>
    <col min="12851" max="12851" width="19.28515625" style="86" customWidth="1"/>
    <col min="12852" max="12852" width="1.28515625" style="86" customWidth="1"/>
    <col min="12853" max="12854" width="1" style="86" customWidth="1"/>
    <col min="12855" max="12855" width="2.140625" style="86" customWidth="1"/>
    <col min="12856" max="12856" width="7.5703125" style="86" customWidth="1"/>
    <col min="12857" max="12857" width="7.140625" style="86" customWidth="1"/>
    <col min="12858" max="12858" width="1.85546875" style="86" customWidth="1"/>
    <col min="12859" max="12859" width="5.7109375" style="86" customWidth="1"/>
    <col min="12860" max="12860" width="1" style="86" customWidth="1"/>
    <col min="12861" max="12861" width="8.7109375" style="86" customWidth="1"/>
    <col min="12862" max="12862" width="3.85546875" style="86" customWidth="1"/>
    <col min="12863" max="12863" width="1" style="86" customWidth="1"/>
    <col min="12864" max="12864" width="7.28515625" style="86" customWidth="1"/>
    <col min="12865" max="12865" width="1.85546875" style="86" customWidth="1"/>
    <col min="12866" max="12866" width="3.28515625" style="86" customWidth="1"/>
    <col min="12867" max="12867" width="1" style="86" customWidth="1"/>
    <col min="12868" max="12868" width="1.28515625" style="86" customWidth="1"/>
    <col min="12869" max="12869" width="4.5703125" style="86" customWidth="1"/>
    <col min="12870" max="12870" width="3.5703125" style="86" customWidth="1"/>
    <col min="12871" max="12871" width="6.5703125" style="86" customWidth="1"/>
    <col min="12872" max="12872" width="8.85546875" style="86"/>
    <col min="12873" max="12873" width="2.5703125" style="86" customWidth="1"/>
    <col min="12874" max="12874" width="4.28515625" style="86" customWidth="1"/>
    <col min="12875" max="12875" width="1.7109375" style="86" customWidth="1"/>
    <col min="12876" max="12876" width="2.5703125" style="86" customWidth="1"/>
    <col min="12877" max="12877" width="1.7109375" style="86" customWidth="1"/>
    <col min="12878" max="12878" width="8.7109375" style="86" customWidth="1"/>
    <col min="12879" max="12879" width="6.28515625" style="86" customWidth="1"/>
    <col min="12880" max="12880" width="2.140625" style="86" customWidth="1"/>
    <col min="12881" max="12884" width="1.7109375" style="86" customWidth="1"/>
    <col min="12885" max="12885" width="7.85546875" style="86" customWidth="1"/>
    <col min="12886" max="12886" width="8.42578125" style="86" customWidth="1"/>
    <col min="12887" max="12887" width="19.28515625" style="86" customWidth="1"/>
    <col min="12888" max="12888" width="1.28515625" style="86" customWidth="1"/>
    <col min="12889" max="12890" width="1" style="86" customWidth="1"/>
    <col min="12891" max="12891" width="2.140625" style="86" customWidth="1"/>
    <col min="12892" max="12892" width="7.5703125" style="86" customWidth="1"/>
    <col min="12893" max="12893" width="7.140625" style="86" customWidth="1"/>
    <col min="12894" max="12894" width="1.85546875" style="86" customWidth="1"/>
    <col min="12895" max="12895" width="5.7109375" style="86" customWidth="1"/>
    <col min="12896" max="12896" width="1" style="86" customWidth="1"/>
    <col min="12897" max="12897" width="8.7109375" style="86" customWidth="1"/>
    <col min="12898" max="12898" width="3.85546875" style="86" customWidth="1"/>
    <col min="12899" max="12899" width="1" style="86" customWidth="1"/>
    <col min="12900" max="12900" width="7.28515625" style="86" customWidth="1"/>
    <col min="12901" max="12901" width="1.85546875" style="86" customWidth="1"/>
    <col min="12902" max="12902" width="3.28515625" style="86" customWidth="1"/>
    <col min="12903" max="12903" width="1" style="86" customWidth="1"/>
    <col min="12904" max="12904" width="1.28515625" style="86" customWidth="1"/>
    <col min="12905" max="12905" width="4.5703125" style="86" customWidth="1"/>
    <col min="12906" max="12906" width="3.5703125" style="86" customWidth="1"/>
    <col min="12907" max="12907" width="6.5703125" style="86" customWidth="1"/>
    <col min="12908" max="12908" width="8.85546875" style="86"/>
    <col min="12909" max="12909" width="2.5703125" style="86" customWidth="1"/>
    <col min="12910" max="12910" width="4.28515625" style="86" customWidth="1"/>
    <col min="12911" max="12911" width="1.7109375" style="86" customWidth="1"/>
    <col min="12912" max="12912" width="2.5703125" style="86" customWidth="1"/>
    <col min="12913" max="12913" width="1.7109375" style="86" customWidth="1"/>
    <col min="12914" max="12914" width="8.7109375" style="86" customWidth="1"/>
    <col min="12915" max="12915" width="6.28515625" style="86" customWidth="1"/>
    <col min="12916" max="12916" width="2.140625" style="86" customWidth="1"/>
    <col min="12917" max="12920" width="1.7109375" style="86" customWidth="1"/>
    <col min="12921" max="12921" width="7.85546875" style="86" customWidth="1"/>
    <col min="12922" max="12922" width="8.42578125" style="86" customWidth="1"/>
    <col min="12923" max="12923" width="19.28515625" style="86" customWidth="1"/>
    <col min="12924" max="12924" width="1.28515625" style="86" customWidth="1"/>
    <col min="12925" max="12926" width="1" style="86" customWidth="1"/>
    <col min="12927" max="12927" width="2.140625" style="86" customWidth="1"/>
    <col min="12928" max="12928" width="7.5703125" style="86" customWidth="1"/>
    <col min="12929" max="12929" width="7.140625" style="86" customWidth="1"/>
    <col min="12930" max="12930" width="1.85546875" style="86" customWidth="1"/>
    <col min="12931" max="12931" width="5.7109375" style="86" customWidth="1"/>
    <col min="12932" max="12932" width="1" style="86" customWidth="1"/>
    <col min="12933" max="12933" width="8.7109375" style="86" customWidth="1"/>
    <col min="12934" max="12934" width="3.85546875" style="86" customWidth="1"/>
    <col min="12935" max="12935" width="1" style="86" customWidth="1"/>
    <col min="12936" max="12936" width="7.28515625" style="86" customWidth="1"/>
    <col min="12937" max="12937" width="1.85546875" style="86" customWidth="1"/>
    <col min="12938" max="12938" width="3.28515625" style="86" customWidth="1"/>
    <col min="12939" max="12939" width="1" style="86" customWidth="1"/>
    <col min="12940" max="12940" width="1.28515625" style="86" customWidth="1"/>
    <col min="12941" max="12941" width="4.5703125" style="86" customWidth="1"/>
    <col min="12942" max="12942" width="3.5703125" style="86" customWidth="1"/>
    <col min="12943" max="12943" width="6.5703125" style="86" customWidth="1"/>
    <col min="12944" max="12944" width="8.85546875" style="86"/>
    <col min="12945" max="12945" width="2.5703125" style="86" customWidth="1"/>
    <col min="12946" max="12946" width="4.28515625" style="86" customWidth="1"/>
    <col min="12947" max="12947" width="1.7109375" style="86" customWidth="1"/>
    <col min="12948" max="12948" width="2.5703125" style="86" customWidth="1"/>
    <col min="12949" max="12949" width="1.7109375" style="86" customWidth="1"/>
    <col min="12950" max="12950" width="8.7109375" style="86" customWidth="1"/>
    <col min="12951" max="12951" width="6.28515625" style="86" customWidth="1"/>
    <col min="12952" max="12952" width="2.140625" style="86" customWidth="1"/>
    <col min="12953" max="12956" width="1.7109375" style="86" customWidth="1"/>
    <col min="12957" max="12957" width="7.85546875" style="86" customWidth="1"/>
    <col min="12958" max="12958" width="8.42578125" style="86" customWidth="1"/>
    <col min="12959" max="12959" width="19.28515625" style="86" customWidth="1"/>
    <col min="12960" max="12960" width="1.28515625" style="86" customWidth="1"/>
    <col min="12961" max="12962" width="1" style="86" customWidth="1"/>
    <col min="12963" max="12963" width="2.140625" style="86" customWidth="1"/>
    <col min="12964" max="12964" width="7.5703125" style="86" customWidth="1"/>
    <col min="12965" max="12965" width="7.140625" style="86" customWidth="1"/>
    <col min="12966" max="12966" width="1.85546875" style="86" customWidth="1"/>
    <col min="12967" max="12967" width="5.7109375" style="86" customWidth="1"/>
    <col min="12968" max="12968" width="1" style="86" customWidth="1"/>
    <col min="12969" max="12969" width="8.7109375" style="86" customWidth="1"/>
    <col min="12970" max="12970" width="3.85546875" style="86" customWidth="1"/>
    <col min="12971" max="12971" width="1" style="86" customWidth="1"/>
    <col min="12972" max="12972" width="7.28515625" style="86" customWidth="1"/>
    <col min="12973" max="12973" width="1.85546875" style="86" customWidth="1"/>
    <col min="12974" max="12974" width="3.28515625" style="86" customWidth="1"/>
    <col min="12975" max="12975" width="1" style="86" customWidth="1"/>
    <col min="12976" max="12976" width="1.28515625" style="86" customWidth="1"/>
    <col min="12977" max="12977" width="4.5703125" style="86" customWidth="1"/>
    <col min="12978" max="12978" width="3.5703125" style="86" customWidth="1"/>
    <col min="12979" max="12979" width="6.5703125" style="86" customWidth="1"/>
    <col min="12980" max="12980" width="8.85546875" style="86"/>
    <col min="12981" max="12981" width="2.5703125" style="86" customWidth="1"/>
    <col min="12982" max="12982" width="4.28515625" style="86" customWidth="1"/>
    <col min="12983" max="12983" width="1.7109375" style="86" customWidth="1"/>
    <col min="12984" max="12984" width="2.5703125" style="86" customWidth="1"/>
    <col min="12985" max="12985" width="1.7109375" style="86" customWidth="1"/>
    <col min="12986" max="12986" width="8.7109375" style="86" customWidth="1"/>
    <col min="12987" max="12987" width="6.28515625" style="86" customWidth="1"/>
    <col min="12988" max="12988" width="2.140625" style="86" customWidth="1"/>
    <col min="12989" max="12992" width="1.7109375" style="86" customWidth="1"/>
    <col min="12993" max="12993" width="7.85546875" style="86" customWidth="1"/>
    <col min="12994" max="12994" width="8.42578125" style="86" customWidth="1"/>
    <col min="12995" max="12995" width="19.28515625" style="86" customWidth="1"/>
    <col min="12996" max="12996" width="1.28515625" style="86" customWidth="1"/>
    <col min="12997" max="12998" width="1" style="86" customWidth="1"/>
    <col min="12999" max="12999" width="2.140625" style="86" customWidth="1"/>
    <col min="13000" max="13000" width="7.5703125" style="86" customWidth="1"/>
    <col min="13001" max="13001" width="7.140625" style="86" customWidth="1"/>
    <col min="13002" max="13002" width="1.85546875" style="86" customWidth="1"/>
    <col min="13003" max="13003" width="5.7109375" style="86" customWidth="1"/>
    <col min="13004" max="13004" width="1" style="86" customWidth="1"/>
    <col min="13005" max="13005" width="8.7109375" style="86" customWidth="1"/>
    <col min="13006" max="13006" width="3.85546875" style="86" customWidth="1"/>
    <col min="13007" max="13007" width="1" style="86" customWidth="1"/>
    <col min="13008" max="13008" width="7.28515625" style="86" customWidth="1"/>
    <col min="13009" max="13009" width="1.85546875" style="86" customWidth="1"/>
    <col min="13010" max="13010" width="3.28515625" style="86" customWidth="1"/>
    <col min="13011" max="13011" width="1" style="86" customWidth="1"/>
    <col min="13012" max="13012" width="1.28515625" style="86" customWidth="1"/>
    <col min="13013" max="13013" width="4.5703125" style="86" customWidth="1"/>
    <col min="13014" max="13014" width="3.5703125" style="86" customWidth="1"/>
    <col min="13015" max="13015" width="6.5703125" style="86" customWidth="1"/>
    <col min="13016" max="13016" width="8.85546875" style="86"/>
    <col min="13017" max="13017" width="2.5703125" style="86" customWidth="1"/>
    <col min="13018" max="13018" width="4.28515625" style="86" customWidth="1"/>
    <col min="13019" max="13019" width="1.7109375" style="86" customWidth="1"/>
    <col min="13020" max="13020" width="2.5703125" style="86" customWidth="1"/>
    <col min="13021" max="13021" width="1.7109375" style="86" customWidth="1"/>
    <col min="13022" max="13022" width="8.7109375" style="86" customWidth="1"/>
    <col min="13023" max="13023" width="6.28515625" style="86" customWidth="1"/>
    <col min="13024" max="13024" width="2.140625" style="86" customWidth="1"/>
    <col min="13025" max="13028" width="1.7109375" style="86" customWidth="1"/>
    <col min="13029" max="13029" width="7.85546875" style="86" customWidth="1"/>
    <col min="13030" max="13030" width="8.42578125" style="86" customWidth="1"/>
    <col min="13031" max="13031" width="19.28515625" style="86" customWidth="1"/>
    <col min="13032" max="13032" width="1.28515625" style="86" customWidth="1"/>
    <col min="13033" max="13034" width="1" style="86" customWidth="1"/>
    <col min="13035" max="13035" width="2.140625" style="86" customWidth="1"/>
    <col min="13036" max="13036" width="7.5703125" style="86" customWidth="1"/>
    <col min="13037" max="13037" width="7.140625" style="86" customWidth="1"/>
    <col min="13038" max="13038" width="1.85546875" style="86" customWidth="1"/>
    <col min="13039" max="13039" width="5.7109375" style="86" customWidth="1"/>
    <col min="13040" max="13040" width="1" style="86" customWidth="1"/>
    <col min="13041" max="13041" width="8.7109375" style="86" customWidth="1"/>
    <col min="13042" max="13042" width="3.85546875" style="86" customWidth="1"/>
    <col min="13043" max="13043" width="1" style="86" customWidth="1"/>
    <col min="13044" max="13044" width="7.28515625" style="86" customWidth="1"/>
    <col min="13045" max="13045" width="1.85546875" style="86" customWidth="1"/>
    <col min="13046" max="13046" width="3.28515625" style="86" customWidth="1"/>
    <col min="13047" max="13047" width="1" style="86" customWidth="1"/>
    <col min="13048" max="13048" width="1.28515625" style="86" customWidth="1"/>
    <col min="13049" max="13049" width="4.5703125" style="86" customWidth="1"/>
    <col min="13050" max="13050" width="3.5703125" style="86" customWidth="1"/>
    <col min="13051" max="13051" width="6.5703125" style="86" customWidth="1"/>
    <col min="13052" max="13056" width="8.85546875" style="86"/>
    <col min="13057" max="13057" width="2.5703125" style="86" customWidth="1"/>
    <col min="13058" max="13058" width="4.28515625" style="86" customWidth="1"/>
    <col min="13059" max="13059" width="1.7109375" style="86" customWidth="1"/>
    <col min="13060" max="13060" width="2.5703125" style="86" customWidth="1"/>
    <col min="13061" max="13061" width="1.7109375" style="86" customWidth="1"/>
    <col min="13062" max="13062" width="8.7109375" style="86" customWidth="1"/>
    <col min="13063" max="13063" width="6.28515625" style="86" customWidth="1"/>
    <col min="13064" max="13064" width="2.140625" style="86" customWidth="1"/>
    <col min="13065" max="13068" width="1.7109375" style="86" customWidth="1"/>
    <col min="13069" max="13069" width="7.85546875" style="86" customWidth="1"/>
    <col min="13070" max="13070" width="8.42578125" style="86" customWidth="1"/>
    <col min="13071" max="13071" width="19.28515625" style="86" customWidth="1"/>
    <col min="13072" max="13072" width="1.28515625" style="86" customWidth="1"/>
    <col min="13073" max="13074" width="1" style="86" customWidth="1"/>
    <col min="13075" max="13075" width="2.140625" style="86" customWidth="1"/>
    <col min="13076" max="13076" width="7.5703125" style="86" customWidth="1"/>
    <col min="13077" max="13077" width="7.140625" style="86" customWidth="1"/>
    <col min="13078" max="13078" width="1.85546875" style="86" customWidth="1"/>
    <col min="13079" max="13079" width="5.7109375" style="86" customWidth="1"/>
    <col min="13080" max="13080" width="1" style="86" customWidth="1"/>
    <col min="13081" max="13081" width="8.7109375" style="86" customWidth="1"/>
    <col min="13082" max="13082" width="3.85546875" style="86" customWidth="1"/>
    <col min="13083" max="13083" width="1" style="86" customWidth="1"/>
    <col min="13084" max="13084" width="7.28515625" style="86" customWidth="1"/>
    <col min="13085" max="13085" width="1.85546875" style="86" customWidth="1"/>
    <col min="13086" max="13086" width="3.28515625" style="86" customWidth="1"/>
    <col min="13087" max="13087" width="1" style="86" customWidth="1"/>
    <col min="13088" max="13088" width="1.28515625" style="86" customWidth="1"/>
    <col min="13089" max="13089" width="4.5703125" style="86" customWidth="1"/>
    <col min="13090" max="13090" width="3.5703125" style="86" customWidth="1"/>
    <col min="13091" max="13091" width="6.5703125" style="86" customWidth="1"/>
    <col min="13092" max="13092" width="8.85546875" style="86"/>
    <col min="13093" max="13093" width="2.5703125" style="86" customWidth="1"/>
    <col min="13094" max="13094" width="4.28515625" style="86" customWidth="1"/>
    <col min="13095" max="13095" width="1.7109375" style="86" customWidth="1"/>
    <col min="13096" max="13096" width="2.5703125" style="86" customWidth="1"/>
    <col min="13097" max="13097" width="1.7109375" style="86" customWidth="1"/>
    <col min="13098" max="13098" width="8.7109375" style="86" customWidth="1"/>
    <col min="13099" max="13099" width="6.28515625" style="86" customWidth="1"/>
    <col min="13100" max="13100" width="2.140625" style="86" customWidth="1"/>
    <col min="13101" max="13104" width="1.7109375" style="86" customWidth="1"/>
    <col min="13105" max="13105" width="7.85546875" style="86" customWidth="1"/>
    <col min="13106" max="13106" width="8.42578125" style="86" customWidth="1"/>
    <col min="13107" max="13107" width="19.28515625" style="86" customWidth="1"/>
    <col min="13108" max="13108" width="1.28515625" style="86" customWidth="1"/>
    <col min="13109" max="13110" width="1" style="86" customWidth="1"/>
    <col min="13111" max="13111" width="2.140625" style="86" customWidth="1"/>
    <col min="13112" max="13112" width="7.5703125" style="86" customWidth="1"/>
    <col min="13113" max="13113" width="7.140625" style="86" customWidth="1"/>
    <col min="13114" max="13114" width="1.85546875" style="86" customWidth="1"/>
    <col min="13115" max="13115" width="5.7109375" style="86" customWidth="1"/>
    <col min="13116" max="13116" width="1" style="86" customWidth="1"/>
    <col min="13117" max="13117" width="8.7109375" style="86" customWidth="1"/>
    <col min="13118" max="13118" width="3.85546875" style="86" customWidth="1"/>
    <col min="13119" max="13119" width="1" style="86" customWidth="1"/>
    <col min="13120" max="13120" width="7.28515625" style="86" customWidth="1"/>
    <col min="13121" max="13121" width="1.85546875" style="86" customWidth="1"/>
    <col min="13122" max="13122" width="3.28515625" style="86" customWidth="1"/>
    <col min="13123" max="13123" width="1" style="86" customWidth="1"/>
    <col min="13124" max="13124" width="1.28515625" style="86" customWidth="1"/>
    <col min="13125" max="13125" width="4.5703125" style="86" customWidth="1"/>
    <col min="13126" max="13126" width="3.5703125" style="86" customWidth="1"/>
    <col min="13127" max="13127" width="6.5703125" style="86" customWidth="1"/>
    <col min="13128" max="13128" width="8.85546875" style="86"/>
    <col min="13129" max="13129" width="2.5703125" style="86" customWidth="1"/>
    <col min="13130" max="13130" width="4.28515625" style="86" customWidth="1"/>
    <col min="13131" max="13131" width="1.7109375" style="86" customWidth="1"/>
    <col min="13132" max="13132" width="2.5703125" style="86" customWidth="1"/>
    <col min="13133" max="13133" width="1.7109375" style="86" customWidth="1"/>
    <col min="13134" max="13134" width="8.7109375" style="86" customWidth="1"/>
    <col min="13135" max="13135" width="6.28515625" style="86" customWidth="1"/>
    <col min="13136" max="13136" width="2.140625" style="86" customWidth="1"/>
    <col min="13137" max="13140" width="1.7109375" style="86" customWidth="1"/>
    <col min="13141" max="13141" width="7.85546875" style="86" customWidth="1"/>
    <col min="13142" max="13142" width="8.42578125" style="86" customWidth="1"/>
    <col min="13143" max="13143" width="19.28515625" style="86" customWidth="1"/>
    <col min="13144" max="13144" width="1.28515625" style="86" customWidth="1"/>
    <col min="13145" max="13146" width="1" style="86" customWidth="1"/>
    <col min="13147" max="13147" width="2.140625" style="86" customWidth="1"/>
    <col min="13148" max="13148" width="7.5703125" style="86" customWidth="1"/>
    <col min="13149" max="13149" width="7.140625" style="86" customWidth="1"/>
    <col min="13150" max="13150" width="1.85546875" style="86" customWidth="1"/>
    <col min="13151" max="13151" width="5.7109375" style="86" customWidth="1"/>
    <col min="13152" max="13152" width="1" style="86" customWidth="1"/>
    <col min="13153" max="13153" width="8.7109375" style="86" customWidth="1"/>
    <col min="13154" max="13154" width="3.85546875" style="86" customWidth="1"/>
    <col min="13155" max="13155" width="1" style="86" customWidth="1"/>
    <col min="13156" max="13156" width="7.28515625" style="86" customWidth="1"/>
    <col min="13157" max="13157" width="1.85546875" style="86" customWidth="1"/>
    <col min="13158" max="13158" width="3.28515625" style="86" customWidth="1"/>
    <col min="13159" max="13159" width="1" style="86" customWidth="1"/>
    <col min="13160" max="13160" width="1.28515625" style="86" customWidth="1"/>
    <col min="13161" max="13161" width="4.5703125" style="86" customWidth="1"/>
    <col min="13162" max="13162" width="3.5703125" style="86" customWidth="1"/>
    <col min="13163" max="13163" width="6.5703125" style="86" customWidth="1"/>
    <col min="13164" max="13164" width="8.85546875" style="86"/>
    <col min="13165" max="13165" width="2.5703125" style="86" customWidth="1"/>
    <col min="13166" max="13166" width="4.28515625" style="86" customWidth="1"/>
    <col min="13167" max="13167" width="1.7109375" style="86" customWidth="1"/>
    <col min="13168" max="13168" width="2.5703125" style="86" customWidth="1"/>
    <col min="13169" max="13169" width="1.7109375" style="86" customWidth="1"/>
    <col min="13170" max="13170" width="8.7109375" style="86" customWidth="1"/>
    <col min="13171" max="13171" width="6.28515625" style="86" customWidth="1"/>
    <col min="13172" max="13172" width="2.140625" style="86" customWidth="1"/>
    <col min="13173" max="13176" width="1.7109375" style="86" customWidth="1"/>
    <col min="13177" max="13177" width="7.85546875" style="86" customWidth="1"/>
    <col min="13178" max="13178" width="8.42578125" style="86" customWidth="1"/>
    <col min="13179" max="13179" width="19.28515625" style="86" customWidth="1"/>
    <col min="13180" max="13180" width="1.28515625" style="86" customWidth="1"/>
    <col min="13181" max="13182" width="1" style="86" customWidth="1"/>
    <col min="13183" max="13183" width="2.140625" style="86" customWidth="1"/>
    <col min="13184" max="13184" width="7.5703125" style="86" customWidth="1"/>
    <col min="13185" max="13185" width="7.140625" style="86" customWidth="1"/>
    <col min="13186" max="13186" width="1.85546875" style="86" customWidth="1"/>
    <col min="13187" max="13187" width="5.7109375" style="86" customWidth="1"/>
    <col min="13188" max="13188" width="1" style="86" customWidth="1"/>
    <col min="13189" max="13189" width="8.7109375" style="86" customWidth="1"/>
    <col min="13190" max="13190" width="3.85546875" style="86" customWidth="1"/>
    <col min="13191" max="13191" width="1" style="86" customWidth="1"/>
    <col min="13192" max="13192" width="7.28515625" style="86" customWidth="1"/>
    <col min="13193" max="13193" width="1.85546875" style="86" customWidth="1"/>
    <col min="13194" max="13194" width="3.28515625" style="86" customWidth="1"/>
    <col min="13195" max="13195" width="1" style="86" customWidth="1"/>
    <col min="13196" max="13196" width="1.28515625" style="86" customWidth="1"/>
    <col min="13197" max="13197" width="4.5703125" style="86" customWidth="1"/>
    <col min="13198" max="13198" width="3.5703125" style="86" customWidth="1"/>
    <col min="13199" max="13199" width="6.5703125" style="86" customWidth="1"/>
    <col min="13200" max="13200" width="8.85546875" style="86"/>
    <col min="13201" max="13201" width="2.5703125" style="86" customWidth="1"/>
    <col min="13202" max="13202" width="4.28515625" style="86" customWidth="1"/>
    <col min="13203" max="13203" width="1.7109375" style="86" customWidth="1"/>
    <col min="13204" max="13204" width="2.5703125" style="86" customWidth="1"/>
    <col min="13205" max="13205" width="1.7109375" style="86" customWidth="1"/>
    <col min="13206" max="13206" width="8.7109375" style="86" customWidth="1"/>
    <col min="13207" max="13207" width="6.28515625" style="86" customWidth="1"/>
    <col min="13208" max="13208" width="2.140625" style="86" customWidth="1"/>
    <col min="13209" max="13212" width="1.7109375" style="86" customWidth="1"/>
    <col min="13213" max="13213" width="7.85546875" style="86" customWidth="1"/>
    <col min="13214" max="13214" width="8.42578125" style="86" customWidth="1"/>
    <col min="13215" max="13215" width="19.28515625" style="86" customWidth="1"/>
    <col min="13216" max="13216" width="1.28515625" style="86" customWidth="1"/>
    <col min="13217" max="13218" width="1" style="86" customWidth="1"/>
    <col min="13219" max="13219" width="2.140625" style="86" customWidth="1"/>
    <col min="13220" max="13220" width="7.5703125" style="86" customWidth="1"/>
    <col min="13221" max="13221" width="7.140625" style="86" customWidth="1"/>
    <col min="13222" max="13222" width="1.85546875" style="86" customWidth="1"/>
    <col min="13223" max="13223" width="5.7109375" style="86" customWidth="1"/>
    <col min="13224" max="13224" width="1" style="86" customWidth="1"/>
    <col min="13225" max="13225" width="8.7109375" style="86" customWidth="1"/>
    <col min="13226" max="13226" width="3.85546875" style="86" customWidth="1"/>
    <col min="13227" max="13227" width="1" style="86" customWidth="1"/>
    <col min="13228" max="13228" width="7.28515625" style="86" customWidth="1"/>
    <col min="13229" max="13229" width="1.85546875" style="86" customWidth="1"/>
    <col min="13230" max="13230" width="3.28515625" style="86" customWidth="1"/>
    <col min="13231" max="13231" width="1" style="86" customWidth="1"/>
    <col min="13232" max="13232" width="1.28515625" style="86" customWidth="1"/>
    <col min="13233" max="13233" width="4.5703125" style="86" customWidth="1"/>
    <col min="13234" max="13234" width="3.5703125" style="86" customWidth="1"/>
    <col min="13235" max="13235" width="6.5703125" style="86" customWidth="1"/>
    <col min="13236" max="13236" width="8.85546875" style="86"/>
    <col min="13237" max="13237" width="2.5703125" style="86" customWidth="1"/>
    <col min="13238" max="13238" width="4.28515625" style="86" customWidth="1"/>
    <col min="13239" max="13239" width="1.7109375" style="86" customWidth="1"/>
    <col min="13240" max="13240" width="2.5703125" style="86" customWidth="1"/>
    <col min="13241" max="13241" width="1.7109375" style="86" customWidth="1"/>
    <col min="13242" max="13242" width="8.7109375" style="86" customWidth="1"/>
    <col min="13243" max="13243" width="6.28515625" style="86" customWidth="1"/>
    <col min="13244" max="13244" width="2.140625" style="86" customWidth="1"/>
    <col min="13245" max="13248" width="1.7109375" style="86" customWidth="1"/>
    <col min="13249" max="13249" width="7.85546875" style="86" customWidth="1"/>
    <col min="13250" max="13250" width="8.42578125" style="86" customWidth="1"/>
    <col min="13251" max="13251" width="19.28515625" style="86" customWidth="1"/>
    <col min="13252" max="13252" width="1.28515625" style="86" customWidth="1"/>
    <col min="13253" max="13254" width="1" style="86" customWidth="1"/>
    <col min="13255" max="13255" width="2.140625" style="86" customWidth="1"/>
    <col min="13256" max="13256" width="7.5703125" style="86" customWidth="1"/>
    <col min="13257" max="13257" width="7.140625" style="86" customWidth="1"/>
    <col min="13258" max="13258" width="1.85546875" style="86" customWidth="1"/>
    <col min="13259" max="13259" width="5.7109375" style="86" customWidth="1"/>
    <col min="13260" max="13260" width="1" style="86" customWidth="1"/>
    <col min="13261" max="13261" width="8.7109375" style="86" customWidth="1"/>
    <col min="13262" max="13262" width="3.85546875" style="86" customWidth="1"/>
    <col min="13263" max="13263" width="1" style="86" customWidth="1"/>
    <col min="13264" max="13264" width="7.28515625" style="86" customWidth="1"/>
    <col min="13265" max="13265" width="1.85546875" style="86" customWidth="1"/>
    <col min="13266" max="13266" width="3.28515625" style="86" customWidth="1"/>
    <col min="13267" max="13267" width="1" style="86" customWidth="1"/>
    <col min="13268" max="13268" width="1.28515625" style="86" customWidth="1"/>
    <col min="13269" max="13269" width="4.5703125" style="86" customWidth="1"/>
    <col min="13270" max="13270" width="3.5703125" style="86" customWidth="1"/>
    <col min="13271" max="13271" width="6.5703125" style="86" customWidth="1"/>
    <col min="13272" max="13272" width="8.85546875" style="86"/>
    <col min="13273" max="13273" width="2.5703125" style="86" customWidth="1"/>
    <col min="13274" max="13274" width="4.28515625" style="86" customWidth="1"/>
    <col min="13275" max="13275" width="1.7109375" style="86" customWidth="1"/>
    <col min="13276" max="13276" width="2.5703125" style="86" customWidth="1"/>
    <col min="13277" max="13277" width="1.7109375" style="86" customWidth="1"/>
    <col min="13278" max="13278" width="8.7109375" style="86" customWidth="1"/>
    <col min="13279" max="13279" width="6.28515625" style="86" customWidth="1"/>
    <col min="13280" max="13280" width="2.140625" style="86" customWidth="1"/>
    <col min="13281" max="13284" width="1.7109375" style="86" customWidth="1"/>
    <col min="13285" max="13285" width="7.85546875" style="86" customWidth="1"/>
    <col min="13286" max="13286" width="8.42578125" style="86" customWidth="1"/>
    <col min="13287" max="13287" width="19.28515625" style="86" customWidth="1"/>
    <col min="13288" max="13288" width="1.28515625" style="86" customWidth="1"/>
    <col min="13289" max="13290" width="1" style="86" customWidth="1"/>
    <col min="13291" max="13291" width="2.140625" style="86" customWidth="1"/>
    <col min="13292" max="13292" width="7.5703125" style="86" customWidth="1"/>
    <col min="13293" max="13293" width="7.140625" style="86" customWidth="1"/>
    <col min="13294" max="13294" width="1.85546875" style="86" customWidth="1"/>
    <col min="13295" max="13295" width="5.7109375" style="86" customWidth="1"/>
    <col min="13296" max="13296" width="1" style="86" customWidth="1"/>
    <col min="13297" max="13297" width="8.7109375" style="86" customWidth="1"/>
    <col min="13298" max="13298" width="3.85546875" style="86" customWidth="1"/>
    <col min="13299" max="13299" width="1" style="86" customWidth="1"/>
    <col min="13300" max="13300" width="7.28515625" style="86" customWidth="1"/>
    <col min="13301" max="13301" width="1.85546875" style="86" customWidth="1"/>
    <col min="13302" max="13302" width="3.28515625" style="86" customWidth="1"/>
    <col min="13303" max="13303" width="1" style="86" customWidth="1"/>
    <col min="13304" max="13304" width="1.28515625" style="86" customWidth="1"/>
    <col min="13305" max="13305" width="4.5703125" style="86" customWidth="1"/>
    <col min="13306" max="13306" width="3.5703125" style="86" customWidth="1"/>
    <col min="13307" max="13307" width="6.5703125" style="86" customWidth="1"/>
    <col min="13308" max="13312" width="8.85546875" style="86"/>
    <col min="13313" max="13313" width="2.5703125" style="86" customWidth="1"/>
    <col min="13314" max="13314" width="4.28515625" style="86" customWidth="1"/>
    <col min="13315" max="13315" width="1.7109375" style="86" customWidth="1"/>
    <col min="13316" max="13316" width="2.5703125" style="86" customWidth="1"/>
    <col min="13317" max="13317" width="1.7109375" style="86" customWidth="1"/>
    <col min="13318" max="13318" width="8.7109375" style="86" customWidth="1"/>
    <col min="13319" max="13319" width="6.28515625" style="86" customWidth="1"/>
    <col min="13320" max="13320" width="2.140625" style="86" customWidth="1"/>
    <col min="13321" max="13324" width="1.7109375" style="86" customWidth="1"/>
    <col min="13325" max="13325" width="7.85546875" style="86" customWidth="1"/>
    <col min="13326" max="13326" width="8.42578125" style="86" customWidth="1"/>
    <col min="13327" max="13327" width="19.28515625" style="86" customWidth="1"/>
    <col min="13328" max="13328" width="1.28515625" style="86" customWidth="1"/>
    <col min="13329" max="13330" width="1" style="86" customWidth="1"/>
    <col min="13331" max="13331" width="2.140625" style="86" customWidth="1"/>
    <col min="13332" max="13332" width="7.5703125" style="86" customWidth="1"/>
    <col min="13333" max="13333" width="7.140625" style="86" customWidth="1"/>
    <col min="13334" max="13334" width="1.85546875" style="86" customWidth="1"/>
    <col min="13335" max="13335" width="5.7109375" style="86" customWidth="1"/>
    <col min="13336" max="13336" width="1" style="86" customWidth="1"/>
    <col min="13337" max="13337" width="8.7109375" style="86" customWidth="1"/>
    <col min="13338" max="13338" width="3.85546875" style="86" customWidth="1"/>
    <col min="13339" max="13339" width="1" style="86" customWidth="1"/>
    <col min="13340" max="13340" width="7.28515625" style="86" customWidth="1"/>
    <col min="13341" max="13341" width="1.85546875" style="86" customWidth="1"/>
    <col min="13342" max="13342" width="3.28515625" style="86" customWidth="1"/>
    <col min="13343" max="13343" width="1" style="86" customWidth="1"/>
    <col min="13344" max="13344" width="1.28515625" style="86" customWidth="1"/>
    <col min="13345" max="13345" width="4.5703125" style="86" customWidth="1"/>
    <col min="13346" max="13346" width="3.5703125" style="86" customWidth="1"/>
    <col min="13347" max="13347" width="6.5703125" style="86" customWidth="1"/>
    <col min="13348" max="13348" width="8.85546875" style="86"/>
    <col min="13349" max="13349" width="2.5703125" style="86" customWidth="1"/>
    <col min="13350" max="13350" width="4.28515625" style="86" customWidth="1"/>
    <col min="13351" max="13351" width="1.7109375" style="86" customWidth="1"/>
    <col min="13352" max="13352" width="2.5703125" style="86" customWidth="1"/>
    <col min="13353" max="13353" width="1.7109375" style="86" customWidth="1"/>
    <col min="13354" max="13354" width="8.7109375" style="86" customWidth="1"/>
    <col min="13355" max="13355" width="6.28515625" style="86" customWidth="1"/>
    <col min="13356" max="13356" width="2.140625" style="86" customWidth="1"/>
    <col min="13357" max="13360" width="1.7109375" style="86" customWidth="1"/>
    <col min="13361" max="13361" width="7.85546875" style="86" customWidth="1"/>
    <col min="13362" max="13362" width="8.42578125" style="86" customWidth="1"/>
    <col min="13363" max="13363" width="19.28515625" style="86" customWidth="1"/>
    <col min="13364" max="13364" width="1.28515625" style="86" customWidth="1"/>
    <col min="13365" max="13366" width="1" style="86" customWidth="1"/>
    <col min="13367" max="13367" width="2.140625" style="86" customWidth="1"/>
    <col min="13368" max="13368" width="7.5703125" style="86" customWidth="1"/>
    <col min="13369" max="13369" width="7.140625" style="86" customWidth="1"/>
    <col min="13370" max="13370" width="1.85546875" style="86" customWidth="1"/>
    <col min="13371" max="13371" width="5.7109375" style="86" customWidth="1"/>
    <col min="13372" max="13372" width="1" style="86" customWidth="1"/>
    <col min="13373" max="13373" width="8.7109375" style="86" customWidth="1"/>
    <col min="13374" max="13374" width="3.85546875" style="86" customWidth="1"/>
    <col min="13375" max="13375" width="1" style="86" customWidth="1"/>
    <col min="13376" max="13376" width="7.28515625" style="86" customWidth="1"/>
    <col min="13377" max="13377" width="1.85546875" style="86" customWidth="1"/>
    <col min="13378" max="13378" width="3.28515625" style="86" customWidth="1"/>
    <col min="13379" max="13379" width="1" style="86" customWidth="1"/>
    <col min="13380" max="13380" width="1.28515625" style="86" customWidth="1"/>
    <col min="13381" max="13381" width="4.5703125" style="86" customWidth="1"/>
    <col min="13382" max="13382" width="3.5703125" style="86" customWidth="1"/>
    <col min="13383" max="13383" width="6.5703125" style="86" customWidth="1"/>
    <col min="13384" max="13384" width="8.85546875" style="86"/>
    <col min="13385" max="13385" width="2.5703125" style="86" customWidth="1"/>
    <col min="13386" max="13386" width="4.28515625" style="86" customWidth="1"/>
    <col min="13387" max="13387" width="1.7109375" style="86" customWidth="1"/>
    <col min="13388" max="13388" width="2.5703125" style="86" customWidth="1"/>
    <col min="13389" max="13389" width="1.7109375" style="86" customWidth="1"/>
    <col min="13390" max="13390" width="8.7109375" style="86" customWidth="1"/>
    <col min="13391" max="13391" width="6.28515625" style="86" customWidth="1"/>
    <col min="13392" max="13392" width="2.140625" style="86" customWidth="1"/>
    <col min="13393" max="13396" width="1.7109375" style="86" customWidth="1"/>
    <col min="13397" max="13397" width="7.85546875" style="86" customWidth="1"/>
    <col min="13398" max="13398" width="8.42578125" style="86" customWidth="1"/>
    <col min="13399" max="13399" width="19.28515625" style="86" customWidth="1"/>
    <col min="13400" max="13400" width="1.28515625" style="86" customWidth="1"/>
    <col min="13401" max="13402" width="1" style="86" customWidth="1"/>
    <col min="13403" max="13403" width="2.140625" style="86" customWidth="1"/>
    <col min="13404" max="13404" width="7.5703125" style="86" customWidth="1"/>
    <col min="13405" max="13405" width="7.140625" style="86" customWidth="1"/>
    <col min="13406" max="13406" width="1.85546875" style="86" customWidth="1"/>
    <col min="13407" max="13407" width="5.7109375" style="86" customWidth="1"/>
    <col min="13408" max="13408" width="1" style="86" customWidth="1"/>
    <col min="13409" max="13409" width="8.7109375" style="86" customWidth="1"/>
    <col min="13410" max="13410" width="3.85546875" style="86" customWidth="1"/>
    <col min="13411" max="13411" width="1" style="86" customWidth="1"/>
    <col min="13412" max="13412" width="7.28515625" style="86" customWidth="1"/>
    <col min="13413" max="13413" width="1.85546875" style="86" customWidth="1"/>
    <col min="13414" max="13414" width="3.28515625" style="86" customWidth="1"/>
    <col min="13415" max="13415" width="1" style="86" customWidth="1"/>
    <col min="13416" max="13416" width="1.28515625" style="86" customWidth="1"/>
    <col min="13417" max="13417" width="4.5703125" style="86" customWidth="1"/>
    <col min="13418" max="13418" width="3.5703125" style="86" customWidth="1"/>
    <col min="13419" max="13419" width="6.5703125" style="86" customWidth="1"/>
    <col min="13420" max="13420" width="8.85546875" style="86"/>
    <col min="13421" max="13421" width="2.5703125" style="86" customWidth="1"/>
    <col min="13422" max="13422" width="4.28515625" style="86" customWidth="1"/>
    <col min="13423" max="13423" width="1.7109375" style="86" customWidth="1"/>
    <col min="13424" max="13424" width="2.5703125" style="86" customWidth="1"/>
    <col min="13425" max="13425" width="1.7109375" style="86" customWidth="1"/>
    <col min="13426" max="13426" width="8.7109375" style="86" customWidth="1"/>
    <col min="13427" max="13427" width="6.28515625" style="86" customWidth="1"/>
    <col min="13428" max="13428" width="2.140625" style="86" customWidth="1"/>
    <col min="13429" max="13432" width="1.7109375" style="86" customWidth="1"/>
    <col min="13433" max="13433" width="7.85546875" style="86" customWidth="1"/>
    <col min="13434" max="13434" width="8.42578125" style="86" customWidth="1"/>
    <col min="13435" max="13435" width="19.28515625" style="86" customWidth="1"/>
    <col min="13436" max="13436" width="1.28515625" style="86" customWidth="1"/>
    <col min="13437" max="13438" width="1" style="86" customWidth="1"/>
    <col min="13439" max="13439" width="2.140625" style="86" customWidth="1"/>
    <col min="13440" max="13440" width="7.5703125" style="86" customWidth="1"/>
    <col min="13441" max="13441" width="7.140625" style="86" customWidth="1"/>
    <col min="13442" max="13442" width="1.85546875" style="86" customWidth="1"/>
    <col min="13443" max="13443" width="5.7109375" style="86" customWidth="1"/>
    <col min="13444" max="13444" width="1" style="86" customWidth="1"/>
    <col min="13445" max="13445" width="8.7109375" style="86" customWidth="1"/>
    <col min="13446" max="13446" width="3.85546875" style="86" customWidth="1"/>
    <col min="13447" max="13447" width="1" style="86" customWidth="1"/>
    <col min="13448" max="13448" width="7.28515625" style="86" customWidth="1"/>
    <col min="13449" max="13449" width="1.85546875" style="86" customWidth="1"/>
    <col min="13450" max="13450" width="3.28515625" style="86" customWidth="1"/>
    <col min="13451" max="13451" width="1" style="86" customWidth="1"/>
    <col min="13452" max="13452" width="1.28515625" style="86" customWidth="1"/>
    <col min="13453" max="13453" width="4.5703125" style="86" customWidth="1"/>
    <col min="13454" max="13454" width="3.5703125" style="86" customWidth="1"/>
    <col min="13455" max="13455" width="6.5703125" style="86" customWidth="1"/>
    <col min="13456" max="13456" width="8.85546875" style="86"/>
    <col min="13457" max="13457" width="2.5703125" style="86" customWidth="1"/>
    <col min="13458" max="13458" width="4.28515625" style="86" customWidth="1"/>
    <col min="13459" max="13459" width="1.7109375" style="86" customWidth="1"/>
    <col min="13460" max="13460" width="2.5703125" style="86" customWidth="1"/>
    <col min="13461" max="13461" width="1.7109375" style="86" customWidth="1"/>
    <col min="13462" max="13462" width="8.7109375" style="86" customWidth="1"/>
    <col min="13463" max="13463" width="6.28515625" style="86" customWidth="1"/>
    <col min="13464" max="13464" width="2.140625" style="86" customWidth="1"/>
    <col min="13465" max="13468" width="1.7109375" style="86" customWidth="1"/>
    <col min="13469" max="13469" width="7.85546875" style="86" customWidth="1"/>
    <col min="13470" max="13470" width="8.42578125" style="86" customWidth="1"/>
    <col min="13471" max="13471" width="19.28515625" style="86" customWidth="1"/>
    <col min="13472" max="13472" width="1.28515625" style="86" customWidth="1"/>
    <col min="13473" max="13474" width="1" style="86" customWidth="1"/>
    <col min="13475" max="13475" width="2.140625" style="86" customWidth="1"/>
    <col min="13476" max="13476" width="7.5703125" style="86" customWidth="1"/>
    <col min="13477" max="13477" width="7.140625" style="86" customWidth="1"/>
    <col min="13478" max="13478" width="1.85546875" style="86" customWidth="1"/>
    <col min="13479" max="13479" width="5.7109375" style="86" customWidth="1"/>
    <col min="13480" max="13480" width="1" style="86" customWidth="1"/>
    <col min="13481" max="13481" width="8.7109375" style="86" customWidth="1"/>
    <col min="13482" max="13482" width="3.85546875" style="86" customWidth="1"/>
    <col min="13483" max="13483" width="1" style="86" customWidth="1"/>
    <col min="13484" max="13484" width="7.28515625" style="86" customWidth="1"/>
    <col min="13485" max="13485" width="1.85546875" style="86" customWidth="1"/>
    <col min="13486" max="13486" width="3.28515625" style="86" customWidth="1"/>
    <col min="13487" max="13487" width="1" style="86" customWidth="1"/>
    <col min="13488" max="13488" width="1.28515625" style="86" customWidth="1"/>
    <col min="13489" max="13489" width="4.5703125" style="86" customWidth="1"/>
    <col min="13490" max="13490" width="3.5703125" style="86" customWidth="1"/>
    <col min="13491" max="13491" width="6.5703125" style="86" customWidth="1"/>
    <col min="13492" max="13492" width="8.85546875" style="86"/>
    <col min="13493" max="13493" width="2.5703125" style="86" customWidth="1"/>
    <col min="13494" max="13494" width="4.28515625" style="86" customWidth="1"/>
    <col min="13495" max="13495" width="1.7109375" style="86" customWidth="1"/>
    <col min="13496" max="13496" width="2.5703125" style="86" customWidth="1"/>
    <col min="13497" max="13497" width="1.7109375" style="86" customWidth="1"/>
    <col min="13498" max="13498" width="8.7109375" style="86" customWidth="1"/>
    <col min="13499" max="13499" width="6.28515625" style="86" customWidth="1"/>
    <col min="13500" max="13500" width="2.140625" style="86" customWidth="1"/>
    <col min="13501" max="13504" width="1.7109375" style="86" customWidth="1"/>
    <col min="13505" max="13505" width="7.85546875" style="86" customWidth="1"/>
    <col min="13506" max="13506" width="8.42578125" style="86" customWidth="1"/>
    <col min="13507" max="13507" width="19.28515625" style="86" customWidth="1"/>
    <col min="13508" max="13508" width="1.28515625" style="86" customWidth="1"/>
    <col min="13509" max="13510" width="1" style="86" customWidth="1"/>
    <col min="13511" max="13511" width="2.140625" style="86" customWidth="1"/>
    <col min="13512" max="13512" width="7.5703125" style="86" customWidth="1"/>
    <col min="13513" max="13513" width="7.140625" style="86" customWidth="1"/>
    <col min="13514" max="13514" width="1.85546875" style="86" customWidth="1"/>
    <col min="13515" max="13515" width="5.7109375" style="86" customWidth="1"/>
    <col min="13516" max="13516" width="1" style="86" customWidth="1"/>
    <col min="13517" max="13517" width="8.7109375" style="86" customWidth="1"/>
    <col min="13518" max="13518" width="3.85546875" style="86" customWidth="1"/>
    <col min="13519" max="13519" width="1" style="86" customWidth="1"/>
    <col min="13520" max="13520" width="7.28515625" style="86" customWidth="1"/>
    <col min="13521" max="13521" width="1.85546875" style="86" customWidth="1"/>
    <col min="13522" max="13522" width="3.28515625" style="86" customWidth="1"/>
    <col min="13523" max="13523" width="1" style="86" customWidth="1"/>
    <col min="13524" max="13524" width="1.28515625" style="86" customWidth="1"/>
    <col min="13525" max="13525" width="4.5703125" style="86" customWidth="1"/>
    <col min="13526" max="13526" width="3.5703125" style="86" customWidth="1"/>
    <col min="13527" max="13527" width="6.5703125" style="86" customWidth="1"/>
    <col min="13528" max="13528" width="8.85546875" style="86"/>
    <col min="13529" max="13529" width="2.5703125" style="86" customWidth="1"/>
    <col min="13530" max="13530" width="4.28515625" style="86" customWidth="1"/>
    <col min="13531" max="13531" width="1.7109375" style="86" customWidth="1"/>
    <col min="13532" max="13532" width="2.5703125" style="86" customWidth="1"/>
    <col min="13533" max="13533" width="1.7109375" style="86" customWidth="1"/>
    <col min="13534" max="13534" width="8.7109375" style="86" customWidth="1"/>
    <col min="13535" max="13535" width="6.28515625" style="86" customWidth="1"/>
    <col min="13536" max="13536" width="2.140625" style="86" customWidth="1"/>
    <col min="13537" max="13540" width="1.7109375" style="86" customWidth="1"/>
    <col min="13541" max="13541" width="7.85546875" style="86" customWidth="1"/>
    <col min="13542" max="13542" width="8.42578125" style="86" customWidth="1"/>
    <col min="13543" max="13543" width="19.28515625" style="86" customWidth="1"/>
    <col min="13544" max="13544" width="1.28515625" style="86" customWidth="1"/>
    <col min="13545" max="13546" width="1" style="86" customWidth="1"/>
    <col min="13547" max="13547" width="2.140625" style="86" customWidth="1"/>
    <col min="13548" max="13548" width="7.5703125" style="86" customWidth="1"/>
    <col min="13549" max="13549" width="7.140625" style="86" customWidth="1"/>
    <col min="13550" max="13550" width="1.85546875" style="86" customWidth="1"/>
    <col min="13551" max="13551" width="5.7109375" style="86" customWidth="1"/>
    <col min="13552" max="13552" width="1" style="86" customWidth="1"/>
    <col min="13553" max="13553" width="8.7109375" style="86" customWidth="1"/>
    <col min="13554" max="13554" width="3.85546875" style="86" customWidth="1"/>
    <col min="13555" max="13555" width="1" style="86" customWidth="1"/>
    <col min="13556" max="13556" width="7.28515625" style="86" customWidth="1"/>
    <col min="13557" max="13557" width="1.85546875" style="86" customWidth="1"/>
    <col min="13558" max="13558" width="3.28515625" style="86" customWidth="1"/>
    <col min="13559" max="13559" width="1" style="86" customWidth="1"/>
    <col min="13560" max="13560" width="1.28515625" style="86" customWidth="1"/>
    <col min="13561" max="13561" width="4.5703125" style="86" customWidth="1"/>
    <col min="13562" max="13562" width="3.5703125" style="86" customWidth="1"/>
    <col min="13563" max="13563" width="6.5703125" style="86" customWidth="1"/>
    <col min="13564" max="13568" width="8.85546875" style="86"/>
    <col min="13569" max="13569" width="2.5703125" style="86" customWidth="1"/>
    <col min="13570" max="13570" width="4.28515625" style="86" customWidth="1"/>
    <col min="13571" max="13571" width="1.7109375" style="86" customWidth="1"/>
    <col min="13572" max="13572" width="2.5703125" style="86" customWidth="1"/>
    <col min="13573" max="13573" width="1.7109375" style="86" customWidth="1"/>
    <col min="13574" max="13574" width="8.7109375" style="86" customWidth="1"/>
    <col min="13575" max="13575" width="6.28515625" style="86" customWidth="1"/>
    <col min="13576" max="13576" width="2.140625" style="86" customWidth="1"/>
    <col min="13577" max="13580" width="1.7109375" style="86" customWidth="1"/>
    <col min="13581" max="13581" width="7.85546875" style="86" customWidth="1"/>
    <col min="13582" max="13582" width="8.42578125" style="86" customWidth="1"/>
    <col min="13583" max="13583" width="19.28515625" style="86" customWidth="1"/>
    <col min="13584" max="13584" width="1.28515625" style="86" customWidth="1"/>
    <col min="13585" max="13586" width="1" style="86" customWidth="1"/>
    <col min="13587" max="13587" width="2.140625" style="86" customWidth="1"/>
    <col min="13588" max="13588" width="7.5703125" style="86" customWidth="1"/>
    <col min="13589" max="13589" width="7.140625" style="86" customWidth="1"/>
    <col min="13590" max="13590" width="1.85546875" style="86" customWidth="1"/>
    <col min="13591" max="13591" width="5.7109375" style="86" customWidth="1"/>
    <col min="13592" max="13592" width="1" style="86" customWidth="1"/>
    <col min="13593" max="13593" width="8.7109375" style="86" customWidth="1"/>
    <col min="13594" max="13594" width="3.85546875" style="86" customWidth="1"/>
    <col min="13595" max="13595" width="1" style="86" customWidth="1"/>
    <col min="13596" max="13596" width="7.28515625" style="86" customWidth="1"/>
    <col min="13597" max="13597" width="1.85546875" style="86" customWidth="1"/>
    <col min="13598" max="13598" width="3.28515625" style="86" customWidth="1"/>
    <col min="13599" max="13599" width="1" style="86" customWidth="1"/>
    <col min="13600" max="13600" width="1.28515625" style="86" customWidth="1"/>
    <col min="13601" max="13601" width="4.5703125" style="86" customWidth="1"/>
    <col min="13602" max="13602" width="3.5703125" style="86" customWidth="1"/>
    <col min="13603" max="13603" width="6.5703125" style="86" customWidth="1"/>
    <col min="13604" max="13604" width="8.85546875" style="86"/>
    <col min="13605" max="13605" width="2.5703125" style="86" customWidth="1"/>
    <col min="13606" max="13606" width="4.28515625" style="86" customWidth="1"/>
    <col min="13607" max="13607" width="1.7109375" style="86" customWidth="1"/>
    <col min="13608" max="13608" width="2.5703125" style="86" customWidth="1"/>
    <col min="13609" max="13609" width="1.7109375" style="86" customWidth="1"/>
    <col min="13610" max="13610" width="8.7109375" style="86" customWidth="1"/>
    <col min="13611" max="13611" width="6.28515625" style="86" customWidth="1"/>
    <col min="13612" max="13612" width="2.140625" style="86" customWidth="1"/>
    <col min="13613" max="13616" width="1.7109375" style="86" customWidth="1"/>
    <col min="13617" max="13617" width="7.85546875" style="86" customWidth="1"/>
    <col min="13618" max="13618" width="8.42578125" style="86" customWidth="1"/>
    <col min="13619" max="13619" width="19.28515625" style="86" customWidth="1"/>
    <col min="13620" max="13620" width="1.28515625" style="86" customWidth="1"/>
    <col min="13621" max="13622" width="1" style="86" customWidth="1"/>
    <col min="13623" max="13623" width="2.140625" style="86" customWidth="1"/>
    <col min="13624" max="13624" width="7.5703125" style="86" customWidth="1"/>
    <col min="13625" max="13625" width="7.140625" style="86" customWidth="1"/>
    <col min="13626" max="13626" width="1.85546875" style="86" customWidth="1"/>
    <col min="13627" max="13627" width="5.7109375" style="86" customWidth="1"/>
    <col min="13628" max="13628" width="1" style="86" customWidth="1"/>
    <col min="13629" max="13629" width="8.7109375" style="86" customWidth="1"/>
    <col min="13630" max="13630" width="3.85546875" style="86" customWidth="1"/>
    <col min="13631" max="13631" width="1" style="86" customWidth="1"/>
    <col min="13632" max="13632" width="7.28515625" style="86" customWidth="1"/>
    <col min="13633" max="13633" width="1.85546875" style="86" customWidth="1"/>
    <col min="13634" max="13634" width="3.28515625" style="86" customWidth="1"/>
    <col min="13635" max="13635" width="1" style="86" customWidth="1"/>
    <col min="13636" max="13636" width="1.28515625" style="86" customWidth="1"/>
    <col min="13637" max="13637" width="4.5703125" style="86" customWidth="1"/>
    <col min="13638" max="13638" width="3.5703125" style="86" customWidth="1"/>
    <col min="13639" max="13639" width="6.5703125" style="86" customWidth="1"/>
    <col min="13640" max="13640" width="8.85546875" style="86"/>
    <col min="13641" max="13641" width="2.5703125" style="86" customWidth="1"/>
    <col min="13642" max="13642" width="4.28515625" style="86" customWidth="1"/>
    <col min="13643" max="13643" width="1.7109375" style="86" customWidth="1"/>
    <col min="13644" max="13644" width="2.5703125" style="86" customWidth="1"/>
    <col min="13645" max="13645" width="1.7109375" style="86" customWidth="1"/>
    <col min="13646" max="13646" width="8.7109375" style="86" customWidth="1"/>
    <col min="13647" max="13647" width="6.28515625" style="86" customWidth="1"/>
    <col min="13648" max="13648" width="2.140625" style="86" customWidth="1"/>
    <col min="13649" max="13652" width="1.7109375" style="86" customWidth="1"/>
    <col min="13653" max="13653" width="7.85546875" style="86" customWidth="1"/>
    <col min="13654" max="13654" width="8.42578125" style="86" customWidth="1"/>
    <col min="13655" max="13655" width="19.28515625" style="86" customWidth="1"/>
    <col min="13656" max="13656" width="1.28515625" style="86" customWidth="1"/>
    <col min="13657" max="13658" width="1" style="86" customWidth="1"/>
    <col min="13659" max="13659" width="2.140625" style="86" customWidth="1"/>
    <col min="13660" max="13660" width="7.5703125" style="86" customWidth="1"/>
    <col min="13661" max="13661" width="7.140625" style="86" customWidth="1"/>
    <col min="13662" max="13662" width="1.85546875" style="86" customWidth="1"/>
    <col min="13663" max="13663" width="5.7109375" style="86" customWidth="1"/>
    <col min="13664" max="13664" width="1" style="86" customWidth="1"/>
    <col min="13665" max="13665" width="8.7109375" style="86" customWidth="1"/>
    <col min="13666" max="13666" width="3.85546875" style="86" customWidth="1"/>
    <col min="13667" max="13667" width="1" style="86" customWidth="1"/>
    <col min="13668" max="13668" width="7.28515625" style="86" customWidth="1"/>
    <col min="13669" max="13669" width="1.85546875" style="86" customWidth="1"/>
    <col min="13670" max="13670" width="3.28515625" style="86" customWidth="1"/>
    <col min="13671" max="13671" width="1" style="86" customWidth="1"/>
    <col min="13672" max="13672" width="1.28515625" style="86" customWidth="1"/>
    <col min="13673" max="13673" width="4.5703125" style="86" customWidth="1"/>
    <col min="13674" max="13674" width="3.5703125" style="86" customWidth="1"/>
    <col min="13675" max="13675" width="6.5703125" style="86" customWidth="1"/>
    <col min="13676" max="13676" width="8.85546875" style="86"/>
    <col min="13677" max="13677" width="2.5703125" style="86" customWidth="1"/>
    <col min="13678" max="13678" width="4.28515625" style="86" customWidth="1"/>
    <col min="13679" max="13679" width="1.7109375" style="86" customWidth="1"/>
    <col min="13680" max="13680" width="2.5703125" style="86" customWidth="1"/>
    <col min="13681" max="13681" width="1.7109375" style="86" customWidth="1"/>
    <col min="13682" max="13682" width="8.7109375" style="86" customWidth="1"/>
    <col min="13683" max="13683" width="6.28515625" style="86" customWidth="1"/>
    <col min="13684" max="13684" width="2.140625" style="86" customWidth="1"/>
    <col min="13685" max="13688" width="1.7109375" style="86" customWidth="1"/>
    <col min="13689" max="13689" width="7.85546875" style="86" customWidth="1"/>
    <col min="13690" max="13690" width="8.42578125" style="86" customWidth="1"/>
    <col min="13691" max="13691" width="19.28515625" style="86" customWidth="1"/>
    <col min="13692" max="13692" width="1.28515625" style="86" customWidth="1"/>
    <col min="13693" max="13694" width="1" style="86" customWidth="1"/>
    <col min="13695" max="13695" width="2.140625" style="86" customWidth="1"/>
    <col min="13696" max="13696" width="7.5703125" style="86" customWidth="1"/>
    <col min="13697" max="13697" width="7.140625" style="86" customWidth="1"/>
    <col min="13698" max="13698" width="1.85546875" style="86" customWidth="1"/>
    <col min="13699" max="13699" width="5.7109375" style="86" customWidth="1"/>
    <col min="13700" max="13700" width="1" style="86" customWidth="1"/>
    <col min="13701" max="13701" width="8.7109375" style="86" customWidth="1"/>
    <col min="13702" max="13702" width="3.85546875" style="86" customWidth="1"/>
    <col min="13703" max="13703" width="1" style="86" customWidth="1"/>
    <col min="13704" max="13704" width="7.28515625" style="86" customWidth="1"/>
    <col min="13705" max="13705" width="1.85546875" style="86" customWidth="1"/>
    <col min="13706" max="13706" width="3.28515625" style="86" customWidth="1"/>
    <col min="13707" max="13707" width="1" style="86" customWidth="1"/>
    <col min="13708" max="13708" width="1.28515625" style="86" customWidth="1"/>
    <col min="13709" max="13709" width="4.5703125" style="86" customWidth="1"/>
    <col min="13710" max="13710" width="3.5703125" style="86" customWidth="1"/>
    <col min="13711" max="13711" width="6.5703125" style="86" customWidth="1"/>
    <col min="13712" max="13712" width="8.85546875" style="86"/>
    <col min="13713" max="13713" width="2.5703125" style="86" customWidth="1"/>
    <col min="13714" max="13714" width="4.28515625" style="86" customWidth="1"/>
    <col min="13715" max="13715" width="1.7109375" style="86" customWidth="1"/>
    <col min="13716" max="13716" width="2.5703125" style="86" customWidth="1"/>
    <col min="13717" max="13717" width="1.7109375" style="86" customWidth="1"/>
    <col min="13718" max="13718" width="8.7109375" style="86" customWidth="1"/>
    <col min="13719" max="13719" width="6.28515625" style="86" customWidth="1"/>
    <col min="13720" max="13720" width="2.140625" style="86" customWidth="1"/>
    <col min="13721" max="13724" width="1.7109375" style="86" customWidth="1"/>
    <col min="13725" max="13725" width="7.85546875" style="86" customWidth="1"/>
    <col min="13726" max="13726" width="8.42578125" style="86" customWidth="1"/>
    <col min="13727" max="13727" width="19.28515625" style="86" customWidth="1"/>
    <col min="13728" max="13728" width="1.28515625" style="86" customWidth="1"/>
    <col min="13729" max="13730" width="1" style="86" customWidth="1"/>
    <col min="13731" max="13731" width="2.140625" style="86" customWidth="1"/>
    <col min="13732" max="13732" width="7.5703125" style="86" customWidth="1"/>
    <col min="13733" max="13733" width="7.140625" style="86" customWidth="1"/>
    <col min="13734" max="13734" width="1.85546875" style="86" customWidth="1"/>
    <col min="13735" max="13735" width="5.7109375" style="86" customWidth="1"/>
    <col min="13736" max="13736" width="1" style="86" customWidth="1"/>
    <col min="13737" max="13737" width="8.7109375" style="86" customWidth="1"/>
    <col min="13738" max="13738" width="3.85546875" style="86" customWidth="1"/>
    <col min="13739" max="13739" width="1" style="86" customWidth="1"/>
    <col min="13740" max="13740" width="7.28515625" style="86" customWidth="1"/>
    <col min="13741" max="13741" width="1.85546875" style="86" customWidth="1"/>
    <col min="13742" max="13742" width="3.28515625" style="86" customWidth="1"/>
    <col min="13743" max="13743" width="1" style="86" customWidth="1"/>
    <col min="13744" max="13744" width="1.28515625" style="86" customWidth="1"/>
    <col min="13745" max="13745" width="4.5703125" style="86" customWidth="1"/>
    <col min="13746" max="13746" width="3.5703125" style="86" customWidth="1"/>
    <col min="13747" max="13747" width="6.5703125" style="86" customWidth="1"/>
    <col min="13748" max="13748" width="8.85546875" style="86"/>
    <col min="13749" max="13749" width="2.5703125" style="86" customWidth="1"/>
    <col min="13750" max="13750" width="4.28515625" style="86" customWidth="1"/>
    <col min="13751" max="13751" width="1.7109375" style="86" customWidth="1"/>
    <col min="13752" max="13752" width="2.5703125" style="86" customWidth="1"/>
    <col min="13753" max="13753" width="1.7109375" style="86" customWidth="1"/>
    <col min="13754" max="13754" width="8.7109375" style="86" customWidth="1"/>
    <col min="13755" max="13755" width="6.28515625" style="86" customWidth="1"/>
    <col min="13756" max="13756" width="2.140625" style="86" customWidth="1"/>
    <col min="13757" max="13760" width="1.7109375" style="86" customWidth="1"/>
    <col min="13761" max="13761" width="7.85546875" style="86" customWidth="1"/>
    <col min="13762" max="13762" width="8.42578125" style="86" customWidth="1"/>
    <col min="13763" max="13763" width="19.28515625" style="86" customWidth="1"/>
    <col min="13764" max="13764" width="1.28515625" style="86" customWidth="1"/>
    <col min="13765" max="13766" width="1" style="86" customWidth="1"/>
    <col min="13767" max="13767" width="2.140625" style="86" customWidth="1"/>
    <col min="13768" max="13768" width="7.5703125" style="86" customWidth="1"/>
    <col min="13769" max="13769" width="7.140625" style="86" customWidth="1"/>
    <col min="13770" max="13770" width="1.85546875" style="86" customWidth="1"/>
    <col min="13771" max="13771" width="5.7109375" style="86" customWidth="1"/>
    <col min="13772" max="13772" width="1" style="86" customWidth="1"/>
    <col min="13773" max="13773" width="8.7109375" style="86" customWidth="1"/>
    <col min="13774" max="13774" width="3.85546875" style="86" customWidth="1"/>
    <col min="13775" max="13775" width="1" style="86" customWidth="1"/>
    <col min="13776" max="13776" width="7.28515625" style="86" customWidth="1"/>
    <col min="13777" max="13777" width="1.85546875" style="86" customWidth="1"/>
    <col min="13778" max="13778" width="3.28515625" style="86" customWidth="1"/>
    <col min="13779" max="13779" width="1" style="86" customWidth="1"/>
    <col min="13780" max="13780" width="1.28515625" style="86" customWidth="1"/>
    <col min="13781" max="13781" width="4.5703125" style="86" customWidth="1"/>
    <col min="13782" max="13782" width="3.5703125" style="86" customWidth="1"/>
    <col min="13783" max="13783" width="6.5703125" style="86" customWidth="1"/>
    <col min="13784" max="13784" width="8.85546875" style="86"/>
    <col min="13785" max="13785" width="2.5703125" style="86" customWidth="1"/>
    <col min="13786" max="13786" width="4.28515625" style="86" customWidth="1"/>
    <col min="13787" max="13787" width="1.7109375" style="86" customWidth="1"/>
    <col min="13788" max="13788" width="2.5703125" style="86" customWidth="1"/>
    <col min="13789" max="13789" width="1.7109375" style="86" customWidth="1"/>
    <col min="13790" max="13790" width="8.7109375" style="86" customWidth="1"/>
    <col min="13791" max="13791" width="6.28515625" style="86" customWidth="1"/>
    <col min="13792" max="13792" width="2.140625" style="86" customWidth="1"/>
    <col min="13793" max="13796" width="1.7109375" style="86" customWidth="1"/>
    <col min="13797" max="13797" width="7.85546875" style="86" customWidth="1"/>
    <col min="13798" max="13798" width="8.42578125" style="86" customWidth="1"/>
    <col min="13799" max="13799" width="19.28515625" style="86" customWidth="1"/>
    <col min="13800" max="13800" width="1.28515625" style="86" customWidth="1"/>
    <col min="13801" max="13802" width="1" style="86" customWidth="1"/>
    <col min="13803" max="13803" width="2.140625" style="86" customWidth="1"/>
    <col min="13804" max="13804" width="7.5703125" style="86" customWidth="1"/>
    <col min="13805" max="13805" width="7.140625" style="86" customWidth="1"/>
    <col min="13806" max="13806" width="1.85546875" style="86" customWidth="1"/>
    <col min="13807" max="13807" width="5.7109375" style="86" customWidth="1"/>
    <col min="13808" max="13808" width="1" style="86" customWidth="1"/>
    <col min="13809" max="13809" width="8.7109375" style="86" customWidth="1"/>
    <col min="13810" max="13810" width="3.85546875" style="86" customWidth="1"/>
    <col min="13811" max="13811" width="1" style="86" customWidth="1"/>
    <col min="13812" max="13812" width="7.28515625" style="86" customWidth="1"/>
    <col min="13813" max="13813" width="1.85546875" style="86" customWidth="1"/>
    <col min="13814" max="13814" width="3.28515625" style="86" customWidth="1"/>
    <col min="13815" max="13815" width="1" style="86" customWidth="1"/>
    <col min="13816" max="13816" width="1.28515625" style="86" customWidth="1"/>
    <col min="13817" max="13817" width="4.5703125" style="86" customWidth="1"/>
    <col min="13818" max="13818" width="3.5703125" style="86" customWidth="1"/>
    <col min="13819" max="13819" width="6.5703125" style="86" customWidth="1"/>
    <col min="13820" max="13824" width="8.85546875" style="86"/>
    <col min="13825" max="13825" width="2.5703125" style="86" customWidth="1"/>
    <col min="13826" max="13826" width="4.28515625" style="86" customWidth="1"/>
    <col min="13827" max="13827" width="1.7109375" style="86" customWidth="1"/>
    <col min="13828" max="13828" width="2.5703125" style="86" customWidth="1"/>
    <col min="13829" max="13829" width="1.7109375" style="86" customWidth="1"/>
    <col min="13830" max="13830" width="8.7109375" style="86" customWidth="1"/>
    <col min="13831" max="13831" width="6.28515625" style="86" customWidth="1"/>
    <col min="13832" max="13832" width="2.140625" style="86" customWidth="1"/>
    <col min="13833" max="13836" width="1.7109375" style="86" customWidth="1"/>
    <col min="13837" max="13837" width="7.85546875" style="86" customWidth="1"/>
    <col min="13838" max="13838" width="8.42578125" style="86" customWidth="1"/>
    <col min="13839" max="13839" width="19.28515625" style="86" customWidth="1"/>
    <col min="13840" max="13840" width="1.28515625" style="86" customWidth="1"/>
    <col min="13841" max="13842" width="1" style="86" customWidth="1"/>
    <col min="13843" max="13843" width="2.140625" style="86" customWidth="1"/>
    <col min="13844" max="13844" width="7.5703125" style="86" customWidth="1"/>
    <col min="13845" max="13845" width="7.140625" style="86" customWidth="1"/>
    <col min="13846" max="13846" width="1.85546875" style="86" customWidth="1"/>
    <col min="13847" max="13847" width="5.7109375" style="86" customWidth="1"/>
    <col min="13848" max="13848" width="1" style="86" customWidth="1"/>
    <col min="13849" max="13849" width="8.7109375" style="86" customWidth="1"/>
    <col min="13850" max="13850" width="3.85546875" style="86" customWidth="1"/>
    <col min="13851" max="13851" width="1" style="86" customWidth="1"/>
    <col min="13852" max="13852" width="7.28515625" style="86" customWidth="1"/>
    <col min="13853" max="13853" width="1.85546875" style="86" customWidth="1"/>
    <col min="13854" max="13854" width="3.28515625" style="86" customWidth="1"/>
    <col min="13855" max="13855" width="1" style="86" customWidth="1"/>
    <col min="13856" max="13856" width="1.28515625" style="86" customWidth="1"/>
    <col min="13857" max="13857" width="4.5703125" style="86" customWidth="1"/>
    <col min="13858" max="13858" width="3.5703125" style="86" customWidth="1"/>
    <col min="13859" max="13859" width="6.5703125" style="86" customWidth="1"/>
    <col min="13860" max="13860" width="8.85546875" style="86"/>
    <col min="13861" max="13861" width="2.5703125" style="86" customWidth="1"/>
    <col min="13862" max="13862" width="4.28515625" style="86" customWidth="1"/>
    <col min="13863" max="13863" width="1.7109375" style="86" customWidth="1"/>
    <col min="13864" max="13864" width="2.5703125" style="86" customWidth="1"/>
    <col min="13865" max="13865" width="1.7109375" style="86" customWidth="1"/>
    <col min="13866" max="13866" width="8.7109375" style="86" customWidth="1"/>
    <col min="13867" max="13867" width="6.28515625" style="86" customWidth="1"/>
    <col min="13868" max="13868" width="2.140625" style="86" customWidth="1"/>
    <col min="13869" max="13872" width="1.7109375" style="86" customWidth="1"/>
    <col min="13873" max="13873" width="7.85546875" style="86" customWidth="1"/>
    <col min="13874" max="13874" width="8.42578125" style="86" customWidth="1"/>
    <col min="13875" max="13875" width="19.28515625" style="86" customWidth="1"/>
    <col min="13876" max="13876" width="1.28515625" style="86" customWidth="1"/>
    <col min="13877" max="13878" width="1" style="86" customWidth="1"/>
    <col min="13879" max="13879" width="2.140625" style="86" customWidth="1"/>
    <col min="13880" max="13880" width="7.5703125" style="86" customWidth="1"/>
    <col min="13881" max="13881" width="7.140625" style="86" customWidth="1"/>
    <col min="13882" max="13882" width="1.85546875" style="86" customWidth="1"/>
    <col min="13883" max="13883" width="5.7109375" style="86" customWidth="1"/>
    <col min="13884" max="13884" width="1" style="86" customWidth="1"/>
    <col min="13885" max="13885" width="8.7109375" style="86" customWidth="1"/>
    <col min="13886" max="13886" width="3.85546875" style="86" customWidth="1"/>
    <col min="13887" max="13887" width="1" style="86" customWidth="1"/>
    <col min="13888" max="13888" width="7.28515625" style="86" customWidth="1"/>
    <col min="13889" max="13889" width="1.85546875" style="86" customWidth="1"/>
    <col min="13890" max="13890" width="3.28515625" style="86" customWidth="1"/>
    <col min="13891" max="13891" width="1" style="86" customWidth="1"/>
    <col min="13892" max="13892" width="1.28515625" style="86" customWidth="1"/>
    <col min="13893" max="13893" width="4.5703125" style="86" customWidth="1"/>
    <col min="13894" max="13894" width="3.5703125" style="86" customWidth="1"/>
    <col min="13895" max="13895" width="6.5703125" style="86" customWidth="1"/>
    <col min="13896" max="13896" width="8.85546875" style="86"/>
    <col min="13897" max="13897" width="2.5703125" style="86" customWidth="1"/>
    <col min="13898" max="13898" width="4.28515625" style="86" customWidth="1"/>
    <col min="13899" max="13899" width="1.7109375" style="86" customWidth="1"/>
    <col min="13900" max="13900" width="2.5703125" style="86" customWidth="1"/>
    <col min="13901" max="13901" width="1.7109375" style="86" customWidth="1"/>
    <col min="13902" max="13902" width="8.7109375" style="86" customWidth="1"/>
    <col min="13903" max="13903" width="6.28515625" style="86" customWidth="1"/>
    <col min="13904" max="13904" width="2.140625" style="86" customWidth="1"/>
    <col min="13905" max="13908" width="1.7109375" style="86" customWidth="1"/>
    <col min="13909" max="13909" width="7.85546875" style="86" customWidth="1"/>
    <col min="13910" max="13910" width="8.42578125" style="86" customWidth="1"/>
    <col min="13911" max="13911" width="19.28515625" style="86" customWidth="1"/>
    <col min="13912" max="13912" width="1.28515625" style="86" customWidth="1"/>
    <col min="13913" max="13914" width="1" style="86" customWidth="1"/>
    <col min="13915" max="13915" width="2.140625" style="86" customWidth="1"/>
    <col min="13916" max="13916" width="7.5703125" style="86" customWidth="1"/>
    <col min="13917" max="13917" width="7.140625" style="86" customWidth="1"/>
    <col min="13918" max="13918" width="1.85546875" style="86" customWidth="1"/>
    <col min="13919" max="13919" width="5.7109375" style="86" customWidth="1"/>
    <col min="13920" max="13920" width="1" style="86" customWidth="1"/>
    <col min="13921" max="13921" width="8.7109375" style="86" customWidth="1"/>
    <col min="13922" max="13922" width="3.85546875" style="86" customWidth="1"/>
    <col min="13923" max="13923" width="1" style="86" customWidth="1"/>
    <col min="13924" max="13924" width="7.28515625" style="86" customWidth="1"/>
    <col min="13925" max="13925" width="1.85546875" style="86" customWidth="1"/>
    <col min="13926" max="13926" width="3.28515625" style="86" customWidth="1"/>
    <col min="13927" max="13927" width="1" style="86" customWidth="1"/>
    <col min="13928" max="13928" width="1.28515625" style="86" customWidth="1"/>
    <col min="13929" max="13929" width="4.5703125" style="86" customWidth="1"/>
    <col min="13930" max="13930" width="3.5703125" style="86" customWidth="1"/>
    <col min="13931" max="13931" width="6.5703125" style="86" customWidth="1"/>
    <col min="13932" max="13932" width="8.85546875" style="86"/>
    <col min="13933" max="13933" width="2.5703125" style="86" customWidth="1"/>
    <col min="13934" max="13934" width="4.28515625" style="86" customWidth="1"/>
    <col min="13935" max="13935" width="1.7109375" style="86" customWidth="1"/>
    <col min="13936" max="13936" width="2.5703125" style="86" customWidth="1"/>
    <col min="13937" max="13937" width="1.7109375" style="86" customWidth="1"/>
    <col min="13938" max="13938" width="8.7109375" style="86" customWidth="1"/>
    <col min="13939" max="13939" width="6.28515625" style="86" customWidth="1"/>
    <col min="13940" max="13940" width="2.140625" style="86" customWidth="1"/>
    <col min="13941" max="13944" width="1.7109375" style="86" customWidth="1"/>
    <col min="13945" max="13945" width="7.85546875" style="86" customWidth="1"/>
    <col min="13946" max="13946" width="8.42578125" style="86" customWidth="1"/>
    <col min="13947" max="13947" width="19.28515625" style="86" customWidth="1"/>
    <col min="13948" max="13948" width="1.28515625" style="86" customWidth="1"/>
    <col min="13949" max="13950" width="1" style="86" customWidth="1"/>
    <col min="13951" max="13951" width="2.140625" style="86" customWidth="1"/>
    <col min="13952" max="13952" width="7.5703125" style="86" customWidth="1"/>
    <col min="13953" max="13953" width="7.140625" style="86" customWidth="1"/>
    <col min="13954" max="13954" width="1.85546875" style="86" customWidth="1"/>
    <col min="13955" max="13955" width="5.7109375" style="86" customWidth="1"/>
    <col min="13956" max="13956" width="1" style="86" customWidth="1"/>
    <col min="13957" max="13957" width="8.7109375" style="86" customWidth="1"/>
    <col min="13958" max="13958" width="3.85546875" style="86" customWidth="1"/>
    <col min="13959" max="13959" width="1" style="86" customWidth="1"/>
    <col min="13960" max="13960" width="7.28515625" style="86" customWidth="1"/>
    <col min="13961" max="13961" width="1.85546875" style="86" customWidth="1"/>
    <col min="13962" max="13962" width="3.28515625" style="86" customWidth="1"/>
    <col min="13963" max="13963" width="1" style="86" customWidth="1"/>
    <col min="13964" max="13964" width="1.28515625" style="86" customWidth="1"/>
    <col min="13965" max="13965" width="4.5703125" style="86" customWidth="1"/>
    <col min="13966" max="13966" width="3.5703125" style="86" customWidth="1"/>
    <col min="13967" max="13967" width="6.5703125" style="86" customWidth="1"/>
    <col min="13968" max="13968" width="8.85546875" style="86"/>
    <col min="13969" max="13969" width="2.5703125" style="86" customWidth="1"/>
    <col min="13970" max="13970" width="4.28515625" style="86" customWidth="1"/>
    <col min="13971" max="13971" width="1.7109375" style="86" customWidth="1"/>
    <col min="13972" max="13972" width="2.5703125" style="86" customWidth="1"/>
    <col min="13973" max="13973" width="1.7109375" style="86" customWidth="1"/>
    <col min="13974" max="13974" width="8.7109375" style="86" customWidth="1"/>
    <col min="13975" max="13975" width="6.28515625" style="86" customWidth="1"/>
    <col min="13976" max="13976" width="2.140625" style="86" customWidth="1"/>
    <col min="13977" max="13980" width="1.7109375" style="86" customWidth="1"/>
    <col min="13981" max="13981" width="7.85546875" style="86" customWidth="1"/>
    <col min="13982" max="13982" width="8.42578125" style="86" customWidth="1"/>
    <col min="13983" max="13983" width="19.28515625" style="86" customWidth="1"/>
    <col min="13984" max="13984" width="1.28515625" style="86" customWidth="1"/>
    <col min="13985" max="13986" width="1" style="86" customWidth="1"/>
    <col min="13987" max="13987" width="2.140625" style="86" customWidth="1"/>
    <col min="13988" max="13988" width="7.5703125" style="86" customWidth="1"/>
    <col min="13989" max="13989" width="7.140625" style="86" customWidth="1"/>
    <col min="13990" max="13990" width="1.85546875" style="86" customWidth="1"/>
    <col min="13991" max="13991" width="5.7109375" style="86" customWidth="1"/>
    <col min="13992" max="13992" width="1" style="86" customWidth="1"/>
    <col min="13993" max="13993" width="8.7109375" style="86" customWidth="1"/>
    <col min="13994" max="13994" width="3.85546875" style="86" customWidth="1"/>
    <col min="13995" max="13995" width="1" style="86" customWidth="1"/>
    <col min="13996" max="13996" width="7.28515625" style="86" customWidth="1"/>
    <col min="13997" max="13997" width="1.85546875" style="86" customWidth="1"/>
    <col min="13998" max="13998" width="3.28515625" style="86" customWidth="1"/>
    <col min="13999" max="13999" width="1" style="86" customWidth="1"/>
    <col min="14000" max="14000" width="1.28515625" style="86" customWidth="1"/>
    <col min="14001" max="14001" width="4.5703125" style="86" customWidth="1"/>
    <col min="14002" max="14002" width="3.5703125" style="86" customWidth="1"/>
    <col min="14003" max="14003" width="6.5703125" style="86" customWidth="1"/>
    <col min="14004" max="14004" width="8.85546875" style="86"/>
    <col min="14005" max="14005" width="2.5703125" style="86" customWidth="1"/>
    <col min="14006" max="14006" width="4.28515625" style="86" customWidth="1"/>
    <col min="14007" max="14007" width="1.7109375" style="86" customWidth="1"/>
    <col min="14008" max="14008" width="2.5703125" style="86" customWidth="1"/>
    <col min="14009" max="14009" width="1.7109375" style="86" customWidth="1"/>
    <col min="14010" max="14010" width="8.7109375" style="86" customWidth="1"/>
    <col min="14011" max="14011" width="6.28515625" style="86" customWidth="1"/>
    <col min="14012" max="14012" width="2.140625" style="86" customWidth="1"/>
    <col min="14013" max="14016" width="1.7109375" style="86" customWidth="1"/>
    <col min="14017" max="14017" width="7.85546875" style="86" customWidth="1"/>
    <col min="14018" max="14018" width="8.42578125" style="86" customWidth="1"/>
    <col min="14019" max="14019" width="19.28515625" style="86" customWidth="1"/>
    <col min="14020" max="14020" width="1.28515625" style="86" customWidth="1"/>
    <col min="14021" max="14022" width="1" style="86" customWidth="1"/>
    <col min="14023" max="14023" width="2.140625" style="86" customWidth="1"/>
    <col min="14024" max="14024" width="7.5703125" style="86" customWidth="1"/>
    <col min="14025" max="14025" width="7.140625" style="86" customWidth="1"/>
    <col min="14026" max="14026" width="1.85546875" style="86" customWidth="1"/>
    <col min="14027" max="14027" width="5.7109375" style="86" customWidth="1"/>
    <col min="14028" max="14028" width="1" style="86" customWidth="1"/>
    <col min="14029" max="14029" width="8.7109375" style="86" customWidth="1"/>
    <col min="14030" max="14030" width="3.85546875" style="86" customWidth="1"/>
    <col min="14031" max="14031" width="1" style="86" customWidth="1"/>
    <col min="14032" max="14032" width="7.28515625" style="86" customWidth="1"/>
    <col min="14033" max="14033" width="1.85546875" style="86" customWidth="1"/>
    <col min="14034" max="14034" width="3.28515625" style="86" customWidth="1"/>
    <col min="14035" max="14035" width="1" style="86" customWidth="1"/>
    <col min="14036" max="14036" width="1.28515625" style="86" customWidth="1"/>
    <col min="14037" max="14037" width="4.5703125" style="86" customWidth="1"/>
    <col min="14038" max="14038" width="3.5703125" style="86" customWidth="1"/>
    <col min="14039" max="14039" width="6.5703125" style="86" customWidth="1"/>
    <col min="14040" max="14040" width="8.85546875" style="86"/>
    <col min="14041" max="14041" width="2.5703125" style="86" customWidth="1"/>
    <col min="14042" max="14042" width="4.28515625" style="86" customWidth="1"/>
    <col min="14043" max="14043" width="1.7109375" style="86" customWidth="1"/>
    <col min="14044" max="14044" width="2.5703125" style="86" customWidth="1"/>
    <col min="14045" max="14045" width="1.7109375" style="86" customWidth="1"/>
    <col min="14046" max="14046" width="8.7109375" style="86" customWidth="1"/>
    <col min="14047" max="14047" width="6.28515625" style="86" customWidth="1"/>
    <col min="14048" max="14048" width="2.140625" style="86" customWidth="1"/>
    <col min="14049" max="14052" width="1.7109375" style="86" customWidth="1"/>
    <col min="14053" max="14053" width="7.85546875" style="86" customWidth="1"/>
    <col min="14054" max="14054" width="8.42578125" style="86" customWidth="1"/>
    <col min="14055" max="14055" width="19.28515625" style="86" customWidth="1"/>
    <col min="14056" max="14056" width="1.28515625" style="86" customWidth="1"/>
    <col min="14057" max="14058" width="1" style="86" customWidth="1"/>
    <col min="14059" max="14059" width="2.140625" style="86" customWidth="1"/>
    <col min="14060" max="14060" width="7.5703125" style="86" customWidth="1"/>
    <col min="14061" max="14061" width="7.140625" style="86" customWidth="1"/>
    <col min="14062" max="14062" width="1.85546875" style="86" customWidth="1"/>
    <col min="14063" max="14063" width="5.7109375" style="86" customWidth="1"/>
    <col min="14064" max="14064" width="1" style="86" customWidth="1"/>
    <col min="14065" max="14065" width="8.7109375" style="86" customWidth="1"/>
    <col min="14066" max="14066" width="3.85546875" style="86" customWidth="1"/>
    <col min="14067" max="14067" width="1" style="86" customWidth="1"/>
    <col min="14068" max="14068" width="7.28515625" style="86" customWidth="1"/>
    <col min="14069" max="14069" width="1.85546875" style="86" customWidth="1"/>
    <col min="14070" max="14070" width="3.28515625" style="86" customWidth="1"/>
    <col min="14071" max="14071" width="1" style="86" customWidth="1"/>
    <col min="14072" max="14072" width="1.28515625" style="86" customWidth="1"/>
    <col min="14073" max="14073" width="4.5703125" style="86" customWidth="1"/>
    <col min="14074" max="14074" width="3.5703125" style="86" customWidth="1"/>
    <col min="14075" max="14075" width="6.5703125" style="86" customWidth="1"/>
    <col min="14076" max="14080" width="8.85546875" style="86"/>
    <col min="14081" max="14081" width="2.5703125" style="86" customWidth="1"/>
    <col min="14082" max="14082" width="4.28515625" style="86" customWidth="1"/>
    <col min="14083" max="14083" width="1.7109375" style="86" customWidth="1"/>
    <col min="14084" max="14084" width="2.5703125" style="86" customWidth="1"/>
    <col min="14085" max="14085" width="1.7109375" style="86" customWidth="1"/>
    <col min="14086" max="14086" width="8.7109375" style="86" customWidth="1"/>
    <col min="14087" max="14087" width="6.28515625" style="86" customWidth="1"/>
    <col min="14088" max="14088" width="2.140625" style="86" customWidth="1"/>
    <col min="14089" max="14092" width="1.7109375" style="86" customWidth="1"/>
    <col min="14093" max="14093" width="7.85546875" style="86" customWidth="1"/>
    <col min="14094" max="14094" width="8.42578125" style="86" customWidth="1"/>
    <col min="14095" max="14095" width="19.28515625" style="86" customWidth="1"/>
    <col min="14096" max="14096" width="1.28515625" style="86" customWidth="1"/>
    <col min="14097" max="14098" width="1" style="86" customWidth="1"/>
    <col min="14099" max="14099" width="2.140625" style="86" customWidth="1"/>
    <col min="14100" max="14100" width="7.5703125" style="86" customWidth="1"/>
    <col min="14101" max="14101" width="7.140625" style="86" customWidth="1"/>
    <col min="14102" max="14102" width="1.85546875" style="86" customWidth="1"/>
    <col min="14103" max="14103" width="5.7109375" style="86" customWidth="1"/>
    <col min="14104" max="14104" width="1" style="86" customWidth="1"/>
    <col min="14105" max="14105" width="8.7109375" style="86" customWidth="1"/>
    <col min="14106" max="14106" width="3.85546875" style="86" customWidth="1"/>
    <col min="14107" max="14107" width="1" style="86" customWidth="1"/>
    <col min="14108" max="14108" width="7.28515625" style="86" customWidth="1"/>
    <col min="14109" max="14109" width="1.85546875" style="86" customWidth="1"/>
    <col min="14110" max="14110" width="3.28515625" style="86" customWidth="1"/>
    <col min="14111" max="14111" width="1" style="86" customWidth="1"/>
    <col min="14112" max="14112" width="1.28515625" style="86" customWidth="1"/>
    <col min="14113" max="14113" width="4.5703125" style="86" customWidth="1"/>
    <col min="14114" max="14114" width="3.5703125" style="86" customWidth="1"/>
    <col min="14115" max="14115" width="6.5703125" style="86" customWidth="1"/>
    <col min="14116" max="14116" width="8.85546875" style="86"/>
    <col min="14117" max="14117" width="2.5703125" style="86" customWidth="1"/>
    <col min="14118" max="14118" width="4.28515625" style="86" customWidth="1"/>
    <col min="14119" max="14119" width="1.7109375" style="86" customWidth="1"/>
    <col min="14120" max="14120" width="2.5703125" style="86" customWidth="1"/>
    <col min="14121" max="14121" width="1.7109375" style="86" customWidth="1"/>
    <col min="14122" max="14122" width="8.7109375" style="86" customWidth="1"/>
    <col min="14123" max="14123" width="6.28515625" style="86" customWidth="1"/>
    <col min="14124" max="14124" width="2.140625" style="86" customWidth="1"/>
    <col min="14125" max="14128" width="1.7109375" style="86" customWidth="1"/>
    <col min="14129" max="14129" width="7.85546875" style="86" customWidth="1"/>
    <col min="14130" max="14130" width="8.42578125" style="86" customWidth="1"/>
    <col min="14131" max="14131" width="19.28515625" style="86" customWidth="1"/>
    <col min="14132" max="14132" width="1.28515625" style="86" customWidth="1"/>
    <col min="14133" max="14134" width="1" style="86" customWidth="1"/>
    <col min="14135" max="14135" width="2.140625" style="86" customWidth="1"/>
    <col min="14136" max="14136" width="7.5703125" style="86" customWidth="1"/>
    <col min="14137" max="14137" width="7.140625" style="86" customWidth="1"/>
    <col min="14138" max="14138" width="1.85546875" style="86" customWidth="1"/>
    <col min="14139" max="14139" width="5.7109375" style="86" customWidth="1"/>
    <col min="14140" max="14140" width="1" style="86" customWidth="1"/>
    <col min="14141" max="14141" width="8.7109375" style="86" customWidth="1"/>
    <col min="14142" max="14142" width="3.85546875" style="86" customWidth="1"/>
    <col min="14143" max="14143" width="1" style="86" customWidth="1"/>
    <col min="14144" max="14144" width="7.28515625" style="86" customWidth="1"/>
    <col min="14145" max="14145" width="1.85546875" style="86" customWidth="1"/>
    <col min="14146" max="14146" width="3.28515625" style="86" customWidth="1"/>
    <col min="14147" max="14147" width="1" style="86" customWidth="1"/>
    <col min="14148" max="14148" width="1.28515625" style="86" customWidth="1"/>
    <col min="14149" max="14149" width="4.5703125" style="86" customWidth="1"/>
    <col min="14150" max="14150" width="3.5703125" style="86" customWidth="1"/>
    <col min="14151" max="14151" width="6.5703125" style="86" customWidth="1"/>
    <col min="14152" max="14152" width="8.85546875" style="86"/>
    <col min="14153" max="14153" width="2.5703125" style="86" customWidth="1"/>
    <col min="14154" max="14154" width="4.28515625" style="86" customWidth="1"/>
    <col min="14155" max="14155" width="1.7109375" style="86" customWidth="1"/>
    <col min="14156" max="14156" width="2.5703125" style="86" customWidth="1"/>
    <col min="14157" max="14157" width="1.7109375" style="86" customWidth="1"/>
    <col min="14158" max="14158" width="8.7109375" style="86" customWidth="1"/>
    <col min="14159" max="14159" width="6.28515625" style="86" customWidth="1"/>
    <col min="14160" max="14160" width="2.140625" style="86" customWidth="1"/>
    <col min="14161" max="14164" width="1.7109375" style="86" customWidth="1"/>
    <col min="14165" max="14165" width="7.85546875" style="86" customWidth="1"/>
    <col min="14166" max="14166" width="8.42578125" style="86" customWidth="1"/>
    <col min="14167" max="14167" width="19.28515625" style="86" customWidth="1"/>
    <col min="14168" max="14168" width="1.28515625" style="86" customWidth="1"/>
    <col min="14169" max="14170" width="1" style="86" customWidth="1"/>
    <col min="14171" max="14171" width="2.140625" style="86" customWidth="1"/>
    <col min="14172" max="14172" width="7.5703125" style="86" customWidth="1"/>
    <col min="14173" max="14173" width="7.140625" style="86" customWidth="1"/>
    <col min="14174" max="14174" width="1.85546875" style="86" customWidth="1"/>
    <col min="14175" max="14175" width="5.7109375" style="86" customWidth="1"/>
    <col min="14176" max="14176" width="1" style="86" customWidth="1"/>
    <col min="14177" max="14177" width="8.7109375" style="86" customWidth="1"/>
    <col min="14178" max="14178" width="3.85546875" style="86" customWidth="1"/>
    <col min="14179" max="14179" width="1" style="86" customWidth="1"/>
    <col min="14180" max="14180" width="7.28515625" style="86" customWidth="1"/>
    <col min="14181" max="14181" width="1.85546875" style="86" customWidth="1"/>
    <col min="14182" max="14182" width="3.28515625" style="86" customWidth="1"/>
    <col min="14183" max="14183" width="1" style="86" customWidth="1"/>
    <col min="14184" max="14184" width="1.28515625" style="86" customWidth="1"/>
    <col min="14185" max="14185" width="4.5703125" style="86" customWidth="1"/>
    <col min="14186" max="14186" width="3.5703125" style="86" customWidth="1"/>
    <col min="14187" max="14187" width="6.5703125" style="86" customWidth="1"/>
    <col min="14188" max="14188" width="8.85546875" style="86"/>
    <col min="14189" max="14189" width="2.5703125" style="86" customWidth="1"/>
    <col min="14190" max="14190" width="4.28515625" style="86" customWidth="1"/>
    <col min="14191" max="14191" width="1.7109375" style="86" customWidth="1"/>
    <col min="14192" max="14192" width="2.5703125" style="86" customWidth="1"/>
    <col min="14193" max="14193" width="1.7109375" style="86" customWidth="1"/>
    <col min="14194" max="14194" width="8.7109375" style="86" customWidth="1"/>
    <col min="14195" max="14195" width="6.28515625" style="86" customWidth="1"/>
    <col min="14196" max="14196" width="2.140625" style="86" customWidth="1"/>
    <col min="14197" max="14200" width="1.7109375" style="86" customWidth="1"/>
    <col min="14201" max="14201" width="7.85546875" style="86" customWidth="1"/>
    <col min="14202" max="14202" width="8.42578125" style="86" customWidth="1"/>
    <col min="14203" max="14203" width="19.28515625" style="86" customWidth="1"/>
    <col min="14204" max="14204" width="1.28515625" style="86" customWidth="1"/>
    <col min="14205" max="14206" width="1" style="86" customWidth="1"/>
    <col min="14207" max="14207" width="2.140625" style="86" customWidth="1"/>
    <col min="14208" max="14208" width="7.5703125" style="86" customWidth="1"/>
    <col min="14209" max="14209" width="7.140625" style="86" customWidth="1"/>
    <col min="14210" max="14210" width="1.85546875" style="86" customWidth="1"/>
    <col min="14211" max="14211" width="5.7109375" style="86" customWidth="1"/>
    <col min="14212" max="14212" width="1" style="86" customWidth="1"/>
    <col min="14213" max="14213" width="8.7109375" style="86" customWidth="1"/>
    <col min="14214" max="14214" width="3.85546875" style="86" customWidth="1"/>
    <col min="14215" max="14215" width="1" style="86" customWidth="1"/>
    <col min="14216" max="14216" width="7.28515625" style="86" customWidth="1"/>
    <col min="14217" max="14217" width="1.85546875" style="86" customWidth="1"/>
    <col min="14218" max="14218" width="3.28515625" style="86" customWidth="1"/>
    <col min="14219" max="14219" width="1" style="86" customWidth="1"/>
    <col min="14220" max="14220" width="1.28515625" style="86" customWidth="1"/>
    <col min="14221" max="14221" width="4.5703125" style="86" customWidth="1"/>
    <col min="14222" max="14222" width="3.5703125" style="86" customWidth="1"/>
    <col min="14223" max="14223" width="6.5703125" style="86" customWidth="1"/>
    <col min="14224" max="14224" width="8.85546875" style="86"/>
    <col min="14225" max="14225" width="2.5703125" style="86" customWidth="1"/>
    <col min="14226" max="14226" width="4.28515625" style="86" customWidth="1"/>
    <col min="14227" max="14227" width="1.7109375" style="86" customWidth="1"/>
    <col min="14228" max="14228" width="2.5703125" style="86" customWidth="1"/>
    <col min="14229" max="14229" width="1.7109375" style="86" customWidth="1"/>
    <col min="14230" max="14230" width="8.7109375" style="86" customWidth="1"/>
    <col min="14231" max="14231" width="6.28515625" style="86" customWidth="1"/>
    <col min="14232" max="14232" width="2.140625" style="86" customWidth="1"/>
    <col min="14233" max="14236" width="1.7109375" style="86" customWidth="1"/>
    <col min="14237" max="14237" width="7.85546875" style="86" customWidth="1"/>
    <col min="14238" max="14238" width="8.42578125" style="86" customWidth="1"/>
    <col min="14239" max="14239" width="19.28515625" style="86" customWidth="1"/>
    <col min="14240" max="14240" width="1.28515625" style="86" customWidth="1"/>
    <col min="14241" max="14242" width="1" style="86" customWidth="1"/>
    <col min="14243" max="14243" width="2.140625" style="86" customWidth="1"/>
    <col min="14244" max="14244" width="7.5703125" style="86" customWidth="1"/>
    <col min="14245" max="14245" width="7.140625" style="86" customWidth="1"/>
    <col min="14246" max="14246" width="1.85546875" style="86" customWidth="1"/>
    <col min="14247" max="14247" width="5.7109375" style="86" customWidth="1"/>
    <col min="14248" max="14248" width="1" style="86" customWidth="1"/>
    <col min="14249" max="14249" width="8.7109375" style="86" customWidth="1"/>
    <col min="14250" max="14250" width="3.85546875" style="86" customWidth="1"/>
    <col min="14251" max="14251" width="1" style="86" customWidth="1"/>
    <col min="14252" max="14252" width="7.28515625" style="86" customWidth="1"/>
    <col min="14253" max="14253" width="1.85546875" style="86" customWidth="1"/>
    <col min="14254" max="14254" width="3.28515625" style="86" customWidth="1"/>
    <col min="14255" max="14255" width="1" style="86" customWidth="1"/>
    <col min="14256" max="14256" width="1.28515625" style="86" customWidth="1"/>
    <col min="14257" max="14257" width="4.5703125" style="86" customWidth="1"/>
    <col min="14258" max="14258" width="3.5703125" style="86" customWidth="1"/>
    <col min="14259" max="14259" width="6.5703125" style="86" customWidth="1"/>
    <col min="14260" max="14260" width="8.85546875" style="86"/>
    <col min="14261" max="14261" width="2.5703125" style="86" customWidth="1"/>
    <col min="14262" max="14262" width="4.28515625" style="86" customWidth="1"/>
    <col min="14263" max="14263" width="1.7109375" style="86" customWidth="1"/>
    <col min="14264" max="14264" width="2.5703125" style="86" customWidth="1"/>
    <col min="14265" max="14265" width="1.7109375" style="86" customWidth="1"/>
    <col min="14266" max="14266" width="8.7109375" style="86" customWidth="1"/>
    <col min="14267" max="14267" width="6.28515625" style="86" customWidth="1"/>
    <col min="14268" max="14268" width="2.140625" style="86" customWidth="1"/>
    <col min="14269" max="14272" width="1.7109375" style="86" customWidth="1"/>
    <col min="14273" max="14273" width="7.85546875" style="86" customWidth="1"/>
    <col min="14274" max="14274" width="8.42578125" style="86" customWidth="1"/>
    <col min="14275" max="14275" width="19.28515625" style="86" customWidth="1"/>
    <col min="14276" max="14276" width="1.28515625" style="86" customWidth="1"/>
    <col min="14277" max="14278" width="1" style="86" customWidth="1"/>
    <col min="14279" max="14279" width="2.140625" style="86" customWidth="1"/>
    <col min="14280" max="14280" width="7.5703125" style="86" customWidth="1"/>
    <col min="14281" max="14281" width="7.140625" style="86" customWidth="1"/>
    <col min="14282" max="14282" width="1.85546875" style="86" customWidth="1"/>
    <col min="14283" max="14283" width="5.7109375" style="86" customWidth="1"/>
    <col min="14284" max="14284" width="1" style="86" customWidth="1"/>
    <col min="14285" max="14285" width="8.7109375" style="86" customWidth="1"/>
    <col min="14286" max="14286" width="3.85546875" style="86" customWidth="1"/>
    <col min="14287" max="14287" width="1" style="86" customWidth="1"/>
    <col min="14288" max="14288" width="7.28515625" style="86" customWidth="1"/>
    <col min="14289" max="14289" width="1.85546875" style="86" customWidth="1"/>
    <col min="14290" max="14290" width="3.28515625" style="86" customWidth="1"/>
    <col min="14291" max="14291" width="1" style="86" customWidth="1"/>
    <col min="14292" max="14292" width="1.28515625" style="86" customWidth="1"/>
    <col min="14293" max="14293" width="4.5703125" style="86" customWidth="1"/>
    <col min="14294" max="14294" width="3.5703125" style="86" customWidth="1"/>
    <col min="14295" max="14295" width="6.5703125" style="86" customWidth="1"/>
    <col min="14296" max="14296" width="8.85546875" style="86"/>
    <col min="14297" max="14297" width="2.5703125" style="86" customWidth="1"/>
    <col min="14298" max="14298" width="4.28515625" style="86" customWidth="1"/>
    <col min="14299" max="14299" width="1.7109375" style="86" customWidth="1"/>
    <col min="14300" max="14300" width="2.5703125" style="86" customWidth="1"/>
    <col min="14301" max="14301" width="1.7109375" style="86" customWidth="1"/>
    <col min="14302" max="14302" width="8.7109375" style="86" customWidth="1"/>
    <col min="14303" max="14303" width="6.28515625" style="86" customWidth="1"/>
    <col min="14304" max="14304" width="2.140625" style="86" customWidth="1"/>
    <col min="14305" max="14308" width="1.7109375" style="86" customWidth="1"/>
    <col min="14309" max="14309" width="7.85546875" style="86" customWidth="1"/>
    <col min="14310" max="14310" width="8.42578125" style="86" customWidth="1"/>
    <col min="14311" max="14311" width="19.28515625" style="86" customWidth="1"/>
    <col min="14312" max="14312" width="1.28515625" style="86" customWidth="1"/>
    <col min="14313" max="14314" width="1" style="86" customWidth="1"/>
    <col min="14315" max="14315" width="2.140625" style="86" customWidth="1"/>
    <col min="14316" max="14316" width="7.5703125" style="86" customWidth="1"/>
    <col min="14317" max="14317" width="7.140625" style="86" customWidth="1"/>
    <col min="14318" max="14318" width="1.85546875" style="86" customWidth="1"/>
    <col min="14319" max="14319" width="5.7109375" style="86" customWidth="1"/>
    <col min="14320" max="14320" width="1" style="86" customWidth="1"/>
    <col min="14321" max="14321" width="8.7109375" style="86" customWidth="1"/>
    <col min="14322" max="14322" width="3.85546875" style="86" customWidth="1"/>
    <col min="14323" max="14323" width="1" style="86" customWidth="1"/>
    <col min="14324" max="14324" width="7.28515625" style="86" customWidth="1"/>
    <col min="14325" max="14325" width="1.85546875" style="86" customWidth="1"/>
    <col min="14326" max="14326" width="3.28515625" style="86" customWidth="1"/>
    <col min="14327" max="14327" width="1" style="86" customWidth="1"/>
    <col min="14328" max="14328" width="1.28515625" style="86" customWidth="1"/>
    <col min="14329" max="14329" width="4.5703125" style="86" customWidth="1"/>
    <col min="14330" max="14330" width="3.5703125" style="86" customWidth="1"/>
    <col min="14331" max="14331" width="6.5703125" style="86" customWidth="1"/>
    <col min="14332" max="14336" width="8.85546875" style="86"/>
    <col min="14337" max="14337" width="2.5703125" style="86" customWidth="1"/>
    <col min="14338" max="14338" width="4.28515625" style="86" customWidth="1"/>
    <col min="14339" max="14339" width="1.7109375" style="86" customWidth="1"/>
    <col min="14340" max="14340" width="2.5703125" style="86" customWidth="1"/>
    <col min="14341" max="14341" width="1.7109375" style="86" customWidth="1"/>
    <col min="14342" max="14342" width="8.7109375" style="86" customWidth="1"/>
    <col min="14343" max="14343" width="6.28515625" style="86" customWidth="1"/>
    <col min="14344" max="14344" width="2.140625" style="86" customWidth="1"/>
    <col min="14345" max="14348" width="1.7109375" style="86" customWidth="1"/>
    <col min="14349" max="14349" width="7.85546875" style="86" customWidth="1"/>
    <col min="14350" max="14350" width="8.42578125" style="86" customWidth="1"/>
    <col min="14351" max="14351" width="19.28515625" style="86" customWidth="1"/>
    <col min="14352" max="14352" width="1.28515625" style="86" customWidth="1"/>
    <col min="14353" max="14354" width="1" style="86" customWidth="1"/>
    <col min="14355" max="14355" width="2.140625" style="86" customWidth="1"/>
    <col min="14356" max="14356" width="7.5703125" style="86" customWidth="1"/>
    <col min="14357" max="14357" width="7.140625" style="86" customWidth="1"/>
    <col min="14358" max="14358" width="1.85546875" style="86" customWidth="1"/>
    <col min="14359" max="14359" width="5.7109375" style="86" customWidth="1"/>
    <col min="14360" max="14360" width="1" style="86" customWidth="1"/>
    <col min="14361" max="14361" width="8.7109375" style="86" customWidth="1"/>
    <col min="14362" max="14362" width="3.85546875" style="86" customWidth="1"/>
    <col min="14363" max="14363" width="1" style="86" customWidth="1"/>
    <col min="14364" max="14364" width="7.28515625" style="86" customWidth="1"/>
    <col min="14365" max="14365" width="1.85546875" style="86" customWidth="1"/>
    <col min="14366" max="14366" width="3.28515625" style="86" customWidth="1"/>
    <col min="14367" max="14367" width="1" style="86" customWidth="1"/>
    <col min="14368" max="14368" width="1.28515625" style="86" customWidth="1"/>
    <col min="14369" max="14369" width="4.5703125" style="86" customWidth="1"/>
    <col min="14370" max="14370" width="3.5703125" style="86" customWidth="1"/>
    <col min="14371" max="14371" width="6.5703125" style="86" customWidth="1"/>
    <col min="14372" max="14372" width="8.85546875" style="86"/>
    <col min="14373" max="14373" width="2.5703125" style="86" customWidth="1"/>
    <col min="14374" max="14374" width="4.28515625" style="86" customWidth="1"/>
    <col min="14375" max="14375" width="1.7109375" style="86" customWidth="1"/>
    <col min="14376" max="14376" width="2.5703125" style="86" customWidth="1"/>
    <col min="14377" max="14377" width="1.7109375" style="86" customWidth="1"/>
    <col min="14378" max="14378" width="8.7109375" style="86" customWidth="1"/>
    <col min="14379" max="14379" width="6.28515625" style="86" customWidth="1"/>
    <col min="14380" max="14380" width="2.140625" style="86" customWidth="1"/>
    <col min="14381" max="14384" width="1.7109375" style="86" customWidth="1"/>
    <col min="14385" max="14385" width="7.85546875" style="86" customWidth="1"/>
    <col min="14386" max="14386" width="8.42578125" style="86" customWidth="1"/>
    <col min="14387" max="14387" width="19.28515625" style="86" customWidth="1"/>
    <col min="14388" max="14388" width="1.28515625" style="86" customWidth="1"/>
    <col min="14389" max="14390" width="1" style="86" customWidth="1"/>
    <col min="14391" max="14391" width="2.140625" style="86" customWidth="1"/>
    <col min="14392" max="14392" width="7.5703125" style="86" customWidth="1"/>
    <col min="14393" max="14393" width="7.140625" style="86" customWidth="1"/>
    <col min="14394" max="14394" width="1.85546875" style="86" customWidth="1"/>
    <col min="14395" max="14395" width="5.7109375" style="86" customWidth="1"/>
    <col min="14396" max="14396" width="1" style="86" customWidth="1"/>
    <col min="14397" max="14397" width="8.7109375" style="86" customWidth="1"/>
    <col min="14398" max="14398" width="3.85546875" style="86" customWidth="1"/>
    <col min="14399" max="14399" width="1" style="86" customWidth="1"/>
    <col min="14400" max="14400" width="7.28515625" style="86" customWidth="1"/>
    <col min="14401" max="14401" width="1.85546875" style="86" customWidth="1"/>
    <col min="14402" max="14402" width="3.28515625" style="86" customWidth="1"/>
    <col min="14403" max="14403" width="1" style="86" customWidth="1"/>
    <col min="14404" max="14404" width="1.28515625" style="86" customWidth="1"/>
    <col min="14405" max="14405" width="4.5703125" style="86" customWidth="1"/>
    <col min="14406" max="14406" width="3.5703125" style="86" customWidth="1"/>
    <col min="14407" max="14407" width="6.5703125" style="86" customWidth="1"/>
    <col min="14408" max="14408" width="8.85546875" style="86"/>
    <col min="14409" max="14409" width="2.5703125" style="86" customWidth="1"/>
    <col min="14410" max="14410" width="4.28515625" style="86" customWidth="1"/>
    <col min="14411" max="14411" width="1.7109375" style="86" customWidth="1"/>
    <col min="14412" max="14412" width="2.5703125" style="86" customWidth="1"/>
    <col min="14413" max="14413" width="1.7109375" style="86" customWidth="1"/>
    <col min="14414" max="14414" width="8.7109375" style="86" customWidth="1"/>
    <col min="14415" max="14415" width="6.28515625" style="86" customWidth="1"/>
    <col min="14416" max="14416" width="2.140625" style="86" customWidth="1"/>
    <col min="14417" max="14420" width="1.7109375" style="86" customWidth="1"/>
    <col min="14421" max="14421" width="7.85546875" style="86" customWidth="1"/>
    <col min="14422" max="14422" width="8.42578125" style="86" customWidth="1"/>
    <col min="14423" max="14423" width="19.28515625" style="86" customWidth="1"/>
    <col min="14424" max="14424" width="1.28515625" style="86" customWidth="1"/>
    <col min="14425" max="14426" width="1" style="86" customWidth="1"/>
    <col min="14427" max="14427" width="2.140625" style="86" customWidth="1"/>
    <col min="14428" max="14428" width="7.5703125" style="86" customWidth="1"/>
    <col min="14429" max="14429" width="7.140625" style="86" customWidth="1"/>
    <col min="14430" max="14430" width="1.85546875" style="86" customWidth="1"/>
    <col min="14431" max="14431" width="5.7109375" style="86" customWidth="1"/>
    <col min="14432" max="14432" width="1" style="86" customWidth="1"/>
    <col min="14433" max="14433" width="8.7109375" style="86" customWidth="1"/>
    <col min="14434" max="14434" width="3.85546875" style="86" customWidth="1"/>
    <col min="14435" max="14435" width="1" style="86" customWidth="1"/>
    <col min="14436" max="14436" width="7.28515625" style="86" customWidth="1"/>
    <col min="14437" max="14437" width="1.85546875" style="86" customWidth="1"/>
    <col min="14438" max="14438" width="3.28515625" style="86" customWidth="1"/>
    <col min="14439" max="14439" width="1" style="86" customWidth="1"/>
    <col min="14440" max="14440" width="1.28515625" style="86" customWidth="1"/>
    <col min="14441" max="14441" width="4.5703125" style="86" customWidth="1"/>
    <col min="14442" max="14442" width="3.5703125" style="86" customWidth="1"/>
    <col min="14443" max="14443" width="6.5703125" style="86" customWidth="1"/>
    <col min="14444" max="14444" width="8.85546875" style="86"/>
    <col min="14445" max="14445" width="2.5703125" style="86" customWidth="1"/>
    <col min="14446" max="14446" width="4.28515625" style="86" customWidth="1"/>
    <col min="14447" max="14447" width="1.7109375" style="86" customWidth="1"/>
    <col min="14448" max="14448" width="2.5703125" style="86" customWidth="1"/>
    <col min="14449" max="14449" width="1.7109375" style="86" customWidth="1"/>
    <col min="14450" max="14450" width="8.7109375" style="86" customWidth="1"/>
    <col min="14451" max="14451" width="6.28515625" style="86" customWidth="1"/>
    <col min="14452" max="14452" width="2.140625" style="86" customWidth="1"/>
    <col min="14453" max="14456" width="1.7109375" style="86" customWidth="1"/>
    <col min="14457" max="14457" width="7.85546875" style="86" customWidth="1"/>
    <col min="14458" max="14458" width="8.42578125" style="86" customWidth="1"/>
    <col min="14459" max="14459" width="19.28515625" style="86" customWidth="1"/>
    <col min="14460" max="14460" width="1.28515625" style="86" customWidth="1"/>
    <col min="14461" max="14462" width="1" style="86" customWidth="1"/>
    <col min="14463" max="14463" width="2.140625" style="86" customWidth="1"/>
    <col min="14464" max="14464" width="7.5703125" style="86" customWidth="1"/>
    <col min="14465" max="14465" width="7.140625" style="86" customWidth="1"/>
    <col min="14466" max="14466" width="1.85546875" style="86" customWidth="1"/>
    <col min="14467" max="14467" width="5.7109375" style="86" customWidth="1"/>
    <col min="14468" max="14468" width="1" style="86" customWidth="1"/>
    <col min="14469" max="14469" width="8.7109375" style="86" customWidth="1"/>
    <col min="14470" max="14470" width="3.85546875" style="86" customWidth="1"/>
    <col min="14471" max="14471" width="1" style="86" customWidth="1"/>
    <col min="14472" max="14472" width="7.28515625" style="86" customWidth="1"/>
    <col min="14473" max="14473" width="1.85546875" style="86" customWidth="1"/>
    <col min="14474" max="14474" width="3.28515625" style="86" customWidth="1"/>
    <col min="14475" max="14475" width="1" style="86" customWidth="1"/>
    <col min="14476" max="14476" width="1.28515625" style="86" customWidth="1"/>
    <col min="14477" max="14477" width="4.5703125" style="86" customWidth="1"/>
    <col min="14478" max="14478" width="3.5703125" style="86" customWidth="1"/>
    <col min="14479" max="14479" width="6.5703125" style="86" customWidth="1"/>
    <col min="14480" max="14480" width="8.85546875" style="86"/>
    <col min="14481" max="14481" width="2.5703125" style="86" customWidth="1"/>
    <col min="14482" max="14482" width="4.28515625" style="86" customWidth="1"/>
    <col min="14483" max="14483" width="1.7109375" style="86" customWidth="1"/>
    <col min="14484" max="14484" width="2.5703125" style="86" customWidth="1"/>
    <col min="14485" max="14485" width="1.7109375" style="86" customWidth="1"/>
    <col min="14486" max="14486" width="8.7109375" style="86" customWidth="1"/>
    <col min="14487" max="14487" width="6.28515625" style="86" customWidth="1"/>
    <col min="14488" max="14488" width="2.140625" style="86" customWidth="1"/>
    <col min="14489" max="14492" width="1.7109375" style="86" customWidth="1"/>
    <col min="14493" max="14493" width="7.85546875" style="86" customWidth="1"/>
    <col min="14494" max="14494" width="8.42578125" style="86" customWidth="1"/>
    <col min="14495" max="14495" width="19.28515625" style="86" customWidth="1"/>
    <col min="14496" max="14496" width="1.28515625" style="86" customWidth="1"/>
    <col min="14497" max="14498" width="1" style="86" customWidth="1"/>
    <col min="14499" max="14499" width="2.140625" style="86" customWidth="1"/>
    <col min="14500" max="14500" width="7.5703125" style="86" customWidth="1"/>
    <col min="14501" max="14501" width="7.140625" style="86" customWidth="1"/>
    <col min="14502" max="14502" width="1.85546875" style="86" customWidth="1"/>
    <col min="14503" max="14503" width="5.7109375" style="86" customWidth="1"/>
    <col min="14504" max="14504" width="1" style="86" customWidth="1"/>
    <col min="14505" max="14505" width="8.7109375" style="86" customWidth="1"/>
    <col min="14506" max="14506" width="3.85546875" style="86" customWidth="1"/>
    <col min="14507" max="14507" width="1" style="86" customWidth="1"/>
    <col min="14508" max="14508" width="7.28515625" style="86" customWidth="1"/>
    <col min="14509" max="14509" width="1.85546875" style="86" customWidth="1"/>
    <col min="14510" max="14510" width="3.28515625" style="86" customWidth="1"/>
    <col min="14511" max="14511" width="1" style="86" customWidth="1"/>
    <col min="14512" max="14512" width="1.28515625" style="86" customWidth="1"/>
    <col min="14513" max="14513" width="4.5703125" style="86" customWidth="1"/>
    <col min="14514" max="14514" width="3.5703125" style="86" customWidth="1"/>
    <col min="14515" max="14515" width="6.5703125" style="86" customWidth="1"/>
    <col min="14516" max="14516" width="8.85546875" style="86"/>
    <col min="14517" max="14517" width="2.5703125" style="86" customWidth="1"/>
    <col min="14518" max="14518" width="4.28515625" style="86" customWidth="1"/>
    <col min="14519" max="14519" width="1.7109375" style="86" customWidth="1"/>
    <col min="14520" max="14520" width="2.5703125" style="86" customWidth="1"/>
    <col min="14521" max="14521" width="1.7109375" style="86" customWidth="1"/>
    <col min="14522" max="14522" width="8.7109375" style="86" customWidth="1"/>
    <col min="14523" max="14523" width="6.28515625" style="86" customWidth="1"/>
    <col min="14524" max="14524" width="2.140625" style="86" customWidth="1"/>
    <col min="14525" max="14528" width="1.7109375" style="86" customWidth="1"/>
    <col min="14529" max="14529" width="7.85546875" style="86" customWidth="1"/>
    <col min="14530" max="14530" width="8.42578125" style="86" customWidth="1"/>
    <col min="14531" max="14531" width="19.28515625" style="86" customWidth="1"/>
    <col min="14532" max="14532" width="1.28515625" style="86" customWidth="1"/>
    <col min="14533" max="14534" width="1" style="86" customWidth="1"/>
    <col min="14535" max="14535" width="2.140625" style="86" customWidth="1"/>
    <col min="14536" max="14536" width="7.5703125" style="86" customWidth="1"/>
    <col min="14537" max="14537" width="7.140625" style="86" customWidth="1"/>
    <col min="14538" max="14538" width="1.85546875" style="86" customWidth="1"/>
    <col min="14539" max="14539" width="5.7109375" style="86" customWidth="1"/>
    <col min="14540" max="14540" width="1" style="86" customWidth="1"/>
    <col min="14541" max="14541" width="8.7109375" style="86" customWidth="1"/>
    <col min="14542" max="14542" width="3.85546875" style="86" customWidth="1"/>
    <col min="14543" max="14543" width="1" style="86" customWidth="1"/>
    <col min="14544" max="14544" width="7.28515625" style="86" customWidth="1"/>
    <col min="14545" max="14545" width="1.85546875" style="86" customWidth="1"/>
    <col min="14546" max="14546" width="3.28515625" style="86" customWidth="1"/>
    <col min="14547" max="14547" width="1" style="86" customWidth="1"/>
    <col min="14548" max="14548" width="1.28515625" style="86" customWidth="1"/>
    <col min="14549" max="14549" width="4.5703125" style="86" customWidth="1"/>
    <col min="14550" max="14550" width="3.5703125" style="86" customWidth="1"/>
    <col min="14551" max="14551" width="6.5703125" style="86" customWidth="1"/>
    <col min="14552" max="14552" width="8.85546875" style="86"/>
    <col min="14553" max="14553" width="2.5703125" style="86" customWidth="1"/>
    <col min="14554" max="14554" width="4.28515625" style="86" customWidth="1"/>
    <col min="14555" max="14555" width="1.7109375" style="86" customWidth="1"/>
    <col min="14556" max="14556" width="2.5703125" style="86" customWidth="1"/>
    <col min="14557" max="14557" width="1.7109375" style="86" customWidth="1"/>
    <col min="14558" max="14558" width="8.7109375" style="86" customWidth="1"/>
    <col min="14559" max="14559" width="6.28515625" style="86" customWidth="1"/>
    <col min="14560" max="14560" width="2.140625" style="86" customWidth="1"/>
    <col min="14561" max="14564" width="1.7109375" style="86" customWidth="1"/>
    <col min="14565" max="14565" width="7.85546875" style="86" customWidth="1"/>
    <col min="14566" max="14566" width="8.42578125" style="86" customWidth="1"/>
    <col min="14567" max="14567" width="19.28515625" style="86" customWidth="1"/>
    <col min="14568" max="14568" width="1.28515625" style="86" customWidth="1"/>
    <col min="14569" max="14570" width="1" style="86" customWidth="1"/>
    <col min="14571" max="14571" width="2.140625" style="86" customWidth="1"/>
    <col min="14572" max="14572" width="7.5703125" style="86" customWidth="1"/>
    <col min="14573" max="14573" width="7.140625" style="86" customWidth="1"/>
    <col min="14574" max="14574" width="1.85546875" style="86" customWidth="1"/>
    <col min="14575" max="14575" width="5.7109375" style="86" customWidth="1"/>
    <col min="14576" max="14576" width="1" style="86" customWidth="1"/>
    <col min="14577" max="14577" width="8.7109375" style="86" customWidth="1"/>
    <col min="14578" max="14578" width="3.85546875" style="86" customWidth="1"/>
    <col min="14579" max="14579" width="1" style="86" customWidth="1"/>
    <col min="14580" max="14580" width="7.28515625" style="86" customWidth="1"/>
    <col min="14581" max="14581" width="1.85546875" style="86" customWidth="1"/>
    <col min="14582" max="14582" width="3.28515625" style="86" customWidth="1"/>
    <col min="14583" max="14583" width="1" style="86" customWidth="1"/>
    <col min="14584" max="14584" width="1.28515625" style="86" customWidth="1"/>
    <col min="14585" max="14585" width="4.5703125" style="86" customWidth="1"/>
    <col min="14586" max="14586" width="3.5703125" style="86" customWidth="1"/>
    <col min="14587" max="14587" width="6.5703125" style="86" customWidth="1"/>
    <col min="14588" max="14592" width="8.85546875" style="86"/>
    <col min="14593" max="14593" width="2.5703125" style="86" customWidth="1"/>
    <col min="14594" max="14594" width="4.28515625" style="86" customWidth="1"/>
    <col min="14595" max="14595" width="1.7109375" style="86" customWidth="1"/>
    <col min="14596" max="14596" width="2.5703125" style="86" customWidth="1"/>
    <col min="14597" max="14597" width="1.7109375" style="86" customWidth="1"/>
    <col min="14598" max="14598" width="8.7109375" style="86" customWidth="1"/>
    <col min="14599" max="14599" width="6.28515625" style="86" customWidth="1"/>
    <col min="14600" max="14600" width="2.140625" style="86" customWidth="1"/>
    <col min="14601" max="14604" width="1.7109375" style="86" customWidth="1"/>
    <col min="14605" max="14605" width="7.85546875" style="86" customWidth="1"/>
    <col min="14606" max="14606" width="8.42578125" style="86" customWidth="1"/>
    <col min="14607" max="14607" width="19.28515625" style="86" customWidth="1"/>
    <col min="14608" max="14608" width="1.28515625" style="86" customWidth="1"/>
    <col min="14609" max="14610" width="1" style="86" customWidth="1"/>
    <col min="14611" max="14611" width="2.140625" style="86" customWidth="1"/>
    <col min="14612" max="14612" width="7.5703125" style="86" customWidth="1"/>
    <col min="14613" max="14613" width="7.140625" style="86" customWidth="1"/>
    <col min="14614" max="14614" width="1.85546875" style="86" customWidth="1"/>
    <col min="14615" max="14615" width="5.7109375" style="86" customWidth="1"/>
    <col min="14616" max="14616" width="1" style="86" customWidth="1"/>
    <col min="14617" max="14617" width="8.7109375" style="86" customWidth="1"/>
    <col min="14618" max="14618" width="3.85546875" style="86" customWidth="1"/>
    <col min="14619" max="14619" width="1" style="86" customWidth="1"/>
    <col min="14620" max="14620" width="7.28515625" style="86" customWidth="1"/>
    <col min="14621" max="14621" width="1.85546875" style="86" customWidth="1"/>
    <col min="14622" max="14622" width="3.28515625" style="86" customWidth="1"/>
    <col min="14623" max="14623" width="1" style="86" customWidth="1"/>
    <col min="14624" max="14624" width="1.28515625" style="86" customWidth="1"/>
    <col min="14625" max="14625" width="4.5703125" style="86" customWidth="1"/>
    <col min="14626" max="14626" width="3.5703125" style="86" customWidth="1"/>
    <col min="14627" max="14627" width="6.5703125" style="86" customWidth="1"/>
    <col min="14628" max="14628" width="8.85546875" style="86"/>
    <col min="14629" max="14629" width="2.5703125" style="86" customWidth="1"/>
    <col min="14630" max="14630" width="4.28515625" style="86" customWidth="1"/>
    <col min="14631" max="14631" width="1.7109375" style="86" customWidth="1"/>
    <col min="14632" max="14632" width="2.5703125" style="86" customWidth="1"/>
    <col min="14633" max="14633" width="1.7109375" style="86" customWidth="1"/>
    <col min="14634" max="14634" width="8.7109375" style="86" customWidth="1"/>
    <col min="14635" max="14635" width="6.28515625" style="86" customWidth="1"/>
    <col min="14636" max="14636" width="2.140625" style="86" customWidth="1"/>
    <col min="14637" max="14640" width="1.7109375" style="86" customWidth="1"/>
    <col min="14641" max="14641" width="7.85546875" style="86" customWidth="1"/>
    <col min="14642" max="14642" width="8.42578125" style="86" customWidth="1"/>
    <col min="14643" max="14643" width="19.28515625" style="86" customWidth="1"/>
    <col min="14644" max="14644" width="1.28515625" style="86" customWidth="1"/>
    <col min="14645" max="14646" width="1" style="86" customWidth="1"/>
    <col min="14647" max="14647" width="2.140625" style="86" customWidth="1"/>
    <col min="14648" max="14648" width="7.5703125" style="86" customWidth="1"/>
    <col min="14649" max="14649" width="7.140625" style="86" customWidth="1"/>
    <col min="14650" max="14650" width="1.85546875" style="86" customWidth="1"/>
    <col min="14651" max="14651" width="5.7109375" style="86" customWidth="1"/>
    <col min="14652" max="14652" width="1" style="86" customWidth="1"/>
    <col min="14653" max="14653" width="8.7109375" style="86" customWidth="1"/>
    <col min="14654" max="14654" width="3.85546875" style="86" customWidth="1"/>
    <col min="14655" max="14655" width="1" style="86" customWidth="1"/>
    <col min="14656" max="14656" width="7.28515625" style="86" customWidth="1"/>
    <col min="14657" max="14657" width="1.85546875" style="86" customWidth="1"/>
    <col min="14658" max="14658" width="3.28515625" style="86" customWidth="1"/>
    <col min="14659" max="14659" width="1" style="86" customWidth="1"/>
    <col min="14660" max="14660" width="1.28515625" style="86" customWidth="1"/>
    <col min="14661" max="14661" width="4.5703125" style="86" customWidth="1"/>
    <col min="14662" max="14662" width="3.5703125" style="86" customWidth="1"/>
    <col min="14663" max="14663" width="6.5703125" style="86" customWidth="1"/>
    <col min="14664" max="14664" width="8.85546875" style="86"/>
    <col min="14665" max="14665" width="2.5703125" style="86" customWidth="1"/>
    <col min="14666" max="14666" width="4.28515625" style="86" customWidth="1"/>
    <col min="14667" max="14667" width="1.7109375" style="86" customWidth="1"/>
    <col min="14668" max="14668" width="2.5703125" style="86" customWidth="1"/>
    <col min="14669" max="14669" width="1.7109375" style="86" customWidth="1"/>
    <col min="14670" max="14670" width="8.7109375" style="86" customWidth="1"/>
    <col min="14671" max="14671" width="6.28515625" style="86" customWidth="1"/>
    <col min="14672" max="14672" width="2.140625" style="86" customWidth="1"/>
    <col min="14673" max="14676" width="1.7109375" style="86" customWidth="1"/>
    <col min="14677" max="14677" width="7.85546875" style="86" customWidth="1"/>
    <col min="14678" max="14678" width="8.42578125" style="86" customWidth="1"/>
    <col min="14679" max="14679" width="19.28515625" style="86" customWidth="1"/>
    <col min="14680" max="14680" width="1.28515625" style="86" customWidth="1"/>
    <col min="14681" max="14682" width="1" style="86" customWidth="1"/>
    <col min="14683" max="14683" width="2.140625" style="86" customWidth="1"/>
    <col min="14684" max="14684" width="7.5703125" style="86" customWidth="1"/>
    <col min="14685" max="14685" width="7.140625" style="86" customWidth="1"/>
    <col min="14686" max="14686" width="1.85546875" style="86" customWidth="1"/>
    <col min="14687" max="14687" width="5.7109375" style="86" customWidth="1"/>
    <col min="14688" max="14688" width="1" style="86" customWidth="1"/>
    <col min="14689" max="14689" width="8.7109375" style="86" customWidth="1"/>
    <col min="14690" max="14690" width="3.85546875" style="86" customWidth="1"/>
    <col min="14691" max="14691" width="1" style="86" customWidth="1"/>
    <col min="14692" max="14692" width="7.28515625" style="86" customWidth="1"/>
    <col min="14693" max="14693" width="1.85546875" style="86" customWidth="1"/>
    <col min="14694" max="14694" width="3.28515625" style="86" customWidth="1"/>
    <col min="14695" max="14695" width="1" style="86" customWidth="1"/>
    <col min="14696" max="14696" width="1.28515625" style="86" customWidth="1"/>
    <col min="14697" max="14697" width="4.5703125" style="86" customWidth="1"/>
    <col min="14698" max="14698" width="3.5703125" style="86" customWidth="1"/>
    <col min="14699" max="14699" width="6.5703125" style="86" customWidth="1"/>
    <col min="14700" max="14700" width="8.85546875" style="86"/>
    <col min="14701" max="14701" width="2.5703125" style="86" customWidth="1"/>
    <col min="14702" max="14702" width="4.28515625" style="86" customWidth="1"/>
    <col min="14703" max="14703" width="1.7109375" style="86" customWidth="1"/>
    <col min="14704" max="14704" width="2.5703125" style="86" customWidth="1"/>
    <col min="14705" max="14705" width="1.7109375" style="86" customWidth="1"/>
    <col min="14706" max="14706" width="8.7109375" style="86" customWidth="1"/>
    <col min="14707" max="14707" width="6.28515625" style="86" customWidth="1"/>
    <col min="14708" max="14708" width="2.140625" style="86" customWidth="1"/>
    <col min="14709" max="14712" width="1.7109375" style="86" customWidth="1"/>
    <col min="14713" max="14713" width="7.85546875" style="86" customWidth="1"/>
    <col min="14714" max="14714" width="8.42578125" style="86" customWidth="1"/>
    <col min="14715" max="14715" width="19.28515625" style="86" customWidth="1"/>
    <col min="14716" max="14716" width="1.28515625" style="86" customWidth="1"/>
    <col min="14717" max="14718" width="1" style="86" customWidth="1"/>
    <col min="14719" max="14719" width="2.140625" style="86" customWidth="1"/>
    <col min="14720" max="14720" width="7.5703125" style="86" customWidth="1"/>
    <col min="14721" max="14721" width="7.140625" style="86" customWidth="1"/>
    <col min="14722" max="14722" width="1.85546875" style="86" customWidth="1"/>
    <col min="14723" max="14723" width="5.7109375" style="86" customWidth="1"/>
    <col min="14724" max="14724" width="1" style="86" customWidth="1"/>
    <col min="14725" max="14725" width="8.7109375" style="86" customWidth="1"/>
    <col min="14726" max="14726" width="3.85546875" style="86" customWidth="1"/>
    <col min="14727" max="14727" width="1" style="86" customWidth="1"/>
    <col min="14728" max="14728" width="7.28515625" style="86" customWidth="1"/>
    <col min="14729" max="14729" width="1.85546875" style="86" customWidth="1"/>
    <col min="14730" max="14730" width="3.28515625" style="86" customWidth="1"/>
    <col min="14731" max="14731" width="1" style="86" customWidth="1"/>
    <col min="14732" max="14732" width="1.28515625" style="86" customWidth="1"/>
    <col min="14733" max="14733" width="4.5703125" style="86" customWidth="1"/>
    <col min="14734" max="14734" width="3.5703125" style="86" customWidth="1"/>
    <col min="14735" max="14735" width="6.5703125" style="86" customWidth="1"/>
    <col min="14736" max="14736" width="8.85546875" style="86"/>
    <col min="14737" max="14737" width="2.5703125" style="86" customWidth="1"/>
    <col min="14738" max="14738" width="4.28515625" style="86" customWidth="1"/>
    <col min="14739" max="14739" width="1.7109375" style="86" customWidth="1"/>
    <col min="14740" max="14740" width="2.5703125" style="86" customWidth="1"/>
    <col min="14741" max="14741" width="1.7109375" style="86" customWidth="1"/>
    <col min="14742" max="14742" width="8.7109375" style="86" customWidth="1"/>
    <col min="14743" max="14743" width="6.28515625" style="86" customWidth="1"/>
    <col min="14744" max="14744" width="2.140625" style="86" customWidth="1"/>
    <col min="14745" max="14748" width="1.7109375" style="86" customWidth="1"/>
    <col min="14749" max="14749" width="7.85546875" style="86" customWidth="1"/>
    <col min="14750" max="14750" width="8.42578125" style="86" customWidth="1"/>
    <col min="14751" max="14751" width="19.28515625" style="86" customWidth="1"/>
    <col min="14752" max="14752" width="1.28515625" style="86" customWidth="1"/>
    <col min="14753" max="14754" width="1" style="86" customWidth="1"/>
    <col min="14755" max="14755" width="2.140625" style="86" customWidth="1"/>
    <col min="14756" max="14756" width="7.5703125" style="86" customWidth="1"/>
    <col min="14757" max="14757" width="7.140625" style="86" customWidth="1"/>
    <col min="14758" max="14758" width="1.85546875" style="86" customWidth="1"/>
    <col min="14759" max="14759" width="5.7109375" style="86" customWidth="1"/>
    <col min="14760" max="14760" width="1" style="86" customWidth="1"/>
    <col min="14761" max="14761" width="8.7109375" style="86" customWidth="1"/>
    <col min="14762" max="14762" width="3.85546875" style="86" customWidth="1"/>
    <col min="14763" max="14763" width="1" style="86" customWidth="1"/>
    <col min="14764" max="14764" width="7.28515625" style="86" customWidth="1"/>
    <col min="14765" max="14765" width="1.85546875" style="86" customWidth="1"/>
    <col min="14766" max="14766" width="3.28515625" style="86" customWidth="1"/>
    <col min="14767" max="14767" width="1" style="86" customWidth="1"/>
    <col min="14768" max="14768" width="1.28515625" style="86" customWidth="1"/>
    <col min="14769" max="14769" width="4.5703125" style="86" customWidth="1"/>
    <col min="14770" max="14770" width="3.5703125" style="86" customWidth="1"/>
    <col min="14771" max="14771" width="6.5703125" style="86" customWidth="1"/>
    <col min="14772" max="14772" width="8.85546875" style="86"/>
    <col min="14773" max="14773" width="2.5703125" style="86" customWidth="1"/>
    <col min="14774" max="14774" width="4.28515625" style="86" customWidth="1"/>
    <col min="14775" max="14775" width="1.7109375" style="86" customWidth="1"/>
    <col min="14776" max="14776" width="2.5703125" style="86" customWidth="1"/>
    <col min="14777" max="14777" width="1.7109375" style="86" customWidth="1"/>
    <col min="14778" max="14778" width="8.7109375" style="86" customWidth="1"/>
    <col min="14779" max="14779" width="6.28515625" style="86" customWidth="1"/>
    <col min="14780" max="14780" width="2.140625" style="86" customWidth="1"/>
    <col min="14781" max="14784" width="1.7109375" style="86" customWidth="1"/>
    <col min="14785" max="14785" width="7.85546875" style="86" customWidth="1"/>
    <col min="14786" max="14786" width="8.42578125" style="86" customWidth="1"/>
    <col min="14787" max="14787" width="19.28515625" style="86" customWidth="1"/>
    <col min="14788" max="14788" width="1.28515625" style="86" customWidth="1"/>
    <col min="14789" max="14790" width="1" style="86" customWidth="1"/>
    <col min="14791" max="14791" width="2.140625" style="86" customWidth="1"/>
    <col min="14792" max="14792" width="7.5703125" style="86" customWidth="1"/>
    <col min="14793" max="14793" width="7.140625" style="86" customWidth="1"/>
    <col min="14794" max="14794" width="1.85546875" style="86" customWidth="1"/>
    <col min="14795" max="14795" width="5.7109375" style="86" customWidth="1"/>
    <col min="14796" max="14796" width="1" style="86" customWidth="1"/>
    <col min="14797" max="14797" width="8.7109375" style="86" customWidth="1"/>
    <col min="14798" max="14798" width="3.85546875" style="86" customWidth="1"/>
    <col min="14799" max="14799" width="1" style="86" customWidth="1"/>
    <col min="14800" max="14800" width="7.28515625" style="86" customWidth="1"/>
    <col min="14801" max="14801" width="1.85546875" style="86" customWidth="1"/>
    <col min="14802" max="14802" width="3.28515625" style="86" customWidth="1"/>
    <col min="14803" max="14803" width="1" style="86" customWidth="1"/>
    <col min="14804" max="14804" width="1.28515625" style="86" customWidth="1"/>
    <col min="14805" max="14805" width="4.5703125" style="86" customWidth="1"/>
    <col min="14806" max="14806" width="3.5703125" style="86" customWidth="1"/>
    <col min="14807" max="14807" width="6.5703125" style="86" customWidth="1"/>
    <col min="14808" max="14808" width="8.85546875" style="86"/>
    <col min="14809" max="14809" width="2.5703125" style="86" customWidth="1"/>
    <col min="14810" max="14810" width="4.28515625" style="86" customWidth="1"/>
    <col min="14811" max="14811" width="1.7109375" style="86" customWidth="1"/>
    <col min="14812" max="14812" width="2.5703125" style="86" customWidth="1"/>
    <col min="14813" max="14813" width="1.7109375" style="86" customWidth="1"/>
    <col min="14814" max="14814" width="8.7109375" style="86" customWidth="1"/>
    <col min="14815" max="14815" width="6.28515625" style="86" customWidth="1"/>
    <col min="14816" max="14816" width="2.140625" style="86" customWidth="1"/>
    <col min="14817" max="14820" width="1.7109375" style="86" customWidth="1"/>
    <col min="14821" max="14821" width="7.85546875" style="86" customWidth="1"/>
    <col min="14822" max="14822" width="8.42578125" style="86" customWidth="1"/>
    <col min="14823" max="14823" width="19.28515625" style="86" customWidth="1"/>
    <col min="14824" max="14824" width="1.28515625" style="86" customWidth="1"/>
    <col min="14825" max="14826" width="1" style="86" customWidth="1"/>
    <col min="14827" max="14827" width="2.140625" style="86" customWidth="1"/>
    <col min="14828" max="14828" width="7.5703125" style="86" customWidth="1"/>
    <col min="14829" max="14829" width="7.140625" style="86" customWidth="1"/>
    <col min="14830" max="14830" width="1.85546875" style="86" customWidth="1"/>
    <col min="14831" max="14831" width="5.7109375" style="86" customWidth="1"/>
    <col min="14832" max="14832" width="1" style="86" customWidth="1"/>
    <col min="14833" max="14833" width="8.7109375" style="86" customWidth="1"/>
    <col min="14834" max="14834" width="3.85546875" style="86" customWidth="1"/>
    <col min="14835" max="14835" width="1" style="86" customWidth="1"/>
    <col min="14836" max="14836" width="7.28515625" style="86" customWidth="1"/>
    <col min="14837" max="14837" width="1.85546875" style="86" customWidth="1"/>
    <col min="14838" max="14838" width="3.28515625" style="86" customWidth="1"/>
    <col min="14839" max="14839" width="1" style="86" customWidth="1"/>
    <col min="14840" max="14840" width="1.28515625" style="86" customWidth="1"/>
    <col min="14841" max="14841" width="4.5703125" style="86" customWidth="1"/>
    <col min="14842" max="14842" width="3.5703125" style="86" customWidth="1"/>
    <col min="14843" max="14843" width="6.5703125" style="86" customWidth="1"/>
    <col min="14844" max="14848" width="8.85546875" style="86"/>
    <col min="14849" max="14849" width="2.5703125" style="86" customWidth="1"/>
    <col min="14850" max="14850" width="4.28515625" style="86" customWidth="1"/>
    <col min="14851" max="14851" width="1.7109375" style="86" customWidth="1"/>
    <col min="14852" max="14852" width="2.5703125" style="86" customWidth="1"/>
    <col min="14853" max="14853" width="1.7109375" style="86" customWidth="1"/>
    <col min="14854" max="14854" width="8.7109375" style="86" customWidth="1"/>
    <col min="14855" max="14855" width="6.28515625" style="86" customWidth="1"/>
    <col min="14856" max="14856" width="2.140625" style="86" customWidth="1"/>
    <col min="14857" max="14860" width="1.7109375" style="86" customWidth="1"/>
    <col min="14861" max="14861" width="7.85546875" style="86" customWidth="1"/>
    <col min="14862" max="14862" width="8.42578125" style="86" customWidth="1"/>
    <col min="14863" max="14863" width="19.28515625" style="86" customWidth="1"/>
    <col min="14864" max="14864" width="1.28515625" style="86" customWidth="1"/>
    <col min="14865" max="14866" width="1" style="86" customWidth="1"/>
    <col min="14867" max="14867" width="2.140625" style="86" customWidth="1"/>
    <col min="14868" max="14868" width="7.5703125" style="86" customWidth="1"/>
    <col min="14869" max="14869" width="7.140625" style="86" customWidth="1"/>
    <col min="14870" max="14870" width="1.85546875" style="86" customWidth="1"/>
    <col min="14871" max="14871" width="5.7109375" style="86" customWidth="1"/>
    <col min="14872" max="14872" width="1" style="86" customWidth="1"/>
    <col min="14873" max="14873" width="8.7109375" style="86" customWidth="1"/>
    <col min="14874" max="14874" width="3.85546875" style="86" customWidth="1"/>
    <col min="14875" max="14875" width="1" style="86" customWidth="1"/>
    <col min="14876" max="14876" width="7.28515625" style="86" customWidth="1"/>
    <col min="14877" max="14877" width="1.85546875" style="86" customWidth="1"/>
    <col min="14878" max="14878" width="3.28515625" style="86" customWidth="1"/>
    <col min="14879" max="14879" width="1" style="86" customWidth="1"/>
    <col min="14880" max="14880" width="1.28515625" style="86" customWidth="1"/>
    <col min="14881" max="14881" width="4.5703125" style="86" customWidth="1"/>
    <col min="14882" max="14882" width="3.5703125" style="86" customWidth="1"/>
    <col min="14883" max="14883" width="6.5703125" style="86" customWidth="1"/>
    <col min="14884" max="14884" width="8.85546875" style="86"/>
    <col min="14885" max="14885" width="2.5703125" style="86" customWidth="1"/>
    <col min="14886" max="14886" width="4.28515625" style="86" customWidth="1"/>
    <col min="14887" max="14887" width="1.7109375" style="86" customWidth="1"/>
    <col min="14888" max="14888" width="2.5703125" style="86" customWidth="1"/>
    <col min="14889" max="14889" width="1.7109375" style="86" customWidth="1"/>
    <col min="14890" max="14890" width="8.7109375" style="86" customWidth="1"/>
    <col min="14891" max="14891" width="6.28515625" style="86" customWidth="1"/>
    <col min="14892" max="14892" width="2.140625" style="86" customWidth="1"/>
    <col min="14893" max="14896" width="1.7109375" style="86" customWidth="1"/>
    <col min="14897" max="14897" width="7.85546875" style="86" customWidth="1"/>
    <col min="14898" max="14898" width="8.42578125" style="86" customWidth="1"/>
    <col min="14899" max="14899" width="19.28515625" style="86" customWidth="1"/>
    <col min="14900" max="14900" width="1.28515625" style="86" customWidth="1"/>
    <col min="14901" max="14902" width="1" style="86" customWidth="1"/>
    <col min="14903" max="14903" width="2.140625" style="86" customWidth="1"/>
    <col min="14904" max="14904" width="7.5703125" style="86" customWidth="1"/>
    <col min="14905" max="14905" width="7.140625" style="86" customWidth="1"/>
    <col min="14906" max="14906" width="1.85546875" style="86" customWidth="1"/>
    <col min="14907" max="14907" width="5.7109375" style="86" customWidth="1"/>
    <col min="14908" max="14908" width="1" style="86" customWidth="1"/>
    <col min="14909" max="14909" width="8.7109375" style="86" customWidth="1"/>
    <col min="14910" max="14910" width="3.85546875" style="86" customWidth="1"/>
    <col min="14911" max="14911" width="1" style="86" customWidth="1"/>
    <col min="14912" max="14912" width="7.28515625" style="86" customWidth="1"/>
    <col min="14913" max="14913" width="1.85546875" style="86" customWidth="1"/>
    <col min="14914" max="14914" width="3.28515625" style="86" customWidth="1"/>
    <col min="14915" max="14915" width="1" style="86" customWidth="1"/>
    <col min="14916" max="14916" width="1.28515625" style="86" customWidth="1"/>
    <col min="14917" max="14917" width="4.5703125" style="86" customWidth="1"/>
    <col min="14918" max="14918" width="3.5703125" style="86" customWidth="1"/>
    <col min="14919" max="14919" width="6.5703125" style="86" customWidth="1"/>
    <col min="14920" max="14920" width="8.85546875" style="86"/>
    <col min="14921" max="14921" width="2.5703125" style="86" customWidth="1"/>
    <col min="14922" max="14922" width="4.28515625" style="86" customWidth="1"/>
    <col min="14923" max="14923" width="1.7109375" style="86" customWidth="1"/>
    <col min="14924" max="14924" width="2.5703125" style="86" customWidth="1"/>
    <col min="14925" max="14925" width="1.7109375" style="86" customWidth="1"/>
    <col min="14926" max="14926" width="8.7109375" style="86" customWidth="1"/>
    <col min="14927" max="14927" width="6.28515625" style="86" customWidth="1"/>
    <col min="14928" max="14928" width="2.140625" style="86" customWidth="1"/>
    <col min="14929" max="14932" width="1.7109375" style="86" customWidth="1"/>
    <col min="14933" max="14933" width="7.85546875" style="86" customWidth="1"/>
    <col min="14934" max="14934" width="8.42578125" style="86" customWidth="1"/>
    <col min="14935" max="14935" width="19.28515625" style="86" customWidth="1"/>
    <col min="14936" max="14936" width="1.28515625" style="86" customWidth="1"/>
    <col min="14937" max="14938" width="1" style="86" customWidth="1"/>
    <col min="14939" max="14939" width="2.140625" style="86" customWidth="1"/>
    <col min="14940" max="14940" width="7.5703125" style="86" customWidth="1"/>
    <col min="14941" max="14941" width="7.140625" style="86" customWidth="1"/>
    <col min="14942" max="14942" width="1.85546875" style="86" customWidth="1"/>
    <col min="14943" max="14943" width="5.7109375" style="86" customWidth="1"/>
    <col min="14944" max="14944" width="1" style="86" customWidth="1"/>
    <col min="14945" max="14945" width="8.7109375" style="86" customWidth="1"/>
    <col min="14946" max="14946" width="3.85546875" style="86" customWidth="1"/>
    <col min="14947" max="14947" width="1" style="86" customWidth="1"/>
    <col min="14948" max="14948" width="7.28515625" style="86" customWidth="1"/>
    <col min="14949" max="14949" width="1.85546875" style="86" customWidth="1"/>
    <col min="14950" max="14950" width="3.28515625" style="86" customWidth="1"/>
    <col min="14951" max="14951" width="1" style="86" customWidth="1"/>
    <col min="14952" max="14952" width="1.28515625" style="86" customWidth="1"/>
    <col min="14953" max="14953" width="4.5703125" style="86" customWidth="1"/>
    <col min="14954" max="14954" width="3.5703125" style="86" customWidth="1"/>
    <col min="14955" max="14955" width="6.5703125" style="86" customWidth="1"/>
    <col min="14956" max="14956" width="8.85546875" style="86"/>
    <col min="14957" max="14957" width="2.5703125" style="86" customWidth="1"/>
    <col min="14958" max="14958" width="4.28515625" style="86" customWidth="1"/>
    <col min="14959" max="14959" width="1.7109375" style="86" customWidth="1"/>
    <col min="14960" max="14960" width="2.5703125" style="86" customWidth="1"/>
    <col min="14961" max="14961" width="1.7109375" style="86" customWidth="1"/>
    <col min="14962" max="14962" width="8.7109375" style="86" customWidth="1"/>
    <col min="14963" max="14963" width="6.28515625" style="86" customWidth="1"/>
    <col min="14964" max="14964" width="2.140625" style="86" customWidth="1"/>
    <col min="14965" max="14968" width="1.7109375" style="86" customWidth="1"/>
    <col min="14969" max="14969" width="7.85546875" style="86" customWidth="1"/>
    <col min="14970" max="14970" width="8.42578125" style="86" customWidth="1"/>
    <col min="14971" max="14971" width="19.28515625" style="86" customWidth="1"/>
    <col min="14972" max="14972" width="1.28515625" style="86" customWidth="1"/>
    <col min="14973" max="14974" width="1" style="86" customWidth="1"/>
    <col min="14975" max="14975" width="2.140625" style="86" customWidth="1"/>
    <col min="14976" max="14976" width="7.5703125" style="86" customWidth="1"/>
    <col min="14977" max="14977" width="7.140625" style="86" customWidth="1"/>
    <col min="14978" max="14978" width="1.85546875" style="86" customWidth="1"/>
    <col min="14979" max="14979" width="5.7109375" style="86" customWidth="1"/>
    <col min="14980" max="14980" width="1" style="86" customWidth="1"/>
    <col min="14981" max="14981" width="8.7109375" style="86" customWidth="1"/>
    <col min="14982" max="14982" width="3.85546875" style="86" customWidth="1"/>
    <col min="14983" max="14983" width="1" style="86" customWidth="1"/>
    <col min="14984" max="14984" width="7.28515625" style="86" customWidth="1"/>
    <col min="14985" max="14985" width="1.85546875" style="86" customWidth="1"/>
    <col min="14986" max="14986" width="3.28515625" style="86" customWidth="1"/>
    <col min="14987" max="14987" width="1" style="86" customWidth="1"/>
    <col min="14988" max="14988" width="1.28515625" style="86" customWidth="1"/>
    <col min="14989" max="14989" width="4.5703125" style="86" customWidth="1"/>
    <col min="14990" max="14990" width="3.5703125" style="86" customWidth="1"/>
    <col min="14991" max="14991" width="6.5703125" style="86" customWidth="1"/>
    <col min="14992" max="14992" width="8.85546875" style="86"/>
    <col min="14993" max="14993" width="2.5703125" style="86" customWidth="1"/>
    <col min="14994" max="14994" width="4.28515625" style="86" customWidth="1"/>
    <col min="14995" max="14995" width="1.7109375" style="86" customWidth="1"/>
    <col min="14996" max="14996" width="2.5703125" style="86" customWidth="1"/>
    <col min="14997" max="14997" width="1.7109375" style="86" customWidth="1"/>
    <col min="14998" max="14998" width="8.7109375" style="86" customWidth="1"/>
    <col min="14999" max="14999" width="6.28515625" style="86" customWidth="1"/>
    <col min="15000" max="15000" width="2.140625" style="86" customWidth="1"/>
    <col min="15001" max="15004" width="1.7109375" style="86" customWidth="1"/>
    <col min="15005" max="15005" width="7.85546875" style="86" customWidth="1"/>
    <col min="15006" max="15006" width="8.42578125" style="86" customWidth="1"/>
    <col min="15007" max="15007" width="19.28515625" style="86" customWidth="1"/>
    <col min="15008" max="15008" width="1.28515625" style="86" customWidth="1"/>
    <col min="15009" max="15010" width="1" style="86" customWidth="1"/>
    <col min="15011" max="15011" width="2.140625" style="86" customWidth="1"/>
    <col min="15012" max="15012" width="7.5703125" style="86" customWidth="1"/>
    <col min="15013" max="15013" width="7.140625" style="86" customWidth="1"/>
    <col min="15014" max="15014" width="1.85546875" style="86" customWidth="1"/>
    <col min="15015" max="15015" width="5.7109375" style="86" customWidth="1"/>
    <col min="15016" max="15016" width="1" style="86" customWidth="1"/>
    <col min="15017" max="15017" width="8.7109375" style="86" customWidth="1"/>
    <col min="15018" max="15018" width="3.85546875" style="86" customWidth="1"/>
    <col min="15019" max="15019" width="1" style="86" customWidth="1"/>
    <col min="15020" max="15020" width="7.28515625" style="86" customWidth="1"/>
    <col min="15021" max="15021" width="1.85546875" style="86" customWidth="1"/>
    <col min="15022" max="15022" width="3.28515625" style="86" customWidth="1"/>
    <col min="15023" max="15023" width="1" style="86" customWidth="1"/>
    <col min="15024" max="15024" width="1.28515625" style="86" customWidth="1"/>
    <col min="15025" max="15025" width="4.5703125" style="86" customWidth="1"/>
    <col min="15026" max="15026" width="3.5703125" style="86" customWidth="1"/>
    <col min="15027" max="15027" width="6.5703125" style="86" customWidth="1"/>
    <col min="15028" max="15028" width="8.85546875" style="86"/>
    <col min="15029" max="15029" width="2.5703125" style="86" customWidth="1"/>
    <col min="15030" max="15030" width="4.28515625" style="86" customWidth="1"/>
    <col min="15031" max="15031" width="1.7109375" style="86" customWidth="1"/>
    <col min="15032" max="15032" width="2.5703125" style="86" customWidth="1"/>
    <col min="15033" max="15033" width="1.7109375" style="86" customWidth="1"/>
    <col min="15034" max="15034" width="8.7109375" style="86" customWidth="1"/>
    <col min="15035" max="15035" width="6.28515625" style="86" customWidth="1"/>
    <col min="15036" max="15036" width="2.140625" style="86" customWidth="1"/>
    <col min="15037" max="15040" width="1.7109375" style="86" customWidth="1"/>
    <col min="15041" max="15041" width="7.85546875" style="86" customWidth="1"/>
    <col min="15042" max="15042" width="8.42578125" style="86" customWidth="1"/>
    <col min="15043" max="15043" width="19.28515625" style="86" customWidth="1"/>
    <col min="15044" max="15044" width="1.28515625" style="86" customWidth="1"/>
    <col min="15045" max="15046" width="1" style="86" customWidth="1"/>
    <col min="15047" max="15047" width="2.140625" style="86" customWidth="1"/>
    <col min="15048" max="15048" width="7.5703125" style="86" customWidth="1"/>
    <col min="15049" max="15049" width="7.140625" style="86" customWidth="1"/>
    <col min="15050" max="15050" width="1.85546875" style="86" customWidth="1"/>
    <col min="15051" max="15051" width="5.7109375" style="86" customWidth="1"/>
    <col min="15052" max="15052" width="1" style="86" customWidth="1"/>
    <col min="15053" max="15053" width="8.7109375" style="86" customWidth="1"/>
    <col min="15054" max="15054" width="3.85546875" style="86" customWidth="1"/>
    <col min="15055" max="15055" width="1" style="86" customWidth="1"/>
    <col min="15056" max="15056" width="7.28515625" style="86" customWidth="1"/>
    <col min="15057" max="15057" width="1.85546875" style="86" customWidth="1"/>
    <col min="15058" max="15058" width="3.28515625" style="86" customWidth="1"/>
    <col min="15059" max="15059" width="1" style="86" customWidth="1"/>
    <col min="15060" max="15060" width="1.28515625" style="86" customWidth="1"/>
    <col min="15061" max="15061" width="4.5703125" style="86" customWidth="1"/>
    <col min="15062" max="15062" width="3.5703125" style="86" customWidth="1"/>
    <col min="15063" max="15063" width="6.5703125" style="86" customWidth="1"/>
    <col min="15064" max="15064" width="8.85546875" style="86"/>
    <col min="15065" max="15065" width="2.5703125" style="86" customWidth="1"/>
    <col min="15066" max="15066" width="4.28515625" style="86" customWidth="1"/>
    <col min="15067" max="15067" width="1.7109375" style="86" customWidth="1"/>
    <col min="15068" max="15068" width="2.5703125" style="86" customWidth="1"/>
    <col min="15069" max="15069" width="1.7109375" style="86" customWidth="1"/>
    <col min="15070" max="15070" width="8.7109375" style="86" customWidth="1"/>
    <col min="15071" max="15071" width="6.28515625" style="86" customWidth="1"/>
    <col min="15072" max="15072" width="2.140625" style="86" customWidth="1"/>
    <col min="15073" max="15076" width="1.7109375" style="86" customWidth="1"/>
    <col min="15077" max="15077" width="7.85546875" style="86" customWidth="1"/>
    <col min="15078" max="15078" width="8.42578125" style="86" customWidth="1"/>
    <col min="15079" max="15079" width="19.28515625" style="86" customWidth="1"/>
    <col min="15080" max="15080" width="1.28515625" style="86" customWidth="1"/>
    <col min="15081" max="15082" width="1" style="86" customWidth="1"/>
    <col min="15083" max="15083" width="2.140625" style="86" customWidth="1"/>
    <col min="15084" max="15084" width="7.5703125" style="86" customWidth="1"/>
    <col min="15085" max="15085" width="7.140625" style="86" customWidth="1"/>
    <col min="15086" max="15086" width="1.85546875" style="86" customWidth="1"/>
    <col min="15087" max="15087" width="5.7109375" style="86" customWidth="1"/>
    <col min="15088" max="15088" width="1" style="86" customWidth="1"/>
    <col min="15089" max="15089" width="8.7109375" style="86" customWidth="1"/>
    <col min="15090" max="15090" width="3.85546875" style="86" customWidth="1"/>
    <col min="15091" max="15091" width="1" style="86" customWidth="1"/>
    <col min="15092" max="15092" width="7.28515625" style="86" customWidth="1"/>
    <col min="15093" max="15093" width="1.85546875" style="86" customWidth="1"/>
    <col min="15094" max="15094" width="3.28515625" style="86" customWidth="1"/>
    <col min="15095" max="15095" width="1" style="86" customWidth="1"/>
    <col min="15096" max="15096" width="1.28515625" style="86" customWidth="1"/>
    <col min="15097" max="15097" width="4.5703125" style="86" customWidth="1"/>
    <col min="15098" max="15098" width="3.5703125" style="86" customWidth="1"/>
    <col min="15099" max="15099" width="6.5703125" style="86" customWidth="1"/>
    <col min="15100" max="15104" width="8.85546875" style="86"/>
    <col min="15105" max="15105" width="2.5703125" style="86" customWidth="1"/>
    <col min="15106" max="15106" width="4.28515625" style="86" customWidth="1"/>
    <col min="15107" max="15107" width="1.7109375" style="86" customWidth="1"/>
    <col min="15108" max="15108" width="2.5703125" style="86" customWidth="1"/>
    <col min="15109" max="15109" width="1.7109375" style="86" customWidth="1"/>
    <col min="15110" max="15110" width="8.7109375" style="86" customWidth="1"/>
    <col min="15111" max="15111" width="6.28515625" style="86" customWidth="1"/>
    <col min="15112" max="15112" width="2.140625" style="86" customWidth="1"/>
    <col min="15113" max="15116" width="1.7109375" style="86" customWidth="1"/>
    <col min="15117" max="15117" width="7.85546875" style="86" customWidth="1"/>
    <col min="15118" max="15118" width="8.42578125" style="86" customWidth="1"/>
    <col min="15119" max="15119" width="19.28515625" style="86" customWidth="1"/>
    <col min="15120" max="15120" width="1.28515625" style="86" customWidth="1"/>
    <col min="15121" max="15122" width="1" style="86" customWidth="1"/>
    <col min="15123" max="15123" width="2.140625" style="86" customWidth="1"/>
    <col min="15124" max="15124" width="7.5703125" style="86" customWidth="1"/>
    <col min="15125" max="15125" width="7.140625" style="86" customWidth="1"/>
    <col min="15126" max="15126" width="1.85546875" style="86" customWidth="1"/>
    <col min="15127" max="15127" width="5.7109375" style="86" customWidth="1"/>
    <col min="15128" max="15128" width="1" style="86" customWidth="1"/>
    <col min="15129" max="15129" width="8.7109375" style="86" customWidth="1"/>
    <col min="15130" max="15130" width="3.85546875" style="86" customWidth="1"/>
    <col min="15131" max="15131" width="1" style="86" customWidth="1"/>
    <col min="15132" max="15132" width="7.28515625" style="86" customWidth="1"/>
    <col min="15133" max="15133" width="1.85546875" style="86" customWidth="1"/>
    <col min="15134" max="15134" width="3.28515625" style="86" customWidth="1"/>
    <col min="15135" max="15135" width="1" style="86" customWidth="1"/>
    <col min="15136" max="15136" width="1.28515625" style="86" customWidth="1"/>
    <col min="15137" max="15137" width="4.5703125" style="86" customWidth="1"/>
    <col min="15138" max="15138" width="3.5703125" style="86" customWidth="1"/>
    <col min="15139" max="15139" width="6.5703125" style="86" customWidth="1"/>
    <col min="15140" max="15140" width="8.85546875" style="86"/>
    <col min="15141" max="15141" width="2.5703125" style="86" customWidth="1"/>
    <col min="15142" max="15142" width="4.28515625" style="86" customWidth="1"/>
    <col min="15143" max="15143" width="1.7109375" style="86" customWidth="1"/>
    <col min="15144" max="15144" width="2.5703125" style="86" customWidth="1"/>
    <col min="15145" max="15145" width="1.7109375" style="86" customWidth="1"/>
    <col min="15146" max="15146" width="8.7109375" style="86" customWidth="1"/>
    <col min="15147" max="15147" width="6.28515625" style="86" customWidth="1"/>
    <col min="15148" max="15148" width="2.140625" style="86" customWidth="1"/>
    <col min="15149" max="15152" width="1.7109375" style="86" customWidth="1"/>
    <col min="15153" max="15153" width="7.85546875" style="86" customWidth="1"/>
    <col min="15154" max="15154" width="8.42578125" style="86" customWidth="1"/>
    <col min="15155" max="15155" width="19.28515625" style="86" customWidth="1"/>
    <col min="15156" max="15156" width="1.28515625" style="86" customWidth="1"/>
    <col min="15157" max="15158" width="1" style="86" customWidth="1"/>
    <col min="15159" max="15159" width="2.140625" style="86" customWidth="1"/>
    <col min="15160" max="15160" width="7.5703125" style="86" customWidth="1"/>
    <col min="15161" max="15161" width="7.140625" style="86" customWidth="1"/>
    <col min="15162" max="15162" width="1.85546875" style="86" customWidth="1"/>
    <col min="15163" max="15163" width="5.7109375" style="86" customWidth="1"/>
    <col min="15164" max="15164" width="1" style="86" customWidth="1"/>
    <col min="15165" max="15165" width="8.7109375" style="86" customWidth="1"/>
    <col min="15166" max="15166" width="3.85546875" style="86" customWidth="1"/>
    <col min="15167" max="15167" width="1" style="86" customWidth="1"/>
    <col min="15168" max="15168" width="7.28515625" style="86" customWidth="1"/>
    <col min="15169" max="15169" width="1.85546875" style="86" customWidth="1"/>
    <col min="15170" max="15170" width="3.28515625" style="86" customWidth="1"/>
    <col min="15171" max="15171" width="1" style="86" customWidth="1"/>
    <col min="15172" max="15172" width="1.28515625" style="86" customWidth="1"/>
    <col min="15173" max="15173" width="4.5703125" style="86" customWidth="1"/>
    <col min="15174" max="15174" width="3.5703125" style="86" customWidth="1"/>
    <col min="15175" max="15175" width="6.5703125" style="86" customWidth="1"/>
    <col min="15176" max="15176" width="8.85546875" style="86"/>
    <col min="15177" max="15177" width="2.5703125" style="86" customWidth="1"/>
    <col min="15178" max="15178" width="4.28515625" style="86" customWidth="1"/>
    <col min="15179" max="15179" width="1.7109375" style="86" customWidth="1"/>
    <col min="15180" max="15180" width="2.5703125" style="86" customWidth="1"/>
    <col min="15181" max="15181" width="1.7109375" style="86" customWidth="1"/>
    <col min="15182" max="15182" width="8.7109375" style="86" customWidth="1"/>
    <col min="15183" max="15183" width="6.28515625" style="86" customWidth="1"/>
    <col min="15184" max="15184" width="2.140625" style="86" customWidth="1"/>
    <col min="15185" max="15188" width="1.7109375" style="86" customWidth="1"/>
    <col min="15189" max="15189" width="7.85546875" style="86" customWidth="1"/>
    <col min="15190" max="15190" width="8.42578125" style="86" customWidth="1"/>
    <col min="15191" max="15191" width="19.28515625" style="86" customWidth="1"/>
    <col min="15192" max="15192" width="1.28515625" style="86" customWidth="1"/>
    <col min="15193" max="15194" width="1" style="86" customWidth="1"/>
    <col min="15195" max="15195" width="2.140625" style="86" customWidth="1"/>
    <col min="15196" max="15196" width="7.5703125" style="86" customWidth="1"/>
    <col min="15197" max="15197" width="7.140625" style="86" customWidth="1"/>
    <col min="15198" max="15198" width="1.85546875" style="86" customWidth="1"/>
    <col min="15199" max="15199" width="5.7109375" style="86" customWidth="1"/>
    <col min="15200" max="15200" width="1" style="86" customWidth="1"/>
    <col min="15201" max="15201" width="8.7109375" style="86" customWidth="1"/>
    <col min="15202" max="15202" width="3.85546875" style="86" customWidth="1"/>
    <col min="15203" max="15203" width="1" style="86" customWidth="1"/>
    <col min="15204" max="15204" width="7.28515625" style="86" customWidth="1"/>
    <col min="15205" max="15205" width="1.85546875" style="86" customWidth="1"/>
    <col min="15206" max="15206" width="3.28515625" style="86" customWidth="1"/>
    <col min="15207" max="15207" width="1" style="86" customWidth="1"/>
    <col min="15208" max="15208" width="1.28515625" style="86" customWidth="1"/>
    <col min="15209" max="15209" width="4.5703125" style="86" customWidth="1"/>
    <col min="15210" max="15210" width="3.5703125" style="86" customWidth="1"/>
    <col min="15211" max="15211" width="6.5703125" style="86" customWidth="1"/>
    <col min="15212" max="15212" width="8.85546875" style="86"/>
    <col min="15213" max="15213" width="2.5703125" style="86" customWidth="1"/>
    <col min="15214" max="15214" width="4.28515625" style="86" customWidth="1"/>
    <col min="15215" max="15215" width="1.7109375" style="86" customWidth="1"/>
    <col min="15216" max="15216" width="2.5703125" style="86" customWidth="1"/>
    <col min="15217" max="15217" width="1.7109375" style="86" customWidth="1"/>
    <col min="15218" max="15218" width="8.7109375" style="86" customWidth="1"/>
    <col min="15219" max="15219" width="6.28515625" style="86" customWidth="1"/>
    <col min="15220" max="15220" width="2.140625" style="86" customWidth="1"/>
    <col min="15221" max="15224" width="1.7109375" style="86" customWidth="1"/>
    <col min="15225" max="15225" width="7.85546875" style="86" customWidth="1"/>
    <col min="15226" max="15226" width="8.42578125" style="86" customWidth="1"/>
    <col min="15227" max="15227" width="19.28515625" style="86" customWidth="1"/>
    <col min="15228" max="15228" width="1.28515625" style="86" customWidth="1"/>
    <col min="15229" max="15230" width="1" style="86" customWidth="1"/>
    <col min="15231" max="15231" width="2.140625" style="86" customWidth="1"/>
    <col min="15232" max="15232" width="7.5703125" style="86" customWidth="1"/>
    <col min="15233" max="15233" width="7.140625" style="86" customWidth="1"/>
    <col min="15234" max="15234" width="1.85546875" style="86" customWidth="1"/>
    <col min="15235" max="15235" width="5.7109375" style="86" customWidth="1"/>
    <col min="15236" max="15236" width="1" style="86" customWidth="1"/>
    <col min="15237" max="15237" width="8.7109375" style="86" customWidth="1"/>
    <col min="15238" max="15238" width="3.85546875" style="86" customWidth="1"/>
    <col min="15239" max="15239" width="1" style="86" customWidth="1"/>
    <col min="15240" max="15240" width="7.28515625" style="86" customWidth="1"/>
    <col min="15241" max="15241" width="1.85546875" style="86" customWidth="1"/>
    <col min="15242" max="15242" width="3.28515625" style="86" customWidth="1"/>
    <col min="15243" max="15243" width="1" style="86" customWidth="1"/>
    <col min="15244" max="15244" width="1.28515625" style="86" customWidth="1"/>
    <col min="15245" max="15245" width="4.5703125" style="86" customWidth="1"/>
    <col min="15246" max="15246" width="3.5703125" style="86" customWidth="1"/>
    <col min="15247" max="15247" width="6.5703125" style="86" customWidth="1"/>
    <col min="15248" max="15248" width="8.85546875" style="86"/>
    <col min="15249" max="15249" width="2.5703125" style="86" customWidth="1"/>
    <col min="15250" max="15250" width="4.28515625" style="86" customWidth="1"/>
    <col min="15251" max="15251" width="1.7109375" style="86" customWidth="1"/>
    <col min="15252" max="15252" width="2.5703125" style="86" customWidth="1"/>
    <col min="15253" max="15253" width="1.7109375" style="86" customWidth="1"/>
    <col min="15254" max="15254" width="8.7109375" style="86" customWidth="1"/>
    <col min="15255" max="15255" width="6.28515625" style="86" customWidth="1"/>
    <col min="15256" max="15256" width="2.140625" style="86" customWidth="1"/>
    <col min="15257" max="15260" width="1.7109375" style="86" customWidth="1"/>
    <col min="15261" max="15261" width="7.85546875" style="86" customWidth="1"/>
    <col min="15262" max="15262" width="8.42578125" style="86" customWidth="1"/>
    <col min="15263" max="15263" width="19.28515625" style="86" customWidth="1"/>
    <col min="15264" max="15264" width="1.28515625" style="86" customWidth="1"/>
    <col min="15265" max="15266" width="1" style="86" customWidth="1"/>
    <col min="15267" max="15267" width="2.140625" style="86" customWidth="1"/>
    <col min="15268" max="15268" width="7.5703125" style="86" customWidth="1"/>
    <col min="15269" max="15269" width="7.140625" style="86" customWidth="1"/>
    <col min="15270" max="15270" width="1.85546875" style="86" customWidth="1"/>
    <col min="15271" max="15271" width="5.7109375" style="86" customWidth="1"/>
    <col min="15272" max="15272" width="1" style="86" customWidth="1"/>
    <col min="15273" max="15273" width="8.7109375" style="86" customWidth="1"/>
    <col min="15274" max="15274" width="3.85546875" style="86" customWidth="1"/>
    <col min="15275" max="15275" width="1" style="86" customWidth="1"/>
    <col min="15276" max="15276" width="7.28515625" style="86" customWidth="1"/>
    <col min="15277" max="15277" width="1.85546875" style="86" customWidth="1"/>
    <col min="15278" max="15278" width="3.28515625" style="86" customWidth="1"/>
    <col min="15279" max="15279" width="1" style="86" customWidth="1"/>
    <col min="15280" max="15280" width="1.28515625" style="86" customWidth="1"/>
    <col min="15281" max="15281" width="4.5703125" style="86" customWidth="1"/>
    <col min="15282" max="15282" width="3.5703125" style="86" customWidth="1"/>
    <col min="15283" max="15283" width="6.5703125" style="86" customWidth="1"/>
    <col min="15284" max="15284" width="8.85546875" style="86"/>
    <col min="15285" max="15285" width="2.5703125" style="86" customWidth="1"/>
    <col min="15286" max="15286" width="4.28515625" style="86" customWidth="1"/>
    <col min="15287" max="15287" width="1.7109375" style="86" customWidth="1"/>
    <col min="15288" max="15288" width="2.5703125" style="86" customWidth="1"/>
    <col min="15289" max="15289" width="1.7109375" style="86" customWidth="1"/>
    <col min="15290" max="15290" width="8.7109375" style="86" customWidth="1"/>
    <col min="15291" max="15291" width="6.28515625" style="86" customWidth="1"/>
    <col min="15292" max="15292" width="2.140625" style="86" customWidth="1"/>
    <col min="15293" max="15296" width="1.7109375" style="86" customWidth="1"/>
    <col min="15297" max="15297" width="7.85546875" style="86" customWidth="1"/>
    <col min="15298" max="15298" width="8.42578125" style="86" customWidth="1"/>
    <col min="15299" max="15299" width="19.28515625" style="86" customWidth="1"/>
    <col min="15300" max="15300" width="1.28515625" style="86" customWidth="1"/>
    <col min="15301" max="15302" width="1" style="86" customWidth="1"/>
    <col min="15303" max="15303" width="2.140625" style="86" customWidth="1"/>
    <col min="15304" max="15304" width="7.5703125" style="86" customWidth="1"/>
    <col min="15305" max="15305" width="7.140625" style="86" customWidth="1"/>
    <col min="15306" max="15306" width="1.85546875" style="86" customWidth="1"/>
    <col min="15307" max="15307" width="5.7109375" style="86" customWidth="1"/>
    <col min="15308" max="15308" width="1" style="86" customWidth="1"/>
    <col min="15309" max="15309" width="8.7109375" style="86" customWidth="1"/>
    <col min="15310" max="15310" width="3.85546875" style="86" customWidth="1"/>
    <col min="15311" max="15311" width="1" style="86" customWidth="1"/>
    <col min="15312" max="15312" width="7.28515625" style="86" customWidth="1"/>
    <col min="15313" max="15313" width="1.85546875" style="86" customWidth="1"/>
    <col min="15314" max="15314" width="3.28515625" style="86" customWidth="1"/>
    <col min="15315" max="15315" width="1" style="86" customWidth="1"/>
    <col min="15316" max="15316" width="1.28515625" style="86" customWidth="1"/>
    <col min="15317" max="15317" width="4.5703125" style="86" customWidth="1"/>
    <col min="15318" max="15318" width="3.5703125" style="86" customWidth="1"/>
    <col min="15319" max="15319" width="6.5703125" style="86" customWidth="1"/>
    <col min="15320" max="15320" width="8.85546875" style="86"/>
    <col min="15321" max="15321" width="2.5703125" style="86" customWidth="1"/>
    <col min="15322" max="15322" width="4.28515625" style="86" customWidth="1"/>
    <col min="15323" max="15323" width="1.7109375" style="86" customWidth="1"/>
    <col min="15324" max="15324" width="2.5703125" style="86" customWidth="1"/>
    <col min="15325" max="15325" width="1.7109375" style="86" customWidth="1"/>
    <col min="15326" max="15326" width="8.7109375" style="86" customWidth="1"/>
    <col min="15327" max="15327" width="6.28515625" style="86" customWidth="1"/>
    <col min="15328" max="15328" width="2.140625" style="86" customWidth="1"/>
    <col min="15329" max="15332" width="1.7109375" style="86" customWidth="1"/>
    <col min="15333" max="15333" width="7.85546875" style="86" customWidth="1"/>
    <col min="15334" max="15334" width="8.42578125" style="86" customWidth="1"/>
    <col min="15335" max="15335" width="19.28515625" style="86" customWidth="1"/>
    <col min="15336" max="15336" width="1.28515625" style="86" customWidth="1"/>
    <col min="15337" max="15338" width="1" style="86" customWidth="1"/>
    <col min="15339" max="15339" width="2.140625" style="86" customWidth="1"/>
    <col min="15340" max="15340" width="7.5703125" style="86" customWidth="1"/>
    <col min="15341" max="15341" width="7.140625" style="86" customWidth="1"/>
    <col min="15342" max="15342" width="1.85546875" style="86" customWidth="1"/>
    <col min="15343" max="15343" width="5.7109375" style="86" customWidth="1"/>
    <col min="15344" max="15344" width="1" style="86" customWidth="1"/>
    <col min="15345" max="15345" width="8.7109375" style="86" customWidth="1"/>
    <col min="15346" max="15346" width="3.85546875" style="86" customWidth="1"/>
    <col min="15347" max="15347" width="1" style="86" customWidth="1"/>
    <col min="15348" max="15348" width="7.28515625" style="86" customWidth="1"/>
    <col min="15349" max="15349" width="1.85546875" style="86" customWidth="1"/>
    <col min="15350" max="15350" width="3.28515625" style="86" customWidth="1"/>
    <col min="15351" max="15351" width="1" style="86" customWidth="1"/>
    <col min="15352" max="15352" width="1.28515625" style="86" customWidth="1"/>
    <col min="15353" max="15353" width="4.5703125" style="86" customWidth="1"/>
    <col min="15354" max="15354" width="3.5703125" style="86" customWidth="1"/>
    <col min="15355" max="15355" width="6.5703125" style="86" customWidth="1"/>
    <col min="15356" max="15360" width="8.85546875" style="86"/>
    <col min="15361" max="15361" width="2.5703125" style="86" customWidth="1"/>
    <col min="15362" max="15362" width="4.28515625" style="86" customWidth="1"/>
    <col min="15363" max="15363" width="1.7109375" style="86" customWidth="1"/>
    <col min="15364" max="15364" width="2.5703125" style="86" customWidth="1"/>
    <col min="15365" max="15365" width="1.7109375" style="86" customWidth="1"/>
    <col min="15366" max="15366" width="8.7109375" style="86" customWidth="1"/>
    <col min="15367" max="15367" width="6.28515625" style="86" customWidth="1"/>
    <col min="15368" max="15368" width="2.140625" style="86" customWidth="1"/>
    <col min="15369" max="15372" width="1.7109375" style="86" customWidth="1"/>
    <col min="15373" max="15373" width="7.85546875" style="86" customWidth="1"/>
    <col min="15374" max="15374" width="8.42578125" style="86" customWidth="1"/>
    <col min="15375" max="15375" width="19.28515625" style="86" customWidth="1"/>
    <col min="15376" max="15376" width="1.28515625" style="86" customWidth="1"/>
    <col min="15377" max="15378" width="1" style="86" customWidth="1"/>
    <col min="15379" max="15379" width="2.140625" style="86" customWidth="1"/>
    <col min="15380" max="15380" width="7.5703125" style="86" customWidth="1"/>
    <col min="15381" max="15381" width="7.140625" style="86" customWidth="1"/>
    <col min="15382" max="15382" width="1.85546875" style="86" customWidth="1"/>
    <col min="15383" max="15383" width="5.7109375" style="86" customWidth="1"/>
    <col min="15384" max="15384" width="1" style="86" customWidth="1"/>
    <col min="15385" max="15385" width="8.7109375" style="86" customWidth="1"/>
    <col min="15386" max="15386" width="3.85546875" style="86" customWidth="1"/>
    <col min="15387" max="15387" width="1" style="86" customWidth="1"/>
    <col min="15388" max="15388" width="7.28515625" style="86" customWidth="1"/>
    <col min="15389" max="15389" width="1.85546875" style="86" customWidth="1"/>
    <col min="15390" max="15390" width="3.28515625" style="86" customWidth="1"/>
    <col min="15391" max="15391" width="1" style="86" customWidth="1"/>
    <col min="15392" max="15392" width="1.28515625" style="86" customWidth="1"/>
    <col min="15393" max="15393" width="4.5703125" style="86" customWidth="1"/>
    <col min="15394" max="15394" width="3.5703125" style="86" customWidth="1"/>
    <col min="15395" max="15395" width="6.5703125" style="86" customWidth="1"/>
    <col min="15396" max="15396" width="8.85546875" style="86"/>
    <col min="15397" max="15397" width="2.5703125" style="86" customWidth="1"/>
    <col min="15398" max="15398" width="4.28515625" style="86" customWidth="1"/>
    <col min="15399" max="15399" width="1.7109375" style="86" customWidth="1"/>
    <col min="15400" max="15400" width="2.5703125" style="86" customWidth="1"/>
    <col min="15401" max="15401" width="1.7109375" style="86" customWidth="1"/>
    <col min="15402" max="15402" width="8.7109375" style="86" customWidth="1"/>
    <col min="15403" max="15403" width="6.28515625" style="86" customWidth="1"/>
    <col min="15404" max="15404" width="2.140625" style="86" customWidth="1"/>
    <col min="15405" max="15408" width="1.7109375" style="86" customWidth="1"/>
    <col min="15409" max="15409" width="7.85546875" style="86" customWidth="1"/>
    <col min="15410" max="15410" width="8.42578125" style="86" customWidth="1"/>
    <col min="15411" max="15411" width="19.28515625" style="86" customWidth="1"/>
    <col min="15412" max="15412" width="1.28515625" style="86" customWidth="1"/>
    <col min="15413" max="15414" width="1" style="86" customWidth="1"/>
    <col min="15415" max="15415" width="2.140625" style="86" customWidth="1"/>
    <col min="15416" max="15416" width="7.5703125" style="86" customWidth="1"/>
    <col min="15417" max="15417" width="7.140625" style="86" customWidth="1"/>
    <col min="15418" max="15418" width="1.85546875" style="86" customWidth="1"/>
    <col min="15419" max="15419" width="5.7109375" style="86" customWidth="1"/>
    <col min="15420" max="15420" width="1" style="86" customWidth="1"/>
    <col min="15421" max="15421" width="8.7109375" style="86" customWidth="1"/>
    <col min="15422" max="15422" width="3.85546875" style="86" customWidth="1"/>
    <col min="15423" max="15423" width="1" style="86" customWidth="1"/>
    <col min="15424" max="15424" width="7.28515625" style="86" customWidth="1"/>
    <col min="15425" max="15425" width="1.85546875" style="86" customWidth="1"/>
    <col min="15426" max="15426" width="3.28515625" style="86" customWidth="1"/>
    <col min="15427" max="15427" width="1" style="86" customWidth="1"/>
    <col min="15428" max="15428" width="1.28515625" style="86" customWidth="1"/>
    <col min="15429" max="15429" width="4.5703125" style="86" customWidth="1"/>
    <col min="15430" max="15430" width="3.5703125" style="86" customWidth="1"/>
    <col min="15431" max="15431" width="6.5703125" style="86" customWidth="1"/>
    <col min="15432" max="15432" width="8.85546875" style="86"/>
    <col min="15433" max="15433" width="2.5703125" style="86" customWidth="1"/>
    <col min="15434" max="15434" width="4.28515625" style="86" customWidth="1"/>
    <col min="15435" max="15435" width="1.7109375" style="86" customWidth="1"/>
    <col min="15436" max="15436" width="2.5703125" style="86" customWidth="1"/>
    <col min="15437" max="15437" width="1.7109375" style="86" customWidth="1"/>
    <col min="15438" max="15438" width="8.7109375" style="86" customWidth="1"/>
    <col min="15439" max="15439" width="6.28515625" style="86" customWidth="1"/>
    <col min="15440" max="15440" width="2.140625" style="86" customWidth="1"/>
    <col min="15441" max="15444" width="1.7109375" style="86" customWidth="1"/>
    <col min="15445" max="15445" width="7.85546875" style="86" customWidth="1"/>
    <col min="15446" max="15446" width="8.42578125" style="86" customWidth="1"/>
    <col min="15447" max="15447" width="19.28515625" style="86" customWidth="1"/>
    <col min="15448" max="15448" width="1.28515625" style="86" customWidth="1"/>
    <col min="15449" max="15450" width="1" style="86" customWidth="1"/>
    <col min="15451" max="15451" width="2.140625" style="86" customWidth="1"/>
    <col min="15452" max="15452" width="7.5703125" style="86" customWidth="1"/>
    <col min="15453" max="15453" width="7.140625" style="86" customWidth="1"/>
    <col min="15454" max="15454" width="1.85546875" style="86" customWidth="1"/>
    <col min="15455" max="15455" width="5.7109375" style="86" customWidth="1"/>
    <col min="15456" max="15456" width="1" style="86" customWidth="1"/>
    <col min="15457" max="15457" width="8.7109375" style="86" customWidth="1"/>
    <col min="15458" max="15458" width="3.85546875" style="86" customWidth="1"/>
    <col min="15459" max="15459" width="1" style="86" customWidth="1"/>
    <col min="15460" max="15460" width="7.28515625" style="86" customWidth="1"/>
    <col min="15461" max="15461" width="1.85546875" style="86" customWidth="1"/>
    <col min="15462" max="15462" width="3.28515625" style="86" customWidth="1"/>
    <col min="15463" max="15463" width="1" style="86" customWidth="1"/>
    <col min="15464" max="15464" width="1.28515625" style="86" customWidth="1"/>
    <col min="15465" max="15465" width="4.5703125" style="86" customWidth="1"/>
    <col min="15466" max="15466" width="3.5703125" style="86" customWidth="1"/>
    <col min="15467" max="15467" width="6.5703125" style="86" customWidth="1"/>
    <col min="15468" max="15468" width="8.85546875" style="86"/>
    <col min="15469" max="15469" width="2.5703125" style="86" customWidth="1"/>
    <col min="15470" max="15470" width="4.28515625" style="86" customWidth="1"/>
    <col min="15471" max="15471" width="1.7109375" style="86" customWidth="1"/>
    <col min="15472" max="15472" width="2.5703125" style="86" customWidth="1"/>
    <col min="15473" max="15473" width="1.7109375" style="86" customWidth="1"/>
    <col min="15474" max="15474" width="8.7109375" style="86" customWidth="1"/>
    <col min="15475" max="15475" width="6.28515625" style="86" customWidth="1"/>
    <col min="15476" max="15476" width="2.140625" style="86" customWidth="1"/>
    <col min="15477" max="15480" width="1.7109375" style="86" customWidth="1"/>
    <col min="15481" max="15481" width="7.85546875" style="86" customWidth="1"/>
    <col min="15482" max="15482" width="8.42578125" style="86" customWidth="1"/>
    <col min="15483" max="15483" width="19.28515625" style="86" customWidth="1"/>
    <col min="15484" max="15484" width="1.28515625" style="86" customWidth="1"/>
    <col min="15485" max="15486" width="1" style="86" customWidth="1"/>
    <col min="15487" max="15487" width="2.140625" style="86" customWidth="1"/>
    <col min="15488" max="15488" width="7.5703125" style="86" customWidth="1"/>
    <col min="15489" max="15489" width="7.140625" style="86" customWidth="1"/>
    <col min="15490" max="15490" width="1.85546875" style="86" customWidth="1"/>
    <col min="15491" max="15491" width="5.7109375" style="86" customWidth="1"/>
    <col min="15492" max="15492" width="1" style="86" customWidth="1"/>
    <col min="15493" max="15493" width="8.7109375" style="86" customWidth="1"/>
    <col min="15494" max="15494" width="3.85546875" style="86" customWidth="1"/>
    <col min="15495" max="15495" width="1" style="86" customWidth="1"/>
    <col min="15496" max="15496" width="7.28515625" style="86" customWidth="1"/>
    <col min="15497" max="15497" width="1.85546875" style="86" customWidth="1"/>
    <col min="15498" max="15498" width="3.28515625" style="86" customWidth="1"/>
    <col min="15499" max="15499" width="1" style="86" customWidth="1"/>
    <col min="15500" max="15500" width="1.28515625" style="86" customWidth="1"/>
    <col min="15501" max="15501" width="4.5703125" style="86" customWidth="1"/>
    <col min="15502" max="15502" width="3.5703125" style="86" customWidth="1"/>
    <col min="15503" max="15503" width="6.5703125" style="86" customWidth="1"/>
    <col min="15504" max="15504" width="8.85546875" style="86"/>
    <col min="15505" max="15505" width="2.5703125" style="86" customWidth="1"/>
    <col min="15506" max="15506" width="4.28515625" style="86" customWidth="1"/>
    <col min="15507" max="15507" width="1.7109375" style="86" customWidth="1"/>
    <col min="15508" max="15508" width="2.5703125" style="86" customWidth="1"/>
    <col min="15509" max="15509" width="1.7109375" style="86" customWidth="1"/>
    <col min="15510" max="15510" width="8.7109375" style="86" customWidth="1"/>
    <col min="15511" max="15511" width="6.28515625" style="86" customWidth="1"/>
    <col min="15512" max="15512" width="2.140625" style="86" customWidth="1"/>
    <col min="15513" max="15516" width="1.7109375" style="86" customWidth="1"/>
    <col min="15517" max="15517" width="7.85546875" style="86" customWidth="1"/>
    <col min="15518" max="15518" width="8.42578125" style="86" customWidth="1"/>
    <col min="15519" max="15519" width="19.28515625" style="86" customWidth="1"/>
    <col min="15520" max="15520" width="1.28515625" style="86" customWidth="1"/>
    <col min="15521" max="15522" width="1" style="86" customWidth="1"/>
    <col min="15523" max="15523" width="2.140625" style="86" customWidth="1"/>
    <col min="15524" max="15524" width="7.5703125" style="86" customWidth="1"/>
    <col min="15525" max="15525" width="7.140625" style="86" customWidth="1"/>
    <col min="15526" max="15526" width="1.85546875" style="86" customWidth="1"/>
    <col min="15527" max="15527" width="5.7109375" style="86" customWidth="1"/>
    <col min="15528" max="15528" width="1" style="86" customWidth="1"/>
    <col min="15529" max="15529" width="8.7109375" style="86" customWidth="1"/>
    <col min="15530" max="15530" width="3.85546875" style="86" customWidth="1"/>
    <col min="15531" max="15531" width="1" style="86" customWidth="1"/>
    <col min="15532" max="15532" width="7.28515625" style="86" customWidth="1"/>
    <col min="15533" max="15533" width="1.85546875" style="86" customWidth="1"/>
    <col min="15534" max="15534" width="3.28515625" style="86" customWidth="1"/>
    <col min="15535" max="15535" width="1" style="86" customWidth="1"/>
    <col min="15536" max="15536" width="1.28515625" style="86" customWidth="1"/>
    <col min="15537" max="15537" width="4.5703125" style="86" customWidth="1"/>
    <col min="15538" max="15538" width="3.5703125" style="86" customWidth="1"/>
    <col min="15539" max="15539" width="6.5703125" style="86" customWidth="1"/>
    <col min="15540" max="15540" width="8.85546875" style="86"/>
    <col min="15541" max="15541" width="2.5703125" style="86" customWidth="1"/>
    <col min="15542" max="15542" width="4.28515625" style="86" customWidth="1"/>
    <col min="15543" max="15543" width="1.7109375" style="86" customWidth="1"/>
    <col min="15544" max="15544" width="2.5703125" style="86" customWidth="1"/>
    <col min="15545" max="15545" width="1.7109375" style="86" customWidth="1"/>
    <col min="15546" max="15546" width="8.7109375" style="86" customWidth="1"/>
    <col min="15547" max="15547" width="6.28515625" style="86" customWidth="1"/>
    <col min="15548" max="15548" width="2.140625" style="86" customWidth="1"/>
    <col min="15549" max="15552" width="1.7109375" style="86" customWidth="1"/>
    <col min="15553" max="15553" width="7.85546875" style="86" customWidth="1"/>
    <col min="15554" max="15554" width="8.42578125" style="86" customWidth="1"/>
    <col min="15555" max="15555" width="19.28515625" style="86" customWidth="1"/>
    <col min="15556" max="15556" width="1.28515625" style="86" customWidth="1"/>
    <col min="15557" max="15558" width="1" style="86" customWidth="1"/>
    <col min="15559" max="15559" width="2.140625" style="86" customWidth="1"/>
    <col min="15560" max="15560" width="7.5703125" style="86" customWidth="1"/>
    <col min="15561" max="15561" width="7.140625" style="86" customWidth="1"/>
    <col min="15562" max="15562" width="1.85546875" style="86" customWidth="1"/>
    <col min="15563" max="15563" width="5.7109375" style="86" customWidth="1"/>
    <col min="15564" max="15564" width="1" style="86" customWidth="1"/>
    <col min="15565" max="15565" width="8.7109375" style="86" customWidth="1"/>
    <col min="15566" max="15566" width="3.85546875" style="86" customWidth="1"/>
    <col min="15567" max="15567" width="1" style="86" customWidth="1"/>
    <col min="15568" max="15568" width="7.28515625" style="86" customWidth="1"/>
    <col min="15569" max="15569" width="1.85546875" style="86" customWidth="1"/>
    <col min="15570" max="15570" width="3.28515625" style="86" customWidth="1"/>
    <col min="15571" max="15571" width="1" style="86" customWidth="1"/>
    <col min="15572" max="15572" width="1.28515625" style="86" customWidth="1"/>
    <col min="15573" max="15573" width="4.5703125" style="86" customWidth="1"/>
    <col min="15574" max="15574" width="3.5703125" style="86" customWidth="1"/>
    <col min="15575" max="15575" width="6.5703125" style="86" customWidth="1"/>
    <col min="15576" max="15576" width="8.85546875" style="86"/>
    <col min="15577" max="15577" width="2.5703125" style="86" customWidth="1"/>
    <col min="15578" max="15578" width="4.28515625" style="86" customWidth="1"/>
    <col min="15579" max="15579" width="1.7109375" style="86" customWidth="1"/>
    <col min="15580" max="15580" width="2.5703125" style="86" customWidth="1"/>
    <col min="15581" max="15581" width="1.7109375" style="86" customWidth="1"/>
    <col min="15582" max="15582" width="8.7109375" style="86" customWidth="1"/>
    <col min="15583" max="15583" width="6.28515625" style="86" customWidth="1"/>
    <col min="15584" max="15584" width="2.140625" style="86" customWidth="1"/>
    <col min="15585" max="15588" width="1.7109375" style="86" customWidth="1"/>
    <col min="15589" max="15589" width="7.85546875" style="86" customWidth="1"/>
    <col min="15590" max="15590" width="8.42578125" style="86" customWidth="1"/>
    <col min="15591" max="15591" width="19.28515625" style="86" customWidth="1"/>
    <col min="15592" max="15592" width="1.28515625" style="86" customWidth="1"/>
    <col min="15593" max="15594" width="1" style="86" customWidth="1"/>
    <col min="15595" max="15595" width="2.140625" style="86" customWidth="1"/>
    <col min="15596" max="15596" width="7.5703125" style="86" customWidth="1"/>
    <col min="15597" max="15597" width="7.140625" style="86" customWidth="1"/>
    <col min="15598" max="15598" width="1.85546875" style="86" customWidth="1"/>
    <col min="15599" max="15599" width="5.7109375" style="86" customWidth="1"/>
    <col min="15600" max="15600" width="1" style="86" customWidth="1"/>
    <col min="15601" max="15601" width="8.7109375" style="86" customWidth="1"/>
    <col min="15602" max="15602" width="3.85546875" style="86" customWidth="1"/>
    <col min="15603" max="15603" width="1" style="86" customWidth="1"/>
    <col min="15604" max="15604" width="7.28515625" style="86" customWidth="1"/>
    <col min="15605" max="15605" width="1.85546875" style="86" customWidth="1"/>
    <col min="15606" max="15606" width="3.28515625" style="86" customWidth="1"/>
    <col min="15607" max="15607" width="1" style="86" customWidth="1"/>
    <col min="15608" max="15608" width="1.28515625" style="86" customWidth="1"/>
    <col min="15609" max="15609" width="4.5703125" style="86" customWidth="1"/>
    <col min="15610" max="15610" width="3.5703125" style="86" customWidth="1"/>
    <col min="15611" max="15611" width="6.5703125" style="86" customWidth="1"/>
    <col min="15612" max="15616" width="8.85546875" style="86"/>
    <col min="15617" max="15617" width="2.5703125" style="86" customWidth="1"/>
    <col min="15618" max="15618" width="4.28515625" style="86" customWidth="1"/>
    <col min="15619" max="15619" width="1.7109375" style="86" customWidth="1"/>
    <col min="15620" max="15620" width="2.5703125" style="86" customWidth="1"/>
    <col min="15621" max="15621" width="1.7109375" style="86" customWidth="1"/>
    <col min="15622" max="15622" width="8.7109375" style="86" customWidth="1"/>
    <col min="15623" max="15623" width="6.28515625" style="86" customWidth="1"/>
    <col min="15624" max="15624" width="2.140625" style="86" customWidth="1"/>
    <col min="15625" max="15628" width="1.7109375" style="86" customWidth="1"/>
    <col min="15629" max="15629" width="7.85546875" style="86" customWidth="1"/>
    <col min="15630" max="15630" width="8.42578125" style="86" customWidth="1"/>
    <col min="15631" max="15631" width="19.28515625" style="86" customWidth="1"/>
    <col min="15632" max="15632" width="1.28515625" style="86" customWidth="1"/>
    <col min="15633" max="15634" width="1" style="86" customWidth="1"/>
    <col min="15635" max="15635" width="2.140625" style="86" customWidth="1"/>
    <col min="15636" max="15636" width="7.5703125" style="86" customWidth="1"/>
    <col min="15637" max="15637" width="7.140625" style="86" customWidth="1"/>
    <col min="15638" max="15638" width="1.85546875" style="86" customWidth="1"/>
    <col min="15639" max="15639" width="5.7109375" style="86" customWidth="1"/>
    <col min="15640" max="15640" width="1" style="86" customWidth="1"/>
    <col min="15641" max="15641" width="8.7109375" style="86" customWidth="1"/>
    <col min="15642" max="15642" width="3.85546875" style="86" customWidth="1"/>
    <col min="15643" max="15643" width="1" style="86" customWidth="1"/>
    <col min="15644" max="15644" width="7.28515625" style="86" customWidth="1"/>
    <col min="15645" max="15645" width="1.85546875" style="86" customWidth="1"/>
    <col min="15646" max="15646" width="3.28515625" style="86" customWidth="1"/>
    <col min="15647" max="15647" width="1" style="86" customWidth="1"/>
    <col min="15648" max="15648" width="1.28515625" style="86" customWidth="1"/>
    <col min="15649" max="15649" width="4.5703125" style="86" customWidth="1"/>
    <col min="15650" max="15650" width="3.5703125" style="86" customWidth="1"/>
    <col min="15651" max="15651" width="6.5703125" style="86" customWidth="1"/>
    <col min="15652" max="15652" width="8.85546875" style="86"/>
    <col min="15653" max="15653" width="2.5703125" style="86" customWidth="1"/>
    <col min="15654" max="15654" width="4.28515625" style="86" customWidth="1"/>
    <col min="15655" max="15655" width="1.7109375" style="86" customWidth="1"/>
    <col min="15656" max="15656" width="2.5703125" style="86" customWidth="1"/>
    <col min="15657" max="15657" width="1.7109375" style="86" customWidth="1"/>
    <col min="15658" max="15658" width="8.7109375" style="86" customWidth="1"/>
    <col min="15659" max="15659" width="6.28515625" style="86" customWidth="1"/>
    <col min="15660" max="15660" width="2.140625" style="86" customWidth="1"/>
    <col min="15661" max="15664" width="1.7109375" style="86" customWidth="1"/>
    <col min="15665" max="15665" width="7.85546875" style="86" customWidth="1"/>
    <col min="15666" max="15666" width="8.42578125" style="86" customWidth="1"/>
    <col min="15667" max="15667" width="19.28515625" style="86" customWidth="1"/>
    <col min="15668" max="15668" width="1.28515625" style="86" customWidth="1"/>
    <col min="15669" max="15670" width="1" style="86" customWidth="1"/>
    <col min="15671" max="15671" width="2.140625" style="86" customWidth="1"/>
    <col min="15672" max="15672" width="7.5703125" style="86" customWidth="1"/>
    <col min="15673" max="15673" width="7.140625" style="86" customWidth="1"/>
    <col min="15674" max="15674" width="1.85546875" style="86" customWidth="1"/>
    <col min="15675" max="15675" width="5.7109375" style="86" customWidth="1"/>
    <col min="15676" max="15676" width="1" style="86" customWidth="1"/>
    <col min="15677" max="15677" width="8.7109375" style="86" customWidth="1"/>
    <col min="15678" max="15678" width="3.85546875" style="86" customWidth="1"/>
    <col min="15679" max="15679" width="1" style="86" customWidth="1"/>
    <col min="15680" max="15680" width="7.28515625" style="86" customWidth="1"/>
    <col min="15681" max="15681" width="1.85546875" style="86" customWidth="1"/>
    <col min="15682" max="15682" width="3.28515625" style="86" customWidth="1"/>
    <col min="15683" max="15683" width="1" style="86" customWidth="1"/>
    <col min="15684" max="15684" width="1.28515625" style="86" customWidth="1"/>
    <col min="15685" max="15685" width="4.5703125" style="86" customWidth="1"/>
    <col min="15686" max="15686" width="3.5703125" style="86" customWidth="1"/>
    <col min="15687" max="15687" width="6.5703125" style="86" customWidth="1"/>
    <col min="15688" max="15688" width="8.85546875" style="86"/>
    <col min="15689" max="15689" width="2.5703125" style="86" customWidth="1"/>
    <col min="15690" max="15690" width="4.28515625" style="86" customWidth="1"/>
    <col min="15691" max="15691" width="1.7109375" style="86" customWidth="1"/>
    <col min="15692" max="15692" width="2.5703125" style="86" customWidth="1"/>
    <col min="15693" max="15693" width="1.7109375" style="86" customWidth="1"/>
    <col min="15694" max="15694" width="8.7109375" style="86" customWidth="1"/>
    <col min="15695" max="15695" width="6.28515625" style="86" customWidth="1"/>
    <col min="15696" max="15696" width="2.140625" style="86" customWidth="1"/>
    <col min="15697" max="15700" width="1.7109375" style="86" customWidth="1"/>
    <col min="15701" max="15701" width="7.85546875" style="86" customWidth="1"/>
    <col min="15702" max="15702" width="8.42578125" style="86" customWidth="1"/>
    <col min="15703" max="15703" width="19.28515625" style="86" customWidth="1"/>
    <col min="15704" max="15704" width="1.28515625" style="86" customWidth="1"/>
    <col min="15705" max="15706" width="1" style="86" customWidth="1"/>
    <col min="15707" max="15707" width="2.140625" style="86" customWidth="1"/>
    <col min="15708" max="15708" width="7.5703125" style="86" customWidth="1"/>
    <col min="15709" max="15709" width="7.140625" style="86" customWidth="1"/>
    <col min="15710" max="15710" width="1.85546875" style="86" customWidth="1"/>
    <col min="15711" max="15711" width="5.7109375" style="86" customWidth="1"/>
    <col min="15712" max="15712" width="1" style="86" customWidth="1"/>
    <col min="15713" max="15713" width="8.7109375" style="86" customWidth="1"/>
    <col min="15714" max="15714" width="3.85546875" style="86" customWidth="1"/>
    <col min="15715" max="15715" width="1" style="86" customWidth="1"/>
    <col min="15716" max="15716" width="7.28515625" style="86" customWidth="1"/>
    <col min="15717" max="15717" width="1.85546875" style="86" customWidth="1"/>
    <col min="15718" max="15718" width="3.28515625" style="86" customWidth="1"/>
    <col min="15719" max="15719" width="1" style="86" customWidth="1"/>
    <col min="15720" max="15720" width="1.28515625" style="86" customWidth="1"/>
    <col min="15721" max="15721" width="4.5703125" style="86" customWidth="1"/>
    <col min="15722" max="15722" width="3.5703125" style="86" customWidth="1"/>
    <col min="15723" max="15723" width="6.5703125" style="86" customWidth="1"/>
    <col min="15724" max="15724" width="8.85546875" style="86"/>
    <col min="15725" max="15725" width="2.5703125" style="86" customWidth="1"/>
    <col min="15726" max="15726" width="4.28515625" style="86" customWidth="1"/>
    <col min="15727" max="15727" width="1.7109375" style="86" customWidth="1"/>
    <col min="15728" max="15728" width="2.5703125" style="86" customWidth="1"/>
    <col min="15729" max="15729" width="1.7109375" style="86" customWidth="1"/>
    <col min="15730" max="15730" width="8.7109375" style="86" customWidth="1"/>
    <col min="15731" max="15731" width="6.28515625" style="86" customWidth="1"/>
    <col min="15732" max="15732" width="2.140625" style="86" customWidth="1"/>
    <col min="15733" max="15736" width="1.7109375" style="86" customWidth="1"/>
    <col min="15737" max="15737" width="7.85546875" style="86" customWidth="1"/>
    <col min="15738" max="15738" width="8.42578125" style="86" customWidth="1"/>
    <col min="15739" max="15739" width="19.28515625" style="86" customWidth="1"/>
    <col min="15740" max="15740" width="1.28515625" style="86" customWidth="1"/>
    <col min="15741" max="15742" width="1" style="86" customWidth="1"/>
    <col min="15743" max="15743" width="2.140625" style="86" customWidth="1"/>
    <col min="15744" max="15744" width="7.5703125" style="86" customWidth="1"/>
    <col min="15745" max="15745" width="7.140625" style="86" customWidth="1"/>
    <col min="15746" max="15746" width="1.85546875" style="86" customWidth="1"/>
    <col min="15747" max="15747" width="5.7109375" style="86" customWidth="1"/>
    <col min="15748" max="15748" width="1" style="86" customWidth="1"/>
    <col min="15749" max="15749" width="8.7109375" style="86" customWidth="1"/>
    <col min="15750" max="15750" width="3.85546875" style="86" customWidth="1"/>
    <col min="15751" max="15751" width="1" style="86" customWidth="1"/>
    <col min="15752" max="15752" width="7.28515625" style="86" customWidth="1"/>
    <col min="15753" max="15753" width="1.85546875" style="86" customWidth="1"/>
    <col min="15754" max="15754" width="3.28515625" style="86" customWidth="1"/>
    <col min="15755" max="15755" width="1" style="86" customWidth="1"/>
    <col min="15756" max="15756" width="1.28515625" style="86" customWidth="1"/>
    <col min="15757" max="15757" width="4.5703125" style="86" customWidth="1"/>
    <col min="15758" max="15758" width="3.5703125" style="86" customWidth="1"/>
    <col min="15759" max="15759" width="6.5703125" style="86" customWidth="1"/>
    <col min="15760" max="15760" width="8.85546875" style="86"/>
    <col min="15761" max="15761" width="2.5703125" style="86" customWidth="1"/>
    <col min="15762" max="15762" width="4.28515625" style="86" customWidth="1"/>
    <col min="15763" max="15763" width="1.7109375" style="86" customWidth="1"/>
    <col min="15764" max="15764" width="2.5703125" style="86" customWidth="1"/>
    <col min="15765" max="15765" width="1.7109375" style="86" customWidth="1"/>
    <col min="15766" max="15766" width="8.7109375" style="86" customWidth="1"/>
    <col min="15767" max="15767" width="6.28515625" style="86" customWidth="1"/>
    <col min="15768" max="15768" width="2.140625" style="86" customWidth="1"/>
    <col min="15769" max="15772" width="1.7109375" style="86" customWidth="1"/>
    <col min="15773" max="15773" width="7.85546875" style="86" customWidth="1"/>
    <col min="15774" max="15774" width="8.42578125" style="86" customWidth="1"/>
    <col min="15775" max="15775" width="19.28515625" style="86" customWidth="1"/>
    <col min="15776" max="15776" width="1.28515625" style="86" customWidth="1"/>
    <col min="15777" max="15778" width="1" style="86" customWidth="1"/>
    <col min="15779" max="15779" width="2.140625" style="86" customWidth="1"/>
    <col min="15780" max="15780" width="7.5703125" style="86" customWidth="1"/>
    <col min="15781" max="15781" width="7.140625" style="86" customWidth="1"/>
    <col min="15782" max="15782" width="1.85546875" style="86" customWidth="1"/>
    <col min="15783" max="15783" width="5.7109375" style="86" customWidth="1"/>
    <col min="15784" max="15784" width="1" style="86" customWidth="1"/>
    <col min="15785" max="15785" width="8.7109375" style="86" customWidth="1"/>
    <col min="15786" max="15786" width="3.85546875" style="86" customWidth="1"/>
    <col min="15787" max="15787" width="1" style="86" customWidth="1"/>
    <col min="15788" max="15788" width="7.28515625" style="86" customWidth="1"/>
    <col min="15789" max="15789" width="1.85546875" style="86" customWidth="1"/>
    <col min="15790" max="15790" width="3.28515625" style="86" customWidth="1"/>
    <col min="15791" max="15791" width="1" style="86" customWidth="1"/>
    <col min="15792" max="15792" width="1.28515625" style="86" customWidth="1"/>
    <col min="15793" max="15793" width="4.5703125" style="86" customWidth="1"/>
    <col min="15794" max="15794" width="3.5703125" style="86" customWidth="1"/>
    <col min="15795" max="15795" width="6.5703125" style="86" customWidth="1"/>
    <col min="15796" max="15796" width="8.85546875" style="86"/>
    <col min="15797" max="15797" width="2.5703125" style="86" customWidth="1"/>
    <col min="15798" max="15798" width="4.28515625" style="86" customWidth="1"/>
    <col min="15799" max="15799" width="1.7109375" style="86" customWidth="1"/>
    <col min="15800" max="15800" width="2.5703125" style="86" customWidth="1"/>
    <col min="15801" max="15801" width="1.7109375" style="86" customWidth="1"/>
    <col min="15802" max="15802" width="8.7109375" style="86" customWidth="1"/>
    <col min="15803" max="15803" width="6.28515625" style="86" customWidth="1"/>
    <col min="15804" max="15804" width="2.140625" style="86" customWidth="1"/>
    <col min="15805" max="15808" width="1.7109375" style="86" customWidth="1"/>
    <col min="15809" max="15809" width="7.85546875" style="86" customWidth="1"/>
    <col min="15810" max="15810" width="8.42578125" style="86" customWidth="1"/>
    <col min="15811" max="15811" width="19.28515625" style="86" customWidth="1"/>
    <col min="15812" max="15812" width="1.28515625" style="86" customWidth="1"/>
    <col min="15813" max="15814" width="1" style="86" customWidth="1"/>
    <col min="15815" max="15815" width="2.140625" style="86" customWidth="1"/>
    <col min="15816" max="15816" width="7.5703125" style="86" customWidth="1"/>
    <col min="15817" max="15817" width="7.140625" style="86" customWidth="1"/>
    <col min="15818" max="15818" width="1.85546875" style="86" customWidth="1"/>
    <col min="15819" max="15819" width="5.7109375" style="86" customWidth="1"/>
    <col min="15820" max="15820" width="1" style="86" customWidth="1"/>
    <col min="15821" max="15821" width="8.7109375" style="86" customWidth="1"/>
    <col min="15822" max="15822" width="3.85546875" style="86" customWidth="1"/>
    <col min="15823" max="15823" width="1" style="86" customWidth="1"/>
    <col min="15824" max="15824" width="7.28515625" style="86" customWidth="1"/>
    <col min="15825" max="15825" width="1.85546875" style="86" customWidth="1"/>
    <col min="15826" max="15826" width="3.28515625" style="86" customWidth="1"/>
    <col min="15827" max="15827" width="1" style="86" customWidth="1"/>
    <col min="15828" max="15828" width="1.28515625" style="86" customWidth="1"/>
    <col min="15829" max="15829" width="4.5703125" style="86" customWidth="1"/>
    <col min="15830" max="15830" width="3.5703125" style="86" customWidth="1"/>
    <col min="15831" max="15831" width="6.5703125" style="86" customWidth="1"/>
    <col min="15832" max="15832" width="8.85546875" style="86"/>
    <col min="15833" max="15833" width="2.5703125" style="86" customWidth="1"/>
    <col min="15834" max="15834" width="4.28515625" style="86" customWidth="1"/>
    <col min="15835" max="15835" width="1.7109375" style="86" customWidth="1"/>
    <col min="15836" max="15836" width="2.5703125" style="86" customWidth="1"/>
    <col min="15837" max="15837" width="1.7109375" style="86" customWidth="1"/>
    <col min="15838" max="15838" width="8.7109375" style="86" customWidth="1"/>
    <col min="15839" max="15839" width="6.28515625" style="86" customWidth="1"/>
    <col min="15840" max="15840" width="2.140625" style="86" customWidth="1"/>
    <col min="15841" max="15844" width="1.7109375" style="86" customWidth="1"/>
    <col min="15845" max="15845" width="7.85546875" style="86" customWidth="1"/>
    <col min="15846" max="15846" width="8.42578125" style="86" customWidth="1"/>
    <col min="15847" max="15847" width="19.28515625" style="86" customWidth="1"/>
    <col min="15848" max="15848" width="1.28515625" style="86" customWidth="1"/>
    <col min="15849" max="15850" width="1" style="86" customWidth="1"/>
    <col min="15851" max="15851" width="2.140625" style="86" customWidth="1"/>
    <col min="15852" max="15852" width="7.5703125" style="86" customWidth="1"/>
    <col min="15853" max="15853" width="7.140625" style="86" customWidth="1"/>
    <col min="15854" max="15854" width="1.85546875" style="86" customWidth="1"/>
    <col min="15855" max="15855" width="5.7109375" style="86" customWidth="1"/>
    <col min="15856" max="15856" width="1" style="86" customWidth="1"/>
    <col min="15857" max="15857" width="8.7109375" style="86" customWidth="1"/>
    <col min="15858" max="15858" width="3.85546875" style="86" customWidth="1"/>
    <col min="15859" max="15859" width="1" style="86" customWidth="1"/>
    <col min="15860" max="15860" width="7.28515625" style="86" customWidth="1"/>
    <col min="15861" max="15861" width="1.85546875" style="86" customWidth="1"/>
    <col min="15862" max="15862" width="3.28515625" style="86" customWidth="1"/>
    <col min="15863" max="15863" width="1" style="86" customWidth="1"/>
    <col min="15864" max="15864" width="1.28515625" style="86" customWidth="1"/>
    <col min="15865" max="15865" width="4.5703125" style="86" customWidth="1"/>
    <col min="15866" max="15866" width="3.5703125" style="86" customWidth="1"/>
    <col min="15867" max="15867" width="6.5703125" style="86" customWidth="1"/>
    <col min="15868" max="15872" width="8.85546875" style="86"/>
    <col min="15873" max="15873" width="2.5703125" style="86" customWidth="1"/>
    <col min="15874" max="15874" width="4.28515625" style="86" customWidth="1"/>
    <col min="15875" max="15875" width="1.7109375" style="86" customWidth="1"/>
    <col min="15876" max="15876" width="2.5703125" style="86" customWidth="1"/>
    <col min="15877" max="15877" width="1.7109375" style="86" customWidth="1"/>
    <col min="15878" max="15878" width="8.7109375" style="86" customWidth="1"/>
    <col min="15879" max="15879" width="6.28515625" style="86" customWidth="1"/>
    <col min="15880" max="15880" width="2.140625" style="86" customWidth="1"/>
    <col min="15881" max="15884" width="1.7109375" style="86" customWidth="1"/>
    <col min="15885" max="15885" width="7.85546875" style="86" customWidth="1"/>
    <col min="15886" max="15886" width="8.42578125" style="86" customWidth="1"/>
    <col min="15887" max="15887" width="19.28515625" style="86" customWidth="1"/>
    <col min="15888" max="15888" width="1.28515625" style="86" customWidth="1"/>
    <col min="15889" max="15890" width="1" style="86" customWidth="1"/>
    <col min="15891" max="15891" width="2.140625" style="86" customWidth="1"/>
    <col min="15892" max="15892" width="7.5703125" style="86" customWidth="1"/>
    <col min="15893" max="15893" width="7.140625" style="86" customWidth="1"/>
    <col min="15894" max="15894" width="1.85546875" style="86" customWidth="1"/>
    <col min="15895" max="15895" width="5.7109375" style="86" customWidth="1"/>
    <col min="15896" max="15896" width="1" style="86" customWidth="1"/>
    <col min="15897" max="15897" width="8.7109375" style="86" customWidth="1"/>
    <col min="15898" max="15898" width="3.85546875" style="86" customWidth="1"/>
    <col min="15899" max="15899" width="1" style="86" customWidth="1"/>
    <col min="15900" max="15900" width="7.28515625" style="86" customWidth="1"/>
    <col min="15901" max="15901" width="1.85546875" style="86" customWidth="1"/>
    <col min="15902" max="15902" width="3.28515625" style="86" customWidth="1"/>
    <col min="15903" max="15903" width="1" style="86" customWidth="1"/>
    <col min="15904" max="15904" width="1.28515625" style="86" customWidth="1"/>
    <col min="15905" max="15905" width="4.5703125" style="86" customWidth="1"/>
    <col min="15906" max="15906" width="3.5703125" style="86" customWidth="1"/>
    <col min="15907" max="15907" width="6.5703125" style="86" customWidth="1"/>
    <col min="15908" max="15908" width="8.85546875" style="86"/>
    <col min="15909" max="15909" width="2.5703125" style="86" customWidth="1"/>
    <col min="15910" max="15910" width="4.28515625" style="86" customWidth="1"/>
    <col min="15911" max="15911" width="1.7109375" style="86" customWidth="1"/>
    <col min="15912" max="15912" width="2.5703125" style="86" customWidth="1"/>
    <col min="15913" max="15913" width="1.7109375" style="86" customWidth="1"/>
    <col min="15914" max="15914" width="8.7109375" style="86" customWidth="1"/>
    <col min="15915" max="15915" width="6.28515625" style="86" customWidth="1"/>
    <col min="15916" max="15916" width="2.140625" style="86" customWidth="1"/>
    <col min="15917" max="15920" width="1.7109375" style="86" customWidth="1"/>
    <col min="15921" max="15921" width="7.85546875" style="86" customWidth="1"/>
    <col min="15922" max="15922" width="8.42578125" style="86" customWidth="1"/>
    <col min="15923" max="15923" width="19.28515625" style="86" customWidth="1"/>
    <col min="15924" max="15924" width="1.28515625" style="86" customWidth="1"/>
    <col min="15925" max="15926" width="1" style="86" customWidth="1"/>
    <col min="15927" max="15927" width="2.140625" style="86" customWidth="1"/>
    <col min="15928" max="15928" width="7.5703125" style="86" customWidth="1"/>
    <col min="15929" max="15929" width="7.140625" style="86" customWidth="1"/>
    <col min="15930" max="15930" width="1.85546875" style="86" customWidth="1"/>
    <col min="15931" max="15931" width="5.7109375" style="86" customWidth="1"/>
    <col min="15932" max="15932" width="1" style="86" customWidth="1"/>
    <col min="15933" max="15933" width="8.7109375" style="86" customWidth="1"/>
    <col min="15934" max="15934" width="3.85546875" style="86" customWidth="1"/>
    <col min="15935" max="15935" width="1" style="86" customWidth="1"/>
    <col min="15936" max="15936" width="7.28515625" style="86" customWidth="1"/>
    <col min="15937" max="15937" width="1.85546875" style="86" customWidth="1"/>
    <col min="15938" max="15938" width="3.28515625" style="86" customWidth="1"/>
    <col min="15939" max="15939" width="1" style="86" customWidth="1"/>
    <col min="15940" max="15940" width="1.28515625" style="86" customWidth="1"/>
    <col min="15941" max="15941" width="4.5703125" style="86" customWidth="1"/>
    <col min="15942" max="15942" width="3.5703125" style="86" customWidth="1"/>
    <col min="15943" max="15943" width="6.5703125" style="86" customWidth="1"/>
    <col min="15944" max="15944" width="8.85546875" style="86"/>
    <col min="15945" max="15945" width="2.5703125" style="86" customWidth="1"/>
    <col min="15946" max="15946" width="4.28515625" style="86" customWidth="1"/>
    <col min="15947" max="15947" width="1.7109375" style="86" customWidth="1"/>
    <col min="15948" max="15948" width="2.5703125" style="86" customWidth="1"/>
    <col min="15949" max="15949" width="1.7109375" style="86" customWidth="1"/>
    <col min="15950" max="15950" width="8.7109375" style="86" customWidth="1"/>
    <col min="15951" max="15951" width="6.28515625" style="86" customWidth="1"/>
    <col min="15952" max="15952" width="2.140625" style="86" customWidth="1"/>
    <col min="15953" max="15956" width="1.7109375" style="86" customWidth="1"/>
    <col min="15957" max="15957" width="7.85546875" style="86" customWidth="1"/>
    <col min="15958" max="15958" width="8.42578125" style="86" customWidth="1"/>
    <col min="15959" max="15959" width="19.28515625" style="86" customWidth="1"/>
    <col min="15960" max="15960" width="1.28515625" style="86" customWidth="1"/>
    <col min="15961" max="15962" width="1" style="86" customWidth="1"/>
    <col min="15963" max="15963" width="2.140625" style="86" customWidth="1"/>
    <col min="15964" max="15964" width="7.5703125" style="86" customWidth="1"/>
    <col min="15965" max="15965" width="7.140625" style="86" customWidth="1"/>
    <col min="15966" max="15966" width="1.85546875" style="86" customWidth="1"/>
    <col min="15967" max="15967" width="5.7109375" style="86" customWidth="1"/>
    <col min="15968" max="15968" width="1" style="86" customWidth="1"/>
    <col min="15969" max="15969" width="8.7109375" style="86" customWidth="1"/>
    <col min="15970" max="15970" width="3.85546875" style="86" customWidth="1"/>
    <col min="15971" max="15971" width="1" style="86" customWidth="1"/>
    <col min="15972" max="15972" width="7.28515625" style="86" customWidth="1"/>
    <col min="15973" max="15973" width="1.85546875" style="86" customWidth="1"/>
    <col min="15974" max="15974" width="3.28515625" style="86" customWidth="1"/>
    <col min="15975" max="15975" width="1" style="86" customWidth="1"/>
    <col min="15976" max="15976" width="1.28515625" style="86" customWidth="1"/>
    <col min="15977" max="15977" width="4.5703125" style="86" customWidth="1"/>
    <col min="15978" max="15978" width="3.5703125" style="86" customWidth="1"/>
    <col min="15979" max="15979" width="6.5703125" style="86" customWidth="1"/>
    <col min="15980" max="15980" width="8.85546875" style="86"/>
    <col min="15981" max="15981" width="2.5703125" style="86" customWidth="1"/>
    <col min="15982" max="15982" width="4.28515625" style="86" customWidth="1"/>
    <col min="15983" max="15983" width="1.7109375" style="86" customWidth="1"/>
    <col min="15984" max="15984" width="2.5703125" style="86" customWidth="1"/>
    <col min="15985" max="15985" width="1.7109375" style="86" customWidth="1"/>
    <col min="15986" max="15986" width="8.7109375" style="86" customWidth="1"/>
    <col min="15987" max="15987" width="6.28515625" style="86" customWidth="1"/>
    <col min="15988" max="15988" width="2.140625" style="86" customWidth="1"/>
    <col min="15989" max="15992" width="1.7109375" style="86" customWidth="1"/>
    <col min="15993" max="15993" width="7.85546875" style="86" customWidth="1"/>
    <col min="15994" max="15994" width="8.42578125" style="86" customWidth="1"/>
    <col min="15995" max="15995" width="19.28515625" style="86" customWidth="1"/>
    <col min="15996" max="15996" width="1.28515625" style="86" customWidth="1"/>
    <col min="15997" max="15998" width="1" style="86" customWidth="1"/>
    <col min="15999" max="15999" width="2.140625" style="86" customWidth="1"/>
    <col min="16000" max="16000" width="7.5703125" style="86" customWidth="1"/>
    <col min="16001" max="16001" width="7.140625" style="86" customWidth="1"/>
    <col min="16002" max="16002" width="1.85546875" style="86" customWidth="1"/>
    <col min="16003" max="16003" width="5.7109375" style="86" customWidth="1"/>
    <col min="16004" max="16004" width="1" style="86" customWidth="1"/>
    <col min="16005" max="16005" width="8.7109375" style="86" customWidth="1"/>
    <col min="16006" max="16006" width="3.85546875" style="86" customWidth="1"/>
    <col min="16007" max="16007" width="1" style="86" customWidth="1"/>
    <col min="16008" max="16008" width="7.28515625" style="86" customWidth="1"/>
    <col min="16009" max="16009" width="1.85546875" style="86" customWidth="1"/>
    <col min="16010" max="16010" width="3.28515625" style="86" customWidth="1"/>
    <col min="16011" max="16011" width="1" style="86" customWidth="1"/>
    <col min="16012" max="16012" width="1.28515625" style="86" customWidth="1"/>
    <col min="16013" max="16013" width="4.5703125" style="86" customWidth="1"/>
    <col min="16014" max="16014" width="3.5703125" style="86" customWidth="1"/>
    <col min="16015" max="16015" width="6.5703125" style="86" customWidth="1"/>
    <col min="16016" max="16016" width="8.85546875" style="86"/>
    <col min="16017" max="16017" width="2.5703125" style="86" customWidth="1"/>
    <col min="16018" max="16018" width="4.28515625" style="86" customWidth="1"/>
    <col min="16019" max="16019" width="1.7109375" style="86" customWidth="1"/>
    <col min="16020" max="16020" width="2.5703125" style="86" customWidth="1"/>
    <col min="16021" max="16021" width="1.7109375" style="86" customWidth="1"/>
    <col min="16022" max="16022" width="8.7109375" style="86" customWidth="1"/>
    <col min="16023" max="16023" width="6.28515625" style="86" customWidth="1"/>
    <col min="16024" max="16024" width="2.140625" style="86" customWidth="1"/>
    <col min="16025" max="16028" width="1.7109375" style="86" customWidth="1"/>
    <col min="16029" max="16029" width="7.85546875" style="86" customWidth="1"/>
    <col min="16030" max="16030" width="8.42578125" style="86" customWidth="1"/>
    <col min="16031" max="16031" width="19.28515625" style="86" customWidth="1"/>
    <col min="16032" max="16032" width="1.28515625" style="86" customWidth="1"/>
    <col min="16033" max="16034" width="1" style="86" customWidth="1"/>
    <col min="16035" max="16035" width="2.140625" style="86" customWidth="1"/>
    <col min="16036" max="16036" width="7.5703125" style="86" customWidth="1"/>
    <col min="16037" max="16037" width="7.140625" style="86" customWidth="1"/>
    <col min="16038" max="16038" width="1.85546875" style="86" customWidth="1"/>
    <col min="16039" max="16039" width="5.7109375" style="86" customWidth="1"/>
    <col min="16040" max="16040" width="1" style="86" customWidth="1"/>
    <col min="16041" max="16041" width="8.7109375" style="86" customWidth="1"/>
    <col min="16042" max="16042" width="3.85546875" style="86" customWidth="1"/>
    <col min="16043" max="16043" width="1" style="86" customWidth="1"/>
    <col min="16044" max="16044" width="7.28515625" style="86" customWidth="1"/>
    <col min="16045" max="16045" width="1.85546875" style="86" customWidth="1"/>
    <col min="16046" max="16046" width="3.28515625" style="86" customWidth="1"/>
    <col min="16047" max="16047" width="1" style="86" customWidth="1"/>
    <col min="16048" max="16048" width="1.28515625" style="86" customWidth="1"/>
    <col min="16049" max="16049" width="4.5703125" style="86" customWidth="1"/>
    <col min="16050" max="16050" width="3.5703125" style="86" customWidth="1"/>
    <col min="16051" max="16051" width="6.5703125" style="86" customWidth="1"/>
    <col min="16052" max="16052" width="8.85546875" style="86"/>
    <col min="16053" max="16053" width="2.5703125" style="86" customWidth="1"/>
    <col min="16054" max="16054" width="4.28515625" style="86" customWidth="1"/>
    <col min="16055" max="16055" width="1.7109375" style="86" customWidth="1"/>
    <col min="16056" max="16056" width="2.5703125" style="86" customWidth="1"/>
    <col min="16057" max="16057" width="1.7109375" style="86" customWidth="1"/>
    <col min="16058" max="16058" width="8.7109375" style="86" customWidth="1"/>
    <col min="16059" max="16059" width="6.28515625" style="86" customWidth="1"/>
    <col min="16060" max="16060" width="2.140625" style="86" customWidth="1"/>
    <col min="16061" max="16064" width="1.7109375" style="86" customWidth="1"/>
    <col min="16065" max="16065" width="7.85546875" style="86" customWidth="1"/>
    <col min="16066" max="16066" width="8.42578125" style="86" customWidth="1"/>
    <col min="16067" max="16067" width="19.28515625" style="86" customWidth="1"/>
    <col min="16068" max="16068" width="1.28515625" style="86" customWidth="1"/>
    <col min="16069" max="16070" width="1" style="86" customWidth="1"/>
    <col min="16071" max="16071" width="2.140625" style="86" customWidth="1"/>
    <col min="16072" max="16072" width="7.5703125" style="86" customWidth="1"/>
    <col min="16073" max="16073" width="7.140625" style="86" customWidth="1"/>
    <col min="16074" max="16074" width="1.85546875" style="86" customWidth="1"/>
    <col min="16075" max="16075" width="5.7109375" style="86" customWidth="1"/>
    <col min="16076" max="16076" width="1" style="86" customWidth="1"/>
    <col min="16077" max="16077" width="8.7109375" style="86" customWidth="1"/>
    <col min="16078" max="16078" width="3.85546875" style="86" customWidth="1"/>
    <col min="16079" max="16079" width="1" style="86" customWidth="1"/>
    <col min="16080" max="16080" width="7.28515625" style="86" customWidth="1"/>
    <col min="16081" max="16081" width="1.85546875" style="86" customWidth="1"/>
    <col min="16082" max="16082" width="3.28515625" style="86" customWidth="1"/>
    <col min="16083" max="16083" width="1" style="86" customWidth="1"/>
    <col min="16084" max="16084" width="1.28515625" style="86" customWidth="1"/>
    <col min="16085" max="16085" width="4.5703125" style="86" customWidth="1"/>
    <col min="16086" max="16086" width="3.5703125" style="86" customWidth="1"/>
    <col min="16087" max="16087" width="6.5703125" style="86" customWidth="1"/>
    <col min="16088" max="16088" width="8.85546875" style="86"/>
    <col min="16089" max="16089" width="2.5703125" style="86" customWidth="1"/>
    <col min="16090" max="16090" width="4.28515625" style="86" customWidth="1"/>
    <col min="16091" max="16091" width="1.7109375" style="86" customWidth="1"/>
    <col min="16092" max="16092" width="2.5703125" style="86" customWidth="1"/>
    <col min="16093" max="16093" width="1.7109375" style="86" customWidth="1"/>
    <col min="16094" max="16094" width="8.7109375" style="86" customWidth="1"/>
    <col min="16095" max="16095" width="6.28515625" style="86" customWidth="1"/>
    <col min="16096" max="16096" width="2.140625" style="86" customWidth="1"/>
    <col min="16097" max="16100" width="1.7109375" style="86" customWidth="1"/>
    <col min="16101" max="16101" width="7.85546875" style="86" customWidth="1"/>
    <col min="16102" max="16102" width="8.42578125" style="86" customWidth="1"/>
    <col min="16103" max="16103" width="19.28515625" style="86" customWidth="1"/>
    <col min="16104" max="16104" width="1.28515625" style="86" customWidth="1"/>
    <col min="16105" max="16106" width="1" style="86" customWidth="1"/>
    <col min="16107" max="16107" width="2.140625" style="86" customWidth="1"/>
    <col min="16108" max="16108" width="7.5703125" style="86" customWidth="1"/>
    <col min="16109" max="16109" width="7.140625" style="86" customWidth="1"/>
    <col min="16110" max="16110" width="1.85546875" style="86" customWidth="1"/>
    <col min="16111" max="16111" width="5.7109375" style="86" customWidth="1"/>
    <col min="16112" max="16112" width="1" style="86" customWidth="1"/>
    <col min="16113" max="16113" width="8.7109375" style="86" customWidth="1"/>
    <col min="16114" max="16114" width="3.85546875" style="86" customWidth="1"/>
    <col min="16115" max="16115" width="1" style="86" customWidth="1"/>
    <col min="16116" max="16116" width="7.28515625" style="86" customWidth="1"/>
    <col min="16117" max="16117" width="1.85546875" style="86" customWidth="1"/>
    <col min="16118" max="16118" width="3.28515625" style="86" customWidth="1"/>
    <col min="16119" max="16119" width="1" style="86" customWidth="1"/>
    <col min="16120" max="16120" width="1.28515625" style="86" customWidth="1"/>
    <col min="16121" max="16121" width="4.5703125" style="86" customWidth="1"/>
    <col min="16122" max="16122" width="3.5703125" style="86" customWidth="1"/>
    <col min="16123" max="16123" width="6.5703125" style="86" customWidth="1"/>
    <col min="16124" max="16128" width="8.85546875" style="86"/>
    <col min="16129" max="16129" width="2.5703125" style="86" customWidth="1"/>
    <col min="16130" max="16130" width="4.28515625" style="86" customWidth="1"/>
    <col min="16131" max="16131" width="1.7109375" style="86" customWidth="1"/>
    <col min="16132" max="16132" width="2.5703125" style="86" customWidth="1"/>
    <col min="16133" max="16133" width="1.7109375" style="86" customWidth="1"/>
    <col min="16134" max="16134" width="8.7109375" style="86" customWidth="1"/>
    <col min="16135" max="16135" width="6.28515625" style="86" customWidth="1"/>
    <col min="16136" max="16136" width="2.140625" style="86" customWidth="1"/>
    <col min="16137" max="16140" width="1.7109375" style="86" customWidth="1"/>
    <col min="16141" max="16141" width="7.85546875" style="86" customWidth="1"/>
    <col min="16142" max="16142" width="8.42578125" style="86" customWidth="1"/>
    <col min="16143" max="16143" width="19.28515625" style="86" customWidth="1"/>
    <col min="16144" max="16144" width="1.28515625" style="86" customWidth="1"/>
    <col min="16145" max="16146" width="1" style="86" customWidth="1"/>
    <col min="16147" max="16147" width="2.140625" style="86" customWidth="1"/>
    <col min="16148" max="16148" width="7.5703125" style="86" customWidth="1"/>
    <col min="16149" max="16149" width="7.140625" style="86" customWidth="1"/>
    <col min="16150" max="16150" width="1.85546875" style="86" customWidth="1"/>
    <col min="16151" max="16151" width="5.7109375" style="86" customWidth="1"/>
    <col min="16152" max="16152" width="1" style="86" customWidth="1"/>
    <col min="16153" max="16153" width="8.7109375" style="86" customWidth="1"/>
    <col min="16154" max="16154" width="3.85546875" style="86" customWidth="1"/>
    <col min="16155" max="16155" width="1" style="86" customWidth="1"/>
    <col min="16156" max="16156" width="7.28515625" style="86" customWidth="1"/>
    <col min="16157" max="16157" width="1.85546875" style="86" customWidth="1"/>
    <col min="16158" max="16158" width="3.28515625" style="86" customWidth="1"/>
    <col min="16159" max="16159" width="1" style="86" customWidth="1"/>
    <col min="16160" max="16160" width="1.28515625" style="86" customWidth="1"/>
    <col min="16161" max="16161" width="4.5703125" style="86" customWidth="1"/>
    <col min="16162" max="16162" width="3.5703125" style="86" customWidth="1"/>
    <col min="16163" max="16163" width="6.5703125" style="86" customWidth="1"/>
    <col min="16164" max="16164" width="8.85546875" style="86"/>
    <col min="16165" max="16165" width="2.5703125" style="86" customWidth="1"/>
    <col min="16166" max="16166" width="4.28515625" style="86" customWidth="1"/>
    <col min="16167" max="16167" width="1.7109375" style="86" customWidth="1"/>
    <col min="16168" max="16168" width="2.5703125" style="86" customWidth="1"/>
    <col min="16169" max="16169" width="1.7109375" style="86" customWidth="1"/>
    <col min="16170" max="16170" width="8.7109375" style="86" customWidth="1"/>
    <col min="16171" max="16171" width="6.28515625" style="86" customWidth="1"/>
    <col min="16172" max="16172" width="2.140625" style="86" customWidth="1"/>
    <col min="16173" max="16176" width="1.7109375" style="86" customWidth="1"/>
    <col min="16177" max="16177" width="7.85546875" style="86" customWidth="1"/>
    <col min="16178" max="16178" width="8.42578125" style="86" customWidth="1"/>
    <col min="16179" max="16179" width="19.28515625" style="86" customWidth="1"/>
    <col min="16180" max="16180" width="1.28515625" style="86" customWidth="1"/>
    <col min="16181" max="16182" width="1" style="86" customWidth="1"/>
    <col min="16183" max="16183" width="2.140625" style="86" customWidth="1"/>
    <col min="16184" max="16184" width="7.5703125" style="86" customWidth="1"/>
    <col min="16185" max="16185" width="7.140625" style="86" customWidth="1"/>
    <col min="16186" max="16186" width="1.85546875" style="86" customWidth="1"/>
    <col min="16187" max="16187" width="5.7109375" style="86" customWidth="1"/>
    <col min="16188" max="16188" width="1" style="86" customWidth="1"/>
    <col min="16189" max="16189" width="8.7109375" style="86" customWidth="1"/>
    <col min="16190" max="16190" width="3.85546875" style="86" customWidth="1"/>
    <col min="16191" max="16191" width="1" style="86" customWidth="1"/>
    <col min="16192" max="16192" width="7.28515625" style="86" customWidth="1"/>
    <col min="16193" max="16193" width="1.85546875" style="86" customWidth="1"/>
    <col min="16194" max="16194" width="3.28515625" style="86" customWidth="1"/>
    <col min="16195" max="16195" width="1" style="86" customWidth="1"/>
    <col min="16196" max="16196" width="1.28515625" style="86" customWidth="1"/>
    <col min="16197" max="16197" width="4.5703125" style="86" customWidth="1"/>
    <col min="16198" max="16198" width="3.5703125" style="86" customWidth="1"/>
    <col min="16199" max="16199" width="6.5703125" style="86" customWidth="1"/>
    <col min="16200" max="16200" width="8.85546875" style="86"/>
    <col min="16201" max="16201" width="2.5703125" style="86" customWidth="1"/>
    <col min="16202" max="16202" width="4.28515625" style="86" customWidth="1"/>
    <col min="16203" max="16203" width="1.7109375" style="86" customWidth="1"/>
    <col min="16204" max="16204" width="2.5703125" style="86" customWidth="1"/>
    <col min="16205" max="16205" width="1.7109375" style="86" customWidth="1"/>
    <col min="16206" max="16206" width="8.7109375" style="86" customWidth="1"/>
    <col min="16207" max="16207" width="6.28515625" style="86" customWidth="1"/>
    <col min="16208" max="16208" width="2.140625" style="86" customWidth="1"/>
    <col min="16209" max="16212" width="1.7109375" style="86" customWidth="1"/>
    <col min="16213" max="16213" width="7.85546875" style="86" customWidth="1"/>
    <col min="16214" max="16214" width="8.42578125" style="86" customWidth="1"/>
    <col min="16215" max="16215" width="19.28515625" style="86" customWidth="1"/>
    <col min="16216" max="16216" width="1.28515625" style="86" customWidth="1"/>
    <col min="16217" max="16218" width="1" style="86" customWidth="1"/>
    <col min="16219" max="16219" width="2.140625" style="86" customWidth="1"/>
    <col min="16220" max="16220" width="7.5703125" style="86" customWidth="1"/>
    <col min="16221" max="16221" width="7.140625" style="86" customWidth="1"/>
    <col min="16222" max="16222" width="1.85546875" style="86" customWidth="1"/>
    <col min="16223" max="16223" width="5.7109375" style="86" customWidth="1"/>
    <col min="16224" max="16224" width="1" style="86" customWidth="1"/>
    <col min="16225" max="16225" width="8.7109375" style="86" customWidth="1"/>
    <col min="16226" max="16226" width="3.85546875" style="86" customWidth="1"/>
    <col min="16227" max="16227" width="1" style="86" customWidth="1"/>
    <col min="16228" max="16228" width="7.28515625" style="86" customWidth="1"/>
    <col min="16229" max="16229" width="1.85546875" style="86" customWidth="1"/>
    <col min="16230" max="16230" width="3.28515625" style="86" customWidth="1"/>
    <col min="16231" max="16231" width="1" style="86" customWidth="1"/>
    <col min="16232" max="16232" width="1.28515625" style="86" customWidth="1"/>
    <col min="16233" max="16233" width="4.5703125" style="86" customWidth="1"/>
    <col min="16234" max="16234" width="3.5703125" style="86" customWidth="1"/>
    <col min="16235" max="16235" width="6.5703125" style="86" customWidth="1"/>
    <col min="16236" max="16236" width="8.85546875" style="86"/>
    <col min="16237" max="16237" width="2.5703125" style="86" customWidth="1"/>
    <col min="16238" max="16238" width="4.28515625" style="86" customWidth="1"/>
    <col min="16239" max="16239" width="1.7109375" style="86" customWidth="1"/>
    <col min="16240" max="16240" width="2.5703125" style="86" customWidth="1"/>
    <col min="16241" max="16241" width="1.7109375" style="86" customWidth="1"/>
    <col min="16242" max="16242" width="8.7109375" style="86" customWidth="1"/>
    <col min="16243" max="16243" width="6.28515625" style="86" customWidth="1"/>
    <col min="16244" max="16244" width="2.140625" style="86" customWidth="1"/>
    <col min="16245" max="16248" width="1.7109375" style="86" customWidth="1"/>
    <col min="16249" max="16249" width="7.85546875" style="86" customWidth="1"/>
    <col min="16250" max="16250" width="8.42578125" style="86" customWidth="1"/>
    <col min="16251" max="16251" width="19.28515625" style="86" customWidth="1"/>
    <col min="16252" max="16252" width="1.28515625" style="86" customWidth="1"/>
    <col min="16253" max="16254" width="1" style="86" customWidth="1"/>
    <col min="16255" max="16255" width="2.140625" style="86" customWidth="1"/>
    <col min="16256" max="16256" width="7.5703125" style="86" customWidth="1"/>
    <col min="16257" max="16257" width="7.140625" style="86" customWidth="1"/>
    <col min="16258" max="16258" width="1.85546875" style="86" customWidth="1"/>
    <col min="16259" max="16259" width="5.7109375" style="86" customWidth="1"/>
    <col min="16260" max="16260" width="1" style="86" customWidth="1"/>
    <col min="16261" max="16261" width="8.7109375" style="86" customWidth="1"/>
    <col min="16262" max="16262" width="3.85546875" style="86" customWidth="1"/>
    <col min="16263" max="16263" width="1" style="86" customWidth="1"/>
    <col min="16264" max="16264" width="7.28515625" style="86" customWidth="1"/>
    <col min="16265" max="16265" width="1.85546875" style="86" customWidth="1"/>
    <col min="16266" max="16266" width="3.28515625" style="86" customWidth="1"/>
    <col min="16267" max="16267" width="1" style="86" customWidth="1"/>
    <col min="16268" max="16268" width="1.28515625" style="86" customWidth="1"/>
    <col min="16269" max="16269" width="4.5703125" style="86" customWidth="1"/>
    <col min="16270" max="16270" width="3.5703125" style="86" customWidth="1"/>
    <col min="16271" max="16271" width="6.5703125" style="86" customWidth="1"/>
    <col min="16272" max="16272" width="8.85546875" style="86"/>
    <col min="16273" max="16273" width="2.5703125" style="86" customWidth="1"/>
    <col min="16274" max="16274" width="4.28515625" style="86" customWidth="1"/>
    <col min="16275" max="16275" width="1.7109375" style="86" customWidth="1"/>
    <col min="16276" max="16276" width="2.5703125" style="86" customWidth="1"/>
    <col min="16277" max="16277" width="1.7109375" style="86" customWidth="1"/>
    <col min="16278" max="16278" width="8.7109375" style="86" customWidth="1"/>
    <col min="16279" max="16279" width="6.28515625" style="86" customWidth="1"/>
    <col min="16280" max="16280" width="2.140625" style="86" customWidth="1"/>
    <col min="16281" max="16284" width="1.7109375" style="86" customWidth="1"/>
    <col min="16285" max="16285" width="7.85546875" style="86" customWidth="1"/>
    <col min="16286" max="16286" width="8.42578125" style="86" customWidth="1"/>
    <col min="16287" max="16287" width="19.28515625" style="86" customWidth="1"/>
    <col min="16288" max="16288" width="1.28515625" style="86" customWidth="1"/>
    <col min="16289" max="16290" width="1" style="86" customWidth="1"/>
    <col min="16291" max="16291" width="2.140625" style="86" customWidth="1"/>
    <col min="16292" max="16292" width="7.5703125" style="86" customWidth="1"/>
    <col min="16293" max="16293" width="7.140625" style="86" customWidth="1"/>
    <col min="16294" max="16294" width="1.85546875" style="86" customWidth="1"/>
    <col min="16295" max="16295" width="5.7109375" style="86" customWidth="1"/>
    <col min="16296" max="16296" width="1" style="86" customWidth="1"/>
    <col min="16297" max="16297" width="8.7109375" style="86" customWidth="1"/>
    <col min="16298" max="16298" width="3.85546875" style="86" customWidth="1"/>
    <col min="16299" max="16299" width="1" style="86" customWidth="1"/>
    <col min="16300" max="16300" width="7.28515625" style="86" customWidth="1"/>
    <col min="16301" max="16301" width="1.85546875" style="86" customWidth="1"/>
    <col min="16302" max="16302" width="3.28515625" style="86" customWidth="1"/>
    <col min="16303" max="16303" width="1" style="86" customWidth="1"/>
    <col min="16304" max="16304" width="1.28515625" style="86" customWidth="1"/>
    <col min="16305" max="16305" width="4.5703125" style="86" customWidth="1"/>
    <col min="16306" max="16306" width="3.5703125" style="86" customWidth="1"/>
    <col min="16307" max="16307" width="6.5703125" style="86" customWidth="1"/>
    <col min="16308" max="16308" width="8.85546875" style="86"/>
    <col min="16309" max="16309" width="2.5703125" style="86" customWidth="1"/>
    <col min="16310" max="16310" width="4.28515625" style="86" customWidth="1"/>
    <col min="16311" max="16311" width="1.7109375" style="86" customWidth="1"/>
    <col min="16312" max="16312" width="2.5703125" style="86" customWidth="1"/>
    <col min="16313" max="16313" width="1.7109375" style="86" customWidth="1"/>
    <col min="16314" max="16314" width="8.7109375" style="86" customWidth="1"/>
    <col min="16315" max="16315" width="6.28515625" style="86" customWidth="1"/>
    <col min="16316" max="16316" width="2.140625" style="86" customWidth="1"/>
    <col min="16317" max="16320" width="1.7109375" style="86" customWidth="1"/>
    <col min="16321" max="16321" width="7.85546875" style="86" customWidth="1"/>
    <col min="16322" max="16322" width="8.42578125" style="86" customWidth="1"/>
    <col min="16323" max="16323" width="19.28515625" style="86" customWidth="1"/>
    <col min="16324" max="16324" width="1.28515625" style="86" customWidth="1"/>
    <col min="16325" max="16326" width="1" style="86" customWidth="1"/>
    <col min="16327" max="16327" width="2.140625" style="86" customWidth="1"/>
    <col min="16328" max="16328" width="7.5703125" style="86" customWidth="1"/>
    <col min="16329" max="16329" width="7.140625" style="86" customWidth="1"/>
    <col min="16330" max="16330" width="1.85546875" style="86" customWidth="1"/>
    <col min="16331" max="16331" width="5.7109375" style="86" customWidth="1"/>
    <col min="16332" max="16332" width="1" style="86" customWidth="1"/>
    <col min="16333" max="16333" width="8.7109375" style="86" customWidth="1"/>
    <col min="16334" max="16334" width="3.85546875" style="86" customWidth="1"/>
    <col min="16335" max="16335" width="1" style="86" customWidth="1"/>
    <col min="16336" max="16336" width="7.28515625" style="86" customWidth="1"/>
    <col min="16337" max="16337" width="1.85546875" style="86" customWidth="1"/>
    <col min="16338" max="16338" width="3.28515625" style="86" customWidth="1"/>
    <col min="16339" max="16339" width="1" style="86" customWidth="1"/>
    <col min="16340" max="16340" width="1.28515625" style="86" customWidth="1"/>
    <col min="16341" max="16341" width="4.5703125" style="86" customWidth="1"/>
    <col min="16342" max="16342" width="3.5703125" style="86" customWidth="1"/>
    <col min="16343" max="16343" width="6.5703125" style="86" customWidth="1"/>
    <col min="16344" max="16344" width="8.85546875" style="86"/>
    <col min="16345" max="16345" width="2.5703125" style="86" customWidth="1"/>
    <col min="16346" max="16346" width="4.28515625" style="86" customWidth="1"/>
    <col min="16347" max="16347" width="1.7109375" style="86" customWidth="1"/>
    <col min="16348" max="16348" width="2.5703125" style="86" customWidth="1"/>
    <col min="16349" max="16349" width="1.7109375" style="86" customWidth="1"/>
    <col min="16350" max="16350" width="8.7109375" style="86" customWidth="1"/>
    <col min="16351" max="16351" width="6.28515625" style="86" customWidth="1"/>
    <col min="16352" max="16352" width="2.140625" style="86" customWidth="1"/>
    <col min="16353" max="16356" width="1.7109375" style="86" customWidth="1"/>
    <col min="16357" max="16357" width="7.85546875" style="86" customWidth="1"/>
    <col min="16358" max="16358" width="8.42578125" style="86" customWidth="1"/>
    <col min="16359" max="16359" width="19.28515625" style="86" customWidth="1"/>
    <col min="16360" max="16360" width="1.28515625" style="86" customWidth="1"/>
    <col min="16361" max="16362" width="1" style="86" customWidth="1"/>
    <col min="16363" max="16363" width="2.140625" style="86" customWidth="1"/>
    <col min="16364" max="16364" width="7.5703125" style="86" customWidth="1"/>
    <col min="16365" max="16365" width="7.140625" style="86" customWidth="1"/>
    <col min="16366" max="16366" width="1.85546875" style="86" customWidth="1"/>
    <col min="16367" max="16367" width="5.7109375" style="86" customWidth="1"/>
    <col min="16368" max="16368" width="1" style="86" customWidth="1"/>
    <col min="16369" max="16369" width="8.7109375" style="86" customWidth="1"/>
    <col min="16370" max="16370" width="3.85546875" style="86" customWidth="1"/>
    <col min="16371" max="16371" width="1" style="86" customWidth="1"/>
    <col min="16372" max="16372" width="7.28515625" style="86" customWidth="1"/>
    <col min="16373" max="16373" width="1.85546875" style="86" customWidth="1"/>
    <col min="16374" max="16374" width="3.28515625" style="86" customWidth="1"/>
    <col min="16375" max="16375" width="1" style="86" customWidth="1"/>
    <col min="16376" max="16376" width="1.28515625" style="86" customWidth="1"/>
    <col min="16377" max="16377" width="4.5703125" style="86" customWidth="1"/>
    <col min="16378" max="16378" width="3.5703125" style="86" customWidth="1"/>
    <col min="16379" max="16379" width="6.5703125" style="86" customWidth="1"/>
    <col min="16380" max="16384" width="8.85546875" style="86"/>
  </cols>
  <sheetData>
    <row r="1" spans="1:251" ht="10.9" customHeight="1">
      <c r="A1" s="206" t="s">
        <v>412</v>
      </c>
      <c r="B1" s="206"/>
      <c r="C1" s="206"/>
      <c r="D1" s="206"/>
      <c r="E1" s="206"/>
      <c r="F1" s="211" t="s">
        <v>413</v>
      </c>
      <c r="G1" s="211"/>
      <c r="H1" s="211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D1" s="208" t="s">
        <v>414</v>
      </c>
      <c r="AE1" s="208"/>
      <c r="AF1" s="208"/>
      <c r="AG1" s="208"/>
      <c r="AH1" s="208"/>
      <c r="AI1" s="87">
        <v>1</v>
      </c>
      <c r="AK1" s="206" t="s">
        <v>412</v>
      </c>
      <c r="AL1" s="206"/>
      <c r="AM1" s="206"/>
      <c r="AN1" s="206"/>
      <c r="AO1" s="206"/>
      <c r="AP1" s="211" t="s">
        <v>413</v>
      </c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N1" s="208" t="s">
        <v>414</v>
      </c>
      <c r="BO1" s="208"/>
      <c r="BP1" s="208"/>
      <c r="BQ1" s="208"/>
      <c r="BR1" s="208"/>
      <c r="BS1" s="87">
        <v>1</v>
      </c>
      <c r="BU1" s="206" t="s">
        <v>412</v>
      </c>
      <c r="BV1" s="206"/>
      <c r="BW1" s="206"/>
      <c r="BX1" s="206"/>
      <c r="BY1" s="206"/>
      <c r="BZ1" s="211" t="s">
        <v>413</v>
      </c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X1" s="208" t="s">
        <v>414</v>
      </c>
      <c r="CY1" s="208"/>
      <c r="CZ1" s="208"/>
      <c r="DA1" s="208"/>
      <c r="DB1" s="208"/>
      <c r="DC1" s="87">
        <v>1</v>
      </c>
      <c r="DE1" s="206" t="s">
        <v>412</v>
      </c>
      <c r="DF1" s="206"/>
      <c r="DG1" s="206"/>
      <c r="DH1" s="206"/>
      <c r="DI1" s="206"/>
      <c r="DJ1" s="211" t="s">
        <v>413</v>
      </c>
      <c r="DK1" s="211"/>
      <c r="DL1" s="211"/>
      <c r="DM1" s="211"/>
      <c r="DN1" s="211"/>
      <c r="DO1" s="211"/>
      <c r="DP1" s="211"/>
      <c r="DQ1" s="211"/>
      <c r="DR1" s="211"/>
      <c r="DS1" s="211"/>
      <c r="DT1" s="211"/>
      <c r="DU1" s="211"/>
      <c r="DV1" s="211"/>
      <c r="DW1" s="211"/>
      <c r="DX1" s="211"/>
      <c r="DY1" s="211"/>
      <c r="DZ1" s="211"/>
      <c r="EA1" s="211"/>
      <c r="EB1" s="211"/>
      <c r="EC1" s="211"/>
      <c r="ED1" s="211"/>
      <c r="EE1" s="211"/>
      <c r="EF1" s="211"/>
      <c r="EH1" s="208" t="s">
        <v>414</v>
      </c>
      <c r="EI1" s="208"/>
      <c r="EJ1" s="208"/>
      <c r="EK1" s="208"/>
      <c r="EL1" s="208"/>
      <c r="EM1" s="87">
        <v>1</v>
      </c>
      <c r="EO1" s="206" t="s">
        <v>412</v>
      </c>
      <c r="EP1" s="206"/>
      <c r="EQ1" s="206"/>
      <c r="ER1" s="206"/>
      <c r="ES1" s="206"/>
      <c r="ET1" s="211" t="s">
        <v>413</v>
      </c>
      <c r="EU1" s="211"/>
      <c r="EV1" s="211"/>
      <c r="EW1" s="211"/>
      <c r="EX1" s="211"/>
      <c r="EY1" s="211"/>
      <c r="EZ1" s="211"/>
      <c r="FA1" s="211"/>
      <c r="FB1" s="211"/>
      <c r="FC1" s="211"/>
      <c r="FD1" s="211"/>
      <c r="FE1" s="211"/>
      <c r="FF1" s="211"/>
      <c r="FG1" s="211"/>
      <c r="FH1" s="211"/>
      <c r="FI1" s="211"/>
      <c r="FJ1" s="211"/>
      <c r="FK1" s="211"/>
      <c r="FL1" s="211"/>
      <c r="FM1" s="211"/>
      <c r="FN1" s="211"/>
      <c r="FO1" s="211"/>
      <c r="FP1" s="211"/>
      <c r="FR1" s="208" t="s">
        <v>414</v>
      </c>
      <c r="FS1" s="208"/>
      <c r="FT1" s="208"/>
      <c r="FU1" s="208"/>
      <c r="FV1" s="208"/>
      <c r="FW1" s="87">
        <v>1</v>
      </c>
      <c r="FY1" s="206" t="s">
        <v>412</v>
      </c>
      <c r="FZ1" s="206"/>
      <c r="GA1" s="206"/>
      <c r="GB1" s="206"/>
      <c r="GC1" s="206"/>
      <c r="GD1" s="211" t="s">
        <v>413</v>
      </c>
      <c r="GE1" s="211"/>
      <c r="GF1" s="211"/>
      <c r="GG1" s="211"/>
      <c r="GH1" s="211"/>
      <c r="GI1" s="211"/>
      <c r="GJ1" s="211"/>
      <c r="GK1" s="211"/>
      <c r="GL1" s="211"/>
      <c r="GM1" s="211"/>
      <c r="GN1" s="211"/>
      <c r="GO1" s="211"/>
      <c r="GP1" s="211"/>
      <c r="GQ1" s="211"/>
      <c r="GR1" s="211"/>
      <c r="GS1" s="211"/>
      <c r="GT1" s="211"/>
      <c r="GU1" s="211"/>
      <c r="GV1" s="211"/>
      <c r="GW1" s="211"/>
      <c r="GX1" s="211"/>
      <c r="GY1" s="211"/>
      <c r="GZ1" s="211"/>
      <c r="HB1" s="208" t="s">
        <v>414</v>
      </c>
      <c r="HC1" s="208"/>
      <c r="HD1" s="208"/>
      <c r="HE1" s="208"/>
      <c r="HF1" s="208"/>
      <c r="HG1" s="87">
        <v>1</v>
      </c>
      <c r="HI1" s="206" t="s">
        <v>412</v>
      </c>
      <c r="HJ1" s="206"/>
      <c r="HK1" s="206"/>
      <c r="HL1" s="206"/>
      <c r="HM1" s="206"/>
      <c r="HN1" s="211" t="s">
        <v>413</v>
      </c>
      <c r="HO1" s="211"/>
      <c r="HP1" s="211"/>
      <c r="HQ1" s="211"/>
      <c r="HR1" s="211"/>
      <c r="HS1" s="211"/>
      <c r="HT1" s="211"/>
      <c r="HU1" s="211"/>
      <c r="HV1" s="211"/>
      <c r="HW1" s="211"/>
      <c r="HX1" s="211"/>
      <c r="HY1" s="211"/>
      <c r="HZ1" s="211"/>
      <c r="IA1" s="211"/>
      <c r="IB1" s="211"/>
      <c r="IC1" s="211"/>
      <c r="ID1" s="211"/>
      <c r="IE1" s="211"/>
      <c r="IF1" s="211"/>
      <c r="IG1" s="211"/>
      <c r="IH1" s="211"/>
      <c r="II1" s="211"/>
      <c r="IJ1" s="211"/>
      <c r="IL1" s="208" t="s">
        <v>414</v>
      </c>
      <c r="IM1" s="208"/>
      <c r="IN1" s="208"/>
      <c r="IO1" s="208"/>
      <c r="IP1" s="208"/>
      <c r="IQ1" s="87">
        <v>1</v>
      </c>
    </row>
    <row r="2" spans="1:251" ht="10.9" customHeight="1">
      <c r="A2" s="208" t="s">
        <v>415</v>
      </c>
      <c r="B2" s="208"/>
      <c r="C2" s="208"/>
      <c r="D2" s="208"/>
      <c r="F2" s="208" t="s">
        <v>416</v>
      </c>
      <c r="G2" s="208"/>
      <c r="H2" s="208"/>
      <c r="I2" s="208"/>
      <c r="J2" s="208"/>
      <c r="K2" s="208"/>
      <c r="L2" s="208"/>
      <c r="M2" s="208"/>
      <c r="N2" s="208"/>
      <c r="AD2" s="208" t="s">
        <v>417</v>
      </c>
      <c r="AE2" s="208"/>
      <c r="AF2" s="208"/>
      <c r="AG2" s="208"/>
      <c r="AH2" s="210">
        <v>44456</v>
      </c>
      <c r="AI2" s="210"/>
      <c r="AK2" s="208" t="s">
        <v>415</v>
      </c>
      <c r="AL2" s="208"/>
      <c r="AM2" s="208"/>
      <c r="AN2" s="208"/>
      <c r="AP2" s="208" t="s">
        <v>416</v>
      </c>
      <c r="AQ2" s="208"/>
      <c r="AR2" s="208"/>
      <c r="AS2" s="208"/>
      <c r="AT2" s="208"/>
      <c r="AU2" s="208"/>
      <c r="AV2" s="208"/>
      <c r="AW2" s="208"/>
      <c r="AX2" s="208"/>
      <c r="BN2" s="208" t="s">
        <v>417</v>
      </c>
      <c r="BO2" s="208"/>
      <c r="BP2" s="208"/>
      <c r="BQ2" s="208"/>
      <c r="BR2" s="210">
        <v>44456</v>
      </c>
      <c r="BS2" s="210"/>
      <c r="BU2" s="208" t="s">
        <v>415</v>
      </c>
      <c r="BV2" s="208"/>
      <c r="BW2" s="208"/>
      <c r="BX2" s="208"/>
      <c r="BZ2" s="208" t="s">
        <v>416</v>
      </c>
      <c r="CA2" s="208"/>
      <c r="CB2" s="208"/>
      <c r="CC2" s="208"/>
      <c r="CD2" s="208"/>
      <c r="CE2" s="208"/>
      <c r="CF2" s="208"/>
      <c r="CG2" s="208"/>
      <c r="CH2" s="208"/>
      <c r="CX2" s="208" t="s">
        <v>417</v>
      </c>
      <c r="CY2" s="208"/>
      <c r="CZ2" s="208"/>
      <c r="DA2" s="208"/>
      <c r="DB2" s="210">
        <v>44456</v>
      </c>
      <c r="DC2" s="210"/>
      <c r="DE2" s="208" t="s">
        <v>415</v>
      </c>
      <c r="DF2" s="208"/>
      <c r="DG2" s="208"/>
      <c r="DH2" s="208"/>
      <c r="DJ2" s="208" t="s">
        <v>416</v>
      </c>
      <c r="DK2" s="208"/>
      <c r="DL2" s="208"/>
      <c r="DM2" s="208"/>
      <c r="DN2" s="208"/>
      <c r="DO2" s="208"/>
      <c r="DP2" s="208"/>
      <c r="DQ2" s="208"/>
      <c r="DR2" s="208"/>
      <c r="EH2" s="208" t="s">
        <v>417</v>
      </c>
      <c r="EI2" s="208"/>
      <c r="EJ2" s="208"/>
      <c r="EK2" s="208"/>
      <c r="EL2" s="210">
        <v>44456</v>
      </c>
      <c r="EM2" s="210"/>
      <c r="EO2" s="208" t="s">
        <v>415</v>
      </c>
      <c r="EP2" s="208"/>
      <c r="EQ2" s="208"/>
      <c r="ER2" s="208"/>
      <c r="ET2" s="208" t="s">
        <v>416</v>
      </c>
      <c r="EU2" s="208"/>
      <c r="EV2" s="208"/>
      <c r="EW2" s="208"/>
      <c r="EX2" s="208"/>
      <c r="EY2" s="208"/>
      <c r="EZ2" s="208"/>
      <c r="FA2" s="208"/>
      <c r="FB2" s="208"/>
      <c r="FR2" s="208" t="s">
        <v>417</v>
      </c>
      <c r="FS2" s="208"/>
      <c r="FT2" s="208"/>
      <c r="FU2" s="208"/>
      <c r="FV2" s="210">
        <v>44456</v>
      </c>
      <c r="FW2" s="210"/>
      <c r="FY2" s="208" t="s">
        <v>415</v>
      </c>
      <c r="FZ2" s="208"/>
      <c r="GA2" s="208"/>
      <c r="GB2" s="208"/>
      <c r="GD2" s="208" t="s">
        <v>416</v>
      </c>
      <c r="GE2" s="208"/>
      <c r="GF2" s="208"/>
      <c r="GG2" s="208"/>
      <c r="GH2" s="208"/>
      <c r="GI2" s="208"/>
      <c r="GJ2" s="208"/>
      <c r="GK2" s="208"/>
      <c r="GL2" s="208"/>
      <c r="HB2" s="208" t="s">
        <v>417</v>
      </c>
      <c r="HC2" s="208"/>
      <c r="HD2" s="208"/>
      <c r="HE2" s="208"/>
      <c r="HF2" s="210">
        <v>44456</v>
      </c>
      <c r="HG2" s="210"/>
      <c r="HI2" s="208" t="s">
        <v>415</v>
      </c>
      <c r="HJ2" s="208"/>
      <c r="HK2" s="208"/>
      <c r="HL2" s="208"/>
      <c r="HN2" s="208" t="s">
        <v>416</v>
      </c>
      <c r="HO2" s="208"/>
      <c r="HP2" s="208"/>
      <c r="HQ2" s="208"/>
      <c r="HR2" s="208"/>
      <c r="HS2" s="208"/>
      <c r="HT2" s="208"/>
      <c r="HU2" s="208"/>
      <c r="HV2" s="208"/>
      <c r="IL2" s="208" t="s">
        <v>417</v>
      </c>
      <c r="IM2" s="208"/>
      <c r="IN2" s="208"/>
      <c r="IO2" s="208"/>
      <c r="IP2" s="210">
        <v>44456</v>
      </c>
      <c r="IQ2" s="210"/>
    </row>
    <row r="3" spans="1:251" ht="10.15" customHeight="1">
      <c r="A3" s="208" t="s">
        <v>418</v>
      </c>
      <c r="B3" s="208"/>
      <c r="C3" s="208"/>
      <c r="D3" s="208"/>
      <c r="F3" s="208" t="s">
        <v>419</v>
      </c>
      <c r="G3" s="208"/>
      <c r="H3" s="208"/>
      <c r="I3" s="208"/>
      <c r="J3" s="208"/>
      <c r="K3" s="208"/>
      <c r="L3" s="208"/>
      <c r="M3" s="208"/>
      <c r="N3" s="208"/>
      <c r="AD3" s="208" t="s">
        <v>420</v>
      </c>
      <c r="AE3" s="208"/>
      <c r="AF3" s="208"/>
      <c r="AG3" s="208"/>
      <c r="AH3" s="209">
        <v>0.70724537037037039</v>
      </c>
      <c r="AI3" s="209"/>
      <c r="AK3" s="208" t="s">
        <v>418</v>
      </c>
      <c r="AL3" s="208"/>
      <c r="AM3" s="208"/>
      <c r="AN3" s="208"/>
      <c r="AP3" s="208" t="s">
        <v>421</v>
      </c>
      <c r="AQ3" s="208"/>
      <c r="AR3" s="208"/>
      <c r="AS3" s="208"/>
      <c r="AT3" s="208"/>
      <c r="AU3" s="208"/>
      <c r="AV3" s="208"/>
      <c r="AW3" s="208"/>
      <c r="AX3" s="208"/>
      <c r="BN3" s="208" t="s">
        <v>420</v>
      </c>
      <c r="BO3" s="208"/>
      <c r="BP3" s="208"/>
      <c r="BQ3" s="208"/>
      <c r="BR3" s="209">
        <v>0.70756944444444447</v>
      </c>
      <c r="BS3" s="209"/>
      <c r="BU3" s="208" t="s">
        <v>418</v>
      </c>
      <c r="BV3" s="208"/>
      <c r="BW3" s="208"/>
      <c r="BX3" s="208"/>
      <c r="BZ3" s="208" t="s">
        <v>422</v>
      </c>
      <c r="CA3" s="208"/>
      <c r="CB3" s="208"/>
      <c r="CC3" s="208"/>
      <c r="CD3" s="208"/>
      <c r="CE3" s="208"/>
      <c r="CF3" s="208"/>
      <c r="CG3" s="208"/>
      <c r="CH3" s="208"/>
      <c r="CX3" s="208" t="s">
        <v>420</v>
      </c>
      <c r="CY3" s="208"/>
      <c r="CZ3" s="208"/>
      <c r="DA3" s="208"/>
      <c r="DB3" s="209">
        <v>0.70781249999999996</v>
      </c>
      <c r="DC3" s="209"/>
      <c r="DE3" s="208" t="s">
        <v>418</v>
      </c>
      <c r="DF3" s="208"/>
      <c r="DG3" s="208"/>
      <c r="DH3" s="208"/>
      <c r="DJ3" s="208" t="s">
        <v>423</v>
      </c>
      <c r="DK3" s="208"/>
      <c r="DL3" s="208"/>
      <c r="DM3" s="208"/>
      <c r="DN3" s="208"/>
      <c r="DO3" s="208"/>
      <c r="DP3" s="208"/>
      <c r="DQ3" s="208"/>
      <c r="DR3" s="208"/>
      <c r="EH3" s="208" t="s">
        <v>420</v>
      </c>
      <c r="EI3" s="208"/>
      <c r="EJ3" s="208"/>
      <c r="EK3" s="208"/>
      <c r="EL3" s="209">
        <v>0.70807870370370374</v>
      </c>
      <c r="EM3" s="209"/>
      <c r="EO3" s="208" t="s">
        <v>418</v>
      </c>
      <c r="EP3" s="208"/>
      <c r="EQ3" s="208"/>
      <c r="ER3" s="208"/>
      <c r="ET3" s="208" t="s">
        <v>424</v>
      </c>
      <c r="EU3" s="208"/>
      <c r="EV3" s="208"/>
      <c r="EW3" s="208"/>
      <c r="EX3" s="208"/>
      <c r="EY3" s="208"/>
      <c r="EZ3" s="208"/>
      <c r="FA3" s="208"/>
      <c r="FB3" s="208"/>
      <c r="FR3" s="208" t="s">
        <v>420</v>
      </c>
      <c r="FS3" s="208"/>
      <c r="FT3" s="208"/>
      <c r="FU3" s="208"/>
      <c r="FV3" s="209">
        <v>0.70833333333333337</v>
      </c>
      <c r="FW3" s="209"/>
      <c r="FY3" s="208" t="s">
        <v>418</v>
      </c>
      <c r="FZ3" s="208"/>
      <c r="GA3" s="208"/>
      <c r="GB3" s="208"/>
      <c r="GD3" s="208" t="s">
        <v>425</v>
      </c>
      <c r="GE3" s="208"/>
      <c r="GF3" s="208"/>
      <c r="GG3" s="208"/>
      <c r="GH3" s="208"/>
      <c r="GI3" s="208"/>
      <c r="GJ3" s="208"/>
      <c r="GK3" s="208"/>
      <c r="GL3" s="208"/>
      <c r="HB3" s="208" t="s">
        <v>420</v>
      </c>
      <c r="HC3" s="208"/>
      <c r="HD3" s="208"/>
      <c r="HE3" s="208"/>
      <c r="HF3" s="209">
        <v>0.708587962962963</v>
      </c>
      <c r="HG3" s="209"/>
      <c r="HI3" s="208" t="s">
        <v>418</v>
      </c>
      <c r="HJ3" s="208"/>
      <c r="HK3" s="208"/>
      <c r="HL3" s="208"/>
      <c r="HN3" s="208" t="s">
        <v>426</v>
      </c>
      <c r="HO3" s="208"/>
      <c r="HP3" s="208"/>
      <c r="HQ3" s="208"/>
      <c r="HR3" s="208"/>
      <c r="HS3" s="208"/>
      <c r="HT3" s="208"/>
      <c r="HU3" s="208"/>
      <c r="HV3" s="208"/>
      <c r="IL3" s="208" t="s">
        <v>420</v>
      </c>
      <c r="IM3" s="208"/>
      <c r="IN3" s="208"/>
      <c r="IO3" s="208"/>
      <c r="IP3" s="209">
        <v>0.70883101851851849</v>
      </c>
      <c r="IQ3" s="209"/>
    </row>
    <row r="4" spans="1:251" ht="11.65" customHeight="1"/>
    <row r="5" spans="1:251" ht="10.9" customHeight="1">
      <c r="A5" s="212" t="s">
        <v>427</v>
      </c>
      <c r="B5" s="212"/>
      <c r="C5" s="212"/>
      <c r="D5" s="212"/>
      <c r="E5" s="212"/>
      <c r="F5" s="212"/>
      <c r="G5" s="212"/>
      <c r="H5" s="212"/>
      <c r="I5" s="212"/>
      <c r="J5" s="212"/>
      <c r="K5" s="212"/>
      <c r="L5" s="212"/>
      <c r="M5" s="212"/>
      <c r="N5" s="212"/>
      <c r="O5" s="212"/>
      <c r="P5" s="212"/>
      <c r="Q5" s="212"/>
      <c r="R5" s="212"/>
      <c r="S5" s="212"/>
      <c r="T5" s="212"/>
      <c r="U5" s="212"/>
      <c r="V5" s="212"/>
      <c r="W5" s="212"/>
      <c r="X5" s="212"/>
      <c r="Y5" s="212"/>
      <c r="Z5" s="212"/>
      <c r="AA5" s="212"/>
      <c r="AB5" s="212"/>
      <c r="AC5" s="212"/>
      <c r="AD5" s="212"/>
      <c r="AE5" s="212"/>
      <c r="AF5" s="212"/>
      <c r="AG5" s="212"/>
      <c r="AH5" s="212"/>
      <c r="AI5" s="212"/>
      <c r="AK5" s="212" t="s">
        <v>427</v>
      </c>
      <c r="AL5" s="212"/>
      <c r="AM5" s="212"/>
      <c r="AN5" s="212"/>
      <c r="AO5" s="212"/>
      <c r="AP5" s="212"/>
      <c r="AQ5" s="212"/>
      <c r="AR5" s="212"/>
      <c r="AS5" s="212"/>
      <c r="AT5" s="212"/>
      <c r="AU5" s="212"/>
      <c r="AV5" s="212"/>
      <c r="AW5" s="212"/>
      <c r="AX5" s="212"/>
      <c r="AY5" s="212"/>
      <c r="AZ5" s="212"/>
      <c r="BA5" s="212"/>
      <c r="BB5" s="212"/>
      <c r="BC5" s="212"/>
      <c r="BD5" s="212"/>
      <c r="BE5" s="212"/>
      <c r="BF5" s="212"/>
      <c r="BG5" s="212"/>
      <c r="BH5" s="212"/>
      <c r="BI5" s="212"/>
      <c r="BJ5" s="212"/>
      <c r="BK5" s="212"/>
      <c r="BL5" s="212"/>
      <c r="BM5" s="212"/>
      <c r="BN5" s="212"/>
      <c r="BO5" s="212"/>
      <c r="BP5" s="212"/>
      <c r="BQ5" s="212"/>
      <c r="BR5" s="212"/>
      <c r="BS5" s="212"/>
      <c r="BU5" s="212" t="s">
        <v>427</v>
      </c>
      <c r="BV5" s="212"/>
      <c r="BW5" s="212"/>
      <c r="BX5" s="212"/>
      <c r="BY5" s="212"/>
      <c r="BZ5" s="212"/>
      <c r="CA5" s="212"/>
      <c r="CB5" s="212"/>
      <c r="CC5" s="212"/>
      <c r="CD5" s="212"/>
      <c r="CE5" s="212"/>
      <c r="CF5" s="212"/>
      <c r="CG5" s="212"/>
      <c r="CH5" s="212"/>
      <c r="CI5" s="212"/>
      <c r="CJ5" s="212"/>
      <c r="CK5" s="212"/>
      <c r="CL5" s="212"/>
      <c r="CM5" s="212"/>
      <c r="CN5" s="212"/>
      <c r="CO5" s="212"/>
      <c r="CP5" s="212"/>
      <c r="CQ5" s="212"/>
      <c r="CR5" s="212"/>
      <c r="CS5" s="212"/>
      <c r="CT5" s="212"/>
      <c r="CU5" s="212"/>
      <c r="CV5" s="212"/>
      <c r="CW5" s="212"/>
      <c r="CX5" s="212"/>
      <c r="CY5" s="212"/>
      <c r="CZ5" s="212"/>
      <c r="DA5" s="212"/>
      <c r="DB5" s="212"/>
      <c r="DC5" s="212"/>
      <c r="DE5" s="212" t="s">
        <v>427</v>
      </c>
      <c r="DF5" s="212"/>
      <c r="DG5" s="212"/>
      <c r="DH5" s="212"/>
      <c r="DI5" s="212"/>
      <c r="DJ5" s="212"/>
      <c r="DK5" s="212"/>
      <c r="DL5" s="212"/>
      <c r="DM5" s="212"/>
      <c r="DN5" s="212"/>
      <c r="DO5" s="212"/>
      <c r="DP5" s="212"/>
      <c r="DQ5" s="212"/>
      <c r="DR5" s="212"/>
      <c r="DS5" s="212"/>
      <c r="DT5" s="212"/>
      <c r="DU5" s="212"/>
      <c r="DV5" s="212"/>
      <c r="DW5" s="212"/>
      <c r="DX5" s="212"/>
      <c r="DY5" s="212"/>
      <c r="DZ5" s="212"/>
      <c r="EA5" s="212"/>
      <c r="EB5" s="212"/>
      <c r="EC5" s="212"/>
      <c r="ED5" s="212"/>
      <c r="EE5" s="212"/>
      <c r="EF5" s="212"/>
      <c r="EG5" s="212"/>
      <c r="EH5" s="212"/>
      <c r="EI5" s="212"/>
      <c r="EJ5" s="212"/>
      <c r="EK5" s="212"/>
      <c r="EL5" s="212"/>
      <c r="EM5" s="212"/>
      <c r="EO5" s="212" t="s">
        <v>427</v>
      </c>
      <c r="EP5" s="212"/>
      <c r="EQ5" s="212"/>
      <c r="ER5" s="212"/>
      <c r="ES5" s="212"/>
      <c r="ET5" s="212"/>
      <c r="EU5" s="212"/>
      <c r="EV5" s="212"/>
      <c r="EW5" s="212"/>
      <c r="EX5" s="212"/>
      <c r="EY5" s="212"/>
      <c r="EZ5" s="212"/>
      <c r="FA5" s="212"/>
      <c r="FB5" s="212"/>
      <c r="FC5" s="212"/>
      <c r="FD5" s="212"/>
      <c r="FE5" s="212"/>
      <c r="FF5" s="212"/>
      <c r="FG5" s="212"/>
      <c r="FH5" s="212"/>
      <c r="FI5" s="212"/>
      <c r="FJ5" s="212"/>
      <c r="FK5" s="212"/>
      <c r="FL5" s="212"/>
      <c r="FM5" s="212"/>
      <c r="FN5" s="212"/>
      <c r="FO5" s="212"/>
      <c r="FP5" s="212"/>
      <c r="FQ5" s="212"/>
      <c r="FR5" s="212"/>
      <c r="FS5" s="212"/>
      <c r="FT5" s="212"/>
      <c r="FU5" s="212"/>
      <c r="FV5" s="212"/>
      <c r="FW5" s="212"/>
      <c r="FY5" s="212" t="s">
        <v>427</v>
      </c>
      <c r="FZ5" s="212"/>
      <c r="GA5" s="212"/>
      <c r="GB5" s="212"/>
      <c r="GC5" s="212"/>
      <c r="GD5" s="212"/>
      <c r="GE5" s="212"/>
      <c r="GF5" s="212"/>
      <c r="GG5" s="212"/>
      <c r="GH5" s="212"/>
      <c r="GI5" s="212"/>
      <c r="GJ5" s="212"/>
      <c r="GK5" s="212"/>
      <c r="GL5" s="212"/>
      <c r="GM5" s="212"/>
      <c r="GN5" s="212"/>
      <c r="GO5" s="212"/>
      <c r="GP5" s="212"/>
      <c r="GQ5" s="212"/>
      <c r="GR5" s="212"/>
      <c r="GS5" s="212"/>
      <c r="GT5" s="212"/>
      <c r="GU5" s="212"/>
      <c r="GV5" s="212"/>
      <c r="GW5" s="212"/>
      <c r="GX5" s="212"/>
      <c r="GY5" s="212"/>
      <c r="GZ5" s="212"/>
      <c r="HA5" s="212"/>
      <c r="HB5" s="212"/>
      <c r="HC5" s="212"/>
      <c r="HD5" s="212"/>
      <c r="HE5" s="212"/>
      <c r="HF5" s="212"/>
      <c r="HG5" s="212"/>
      <c r="HI5" s="212" t="s">
        <v>427</v>
      </c>
      <c r="HJ5" s="212"/>
      <c r="HK5" s="212"/>
      <c r="HL5" s="212"/>
      <c r="HM5" s="212"/>
      <c r="HN5" s="212"/>
      <c r="HO5" s="212"/>
      <c r="HP5" s="212"/>
      <c r="HQ5" s="212"/>
      <c r="HR5" s="212"/>
      <c r="HS5" s="212"/>
      <c r="HT5" s="212"/>
      <c r="HU5" s="212"/>
      <c r="HV5" s="212"/>
      <c r="HW5" s="212"/>
      <c r="HX5" s="212"/>
      <c r="HY5" s="212"/>
      <c r="HZ5" s="212"/>
      <c r="IA5" s="212"/>
      <c r="IB5" s="212"/>
      <c r="IC5" s="212"/>
      <c r="ID5" s="212"/>
      <c r="IE5" s="212"/>
      <c r="IF5" s="212"/>
      <c r="IG5" s="212"/>
      <c r="IH5" s="212"/>
      <c r="II5" s="212"/>
      <c r="IJ5" s="212"/>
      <c r="IK5" s="212"/>
      <c r="IL5" s="212"/>
      <c r="IM5" s="212"/>
      <c r="IN5" s="212"/>
      <c r="IO5" s="212"/>
      <c r="IP5" s="212"/>
      <c r="IQ5" s="212"/>
    </row>
    <row r="6" spans="1:251" ht="10.9" customHeight="1"/>
    <row r="7" spans="1:251" ht="10.15" customHeight="1">
      <c r="A7" s="207" t="s">
        <v>428</v>
      </c>
      <c r="B7" s="207"/>
      <c r="D7" s="206" t="s">
        <v>429</v>
      </c>
      <c r="E7" s="206"/>
      <c r="F7" s="206"/>
      <c r="H7" s="206" t="s">
        <v>430</v>
      </c>
      <c r="I7" s="206"/>
      <c r="J7" s="206"/>
      <c r="K7" s="206"/>
      <c r="L7" s="206"/>
      <c r="M7" s="206"/>
      <c r="N7" s="206"/>
      <c r="O7" s="206"/>
      <c r="P7" s="207" t="s">
        <v>431</v>
      </c>
      <c r="Q7" s="207"/>
      <c r="R7" s="207"/>
      <c r="S7" s="207"/>
      <c r="T7" s="207"/>
      <c r="U7" s="207"/>
      <c r="W7" s="207" t="s">
        <v>432</v>
      </c>
      <c r="X7" s="207"/>
      <c r="Y7" s="207"/>
      <c r="Z7" s="207" t="s">
        <v>433</v>
      </c>
      <c r="AA7" s="207"/>
      <c r="AB7" s="207"/>
      <c r="AC7" s="207"/>
      <c r="AD7" s="207"/>
      <c r="AF7" s="207" t="s">
        <v>434</v>
      </c>
      <c r="AG7" s="207"/>
      <c r="AH7" s="207"/>
      <c r="AI7" s="207"/>
      <c r="AK7" s="207" t="s">
        <v>428</v>
      </c>
      <c r="AL7" s="207"/>
      <c r="AN7" s="206" t="s">
        <v>429</v>
      </c>
      <c r="AO7" s="206"/>
      <c r="AP7" s="206"/>
      <c r="AR7" s="206" t="s">
        <v>430</v>
      </c>
      <c r="AS7" s="206"/>
      <c r="AT7" s="206"/>
      <c r="AU7" s="206"/>
      <c r="AV7" s="206"/>
      <c r="AW7" s="206"/>
      <c r="AX7" s="206"/>
      <c r="AY7" s="206"/>
      <c r="AZ7" s="207" t="s">
        <v>431</v>
      </c>
      <c r="BA7" s="207"/>
      <c r="BB7" s="207"/>
      <c r="BC7" s="207"/>
      <c r="BD7" s="207"/>
      <c r="BE7" s="207"/>
      <c r="BG7" s="207" t="s">
        <v>432</v>
      </c>
      <c r="BH7" s="207"/>
      <c r="BI7" s="207"/>
      <c r="BJ7" s="207" t="s">
        <v>433</v>
      </c>
      <c r="BK7" s="207"/>
      <c r="BL7" s="207"/>
      <c r="BM7" s="207"/>
      <c r="BN7" s="207"/>
      <c r="BP7" s="207" t="s">
        <v>434</v>
      </c>
      <c r="BQ7" s="207"/>
      <c r="BR7" s="207"/>
      <c r="BS7" s="207"/>
      <c r="BU7" s="207" t="s">
        <v>428</v>
      </c>
      <c r="BV7" s="207"/>
      <c r="BX7" s="206" t="s">
        <v>429</v>
      </c>
      <c r="BY7" s="206"/>
      <c r="BZ7" s="206"/>
      <c r="CB7" s="206" t="s">
        <v>430</v>
      </c>
      <c r="CC7" s="206"/>
      <c r="CD7" s="206"/>
      <c r="CE7" s="206"/>
      <c r="CF7" s="206"/>
      <c r="CG7" s="206"/>
      <c r="CH7" s="206"/>
      <c r="CI7" s="206"/>
      <c r="CJ7" s="207" t="s">
        <v>431</v>
      </c>
      <c r="CK7" s="207"/>
      <c r="CL7" s="207"/>
      <c r="CM7" s="207"/>
      <c r="CN7" s="207"/>
      <c r="CO7" s="207"/>
      <c r="CQ7" s="207" t="s">
        <v>432</v>
      </c>
      <c r="CR7" s="207"/>
      <c r="CS7" s="207"/>
      <c r="CT7" s="207" t="s">
        <v>433</v>
      </c>
      <c r="CU7" s="207"/>
      <c r="CV7" s="207"/>
      <c r="CW7" s="207"/>
      <c r="CX7" s="207"/>
      <c r="CZ7" s="207" t="s">
        <v>434</v>
      </c>
      <c r="DA7" s="207"/>
      <c r="DB7" s="207"/>
      <c r="DC7" s="207"/>
      <c r="DE7" s="207" t="s">
        <v>428</v>
      </c>
      <c r="DF7" s="207"/>
      <c r="DH7" s="206" t="s">
        <v>429</v>
      </c>
      <c r="DI7" s="206"/>
      <c r="DJ7" s="206"/>
      <c r="DL7" s="206" t="s">
        <v>430</v>
      </c>
      <c r="DM7" s="206"/>
      <c r="DN7" s="206"/>
      <c r="DO7" s="206"/>
      <c r="DP7" s="206"/>
      <c r="DQ7" s="206"/>
      <c r="DR7" s="206"/>
      <c r="DS7" s="206"/>
      <c r="DT7" s="207" t="s">
        <v>431</v>
      </c>
      <c r="DU7" s="207"/>
      <c r="DV7" s="207"/>
      <c r="DW7" s="207"/>
      <c r="DX7" s="207"/>
      <c r="DY7" s="207"/>
      <c r="EA7" s="207" t="s">
        <v>432</v>
      </c>
      <c r="EB7" s="207"/>
      <c r="EC7" s="207"/>
      <c r="ED7" s="207" t="s">
        <v>433</v>
      </c>
      <c r="EE7" s="207"/>
      <c r="EF7" s="207"/>
      <c r="EG7" s="207"/>
      <c r="EH7" s="207"/>
      <c r="EJ7" s="207" t="s">
        <v>434</v>
      </c>
      <c r="EK7" s="207"/>
      <c r="EL7" s="207"/>
      <c r="EM7" s="207"/>
      <c r="EO7" s="207" t="s">
        <v>428</v>
      </c>
      <c r="EP7" s="207"/>
      <c r="ER7" s="206" t="s">
        <v>429</v>
      </c>
      <c r="ES7" s="206"/>
      <c r="ET7" s="206"/>
      <c r="EV7" s="206" t="s">
        <v>430</v>
      </c>
      <c r="EW7" s="206"/>
      <c r="EX7" s="206"/>
      <c r="EY7" s="206"/>
      <c r="EZ7" s="206"/>
      <c r="FA7" s="206"/>
      <c r="FB7" s="206"/>
      <c r="FC7" s="206"/>
      <c r="FD7" s="207" t="s">
        <v>431</v>
      </c>
      <c r="FE7" s="207"/>
      <c r="FF7" s="207"/>
      <c r="FG7" s="207"/>
      <c r="FH7" s="207"/>
      <c r="FI7" s="207"/>
      <c r="FK7" s="207" t="s">
        <v>432</v>
      </c>
      <c r="FL7" s="207"/>
      <c r="FM7" s="207"/>
      <c r="FN7" s="207" t="s">
        <v>433</v>
      </c>
      <c r="FO7" s="207"/>
      <c r="FP7" s="207"/>
      <c r="FQ7" s="207"/>
      <c r="FR7" s="207"/>
      <c r="FT7" s="207" t="s">
        <v>434</v>
      </c>
      <c r="FU7" s="207"/>
      <c r="FV7" s="207"/>
      <c r="FW7" s="207"/>
      <c r="FY7" s="207" t="s">
        <v>428</v>
      </c>
      <c r="FZ7" s="207"/>
      <c r="GB7" s="206" t="s">
        <v>429</v>
      </c>
      <c r="GC7" s="206"/>
      <c r="GD7" s="206"/>
      <c r="GF7" s="206" t="s">
        <v>430</v>
      </c>
      <c r="GG7" s="206"/>
      <c r="GH7" s="206"/>
      <c r="GI7" s="206"/>
      <c r="GJ7" s="206"/>
      <c r="GK7" s="206"/>
      <c r="GL7" s="206"/>
      <c r="GM7" s="206"/>
      <c r="GN7" s="207" t="s">
        <v>431</v>
      </c>
      <c r="GO7" s="207"/>
      <c r="GP7" s="207"/>
      <c r="GQ7" s="207"/>
      <c r="GR7" s="207"/>
      <c r="GS7" s="207"/>
      <c r="GU7" s="207" t="s">
        <v>432</v>
      </c>
      <c r="GV7" s="207"/>
      <c r="GW7" s="207"/>
      <c r="GX7" s="207" t="s">
        <v>433</v>
      </c>
      <c r="GY7" s="207"/>
      <c r="GZ7" s="207"/>
      <c r="HA7" s="207"/>
      <c r="HB7" s="207"/>
      <c r="HD7" s="207" t="s">
        <v>434</v>
      </c>
      <c r="HE7" s="207"/>
      <c r="HF7" s="207"/>
      <c r="HG7" s="207"/>
      <c r="HI7" s="207" t="s">
        <v>428</v>
      </c>
      <c r="HJ7" s="207"/>
      <c r="HL7" s="206" t="s">
        <v>429</v>
      </c>
      <c r="HM7" s="206"/>
      <c r="HN7" s="206"/>
      <c r="HP7" s="206" t="s">
        <v>430</v>
      </c>
      <c r="HQ7" s="206"/>
      <c r="HR7" s="206"/>
      <c r="HS7" s="206"/>
      <c r="HT7" s="206"/>
      <c r="HU7" s="206"/>
      <c r="HV7" s="206"/>
      <c r="HW7" s="206"/>
      <c r="HX7" s="207" t="s">
        <v>431</v>
      </c>
      <c r="HY7" s="207"/>
      <c r="HZ7" s="207"/>
      <c r="IA7" s="207"/>
      <c r="IB7" s="207"/>
      <c r="IC7" s="207"/>
      <c r="IE7" s="207" t="s">
        <v>432</v>
      </c>
      <c r="IF7" s="207"/>
      <c r="IG7" s="207"/>
      <c r="IH7" s="207" t="s">
        <v>433</v>
      </c>
      <c r="II7" s="207"/>
      <c r="IJ7" s="207"/>
      <c r="IK7" s="207"/>
      <c r="IL7" s="207"/>
      <c r="IN7" s="207" t="s">
        <v>434</v>
      </c>
      <c r="IO7" s="207"/>
      <c r="IP7" s="207"/>
      <c r="IQ7" s="207"/>
    </row>
    <row r="8" spans="1:251" ht="10.15" hidden="1" customHeight="1">
      <c r="A8" s="191">
        <v>1001</v>
      </c>
      <c r="B8" s="191"/>
      <c r="D8" s="192" t="s">
        <v>435</v>
      </c>
      <c r="E8" s="192"/>
      <c r="F8" s="192"/>
      <c r="G8" s="192"/>
      <c r="H8" s="193" t="s">
        <v>436</v>
      </c>
      <c r="I8" s="193"/>
      <c r="J8" s="193"/>
      <c r="K8" s="193"/>
      <c r="L8" s="193"/>
      <c r="M8" s="193"/>
      <c r="N8" s="193"/>
      <c r="O8" s="193"/>
      <c r="P8" s="193"/>
      <c r="Q8" s="193"/>
      <c r="R8" s="193"/>
      <c r="T8" s="194">
        <v>340422091.10000002</v>
      </c>
      <c r="U8" s="194"/>
      <c r="W8" s="195">
        <v>15110740.119999999</v>
      </c>
      <c r="X8" s="195"/>
      <c r="Y8" s="195"/>
      <c r="Z8" s="195">
        <v>27184179.710000001</v>
      </c>
      <c r="AA8" s="195"/>
      <c r="AB8" s="195"/>
      <c r="AC8" s="195"/>
      <c r="AD8" s="195"/>
      <c r="AF8" s="194">
        <v>328348651.50999999</v>
      </c>
      <c r="AG8" s="194"/>
      <c r="AH8" s="194"/>
      <c r="AI8" s="194"/>
      <c r="AK8" s="191">
        <v>1001</v>
      </c>
      <c r="AL8" s="191"/>
      <c r="AN8" s="192" t="s">
        <v>435</v>
      </c>
      <c r="AO8" s="192"/>
      <c r="AP8" s="192"/>
      <c r="AQ8" s="192"/>
      <c r="AR8" s="193" t="s">
        <v>436</v>
      </c>
      <c r="AS8" s="193"/>
      <c r="AT8" s="193"/>
      <c r="AU8" s="193"/>
      <c r="AV8" s="193"/>
      <c r="AW8" s="193"/>
      <c r="AX8" s="193"/>
      <c r="AY8" s="193"/>
      <c r="AZ8" s="193"/>
      <c r="BA8" s="193"/>
      <c r="BB8" s="193"/>
      <c r="BD8" s="194">
        <v>328348651.50999999</v>
      </c>
      <c r="BE8" s="194"/>
      <c r="BG8" s="195">
        <v>10635323.65</v>
      </c>
      <c r="BH8" s="195"/>
      <c r="BI8" s="195"/>
      <c r="BJ8" s="195">
        <v>21520899.879999999</v>
      </c>
      <c r="BK8" s="195"/>
      <c r="BL8" s="195"/>
      <c r="BM8" s="195"/>
      <c r="BN8" s="195"/>
      <c r="BP8" s="194">
        <v>317463075.27999997</v>
      </c>
      <c r="BQ8" s="194"/>
      <c r="BR8" s="194"/>
      <c r="BS8" s="194"/>
      <c r="BU8" s="191">
        <v>1001</v>
      </c>
      <c r="BV8" s="191"/>
      <c r="BX8" s="192" t="s">
        <v>435</v>
      </c>
      <c r="BY8" s="192"/>
      <c r="BZ8" s="192"/>
      <c r="CA8" s="192"/>
      <c r="CB8" s="193" t="s">
        <v>436</v>
      </c>
      <c r="CC8" s="193"/>
      <c r="CD8" s="193"/>
      <c r="CE8" s="193"/>
      <c r="CF8" s="193"/>
      <c r="CG8" s="193"/>
      <c r="CH8" s="193"/>
      <c r="CI8" s="193"/>
      <c r="CJ8" s="193"/>
      <c r="CK8" s="193"/>
      <c r="CL8" s="193"/>
      <c r="CN8" s="194">
        <v>317463075.27999997</v>
      </c>
      <c r="CO8" s="194"/>
      <c r="CQ8" s="195">
        <v>31244277.579999998</v>
      </c>
      <c r="CR8" s="195"/>
      <c r="CS8" s="195"/>
      <c r="CT8" s="195">
        <v>24219105.370000001</v>
      </c>
      <c r="CU8" s="195"/>
      <c r="CV8" s="195"/>
      <c r="CW8" s="195"/>
      <c r="CX8" s="195"/>
      <c r="CZ8" s="194">
        <v>324488247.49000001</v>
      </c>
      <c r="DA8" s="194"/>
      <c r="DB8" s="194"/>
      <c r="DC8" s="194"/>
      <c r="DE8" s="191">
        <v>1001</v>
      </c>
      <c r="DF8" s="191"/>
      <c r="DH8" s="192" t="s">
        <v>435</v>
      </c>
      <c r="DI8" s="192"/>
      <c r="DJ8" s="192"/>
      <c r="DK8" s="192"/>
      <c r="DL8" s="193" t="s">
        <v>436</v>
      </c>
      <c r="DM8" s="193"/>
      <c r="DN8" s="193"/>
      <c r="DO8" s="193"/>
      <c r="DP8" s="193"/>
      <c r="DQ8" s="193"/>
      <c r="DR8" s="193"/>
      <c r="DS8" s="193"/>
      <c r="DT8" s="193"/>
      <c r="DU8" s="193"/>
      <c r="DV8" s="193"/>
      <c r="DX8" s="194">
        <v>324488247.49000001</v>
      </c>
      <c r="DY8" s="194"/>
      <c r="EA8" s="195">
        <v>36569292.299999997</v>
      </c>
      <c r="EB8" s="195"/>
      <c r="EC8" s="195"/>
      <c r="ED8" s="195">
        <v>45861582.060000002</v>
      </c>
      <c r="EE8" s="195"/>
      <c r="EF8" s="195"/>
      <c r="EG8" s="195"/>
      <c r="EH8" s="195"/>
      <c r="EJ8" s="194">
        <v>315195957.73000002</v>
      </c>
      <c r="EK8" s="194"/>
      <c r="EL8" s="194"/>
      <c r="EM8" s="194"/>
      <c r="EO8" s="191">
        <v>1001</v>
      </c>
      <c r="EP8" s="191"/>
      <c r="ER8" s="192" t="s">
        <v>435</v>
      </c>
      <c r="ES8" s="192"/>
      <c r="ET8" s="192"/>
      <c r="EU8" s="192"/>
      <c r="EV8" s="193" t="s">
        <v>436</v>
      </c>
      <c r="EW8" s="193"/>
      <c r="EX8" s="193"/>
      <c r="EY8" s="193"/>
      <c r="EZ8" s="193"/>
      <c r="FA8" s="193"/>
      <c r="FB8" s="193"/>
      <c r="FC8" s="193"/>
      <c r="FD8" s="193"/>
      <c r="FE8" s="193"/>
      <c r="FF8" s="193"/>
      <c r="FH8" s="194">
        <v>315195957.73000002</v>
      </c>
      <c r="FI8" s="194"/>
      <c r="FK8" s="195">
        <v>17667142.440000001</v>
      </c>
      <c r="FL8" s="195"/>
      <c r="FM8" s="195"/>
      <c r="FN8" s="195">
        <v>34725163.390000001</v>
      </c>
      <c r="FO8" s="195"/>
      <c r="FP8" s="195"/>
      <c r="FQ8" s="195"/>
      <c r="FR8" s="195"/>
      <c r="FT8" s="194">
        <v>298137936.77999997</v>
      </c>
      <c r="FU8" s="194"/>
      <c r="FV8" s="194"/>
      <c r="FW8" s="194"/>
      <c r="FY8" s="191">
        <v>1001</v>
      </c>
      <c r="FZ8" s="191"/>
      <c r="GB8" s="192" t="s">
        <v>435</v>
      </c>
      <c r="GC8" s="192"/>
      <c r="GD8" s="192"/>
      <c r="GE8" s="192"/>
      <c r="GF8" s="193" t="s">
        <v>436</v>
      </c>
      <c r="GG8" s="193"/>
      <c r="GH8" s="193"/>
      <c r="GI8" s="193"/>
      <c r="GJ8" s="193"/>
      <c r="GK8" s="193"/>
      <c r="GL8" s="193"/>
      <c r="GM8" s="193"/>
      <c r="GN8" s="193"/>
      <c r="GO8" s="193"/>
      <c r="GP8" s="193"/>
      <c r="GR8" s="194">
        <v>298137936.77999997</v>
      </c>
      <c r="GS8" s="194"/>
      <c r="GU8" s="195">
        <v>21138446.02</v>
      </c>
      <c r="GV8" s="195"/>
      <c r="GW8" s="195"/>
      <c r="GX8" s="195">
        <v>38183591.009999998</v>
      </c>
      <c r="GY8" s="195"/>
      <c r="GZ8" s="195"/>
      <c r="HA8" s="195"/>
      <c r="HB8" s="195"/>
      <c r="HD8" s="194">
        <v>281092791.79000002</v>
      </c>
      <c r="HE8" s="194"/>
      <c r="HF8" s="194"/>
      <c r="HG8" s="194"/>
      <c r="HI8" s="191">
        <v>1001</v>
      </c>
      <c r="HJ8" s="191"/>
      <c r="HL8" s="192" t="s">
        <v>435</v>
      </c>
      <c r="HM8" s="192"/>
      <c r="HN8" s="192"/>
      <c r="HO8" s="192"/>
      <c r="HP8" s="193" t="s">
        <v>436</v>
      </c>
      <c r="HQ8" s="193"/>
      <c r="HR8" s="193"/>
      <c r="HS8" s="193"/>
      <c r="HT8" s="193"/>
      <c r="HU8" s="193"/>
      <c r="HV8" s="193"/>
      <c r="HW8" s="193"/>
      <c r="HX8" s="193"/>
      <c r="HY8" s="193"/>
      <c r="HZ8" s="193"/>
      <c r="IB8" s="194">
        <v>281092791.79000002</v>
      </c>
      <c r="IC8" s="194"/>
      <c r="IE8" s="195">
        <v>15630160.57</v>
      </c>
      <c r="IF8" s="195"/>
      <c r="IG8" s="195"/>
      <c r="IH8" s="195">
        <v>23385043.98</v>
      </c>
      <c r="II8" s="195"/>
      <c r="IJ8" s="195"/>
      <c r="IK8" s="195"/>
      <c r="IL8" s="195"/>
      <c r="IN8" s="194">
        <v>273337908.38</v>
      </c>
      <c r="IO8" s="194"/>
      <c r="IP8" s="194"/>
      <c r="IQ8" s="194"/>
    </row>
    <row r="9" spans="1:251" ht="10.15" hidden="1" customHeight="1">
      <c r="A9" s="191">
        <v>1002</v>
      </c>
      <c r="B9" s="191"/>
      <c r="D9" s="192" t="s">
        <v>437</v>
      </c>
      <c r="E9" s="192"/>
      <c r="F9" s="192"/>
      <c r="G9" s="192"/>
      <c r="I9" s="193" t="s">
        <v>438</v>
      </c>
      <c r="J9" s="193"/>
      <c r="K9" s="193"/>
      <c r="L9" s="193"/>
      <c r="M9" s="193"/>
      <c r="N9" s="193"/>
      <c r="O9" s="193"/>
      <c r="P9" s="193"/>
      <c r="Q9" s="193"/>
      <c r="R9" s="193"/>
      <c r="T9" s="194">
        <v>44847901.829999998</v>
      </c>
      <c r="U9" s="194"/>
      <c r="W9" s="195">
        <v>15110740.119999999</v>
      </c>
      <c r="X9" s="195"/>
      <c r="Y9" s="195"/>
      <c r="Z9" s="195">
        <v>14812668.189999999</v>
      </c>
      <c r="AA9" s="195"/>
      <c r="AB9" s="195"/>
      <c r="AC9" s="195"/>
      <c r="AD9" s="195"/>
      <c r="AF9" s="194">
        <v>45145973.759999998</v>
      </c>
      <c r="AG9" s="194"/>
      <c r="AH9" s="194"/>
      <c r="AI9" s="194"/>
      <c r="AK9" s="191">
        <v>1002</v>
      </c>
      <c r="AL9" s="191"/>
      <c r="AN9" s="192" t="s">
        <v>437</v>
      </c>
      <c r="AO9" s="192"/>
      <c r="AP9" s="192"/>
      <c r="AQ9" s="192"/>
      <c r="AS9" s="193" t="s">
        <v>438</v>
      </c>
      <c r="AT9" s="193"/>
      <c r="AU9" s="193"/>
      <c r="AV9" s="193"/>
      <c r="AW9" s="193"/>
      <c r="AX9" s="193"/>
      <c r="AY9" s="193"/>
      <c r="AZ9" s="193"/>
      <c r="BA9" s="193"/>
      <c r="BB9" s="193"/>
      <c r="BD9" s="194">
        <v>45145973.759999998</v>
      </c>
      <c r="BE9" s="194"/>
      <c r="BG9" s="195">
        <v>9935323.6500000004</v>
      </c>
      <c r="BH9" s="195"/>
      <c r="BI9" s="195"/>
      <c r="BJ9" s="195">
        <v>10756272.41</v>
      </c>
      <c r="BK9" s="195"/>
      <c r="BL9" s="195"/>
      <c r="BM9" s="195"/>
      <c r="BN9" s="195"/>
      <c r="BP9" s="194">
        <v>44325025</v>
      </c>
      <c r="BQ9" s="194"/>
      <c r="BR9" s="194"/>
      <c r="BS9" s="194"/>
      <c r="BU9" s="191">
        <v>1002</v>
      </c>
      <c r="BV9" s="191"/>
      <c r="BX9" s="192" t="s">
        <v>437</v>
      </c>
      <c r="BY9" s="192"/>
      <c r="BZ9" s="192"/>
      <c r="CA9" s="192"/>
      <c r="CC9" s="193" t="s">
        <v>438</v>
      </c>
      <c r="CD9" s="193"/>
      <c r="CE9" s="193"/>
      <c r="CF9" s="193"/>
      <c r="CG9" s="193"/>
      <c r="CH9" s="193"/>
      <c r="CI9" s="193"/>
      <c r="CJ9" s="193"/>
      <c r="CK9" s="193"/>
      <c r="CL9" s="193"/>
      <c r="CN9" s="194">
        <v>44325025</v>
      </c>
      <c r="CO9" s="194"/>
      <c r="CQ9" s="195">
        <v>10013771.02</v>
      </c>
      <c r="CR9" s="195"/>
      <c r="CS9" s="195"/>
      <c r="CT9" s="195">
        <v>7756192.4400000004</v>
      </c>
      <c r="CU9" s="195"/>
      <c r="CV9" s="195"/>
      <c r="CW9" s="195"/>
      <c r="CX9" s="195"/>
      <c r="CZ9" s="194">
        <v>46582603.579999998</v>
      </c>
      <c r="DA9" s="194"/>
      <c r="DB9" s="194"/>
      <c r="DC9" s="194"/>
      <c r="DE9" s="191">
        <v>1002</v>
      </c>
      <c r="DF9" s="191"/>
      <c r="DH9" s="192" t="s">
        <v>437</v>
      </c>
      <c r="DI9" s="192"/>
      <c r="DJ9" s="192"/>
      <c r="DK9" s="192"/>
      <c r="DM9" s="193" t="s">
        <v>438</v>
      </c>
      <c r="DN9" s="193"/>
      <c r="DO9" s="193"/>
      <c r="DP9" s="193"/>
      <c r="DQ9" s="193"/>
      <c r="DR9" s="193"/>
      <c r="DS9" s="193"/>
      <c r="DT9" s="193"/>
      <c r="DU9" s="193"/>
      <c r="DV9" s="193"/>
      <c r="DX9" s="194">
        <v>46582603.579999998</v>
      </c>
      <c r="DY9" s="194"/>
      <c r="EA9" s="195">
        <v>35569292.299999997</v>
      </c>
      <c r="EB9" s="195"/>
      <c r="EC9" s="195"/>
      <c r="ED9" s="195">
        <v>29852603.260000002</v>
      </c>
      <c r="EE9" s="195"/>
      <c r="EF9" s="195"/>
      <c r="EG9" s="195"/>
      <c r="EH9" s="195"/>
      <c r="EJ9" s="194">
        <v>52299292.619999997</v>
      </c>
      <c r="EK9" s="194"/>
      <c r="EL9" s="194"/>
      <c r="EM9" s="194"/>
      <c r="EO9" s="191">
        <v>1002</v>
      </c>
      <c r="EP9" s="191"/>
      <c r="ER9" s="192" t="s">
        <v>437</v>
      </c>
      <c r="ES9" s="192"/>
      <c r="ET9" s="192"/>
      <c r="EU9" s="192"/>
      <c r="EW9" s="193" t="s">
        <v>438</v>
      </c>
      <c r="EX9" s="193"/>
      <c r="EY9" s="193"/>
      <c r="EZ9" s="193"/>
      <c r="FA9" s="193"/>
      <c r="FB9" s="193"/>
      <c r="FC9" s="193"/>
      <c r="FD9" s="193"/>
      <c r="FE9" s="193"/>
      <c r="FF9" s="193"/>
      <c r="FH9" s="194">
        <v>52299292.619999997</v>
      </c>
      <c r="FI9" s="194"/>
      <c r="FK9" s="195">
        <v>17643593.440000001</v>
      </c>
      <c r="FL9" s="195"/>
      <c r="FM9" s="195"/>
      <c r="FN9" s="195">
        <v>19716167.93</v>
      </c>
      <c r="FO9" s="195"/>
      <c r="FP9" s="195"/>
      <c r="FQ9" s="195"/>
      <c r="FR9" s="195"/>
      <c r="FT9" s="194">
        <v>50226718.130000003</v>
      </c>
      <c r="FU9" s="194"/>
      <c r="FV9" s="194"/>
      <c r="FW9" s="194"/>
      <c r="FY9" s="191">
        <v>1002</v>
      </c>
      <c r="FZ9" s="191"/>
      <c r="GB9" s="192" t="s">
        <v>437</v>
      </c>
      <c r="GC9" s="192"/>
      <c r="GD9" s="192"/>
      <c r="GE9" s="192"/>
      <c r="GG9" s="193" t="s">
        <v>438</v>
      </c>
      <c r="GH9" s="193"/>
      <c r="GI9" s="193"/>
      <c r="GJ9" s="193"/>
      <c r="GK9" s="193"/>
      <c r="GL9" s="193"/>
      <c r="GM9" s="193"/>
      <c r="GN9" s="193"/>
      <c r="GO9" s="193"/>
      <c r="GP9" s="193"/>
      <c r="GR9" s="194">
        <v>50226718.130000003</v>
      </c>
      <c r="GS9" s="194"/>
      <c r="GU9" s="195">
        <v>20547625.640000001</v>
      </c>
      <c r="GV9" s="195"/>
      <c r="GW9" s="195"/>
      <c r="GX9" s="195">
        <v>22723574.120000001</v>
      </c>
      <c r="GY9" s="195"/>
      <c r="GZ9" s="195"/>
      <c r="HA9" s="195"/>
      <c r="HB9" s="195"/>
      <c r="HD9" s="194">
        <v>48050769.649999999</v>
      </c>
      <c r="HE9" s="194"/>
      <c r="HF9" s="194"/>
      <c r="HG9" s="194"/>
      <c r="HI9" s="191">
        <v>1002</v>
      </c>
      <c r="HJ9" s="191"/>
      <c r="HL9" s="192" t="s">
        <v>437</v>
      </c>
      <c r="HM9" s="192"/>
      <c r="HN9" s="192"/>
      <c r="HO9" s="192"/>
      <c r="HQ9" s="193" t="s">
        <v>438</v>
      </c>
      <c r="HR9" s="193"/>
      <c r="HS9" s="193"/>
      <c r="HT9" s="193"/>
      <c r="HU9" s="193"/>
      <c r="HV9" s="193"/>
      <c r="HW9" s="193"/>
      <c r="HX9" s="193"/>
      <c r="HY9" s="193"/>
      <c r="HZ9" s="193"/>
      <c r="IB9" s="194">
        <v>48050769.649999999</v>
      </c>
      <c r="IC9" s="194"/>
      <c r="IE9" s="195">
        <v>14398160.57</v>
      </c>
      <c r="IF9" s="195"/>
      <c r="IG9" s="195"/>
      <c r="IH9" s="195">
        <v>12209330.76</v>
      </c>
      <c r="II9" s="195"/>
      <c r="IJ9" s="195"/>
      <c r="IK9" s="195"/>
      <c r="IL9" s="195"/>
      <c r="IN9" s="194">
        <v>50239599.460000001</v>
      </c>
      <c r="IO9" s="194"/>
      <c r="IP9" s="194"/>
      <c r="IQ9" s="194"/>
    </row>
    <row r="10" spans="1:251" ht="10.15" hidden="1" customHeight="1">
      <c r="A10" s="191">
        <v>1003</v>
      </c>
      <c r="B10" s="191"/>
      <c r="D10" s="192" t="s">
        <v>439</v>
      </c>
      <c r="E10" s="192"/>
      <c r="F10" s="192"/>
      <c r="G10" s="192"/>
      <c r="J10" s="193" t="s">
        <v>440</v>
      </c>
      <c r="K10" s="193"/>
      <c r="L10" s="193"/>
      <c r="M10" s="193"/>
      <c r="N10" s="193"/>
      <c r="O10" s="193"/>
      <c r="P10" s="193"/>
      <c r="Q10" s="193"/>
      <c r="T10" s="194">
        <v>161834.19</v>
      </c>
      <c r="U10" s="194"/>
      <c r="W10" s="195">
        <v>13623068.15</v>
      </c>
      <c r="X10" s="195"/>
      <c r="Y10" s="195"/>
      <c r="Z10" s="195">
        <v>13258265.800000001</v>
      </c>
      <c r="AA10" s="195"/>
      <c r="AB10" s="195"/>
      <c r="AC10" s="195"/>
      <c r="AD10" s="195"/>
      <c r="AF10" s="194">
        <v>526636.54</v>
      </c>
      <c r="AG10" s="194"/>
      <c r="AH10" s="194"/>
      <c r="AI10" s="194"/>
      <c r="AK10" s="191">
        <v>1003</v>
      </c>
      <c r="AL10" s="191"/>
      <c r="AN10" s="192" t="s">
        <v>439</v>
      </c>
      <c r="AO10" s="192"/>
      <c r="AP10" s="192"/>
      <c r="AQ10" s="192"/>
      <c r="AT10" s="193" t="s">
        <v>440</v>
      </c>
      <c r="AU10" s="193"/>
      <c r="AV10" s="193"/>
      <c r="AW10" s="193"/>
      <c r="AX10" s="193"/>
      <c r="AY10" s="193"/>
      <c r="AZ10" s="193"/>
      <c r="BA10" s="193"/>
      <c r="BD10" s="194">
        <v>526636.54</v>
      </c>
      <c r="BE10" s="194"/>
      <c r="BG10" s="195">
        <v>9223105.7100000009</v>
      </c>
      <c r="BH10" s="195"/>
      <c r="BI10" s="195"/>
      <c r="BJ10" s="195">
        <v>9592417.0600000005</v>
      </c>
      <c r="BK10" s="195"/>
      <c r="BL10" s="195"/>
      <c r="BM10" s="195"/>
      <c r="BN10" s="195"/>
      <c r="BP10" s="194">
        <v>157325.19</v>
      </c>
      <c r="BQ10" s="194"/>
      <c r="BR10" s="194"/>
      <c r="BS10" s="194"/>
      <c r="BU10" s="191">
        <v>1003</v>
      </c>
      <c r="BV10" s="191"/>
      <c r="BX10" s="192" t="s">
        <v>439</v>
      </c>
      <c r="BY10" s="192"/>
      <c r="BZ10" s="192"/>
      <c r="CA10" s="192"/>
      <c r="CD10" s="193" t="s">
        <v>440</v>
      </c>
      <c r="CE10" s="193"/>
      <c r="CF10" s="193"/>
      <c r="CG10" s="193"/>
      <c r="CH10" s="193"/>
      <c r="CI10" s="193"/>
      <c r="CJ10" s="193"/>
      <c r="CK10" s="193"/>
      <c r="CN10" s="194">
        <v>157325.19</v>
      </c>
      <c r="CO10" s="194"/>
      <c r="CQ10" s="195">
        <v>5783459.8600000003</v>
      </c>
      <c r="CR10" s="195"/>
      <c r="CS10" s="195"/>
      <c r="CT10" s="195">
        <v>4111119.35</v>
      </c>
      <c r="CU10" s="195"/>
      <c r="CV10" s="195"/>
      <c r="CW10" s="195"/>
      <c r="CX10" s="195"/>
      <c r="CZ10" s="194">
        <v>1829665.7</v>
      </c>
      <c r="DA10" s="194"/>
      <c r="DB10" s="194"/>
      <c r="DC10" s="194"/>
      <c r="DE10" s="191">
        <v>1003</v>
      </c>
      <c r="DF10" s="191"/>
      <c r="DH10" s="192" t="s">
        <v>439</v>
      </c>
      <c r="DI10" s="192"/>
      <c r="DJ10" s="192"/>
      <c r="DK10" s="192"/>
      <c r="DN10" s="193" t="s">
        <v>440</v>
      </c>
      <c r="DO10" s="193"/>
      <c r="DP10" s="193"/>
      <c r="DQ10" s="193"/>
      <c r="DR10" s="193"/>
      <c r="DS10" s="193"/>
      <c r="DT10" s="193"/>
      <c r="DU10" s="193"/>
      <c r="DX10" s="194">
        <v>1829665.7</v>
      </c>
      <c r="DY10" s="194"/>
      <c r="EA10" s="195">
        <v>29967790.920000002</v>
      </c>
      <c r="EB10" s="195"/>
      <c r="EC10" s="195"/>
      <c r="ED10" s="195">
        <v>25605888</v>
      </c>
      <c r="EE10" s="195"/>
      <c r="EF10" s="195"/>
      <c r="EG10" s="195"/>
      <c r="EH10" s="195"/>
      <c r="EJ10" s="194">
        <v>6191568.6200000001</v>
      </c>
      <c r="EK10" s="194"/>
      <c r="EL10" s="194"/>
      <c r="EM10" s="194"/>
      <c r="EO10" s="191">
        <v>1003</v>
      </c>
      <c r="EP10" s="191"/>
      <c r="ER10" s="192" t="s">
        <v>439</v>
      </c>
      <c r="ES10" s="192"/>
      <c r="ET10" s="192"/>
      <c r="EU10" s="192"/>
      <c r="EX10" s="193" t="s">
        <v>440</v>
      </c>
      <c r="EY10" s="193"/>
      <c r="EZ10" s="193"/>
      <c r="FA10" s="193"/>
      <c r="FB10" s="193"/>
      <c r="FC10" s="193"/>
      <c r="FD10" s="193"/>
      <c r="FE10" s="193"/>
      <c r="FH10" s="194">
        <v>6191568.6200000001</v>
      </c>
      <c r="FI10" s="194"/>
      <c r="FK10" s="195">
        <v>15013409.01</v>
      </c>
      <c r="FL10" s="195"/>
      <c r="FM10" s="195"/>
      <c r="FN10" s="195">
        <v>17553234.649999999</v>
      </c>
      <c r="FO10" s="195"/>
      <c r="FP10" s="195"/>
      <c r="FQ10" s="195"/>
      <c r="FR10" s="195"/>
      <c r="FT10" s="194">
        <v>3651742.98</v>
      </c>
      <c r="FU10" s="194"/>
      <c r="FV10" s="194"/>
      <c r="FW10" s="194"/>
      <c r="FY10" s="191">
        <v>1003</v>
      </c>
      <c r="FZ10" s="191"/>
      <c r="GB10" s="192" t="s">
        <v>439</v>
      </c>
      <c r="GC10" s="192"/>
      <c r="GD10" s="192"/>
      <c r="GE10" s="192"/>
      <c r="GH10" s="193" t="s">
        <v>440</v>
      </c>
      <c r="GI10" s="193"/>
      <c r="GJ10" s="193"/>
      <c r="GK10" s="193"/>
      <c r="GL10" s="193"/>
      <c r="GM10" s="193"/>
      <c r="GN10" s="193"/>
      <c r="GO10" s="193"/>
      <c r="GR10" s="194">
        <v>3651742.98</v>
      </c>
      <c r="GS10" s="194"/>
      <c r="GU10" s="195">
        <v>17073789.82</v>
      </c>
      <c r="GV10" s="195"/>
      <c r="GW10" s="195"/>
      <c r="GX10" s="195">
        <v>20275894.079999998</v>
      </c>
      <c r="GY10" s="195"/>
      <c r="GZ10" s="195"/>
      <c r="HA10" s="195"/>
      <c r="HB10" s="195"/>
      <c r="HD10" s="194">
        <v>449638.72</v>
      </c>
      <c r="HE10" s="194"/>
      <c r="HF10" s="194"/>
      <c r="HG10" s="194"/>
      <c r="HI10" s="191">
        <v>1003</v>
      </c>
      <c r="HJ10" s="191"/>
      <c r="HL10" s="192" t="s">
        <v>439</v>
      </c>
      <c r="HM10" s="192"/>
      <c r="HN10" s="192"/>
      <c r="HO10" s="192"/>
      <c r="HR10" s="193" t="s">
        <v>440</v>
      </c>
      <c r="HS10" s="193"/>
      <c r="HT10" s="193"/>
      <c r="HU10" s="193"/>
      <c r="HV10" s="193"/>
      <c r="HW10" s="193"/>
      <c r="HX10" s="193"/>
      <c r="HY10" s="193"/>
      <c r="IB10" s="194">
        <v>449638.72</v>
      </c>
      <c r="IC10" s="194"/>
      <c r="IE10" s="195">
        <v>10988113.060000001</v>
      </c>
      <c r="IF10" s="195"/>
      <c r="IG10" s="195"/>
      <c r="IH10" s="195">
        <v>11411521.65</v>
      </c>
      <c r="II10" s="195"/>
      <c r="IJ10" s="195"/>
      <c r="IK10" s="195"/>
      <c r="IL10" s="195"/>
      <c r="IN10" s="194">
        <v>26230.13</v>
      </c>
      <c r="IO10" s="194"/>
      <c r="IP10" s="194"/>
      <c r="IQ10" s="194"/>
    </row>
    <row r="11" spans="1:251" ht="10.15" hidden="1" customHeight="1">
      <c r="A11" s="191">
        <v>1013</v>
      </c>
      <c r="B11" s="191"/>
      <c r="D11" s="192" t="s">
        <v>441</v>
      </c>
      <c r="E11" s="192"/>
      <c r="F11" s="192"/>
      <c r="G11" s="192"/>
      <c r="K11" s="193" t="s">
        <v>442</v>
      </c>
      <c r="L11" s="193"/>
      <c r="M11" s="193"/>
      <c r="N11" s="193"/>
      <c r="O11" s="193"/>
      <c r="P11" s="193"/>
      <c r="Q11" s="193"/>
      <c r="T11" s="194">
        <v>161834.19</v>
      </c>
      <c r="U11" s="194"/>
      <c r="W11" s="195">
        <v>13623068.15</v>
      </c>
      <c r="X11" s="195"/>
      <c r="Y11" s="195"/>
      <c r="Z11" s="195">
        <v>13258265.800000001</v>
      </c>
      <c r="AA11" s="195"/>
      <c r="AB11" s="195"/>
      <c r="AC11" s="195"/>
      <c r="AD11" s="195"/>
      <c r="AF11" s="194">
        <v>526636.54</v>
      </c>
      <c r="AG11" s="194"/>
      <c r="AH11" s="194"/>
      <c r="AI11" s="194"/>
      <c r="AK11" s="191">
        <v>1013</v>
      </c>
      <c r="AL11" s="191"/>
      <c r="AN11" s="192" t="s">
        <v>441</v>
      </c>
      <c r="AO11" s="192"/>
      <c r="AP11" s="192"/>
      <c r="AQ11" s="192"/>
      <c r="AU11" s="193" t="s">
        <v>442</v>
      </c>
      <c r="AV11" s="193"/>
      <c r="AW11" s="193"/>
      <c r="AX11" s="193"/>
      <c r="AY11" s="193"/>
      <c r="AZ11" s="193"/>
      <c r="BA11" s="193"/>
      <c r="BD11" s="194">
        <v>526636.54</v>
      </c>
      <c r="BE11" s="194"/>
      <c r="BG11" s="195">
        <v>9223105.7100000009</v>
      </c>
      <c r="BH11" s="195"/>
      <c r="BI11" s="195"/>
      <c r="BJ11" s="195">
        <v>9592417.0600000005</v>
      </c>
      <c r="BK11" s="195"/>
      <c r="BL11" s="195"/>
      <c r="BM11" s="195"/>
      <c r="BN11" s="195"/>
      <c r="BP11" s="194">
        <v>157325.19</v>
      </c>
      <c r="BQ11" s="194"/>
      <c r="BR11" s="194"/>
      <c r="BS11" s="194"/>
      <c r="BU11" s="191">
        <v>1013</v>
      </c>
      <c r="BV11" s="191"/>
      <c r="BX11" s="192" t="s">
        <v>441</v>
      </c>
      <c r="BY11" s="192"/>
      <c r="BZ11" s="192"/>
      <c r="CA11" s="192"/>
      <c r="CE11" s="193" t="s">
        <v>442</v>
      </c>
      <c r="CF11" s="193"/>
      <c r="CG11" s="193"/>
      <c r="CH11" s="193"/>
      <c r="CI11" s="193"/>
      <c r="CJ11" s="193"/>
      <c r="CK11" s="193"/>
      <c r="CN11" s="194">
        <v>157325.19</v>
      </c>
      <c r="CO11" s="194"/>
      <c r="CQ11" s="195">
        <v>5783459.8600000003</v>
      </c>
      <c r="CR11" s="195"/>
      <c r="CS11" s="195"/>
      <c r="CT11" s="195">
        <v>4111119.35</v>
      </c>
      <c r="CU11" s="195"/>
      <c r="CV11" s="195"/>
      <c r="CW11" s="195"/>
      <c r="CX11" s="195"/>
      <c r="CZ11" s="194">
        <v>1829665.7</v>
      </c>
      <c r="DA11" s="194"/>
      <c r="DB11" s="194"/>
      <c r="DC11" s="194"/>
      <c r="DE11" s="191">
        <v>1013</v>
      </c>
      <c r="DF11" s="191"/>
      <c r="DH11" s="192" t="s">
        <v>441</v>
      </c>
      <c r="DI11" s="192"/>
      <c r="DJ11" s="192"/>
      <c r="DK11" s="192"/>
      <c r="DO11" s="193" t="s">
        <v>442</v>
      </c>
      <c r="DP11" s="193"/>
      <c r="DQ11" s="193"/>
      <c r="DR11" s="193"/>
      <c r="DS11" s="193"/>
      <c r="DT11" s="193"/>
      <c r="DU11" s="193"/>
      <c r="DX11" s="194">
        <v>1829665.7</v>
      </c>
      <c r="DY11" s="194"/>
      <c r="EA11" s="195">
        <v>29967790.920000002</v>
      </c>
      <c r="EB11" s="195"/>
      <c r="EC11" s="195"/>
      <c r="ED11" s="195">
        <v>25605888</v>
      </c>
      <c r="EE11" s="195"/>
      <c r="EF11" s="195"/>
      <c r="EG11" s="195"/>
      <c r="EH11" s="195"/>
      <c r="EJ11" s="194">
        <v>6191568.6200000001</v>
      </c>
      <c r="EK11" s="194"/>
      <c r="EL11" s="194"/>
      <c r="EM11" s="194"/>
      <c r="EO11" s="191">
        <v>1013</v>
      </c>
      <c r="EP11" s="191"/>
      <c r="ER11" s="192" t="s">
        <v>441</v>
      </c>
      <c r="ES11" s="192"/>
      <c r="ET11" s="192"/>
      <c r="EU11" s="192"/>
      <c r="EY11" s="193" t="s">
        <v>442</v>
      </c>
      <c r="EZ11" s="193"/>
      <c r="FA11" s="193"/>
      <c r="FB11" s="193"/>
      <c r="FC11" s="193"/>
      <c r="FD11" s="193"/>
      <c r="FE11" s="193"/>
      <c r="FH11" s="194">
        <v>6191568.6200000001</v>
      </c>
      <c r="FI11" s="194"/>
      <c r="FK11" s="195">
        <v>15013409.01</v>
      </c>
      <c r="FL11" s="195"/>
      <c r="FM11" s="195"/>
      <c r="FN11" s="195">
        <v>17553234.649999999</v>
      </c>
      <c r="FO11" s="195"/>
      <c r="FP11" s="195"/>
      <c r="FQ11" s="195"/>
      <c r="FR11" s="195"/>
      <c r="FT11" s="194">
        <v>3651742.98</v>
      </c>
      <c r="FU11" s="194"/>
      <c r="FV11" s="194"/>
      <c r="FW11" s="194"/>
      <c r="FY11" s="191">
        <v>1013</v>
      </c>
      <c r="FZ11" s="191"/>
      <c r="GB11" s="192" t="s">
        <v>441</v>
      </c>
      <c r="GC11" s="192"/>
      <c r="GD11" s="192"/>
      <c r="GE11" s="192"/>
      <c r="GI11" s="193" t="s">
        <v>442</v>
      </c>
      <c r="GJ11" s="193"/>
      <c r="GK11" s="193"/>
      <c r="GL11" s="193"/>
      <c r="GM11" s="193"/>
      <c r="GN11" s="193"/>
      <c r="GO11" s="193"/>
      <c r="GR11" s="194">
        <v>3651742.98</v>
      </c>
      <c r="GS11" s="194"/>
      <c r="GU11" s="195">
        <v>17073789.82</v>
      </c>
      <c r="GV11" s="195"/>
      <c r="GW11" s="195"/>
      <c r="GX11" s="195">
        <v>20275894.079999998</v>
      </c>
      <c r="GY11" s="195"/>
      <c r="GZ11" s="195"/>
      <c r="HA11" s="195"/>
      <c r="HB11" s="195"/>
      <c r="HD11" s="194">
        <v>449638.72</v>
      </c>
      <c r="HE11" s="194"/>
      <c r="HF11" s="194"/>
      <c r="HG11" s="194"/>
      <c r="HI11" s="191">
        <v>1013</v>
      </c>
      <c r="HJ11" s="191"/>
      <c r="HL11" s="192" t="s">
        <v>441</v>
      </c>
      <c r="HM11" s="192"/>
      <c r="HN11" s="192"/>
      <c r="HO11" s="192"/>
      <c r="HS11" s="193" t="s">
        <v>442</v>
      </c>
      <c r="HT11" s="193"/>
      <c r="HU11" s="193"/>
      <c r="HV11" s="193"/>
      <c r="HW11" s="193"/>
      <c r="HX11" s="193"/>
      <c r="HY11" s="193"/>
      <c r="IB11" s="194">
        <v>449638.72</v>
      </c>
      <c r="IC11" s="194"/>
      <c r="IE11" s="195">
        <v>10988113.060000001</v>
      </c>
      <c r="IF11" s="195"/>
      <c r="IG11" s="195"/>
      <c r="IH11" s="195">
        <v>11411521.65</v>
      </c>
      <c r="II11" s="195"/>
      <c r="IJ11" s="195"/>
      <c r="IK11" s="195"/>
      <c r="IL11" s="195"/>
      <c r="IN11" s="194">
        <v>26230.13</v>
      </c>
      <c r="IO11" s="194"/>
      <c r="IP11" s="194"/>
      <c r="IQ11" s="194"/>
    </row>
    <row r="12" spans="1:251" ht="10.15" hidden="1" customHeight="1">
      <c r="A12" s="191">
        <v>1014</v>
      </c>
      <c r="B12" s="191"/>
      <c r="D12" s="192" t="s">
        <v>443</v>
      </c>
      <c r="E12" s="192"/>
      <c r="F12" s="192"/>
      <c r="G12" s="192"/>
      <c r="L12" s="193" t="s">
        <v>444</v>
      </c>
      <c r="M12" s="193"/>
      <c r="N12" s="193"/>
      <c r="O12" s="193"/>
      <c r="P12" s="193"/>
      <c r="T12" s="194">
        <v>0</v>
      </c>
      <c r="U12" s="194"/>
      <c r="W12" s="195">
        <v>5000.01</v>
      </c>
      <c r="X12" s="195"/>
      <c r="Y12" s="195"/>
      <c r="Z12" s="195">
        <v>4221.51</v>
      </c>
      <c r="AA12" s="195"/>
      <c r="AB12" s="195"/>
      <c r="AC12" s="195"/>
      <c r="AD12" s="195"/>
      <c r="AF12" s="194">
        <v>778.5</v>
      </c>
      <c r="AG12" s="194"/>
      <c r="AH12" s="194"/>
      <c r="AI12" s="194"/>
      <c r="AK12" s="191">
        <v>1014</v>
      </c>
      <c r="AL12" s="191"/>
      <c r="AN12" s="192" t="s">
        <v>443</v>
      </c>
      <c r="AO12" s="192"/>
      <c r="AP12" s="192"/>
      <c r="AQ12" s="192"/>
      <c r="AV12" s="193" t="s">
        <v>444</v>
      </c>
      <c r="AW12" s="193"/>
      <c r="AX12" s="193"/>
      <c r="AY12" s="193"/>
      <c r="AZ12" s="193"/>
      <c r="BD12" s="194">
        <v>778.5</v>
      </c>
      <c r="BE12" s="194"/>
      <c r="BG12" s="195">
        <v>5000</v>
      </c>
      <c r="BH12" s="195"/>
      <c r="BI12" s="195"/>
      <c r="BJ12" s="195">
        <v>5258.26</v>
      </c>
      <c r="BK12" s="195"/>
      <c r="BL12" s="195"/>
      <c r="BM12" s="195"/>
      <c r="BN12" s="195"/>
      <c r="BP12" s="194">
        <v>520.24</v>
      </c>
      <c r="BQ12" s="194"/>
      <c r="BR12" s="194"/>
      <c r="BS12" s="194"/>
      <c r="BU12" s="191">
        <v>1014</v>
      </c>
      <c r="BV12" s="191"/>
      <c r="BX12" s="192" t="s">
        <v>443</v>
      </c>
      <c r="BY12" s="192"/>
      <c r="BZ12" s="192"/>
      <c r="CA12" s="192"/>
      <c r="CF12" s="193" t="s">
        <v>444</v>
      </c>
      <c r="CG12" s="193"/>
      <c r="CH12" s="193"/>
      <c r="CI12" s="193"/>
      <c r="CJ12" s="193"/>
      <c r="CN12" s="194">
        <v>520.24</v>
      </c>
      <c r="CO12" s="194"/>
      <c r="CQ12" s="195">
        <v>8000</v>
      </c>
      <c r="CR12" s="195"/>
      <c r="CS12" s="195"/>
      <c r="CT12" s="195">
        <v>7369.38</v>
      </c>
      <c r="CU12" s="195"/>
      <c r="CV12" s="195"/>
      <c r="CW12" s="195"/>
      <c r="CX12" s="195"/>
      <c r="CZ12" s="194">
        <v>1150.8599999999999</v>
      </c>
      <c r="DA12" s="194"/>
      <c r="DB12" s="194"/>
      <c r="DC12" s="194"/>
      <c r="DE12" s="191">
        <v>1014</v>
      </c>
      <c r="DF12" s="191"/>
      <c r="DH12" s="192" t="s">
        <v>443</v>
      </c>
      <c r="DI12" s="192"/>
      <c r="DJ12" s="192"/>
      <c r="DK12" s="192"/>
      <c r="DP12" s="193" t="s">
        <v>444</v>
      </c>
      <c r="DQ12" s="193"/>
      <c r="DR12" s="193"/>
      <c r="DS12" s="193"/>
      <c r="DT12" s="193"/>
      <c r="DX12" s="194">
        <v>1150.8599999999999</v>
      </c>
      <c r="DY12" s="194"/>
      <c r="EA12" s="195">
        <v>8000</v>
      </c>
      <c r="EB12" s="195"/>
      <c r="EC12" s="195"/>
      <c r="ED12" s="195">
        <v>9147.57</v>
      </c>
      <c r="EE12" s="195"/>
      <c r="EF12" s="195"/>
      <c r="EG12" s="195"/>
      <c r="EH12" s="195"/>
      <c r="EJ12" s="194">
        <v>3.29</v>
      </c>
      <c r="EK12" s="194"/>
      <c r="EL12" s="194"/>
      <c r="EM12" s="194"/>
      <c r="EO12" s="191">
        <v>1014</v>
      </c>
      <c r="EP12" s="191"/>
      <c r="ER12" s="192" t="s">
        <v>443</v>
      </c>
      <c r="ES12" s="192"/>
      <c r="ET12" s="192"/>
      <c r="EU12" s="192"/>
      <c r="EZ12" s="193" t="s">
        <v>444</v>
      </c>
      <c r="FA12" s="193"/>
      <c r="FB12" s="193"/>
      <c r="FC12" s="193"/>
      <c r="FD12" s="193"/>
      <c r="FH12" s="194">
        <v>3.29</v>
      </c>
      <c r="FI12" s="194"/>
      <c r="FK12" s="195">
        <v>8000</v>
      </c>
      <c r="FL12" s="195"/>
      <c r="FM12" s="195"/>
      <c r="FN12" s="195">
        <v>7720.8</v>
      </c>
      <c r="FO12" s="195"/>
      <c r="FP12" s="195"/>
      <c r="FQ12" s="195"/>
      <c r="FR12" s="195"/>
      <c r="FT12" s="194">
        <v>282.49</v>
      </c>
      <c r="FU12" s="194"/>
      <c r="FV12" s="194"/>
      <c r="FW12" s="194"/>
      <c r="FY12" s="191">
        <v>1014</v>
      </c>
      <c r="FZ12" s="191"/>
      <c r="GB12" s="192" t="s">
        <v>443</v>
      </c>
      <c r="GC12" s="192"/>
      <c r="GD12" s="192"/>
      <c r="GE12" s="192"/>
      <c r="GJ12" s="193" t="s">
        <v>444</v>
      </c>
      <c r="GK12" s="193"/>
      <c r="GL12" s="193"/>
      <c r="GM12" s="193"/>
      <c r="GN12" s="193"/>
      <c r="GR12" s="194">
        <v>282.49</v>
      </c>
      <c r="GS12" s="194"/>
      <c r="GU12" s="195">
        <v>8000</v>
      </c>
      <c r="GV12" s="195"/>
      <c r="GW12" s="195"/>
      <c r="GX12" s="195">
        <v>5891.83</v>
      </c>
      <c r="GY12" s="195"/>
      <c r="GZ12" s="195"/>
      <c r="HA12" s="195"/>
      <c r="HB12" s="195"/>
      <c r="HD12" s="194">
        <v>2390.66</v>
      </c>
      <c r="HE12" s="194"/>
      <c r="HF12" s="194"/>
      <c r="HG12" s="194"/>
      <c r="HI12" s="191">
        <v>1014</v>
      </c>
      <c r="HJ12" s="191"/>
      <c r="HL12" s="192" t="s">
        <v>443</v>
      </c>
      <c r="HM12" s="192"/>
      <c r="HN12" s="192"/>
      <c r="HO12" s="192"/>
      <c r="HT12" s="193" t="s">
        <v>444</v>
      </c>
      <c r="HU12" s="193"/>
      <c r="HV12" s="193"/>
      <c r="HW12" s="193"/>
      <c r="HX12" s="193"/>
      <c r="IB12" s="194">
        <v>2390.66</v>
      </c>
      <c r="IC12" s="194"/>
      <c r="IE12" s="195">
        <v>5000</v>
      </c>
      <c r="IF12" s="195"/>
      <c r="IG12" s="195"/>
      <c r="IH12" s="195">
        <v>7390.66</v>
      </c>
      <c r="II12" s="195"/>
      <c r="IJ12" s="195"/>
      <c r="IK12" s="195"/>
      <c r="IL12" s="195"/>
      <c r="IN12" s="194">
        <v>0</v>
      </c>
      <c r="IO12" s="194"/>
      <c r="IP12" s="194"/>
      <c r="IQ12" s="194"/>
    </row>
    <row r="13" spans="1:251" ht="10.15" hidden="1" customHeight="1">
      <c r="A13" s="189">
        <v>1135</v>
      </c>
      <c r="B13" s="189"/>
      <c r="D13" s="190" t="s">
        <v>445</v>
      </c>
      <c r="E13" s="190"/>
      <c r="F13" s="190"/>
      <c r="G13" s="190"/>
      <c r="M13" s="186" t="s">
        <v>446</v>
      </c>
      <c r="N13" s="186"/>
      <c r="O13" s="186"/>
      <c r="P13" s="186"/>
      <c r="T13" s="198">
        <v>0</v>
      </c>
      <c r="U13" s="198"/>
      <c r="W13" s="188">
        <v>5000.01</v>
      </c>
      <c r="X13" s="188"/>
      <c r="Y13" s="188"/>
      <c r="Z13" s="188">
        <v>4221.51</v>
      </c>
      <c r="AA13" s="188"/>
      <c r="AB13" s="188"/>
      <c r="AC13" s="188"/>
      <c r="AD13" s="188"/>
      <c r="AF13" s="198">
        <v>778.5</v>
      </c>
      <c r="AG13" s="198"/>
      <c r="AH13" s="198"/>
      <c r="AI13" s="198"/>
      <c r="AK13" s="189">
        <v>1135</v>
      </c>
      <c r="AL13" s="189"/>
      <c r="AN13" s="190" t="s">
        <v>445</v>
      </c>
      <c r="AO13" s="190"/>
      <c r="AP13" s="190"/>
      <c r="AQ13" s="190"/>
      <c r="AW13" s="186" t="s">
        <v>446</v>
      </c>
      <c r="AX13" s="186"/>
      <c r="AY13" s="186"/>
      <c r="AZ13" s="186"/>
      <c r="BD13" s="198">
        <v>778.5</v>
      </c>
      <c r="BE13" s="198"/>
      <c r="BG13" s="188">
        <v>5000</v>
      </c>
      <c r="BH13" s="188"/>
      <c r="BI13" s="188"/>
      <c r="BJ13" s="188">
        <v>5258.26</v>
      </c>
      <c r="BK13" s="188"/>
      <c r="BL13" s="188"/>
      <c r="BM13" s="188"/>
      <c r="BN13" s="188"/>
      <c r="BP13" s="198">
        <v>520.24</v>
      </c>
      <c r="BQ13" s="198"/>
      <c r="BR13" s="198"/>
      <c r="BS13" s="198"/>
      <c r="BU13" s="189">
        <v>1135</v>
      </c>
      <c r="BV13" s="189"/>
      <c r="BX13" s="190" t="s">
        <v>445</v>
      </c>
      <c r="BY13" s="190"/>
      <c r="BZ13" s="190"/>
      <c r="CA13" s="190"/>
      <c r="CG13" s="186" t="s">
        <v>446</v>
      </c>
      <c r="CH13" s="186"/>
      <c r="CI13" s="186"/>
      <c r="CJ13" s="186"/>
      <c r="CN13" s="198">
        <v>520.24</v>
      </c>
      <c r="CO13" s="198"/>
      <c r="CQ13" s="188">
        <v>8000</v>
      </c>
      <c r="CR13" s="188"/>
      <c r="CS13" s="188"/>
      <c r="CT13" s="188">
        <v>7369.38</v>
      </c>
      <c r="CU13" s="188"/>
      <c r="CV13" s="188"/>
      <c r="CW13" s="188"/>
      <c r="CX13" s="188"/>
      <c r="CZ13" s="198">
        <v>1150.8599999999999</v>
      </c>
      <c r="DA13" s="198"/>
      <c r="DB13" s="198"/>
      <c r="DC13" s="198"/>
      <c r="DE13" s="189">
        <v>1135</v>
      </c>
      <c r="DF13" s="189"/>
      <c r="DH13" s="190" t="s">
        <v>445</v>
      </c>
      <c r="DI13" s="190"/>
      <c r="DJ13" s="190"/>
      <c r="DK13" s="190"/>
      <c r="DQ13" s="186" t="s">
        <v>446</v>
      </c>
      <c r="DR13" s="186"/>
      <c r="DS13" s="186"/>
      <c r="DT13" s="186"/>
      <c r="DX13" s="198">
        <v>1150.8599999999999</v>
      </c>
      <c r="DY13" s="198"/>
      <c r="EA13" s="188">
        <v>8000</v>
      </c>
      <c r="EB13" s="188"/>
      <c r="EC13" s="188"/>
      <c r="ED13" s="188">
        <v>9147.57</v>
      </c>
      <c r="EE13" s="188"/>
      <c r="EF13" s="188"/>
      <c r="EG13" s="188"/>
      <c r="EH13" s="188"/>
      <c r="EJ13" s="198">
        <v>3.29</v>
      </c>
      <c r="EK13" s="198"/>
      <c r="EL13" s="198"/>
      <c r="EM13" s="198"/>
      <c r="EO13" s="189">
        <v>1135</v>
      </c>
      <c r="EP13" s="189"/>
      <c r="ER13" s="190" t="s">
        <v>445</v>
      </c>
      <c r="ES13" s="190"/>
      <c r="ET13" s="190"/>
      <c r="EU13" s="190"/>
      <c r="FA13" s="186" t="s">
        <v>446</v>
      </c>
      <c r="FB13" s="186"/>
      <c r="FC13" s="186"/>
      <c r="FD13" s="186"/>
      <c r="FH13" s="198">
        <v>3.29</v>
      </c>
      <c r="FI13" s="198"/>
      <c r="FK13" s="188">
        <v>8000</v>
      </c>
      <c r="FL13" s="188"/>
      <c r="FM13" s="188"/>
      <c r="FN13" s="188">
        <v>7720.8</v>
      </c>
      <c r="FO13" s="188"/>
      <c r="FP13" s="188"/>
      <c r="FQ13" s="188"/>
      <c r="FR13" s="188"/>
      <c r="FT13" s="198">
        <v>282.49</v>
      </c>
      <c r="FU13" s="198"/>
      <c r="FV13" s="198"/>
      <c r="FW13" s="198"/>
      <c r="FY13" s="189">
        <v>1135</v>
      </c>
      <c r="FZ13" s="189"/>
      <c r="GB13" s="190" t="s">
        <v>445</v>
      </c>
      <c r="GC13" s="190"/>
      <c r="GD13" s="190"/>
      <c r="GE13" s="190"/>
      <c r="GK13" s="186" t="s">
        <v>446</v>
      </c>
      <c r="GL13" s="186"/>
      <c r="GM13" s="186"/>
      <c r="GN13" s="186"/>
      <c r="GR13" s="198">
        <v>282.49</v>
      </c>
      <c r="GS13" s="198"/>
      <c r="GU13" s="188">
        <v>8000</v>
      </c>
      <c r="GV13" s="188"/>
      <c r="GW13" s="188"/>
      <c r="GX13" s="188">
        <v>5891.83</v>
      </c>
      <c r="GY13" s="188"/>
      <c r="GZ13" s="188"/>
      <c r="HA13" s="188"/>
      <c r="HB13" s="188"/>
      <c r="HD13" s="198">
        <v>2390.66</v>
      </c>
      <c r="HE13" s="198"/>
      <c r="HF13" s="198"/>
      <c r="HG13" s="198"/>
      <c r="HI13" s="189">
        <v>1135</v>
      </c>
      <c r="HJ13" s="189"/>
      <c r="HL13" s="190" t="s">
        <v>445</v>
      </c>
      <c r="HM13" s="190"/>
      <c r="HN13" s="190"/>
      <c r="HO13" s="190"/>
      <c r="HU13" s="186" t="s">
        <v>446</v>
      </c>
      <c r="HV13" s="186"/>
      <c r="HW13" s="186"/>
      <c r="HX13" s="186"/>
      <c r="IB13" s="198">
        <v>2390.66</v>
      </c>
      <c r="IC13" s="198"/>
      <c r="IE13" s="188">
        <v>5000</v>
      </c>
      <c r="IF13" s="188"/>
      <c r="IG13" s="188"/>
      <c r="IH13" s="188">
        <v>7390.66</v>
      </c>
      <c r="II13" s="188"/>
      <c r="IJ13" s="188"/>
      <c r="IK13" s="188"/>
      <c r="IL13" s="188"/>
      <c r="IN13" s="198">
        <v>0</v>
      </c>
      <c r="IO13" s="198"/>
      <c r="IP13" s="198"/>
      <c r="IQ13" s="198"/>
    </row>
    <row r="14" spans="1:251" ht="10.15" hidden="1" customHeight="1">
      <c r="A14" s="191">
        <v>1022</v>
      </c>
      <c r="B14" s="191"/>
      <c r="D14" s="192" t="s">
        <v>447</v>
      </c>
      <c r="E14" s="192"/>
      <c r="F14" s="192"/>
      <c r="G14" s="192"/>
      <c r="L14" s="193" t="s">
        <v>448</v>
      </c>
      <c r="M14" s="193"/>
      <c r="N14" s="193"/>
      <c r="O14" s="193"/>
      <c r="P14" s="193"/>
      <c r="T14" s="194">
        <v>159202.85</v>
      </c>
      <c r="U14" s="194"/>
      <c r="W14" s="195">
        <v>12731607.76</v>
      </c>
      <c r="X14" s="195"/>
      <c r="Y14" s="195"/>
      <c r="Z14" s="195">
        <v>12890810.609999999</v>
      </c>
      <c r="AA14" s="195"/>
      <c r="AB14" s="195"/>
      <c r="AC14" s="195"/>
      <c r="AD14" s="195"/>
      <c r="AF14" s="194">
        <v>0</v>
      </c>
      <c r="AG14" s="194"/>
      <c r="AH14" s="194"/>
      <c r="AI14" s="194"/>
      <c r="AK14" s="191">
        <v>1041</v>
      </c>
      <c r="AL14" s="191"/>
      <c r="AN14" s="192" t="s">
        <v>449</v>
      </c>
      <c r="AO14" s="192"/>
      <c r="AP14" s="192"/>
      <c r="AQ14" s="192"/>
      <c r="AV14" s="193" t="s">
        <v>450</v>
      </c>
      <c r="AW14" s="193"/>
      <c r="AX14" s="193"/>
      <c r="AY14" s="193"/>
      <c r="AZ14" s="193"/>
      <c r="BD14" s="194">
        <v>525858.04</v>
      </c>
      <c r="BE14" s="194"/>
      <c r="BG14" s="195">
        <v>9218105.7100000009</v>
      </c>
      <c r="BH14" s="195"/>
      <c r="BI14" s="195"/>
      <c r="BJ14" s="195">
        <v>9587158.8000000007</v>
      </c>
      <c r="BK14" s="195"/>
      <c r="BL14" s="195"/>
      <c r="BM14" s="195"/>
      <c r="BN14" s="195"/>
      <c r="BP14" s="194">
        <v>156804.95000000001</v>
      </c>
      <c r="BQ14" s="194"/>
      <c r="BR14" s="194"/>
      <c r="BS14" s="194"/>
      <c r="BU14" s="191">
        <v>1041</v>
      </c>
      <c r="BV14" s="191"/>
      <c r="BX14" s="192" t="s">
        <v>449</v>
      </c>
      <c r="BY14" s="192"/>
      <c r="BZ14" s="192"/>
      <c r="CA14" s="192"/>
      <c r="CF14" s="193" t="s">
        <v>450</v>
      </c>
      <c r="CG14" s="193"/>
      <c r="CH14" s="193"/>
      <c r="CI14" s="193"/>
      <c r="CJ14" s="193"/>
      <c r="CN14" s="194">
        <v>156804.95000000001</v>
      </c>
      <c r="CO14" s="194"/>
      <c r="CQ14" s="195">
        <v>5775459.8600000003</v>
      </c>
      <c r="CR14" s="195"/>
      <c r="CS14" s="195"/>
      <c r="CT14" s="195">
        <v>4103749.97</v>
      </c>
      <c r="CU14" s="195"/>
      <c r="CV14" s="195"/>
      <c r="CW14" s="195"/>
      <c r="CX14" s="195"/>
      <c r="CZ14" s="194">
        <v>1828514.84</v>
      </c>
      <c r="DA14" s="194"/>
      <c r="DB14" s="194"/>
      <c r="DC14" s="194"/>
      <c r="DE14" s="191">
        <v>1022</v>
      </c>
      <c r="DF14" s="191"/>
      <c r="DH14" s="192" t="s">
        <v>447</v>
      </c>
      <c r="DI14" s="192"/>
      <c r="DJ14" s="192"/>
      <c r="DK14" s="192"/>
      <c r="DP14" s="193" t="s">
        <v>448</v>
      </c>
      <c r="DQ14" s="193"/>
      <c r="DR14" s="193"/>
      <c r="DS14" s="193"/>
      <c r="DT14" s="193"/>
      <c r="DX14" s="194">
        <v>0</v>
      </c>
      <c r="DY14" s="194"/>
      <c r="EA14" s="195">
        <v>22975411.359999999</v>
      </c>
      <c r="EB14" s="195"/>
      <c r="EC14" s="195"/>
      <c r="ED14" s="195">
        <v>18125505.93</v>
      </c>
      <c r="EE14" s="195"/>
      <c r="EF14" s="195"/>
      <c r="EG14" s="195"/>
      <c r="EH14" s="195"/>
      <c r="EJ14" s="194">
        <v>4849905.43</v>
      </c>
      <c r="EK14" s="194"/>
      <c r="EL14" s="194"/>
      <c r="EM14" s="194"/>
      <c r="EO14" s="191">
        <v>1022</v>
      </c>
      <c r="EP14" s="191"/>
      <c r="ER14" s="192" t="s">
        <v>447</v>
      </c>
      <c r="ES14" s="192"/>
      <c r="ET14" s="192"/>
      <c r="EU14" s="192"/>
      <c r="EZ14" s="193" t="s">
        <v>448</v>
      </c>
      <c r="FA14" s="193"/>
      <c r="FB14" s="193"/>
      <c r="FC14" s="193"/>
      <c r="FD14" s="193"/>
      <c r="FH14" s="194">
        <v>4849905.43</v>
      </c>
      <c r="FI14" s="194"/>
      <c r="FK14" s="195">
        <v>15002208.67</v>
      </c>
      <c r="FL14" s="195"/>
      <c r="FM14" s="195"/>
      <c r="FN14" s="195">
        <v>17545513.850000001</v>
      </c>
      <c r="FO14" s="195"/>
      <c r="FP14" s="195"/>
      <c r="FQ14" s="195"/>
      <c r="FR14" s="195"/>
      <c r="FT14" s="194">
        <v>2306600.25</v>
      </c>
      <c r="FU14" s="194"/>
      <c r="FV14" s="194"/>
      <c r="FW14" s="194"/>
      <c r="FY14" s="191">
        <v>1022</v>
      </c>
      <c r="FZ14" s="191"/>
      <c r="GB14" s="192" t="s">
        <v>447</v>
      </c>
      <c r="GC14" s="192"/>
      <c r="GD14" s="192"/>
      <c r="GE14" s="192"/>
      <c r="GJ14" s="193" t="s">
        <v>448</v>
      </c>
      <c r="GK14" s="193"/>
      <c r="GL14" s="193"/>
      <c r="GM14" s="193"/>
      <c r="GN14" s="193"/>
      <c r="GR14" s="194">
        <v>2306600.25</v>
      </c>
      <c r="GS14" s="194"/>
      <c r="GU14" s="195">
        <v>17065789.82</v>
      </c>
      <c r="GV14" s="195"/>
      <c r="GW14" s="195"/>
      <c r="GX14" s="195">
        <v>18925142.010000002</v>
      </c>
      <c r="GY14" s="195"/>
      <c r="GZ14" s="195"/>
      <c r="HA14" s="195"/>
      <c r="HB14" s="195"/>
      <c r="HD14" s="194">
        <v>447248.06</v>
      </c>
      <c r="HE14" s="194"/>
      <c r="HF14" s="194"/>
      <c r="HG14" s="194"/>
      <c r="HI14" s="191">
        <v>1022</v>
      </c>
      <c r="HJ14" s="191"/>
      <c r="HL14" s="192" t="s">
        <v>447</v>
      </c>
      <c r="HM14" s="192"/>
      <c r="HN14" s="192"/>
      <c r="HO14" s="192"/>
      <c r="HT14" s="193" t="s">
        <v>448</v>
      </c>
      <c r="HU14" s="193"/>
      <c r="HV14" s="193"/>
      <c r="HW14" s="193"/>
      <c r="HX14" s="193"/>
      <c r="IB14" s="194">
        <v>447248.06</v>
      </c>
      <c r="IC14" s="194"/>
      <c r="IE14" s="195">
        <v>10983113.060000001</v>
      </c>
      <c r="IF14" s="195"/>
      <c r="IG14" s="195"/>
      <c r="IH14" s="195">
        <v>11404027.869999999</v>
      </c>
      <c r="II14" s="195"/>
      <c r="IJ14" s="195"/>
      <c r="IK14" s="195"/>
      <c r="IL14" s="195"/>
      <c r="IN14" s="194">
        <v>26333.25</v>
      </c>
      <c r="IO14" s="194"/>
      <c r="IP14" s="194"/>
      <c r="IQ14" s="194"/>
    </row>
    <row r="15" spans="1:251" ht="10.15" hidden="1" customHeight="1">
      <c r="A15" s="189">
        <v>1035</v>
      </c>
      <c r="B15" s="189"/>
      <c r="D15" s="190" t="s">
        <v>451</v>
      </c>
      <c r="E15" s="190"/>
      <c r="F15" s="190"/>
      <c r="G15" s="190"/>
      <c r="M15" s="186" t="s">
        <v>452</v>
      </c>
      <c r="N15" s="186"/>
      <c r="O15" s="186"/>
      <c r="P15" s="186"/>
      <c r="T15" s="198">
        <v>0.01</v>
      </c>
      <c r="U15" s="198"/>
      <c r="W15" s="188">
        <v>0</v>
      </c>
      <c r="X15" s="188"/>
      <c r="Y15" s="188"/>
      <c r="Z15" s="188">
        <v>0.01</v>
      </c>
      <c r="AA15" s="188"/>
      <c r="AB15" s="188"/>
      <c r="AC15" s="188"/>
      <c r="AD15" s="188"/>
      <c r="AF15" s="198">
        <v>0</v>
      </c>
      <c r="AG15" s="198"/>
      <c r="AH15" s="198"/>
      <c r="AI15" s="198"/>
      <c r="AK15" s="189">
        <v>1125</v>
      </c>
      <c r="AL15" s="189"/>
      <c r="AN15" s="190" t="s">
        <v>453</v>
      </c>
      <c r="AO15" s="190"/>
      <c r="AP15" s="190"/>
      <c r="AQ15" s="190"/>
      <c r="AW15" s="186" t="s">
        <v>454</v>
      </c>
      <c r="AX15" s="186"/>
      <c r="AY15" s="186"/>
      <c r="AZ15" s="186"/>
      <c r="BD15" s="198">
        <v>525858.04</v>
      </c>
      <c r="BE15" s="198"/>
      <c r="BG15" s="188">
        <v>9218105.7100000009</v>
      </c>
      <c r="BH15" s="188"/>
      <c r="BI15" s="188"/>
      <c r="BJ15" s="188">
        <v>9587158.8000000007</v>
      </c>
      <c r="BK15" s="188"/>
      <c r="BL15" s="188"/>
      <c r="BM15" s="188"/>
      <c r="BN15" s="188"/>
      <c r="BP15" s="198">
        <v>156804.95000000001</v>
      </c>
      <c r="BQ15" s="198"/>
      <c r="BR15" s="198"/>
      <c r="BS15" s="198"/>
      <c r="BU15" s="189">
        <v>1125</v>
      </c>
      <c r="BV15" s="189"/>
      <c r="BX15" s="190" t="s">
        <v>453</v>
      </c>
      <c r="BY15" s="190"/>
      <c r="BZ15" s="190"/>
      <c r="CA15" s="190"/>
      <c r="CG15" s="186" t="s">
        <v>454</v>
      </c>
      <c r="CH15" s="186"/>
      <c r="CI15" s="186"/>
      <c r="CJ15" s="186"/>
      <c r="CN15" s="198">
        <v>156804.95000000001</v>
      </c>
      <c r="CO15" s="198"/>
      <c r="CQ15" s="188">
        <v>5775459.8600000003</v>
      </c>
      <c r="CR15" s="188"/>
      <c r="CS15" s="188"/>
      <c r="CT15" s="188">
        <v>4103749.97</v>
      </c>
      <c r="CU15" s="188"/>
      <c r="CV15" s="188"/>
      <c r="CW15" s="188"/>
      <c r="CX15" s="188"/>
      <c r="CZ15" s="198">
        <v>1828514.84</v>
      </c>
      <c r="DA15" s="198"/>
      <c r="DB15" s="198"/>
      <c r="DC15" s="198"/>
      <c r="DE15" s="189">
        <v>1130</v>
      </c>
      <c r="DF15" s="189"/>
      <c r="DH15" s="190" t="s">
        <v>455</v>
      </c>
      <c r="DI15" s="190"/>
      <c r="DJ15" s="190"/>
      <c r="DK15" s="190"/>
      <c r="DQ15" s="186" t="s">
        <v>454</v>
      </c>
      <c r="DR15" s="186"/>
      <c r="DS15" s="186"/>
      <c r="DT15" s="186"/>
      <c r="DX15" s="198">
        <v>0</v>
      </c>
      <c r="DY15" s="198"/>
      <c r="EA15" s="188">
        <v>22975411.359999999</v>
      </c>
      <c r="EB15" s="188"/>
      <c r="EC15" s="188"/>
      <c r="ED15" s="188">
        <v>18125505.93</v>
      </c>
      <c r="EE15" s="188"/>
      <c r="EF15" s="188"/>
      <c r="EG15" s="188"/>
      <c r="EH15" s="188"/>
      <c r="EJ15" s="198">
        <v>4849905.43</v>
      </c>
      <c r="EK15" s="198"/>
      <c r="EL15" s="198"/>
      <c r="EM15" s="198"/>
      <c r="EO15" s="189">
        <v>1130</v>
      </c>
      <c r="EP15" s="189"/>
      <c r="ER15" s="190" t="s">
        <v>455</v>
      </c>
      <c r="ES15" s="190"/>
      <c r="ET15" s="190"/>
      <c r="EU15" s="190"/>
      <c r="FA15" s="186" t="s">
        <v>454</v>
      </c>
      <c r="FB15" s="186"/>
      <c r="FC15" s="186"/>
      <c r="FD15" s="186"/>
      <c r="FH15" s="198">
        <v>4849905.43</v>
      </c>
      <c r="FI15" s="198"/>
      <c r="FK15" s="188">
        <v>15002208.67</v>
      </c>
      <c r="FL15" s="188"/>
      <c r="FM15" s="188"/>
      <c r="FN15" s="188">
        <v>17545513.850000001</v>
      </c>
      <c r="FO15" s="188"/>
      <c r="FP15" s="188"/>
      <c r="FQ15" s="188"/>
      <c r="FR15" s="188"/>
      <c r="FT15" s="198">
        <v>2306600.25</v>
      </c>
      <c r="FU15" s="198"/>
      <c r="FV15" s="198"/>
      <c r="FW15" s="198"/>
      <c r="FY15" s="189">
        <v>1130</v>
      </c>
      <c r="FZ15" s="189"/>
      <c r="GB15" s="190" t="s">
        <v>455</v>
      </c>
      <c r="GC15" s="190"/>
      <c r="GD15" s="190"/>
      <c r="GE15" s="190"/>
      <c r="GK15" s="186" t="s">
        <v>454</v>
      </c>
      <c r="GL15" s="186"/>
      <c r="GM15" s="186"/>
      <c r="GN15" s="186"/>
      <c r="GR15" s="198">
        <v>2306600.25</v>
      </c>
      <c r="GS15" s="198"/>
      <c r="GU15" s="188">
        <v>17065789.82</v>
      </c>
      <c r="GV15" s="188"/>
      <c r="GW15" s="188"/>
      <c r="GX15" s="188">
        <v>18925142.010000002</v>
      </c>
      <c r="GY15" s="188"/>
      <c r="GZ15" s="188"/>
      <c r="HA15" s="188"/>
      <c r="HB15" s="188"/>
      <c r="HD15" s="198">
        <v>447248.06</v>
      </c>
      <c r="HE15" s="198"/>
      <c r="HF15" s="198"/>
      <c r="HG15" s="198"/>
      <c r="HI15" s="189">
        <v>1130</v>
      </c>
      <c r="HJ15" s="189"/>
      <c r="HL15" s="190" t="s">
        <v>455</v>
      </c>
      <c r="HM15" s="190"/>
      <c r="HN15" s="190"/>
      <c r="HO15" s="190"/>
      <c r="HU15" s="186" t="s">
        <v>454</v>
      </c>
      <c r="HV15" s="186"/>
      <c r="HW15" s="186"/>
      <c r="HX15" s="186"/>
      <c r="IB15" s="198">
        <v>447248.06</v>
      </c>
      <c r="IC15" s="198"/>
      <c r="IE15" s="188">
        <v>10983113.060000001</v>
      </c>
      <c r="IF15" s="188"/>
      <c r="IG15" s="188"/>
      <c r="IH15" s="188">
        <v>11404027.869999999</v>
      </c>
      <c r="II15" s="188"/>
      <c r="IJ15" s="188"/>
      <c r="IK15" s="188"/>
      <c r="IL15" s="188"/>
      <c r="IN15" s="198">
        <v>26333.25</v>
      </c>
      <c r="IO15" s="198"/>
      <c r="IP15" s="198"/>
      <c r="IQ15" s="198"/>
    </row>
    <row r="16" spans="1:251" ht="10.15" hidden="1" customHeight="1">
      <c r="A16" s="189">
        <v>1130</v>
      </c>
      <c r="B16" s="189"/>
      <c r="D16" s="190" t="s">
        <v>455</v>
      </c>
      <c r="E16" s="190"/>
      <c r="F16" s="190"/>
      <c r="G16" s="190"/>
      <c r="M16" s="186" t="s">
        <v>454</v>
      </c>
      <c r="N16" s="186"/>
      <c r="O16" s="186"/>
      <c r="P16" s="186"/>
      <c r="T16" s="198">
        <v>159202.84</v>
      </c>
      <c r="U16" s="198"/>
      <c r="W16" s="188">
        <v>12731607.76</v>
      </c>
      <c r="X16" s="188"/>
      <c r="Y16" s="188"/>
      <c r="Z16" s="188">
        <v>12890810.6</v>
      </c>
      <c r="AA16" s="188"/>
      <c r="AB16" s="188"/>
      <c r="AC16" s="188"/>
      <c r="AD16" s="188"/>
      <c r="AF16" s="198">
        <v>0</v>
      </c>
      <c r="AG16" s="198"/>
      <c r="AH16" s="198"/>
      <c r="AI16" s="198"/>
      <c r="AK16" s="191">
        <v>1057</v>
      </c>
      <c r="AL16" s="191"/>
      <c r="AN16" s="192" t="s">
        <v>456</v>
      </c>
      <c r="AO16" s="192"/>
      <c r="AP16" s="192"/>
      <c r="AQ16" s="192"/>
      <c r="AT16" s="193" t="s">
        <v>457</v>
      </c>
      <c r="AU16" s="193"/>
      <c r="AV16" s="193"/>
      <c r="AW16" s="193"/>
      <c r="AX16" s="193"/>
      <c r="AY16" s="193"/>
      <c r="AZ16" s="193"/>
      <c r="BA16" s="193"/>
      <c r="BD16" s="194">
        <v>41735474.310000002</v>
      </c>
      <c r="BE16" s="194"/>
      <c r="BG16" s="195">
        <v>97370.53</v>
      </c>
      <c r="BH16" s="195"/>
      <c r="BI16" s="195"/>
      <c r="BJ16" s="195">
        <v>53328.59</v>
      </c>
      <c r="BK16" s="195"/>
      <c r="BL16" s="195"/>
      <c r="BM16" s="195"/>
      <c r="BN16" s="195"/>
      <c r="BP16" s="194">
        <v>41779516.25</v>
      </c>
      <c r="BQ16" s="194"/>
      <c r="BR16" s="194"/>
      <c r="BS16" s="194"/>
      <c r="BU16" s="191">
        <v>1057</v>
      </c>
      <c r="BV16" s="191"/>
      <c r="BX16" s="192" t="s">
        <v>456</v>
      </c>
      <c r="BY16" s="192"/>
      <c r="BZ16" s="192"/>
      <c r="CA16" s="192"/>
      <c r="CD16" s="193" t="s">
        <v>457</v>
      </c>
      <c r="CE16" s="193"/>
      <c r="CF16" s="193"/>
      <c r="CG16" s="193"/>
      <c r="CH16" s="193"/>
      <c r="CI16" s="193"/>
      <c r="CJ16" s="193"/>
      <c r="CK16" s="193"/>
      <c r="CN16" s="194">
        <v>41779516.25</v>
      </c>
      <c r="CO16" s="194"/>
      <c r="CQ16" s="195">
        <v>557696.27</v>
      </c>
      <c r="CR16" s="195"/>
      <c r="CS16" s="195"/>
      <c r="CT16" s="195">
        <v>46964.55</v>
      </c>
      <c r="CU16" s="195"/>
      <c r="CV16" s="195"/>
      <c r="CW16" s="195"/>
      <c r="CX16" s="195"/>
      <c r="CZ16" s="194">
        <v>42290247.969999999</v>
      </c>
      <c r="DA16" s="194"/>
      <c r="DB16" s="194"/>
      <c r="DC16" s="194"/>
      <c r="DE16" s="191">
        <v>1041</v>
      </c>
      <c r="DF16" s="191"/>
      <c r="DH16" s="192" t="s">
        <v>449</v>
      </c>
      <c r="DI16" s="192"/>
      <c r="DJ16" s="192"/>
      <c r="DK16" s="192"/>
      <c r="DP16" s="193" t="s">
        <v>450</v>
      </c>
      <c r="DQ16" s="193"/>
      <c r="DR16" s="193"/>
      <c r="DS16" s="193"/>
      <c r="DT16" s="193"/>
      <c r="DX16" s="194">
        <v>1828514.84</v>
      </c>
      <c r="DY16" s="194"/>
      <c r="EA16" s="195">
        <v>6984379.5599999996</v>
      </c>
      <c r="EB16" s="195"/>
      <c r="EC16" s="195"/>
      <c r="ED16" s="195">
        <v>7471234.5</v>
      </c>
      <c r="EE16" s="195"/>
      <c r="EF16" s="195"/>
      <c r="EG16" s="195"/>
      <c r="EH16" s="195"/>
      <c r="EJ16" s="194">
        <v>1341659.8999999999</v>
      </c>
      <c r="EK16" s="194"/>
      <c r="EL16" s="194"/>
      <c r="EM16" s="194"/>
      <c r="EO16" s="191">
        <v>1041</v>
      </c>
      <c r="EP16" s="191"/>
      <c r="ER16" s="192" t="s">
        <v>449</v>
      </c>
      <c r="ES16" s="192"/>
      <c r="ET16" s="192"/>
      <c r="EU16" s="192"/>
      <c r="EZ16" s="193" t="s">
        <v>450</v>
      </c>
      <c r="FA16" s="193"/>
      <c r="FB16" s="193"/>
      <c r="FC16" s="193"/>
      <c r="FD16" s="193"/>
      <c r="FH16" s="194">
        <v>1341659.8999999999</v>
      </c>
      <c r="FI16" s="194"/>
      <c r="FK16" s="195">
        <v>3200.34</v>
      </c>
      <c r="FL16" s="195"/>
      <c r="FM16" s="195"/>
      <c r="FN16" s="195">
        <v>0</v>
      </c>
      <c r="FO16" s="195"/>
      <c r="FP16" s="195"/>
      <c r="FQ16" s="195"/>
      <c r="FR16" s="195"/>
      <c r="FT16" s="194">
        <v>1344860.24</v>
      </c>
      <c r="FU16" s="194"/>
      <c r="FV16" s="194"/>
      <c r="FW16" s="194"/>
      <c r="FY16" s="191">
        <v>1041</v>
      </c>
      <c r="FZ16" s="191"/>
      <c r="GB16" s="192" t="s">
        <v>449</v>
      </c>
      <c r="GC16" s="192"/>
      <c r="GD16" s="192"/>
      <c r="GE16" s="192"/>
      <c r="GJ16" s="193" t="s">
        <v>450</v>
      </c>
      <c r="GK16" s="193"/>
      <c r="GL16" s="193"/>
      <c r="GM16" s="193"/>
      <c r="GN16" s="193"/>
      <c r="GR16" s="194">
        <v>1344860.24</v>
      </c>
      <c r="GS16" s="194"/>
      <c r="GU16" s="195">
        <v>0</v>
      </c>
      <c r="GV16" s="195"/>
      <c r="GW16" s="195"/>
      <c r="GX16" s="195">
        <v>1344860.24</v>
      </c>
      <c r="GY16" s="195"/>
      <c r="GZ16" s="195"/>
      <c r="HA16" s="195"/>
      <c r="HB16" s="195"/>
      <c r="HD16" s="194">
        <v>0</v>
      </c>
      <c r="HE16" s="194"/>
      <c r="HF16" s="194"/>
      <c r="HG16" s="194"/>
      <c r="HI16" s="191">
        <v>1041</v>
      </c>
      <c r="HJ16" s="191"/>
      <c r="HL16" s="192" t="s">
        <v>449</v>
      </c>
      <c r="HM16" s="192"/>
      <c r="HN16" s="192"/>
      <c r="HO16" s="192"/>
      <c r="HT16" s="193" t="s">
        <v>450</v>
      </c>
      <c r="HU16" s="193"/>
      <c r="HV16" s="193"/>
      <c r="HW16" s="193"/>
      <c r="HX16" s="193"/>
      <c r="IB16" s="194">
        <v>0</v>
      </c>
      <c r="IC16" s="194"/>
      <c r="IE16" s="195">
        <v>0</v>
      </c>
      <c r="IF16" s="195"/>
      <c r="IG16" s="195"/>
      <c r="IH16" s="195">
        <v>103.12</v>
      </c>
      <c r="II16" s="195"/>
      <c r="IJ16" s="195"/>
      <c r="IK16" s="195"/>
      <c r="IL16" s="195"/>
      <c r="IN16" s="205">
        <v>-103.12</v>
      </c>
      <c r="IO16" s="205"/>
      <c r="IP16" s="205"/>
      <c r="IQ16" s="205"/>
    </row>
    <row r="17" spans="1:251" ht="10.15" hidden="1" customHeight="1">
      <c r="A17" s="191">
        <v>1041</v>
      </c>
      <c r="B17" s="191"/>
      <c r="D17" s="192" t="s">
        <v>449</v>
      </c>
      <c r="E17" s="192"/>
      <c r="F17" s="192"/>
      <c r="G17" s="192"/>
      <c r="L17" s="193" t="s">
        <v>450</v>
      </c>
      <c r="M17" s="193"/>
      <c r="N17" s="193"/>
      <c r="O17" s="193"/>
      <c r="P17" s="193"/>
      <c r="T17" s="194">
        <v>2631.34</v>
      </c>
      <c r="U17" s="194"/>
      <c r="W17" s="195">
        <v>886460.38</v>
      </c>
      <c r="X17" s="195"/>
      <c r="Y17" s="195"/>
      <c r="Z17" s="195">
        <v>363233.68</v>
      </c>
      <c r="AA17" s="195"/>
      <c r="AB17" s="195"/>
      <c r="AC17" s="195"/>
      <c r="AD17" s="195"/>
      <c r="AF17" s="194">
        <v>525858.04</v>
      </c>
      <c r="AG17" s="194"/>
      <c r="AH17" s="194"/>
      <c r="AI17" s="194"/>
      <c r="AK17" s="191">
        <v>1058</v>
      </c>
      <c r="AL17" s="191"/>
      <c r="AN17" s="192" t="s">
        <v>458</v>
      </c>
      <c r="AO17" s="192"/>
      <c r="AP17" s="192"/>
      <c r="AQ17" s="192"/>
      <c r="AU17" s="193" t="s">
        <v>459</v>
      </c>
      <c r="AV17" s="193"/>
      <c r="AW17" s="193"/>
      <c r="AX17" s="193"/>
      <c r="AY17" s="193"/>
      <c r="AZ17" s="193"/>
      <c r="BA17" s="193"/>
      <c r="BD17" s="194">
        <v>2200</v>
      </c>
      <c r="BE17" s="194"/>
      <c r="BG17" s="195">
        <v>73157.67</v>
      </c>
      <c r="BH17" s="195"/>
      <c r="BI17" s="195"/>
      <c r="BJ17" s="195">
        <v>0</v>
      </c>
      <c r="BK17" s="195"/>
      <c r="BL17" s="195"/>
      <c r="BM17" s="195"/>
      <c r="BN17" s="195"/>
      <c r="BP17" s="194">
        <v>75357.67</v>
      </c>
      <c r="BQ17" s="194"/>
      <c r="BR17" s="194"/>
      <c r="BS17" s="194"/>
      <c r="BU17" s="191">
        <v>1058</v>
      </c>
      <c r="BV17" s="191"/>
      <c r="BX17" s="192" t="s">
        <v>458</v>
      </c>
      <c r="BY17" s="192"/>
      <c r="BZ17" s="192"/>
      <c r="CA17" s="192"/>
      <c r="CE17" s="193" t="s">
        <v>459</v>
      </c>
      <c r="CF17" s="193"/>
      <c r="CG17" s="193"/>
      <c r="CH17" s="193"/>
      <c r="CI17" s="193"/>
      <c r="CJ17" s="193"/>
      <c r="CK17" s="193"/>
      <c r="CN17" s="194">
        <v>75357.67</v>
      </c>
      <c r="CO17" s="194"/>
      <c r="CQ17" s="195">
        <v>509950</v>
      </c>
      <c r="CR17" s="195"/>
      <c r="CS17" s="195"/>
      <c r="CT17" s="195">
        <v>0</v>
      </c>
      <c r="CU17" s="195"/>
      <c r="CV17" s="195"/>
      <c r="CW17" s="195"/>
      <c r="CX17" s="195"/>
      <c r="CZ17" s="194">
        <v>585307.67000000004</v>
      </c>
      <c r="DA17" s="194"/>
      <c r="DB17" s="194"/>
      <c r="DC17" s="194"/>
      <c r="DE17" s="189">
        <v>1125</v>
      </c>
      <c r="DF17" s="189"/>
      <c r="DH17" s="190" t="s">
        <v>453</v>
      </c>
      <c r="DI17" s="190"/>
      <c r="DJ17" s="190"/>
      <c r="DK17" s="190"/>
      <c r="DQ17" s="186" t="s">
        <v>454</v>
      </c>
      <c r="DR17" s="186"/>
      <c r="DS17" s="186"/>
      <c r="DT17" s="186"/>
      <c r="DX17" s="198">
        <v>1828514.84</v>
      </c>
      <c r="DY17" s="198"/>
      <c r="EA17" s="188">
        <v>6984379.5599999996</v>
      </c>
      <c r="EB17" s="188"/>
      <c r="EC17" s="188"/>
      <c r="ED17" s="188">
        <v>7471234.5</v>
      </c>
      <c r="EE17" s="188"/>
      <c r="EF17" s="188"/>
      <c r="EG17" s="188"/>
      <c r="EH17" s="188"/>
      <c r="EJ17" s="198">
        <v>1341659.8999999999</v>
      </c>
      <c r="EK17" s="198"/>
      <c r="EL17" s="198"/>
      <c r="EM17" s="198"/>
      <c r="EO17" s="189">
        <v>1125</v>
      </c>
      <c r="EP17" s="189"/>
      <c r="ER17" s="190" t="s">
        <v>453</v>
      </c>
      <c r="ES17" s="190"/>
      <c r="ET17" s="190"/>
      <c r="EU17" s="190"/>
      <c r="FA17" s="186" t="s">
        <v>454</v>
      </c>
      <c r="FB17" s="186"/>
      <c r="FC17" s="186"/>
      <c r="FD17" s="186"/>
      <c r="FH17" s="198">
        <v>1341659.8999999999</v>
      </c>
      <c r="FI17" s="198"/>
      <c r="FK17" s="188">
        <v>3200.34</v>
      </c>
      <c r="FL17" s="188"/>
      <c r="FM17" s="188"/>
      <c r="FN17" s="188">
        <v>0</v>
      </c>
      <c r="FO17" s="188"/>
      <c r="FP17" s="188"/>
      <c r="FQ17" s="188"/>
      <c r="FR17" s="188"/>
      <c r="FT17" s="198">
        <v>1344860.24</v>
      </c>
      <c r="FU17" s="198"/>
      <c r="FV17" s="198"/>
      <c r="FW17" s="198"/>
      <c r="FY17" s="189">
        <v>1125</v>
      </c>
      <c r="FZ17" s="189"/>
      <c r="GB17" s="190" t="s">
        <v>453</v>
      </c>
      <c r="GC17" s="190"/>
      <c r="GD17" s="190"/>
      <c r="GE17" s="190"/>
      <c r="GK17" s="186" t="s">
        <v>454</v>
      </c>
      <c r="GL17" s="186"/>
      <c r="GM17" s="186"/>
      <c r="GN17" s="186"/>
      <c r="GR17" s="198">
        <v>1344860.24</v>
      </c>
      <c r="GS17" s="198"/>
      <c r="GU17" s="188">
        <v>0</v>
      </c>
      <c r="GV17" s="188"/>
      <c r="GW17" s="188"/>
      <c r="GX17" s="188">
        <v>1344860.24</v>
      </c>
      <c r="GY17" s="188"/>
      <c r="GZ17" s="188"/>
      <c r="HA17" s="188"/>
      <c r="HB17" s="188"/>
      <c r="HD17" s="198">
        <v>0</v>
      </c>
      <c r="HE17" s="198"/>
      <c r="HF17" s="198"/>
      <c r="HG17" s="198"/>
      <c r="HI17" s="189">
        <v>1125</v>
      </c>
      <c r="HJ17" s="189"/>
      <c r="HL17" s="190" t="s">
        <v>453</v>
      </c>
      <c r="HM17" s="190"/>
      <c r="HN17" s="190"/>
      <c r="HO17" s="190"/>
      <c r="HU17" s="186" t="s">
        <v>454</v>
      </c>
      <c r="HV17" s="186"/>
      <c r="HW17" s="186"/>
      <c r="HX17" s="186"/>
      <c r="IB17" s="198">
        <v>0</v>
      </c>
      <c r="IC17" s="198"/>
      <c r="IE17" s="188">
        <v>0</v>
      </c>
      <c r="IF17" s="188"/>
      <c r="IG17" s="188"/>
      <c r="IH17" s="188">
        <v>103.12</v>
      </c>
      <c r="II17" s="188"/>
      <c r="IJ17" s="188"/>
      <c r="IK17" s="188"/>
      <c r="IL17" s="188"/>
      <c r="IN17" s="204">
        <v>-103.12</v>
      </c>
      <c r="IO17" s="204"/>
      <c r="IP17" s="204"/>
      <c r="IQ17" s="204"/>
    </row>
    <row r="18" spans="1:251" ht="10.15" hidden="1" customHeight="1">
      <c r="A18" s="189">
        <v>1125</v>
      </c>
      <c r="B18" s="189"/>
      <c r="D18" s="190" t="s">
        <v>453</v>
      </c>
      <c r="E18" s="190"/>
      <c r="F18" s="190"/>
      <c r="G18" s="190"/>
      <c r="M18" s="186" t="s">
        <v>454</v>
      </c>
      <c r="N18" s="186"/>
      <c r="O18" s="186"/>
      <c r="P18" s="186"/>
      <c r="T18" s="198">
        <v>2631.34</v>
      </c>
      <c r="U18" s="198"/>
      <c r="W18" s="188">
        <v>886460.38</v>
      </c>
      <c r="X18" s="188"/>
      <c r="Y18" s="188"/>
      <c r="Z18" s="188">
        <v>363233.68</v>
      </c>
      <c r="AA18" s="188"/>
      <c r="AB18" s="188"/>
      <c r="AC18" s="188"/>
      <c r="AD18" s="188"/>
      <c r="AF18" s="198">
        <v>525858.04</v>
      </c>
      <c r="AG18" s="198"/>
      <c r="AH18" s="198"/>
      <c r="AI18" s="198"/>
      <c r="AK18" s="191">
        <v>1061</v>
      </c>
      <c r="AL18" s="191"/>
      <c r="AN18" s="192" t="s">
        <v>460</v>
      </c>
      <c r="AO18" s="192"/>
      <c r="AP18" s="192"/>
      <c r="AQ18" s="192"/>
      <c r="AV18" s="193" t="s">
        <v>461</v>
      </c>
      <c r="AW18" s="193"/>
      <c r="AX18" s="193"/>
      <c r="AY18" s="193"/>
      <c r="AZ18" s="193"/>
      <c r="BD18" s="194">
        <v>2200</v>
      </c>
      <c r="BE18" s="194"/>
      <c r="BG18" s="195">
        <v>73157.67</v>
      </c>
      <c r="BH18" s="195"/>
      <c r="BI18" s="195"/>
      <c r="BJ18" s="195">
        <v>0</v>
      </c>
      <c r="BK18" s="195"/>
      <c r="BL18" s="195"/>
      <c r="BM18" s="195"/>
      <c r="BN18" s="195"/>
      <c r="BP18" s="194">
        <v>75357.67</v>
      </c>
      <c r="BQ18" s="194"/>
      <c r="BR18" s="194"/>
      <c r="BS18" s="194"/>
      <c r="BU18" s="191">
        <v>1061</v>
      </c>
      <c r="BV18" s="191"/>
      <c r="BX18" s="192" t="s">
        <v>460</v>
      </c>
      <c r="BY18" s="192"/>
      <c r="BZ18" s="192"/>
      <c r="CA18" s="192"/>
      <c r="CF18" s="193" t="s">
        <v>461</v>
      </c>
      <c r="CG18" s="193"/>
      <c r="CH18" s="193"/>
      <c r="CI18" s="193"/>
      <c r="CJ18" s="193"/>
      <c r="CN18" s="194">
        <v>75357.67</v>
      </c>
      <c r="CO18" s="194"/>
      <c r="CQ18" s="195">
        <v>509950</v>
      </c>
      <c r="CR18" s="195"/>
      <c r="CS18" s="195"/>
      <c r="CT18" s="195">
        <v>0</v>
      </c>
      <c r="CU18" s="195"/>
      <c r="CV18" s="195"/>
      <c r="CW18" s="195"/>
      <c r="CX18" s="195"/>
      <c r="CZ18" s="194">
        <v>585307.67000000004</v>
      </c>
      <c r="DA18" s="194"/>
      <c r="DB18" s="194"/>
      <c r="DC18" s="194"/>
      <c r="DE18" s="191">
        <v>1057</v>
      </c>
      <c r="DF18" s="191"/>
      <c r="DH18" s="192" t="s">
        <v>456</v>
      </c>
      <c r="DI18" s="192"/>
      <c r="DJ18" s="192"/>
      <c r="DK18" s="192"/>
      <c r="DN18" s="193" t="s">
        <v>457</v>
      </c>
      <c r="DO18" s="193"/>
      <c r="DP18" s="193"/>
      <c r="DQ18" s="193"/>
      <c r="DR18" s="193"/>
      <c r="DS18" s="193"/>
      <c r="DT18" s="193"/>
      <c r="DU18" s="193"/>
      <c r="DX18" s="194">
        <v>42290247.969999999</v>
      </c>
      <c r="DY18" s="194"/>
      <c r="EA18" s="195">
        <v>574664.44999999995</v>
      </c>
      <c r="EB18" s="195"/>
      <c r="EC18" s="195"/>
      <c r="ED18" s="195">
        <v>193372.92</v>
      </c>
      <c r="EE18" s="195"/>
      <c r="EF18" s="195"/>
      <c r="EG18" s="195"/>
      <c r="EH18" s="195"/>
      <c r="EJ18" s="194">
        <v>42671539.5</v>
      </c>
      <c r="EK18" s="194"/>
      <c r="EL18" s="194"/>
      <c r="EM18" s="194"/>
      <c r="EO18" s="191">
        <v>1057</v>
      </c>
      <c r="EP18" s="191"/>
      <c r="ER18" s="192" t="s">
        <v>456</v>
      </c>
      <c r="ES18" s="192"/>
      <c r="ET18" s="192"/>
      <c r="EU18" s="192"/>
      <c r="EX18" s="193" t="s">
        <v>457</v>
      </c>
      <c r="EY18" s="193"/>
      <c r="EZ18" s="193"/>
      <c r="FA18" s="193"/>
      <c r="FB18" s="193"/>
      <c r="FC18" s="193"/>
      <c r="FD18" s="193"/>
      <c r="FE18" s="193"/>
      <c r="FH18" s="194">
        <v>42671539.5</v>
      </c>
      <c r="FI18" s="194"/>
      <c r="FK18" s="195">
        <v>365351.94</v>
      </c>
      <c r="FL18" s="195"/>
      <c r="FM18" s="195"/>
      <c r="FN18" s="195">
        <v>55471.51</v>
      </c>
      <c r="FO18" s="195"/>
      <c r="FP18" s="195"/>
      <c r="FQ18" s="195"/>
      <c r="FR18" s="195"/>
      <c r="FT18" s="194">
        <v>42981419.93</v>
      </c>
      <c r="FU18" s="194"/>
      <c r="FV18" s="194"/>
      <c r="FW18" s="194"/>
      <c r="FY18" s="191">
        <v>1057</v>
      </c>
      <c r="FZ18" s="191"/>
      <c r="GB18" s="192" t="s">
        <v>456</v>
      </c>
      <c r="GC18" s="192"/>
      <c r="GD18" s="192"/>
      <c r="GE18" s="192"/>
      <c r="GH18" s="193" t="s">
        <v>457</v>
      </c>
      <c r="GI18" s="193"/>
      <c r="GJ18" s="193"/>
      <c r="GK18" s="193"/>
      <c r="GL18" s="193"/>
      <c r="GM18" s="193"/>
      <c r="GN18" s="193"/>
      <c r="GO18" s="193"/>
      <c r="GR18" s="194">
        <v>42981419.93</v>
      </c>
      <c r="GS18" s="194"/>
      <c r="GU18" s="195">
        <v>466310.11</v>
      </c>
      <c r="GV18" s="195"/>
      <c r="GW18" s="195"/>
      <c r="GX18" s="195">
        <v>54051.73</v>
      </c>
      <c r="GY18" s="195"/>
      <c r="GZ18" s="195"/>
      <c r="HA18" s="195"/>
      <c r="HB18" s="195"/>
      <c r="HD18" s="194">
        <v>43393678.310000002</v>
      </c>
      <c r="HE18" s="194"/>
      <c r="HF18" s="194"/>
      <c r="HG18" s="194"/>
      <c r="HI18" s="191">
        <v>1057</v>
      </c>
      <c r="HJ18" s="191"/>
      <c r="HL18" s="192" t="s">
        <v>456</v>
      </c>
      <c r="HM18" s="192"/>
      <c r="HN18" s="192"/>
      <c r="HO18" s="192"/>
      <c r="HR18" s="193" t="s">
        <v>457</v>
      </c>
      <c r="HS18" s="193"/>
      <c r="HT18" s="193"/>
      <c r="HU18" s="193"/>
      <c r="HV18" s="193"/>
      <c r="HW18" s="193"/>
      <c r="HX18" s="193"/>
      <c r="HY18" s="193"/>
      <c r="IB18" s="194">
        <v>43393678.310000002</v>
      </c>
      <c r="IC18" s="194"/>
      <c r="IE18" s="195">
        <v>727842.36</v>
      </c>
      <c r="IF18" s="195"/>
      <c r="IG18" s="195"/>
      <c r="IH18" s="195">
        <v>90829.5</v>
      </c>
      <c r="II18" s="195"/>
      <c r="IJ18" s="195"/>
      <c r="IK18" s="195"/>
      <c r="IL18" s="195"/>
      <c r="IN18" s="194">
        <v>44030691.170000002</v>
      </c>
      <c r="IO18" s="194"/>
      <c r="IP18" s="194"/>
      <c r="IQ18" s="194"/>
    </row>
    <row r="19" spans="1:251" ht="10.15" hidden="1" customHeight="1">
      <c r="A19" s="191">
        <v>1057</v>
      </c>
      <c r="B19" s="191"/>
      <c r="D19" s="192" t="s">
        <v>456</v>
      </c>
      <c r="E19" s="192"/>
      <c r="F19" s="192"/>
      <c r="G19" s="192"/>
      <c r="J19" s="193" t="s">
        <v>457</v>
      </c>
      <c r="K19" s="193"/>
      <c r="L19" s="193"/>
      <c r="M19" s="193"/>
      <c r="N19" s="193"/>
      <c r="O19" s="193"/>
      <c r="P19" s="193"/>
      <c r="Q19" s="193"/>
      <c r="T19" s="194">
        <v>41677817.219999999</v>
      </c>
      <c r="U19" s="194"/>
      <c r="W19" s="195">
        <v>331297.94</v>
      </c>
      <c r="X19" s="195"/>
      <c r="Y19" s="195"/>
      <c r="Z19" s="195">
        <v>273640.84999999998</v>
      </c>
      <c r="AA19" s="195"/>
      <c r="AB19" s="195"/>
      <c r="AC19" s="195"/>
      <c r="AD19" s="195"/>
      <c r="AF19" s="194">
        <v>41735474.310000002</v>
      </c>
      <c r="AG19" s="194"/>
      <c r="AH19" s="194"/>
      <c r="AI19" s="194"/>
      <c r="AK19" s="189">
        <v>40483</v>
      </c>
      <c r="AL19" s="189"/>
      <c r="AN19" s="190" t="s">
        <v>462</v>
      </c>
      <c r="AO19" s="190"/>
      <c r="AP19" s="190"/>
      <c r="AQ19" s="190"/>
      <c r="AW19" s="186" t="s">
        <v>463</v>
      </c>
      <c r="AX19" s="186"/>
      <c r="AY19" s="186"/>
      <c r="AZ19" s="186"/>
      <c r="BD19" s="198">
        <v>2200</v>
      </c>
      <c r="BE19" s="198"/>
      <c r="BG19" s="188">
        <v>10111.76</v>
      </c>
      <c r="BH19" s="188"/>
      <c r="BI19" s="188"/>
      <c r="BJ19" s="188">
        <v>0</v>
      </c>
      <c r="BK19" s="188"/>
      <c r="BL19" s="188"/>
      <c r="BM19" s="188"/>
      <c r="BN19" s="188"/>
      <c r="BP19" s="198">
        <v>12311.76</v>
      </c>
      <c r="BQ19" s="198"/>
      <c r="BR19" s="198"/>
      <c r="BS19" s="198"/>
      <c r="BU19" s="189">
        <v>40483</v>
      </c>
      <c r="BV19" s="189"/>
      <c r="BX19" s="190" t="s">
        <v>462</v>
      </c>
      <c r="BY19" s="190"/>
      <c r="BZ19" s="190"/>
      <c r="CA19" s="190"/>
      <c r="CG19" s="186" t="s">
        <v>463</v>
      </c>
      <c r="CH19" s="186"/>
      <c r="CI19" s="186"/>
      <c r="CJ19" s="186"/>
      <c r="CN19" s="198">
        <v>12311.76</v>
      </c>
      <c r="CO19" s="198"/>
      <c r="CQ19" s="188">
        <v>0</v>
      </c>
      <c r="CR19" s="188"/>
      <c r="CS19" s="188"/>
      <c r="CT19" s="188">
        <v>0</v>
      </c>
      <c r="CU19" s="188"/>
      <c r="CV19" s="188"/>
      <c r="CW19" s="188"/>
      <c r="CX19" s="188"/>
      <c r="CZ19" s="198">
        <v>12311.76</v>
      </c>
      <c r="DA19" s="198"/>
      <c r="DB19" s="198"/>
      <c r="DC19" s="198"/>
      <c r="DE19" s="191">
        <v>1058</v>
      </c>
      <c r="DF19" s="191"/>
      <c r="DH19" s="192" t="s">
        <v>458</v>
      </c>
      <c r="DI19" s="192"/>
      <c r="DJ19" s="192"/>
      <c r="DK19" s="192"/>
      <c r="DO19" s="193" t="s">
        <v>459</v>
      </c>
      <c r="DP19" s="193"/>
      <c r="DQ19" s="193"/>
      <c r="DR19" s="193"/>
      <c r="DS19" s="193"/>
      <c r="DT19" s="193"/>
      <c r="DU19" s="193"/>
      <c r="DX19" s="194">
        <v>585307.67000000004</v>
      </c>
      <c r="DY19" s="194"/>
      <c r="EA19" s="195">
        <v>566464.15</v>
      </c>
      <c r="EB19" s="195"/>
      <c r="EC19" s="195"/>
      <c r="ED19" s="195">
        <v>184758</v>
      </c>
      <c r="EE19" s="195"/>
      <c r="EF19" s="195"/>
      <c r="EG19" s="195"/>
      <c r="EH19" s="195"/>
      <c r="EJ19" s="194">
        <v>967013.82</v>
      </c>
      <c r="EK19" s="194"/>
      <c r="EL19" s="194"/>
      <c r="EM19" s="194"/>
      <c r="EO19" s="191">
        <v>1058</v>
      </c>
      <c r="EP19" s="191"/>
      <c r="ER19" s="192" t="s">
        <v>458</v>
      </c>
      <c r="ES19" s="192"/>
      <c r="ET19" s="192"/>
      <c r="EU19" s="192"/>
      <c r="EY19" s="193" t="s">
        <v>459</v>
      </c>
      <c r="EZ19" s="193"/>
      <c r="FA19" s="193"/>
      <c r="FB19" s="193"/>
      <c r="FC19" s="193"/>
      <c r="FD19" s="193"/>
      <c r="FE19" s="193"/>
      <c r="FH19" s="194">
        <v>967013.82</v>
      </c>
      <c r="FI19" s="194"/>
      <c r="FK19" s="195">
        <v>307027.49</v>
      </c>
      <c r="FL19" s="195"/>
      <c r="FM19" s="195"/>
      <c r="FN19" s="195">
        <v>0</v>
      </c>
      <c r="FO19" s="195"/>
      <c r="FP19" s="195"/>
      <c r="FQ19" s="195"/>
      <c r="FR19" s="195"/>
      <c r="FT19" s="194">
        <v>1274041.31</v>
      </c>
      <c r="FU19" s="194"/>
      <c r="FV19" s="194"/>
      <c r="FW19" s="194"/>
      <c r="FY19" s="191">
        <v>1058</v>
      </c>
      <c r="FZ19" s="191"/>
      <c r="GB19" s="192" t="s">
        <v>458</v>
      </c>
      <c r="GC19" s="192"/>
      <c r="GD19" s="192"/>
      <c r="GE19" s="192"/>
      <c r="GI19" s="193" t="s">
        <v>459</v>
      </c>
      <c r="GJ19" s="193"/>
      <c r="GK19" s="193"/>
      <c r="GL19" s="193"/>
      <c r="GM19" s="193"/>
      <c r="GN19" s="193"/>
      <c r="GO19" s="193"/>
      <c r="GR19" s="194">
        <v>1274041.31</v>
      </c>
      <c r="GS19" s="194"/>
      <c r="GU19" s="195">
        <v>410326.12</v>
      </c>
      <c r="GV19" s="195"/>
      <c r="GW19" s="195"/>
      <c r="GX19" s="195">
        <v>189.3</v>
      </c>
      <c r="GY19" s="195"/>
      <c r="GZ19" s="195"/>
      <c r="HA19" s="195"/>
      <c r="HB19" s="195"/>
      <c r="HD19" s="194">
        <v>1684178.13</v>
      </c>
      <c r="HE19" s="194"/>
      <c r="HF19" s="194"/>
      <c r="HG19" s="194"/>
      <c r="HI19" s="191">
        <v>1058</v>
      </c>
      <c r="HJ19" s="191"/>
      <c r="HL19" s="192" t="s">
        <v>458</v>
      </c>
      <c r="HM19" s="192"/>
      <c r="HN19" s="192"/>
      <c r="HO19" s="192"/>
      <c r="HS19" s="193" t="s">
        <v>459</v>
      </c>
      <c r="HT19" s="193"/>
      <c r="HU19" s="193"/>
      <c r="HV19" s="193"/>
      <c r="HW19" s="193"/>
      <c r="HX19" s="193"/>
      <c r="HY19" s="193"/>
      <c r="IB19" s="194">
        <v>1684178.13</v>
      </c>
      <c r="IC19" s="194"/>
      <c r="IE19" s="195">
        <v>648113.9</v>
      </c>
      <c r="IF19" s="195"/>
      <c r="IG19" s="195"/>
      <c r="IH19" s="195">
        <v>27360.29</v>
      </c>
      <c r="II19" s="195"/>
      <c r="IJ19" s="195"/>
      <c r="IK19" s="195"/>
      <c r="IL19" s="195"/>
      <c r="IN19" s="194">
        <v>2304931.7400000002</v>
      </c>
      <c r="IO19" s="194"/>
      <c r="IP19" s="194"/>
      <c r="IQ19" s="194"/>
    </row>
    <row r="20" spans="1:251" ht="10.15" hidden="1" customHeight="1">
      <c r="A20" s="191">
        <v>1058</v>
      </c>
      <c r="B20" s="191"/>
      <c r="D20" s="192" t="s">
        <v>458</v>
      </c>
      <c r="E20" s="192"/>
      <c r="F20" s="192"/>
      <c r="G20" s="192"/>
      <c r="K20" s="193" t="s">
        <v>459</v>
      </c>
      <c r="L20" s="193"/>
      <c r="M20" s="193"/>
      <c r="N20" s="193"/>
      <c r="O20" s="193"/>
      <c r="P20" s="193"/>
      <c r="Q20" s="193"/>
      <c r="T20" s="194">
        <v>0</v>
      </c>
      <c r="U20" s="194"/>
      <c r="W20" s="195">
        <v>2200</v>
      </c>
      <c r="X20" s="195"/>
      <c r="Y20" s="195"/>
      <c r="Z20" s="195">
        <v>0</v>
      </c>
      <c r="AA20" s="195"/>
      <c r="AB20" s="195"/>
      <c r="AC20" s="195"/>
      <c r="AD20" s="195"/>
      <c r="AF20" s="194">
        <v>2200</v>
      </c>
      <c r="AG20" s="194"/>
      <c r="AH20" s="194"/>
      <c r="AI20" s="194"/>
      <c r="AK20" s="189">
        <v>40645</v>
      </c>
      <c r="AL20" s="189"/>
      <c r="AN20" s="190" t="s">
        <v>464</v>
      </c>
      <c r="AO20" s="190"/>
      <c r="AP20" s="190"/>
      <c r="AQ20" s="190"/>
      <c r="AW20" s="186" t="s">
        <v>465</v>
      </c>
      <c r="AX20" s="186"/>
      <c r="AY20" s="186"/>
      <c r="AZ20" s="186"/>
      <c r="BD20" s="198">
        <v>0</v>
      </c>
      <c r="BE20" s="198"/>
      <c r="BG20" s="188">
        <v>58712.5</v>
      </c>
      <c r="BH20" s="188"/>
      <c r="BI20" s="188"/>
      <c r="BJ20" s="188">
        <v>0</v>
      </c>
      <c r="BK20" s="188"/>
      <c r="BL20" s="188"/>
      <c r="BM20" s="188"/>
      <c r="BN20" s="188"/>
      <c r="BP20" s="198">
        <v>58712.5</v>
      </c>
      <c r="BQ20" s="198"/>
      <c r="BR20" s="198"/>
      <c r="BS20" s="198"/>
      <c r="BU20" s="189">
        <v>40503</v>
      </c>
      <c r="BV20" s="189"/>
      <c r="BX20" s="190" t="s">
        <v>466</v>
      </c>
      <c r="BY20" s="190"/>
      <c r="BZ20" s="190"/>
      <c r="CA20" s="190"/>
      <c r="CG20" s="186" t="s">
        <v>467</v>
      </c>
      <c r="CH20" s="186"/>
      <c r="CI20" s="186"/>
      <c r="CJ20" s="186"/>
      <c r="CN20" s="198">
        <v>0</v>
      </c>
      <c r="CO20" s="198"/>
      <c r="CQ20" s="188">
        <v>219950</v>
      </c>
      <c r="CR20" s="188"/>
      <c r="CS20" s="188"/>
      <c r="CT20" s="188">
        <v>0</v>
      </c>
      <c r="CU20" s="188"/>
      <c r="CV20" s="188"/>
      <c r="CW20" s="188"/>
      <c r="CX20" s="188"/>
      <c r="CZ20" s="198">
        <v>219950</v>
      </c>
      <c r="DA20" s="198"/>
      <c r="DB20" s="198"/>
      <c r="DC20" s="198"/>
      <c r="DE20" s="191">
        <v>1061</v>
      </c>
      <c r="DF20" s="191"/>
      <c r="DH20" s="192" t="s">
        <v>460</v>
      </c>
      <c r="DI20" s="192"/>
      <c r="DJ20" s="192"/>
      <c r="DK20" s="192"/>
      <c r="DP20" s="193" t="s">
        <v>461</v>
      </c>
      <c r="DQ20" s="193"/>
      <c r="DR20" s="193"/>
      <c r="DS20" s="193"/>
      <c r="DT20" s="193"/>
      <c r="DX20" s="194">
        <v>585307.67000000004</v>
      </c>
      <c r="DY20" s="194"/>
      <c r="EA20" s="195">
        <v>566464.15</v>
      </c>
      <c r="EB20" s="195"/>
      <c r="EC20" s="195"/>
      <c r="ED20" s="195">
        <v>184758</v>
      </c>
      <c r="EE20" s="195"/>
      <c r="EF20" s="195"/>
      <c r="EG20" s="195"/>
      <c r="EH20" s="195"/>
      <c r="EJ20" s="194">
        <v>967013.82</v>
      </c>
      <c r="EK20" s="194"/>
      <c r="EL20" s="194"/>
      <c r="EM20" s="194"/>
      <c r="EO20" s="191">
        <v>1061</v>
      </c>
      <c r="EP20" s="191"/>
      <c r="ER20" s="192" t="s">
        <v>460</v>
      </c>
      <c r="ES20" s="192"/>
      <c r="ET20" s="192"/>
      <c r="EU20" s="192"/>
      <c r="EZ20" s="193" t="s">
        <v>461</v>
      </c>
      <c r="FA20" s="193"/>
      <c r="FB20" s="193"/>
      <c r="FC20" s="193"/>
      <c r="FD20" s="193"/>
      <c r="FH20" s="194">
        <v>967013.82</v>
      </c>
      <c r="FI20" s="194"/>
      <c r="FK20" s="195">
        <v>307027.49</v>
      </c>
      <c r="FL20" s="195"/>
      <c r="FM20" s="195"/>
      <c r="FN20" s="195">
        <v>0</v>
      </c>
      <c r="FO20" s="195"/>
      <c r="FP20" s="195"/>
      <c r="FQ20" s="195"/>
      <c r="FR20" s="195"/>
      <c r="FT20" s="194">
        <v>1274041.31</v>
      </c>
      <c r="FU20" s="194"/>
      <c r="FV20" s="194"/>
      <c r="FW20" s="194"/>
      <c r="FY20" s="191">
        <v>1061</v>
      </c>
      <c r="FZ20" s="191"/>
      <c r="GB20" s="192" t="s">
        <v>460</v>
      </c>
      <c r="GC20" s="192"/>
      <c r="GD20" s="192"/>
      <c r="GE20" s="192"/>
      <c r="GJ20" s="193" t="s">
        <v>461</v>
      </c>
      <c r="GK20" s="193"/>
      <c r="GL20" s="193"/>
      <c r="GM20" s="193"/>
      <c r="GN20" s="193"/>
      <c r="GR20" s="194">
        <v>1274041.31</v>
      </c>
      <c r="GS20" s="194"/>
      <c r="GU20" s="195">
        <v>410326.12</v>
      </c>
      <c r="GV20" s="195"/>
      <c r="GW20" s="195"/>
      <c r="GX20" s="195">
        <v>189.3</v>
      </c>
      <c r="GY20" s="195"/>
      <c r="GZ20" s="195"/>
      <c r="HA20" s="195"/>
      <c r="HB20" s="195"/>
      <c r="HD20" s="194">
        <v>1684178.13</v>
      </c>
      <c r="HE20" s="194"/>
      <c r="HF20" s="194"/>
      <c r="HG20" s="194"/>
      <c r="HI20" s="191">
        <v>1061</v>
      </c>
      <c r="HJ20" s="191"/>
      <c r="HL20" s="192" t="s">
        <v>460</v>
      </c>
      <c r="HM20" s="192"/>
      <c r="HN20" s="192"/>
      <c r="HO20" s="192"/>
      <c r="HT20" s="193" t="s">
        <v>461</v>
      </c>
      <c r="HU20" s="193"/>
      <c r="HV20" s="193"/>
      <c r="HW20" s="193"/>
      <c r="HX20" s="193"/>
      <c r="IB20" s="194">
        <v>1684178.13</v>
      </c>
      <c r="IC20" s="194"/>
      <c r="IE20" s="195">
        <v>648113.9</v>
      </c>
      <c r="IF20" s="195"/>
      <c r="IG20" s="195"/>
      <c r="IH20" s="195">
        <v>27360.29</v>
      </c>
      <c r="II20" s="195"/>
      <c r="IJ20" s="195"/>
      <c r="IK20" s="195"/>
      <c r="IL20" s="195"/>
      <c r="IN20" s="194">
        <v>2304931.7400000002</v>
      </c>
      <c r="IO20" s="194"/>
      <c r="IP20" s="194"/>
      <c r="IQ20" s="194"/>
    </row>
    <row r="21" spans="1:251" ht="10.15" hidden="1" customHeight="1">
      <c r="A21" s="191">
        <v>1061</v>
      </c>
      <c r="B21" s="191"/>
      <c r="D21" s="192" t="s">
        <v>460</v>
      </c>
      <c r="E21" s="192"/>
      <c r="F21" s="192"/>
      <c r="G21" s="192"/>
      <c r="L21" s="193" t="s">
        <v>461</v>
      </c>
      <c r="M21" s="193"/>
      <c r="N21" s="193"/>
      <c r="O21" s="193"/>
      <c r="P21" s="193"/>
      <c r="T21" s="194">
        <v>0</v>
      </c>
      <c r="U21" s="194"/>
      <c r="W21" s="195">
        <v>2200</v>
      </c>
      <c r="X21" s="195"/>
      <c r="Y21" s="195"/>
      <c r="Z21" s="195">
        <v>0</v>
      </c>
      <c r="AA21" s="195"/>
      <c r="AB21" s="195"/>
      <c r="AC21" s="195"/>
      <c r="AD21" s="195"/>
      <c r="AF21" s="194">
        <v>2200</v>
      </c>
      <c r="AG21" s="194"/>
      <c r="AH21" s="194"/>
      <c r="AI21" s="194"/>
      <c r="AK21" s="189">
        <v>40817</v>
      </c>
      <c r="AL21" s="189"/>
      <c r="AN21" s="190" t="s">
        <v>468</v>
      </c>
      <c r="AO21" s="190"/>
      <c r="AP21" s="190"/>
      <c r="AQ21" s="190"/>
      <c r="AW21" s="186" t="s">
        <v>469</v>
      </c>
      <c r="AX21" s="186"/>
      <c r="AY21" s="186"/>
      <c r="AZ21" s="186"/>
      <c r="BD21" s="198">
        <v>0</v>
      </c>
      <c r="BE21" s="198"/>
      <c r="BG21" s="188">
        <v>4333.41</v>
      </c>
      <c r="BH21" s="188"/>
      <c r="BI21" s="188"/>
      <c r="BJ21" s="188">
        <v>0</v>
      </c>
      <c r="BK21" s="188"/>
      <c r="BL21" s="188"/>
      <c r="BM21" s="188"/>
      <c r="BN21" s="188"/>
      <c r="BP21" s="198">
        <v>4333.41</v>
      </c>
      <c r="BQ21" s="198"/>
      <c r="BR21" s="198"/>
      <c r="BS21" s="198"/>
      <c r="BU21" s="189">
        <v>40645</v>
      </c>
      <c r="BV21" s="189"/>
      <c r="BX21" s="190" t="s">
        <v>464</v>
      </c>
      <c r="BY21" s="190"/>
      <c r="BZ21" s="190"/>
      <c r="CA21" s="190"/>
      <c r="CG21" s="186" t="s">
        <v>465</v>
      </c>
      <c r="CH21" s="186"/>
      <c r="CI21" s="186"/>
      <c r="CJ21" s="186"/>
      <c r="CN21" s="198">
        <v>58712.5</v>
      </c>
      <c r="CO21" s="198"/>
      <c r="CQ21" s="188">
        <v>290000</v>
      </c>
      <c r="CR21" s="188"/>
      <c r="CS21" s="188"/>
      <c r="CT21" s="188">
        <v>0</v>
      </c>
      <c r="CU21" s="188"/>
      <c r="CV21" s="188"/>
      <c r="CW21" s="188"/>
      <c r="CX21" s="188"/>
      <c r="CZ21" s="198">
        <v>348712.5</v>
      </c>
      <c r="DA21" s="198"/>
      <c r="DB21" s="198"/>
      <c r="DC21" s="198"/>
      <c r="DE21" s="189">
        <v>40476</v>
      </c>
      <c r="DF21" s="189"/>
      <c r="DH21" s="190" t="s">
        <v>470</v>
      </c>
      <c r="DI21" s="190"/>
      <c r="DJ21" s="190"/>
      <c r="DK21" s="190"/>
      <c r="DQ21" s="186" t="s">
        <v>471</v>
      </c>
      <c r="DR21" s="186"/>
      <c r="DS21" s="186"/>
      <c r="DT21" s="186"/>
      <c r="DX21" s="198">
        <v>0</v>
      </c>
      <c r="DY21" s="198"/>
      <c r="EA21" s="188">
        <v>275693.68</v>
      </c>
      <c r="EB21" s="188"/>
      <c r="EC21" s="188"/>
      <c r="ED21" s="188">
        <v>0</v>
      </c>
      <c r="EE21" s="188"/>
      <c r="EF21" s="188"/>
      <c r="EG21" s="188"/>
      <c r="EH21" s="188"/>
      <c r="EJ21" s="198">
        <v>275693.68</v>
      </c>
      <c r="EK21" s="198"/>
      <c r="EL21" s="198"/>
      <c r="EM21" s="198"/>
      <c r="EO21" s="189">
        <v>40476</v>
      </c>
      <c r="EP21" s="189"/>
      <c r="ER21" s="190" t="s">
        <v>470</v>
      </c>
      <c r="ES21" s="190"/>
      <c r="ET21" s="190"/>
      <c r="EU21" s="190"/>
      <c r="FA21" s="186" t="s">
        <v>471</v>
      </c>
      <c r="FB21" s="186"/>
      <c r="FC21" s="186"/>
      <c r="FD21" s="186"/>
      <c r="FH21" s="198">
        <v>275693.68</v>
      </c>
      <c r="FI21" s="198"/>
      <c r="FK21" s="188">
        <v>0</v>
      </c>
      <c r="FL21" s="188"/>
      <c r="FM21" s="188"/>
      <c r="FN21" s="188">
        <v>0</v>
      </c>
      <c r="FO21" s="188"/>
      <c r="FP21" s="188"/>
      <c r="FQ21" s="188"/>
      <c r="FR21" s="188"/>
      <c r="FT21" s="198">
        <v>275693.68</v>
      </c>
      <c r="FU21" s="198"/>
      <c r="FV21" s="198"/>
      <c r="FW21" s="198"/>
      <c r="FY21" s="189">
        <v>40476</v>
      </c>
      <c r="FZ21" s="189"/>
      <c r="GB21" s="190" t="s">
        <v>470</v>
      </c>
      <c r="GC21" s="190"/>
      <c r="GD21" s="190"/>
      <c r="GE21" s="190"/>
      <c r="GK21" s="186" t="s">
        <v>471</v>
      </c>
      <c r="GL21" s="186"/>
      <c r="GM21" s="186"/>
      <c r="GN21" s="186"/>
      <c r="GR21" s="198">
        <v>275693.68</v>
      </c>
      <c r="GS21" s="198"/>
      <c r="GU21" s="188">
        <v>0</v>
      </c>
      <c r="GV21" s="188"/>
      <c r="GW21" s="188"/>
      <c r="GX21" s="188">
        <v>0</v>
      </c>
      <c r="GY21" s="188"/>
      <c r="GZ21" s="188"/>
      <c r="HA21" s="188"/>
      <c r="HB21" s="188"/>
      <c r="HD21" s="198">
        <v>275693.68</v>
      </c>
      <c r="HE21" s="198"/>
      <c r="HF21" s="198"/>
      <c r="HG21" s="198"/>
      <c r="HI21" s="189">
        <v>40476</v>
      </c>
      <c r="HJ21" s="189"/>
      <c r="HL21" s="190" t="s">
        <v>470</v>
      </c>
      <c r="HM21" s="190"/>
      <c r="HN21" s="190"/>
      <c r="HO21" s="190"/>
      <c r="HU21" s="186" t="s">
        <v>471</v>
      </c>
      <c r="HV21" s="186"/>
      <c r="HW21" s="186"/>
      <c r="HX21" s="186"/>
      <c r="IB21" s="198">
        <v>275693.68</v>
      </c>
      <c r="IC21" s="198"/>
      <c r="IE21" s="188">
        <v>494731.55</v>
      </c>
      <c r="IF21" s="188"/>
      <c r="IG21" s="188"/>
      <c r="IH21" s="188">
        <v>0</v>
      </c>
      <c r="II21" s="188"/>
      <c r="IJ21" s="188"/>
      <c r="IK21" s="188"/>
      <c r="IL21" s="188"/>
      <c r="IN21" s="198">
        <v>770425.23</v>
      </c>
      <c r="IO21" s="198"/>
      <c r="IP21" s="198"/>
      <c r="IQ21" s="198"/>
    </row>
    <row r="22" spans="1:251" ht="10.15" hidden="1" customHeight="1">
      <c r="A22" s="189">
        <v>40483</v>
      </c>
      <c r="B22" s="189"/>
      <c r="D22" s="190" t="s">
        <v>462</v>
      </c>
      <c r="E22" s="190"/>
      <c r="F22" s="190"/>
      <c r="G22" s="190"/>
      <c r="M22" s="186" t="s">
        <v>463</v>
      </c>
      <c r="N22" s="186"/>
      <c r="O22" s="186"/>
      <c r="P22" s="186"/>
      <c r="T22" s="198">
        <v>0</v>
      </c>
      <c r="U22" s="198"/>
      <c r="W22" s="188">
        <v>2200</v>
      </c>
      <c r="X22" s="188"/>
      <c r="Y22" s="188"/>
      <c r="Z22" s="188">
        <v>0</v>
      </c>
      <c r="AA22" s="188"/>
      <c r="AB22" s="188"/>
      <c r="AC22" s="188"/>
      <c r="AD22" s="188"/>
      <c r="AF22" s="198">
        <v>2200</v>
      </c>
      <c r="AG22" s="198"/>
      <c r="AH22" s="198"/>
      <c r="AI22" s="198"/>
      <c r="AK22" s="191">
        <v>1075</v>
      </c>
      <c r="AL22" s="191"/>
      <c r="AN22" s="192" t="s">
        <v>472</v>
      </c>
      <c r="AO22" s="192"/>
      <c r="AP22" s="192"/>
      <c r="AQ22" s="192"/>
      <c r="AU22" s="193" t="s">
        <v>473</v>
      </c>
      <c r="AV22" s="193"/>
      <c r="AW22" s="193"/>
      <c r="AX22" s="193"/>
      <c r="AY22" s="193"/>
      <c r="AZ22" s="193"/>
      <c r="BA22" s="193"/>
      <c r="BD22" s="194">
        <v>41733274.310000002</v>
      </c>
      <c r="BE22" s="194"/>
      <c r="BG22" s="195">
        <v>24212.86</v>
      </c>
      <c r="BH22" s="195"/>
      <c r="BI22" s="195"/>
      <c r="BJ22" s="195">
        <v>53328.59</v>
      </c>
      <c r="BK22" s="195"/>
      <c r="BL22" s="195"/>
      <c r="BM22" s="195"/>
      <c r="BN22" s="195"/>
      <c r="BP22" s="194">
        <v>41704158.579999998</v>
      </c>
      <c r="BQ22" s="194"/>
      <c r="BR22" s="194"/>
      <c r="BS22" s="194"/>
      <c r="BU22" s="189">
        <v>40817</v>
      </c>
      <c r="BV22" s="189"/>
      <c r="BX22" s="190" t="s">
        <v>468</v>
      </c>
      <c r="BY22" s="190"/>
      <c r="BZ22" s="190"/>
      <c r="CA22" s="190"/>
      <c r="CG22" s="186" t="s">
        <v>469</v>
      </c>
      <c r="CH22" s="186"/>
      <c r="CI22" s="186"/>
      <c r="CJ22" s="186"/>
      <c r="CN22" s="198">
        <v>4333.41</v>
      </c>
      <c r="CO22" s="198"/>
      <c r="CQ22" s="188">
        <v>0</v>
      </c>
      <c r="CR22" s="188"/>
      <c r="CS22" s="188"/>
      <c r="CT22" s="188">
        <v>0</v>
      </c>
      <c r="CU22" s="188"/>
      <c r="CV22" s="188"/>
      <c r="CW22" s="188"/>
      <c r="CX22" s="188"/>
      <c r="CZ22" s="198">
        <v>4333.41</v>
      </c>
      <c r="DA22" s="198"/>
      <c r="DB22" s="198"/>
      <c r="DC22" s="198"/>
      <c r="DE22" s="189">
        <v>40483</v>
      </c>
      <c r="DF22" s="189"/>
      <c r="DH22" s="190" t="s">
        <v>462</v>
      </c>
      <c r="DI22" s="190"/>
      <c r="DJ22" s="190"/>
      <c r="DK22" s="190"/>
      <c r="DQ22" s="186" t="s">
        <v>463</v>
      </c>
      <c r="DR22" s="186"/>
      <c r="DS22" s="186"/>
      <c r="DT22" s="186"/>
      <c r="DX22" s="198">
        <v>12311.76</v>
      </c>
      <c r="DY22" s="198"/>
      <c r="EA22" s="188">
        <v>0</v>
      </c>
      <c r="EB22" s="188"/>
      <c r="EC22" s="188"/>
      <c r="ED22" s="188">
        <v>0</v>
      </c>
      <c r="EE22" s="188"/>
      <c r="EF22" s="188"/>
      <c r="EG22" s="188"/>
      <c r="EH22" s="188"/>
      <c r="EJ22" s="198">
        <v>12311.76</v>
      </c>
      <c r="EK22" s="198"/>
      <c r="EL22" s="198"/>
      <c r="EM22" s="198"/>
      <c r="EO22" s="189">
        <v>40483</v>
      </c>
      <c r="EP22" s="189"/>
      <c r="ER22" s="190" t="s">
        <v>462</v>
      </c>
      <c r="ES22" s="190"/>
      <c r="ET22" s="190"/>
      <c r="EU22" s="190"/>
      <c r="FA22" s="186" t="s">
        <v>463</v>
      </c>
      <c r="FB22" s="186"/>
      <c r="FC22" s="186"/>
      <c r="FD22" s="186"/>
      <c r="FH22" s="198">
        <v>12311.76</v>
      </c>
      <c r="FI22" s="198"/>
      <c r="FK22" s="188">
        <v>0</v>
      </c>
      <c r="FL22" s="188"/>
      <c r="FM22" s="188"/>
      <c r="FN22" s="188">
        <v>0</v>
      </c>
      <c r="FO22" s="188"/>
      <c r="FP22" s="188"/>
      <c r="FQ22" s="188"/>
      <c r="FR22" s="188"/>
      <c r="FT22" s="198">
        <v>12311.76</v>
      </c>
      <c r="FU22" s="198"/>
      <c r="FV22" s="198"/>
      <c r="FW22" s="198"/>
      <c r="FY22" s="189">
        <v>40483</v>
      </c>
      <c r="FZ22" s="189"/>
      <c r="GB22" s="190" t="s">
        <v>462</v>
      </c>
      <c r="GC22" s="190"/>
      <c r="GD22" s="190"/>
      <c r="GE22" s="190"/>
      <c r="GK22" s="186" t="s">
        <v>463</v>
      </c>
      <c r="GL22" s="186"/>
      <c r="GM22" s="186"/>
      <c r="GN22" s="186"/>
      <c r="GR22" s="198">
        <v>12311.76</v>
      </c>
      <c r="GS22" s="198"/>
      <c r="GU22" s="188">
        <v>0</v>
      </c>
      <c r="GV22" s="188"/>
      <c r="GW22" s="188"/>
      <c r="GX22" s="188">
        <v>0</v>
      </c>
      <c r="GY22" s="188"/>
      <c r="GZ22" s="188"/>
      <c r="HA22" s="188"/>
      <c r="HB22" s="188"/>
      <c r="HD22" s="198">
        <v>12311.76</v>
      </c>
      <c r="HE22" s="198"/>
      <c r="HF22" s="198"/>
      <c r="HG22" s="198"/>
      <c r="HI22" s="189">
        <v>40483</v>
      </c>
      <c r="HJ22" s="189"/>
      <c r="HL22" s="190" t="s">
        <v>462</v>
      </c>
      <c r="HM22" s="190"/>
      <c r="HN22" s="190"/>
      <c r="HO22" s="190"/>
      <c r="HU22" s="186" t="s">
        <v>463</v>
      </c>
      <c r="HV22" s="186"/>
      <c r="HW22" s="186"/>
      <c r="HX22" s="186"/>
      <c r="IB22" s="198">
        <v>12311.76</v>
      </c>
      <c r="IC22" s="198"/>
      <c r="IE22" s="188">
        <v>0</v>
      </c>
      <c r="IF22" s="188"/>
      <c r="IG22" s="188"/>
      <c r="IH22" s="188">
        <v>0</v>
      </c>
      <c r="II22" s="188"/>
      <c r="IJ22" s="188"/>
      <c r="IK22" s="188"/>
      <c r="IL22" s="188"/>
      <c r="IN22" s="198">
        <v>12311.76</v>
      </c>
      <c r="IO22" s="198"/>
      <c r="IP22" s="198"/>
      <c r="IQ22" s="198"/>
    </row>
    <row r="23" spans="1:251" ht="10.15" hidden="1" customHeight="1">
      <c r="A23" s="191">
        <v>1075</v>
      </c>
      <c r="B23" s="191"/>
      <c r="D23" s="192" t="s">
        <v>472</v>
      </c>
      <c r="E23" s="192"/>
      <c r="F23" s="192"/>
      <c r="G23" s="192"/>
      <c r="K23" s="193" t="s">
        <v>473</v>
      </c>
      <c r="L23" s="193"/>
      <c r="M23" s="193"/>
      <c r="N23" s="193"/>
      <c r="O23" s="193"/>
      <c r="P23" s="193"/>
      <c r="Q23" s="193"/>
      <c r="T23" s="194">
        <v>41677817.219999999</v>
      </c>
      <c r="U23" s="194"/>
      <c r="W23" s="195">
        <v>329097.94</v>
      </c>
      <c r="X23" s="195"/>
      <c r="Y23" s="195"/>
      <c r="Z23" s="195">
        <v>273640.84999999998</v>
      </c>
      <c r="AA23" s="195"/>
      <c r="AB23" s="195"/>
      <c r="AC23" s="195"/>
      <c r="AD23" s="195"/>
      <c r="AF23" s="194">
        <v>41733274.310000002</v>
      </c>
      <c r="AG23" s="194"/>
      <c r="AH23" s="194"/>
      <c r="AI23" s="194"/>
      <c r="AK23" s="191">
        <v>1076</v>
      </c>
      <c r="AL23" s="191"/>
      <c r="AN23" s="192" t="s">
        <v>474</v>
      </c>
      <c r="AO23" s="192"/>
      <c r="AP23" s="192"/>
      <c r="AQ23" s="192"/>
      <c r="AV23" s="193" t="s">
        <v>475</v>
      </c>
      <c r="AW23" s="193"/>
      <c r="AX23" s="193"/>
      <c r="AY23" s="193"/>
      <c r="AZ23" s="193"/>
      <c r="BD23" s="194">
        <v>41470796.799999997</v>
      </c>
      <c r="BE23" s="194"/>
      <c r="BG23" s="195">
        <v>0</v>
      </c>
      <c r="BH23" s="195"/>
      <c r="BI23" s="195"/>
      <c r="BJ23" s="195">
        <v>0</v>
      </c>
      <c r="BK23" s="195"/>
      <c r="BL23" s="195"/>
      <c r="BM23" s="195"/>
      <c r="BN23" s="195"/>
      <c r="BP23" s="194">
        <v>41470796.799999997</v>
      </c>
      <c r="BQ23" s="194"/>
      <c r="BR23" s="194"/>
      <c r="BS23" s="194"/>
      <c r="BU23" s="191">
        <v>1075</v>
      </c>
      <c r="BV23" s="191"/>
      <c r="BX23" s="192" t="s">
        <v>472</v>
      </c>
      <c r="BY23" s="192"/>
      <c r="BZ23" s="192"/>
      <c r="CA23" s="192"/>
      <c r="CE23" s="193" t="s">
        <v>473</v>
      </c>
      <c r="CF23" s="193"/>
      <c r="CG23" s="193"/>
      <c r="CH23" s="193"/>
      <c r="CI23" s="193"/>
      <c r="CJ23" s="193"/>
      <c r="CK23" s="193"/>
      <c r="CN23" s="194">
        <v>41704158.579999998</v>
      </c>
      <c r="CO23" s="194"/>
      <c r="CQ23" s="195">
        <v>47746.27</v>
      </c>
      <c r="CR23" s="195"/>
      <c r="CS23" s="195"/>
      <c r="CT23" s="195">
        <v>46964.55</v>
      </c>
      <c r="CU23" s="195"/>
      <c r="CV23" s="195"/>
      <c r="CW23" s="195"/>
      <c r="CX23" s="195"/>
      <c r="CZ23" s="194">
        <v>41704940.299999997</v>
      </c>
      <c r="DA23" s="194"/>
      <c r="DB23" s="194"/>
      <c r="DC23" s="194"/>
      <c r="DE23" s="189">
        <v>40492</v>
      </c>
      <c r="DF23" s="189"/>
      <c r="DH23" s="190" t="s">
        <v>476</v>
      </c>
      <c r="DI23" s="190"/>
      <c r="DJ23" s="190"/>
      <c r="DK23" s="190"/>
      <c r="DQ23" s="186" t="s">
        <v>477</v>
      </c>
      <c r="DR23" s="186"/>
      <c r="DS23" s="186"/>
      <c r="DT23" s="186"/>
      <c r="DX23" s="198">
        <v>0</v>
      </c>
      <c r="DY23" s="198"/>
      <c r="EA23" s="188">
        <v>397.83</v>
      </c>
      <c r="EB23" s="188"/>
      <c r="EC23" s="188"/>
      <c r="ED23" s="188">
        <v>0</v>
      </c>
      <c r="EE23" s="188"/>
      <c r="EF23" s="188"/>
      <c r="EG23" s="188"/>
      <c r="EH23" s="188"/>
      <c r="EJ23" s="198">
        <v>397.83</v>
      </c>
      <c r="EK23" s="198"/>
      <c r="EL23" s="198"/>
      <c r="EM23" s="198"/>
      <c r="EO23" s="189">
        <v>40492</v>
      </c>
      <c r="EP23" s="189"/>
      <c r="ER23" s="190" t="s">
        <v>476</v>
      </c>
      <c r="ES23" s="190"/>
      <c r="ET23" s="190"/>
      <c r="EU23" s="190"/>
      <c r="FA23" s="186" t="s">
        <v>477</v>
      </c>
      <c r="FB23" s="186"/>
      <c r="FC23" s="186"/>
      <c r="FD23" s="186"/>
      <c r="FH23" s="198">
        <v>397.83</v>
      </c>
      <c r="FI23" s="198"/>
      <c r="FK23" s="188">
        <v>221.69</v>
      </c>
      <c r="FL23" s="188"/>
      <c r="FM23" s="188"/>
      <c r="FN23" s="188">
        <v>0</v>
      </c>
      <c r="FO23" s="188"/>
      <c r="FP23" s="188"/>
      <c r="FQ23" s="188"/>
      <c r="FR23" s="188"/>
      <c r="FT23" s="198">
        <v>619.52</v>
      </c>
      <c r="FU23" s="198"/>
      <c r="FV23" s="198"/>
      <c r="FW23" s="198"/>
      <c r="FY23" s="189">
        <v>40492</v>
      </c>
      <c r="FZ23" s="189"/>
      <c r="GB23" s="190" t="s">
        <v>476</v>
      </c>
      <c r="GC23" s="190"/>
      <c r="GD23" s="190"/>
      <c r="GE23" s="190"/>
      <c r="GK23" s="186" t="s">
        <v>477</v>
      </c>
      <c r="GL23" s="186"/>
      <c r="GM23" s="186"/>
      <c r="GN23" s="186"/>
      <c r="GR23" s="198">
        <v>619.52</v>
      </c>
      <c r="GS23" s="198"/>
      <c r="GU23" s="188">
        <v>0</v>
      </c>
      <c r="GV23" s="188"/>
      <c r="GW23" s="188"/>
      <c r="GX23" s="188">
        <v>0</v>
      </c>
      <c r="GY23" s="188"/>
      <c r="GZ23" s="188"/>
      <c r="HA23" s="188"/>
      <c r="HB23" s="188"/>
      <c r="HD23" s="198">
        <v>619.52</v>
      </c>
      <c r="HE23" s="198"/>
      <c r="HF23" s="198"/>
      <c r="HG23" s="198"/>
      <c r="HI23" s="189">
        <v>40492</v>
      </c>
      <c r="HJ23" s="189"/>
      <c r="HL23" s="190" t="s">
        <v>476</v>
      </c>
      <c r="HM23" s="190"/>
      <c r="HN23" s="190"/>
      <c r="HO23" s="190"/>
      <c r="HU23" s="186" t="s">
        <v>477</v>
      </c>
      <c r="HV23" s="186"/>
      <c r="HW23" s="186"/>
      <c r="HX23" s="186"/>
      <c r="IB23" s="198">
        <v>619.52</v>
      </c>
      <c r="IC23" s="198"/>
      <c r="IE23" s="188">
        <v>4577.28</v>
      </c>
      <c r="IF23" s="188"/>
      <c r="IG23" s="188"/>
      <c r="IH23" s="188">
        <v>0</v>
      </c>
      <c r="II23" s="188"/>
      <c r="IJ23" s="188"/>
      <c r="IK23" s="188"/>
      <c r="IL23" s="188"/>
      <c r="IN23" s="198">
        <v>5196.8</v>
      </c>
      <c r="IO23" s="198"/>
      <c r="IP23" s="198"/>
      <c r="IQ23" s="198"/>
    </row>
    <row r="24" spans="1:251" ht="10.15" hidden="1" customHeight="1">
      <c r="A24" s="191">
        <v>1076</v>
      </c>
      <c r="B24" s="191"/>
      <c r="D24" s="192" t="s">
        <v>474</v>
      </c>
      <c r="E24" s="192"/>
      <c r="F24" s="192"/>
      <c r="G24" s="192"/>
      <c r="L24" s="193" t="s">
        <v>475</v>
      </c>
      <c r="M24" s="193"/>
      <c r="N24" s="193"/>
      <c r="O24" s="193"/>
      <c r="P24" s="193"/>
      <c r="T24" s="194">
        <v>41470796.799999997</v>
      </c>
      <c r="U24" s="194"/>
      <c r="W24" s="195">
        <v>0</v>
      </c>
      <c r="X24" s="195"/>
      <c r="Y24" s="195"/>
      <c r="Z24" s="195">
        <v>0</v>
      </c>
      <c r="AA24" s="195"/>
      <c r="AB24" s="195"/>
      <c r="AC24" s="195"/>
      <c r="AD24" s="195"/>
      <c r="AF24" s="194">
        <v>41470796.799999997</v>
      </c>
      <c r="AG24" s="194"/>
      <c r="AH24" s="194"/>
      <c r="AI24" s="194"/>
      <c r="AK24" s="189">
        <v>1136</v>
      </c>
      <c r="AL24" s="189"/>
      <c r="AN24" s="190" t="s">
        <v>478</v>
      </c>
      <c r="AO24" s="190"/>
      <c r="AP24" s="190"/>
      <c r="AQ24" s="190"/>
      <c r="AW24" s="186" t="s">
        <v>479</v>
      </c>
      <c r="AX24" s="186"/>
      <c r="AY24" s="186"/>
      <c r="AZ24" s="186"/>
      <c r="BD24" s="198">
        <v>41470796.799999997</v>
      </c>
      <c r="BE24" s="198"/>
      <c r="BG24" s="188">
        <v>0</v>
      </c>
      <c r="BH24" s="188"/>
      <c r="BI24" s="188"/>
      <c r="BJ24" s="188">
        <v>0</v>
      </c>
      <c r="BK24" s="188"/>
      <c r="BL24" s="188"/>
      <c r="BM24" s="188"/>
      <c r="BN24" s="188"/>
      <c r="BP24" s="198">
        <v>41470796.799999997</v>
      </c>
      <c r="BQ24" s="198"/>
      <c r="BR24" s="198"/>
      <c r="BS24" s="198"/>
      <c r="BU24" s="191">
        <v>1076</v>
      </c>
      <c r="BV24" s="191"/>
      <c r="BX24" s="192" t="s">
        <v>474</v>
      </c>
      <c r="BY24" s="192"/>
      <c r="BZ24" s="192"/>
      <c r="CA24" s="192"/>
      <c r="CF24" s="193" t="s">
        <v>475</v>
      </c>
      <c r="CG24" s="193"/>
      <c r="CH24" s="193"/>
      <c r="CI24" s="193"/>
      <c r="CJ24" s="193"/>
      <c r="CN24" s="194">
        <v>41470796.799999997</v>
      </c>
      <c r="CO24" s="194"/>
      <c r="CQ24" s="195">
        <v>0</v>
      </c>
      <c r="CR24" s="195"/>
      <c r="CS24" s="195"/>
      <c r="CT24" s="195">
        <v>0</v>
      </c>
      <c r="CU24" s="195"/>
      <c r="CV24" s="195"/>
      <c r="CW24" s="195"/>
      <c r="CX24" s="195"/>
      <c r="CZ24" s="194">
        <v>41470796.799999997</v>
      </c>
      <c r="DA24" s="194"/>
      <c r="DB24" s="194"/>
      <c r="DC24" s="194"/>
      <c r="DE24" s="189">
        <v>40503</v>
      </c>
      <c r="DF24" s="189"/>
      <c r="DH24" s="190" t="s">
        <v>466</v>
      </c>
      <c r="DI24" s="190"/>
      <c r="DJ24" s="190"/>
      <c r="DK24" s="190"/>
      <c r="DQ24" s="186" t="s">
        <v>467</v>
      </c>
      <c r="DR24" s="186"/>
      <c r="DS24" s="186"/>
      <c r="DT24" s="186"/>
      <c r="DX24" s="198">
        <v>219950</v>
      </c>
      <c r="DY24" s="198"/>
      <c r="EA24" s="188">
        <v>0</v>
      </c>
      <c r="EB24" s="188"/>
      <c r="EC24" s="188"/>
      <c r="ED24" s="188">
        <v>184758</v>
      </c>
      <c r="EE24" s="188"/>
      <c r="EF24" s="188"/>
      <c r="EG24" s="188"/>
      <c r="EH24" s="188"/>
      <c r="EJ24" s="198">
        <v>35192</v>
      </c>
      <c r="EK24" s="198"/>
      <c r="EL24" s="198"/>
      <c r="EM24" s="198"/>
      <c r="EO24" s="189">
        <v>40503</v>
      </c>
      <c r="EP24" s="189"/>
      <c r="ER24" s="190" t="s">
        <v>466</v>
      </c>
      <c r="ES24" s="190"/>
      <c r="ET24" s="190"/>
      <c r="EU24" s="190"/>
      <c r="FA24" s="186" t="s">
        <v>467</v>
      </c>
      <c r="FB24" s="186"/>
      <c r="FC24" s="186"/>
      <c r="FD24" s="186"/>
      <c r="FH24" s="198">
        <v>35192</v>
      </c>
      <c r="FI24" s="198"/>
      <c r="FK24" s="188">
        <v>0</v>
      </c>
      <c r="FL24" s="188"/>
      <c r="FM24" s="188"/>
      <c r="FN24" s="188">
        <v>0</v>
      </c>
      <c r="FO24" s="188"/>
      <c r="FP24" s="188"/>
      <c r="FQ24" s="188"/>
      <c r="FR24" s="188"/>
      <c r="FT24" s="198">
        <v>35192</v>
      </c>
      <c r="FU24" s="198"/>
      <c r="FV24" s="198"/>
      <c r="FW24" s="198"/>
      <c r="FY24" s="189">
        <v>40502</v>
      </c>
      <c r="FZ24" s="189"/>
      <c r="GB24" s="190" t="s">
        <v>480</v>
      </c>
      <c r="GC24" s="190"/>
      <c r="GD24" s="190"/>
      <c r="GE24" s="190"/>
      <c r="GK24" s="186" t="s">
        <v>481</v>
      </c>
      <c r="GL24" s="186"/>
      <c r="GM24" s="186"/>
      <c r="GN24" s="186"/>
      <c r="GR24" s="198">
        <v>0</v>
      </c>
      <c r="GS24" s="198"/>
      <c r="GU24" s="188">
        <v>45018.29</v>
      </c>
      <c r="GV24" s="188"/>
      <c r="GW24" s="188"/>
      <c r="GX24" s="188">
        <v>0</v>
      </c>
      <c r="GY24" s="188"/>
      <c r="GZ24" s="188"/>
      <c r="HA24" s="188"/>
      <c r="HB24" s="188"/>
      <c r="HD24" s="198">
        <v>45018.29</v>
      </c>
      <c r="HE24" s="198"/>
      <c r="HF24" s="198"/>
      <c r="HG24" s="198"/>
      <c r="HI24" s="189">
        <v>40498</v>
      </c>
      <c r="HJ24" s="189"/>
      <c r="HL24" s="190" t="s">
        <v>482</v>
      </c>
      <c r="HM24" s="190"/>
      <c r="HN24" s="190"/>
      <c r="HO24" s="190"/>
      <c r="HU24" s="186" t="s">
        <v>483</v>
      </c>
      <c r="HV24" s="186"/>
      <c r="HW24" s="186"/>
      <c r="HX24" s="186"/>
      <c r="IB24" s="198">
        <v>0</v>
      </c>
      <c r="IC24" s="198"/>
      <c r="IE24" s="188">
        <v>7449.2</v>
      </c>
      <c r="IF24" s="188"/>
      <c r="IG24" s="188"/>
      <c r="IH24" s="188">
        <v>0</v>
      </c>
      <c r="II24" s="188"/>
      <c r="IJ24" s="188"/>
      <c r="IK24" s="188"/>
      <c r="IL24" s="188"/>
      <c r="IN24" s="198">
        <v>7449.2</v>
      </c>
      <c r="IO24" s="198"/>
      <c r="IP24" s="198"/>
      <c r="IQ24" s="198"/>
    </row>
    <row r="25" spans="1:251" ht="10.15" hidden="1" customHeight="1">
      <c r="A25" s="189">
        <v>1136</v>
      </c>
      <c r="B25" s="189"/>
      <c r="D25" s="190" t="s">
        <v>478</v>
      </c>
      <c r="E25" s="190"/>
      <c r="F25" s="190"/>
      <c r="G25" s="190"/>
      <c r="M25" s="186" t="s">
        <v>479</v>
      </c>
      <c r="N25" s="186"/>
      <c r="O25" s="186"/>
      <c r="P25" s="186"/>
      <c r="T25" s="198">
        <v>41470796.799999997</v>
      </c>
      <c r="U25" s="198"/>
      <c r="W25" s="188">
        <v>0</v>
      </c>
      <c r="X25" s="188"/>
      <c r="Y25" s="188"/>
      <c r="Z25" s="188">
        <v>0</v>
      </c>
      <c r="AA25" s="188"/>
      <c r="AB25" s="188"/>
      <c r="AC25" s="188"/>
      <c r="AD25" s="188"/>
      <c r="AF25" s="198">
        <v>41470796.799999997</v>
      </c>
      <c r="AG25" s="198"/>
      <c r="AH25" s="198"/>
      <c r="AI25" s="198"/>
      <c r="AK25" s="191">
        <v>1086</v>
      </c>
      <c r="AL25" s="191"/>
      <c r="AN25" s="192" t="s">
        <v>484</v>
      </c>
      <c r="AO25" s="192"/>
      <c r="AP25" s="192"/>
      <c r="AQ25" s="192"/>
      <c r="AV25" s="193" t="s">
        <v>461</v>
      </c>
      <c r="AW25" s="193"/>
      <c r="AX25" s="193"/>
      <c r="AY25" s="193"/>
      <c r="AZ25" s="193"/>
      <c r="BD25" s="194">
        <v>227379.34</v>
      </c>
      <c r="BE25" s="194"/>
      <c r="BG25" s="195">
        <v>0</v>
      </c>
      <c r="BH25" s="195"/>
      <c r="BI25" s="195"/>
      <c r="BJ25" s="195">
        <v>0</v>
      </c>
      <c r="BK25" s="195"/>
      <c r="BL25" s="195"/>
      <c r="BM25" s="195"/>
      <c r="BN25" s="195"/>
      <c r="BP25" s="194">
        <v>227379.34</v>
      </c>
      <c r="BQ25" s="194"/>
      <c r="BR25" s="194"/>
      <c r="BS25" s="194"/>
      <c r="BU25" s="189">
        <v>1136</v>
      </c>
      <c r="BV25" s="189"/>
      <c r="BX25" s="190" t="s">
        <v>478</v>
      </c>
      <c r="BY25" s="190"/>
      <c r="BZ25" s="190"/>
      <c r="CA25" s="190"/>
      <c r="CG25" s="186" t="s">
        <v>479</v>
      </c>
      <c r="CH25" s="186"/>
      <c r="CI25" s="186"/>
      <c r="CJ25" s="186"/>
      <c r="CN25" s="198">
        <v>41470796.799999997</v>
      </c>
      <c r="CO25" s="198"/>
      <c r="CQ25" s="188">
        <v>0</v>
      </c>
      <c r="CR25" s="188"/>
      <c r="CS25" s="188"/>
      <c r="CT25" s="188">
        <v>0</v>
      </c>
      <c r="CU25" s="188"/>
      <c r="CV25" s="188"/>
      <c r="CW25" s="188"/>
      <c r="CX25" s="188"/>
      <c r="CZ25" s="198">
        <v>41470796.799999997</v>
      </c>
      <c r="DA25" s="198"/>
      <c r="DB25" s="198"/>
      <c r="DC25" s="198"/>
      <c r="DE25" s="189">
        <v>40645</v>
      </c>
      <c r="DF25" s="189"/>
      <c r="DH25" s="190" t="s">
        <v>464</v>
      </c>
      <c r="DI25" s="190"/>
      <c r="DJ25" s="190"/>
      <c r="DK25" s="190"/>
      <c r="DQ25" s="186" t="s">
        <v>465</v>
      </c>
      <c r="DR25" s="186"/>
      <c r="DS25" s="186"/>
      <c r="DT25" s="186"/>
      <c r="DX25" s="198">
        <v>348712.5</v>
      </c>
      <c r="DY25" s="198"/>
      <c r="EA25" s="188">
        <v>290372.64</v>
      </c>
      <c r="EB25" s="188"/>
      <c r="EC25" s="188"/>
      <c r="ED25" s="188">
        <v>0</v>
      </c>
      <c r="EE25" s="188"/>
      <c r="EF25" s="188"/>
      <c r="EG25" s="188"/>
      <c r="EH25" s="188"/>
      <c r="EJ25" s="198">
        <v>639085.14</v>
      </c>
      <c r="EK25" s="198"/>
      <c r="EL25" s="198"/>
      <c r="EM25" s="198"/>
      <c r="EO25" s="189">
        <v>40645</v>
      </c>
      <c r="EP25" s="189"/>
      <c r="ER25" s="190" t="s">
        <v>464</v>
      </c>
      <c r="ES25" s="190"/>
      <c r="ET25" s="190"/>
      <c r="EU25" s="190"/>
      <c r="FA25" s="186" t="s">
        <v>465</v>
      </c>
      <c r="FB25" s="186"/>
      <c r="FC25" s="186"/>
      <c r="FD25" s="186"/>
      <c r="FH25" s="198">
        <v>639085.14</v>
      </c>
      <c r="FI25" s="198"/>
      <c r="FK25" s="188">
        <v>290372.64</v>
      </c>
      <c r="FL25" s="188"/>
      <c r="FM25" s="188"/>
      <c r="FN25" s="188">
        <v>0</v>
      </c>
      <c r="FO25" s="188"/>
      <c r="FP25" s="188"/>
      <c r="FQ25" s="188"/>
      <c r="FR25" s="188"/>
      <c r="FT25" s="198">
        <v>929457.78</v>
      </c>
      <c r="FU25" s="198"/>
      <c r="FV25" s="198"/>
      <c r="FW25" s="198"/>
      <c r="FY25" s="189">
        <v>40503</v>
      </c>
      <c r="FZ25" s="189"/>
      <c r="GB25" s="190" t="s">
        <v>466</v>
      </c>
      <c r="GC25" s="190"/>
      <c r="GD25" s="190"/>
      <c r="GE25" s="190"/>
      <c r="GK25" s="186" t="s">
        <v>467</v>
      </c>
      <c r="GL25" s="186"/>
      <c r="GM25" s="186"/>
      <c r="GN25" s="186"/>
      <c r="GR25" s="198">
        <v>35192</v>
      </c>
      <c r="GS25" s="198"/>
      <c r="GU25" s="188">
        <v>0</v>
      </c>
      <c r="GV25" s="188"/>
      <c r="GW25" s="188"/>
      <c r="GX25" s="188">
        <v>0</v>
      </c>
      <c r="GY25" s="188"/>
      <c r="GZ25" s="188"/>
      <c r="HA25" s="188"/>
      <c r="HB25" s="188"/>
      <c r="HD25" s="198">
        <v>35192</v>
      </c>
      <c r="HE25" s="198"/>
      <c r="HF25" s="198"/>
      <c r="HG25" s="198"/>
      <c r="HI25" s="189">
        <v>40501</v>
      </c>
      <c r="HJ25" s="189"/>
      <c r="HL25" s="190" t="s">
        <v>485</v>
      </c>
      <c r="HM25" s="190"/>
      <c r="HN25" s="190"/>
      <c r="HO25" s="190"/>
      <c r="HU25" s="186" t="s">
        <v>486</v>
      </c>
      <c r="HV25" s="186"/>
      <c r="HW25" s="186"/>
      <c r="HX25" s="186"/>
      <c r="IB25" s="198">
        <v>0</v>
      </c>
      <c r="IC25" s="198"/>
      <c r="IE25" s="188">
        <v>7946.41</v>
      </c>
      <c r="IF25" s="188"/>
      <c r="IG25" s="188"/>
      <c r="IH25" s="188">
        <v>0</v>
      </c>
      <c r="II25" s="188"/>
      <c r="IJ25" s="188"/>
      <c r="IK25" s="188"/>
      <c r="IL25" s="188"/>
      <c r="IN25" s="198">
        <v>7946.41</v>
      </c>
      <c r="IO25" s="198"/>
      <c r="IP25" s="198"/>
      <c r="IQ25" s="198"/>
    </row>
    <row r="26" spans="1:251" ht="10.15" hidden="1" customHeight="1">
      <c r="A26" s="191">
        <v>1086</v>
      </c>
      <c r="B26" s="191"/>
      <c r="D26" s="192" t="s">
        <v>484</v>
      </c>
      <c r="E26" s="192"/>
      <c r="F26" s="192"/>
      <c r="G26" s="192"/>
      <c r="L26" s="193" t="s">
        <v>461</v>
      </c>
      <c r="M26" s="193"/>
      <c r="N26" s="193"/>
      <c r="O26" s="193"/>
      <c r="P26" s="193"/>
      <c r="T26" s="194">
        <v>196402.31</v>
      </c>
      <c r="U26" s="194"/>
      <c r="W26" s="195">
        <v>234303.83</v>
      </c>
      <c r="X26" s="195"/>
      <c r="Y26" s="195"/>
      <c r="Z26" s="195">
        <v>203326.8</v>
      </c>
      <c r="AA26" s="195"/>
      <c r="AB26" s="195"/>
      <c r="AC26" s="195"/>
      <c r="AD26" s="195"/>
      <c r="AF26" s="194">
        <v>227379.34</v>
      </c>
      <c r="AG26" s="194"/>
      <c r="AH26" s="194"/>
      <c r="AI26" s="194"/>
      <c r="AK26" s="189">
        <v>40653</v>
      </c>
      <c r="AL26" s="189"/>
      <c r="AN26" s="190" t="s">
        <v>487</v>
      </c>
      <c r="AO26" s="190"/>
      <c r="AP26" s="190"/>
      <c r="AQ26" s="190"/>
      <c r="AW26" s="186" t="s">
        <v>463</v>
      </c>
      <c r="AX26" s="186"/>
      <c r="AY26" s="186"/>
      <c r="AZ26" s="186"/>
      <c r="BD26" s="198">
        <v>4510</v>
      </c>
      <c r="BE26" s="198"/>
      <c r="BG26" s="188">
        <v>0</v>
      </c>
      <c r="BH26" s="188"/>
      <c r="BI26" s="188"/>
      <c r="BJ26" s="188">
        <v>0</v>
      </c>
      <c r="BK26" s="188"/>
      <c r="BL26" s="188"/>
      <c r="BM26" s="188"/>
      <c r="BN26" s="188"/>
      <c r="BP26" s="198">
        <v>4510</v>
      </c>
      <c r="BQ26" s="198"/>
      <c r="BR26" s="198"/>
      <c r="BS26" s="198"/>
      <c r="BU26" s="191">
        <v>1086</v>
      </c>
      <c r="BV26" s="191"/>
      <c r="BX26" s="192" t="s">
        <v>484</v>
      </c>
      <c r="BY26" s="192"/>
      <c r="BZ26" s="192"/>
      <c r="CA26" s="192"/>
      <c r="CF26" s="193" t="s">
        <v>461</v>
      </c>
      <c r="CG26" s="193"/>
      <c r="CH26" s="193"/>
      <c r="CI26" s="193"/>
      <c r="CJ26" s="193"/>
      <c r="CN26" s="194">
        <v>227379.34</v>
      </c>
      <c r="CO26" s="194"/>
      <c r="CQ26" s="195">
        <v>0</v>
      </c>
      <c r="CR26" s="195"/>
      <c r="CS26" s="195"/>
      <c r="CT26" s="195">
        <v>0</v>
      </c>
      <c r="CU26" s="195"/>
      <c r="CV26" s="195"/>
      <c r="CW26" s="195"/>
      <c r="CX26" s="195"/>
      <c r="CZ26" s="194">
        <v>227379.34</v>
      </c>
      <c r="DA26" s="194"/>
      <c r="DB26" s="194"/>
      <c r="DC26" s="194"/>
      <c r="DE26" s="189">
        <v>40817</v>
      </c>
      <c r="DF26" s="189"/>
      <c r="DH26" s="190" t="s">
        <v>468</v>
      </c>
      <c r="DI26" s="190"/>
      <c r="DJ26" s="190"/>
      <c r="DK26" s="190"/>
      <c r="DQ26" s="186" t="s">
        <v>469</v>
      </c>
      <c r="DR26" s="186"/>
      <c r="DS26" s="186"/>
      <c r="DT26" s="186"/>
      <c r="DX26" s="198">
        <v>4333.41</v>
      </c>
      <c r="DY26" s="198"/>
      <c r="EA26" s="188">
        <v>0</v>
      </c>
      <c r="EB26" s="188"/>
      <c r="EC26" s="188"/>
      <c r="ED26" s="188">
        <v>0</v>
      </c>
      <c r="EE26" s="188"/>
      <c r="EF26" s="188"/>
      <c r="EG26" s="188"/>
      <c r="EH26" s="188"/>
      <c r="EJ26" s="198">
        <v>4333.41</v>
      </c>
      <c r="EK26" s="198"/>
      <c r="EL26" s="198"/>
      <c r="EM26" s="198"/>
      <c r="EO26" s="189">
        <v>40815</v>
      </c>
      <c r="EP26" s="189"/>
      <c r="ER26" s="190" t="s">
        <v>488</v>
      </c>
      <c r="ES26" s="190"/>
      <c r="ET26" s="190"/>
      <c r="EU26" s="190"/>
      <c r="FA26" s="186" t="s">
        <v>489</v>
      </c>
      <c r="FB26" s="186"/>
      <c r="FC26" s="186"/>
      <c r="FD26" s="186"/>
      <c r="FH26" s="198">
        <v>0</v>
      </c>
      <c r="FI26" s="198"/>
      <c r="FK26" s="188">
        <v>189.3</v>
      </c>
      <c r="FL26" s="188"/>
      <c r="FM26" s="188"/>
      <c r="FN26" s="188">
        <v>0</v>
      </c>
      <c r="FO26" s="188"/>
      <c r="FP26" s="188"/>
      <c r="FQ26" s="188"/>
      <c r="FR26" s="188"/>
      <c r="FT26" s="198">
        <v>189.3</v>
      </c>
      <c r="FU26" s="198"/>
      <c r="FV26" s="198"/>
      <c r="FW26" s="198"/>
      <c r="FY26" s="189">
        <v>40542</v>
      </c>
      <c r="FZ26" s="189"/>
      <c r="GB26" s="190" t="s">
        <v>490</v>
      </c>
      <c r="GC26" s="190"/>
      <c r="GD26" s="190"/>
      <c r="GE26" s="190"/>
      <c r="GK26" s="186" t="s">
        <v>491</v>
      </c>
      <c r="GL26" s="186"/>
      <c r="GM26" s="186"/>
      <c r="GN26" s="186"/>
      <c r="GR26" s="198">
        <v>0</v>
      </c>
      <c r="GS26" s="198"/>
      <c r="GU26" s="188">
        <v>7982</v>
      </c>
      <c r="GV26" s="188"/>
      <c r="GW26" s="188"/>
      <c r="GX26" s="188">
        <v>0</v>
      </c>
      <c r="GY26" s="188"/>
      <c r="GZ26" s="188"/>
      <c r="HA26" s="188"/>
      <c r="HB26" s="188"/>
      <c r="HD26" s="198">
        <v>7982</v>
      </c>
      <c r="HE26" s="198"/>
      <c r="HF26" s="198"/>
      <c r="HG26" s="198"/>
      <c r="HI26" s="189">
        <v>40502</v>
      </c>
      <c r="HJ26" s="189"/>
      <c r="HL26" s="190" t="s">
        <v>480</v>
      </c>
      <c r="HM26" s="190"/>
      <c r="HN26" s="190"/>
      <c r="HO26" s="190"/>
      <c r="HU26" s="186" t="s">
        <v>481</v>
      </c>
      <c r="HV26" s="186"/>
      <c r="HW26" s="186"/>
      <c r="HX26" s="186"/>
      <c r="IB26" s="198">
        <v>45018.29</v>
      </c>
      <c r="IC26" s="198"/>
      <c r="IE26" s="188">
        <v>44191.88</v>
      </c>
      <c r="IF26" s="188"/>
      <c r="IG26" s="188"/>
      <c r="IH26" s="188">
        <v>0</v>
      </c>
      <c r="II26" s="188"/>
      <c r="IJ26" s="188"/>
      <c r="IK26" s="188"/>
      <c r="IL26" s="188"/>
      <c r="IN26" s="198">
        <v>89210.17</v>
      </c>
      <c r="IO26" s="198"/>
      <c r="IP26" s="198"/>
      <c r="IQ26" s="198"/>
    </row>
    <row r="27" spans="1:251" ht="10.15" hidden="1" customHeight="1">
      <c r="A27" s="189">
        <v>1087</v>
      </c>
      <c r="B27" s="189"/>
      <c r="D27" s="190" t="s">
        <v>492</v>
      </c>
      <c r="E27" s="190"/>
      <c r="F27" s="190"/>
      <c r="G27" s="190"/>
      <c r="M27" s="186" t="s">
        <v>493</v>
      </c>
      <c r="N27" s="186"/>
      <c r="O27" s="186"/>
      <c r="P27" s="186"/>
      <c r="T27" s="198">
        <v>196402.31</v>
      </c>
      <c r="U27" s="198"/>
      <c r="W27" s="188">
        <v>0</v>
      </c>
      <c r="X27" s="188"/>
      <c r="Y27" s="188"/>
      <c r="Z27" s="188">
        <v>196402.31</v>
      </c>
      <c r="AA27" s="188"/>
      <c r="AB27" s="188"/>
      <c r="AC27" s="188"/>
      <c r="AD27" s="188"/>
      <c r="AF27" s="198">
        <v>0</v>
      </c>
      <c r="AG27" s="198"/>
      <c r="AH27" s="198"/>
      <c r="AI27" s="198"/>
      <c r="AK27" s="189">
        <v>40654</v>
      </c>
      <c r="AL27" s="189"/>
      <c r="AN27" s="190" t="s">
        <v>494</v>
      </c>
      <c r="AO27" s="190"/>
      <c r="AP27" s="190"/>
      <c r="AQ27" s="190"/>
      <c r="AW27" s="186" t="s">
        <v>495</v>
      </c>
      <c r="AX27" s="186"/>
      <c r="AY27" s="186"/>
      <c r="AZ27" s="186"/>
      <c r="BD27" s="198">
        <v>6674.8</v>
      </c>
      <c r="BE27" s="198"/>
      <c r="BG27" s="188">
        <v>0</v>
      </c>
      <c r="BH27" s="188"/>
      <c r="BI27" s="188"/>
      <c r="BJ27" s="188">
        <v>0</v>
      </c>
      <c r="BK27" s="188"/>
      <c r="BL27" s="188"/>
      <c r="BM27" s="188"/>
      <c r="BN27" s="188"/>
      <c r="BP27" s="198">
        <v>6674.8</v>
      </c>
      <c r="BQ27" s="198"/>
      <c r="BR27" s="198"/>
      <c r="BS27" s="198"/>
      <c r="BU27" s="189">
        <v>40653</v>
      </c>
      <c r="BV27" s="189"/>
      <c r="BX27" s="190" t="s">
        <v>487</v>
      </c>
      <c r="BY27" s="190"/>
      <c r="BZ27" s="190"/>
      <c r="CA27" s="190"/>
      <c r="CG27" s="186" t="s">
        <v>463</v>
      </c>
      <c r="CH27" s="186"/>
      <c r="CI27" s="186"/>
      <c r="CJ27" s="186"/>
      <c r="CN27" s="198">
        <v>4510</v>
      </c>
      <c r="CO27" s="198"/>
      <c r="CQ27" s="188">
        <v>0</v>
      </c>
      <c r="CR27" s="188"/>
      <c r="CS27" s="188"/>
      <c r="CT27" s="188">
        <v>0</v>
      </c>
      <c r="CU27" s="188"/>
      <c r="CV27" s="188"/>
      <c r="CW27" s="188"/>
      <c r="CX27" s="188"/>
      <c r="CZ27" s="198">
        <v>4510</v>
      </c>
      <c r="DA27" s="198"/>
      <c r="DB27" s="198"/>
      <c r="DC27" s="198"/>
      <c r="DE27" s="191">
        <v>1075</v>
      </c>
      <c r="DF27" s="191"/>
      <c r="DH27" s="192" t="s">
        <v>472</v>
      </c>
      <c r="DI27" s="192"/>
      <c r="DJ27" s="192"/>
      <c r="DK27" s="192"/>
      <c r="DO27" s="193" t="s">
        <v>473</v>
      </c>
      <c r="DP27" s="193"/>
      <c r="DQ27" s="193"/>
      <c r="DR27" s="193"/>
      <c r="DS27" s="193"/>
      <c r="DT27" s="193"/>
      <c r="DU27" s="193"/>
      <c r="DX27" s="194">
        <v>41704940.299999997</v>
      </c>
      <c r="DY27" s="194"/>
      <c r="EA27" s="195">
        <v>8200.2999999999993</v>
      </c>
      <c r="EB27" s="195"/>
      <c r="EC27" s="195"/>
      <c r="ED27" s="195">
        <v>8614.92</v>
      </c>
      <c r="EE27" s="195"/>
      <c r="EF27" s="195"/>
      <c r="EG27" s="195"/>
      <c r="EH27" s="195"/>
      <c r="EJ27" s="194">
        <v>41704525.68</v>
      </c>
      <c r="EK27" s="194"/>
      <c r="EL27" s="194"/>
      <c r="EM27" s="194"/>
      <c r="EO27" s="189">
        <v>40816</v>
      </c>
      <c r="EP27" s="189"/>
      <c r="ER27" s="190" t="s">
        <v>496</v>
      </c>
      <c r="ES27" s="190"/>
      <c r="ET27" s="190"/>
      <c r="EU27" s="190"/>
      <c r="FA27" s="186" t="s">
        <v>497</v>
      </c>
      <c r="FB27" s="186"/>
      <c r="FC27" s="186"/>
      <c r="FD27" s="186"/>
      <c r="FH27" s="198">
        <v>0</v>
      </c>
      <c r="FI27" s="198"/>
      <c r="FK27" s="188">
        <v>12278.61</v>
      </c>
      <c r="FL27" s="188"/>
      <c r="FM27" s="188"/>
      <c r="FN27" s="188">
        <v>0</v>
      </c>
      <c r="FO27" s="188"/>
      <c r="FP27" s="188"/>
      <c r="FQ27" s="188"/>
      <c r="FR27" s="188"/>
      <c r="FT27" s="198">
        <v>12278.61</v>
      </c>
      <c r="FU27" s="198"/>
      <c r="FV27" s="198"/>
      <c r="FW27" s="198"/>
      <c r="FY27" s="189">
        <v>40545</v>
      </c>
      <c r="FZ27" s="189"/>
      <c r="GB27" s="190" t="s">
        <v>498</v>
      </c>
      <c r="GC27" s="190"/>
      <c r="GD27" s="190"/>
      <c r="GE27" s="190"/>
      <c r="GK27" s="186" t="s">
        <v>499</v>
      </c>
      <c r="GL27" s="186"/>
      <c r="GM27" s="186"/>
      <c r="GN27" s="186"/>
      <c r="GR27" s="198">
        <v>0</v>
      </c>
      <c r="GS27" s="198"/>
      <c r="GU27" s="188">
        <v>7013.6</v>
      </c>
      <c r="GV27" s="188"/>
      <c r="GW27" s="188"/>
      <c r="GX27" s="188">
        <v>0</v>
      </c>
      <c r="GY27" s="188"/>
      <c r="GZ27" s="188"/>
      <c r="HA27" s="188"/>
      <c r="HB27" s="188"/>
      <c r="HD27" s="198">
        <v>7013.6</v>
      </c>
      <c r="HE27" s="198"/>
      <c r="HF27" s="198"/>
      <c r="HG27" s="198"/>
      <c r="HI27" s="189">
        <v>40503</v>
      </c>
      <c r="HJ27" s="189"/>
      <c r="HL27" s="190" t="s">
        <v>466</v>
      </c>
      <c r="HM27" s="190"/>
      <c r="HN27" s="190"/>
      <c r="HO27" s="190"/>
      <c r="HU27" s="186" t="s">
        <v>467</v>
      </c>
      <c r="HV27" s="186"/>
      <c r="HW27" s="186"/>
      <c r="HX27" s="186"/>
      <c r="IB27" s="198">
        <v>35192</v>
      </c>
      <c r="IC27" s="198"/>
      <c r="IE27" s="188">
        <v>51534</v>
      </c>
      <c r="IF27" s="188"/>
      <c r="IG27" s="188"/>
      <c r="IH27" s="188">
        <v>0</v>
      </c>
      <c r="II27" s="188"/>
      <c r="IJ27" s="188"/>
      <c r="IK27" s="188"/>
      <c r="IL27" s="188"/>
      <c r="IN27" s="198">
        <v>86726</v>
      </c>
      <c r="IO27" s="198"/>
      <c r="IP27" s="198"/>
      <c r="IQ27" s="198"/>
    </row>
    <row r="28" spans="1:251" ht="10.15" hidden="1" customHeight="1">
      <c r="A28" s="189">
        <v>40653</v>
      </c>
      <c r="B28" s="189"/>
      <c r="D28" s="190" t="s">
        <v>487</v>
      </c>
      <c r="E28" s="190"/>
      <c r="F28" s="190"/>
      <c r="G28" s="190"/>
      <c r="M28" s="186" t="s">
        <v>463</v>
      </c>
      <c r="N28" s="186"/>
      <c r="O28" s="186"/>
      <c r="P28" s="186"/>
      <c r="T28" s="198">
        <v>0</v>
      </c>
      <c r="U28" s="198"/>
      <c r="W28" s="188">
        <v>4510</v>
      </c>
      <c r="X28" s="188"/>
      <c r="Y28" s="188"/>
      <c r="Z28" s="188">
        <v>0</v>
      </c>
      <c r="AA28" s="188"/>
      <c r="AB28" s="188"/>
      <c r="AC28" s="188"/>
      <c r="AD28" s="188"/>
      <c r="AF28" s="198">
        <v>4510</v>
      </c>
      <c r="AG28" s="198"/>
      <c r="AH28" s="198"/>
      <c r="AI28" s="198"/>
      <c r="AK28" s="189">
        <v>40655</v>
      </c>
      <c r="AL28" s="189"/>
      <c r="AN28" s="190" t="s">
        <v>500</v>
      </c>
      <c r="AO28" s="190"/>
      <c r="AP28" s="190"/>
      <c r="AQ28" s="190"/>
      <c r="AW28" s="186" t="s">
        <v>501</v>
      </c>
      <c r="AX28" s="186"/>
      <c r="AY28" s="186"/>
      <c r="AZ28" s="186"/>
      <c r="BD28" s="198">
        <v>491.68</v>
      </c>
      <c r="BE28" s="198"/>
      <c r="BG28" s="188">
        <v>0</v>
      </c>
      <c r="BH28" s="188"/>
      <c r="BI28" s="188"/>
      <c r="BJ28" s="188">
        <v>0</v>
      </c>
      <c r="BK28" s="188"/>
      <c r="BL28" s="188"/>
      <c r="BM28" s="188"/>
      <c r="BN28" s="188"/>
      <c r="BP28" s="198">
        <v>491.68</v>
      </c>
      <c r="BQ28" s="198"/>
      <c r="BR28" s="198"/>
      <c r="BS28" s="198"/>
      <c r="BU28" s="189">
        <v>40654</v>
      </c>
      <c r="BV28" s="189"/>
      <c r="BX28" s="190" t="s">
        <v>494</v>
      </c>
      <c r="BY28" s="190"/>
      <c r="BZ28" s="190"/>
      <c r="CA28" s="190"/>
      <c r="CG28" s="186" t="s">
        <v>495</v>
      </c>
      <c r="CH28" s="186"/>
      <c r="CI28" s="186"/>
      <c r="CJ28" s="186"/>
      <c r="CN28" s="198">
        <v>6674.8</v>
      </c>
      <c r="CO28" s="198"/>
      <c r="CQ28" s="188">
        <v>0</v>
      </c>
      <c r="CR28" s="188"/>
      <c r="CS28" s="188"/>
      <c r="CT28" s="188">
        <v>0</v>
      </c>
      <c r="CU28" s="188"/>
      <c r="CV28" s="188"/>
      <c r="CW28" s="188"/>
      <c r="CX28" s="188"/>
      <c r="CZ28" s="198">
        <v>6674.8</v>
      </c>
      <c r="DA28" s="198"/>
      <c r="DB28" s="198"/>
      <c r="DC28" s="198"/>
      <c r="DE28" s="191">
        <v>1076</v>
      </c>
      <c r="DF28" s="191"/>
      <c r="DH28" s="192" t="s">
        <v>474</v>
      </c>
      <c r="DI28" s="192"/>
      <c r="DJ28" s="192"/>
      <c r="DK28" s="192"/>
      <c r="DP28" s="193" t="s">
        <v>475</v>
      </c>
      <c r="DQ28" s="193"/>
      <c r="DR28" s="193"/>
      <c r="DS28" s="193"/>
      <c r="DT28" s="193"/>
      <c r="DX28" s="194">
        <v>41470796.799999997</v>
      </c>
      <c r="DY28" s="194"/>
      <c r="EA28" s="195">
        <v>0</v>
      </c>
      <c r="EB28" s="195"/>
      <c r="EC28" s="195"/>
      <c r="ED28" s="195">
        <v>0</v>
      </c>
      <c r="EE28" s="195"/>
      <c r="EF28" s="195"/>
      <c r="EG28" s="195"/>
      <c r="EH28" s="195"/>
      <c r="EJ28" s="194">
        <v>41470796.799999997</v>
      </c>
      <c r="EK28" s="194"/>
      <c r="EL28" s="194"/>
      <c r="EM28" s="194"/>
      <c r="EO28" s="189">
        <v>40817</v>
      </c>
      <c r="EP28" s="189"/>
      <c r="ER28" s="190" t="s">
        <v>468</v>
      </c>
      <c r="ES28" s="190"/>
      <c r="ET28" s="190"/>
      <c r="EU28" s="190"/>
      <c r="FA28" s="186" t="s">
        <v>469</v>
      </c>
      <c r="FB28" s="186"/>
      <c r="FC28" s="186"/>
      <c r="FD28" s="186"/>
      <c r="FH28" s="198">
        <v>4333.41</v>
      </c>
      <c r="FI28" s="198"/>
      <c r="FK28" s="188">
        <v>0</v>
      </c>
      <c r="FL28" s="188"/>
      <c r="FM28" s="188"/>
      <c r="FN28" s="188">
        <v>0</v>
      </c>
      <c r="FO28" s="188"/>
      <c r="FP28" s="188"/>
      <c r="FQ28" s="188"/>
      <c r="FR28" s="188"/>
      <c r="FT28" s="198">
        <v>4333.41</v>
      </c>
      <c r="FU28" s="198"/>
      <c r="FV28" s="198"/>
      <c r="FW28" s="198"/>
      <c r="FY28" s="189">
        <v>40547</v>
      </c>
      <c r="FZ28" s="189"/>
      <c r="GB28" s="190" t="s">
        <v>502</v>
      </c>
      <c r="GC28" s="190"/>
      <c r="GD28" s="190"/>
      <c r="GE28" s="190"/>
      <c r="GK28" s="186" t="s">
        <v>503</v>
      </c>
      <c r="GL28" s="186"/>
      <c r="GM28" s="186"/>
      <c r="GN28" s="186"/>
      <c r="GR28" s="198">
        <v>0</v>
      </c>
      <c r="GS28" s="198"/>
      <c r="GU28" s="188">
        <v>335</v>
      </c>
      <c r="GV28" s="188"/>
      <c r="GW28" s="188"/>
      <c r="GX28" s="188">
        <v>0</v>
      </c>
      <c r="GY28" s="188"/>
      <c r="GZ28" s="188"/>
      <c r="HA28" s="188"/>
      <c r="HB28" s="188"/>
      <c r="HD28" s="198">
        <v>335</v>
      </c>
      <c r="HE28" s="198"/>
      <c r="HF28" s="198"/>
      <c r="HG28" s="198"/>
      <c r="HI28" s="189">
        <v>40542</v>
      </c>
      <c r="HJ28" s="189"/>
      <c r="HL28" s="190" t="s">
        <v>490</v>
      </c>
      <c r="HM28" s="190"/>
      <c r="HN28" s="190"/>
      <c r="HO28" s="190"/>
      <c r="HU28" s="186" t="s">
        <v>491</v>
      </c>
      <c r="HV28" s="186"/>
      <c r="HW28" s="186"/>
      <c r="HX28" s="186"/>
      <c r="IB28" s="198">
        <v>7982</v>
      </c>
      <c r="IC28" s="198"/>
      <c r="IE28" s="188">
        <v>0</v>
      </c>
      <c r="IF28" s="188"/>
      <c r="IG28" s="188"/>
      <c r="IH28" s="188">
        <v>0</v>
      </c>
      <c r="II28" s="188"/>
      <c r="IJ28" s="188"/>
      <c r="IK28" s="188"/>
      <c r="IL28" s="188"/>
      <c r="IN28" s="198">
        <v>7982</v>
      </c>
      <c r="IO28" s="198"/>
      <c r="IP28" s="198"/>
      <c r="IQ28" s="198"/>
    </row>
    <row r="29" spans="1:251" ht="10.15" hidden="1" customHeight="1">
      <c r="A29" s="189">
        <v>40654</v>
      </c>
      <c r="B29" s="189"/>
      <c r="D29" s="190" t="s">
        <v>494</v>
      </c>
      <c r="E29" s="190"/>
      <c r="F29" s="190"/>
      <c r="G29" s="190"/>
      <c r="M29" s="186" t="s">
        <v>495</v>
      </c>
      <c r="N29" s="186"/>
      <c r="O29" s="186"/>
      <c r="P29" s="186"/>
      <c r="T29" s="198">
        <v>0</v>
      </c>
      <c r="U29" s="198"/>
      <c r="W29" s="188">
        <v>6674.8</v>
      </c>
      <c r="X29" s="188"/>
      <c r="Y29" s="188"/>
      <c r="Z29" s="188">
        <v>0</v>
      </c>
      <c r="AA29" s="188"/>
      <c r="AB29" s="188"/>
      <c r="AC29" s="188"/>
      <c r="AD29" s="188"/>
      <c r="AF29" s="198">
        <v>6674.8</v>
      </c>
      <c r="AG29" s="198"/>
      <c r="AH29" s="198"/>
      <c r="AI29" s="198"/>
      <c r="AK29" s="189">
        <v>40656</v>
      </c>
      <c r="AL29" s="189"/>
      <c r="AN29" s="190" t="s">
        <v>504</v>
      </c>
      <c r="AO29" s="190"/>
      <c r="AP29" s="190"/>
      <c r="AQ29" s="190"/>
      <c r="AW29" s="186" t="s">
        <v>505</v>
      </c>
      <c r="AX29" s="186"/>
      <c r="AY29" s="186"/>
      <c r="AZ29" s="186"/>
      <c r="BD29" s="198">
        <v>135800</v>
      </c>
      <c r="BE29" s="198"/>
      <c r="BG29" s="188">
        <v>0</v>
      </c>
      <c r="BH29" s="188"/>
      <c r="BI29" s="188"/>
      <c r="BJ29" s="188">
        <v>0</v>
      </c>
      <c r="BK29" s="188"/>
      <c r="BL29" s="188"/>
      <c r="BM29" s="188"/>
      <c r="BN29" s="188"/>
      <c r="BP29" s="198">
        <v>135800</v>
      </c>
      <c r="BQ29" s="198"/>
      <c r="BR29" s="198"/>
      <c r="BS29" s="198"/>
      <c r="BU29" s="189">
        <v>40655</v>
      </c>
      <c r="BV29" s="189"/>
      <c r="BX29" s="190" t="s">
        <v>500</v>
      </c>
      <c r="BY29" s="190"/>
      <c r="BZ29" s="190"/>
      <c r="CA29" s="190"/>
      <c r="CG29" s="186" t="s">
        <v>501</v>
      </c>
      <c r="CH29" s="186"/>
      <c r="CI29" s="186"/>
      <c r="CJ29" s="186"/>
      <c r="CN29" s="198">
        <v>491.68</v>
      </c>
      <c r="CO29" s="198"/>
      <c r="CQ29" s="188">
        <v>0</v>
      </c>
      <c r="CR29" s="188"/>
      <c r="CS29" s="188"/>
      <c r="CT29" s="188">
        <v>0</v>
      </c>
      <c r="CU29" s="188"/>
      <c r="CV29" s="188"/>
      <c r="CW29" s="188"/>
      <c r="CX29" s="188"/>
      <c r="CZ29" s="198">
        <v>491.68</v>
      </c>
      <c r="DA29" s="198"/>
      <c r="DB29" s="198"/>
      <c r="DC29" s="198"/>
      <c r="DE29" s="189">
        <v>1136</v>
      </c>
      <c r="DF29" s="189"/>
      <c r="DH29" s="190" t="s">
        <v>478</v>
      </c>
      <c r="DI29" s="190"/>
      <c r="DJ29" s="190"/>
      <c r="DK29" s="190"/>
      <c r="DQ29" s="186" t="s">
        <v>479</v>
      </c>
      <c r="DR29" s="186"/>
      <c r="DS29" s="186"/>
      <c r="DT29" s="186"/>
      <c r="DX29" s="198">
        <v>41470796.799999997</v>
      </c>
      <c r="DY29" s="198"/>
      <c r="EA29" s="188">
        <v>0</v>
      </c>
      <c r="EB29" s="188"/>
      <c r="EC29" s="188"/>
      <c r="ED29" s="188">
        <v>0</v>
      </c>
      <c r="EE29" s="188"/>
      <c r="EF29" s="188"/>
      <c r="EG29" s="188"/>
      <c r="EH29" s="188"/>
      <c r="EJ29" s="198">
        <v>41470796.799999997</v>
      </c>
      <c r="EK29" s="198"/>
      <c r="EL29" s="198"/>
      <c r="EM29" s="198"/>
      <c r="EO29" s="189">
        <v>40826</v>
      </c>
      <c r="EP29" s="189"/>
      <c r="ER29" s="190" t="s">
        <v>506</v>
      </c>
      <c r="ES29" s="190"/>
      <c r="ET29" s="190"/>
      <c r="EU29" s="190"/>
      <c r="FA29" s="186" t="s">
        <v>507</v>
      </c>
      <c r="FB29" s="186"/>
      <c r="FC29" s="186"/>
      <c r="FD29" s="186"/>
      <c r="FH29" s="198">
        <v>0</v>
      </c>
      <c r="FI29" s="198"/>
      <c r="FK29" s="188">
        <v>3965.25</v>
      </c>
      <c r="FL29" s="188"/>
      <c r="FM29" s="188"/>
      <c r="FN29" s="188">
        <v>0</v>
      </c>
      <c r="FO29" s="188"/>
      <c r="FP29" s="188"/>
      <c r="FQ29" s="188"/>
      <c r="FR29" s="188"/>
      <c r="FT29" s="198">
        <v>3965.25</v>
      </c>
      <c r="FU29" s="198"/>
      <c r="FV29" s="198"/>
      <c r="FW29" s="198"/>
      <c r="FY29" s="189">
        <v>40552</v>
      </c>
      <c r="FZ29" s="189"/>
      <c r="GB29" s="190" t="s">
        <v>508</v>
      </c>
      <c r="GC29" s="190"/>
      <c r="GD29" s="190"/>
      <c r="GE29" s="190"/>
      <c r="GK29" s="186" t="s">
        <v>509</v>
      </c>
      <c r="GL29" s="186"/>
      <c r="GM29" s="186"/>
      <c r="GN29" s="186"/>
      <c r="GR29" s="198">
        <v>0</v>
      </c>
      <c r="GS29" s="198"/>
      <c r="GU29" s="188">
        <v>28155</v>
      </c>
      <c r="GV29" s="188"/>
      <c r="GW29" s="188"/>
      <c r="GX29" s="188">
        <v>0</v>
      </c>
      <c r="GY29" s="188"/>
      <c r="GZ29" s="188"/>
      <c r="HA29" s="188"/>
      <c r="HB29" s="188"/>
      <c r="HD29" s="198">
        <v>28155</v>
      </c>
      <c r="HE29" s="198"/>
      <c r="HF29" s="198"/>
      <c r="HG29" s="198"/>
      <c r="HI29" s="189">
        <v>40545</v>
      </c>
      <c r="HJ29" s="189"/>
      <c r="HL29" s="190" t="s">
        <v>498</v>
      </c>
      <c r="HM29" s="190"/>
      <c r="HN29" s="190"/>
      <c r="HO29" s="190"/>
      <c r="HU29" s="186" t="s">
        <v>499</v>
      </c>
      <c r="HV29" s="186"/>
      <c r="HW29" s="186"/>
      <c r="HX29" s="186"/>
      <c r="IB29" s="198">
        <v>7013.6</v>
      </c>
      <c r="IC29" s="198"/>
      <c r="IE29" s="188">
        <v>0</v>
      </c>
      <c r="IF29" s="188"/>
      <c r="IG29" s="188"/>
      <c r="IH29" s="188">
        <v>0</v>
      </c>
      <c r="II29" s="188"/>
      <c r="IJ29" s="188"/>
      <c r="IK29" s="188"/>
      <c r="IL29" s="188"/>
      <c r="IN29" s="198">
        <v>7013.6</v>
      </c>
      <c r="IO29" s="198"/>
      <c r="IP29" s="198"/>
      <c r="IQ29" s="198"/>
    </row>
    <row r="30" spans="1:251" ht="10.15" hidden="1" customHeight="1">
      <c r="A30" s="189">
        <v>40655</v>
      </c>
      <c r="B30" s="189"/>
      <c r="D30" s="190" t="s">
        <v>500</v>
      </c>
      <c r="E30" s="190"/>
      <c r="F30" s="190"/>
      <c r="G30" s="190"/>
      <c r="M30" s="186" t="s">
        <v>501</v>
      </c>
      <c r="N30" s="186"/>
      <c r="O30" s="186"/>
      <c r="P30" s="186"/>
      <c r="T30" s="198">
        <v>0</v>
      </c>
      <c r="U30" s="198"/>
      <c r="W30" s="188">
        <v>7416.17</v>
      </c>
      <c r="X30" s="188"/>
      <c r="Y30" s="188"/>
      <c r="Z30" s="188">
        <v>6924.49</v>
      </c>
      <c r="AA30" s="188"/>
      <c r="AB30" s="188"/>
      <c r="AC30" s="188"/>
      <c r="AD30" s="188"/>
      <c r="AF30" s="198">
        <v>491.68</v>
      </c>
      <c r="AG30" s="198"/>
      <c r="AH30" s="198"/>
      <c r="AI30" s="198"/>
      <c r="AK30" s="189">
        <v>40657</v>
      </c>
      <c r="AL30" s="189"/>
      <c r="AN30" s="190" t="s">
        <v>510</v>
      </c>
      <c r="AO30" s="190"/>
      <c r="AP30" s="190"/>
      <c r="AQ30" s="190"/>
      <c r="AW30" s="186" t="s">
        <v>511</v>
      </c>
      <c r="AX30" s="186"/>
      <c r="AY30" s="186"/>
      <c r="AZ30" s="186"/>
      <c r="BD30" s="198">
        <v>1722</v>
      </c>
      <c r="BE30" s="198"/>
      <c r="BG30" s="188">
        <v>0</v>
      </c>
      <c r="BH30" s="188"/>
      <c r="BI30" s="188"/>
      <c r="BJ30" s="188">
        <v>0</v>
      </c>
      <c r="BK30" s="188"/>
      <c r="BL30" s="188"/>
      <c r="BM30" s="188"/>
      <c r="BN30" s="188"/>
      <c r="BP30" s="198">
        <v>1722</v>
      </c>
      <c r="BQ30" s="198"/>
      <c r="BR30" s="198"/>
      <c r="BS30" s="198"/>
      <c r="BU30" s="189">
        <v>40656</v>
      </c>
      <c r="BV30" s="189"/>
      <c r="BX30" s="190" t="s">
        <v>504</v>
      </c>
      <c r="BY30" s="190"/>
      <c r="BZ30" s="190"/>
      <c r="CA30" s="190"/>
      <c r="CG30" s="186" t="s">
        <v>505</v>
      </c>
      <c r="CH30" s="186"/>
      <c r="CI30" s="186"/>
      <c r="CJ30" s="186"/>
      <c r="CN30" s="198">
        <v>135800</v>
      </c>
      <c r="CO30" s="198"/>
      <c r="CQ30" s="188">
        <v>0</v>
      </c>
      <c r="CR30" s="188"/>
      <c r="CS30" s="188"/>
      <c r="CT30" s="188">
        <v>0</v>
      </c>
      <c r="CU30" s="188"/>
      <c r="CV30" s="188"/>
      <c r="CW30" s="188"/>
      <c r="CX30" s="188"/>
      <c r="CZ30" s="198">
        <v>135800</v>
      </c>
      <c r="DA30" s="198"/>
      <c r="DB30" s="198"/>
      <c r="DC30" s="198"/>
      <c r="DE30" s="191">
        <v>1086</v>
      </c>
      <c r="DF30" s="191"/>
      <c r="DH30" s="192" t="s">
        <v>484</v>
      </c>
      <c r="DI30" s="192"/>
      <c r="DJ30" s="192"/>
      <c r="DK30" s="192"/>
      <c r="DP30" s="193" t="s">
        <v>461</v>
      </c>
      <c r="DQ30" s="193"/>
      <c r="DR30" s="193"/>
      <c r="DS30" s="193"/>
      <c r="DT30" s="193"/>
      <c r="DX30" s="194">
        <v>227379.34</v>
      </c>
      <c r="DY30" s="194"/>
      <c r="EA30" s="195">
        <v>0</v>
      </c>
      <c r="EB30" s="195"/>
      <c r="EC30" s="195"/>
      <c r="ED30" s="195">
        <v>0</v>
      </c>
      <c r="EE30" s="195"/>
      <c r="EF30" s="195"/>
      <c r="EG30" s="195"/>
      <c r="EH30" s="195"/>
      <c r="EJ30" s="194">
        <v>227379.34</v>
      </c>
      <c r="EK30" s="194"/>
      <c r="EL30" s="194"/>
      <c r="EM30" s="194"/>
      <c r="EO30" s="191">
        <v>1075</v>
      </c>
      <c r="EP30" s="191"/>
      <c r="ER30" s="192" t="s">
        <v>472</v>
      </c>
      <c r="ES30" s="192"/>
      <c r="ET30" s="192"/>
      <c r="EU30" s="192"/>
      <c r="EY30" s="193" t="s">
        <v>473</v>
      </c>
      <c r="EZ30" s="193"/>
      <c r="FA30" s="193"/>
      <c r="FB30" s="193"/>
      <c r="FC30" s="193"/>
      <c r="FD30" s="193"/>
      <c r="FE30" s="193"/>
      <c r="FH30" s="194">
        <v>41704525.68</v>
      </c>
      <c r="FI30" s="194"/>
      <c r="FK30" s="195">
        <v>58324.45</v>
      </c>
      <c r="FL30" s="195"/>
      <c r="FM30" s="195"/>
      <c r="FN30" s="195">
        <v>55471.51</v>
      </c>
      <c r="FO30" s="195"/>
      <c r="FP30" s="195"/>
      <c r="FQ30" s="195"/>
      <c r="FR30" s="195"/>
      <c r="FT30" s="194">
        <v>41707378.619999997</v>
      </c>
      <c r="FU30" s="194"/>
      <c r="FV30" s="194"/>
      <c r="FW30" s="194"/>
      <c r="FY30" s="189">
        <v>40553</v>
      </c>
      <c r="FZ30" s="189"/>
      <c r="GB30" s="190" t="s">
        <v>512</v>
      </c>
      <c r="GC30" s="190"/>
      <c r="GD30" s="190"/>
      <c r="GE30" s="190"/>
      <c r="GK30" s="186" t="s">
        <v>513</v>
      </c>
      <c r="GL30" s="186"/>
      <c r="GM30" s="186"/>
      <c r="GN30" s="186"/>
      <c r="GR30" s="198">
        <v>0</v>
      </c>
      <c r="GS30" s="198"/>
      <c r="GU30" s="188">
        <v>3290.5</v>
      </c>
      <c r="GV30" s="188"/>
      <c r="GW30" s="188"/>
      <c r="GX30" s="188">
        <v>0</v>
      </c>
      <c r="GY30" s="188"/>
      <c r="GZ30" s="188"/>
      <c r="HA30" s="188"/>
      <c r="HB30" s="188"/>
      <c r="HD30" s="198">
        <v>3290.5</v>
      </c>
      <c r="HE30" s="198"/>
      <c r="HF30" s="198"/>
      <c r="HG30" s="198"/>
      <c r="HI30" s="189">
        <v>40547</v>
      </c>
      <c r="HJ30" s="189"/>
      <c r="HL30" s="190" t="s">
        <v>502</v>
      </c>
      <c r="HM30" s="190"/>
      <c r="HN30" s="190"/>
      <c r="HO30" s="190"/>
      <c r="HU30" s="186" t="s">
        <v>503</v>
      </c>
      <c r="HV30" s="186"/>
      <c r="HW30" s="186"/>
      <c r="HX30" s="186"/>
      <c r="IB30" s="198">
        <v>335</v>
      </c>
      <c r="IC30" s="198"/>
      <c r="IE30" s="188">
        <v>0</v>
      </c>
      <c r="IF30" s="188"/>
      <c r="IG30" s="188"/>
      <c r="IH30" s="188">
        <v>0</v>
      </c>
      <c r="II30" s="188"/>
      <c r="IJ30" s="188"/>
      <c r="IK30" s="188"/>
      <c r="IL30" s="188"/>
      <c r="IN30" s="198">
        <v>335</v>
      </c>
      <c r="IO30" s="198"/>
      <c r="IP30" s="198"/>
      <c r="IQ30" s="198"/>
    </row>
    <row r="31" spans="1:251" ht="10.15" hidden="1" customHeight="1">
      <c r="A31" s="189">
        <v>40656</v>
      </c>
      <c r="B31" s="189"/>
      <c r="D31" s="190" t="s">
        <v>504</v>
      </c>
      <c r="E31" s="190"/>
      <c r="F31" s="190"/>
      <c r="G31" s="190"/>
      <c r="M31" s="186" t="s">
        <v>505</v>
      </c>
      <c r="N31" s="186"/>
      <c r="O31" s="186"/>
      <c r="P31" s="186"/>
      <c r="T31" s="198">
        <v>0</v>
      </c>
      <c r="U31" s="198"/>
      <c r="W31" s="188">
        <v>135800</v>
      </c>
      <c r="X31" s="188"/>
      <c r="Y31" s="188"/>
      <c r="Z31" s="188">
        <v>0</v>
      </c>
      <c r="AA31" s="188"/>
      <c r="AB31" s="188"/>
      <c r="AC31" s="188"/>
      <c r="AD31" s="188"/>
      <c r="AF31" s="198">
        <v>135800</v>
      </c>
      <c r="AG31" s="198"/>
      <c r="AH31" s="198"/>
      <c r="AI31" s="198"/>
      <c r="AK31" s="189">
        <v>40658</v>
      </c>
      <c r="AL31" s="189"/>
      <c r="AN31" s="190" t="s">
        <v>514</v>
      </c>
      <c r="AO31" s="190"/>
      <c r="AP31" s="190"/>
      <c r="AQ31" s="190"/>
      <c r="AW31" s="186" t="s">
        <v>515</v>
      </c>
      <c r="AX31" s="186"/>
      <c r="AY31" s="186"/>
      <c r="AZ31" s="186"/>
      <c r="BD31" s="198">
        <v>0.4</v>
      </c>
      <c r="BE31" s="198"/>
      <c r="BG31" s="188">
        <v>0</v>
      </c>
      <c r="BH31" s="188"/>
      <c r="BI31" s="188"/>
      <c r="BJ31" s="188">
        <v>0</v>
      </c>
      <c r="BK31" s="188"/>
      <c r="BL31" s="188"/>
      <c r="BM31" s="188"/>
      <c r="BN31" s="188"/>
      <c r="BP31" s="198">
        <v>0.4</v>
      </c>
      <c r="BQ31" s="198"/>
      <c r="BR31" s="198"/>
      <c r="BS31" s="198"/>
      <c r="BU31" s="189">
        <v>40657</v>
      </c>
      <c r="BV31" s="189"/>
      <c r="BX31" s="190" t="s">
        <v>510</v>
      </c>
      <c r="BY31" s="190"/>
      <c r="BZ31" s="190"/>
      <c r="CA31" s="190"/>
      <c r="CG31" s="186" t="s">
        <v>511</v>
      </c>
      <c r="CH31" s="186"/>
      <c r="CI31" s="186"/>
      <c r="CJ31" s="186"/>
      <c r="CN31" s="198">
        <v>1722</v>
      </c>
      <c r="CO31" s="198"/>
      <c r="CQ31" s="188">
        <v>0</v>
      </c>
      <c r="CR31" s="188"/>
      <c r="CS31" s="188"/>
      <c r="CT31" s="188">
        <v>0</v>
      </c>
      <c r="CU31" s="188"/>
      <c r="CV31" s="188"/>
      <c r="CW31" s="188"/>
      <c r="CX31" s="188"/>
      <c r="CZ31" s="198">
        <v>1722</v>
      </c>
      <c r="DA31" s="198"/>
      <c r="DB31" s="198"/>
      <c r="DC31" s="198"/>
      <c r="DE31" s="189">
        <v>40653</v>
      </c>
      <c r="DF31" s="189"/>
      <c r="DH31" s="190" t="s">
        <v>487</v>
      </c>
      <c r="DI31" s="190"/>
      <c r="DJ31" s="190"/>
      <c r="DK31" s="190"/>
      <c r="DQ31" s="186" t="s">
        <v>463</v>
      </c>
      <c r="DR31" s="186"/>
      <c r="DS31" s="186"/>
      <c r="DT31" s="186"/>
      <c r="DX31" s="198">
        <v>4510</v>
      </c>
      <c r="DY31" s="198"/>
      <c r="EA31" s="188">
        <v>0</v>
      </c>
      <c r="EB31" s="188"/>
      <c r="EC31" s="188"/>
      <c r="ED31" s="188">
        <v>0</v>
      </c>
      <c r="EE31" s="188"/>
      <c r="EF31" s="188"/>
      <c r="EG31" s="188"/>
      <c r="EH31" s="188"/>
      <c r="EJ31" s="198">
        <v>4510</v>
      </c>
      <c r="EK31" s="198"/>
      <c r="EL31" s="198"/>
      <c r="EM31" s="198"/>
      <c r="EO31" s="191">
        <v>1076</v>
      </c>
      <c r="EP31" s="191"/>
      <c r="ER31" s="192" t="s">
        <v>474</v>
      </c>
      <c r="ES31" s="192"/>
      <c r="ET31" s="192"/>
      <c r="EU31" s="192"/>
      <c r="EZ31" s="193" t="s">
        <v>475</v>
      </c>
      <c r="FA31" s="193"/>
      <c r="FB31" s="193"/>
      <c r="FC31" s="193"/>
      <c r="FD31" s="193"/>
      <c r="FH31" s="194">
        <v>41470796.799999997</v>
      </c>
      <c r="FI31" s="194"/>
      <c r="FK31" s="195">
        <v>0</v>
      </c>
      <c r="FL31" s="195"/>
      <c r="FM31" s="195"/>
      <c r="FN31" s="195">
        <v>0</v>
      </c>
      <c r="FO31" s="195"/>
      <c r="FP31" s="195"/>
      <c r="FQ31" s="195"/>
      <c r="FR31" s="195"/>
      <c r="FT31" s="194">
        <v>41470796.799999997</v>
      </c>
      <c r="FU31" s="194"/>
      <c r="FV31" s="194"/>
      <c r="FW31" s="194"/>
      <c r="FY31" s="189">
        <v>40557</v>
      </c>
      <c r="FZ31" s="189"/>
      <c r="GB31" s="190" t="s">
        <v>516</v>
      </c>
      <c r="GC31" s="190"/>
      <c r="GD31" s="190"/>
      <c r="GE31" s="190"/>
      <c r="GK31" s="186" t="s">
        <v>517</v>
      </c>
      <c r="GL31" s="186"/>
      <c r="GM31" s="186"/>
      <c r="GN31" s="186"/>
      <c r="GR31" s="198">
        <v>0</v>
      </c>
      <c r="GS31" s="198"/>
      <c r="GU31" s="188">
        <v>3900</v>
      </c>
      <c r="GV31" s="188"/>
      <c r="GW31" s="188"/>
      <c r="GX31" s="188">
        <v>0</v>
      </c>
      <c r="GY31" s="188"/>
      <c r="GZ31" s="188"/>
      <c r="HA31" s="188"/>
      <c r="HB31" s="188"/>
      <c r="HD31" s="198">
        <v>3900</v>
      </c>
      <c r="HE31" s="198"/>
      <c r="HF31" s="198"/>
      <c r="HG31" s="198"/>
      <c r="HI31" s="189">
        <v>40549</v>
      </c>
      <c r="HJ31" s="189"/>
      <c r="HL31" s="190" t="s">
        <v>518</v>
      </c>
      <c r="HM31" s="190"/>
      <c r="HN31" s="190"/>
      <c r="HO31" s="190"/>
      <c r="HU31" s="186" t="s">
        <v>519</v>
      </c>
      <c r="HV31" s="186"/>
      <c r="HW31" s="186"/>
      <c r="HX31" s="186"/>
      <c r="IB31" s="198">
        <v>0</v>
      </c>
      <c r="IC31" s="198"/>
      <c r="IE31" s="188">
        <v>14862.47</v>
      </c>
      <c r="IF31" s="188"/>
      <c r="IG31" s="188"/>
      <c r="IH31" s="188">
        <v>0</v>
      </c>
      <c r="II31" s="188"/>
      <c r="IJ31" s="188"/>
      <c r="IK31" s="188"/>
      <c r="IL31" s="188"/>
      <c r="IN31" s="198">
        <v>14862.47</v>
      </c>
      <c r="IO31" s="198"/>
      <c r="IP31" s="198"/>
      <c r="IQ31" s="198"/>
    </row>
    <row r="32" spans="1:251" ht="10.15" hidden="1" customHeight="1">
      <c r="A32" s="189">
        <v>40657</v>
      </c>
      <c r="B32" s="189"/>
      <c r="D32" s="190" t="s">
        <v>510</v>
      </c>
      <c r="E32" s="190"/>
      <c r="F32" s="190"/>
      <c r="G32" s="190"/>
      <c r="M32" s="186" t="s">
        <v>511</v>
      </c>
      <c r="N32" s="186"/>
      <c r="O32" s="186"/>
      <c r="P32" s="186"/>
      <c r="T32" s="198">
        <v>0</v>
      </c>
      <c r="U32" s="198"/>
      <c r="W32" s="188">
        <v>1722</v>
      </c>
      <c r="X32" s="188"/>
      <c r="Y32" s="188"/>
      <c r="Z32" s="188">
        <v>0</v>
      </c>
      <c r="AA32" s="188"/>
      <c r="AB32" s="188"/>
      <c r="AC32" s="188"/>
      <c r="AD32" s="188"/>
      <c r="AF32" s="198">
        <v>1722</v>
      </c>
      <c r="AG32" s="198"/>
      <c r="AH32" s="198"/>
      <c r="AI32" s="198"/>
      <c r="AK32" s="189">
        <v>40660</v>
      </c>
      <c r="AL32" s="189"/>
      <c r="AN32" s="190" t="s">
        <v>520</v>
      </c>
      <c r="AO32" s="190"/>
      <c r="AP32" s="190"/>
      <c r="AQ32" s="190"/>
      <c r="AW32" s="186" t="s">
        <v>521</v>
      </c>
      <c r="AX32" s="186"/>
      <c r="AY32" s="186"/>
      <c r="AZ32" s="186"/>
      <c r="BD32" s="198">
        <v>26938.77</v>
      </c>
      <c r="BE32" s="198"/>
      <c r="BG32" s="188">
        <v>0</v>
      </c>
      <c r="BH32" s="188"/>
      <c r="BI32" s="188"/>
      <c r="BJ32" s="188">
        <v>0</v>
      </c>
      <c r="BK32" s="188"/>
      <c r="BL32" s="188"/>
      <c r="BM32" s="188"/>
      <c r="BN32" s="188"/>
      <c r="BP32" s="198">
        <v>26938.77</v>
      </c>
      <c r="BQ32" s="198"/>
      <c r="BR32" s="198"/>
      <c r="BS32" s="198"/>
      <c r="BU32" s="189">
        <v>40658</v>
      </c>
      <c r="BV32" s="189"/>
      <c r="BX32" s="190" t="s">
        <v>514</v>
      </c>
      <c r="BY32" s="190"/>
      <c r="BZ32" s="190"/>
      <c r="CA32" s="190"/>
      <c r="CG32" s="186" t="s">
        <v>515</v>
      </c>
      <c r="CH32" s="186"/>
      <c r="CI32" s="186"/>
      <c r="CJ32" s="186"/>
      <c r="CN32" s="198">
        <v>0.4</v>
      </c>
      <c r="CO32" s="198"/>
      <c r="CQ32" s="188">
        <v>0</v>
      </c>
      <c r="CR32" s="188"/>
      <c r="CS32" s="188"/>
      <c r="CT32" s="188">
        <v>0</v>
      </c>
      <c r="CU32" s="188"/>
      <c r="CV32" s="188"/>
      <c r="CW32" s="188"/>
      <c r="CX32" s="188"/>
      <c r="CZ32" s="198">
        <v>0.4</v>
      </c>
      <c r="DA32" s="198"/>
      <c r="DB32" s="198"/>
      <c r="DC32" s="198"/>
      <c r="DE32" s="189">
        <v>40654</v>
      </c>
      <c r="DF32" s="189"/>
      <c r="DH32" s="190" t="s">
        <v>494</v>
      </c>
      <c r="DI32" s="190"/>
      <c r="DJ32" s="190"/>
      <c r="DK32" s="190"/>
      <c r="DQ32" s="186" t="s">
        <v>495</v>
      </c>
      <c r="DR32" s="186"/>
      <c r="DS32" s="186"/>
      <c r="DT32" s="186"/>
      <c r="DX32" s="198">
        <v>6674.8</v>
      </c>
      <c r="DY32" s="198"/>
      <c r="EA32" s="188">
        <v>0</v>
      </c>
      <c r="EB32" s="188"/>
      <c r="EC32" s="188"/>
      <c r="ED32" s="188">
        <v>0</v>
      </c>
      <c r="EE32" s="188"/>
      <c r="EF32" s="188"/>
      <c r="EG32" s="188"/>
      <c r="EH32" s="188"/>
      <c r="EJ32" s="198">
        <v>6674.8</v>
      </c>
      <c r="EK32" s="198"/>
      <c r="EL32" s="198"/>
      <c r="EM32" s="198"/>
      <c r="EO32" s="189">
        <v>1136</v>
      </c>
      <c r="EP32" s="189"/>
      <c r="ER32" s="190" t="s">
        <v>478</v>
      </c>
      <c r="ES32" s="190"/>
      <c r="ET32" s="190"/>
      <c r="EU32" s="190"/>
      <c r="FA32" s="186" t="s">
        <v>479</v>
      </c>
      <c r="FB32" s="186"/>
      <c r="FC32" s="186"/>
      <c r="FD32" s="186"/>
      <c r="FH32" s="198">
        <v>41470796.799999997</v>
      </c>
      <c r="FI32" s="198"/>
      <c r="FK32" s="188">
        <v>0</v>
      </c>
      <c r="FL32" s="188"/>
      <c r="FM32" s="188"/>
      <c r="FN32" s="188">
        <v>0</v>
      </c>
      <c r="FO32" s="188"/>
      <c r="FP32" s="188"/>
      <c r="FQ32" s="188"/>
      <c r="FR32" s="188"/>
      <c r="FT32" s="198">
        <v>41470796.799999997</v>
      </c>
      <c r="FU32" s="198"/>
      <c r="FV32" s="198"/>
      <c r="FW32" s="198"/>
      <c r="FY32" s="189">
        <v>40559</v>
      </c>
      <c r="FZ32" s="189"/>
      <c r="GB32" s="190" t="s">
        <v>522</v>
      </c>
      <c r="GC32" s="190"/>
      <c r="GD32" s="190"/>
      <c r="GE32" s="190"/>
      <c r="GK32" s="186" t="s">
        <v>523</v>
      </c>
      <c r="GL32" s="186"/>
      <c r="GM32" s="186"/>
      <c r="GN32" s="186"/>
      <c r="GR32" s="198">
        <v>0</v>
      </c>
      <c r="GS32" s="198"/>
      <c r="GU32" s="188">
        <v>22237.79</v>
      </c>
      <c r="GV32" s="188"/>
      <c r="GW32" s="188"/>
      <c r="GX32" s="188">
        <v>0</v>
      </c>
      <c r="GY32" s="188"/>
      <c r="GZ32" s="188"/>
      <c r="HA32" s="188"/>
      <c r="HB32" s="188"/>
      <c r="HD32" s="198">
        <v>22237.79</v>
      </c>
      <c r="HE32" s="198"/>
      <c r="HF32" s="198"/>
      <c r="HG32" s="198"/>
      <c r="HI32" s="189">
        <v>40552</v>
      </c>
      <c r="HJ32" s="189"/>
      <c r="HL32" s="190" t="s">
        <v>508</v>
      </c>
      <c r="HM32" s="190"/>
      <c r="HN32" s="190"/>
      <c r="HO32" s="190"/>
      <c r="HU32" s="186" t="s">
        <v>509</v>
      </c>
      <c r="HV32" s="186"/>
      <c r="HW32" s="186"/>
      <c r="HX32" s="186"/>
      <c r="IB32" s="198">
        <v>28155</v>
      </c>
      <c r="IC32" s="198"/>
      <c r="IE32" s="188">
        <v>0</v>
      </c>
      <c r="IF32" s="188"/>
      <c r="IG32" s="188"/>
      <c r="IH32" s="188">
        <v>0</v>
      </c>
      <c r="II32" s="188"/>
      <c r="IJ32" s="188"/>
      <c r="IK32" s="188"/>
      <c r="IL32" s="188"/>
      <c r="IN32" s="198">
        <v>28155</v>
      </c>
      <c r="IO32" s="198"/>
      <c r="IP32" s="198"/>
      <c r="IQ32" s="198"/>
    </row>
    <row r="33" spans="1:251" ht="10.15" hidden="1" customHeight="1">
      <c r="A33" s="189">
        <v>40658</v>
      </c>
      <c r="B33" s="189"/>
      <c r="D33" s="190" t="s">
        <v>514</v>
      </c>
      <c r="E33" s="190"/>
      <c r="F33" s="190"/>
      <c r="G33" s="190"/>
      <c r="M33" s="186" t="s">
        <v>515</v>
      </c>
      <c r="N33" s="186"/>
      <c r="O33" s="186"/>
      <c r="P33" s="186"/>
      <c r="T33" s="198">
        <v>0</v>
      </c>
      <c r="U33" s="198"/>
      <c r="W33" s="188">
        <v>0.4</v>
      </c>
      <c r="X33" s="188"/>
      <c r="Y33" s="188"/>
      <c r="Z33" s="188">
        <v>0</v>
      </c>
      <c r="AA33" s="188"/>
      <c r="AB33" s="188"/>
      <c r="AC33" s="188"/>
      <c r="AD33" s="188"/>
      <c r="AF33" s="198">
        <v>0.4</v>
      </c>
      <c r="AG33" s="198"/>
      <c r="AH33" s="198"/>
      <c r="AI33" s="198"/>
      <c r="AK33" s="189">
        <v>40661</v>
      </c>
      <c r="AL33" s="189"/>
      <c r="AN33" s="190" t="s">
        <v>524</v>
      </c>
      <c r="AO33" s="190"/>
      <c r="AP33" s="190"/>
      <c r="AQ33" s="190"/>
      <c r="AW33" s="186" t="s">
        <v>525</v>
      </c>
      <c r="AX33" s="186"/>
      <c r="AY33" s="186"/>
      <c r="AZ33" s="186"/>
      <c r="BD33" s="198">
        <v>40154.19</v>
      </c>
      <c r="BE33" s="198"/>
      <c r="BG33" s="188">
        <v>0</v>
      </c>
      <c r="BH33" s="188"/>
      <c r="BI33" s="188"/>
      <c r="BJ33" s="188">
        <v>0</v>
      </c>
      <c r="BK33" s="188"/>
      <c r="BL33" s="188"/>
      <c r="BM33" s="188"/>
      <c r="BN33" s="188"/>
      <c r="BP33" s="198">
        <v>40154.19</v>
      </c>
      <c r="BQ33" s="198"/>
      <c r="BR33" s="198"/>
      <c r="BS33" s="198"/>
      <c r="BU33" s="189">
        <v>40660</v>
      </c>
      <c r="BV33" s="189"/>
      <c r="BX33" s="190" t="s">
        <v>520</v>
      </c>
      <c r="BY33" s="190"/>
      <c r="BZ33" s="190"/>
      <c r="CA33" s="190"/>
      <c r="CG33" s="186" t="s">
        <v>521</v>
      </c>
      <c r="CH33" s="186"/>
      <c r="CI33" s="186"/>
      <c r="CJ33" s="186"/>
      <c r="CN33" s="198">
        <v>26938.77</v>
      </c>
      <c r="CO33" s="198"/>
      <c r="CQ33" s="188">
        <v>0</v>
      </c>
      <c r="CR33" s="188"/>
      <c r="CS33" s="188"/>
      <c r="CT33" s="188">
        <v>0</v>
      </c>
      <c r="CU33" s="188"/>
      <c r="CV33" s="188"/>
      <c r="CW33" s="188"/>
      <c r="CX33" s="188"/>
      <c r="CZ33" s="198">
        <v>26938.77</v>
      </c>
      <c r="DA33" s="198"/>
      <c r="DB33" s="198"/>
      <c r="DC33" s="198"/>
      <c r="DE33" s="189">
        <v>40655</v>
      </c>
      <c r="DF33" s="189"/>
      <c r="DH33" s="190" t="s">
        <v>500</v>
      </c>
      <c r="DI33" s="190"/>
      <c r="DJ33" s="190"/>
      <c r="DK33" s="190"/>
      <c r="DQ33" s="186" t="s">
        <v>501</v>
      </c>
      <c r="DR33" s="186"/>
      <c r="DS33" s="186"/>
      <c r="DT33" s="186"/>
      <c r="DX33" s="198">
        <v>491.68</v>
      </c>
      <c r="DY33" s="198"/>
      <c r="EA33" s="188">
        <v>0</v>
      </c>
      <c r="EB33" s="188"/>
      <c r="EC33" s="188"/>
      <c r="ED33" s="188">
        <v>0</v>
      </c>
      <c r="EE33" s="188"/>
      <c r="EF33" s="188"/>
      <c r="EG33" s="188"/>
      <c r="EH33" s="188"/>
      <c r="EJ33" s="198">
        <v>491.68</v>
      </c>
      <c r="EK33" s="198"/>
      <c r="EL33" s="198"/>
      <c r="EM33" s="198"/>
      <c r="EO33" s="191">
        <v>1086</v>
      </c>
      <c r="EP33" s="191"/>
      <c r="ER33" s="192" t="s">
        <v>484</v>
      </c>
      <c r="ES33" s="192"/>
      <c r="ET33" s="192"/>
      <c r="EU33" s="192"/>
      <c r="EZ33" s="193" t="s">
        <v>461</v>
      </c>
      <c r="FA33" s="193"/>
      <c r="FB33" s="193"/>
      <c r="FC33" s="193"/>
      <c r="FD33" s="193"/>
      <c r="FH33" s="194">
        <v>227379.34</v>
      </c>
      <c r="FI33" s="194"/>
      <c r="FK33" s="195">
        <v>0</v>
      </c>
      <c r="FL33" s="195"/>
      <c r="FM33" s="195"/>
      <c r="FN33" s="195">
        <v>0</v>
      </c>
      <c r="FO33" s="195"/>
      <c r="FP33" s="195"/>
      <c r="FQ33" s="195"/>
      <c r="FR33" s="195"/>
      <c r="FT33" s="194">
        <v>227379.34</v>
      </c>
      <c r="FU33" s="194"/>
      <c r="FV33" s="194"/>
      <c r="FW33" s="194"/>
      <c r="FY33" s="189">
        <v>40641</v>
      </c>
      <c r="FZ33" s="189"/>
      <c r="GB33" s="190" t="s">
        <v>526</v>
      </c>
      <c r="GC33" s="190"/>
      <c r="GD33" s="190"/>
      <c r="GE33" s="190"/>
      <c r="GK33" s="186" t="s">
        <v>527</v>
      </c>
      <c r="GL33" s="186"/>
      <c r="GM33" s="186"/>
      <c r="GN33" s="186"/>
      <c r="GR33" s="198">
        <v>0</v>
      </c>
      <c r="GS33" s="198"/>
      <c r="GU33" s="188">
        <v>1832</v>
      </c>
      <c r="GV33" s="188"/>
      <c r="GW33" s="188"/>
      <c r="GX33" s="188">
        <v>0</v>
      </c>
      <c r="GY33" s="188"/>
      <c r="GZ33" s="188"/>
      <c r="HA33" s="188"/>
      <c r="HB33" s="188"/>
      <c r="HD33" s="198">
        <v>1832</v>
      </c>
      <c r="HE33" s="198"/>
      <c r="HF33" s="198"/>
      <c r="HG33" s="198"/>
      <c r="HI33" s="189">
        <v>40553</v>
      </c>
      <c r="HJ33" s="189"/>
      <c r="HL33" s="190" t="s">
        <v>512</v>
      </c>
      <c r="HM33" s="190"/>
      <c r="HN33" s="190"/>
      <c r="HO33" s="190"/>
      <c r="HU33" s="186" t="s">
        <v>513</v>
      </c>
      <c r="HV33" s="186"/>
      <c r="HW33" s="186"/>
      <c r="HX33" s="186"/>
      <c r="IB33" s="198">
        <v>3290.5</v>
      </c>
      <c r="IC33" s="198"/>
      <c r="IE33" s="188">
        <v>0</v>
      </c>
      <c r="IF33" s="188"/>
      <c r="IG33" s="188"/>
      <c r="IH33" s="188">
        <v>3290.5</v>
      </c>
      <c r="II33" s="188"/>
      <c r="IJ33" s="188"/>
      <c r="IK33" s="188"/>
      <c r="IL33" s="188"/>
      <c r="IN33" s="198">
        <v>0</v>
      </c>
      <c r="IO33" s="198"/>
      <c r="IP33" s="198"/>
      <c r="IQ33" s="198"/>
    </row>
    <row r="34" spans="1:251" ht="10.15" hidden="1" customHeight="1">
      <c r="A34" s="189">
        <v>40660</v>
      </c>
      <c r="B34" s="189"/>
      <c r="D34" s="190" t="s">
        <v>520</v>
      </c>
      <c r="E34" s="190"/>
      <c r="F34" s="190"/>
      <c r="G34" s="190"/>
      <c r="M34" s="186" t="s">
        <v>521</v>
      </c>
      <c r="N34" s="186"/>
      <c r="O34" s="186"/>
      <c r="P34" s="186"/>
      <c r="T34" s="198">
        <v>0</v>
      </c>
      <c r="U34" s="198"/>
      <c r="W34" s="188">
        <v>26938.77</v>
      </c>
      <c r="X34" s="188"/>
      <c r="Y34" s="188"/>
      <c r="Z34" s="188">
        <v>0</v>
      </c>
      <c r="AA34" s="188"/>
      <c r="AB34" s="188"/>
      <c r="AC34" s="188"/>
      <c r="AD34" s="188"/>
      <c r="AF34" s="198">
        <v>26938.77</v>
      </c>
      <c r="AG34" s="198"/>
      <c r="AH34" s="198"/>
      <c r="AI34" s="198"/>
      <c r="AK34" s="189">
        <v>40662</v>
      </c>
      <c r="AL34" s="189"/>
      <c r="AN34" s="190" t="s">
        <v>528</v>
      </c>
      <c r="AO34" s="190"/>
      <c r="AP34" s="190"/>
      <c r="AQ34" s="190"/>
      <c r="AW34" s="186" t="s">
        <v>529</v>
      </c>
      <c r="AX34" s="186"/>
      <c r="AY34" s="186"/>
      <c r="AZ34" s="186"/>
      <c r="BD34" s="198">
        <v>10862.5</v>
      </c>
      <c r="BE34" s="198"/>
      <c r="BG34" s="188">
        <v>0</v>
      </c>
      <c r="BH34" s="188"/>
      <c r="BI34" s="188"/>
      <c r="BJ34" s="188">
        <v>0</v>
      </c>
      <c r="BK34" s="188"/>
      <c r="BL34" s="188"/>
      <c r="BM34" s="188"/>
      <c r="BN34" s="188"/>
      <c r="BP34" s="198">
        <v>10862.5</v>
      </c>
      <c r="BQ34" s="198"/>
      <c r="BR34" s="198"/>
      <c r="BS34" s="198"/>
      <c r="BU34" s="189">
        <v>40661</v>
      </c>
      <c r="BV34" s="189"/>
      <c r="BX34" s="190" t="s">
        <v>524</v>
      </c>
      <c r="BY34" s="190"/>
      <c r="BZ34" s="190"/>
      <c r="CA34" s="190"/>
      <c r="CG34" s="186" t="s">
        <v>525</v>
      </c>
      <c r="CH34" s="186"/>
      <c r="CI34" s="186"/>
      <c r="CJ34" s="186"/>
      <c r="CN34" s="198">
        <v>40154.19</v>
      </c>
      <c r="CO34" s="198"/>
      <c r="CQ34" s="188">
        <v>0</v>
      </c>
      <c r="CR34" s="188"/>
      <c r="CS34" s="188"/>
      <c r="CT34" s="188">
        <v>0</v>
      </c>
      <c r="CU34" s="188"/>
      <c r="CV34" s="188"/>
      <c r="CW34" s="188"/>
      <c r="CX34" s="188"/>
      <c r="CZ34" s="198">
        <v>40154.19</v>
      </c>
      <c r="DA34" s="198"/>
      <c r="DB34" s="198"/>
      <c r="DC34" s="198"/>
      <c r="DE34" s="189">
        <v>40656</v>
      </c>
      <c r="DF34" s="189"/>
      <c r="DH34" s="190" t="s">
        <v>504</v>
      </c>
      <c r="DI34" s="190"/>
      <c r="DJ34" s="190"/>
      <c r="DK34" s="190"/>
      <c r="DQ34" s="186" t="s">
        <v>505</v>
      </c>
      <c r="DR34" s="186"/>
      <c r="DS34" s="186"/>
      <c r="DT34" s="186"/>
      <c r="DX34" s="198">
        <v>135800</v>
      </c>
      <c r="DY34" s="198"/>
      <c r="EA34" s="188">
        <v>0</v>
      </c>
      <c r="EB34" s="188"/>
      <c r="EC34" s="188"/>
      <c r="ED34" s="188">
        <v>0</v>
      </c>
      <c r="EE34" s="188"/>
      <c r="EF34" s="188"/>
      <c r="EG34" s="188"/>
      <c r="EH34" s="188"/>
      <c r="EJ34" s="198">
        <v>135800</v>
      </c>
      <c r="EK34" s="198"/>
      <c r="EL34" s="198"/>
      <c r="EM34" s="198"/>
      <c r="EO34" s="189">
        <v>40653</v>
      </c>
      <c r="EP34" s="189"/>
      <c r="ER34" s="190" t="s">
        <v>487</v>
      </c>
      <c r="ES34" s="190"/>
      <c r="ET34" s="190"/>
      <c r="EU34" s="190"/>
      <c r="FA34" s="186" t="s">
        <v>463</v>
      </c>
      <c r="FB34" s="186"/>
      <c r="FC34" s="186"/>
      <c r="FD34" s="186"/>
      <c r="FH34" s="198">
        <v>4510</v>
      </c>
      <c r="FI34" s="198"/>
      <c r="FK34" s="188">
        <v>0</v>
      </c>
      <c r="FL34" s="188"/>
      <c r="FM34" s="188"/>
      <c r="FN34" s="188">
        <v>0</v>
      </c>
      <c r="FO34" s="188"/>
      <c r="FP34" s="188"/>
      <c r="FQ34" s="188"/>
      <c r="FR34" s="188"/>
      <c r="FT34" s="198">
        <v>4510</v>
      </c>
      <c r="FU34" s="198"/>
      <c r="FV34" s="198"/>
      <c r="FW34" s="198"/>
      <c r="FY34" s="189">
        <v>40645</v>
      </c>
      <c r="FZ34" s="189"/>
      <c r="GB34" s="190" t="s">
        <v>464</v>
      </c>
      <c r="GC34" s="190"/>
      <c r="GD34" s="190"/>
      <c r="GE34" s="190"/>
      <c r="GK34" s="186" t="s">
        <v>465</v>
      </c>
      <c r="GL34" s="186"/>
      <c r="GM34" s="186"/>
      <c r="GN34" s="186"/>
      <c r="GR34" s="198">
        <v>929457.78</v>
      </c>
      <c r="GS34" s="198"/>
      <c r="GU34" s="188">
        <v>290372.64</v>
      </c>
      <c r="GV34" s="188"/>
      <c r="GW34" s="188"/>
      <c r="GX34" s="188">
        <v>0</v>
      </c>
      <c r="GY34" s="188"/>
      <c r="GZ34" s="188"/>
      <c r="HA34" s="188"/>
      <c r="HB34" s="188"/>
      <c r="HD34" s="198">
        <v>1219830.42</v>
      </c>
      <c r="HE34" s="198"/>
      <c r="HF34" s="198"/>
      <c r="HG34" s="198"/>
      <c r="HI34" s="189">
        <v>40557</v>
      </c>
      <c r="HJ34" s="189"/>
      <c r="HL34" s="190" t="s">
        <v>516</v>
      </c>
      <c r="HM34" s="190"/>
      <c r="HN34" s="190"/>
      <c r="HO34" s="190"/>
      <c r="HU34" s="186" t="s">
        <v>517</v>
      </c>
      <c r="HV34" s="186"/>
      <c r="HW34" s="186"/>
      <c r="HX34" s="186"/>
      <c r="IB34" s="198">
        <v>3900</v>
      </c>
      <c r="IC34" s="198"/>
      <c r="IE34" s="188">
        <v>0</v>
      </c>
      <c r="IF34" s="188"/>
      <c r="IG34" s="188"/>
      <c r="IH34" s="188">
        <v>0</v>
      </c>
      <c r="II34" s="188"/>
      <c r="IJ34" s="188"/>
      <c r="IK34" s="188"/>
      <c r="IL34" s="188"/>
      <c r="IN34" s="198">
        <v>3900</v>
      </c>
      <c r="IO34" s="198"/>
      <c r="IP34" s="198"/>
      <c r="IQ34" s="198"/>
    </row>
    <row r="35" spans="1:251" ht="10.15" hidden="1" customHeight="1">
      <c r="A35" s="189">
        <v>40661</v>
      </c>
      <c r="B35" s="189"/>
      <c r="D35" s="190" t="s">
        <v>524</v>
      </c>
      <c r="E35" s="190"/>
      <c r="F35" s="190"/>
      <c r="G35" s="190"/>
      <c r="M35" s="186" t="s">
        <v>525</v>
      </c>
      <c r="N35" s="186"/>
      <c r="O35" s="186"/>
      <c r="P35" s="186"/>
      <c r="T35" s="198">
        <v>0</v>
      </c>
      <c r="U35" s="198"/>
      <c r="W35" s="188">
        <v>40154.19</v>
      </c>
      <c r="X35" s="188"/>
      <c r="Y35" s="188"/>
      <c r="Z35" s="188">
        <v>0</v>
      </c>
      <c r="AA35" s="188"/>
      <c r="AB35" s="188"/>
      <c r="AC35" s="188"/>
      <c r="AD35" s="188"/>
      <c r="AF35" s="198">
        <v>40154.19</v>
      </c>
      <c r="AG35" s="198"/>
      <c r="AH35" s="198"/>
      <c r="AI35" s="198"/>
      <c r="AK35" s="189">
        <v>40663</v>
      </c>
      <c r="AL35" s="189"/>
      <c r="AN35" s="190" t="s">
        <v>530</v>
      </c>
      <c r="AO35" s="190"/>
      <c r="AP35" s="190"/>
      <c r="AQ35" s="190"/>
      <c r="AW35" s="186" t="s">
        <v>531</v>
      </c>
      <c r="AX35" s="186"/>
      <c r="AY35" s="186"/>
      <c r="AZ35" s="186"/>
      <c r="BD35" s="198">
        <v>225</v>
      </c>
      <c r="BE35" s="198"/>
      <c r="BG35" s="188">
        <v>0</v>
      </c>
      <c r="BH35" s="188"/>
      <c r="BI35" s="188"/>
      <c r="BJ35" s="188">
        <v>0</v>
      </c>
      <c r="BK35" s="188"/>
      <c r="BL35" s="188"/>
      <c r="BM35" s="188"/>
      <c r="BN35" s="188"/>
      <c r="BP35" s="198">
        <v>225</v>
      </c>
      <c r="BQ35" s="198"/>
      <c r="BR35" s="198"/>
      <c r="BS35" s="198"/>
      <c r="BU35" s="189">
        <v>40662</v>
      </c>
      <c r="BV35" s="189"/>
      <c r="BX35" s="190" t="s">
        <v>528</v>
      </c>
      <c r="BY35" s="190"/>
      <c r="BZ35" s="190"/>
      <c r="CA35" s="190"/>
      <c r="CG35" s="186" t="s">
        <v>529</v>
      </c>
      <c r="CH35" s="186"/>
      <c r="CI35" s="186"/>
      <c r="CJ35" s="186"/>
      <c r="CN35" s="198">
        <v>10862.5</v>
      </c>
      <c r="CO35" s="198"/>
      <c r="CQ35" s="188">
        <v>0</v>
      </c>
      <c r="CR35" s="188"/>
      <c r="CS35" s="188"/>
      <c r="CT35" s="188">
        <v>0</v>
      </c>
      <c r="CU35" s="188"/>
      <c r="CV35" s="188"/>
      <c r="CW35" s="188"/>
      <c r="CX35" s="188"/>
      <c r="CZ35" s="198">
        <v>10862.5</v>
      </c>
      <c r="DA35" s="198"/>
      <c r="DB35" s="198"/>
      <c r="DC35" s="198"/>
      <c r="DE35" s="189">
        <v>40657</v>
      </c>
      <c r="DF35" s="189"/>
      <c r="DH35" s="190" t="s">
        <v>510</v>
      </c>
      <c r="DI35" s="190"/>
      <c r="DJ35" s="190"/>
      <c r="DK35" s="190"/>
      <c r="DQ35" s="186" t="s">
        <v>511</v>
      </c>
      <c r="DR35" s="186"/>
      <c r="DS35" s="186"/>
      <c r="DT35" s="186"/>
      <c r="DX35" s="198">
        <v>1722</v>
      </c>
      <c r="DY35" s="198"/>
      <c r="EA35" s="188">
        <v>0</v>
      </c>
      <c r="EB35" s="188"/>
      <c r="EC35" s="188"/>
      <c r="ED35" s="188">
        <v>0</v>
      </c>
      <c r="EE35" s="188"/>
      <c r="EF35" s="188"/>
      <c r="EG35" s="188"/>
      <c r="EH35" s="188"/>
      <c r="EJ35" s="198">
        <v>1722</v>
      </c>
      <c r="EK35" s="198"/>
      <c r="EL35" s="198"/>
      <c r="EM35" s="198"/>
      <c r="EO35" s="189">
        <v>40654</v>
      </c>
      <c r="EP35" s="189"/>
      <c r="ER35" s="190" t="s">
        <v>494</v>
      </c>
      <c r="ES35" s="190"/>
      <c r="ET35" s="190"/>
      <c r="EU35" s="190"/>
      <c r="FA35" s="186" t="s">
        <v>495</v>
      </c>
      <c r="FB35" s="186"/>
      <c r="FC35" s="186"/>
      <c r="FD35" s="186"/>
      <c r="FH35" s="198">
        <v>6674.8</v>
      </c>
      <c r="FI35" s="198"/>
      <c r="FK35" s="188">
        <v>0</v>
      </c>
      <c r="FL35" s="188"/>
      <c r="FM35" s="188"/>
      <c r="FN35" s="188">
        <v>0</v>
      </c>
      <c r="FO35" s="188"/>
      <c r="FP35" s="188"/>
      <c r="FQ35" s="188"/>
      <c r="FR35" s="188"/>
      <c r="FT35" s="198">
        <v>6674.8</v>
      </c>
      <c r="FU35" s="198"/>
      <c r="FV35" s="198"/>
      <c r="FW35" s="198"/>
      <c r="FY35" s="189">
        <v>40815</v>
      </c>
      <c r="FZ35" s="189"/>
      <c r="GB35" s="190" t="s">
        <v>488</v>
      </c>
      <c r="GC35" s="190"/>
      <c r="GD35" s="190"/>
      <c r="GE35" s="190"/>
      <c r="GK35" s="186" t="s">
        <v>489</v>
      </c>
      <c r="GL35" s="186"/>
      <c r="GM35" s="186"/>
      <c r="GN35" s="186"/>
      <c r="GR35" s="198">
        <v>189.3</v>
      </c>
      <c r="GS35" s="198"/>
      <c r="GU35" s="188">
        <v>189.3</v>
      </c>
      <c r="GV35" s="188"/>
      <c r="GW35" s="188"/>
      <c r="GX35" s="188">
        <v>189.3</v>
      </c>
      <c r="GY35" s="188"/>
      <c r="GZ35" s="188"/>
      <c r="HA35" s="188"/>
      <c r="HB35" s="188"/>
      <c r="HD35" s="198">
        <v>189.3</v>
      </c>
      <c r="HE35" s="198"/>
      <c r="HF35" s="198"/>
      <c r="HG35" s="198"/>
      <c r="HI35" s="189">
        <v>40559</v>
      </c>
      <c r="HJ35" s="189"/>
      <c r="HL35" s="190" t="s">
        <v>522</v>
      </c>
      <c r="HM35" s="190"/>
      <c r="HN35" s="190"/>
      <c r="HO35" s="190"/>
      <c r="HU35" s="186" t="s">
        <v>523</v>
      </c>
      <c r="HV35" s="186"/>
      <c r="HW35" s="186"/>
      <c r="HX35" s="186"/>
      <c r="IB35" s="198">
        <v>22237.79</v>
      </c>
      <c r="IC35" s="198"/>
      <c r="IE35" s="188">
        <v>0</v>
      </c>
      <c r="IF35" s="188"/>
      <c r="IG35" s="188"/>
      <c r="IH35" s="188">
        <v>22237.79</v>
      </c>
      <c r="II35" s="188"/>
      <c r="IJ35" s="188"/>
      <c r="IK35" s="188"/>
      <c r="IL35" s="188"/>
      <c r="IN35" s="198">
        <v>0</v>
      </c>
      <c r="IO35" s="198"/>
      <c r="IP35" s="198"/>
      <c r="IQ35" s="198"/>
    </row>
    <row r="36" spans="1:251" ht="10.15" hidden="1" customHeight="1">
      <c r="A36" s="189">
        <v>40662</v>
      </c>
      <c r="B36" s="189"/>
      <c r="D36" s="190" t="s">
        <v>528</v>
      </c>
      <c r="E36" s="190"/>
      <c r="F36" s="190"/>
      <c r="G36" s="190"/>
      <c r="M36" s="186" t="s">
        <v>529</v>
      </c>
      <c r="N36" s="186"/>
      <c r="O36" s="186"/>
      <c r="P36" s="186"/>
      <c r="T36" s="198">
        <v>0</v>
      </c>
      <c r="U36" s="198"/>
      <c r="W36" s="188">
        <v>10862.5</v>
      </c>
      <c r="X36" s="188"/>
      <c r="Y36" s="188"/>
      <c r="Z36" s="188">
        <v>0</v>
      </c>
      <c r="AA36" s="188"/>
      <c r="AB36" s="188"/>
      <c r="AC36" s="188"/>
      <c r="AD36" s="188"/>
      <c r="AF36" s="198">
        <v>10862.5</v>
      </c>
      <c r="AG36" s="198"/>
      <c r="AH36" s="198"/>
      <c r="AI36" s="198"/>
      <c r="AK36" s="191">
        <v>1089</v>
      </c>
      <c r="AL36" s="191"/>
      <c r="AN36" s="192" t="s">
        <v>532</v>
      </c>
      <c r="AO36" s="192"/>
      <c r="AP36" s="192"/>
      <c r="AQ36" s="192"/>
      <c r="AV36" s="193" t="s">
        <v>533</v>
      </c>
      <c r="AW36" s="193"/>
      <c r="AX36" s="193"/>
      <c r="AY36" s="193"/>
      <c r="AZ36" s="193"/>
      <c r="BD36" s="194">
        <v>34023.120000000003</v>
      </c>
      <c r="BE36" s="194"/>
      <c r="BG36" s="195">
        <v>24212.86</v>
      </c>
      <c r="BH36" s="195"/>
      <c r="BI36" s="195"/>
      <c r="BJ36" s="195">
        <v>53328.59</v>
      </c>
      <c r="BK36" s="195"/>
      <c r="BL36" s="195"/>
      <c r="BM36" s="195"/>
      <c r="BN36" s="195"/>
      <c r="BP36" s="194">
        <v>4907.3900000000003</v>
      </c>
      <c r="BQ36" s="194"/>
      <c r="BR36" s="194"/>
      <c r="BS36" s="194"/>
      <c r="BU36" s="189">
        <v>40663</v>
      </c>
      <c r="BV36" s="189"/>
      <c r="BX36" s="190" t="s">
        <v>530</v>
      </c>
      <c r="BY36" s="190"/>
      <c r="BZ36" s="190"/>
      <c r="CA36" s="190"/>
      <c r="CG36" s="186" t="s">
        <v>531</v>
      </c>
      <c r="CH36" s="186"/>
      <c r="CI36" s="186"/>
      <c r="CJ36" s="186"/>
      <c r="CN36" s="198">
        <v>225</v>
      </c>
      <c r="CO36" s="198"/>
      <c r="CQ36" s="188">
        <v>0</v>
      </c>
      <c r="CR36" s="188"/>
      <c r="CS36" s="188"/>
      <c r="CT36" s="188">
        <v>0</v>
      </c>
      <c r="CU36" s="188"/>
      <c r="CV36" s="188"/>
      <c r="CW36" s="188"/>
      <c r="CX36" s="188"/>
      <c r="CZ36" s="198">
        <v>225</v>
      </c>
      <c r="DA36" s="198"/>
      <c r="DB36" s="198"/>
      <c r="DC36" s="198"/>
      <c r="DE36" s="189">
        <v>40658</v>
      </c>
      <c r="DF36" s="189"/>
      <c r="DH36" s="190" t="s">
        <v>514</v>
      </c>
      <c r="DI36" s="190"/>
      <c r="DJ36" s="190"/>
      <c r="DK36" s="190"/>
      <c r="DQ36" s="186" t="s">
        <v>515</v>
      </c>
      <c r="DR36" s="186"/>
      <c r="DS36" s="186"/>
      <c r="DT36" s="186"/>
      <c r="DX36" s="198">
        <v>0.4</v>
      </c>
      <c r="DY36" s="198"/>
      <c r="EA36" s="188">
        <v>0</v>
      </c>
      <c r="EB36" s="188"/>
      <c r="EC36" s="188"/>
      <c r="ED36" s="188">
        <v>0</v>
      </c>
      <c r="EE36" s="188"/>
      <c r="EF36" s="188"/>
      <c r="EG36" s="188"/>
      <c r="EH36" s="188"/>
      <c r="EJ36" s="198">
        <v>0.4</v>
      </c>
      <c r="EK36" s="198"/>
      <c r="EL36" s="198"/>
      <c r="EM36" s="198"/>
      <c r="EO36" s="189">
        <v>40655</v>
      </c>
      <c r="EP36" s="189"/>
      <c r="ER36" s="190" t="s">
        <v>500</v>
      </c>
      <c r="ES36" s="190"/>
      <c r="ET36" s="190"/>
      <c r="EU36" s="190"/>
      <c r="FA36" s="186" t="s">
        <v>501</v>
      </c>
      <c r="FB36" s="186"/>
      <c r="FC36" s="186"/>
      <c r="FD36" s="186"/>
      <c r="FH36" s="198">
        <v>491.68</v>
      </c>
      <c r="FI36" s="198"/>
      <c r="FK36" s="188">
        <v>0</v>
      </c>
      <c r="FL36" s="188"/>
      <c r="FM36" s="188"/>
      <c r="FN36" s="188">
        <v>0</v>
      </c>
      <c r="FO36" s="188"/>
      <c r="FP36" s="188"/>
      <c r="FQ36" s="188"/>
      <c r="FR36" s="188"/>
      <c r="FT36" s="198">
        <v>491.68</v>
      </c>
      <c r="FU36" s="198"/>
      <c r="FV36" s="198"/>
      <c r="FW36" s="198"/>
      <c r="FY36" s="189">
        <v>40816</v>
      </c>
      <c r="FZ36" s="189"/>
      <c r="GB36" s="190" t="s">
        <v>496</v>
      </c>
      <c r="GC36" s="190"/>
      <c r="GD36" s="190"/>
      <c r="GE36" s="190"/>
      <c r="GK36" s="186" t="s">
        <v>497</v>
      </c>
      <c r="GL36" s="186"/>
      <c r="GM36" s="186"/>
      <c r="GN36" s="186"/>
      <c r="GR36" s="198">
        <v>12278.61</v>
      </c>
      <c r="GS36" s="198"/>
      <c r="GU36" s="188">
        <v>0</v>
      </c>
      <c r="GV36" s="188"/>
      <c r="GW36" s="188"/>
      <c r="GX36" s="188">
        <v>0</v>
      </c>
      <c r="GY36" s="188"/>
      <c r="GZ36" s="188"/>
      <c r="HA36" s="188"/>
      <c r="HB36" s="188"/>
      <c r="HD36" s="198">
        <v>12278.61</v>
      </c>
      <c r="HE36" s="198"/>
      <c r="HF36" s="198"/>
      <c r="HG36" s="198"/>
      <c r="HI36" s="189">
        <v>40641</v>
      </c>
      <c r="HJ36" s="189"/>
      <c r="HL36" s="190" t="s">
        <v>526</v>
      </c>
      <c r="HM36" s="190"/>
      <c r="HN36" s="190"/>
      <c r="HO36" s="190"/>
      <c r="HU36" s="186" t="s">
        <v>527</v>
      </c>
      <c r="HV36" s="186"/>
      <c r="HW36" s="186"/>
      <c r="HX36" s="186"/>
      <c r="IB36" s="198">
        <v>1832</v>
      </c>
      <c r="IC36" s="198"/>
      <c r="IE36" s="188">
        <v>0</v>
      </c>
      <c r="IF36" s="188"/>
      <c r="IG36" s="188"/>
      <c r="IH36" s="188">
        <v>1832</v>
      </c>
      <c r="II36" s="188"/>
      <c r="IJ36" s="188"/>
      <c r="IK36" s="188"/>
      <c r="IL36" s="188"/>
      <c r="IN36" s="198">
        <v>0</v>
      </c>
      <c r="IO36" s="198"/>
      <c r="IP36" s="198"/>
      <c r="IQ36" s="198"/>
    </row>
    <row r="37" spans="1:251" ht="10.15" hidden="1" customHeight="1">
      <c r="A37" s="189">
        <v>40663</v>
      </c>
      <c r="B37" s="189"/>
      <c r="D37" s="190" t="s">
        <v>530</v>
      </c>
      <c r="E37" s="190"/>
      <c r="F37" s="190"/>
      <c r="G37" s="190"/>
      <c r="M37" s="186" t="s">
        <v>531</v>
      </c>
      <c r="N37" s="186"/>
      <c r="O37" s="186"/>
      <c r="P37" s="186"/>
      <c r="T37" s="198">
        <v>0</v>
      </c>
      <c r="U37" s="198"/>
      <c r="W37" s="188">
        <v>225</v>
      </c>
      <c r="X37" s="188"/>
      <c r="Y37" s="188"/>
      <c r="Z37" s="188">
        <v>0</v>
      </c>
      <c r="AA37" s="188"/>
      <c r="AB37" s="188"/>
      <c r="AC37" s="188"/>
      <c r="AD37" s="188"/>
      <c r="AF37" s="198">
        <v>225</v>
      </c>
      <c r="AG37" s="198"/>
      <c r="AH37" s="198"/>
      <c r="AI37" s="198"/>
      <c r="AK37" s="189">
        <v>1090</v>
      </c>
      <c r="AL37" s="189"/>
      <c r="AN37" s="190" t="s">
        <v>534</v>
      </c>
      <c r="AO37" s="190"/>
      <c r="AP37" s="190"/>
      <c r="AQ37" s="190"/>
      <c r="AW37" s="186" t="s">
        <v>535</v>
      </c>
      <c r="AX37" s="186"/>
      <c r="AY37" s="186"/>
      <c r="AZ37" s="186"/>
      <c r="BD37" s="198">
        <v>23.16</v>
      </c>
      <c r="BE37" s="198"/>
      <c r="BG37" s="188">
        <v>3423.33</v>
      </c>
      <c r="BH37" s="188"/>
      <c r="BI37" s="188"/>
      <c r="BJ37" s="188">
        <v>3261.65</v>
      </c>
      <c r="BK37" s="188"/>
      <c r="BL37" s="188"/>
      <c r="BM37" s="188"/>
      <c r="BN37" s="188"/>
      <c r="BP37" s="198">
        <v>184.84</v>
      </c>
      <c r="BQ37" s="198"/>
      <c r="BR37" s="198"/>
      <c r="BS37" s="198"/>
      <c r="BU37" s="191">
        <v>1089</v>
      </c>
      <c r="BV37" s="191"/>
      <c r="BX37" s="192" t="s">
        <v>532</v>
      </c>
      <c r="BY37" s="192"/>
      <c r="BZ37" s="192"/>
      <c r="CA37" s="192"/>
      <c r="CF37" s="193" t="s">
        <v>533</v>
      </c>
      <c r="CG37" s="193"/>
      <c r="CH37" s="193"/>
      <c r="CI37" s="193"/>
      <c r="CJ37" s="193"/>
      <c r="CN37" s="194">
        <v>4907.3900000000003</v>
      </c>
      <c r="CO37" s="194"/>
      <c r="CQ37" s="195">
        <v>47746.27</v>
      </c>
      <c r="CR37" s="195"/>
      <c r="CS37" s="195"/>
      <c r="CT37" s="195">
        <v>46964.55</v>
      </c>
      <c r="CU37" s="195"/>
      <c r="CV37" s="195"/>
      <c r="CW37" s="195"/>
      <c r="CX37" s="195"/>
      <c r="CZ37" s="194">
        <v>5689.11</v>
      </c>
      <c r="DA37" s="194"/>
      <c r="DB37" s="194"/>
      <c r="DC37" s="194"/>
      <c r="DE37" s="189">
        <v>40660</v>
      </c>
      <c r="DF37" s="189"/>
      <c r="DH37" s="190" t="s">
        <v>520</v>
      </c>
      <c r="DI37" s="190"/>
      <c r="DJ37" s="190"/>
      <c r="DK37" s="190"/>
      <c r="DQ37" s="186" t="s">
        <v>521</v>
      </c>
      <c r="DR37" s="186"/>
      <c r="DS37" s="186"/>
      <c r="DT37" s="186"/>
      <c r="DX37" s="198">
        <v>26938.77</v>
      </c>
      <c r="DY37" s="198"/>
      <c r="EA37" s="188">
        <v>0</v>
      </c>
      <c r="EB37" s="188"/>
      <c r="EC37" s="188"/>
      <c r="ED37" s="188">
        <v>0</v>
      </c>
      <c r="EE37" s="188"/>
      <c r="EF37" s="188"/>
      <c r="EG37" s="188"/>
      <c r="EH37" s="188"/>
      <c r="EJ37" s="198">
        <v>26938.77</v>
      </c>
      <c r="EK37" s="198"/>
      <c r="EL37" s="198"/>
      <c r="EM37" s="198"/>
      <c r="EO37" s="189">
        <v>40656</v>
      </c>
      <c r="EP37" s="189"/>
      <c r="ER37" s="190" t="s">
        <v>504</v>
      </c>
      <c r="ES37" s="190"/>
      <c r="ET37" s="190"/>
      <c r="EU37" s="190"/>
      <c r="FA37" s="186" t="s">
        <v>505</v>
      </c>
      <c r="FB37" s="186"/>
      <c r="FC37" s="186"/>
      <c r="FD37" s="186"/>
      <c r="FH37" s="198">
        <v>135800</v>
      </c>
      <c r="FI37" s="198"/>
      <c r="FK37" s="188">
        <v>0</v>
      </c>
      <c r="FL37" s="188"/>
      <c r="FM37" s="188"/>
      <c r="FN37" s="188">
        <v>0</v>
      </c>
      <c r="FO37" s="188"/>
      <c r="FP37" s="188"/>
      <c r="FQ37" s="188"/>
      <c r="FR37" s="188"/>
      <c r="FT37" s="198">
        <v>135800</v>
      </c>
      <c r="FU37" s="198"/>
      <c r="FV37" s="198"/>
      <c r="FW37" s="198"/>
      <c r="FY37" s="189">
        <v>40817</v>
      </c>
      <c r="FZ37" s="189"/>
      <c r="GB37" s="190" t="s">
        <v>468</v>
      </c>
      <c r="GC37" s="190"/>
      <c r="GD37" s="190"/>
      <c r="GE37" s="190"/>
      <c r="GK37" s="186" t="s">
        <v>469</v>
      </c>
      <c r="GL37" s="186"/>
      <c r="GM37" s="186"/>
      <c r="GN37" s="186"/>
      <c r="GR37" s="198">
        <v>4333.41</v>
      </c>
      <c r="GS37" s="198"/>
      <c r="GU37" s="188">
        <v>0</v>
      </c>
      <c r="GV37" s="188"/>
      <c r="GW37" s="188"/>
      <c r="GX37" s="188">
        <v>0</v>
      </c>
      <c r="GY37" s="188"/>
      <c r="GZ37" s="188"/>
      <c r="HA37" s="188"/>
      <c r="HB37" s="188"/>
      <c r="HD37" s="198">
        <v>4333.41</v>
      </c>
      <c r="HE37" s="198"/>
      <c r="HF37" s="198"/>
      <c r="HG37" s="198"/>
      <c r="HI37" s="189">
        <v>40645</v>
      </c>
      <c r="HJ37" s="189"/>
      <c r="HL37" s="190" t="s">
        <v>464</v>
      </c>
      <c r="HM37" s="190"/>
      <c r="HN37" s="190"/>
      <c r="HO37" s="190"/>
      <c r="HU37" s="186" t="s">
        <v>465</v>
      </c>
      <c r="HV37" s="186"/>
      <c r="HW37" s="186"/>
      <c r="HX37" s="186"/>
      <c r="IB37" s="198">
        <v>1219830.42</v>
      </c>
      <c r="IC37" s="198"/>
      <c r="IE37" s="188">
        <v>22821.11</v>
      </c>
      <c r="IF37" s="188"/>
      <c r="IG37" s="188"/>
      <c r="IH37" s="188">
        <v>0</v>
      </c>
      <c r="II37" s="188"/>
      <c r="IJ37" s="188"/>
      <c r="IK37" s="188"/>
      <c r="IL37" s="188"/>
      <c r="IN37" s="198">
        <v>1242651.53</v>
      </c>
      <c r="IO37" s="198"/>
      <c r="IP37" s="198"/>
      <c r="IQ37" s="198"/>
    </row>
    <row r="38" spans="1:251" ht="10.15" hidden="1" customHeight="1">
      <c r="A38" s="191">
        <v>1089</v>
      </c>
      <c r="B38" s="191"/>
      <c r="D38" s="192" t="s">
        <v>532</v>
      </c>
      <c r="E38" s="192"/>
      <c r="F38" s="192"/>
      <c r="G38" s="192"/>
      <c r="L38" s="193" t="s">
        <v>533</v>
      </c>
      <c r="M38" s="193"/>
      <c r="N38" s="193"/>
      <c r="O38" s="193"/>
      <c r="P38" s="193"/>
      <c r="T38" s="194">
        <v>9543.06</v>
      </c>
      <c r="U38" s="194"/>
      <c r="W38" s="195">
        <v>94794.11</v>
      </c>
      <c r="X38" s="195"/>
      <c r="Y38" s="195"/>
      <c r="Z38" s="195">
        <v>70314.05</v>
      </c>
      <c r="AA38" s="195"/>
      <c r="AB38" s="195"/>
      <c r="AC38" s="195"/>
      <c r="AD38" s="195"/>
      <c r="AF38" s="194">
        <v>34023.120000000003</v>
      </c>
      <c r="AG38" s="194"/>
      <c r="AH38" s="194"/>
      <c r="AI38" s="194"/>
      <c r="AK38" s="189">
        <v>1092</v>
      </c>
      <c r="AL38" s="189"/>
      <c r="AN38" s="190" t="s">
        <v>536</v>
      </c>
      <c r="AO38" s="190"/>
      <c r="AP38" s="190"/>
      <c r="AQ38" s="190"/>
      <c r="AW38" s="186" t="s">
        <v>537</v>
      </c>
      <c r="AX38" s="186"/>
      <c r="AY38" s="186"/>
      <c r="AZ38" s="186"/>
      <c r="BD38" s="198">
        <v>33999.96</v>
      </c>
      <c r="BE38" s="198"/>
      <c r="BG38" s="188">
        <v>20789.53</v>
      </c>
      <c r="BH38" s="188"/>
      <c r="BI38" s="188"/>
      <c r="BJ38" s="188">
        <v>50066.94</v>
      </c>
      <c r="BK38" s="188"/>
      <c r="BL38" s="188"/>
      <c r="BM38" s="188"/>
      <c r="BN38" s="188"/>
      <c r="BP38" s="198">
        <v>4722.55</v>
      </c>
      <c r="BQ38" s="198"/>
      <c r="BR38" s="198"/>
      <c r="BS38" s="198"/>
      <c r="BU38" s="189">
        <v>1090</v>
      </c>
      <c r="BV38" s="189"/>
      <c r="BX38" s="190" t="s">
        <v>534</v>
      </c>
      <c r="BY38" s="190"/>
      <c r="BZ38" s="190"/>
      <c r="CA38" s="190"/>
      <c r="CG38" s="186" t="s">
        <v>535</v>
      </c>
      <c r="CH38" s="186"/>
      <c r="CI38" s="186"/>
      <c r="CJ38" s="186"/>
      <c r="CN38" s="198">
        <v>184.84</v>
      </c>
      <c r="CO38" s="198"/>
      <c r="CQ38" s="188">
        <v>3458.87</v>
      </c>
      <c r="CR38" s="188"/>
      <c r="CS38" s="188"/>
      <c r="CT38" s="188">
        <v>1341.28</v>
      </c>
      <c r="CU38" s="188"/>
      <c r="CV38" s="188"/>
      <c r="CW38" s="188"/>
      <c r="CX38" s="188"/>
      <c r="CZ38" s="198">
        <v>2302.4299999999998</v>
      </c>
      <c r="DA38" s="198"/>
      <c r="DB38" s="198"/>
      <c r="DC38" s="198"/>
      <c r="DE38" s="189">
        <v>40661</v>
      </c>
      <c r="DF38" s="189"/>
      <c r="DH38" s="190" t="s">
        <v>524</v>
      </c>
      <c r="DI38" s="190"/>
      <c r="DJ38" s="190"/>
      <c r="DK38" s="190"/>
      <c r="DQ38" s="186" t="s">
        <v>525</v>
      </c>
      <c r="DR38" s="186"/>
      <c r="DS38" s="186"/>
      <c r="DT38" s="186"/>
      <c r="DX38" s="198">
        <v>40154.19</v>
      </c>
      <c r="DY38" s="198"/>
      <c r="EA38" s="188">
        <v>0</v>
      </c>
      <c r="EB38" s="188"/>
      <c r="EC38" s="188"/>
      <c r="ED38" s="188">
        <v>0</v>
      </c>
      <c r="EE38" s="188"/>
      <c r="EF38" s="188"/>
      <c r="EG38" s="188"/>
      <c r="EH38" s="188"/>
      <c r="EJ38" s="198">
        <v>40154.19</v>
      </c>
      <c r="EK38" s="198"/>
      <c r="EL38" s="198"/>
      <c r="EM38" s="198"/>
      <c r="EO38" s="189">
        <v>40657</v>
      </c>
      <c r="EP38" s="189"/>
      <c r="ER38" s="190" t="s">
        <v>510</v>
      </c>
      <c r="ES38" s="190"/>
      <c r="ET38" s="190"/>
      <c r="EU38" s="190"/>
      <c r="FA38" s="186" t="s">
        <v>511</v>
      </c>
      <c r="FB38" s="186"/>
      <c r="FC38" s="186"/>
      <c r="FD38" s="186"/>
      <c r="FH38" s="198">
        <v>1722</v>
      </c>
      <c r="FI38" s="198"/>
      <c r="FK38" s="188">
        <v>0</v>
      </c>
      <c r="FL38" s="188"/>
      <c r="FM38" s="188"/>
      <c r="FN38" s="188">
        <v>0</v>
      </c>
      <c r="FO38" s="188"/>
      <c r="FP38" s="188"/>
      <c r="FQ38" s="188"/>
      <c r="FR38" s="188"/>
      <c r="FT38" s="198">
        <v>1722</v>
      </c>
      <c r="FU38" s="198"/>
      <c r="FV38" s="198"/>
      <c r="FW38" s="198"/>
      <c r="FY38" s="189">
        <v>40826</v>
      </c>
      <c r="FZ38" s="189"/>
      <c r="GB38" s="190" t="s">
        <v>506</v>
      </c>
      <c r="GC38" s="190"/>
      <c r="GD38" s="190"/>
      <c r="GE38" s="190"/>
      <c r="GK38" s="186" t="s">
        <v>507</v>
      </c>
      <c r="GL38" s="186"/>
      <c r="GM38" s="186"/>
      <c r="GN38" s="186"/>
      <c r="GR38" s="198">
        <v>3965.25</v>
      </c>
      <c r="GS38" s="198"/>
      <c r="GU38" s="188">
        <v>0</v>
      </c>
      <c r="GV38" s="188"/>
      <c r="GW38" s="188"/>
      <c r="GX38" s="188">
        <v>0</v>
      </c>
      <c r="GY38" s="188"/>
      <c r="GZ38" s="188"/>
      <c r="HA38" s="188"/>
      <c r="HB38" s="188"/>
      <c r="HD38" s="198">
        <v>3965.25</v>
      </c>
      <c r="HE38" s="198"/>
      <c r="HF38" s="198"/>
      <c r="HG38" s="198"/>
      <c r="HI38" s="189">
        <v>40815</v>
      </c>
      <c r="HJ38" s="189"/>
      <c r="HL38" s="190" t="s">
        <v>488</v>
      </c>
      <c r="HM38" s="190"/>
      <c r="HN38" s="190"/>
      <c r="HO38" s="190"/>
      <c r="HU38" s="186" t="s">
        <v>489</v>
      </c>
      <c r="HV38" s="186"/>
      <c r="HW38" s="186"/>
      <c r="HX38" s="186"/>
      <c r="IB38" s="198">
        <v>189.3</v>
      </c>
      <c r="IC38" s="198"/>
      <c r="IE38" s="188">
        <v>0</v>
      </c>
      <c r="IF38" s="188"/>
      <c r="IG38" s="188"/>
      <c r="IH38" s="188">
        <v>0</v>
      </c>
      <c r="II38" s="188"/>
      <c r="IJ38" s="188"/>
      <c r="IK38" s="188"/>
      <c r="IL38" s="188"/>
      <c r="IN38" s="198">
        <v>189.3</v>
      </c>
      <c r="IO38" s="198"/>
      <c r="IP38" s="198"/>
      <c r="IQ38" s="198"/>
    </row>
    <row r="39" spans="1:251" ht="10.15" hidden="1" customHeight="1">
      <c r="A39" s="189">
        <v>1090</v>
      </c>
      <c r="B39" s="189"/>
      <c r="D39" s="190" t="s">
        <v>534</v>
      </c>
      <c r="E39" s="190"/>
      <c r="F39" s="190"/>
      <c r="G39" s="190"/>
      <c r="M39" s="186" t="s">
        <v>535</v>
      </c>
      <c r="N39" s="186"/>
      <c r="O39" s="186"/>
      <c r="P39" s="186"/>
      <c r="T39" s="198">
        <v>0</v>
      </c>
      <c r="U39" s="198"/>
      <c r="W39" s="188">
        <v>23.16</v>
      </c>
      <c r="X39" s="188"/>
      <c r="Y39" s="188"/>
      <c r="Z39" s="188">
        <v>0</v>
      </c>
      <c r="AA39" s="188"/>
      <c r="AB39" s="188"/>
      <c r="AC39" s="188"/>
      <c r="AD39" s="188"/>
      <c r="AF39" s="198">
        <v>23.16</v>
      </c>
      <c r="AG39" s="198"/>
      <c r="AH39" s="198"/>
      <c r="AI39" s="198"/>
      <c r="AK39" s="191">
        <v>1094</v>
      </c>
      <c r="AL39" s="191"/>
      <c r="AN39" s="192" t="s">
        <v>538</v>
      </c>
      <c r="AO39" s="192"/>
      <c r="AP39" s="192"/>
      <c r="AQ39" s="192"/>
      <c r="AV39" s="193" t="s">
        <v>539</v>
      </c>
      <c r="AW39" s="193"/>
      <c r="AX39" s="193"/>
      <c r="AY39" s="193"/>
      <c r="AZ39" s="193"/>
      <c r="BD39" s="194">
        <v>1075.05</v>
      </c>
      <c r="BE39" s="194"/>
      <c r="BG39" s="195">
        <v>0</v>
      </c>
      <c r="BH39" s="195"/>
      <c r="BI39" s="195"/>
      <c r="BJ39" s="195">
        <v>0</v>
      </c>
      <c r="BK39" s="195"/>
      <c r="BL39" s="195"/>
      <c r="BM39" s="195"/>
      <c r="BN39" s="195"/>
      <c r="BP39" s="194">
        <v>1075.05</v>
      </c>
      <c r="BQ39" s="194"/>
      <c r="BR39" s="194"/>
      <c r="BS39" s="194"/>
      <c r="BU39" s="189">
        <v>1092</v>
      </c>
      <c r="BV39" s="189"/>
      <c r="BX39" s="190" t="s">
        <v>536</v>
      </c>
      <c r="BY39" s="190"/>
      <c r="BZ39" s="190"/>
      <c r="CA39" s="190"/>
      <c r="CG39" s="186" t="s">
        <v>537</v>
      </c>
      <c r="CH39" s="186"/>
      <c r="CI39" s="186"/>
      <c r="CJ39" s="186"/>
      <c r="CN39" s="198">
        <v>4722.55</v>
      </c>
      <c r="CO39" s="198"/>
      <c r="CQ39" s="188">
        <v>44287.4</v>
      </c>
      <c r="CR39" s="188"/>
      <c r="CS39" s="188"/>
      <c r="CT39" s="188">
        <v>45623.27</v>
      </c>
      <c r="CU39" s="188"/>
      <c r="CV39" s="188"/>
      <c r="CW39" s="188"/>
      <c r="CX39" s="188"/>
      <c r="CZ39" s="198">
        <v>3386.68</v>
      </c>
      <c r="DA39" s="198"/>
      <c r="DB39" s="198"/>
      <c r="DC39" s="198"/>
      <c r="DE39" s="189">
        <v>40662</v>
      </c>
      <c r="DF39" s="189"/>
      <c r="DH39" s="190" t="s">
        <v>528</v>
      </c>
      <c r="DI39" s="190"/>
      <c r="DJ39" s="190"/>
      <c r="DK39" s="190"/>
      <c r="DQ39" s="186" t="s">
        <v>529</v>
      </c>
      <c r="DR39" s="186"/>
      <c r="DS39" s="186"/>
      <c r="DT39" s="186"/>
      <c r="DX39" s="198">
        <v>10862.5</v>
      </c>
      <c r="DY39" s="198"/>
      <c r="EA39" s="188">
        <v>0</v>
      </c>
      <c r="EB39" s="188"/>
      <c r="EC39" s="188"/>
      <c r="ED39" s="188">
        <v>0</v>
      </c>
      <c r="EE39" s="188"/>
      <c r="EF39" s="188"/>
      <c r="EG39" s="188"/>
      <c r="EH39" s="188"/>
      <c r="EJ39" s="198">
        <v>10862.5</v>
      </c>
      <c r="EK39" s="198"/>
      <c r="EL39" s="198"/>
      <c r="EM39" s="198"/>
      <c r="EO39" s="189">
        <v>40658</v>
      </c>
      <c r="EP39" s="189"/>
      <c r="ER39" s="190" t="s">
        <v>514</v>
      </c>
      <c r="ES39" s="190"/>
      <c r="ET39" s="190"/>
      <c r="EU39" s="190"/>
      <c r="FA39" s="186" t="s">
        <v>515</v>
      </c>
      <c r="FB39" s="186"/>
      <c r="FC39" s="186"/>
      <c r="FD39" s="186"/>
      <c r="FH39" s="198">
        <v>0.4</v>
      </c>
      <c r="FI39" s="198"/>
      <c r="FK39" s="188">
        <v>0</v>
      </c>
      <c r="FL39" s="188"/>
      <c r="FM39" s="188"/>
      <c r="FN39" s="188">
        <v>0</v>
      </c>
      <c r="FO39" s="188"/>
      <c r="FP39" s="188"/>
      <c r="FQ39" s="188"/>
      <c r="FR39" s="188"/>
      <c r="FT39" s="198">
        <v>0.4</v>
      </c>
      <c r="FU39" s="198"/>
      <c r="FV39" s="198"/>
      <c r="FW39" s="198"/>
      <c r="FY39" s="191">
        <v>1075</v>
      </c>
      <c r="FZ39" s="191"/>
      <c r="GB39" s="192" t="s">
        <v>472</v>
      </c>
      <c r="GC39" s="192"/>
      <c r="GD39" s="192"/>
      <c r="GE39" s="192"/>
      <c r="GI39" s="193" t="s">
        <v>473</v>
      </c>
      <c r="GJ39" s="193"/>
      <c r="GK39" s="193"/>
      <c r="GL39" s="193"/>
      <c r="GM39" s="193"/>
      <c r="GN39" s="193"/>
      <c r="GO39" s="193"/>
      <c r="GR39" s="194">
        <v>41707378.619999997</v>
      </c>
      <c r="GS39" s="194"/>
      <c r="GU39" s="195">
        <v>55983.99</v>
      </c>
      <c r="GV39" s="195"/>
      <c r="GW39" s="195"/>
      <c r="GX39" s="195">
        <v>53862.43</v>
      </c>
      <c r="GY39" s="195"/>
      <c r="GZ39" s="195"/>
      <c r="HA39" s="195"/>
      <c r="HB39" s="195"/>
      <c r="HD39" s="194">
        <v>41709500.18</v>
      </c>
      <c r="HE39" s="194"/>
      <c r="HF39" s="194"/>
      <c r="HG39" s="194"/>
      <c r="HI39" s="189">
        <v>40816</v>
      </c>
      <c r="HJ39" s="189"/>
      <c r="HL39" s="190" t="s">
        <v>496</v>
      </c>
      <c r="HM39" s="190"/>
      <c r="HN39" s="190"/>
      <c r="HO39" s="190"/>
      <c r="HU39" s="186" t="s">
        <v>497</v>
      </c>
      <c r="HV39" s="186"/>
      <c r="HW39" s="186"/>
      <c r="HX39" s="186"/>
      <c r="IB39" s="198">
        <v>12278.61</v>
      </c>
      <c r="IC39" s="198"/>
      <c r="IE39" s="188">
        <v>0</v>
      </c>
      <c r="IF39" s="188"/>
      <c r="IG39" s="188"/>
      <c r="IH39" s="188">
        <v>0</v>
      </c>
      <c r="II39" s="188"/>
      <c r="IJ39" s="188"/>
      <c r="IK39" s="188"/>
      <c r="IL39" s="188"/>
      <c r="IN39" s="198">
        <v>12278.61</v>
      </c>
      <c r="IO39" s="198"/>
      <c r="IP39" s="198"/>
      <c r="IQ39" s="198"/>
    </row>
    <row r="40" spans="1:251" ht="10.15" hidden="1" customHeight="1">
      <c r="A40" s="189">
        <v>1092</v>
      </c>
      <c r="B40" s="189"/>
      <c r="D40" s="190" t="s">
        <v>536</v>
      </c>
      <c r="E40" s="190"/>
      <c r="F40" s="190"/>
      <c r="G40" s="190"/>
      <c r="M40" s="186" t="s">
        <v>537</v>
      </c>
      <c r="N40" s="186"/>
      <c r="O40" s="186"/>
      <c r="P40" s="186"/>
      <c r="T40" s="198">
        <v>9543.06</v>
      </c>
      <c r="U40" s="198"/>
      <c r="W40" s="188">
        <v>94770.95</v>
      </c>
      <c r="X40" s="188"/>
      <c r="Y40" s="188"/>
      <c r="Z40" s="188">
        <v>70314.05</v>
      </c>
      <c r="AA40" s="188"/>
      <c r="AB40" s="188"/>
      <c r="AC40" s="188"/>
      <c r="AD40" s="188"/>
      <c r="AF40" s="198">
        <v>33999.96</v>
      </c>
      <c r="AG40" s="198"/>
      <c r="AH40" s="198"/>
      <c r="AI40" s="198"/>
      <c r="AK40" s="189">
        <v>1096</v>
      </c>
      <c r="AL40" s="189"/>
      <c r="AN40" s="190" t="s">
        <v>540</v>
      </c>
      <c r="AO40" s="190"/>
      <c r="AP40" s="190"/>
      <c r="AQ40" s="190"/>
      <c r="AW40" s="186" t="s">
        <v>541</v>
      </c>
      <c r="AX40" s="186"/>
      <c r="AY40" s="186"/>
      <c r="AZ40" s="186"/>
      <c r="BD40" s="198">
        <v>1075.05</v>
      </c>
      <c r="BE40" s="198"/>
      <c r="BG40" s="188">
        <v>0</v>
      </c>
      <c r="BH40" s="188"/>
      <c r="BI40" s="188"/>
      <c r="BJ40" s="188">
        <v>0</v>
      </c>
      <c r="BK40" s="188"/>
      <c r="BL40" s="188"/>
      <c r="BM40" s="188"/>
      <c r="BN40" s="188"/>
      <c r="BP40" s="198">
        <v>1075.05</v>
      </c>
      <c r="BQ40" s="198"/>
      <c r="BR40" s="198"/>
      <c r="BS40" s="198"/>
      <c r="BU40" s="191">
        <v>1094</v>
      </c>
      <c r="BV40" s="191"/>
      <c r="BX40" s="192" t="s">
        <v>538</v>
      </c>
      <c r="BY40" s="192"/>
      <c r="BZ40" s="192"/>
      <c r="CA40" s="192"/>
      <c r="CF40" s="193" t="s">
        <v>539</v>
      </c>
      <c r="CG40" s="193"/>
      <c r="CH40" s="193"/>
      <c r="CI40" s="193"/>
      <c r="CJ40" s="193"/>
      <c r="CN40" s="194">
        <v>1075.05</v>
      </c>
      <c r="CO40" s="194"/>
      <c r="CQ40" s="195">
        <v>0</v>
      </c>
      <c r="CR40" s="195"/>
      <c r="CS40" s="195"/>
      <c r="CT40" s="195">
        <v>0</v>
      </c>
      <c r="CU40" s="195"/>
      <c r="CV40" s="195"/>
      <c r="CW40" s="195"/>
      <c r="CX40" s="195"/>
      <c r="CZ40" s="194">
        <v>1075.05</v>
      </c>
      <c r="DA40" s="194"/>
      <c r="DB40" s="194"/>
      <c r="DC40" s="194"/>
      <c r="DE40" s="189">
        <v>40663</v>
      </c>
      <c r="DF40" s="189"/>
      <c r="DH40" s="190" t="s">
        <v>530</v>
      </c>
      <c r="DI40" s="190"/>
      <c r="DJ40" s="190"/>
      <c r="DK40" s="190"/>
      <c r="DQ40" s="186" t="s">
        <v>531</v>
      </c>
      <c r="DR40" s="186"/>
      <c r="DS40" s="186"/>
      <c r="DT40" s="186"/>
      <c r="DX40" s="198">
        <v>225</v>
      </c>
      <c r="DY40" s="198"/>
      <c r="EA40" s="188">
        <v>0</v>
      </c>
      <c r="EB40" s="188"/>
      <c r="EC40" s="188"/>
      <c r="ED40" s="188">
        <v>0</v>
      </c>
      <c r="EE40" s="188"/>
      <c r="EF40" s="188"/>
      <c r="EG40" s="188"/>
      <c r="EH40" s="188"/>
      <c r="EJ40" s="198">
        <v>225</v>
      </c>
      <c r="EK40" s="198"/>
      <c r="EL40" s="198"/>
      <c r="EM40" s="198"/>
      <c r="EO40" s="189">
        <v>40660</v>
      </c>
      <c r="EP40" s="189"/>
      <c r="ER40" s="190" t="s">
        <v>520</v>
      </c>
      <c r="ES40" s="190"/>
      <c r="ET40" s="190"/>
      <c r="EU40" s="190"/>
      <c r="FA40" s="186" t="s">
        <v>521</v>
      </c>
      <c r="FB40" s="186"/>
      <c r="FC40" s="186"/>
      <c r="FD40" s="186"/>
      <c r="FH40" s="198">
        <v>26938.77</v>
      </c>
      <c r="FI40" s="198"/>
      <c r="FK40" s="188">
        <v>0</v>
      </c>
      <c r="FL40" s="188"/>
      <c r="FM40" s="188"/>
      <c r="FN40" s="188">
        <v>0</v>
      </c>
      <c r="FO40" s="188"/>
      <c r="FP40" s="188"/>
      <c r="FQ40" s="188"/>
      <c r="FR40" s="188"/>
      <c r="FT40" s="198">
        <v>26938.77</v>
      </c>
      <c r="FU40" s="198"/>
      <c r="FV40" s="198"/>
      <c r="FW40" s="198"/>
      <c r="FY40" s="191">
        <v>1076</v>
      </c>
      <c r="FZ40" s="191"/>
      <c r="GB40" s="192" t="s">
        <v>474</v>
      </c>
      <c r="GC40" s="192"/>
      <c r="GD40" s="192"/>
      <c r="GE40" s="192"/>
      <c r="GJ40" s="193" t="s">
        <v>475</v>
      </c>
      <c r="GK40" s="193"/>
      <c r="GL40" s="193"/>
      <c r="GM40" s="193"/>
      <c r="GN40" s="193"/>
      <c r="GR40" s="194">
        <v>41470796.799999997</v>
      </c>
      <c r="GS40" s="194"/>
      <c r="GU40" s="195">
        <v>0</v>
      </c>
      <c r="GV40" s="195"/>
      <c r="GW40" s="195"/>
      <c r="GX40" s="195">
        <v>0</v>
      </c>
      <c r="GY40" s="195"/>
      <c r="GZ40" s="195"/>
      <c r="HA40" s="195"/>
      <c r="HB40" s="195"/>
      <c r="HD40" s="194">
        <v>41470796.799999997</v>
      </c>
      <c r="HE40" s="194"/>
      <c r="HF40" s="194"/>
      <c r="HG40" s="194"/>
      <c r="HI40" s="189">
        <v>40817</v>
      </c>
      <c r="HJ40" s="189"/>
      <c r="HL40" s="190" t="s">
        <v>468</v>
      </c>
      <c r="HM40" s="190"/>
      <c r="HN40" s="190"/>
      <c r="HO40" s="190"/>
      <c r="HU40" s="186" t="s">
        <v>469</v>
      </c>
      <c r="HV40" s="186"/>
      <c r="HW40" s="186"/>
      <c r="HX40" s="186"/>
      <c r="IB40" s="198">
        <v>4333.41</v>
      </c>
      <c r="IC40" s="198"/>
      <c r="IE40" s="188">
        <v>0</v>
      </c>
      <c r="IF40" s="188"/>
      <c r="IG40" s="188"/>
      <c r="IH40" s="188">
        <v>0</v>
      </c>
      <c r="II40" s="188"/>
      <c r="IJ40" s="188"/>
      <c r="IK40" s="188"/>
      <c r="IL40" s="188"/>
      <c r="IN40" s="198">
        <v>4333.41</v>
      </c>
      <c r="IO40" s="198"/>
      <c r="IP40" s="198"/>
      <c r="IQ40" s="198"/>
    </row>
    <row r="41" spans="1:251" ht="10.15" hidden="1" customHeight="1">
      <c r="A41" s="191">
        <v>1094</v>
      </c>
      <c r="B41" s="191"/>
      <c r="D41" s="192" t="s">
        <v>538</v>
      </c>
      <c r="E41" s="192"/>
      <c r="F41" s="192"/>
      <c r="G41" s="192"/>
      <c r="L41" s="193" t="s">
        <v>539</v>
      </c>
      <c r="M41" s="193"/>
      <c r="N41" s="193"/>
      <c r="O41" s="193"/>
      <c r="P41" s="193"/>
      <c r="T41" s="194">
        <v>1075.05</v>
      </c>
      <c r="U41" s="194"/>
      <c r="W41" s="195">
        <v>0</v>
      </c>
      <c r="X41" s="195"/>
      <c r="Y41" s="195"/>
      <c r="Z41" s="195">
        <v>0</v>
      </c>
      <c r="AA41" s="195"/>
      <c r="AB41" s="195"/>
      <c r="AC41" s="195"/>
      <c r="AD41" s="195"/>
      <c r="AF41" s="194">
        <v>1075.05</v>
      </c>
      <c r="AG41" s="194"/>
      <c r="AH41" s="194"/>
      <c r="AI41" s="194"/>
      <c r="AK41" s="191">
        <v>1105</v>
      </c>
      <c r="AL41" s="191"/>
      <c r="AN41" s="192" t="s">
        <v>542</v>
      </c>
      <c r="AO41" s="192"/>
      <c r="AP41" s="192"/>
      <c r="AQ41" s="192"/>
      <c r="AT41" s="193" t="s">
        <v>543</v>
      </c>
      <c r="AU41" s="193"/>
      <c r="AV41" s="193"/>
      <c r="AW41" s="193"/>
      <c r="AX41" s="193"/>
      <c r="AY41" s="193"/>
      <c r="AZ41" s="193"/>
      <c r="BA41" s="193"/>
      <c r="BD41" s="194">
        <v>2864612.91</v>
      </c>
      <c r="BE41" s="194"/>
      <c r="BG41" s="195">
        <v>614847.41</v>
      </c>
      <c r="BH41" s="195"/>
      <c r="BI41" s="195"/>
      <c r="BJ41" s="195">
        <v>1108776.76</v>
      </c>
      <c r="BK41" s="195"/>
      <c r="BL41" s="195"/>
      <c r="BM41" s="195"/>
      <c r="BN41" s="195"/>
      <c r="BP41" s="194">
        <v>2370683.56</v>
      </c>
      <c r="BQ41" s="194"/>
      <c r="BR41" s="194"/>
      <c r="BS41" s="194"/>
      <c r="BU41" s="189">
        <v>1096</v>
      </c>
      <c r="BV41" s="189"/>
      <c r="BX41" s="190" t="s">
        <v>540</v>
      </c>
      <c r="BY41" s="190"/>
      <c r="BZ41" s="190"/>
      <c r="CA41" s="190"/>
      <c r="CG41" s="186" t="s">
        <v>541</v>
      </c>
      <c r="CH41" s="186"/>
      <c r="CI41" s="186"/>
      <c r="CJ41" s="186"/>
      <c r="CN41" s="198">
        <v>1075.05</v>
      </c>
      <c r="CO41" s="198"/>
      <c r="CQ41" s="188">
        <v>0</v>
      </c>
      <c r="CR41" s="188"/>
      <c r="CS41" s="188"/>
      <c r="CT41" s="188">
        <v>0</v>
      </c>
      <c r="CU41" s="188"/>
      <c r="CV41" s="188"/>
      <c r="CW41" s="188"/>
      <c r="CX41" s="188"/>
      <c r="CZ41" s="198">
        <v>1075.05</v>
      </c>
      <c r="DA41" s="198"/>
      <c r="DB41" s="198"/>
      <c r="DC41" s="198"/>
      <c r="DE41" s="191">
        <v>1089</v>
      </c>
      <c r="DF41" s="191"/>
      <c r="DH41" s="192" t="s">
        <v>532</v>
      </c>
      <c r="DI41" s="192"/>
      <c r="DJ41" s="192"/>
      <c r="DK41" s="192"/>
      <c r="DP41" s="193" t="s">
        <v>533</v>
      </c>
      <c r="DQ41" s="193"/>
      <c r="DR41" s="193"/>
      <c r="DS41" s="193"/>
      <c r="DT41" s="193"/>
      <c r="DX41" s="194">
        <v>5689.11</v>
      </c>
      <c r="DY41" s="194"/>
      <c r="EA41" s="195">
        <v>8200.2999999999993</v>
      </c>
      <c r="EB41" s="195"/>
      <c r="EC41" s="195"/>
      <c r="ED41" s="195">
        <v>8614.92</v>
      </c>
      <c r="EE41" s="195"/>
      <c r="EF41" s="195"/>
      <c r="EG41" s="195"/>
      <c r="EH41" s="195"/>
      <c r="EJ41" s="194">
        <v>5274.49</v>
      </c>
      <c r="EK41" s="194"/>
      <c r="EL41" s="194"/>
      <c r="EM41" s="194"/>
      <c r="EO41" s="189">
        <v>40661</v>
      </c>
      <c r="EP41" s="189"/>
      <c r="ER41" s="190" t="s">
        <v>524</v>
      </c>
      <c r="ES41" s="190"/>
      <c r="ET41" s="190"/>
      <c r="EU41" s="190"/>
      <c r="FA41" s="186" t="s">
        <v>525</v>
      </c>
      <c r="FB41" s="186"/>
      <c r="FC41" s="186"/>
      <c r="FD41" s="186"/>
      <c r="FH41" s="198">
        <v>40154.19</v>
      </c>
      <c r="FI41" s="198"/>
      <c r="FK41" s="188">
        <v>0</v>
      </c>
      <c r="FL41" s="188"/>
      <c r="FM41" s="188"/>
      <c r="FN41" s="188">
        <v>0</v>
      </c>
      <c r="FO41" s="188"/>
      <c r="FP41" s="188"/>
      <c r="FQ41" s="188"/>
      <c r="FR41" s="188"/>
      <c r="FT41" s="198">
        <v>40154.19</v>
      </c>
      <c r="FU41" s="198"/>
      <c r="FV41" s="198"/>
      <c r="FW41" s="198"/>
      <c r="FY41" s="189">
        <v>1136</v>
      </c>
      <c r="FZ41" s="189"/>
      <c r="GB41" s="190" t="s">
        <v>478</v>
      </c>
      <c r="GC41" s="190"/>
      <c r="GD41" s="190"/>
      <c r="GE41" s="190"/>
      <c r="GK41" s="186" t="s">
        <v>479</v>
      </c>
      <c r="GL41" s="186"/>
      <c r="GM41" s="186"/>
      <c r="GN41" s="186"/>
      <c r="GR41" s="198">
        <v>41470796.799999997</v>
      </c>
      <c r="GS41" s="198"/>
      <c r="GU41" s="188">
        <v>0</v>
      </c>
      <c r="GV41" s="188"/>
      <c r="GW41" s="188"/>
      <c r="GX41" s="188">
        <v>0</v>
      </c>
      <c r="GY41" s="188"/>
      <c r="GZ41" s="188"/>
      <c r="HA41" s="188"/>
      <c r="HB41" s="188"/>
      <c r="HD41" s="198">
        <v>41470796.799999997</v>
      </c>
      <c r="HE41" s="198"/>
      <c r="HF41" s="198"/>
      <c r="HG41" s="198"/>
      <c r="HI41" s="189">
        <v>40826</v>
      </c>
      <c r="HJ41" s="189"/>
      <c r="HL41" s="190" t="s">
        <v>506</v>
      </c>
      <c r="HM41" s="190"/>
      <c r="HN41" s="190"/>
      <c r="HO41" s="190"/>
      <c r="HU41" s="186" t="s">
        <v>507</v>
      </c>
      <c r="HV41" s="186"/>
      <c r="HW41" s="186"/>
      <c r="HX41" s="186"/>
      <c r="IB41" s="198">
        <v>3965.25</v>
      </c>
      <c r="IC41" s="198"/>
      <c r="IE41" s="188">
        <v>0</v>
      </c>
      <c r="IF41" s="188"/>
      <c r="IG41" s="188"/>
      <c r="IH41" s="188">
        <v>0</v>
      </c>
      <c r="II41" s="188"/>
      <c r="IJ41" s="188"/>
      <c r="IK41" s="188"/>
      <c r="IL41" s="188"/>
      <c r="IN41" s="198">
        <v>3965.25</v>
      </c>
      <c r="IO41" s="198"/>
      <c r="IP41" s="198"/>
      <c r="IQ41" s="198"/>
    </row>
    <row r="42" spans="1:251" ht="10.15" hidden="1" customHeight="1">
      <c r="A42" s="189">
        <v>1096</v>
      </c>
      <c r="B42" s="189"/>
      <c r="D42" s="190" t="s">
        <v>540</v>
      </c>
      <c r="E42" s="190"/>
      <c r="F42" s="190"/>
      <c r="G42" s="190"/>
      <c r="M42" s="186" t="s">
        <v>541</v>
      </c>
      <c r="N42" s="186"/>
      <c r="O42" s="186"/>
      <c r="P42" s="186"/>
      <c r="T42" s="198">
        <v>1075.05</v>
      </c>
      <c r="U42" s="198"/>
      <c r="W42" s="188">
        <v>0</v>
      </c>
      <c r="X42" s="188"/>
      <c r="Y42" s="188"/>
      <c r="Z42" s="188">
        <v>0</v>
      </c>
      <c r="AA42" s="188"/>
      <c r="AB42" s="188"/>
      <c r="AC42" s="188"/>
      <c r="AD42" s="188"/>
      <c r="AF42" s="198">
        <v>1075.05</v>
      </c>
      <c r="AG42" s="198"/>
      <c r="AH42" s="198"/>
      <c r="AI42" s="198"/>
      <c r="AK42" s="191">
        <v>1110</v>
      </c>
      <c r="AL42" s="191"/>
      <c r="AN42" s="192" t="s">
        <v>544</v>
      </c>
      <c r="AO42" s="192"/>
      <c r="AP42" s="192"/>
      <c r="AQ42" s="192"/>
      <c r="AU42" s="193" t="s">
        <v>545</v>
      </c>
      <c r="AV42" s="193"/>
      <c r="AW42" s="193"/>
      <c r="AX42" s="193"/>
      <c r="AY42" s="193"/>
      <c r="AZ42" s="193"/>
      <c r="BA42" s="193"/>
      <c r="BD42" s="194">
        <v>2864612.91</v>
      </c>
      <c r="BE42" s="194"/>
      <c r="BG42" s="195">
        <v>614847.41</v>
      </c>
      <c r="BH42" s="195"/>
      <c r="BI42" s="195"/>
      <c r="BJ42" s="195">
        <v>1108776.76</v>
      </c>
      <c r="BK42" s="195"/>
      <c r="BL42" s="195"/>
      <c r="BM42" s="195"/>
      <c r="BN42" s="195"/>
      <c r="BP42" s="194">
        <v>2370683.56</v>
      </c>
      <c r="BQ42" s="194"/>
      <c r="BR42" s="194"/>
      <c r="BS42" s="194"/>
      <c r="BU42" s="191">
        <v>1105</v>
      </c>
      <c r="BV42" s="191"/>
      <c r="BX42" s="192" t="s">
        <v>542</v>
      </c>
      <c r="BY42" s="192"/>
      <c r="BZ42" s="192"/>
      <c r="CA42" s="192"/>
      <c r="CD42" s="193" t="s">
        <v>543</v>
      </c>
      <c r="CE42" s="193"/>
      <c r="CF42" s="193"/>
      <c r="CG42" s="193"/>
      <c r="CH42" s="193"/>
      <c r="CI42" s="193"/>
      <c r="CJ42" s="193"/>
      <c r="CK42" s="193"/>
      <c r="CN42" s="194">
        <v>2370683.56</v>
      </c>
      <c r="CO42" s="194"/>
      <c r="CQ42" s="195">
        <v>3672614.89</v>
      </c>
      <c r="CR42" s="195"/>
      <c r="CS42" s="195"/>
      <c r="CT42" s="195">
        <v>3596358.54</v>
      </c>
      <c r="CU42" s="195"/>
      <c r="CV42" s="195"/>
      <c r="CW42" s="195"/>
      <c r="CX42" s="195"/>
      <c r="CZ42" s="194">
        <v>2446939.91</v>
      </c>
      <c r="DA42" s="194"/>
      <c r="DB42" s="194"/>
      <c r="DC42" s="194"/>
      <c r="DE42" s="189">
        <v>1090</v>
      </c>
      <c r="DF42" s="189"/>
      <c r="DH42" s="190" t="s">
        <v>534</v>
      </c>
      <c r="DI42" s="190"/>
      <c r="DJ42" s="190"/>
      <c r="DK42" s="190"/>
      <c r="DQ42" s="186" t="s">
        <v>535</v>
      </c>
      <c r="DR42" s="186"/>
      <c r="DS42" s="186"/>
      <c r="DT42" s="186"/>
      <c r="DX42" s="198">
        <v>2302.4299999999998</v>
      </c>
      <c r="DY42" s="198"/>
      <c r="EA42" s="188">
        <v>273.38</v>
      </c>
      <c r="EB42" s="188"/>
      <c r="EC42" s="188"/>
      <c r="ED42" s="188">
        <v>0</v>
      </c>
      <c r="EE42" s="188"/>
      <c r="EF42" s="188"/>
      <c r="EG42" s="188"/>
      <c r="EH42" s="188"/>
      <c r="EJ42" s="198">
        <v>2575.81</v>
      </c>
      <c r="EK42" s="198"/>
      <c r="EL42" s="198"/>
      <c r="EM42" s="198"/>
      <c r="EO42" s="189">
        <v>40662</v>
      </c>
      <c r="EP42" s="189"/>
      <c r="ER42" s="190" t="s">
        <v>528</v>
      </c>
      <c r="ES42" s="190"/>
      <c r="ET42" s="190"/>
      <c r="EU42" s="190"/>
      <c r="FA42" s="186" t="s">
        <v>529</v>
      </c>
      <c r="FB42" s="186"/>
      <c r="FC42" s="186"/>
      <c r="FD42" s="186"/>
      <c r="FH42" s="198">
        <v>10862.5</v>
      </c>
      <c r="FI42" s="198"/>
      <c r="FK42" s="188">
        <v>0</v>
      </c>
      <c r="FL42" s="188"/>
      <c r="FM42" s="188"/>
      <c r="FN42" s="188">
        <v>0</v>
      </c>
      <c r="FO42" s="188"/>
      <c r="FP42" s="188"/>
      <c r="FQ42" s="188"/>
      <c r="FR42" s="188"/>
      <c r="FT42" s="198">
        <v>10862.5</v>
      </c>
      <c r="FU42" s="198"/>
      <c r="FV42" s="198"/>
      <c r="FW42" s="198"/>
      <c r="FY42" s="191">
        <v>1086</v>
      </c>
      <c r="FZ42" s="191"/>
      <c r="GB42" s="192" t="s">
        <v>484</v>
      </c>
      <c r="GC42" s="192"/>
      <c r="GD42" s="192"/>
      <c r="GE42" s="192"/>
      <c r="GJ42" s="193" t="s">
        <v>461</v>
      </c>
      <c r="GK42" s="193"/>
      <c r="GL42" s="193"/>
      <c r="GM42" s="193"/>
      <c r="GN42" s="193"/>
      <c r="GR42" s="194">
        <v>227379.34</v>
      </c>
      <c r="GS42" s="194"/>
      <c r="GU42" s="195">
        <v>0</v>
      </c>
      <c r="GV42" s="195"/>
      <c r="GW42" s="195"/>
      <c r="GX42" s="195">
        <v>0</v>
      </c>
      <c r="GY42" s="195"/>
      <c r="GZ42" s="195"/>
      <c r="HA42" s="195"/>
      <c r="HB42" s="195"/>
      <c r="HD42" s="194">
        <v>227379.34</v>
      </c>
      <c r="HE42" s="194"/>
      <c r="HF42" s="194"/>
      <c r="HG42" s="194"/>
      <c r="HI42" s="191">
        <v>1075</v>
      </c>
      <c r="HJ42" s="191"/>
      <c r="HL42" s="192" t="s">
        <v>472</v>
      </c>
      <c r="HM42" s="192"/>
      <c r="HN42" s="192"/>
      <c r="HO42" s="192"/>
      <c r="HS42" s="193" t="s">
        <v>473</v>
      </c>
      <c r="HT42" s="193"/>
      <c r="HU42" s="193"/>
      <c r="HV42" s="193"/>
      <c r="HW42" s="193"/>
      <c r="HX42" s="193"/>
      <c r="HY42" s="193"/>
      <c r="IB42" s="194">
        <v>41709500.18</v>
      </c>
      <c r="IC42" s="194"/>
      <c r="IE42" s="195">
        <v>79728.460000000006</v>
      </c>
      <c r="IF42" s="195"/>
      <c r="IG42" s="195"/>
      <c r="IH42" s="195">
        <v>63469.21</v>
      </c>
      <c r="II42" s="195"/>
      <c r="IJ42" s="195"/>
      <c r="IK42" s="195"/>
      <c r="IL42" s="195"/>
      <c r="IN42" s="194">
        <v>41725759.43</v>
      </c>
      <c r="IO42" s="194"/>
      <c r="IP42" s="194"/>
      <c r="IQ42" s="194"/>
    </row>
    <row r="43" spans="1:251" ht="10.15" hidden="1" customHeight="1">
      <c r="A43" s="191">
        <v>1105</v>
      </c>
      <c r="B43" s="191"/>
      <c r="D43" s="192" t="s">
        <v>542</v>
      </c>
      <c r="E43" s="192"/>
      <c r="F43" s="192"/>
      <c r="G43" s="192"/>
      <c r="J43" s="193" t="s">
        <v>543</v>
      </c>
      <c r="K43" s="193"/>
      <c r="L43" s="193"/>
      <c r="M43" s="193"/>
      <c r="N43" s="193"/>
      <c r="O43" s="193"/>
      <c r="P43" s="193"/>
      <c r="Q43" s="193"/>
      <c r="T43" s="194">
        <v>3008250.42</v>
      </c>
      <c r="U43" s="194"/>
      <c r="W43" s="195">
        <v>1135374.03</v>
      </c>
      <c r="X43" s="195"/>
      <c r="Y43" s="195"/>
      <c r="Z43" s="195">
        <v>1279011.54</v>
      </c>
      <c r="AA43" s="195"/>
      <c r="AB43" s="195"/>
      <c r="AC43" s="195"/>
      <c r="AD43" s="195"/>
      <c r="AF43" s="194">
        <v>2864612.91</v>
      </c>
      <c r="AG43" s="194"/>
      <c r="AH43" s="194"/>
      <c r="AI43" s="194"/>
      <c r="AK43" s="191">
        <v>1111</v>
      </c>
      <c r="AL43" s="191"/>
      <c r="AN43" s="192" t="s">
        <v>546</v>
      </c>
      <c r="AO43" s="192"/>
      <c r="AP43" s="192"/>
      <c r="AQ43" s="192"/>
      <c r="AV43" s="193" t="s">
        <v>547</v>
      </c>
      <c r="AW43" s="193"/>
      <c r="AX43" s="193"/>
      <c r="AY43" s="193"/>
      <c r="AZ43" s="193"/>
      <c r="BD43" s="194">
        <v>2864612.91</v>
      </c>
      <c r="BE43" s="194"/>
      <c r="BG43" s="195">
        <v>614847.41</v>
      </c>
      <c r="BH43" s="195"/>
      <c r="BI43" s="195"/>
      <c r="BJ43" s="195">
        <v>1108776.76</v>
      </c>
      <c r="BK43" s="195"/>
      <c r="BL43" s="195"/>
      <c r="BM43" s="195"/>
      <c r="BN43" s="195"/>
      <c r="BP43" s="194">
        <v>2370683.56</v>
      </c>
      <c r="BQ43" s="194"/>
      <c r="BR43" s="194"/>
      <c r="BS43" s="194"/>
      <c r="BU43" s="191">
        <v>1110</v>
      </c>
      <c r="BV43" s="191"/>
      <c r="BX43" s="192" t="s">
        <v>544</v>
      </c>
      <c r="BY43" s="192"/>
      <c r="BZ43" s="192"/>
      <c r="CA43" s="192"/>
      <c r="CE43" s="193" t="s">
        <v>545</v>
      </c>
      <c r="CF43" s="193"/>
      <c r="CG43" s="193"/>
      <c r="CH43" s="193"/>
      <c r="CI43" s="193"/>
      <c r="CJ43" s="193"/>
      <c r="CK43" s="193"/>
      <c r="CN43" s="194">
        <v>2370683.56</v>
      </c>
      <c r="CO43" s="194"/>
      <c r="CQ43" s="195">
        <v>3672614.89</v>
      </c>
      <c r="CR43" s="195"/>
      <c r="CS43" s="195"/>
      <c r="CT43" s="195">
        <v>3596358.54</v>
      </c>
      <c r="CU43" s="195"/>
      <c r="CV43" s="195"/>
      <c r="CW43" s="195"/>
      <c r="CX43" s="195"/>
      <c r="CZ43" s="194">
        <v>2446939.91</v>
      </c>
      <c r="DA43" s="194"/>
      <c r="DB43" s="194"/>
      <c r="DC43" s="194"/>
      <c r="DE43" s="189">
        <v>1092</v>
      </c>
      <c r="DF43" s="189"/>
      <c r="DH43" s="190" t="s">
        <v>536</v>
      </c>
      <c r="DI43" s="190"/>
      <c r="DJ43" s="190"/>
      <c r="DK43" s="190"/>
      <c r="DQ43" s="186" t="s">
        <v>537</v>
      </c>
      <c r="DR43" s="186"/>
      <c r="DS43" s="186"/>
      <c r="DT43" s="186"/>
      <c r="DX43" s="198">
        <v>3386.68</v>
      </c>
      <c r="DY43" s="198"/>
      <c r="EA43" s="188">
        <v>7926.92</v>
      </c>
      <c r="EB43" s="188"/>
      <c r="EC43" s="188"/>
      <c r="ED43" s="188">
        <v>8614.92</v>
      </c>
      <c r="EE43" s="188"/>
      <c r="EF43" s="188"/>
      <c r="EG43" s="188"/>
      <c r="EH43" s="188"/>
      <c r="EJ43" s="198">
        <v>2698.68</v>
      </c>
      <c r="EK43" s="198"/>
      <c r="EL43" s="198"/>
      <c r="EM43" s="198"/>
      <c r="EO43" s="189">
        <v>40663</v>
      </c>
      <c r="EP43" s="189"/>
      <c r="ER43" s="190" t="s">
        <v>530</v>
      </c>
      <c r="ES43" s="190"/>
      <c r="ET43" s="190"/>
      <c r="EU43" s="190"/>
      <c r="FA43" s="186" t="s">
        <v>531</v>
      </c>
      <c r="FB43" s="186"/>
      <c r="FC43" s="186"/>
      <c r="FD43" s="186"/>
      <c r="FH43" s="198">
        <v>225</v>
      </c>
      <c r="FI43" s="198"/>
      <c r="FK43" s="188">
        <v>0</v>
      </c>
      <c r="FL43" s="188"/>
      <c r="FM43" s="188"/>
      <c r="FN43" s="188">
        <v>0</v>
      </c>
      <c r="FO43" s="188"/>
      <c r="FP43" s="188"/>
      <c r="FQ43" s="188"/>
      <c r="FR43" s="188"/>
      <c r="FT43" s="198">
        <v>225</v>
      </c>
      <c r="FU43" s="198"/>
      <c r="FV43" s="198"/>
      <c r="FW43" s="198"/>
      <c r="FY43" s="189">
        <v>40653</v>
      </c>
      <c r="FZ43" s="189"/>
      <c r="GB43" s="190" t="s">
        <v>487</v>
      </c>
      <c r="GC43" s="190"/>
      <c r="GD43" s="190"/>
      <c r="GE43" s="190"/>
      <c r="GK43" s="186" t="s">
        <v>463</v>
      </c>
      <c r="GL43" s="186"/>
      <c r="GM43" s="186"/>
      <c r="GN43" s="186"/>
      <c r="GR43" s="198">
        <v>4510</v>
      </c>
      <c r="GS43" s="198"/>
      <c r="GU43" s="188">
        <v>0</v>
      </c>
      <c r="GV43" s="188"/>
      <c r="GW43" s="188"/>
      <c r="GX43" s="188">
        <v>0</v>
      </c>
      <c r="GY43" s="188"/>
      <c r="GZ43" s="188"/>
      <c r="HA43" s="188"/>
      <c r="HB43" s="188"/>
      <c r="HD43" s="198">
        <v>4510</v>
      </c>
      <c r="HE43" s="198"/>
      <c r="HF43" s="198"/>
      <c r="HG43" s="198"/>
      <c r="HI43" s="191">
        <v>1076</v>
      </c>
      <c r="HJ43" s="191"/>
      <c r="HL43" s="192" t="s">
        <v>474</v>
      </c>
      <c r="HM43" s="192"/>
      <c r="HN43" s="192"/>
      <c r="HO43" s="192"/>
      <c r="HT43" s="193" t="s">
        <v>475</v>
      </c>
      <c r="HU43" s="193"/>
      <c r="HV43" s="193"/>
      <c r="HW43" s="193"/>
      <c r="HX43" s="193"/>
      <c r="IB43" s="194">
        <v>41470796.799999997</v>
      </c>
      <c r="IC43" s="194"/>
      <c r="IE43" s="195">
        <v>0</v>
      </c>
      <c r="IF43" s="195"/>
      <c r="IG43" s="195"/>
      <c r="IH43" s="195">
        <v>0</v>
      </c>
      <c r="II43" s="195"/>
      <c r="IJ43" s="195"/>
      <c r="IK43" s="195"/>
      <c r="IL43" s="195"/>
      <c r="IN43" s="194">
        <v>41470796.799999997</v>
      </c>
      <c r="IO43" s="194"/>
      <c r="IP43" s="194"/>
      <c r="IQ43" s="194"/>
    </row>
    <row r="44" spans="1:251" ht="10.15" hidden="1" customHeight="1">
      <c r="A44" s="191">
        <v>1110</v>
      </c>
      <c r="B44" s="191"/>
      <c r="D44" s="192" t="s">
        <v>544</v>
      </c>
      <c r="E44" s="192"/>
      <c r="F44" s="192"/>
      <c r="G44" s="192"/>
      <c r="K44" s="193" t="s">
        <v>545</v>
      </c>
      <c r="L44" s="193"/>
      <c r="M44" s="193"/>
      <c r="N44" s="193"/>
      <c r="O44" s="193"/>
      <c r="P44" s="193"/>
      <c r="Q44" s="193"/>
      <c r="T44" s="194">
        <v>3008250.42</v>
      </c>
      <c r="U44" s="194"/>
      <c r="W44" s="195">
        <v>1135374.03</v>
      </c>
      <c r="X44" s="195"/>
      <c r="Y44" s="195"/>
      <c r="Z44" s="195">
        <v>1279011.54</v>
      </c>
      <c r="AA44" s="195"/>
      <c r="AB44" s="195"/>
      <c r="AC44" s="195"/>
      <c r="AD44" s="195"/>
      <c r="AF44" s="194">
        <v>2864612.91</v>
      </c>
      <c r="AG44" s="194"/>
      <c r="AH44" s="194"/>
      <c r="AI44" s="194"/>
      <c r="AK44" s="189">
        <v>1112</v>
      </c>
      <c r="AL44" s="189"/>
      <c r="AN44" s="190" t="s">
        <v>548</v>
      </c>
      <c r="AO44" s="190"/>
      <c r="AP44" s="190"/>
      <c r="AQ44" s="190"/>
      <c r="AW44" s="186" t="s">
        <v>549</v>
      </c>
      <c r="AX44" s="186"/>
      <c r="AY44" s="186"/>
      <c r="AZ44" s="186"/>
      <c r="BD44" s="198">
        <v>2864612.91</v>
      </c>
      <c r="BE44" s="198"/>
      <c r="BG44" s="188">
        <v>614847.41</v>
      </c>
      <c r="BH44" s="188"/>
      <c r="BI44" s="188"/>
      <c r="BJ44" s="188">
        <v>1108776.76</v>
      </c>
      <c r="BK44" s="188"/>
      <c r="BL44" s="188"/>
      <c r="BM44" s="188"/>
      <c r="BN44" s="188"/>
      <c r="BP44" s="198">
        <v>2370683.56</v>
      </c>
      <c r="BQ44" s="198"/>
      <c r="BR44" s="198"/>
      <c r="BS44" s="198"/>
      <c r="BU44" s="191">
        <v>1111</v>
      </c>
      <c r="BV44" s="191"/>
      <c r="BX44" s="192" t="s">
        <v>546</v>
      </c>
      <c r="BY44" s="192"/>
      <c r="BZ44" s="192"/>
      <c r="CA44" s="192"/>
      <c r="CF44" s="193" t="s">
        <v>547</v>
      </c>
      <c r="CG44" s="193"/>
      <c r="CH44" s="193"/>
      <c r="CI44" s="193"/>
      <c r="CJ44" s="193"/>
      <c r="CN44" s="194">
        <v>2370683.56</v>
      </c>
      <c r="CO44" s="194"/>
      <c r="CQ44" s="195">
        <v>3672614.89</v>
      </c>
      <c r="CR44" s="195"/>
      <c r="CS44" s="195"/>
      <c r="CT44" s="195">
        <v>3596358.54</v>
      </c>
      <c r="CU44" s="195"/>
      <c r="CV44" s="195"/>
      <c r="CW44" s="195"/>
      <c r="CX44" s="195"/>
      <c r="CZ44" s="194">
        <v>2446939.91</v>
      </c>
      <c r="DA44" s="194"/>
      <c r="DB44" s="194"/>
      <c r="DC44" s="194"/>
      <c r="DE44" s="191">
        <v>1094</v>
      </c>
      <c r="DF44" s="191"/>
      <c r="DH44" s="192" t="s">
        <v>538</v>
      </c>
      <c r="DI44" s="192"/>
      <c r="DJ44" s="192"/>
      <c r="DK44" s="192"/>
      <c r="DP44" s="193" t="s">
        <v>539</v>
      </c>
      <c r="DQ44" s="193"/>
      <c r="DR44" s="193"/>
      <c r="DS44" s="193"/>
      <c r="DT44" s="193"/>
      <c r="DX44" s="194">
        <v>1075.05</v>
      </c>
      <c r="DY44" s="194"/>
      <c r="EA44" s="195">
        <v>0</v>
      </c>
      <c r="EB44" s="195"/>
      <c r="EC44" s="195"/>
      <c r="ED44" s="195">
        <v>0</v>
      </c>
      <c r="EE44" s="195"/>
      <c r="EF44" s="195"/>
      <c r="EG44" s="195"/>
      <c r="EH44" s="195"/>
      <c r="EJ44" s="194">
        <v>1075.05</v>
      </c>
      <c r="EK44" s="194"/>
      <c r="EL44" s="194"/>
      <c r="EM44" s="194"/>
      <c r="EO44" s="191">
        <v>1089</v>
      </c>
      <c r="EP44" s="191"/>
      <c r="ER44" s="192" t="s">
        <v>532</v>
      </c>
      <c r="ES44" s="192"/>
      <c r="ET44" s="192"/>
      <c r="EU44" s="192"/>
      <c r="EZ44" s="193" t="s">
        <v>533</v>
      </c>
      <c r="FA44" s="193"/>
      <c r="FB44" s="193"/>
      <c r="FC44" s="193"/>
      <c r="FD44" s="193"/>
      <c r="FH44" s="194">
        <v>5274.49</v>
      </c>
      <c r="FI44" s="194"/>
      <c r="FK44" s="195">
        <v>57803.22</v>
      </c>
      <c r="FL44" s="195"/>
      <c r="FM44" s="195"/>
      <c r="FN44" s="195">
        <v>55471.51</v>
      </c>
      <c r="FO44" s="195"/>
      <c r="FP44" s="195"/>
      <c r="FQ44" s="195"/>
      <c r="FR44" s="195"/>
      <c r="FT44" s="194">
        <v>7606.2</v>
      </c>
      <c r="FU44" s="194"/>
      <c r="FV44" s="194"/>
      <c r="FW44" s="194"/>
      <c r="FY44" s="189">
        <v>40654</v>
      </c>
      <c r="FZ44" s="189"/>
      <c r="GB44" s="190" t="s">
        <v>494</v>
      </c>
      <c r="GC44" s="190"/>
      <c r="GD44" s="190"/>
      <c r="GE44" s="190"/>
      <c r="GK44" s="186" t="s">
        <v>495</v>
      </c>
      <c r="GL44" s="186"/>
      <c r="GM44" s="186"/>
      <c r="GN44" s="186"/>
      <c r="GR44" s="198">
        <v>6674.8</v>
      </c>
      <c r="GS44" s="198"/>
      <c r="GU44" s="188">
        <v>0</v>
      </c>
      <c r="GV44" s="188"/>
      <c r="GW44" s="188"/>
      <c r="GX44" s="188">
        <v>0</v>
      </c>
      <c r="GY44" s="188"/>
      <c r="GZ44" s="188"/>
      <c r="HA44" s="188"/>
      <c r="HB44" s="188"/>
      <c r="HD44" s="198">
        <v>6674.8</v>
      </c>
      <c r="HE44" s="198"/>
      <c r="HF44" s="198"/>
      <c r="HG44" s="198"/>
      <c r="HI44" s="189">
        <v>1136</v>
      </c>
      <c r="HJ44" s="189"/>
      <c r="HL44" s="190" t="s">
        <v>478</v>
      </c>
      <c r="HM44" s="190"/>
      <c r="HN44" s="190"/>
      <c r="HO44" s="190"/>
      <c r="HU44" s="186" t="s">
        <v>479</v>
      </c>
      <c r="HV44" s="186"/>
      <c r="HW44" s="186"/>
      <c r="HX44" s="186"/>
      <c r="IB44" s="198">
        <v>41470796.799999997</v>
      </c>
      <c r="IC44" s="198"/>
      <c r="IE44" s="188">
        <v>0</v>
      </c>
      <c r="IF44" s="188"/>
      <c r="IG44" s="188"/>
      <c r="IH44" s="188">
        <v>0</v>
      </c>
      <c r="II44" s="188"/>
      <c r="IJ44" s="188"/>
      <c r="IK44" s="188"/>
      <c r="IL44" s="188"/>
      <c r="IN44" s="198">
        <v>41470796.799999997</v>
      </c>
      <c r="IO44" s="198"/>
      <c r="IP44" s="198"/>
      <c r="IQ44" s="198"/>
    </row>
    <row r="45" spans="1:251" ht="10.15" hidden="1" customHeight="1">
      <c r="A45" s="191">
        <v>1111</v>
      </c>
      <c r="B45" s="191"/>
      <c r="D45" s="192" t="s">
        <v>546</v>
      </c>
      <c r="E45" s="192"/>
      <c r="F45" s="192"/>
      <c r="G45" s="192"/>
      <c r="L45" s="193" t="s">
        <v>547</v>
      </c>
      <c r="M45" s="193"/>
      <c r="N45" s="193"/>
      <c r="O45" s="193"/>
      <c r="P45" s="193"/>
      <c r="T45" s="194">
        <v>3008250.42</v>
      </c>
      <c r="U45" s="194"/>
      <c r="W45" s="195">
        <v>1135374.03</v>
      </c>
      <c r="X45" s="195"/>
      <c r="Y45" s="195"/>
      <c r="Z45" s="195">
        <v>1279011.54</v>
      </c>
      <c r="AA45" s="195"/>
      <c r="AB45" s="195"/>
      <c r="AC45" s="195"/>
      <c r="AD45" s="195"/>
      <c r="AF45" s="194">
        <v>2864612.91</v>
      </c>
      <c r="AG45" s="194"/>
      <c r="AH45" s="194"/>
      <c r="AI45" s="194"/>
      <c r="AK45" s="191">
        <v>1115</v>
      </c>
      <c r="AL45" s="191"/>
      <c r="AN45" s="192" t="s">
        <v>550</v>
      </c>
      <c r="AO45" s="192"/>
      <c r="AP45" s="192"/>
      <c r="AQ45" s="192"/>
      <c r="AT45" s="193" t="s">
        <v>551</v>
      </c>
      <c r="AU45" s="193"/>
      <c r="AV45" s="193"/>
      <c r="AW45" s="193"/>
      <c r="AX45" s="193"/>
      <c r="AY45" s="193"/>
      <c r="AZ45" s="193"/>
      <c r="BA45" s="193"/>
      <c r="BD45" s="194">
        <v>19250</v>
      </c>
      <c r="BE45" s="194"/>
      <c r="BG45" s="195">
        <v>0</v>
      </c>
      <c r="BH45" s="195"/>
      <c r="BI45" s="195"/>
      <c r="BJ45" s="195">
        <v>1750</v>
      </c>
      <c r="BK45" s="195"/>
      <c r="BL45" s="195"/>
      <c r="BM45" s="195"/>
      <c r="BN45" s="195"/>
      <c r="BP45" s="194">
        <v>17500</v>
      </c>
      <c r="BQ45" s="194"/>
      <c r="BR45" s="194"/>
      <c r="BS45" s="194"/>
      <c r="BU45" s="189">
        <v>1112</v>
      </c>
      <c r="BV45" s="189"/>
      <c r="BX45" s="190" t="s">
        <v>548</v>
      </c>
      <c r="BY45" s="190"/>
      <c r="BZ45" s="190"/>
      <c r="CA45" s="190"/>
      <c r="CG45" s="186" t="s">
        <v>549</v>
      </c>
      <c r="CH45" s="186"/>
      <c r="CI45" s="186"/>
      <c r="CJ45" s="186"/>
      <c r="CN45" s="198">
        <v>2370683.56</v>
      </c>
      <c r="CO45" s="198"/>
      <c r="CQ45" s="188">
        <v>3672614.89</v>
      </c>
      <c r="CR45" s="188"/>
      <c r="CS45" s="188"/>
      <c r="CT45" s="188">
        <v>3596358.54</v>
      </c>
      <c r="CU45" s="188"/>
      <c r="CV45" s="188"/>
      <c r="CW45" s="188"/>
      <c r="CX45" s="188"/>
      <c r="CZ45" s="198">
        <v>2446939.91</v>
      </c>
      <c r="DA45" s="198"/>
      <c r="DB45" s="198"/>
      <c r="DC45" s="198"/>
      <c r="DE45" s="189">
        <v>1096</v>
      </c>
      <c r="DF45" s="189"/>
      <c r="DH45" s="190" t="s">
        <v>540</v>
      </c>
      <c r="DI45" s="190"/>
      <c r="DJ45" s="190"/>
      <c r="DK45" s="190"/>
      <c r="DQ45" s="186" t="s">
        <v>541</v>
      </c>
      <c r="DR45" s="186"/>
      <c r="DS45" s="186"/>
      <c r="DT45" s="186"/>
      <c r="DX45" s="198">
        <v>1075.05</v>
      </c>
      <c r="DY45" s="198"/>
      <c r="EA45" s="188">
        <v>0</v>
      </c>
      <c r="EB45" s="188"/>
      <c r="EC45" s="188"/>
      <c r="ED45" s="188">
        <v>0</v>
      </c>
      <c r="EE45" s="188"/>
      <c r="EF45" s="188"/>
      <c r="EG45" s="188"/>
      <c r="EH45" s="188"/>
      <c r="EJ45" s="198">
        <v>1075.05</v>
      </c>
      <c r="EK45" s="198"/>
      <c r="EL45" s="198"/>
      <c r="EM45" s="198"/>
      <c r="EO45" s="189">
        <v>1090</v>
      </c>
      <c r="EP45" s="189"/>
      <c r="ER45" s="190" t="s">
        <v>534</v>
      </c>
      <c r="ES45" s="190"/>
      <c r="ET45" s="190"/>
      <c r="EU45" s="190"/>
      <c r="FA45" s="186" t="s">
        <v>535</v>
      </c>
      <c r="FB45" s="186"/>
      <c r="FC45" s="186"/>
      <c r="FD45" s="186"/>
      <c r="FH45" s="198">
        <v>2575.81</v>
      </c>
      <c r="FI45" s="198"/>
      <c r="FK45" s="188">
        <v>4023.98</v>
      </c>
      <c r="FL45" s="188"/>
      <c r="FM45" s="188"/>
      <c r="FN45" s="188">
        <v>1333.92</v>
      </c>
      <c r="FO45" s="188"/>
      <c r="FP45" s="188"/>
      <c r="FQ45" s="188"/>
      <c r="FR45" s="188"/>
      <c r="FT45" s="198">
        <v>5265.87</v>
      </c>
      <c r="FU45" s="198"/>
      <c r="FV45" s="198"/>
      <c r="FW45" s="198"/>
      <c r="FY45" s="189">
        <v>40655</v>
      </c>
      <c r="FZ45" s="189"/>
      <c r="GB45" s="190" t="s">
        <v>500</v>
      </c>
      <c r="GC45" s="190"/>
      <c r="GD45" s="190"/>
      <c r="GE45" s="190"/>
      <c r="GK45" s="186" t="s">
        <v>501</v>
      </c>
      <c r="GL45" s="186"/>
      <c r="GM45" s="186"/>
      <c r="GN45" s="186"/>
      <c r="GR45" s="198">
        <v>491.68</v>
      </c>
      <c r="GS45" s="198"/>
      <c r="GU45" s="188">
        <v>0</v>
      </c>
      <c r="GV45" s="188"/>
      <c r="GW45" s="188"/>
      <c r="GX45" s="188">
        <v>0</v>
      </c>
      <c r="GY45" s="188"/>
      <c r="GZ45" s="188"/>
      <c r="HA45" s="188"/>
      <c r="HB45" s="188"/>
      <c r="HD45" s="198">
        <v>491.68</v>
      </c>
      <c r="HE45" s="198"/>
      <c r="HF45" s="198"/>
      <c r="HG45" s="198"/>
      <c r="HI45" s="191">
        <v>1086</v>
      </c>
      <c r="HJ45" s="191"/>
      <c r="HL45" s="192" t="s">
        <v>484</v>
      </c>
      <c r="HM45" s="192"/>
      <c r="HN45" s="192"/>
      <c r="HO45" s="192"/>
      <c r="HT45" s="193" t="s">
        <v>461</v>
      </c>
      <c r="HU45" s="193"/>
      <c r="HV45" s="193"/>
      <c r="HW45" s="193"/>
      <c r="HX45" s="193"/>
      <c r="IB45" s="194">
        <v>227379.34</v>
      </c>
      <c r="IC45" s="194"/>
      <c r="IE45" s="195">
        <v>8953.2900000000009</v>
      </c>
      <c r="IF45" s="195"/>
      <c r="IG45" s="195"/>
      <c r="IH45" s="195">
        <v>0</v>
      </c>
      <c r="II45" s="195"/>
      <c r="IJ45" s="195"/>
      <c r="IK45" s="195"/>
      <c r="IL45" s="195"/>
      <c r="IN45" s="194">
        <v>236332.63</v>
      </c>
      <c r="IO45" s="194"/>
      <c r="IP45" s="194"/>
      <c r="IQ45" s="194"/>
    </row>
    <row r="46" spans="1:251" ht="10.15" hidden="1" customHeight="1">
      <c r="A46" s="189">
        <v>1112</v>
      </c>
      <c r="B46" s="189"/>
      <c r="D46" s="190" t="s">
        <v>548</v>
      </c>
      <c r="E46" s="190"/>
      <c r="F46" s="190"/>
      <c r="G46" s="190"/>
      <c r="M46" s="186" t="s">
        <v>549</v>
      </c>
      <c r="N46" s="186"/>
      <c r="O46" s="186"/>
      <c r="P46" s="186"/>
      <c r="T46" s="198">
        <v>3008250.42</v>
      </c>
      <c r="U46" s="198"/>
      <c r="W46" s="188">
        <v>1135374.03</v>
      </c>
      <c r="X46" s="188"/>
      <c r="Y46" s="188"/>
      <c r="Z46" s="188">
        <v>1279011.54</v>
      </c>
      <c r="AA46" s="188"/>
      <c r="AB46" s="188"/>
      <c r="AC46" s="188"/>
      <c r="AD46" s="188"/>
      <c r="AF46" s="198">
        <v>2864612.91</v>
      </c>
      <c r="AG46" s="198"/>
      <c r="AH46" s="198"/>
      <c r="AI46" s="198"/>
      <c r="AK46" s="191">
        <v>1120</v>
      </c>
      <c r="AL46" s="191"/>
      <c r="AN46" s="192" t="s">
        <v>552</v>
      </c>
      <c r="AO46" s="192"/>
      <c r="AP46" s="192"/>
      <c r="AQ46" s="192"/>
      <c r="AU46" s="193" t="s">
        <v>553</v>
      </c>
      <c r="AV46" s="193"/>
      <c r="AW46" s="193"/>
      <c r="AX46" s="193"/>
      <c r="AY46" s="193"/>
      <c r="AZ46" s="193"/>
      <c r="BA46" s="193"/>
      <c r="BD46" s="194">
        <v>19250</v>
      </c>
      <c r="BE46" s="194"/>
      <c r="BG46" s="195">
        <v>0</v>
      </c>
      <c r="BH46" s="195"/>
      <c r="BI46" s="195"/>
      <c r="BJ46" s="195">
        <v>1750</v>
      </c>
      <c r="BK46" s="195"/>
      <c r="BL46" s="195"/>
      <c r="BM46" s="195"/>
      <c r="BN46" s="195"/>
      <c r="BP46" s="194">
        <v>17500</v>
      </c>
      <c r="BQ46" s="194"/>
      <c r="BR46" s="194"/>
      <c r="BS46" s="194"/>
      <c r="BU46" s="191">
        <v>1115</v>
      </c>
      <c r="BV46" s="191"/>
      <c r="BX46" s="192" t="s">
        <v>550</v>
      </c>
      <c r="BY46" s="192"/>
      <c r="BZ46" s="192"/>
      <c r="CA46" s="192"/>
      <c r="CD46" s="193" t="s">
        <v>551</v>
      </c>
      <c r="CE46" s="193"/>
      <c r="CF46" s="193"/>
      <c r="CG46" s="193"/>
      <c r="CH46" s="193"/>
      <c r="CI46" s="193"/>
      <c r="CJ46" s="193"/>
      <c r="CK46" s="193"/>
      <c r="CN46" s="194">
        <v>17500</v>
      </c>
      <c r="CO46" s="194"/>
      <c r="CQ46" s="195">
        <v>0</v>
      </c>
      <c r="CR46" s="195"/>
      <c r="CS46" s="195"/>
      <c r="CT46" s="195">
        <v>1750</v>
      </c>
      <c r="CU46" s="195"/>
      <c r="CV46" s="195"/>
      <c r="CW46" s="195"/>
      <c r="CX46" s="195"/>
      <c r="CZ46" s="194">
        <v>15750</v>
      </c>
      <c r="DA46" s="194"/>
      <c r="DB46" s="194"/>
      <c r="DC46" s="194"/>
      <c r="DE46" s="191">
        <v>1105</v>
      </c>
      <c r="DF46" s="191"/>
      <c r="DH46" s="192" t="s">
        <v>542</v>
      </c>
      <c r="DI46" s="192"/>
      <c r="DJ46" s="192"/>
      <c r="DK46" s="192"/>
      <c r="DN46" s="193" t="s">
        <v>543</v>
      </c>
      <c r="DO46" s="193"/>
      <c r="DP46" s="193"/>
      <c r="DQ46" s="193"/>
      <c r="DR46" s="193"/>
      <c r="DS46" s="193"/>
      <c r="DT46" s="193"/>
      <c r="DU46" s="193"/>
      <c r="DX46" s="194">
        <v>2446939.91</v>
      </c>
      <c r="DY46" s="194"/>
      <c r="EA46" s="195">
        <v>5026836.93</v>
      </c>
      <c r="EB46" s="195"/>
      <c r="EC46" s="195"/>
      <c r="ED46" s="195">
        <v>4051592.34</v>
      </c>
      <c r="EE46" s="195"/>
      <c r="EF46" s="195"/>
      <c r="EG46" s="195"/>
      <c r="EH46" s="195"/>
      <c r="EJ46" s="194">
        <v>3422184.5</v>
      </c>
      <c r="EK46" s="194"/>
      <c r="EL46" s="194"/>
      <c r="EM46" s="194"/>
      <c r="EO46" s="189">
        <v>1092</v>
      </c>
      <c r="EP46" s="189"/>
      <c r="ER46" s="190" t="s">
        <v>536</v>
      </c>
      <c r="ES46" s="190"/>
      <c r="ET46" s="190"/>
      <c r="EU46" s="190"/>
      <c r="FA46" s="186" t="s">
        <v>537</v>
      </c>
      <c r="FB46" s="186"/>
      <c r="FC46" s="186"/>
      <c r="FD46" s="186"/>
      <c r="FH46" s="198">
        <v>2698.68</v>
      </c>
      <c r="FI46" s="198"/>
      <c r="FK46" s="188">
        <v>53779.24</v>
      </c>
      <c r="FL46" s="188"/>
      <c r="FM46" s="188"/>
      <c r="FN46" s="188">
        <v>54137.59</v>
      </c>
      <c r="FO46" s="188"/>
      <c r="FP46" s="188"/>
      <c r="FQ46" s="188"/>
      <c r="FR46" s="188"/>
      <c r="FT46" s="198">
        <v>2340.33</v>
      </c>
      <c r="FU46" s="198"/>
      <c r="FV46" s="198"/>
      <c r="FW46" s="198"/>
      <c r="FY46" s="189">
        <v>40656</v>
      </c>
      <c r="FZ46" s="189"/>
      <c r="GB46" s="190" t="s">
        <v>504</v>
      </c>
      <c r="GC46" s="190"/>
      <c r="GD46" s="190"/>
      <c r="GE46" s="190"/>
      <c r="GK46" s="186" t="s">
        <v>505</v>
      </c>
      <c r="GL46" s="186"/>
      <c r="GM46" s="186"/>
      <c r="GN46" s="186"/>
      <c r="GR46" s="198">
        <v>135800</v>
      </c>
      <c r="GS46" s="198"/>
      <c r="GU46" s="188">
        <v>0</v>
      </c>
      <c r="GV46" s="188"/>
      <c r="GW46" s="188"/>
      <c r="GX46" s="188">
        <v>0</v>
      </c>
      <c r="GY46" s="188"/>
      <c r="GZ46" s="188"/>
      <c r="HA46" s="188"/>
      <c r="HB46" s="188"/>
      <c r="HD46" s="198">
        <v>135800</v>
      </c>
      <c r="HE46" s="198"/>
      <c r="HF46" s="198"/>
      <c r="HG46" s="198"/>
      <c r="HI46" s="189">
        <v>40653</v>
      </c>
      <c r="HJ46" s="189"/>
      <c r="HL46" s="190" t="s">
        <v>487</v>
      </c>
      <c r="HM46" s="190"/>
      <c r="HN46" s="190"/>
      <c r="HO46" s="190"/>
      <c r="HU46" s="186" t="s">
        <v>463</v>
      </c>
      <c r="HV46" s="186"/>
      <c r="HW46" s="186"/>
      <c r="HX46" s="186"/>
      <c r="IB46" s="198">
        <v>4510</v>
      </c>
      <c r="IC46" s="198"/>
      <c r="IE46" s="188">
        <v>0</v>
      </c>
      <c r="IF46" s="188"/>
      <c r="IG46" s="188"/>
      <c r="IH46" s="188">
        <v>0</v>
      </c>
      <c r="II46" s="188"/>
      <c r="IJ46" s="188"/>
      <c r="IK46" s="188"/>
      <c r="IL46" s="188"/>
      <c r="IN46" s="198">
        <v>4510</v>
      </c>
      <c r="IO46" s="198"/>
      <c r="IP46" s="198"/>
      <c r="IQ46" s="198"/>
    </row>
    <row r="47" spans="1:251" ht="10.15" hidden="1" customHeight="1">
      <c r="A47" s="191">
        <v>1115</v>
      </c>
      <c r="B47" s="191"/>
      <c r="D47" s="192" t="s">
        <v>550</v>
      </c>
      <c r="E47" s="192"/>
      <c r="F47" s="192"/>
      <c r="G47" s="192"/>
      <c r="J47" s="193" t="s">
        <v>551</v>
      </c>
      <c r="K47" s="193"/>
      <c r="L47" s="193"/>
      <c r="M47" s="193"/>
      <c r="N47" s="193"/>
      <c r="O47" s="193"/>
      <c r="P47" s="193"/>
      <c r="Q47" s="193"/>
      <c r="T47" s="194">
        <v>0</v>
      </c>
      <c r="U47" s="194"/>
      <c r="W47" s="195">
        <v>21000</v>
      </c>
      <c r="X47" s="195"/>
      <c r="Y47" s="195"/>
      <c r="Z47" s="195">
        <v>1750</v>
      </c>
      <c r="AA47" s="195"/>
      <c r="AB47" s="195"/>
      <c r="AC47" s="195"/>
      <c r="AD47" s="195"/>
      <c r="AF47" s="194">
        <v>19250</v>
      </c>
      <c r="AG47" s="194"/>
      <c r="AH47" s="194"/>
      <c r="AI47" s="194"/>
      <c r="AK47" s="189">
        <v>1122</v>
      </c>
      <c r="AL47" s="189"/>
      <c r="AN47" s="190" t="s">
        <v>554</v>
      </c>
      <c r="AO47" s="190"/>
      <c r="AP47" s="190"/>
      <c r="AQ47" s="190"/>
      <c r="AW47" s="186" t="s">
        <v>555</v>
      </c>
      <c r="AX47" s="186"/>
      <c r="AY47" s="186"/>
      <c r="AZ47" s="186"/>
      <c r="BD47" s="198">
        <v>19250</v>
      </c>
      <c r="BE47" s="198"/>
      <c r="BG47" s="188">
        <v>0</v>
      </c>
      <c r="BH47" s="188"/>
      <c r="BI47" s="188"/>
      <c r="BJ47" s="188">
        <v>1750</v>
      </c>
      <c r="BK47" s="188"/>
      <c r="BL47" s="188"/>
      <c r="BM47" s="188"/>
      <c r="BN47" s="188"/>
      <c r="BP47" s="198">
        <v>17500</v>
      </c>
      <c r="BQ47" s="198"/>
      <c r="BR47" s="198"/>
      <c r="BS47" s="198"/>
      <c r="BU47" s="191">
        <v>1120</v>
      </c>
      <c r="BV47" s="191"/>
      <c r="BX47" s="192" t="s">
        <v>552</v>
      </c>
      <c r="BY47" s="192"/>
      <c r="BZ47" s="192"/>
      <c r="CA47" s="192"/>
      <c r="CE47" s="193" t="s">
        <v>553</v>
      </c>
      <c r="CF47" s="193"/>
      <c r="CG47" s="193"/>
      <c r="CH47" s="193"/>
      <c r="CI47" s="193"/>
      <c r="CJ47" s="193"/>
      <c r="CK47" s="193"/>
      <c r="CN47" s="194">
        <v>17500</v>
      </c>
      <c r="CO47" s="194"/>
      <c r="CQ47" s="195">
        <v>0</v>
      </c>
      <c r="CR47" s="195"/>
      <c r="CS47" s="195"/>
      <c r="CT47" s="195">
        <v>1750</v>
      </c>
      <c r="CU47" s="195"/>
      <c r="CV47" s="195"/>
      <c r="CW47" s="195"/>
      <c r="CX47" s="195"/>
      <c r="CZ47" s="194">
        <v>15750</v>
      </c>
      <c r="DA47" s="194"/>
      <c r="DB47" s="194"/>
      <c r="DC47" s="194"/>
      <c r="DE47" s="191">
        <v>1110</v>
      </c>
      <c r="DF47" s="191"/>
      <c r="DH47" s="192" t="s">
        <v>544</v>
      </c>
      <c r="DI47" s="192"/>
      <c r="DJ47" s="192"/>
      <c r="DK47" s="192"/>
      <c r="DO47" s="193" t="s">
        <v>545</v>
      </c>
      <c r="DP47" s="193"/>
      <c r="DQ47" s="193"/>
      <c r="DR47" s="193"/>
      <c r="DS47" s="193"/>
      <c r="DT47" s="193"/>
      <c r="DU47" s="193"/>
      <c r="DX47" s="194">
        <v>2446939.91</v>
      </c>
      <c r="DY47" s="194"/>
      <c r="EA47" s="195">
        <v>5026836.93</v>
      </c>
      <c r="EB47" s="195"/>
      <c r="EC47" s="195"/>
      <c r="ED47" s="195">
        <v>4051592.34</v>
      </c>
      <c r="EE47" s="195"/>
      <c r="EF47" s="195"/>
      <c r="EG47" s="195"/>
      <c r="EH47" s="195"/>
      <c r="EJ47" s="194">
        <v>3422184.5</v>
      </c>
      <c r="EK47" s="194"/>
      <c r="EL47" s="194"/>
      <c r="EM47" s="194"/>
      <c r="EO47" s="191">
        <v>1094</v>
      </c>
      <c r="EP47" s="191"/>
      <c r="ER47" s="192" t="s">
        <v>538</v>
      </c>
      <c r="ES47" s="192"/>
      <c r="ET47" s="192"/>
      <c r="EU47" s="192"/>
      <c r="EZ47" s="193" t="s">
        <v>539</v>
      </c>
      <c r="FA47" s="193"/>
      <c r="FB47" s="193"/>
      <c r="FC47" s="193"/>
      <c r="FD47" s="193"/>
      <c r="FH47" s="194">
        <v>1075.05</v>
      </c>
      <c r="FI47" s="194"/>
      <c r="FK47" s="195">
        <v>521.23</v>
      </c>
      <c r="FL47" s="195"/>
      <c r="FM47" s="195"/>
      <c r="FN47" s="195">
        <v>0</v>
      </c>
      <c r="FO47" s="195"/>
      <c r="FP47" s="195"/>
      <c r="FQ47" s="195"/>
      <c r="FR47" s="195"/>
      <c r="FT47" s="194">
        <v>1596.28</v>
      </c>
      <c r="FU47" s="194"/>
      <c r="FV47" s="194"/>
      <c r="FW47" s="194"/>
      <c r="FY47" s="189">
        <v>40657</v>
      </c>
      <c r="FZ47" s="189"/>
      <c r="GB47" s="190" t="s">
        <v>510</v>
      </c>
      <c r="GC47" s="190"/>
      <c r="GD47" s="190"/>
      <c r="GE47" s="190"/>
      <c r="GK47" s="186" t="s">
        <v>511</v>
      </c>
      <c r="GL47" s="186"/>
      <c r="GM47" s="186"/>
      <c r="GN47" s="186"/>
      <c r="GR47" s="198">
        <v>1722</v>
      </c>
      <c r="GS47" s="198"/>
      <c r="GU47" s="188">
        <v>0</v>
      </c>
      <c r="GV47" s="188"/>
      <c r="GW47" s="188"/>
      <c r="GX47" s="188">
        <v>0</v>
      </c>
      <c r="GY47" s="188"/>
      <c r="GZ47" s="188"/>
      <c r="HA47" s="188"/>
      <c r="HB47" s="188"/>
      <c r="HD47" s="198">
        <v>1722</v>
      </c>
      <c r="HE47" s="198"/>
      <c r="HF47" s="198"/>
      <c r="HG47" s="198"/>
      <c r="HI47" s="189">
        <v>40654</v>
      </c>
      <c r="HJ47" s="189"/>
      <c r="HL47" s="190" t="s">
        <v>494</v>
      </c>
      <c r="HM47" s="190"/>
      <c r="HN47" s="190"/>
      <c r="HO47" s="190"/>
      <c r="HU47" s="186" t="s">
        <v>495</v>
      </c>
      <c r="HV47" s="186"/>
      <c r="HW47" s="186"/>
      <c r="HX47" s="186"/>
      <c r="IB47" s="198">
        <v>6674.8</v>
      </c>
      <c r="IC47" s="198"/>
      <c r="IE47" s="188">
        <v>0</v>
      </c>
      <c r="IF47" s="188"/>
      <c r="IG47" s="188"/>
      <c r="IH47" s="188">
        <v>0</v>
      </c>
      <c r="II47" s="188"/>
      <c r="IJ47" s="188"/>
      <c r="IK47" s="188"/>
      <c r="IL47" s="188"/>
      <c r="IN47" s="198">
        <v>6674.8</v>
      </c>
      <c r="IO47" s="198"/>
      <c r="IP47" s="198"/>
      <c r="IQ47" s="198"/>
    </row>
    <row r="48" spans="1:251" ht="10.15" hidden="1" customHeight="1">
      <c r="A48" s="191">
        <v>1120</v>
      </c>
      <c r="B48" s="191"/>
      <c r="D48" s="192" t="s">
        <v>552</v>
      </c>
      <c r="E48" s="192"/>
      <c r="F48" s="192"/>
      <c r="G48" s="192"/>
      <c r="K48" s="193" t="s">
        <v>553</v>
      </c>
      <c r="L48" s="193"/>
      <c r="M48" s="193"/>
      <c r="N48" s="193"/>
      <c r="O48" s="193"/>
      <c r="P48" s="193"/>
      <c r="Q48" s="193"/>
      <c r="T48" s="194">
        <v>0</v>
      </c>
      <c r="U48" s="194"/>
      <c r="W48" s="195">
        <v>21000</v>
      </c>
      <c r="X48" s="195"/>
      <c r="Y48" s="195"/>
      <c r="Z48" s="195">
        <v>1750</v>
      </c>
      <c r="AA48" s="195"/>
      <c r="AB48" s="195"/>
      <c r="AC48" s="195"/>
      <c r="AD48" s="195"/>
      <c r="AF48" s="194">
        <v>19250</v>
      </c>
      <c r="AG48" s="194"/>
      <c r="AH48" s="194"/>
      <c r="AI48" s="194"/>
      <c r="AK48" s="191">
        <v>1201</v>
      </c>
      <c r="AL48" s="191"/>
      <c r="AN48" s="192" t="s">
        <v>556</v>
      </c>
      <c r="AO48" s="192"/>
      <c r="AP48" s="192"/>
      <c r="AQ48" s="192"/>
      <c r="AS48" s="193" t="s">
        <v>557</v>
      </c>
      <c r="AT48" s="193"/>
      <c r="AU48" s="193"/>
      <c r="AV48" s="193"/>
      <c r="AW48" s="193"/>
      <c r="AX48" s="193"/>
      <c r="AY48" s="193"/>
      <c r="AZ48" s="193"/>
      <c r="BA48" s="193"/>
      <c r="BB48" s="193"/>
      <c r="BD48" s="205">
        <v>-8064.82</v>
      </c>
      <c r="BE48" s="205"/>
      <c r="BG48" s="195">
        <v>700000</v>
      </c>
      <c r="BH48" s="195"/>
      <c r="BI48" s="195"/>
      <c r="BJ48" s="195">
        <v>708076.72</v>
      </c>
      <c r="BK48" s="195"/>
      <c r="BL48" s="195"/>
      <c r="BM48" s="195"/>
      <c r="BN48" s="195"/>
      <c r="BP48" s="205">
        <v>-16141.54</v>
      </c>
      <c r="BQ48" s="205"/>
      <c r="BR48" s="205"/>
      <c r="BS48" s="205"/>
      <c r="BU48" s="189">
        <v>1122</v>
      </c>
      <c r="BV48" s="189"/>
      <c r="BX48" s="190" t="s">
        <v>554</v>
      </c>
      <c r="BY48" s="190"/>
      <c r="BZ48" s="190"/>
      <c r="CA48" s="190"/>
      <c r="CG48" s="186" t="s">
        <v>555</v>
      </c>
      <c r="CH48" s="186"/>
      <c r="CI48" s="186"/>
      <c r="CJ48" s="186"/>
      <c r="CN48" s="198">
        <v>17500</v>
      </c>
      <c r="CO48" s="198"/>
      <c r="CQ48" s="188">
        <v>0</v>
      </c>
      <c r="CR48" s="188"/>
      <c r="CS48" s="188"/>
      <c r="CT48" s="188">
        <v>1750</v>
      </c>
      <c r="CU48" s="188"/>
      <c r="CV48" s="188"/>
      <c r="CW48" s="188"/>
      <c r="CX48" s="188"/>
      <c r="CZ48" s="198">
        <v>15750</v>
      </c>
      <c r="DA48" s="198"/>
      <c r="DB48" s="198"/>
      <c r="DC48" s="198"/>
      <c r="DE48" s="191">
        <v>1111</v>
      </c>
      <c r="DF48" s="191"/>
      <c r="DH48" s="192" t="s">
        <v>546</v>
      </c>
      <c r="DI48" s="192"/>
      <c r="DJ48" s="192"/>
      <c r="DK48" s="192"/>
      <c r="DP48" s="193" t="s">
        <v>547</v>
      </c>
      <c r="DQ48" s="193"/>
      <c r="DR48" s="193"/>
      <c r="DS48" s="193"/>
      <c r="DT48" s="193"/>
      <c r="DX48" s="194">
        <v>2446939.91</v>
      </c>
      <c r="DY48" s="194"/>
      <c r="EA48" s="195">
        <v>5026836.93</v>
      </c>
      <c r="EB48" s="195"/>
      <c r="EC48" s="195"/>
      <c r="ED48" s="195">
        <v>4051592.34</v>
      </c>
      <c r="EE48" s="195"/>
      <c r="EF48" s="195"/>
      <c r="EG48" s="195"/>
      <c r="EH48" s="195"/>
      <c r="EJ48" s="194">
        <v>3422184.5</v>
      </c>
      <c r="EK48" s="194"/>
      <c r="EL48" s="194"/>
      <c r="EM48" s="194"/>
      <c r="EO48" s="189">
        <v>1096</v>
      </c>
      <c r="EP48" s="189"/>
      <c r="ER48" s="190" t="s">
        <v>540</v>
      </c>
      <c r="ES48" s="190"/>
      <c r="ET48" s="190"/>
      <c r="EU48" s="190"/>
      <c r="FA48" s="186" t="s">
        <v>541</v>
      </c>
      <c r="FB48" s="186"/>
      <c r="FC48" s="186"/>
      <c r="FD48" s="186"/>
      <c r="FH48" s="198">
        <v>1075.05</v>
      </c>
      <c r="FI48" s="198"/>
      <c r="FK48" s="188">
        <v>521.23</v>
      </c>
      <c r="FL48" s="188"/>
      <c r="FM48" s="188"/>
      <c r="FN48" s="188">
        <v>0</v>
      </c>
      <c r="FO48" s="188"/>
      <c r="FP48" s="188"/>
      <c r="FQ48" s="188"/>
      <c r="FR48" s="188"/>
      <c r="FT48" s="198">
        <v>1596.28</v>
      </c>
      <c r="FU48" s="198"/>
      <c r="FV48" s="198"/>
      <c r="FW48" s="198"/>
      <c r="FY48" s="189">
        <v>40658</v>
      </c>
      <c r="FZ48" s="189"/>
      <c r="GB48" s="190" t="s">
        <v>514</v>
      </c>
      <c r="GC48" s="190"/>
      <c r="GD48" s="190"/>
      <c r="GE48" s="190"/>
      <c r="GK48" s="186" t="s">
        <v>515</v>
      </c>
      <c r="GL48" s="186"/>
      <c r="GM48" s="186"/>
      <c r="GN48" s="186"/>
      <c r="GR48" s="198">
        <v>0.4</v>
      </c>
      <c r="GS48" s="198"/>
      <c r="GU48" s="188">
        <v>0</v>
      </c>
      <c r="GV48" s="188"/>
      <c r="GW48" s="188"/>
      <c r="GX48" s="188">
        <v>0</v>
      </c>
      <c r="GY48" s="188"/>
      <c r="GZ48" s="188"/>
      <c r="HA48" s="188"/>
      <c r="HB48" s="188"/>
      <c r="HD48" s="198">
        <v>0.4</v>
      </c>
      <c r="HE48" s="198"/>
      <c r="HF48" s="198"/>
      <c r="HG48" s="198"/>
      <c r="HI48" s="189">
        <v>40655</v>
      </c>
      <c r="HJ48" s="189"/>
      <c r="HL48" s="190" t="s">
        <v>500</v>
      </c>
      <c r="HM48" s="190"/>
      <c r="HN48" s="190"/>
      <c r="HO48" s="190"/>
      <c r="HU48" s="186" t="s">
        <v>501</v>
      </c>
      <c r="HV48" s="186"/>
      <c r="HW48" s="186"/>
      <c r="HX48" s="186"/>
      <c r="IB48" s="198">
        <v>491.68</v>
      </c>
      <c r="IC48" s="198"/>
      <c r="IE48" s="188">
        <v>0</v>
      </c>
      <c r="IF48" s="188"/>
      <c r="IG48" s="188"/>
      <c r="IH48" s="188">
        <v>0</v>
      </c>
      <c r="II48" s="188"/>
      <c r="IJ48" s="188"/>
      <c r="IK48" s="188"/>
      <c r="IL48" s="188"/>
      <c r="IN48" s="198">
        <v>491.68</v>
      </c>
      <c r="IO48" s="198"/>
      <c r="IP48" s="198"/>
      <c r="IQ48" s="198"/>
    </row>
    <row r="49" spans="1:251" ht="10.15" hidden="1" customHeight="1">
      <c r="A49" s="189">
        <v>1122</v>
      </c>
      <c r="B49" s="189"/>
      <c r="D49" s="190" t="s">
        <v>554</v>
      </c>
      <c r="E49" s="190"/>
      <c r="F49" s="190"/>
      <c r="G49" s="190"/>
      <c r="M49" s="186" t="s">
        <v>555</v>
      </c>
      <c r="N49" s="186"/>
      <c r="O49" s="186"/>
      <c r="P49" s="186"/>
      <c r="T49" s="198">
        <v>0</v>
      </c>
      <c r="U49" s="198"/>
      <c r="W49" s="188">
        <v>21000</v>
      </c>
      <c r="X49" s="188"/>
      <c r="Y49" s="188"/>
      <c r="Z49" s="188">
        <v>1750</v>
      </c>
      <c r="AA49" s="188"/>
      <c r="AB49" s="188"/>
      <c r="AC49" s="188"/>
      <c r="AD49" s="188"/>
      <c r="AF49" s="198">
        <v>19250</v>
      </c>
      <c r="AG49" s="198"/>
      <c r="AH49" s="198"/>
      <c r="AI49" s="198"/>
      <c r="AK49" s="191">
        <v>1202</v>
      </c>
      <c r="AL49" s="191"/>
      <c r="AN49" s="192" t="s">
        <v>558</v>
      </c>
      <c r="AO49" s="192"/>
      <c r="AP49" s="192"/>
      <c r="AQ49" s="192"/>
      <c r="AT49" s="193" t="s">
        <v>559</v>
      </c>
      <c r="AU49" s="193"/>
      <c r="AV49" s="193"/>
      <c r="AW49" s="193"/>
      <c r="AX49" s="193"/>
      <c r="AY49" s="193"/>
      <c r="AZ49" s="193"/>
      <c r="BA49" s="193"/>
      <c r="BD49" s="205">
        <v>-8064.82</v>
      </c>
      <c r="BE49" s="205"/>
      <c r="BG49" s="195">
        <v>700000</v>
      </c>
      <c r="BH49" s="195"/>
      <c r="BI49" s="195"/>
      <c r="BJ49" s="195">
        <v>708076.72</v>
      </c>
      <c r="BK49" s="195"/>
      <c r="BL49" s="195"/>
      <c r="BM49" s="195"/>
      <c r="BN49" s="195"/>
      <c r="BP49" s="205">
        <v>-16141.54</v>
      </c>
      <c r="BQ49" s="205"/>
      <c r="BR49" s="205"/>
      <c r="BS49" s="205"/>
      <c r="BU49" s="191">
        <v>1201</v>
      </c>
      <c r="BV49" s="191"/>
      <c r="BX49" s="192" t="s">
        <v>556</v>
      </c>
      <c r="BY49" s="192"/>
      <c r="BZ49" s="192"/>
      <c r="CA49" s="192"/>
      <c r="CC49" s="193" t="s">
        <v>557</v>
      </c>
      <c r="CD49" s="193"/>
      <c r="CE49" s="193"/>
      <c r="CF49" s="193"/>
      <c r="CG49" s="193"/>
      <c r="CH49" s="193"/>
      <c r="CI49" s="193"/>
      <c r="CJ49" s="193"/>
      <c r="CK49" s="193"/>
      <c r="CL49" s="193"/>
      <c r="CN49" s="205">
        <v>-16141.54</v>
      </c>
      <c r="CO49" s="205"/>
      <c r="CQ49" s="195">
        <v>336</v>
      </c>
      <c r="CR49" s="195"/>
      <c r="CS49" s="195"/>
      <c r="CT49" s="195">
        <v>8087.04</v>
      </c>
      <c r="CU49" s="195"/>
      <c r="CV49" s="195"/>
      <c r="CW49" s="195"/>
      <c r="CX49" s="195"/>
      <c r="CZ49" s="205">
        <v>-23892.58</v>
      </c>
      <c r="DA49" s="205"/>
      <c r="DB49" s="205"/>
      <c r="DC49" s="205"/>
      <c r="DE49" s="189">
        <v>1112</v>
      </c>
      <c r="DF49" s="189"/>
      <c r="DH49" s="190" t="s">
        <v>548</v>
      </c>
      <c r="DI49" s="190"/>
      <c r="DJ49" s="190"/>
      <c r="DK49" s="190"/>
      <c r="DQ49" s="186" t="s">
        <v>549</v>
      </c>
      <c r="DR49" s="186"/>
      <c r="DS49" s="186"/>
      <c r="DT49" s="186"/>
      <c r="DX49" s="198">
        <v>2446939.91</v>
      </c>
      <c r="DY49" s="198"/>
      <c r="EA49" s="188">
        <v>5026836.93</v>
      </c>
      <c r="EB49" s="188"/>
      <c r="EC49" s="188"/>
      <c r="ED49" s="188">
        <v>4051592.34</v>
      </c>
      <c r="EE49" s="188"/>
      <c r="EF49" s="188"/>
      <c r="EG49" s="188"/>
      <c r="EH49" s="188"/>
      <c r="EJ49" s="198">
        <v>3422184.5</v>
      </c>
      <c r="EK49" s="198"/>
      <c r="EL49" s="198"/>
      <c r="EM49" s="198"/>
      <c r="EO49" s="191">
        <v>1105</v>
      </c>
      <c r="EP49" s="191"/>
      <c r="ER49" s="192" t="s">
        <v>542</v>
      </c>
      <c r="ES49" s="192"/>
      <c r="ET49" s="192"/>
      <c r="EU49" s="192"/>
      <c r="EX49" s="193" t="s">
        <v>543</v>
      </c>
      <c r="EY49" s="193"/>
      <c r="EZ49" s="193"/>
      <c r="FA49" s="193"/>
      <c r="FB49" s="193"/>
      <c r="FC49" s="193"/>
      <c r="FD49" s="193"/>
      <c r="FE49" s="193"/>
      <c r="FH49" s="194">
        <v>3422184.5</v>
      </c>
      <c r="FI49" s="194"/>
      <c r="FK49" s="195">
        <v>2264832.4900000002</v>
      </c>
      <c r="FL49" s="195"/>
      <c r="FM49" s="195"/>
      <c r="FN49" s="195">
        <v>2105711.77</v>
      </c>
      <c r="FO49" s="195"/>
      <c r="FP49" s="195"/>
      <c r="FQ49" s="195"/>
      <c r="FR49" s="195"/>
      <c r="FT49" s="194">
        <v>3581305.22</v>
      </c>
      <c r="FU49" s="194"/>
      <c r="FV49" s="194"/>
      <c r="FW49" s="194"/>
      <c r="FY49" s="189">
        <v>40660</v>
      </c>
      <c r="FZ49" s="189"/>
      <c r="GB49" s="190" t="s">
        <v>520</v>
      </c>
      <c r="GC49" s="190"/>
      <c r="GD49" s="190"/>
      <c r="GE49" s="190"/>
      <c r="GK49" s="186" t="s">
        <v>521</v>
      </c>
      <c r="GL49" s="186"/>
      <c r="GM49" s="186"/>
      <c r="GN49" s="186"/>
      <c r="GR49" s="198">
        <v>26938.77</v>
      </c>
      <c r="GS49" s="198"/>
      <c r="GU49" s="188">
        <v>0</v>
      </c>
      <c r="GV49" s="188"/>
      <c r="GW49" s="188"/>
      <c r="GX49" s="188">
        <v>0</v>
      </c>
      <c r="GY49" s="188"/>
      <c r="GZ49" s="188"/>
      <c r="HA49" s="188"/>
      <c r="HB49" s="188"/>
      <c r="HD49" s="198">
        <v>26938.77</v>
      </c>
      <c r="HE49" s="198"/>
      <c r="HF49" s="198"/>
      <c r="HG49" s="198"/>
      <c r="HI49" s="189">
        <v>40656</v>
      </c>
      <c r="HJ49" s="189"/>
      <c r="HL49" s="190" t="s">
        <v>504</v>
      </c>
      <c r="HM49" s="190"/>
      <c r="HN49" s="190"/>
      <c r="HO49" s="190"/>
      <c r="HU49" s="186" t="s">
        <v>505</v>
      </c>
      <c r="HV49" s="186"/>
      <c r="HW49" s="186"/>
      <c r="HX49" s="186"/>
      <c r="IB49" s="198">
        <v>135800</v>
      </c>
      <c r="IC49" s="198"/>
      <c r="IE49" s="188">
        <v>0</v>
      </c>
      <c r="IF49" s="188"/>
      <c r="IG49" s="188"/>
      <c r="IH49" s="188">
        <v>0</v>
      </c>
      <c r="II49" s="188"/>
      <c r="IJ49" s="188"/>
      <c r="IK49" s="188"/>
      <c r="IL49" s="188"/>
      <c r="IN49" s="198">
        <v>135800</v>
      </c>
      <c r="IO49" s="198"/>
      <c r="IP49" s="198"/>
      <c r="IQ49" s="198"/>
    </row>
    <row r="50" spans="1:251" ht="10.15" hidden="1" customHeight="1">
      <c r="A50" s="191">
        <v>1201</v>
      </c>
      <c r="B50" s="191"/>
      <c r="D50" s="192" t="s">
        <v>556</v>
      </c>
      <c r="E50" s="192"/>
      <c r="F50" s="192"/>
      <c r="G50" s="192"/>
      <c r="I50" s="193" t="s">
        <v>557</v>
      </c>
      <c r="J50" s="193"/>
      <c r="K50" s="193"/>
      <c r="L50" s="193"/>
      <c r="M50" s="193"/>
      <c r="N50" s="193"/>
      <c r="O50" s="193"/>
      <c r="P50" s="193"/>
      <c r="Q50" s="193"/>
      <c r="R50" s="193"/>
      <c r="T50" s="194">
        <v>0</v>
      </c>
      <c r="U50" s="194"/>
      <c r="W50" s="195">
        <v>0</v>
      </c>
      <c r="X50" s="195"/>
      <c r="Y50" s="195"/>
      <c r="Z50" s="195">
        <v>8064.82</v>
      </c>
      <c r="AA50" s="195"/>
      <c r="AB50" s="195"/>
      <c r="AC50" s="195"/>
      <c r="AD50" s="195"/>
      <c r="AF50" s="205">
        <v>-8064.82</v>
      </c>
      <c r="AG50" s="205"/>
      <c r="AH50" s="205"/>
      <c r="AI50" s="205"/>
      <c r="AK50" s="191">
        <v>1205</v>
      </c>
      <c r="AL50" s="191"/>
      <c r="AN50" s="192" t="s">
        <v>560</v>
      </c>
      <c r="AO50" s="192"/>
      <c r="AP50" s="192"/>
      <c r="AQ50" s="192"/>
      <c r="AU50" s="193" t="s">
        <v>561</v>
      </c>
      <c r="AV50" s="193"/>
      <c r="AW50" s="193"/>
      <c r="AX50" s="193"/>
      <c r="AY50" s="193"/>
      <c r="AZ50" s="193"/>
      <c r="BA50" s="193"/>
      <c r="BD50" s="205">
        <v>-8064.82</v>
      </c>
      <c r="BE50" s="205"/>
      <c r="BG50" s="195">
        <v>700000</v>
      </c>
      <c r="BH50" s="195"/>
      <c r="BI50" s="195"/>
      <c r="BJ50" s="195">
        <v>708076.72</v>
      </c>
      <c r="BK50" s="195"/>
      <c r="BL50" s="195"/>
      <c r="BM50" s="195"/>
      <c r="BN50" s="195"/>
      <c r="BP50" s="205">
        <v>-16141.54</v>
      </c>
      <c r="BQ50" s="205"/>
      <c r="BR50" s="205"/>
      <c r="BS50" s="205"/>
      <c r="BU50" s="191">
        <v>1202</v>
      </c>
      <c r="BV50" s="191"/>
      <c r="BX50" s="192" t="s">
        <v>558</v>
      </c>
      <c r="BY50" s="192"/>
      <c r="BZ50" s="192"/>
      <c r="CA50" s="192"/>
      <c r="CD50" s="193" t="s">
        <v>559</v>
      </c>
      <c r="CE50" s="193"/>
      <c r="CF50" s="193"/>
      <c r="CG50" s="193"/>
      <c r="CH50" s="193"/>
      <c r="CI50" s="193"/>
      <c r="CJ50" s="193"/>
      <c r="CK50" s="193"/>
      <c r="CN50" s="205">
        <v>-16141.54</v>
      </c>
      <c r="CO50" s="205"/>
      <c r="CQ50" s="195">
        <v>336</v>
      </c>
      <c r="CR50" s="195"/>
      <c r="CS50" s="195"/>
      <c r="CT50" s="195">
        <v>8087.04</v>
      </c>
      <c r="CU50" s="195"/>
      <c r="CV50" s="195"/>
      <c r="CW50" s="195"/>
      <c r="CX50" s="195"/>
      <c r="CZ50" s="205">
        <v>-23892.58</v>
      </c>
      <c r="DA50" s="205"/>
      <c r="DB50" s="205"/>
      <c r="DC50" s="205"/>
      <c r="DE50" s="191">
        <v>1115</v>
      </c>
      <c r="DF50" s="191"/>
      <c r="DH50" s="192" t="s">
        <v>550</v>
      </c>
      <c r="DI50" s="192"/>
      <c r="DJ50" s="192"/>
      <c r="DK50" s="192"/>
      <c r="DN50" s="193" t="s">
        <v>551</v>
      </c>
      <c r="DO50" s="193"/>
      <c r="DP50" s="193"/>
      <c r="DQ50" s="193"/>
      <c r="DR50" s="193"/>
      <c r="DS50" s="193"/>
      <c r="DT50" s="193"/>
      <c r="DU50" s="193"/>
      <c r="DX50" s="194">
        <v>15750</v>
      </c>
      <c r="DY50" s="194"/>
      <c r="EA50" s="195">
        <v>0</v>
      </c>
      <c r="EB50" s="195"/>
      <c r="EC50" s="195"/>
      <c r="ED50" s="195">
        <v>1750</v>
      </c>
      <c r="EE50" s="195"/>
      <c r="EF50" s="195"/>
      <c r="EG50" s="195"/>
      <c r="EH50" s="195"/>
      <c r="EJ50" s="194">
        <v>14000</v>
      </c>
      <c r="EK50" s="194"/>
      <c r="EL50" s="194"/>
      <c r="EM50" s="194"/>
      <c r="EO50" s="191">
        <v>1110</v>
      </c>
      <c r="EP50" s="191"/>
      <c r="ER50" s="192" t="s">
        <v>544</v>
      </c>
      <c r="ES50" s="192"/>
      <c r="ET50" s="192"/>
      <c r="EU50" s="192"/>
      <c r="EY50" s="193" t="s">
        <v>545</v>
      </c>
      <c r="EZ50" s="193"/>
      <c r="FA50" s="193"/>
      <c r="FB50" s="193"/>
      <c r="FC50" s="193"/>
      <c r="FD50" s="193"/>
      <c r="FE50" s="193"/>
      <c r="FH50" s="194">
        <v>3422184.5</v>
      </c>
      <c r="FI50" s="194"/>
      <c r="FK50" s="195">
        <v>2264832.4900000002</v>
      </c>
      <c r="FL50" s="195"/>
      <c r="FM50" s="195"/>
      <c r="FN50" s="195">
        <v>2105711.77</v>
      </c>
      <c r="FO50" s="195"/>
      <c r="FP50" s="195"/>
      <c r="FQ50" s="195"/>
      <c r="FR50" s="195"/>
      <c r="FT50" s="194">
        <v>3581305.22</v>
      </c>
      <c r="FU50" s="194"/>
      <c r="FV50" s="194"/>
      <c r="FW50" s="194"/>
      <c r="FY50" s="189">
        <v>40661</v>
      </c>
      <c r="FZ50" s="189"/>
      <c r="GB50" s="190" t="s">
        <v>524</v>
      </c>
      <c r="GC50" s="190"/>
      <c r="GD50" s="190"/>
      <c r="GE50" s="190"/>
      <c r="GK50" s="186" t="s">
        <v>525</v>
      </c>
      <c r="GL50" s="186"/>
      <c r="GM50" s="186"/>
      <c r="GN50" s="186"/>
      <c r="GR50" s="198">
        <v>40154.19</v>
      </c>
      <c r="GS50" s="198"/>
      <c r="GU50" s="188">
        <v>0</v>
      </c>
      <c r="GV50" s="188"/>
      <c r="GW50" s="188"/>
      <c r="GX50" s="188">
        <v>0</v>
      </c>
      <c r="GY50" s="188"/>
      <c r="GZ50" s="188"/>
      <c r="HA50" s="188"/>
      <c r="HB50" s="188"/>
      <c r="HD50" s="198">
        <v>40154.19</v>
      </c>
      <c r="HE50" s="198"/>
      <c r="HF50" s="198"/>
      <c r="HG50" s="198"/>
      <c r="HI50" s="189">
        <v>40657</v>
      </c>
      <c r="HJ50" s="189"/>
      <c r="HL50" s="190" t="s">
        <v>510</v>
      </c>
      <c r="HM50" s="190"/>
      <c r="HN50" s="190"/>
      <c r="HO50" s="190"/>
      <c r="HU50" s="186" t="s">
        <v>511</v>
      </c>
      <c r="HV50" s="186"/>
      <c r="HW50" s="186"/>
      <c r="HX50" s="186"/>
      <c r="IB50" s="198">
        <v>1722</v>
      </c>
      <c r="IC50" s="198"/>
      <c r="IE50" s="188">
        <v>0</v>
      </c>
      <c r="IF50" s="188"/>
      <c r="IG50" s="188"/>
      <c r="IH50" s="188">
        <v>0</v>
      </c>
      <c r="II50" s="188"/>
      <c r="IJ50" s="188"/>
      <c r="IK50" s="188"/>
      <c r="IL50" s="188"/>
      <c r="IN50" s="198">
        <v>1722</v>
      </c>
      <c r="IO50" s="198"/>
      <c r="IP50" s="198"/>
      <c r="IQ50" s="198"/>
    </row>
    <row r="51" spans="1:251" ht="10.15" hidden="1" customHeight="1">
      <c r="A51" s="191">
        <v>1202</v>
      </c>
      <c r="B51" s="191"/>
      <c r="D51" s="192" t="s">
        <v>558</v>
      </c>
      <c r="E51" s="192"/>
      <c r="F51" s="192"/>
      <c r="G51" s="192"/>
      <c r="J51" s="193" t="s">
        <v>559</v>
      </c>
      <c r="K51" s="193"/>
      <c r="L51" s="193"/>
      <c r="M51" s="193"/>
      <c r="N51" s="193"/>
      <c r="O51" s="193"/>
      <c r="P51" s="193"/>
      <c r="Q51" s="193"/>
      <c r="T51" s="194">
        <v>0</v>
      </c>
      <c r="U51" s="194"/>
      <c r="W51" s="195">
        <v>0</v>
      </c>
      <c r="X51" s="195"/>
      <c r="Y51" s="195"/>
      <c r="Z51" s="195">
        <v>8064.82</v>
      </c>
      <c r="AA51" s="195"/>
      <c r="AB51" s="195"/>
      <c r="AC51" s="195"/>
      <c r="AD51" s="195"/>
      <c r="AF51" s="205">
        <v>-8064.82</v>
      </c>
      <c r="AG51" s="205"/>
      <c r="AH51" s="205"/>
      <c r="AI51" s="205"/>
      <c r="AK51" s="191">
        <v>1206</v>
      </c>
      <c r="AL51" s="191"/>
      <c r="AN51" s="192" t="s">
        <v>562</v>
      </c>
      <c r="AO51" s="192"/>
      <c r="AP51" s="192"/>
      <c r="AQ51" s="192"/>
      <c r="AV51" s="193" t="s">
        <v>563</v>
      </c>
      <c r="AW51" s="193"/>
      <c r="AX51" s="193"/>
      <c r="AY51" s="193"/>
      <c r="AZ51" s="193"/>
      <c r="BD51" s="205">
        <v>-8064.82</v>
      </c>
      <c r="BE51" s="205"/>
      <c r="BG51" s="195">
        <v>700000</v>
      </c>
      <c r="BH51" s="195"/>
      <c r="BI51" s="195"/>
      <c r="BJ51" s="195">
        <v>708076.72</v>
      </c>
      <c r="BK51" s="195"/>
      <c r="BL51" s="195"/>
      <c r="BM51" s="195"/>
      <c r="BN51" s="195"/>
      <c r="BP51" s="205">
        <v>-16141.54</v>
      </c>
      <c r="BQ51" s="205"/>
      <c r="BR51" s="205"/>
      <c r="BS51" s="205"/>
      <c r="BU51" s="191">
        <v>1205</v>
      </c>
      <c r="BV51" s="191"/>
      <c r="BX51" s="192" t="s">
        <v>560</v>
      </c>
      <c r="BY51" s="192"/>
      <c r="BZ51" s="192"/>
      <c r="CA51" s="192"/>
      <c r="CE51" s="193" t="s">
        <v>561</v>
      </c>
      <c r="CF51" s="193"/>
      <c r="CG51" s="193"/>
      <c r="CH51" s="193"/>
      <c r="CI51" s="193"/>
      <c r="CJ51" s="193"/>
      <c r="CK51" s="193"/>
      <c r="CN51" s="205">
        <v>-16141.54</v>
      </c>
      <c r="CO51" s="205"/>
      <c r="CQ51" s="195">
        <v>336</v>
      </c>
      <c r="CR51" s="195"/>
      <c r="CS51" s="195"/>
      <c r="CT51" s="195">
        <v>8087.04</v>
      </c>
      <c r="CU51" s="195"/>
      <c r="CV51" s="195"/>
      <c r="CW51" s="195"/>
      <c r="CX51" s="195"/>
      <c r="CZ51" s="205">
        <v>-23892.58</v>
      </c>
      <c r="DA51" s="205"/>
      <c r="DB51" s="205"/>
      <c r="DC51" s="205"/>
      <c r="DE51" s="191">
        <v>1120</v>
      </c>
      <c r="DF51" s="191"/>
      <c r="DH51" s="192" t="s">
        <v>552</v>
      </c>
      <c r="DI51" s="192"/>
      <c r="DJ51" s="192"/>
      <c r="DK51" s="192"/>
      <c r="DO51" s="193" t="s">
        <v>553</v>
      </c>
      <c r="DP51" s="193"/>
      <c r="DQ51" s="193"/>
      <c r="DR51" s="193"/>
      <c r="DS51" s="193"/>
      <c r="DT51" s="193"/>
      <c r="DU51" s="193"/>
      <c r="DX51" s="194">
        <v>15750</v>
      </c>
      <c r="DY51" s="194"/>
      <c r="EA51" s="195">
        <v>0</v>
      </c>
      <c r="EB51" s="195"/>
      <c r="EC51" s="195"/>
      <c r="ED51" s="195">
        <v>1750</v>
      </c>
      <c r="EE51" s="195"/>
      <c r="EF51" s="195"/>
      <c r="EG51" s="195"/>
      <c r="EH51" s="195"/>
      <c r="EJ51" s="194">
        <v>14000</v>
      </c>
      <c r="EK51" s="194"/>
      <c r="EL51" s="194"/>
      <c r="EM51" s="194"/>
      <c r="EO51" s="191">
        <v>1111</v>
      </c>
      <c r="EP51" s="191"/>
      <c r="ER51" s="192" t="s">
        <v>546</v>
      </c>
      <c r="ES51" s="192"/>
      <c r="ET51" s="192"/>
      <c r="EU51" s="192"/>
      <c r="EZ51" s="193" t="s">
        <v>547</v>
      </c>
      <c r="FA51" s="193"/>
      <c r="FB51" s="193"/>
      <c r="FC51" s="193"/>
      <c r="FD51" s="193"/>
      <c r="FH51" s="194">
        <v>3422184.5</v>
      </c>
      <c r="FI51" s="194"/>
      <c r="FK51" s="195">
        <v>2264832.4900000002</v>
      </c>
      <c r="FL51" s="195"/>
      <c r="FM51" s="195"/>
      <c r="FN51" s="195">
        <v>2105711.77</v>
      </c>
      <c r="FO51" s="195"/>
      <c r="FP51" s="195"/>
      <c r="FQ51" s="195"/>
      <c r="FR51" s="195"/>
      <c r="FT51" s="194">
        <v>3581305.22</v>
      </c>
      <c r="FU51" s="194"/>
      <c r="FV51" s="194"/>
      <c r="FW51" s="194"/>
      <c r="FY51" s="189">
        <v>40662</v>
      </c>
      <c r="FZ51" s="189"/>
      <c r="GB51" s="190" t="s">
        <v>528</v>
      </c>
      <c r="GC51" s="190"/>
      <c r="GD51" s="190"/>
      <c r="GE51" s="190"/>
      <c r="GK51" s="186" t="s">
        <v>529</v>
      </c>
      <c r="GL51" s="186"/>
      <c r="GM51" s="186"/>
      <c r="GN51" s="186"/>
      <c r="GR51" s="198">
        <v>10862.5</v>
      </c>
      <c r="GS51" s="198"/>
      <c r="GU51" s="188">
        <v>0</v>
      </c>
      <c r="GV51" s="188"/>
      <c r="GW51" s="188"/>
      <c r="GX51" s="188">
        <v>0</v>
      </c>
      <c r="GY51" s="188"/>
      <c r="GZ51" s="188"/>
      <c r="HA51" s="188"/>
      <c r="HB51" s="188"/>
      <c r="HD51" s="198">
        <v>10862.5</v>
      </c>
      <c r="HE51" s="198"/>
      <c r="HF51" s="198"/>
      <c r="HG51" s="198"/>
      <c r="HI51" s="189">
        <v>40658</v>
      </c>
      <c r="HJ51" s="189"/>
      <c r="HL51" s="190" t="s">
        <v>514</v>
      </c>
      <c r="HM51" s="190"/>
      <c r="HN51" s="190"/>
      <c r="HO51" s="190"/>
      <c r="HU51" s="186" t="s">
        <v>515</v>
      </c>
      <c r="HV51" s="186"/>
      <c r="HW51" s="186"/>
      <c r="HX51" s="186"/>
      <c r="IB51" s="198">
        <v>0.4</v>
      </c>
      <c r="IC51" s="198"/>
      <c r="IE51" s="188">
        <v>0</v>
      </c>
      <c r="IF51" s="188"/>
      <c r="IG51" s="188"/>
      <c r="IH51" s="188">
        <v>0</v>
      </c>
      <c r="II51" s="188"/>
      <c r="IJ51" s="188"/>
      <c r="IK51" s="188"/>
      <c r="IL51" s="188"/>
      <c r="IN51" s="198">
        <v>0.4</v>
      </c>
      <c r="IO51" s="198"/>
      <c r="IP51" s="198"/>
      <c r="IQ51" s="198"/>
    </row>
    <row r="52" spans="1:251" ht="10.15" hidden="1" customHeight="1">
      <c r="A52" s="191">
        <v>1205</v>
      </c>
      <c r="B52" s="191"/>
      <c r="D52" s="192" t="s">
        <v>560</v>
      </c>
      <c r="E52" s="192"/>
      <c r="F52" s="192"/>
      <c r="G52" s="192"/>
      <c r="K52" s="193" t="s">
        <v>561</v>
      </c>
      <c r="L52" s="193"/>
      <c r="M52" s="193"/>
      <c r="N52" s="193"/>
      <c r="O52" s="193"/>
      <c r="P52" s="193"/>
      <c r="Q52" s="193"/>
      <c r="T52" s="194">
        <v>0</v>
      </c>
      <c r="U52" s="194"/>
      <c r="W52" s="195">
        <v>0</v>
      </c>
      <c r="X52" s="195"/>
      <c r="Y52" s="195"/>
      <c r="Z52" s="195">
        <v>8064.82</v>
      </c>
      <c r="AA52" s="195"/>
      <c r="AB52" s="195"/>
      <c r="AC52" s="195"/>
      <c r="AD52" s="195"/>
      <c r="AF52" s="205">
        <v>-8064.82</v>
      </c>
      <c r="AG52" s="205"/>
      <c r="AH52" s="205"/>
      <c r="AI52" s="205"/>
      <c r="AK52" s="189">
        <v>40589</v>
      </c>
      <c r="AL52" s="189"/>
      <c r="AN52" s="190" t="s">
        <v>564</v>
      </c>
      <c r="AO52" s="190"/>
      <c r="AP52" s="190"/>
      <c r="AQ52" s="190"/>
      <c r="AW52" s="186" t="s">
        <v>565</v>
      </c>
      <c r="AX52" s="186"/>
      <c r="AY52" s="186"/>
      <c r="AZ52" s="186"/>
      <c r="BD52" s="204">
        <v>-8064.82</v>
      </c>
      <c r="BE52" s="204"/>
      <c r="BG52" s="188">
        <v>700000</v>
      </c>
      <c r="BH52" s="188"/>
      <c r="BI52" s="188"/>
      <c r="BJ52" s="188">
        <v>708076.72</v>
      </c>
      <c r="BK52" s="188"/>
      <c r="BL52" s="188"/>
      <c r="BM52" s="188"/>
      <c r="BN52" s="188"/>
      <c r="BP52" s="204">
        <v>-16141.54</v>
      </c>
      <c r="BQ52" s="204"/>
      <c r="BR52" s="204"/>
      <c r="BS52" s="204"/>
      <c r="BU52" s="191">
        <v>1206</v>
      </c>
      <c r="BV52" s="191"/>
      <c r="BX52" s="192" t="s">
        <v>562</v>
      </c>
      <c r="BY52" s="192"/>
      <c r="BZ52" s="192"/>
      <c r="CA52" s="192"/>
      <c r="CF52" s="193" t="s">
        <v>563</v>
      </c>
      <c r="CG52" s="193"/>
      <c r="CH52" s="193"/>
      <c r="CI52" s="193"/>
      <c r="CJ52" s="193"/>
      <c r="CN52" s="205">
        <v>-16141.54</v>
      </c>
      <c r="CO52" s="205"/>
      <c r="CQ52" s="195">
        <v>336</v>
      </c>
      <c r="CR52" s="195"/>
      <c r="CS52" s="195"/>
      <c r="CT52" s="195">
        <v>8087.04</v>
      </c>
      <c r="CU52" s="195"/>
      <c r="CV52" s="195"/>
      <c r="CW52" s="195"/>
      <c r="CX52" s="195"/>
      <c r="CZ52" s="205">
        <v>-23892.58</v>
      </c>
      <c r="DA52" s="205"/>
      <c r="DB52" s="205"/>
      <c r="DC52" s="205"/>
      <c r="DE52" s="189">
        <v>1122</v>
      </c>
      <c r="DF52" s="189"/>
      <c r="DH52" s="190" t="s">
        <v>554</v>
      </c>
      <c r="DI52" s="190"/>
      <c r="DJ52" s="190"/>
      <c r="DK52" s="190"/>
      <c r="DQ52" s="186" t="s">
        <v>555</v>
      </c>
      <c r="DR52" s="186"/>
      <c r="DS52" s="186"/>
      <c r="DT52" s="186"/>
      <c r="DX52" s="198">
        <v>15750</v>
      </c>
      <c r="DY52" s="198"/>
      <c r="EA52" s="188">
        <v>0</v>
      </c>
      <c r="EB52" s="188"/>
      <c r="EC52" s="188"/>
      <c r="ED52" s="188">
        <v>1750</v>
      </c>
      <c r="EE52" s="188"/>
      <c r="EF52" s="188"/>
      <c r="EG52" s="188"/>
      <c r="EH52" s="188"/>
      <c r="EJ52" s="198">
        <v>14000</v>
      </c>
      <c r="EK52" s="198"/>
      <c r="EL52" s="198"/>
      <c r="EM52" s="198"/>
      <c r="EO52" s="189">
        <v>1112</v>
      </c>
      <c r="EP52" s="189"/>
      <c r="ER52" s="190" t="s">
        <v>548</v>
      </c>
      <c r="ES52" s="190"/>
      <c r="ET52" s="190"/>
      <c r="EU52" s="190"/>
      <c r="FA52" s="186" t="s">
        <v>549</v>
      </c>
      <c r="FB52" s="186"/>
      <c r="FC52" s="186"/>
      <c r="FD52" s="186"/>
      <c r="FH52" s="198">
        <v>3422184.5</v>
      </c>
      <c r="FI52" s="198"/>
      <c r="FK52" s="188">
        <v>2264832.4900000002</v>
      </c>
      <c r="FL52" s="188"/>
      <c r="FM52" s="188"/>
      <c r="FN52" s="188">
        <v>2105711.77</v>
      </c>
      <c r="FO52" s="188"/>
      <c r="FP52" s="188"/>
      <c r="FQ52" s="188"/>
      <c r="FR52" s="188"/>
      <c r="FT52" s="198">
        <v>3581305.22</v>
      </c>
      <c r="FU52" s="198"/>
      <c r="FV52" s="198"/>
      <c r="FW52" s="198"/>
      <c r="FY52" s="189">
        <v>40663</v>
      </c>
      <c r="FZ52" s="189"/>
      <c r="GB52" s="190" t="s">
        <v>530</v>
      </c>
      <c r="GC52" s="190"/>
      <c r="GD52" s="190"/>
      <c r="GE52" s="190"/>
      <c r="GK52" s="186" t="s">
        <v>531</v>
      </c>
      <c r="GL52" s="186"/>
      <c r="GM52" s="186"/>
      <c r="GN52" s="186"/>
      <c r="GR52" s="198">
        <v>225</v>
      </c>
      <c r="GS52" s="198"/>
      <c r="GU52" s="188">
        <v>0</v>
      </c>
      <c r="GV52" s="188"/>
      <c r="GW52" s="188"/>
      <c r="GX52" s="188">
        <v>0</v>
      </c>
      <c r="GY52" s="188"/>
      <c r="GZ52" s="188"/>
      <c r="HA52" s="188"/>
      <c r="HB52" s="188"/>
      <c r="HD52" s="198">
        <v>225</v>
      </c>
      <c r="HE52" s="198"/>
      <c r="HF52" s="198"/>
      <c r="HG52" s="198"/>
      <c r="HI52" s="189">
        <v>40660</v>
      </c>
      <c r="HJ52" s="189"/>
      <c r="HL52" s="190" t="s">
        <v>520</v>
      </c>
      <c r="HM52" s="190"/>
      <c r="HN52" s="190"/>
      <c r="HO52" s="190"/>
      <c r="HU52" s="186" t="s">
        <v>521</v>
      </c>
      <c r="HV52" s="186"/>
      <c r="HW52" s="186"/>
      <c r="HX52" s="186"/>
      <c r="IB52" s="198">
        <v>26938.77</v>
      </c>
      <c r="IC52" s="198"/>
      <c r="IE52" s="188">
        <v>0</v>
      </c>
      <c r="IF52" s="188"/>
      <c r="IG52" s="188"/>
      <c r="IH52" s="188">
        <v>0</v>
      </c>
      <c r="II52" s="188"/>
      <c r="IJ52" s="188"/>
      <c r="IK52" s="188"/>
      <c r="IL52" s="188"/>
      <c r="IN52" s="198">
        <v>26938.77</v>
      </c>
      <c r="IO52" s="198"/>
      <c r="IP52" s="198"/>
      <c r="IQ52" s="198"/>
    </row>
    <row r="53" spans="1:251" ht="10.15" hidden="1" customHeight="1">
      <c r="A53" s="191">
        <v>1206</v>
      </c>
      <c r="B53" s="191"/>
      <c r="D53" s="192" t="s">
        <v>562</v>
      </c>
      <c r="E53" s="192"/>
      <c r="F53" s="192"/>
      <c r="G53" s="192"/>
      <c r="L53" s="193" t="s">
        <v>563</v>
      </c>
      <c r="M53" s="193"/>
      <c r="N53" s="193"/>
      <c r="O53" s="193"/>
      <c r="P53" s="193"/>
      <c r="T53" s="194">
        <v>0</v>
      </c>
      <c r="U53" s="194"/>
      <c r="W53" s="195">
        <v>0</v>
      </c>
      <c r="X53" s="195"/>
      <c r="Y53" s="195"/>
      <c r="Z53" s="195">
        <v>8064.82</v>
      </c>
      <c r="AA53" s="195"/>
      <c r="AB53" s="195"/>
      <c r="AC53" s="195"/>
      <c r="AD53" s="195"/>
      <c r="AF53" s="205">
        <v>-8064.82</v>
      </c>
      <c r="AG53" s="205"/>
      <c r="AH53" s="205"/>
      <c r="AI53" s="205"/>
      <c r="AK53" s="191">
        <v>1280</v>
      </c>
      <c r="AL53" s="191"/>
      <c r="AN53" s="192" t="s">
        <v>566</v>
      </c>
      <c r="AO53" s="192"/>
      <c r="AP53" s="192"/>
      <c r="AQ53" s="192"/>
      <c r="AS53" s="193" t="s">
        <v>567</v>
      </c>
      <c r="AT53" s="193"/>
      <c r="AU53" s="193"/>
      <c r="AV53" s="193"/>
      <c r="AW53" s="193"/>
      <c r="AX53" s="193"/>
      <c r="AY53" s="193"/>
      <c r="AZ53" s="193"/>
      <c r="BA53" s="193"/>
      <c r="BB53" s="193"/>
      <c r="BD53" s="194">
        <v>283210742.56999999</v>
      </c>
      <c r="BE53" s="194"/>
      <c r="BG53" s="195">
        <v>0</v>
      </c>
      <c r="BH53" s="195"/>
      <c r="BI53" s="195"/>
      <c r="BJ53" s="195">
        <v>10056550.75</v>
      </c>
      <c r="BK53" s="195"/>
      <c r="BL53" s="195"/>
      <c r="BM53" s="195"/>
      <c r="BN53" s="195"/>
      <c r="BP53" s="194">
        <v>273154191.81999999</v>
      </c>
      <c r="BQ53" s="194"/>
      <c r="BR53" s="194"/>
      <c r="BS53" s="194"/>
      <c r="BU53" s="189">
        <v>40589</v>
      </c>
      <c r="BV53" s="189"/>
      <c r="BX53" s="190" t="s">
        <v>564</v>
      </c>
      <c r="BY53" s="190"/>
      <c r="BZ53" s="190"/>
      <c r="CA53" s="190"/>
      <c r="CG53" s="186" t="s">
        <v>565</v>
      </c>
      <c r="CH53" s="186"/>
      <c r="CI53" s="186"/>
      <c r="CJ53" s="186"/>
      <c r="CN53" s="204">
        <v>-16141.54</v>
      </c>
      <c r="CO53" s="204"/>
      <c r="CQ53" s="188">
        <v>0</v>
      </c>
      <c r="CR53" s="188"/>
      <c r="CS53" s="188"/>
      <c r="CT53" s="188">
        <v>8087.04</v>
      </c>
      <c r="CU53" s="188"/>
      <c r="CV53" s="188"/>
      <c r="CW53" s="188"/>
      <c r="CX53" s="188"/>
      <c r="CZ53" s="204">
        <v>-24228.58</v>
      </c>
      <c r="DA53" s="204"/>
      <c r="DB53" s="204"/>
      <c r="DC53" s="204"/>
      <c r="DE53" s="191">
        <v>1201</v>
      </c>
      <c r="DF53" s="191"/>
      <c r="DH53" s="192" t="s">
        <v>556</v>
      </c>
      <c r="DI53" s="192"/>
      <c r="DJ53" s="192"/>
      <c r="DK53" s="192"/>
      <c r="DM53" s="193" t="s">
        <v>557</v>
      </c>
      <c r="DN53" s="193"/>
      <c r="DO53" s="193"/>
      <c r="DP53" s="193"/>
      <c r="DQ53" s="193"/>
      <c r="DR53" s="193"/>
      <c r="DS53" s="193"/>
      <c r="DT53" s="193"/>
      <c r="DU53" s="193"/>
      <c r="DV53" s="193"/>
      <c r="DX53" s="205">
        <v>-23892.58</v>
      </c>
      <c r="DY53" s="205"/>
      <c r="EA53" s="195">
        <v>1000000</v>
      </c>
      <c r="EB53" s="195"/>
      <c r="EC53" s="195"/>
      <c r="ED53" s="195">
        <v>1008102.91</v>
      </c>
      <c r="EE53" s="195"/>
      <c r="EF53" s="195"/>
      <c r="EG53" s="195"/>
      <c r="EH53" s="195"/>
      <c r="EJ53" s="205">
        <v>-31995.49</v>
      </c>
      <c r="EK53" s="205"/>
      <c r="EL53" s="205"/>
      <c r="EM53" s="205"/>
      <c r="EO53" s="191">
        <v>1115</v>
      </c>
      <c r="EP53" s="191"/>
      <c r="ER53" s="192" t="s">
        <v>550</v>
      </c>
      <c r="ES53" s="192"/>
      <c r="ET53" s="192"/>
      <c r="EU53" s="192"/>
      <c r="EX53" s="193" t="s">
        <v>551</v>
      </c>
      <c r="EY53" s="193"/>
      <c r="EZ53" s="193"/>
      <c r="FA53" s="193"/>
      <c r="FB53" s="193"/>
      <c r="FC53" s="193"/>
      <c r="FD53" s="193"/>
      <c r="FE53" s="193"/>
      <c r="FH53" s="194">
        <v>14000</v>
      </c>
      <c r="FI53" s="194"/>
      <c r="FK53" s="195">
        <v>0</v>
      </c>
      <c r="FL53" s="195"/>
      <c r="FM53" s="195"/>
      <c r="FN53" s="195">
        <v>1750</v>
      </c>
      <c r="FO53" s="195"/>
      <c r="FP53" s="195"/>
      <c r="FQ53" s="195"/>
      <c r="FR53" s="195"/>
      <c r="FT53" s="194">
        <v>12250</v>
      </c>
      <c r="FU53" s="194"/>
      <c r="FV53" s="194"/>
      <c r="FW53" s="194"/>
      <c r="FY53" s="191">
        <v>1089</v>
      </c>
      <c r="FZ53" s="191"/>
      <c r="GB53" s="192" t="s">
        <v>532</v>
      </c>
      <c r="GC53" s="192"/>
      <c r="GD53" s="192"/>
      <c r="GE53" s="192"/>
      <c r="GJ53" s="193" t="s">
        <v>533</v>
      </c>
      <c r="GK53" s="193"/>
      <c r="GL53" s="193"/>
      <c r="GM53" s="193"/>
      <c r="GN53" s="193"/>
      <c r="GR53" s="194">
        <v>7606.2</v>
      </c>
      <c r="GS53" s="194"/>
      <c r="GU53" s="195">
        <v>55410.36</v>
      </c>
      <c r="GV53" s="195"/>
      <c r="GW53" s="195"/>
      <c r="GX53" s="195">
        <v>53862.43</v>
      </c>
      <c r="GY53" s="195"/>
      <c r="GZ53" s="195"/>
      <c r="HA53" s="195"/>
      <c r="HB53" s="195"/>
      <c r="HD53" s="194">
        <v>9154.1299999999992</v>
      </c>
      <c r="HE53" s="194"/>
      <c r="HF53" s="194"/>
      <c r="HG53" s="194"/>
      <c r="HI53" s="189">
        <v>40661</v>
      </c>
      <c r="HJ53" s="189"/>
      <c r="HL53" s="190" t="s">
        <v>524</v>
      </c>
      <c r="HM53" s="190"/>
      <c r="HN53" s="190"/>
      <c r="HO53" s="190"/>
      <c r="HU53" s="186" t="s">
        <v>525</v>
      </c>
      <c r="HV53" s="186"/>
      <c r="HW53" s="186"/>
      <c r="HX53" s="186"/>
      <c r="IB53" s="198">
        <v>40154.19</v>
      </c>
      <c r="IC53" s="198"/>
      <c r="IE53" s="188">
        <v>0</v>
      </c>
      <c r="IF53" s="188"/>
      <c r="IG53" s="188"/>
      <c r="IH53" s="188">
        <v>0</v>
      </c>
      <c r="II53" s="188"/>
      <c r="IJ53" s="188"/>
      <c r="IK53" s="188"/>
      <c r="IL53" s="188"/>
      <c r="IN53" s="198">
        <v>40154.19</v>
      </c>
      <c r="IO53" s="198"/>
      <c r="IP53" s="198"/>
      <c r="IQ53" s="198"/>
    </row>
    <row r="54" spans="1:251" ht="10.15" hidden="1" customHeight="1">
      <c r="A54" s="189">
        <v>40589</v>
      </c>
      <c r="B54" s="189"/>
      <c r="D54" s="190" t="s">
        <v>564</v>
      </c>
      <c r="E54" s="190"/>
      <c r="F54" s="190"/>
      <c r="G54" s="190"/>
      <c r="M54" s="186" t="s">
        <v>565</v>
      </c>
      <c r="N54" s="186"/>
      <c r="O54" s="186"/>
      <c r="P54" s="186"/>
      <c r="T54" s="198">
        <v>0</v>
      </c>
      <c r="U54" s="198"/>
      <c r="W54" s="188">
        <v>0</v>
      </c>
      <c r="X54" s="188"/>
      <c r="Y54" s="188"/>
      <c r="Z54" s="188">
        <v>8064.82</v>
      </c>
      <c r="AA54" s="188"/>
      <c r="AB54" s="188"/>
      <c r="AC54" s="188"/>
      <c r="AD54" s="188"/>
      <c r="AF54" s="204">
        <v>-8064.82</v>
      </c>
      <c r="AG54" s="204"/>
      <c r="AH54" s="204"/>
      <c r="AI54" s="204"/>
      <c r="AK54" s="191">
        <v>1281</v>
      </c>
      <c r="AL54" s="191"/>
      <c r="AN54" s="192" t="s">
        <v>568</v>
      </c>
      <c r="AO54" s="192"/>
      <c r="AP54" s="192"/>
      <c r="AQ54" s="192"/>
      <c r="AT54" s="193" t="s">
        <v>567</v>
      </c>
      <c r="AU54" s="193"/>
      <c r="AV54" s="193"/>
      <c r="AW54" s="193"/>
      <c r="AX54" s="193"/>
      <c r="AY54" s="193"/>
      <c r="AZ54" s="193"/>
      <c r="BA54" s="193"/>
      <c r="BD54" s="194">
        <v>283210742.56999999</v>
      </c>
      <c r="BE54" s="194"/>
      <c r="BG54" s="195">
        <v>0</v>
      </c>
      <c r="BH54" s="195"/>
      <c r="BI54" s="195"/>
      <c r="BJ54" s="195">
        <v>10056550.75</v>
      </c>
      <c r="BK54" s="195"/>
      <c r="BL54" s="195"/>
      <c r="BM54" s="195"/>
      <c r="BN54" s="195"/>
      <c r="BP54" s="194">
        <v>273154191.81999999</v>
      </c>
      <c r="BQ54" s="194"/>
      <c r="BR54" s="194"/>
      <c r="BS54" s="194"/>
      <c r="BU54" s="189">
        <v>40595</v>
      </c>
      <c r="BV54" s="189"/>
      <c r="BX54" s="190" t="s">
        <v>569</v>
      </c>
      <c r="BY54" s="190"/>
      <c r="BZ54" s="190"/>
      <c r="CA54" s="190"/>
      <c r="CG54" s="186" t="s">
        <v>570</v>
      </c>
      <c r="CH54" s="186"/>
      <c r="CI54" s="186"/>
      <c r="CJ54" s="186"/>
      <c r="CN54" s="198">
        <v>0</v>
      </c>
      <c r="CO54" s="198"/>
      <c r="CQ54" s="188">
        <v>336</v>
      </c>
      <c r="CR54" s="188"/>
      <c r="CS54" s="188"/>
      <c r="CT54" s="188">
        <v>0</v>
      </c>
      <c r="CU54" s="188"/>
      <c r="CV54" s="188"/>
      <c r="CW54" s="188"/>
      <c r="CX54" s="188"/>
      <c r="CZ54" s="198">
        <v>336</v>
      </c>
      <c r="DA54" s="198"/>
      <c r="DB54" s="198"/>
      <c r="DC54" s="198"/>
      <c r="DE54" s="191">
        <v>1202</v>
      </c>
      <c r="DF54" s="191"/>
      <c r="DH54" s="192" t="s">
        <v>558</v>
      </c>
      <c r="DI54" s="192"/>
      <c r="DJ54" s="192"/>
      <c r="DK54" s="192"/>
      <c r="DN54" s="193" t="s">
        <v>559</v>
      </c>
      <c r="DO54" s="193"/>
      <c r="DP54" s="193"/>
      <c r="DQ54" s="193"/>
      <c r="DR54" s="193"/>
      <c r="DS54" s="193"/>
      <c r="DT54" s="193"/>
      <c r="DU54" s="193"/>
      <c r="DX54" s="205">
        <v>-23892.58</v>
      </c>
      <c r="DY54" s="205"/>
      <c r="EA54" s="195">
        <v>1000000</v>
      </c>
      <c r="EB54" s="195"/>
      <c r="EC54" s="195"/>
      <c r="ED54" s="195">
        <v>1008102.91</v>
      </c>
      <c r="EE54" s="195"/>
      <c r="EF54" s="195"/>
      <c r="EG54" s="195"/>
      <c r="EH54" s="195"/>
      <c r="EJ54" s="205">
        <v>-31995.49</v>
      </c>
      <c r="EK54" s="205"/>
      <c r="EL54" s="205"/>
      <c r="EM54" s="205"/>
      <c r="EO54" s="191">
        <v>1120</v>
      </c>
      <c r="EP54" s="191"/>
      <c r="ER54" s="192" t="s">
        <v>552</v>
      </c>
      <c r="ES54" s="192"/>
      <c r="ET54" s="192"/>
      <c r="EU54" s="192"/>
      <c r="EY54" s="193" t="s">
        <v>553</v>
      </c>
      <c r="EZ54" s="193"/>
      <c r="FA54" s="193"/>
      <c r="FB54" s="193"/>
      <c r="FC54" s="193"/>
      <c r="FD54" s="193"/>
      <c r="FE54" s="193"/>
      <c r="FH54" s="194">
        <v>14000</v>
      </c>
      <c r="FI54" s="194"/>
      <c r="FK54" s="195">
        <v>0</v>
      </c>
      <c r="FL54" s="195"/>
      <c r="FM54" s="195"/>
      <c r="FN54" s="195">
        <v>1750</v>
      </c>
      <c r="FO54" s="195"/>
      <c r="FP54" s="195"/>
      <c r="FQ54" s="195"/>
      <c r="FR54" s="195"/>
      <c r="FT54" s="194">
        <v>12250</v>
      </c>
      <c r="FU54" s="194"/>
      <c r="FV54" s="194"/>
      <c r="FW54" s="194"/>
      <c r="FY54" s="189">
        <v>1090</v>
      </c>
      <c r="FZ54" s="189"/>
      <c r="GB54" s="190" t="s">
        <v>534</v>
      </c>
      <c r="GC54" s="190"/>
      <c r="GD54" s="190"/>
      <c r="GE54" s="190"/>
      <c r="GK54" s="186" t="s">
        <v>535</v>
      </c>
      <c r="GL54" s="186"/>
      <c r="GM54" s="186"/>
      <c r="GN54" s="186"/>
      <c r="GR54" s="198">
        <v>5265.87</v>
      </c>
      <c r="GS54" s="198"/>
      <c r="GU54" s="188">
        <v>3983.18</v>
      </c>
      <c r="GV54" s="188"/>
      <c r="GW54" s="188"/>
      <c r="GX54" s="188">
        <v>887.01</v>
      </c>
      <c r="GY54" s="188"/>
      <c r="GZ54" s="188"/>
      <c r="HA54" s="188"/>
      <c r="HB54" s="188"/>
      <c r="HD54" s="198">
        <v>8362.0400000000009</v>
      </c>
      <c r="HE54" s="198"/>
      <c r="HF54" s="198"/>
      <c r="HG54" s="198"/>
      <c r="HI54" s="189">
        <v>40662</v>
      </c>
      <c r="HJ54" s="189"/>
      <c r="HL54" s="190" t="s">
        <v>528</v>
      </c>
      <c r="HM54" s="190"/>
      <c r="HN54" s="190"/>
      <c r="HO54" s="190"/>
      <c r="HU54" s="186" t="s">
        <v>529</v>
      </c>
      <c r="HV54" s="186"/>
      <c r="HW54" s="186"/>
      <c r="HX54" s="186"/>
      <c r="IB54" s="198">
        <v>10862.5</v>
      </c>
      <c r="IC54" s="198"/>
      <c r="IE54" s="188">
        <v>0</v>
      </c>
      <c r="IF54" s="188"/>
      <c r="IG54" s="188"/>
      <c r="IH54" s="188">
        <v>0</v>
      </c>
      <c r="II54" s="188"/>
      <c r="IJ54" s="188"/>
      <c r="IK54" s="188"/>
      <c r="IL54" s="188"/>
      <c r="IN54" s="198">
        <v>10862.5</v>
      </c>
      <c r="IO54" s="198"/>
      <c r="IP54" s="198"/>
      <c r="IQ54" s="198"/>
    </row>
    <row r="55" spans="1:251" ht="10.15" hidden="1" customHeight="1">
      <c r="A55" s="191">
        <v>1280</v>
      </c>
      <c r="B55" s="191"/>
      <c r="D55" s="192" t="s">
        <v>566</v>
      </c>
      <c r="E55" s="192"/>
      <c r="F55" s="192"/>
      <c r="G55" s="192"/>
      <c r="I55" s="193" t="s">
        <v>567</v>
      </c>
      <c r="J55" s="193"/>
      <c r="K55" s="193"/>
      <c r="L55" s="193"/>
      <c r="M55" s="193"/>
      <c r="N55" s="193"/>
      <c r="O55" s="193"/>
      <c r="P55" s="193"/>
      <c r="Q55" s="193"/>
      <c r="R55" s="193"/>
      <c r="T55" s="194">
        <v>295574189.26999998</v>
      </c>
      <c r="U55" s="194"/>
      <c r="W55" s="195">
        <v>0</v>
      </c>
      <c r="X55" s="195"/>
      <c r="Y55" s="195"/>
      <c r="Z55" s="195">
        <v>12363446.699999999</v>
      </c>
      <c r="AA55" s="195"/>
      <c r="AB55" s="195"/>
      <c r="AC55" s="195"/>
      <c r="AD55" s="195"/>
      <c r="AF55" s="194">
        <v>283210742.56999999</v>
      </c>
      <c r="AG55" s="194"/>
      <c r="AH55" s="194"/>
      <c r="AI55" s="194"/>
      <c r="AK55" s="191">
        <v>1282</v>
      </c>
      <c r="AL55" s="191"/>
      <c r="AN55" s="192" t="s">
        <v>571</v>
      </c>
      <c r="AO55" s="192"/>
      <c r="AP55" s="192"/>
      <c r="AQ55" s="192"/>
      <c r="AU55" s="193" t="s">
        <v>567</v>
      </c>
      <c r="AV55" s="193"/>
      <c r="AW55" s="193"/>
      <c r="AX55" s="193"/>
      <c r="AY55" s="193"/>
      <c r="AZ55" s="193"/>
      <c r="BA55" s="193"/>
      <c r="BD55" s="194">
        <v>1040787.9</v>
      </c>
      <c r="BE55" s="194"/>
      <c r="BG55" s="195">
        <v>0</v>
      </c>
      <c r="BH55" s="195"/>
      <c r="BI55" s="195"/>
      <c r="BJ55" s="195">
        <v>0</v>
      </c>
      <c r="BK55" s="195"/>
      <c r="BL55" s="195"/>
      <c r="BM55" s="195"/>
      <c r="BN55" s="195"/>
      <c r="BP55" s="194">
        <v>1040787.9</v>
      </c>
      <c r="BQ55" s="194"/>
      <c r="BR55" s="194"/>
      <c r="BS55" s="194"/>
      <c r="BU55" s="191">
        <v>1280</v>
      </c>
      <c r="BV55" s="191"/>
      <c r="BX55" s="192" t="s">
        <v>566</v>
      </c>
      <c r="BY55" s="192"/>
      <c r="BZ55" s="192"/>
      <c r="CA55" s="192"/>
      <c r="CC55" s="193" t="s">
        <v>567</v>
      </c>
      <c r="CD55" s="193"/>
      <c r="CE55" s="193"/>
      <c r="CF55" s="193"/>
      <c r="CG55" s="193"/>
      <c r="CH55" s="193"/>
      <c r="CI55" s="193"/>
      <c r="CJ55" s="193"/>
      <c r="CK55" s="193"/>
      <c r="CL55" s="193"/>
      <c r="CN55" s="194">
        <v>273154191.81999999</v>
      </c>
      <c r="CO55" s="194"/>
      <c r="CQ55" s="195">
        <v>21230170.559999999</v>
      </c>
      <c r="CR55" s="195"/>
      <c r="CS55" s="195"/>
      <c r="CT55" s="195">
        <v>16454825.890000001</v>
      </c>
      <c r="CU55" s="195"/>
      <c r="CV55" s="195"/>
      <c r="CW55" s="195"/>
      <c r="CX55" s="195"/>
      <c r="CZ55" s="194">
        <v>277929536.49000001</v>
      </c>
      <c r="DA55" s="194"/>
      <c r="DB55" s="194"/>
      <c r="DC55" s="194"/>
      <c r="DE55" s="191">
        <v>1205</v>
      </c>
      <c r="DF55" s="191"/>
      <c r="DH55" s="192" t="s">
        <v>560</v>
      </c>
      <c r="DI55" s="192"/>
      <c r="DJ55" s="192"/>
      <c r="DK55" s="192"/>
      <c r="DO55" s="193" t="s">
        <v>561</v>
      </c>
      <c r="DP55" s="193"/>
      <c r="DQ55" s="193"/>
      <c r="DR55" s="193"/>
      <c r="DS55" s="193"/>
      <c r="DT55" s="193"/>
      <c r="DU55" s="193"/>
      <c r="DX55" s="205">
        <v>-23892.58</v>
      </c>
      <c r="DY55" s="205"/>
      <c r="EA55" s="195">
        <v>1000000</v>
      </c>
      <c r="EB55" s="195"/>
      <c r="EC55" s="195"/>
      <c r="ED55" s="195">
        <v>1008102.91</v>
      </c>
      <c r="EE55" s="195"/>
      <c r="EF55" s="195"/>
      <c r="EG55" s="195"/>
      <c r="EH55" s="195"/>
      <c r="EJ55" s="205">
        <v>-31995.49</v>
      </c>
      <c r="EK55" s="205"/>
      <c r="EL55" s="205"/>
      <c r="EM55" s="205"/>
      <c r="EO55" s="189">
        <v>1122</v>
      </c>
      <c r="EP55" s="189"/>
      <c r="ER55" s="190" t="s">
        <v>554</v>
      </c>
      <c r="ES55" s="190"/>
      <c r="ET55" s="190"/>
      <c r="EU55" s="190"/>
      <c r="FA55" s="186" t="s">
        <v>555</v>
      </c>
      <c r="FB55" s="186"/>
      <c r="FC55" s="186"/>
      <c r="FD55" s="186"/>
      <c r="FH55" s="198">
        <v>14000</v>
      </c>
      <c r="FI55" s="198"/>
      <c r="FK55" s="188">
        <v>0</v>
      </c>
      <c r="FL55" s="188"/>
      <c r="FM55" s="188"/>
      <c r="FN55" s="188">
        <v>1750</v>
      </c>
      <c r="FO55" s="188"/>
      <c r="FP55" s="188"/>
      <c r="FQ55" s="188"/>
      <c r="FR55" s="188"/>
      <c r="FT55" s="198">
        <v>12250</v>
      </c>
      <c r="FU55" s="198"/>
      <c r="FV55" s="198"/>
      <c r="FW55" s="198"/>
      <c r="FY55" s="189">
        <v>1092</v>
      </c>
      <c r="FZ55" s="189"/>
      <c r="GB55" s="190" t="s">
        <v>536</v>
      </c>
      <c r="GC55" s="190"/>
      <c r="GD55" s="190"/>
      <c r="GE55" s="190"/>
      <c r="GK55" s="186" t="s">
        <v>537</v>
      </c>
      <c r="GL55" s="186"/>
      <c r="GM55" s="186"/>
      <c r="GN55" s="186"/>
      <c r="GR55" s="198">
        <v>2340.33</v>
      </c>
      <c r="GS55" s="198"/>
      <c r="GU55" s="188">
        <v>51427.18</v>
      </c>
      <c r="GV55" s="188"/>
      <c r="GW55" s="188"/>
      <c r="GX55" s="188">
        <v>52975.42</v>
      </c>
      <c r="GY55" s="188"/>
      <c r="GZ55" s="188"/>
      <c r="HA55" s="188"/>
      <c r="HB55" s="188"/>
      <c r="HD55" s="198">
        <v>792.09</v>
      </c>
      <c r="HE55" s="198"/>
      <c r="HF55" s="198"/>
      <c r="HG55" s="198"/>
      <c r="HI55" s="189">
        <v>40663</v>
      </c>
      <c r="HJ55" s="189"/>
      <c r="HL55" s="190" t="s">
        <v>530</v>
      </c>
      <c r="HM55" s="190"/>
      <c r="HN55" s="190"/>
      <c r="HO55" s="190"/>
      <c r="HU55" s="186" t="s">
        <v>531</v>
      </c>
      <c r="HV55" s="186"/>
      <c r="HW55" s="186"/>
      <c r="HX55" s="186"/>
      <c r="IB55" s="198">
        <v>225</v>
      </c>
      <c r="IC55" s="198"/>
      <c r="IE55" s="188">
        <v>0</v>
      </c>
      <c r="IF55" s="188"/>
      <c r="IG55" s="188"/>
      <c r="IH55" s="188">
        <v>0</v>
      </c>
      <c r="II55" s="188"/>
      <c r="IJ55" s="188"/>
      <c r="IK55" s="188"/>
      <c r="IL55" s="188"/>
      <c r="IN55" s="198">
        <v>225</v>
      </c>
      <c r="IO55" s="198"/>
      <c r="IP55" s="198"/>
      <c r="IQ55" s="198"/>
    </row>
    <row r="56" spans="1:251" ht="10.15" hidden="1" customHeight="1">
      <c r="A56" s="191">
        <v>1281</v>
      </c>
      <c r="B56" s="191"/>
      <c r="D56" s="192" t="s">
        <v>568</v>
      </c>
      <c r="E56" s="192"/>
      <c r="F56" s="192"/>
      <c r="G56" s="192"/>
      <c r="J56" s="193" t="s">
        <v>567</v>
      </c>
      <c r="K56" s="193"/>
      <c r="L56" s="193"/>
      <c r="M56" s="193"/>
      <c r="N56" s="193"/>
      <c r="O56" s="193"/>
      <c r="P56" s="193"/>
      <c r="Q56" s="193"/>
      <c r="T56" s="194">
        <v>295574189.26999998</v>
      </c>
      <c r="U56" s="194"/>
      <c r="W56" s="195">
        <v>0</v>
      </c>
      <c r="X56" s="195"/>
      <c r="Y56" s="195"/>
      <c r="Z56" s="195">
        <v>12363446.699999999</v>
      </c>
      <c r="AA56" s="195"/>
      <c r="AB56" s="195"/>
      <c r="AC56" s="195"/>
      <c r="AD56" s="195"/>
      <c r="AF56" s="194">
        <v>283210742.56999999</v>
      </c>
      <c r="AG56" s="194"/>
      <c r="AH56" s="194"/>
      <c r="AI56" s="194"/>
      <c r="AK56" s="191">
        <v>1283</v>
      </c>
      <c r="AL56" s="191"/>
      <c r="AN56" s="192" t="s">
        <v>572</v>
      </c>
      <c r="AO56" s="192"/>
      <c r="AP56" s="192"/>
      <c r="AQ56" s="192"/>
      <c r="AV56" s="193" t="s">
        <v>573</v>
      </c>
      <c r="AW56" s="193"/>
      <c r="AX56" s="193"/>
      <c r="AY56" s="193"/>
      <c r="AZ56" s="193"/>
      <c r="BD56" s="194">
        <v>1040787.9</v>
      </c>
      <c r="BE56" s="194"/>
      <c r="BG56" s="195">
        <v>0</v>
      </c>
      <c r="BH56" s="195"/>
      <c r="BI56" s="195"/>
      <c r="BJ56" s="195">
        <v>0</v>
      </c>
      <c r="BK56" s="195"/>
      <c r="BL56" s="195"/>
      <c r="BM56" s="195"/>
      <c r="BN56" s="195"/>
      <c r="BP56" s="194">
        <v>1040787.9</v>
      </c>
      <c r="BQ56" s="194"/>
      <c r="BR56" s="194"/>
      <c r="BS56" s="194"/>
      <c r="BU56" s="191">
        <v>1281</v>
      </c>
      <c r="BV56" s="191"/>
      <c r="BX56" s="192" t="s">
        <v>568</v>
      </c>
      <c r="BY56" s="192"/>
      <c r="BZ56" s="192"/>
      <c r="CA56" s="192"/>
      <c r="CD56" s="193" t="s">
        <v>567</v>
      </c>
      <c r="CE56" s="193"/>
      <c r="CF56" s="193"/>
      <c r="CG56" s="193"/>
      <c r="CH56" s="193"/>
      <c r="CI56" s="193"/>
      <c r="CJ56" s="193"/>
      <c r="CK56" s="193"/>
      <c r="CN56" s="194">
        <v>273154191.81999999</v>
      </c>
      <c r="CO56" s="194"/>
      <c r="CQ56" s="195">
        <v>21230170.559999999</v>
      </c>
      <c r="CR56" s="195"/>
      <c r="CS56" s="195"/>
      <c r="CT56" s="195">
        <v>16454825.890000001</v>
      </c>
      <c r="CU56" s="195"/>
      <c r="CV56" s="195"/>
      <c r="CW56" s="195"/>
      <c r="CX56" s="195"/>
      <c r="CZ56" s="194">
        <v>277929536.49000001</v>
      </c>
      <c r="DA56" s="194"/>
      <c r="DB56" s="194"/>
      <c r="DC56" s="194"/>
      <c r="DE56" s="191">
        <v>1206</v>
      </c>
      <c r="DF56" s="191"/>
      <c r="DH56" s="192" t="s">
        <v>562</v>
      </c>
      <c r="DI56" s="192"/>
      <c r="DJ56" s="192"/>
      <c r="DK56" s="192"/>
      <c r="DP56" s="193" t="s">
        <v>563</v>
      </c>
      <c r="DQ56" s="193"/>
      <c r="DR56" s="193"/>
      <c r="DS56" s="193"/>
      <c r="DT56" s="193"/>
      <c r="DX56" s="205">
        <v>-23892.58</v>
      </c>
      <c r="DY56" s="205"/>
      <c r="EA56" s="195">
        <v>1000000</v>
      </c>
      <c r="EB56" s="195"/>
      <c r="EC56" s="195"/>
      <c r="ED56" s="195">
        <v>1008102.91</v>
      </c>
      <c r="EE56" s="195"/>
      <c r="EF56" s="195"/>
      <c r="EG56" s="195"/>
      <c r="EH56" s="195"/>
      <c r="EJ56" s="205">
        <v>-31995.49</v>
      </c>
      <c r="EK56" s="205"/>
      <c r="EL56" s="205"/>
      <c r="EM56" s="205"/>
      <c r="EO56" s="191">
        <v>1201</v>
      </c>
      <c r="EP56" s="191"/>
      <c r="ER56" s="192" t="s">
        <v>556</v>
      </c>
      <c r="ES56" s="192"/>
      <c r="ET56" s="192"/>
      <c r="EU56" s="192"/>
      <c r="EW56" s="193" t="s">
        <v>557</v>
      </c>
      <c r="EX56" s="193"/>
      <c r="EY56" s="193"/>
      <c r="EZ56" s="193"/>
      <c r="FA56" s="193"/>
      <c r="FB56" s="193"/>
      <c r="FC56" s="193"/>
      <c r="FD56" s="193"/>
      <c r="FE56" s="193"/>
      <c r="FF56" s="193"/>
      <c r="FH56" s="205">
        <v>-31995.49</v>
      </c>
      <c r="FI56" s="205"/>
      <c r="FK56" s="195">
        <v>23549</v>
      </c>
      <c r="FL56" s="195"/>
      <c r="FM56" s="195"/>
      <c r="FN56" s="195">
        <v>8119.57</v>
      </c>
      <c r="FO56" s="195"/>
      <c r="FP56" s="195"/>
      <c r="FQ56" s="195"/>
      <c r="FR56" s="195"/>
      <c r="FT56" s="205">
        <v>-16566.060000000001</v>
      </c>
      <c r="FU56" s="205"/>
      <c r="FV56" s="205"/>
      <c r="FW56" s="205"/>
      <c r="FY56" s="191">
        <v>1094</v>
      </c>
      <c r="FZ56" s="191"/>
      <c r="GB56" s="192" t="s">
        <v>538</v>
      </c>
      <c r="GC56" s="192"/>
      <c r="GD56" s="192"/>
      <c r="GE56" s="192"/>
      <c r="GJ56" s="193" t="s">
        <v>539</v>
      </c>
      <c r="GK56" s="193"/>
      <c r="GL56" s="193"/>
      <c r="GM56" s="193"/>
      <c r="GN56" s="193"/>
      <c r="GR56" s="194">
        <v>1596.28</v>
      </c>
      <c r="GS56" s="194"/>
      <c r="GU56" s="195">
        <v>573.63</v>
      </c>
      <c r="GV56" s="195"/>
      <c r="GW56" s="195"/>
      <c r="GX56" s="195">
        <v>0</v>
      </c>
      <c r="GY56" s="195"/>
      <c r="GZ56" s="195"/>
      <c r="HA56" s="195"/>
      <c r="HB56" s="195"/>
      <c r="HD56" s="194">
        <v>2169.91</v>
      </c>
      <c r="HE56" s="194"/>
      <c r="HF56" s="194"/>
      <c r="HG56" s="194"/>
      <c r="HI56" s="189">
        <v>40842</v>
      </c>
      <c r="HJ56" s="189"/>
      <c r="HL56" s="190" t="s">
        <v>574</v>
      </c>
      <c r="HM56" s="190"/>
      <c r="HN56" s="190"/>
      <c r="HO56" s="190"/>
      <c r="HU56" s="186" t="s">
        <v>575</v>
      </c>
      <c r="HV56" s="186"/>
      <c r="HW56" s="186"/>
      <c r="HX56" s="186"/>
      <c r="IB56" s="198">
        <v>0</v>
      </c>
      <c r="IC56" s="198"/>
      <c r="IE56" s="188">
        <v>8953.2900000000009</v>
      </c>
      <c r="IF56" s="188"/>
      <c r="IG56" s="188"/>
      <c r="IH56" s="188">
        <v>0</v>
      </c>
      <c r="II56" s="188"/>
      <c r="IJ56" s="188"/>
      <c r="IK56" s="188"/>
      <c r="IL56" s="188"/>
      <c r="IN56" s="198">
        <v>8953.2900000000009</v>
      </c>
      <c r="IO56" s="198"/>
      <c r="IP56" s="198"/>
      <c r="IQ56" s="198"/>
    </row>
    <row r="57" spans="1:251" ht="10.15" hidden="1" customHeight="1">
      <c r="A57" s="191">
        <v>1282</v>
      </c>
      <c r="B57" s="191"/>
      <c r="D57" s="192" t="s">
        <v>571</v>
      </c>
      <c r="E57" s="192"/>
      <c r="F57" s="192"/>
      <c r="G57" s="192"/>
      <c r="K57" s="193" t="s">
        <v>567</v>
      </c>
      <c r="L57" s="193"/>
      <c r="M57" s="193"/>
      <c r="N57" s="193"/>
      <c r="O57" s="193"/>
      <c r="P57" s="193"/>
      <c r="Q57" s="193"/>
      <c r="T57" s="194">
        <v>1040787.9</v>
      </c>
      <c r="U57" s="194"/>
      <c r="W57" s="195">
        <v>0</v>
      </c>
      <c r="X57" s="195"/>
      <c r="Y57" s="195"/>
      <c r="Z57" s="195">
        <v>0</v>
      </c>
      <c r="AA57" s="195"/>
      <c r="AB57" s="195"/>
      <c r="AC57" s="195"/>
      <c r="AD57" s="195"/>
      <c r="AF57" s="194">
        <v>1040787.9</v>
      </c>
      <c r="AG57" s="194"/>
      <c r="AH57" s="194"/>
      <c r="AI57" s="194"/>
      <c r="AK57" s="189">
        <v>1284</v>
      </c>
      <c r="AL57" s="189"/>
      <c r="AN57" s="190" t="s">
        <v>576</v>
      </c>
      <c r="AO57" s="190"/>
      <c r="AP57" s="190"/>
      <c r="AQ57" s="190"/>
      <c r="AW57" s="186" t="s">
        <v>573</v>
      </c>
      <c r="AX57" s="186"/>
      <c r="AY57" s="186"/>
      <c r="AZ57" s="186"/>
      <c r="BD57" s="198">
        <v>1040787.9</v>
      </c>
      <c r="BE57" s="198"/>
      <c r="BG57" s="188">
        <v>0</v>
      </c>
      <c r="BH57" s="188"/>
      <c r="BI57" s="188"/>
      <c r="BJ57" s="188">
        <v>0</v>
      </c>
      <c r="BK57" s="188"/>
      <c r="BL57" s="188"/>
      <c r="BM57" s="188"/>
      <c r="BN57" s="188"/>
      <c r="BP57" s="198">
        <v>1040787.9</v>
      </c>
      <c r="BQ57" s="198"/>
      <c r="BR57" s="198"/>
      <c r="BS57" s="198"/>
      <c r="BU57" s="191">
        <v>1282</v>
      </c>
      <c r="BV57" s="191"/>
      <c r="BX57" s="192" t="s">
        <v>571</v>
      </c>
      <c r="BY57" s="192"/>
      <c r="BZ57" s="192"/>
      <c r="CA57" s="192"/>
      <c r="CE57" s="193" t="s">
        <v>567</v>
      </c>
      <c r="CF57" s="193"/>
      <c r="CG57" s="193"/>
      <c r="CH57" s="193"/>
      <c r="CI57" s="193"/>
      <c r="CJ57" s="193"/>
      <c r="CK57" s="193"/>
      <c r="CN57" s="194">
        <v>1040787.9</v>
      </c>
      <c r="CO57" s="194"/>
      <c r="CQ57" s="195">
        <v>0</v>
      </c>
      <c r="CR57" s="195"/>
      <c r="CS57" s="195"/>
      <c r="CT57" s="195">
        <v>0</v>
      </c>
      <c r="CU57" s="195"/>
      <c r="CV57" s="195"/>
      <c r="CW57" s="195"/>
      <c r="CX57" s="195"/>
      <c r="CZ57" s="194">
        <v>1040787.9</v>
      </c>
      <c r="DA57" s="194"/>
      <c r="DB57" s="194"/>
      <c r="DC57" s="194"/>
      <c r="DE57" s="189">
        <v>40589</v>
      </c>
      <c r="DF57" s="189"/>
      <c r="DH57" s="190" t="s">
        <v>564</v>
      </c>
      <c r="DI57" s="190"/>
      <c r="DJ57" s="190"/>
      <c r="DK57" s="190"/>
      <c r="DQ57" s="186" t="s">
        <v>565</v>
      </c>
      <c r="DR57" s="186"/>
      <c r="DS57" s="186"/>
      <c r="DT57" s="186"/>
      <c r="DX57" s="204">
        <v>-24228.58</v>
      </c>
      <c r="DY57" s="204"/>
      <c r="EA57" s="188">
        <v>1000000</v>
      </c>
      <c r="EB57" s="188"/>
      <c r="EC57" s="188"/>
      <c r="ED57" s="188">
        <v>1008102.91</v>
      </c>
      <c r="EE57" s="188"/>
      <c r="EF57" s="188"/>
      <c r="EG57" s="188"/>
      <c r="EH57" s="188"/>
      <c r="EJ57" s="204">
        <v>-32331.49</v>
      </c>
      <c r="EK57" s="204"/>
      <c r="EL57" s="204"/>
      <c r="EM57" s="204"/>
      <c r="EO57" s="191">
        <v>1202</v>
      </c>
      <c r="EP57" s="191"/>
      <c r="ER57" s="192" t="s">
        <v>558</v>
      </c>
      <c r="ES57" s="192"/>
      <c r="ET57" s="192"/>
      <c r="EU57" s="192"/>
      <c r="EX57" s="193" t="s">
        <v>559</v>
      </c>
      <c r="EY57" s="193"/>
      <c r="EZ57" s="193"/>
      <c r="FA57" s="193"/>
      <c r="FB57" s="193"/>
      <c r="FC57" s="193"/>
      <c r="FD57" s="193"/>
      <c r="FE57" s="193"/>
      <c r="FH57" s="205">
        <v>-31995.49</v>
      </c>
      <c r="FI57" s="205"/>
      <c r="FK57" s="195">
        <v>23549</v>
      </c>
      <c r="FL57" s="195"/>
      <c r="FM57" s="195"/>
      <c r="FN57" s="195">
        <v>8119.57</v>
      </c>
      <c r="FO57" s="195"/>
      <c r="FP57" s="195"/>
      <c r="FQ57" s="195"/>
      <c r="FR57" s="195"/>
      <c r="FT57" s="205">
        <v>-16566.060000000001</v>
      </c>
      <c r="FU57" s="205"/>
      <c r="FV57" s="205"/>
      <c r="FW57" s="205"/>
      <c r="FY57" s="189">
        <v>1096</v>
      </c>
      <c r="FZ57" s="189"/>
      <c r="GB57" s="190" t="s">
        <v>540</v>
      </c>
      <c r="GC57" s="190"/>
      <c r="GD57" s="190"/>
      <c r="GE57" s="190"/>
      <c r="GK57" s="186" t="s">
        <v>541</v>
      </c>
      <c r="GL57" s="186"/>
      <c r="GM57" s="186"/>
      <c r="GN57" s="186"/>
      <c r="GR57" s="198">
        <v>1596.28</v>
      </c>
      <c r="GS57" s="198"/>
      <c r="GU57" s="188">
        <v>573.63</v>
      </c>
      <c r="GV57" s="188"/>
      <c r="GW57" s="188"/>
      <c r="GX57" s="188">
        <v>0</v>
      </c>
      <c r="GY57" s="188"/>
      <c r="GZ57" s="188"/>
      <c r="HA57" s="188"/>
      <c r="HB57" s="188"/>
      <c r="HD57" s="198">
        <v>2169.91</v>
      </c>
      <c r="HE57" s="198"/>
      <c r="HF57" s="198"/>
      <c r="HG57" s="198"/>
      <c r="HI57" s="191">
        <v>1089</v>
      </c>
      <c r="HJ57" s="191"/>
      <c r="HL57" s="192" t="s">
        <v>532</v>
      </c>
      <c r="HM57" s="192"/>
      <c r="HN57" s="192"/>
      <c r="HO57" s="192"/>
      <c r="HT57" s="193" t="s">
        <v>533</v>
      </c>
      <c r="HU57" s="193"/>
      <c r="HV57" s="193"/>
      <c r="HW57" s="193"/>
      <c r="HX57" s="193"/>
      <c r="IB57" s="194">
        <v>9154.1299999999992</v>
      </c>
      <c r="IC57" s="194"/>
      <c r="IE57" s="195">
        <v>70775.17</v>
      </c>
      <c r="IF57" s="195"/>
      <c r="IG57" s="195"/>
      <c r="IH57" s="195">
        <v>63469.21</v>
      </c>
      <c r="II57" s="195"/>
      <c r="IJ57" s="195"/>
      <c r="IK57" s="195"/>
      <c r="IL57" s="195"/>
      <c r="IN57" s="194">
        <v>16460.09</v>
      </c>
      <c r="IO57" s="194"/>
      <c r="IP57" s="194"/>
      <c r="IQ57" s="194"/>
    </row>
    <row r="58" spans="1:251" ht="10.15" hidden="1" customHeight="1">
      <c r="A58" s="191">
        <v>1283</v>
      </c>
      <c r="B58" s="191"/>
      <c r="D58" s="192" t="s">
        <v>572</v>
      </c>
      <c r="E58" s="192"/>
      <c r="F58" s="192"/>
      <c r="G58" s="192"/>
      <c r="L58" s="193" t="s">
        <v>573</v>
      </c>
      <c r="M58" s="193"/>
      <c r="N58" s="193"/>
      <c r="O58" s="193"/>
      <c r="P58" s="193"/>
      <c r="T58" s="194">
        <v>1040787.9</v>
      </c>
      <c r="U58" s="194"/>
      <c r="W58" s="195">
        <v>0</v>
      </c>
      <c r="X58" s="195"/>
      <c r="Y58" s="195"/>
      <c r="Z58" s="195">
        <v>0</v>
      </c>
      <c r="AA58" s="195"/>
      <c r="AB58" s="195"/>
      <c r="AC58" s="195"/>
      <c r="AD58" s="195"/>
      <c r="AF58" s="194">
        <v>1040787.9</v>
      </c>
      <c r="AG58" s="194"/>
      <c r="AH58" s="194"/>
      <c r="AI58" s="194"/>
      <c r="AK58" s="191">
        <v>1285</v>
      </c>
      <c r="AL58" s="191"/>
      <c r="AN58" s="192" t="s">
        <v>577</v>
      </c>
      <c r="AO58" s="192"/>
      <c r="AP58" s="192"/>
      <c r="AQ58" s="192"/>
      <c r="AU58" s="193" t="s">
        <v>578</v>
      </c>
      <c r="AV58" s="193"/>
      <c r="AW58" s="193"/>
      <c r="AX58" s="193"/>
      <c r="AY58" s="193"/>
      <c r="AZ58" s="193"/>
      <c r="BA58" s="193"/>
      <c r="BD58" s="194">
        <v>282169954.67000002</v>
      </c>
      <c r="BE58" s="194"/>
      <c r="BG58" s="195">
        <v>0</v>
      </c>
      <c r="BH58" s="195"/>
      <c r="BI58" s="195"/>
      <c r="BJ58" s="195">
        <v>10056550.75</v>
      </c>
      <c r="BK58" s="195"/>
      <c r="BL58" s="195"/>
      <c r="BM58" s="195"/>
      <c r="BN58" s="195"/>
      <c r="BP58" s="194">
        <v>272113403.92000002</v>
      </c>
      <c r="BQ58" s="194"/>
      <c r="BR58" s="194"/>
      <c r="BS58" s="194"/>
      <c r="BU58" s="191">
        <v>1283</v>
      </c>
      <c r="BV58" s="191"/>
      <c r="BX58" s="192" t="s">
        <v>572</v>
      </c>
      <c r="BY58" s="192"/>
      <c r="BZ58" s="192"/>
      <c r="CA58" s="192"/>
      <c r="CF58" s="193" t="s">
        <v>573</v>
      </c>
      <c r="CG58" s="193"/>
      <c r="CH58" s="193"/>
      <c r="CI58" s="193"/>
      <c r="CJ58" s="193"/>
      <c r="CN58" s="194">
        <v>1040787.9</v>
      </c>
      <c r="CO58" s="194"/>
      <c r="CQ58" s="195">
        <v>0</v>
      </c>
      <c r="CR58" s="195"/>
      <c r="CS58" s="195"/>
      <c r="CT58" s="195">
        <v>0</v>
      </c>
      <c r="CU58" s="195"/>
      <c r="CV58" s="195"/>
      <c r="CW58" s="195"/>
      <c r="CX58" s="195"/>
      <c r="CZ58" s="194">
        <v>1040787.9</v>
      </c>
      <c r="DA58" s="194"/>
      <c r="DB58" s="194"/>
      <c r="DC58" s="194"/>
      <c r="DE58" s="189">
        <v>40595</v>
      </c>
      <c r="DF58" s="189"/>
      <c r="DH58" s="190" t="s">
        <v>569</v>
      </c>
      <c r="DI58" s="190"/>
      <c r="DJ58" s="190"/>
      <c r="DK58" s="190"/>
      <c r="DQ58" s="186" t="s">
        <v>570</v>
      </c>
      <c r="DR58" s="186"/>
      <c r="DS58" s="186"/>
      <c r="DT58" s="186"/>
      <c r="DX58" s="198">
        <v>336</v>
      </c>
      <c r="DY58" s="198"/>
      <c r="EA58" s="188">
        <v>0</v>
      </c>
      <c r="EB58" s="188"/>
      <c r="EC58" s="188"/>
      <c r="ED58" s="188">
        <v>0</v>
      </c>
      <c r="EE58" s="188"/>
      <c r="EF58" s="188"/>
      <c r="EG58" s="188"/>
      <c r="EH58" s="188"/>
      <c r="EJ58" s="198">
        <v>336</v>
      </c>
      <c r="EK58" s="198"/>
      <c r="EL58" s="198"/>
      <c r="EM58" s="198"/>
      <c r="EO58" s="191">
        <v>1205</v>
      </c>
      <c r="EP58" s="191"/>
      <c r="ER58" s="192" t="s">
        <v>560</v>
      </c>
      <c r="ES58" s="192"/>
      <c r="ET58" s="192"/>
      <c r="EU58" s="192"/>
      <c r="EY58" s="193" t="s">
        <v>561</v>
      </c>
      <c r="EZ58" s="193"/>
      <c r="FA58" s="193"/>
      <c r="FB58" s="193"/>
      <c r="FC58" s="193"/>
      <c r="FD58" s="193"/>
      <c r="FE58" s="193"/>
      <c r="FH58" s="205">
        <v>-31995.49</v>
      </c>
      <c r="FI58" s="205"/>
      <c r="FK58" s="195">
        <v>23549</v>
      </c>
      <c r="FL58" s="195"/>
      <c r="FM58" s="195"/>
      <c r="FN58" s="195">
        <v>8119.57</v>
      </c>
      <c r="FO58" s="195"/>
      <c r="FP58" s="195"/>
      <c r="FQ58" s="195"/>
      <c r="FR58" s="195"/>
      <c r="FT58" s="205">
        <v>-16566.060000000001</v>
      </c>
      <c r="FU58" s="205"/>
      <c r="FV58" s="205"/>
      <c r="FW58" s="205"/>
      <c r="FY58" s="191">
        <v>1105</v>
      </c>
      <c r="FZ58" s="191"/>
      <c r="GB58" s="192" t="s">
        <v>542</v>
      </c>
      <c r="GC58" s="192"/>
      <c r="GD58" s="192"/>
      <c r="GE58" s="192"/>
      <c r="GH58" s="193" t="s">
        <v>543</v>
      </c>
      <c r="GI58" s="193"/>
      <c r="GJ58" s="193"/>
      <c r="GK58" s="193"/>
      <c r="GL58" s="193"/>
      <c r="GM58" s="193"/>
      <c r="GN58" s="193"/>
      <c r="GO58" s="193"/>
      <c r="GR58" s="194">
        <v>3581305.22</v>
      </c>
      <c r="GS58" s="194"/>
      <c r="GU58" s="195">
        <v>3007525.71</v>
      </c>
      <c r="GV58" s="195"/>
      <c r="GW58" s="195"/>
      <c r="GX58" s="195">
        <v>2391878.31</v>
      </c>
      <c r="GY58" s="195"/>
      <c r="GZ58" s="195"/>
      <c r="HA58" s="195"/>
      <c r="HB58" s="195"/>
      <c r="HD58" s="194">
        <v>4196952.62</v>
      </c>
      <c r="HE58" s="194"/>
      <c r="HF58" s="194"/>
      <c r="HG58" s="194"/>
      <c r="HI58" s="189">
        <v>1090</v>
      </c>
      <c r="HJ58" s="189"/>
      <c r="HL58" s="190" t="s">
        <v>534</v>
      </c>
      <c r="HM58" s="190"/>
      <c r="HN58" s="190"/>
      <c r="HO58" s="190"/>
      <c r="HU58" s="186" t="s">
        <v>535</v>
      </c>
      <c r="HV58" s="186"/>
      <c r="HW58" s="186"/>
      <c r="HX58" s="186"/>
      <c r="IB58" s="198">
        <v>8362.0400000000009</v>
      </c>
      <c r="IC58" s="198"/>
      <c r="IE58" s="188">
        <v>3988.03</v>
      </c>
      <c r="IF58" s="188"/>
      <c r="IG58" s="188"/>
      <c r="IH58" s="188">
        <v>245.37</v>
      </c>
      <c r="II58" s="188"/>
      <c r="IJ58" s="188"/>
      <c r="IK58" s="188"/>
      <c r="IL58" s="188"/>
      <c r="IN58" s="198">
        <v>12104.7</v>
      </c>
      <c r="IO58" s="198"/>
      <c r="IP58" s="198"/>
      <c r="IQ58" s="198"/>
    </row>
    <row r="59" spans="1:251" ht="10.15" hidden="1" customHeight="1">
      <c r="A59" s="189">
        <v>1284</v>
      </c>
      <c r="B59" s="189"/>
      <c r="D59" s="190" t="s">
        <v>576</v>
      </c>
      <c r="E59" s="190"/>
      <c r="F59" s="190"/>
      <c r="G59" s="190"/>
      <c r="M59" s="186" t="s">
        <v>573</v>
      </c>
      <c r="N59" s="186"/>
      <c r="O59" s="186"/>
      <c r="P59" s="186"/>
      <c r="T59" s="198">
        <v>1040787.9</v>
      </c>
      <c r="U59" s="198"/>
      <c r="W59" s="188">
        <v>0</v>
      </c>
      <c r="X59" s="188"/>
      <c r="Y59" s="188"/>
      <c r="Z59" s="188">
        <v>0</v>
      </c>
      <c r="AA59" s="188"/>
      <c r="AB59" s="188"/>
      <c r="AC59" s="188"/>
      <c r="AD59" s="188"/>
      <c r="AF59" s="198">
        <v>1040787.9</v>
      </c>
      <c r="AG59" s="198"/>
      <c r="AH59" s="198"/>
      <c r="AI59" s="198"/>
      <c r="AK59" s="191">
        <v>1286</v>
      </c>
      <c r="AL59" s="191"/>
      <c r="AN59" s="192" t="s">
        <v>579</v>
      </c>
      <c r="AO59" s="192"/>
      <c r="AP59" s="192"/>
      <c r="AQ59" s="192"/>
      <c r="AV59" s="193" t="s">
        <v>580</v>
      </c>
      <c r="AW59" s="193"/>
      <c r="AX59" s="193"/>
      <c r="AY59" s="193"/>
      <c r="AZ59" s="193"/>
      <c r="BD59" s="194">
        <v>20338673.140000001</v>
      </c>
      <c r="BE59" s="194"/>
      <c r="BG59" s="195">
        <v>0</v>
      </c>
      <c r="BH59" s="195"/>
      <c r="BI59" s="195"/>
      <c r="BJ59" s="195">
        <v>0</v>
      </c>
      <c r="BK59" s="195"/>
      <c r="BL59" s="195"/>
      <c r="BM59" s="195"/>
      <c r="BN59" s="195"/>
      <c r="BP59" s="194">
        <v>20338673.140000001</v>
      </c>
      <c r="BQ59" s="194"/>
      <c r="BR59" s="194"/>
      <c r="BS59" s="194"/>
      <c r="BU59" s="189">
        <v>1284</v>
      </c>
      <c r="BV59" s="189"/>
      <c r="BX59" s="190" t="s">
        <v>576</v>
      </c>
      <c r="BY59" s="190"/>
      <c r="BZ59" s="190"/>
      <c r="CA59" s="190"/>
      <c r="CG59" s="186" t="s">
        <v>573</v>
      </c>
      <c r="CH59" s="186"/>
      <c r="CI59" s="186"/>
      <c r="CJ59" s="186"/>
      <c r="CN59" s="198">
        <v>1040787.9</v>
      </c>
      <c r="CO59" s="198"/>
      <c r="CQ59" s="188">
        <v>0</v>
      </c>
      <c r="CR59" s="188"/>
      <c r="CS59" s="188"/>
      <c r="CT59" s="188">
        <v>0</v>
      </c>
      <c r="CU59" s="188"/>
      <c r="CV59" s="188"/>
      <c r="CW59" s="188"/>
      <c r="CX59" s="188"/>
      <c r="CZ59" s="198">
        <v>1040787.9</v>
      </c>
      <c r="DA59" s="198"/>
      <c r="DB59" s="198"/>
      <c r="DC59" s="198"/>
      <c r="DE59" s="191">
        <v>1280</v>
      </c>
      <c r="DF59" s="191"/>
      <c r="DH59" s="192" t="s">
        <v>566</v>
      </c>
      <c r="DI59" s="192"/>
      <c r="DJ59" s="192"/>
      <c r="DK59" s="192"/>
      <c r="DM59" s="193" t="s">
        <v>567</v>
      </c>
      <c r="DN59" s="193"/>
      <c r="DO59" s="193"/>
      <c r="DP59" s="193"/>
      <c r="DQ59" s="193"/>
      <c r="DR59" s="193"/>
      <c r="DS59" s="193"/>
      <c r="DT59" s="193"/>
      <c r="DU59" s="193"/>
      <c r="DV59" s="193"/>
      <c r="DX59" s="194">
        <v>277929536.49000001</v>
      </c>
      <c r="DY59" s="194"/>
      <c r="EA59" s="195">
        <v>0</v>
      </c>
      <c r="EB59" s="195"/>
      <c r="EC59" s="195"/>
      <c r="ED59" s="195">
        <v>15000875.890000001</v>
      </c>
      <c r="EE59" s="195"/>
      <c r="EF59" s="195"/>
      <c r="EG59" s="195"/>
      <c r="EH59" s="195"/>
      <c r="EJ59" s="194">
        <v>262928660.59999999</v>
      </c>
      <c r="EK59" s="194"/>
      <c r="EL59" s="194"/>
      <c r="EM59" s="194"/>
      <c r="EO59" s="191">
        <v>1206</v>
      </c>
      <c r="EP59" s="191"/>
      <c r="ER59" s="192" t="s">
        <v>562</v>
      </c>
      <c r="ES59" s="192"/>
      <c r="ET59" s="192"/>
      <c r="EU59" s="192"/>
      <c r="EZ59" s="193" t="s">
        <v>563</v>
      </c>
      <c r="FA59" s="193"/>
      <c r="FB59" s="193"/>
      <c r="FC59" s="193"/>
      <c r="FD59" s="193"/>
      <c r="FH59" s="205">
        <v>-31995.49</v>
      </c>
      <c r="FI59" s="205"/>
      <c r="FK59" s="195">
        <v>23549</v>
      </c>
      <c r="FL59" s="195"/>
      <c r="FM59" s="195"/>
      <c r="FN59" s="195">
        <v>8119.57</v>
      </c>
      <c r="FO59" s="195"/>
      <c r="FP59" s="195"/>
      <c r="FQ59" s="195"/>
      <c r="FR59" s="195"/>
      <c r="FT59" s="205">
        <v>-16566.060000000001</v>
      </c>
      <c r="FU59" s="205"/>
      <c r="FV59" s="205"/>
      <c r="FW59" s="205"/>
      <c r="FY59" s="191">
        <v>1110</v>
      </c>
      <c r="FZ59" s="191"/>
      <c r="GB59" s="192" t="s">
        <v>544</v>
      </c>
      <c r="GC59" s="192"/>
      <c r="GD59" s="192"/>
      <c r="GE59" s="192"/>
      <c r="GI59" s="193" t="s">
        <v>545</v>
      </c>
      <c r="GJ59" s="193"/>
      <c r="GK59" s="193"/>
      <c r="GL59" s="193"/>
      <c r="GM59" s="193"/>
      <c r="GN59" s="193"/>
      <c r="GO59" s="193"/>
      <c r="GR59" s="194">
        <v>3581305.22</v>
      </c>
      <c r="GS59" s="194"/>
      <c r="GU59" s="195">
        <v>3007525.71</v>
      </c>
      <c r="GV59" s="195"/>
      <c r="GW59" s="195"/>
      <c r="GX59" s="195">
        <v>2391878.31</v>
      </c>
      <c r="GY59" s="195"/>
      <c r="GZ59" s="195"/>
      <c r="HA59" s="195"/>
      <c r="HB59" s="195"/>
      <c r="HD59" s="194">
        <v>4196952.62</v>
      </c>
      <c r="HE59" s="194"/>
      <c r="HF59" s="194"/>
      <c r="HG59" s="194"/>
      <c r="HI59" s="189">
        <v>1092</v>
      </c>
      <c r="HJ59" s="189"/>
      <c r="HL59" s="190" t="s">
        <v>536</v>
      </c>
      <c r="HM59" s="190"/>
      <c r="HN59" s="190"/>
      <c r="HO59" s="190"/>
      <c r="HU59" s="186" t="s">
        <v>537</v>
      </c>
      <c r="HV59" s="186"/>
      <c r="HW59" s="186"/>
      <c r="HX59" s="186"/>
      <c r="IB59" s="198">
        <v>792.09</v>
      </c>
      <c r="IC59" s="198"/>
      <c r="IE59" s="188">
        <v>66787.14</v>
      </c>
      <c r="IF59" s="188"/>
      <c r="IG59" s="188"/>
      <c r="IH59" s="188">
        <v>63223.839999999997</v>
      </c>
      <c r="II59" s="188"/>
      <c r="IJ59" s="188"/>
      <c r="IK59" s="188"/>
      <c r="IL59" s="188"/>
      <c r="IN59" s="198">
        <v>4355.3900000000003</v>
      </c>
      <c r="IO59" s="198"/>
      <c r="IP59" s="198"/>
      <c r="IQ59" s="198"/>
    </row>
    <row r="60" spans="1:251" ht="10.15" hidden="1" customHeight="1">
      <c r="A60" s="191">
        <v>1285</v>
      </c>
      <c r="B60" s="191"/>
      <c r="D60" s="192" t="s">
        <v>577</v>
      </c>
      <c r="E60" s="192"/>
      <c r="F60" s="192"/>
      <c r="G60" s="192"/>
      <c r="K60" s="193" t="s">
        <v>578</v>
      </c>
      <c r="L60" s="193"/>
      <c r="M60" s="193"/>
      <c r="N60" s="193"/>
      <c r="O60" s="193"/>
      <c r="P60" s="193"/>
      <c r="Q60" s="193"/>
      <c r="T60" s="194">
        <v>294533401.37</v>
      </c>
      <c r="U60" s="194"/>
      <c r="W60" s="195">
        <v>0</v>
      </c>
      <c r="X60" s="195"/>
      <c r="Y60" s="195"/>
      <c r="Z60" s="195">
        <v>12363446.699999999</v>
      </c>
      <c r="AA60" s="195"/>
      <c r="AB60" s="195"/>
      <c r="AC60" s="195"/>
      <c r="AD60" s="195"/>
      <c r="AF60" s="194">
        <v>282169954.67000002</v>
      </c>
      <c r="AG60" s="194"/>
      <c r="AH60" s="194"/>
      <c r="AI60" s="194"/>
      <c r="AK60" s="189">
        <v>1159</v>
      </c>
      <c r="AL60" s="189"/>
      <c r="AN60" s="190" t="s">
        <v>581</v>
      </c>
      <c r="AO60" s="190"/>
      <c r="AP60" s="190"/>
      <c r="AQ60" s="190"/>
      <c r="AW60" s="186" t="s">
        <v>582</v>
      </c>
      <c r="AX60" s="186"/>
      <c r="AY60" s="186"/>
      <c r="AZ60" s="186"/>
      <c r="BD60" s="198">
        <v>20338673.140000001</v>
      </c>
      <c r="BE60" s="198"/>
      <c r="BG60" s="188">
        <v>0</v>
      </c>
      <c r="BH60" s="188"/>
      <c r="BI60" s="188"/>
      <c r="BJ60" s="188">
        <v>0</v>
      </c>
      <c r="BK60" s="188"/>
      <c r="BL60" s="188"/>
      <c r="BM60" s="188"/>
      <c r="BN60" s="188"/>
      <c r="BP60" s="198">
        <v>20338673.140000001</v>
      </c>
      <c r="BQ60" s="198"/>
      <c r="BR60" s="198"/>
      <c r="BS60" s="198"/>
      <c r="BU60" s="191">
        <v>1285</v>
      </c>
      <c r="BV60" s="191"/>
      <c r="BX60" s="192" t="s">
        <v>577</v>
      </c>
      <c r="BY60" s="192"/>
      <c r="BZ60" s="192"/>
      <c r="CA60" s="192"/>
      <c r="CE60" s="193" t="s">
        <v>578</v>
      </c>
      <c r="CF60" s="193"/>
      <c r="CG60" s="193"/>
      <c r="CH60" s="193"/>
      <c r="CI60" s="193"/>
      <c r="CJ60" s="193"/>
      <c r="CK60" s="193"/>
      <c r="CN60" s="194">
        <v>272113403.92000002</v>
      </c>
      <c r="CO60" s="194"/>
      <c r="CQ60" s="195">
        <v>21230170.559999999</v>
      </c>
      <c r="CR60" s="195"/>
      <c r="CS60" s="195"/>
      <c r="CT60" s="195">
        <v>16454825.890000001</v>
      </c>
      <c r="CU60" s="195"/>
      <c r="CV60" s="195"/>
      <c r="CW60" s="195"/>
      <c r="CX60" s="195"/>
      <c r="CZ60" s="194">
        <v>276888748.58999997</v>
      </c>
      <c r="DA60" s="194"/>
      <c r="DB60" s="194"/>
      <c r="DC60" s="194"/>
      <c r="DE60" s="191">
        <v>1281</v>
      </c>
      <c r="DF60" s="191"/>
      <c r="DH60" s="192" t="s">
        <v>568</v>
      </c>
      <c r="DI60" s="192"/>
      <c r="DJ60" s="192"/>
      <c r="DK60" s="192"/>
      <c r="DN60" s="193" t="s">
        <v>567</v>
      </c>
      <c r="DO60" s="193"/>
      <c r="DP60" s="193"/>
      <c r="DQ60" s="193"/>
      <c r="DR60" s="193"/>
      <c r="DS60" s="193"/>
      <c r="DT60" s="193"/>
      <c r="DU60" s="193"/>
      <c r="DX60" s="194">
        <v>277929536.49000001</v>
      </c>
      <c r="DY60" s="194"/>
      <c r="EA60" s="195">
        <v>0</v>
      </c>
      <c r="EB60" s="195"/>
      <c r="EC60" s="195"/>
      <c r="ED60" s="195">
        <v>15000875.890000001</v>
      </c>
      <c r="EE60" s="195"/>
      <c r="EF60" s="195"/>
      <c r="EG60" s="195"/>
      <c r="EH60" s="195"/>
      <c r="EJ60" s="194">
        <v>262928660.59999999</v>
      </c>
      <c r="EK60" s="194"/>
      <c r="EL60" s="194"/>
      <c r="EM60" s="194"/>
      <c r="EO60" s="189">
        <v>40589</v>
      </c>
      <c r="EP60" s="189"/>
      <c r="ER60" s="190" t="s">
        <v>564</v>
      </c>
      <c r="ES60" s="190"/>
      <c r="ET60" s="190"/>
      <c r="EU60" s="190"/>
      <c r="FA60" s="186" t="s">
        <v>565</v>
      </c>
      <c r="FB60" s="186"/>
      <c r="FC60" s="186"/>
      <c r="FD60" s="186"/>
      <c r="FH60" s="204">
        <v>-32331.49</v>
      </c>
      <c r="FI60" s="204"/>
      <c r="FK60" s="188">
        <v>0</v>
      </c>
      <c r="FL60" s="188"/>
      <c r="FM60" s="188"/>
      <c r="FN60" s="188">
        <v>8119.57</v>
      </c>
      <c r="FO60" s="188"/>
      <c r="FP60" s="188"/>
      <c r="FQ60" s="188"/>
      <c r="FR60" s="188"/>
      <c r="FT60" s="204">
        <v>-40451.06</v>
      </c>
      <c r="FU60" s="204"/>
      <c r="FV60" s="204"/>
      <c r="FW60" s="204"/>
      <c r="FY60" s="191">
        <v>1111</v>
      </c>
      <c r="FZ60" s="191"/>
      <c r="GB60" s="192" t="s">
        <v>546</v>
      </c>
      <c r="GC60" s="192"/>
      <c r="GD60" s="192"/>
      <c r="GE60" s="192"/>
      <c r="GJ60" s="193" t="s">
        <v>547</v>
      </c>
      <c r="GK60" s="193"/>
      <c r="GL60" s="193"/>
      <c r="GM60" s="193"/>
      <c r="GN60" s="193"/>
      <c r="GR60" s="194">
        <v>3581305.22</v>
      </c>
      <c r="GS60" s="194"/>
      <c r="GU60" s="195">
        <v>3007525.71</v>
      </c>
      <c r="GV60" s="195"/>
      <c r="GW60" s="195"/>
      <c r="GX60" s="195">
        <v>2391878.31</v>
      </c>
      <c r="GY60" s="195"/>
      <c r="GZ60" s="195"/>
      <c r="HA60" s="195"/>
      <c r="HB60" s="195"/>
      <c r="HD60" s="194">
        <v>4196952.62</v>
      </c>
      <c r="HE60" s="194"/>
      <c r="HF60" s="194"/>
      <c r="HG60" s="194"/>
      <c r="HI60" s="191">
        <v>1094</v>
      </c>
      <c r="HJ60" s="191"/>
      <c r="HL60" s="192" t="s">
        <v>538</v>
      </c>
      <c r="HM60" s="192"/>
      <c r="HN60" s="192"/>
      <c r="HO60" s="192"/>
      <c r="HT60" s="193" t="s">
        <v>539</v>
      </c>
      <c r="HU60" s="193"/>
      <c r="HV60" s="193"/>
      <c r="HW60" s="193"/>
      <c r="HX60" s="193"/>
      <c r="IB60" s="194">
        <v>2169.91</v>
      </c>
      <c r="IC60" s="194"/>
      <c r="IE60" s="195">
        <v>0</v>
      </c>
      <c r="IF60" s="195"/>
      <c r="IG60" s="195"/>
      <c r="IH60" s="195">
        <v>0</v>
      </c>
      <c r="II60" s="195"/>
      <c r="IJ60" s="195"/>
      <c r="IK60" s="195"/>
      <c r="IL60" s="195"/>
      <c r="IN60" s="194">
        <v>2169.91</v>
      </c>
      <c r="IO60" s="194"/>
      <c r="IP60" s="194"/>
      <c r="IQ60" s="194"/>
    </row>
    <row r="61" spans="1:251" ht="10.15" hidden="1" customHeight="1">
      <c r="A61" s="191">
        <v>1286</v>
      </c>
      <c r="B61" s="191"/>
      <c r="D61" s="192" t="s">
        <v>579</v>
      </c>
      <c r="E61" s="192"/>
      <c r="F61" s="192"/>
      <c r="G61" s="192"/>
      <c r="L61" s="193" t="s">
        <v>580</v>
      </c>
      <c r="M61" s="193"/>
      <c r="N61" s="193"/>
      <c r="O61" s="193"/>
      <c r="P61" s="193"/>
      <c r="T61" s="194">
        <v>20338673.140000001</v>
      </c>
      <c r="U61" s="194"/>
      <c r="W61" s="195">
        <v>0</v>
      </c>
      <c r="X61" s="195"/>
      <c r="Y61" s="195"/>
      <c r="Z61" s="195">
        <v>0</v>
      </c>
      <c r="AA61" s="195"/>
      <c r="AB61" s="195"/>
      <c r="AC61" s="195"/>
      <c r="AD61" s="195"/>
      <c r="AF61" s="194">
        <v>20338673.140000001</v>
      </c>
      <c r="AG61" s="194"/>
      <c r="AH61" s="194"/>
      <c r="AI61" s="194"/>
      <c r="AK61" s="191">
        <v>1302</v>
      </c>
      <c r="AL61" s="191"/>
      <c r="AN61" s="192" t="s">
        <v>583</v>
      </c>
      <c r="AO61" s="192"/>
      <c r="AP61" s="192"/>
      <c r="AQ61" s="192"/>
      <c r="AV61" s="193" t="s">
        <v>584</v>
      </c>
      <c r="AW61" s="193"/>
      <c r="AX61" s="193"/>
      <c r="AY61" s="193"/>
      <c r="AZ61" s="193"/>
      <c r="BD61" s="194">
        <v>3097853.06</v>
      </c>
      <c r="BE61" s="194"/>
      <c r="BG61" s="195">
        <v>0</v>
      </c>
      <c r="BH61" s="195"/>
      <c r="BI61" s="195"/>
      <c r="BJ61" s="195">
        <v>0</v>
      </c>
      <c r="BK61" s="195"/>
      <c r="BL61" s="195"/>
      <c r="BM61" s="195"/>
      <c r="BN61" s="195"/>
      <c r="BP61" s="194">
        <v>3097853.06</v>
      </c>
      <c r="BQ61" s="194"/>
      <c r="BR61" s="194"/>
      <c r="BS61" s="194"/>
      <c r="BU61" s="191">
        <v>1286</v>
      </c>
      <c r="BV61" s="191"/>
      <c r="BX61" s="192" t="s">
        <v>579</v>
      </c>
      <c r="BY61" s="192"/>
      <c r="BZ61" s="192"/>
      <c r="CA61" s="192"/>
      <c r="CF61" s="193" t="s">
        <v>580</v>
      </c>
      <c r="CG61" s="193"/>
      <c r="CH61" s="193"/>
      <c r="CI61" s="193"/>
      <c r="CJ61" s="193"/>
      <c r="CN61" s="194">
        <v>20338673.140000001</v>
      </c>
      <c r="CO61" s="194"/>
      <c r="CQ61" s="195">
        <v>0</v>
      </c>
      <c r="CR61" s="195"/>
      <c r="CS61" s="195"/>
      <c r="CT61" s="195">
        <v>0</v>
      </c>
      <c r="CU61" s="195"/>
      <c r="CV61" s="195"/>
      <c r="CW61" s="195"/>
      <c r="CX61" s="195"/>
      <c r="CZ61" s="194">
        <v>20338673.140000001</v>
      </c>
      <c r="DA61" s="194"/>
      <c r="DB61" s="194"/>
      <c r="DC61" s="194"/>
      <c r="DE61" s="191">
        <v>1282</v>
      </c>
      <c r="DF61" s="191"/>
      <c r="DH61" s="192" t="s">
        <v>571</v>
      </c>
      <c r="DI61" s="192"/>
      <c r="DJ61" s="192"/>
      <c r="DK61" s="192"/>
      <c r="DO61" s="193" t="s">
        <v>567</v>
      </c>
      <c r="DP61" s="193"/>
      <c r="DQ61" s="193"/>
      <c r="DR61" s="193"/>
      <c r="DS61" s="193"/>
      <c r="DT61" s="193"/>
      <c r="DU61" s="193"/>
      <c r="DX61" s="194">
        <v>1040787.9</v>
      </c>
      <c r="DY61" s="194"/>
      <c r="EA61" s="195">
        <v>0</v>
      </c>
      <c r="EB61" s="195"/>
      <c r="EC61" s="195"/>
      <c r="ED61" s="195">
        <v>0</v>
      </c>
      <c r="EE61" s="195"/>
      <c r="EF61" s="195"/>
      <c r="EG61" s="195"/>
      <c r="EH61" s="195"/>
      <c r="EJ61" s="194">
        <v>1040787.9</v>
      </c>
      <c r="EK61" s="194"/>
      <c r="EL61" s="194"/>
      <c r="EM61" s="194"/>
      <c r="EO61" s="189">
        <v>40595</v>
      </c>
      <c r="EP61" s="189"/>
      <c r="ER61" s="190" t="s">
        <v>569</v>
      </c>
      <c r="ES61" s="190"/>
      <c r="ET61" s="190"/>
      <c r="EU61" s="190"/>
      <c r="FA61" s="186" t="s">
        <v>570</v>
      </c>
      <c r="FB61" s="186"/>
      <c r="FC61" s="186"/>
      <c r="FD61" s="186"/>
      <c r="FH61" s="198">
        <v>336</v>
      </c>
      <c r="FI61" s="198"/>
      <c r="FK61" s="188">
        <v>23549</v>
      </c>
      <c r="FL61" s="188"/>
      <c r="FM61" s="188"/>
      <c r="FN61" s="188">
        <v>0</v>
      </c>
      <c r="FO61" s="188"/>
      <c r="FP61" s="188"/>
      <c r="FQ61" s="188"/>
      <c r="FR61" s="188"/>
      <c r="FT61" s="198">
        <v>23885</v>
      </c>
      <c r="FU61" s="198"/>
      <c r="FV61" s="198"/>
      <c r="FW61" s="198"/>
      <c r="FY61" s="189">
        <v>1112</v>
      </c>
      <c r="FZ61" s="189"/>
      <c r="GB61" s="190" t="s">
        <v>548</v>
      </c>
      <c r="GC61" s="190"/>
      <c r="GD61" s="190"/>
      <c r="GE61" s="190"/>
      <c r="GK61" s="186" t="s">
        <v>549</v>
      </c>
      <c r="GL61" s="186"/>
      <c r="GM61" s="186"/>
      <c r="GN61" s="186"/>
      <c r="GR61" s="198">
        <v>3581305.22</v>
      </c>
      <c r="GS61" s="198"/>
      <c r="GU61" s="188">
        <v>3007525.71</v>
      </c>
      <c r="GV61" s="188"/>
      <c r="GW61" s="188"/>
      <c r="GX61" s="188">
        <v>2391878.31</v>
      </c>
      <c r="GY61" s="188"/>
      <c r="GZ61" s="188"/>
      <c r="HA61" s="188"/>
      <c r="HB61" s="188"/>
      <c r="HD61" s="198">
        <v>4196952.62</v>
      </c>
      <c r="HE61" s="198"/>
      <c r="HF61" s="198"/>
      <c r="HG61" s="198"/>
      <c r="HI61" s="189">
        <v>1096</v>
      </c>
      <c r="HJ61" s="189"/>
      <c r="HL61" s="190" t="s">
        <v>540</v>
      </c>
      <c r="HM61" s="190"/>
      <c r="HN61" s="190"/>
      <c r="HO61" s="190"/>
      <c r="HU61" s="186" t="s">
        <v>541</v>
      </c>
      <c r="HV61" s="186"/>
      <c r="HW61" s="186"/>
      <c r="HX61" s="186"/>
      <c r="IB61" s="198">
        <v>2169.91</v>
      </c>
      <c r="IC61" s="198"/>
      <c r="IE61" s="188">
        <v>0</v>
      </c>
      <c r="IF61" s="188"/>
      <c r="IG61" s="188"/>
      <c r="IH61" s="188">
        <v>0</v>
      </c>
      <c r="II61" s="188"/>
      <c r="IJ61" s="188"/>
      <c r="IK61" s="188"/>
      <c r="IL61" s="188"/>
      <c r="IN61" s="198">
        <v>2169.91</v>
      </c>
      <c r="IO61" s="198"/>
      <c r="IP61" s="198"/>
      <c r="IQ61" s="198"/>
    </row>
    <row r="62" spans="1:251" ht="10.15" hidden="1" customHeight="1">
      <c r="A62" s="189">
        <v>1159</v>
      </c>
      <c r="B62" s="189"/>
      <c r="D62" s="190" t="s">
        <v>581</v>
      </c>
      <c r="E62" s="190"/>
      <c r="F62" s="190"/>
      <c r="G62" s="190"/>
      <c r="M62" s="186" t="s">
        <v>582</v>
      </c>
      <c r="N62" s="186"/>
      <c r="O62" s="186"/>
      <c r="P62" s="186"/>
      <c r="T62" s="198">
        <v>20338673.140000001</v>
      </c>
      <c r="U62" s="198"/>
      <c r="W62" s="188">
        <v>0</v>
      </c>
      <c r="X62" s="188"/>
      <c r="Y62" s="188"/>
      <c r="Z62" s="188">
        <v>0</v>
      </c>
      <c r="AA62" s="188"/>
      <c r="AB62" s="188"/>
      <c r="AC62" s="188"/>
      <c r="AD62" s="188"/>
      <c r="AF62" s="198">
        <v>20338673.140000001</v>
      </c>
      <c r="AG62" s="198"/>
      <c r="AH62" s="198"/>
      <c r="AI62" s="198"/>
      <c r="AK62" s="189">
        <v>1158</v>
      </c>
      <c r="AL62" s="189"/>
      <c r="AN62" s="190" t="s">
        <v>585</v>
      </c>
      <c r="AO62" s="190"/>
      <c r="AP62" s="190"/>
      <c r="AQ62" s="190"/>
      <c r="AW62" s="186" t="s">
        <v>586</v>
      </c>
      <c r="AX62" s="186"/>
      <c r="AY62" s="186"/>
      <c r="AZ62" s="186"/>
      <c r="BD62" s="198">
        <v>3097853.06</v>
      </c>
      <c r="BE62" s="198"/>
      <c r="BG62" s="188">
        <v>0</v>
      </c>
      <c r="BH62" s="188"/>
      <c r="BI62" s="188"/>
      <c r="BJ62" s="188">
        <v>0</v>
      </c>
      <c r="BK62" s="188"/>
      <c r="BL62" s="188"/>
      <c r="BM62" s="188"/>
      <c r="BN62" s="188"/>
      <c r="BP62" s="198">
        <v>3097853.06</v>
      </c>
      <c r="BQ62" s="198"/>
      <c r="BR62" s="198"/>
      <c r="BS62" s="198"/>
      <c r="BU62" s="189">
        <v>1159</v>
      </c>
      <c r="BV62" s="189"/>
      <c r="BX62" s="190" t="s">
        <v>581</v>
      </c>
      <c r="BY62" s="190"/>
      <c r="BZ62" s="190"/>
      <c r="CA62" s="190"/>
      <c r="CG62" s="186" t="s">
        <v>582</v>
      </c>
      <c r="CH62" s="186"/>
      <c r="CI62" s="186"/>
      <c r="CJ62" s="186"/>
      <c r="CN62" s="198">
        <v>20338673.140000001</v>
      </c>
      <c r="CO62" s="198"/>
      <c r="CQ62" s="188">
        <v>0</v>
      </c>
      <c r="CR62" s="188"/>
      <c r="CS62" s="188"/>
      <c r="CT62" s="188">
        <v>0</v>
      </c>
      <c r="CU62" s="188"/>
      <c r="CV62" s="188"/>
      <c r="CW62" s="188"/>
      <c r="CX62" s="188"/>
      <c r="CZ62" s="198">
        <v>20338673.140000001</v>
      </c>
      <c r="DA62" s="198"/>
      <c r="DB62" s="198"/>
      <c r="DC62" s="198"/>
      <c r="DE62" s="191">
        <v>1283</v>
      </c>
      <c r="DF62" s="191"/>
      <c r="DH62" s="192" t="s">
        <v>572</v>
      </c>
      <c r="DI62" s="192"/>
      <c r="DJ62" s="192"/>
      <c r="DK62" s="192"/>
      <c r="DP62" s="193" t="s">
        <v>573</v>
      </c>
      <c r="DQ62" s="193"/>
      <c r="DR62" s="193"/>
      <c r="DS62" s="193"/>
      <c r="DT62" s="193"/>
      <c r="DX62" s="194">
        <v>1040787.9</v>
      </c>
      <c r="DY62" s="194"/>
      <c r="EA62" s="195">
        <v>0</v>
      </c>
      <c r="EB62" s="195"/>
      <c r="EC62" s="195"/>
      <c r="ED62" s="195">
        <v>0</v>
      </c>
      <c r="EE62" s="195"/>
      <c r="EF62" s="195"/>
      <c r="EG62" s="195"/>
      <c r="EH62" s="195"/>
      <c r="EJ62" s="194">
        <v>1040787.9</v>
      </c>
      <c r="EK62" s="194"/>
      <c r="EL62" s="194"/>
      <c r="EM62" s="194"/>
      <c r="EO62" s="191">
        <v>1280</v>
      </c>
      <c r="EP62" s="191"/>
      <c r="ER62" s="192" t="s">
        <v>566</v>
      </c>
      <c r="ES62" s="192"/>
      <c r="ET62" s="192"/>
      <c r="EU62" s="192"/>
      <c r="EW62" s="193" t="s">
        <v>567</v>
      </c>
      <c r="EX62" s="193"/>
      <c r="EY62" s="193"/>
      <c r="EZ62" s="193"/>
      <c r="FA62" s="193"/>
      <c r="FB62" s="193"/>
      <c r="FC62" s="193"/>
      <c r="FD62" s="193"/>
      <c r="FE62" s="193"/>
      <c r="FF62" s="193"/>
      <c r="FH62" s="194">
        <v>262928660.59999999</v>
      </c>
      <c r="FI62" s="194"/>
      <c r="FK62" s="195">
        <v>0</v>
      </c>
      <c r="FL62" s="195"/>
      <c r="FM62" s="195"/>
      <c r="FN62" s="195">
        <v>15000875.890000001</v>
      </c>
      <c r="FO62" s="195"/>
      <c r="FP62" s="195"/>
      <c r="FQ62" s="195"/>
      <c r="FR62" s="195"/>
      <c r="FT62" s="194">
        <v>247927784.71000001</v>
      </c>
      <c r="FU62" s="194"/>
      <c r="FV62" s="194"/>
      <c r="FW62" s="194"/>
      <c r="FY62" s="191">
        <v>1115</v>
      </c>
      <c r="FZ62" s="191"/>
      <c r="GB62" s="192" t="s">
        <v>550</v>
      </c>
      <c r="GC62" s="192"/>
      <c r="GD62" s="192"/>
      <c r="GE62" s="192"/>
      <c r="GH62" s="193" t="s">
        <v>551</v>
      </c>
      <c r="GI62" s="193"/>
      <c r="GJ62" s="193"/>
      <c r="GK62" s="193"/>
      <c r="GL62" s="193"/>
      <c r="GM62" s="193"/>
      <c r="GN62" s="193"/>
      <c r="GO62" s="193"/>
      <c r="GR62" s="194">
        <v>12250</v>
      </c>
      <c r="GS62" s="194"/>
      <c r="GU62" s="195">
        <v>0</v>
      </c>
      <c r="GV62" s="195"/>
      <c r="GW62" s="195"/>
      <c r="GX62" s="195">
        <v>1750</v>
      </c>
      <c r="GY62" s="195"/>
      <c r="GZ62" s="195"/>
      <c r="HA62" s="195"/>
      <c r="HB62" s="195"/>
      <c r="HD62" s="194">
        <v>10500</v>
      </c>
      <c r="HE62" s="194"/>
      <c r="HF62" s="194"/>
      <c r="HG62" s="194"/>
      <c r="HI62" s="191">
        <v>1105</v>
      </c>
      <c r="HJ62" s="191"/>
      <c r="HL62" s="192" t="s">
        <v>542</v>
      </c>
      <c r="HM62" s="192"/>
      <c r="HN62" s="192"/>
      <c r="HO62" s="192"/>
      <c r="HR62" s="193" t="s">
        <v>543</v>
      </c>
      <c r="HS62" s="193"/>
      <c r="HT62" s="193"/>
      <c r="HU62" s="193"/>
      <c r="HV62" s="193"/>
      <c r="HW62" s="193"/>
      <c r="HX62" s="193"/>
      <c r="HY62" s="193"/>
      <c r="IB62" s="194">
        <v>4196952.62</v>
      </c>
      <c r="IC62" s="194"/>
      <c r="IE62" s="195">
        <v>2682205.15</v>
      </c>
      <c r="IF62" s="195"/>
      <c r="IG62" s="195"/>
      <c r="IH62" s="195">
        <v>705229.61</v>
      </c>
      <c r="II62" s="195"/>
      <c r="IJ62" s="195"/>
      <c r="IK62" s="195"/>
      <c r="IL62" s="195"/>
      <c r="IN62" s="194">
        <v>6173928.1600000001</v>
      </c>
      <c r="IO62" s="194"/>
      <c r="IP62" s="194"/>
      <c r="IQ62" s="194"/>
    </row>
    <row r="63" spans="1:251" ht="10.15" hidden="1" customHeight="1">
      <c r="A63" s="191">
        <v>1302</v>
      </c>
      <c r="B63" s="191"/>
      <c r="D63" s="192" t="s">
        <v>583</v>
      </c>
      <c r="E63" s="192"/>
      <c r="F63" s="192"/>
      <c r="G63" s="192"/>
      <c r="L63" s="193" t="s">
        <v>584</v>
      </c>
      <c r="M63" s="193"/>
      <c r="N63" s="193"/>
      <c r="O63" s="193"/>
      <c r="P63" s="193"/>
      <c r="T63" s="194">
        <v>3097853.06</v>
      </c>
      <c r="U63" s="194"/>
      <c r="W63" s="195">
        <v>0</v>
      </c>
      <c r="X63" s="195"/>
      <c r="Y63" s="195"/>
      <c r="Z63" s="195">
        <v>0</v>
      </c>
      <c r="AA63" s="195"/>
      <c r="AB63" s="195"/>
      <c r="AC63" s="195"/>
      <c r="AD63" s="195"/>
      <c r="AF63" s="194">
        <v>3097853.06</v>
      </c>
      <c r="AG63" s="194"/>
      <c r="AH63" s="194"/>
      <c r="AI63" s="194"/>
      <c r="AK63" s="191">
        <v>1318</v>
      </c>
      <c r="AL63" s="191"/>
      <c r="AN63" s="192" t="s">
        <v>587</v>
      </c>
      <c r="AO63" s="192"/>
      <c r="AP63" s="192"/>
      <c r="AQ63" s="192"/>
      <c r="AV63" s="193" t="s">
        <v>588</v>
      </c>
      <c r="AW63" s="193"/>
      <c r="AX63" s="193"/>
      <c r="AY63" s="193"/>
      <c r="AZ63" s="193"/>
      <c r="BD63" s="194">
        <v>258733428.47</v>
      </c>
      <c r="BE63" s="194"/>
      <c r="BG63" s="195">
        <v>0</v>
      </c>
      <c r="BH63" s="195"/>
      <c r="BI63" s="195"/>
      <c r="BJ63" s="195">
        <v>10056550.75</v>
      </c>
      <c r="BK63" s="195"/>
      <c r="BL63" s="195"/>
      <c r="BM63" s="195"/>
      <c r="BN63" s="195"/>
      <c r="BP63" s="194">
        <v>248676877.72</v>
      </c>
      <c r="BQ63" s="194"/>
      <c r="BR63" s="194"/>
      <c r="BS63" s="194"/>
      <c r="BU63" s="191">
        <v>1302</v>
      </c>
      <c r="BV63" s="191"/>
      <c r="BX63" s="192" t="s">
        <v>583</v>
      </c>
      <c r="BY63" s="192"/>
      <c r="BZ63" s="192"/>
      <c r="CA63" s="192"/>
      <c r="CF63" s="193" t="s">
        <v>584</v>
      </c>
      <c r="CG63" s="193"/>
      <c r="CH63" s="193"/>
      <c r="CI63" s="193"/>
      <c r="CJ63" s="193"/>
      <c r="CN63" s="194">
        <v>3097853.06</v>
      </c>
      <c r="CO63" s="194"/>
      <c r="CQ63" s="195">
        <v>0</v>
      </c>
      <c r="CR63" s="195"/>
      <c r="CS63" s="195"/>
      <c r="CT63" s="195">
        <v>0</v>
      </c>
      <c r="CU63" s="195"/>
      <c r="CV63" s="195"/>
      <c r="CW63" s="195"/>
      <c r="CX63" s="195"/>
      <c r="CZ63" s="194">
        <v>3097853.06</v>
      </c>
      <c r="DA63" s="194"/>
      <c r="DB63" s="194"/>
      <c r="DC63" s="194"/>
      <c r="DE63" s="189">
        <v>1284</v>
      </c>
      <c r="DF63" s="189"/>
      <c r="DH63" s="190" t="s">
        <v>576</v>
      </c>
      <c r="DI63" s="190"/>
      <c r="DJ63" s="190"/>
      <c r="DK63" s="190"/>
      <c r="DQ63" s="186" t="s">
        <v>573</v>
      </c>
      <c r="DR63" s="186"/>
      <c r="DS63" s="186"/>
      <c r="DT63" s="186"/>
      <c r="DX63" s="198">
        <v>1040787.9</v>
      </c>
      <c r="DY63" s="198"/>
      <c r="EA63" s="188">
        <v>0</v>
      </c>
      <c r="EB63" s="188"/>
      <c r="EC63" s="188"/>
      <c r="ED63" s="188">
        <v>0</v>
      </c>
      <c r="EE63" s="188"/>
      <c r="EF63" s="188"/>
      <c r="EG63" s="188"/>
      <c r="EH63" s="188"/>
      <c r="EJ63" s="198">
        <v>1040787.9</v>
      </c>
      <c r="EK63" s="198"/>
      <c r="EL63" s="198"/>
      <c r="EM63" s="198"/>
      <c r="EO63" s="191">
        <v>1281</v>
      </c>
      <c r="EP63" s="191"/>
      <c r="ER63" s="192" t="s">
        <v>568</v>
      </c>
      <c r="ES63" s="192"/>
      <c r="ET63" s="192"/>
      <c r="EU63" s="192"/>
      <c r="EX63" s="193" t="s">
        <v>567</v>
      </c>
      <c r="EY63" s="193"/>
      <c r="EZ63" s="193"/>
      <c r="FA63" s="193"/>
      <c r="FB63" s="193"/>
      <c r="FC63" s="193"/>
      <c r="FD63" s="193"/>
      <c r="FE63" s="193"/>
      <c r="FH63" s="194">
        <v>262928660.59999999</v>
      </c>
      <c r="FI63" s="194"/>
      <c r="FK63" s="195">
        <v>0</v>
      </c>
      <c r="FL63" s="195"/>
      <c r="FM63" s="195"/>
      <c r="FN63" s="195">
        <v>15000875.890000001</v>
      </c>
      <c r="FO63" s="195"/>
      <c r="FP63" s="195"/>
      <c r="FQ63" s="195"/>
      <c r="FR63" s="195"/>
      <c r="FT63" s="194">
        <v>247927784.71000001</v>
      </c>
      <c r="FU63" s="194"/>
      <c r="FV63" s="194"/>
      <c r="FW63" s="194"/>
      <c r="FY63" s="191">
        <v>1120</v>
      </c>
      <c r="FZ63" s="191"/>
      <c r="GB63" s="192" t="s">
        <v>552</v>
      </c>
      <c r="GC63" s="192"/>
      <c r="GD63" s="192"/>
      <c r="GE63" s="192"/>
      <c r="GI63" s="193" t="s">
        <v>553</v>
      </c>
      <c r="GJ63" s="193"/>
      <c r="GK63" s="193"/>
      <c r="GL63" s="193"/>
      <c r="GM63" s="193"/>
      <c r="GN63" s="193"/>
      <c r="GO63" s="193"/>
      <c r="GR63" s="194">
        <v>12250</v>
      </c>
      <c r="GS63" s="194"/>
      <c r="GU63" s="195">
        <v>0</v>
      </c>
      <c r="GV63" s="195"/>
      <c r="GW63" s="195"/>
      <c r="GX63" s="195">
        <v>1750</v>
      </c>
      <c r="GY63" s="195"/>
      <c r="GZ63" s="195"/>
      <c r="HA63" s="195"/>
      <c r="HB63" s="195"/>
      <c r="HD63" s="194">
        <v>10500</v>
      </c>
      <c r="HE63" s="194"/>
      <c r="HF63" s="194"/>
      <c r="HG63" s="194"/>
      <c r="HI63" s="191">
        <v>1110</v>
      </c>
      <c r="HJ63" s="191"/>
      <c r="HL63" s="192" t="s">
        <v>544</v>
      </c>
      <c r="HM63" s="192"/>
      <c r="HN63" s="192"/>
      <c r="HO63" s="192"/>
      <c r="HS63" s="193" t="s">
        <v>545</v>
      </c>
      <c r="HT63" s="193"/>
      <c r="HU63" s="193"/>
      <c r="HV63" s="193"/>
      <c r="HW63" s="193"/>
      <c r="HX63" s="193"/>
      <c r="HY63" s="193"/>
      <c r="IB63" s="194">
        <v>4196952.62</v>
      </c>
      <c r="IC63" s="194"/>
      <c r="IE63" s="195">
        <v>2682205.15</v>
      </c>
      <c r="IF63" s="195"/>
      <c r="IG63" s="195"/>
      <c r="IH63" s="195">
        <v>705229.61</v>
      </c>
      <c r="II63" s="195"/>
      <c r="IJ63" s="195"/>
      <c r="IK63" s="195"/>
      <c r="IL63" s="195"/>
      <c r="IN63" s="194">
        <v>6173928.1600000001</v>
      </c>
      <c r="IO63" s="194"/>
      <c r="IP63" s="194"/>
      <c r="IQ63" s="194"/>
    </row>
    <row r="64" spans="1:251" ht="10.15" hidden="1" customHeight="1">
      <c r="A64" s="189">
        <v>1158</v>
      </c>
      <c r="B64" s="189"/>
      <c r="D64" s="190" t="s">
        <v>585</v>
      </c>
      <c r="E64" s="190"/>
      <c r="F64" s="190"/>
      <c r="G64" s="190"/>
      <c r="M64" s="186" t="s">
        <v>586</v>
      </c>
      <c r="N64" s="186"/>
      <c r="O64" s="186"/>
      <c r="P64" s="186"/>
      <c r="T64" s="198">
        <v>3097853.06</v>
      </c>
      <c r="U64" s="198"/>
      <c r="W64" s="188">
        <v>0</v>
      </c>
      <c r="X64" s="188"/>
      <c r="Y64" s="188"/>
      <c r="Z64" s="188">
        <v>0</v>
      </c>
      <c r="AA64" s="188"/>
      <c r="AB64" s="188"/>
      <c r="AC64" s="188"/>
      <c r="AD64" s="188"/>
      <c r="AF64" s="198">
        <v>3097853.06</v>
      </c>
      <c r="AG64" s="198"/>
      <c r="AH64" s="198"/>
      <c r="AI64" s="198"/>
      <c r="AK64" s="189">
        <v>1141</v>
      </c>
      <c r="AL64" s="189"/>
      <c r="AN64" s="190" t="s">
        <v>589</v>
      </c>
      <c r="AO64" s="190"/>
      <c r="AP64" s="190"/>
      <c r="AQ64" s="190"/>
      <c r="AW64" s="186" t="s">
        <v>590</v>
      </c>
      <c r="AX64" s="186"/>
      <c r="AY64" s="186"/>
      <c r="AZ64" s="186"/>
      <c r="BD64" s="198">
        <v>258733428.47</v>
      </c>
      <c r="BE64" s="198"/>
      <c r="BG64" s="188">
        <v>0</v>
      </c>
      <c r="BH64" s="188"/>
      <c r="BI64" s="188"/>
      <c r="BJ64" s="188">
        <v>10056550.75</v>
      </c>
      <c r="BK64" s="188"/>
      <c r="BL64" s="188"/>
      <c r="BM64" s="188"/>
      <c r="BN64" s="188"/>
      <c r="BP64" s="198">
        <v>248676877.72</v>
      </c>
      <c r="BQ64" s="198"/>
      <c r="BR64" s="198"/>
      <c r="BS64" s="198"/>
      <c r="BU64" s="189">
        <v>1158</v>
      </c>
      <c r="BV64" s="189"/>
      <c r="BX64" s="190" t="s">
        <v>585</v>
      </c>
      <c r="BY64" s="190"/>
      <c r="BZ64" s="190"/>
      <c r="CA64" s="190"/>
      <c r="CG64" s="186" t="s">
        <v>586</v>
      </c>
      <c r="CH64" s="186"/>
      <c r="CI64" s="186"/>
      <c r="CJ64" s="186"/>
      <c r="CN64" s="198">
        <v>3097853.06</v>
      </c>
      <c r="CO64" s="198"/>
      <c r="CQ64" s="188">
        <v>0</v>
      </c>
      <c r="CR64" s="188"/>
      <c r="CS64" s="188"/>
      <c r="CT64" s="188">
        <v>0</v>
      </c>
      <c r="CU64" s="188"/>
      <c r="CV64" s="188"/>
      <c r="CW64" s="188"/>
      <c r="CX64" s="188"/>
      <c r="CZ64" s="198">
        <v>3097853.06</v>
      </c>
      <c r="DA64" s="198"/>
      <c r="DB64" s="198"/>
      <c r="DC64" s="198"/>
      <c r="DE64" s="191">
        <v>1285</v>
      </c>
      <c r="DF64" s="191"/>
      <c r="DH64" s="192" t="s">
        <v>577</v>
      </c>
      <c r="DI64" s="192"/>
      <c r="DJ64" s="192"/>
      <c r="DK64" s="192"/>
      <c r="DO64" s="193" t="s">
        <v>578</v>
      </c>
      <c r="DP64" s="193"/>
      <c r="DQ64" s="193"/>
      <c r="DR64" s="193"/>
      <c r="DS64" s="193"/>
      <c r="DT64" s="193"/>
      <c r="DU64" s="193"/>
      <c r="DX64" s="194">
        <v>276888748.58999997</v>
      </c>
      <c r="DY64" s="194"/>
      <c r="EA64" s="195">
        <v>0</v>
      </c>
      <c r="EB64" s="195"/>
      <c r="EC64" s="195"/>
      <c r="ED64" s="195">
        <v>15000875.890000001</v>
      </c>
      <c r="EE64" s="195"/>
      <c r="EF64" s="195"/>
      <c r="EG64" s="195"/>
      <c r="EH64" s="195"/>
      <c r="EJ64" s="194">
        <v>261887872.69999999</v>
      </c>
      <c r="EK64" s="194"/>
      <c r="EL64" s="194"/>
      <c r="EM64" s="194"/>
      <c r="EO64" s="191">
        <v>1282</v>
      </c>
      <c r="EP64" s="191"/>
      <c r="ER64" s="192" t="s">
        <v>571</v>
      </c>
      <c r="ES64" s="192"/>
      <c r="ET64" s="192"/>
      <c r="EU64" s="192"/>
      <c r="EY64" s="193" t="s">
        <v>567</v>
      </c>
      <c r="EZ64" s="193"/>
      <c r="FA64" s="193"/>
      <c r="FB64" s="193"/>
      <c r="FC64" s="193"/>
      <c r="FD64" s="193"/>
      <c r="FE64" s="193"/>
      <c r="FH64" s="194">
        <v>1040787.9</v>
      </c>
      <c r="FI64" s="194"/>
      <c r="FK64" s="195">
        <v>0</v>
      </c>
      <c r="FL64" s="195"/>
      <c r="FM64" s="195"/>
      <c r="FN64" s="195">
        <v>0</v>
      </c>
      <c r="FO64" s="195"/>
      <c r="FP64" s="195"/>
      <c r="FQ64" s="195"/>
      <c r="FR64" s="195"/>
      <c r="FT64" s="194">
        <v>1040787.9</v>
      </c>
      <c r="FU64" s="194"/>
      <c r="FV64" s="194"/>
      <c r="FW64" s="194"/>
      <c r="FY64" s="189">
        <v>1122</v>
      </c>
      <c r="FZ64" s="189"/>
      <c r="GB64" s="190" t="s">
        <v>554</v>
      </c>
      <c r="GC64" s="190"/>
      <c r="GD64" s="190"/>
      <c r="GE64" s="190"/>
      <c r="GK64" s="186" t="s">
        <v>555</v>
      </c>
      <c r="GL64" s="186"/>
      <c r="GM64" s="186"/>
      <c r="GN64" s="186"/>
      <c r="GR64" s="198">
        <v>12250</v>
      </c>
      <c r="GS64" s="198"/>
      <c r="GU64" s="188">
        <v>0</v>
      </c>
      <c r="GV64" s="188"/>
      <c r="GW64" s="188"/>
      <c r="GX64" s="188">
        <v>1750</v>
      </c>
      <c r="GY64" s="188"/>
      <c r="GZ64" s="188"/>
      <c r="HA64" s="188"/>
      <c r="HB64" s="188"/>
      <c r="HD64" s="198">
        <v>10500</v>
      </c>
      <c r="HE64" s="198"/>
      <c r="HF64" s="198"/>
      <c r="HG64" s="198"/>
      <c r="HI64" s="191">
        <v>1111</v>
      </c>
      <c r="HJ64" s="191"/>
      <c r="HL64" s="192" t="s">
        <v>546</v>
      </c>
      <c r="HM64" s="192"/>
      <c r="HN64" s="192"/>
      <c r="HO64" s="192"/>
      <c r="HT64" s="193" t="s">
        <v>547</v>
      </c>
      <c r="HU64" s="193"/>
      <c r="HV64" s="193"/>
      <c r="HW64" s="193"/>
      <c r="HX64" s="193"/>
      <c r="IB64" s="194">
        <v>4196952.62</v>
      </c>
      <c r="IC64" s="194"/>
      <c r="IE64" s="195">
        <v>2682205.15</v>
      </c>
      <c r="IF64" s="195"/>
      <c r="IG64" s="195"/>
      <c r="IH64" s="195">
        <v>705229.61</v>
      </c>
      <c r="II64" s="195"/>
      <c r="IJ64" s="195"/>
      <c r="IK64" s="195"/>
      <c r="IL64" s="195"/>
      <c r="IN64" s="194">
        <v>6173928.1600000001</v>
      </c>
      <c r="IO64" s="194"/>
      <c r="IP64" s="194"/>
      <c r="IQ64" s="194"/>
    </row>
    <row r="65" spans="1:251" ht="10.15" hidden="1" customHeight="1">
      <c r="A65" s="191">
        <v>1318</v>
      </c>
      <c r="B65" s="191"/>
      <c r="D65" s="192" t="s">
        <v>587</v>
      </c>
      <c r="E65" s="192"/>
      <c r="F65" s="192"/>
      <c r="G65" s="192"/>
      <c r="L65" s="193" t="s">
        <v>588</v>
      </c>
      <c r="M65" s="193"/>
      <c r="N65" s="193"/>
      <c r="O65" s="193"/>
      <c r="P65" s="193"/>
      <c r="T65" s="194">
        <v>271096875.17000002</v>
      </c>
      <c r="U65" s="194"/>
      <c r="W65" s="195">
        <v>0</v>
      </c>
      <c r="X65" s="195"/>
      <c r="Y65" s="195"/>
      <c r="Z65" s="195">
        <v>12363446.699999999</v>
      </c>
      <c r="AA65" s="195"/>
      <c r="AB65" s="195"/>
      <c r="AC65" s="195"/>
      <c r="AD65" s="195"/>
      <c r="AF65" s="194">
        <v>258733428.47</v>
      </c>
      <c r="AG65" s="194"/>
      <c r="AH65" s="194"/>
      <c r="AI65" s="194"/>
      <c r="AK65" s="88"/>
      <c r="AL65" s="88"/>
      <c r="AN65" s="89"/>
      <c r="AO65" s="89"/>
      <c r="AP65" s="89"/>
      <c r="AQ65" s="89"/>
      <c r="AW65" s="90"/>
      <c r="AX65" s="90"/>
      <c r="AY65" s="90"/>
      <c r="AZ65" s="90"/>
      <c r="BD65" s="91"/>
      <c r="BE65" s="91"/>
      <c r="BG65" s="92"/>
      <c r="BH65" s="92"/>
      <c r="BI65" s="92"/>
      <c r="BJ65" s="92"/>
      <c r="BK65" s="92"/>
      <c r="BL65" s="92"/>
      <c r="BM65" s="92"/>
      <c r="BN65" s="92"/>
      <c r="BP65" s="91"/>
      <c r="BQ65" s="91"/>
      <c r="BR65" s="91"/>
      <c r="BS65" s="91"/>
      <c r="BU65" s="191">
        <v>1318</v>
      </c>
      <c r="BV65" s="191"/>
      <c r="BX65" s="192" t="s">
        <v>587</v>
      </c>
      <c r="BY65" s="192"/>
      <c r="BZ65" s="192"/>
      <c r="CA65" s="192"/>
      <c r="CF65" s="193" t="s">
        <v>588</v>
      </c>
      <c r="CG65" s="193"/>
      <c r="CH65" s="193"/>
      <c r="CI65" s="193"/>
      <c r="CJ65" s="193"/>
      <c r="CN65" s="194">
        <v>248676877.72</v>
      </c>
      <c r="CO65" s="194"/>
      <c r="CQ65" s="195">
        <v>21230170.559999999</v>
      </c>
      <c r="CR65" s="195"/>
      <c r="CS65" s="195"/>
      <c r="CT65" s="195">
        <v>16454825.890000001</v>
      </c>
      <c r="CU65" s="195"/>
      <c r="CV65" s="195"/>
      <c r="CW65" s="195"/>
      <c r="CX65" s="195"/>
      <c r="CZ65" s="194">
        <v>253452222.38999999</v>
      </c>
      <c r="DA65" s="194"/>
      <c r="DB65" s="194"/>
      <c r="DC65" s="194"/>
      <c r="DE65" s="191">
        <v>1286</v>
      </c>
      <c r="DF65" s="191"/>
      <c r="DH65" s="192" t="s">
        <v>579</v>
      </c>
      <c r="DI65" s="192"/>
      <c r="DJ65" s="192"/>
      <c r="DK65" s="192"/>
      <c r="DP65" s="193" t="s">
        <v>580</v>
      </c>
      <c r="DQ65" s="193"/>
      <c r="DR65" s="193"/>
      <c r="DS65" s="193"/>
      <c r="DT65" s="193"/>
      <c r="DX65" s="194">
        <v>20338673.140000001</v>
      </c>
      <c r="DY65" s="194"/>
      <c r="EA65" s="195">
        <v>0</v>
      </c>
      <c r="EB65" s="195"/>
      <c r="EC65" s="195"/>
      <c r="ED65" s="195">
        <v>0</v>
      </c>
      <c r="EE65" s="195"/>
      <c r="EF65" s="195"/>
      <c r="EG65" s="195"/>
      <c r="EH65" s="195"/>
      <c r="EJ65" s="194">
        <v>20338673.140000001</v>
      </c>
      <c r="EK65" s="194"/>
      <c r="EL65" s="194"/>
      <c r="EM65" s="194"/>
      <c r="EO65" s="191">
        <v>1283</v>
      </c>
      <c r="EP65" s="191"/>
      <c r="ER65" s="192" t="s">
        <v>572</v>
      </c>
      <c r="ES65" s="192"/>
      <c r="ET65" s="192"/>
      <c r="EU65" s="192"/>
      <c r="EZ65" s="193" t="s">
        <v>573</v>
      </c>
      <c r="FA65" s="193"/>
      <c r="FB65" s="193"/>
      <c r="FC65" s="193"/>
      <c r="FD65" s="193"/>
      <c r="FH65" s="194">
        <v>1040787.9</v>
      </c>
      <c r="FI65" s="194"/>
      <c r="FK65" s="195">
        <v>0</v>
      </c>
      <c r="FL65" s="195"/>
      <c r="FM65" s="195"/>
      <c r="FN65" s="195">
        <v>0</v>
      </c>
      <c r="FO65" s="195"/>
      <c r="FP65" s="195"/>
      <c r="FQ65" s="195"/>
      <c r="FR65" s="195"/>
      <c r="FT65" s="194">
        <v>1040787.9</v>
      </c>
      <c r="FU65" s="194"/>
      <c r="FV65" s="194"/>
      <c r="FW65" s="194"/>
      <c r="FY65" s="191">
        <v>1201</v>
      </c>
      <c r="FZ65" s="191"/>
      <c r="GB65" s="192" t="s">
        <v>556</v>
      </c>
      <c r="GC65" s="192"/>
      <c r="GD65" s="192"/>
      <c r="GE65" s="192"/>
      <c r="GG65" s="193" t="s">
        <v>557</v>
      </c>
      <c r="GH65" s="193"/>
      <c r="GI65" s="193"/>
      <c r="GJ65" s="193"/>
      <c r="GK65" s="193"/>
      <c r="GL65" s="193"/>
      <c r="GM65" s="193"/>
      <c r="GN65" s="193"/>
      <c r="GO65" s="193"/>
      <c r="GP65" s="193"/>
      <c r="GR65" s="205">
        <v>-16566.060000000001</v>
      </c>
      <c r="GS65" s="205"/>
      <c r="GU65" s="195">
        <v>590820.38</v>
      </c>
      <c r="GV65" s="195"/>
      <c r="GW65" s="195"/>
      <c r="GX65" s="195">
        <v>518141</v>
      </c>
      <c r="GY65" s="195"/>
      <c r="GZ65" s="195"/>
      <c r="HA65" s="195"/>
      <c r="HB65" s="195"/>
      <c r="HD65" s="194">
        <v>56113.32</v>
      </c>
      <c r="HE65" s="194"/>
      <c r="HF65" s="194"/>
      <c r="HG65" s="194"/>
      <c r="HI65" s="189">
        <v>1112</v>
      </c>
      <c r="HJ65" s="189"/>
      <c r="HL65" s="190" t="s">
        <v>548</v>
      </c>
      <c r="HM65" s="190"/>
      <c r="HN65" s="190"/>
      <c r="HO65" s="190"/>
      <c r="HU65" s="186" t="s">
        <v>549</v>
      </c>
      <c r="HV65" s="186"/>
      <c r="HW65" s="186"/>
      <c r="HX65" s="186"/>
      <c r="IB65" s="198">
        <v>4196952.62</v>
      </c>
      <c r="IC65" s="198"/>
      <c r="IE65" s="188">
        <v>2682205.15</v>
      </c>
      <c r="IF65" s="188"/>
      <c r="IG65" s="188"/>
      <c r="IH65" s="188">
        <v>705229.61</v>
      </c>
      <c r="II65" s="188"/>
      <c r="IJ65" s="188"/>
      <c r="IK65" s="188"/>
      <c r="IL65" s="188"/>
      <c r="IN65" s="198">
        <v>6173928.1600000001</v>
      </c>
      <c r="IO65" s="198"/>
      <c r="IP65" s="198"/>
      <c r="IQ65" s="198"/>
    </row>
    <row r="66" spans="1:251" ht="10.15" hidden="1" customHeight="1">
      <c r="A66" s="189">
        <v>1141</v>
      </c>
      <c r="B66" s="189"/>
      <c r="D66" s="190" t="s">
        <v>589</v>
      </c>
      <c r="E66" s="190"/>
      <c r="F66" s="190"/>
      <c r="G66" s="190"/>
      <c r="M66" s="186" t="s">
        <v>590</v>
      </c>
      <c r="N66" s="186"/>
      <c r="O66" s="186"/>
      <c r="P66" s="186"/>
      <c r="T66" s="198">
        <v>271096875.17000002</v>
      </c>
      <c r="U66" s="198"/>
      <c r="W66" s="188">
        <v>0</v>
      </c>
      <c r="X66" s="188"/>
      <c r="Y66" s="188"/>
      <c r="Z66" s="188">
        <v>12363446.699999999</v>
      </c>
      <c r="AA66" s="188"/>
      <c r="AB66" s="188"/>
      <c r="AC66" s="188"/>
      <c r="AD66" s="188"/>
      <c r="AF66" s="198">
        <v>258733428.47</v>
      </c>
      <c r="AG66" s="198"/>
      <c r="AH66" s="198"/>
      <c r="AI66" s="198"/>
      <c r="AK66" s="88"/>
      <c r="AL66" s="88"/>
      <c r="AN66" s="89"/>
      <c r="AO66" s="89"/>
      <c r="AP66" s="89"/>
      <c r="AQ66" s="89"/>
      <c r="AW66" s="90"/>
      <c r="AX66" s="90"/>
      <c r="AY66" s="90"/>
      <c r="AZ66" s="90"/>
      <c r="BD66" s="91"/>
      <c r="BE66" s="91"/>
      <c r="BG66" s="92"/>
      <c r="BH66" s="92"/>
      <c r="BI66" s="92"/>
      <c r="BJ66" s="92"/>
      <c r="BK66" s="92"/>
      <c r="BL66" s="92"/>
      <c r="BM66" s="92"/>
      <c r="BN66" s="92"/>
      <c r="BP66" s="91"/>
      <c r="BQ66" s="91"/>
      <c r="BR66" s="91"/>
      <c r="BS66" s="91"/>
      <c r="BU66" s="189">
        <v>1141</v>
      </c>
      <c r="BV66" s="189"/>
      <c r="BX66" s="190" t="s">
        <v>589</v>
      </c>
      <c r="BY66" s="190"/>
      <c r="BZ66" s="190"/>
      <c r="CA66" s="190"/>
      <c r="CG66" s="186" t="s">
        <v>590</v>
      </c>
      <c r="CH66" s="186"/>
      <c r="CI66" s="186"/>
      <c r="CJ66" s="186"/>
      <c r="CN66" s="198">
        <v>248676877.72</v>
      </c>
      <c r="CO66" s="198"/>
      <c r="CQ66" s="188">
        <v>21230170.559999999</v>
      </c>
      <c r="CR66" s="188"/>
      <c r="CS66" s="188"/>
      <c r="CT66" s="188">
        <v>16454825.890000001</v>
      </c>
      <c r="CU66" s="188"/>
      <c r="CV66" s="188"/>
      <c r="CW66" s="188"/>
      <c r="CX66" s="188"/>
      <c r="CZ66" s="198">
        <v>253452222.38999999</v>
      </c>
      <c r="DA66" s="198"/>
      <c r="DB66" s="198"/>
      <c r="DC66" s="198"/>
      <c r="DE66" s="189">
        <v>1159</v>
      </c>
      <c r="DF66" s="189"/>
      <c r="DH66" s="190" t="s">
        <v>581</v>
      </c>
      <c r="DI66" s="190"/>
      <c r="DJ66" s="190"/>
      <c r="DK66" s="190"/>
      <c r="DQ66" s="186" t="s">
        <v>582</v>
      </c>
      <c r="DR66" s="186"/>
      <c r="DS66" s="186"/>
      <c r="DT66" s="186"/>
      <c r="DX66" s="198">
        <v>20338673.140000001</v>
      </c>
      <c r="DY66" s="198"/>
      <c r="EA66" s="188">
        <v>0</v>
      </c>
      <c r="EB66" s="188"/>
      <c r="EC66" s="188"/>
      <c r="ED66" s="188">
        <v>0</v>
      </c>
      <c r="EE66" s="188"/>
      <c r="EF66" s="188"/>
      <c r="EG66" s="188"/>
      <c r="EH66" s="188"/>
      <c r="EJ66" s="198">
        <v>20338673.140000001</v>
      </c>
      <c r="EK66" s="198"/>
      <c r="EL66" s="198"/>
      <c r="EM66" s="198"/>
      <c r="EO66" s="189">
        <v>1284</v>
      </c>
      <c r="EP66" s="189"/>
      <c r="ER66" s="190" t="s">
        <v>576</v>
      </c>
      <c r="ES66" s="190"/>
      <c r="ET66" s="190"/>
      <c r="EU66" s="190"/>
      <c r="FA66" s="186" t="s">
        <v>573</v>
      </c>
      <c r="FB66" s="186"/>
      <c r="FC66" s="186"/>
      <c r="FD66" s="186"/>
      <c r="FH66" s="198">
        <v>1040787.9</v>
      </c>
      <c r="FI66" s="198"/>
      <c r="FK66" s="188">
        <v>0</v>
      </c>
      <c r="FL66" s="188"/>
      <c r="FM66" s="188"/>
      <c r="FN66" s="188">
        <v>0</v>
      </c>
      <c r="FO66" s="188"/>
      <c r="FP66" s="188"/>
      <c r="FQ66" s="188"/>
      <c r="FR66" s="188"/>
      <c r="FT66" s="198">
        <v>1040787.9</v>
      </c>
      <c r="FU66" s="198"/>
      <c r="FV66" s="198"/>
      <c r="FW66" s="198"/>
      <c r="FY66" s="191">
        <v>1202</v>
      </c>
      <c r="FZ66" s="191"/>
      <c r="GB66" s="192" t="s">
        <v>558</v>
      </c>
      <c r="GC66" s="192"/>
      <c r="GD66" s="192"/>
      <c r="GE66" s="192"/>
      <c r="GH66" s="193" t="s">
        <v>559</v>
      </c>
      <c r="GI66" s="193"/>
      <c r="GJ66" s="193"/>
      <c r="GK66" s="193"/>
      <c r="GL66" s="193"/>
      <c r="GM66" s="193"/>
      <c r="GN66" s="193"/>
      <c r="GO66" s="193"/>
      <c r="GR66" s="205">
        <v>-16566.060000000001</v>
      </c>
      <c r="GS66" s="205"/>
      <c r="GU66" s="195">
        <v>590820.38</v>
      </c>
      <c r="GV66" s="195"/>
      <c r="GW66" s="195"/>
      <c r="GX66" s="195">
        <v>518141</v>
      </c>
      <c r="GY66" s="195"/>
      <c r="GZ66" s="195"/>
      <c r="HA66" s="195"/>
      <c r="HB66" s="195"/>
      <c r="HD66" s="194">
        <v>56113.32</v>
      </c>
      <c r="HE66" s="194"/>
      <c r="HF66" s="194"/>
      <c r="HG66" s="194"/>
      <c r="HI66" s="191">
        <v>1115</v>
      </c>
      <c r="HJ66" s="191"/>
      <c r="HL66" s="192" t="s">
        <v>550</v>
      </c>
      <c r="HM66" s="192"/>
      <c r="HN66" s="192"/>
      <c r="HO66" s="192"/>
      <c r="HR66" s="193" t="s">
        <v>551</v>
      </c>
      <c r="HS66" s="193"/>
      <c r="HT66" s="193"/>
      <c r="HU66" s="193"/>
      <c r="HV66" s="193"/>
      <c r="HW66" s="193"/>
      <c r="HX66" s="193"/>
      <c r="HY66" s="193"/>
      <c r="IB66" s="194">
        <v>10500</v>
      </c>
      <c r="IC66" s="194"/>
      <c r="IE66" s="195">
        <v>0</v>
      </c>
      <c r="IF66" s="195"/>
      <c r="IG66" s="195"/>
      <c r="IH66" s="195">
        <v>1750</v>
      </c>
      <c r="II66" s="195"/>
      <c r="IJ66" s="195"/>
      <c r="IK66" s="195"/>
      <c r="IL66" s="195"/>
      <c r="IN66" s="194">
        <v>8750</v>
      </c>
      <c r="IO66" s="194"/>
      <c r="IP66" s="194"/>
      <c r="IQ66" s="194"/>
    </row>
    <row r="67" spans="1:251" ht="10.15" hidden="1" customHeight="1">
      <c r="A67" s="88"/>
      <c r="B67" s="88"/>
      <c r="D67" s="89"/>
      <c r="E67" s="89"/>
      <c r="F67" s="89"/>
      <c r="G67" s="89"/>
      <c r="M67" s="90"/>
      <c r="N67" s="90"/>
      <c r="O67" s="90"/>
      <c r="P67" s="90"/>
      <c r="T67" s="91"/>
      <c r="U67" s="91"/>
      <c r="W67" s="92"/>
      <c r="X67" s="92"/>
      <c r="Y67" s="92"/>
      <c r="Z67" s="92"/>
      <c r="AA67" s="92"/>
      <c r="AB67" s="92"/>
      <c r="AC67" s="92"/>
      <c r="AD67" s="92"/>
      <c r="AF67" s="91"/>
      <c r="AG67" s="91"/>
      <c r="AH67" s="91"/>
      <c r="AI67" s="91"/>
      <c r="AK67" s="88"/>
      <c r="AL67" s="88"/>
      <c r="AN67" s="89"/>
      <c r="AO67" s="89"/>
      <c r="AP67" s="89"/>
      <c r="AQ67" s="89"/>
      <c r="AW67" s="90"/>
      <c r="AX67" s="90"/>
      <c r="AY67" s="90"/>
      <c r="AZ67" s="90"/>
      <c r="BD67" s="91"/>
      <c r="BE67" s="91"/>
      <c r="BG67" s="92"/>
      <c r="BH67" s="92"/>
      <c r="BI67" s="92"/>
      <c r="BJ67" s="92"/>
      <c r="BK67" s="92"/>
      <c r="BL67" s="92"/>
      <c r="BM67" s="92"/>
      <c r="BN67" s="92"/>
      <c r="BP67" s="91"/>
      <c r="BQ67" s="91"/>
      <c r="BR67" s="91"/>
      <c r="BS67" s="91"/>
      <c r="BU67" s="88"/>
      <c r="BV67" s="88"/>
      <c r="BX67" s="89"/>
      <c r="BY67" s="89"/>
      <c r="BZ67" s="89"/>
      <c r="CA67" s="89"/>
      <c r="CG67" s="90"/>
      <c r="CH67" s="90"/>
      <c r="CI67" s="90"/>
      <c r="CJ67" s="90"/>
      <c r="CN67" s="91"/>
      <c r="CO67" s="91"/>
      <c r="CQ67" s="92"/>
      <c r="CR67" s="92"/>
      <c r="CS67" s="92"/>
      <c r="CT67" s="92"/>
      <c r="CU67" s="92"/>
      <c r="CV67" s="92"/>
      <c r="CW67" s="92"/>
      <c r="CX67" s="92"/>
      <c r="CZ67" s="91"/>
      <c r="DA67" s="91"/>
      <c r="DB67" s="91"/>
      <c r="DC67" s="91"/>
      <c r="DE67" s="191">
        <v>1302</v>
      </c>
      <c r="DF67" s="191"/>
      <c r="DH67" s="192" t="s">
        <v>583</v>
      </c>
      <c r="DI67" s="192"/>
      <c r="DJ67" s="192"/>
      <c r="DK67" s="192"/>
      <c r="DP67" s="193" t="s">
        <v>584</v>
      </c>
      <c r="DQ67" s="193"/>
      <c r="DR67" s="193"/>
      <c r="DS67" s="193"/>
      <c r="DT67" s="193"/>
      <c r="DX67" s="194">
        <v>3097853.06</v>
      </c>
      <c r="DY67" s="194"/>
      <c r="EA67" s="195">
        <v>0</v>
      </c>
      <c r="EB67" s="195"/>
      <c r="EC67" s="195"/>
      <c r="ED67" s="195">
        <v>0</v>
      </c>
      <c r="EE67" s="195"/>
      <c r="EF67" s="195"/>
      <c r="EG67" s="195"/>
      <c r="EH67" s="195"/>
      <c r="EJ67" s="194">
        <v>3097853.06</v>
      </c>
      <c r="EK67" s="194"/>
      <c r="EL67" s="194"/>
      <c r="EM67" s="194"/>
      <c r="EO67" s="191">
        <v>1285</v>
      </c>
      <c r="EP67" s="191"/>
      <c r="ER67" s="192" t="s">
        <v>577</v>
      </c>
      <c r="ES67" s="192"/>
      <c r="ET67" s="192"/>
      <c r="EU67" s="192"/>
      <c r="EY67" s="193" t="s">
        <v>578</v>
      </c>
      <c r="EZ67" s="193"/>
      <c r="FA67" s="193"/>
      <c r="FB67" s="193"/>
      <c r="FC67" s="193"/>
      <c r="FD67" s="193"/>
      <c r="FE67" s="193"/>
      <c r="FH67" s="194">
        <v>261887872.69999999</v>
      </c>
      <c r="FI67" s="194"/>
      <c r="FK67" s="195">
        <v>0</v>
      </c>
      <c r="FL67" s="195"/>
      <c r="FM67" s="195"/>
      <c r="FN67" s="195">
        <v>15000875.890000001</v>
      </c>
      <c r="FO67" s="195"/>
      <c r="FP67" s="195"/>
      <c r="FQ67" s="195"/>
      <c r="FR67" s="195"/>
      <c r="FT67" s="194">
        <v>246886996.81</v>
      </c>
      <c r="FU67" s="194"/>
      <c r="FV67" s="194"/>
      <c r="FW67" s="194"/>
      <c r="FY67" s="191">
        <v>1205</v>
      </c>
      <c r="FZ67" s="191"/>
      <c r="GB67" s="192" t="s">
        <v>560</v>
      </c>
      <c r="GC67" s="192"/>
      <c r="GD67" s="192"/>
      <c r="GE67" s="192"/>
      <c r="GI67" s="193" t="s">
        <v>561</v>
      </c>
      <c r="GJ67" s="193"/>
      <c r="GK67" s="193"/>
      <c r="GL67" s="193"/>
      <c r="GM67" s="193"/>
      <c r="GN67" s="193"/>
      <c r="GO67" s="193"/>
      <c r="GR67" s="205">
        <v>-16566.060000000001</v>
      </c>
      <c r="GS67" s="205"/>
      <c r="GU67" s="195">
        <v>590820.38</v>
      </c>
      <c r="GV67" s="195"/>
      <c r="GW67" s="195"/>
      <c r="GX67" s="195">
        <v>518141</v>
      </c>
      <c r="GY67" s="195"/>
      <c r="GZ67" s="195"/>
      <c r="HA67" s="195"/>
      <c r="HB67" s="195"/>
      <c r="HD67" s="194">
        <v>56113.32</v>
      </c>
      <c r="HE67" s="194"/>
      <c r="HF67" s="194"/>
      <c r="HG67" s="194"/>
      <c r="HI67" s="191">
        <v>1120</v>
      </c>
      <c r="HJ67" s="191"/>
      <c r="HL67" s="192" t="s">
        <v>552</v>
      </c>
      <c r="HM67" s="192"/>
      <c r="HN67" s="192"/>
      <c r="HO67" s="192"/>
      <c r="HS67" s="193" t="s">
        <v>553</v>
      </c>
      <c r="HT67" s="193"/>
      <c r="HU67" s="193"/>
      <c r="HV67" s="193"/>
      <c r="HW67" s="193"/>
      <c r="HX67" s="193"/>
      <c r="HY67" s="193"/>
      <c r="IB67" s="194">
        <v>10500</v>
      </c>
      <c r="IC67" s="194"/>
      <c r="IE67" s="195">
        <v>0</v>
      </c>
      <c r="IF67" s="195"/>
      <c r="IG67" s="195"/>
      <c r="IH67" s="195">
        <v>1750</v>
      </c>
      <c r="II67" s="195"/>
      <c r="IJ67" s="195"/>
      <c r="IK67" s="195"/>
      <c r="IL67" s="195"/>
      <c r="IN67" s="194">
        <v>8750</v>
      </c>
      <c r="IO67" s="194"/>
      <c r="IP67" s="194"/>
      <c r="IQ67" s="194"/>
    </row>
    <row r="68" spans="1:251" ht="10.15" hidden="1" customHeight="1">
      <c r="A68" s="88"/>
      <c r="B68" s="88"/>
      <c r="D68" s="89"/>
      <c r="E68" s="89"/>
      <c r="F68" s="89"/>
      <c r="G68" s="89"/>
      <c r="M68" s="90"/>
      <c r="N68" s="90"/>
      <c r="O68" s="90"/>
      <c r="P68" s="90"/>
      <c r="T68" s="91"/>
      <c r="U68" s="91"/>
      <c r="W68" s="92"/>
      <c r="X68" s="92"/>
      <c r="Y68" s="92"/>
      <c r="Z68" s="92"/>
      <c r="AA68" s="92"/>
      <c r="AB68" s="92"/>
      <c r="AC68" s="92"/>
      <c r="AD68" s="92"/>
      <c r="AF68" s="91"/>
      <c r="AG68" s="91"/>
      <c r="AH68" s="91"/>
      <c r="AI68" s="91"/>
      <c r="AK68" s="88"/>
      <c r="AL68" s="88"/>
      <c r="AN68" s="89"/>
      <c r="AO68" s="89"/>
      <c r="AP68" s="89"/>
      <c r="AQ68" s="89"/>
      <c r="AW68" s="90"/>
      <c r="AX68" s="90"/>
      <c r="AY68" s="90"/>
      <c r="AZ68" s="90"/>
      <c r="BD68" s="91"/>
      <c r="BE68" s="91"/>
      <c r="BG68" s="92"/>
      <c r="BH68" s="92"/>
      <c r="BI68" s="92"/>
      <c r="BJ68" s="92"/>
      <c r="BK68" s="92"/>
      <c r="BL68" s="92"/>
      <c r="BM68" s="92"/>
      <c r="BN68" s="92"/>
      <c r="BP68" s="91"/>
      <c r="BQ68" s="91"/>
      <c r="BR68" s="91"/>
      <c r="BS68" s="91"/>
      <c r="BU68" s="88"/>
      <c r="BV68" s="88"/>
      <c r="BX68" s="89"/>
      <c r="BY68" s="89"/>
      <c r="BZ68" s="89"/>
      <c r="CA68" s="89"/>
      <c r="CG68" s="90"/>
      <c r="CH68" s="90"/>
      <c r="CI68" s="90"/>
      <c r="CJ68" s="90"/>
      <c r="CN68" s="91"/>
      <c r="CO68" s="91"/>
      <c r="CQ68" s="92"/>
      <c r="CR68" s="92"/>
      <c r="CS68" s="92"/>
      <c r="CT68" s="92"/>
      <c r="CU68" s="92"/>
      <c r="CV68" s="92"/>
      <c r="CW68" s="92"/>
      <c r="CX68" s="92"/>
      <c r="CZ68" s="91"/>
      <c r="DA68" s="91"/>
      <c r="DB68" s="91"/>
      <c r="DC68" s="91"/>
      <c r="DE68" s="189">
        <v>1158</v>
      </c>
      <c r="DF68" s="189"/>
      <c r="DH68" s="190" t="s">
        <v>585</v>
      </c>
      <c r="DI68" s="190"/>
      <c r="DJ68" s="190"/>
      <c r="DK68" s="190"/>
      <c r="DQ68" s="186" t="s">
        <v>586</v>
      </c>
      <c r="DR68" s="186"/>
      <c r="DS68" s="186"/>
      <c r="DT68" s="186"/>
      <c r="DX68" s="198">
        <v>3097853.06</v>
      </c>
      <c r="DY68" s="198"/>
      <c r="EA68" s="188">
        <v>0</v>
      </c>
      <c r="EB68" s="188"/>
      <c r="EC68" s="188"/>
      <c r="ED68" s="188">
        <v>0</v>
      </c>
      <c r="EE68" s="188"/>
      <c r="EF68" s="188"/>
      <c r="EG68" s="188"/>
      <c r="EH68" s="188"/>
      <c r="EJ68" s="198">
        <v>3097853.06</v>
      </c>
      <c r="EK68" s="198"/>
      <c r="EL68" s="198"/>
      <c r="EM68" s="198"/>
      <c r="EO68" s="191">
        <v>1286</v>
      </c>
      <c r="EP68" s="191"/>
      <c r="ER68" s="192" t="s">
        <v>579</v>
      </c>
      <c r="ES68" s="192"/>
      <c r="ET68" s="192"/>
      <c r="EU68" s="192"/>
      <c r="EZ68" s="193" t="s">
        <v>580</v>
      </c>
      <c r="FA68" s="193"/>
      <c r="FB68" s="193"/>
      <c r="FC68" s="193"/>
      <c r="FD68" s="193"/>
      <c r="FH68" s="194">
        <v>20338673.140000001</v>
      </c>
      <c r="FI68" s="194"/>
      <c r="FK68" s="195">
        <v>0</v>
      </c>
      <c r="FL68" s="195"/>
      <c r="FM68" s="195"/>
      <c r="FN68" s="195">
        <v>0</v>
      </c>
      <c r="FO68" s="195"/>
      <c r="FP68" s="195"/>
      <c r="FQ68" s="195"/>
      <c r="FR68" s="195"/>
      <c r="FT68" s="194">
        <v>20338673.140000001</v>
      </c>
      <c r="FU68" s="194"/>
      <c r="FV68" s="194"/>
      <c r="FW68" s="194"/>
      <c r="FY68" s="191">
        <v>1206</v>
      </c>
      <c r="FZ68" s="191"/>
      <c r="GB68" s="192" t="s">
        <v>562</v>
      </c>
      <c r="GC68" s="192"/>
      <c r="GD68" s="192"/>
      <c r="GE68" s="192"/>
      <c r="GJ68" s="193" t="s">
        <v>563</v>
      </c>
      <c r="GK68" s="193"/>
      <c r="GL68" s="193"/>
      <c r="GM68" s="193"/>
      <c r="GN68" s="193"/>
      <c r="GR68" s="205">
        <v>-16566.060000000001</v>
      </c>
      <c r="GS68" s="205"/>
      <c r="GU68" s="195">
        <v>590820.38</v>
      </c>
      <c r="GV68" s="195"/>
      <c r="GW68" s="195"/>
      <c r="GX68" s="195">
        <v>518141</v>
      </c>
      <c r="GY68" s="195"/>
      <c r="GZ68" s="195"/>
      <c r="HA68" s="195"/>
      <c r="HB68" s="195"/>
      <c r="HD68" s="194">
        <v>56113.32</v>
      </c>
      <c r="HE68" s="194"/>
      <c r="HF68" s="194"/>
      <c r="HG68" s="194"/>
      <c r="HI68" s="189">
        <v>1122</v>
      </c>
      <c r="HJ68" s="189"/>
      <c r="HL68" s="190" t="s">
        <v>554</v>
      </c>
      <c r="HM68" s="190"/>
      <c r="HN68" s="190"/>
      <c r="HO68" s="190"/>
      <c r="HU68" s="186" t="s">
        <v>555</v>
      </c>
      <c r="HV68" s="186"/>
      <c r="HW68" s="186"/>
      <c r="HX68" s="186"/>
      <c r="IB68" s="198">
        <v>10500</v>
      </c>
      <c r="IC68" s="198"/>
      <c r="IE68" s="188">
        <v>0</v>
      </c>
      <c r="IF68" s="188"/>
      <c r="IG68" s="188"/>
      <c r="IH68" s="188">
        <v>1750</v>
      </c>
      <c r="II68" s="188"/>
      <c r="IJ68" s="188"/>
      <c r="IK68" s="188"/>
      <c r="IL68" s="188"/>
      <c r="IN68" s="198">
        <v>8750</v>
      </c>
      <c r="IO68" s="198"/>
      <c r="IP68" s="198"/>
      <c r="IQ68" s="198"/>
    </row>
    <row r="69" spans="1:251" ht="10.15" hidden="1" customHeight="1">
      <c r="A69" s="88"/>
      <c r="B69" s="88"/>
      <c r="D69" s="89"/>
      <c r="E69" s="89"/>
      <c r="F69" s="89"/>
      <c r="G69" s="89"/>
      <c r="M69" s="90"/>
      <c r="N69" s="90"/>
      <c r="O69" s="90"/>
      <c r="P69" s="90"/>
      <c r="T69" s="91"/>
      <c r="U69" s="91"/>
      <c r="W69" s="92"/>
      <c r="X69" s="92"/>
      <c r="Y69" s="92"/>
      <c r="Z69" s="92"/>
      <c r="AA69" s="92"/>
      <c r="AB69" s="92"/>
      <c r="AC69" s="92"/>
      <c r="AD69" s="92"/>
      <c r="AF69" s="91"/>
      <c r="AG69" s="91"/>
      <c r="AH69" s="91"/>
      <c r="AI69" s="91"/>
      <c r="AK69" s="88"/>
      <c r="AL69" s="88"/>
      <c r="AN69" s="89"/>
      <c r="AO69" s="89"/>
      <c r="AP69" s="89"/>
      <c r="AQ69" s="89"/>
      <c r="AW69" s="90"/>
      <c r="AX69" s="90"/>
      <c r="AY69" s="90"/>
      <c r="AZ69" s="90"/>
      <c r="BD69" s="91"/>
      <c r="BE69" s="91"/>
      <c r="BG69" s="92"/>
      <c r="BH69" s="92"/>
      <c r="BI69" s="92"/>
      <c r="BJ69" s="92"/>
      <c r="BK69" s="92"/>
      <c r="BL69" s="92"/>
      <c r="BM69" s="92"/>
      <c r="BN69" s="92"/>
      <c r="BP69" s="91"/>
      <c r="BQ69" s="91"/>
      <c r="BR69" s="91"/>
      <c r="BS69" s="91"/>
      <c r="BU69" s="88"/>
      <c r="BV69" s="88"/>
      <c r="BX69" s="89"/>
      <c r="BY69" s="89"/>
      <c r="BZ69" s="89"/>
      <c r="CA69" s="89"/>
      <c r="CG69" s="90"/>
      <c r="CH69" s="90"/>
      <c r="CI69" s="90"/>
      <c r="CJ69" s="90"/>
      <c r="CN69" s="91"/>
      <c r="CO69" s="91"/>
      <c r="CQ69" s="92"/>
      <c r="CR69" s="92"/>
      <c r="CS69" s="92"/>
      <c r="CT69" s="92"/>
      <c r="CU69" s="92"/>
      <c r="CV69" s="92"/>
      <c r="CW69" s="92"/>
      <c r="CX69" s="92"/>
      <c r="CZ69" s="91"/>
      <c r="DA69" s="91"/>
      <c r="DB69" s="91"/>
      <c r="DC69" s="91"/>
      <c r="DE69" s="191">
        <v>1318</v>
      </c>
      <c r="DF69" s="191"/>
      <c r="DH69" s="192" t="s">
        <v>587</v>
      </c>
      <c r="DI69" s="192"/>
      <c r="DJ69" s="192"/>
      <c r="DK69" s="192"/>
      <c r="DP69" s="193" t="s">
        <v>588</v>
      </c>
      <c r="DQ69" s="193"/>
      <c r="DR69" s="193"/>
      <c r="DS69" s="193"/>
      <c r="DT69" s="193"/>
      <c r="DX69" s="194">
        <v>253452222.38999999</v>
      </c>
      <c r="DY69" s="194"/>
      <c r="EA69" s="195">
        <v>0</v>
      </c>
      <c r="EB69" s="195"/>
      <c r="EC69" s="195"/>
      <c r="ED69" s="195">
        <v>15000875.890000001</v>
      </c>
      <c r="EE69" s="195"/>
      <c r="EF69" s="195"/>
      <c r="EG69" s="195"/>
      <c r="EH69" s="195"/>
      <c r="EJ69" s="194">
        <v>238451346.5</v>
      </c>
      <c r="EK69" s="194"/>
      <c r="EL69" s="194"/>
      <c r="EM69" s="194"/>
      <c r="EO69" s="189">
        <v>1159</v>
      </c>
      <c r="EP69" s="189"/>
      <c r="ER69" s="190" t="s">
        <v>581</v>
      </c>
      <c r="ES69" s="190"/>
      <c r="ET69" s="190"/>
      <c r="EU69" s="190"/>
      <c r="FA69" s="186" t="s">
        <v>582</v>
      </c>
      <c r="FB69" s="186"/>
      <c r="FC69" s="186"/>
      <c r="FD69" s="186"/>
      <c r="FH69" s="198">
        <v>20338673.140000001</v>
      </c>
      <c r="FI69" s="198"/>
      <c r="FK69" s="188">
        <v>0</v>
      </c>
      <c r="FL69" s="188"/>
      <c r="FM69" s="188"/>
      <c r="FN69" s="188">
        <v>0</v>
      </c>
      <c r="FO69" s="188"/>
      <c r="FP69" s="188"/>
      <c r="FQ69" s="188"/>
      <c r="FR69" s="188"/>
      <c r="FT69" s="198">
        <v>20338673.140000001</v>
      </c>
      <c r="FU69" s="198"/>
      <c r="FV69" s="198"/>
      <c r="FW69" s="198"/>
      <c r="FY69" s="189">
        <v>40589</v>
      </c>
      <c r="FZ69" s="189"/>
      <c r="GB69" s="190" t="s">
        <v>564</v>
      </c>
      <c r="GC69" s="190"/>
      <c r="GD69" s="190"/>
      <c r="GE69" s="190"/>
      <c r="GK69" s="186" t="s">
        <v>565</v>
      </c>
      <c r="GL69" s="186"/>
      <c r="GM69" s="186"/>
      <c r="GN69" s="186"/>
      <c r="GR69" s="204">
        <v>-40451.06</v>
      </c>
      <c r="GS69" s="204"/>
      <c r="GU69" s="188">
        <v>511420.1</v>
      </c>
      <c r="GV69" s="188"/>
      <c r="GW69" s="188"/>
      <c r="GX69" s="188">
        <v>518141</v>
      </c>
      <c r="GY69" s="188"/>
      <c r="GZ69" s="188"/>
      <c r="HA69" s="188"/>
      <c r="HB69" s="188"/>
      <c r="HD69" s="204">
        <v>-47171.96</v>
      </c>
      <c r="HE69" s="204"/>
      <c r="HF69" s="204"/>
      <c r="HG69" s="204"/>
      <c r="HI69" s="191">
        <v>1201</v>
      </c>
      <c r="HJ69" s="191"/>
      <c r="HL69" s="192" t="s">
        <v>556</v>
      </c>
      <c r="HM69" s="192"/>
      <c r="HN69" s="192"/>
      <c r="HO69" s="192"/>
      <c r="HQ69" s="193" t="s">
        <v>557</v>
      </c>
      <c r="HR69" s="193"/>
      <c r="HS69" s="193"/>
      <c r="HT69" s="193"/>
      <c r="HU69" s="193"/>
      <c r="HV69" s="193"/>
      <c r="HW69" s="193"/>
      <c r="HX69" s="193"/>
      <c r="HY69" s="193"/>
      <c r="HZ69" s="193"/>
      <c r="IB69" s="194">
        <v>56113.32</v>
      </c>
      <c r="IC69" s="194"/>
      <c r="IE69" s="195">
        <v>1232000</v>
      </c>
      <c r="IF69" s="195"/>
      <c r="IG69" s="195"/>
      <c r="IH69" s="195">
        <v>1118892.47</v>
      </c>
      <c r="II69" s="195"/>
      <c r="IJ69" s="195"/>
      <c r="IK69" s="195"/>
      <c r="IL69" s="195"/>
      <c r="IN69" s="194">
        <v>169220.85</v>
      </c>
      <c r="IO69" s="194"/>
      <c r="IP69" s="194"/>
      <c r="IQ69" s="194"/>
    </row>
    <row r="70" spans="1:251" ht="10.15" hidden="1" customHeight="1">
      <c r="A70" s="88"/>
      <c r="B70" s="88"/>
      <c r="D70" s="89"/>
      <c r="E70" s="89"/>
      <c r="F70" s="89"/>
      <c r="G70" s="89"/>
      <c r="M70" s="90"/>
      <c r="N70" s="90"/>
      <c r="O70" s="90"/>
      <c r="P70" s="90"/>
      <c r="T70" s="91"/>
      <c r="U70" s="91"/>
      <c r="W70" s="92"/>
      <c r="X70" s="92"/>
      <c r="Y70" s="92"/>
      <c r="Z70" s="92"/>
      <c r="AA70" s="92"/>
      <c r="AB70" s="92"/>
      <c r="AC70" s="92"/>
      <c r="AD70" s="92"/>
      <c r="AF70" s="91"/>
      <c r="AG70" s="91"/>
      <c r="AH70" s="91"/>
      <c r="AI70" s="91"/>
      <c r="AK70" s="88"/>
      <c r="AL70" s="88"/>
      <c r="AN70" s="89"/>
      <c r="AO70" s="89"/>
      <c r="AP70" s="89"/>
      <c r="AQ70" s="89"/>
      <c r="AW70" s="90"/>
      <c r="AX70" s="90"/>
      <c r="AY70" s="90"/>
      <c r="AZ70" s="90"/>
      <c r="BD70" s="91"/>
      <c r="BE70" s="91"/>
      <c r="BG70" s="92"/>
      <c r="BH70" s="92"/>
      <c r="BI70" s="92"/>
      <c r="BJ70" s="92"/>
      <c r="BK70" s="92"/>
      <c r="BL70" s="92"/>
      <c r="BM70" s="92"/>
      <c r="BN70" s="92"/>
      <c r="BP70" s="91"/>
      <c r="BQ70" s="91"/>
      <c r="BR70" s="91"/>
      <c r="BS70" s="91"/>
      <c r="BU70" s="88"/>
      <c r="BV70" s="88"/>
      <c r="BX70" s="89"/>
      <c r="BY70" s="89"/>
      <c r="BZ70" s="89"/>
      <c r="CA70" s="89"/>
      <c r="CG70" s="90"/>
      <c r="CH70" s="90"/>
      <c r="CI70" s="90"/>
      <c r="CJ70" s="90"/>
      <c r="CN70" s="91"/>
      <c r="CO70" s="91"/>
      <c r="CQ70" s="92"/>
      <c r="CR70" s="92"/>
      <c r="CS70" s="92"/>
      <c r="CT70" s="92"/>
      <c r="CU70" s="92"/>
      <c r="CV70" s="92"/>
      <c r="CW70" s="92"/>
      <c r="CX70" s="92"/>
      <c r="CZ70" s="91"/>
      <c r="DA70" s="91"/>
      <c r="DB70" s="91"/>
      <c r="DC70" s="91"/>
      <c r="DE70" s="189">
        <v>1141</v>
      </c>
      <c r="DF70" s="189"/>
      <c r="DH70" s="190" t="s">
        <v>589</v>
      </c>
      <c r="DI70" s="190"/>
      <c r="DJ70" s="190"/>
      <c r="DK70" s="190"/>
      <c r="DQ70" s="186" t="s">
        <v>590</v>
      </c>
      <c r="DR70" s="186"/>
      <c r="DS70" s="186"/>
      <c r="DT70" s="186"/>
      <c r="DX70" s="198">
        <v>253452222.38999999</v>
      </c>
      <c r="DY70" s="198"/>
      <c r="EA70" s="188">
        <v>0</v>
      </c>
      <c r="EB70" s="188"/>
      <c r="EC70" s="188"/>
      <c r="ED70" s="188">
        <v>15000875.890000001</v>
      </c>
      <c r="EE70" s="188"/>
      <c r="EF70" s="188"/>
      <c r="EG70" s="188"/>
      <c r="EH70" s="188"/>
      <c r="EJ70" s="198">
        <v>238451346.5</v>
      </c>
      <c r="EK70" s="198"/>
      <c r="EL70" s="198"/>
      <c r="EM70" s="198"/>
      <c r="EO70" s="191">
        <v>1302</v>
      </c>
      <c r="EP70" s="191"/>
      <c r="ER70" s="192" t="s">
        <v>583</v>
      </c>
      <c r="ES70" s="192"/>
      <c r="ET70" s="192"/>
      <c r="EU70" s="192"/>
      <c r="EZ70" s="193" t="s">
        <v>584</v>
      </c>
      <c r="FA70" s="193"/>
      <c r="FB70" s="193"/>
      <c r="FC70" s="193"/>
      <c r="FD70" s="193"/>
      <c r="FH70" s="194">
        <v>3097853.06</v>
      </c>
      <c r="FI70" s="194"/>
      <c r="FK70" s="195">
        <v>0</v>
      </c>
      <c r="FL70" s="195"/>
      <c r="FM70" s="195"/>
      <c r="FN70" s="195">
        <v>0</v>
      </c>
      <c r="FO70" s="195"/>
      <c r="FP70" s="195"/>
      <c r="FQ70" s="195"/>
      <c r="FR70" s="195"/>
      <c r="FT70" s="194">
        <v>3097853.06</v>
      </c>
      <c r="FU70" s="194"/>
      <c r="FV70" s="194"/>
      <c r="FW70" s="194"/>
      <c r="FY70" s="189">
        <v>40593</v>
      </c>
      <c r="FZ70" s="189"/>
      <c r="GB70" s="190" t="s">
        <v>591</v>
      </c>
      <c r="GC70" s="190"/>
      <c r="GD70" s="190"/>
      <c r="GE70" s="190"/>
      <c r="GK70" s="186" t="s">
        <v>592</v>
      </c>
      <c r="GL70" s="186"/>
      <c r="GM70" s="186"/>
      <c r="GN70" s="186"/>
      <c r="GR70" s="198">
        <v>0</v>
      </c>
      <c r="GS70" s="198"/>
      <c r="GU70" s="188">
        <v>79400.28</v>
      </c>
      <c r="GV70" s="188"/>
      <c r="GW70" s="188"/>
      <c r="GX70" s="188">
        <v>0</v>
      </c>
      <c r="GY70" s="188"/>
      <c r="GZ70" s="188"/>
      <c r="HA70" s="188"/>
      <c r="HB70" s="188"/>
      <c r="HD70" s="198">
        <v>79400.28</v>
      </c>
      <c r="HE70" s="198"/>
      <c r="HF70" s="198"/>
      <c r="HG70" s="198"/>
      <c r="HI70" s="191">
        <v>1202</v>
      </c>
      <c r="HJ70" s="191"/>
      <c r="HL70" s="192" t="s">
        <v>558</v>
      </c>
      <c r="HM70" s="192"/>
      <c r="HN70" s="192"/>
      <c r="HO70" s="192"/>
      <c r="HR70" s="193" t="s">
        <v>559</v>
      </c>
      <c r="HS70" s="193"/>
      <c r="HT70" s="193"/>
      <c r="HU70" s="193"/>
      <c r="HV70" s="193"/>
      <c r="HW70" s="193"/>
      <c r="HX70" s="193"/>
      <c r="HY70" s="193"/>
      <c r="IB70" s="194">
        <v>56113.32</v>
      </c>
      <c r="IC70" s="194"/>
      <c r="IE70" s="195">
        <v>1232000</v>
      </c>
      <c r="IF70" s="195"/>
      <c r="IG70" s="195"/>
      <c r="IH70" s="195">
        <v>1118892.47</v>
      </c>
      <c r="II70" s="195"/>
      <c r="IJ70" s="195"/>
      <c r="IK70" s="195"/>
      <c r="IL70" s="195"/>
      <c r="IN70" s="194">
        <v>169220.85</v>
      </c>
      <c r="IO70" s="194"/>
      <c r="IP70" s="194"/>
      <c r="IQ70" s="194"/>
    </row>
    <row r="71" spans="1:251" ht="10.15" hidden="1" customHeight="1">
      <c r="A71" s="88"/>
      <c r="B71" s="88"/>
      <c r="D71" s="89"/>
      <c r="E71" s="89"/>
      <c r="F71" s="89"/>
      <c r="G71" s="89"/>
      <c r="M71" s="90"/>
      <c r="N71" s="90"/>
      <c r="O71" s="90"/>
      <c r="P71" s="90"/>
      <c r="T71" s="91"/>
      <c r="U71" s="91"/>
      <c r="W71" s="92"/>
      <c r="X71" s="92"/>
      <c r="Y71" s="92"/>
      <c r="Z71" s="92"/>
      <c r="AA71" s="92"/>
      <c r="AB71" s="92"/>
      <c r="AC71" s="92"/>
      <c r="AD71" s="92"/>
      <c r="AF71" s="91"/>
      <c r="AG71" s="91"/>
      <c r="AH71" s="91"/>
      <c r="AI71" s="91"/>
      <c r="AK71" s="88"/>
      <c r="AL71" s="88"/>
      <c r="AN71" s="89"/>
      <c r="AO71" s="89"/>
      <c r="AP71" s="89"/>
      <c r="AQ71" s="89"/>
      <c r="AW71" s="90"/>
      <c r="AX71" s="90"/>
      <c r="AY71" s="90"/>
      <c r="AZ71" s="90"/>
      <c r="BD71" s="91"/>
      <c r="BE71" s="91"/>
      <c r="BG71" s="92"/>
      <c r="BH71" s="92"/>
      <c r="BI71" s="92"/>
      <c r="BJ71" s="92"/>
      <c r="BK71" s="92"/>
      <c r="BL71" s="92"/>
      <c r="BM71" s="92"/>
      <c r="BN71" s="92"/>
      <c r="BP71" s="91"/>
      <c r="BQ71" s="91"/>
      <c r="BR71" s="91"/>
      <c r="BS71" s="91"/>
      <c r="BU71" s="88"/>
      <c r="BV71" s="88"/>
      <c r="BX71" s="89"/>
      <c r="BY71" s="89"/>
      <c r="BZ71" s="89"/>
      <c r="CA71" s="89"/>
      <c r="CG71" s="90"/>
      <c r="CH71" s="90"/>
      <c r="CI71" s="90"/>
      <c r="CJ71" s="90"/>
      <c r="CN71" s="91"/>
      <c r="CO71" s="91"/>
      <c r="CQ71" s="92"/>
      <c r="CR71" s="92"/>
      <c r="CS71" s="92"/>
      <c r="CT71" s="92"/>
      <c r="CU71" s="92"/>
      <c r="CV71" s="92"/>
      <c r="CW71" s="92"/>
      <c r="CX71" s="92"/>
      <c r="CZ71" s="91"/>
      <c r="DA71" s="91"/>
      <c r="DB71" s="91"/>
      <c r="DC71" s="91"/>
      <c r="DE71" s="88"/>
      <c r="DF71" s="88"/>
      <c r="DH71" s="89"/>
      <c r="DI71" s="89"/>
      <c r="DJ71" s="89"/>
      <c r="DK71" s="89"/>
      <c r="DQ71" s="90"/>
      <c r="DR71" s="90"/>
      <c r="DS71" s="90"/>
      <c r="DT71" s="90"/>
      <c r="DX71" s="91"/>
      <c r="DY71" s="91"/>
      <c r="EA71" s="92"/>
      <c r="EB71" s="92"/>
      <c r="EC71" s="92"/>
      <c r="ED71" s="92"/>
      <c r="EE71" s="92"/>
      <c r="EF71" s="92"/>
      <c r="EG71" s="92"/>
      <c r="EH71" s="92"/>
      <c r="EJ71" s="91"/>
      <c r="EK71" s="91"/>
      <c r="EL71" s="91"/>
      <c r="EM71" s="91"/>
      <c r="EO71" s="189">
        <v>1158</v>
      </c>
      <c r="EP71" s="189"/>
      <c r="ER71" s="190" t="s">
        <v>585</v>
      </c>
      <c r="ES71" s="190"/>
      <c r="ET71" s="190"/>
      <c r="EU71" s="190"/>
      <c r="FA71" s="186" t="s">
        <v>586</v>
      </c>
      <c r="FB71" s="186"/>
      <c r="FC71" s="186"/>
      <c r="FD71" s="186"/>
      <c r="FH71" s="198">
        <v>3097853.06</v>
      </c>
      <c r="FI71" s="198"/>
      <c r="FK71" s="188">
        <v>0</v>
      </c>
      <c r="FL71" s="188"/>
      <c r="FM71" s="188"/>
      <c r="FN71" s="188">
        <v>0</v>
      </c>
      <c r="FO71" s="188"/>
      <c r="FP71" s="188"/>
      <c r="FQ71" s="188"/>
      <c r="FR71" s="188"/>
      <c r="FT71" s="198">
        <v>3097853.06</v>
      </c>
      <c r="FU71" s="198"/>
      <c r="FV71" s="198"/>
      <c r="FW71" s="198"/>
      <c r="FY71" s="189">
        <v>40595</v>
      </c>
      <c r="FZ71" s="189"/>
      <c r="GB71" s="190" t="s">
        <v>569</v>
      </c>
      <c r="GC71" s="190"/>
      <c r="GD71" s="190"/>
      <c r="GE71" s="190"/>
      <c r="GK71" s="186" t="s">
        <v>570</v>
      </c>
      <c r="GL71" s="186"/>
      <c r="GM71" s="186"/>
      <c r="GN71" s="186"/>
      <c r="GR71" s="198">
        <v>23885</v>
      </c>
      <c r="GS71" s="198"/>
      <c r="GU71" s="188">
        <v>0</v>
      </c>
      <c r="GV71" s="188"/>
      <c r="GW71" s="188"/>
      <c r="GX71" s="188">
        <v>0</v>
      </c>
      <c r="GY71" s="188"/>
      <c r="GZ71" s="188"/>
      <c r="HA71" s="188"/>
      <c r="HB71" s="188"/>
      <c r="HD71" s="198">
        <v>23885</v>
      </c>
      <c r="HE71" s="198"/>
      <c r="HF71" s="198"/>
      <c r="HG71" s="198"/>
      <c r="HI71" s="191">
        <v>1205</v>
      </c>
      <c r="HJ71" s="191"/>
      <c r="HL71" s="192" t="s">
        <v>560</v>
      </c>
      <c r="HM71" s="192"/>
      <c r="HN71" s="192"/>
      <c r="HO71" s="192"/>
      <c r="HS71" s="193" t="s">
        <v>561</v>
      </c>
      <c r="HT71" s="193"/>
      <c r="HU71" s="193"/>
      <c r="HV71" s="193"/>
      <c r="HW71" s="193"/>
      <c r="HX71" s="193"/>
      <c r="HY71" s="193"/>
      <c r="IB71" s="194">
        <v>56113.32</v>
      </c>
      <c r="IC71" s="194"/>
      <c r="IE71" s="195">
        <v>1232000</v>
      </c>
      <c r="IF71" s="195"/>
      <c r="IG71" s="195"/>
      <c r="IH71" s="195">
        <v>1118892.47</v>
      </c>
      <c r="II71" s="195"/>
      <c r="IJ71" s="195"/>
      <c r="IK71" s="195"/>
      <c r="IL71" s="195"/>
      <c r="IN71" s="194">
        <v>169220.85</v>
      </c>
      <c r="IO71" s="194"/>
      <c r="IP71" s="194"/>
      <c r="IQ71" s="194"/>
    </row>
    <row r="72" spans="1:251" ht="10.15" hidden="1" customHeight="1">
      <c r="A72" s="88"/>
      <c r="B72" s="88"/>
      <c r="D72" s="89"/>
      <c r="E72" s="89"/>
      <c r="F72" s="89"/>
      <c r="G72" s="89"/>
      <c r="M72" s="90"/>
      <c r="N72" s="90"/>
      <c r="O72" s="90"/>
      <c r="P72" s="90"/>
      <c r="T72" s="91"/>
      <c r="U72" s="91"/>
      <c r="W72" s="92"/>
      <c r="X72" s="92"/>
      <c r="Y72" s="92"/>
      <c r="Z72" s="92"/>
      <c r="AA72" s="92"/>
      <c r="AB72" s="92"/>
      <c r="AC72" s="92"/>
      <c r="AD72" s="92"/>
      <c r="AF72" s="91"/>
      <c r="AG72" s="91"/>
      <c r="AH72" s="91"/>
      <c r="AI72" s="91"/>
      <c r="AK72" s="88"/>
      <c r="AL72" s="88"/>
      <c r="AN72" s="89"/>
      <c r="AO72" s="89"/>
      <c r="AP72" s="89"/>
      <c r="AQ72" s="89"/>
      <c r="AW72" s="90"/>
      <c r="AX72" s="90"/>
      <c r="AY72" s="90"/>
      <c r="AZ72" s="90"/>
      <c r="BD72" s="91"/>
      <c r="BE72" s="91"/>
      <c r="BG72" s="92"/>
      <c r="BH72" s="92"/>
      <c r="BI72" s="92"/>
      <c r="BJ72" s="92"/>
      <c r="BK72" s="92"/>
      <c r="BL72" s="92"/>
      <c r="BM72" s="92"/>
      <c r="BN72" s="92"/>
      <c r="BP72" s="91"/>
      <c r="BQ72" s="91"/>
      <c r="BR72" s="91"/>
      <c r="BS72" s="91"/>
      <c r="BU72" s="88"/>
      <c r="BV72" s="88"/>
      <c r="BX72" s="89"/>
      <c r="BY72" s="89"/>
      <c r="BZ72" s="89"/>
      <c r="CA72" s="89"/>
      <c r="CG72" s="90"/>
      <c r="CH72" s="90"/>
      <c r="CI72" s="90"/>
      <c r="CJ72" s="90"/>
      <c r="CN72" s="91"/>
      <c r="CO72" s="91"/>
      <c r="CQ72" s="92"/>
      <c r="CR72" s="92"/>
      <c r="CS72" s="92"/>
      <c r="CT72" s="92"/>
      <c r="CU72" s="92"/>
      <c r="CV72" s="92"/>
      <c r="CW72" s="92"/>
      <c r="CX72" s="92"/>
      <c r="CZ72" s="91"/>
      <c r="DA72" s="91"/>
      <c r="DB72" s="91"/>
      <c r="DC72" s="91"/>
      <c r="DE72" s="88"/>
      <c r="DF72" s="88"/>
      <c r="DH72" s="89"/>
      <c r="DI72" s="89"/>
      <c r="DJ72" s="89"/>
      <c r="DK72" s="89"/>
      <c r="DQ72" s="90"/>
      <c r="DR72" s="90"/>
      <c r="DS72" s="90"/>
      <c r="DT72" s="90"/>
      <c r="DX72" s="91"/>
      <c r="DY72" s="91"/>
      <c r="EA72" s="92"/>
      <c r="EB72" s="92"/>
      <c r="EC72" s="92"/>
      <c r="ED72" s="92"/>
      <c r="EE72" s="92"/>
      <c r="EF72" s="92"/>
      <c r="EG72" s="92"/>
      <c r="EH72" s="92"/>
      <c r="EJ72" s="91"/>
      <c r="EK72" s="91"/>
      <c r="EL72" s="91"/>
      <c r="EM72" s="91"/>
      <c r="EO72" s="191">
        <v>1318</v>
      </c>
      <c r="EP72" s="191"/>
      <c r="ER72" s="192" t="s">
        <v>587</v>
      </c>
      <c r="ES72" s="192"/>
      <c r="ET72" s="192"/>
      <c r="EU72" s="192"/>
      <c r="EZ72" s="193" t="s">
        <v>588</v>
      </c>
      <c r="FA72" s="193"/>
      <c r="FB72" s="193"/>
      <c r="FC72" s="193"/>
      <c r="FD72" s="193"/>
      <c r="FH72" s="194">
        <v>238451346.5</v>
      </c>
      <c r="FI72" s="194"/>
      <c r="FK72" s="195">
        <v>0</v>
      </c>
      <c r="FL72" s="195"/>
      <c r="FM72" s="195"/>
      <c r="FN72" s="195">
        <v>15000875.890000001</v>
      </c>
      <c r="FO72" s="195"/>
      <c r="FP72" s="195"/>
      <c r="FQ72" s="195"/>
      <c r="FR72" s="195"/>
      <c r="FT72" s="194">
        <v>223450470.61000001</v>
      </c>
      <c r="FU72" s="194"/>
      <c r="FV72" s="194"/>
      <c r="FW72" s="194"/>
      <c r="FY72" s="191">
        <v>1280</v>
      </c>
      <c r="FZ72" s="191"/>
      <c r="GB72" s="192" t="s">
        <v>566</v>
      </c>
      <c r="GC72" s="192"/>
      <c r="GD72" s="192"/>
      <c r="GE72" s="192"/>
      <c r="GG72" s="193" t="s">
        <v>567</v>
      </c>
      <c r="GH72" s="193"/>
      <c r="GI72" s="193"/>
      <c r="GJ72" s="193"/>
      <c r="GK72" s="193"/>
      <c r="GL72" s="193"/>
      <c r="GM72" s="193"/>
      <c r="GN72" s="193"/>
      <c r="GO72" s="193"/>
      <c r="GP72" s="193"/>
      <c r="GR72" s="194">
        <v>247927784.71000001</v>
      </c>
      <c r="GS72" s="194"/>
      <c r="GU72" s="195">
        <v>0</v>
      </c>
      <c r="GV72" s="195"/>
      <c r="GW72" s="195"/>
      <c r="GX72" s="195">
        <v>14941875.890000001</v>
      </c>
      <c r="GY72" s="195"/>
      <c r="GZ72" s="195"/>
      <c r="HA72" s="195"/>
      <c r="HB72" s="195"/>
      <c r="HD72" s="194">
        <v>232985908.81999999</v>
      </c>
      <c r="HE72" s="194"/>
      <c r="HF72" s="194"/>
      <c r="HG72" s="194"/>
      <c r="HI72" s="191">
        <v>1206</v>
      </c>
      <c r="HJ72" s="191"/>
      <c r="HL72" s="192" t="s">
        <v>562</v>
      </c>
      <c r="HM72" s="192"/>
      <c r="HN72" s="192"/>
      <c r="HO72" s="192"/>
      <c r="HT72" s="193" t="s">
        <v>563</v>
      </c>
      <c r="HU72" s="193"/>
      <c r="HV72" s="193"/>
      <c r="HW72" s="193"/>
      <c r="HX72" s="193"/>
      <c r="IB72" s="194">
        <v>56113.32</v>
      </c>
      <c r="IC72" s="194"/>
      <c r="IE72" s="195">
        <v>1232000</v>
      </c>
      <c r="IF72" s="195"/>
      <c r="IG72" s="195"/>
      <c r="IH72" s="195">
        <v>1118892.47</v>
      </c>
      <c r="II72" s="195"/>
      <c r="IJ72" s="195"/>
      <c r="IK72" s="195"/>
      <c r="IL72" s="195"/>
      <c r="IN72" s="194">
        <v>169220.85</v>
      </c>
      <c r="IO72" s="194"/>
      <c r="IP72" s="194"/>
      <c r="IQ72" s="194"/>
    </row>
    <row r="73" spans="1:251" ht="10.15" hidden="1" customHeight="1">
      <c r="A73" s="88"/>
      <c r="B73" s="88"/>
      <c r="D73" s="89"/>
      <c r="E73" s="89"/>
      <c r="F73" s="89"/>
      <c r="G73" s="89"/>
      <c r="M73" s="90"/>
      <c r="N73" s="90"/>
      <c r="O73" s="90"/>
      <c r="P73" s="90"/>
      <c r="T73" s="91"/>
      <c r="U73" s="91"/>
      <c r="W73" s="92"/>
      <c r="X73" s="92"/>
      <c r="Y73" s="92"/>
      <c r="Z73" s="92"/>
      <c r="AA73" s="92"/>
      <c r="AB73" s="92"/>
      <c r="AC73" s="92"/>
      <c r="AD73" s="92"/>
      <c r="AF73" s="91"/>
      <c r="AG73" s="91"/>
      <c r="AH73" s="91"/>
      <c r="AI73" s="91"/>
      <c r="AK73" s="88"/>
      <c r="AL73" s="88"/>
      <c r="AN73" s="89"/>
      <c r="AO73" s="89"/>
      <c r="AP73" s="89"/>
      <c r="AQ73" s="89"/>
      <c r="AW73" s="90"/>
      <c r="AX73" s="90"/>
      <c r="AY73" s="90"/>
      <c r="AZ73" s="90"/>
      <c r="BD73" s="91"/>
      <c r="BE73" s="91"/>
      <c r="BG73" s="92"/>
      <c r="BH73" s="92"/>
      <c r="BI73" s="92"/>
      <c r="BJ73" s="92"/>
      <c r="BK73" s="92"/>
      <c r="BL73" s="92"/>
      <c r="BM73" s="92"/>
      <c r="BN73" s="92"/>
      <c r="BP73" s="91"/>
      <c r="BQ73" s="91"/>
      <c r="BR73" s="91"/>
      <c r="BS73" s="91"/>
      <c r="BU73" s="88"/>
      <c r="BV73" s="88"/>
      <c r="BX73" s="89"/>
      <c r="BY73" s="89"/>
      <c r="BZ73" s="89"/>
      <c r="CA73" s="89"/>
      <c r="CG73" s="90"/>
      <c r="CH73" s="90"/>
      <c r="CI73" s="90"/>
      <c r="CJ73" s="90"/>
      <c r="CN73" s="91"/>
      <c r="CO73" s="91"/>
      <c r="CQ73" s="92"/>
      <c r="CR73" s="92"/>
      <c r="CS73" s="92"/>
      <c r="CT73" s="92"/>
      <c r="CU73" s="92"/>
      <c r="CV73" s="92"/>
      <c r="CW73" s="92"/>
      <c r="CX73" s="92"/>
      <c r="CZ73" s="91"/>
      <c r="DA73" s="91"/>
      <c r="DB73" s="91"/>
      <c r="DC73" s="91"/>
      <c r="DE73" s="88"/>
      <c r="DF73" s="88"/>
      <c r="DH73" s="89"/>
      <c r="DI73" s="89"/>
      <c r="DJ73" s="89"/>
      <c r="DK73" s="89"/>
      <c r="DQ73" s="90"/>
      <c r="DR73" s="90"/>
      <c r="DS73" s="90"/>
      <c r="DT73" s="90"/>
      <c r="DX73" s="91"/>
      <c r="DY73" s="91"/>
      <c r="EA73" s="92"/>
      <c r="EB73" s="92"/>
      <c r="EC73" s="92"/>
      <c r="ED73" s="92"/>
      <c r="EE73" s="92"/>
      <c r="EF73" s="92"/>
      <c r="EG73" s="92"/>
      <c r="EH73" s="92"/>
      <c r="EJ73" s="91"/>
      <c r="EK73" s="91"/>
      <c r="EL73" s="91"/>
      <c r="EM73" s="91"/>
      <c r="EO73" s="189">
        <v>1141</v>
      </c>
      <c r="EP73" s="189"/>
      <c r="ER73" s="190" t="s">
        <v>589</v>
      </c>
      <c r="ES73" s="190"/>
      <c r="ET73" s="190"/>
      <c r="EU73" s="190"/>
      <c r="FA73" s="186" t="s">
        <v>590</v>
      </c>
      <c r="FB73" s="186"/>
      <c r="FC73" s="186"/>
      <c r="FD73" s="186"/>
      <c r="FH73" s="198">
        <v>238451346.5</v>
      </c>
      <c r="FI73" s="198"/>
      <c r="FK73" s="188">
        <v>0</v>
      </c>
      <c r="FL73" s="188"/>
      <c r="FM73" s="188"/>
      <c r="FN73" s="188">
        <v>15000875.890000001</v>
      </c>
      <c r="FO73" s="188"/>
      <c r="FP73" s="188"/>
      <c r="FQ73" s="188"/>
      <c r="FR73" s="188"/>
      <c r="FT73" s="198">
        <v>223450470.61000001</v>
      </c>
      <c r="FU73" s="198"/>
      <c r="FV73" s="198"/>
      <c r="FW73" s="198"/>
      <c r="FY73" s="191">
        <v>1281</v>
      </c>
      <c r="FZ73" s="191"/>
      <c r="GB73" s="192" t="s">
        <v>568</v>
      </c>
      <c r="GC73" s="192"/>
      <c r="GD73" s="192"/>
      <c r="GE73" s="192"/>
      <c r="GH73" s="193" t="s">
        <v>567</v>
      </c>
      <c r="GI73" s="193"/>
      <c r="GJ73" s="193"/>
      <c r="GK73" s="193"/>
      <c r="GL73" s="193"/>
      <c r="GM73" s="193"/>
      <c r="GN73" s="193"/>
      <c r="GO73" s="193"/>
      <c r="GR73" s="194">
        <v>247927784.71000001</v>
      </c>
      <c r="GS73" s="194"/>
      <c r="GU73" s="195">
        <v>0</v>
      </c>
      <c r="GV73" s="195"/>
      <c r="GW73" s="195"/>
      <c r="GX73" s="195">
        <v>14941875.890000001</v>
      </c>
      <c r="GY73" s="195"/>
      <c r="GZ73" s="195"/>
      <c r="HA73" s="195"/>
      <c r="HB73" s="195"/>
      <c r="HD73" s="194">
        <v>232985908.81999999</v>
      </c>
      <c r="HE73" s="194"/>
      <c r="HF73" s="194"/>
      <c r="HG73" s="194"/>
      <c r="HI73" s="189">
        <v>40589</v>
      </c>
      <c r="HJ73" s="189"/>
      <c r="HL73" s="190" t="s">
        <v>564</v>
      </c>
      <c r="HM73" s="190"/>
      <c r="HN73" s="190"/>
      <c r="HO73" s="190"/>
      <c r="HU73" s="186" t="s">
        <v>565</v>
      </c>
      <c r="HV73" s="186"/>
      <c r="HW73" s="186"/>
      <c r="HX73" s="186"/>
      <c r="IB73" s="204">
        <v>-47171.96</v>
      </c>
      <c r="IC73" s="204"/>
      <c r="IE73" s="188">
        <v>1232000</v>
      </c>
      <c r="IF73" s="188"/>
      <c r="IG73" s="188"/>
      <c r="IH73" s="188">
        <v>1118892.47</v>
      </c>
      <c r="II73" s="188"/>
      <c r="IJ73" s="188"/>
      <c r="IK73" s="188"/>
      <c r="IL73" s="188"/>
      <c r="IN73" s="198">
        <v>65935.570000000007</v>
      </c>
      <c r="IO73" s="198"/>
      <c r="IP73" s="198"/>
      <c r="IQ73" s="198"/>
    </row>
    <row r="74" spans="1:251" ht="10.15" hidden="1" customHeight="1">
      <c r="A74" s="88"/>
      <c r="B74" s="88"/>
      <c r="D74" s="89"/>
      <c r="E74" s="89"/>
      <c r="F74" s="89"/>
      <c r="G74" s="89"/>
      <c r="M74" s="90"/>
      <c r="N74" s="90"/>
      <c r="O74" s="90"/>
      <c r="P74" s="90"/>
      <c r="T74" s="91"/>
      <c r="U74" s="91"/>
      <c r="W74" s="92"/>
      <c r="X74" s="92"/>
      <c r="Y74" s="92"/>
      <c r="Z74" s="92"/>
      <c r="AA74" s="92"/>
      <c r="AB74" s="92"/>
      <c r="AC74" s="92"/>
      <c r="AD74" s="92"/>
      <c r="AF74" s="91"/>
      <c r="AG74" s="91"/>
      <c r="AH74" s="91"/>
      <c r="AI74" s="91"/>
      <c r="AK74" s="88"/>
      <c r="AL74" s="88"/>
      <c r="AN74" s="89"/>
      <c r="AO74" s="89"/>
      <c r="AP74" s="89"/>
      <c r="AQ74" s="89"/>
      <c r="AW74" s="90"/>
      <c r="AX74" s="90"/>
      <c r="AY74" s="90"/>
      <c r="AZ74" s="90"/>
      <c r="BD74" s="91"/>
      <c r="BE74" s="91"/>
      <c r="BG74" s="92"/>
      <c r="BH74" s="92"/>
      <c r="BI74" s="92"/>
      <c r="BJ74" s="92"/>
      <c r="BK74" s="92"/>
      <c r="BL74" s="92"/>
      <c r="BM74" s="92"/>
      <c r="BN74" s="92"/>
      <c r="BP74" s="91"/>
      <c r="BQ74" s="91"/>
      <c r="BR74" s="91"/>
      <c r="BS74" s="91"/>
      <c r="BU74" s="88"/>
      <c r="BV74" s="88"/>
      <c r="BX74" s="89"/>
      <c r="BY74" s="89"/>
      <c r="BZ74" s="89"/>
      <c r="CA74" s="89"/>
      <c r="CG74" s="90"/>
      <c r="CH74" s="90"/>
      <c r="CI74" s="90"/>
      <c r="CJ74" s="90"/>
      <c r="CN74" s="91"/>
      <c r="CO74" s="91"/>
      <c r="CQ74" s="92"/>
      <c r="CR74" s="92"/>
      <c r="CS74" s="92"/>
      <c r="CT74" s="92"/>
      <c r="CU74" s="92"/>
      <c r="CV74" s="92"/>
      <c r="CW74" s="92"/>
      <c r="CX74" s="92"/>
      <c r="CZ74" s="91"/>
      <c r="DA74" s="91"/>
      <c r="DB74" s="91"/>
      <c r="DC74" s="91"/>
      <c r="DE74" s="88"/>
      <c r="DF74" s="88"/>
      <c r="DH74" s="89"/>
      <c r="DI74" s="89"/>
      <c r="DJ74" s="89"/>
      <c r="DK74" s="89"/>
      <c r="DQ74" s="90"/>
      <c r="DR74" s="90"/>
      <c r="DS74" s="90"/>
      <c r="DT74" s="90"/>
      <c r="DX74" s="91"/>
      <c r="DY74" s="91"/>
      <c r="EA74" s="92"/>
      <c r="EB74" s="92"/>
      <c r="EC74" s="92"/>
      <c r="ED74" s="92"/>
      <c r="EE74" s="92"/>
      <c r="EF74" s="92"/>
      <c r="EG74" s="92"/>
      <c r="EH74" s="92"/>
      <c r="EJ74" s="91"/>
      <c r="EK74" s="91"/>
      <c r="EL74" s="91"/>
      <c r="EM74" s="91"/>
      <c r="EO74" s="88"/>
      <c r="EP74" s="88"/>
      <c r="ER74" s="89"/>
      <c r="ES74" s="89"/>
      <c r="ET74" s="89"/>
      <c r="EU74" s="89"/>
      <c r="FA74" s="90"/>
      <c r="FB74" s="90"/>
      <c r="FC74" s="90"/>
      <c r="FD74" s="90"/>
      <c r="FH74" s="91"/>
      <c r="FI74" s="91"/>
      <c r="FK74" s="92"/>
      <c r="FL74" s="92"/>
      <c r="FM74" s="92"/>
      <c r="FN74" s="92"/>
      <c r="FO74" s="92"/>
      <c r="FP74" s="92"/>
      <c r="FQ74" s="92"/>
      <c r="FR74" s="92"/>
      <c r="FT74" s="91"/>
      <c r="FU74" s="91"/>
      <c r="FV74" s="91"/>
      <c r="FW74" s="91"/>
      <c r="FY74" s="191">
        <v>1282</v>
      </c>
      <c r="FZ74" s="191"/>
      <c r="GB74" s="192" t="s">
        <v>571</v>
      </c>
      <c r="GC74" s="192"/>
      <c r="GD74" s="192"/>
      <c r="GE74" s="192"/>
      <c r="GI74" s="193" t="s">
        <v>567</v>
      </c>
      <c r="GJ74" s="193"/>
      <c r="GK74" s="193"/>
      <c r="GL74" s="193"/>
      <c r="GM74" s="193"/>
      <c r="GN74" s="193"/>
      <c r="GO74" s="193"/>
      <c r="GR74" s="194">
        <v>1040787.9</v>
      </c>
      <c r="GS74" s="194"/>
      <c r="GU74" s="195">
        <v>0</v>
      </c>
      <c r="GV74" s="195"/>
      <c r="GW74" s="195"/>
      <c r="GX74" s="195">
        <v>0</v>
      </c>
      <c r="GY74" s="195"/>
      <c r="GZ74" s="195"/>
      <c r="HA74" s="195"/>
      <c r="HB74" s="195"/>
      <c r="HD74" s="194">
        <v>1040787.9</v>
      </c>
      <c r="HE74" s="194"/>
      <c r="HF74" s="194"/>
      <c r="HG74" s="194"/>
      <c r="HI74" s="189">
        <v>40593</v>
      </c>
      <c r="HJ74" s="189"/>
      <c r="HL74" s="190" t="s">
        <v>591</v>
      </c>
      <c r="HM74" s="190"/>
      <c r="HN74" s="190"/>
      <c r="HO74" s="190"/>
      <c r="HU74" s="186" t="s">
        <v>592</v>
      </c>
      <c r="HV74" s="186"/>
      <c r="HW74" s="186"/>
      <c r="HX74" s="186"/>
      <c r="IB74" s="198">
        <v>79400.28</v>
      </c>
      <c r="IC74" s="198"/>
      <c r="IE74" s="188">
        <v>0</v>
      </c>
      <c r="IF74" s="188"/>
      <c r="IG74" s="188"/>
      <c r="IH74" s="188">
        <v>0</v>
      </c>
      <c r="II74" s="188"/>
      <c r="IJ74" s="188"/>
      <c r="IK74" s="188"/>
      <c r="IL74" s="188"/>
      <c r="IN74" s="198">
        <v>79400.28</v>
      </c>
      <c r="IO74" s="198"/>
      <c r="IP74" s="198"/>
      <c r="IQ74" s="198"/>
    </row>
    <row r="75" spans="1:251" ht="10.15" hidden="1" customHeight="1">
      <c r="A75" s="88"/>
      <c r="B75" s="88"/>
      <c r="D75" s="89"/>
      <c r="E75" s="89"/>
      <c r="F75" s="89"/>
      <c r="G75" s="89"/>
      <c r="M75" s="90"/>
      <c r="N75" s="90"/>
      <c r="O75" s="90"/>
      <c r="P75" s="90"/>
      <c r="T75" s="91"/>
      <c r="U75" s="91"/>
      <c r="W75" s="92"/>
      <c r="X75" s="92"/>
      <c r="Y75" s="92"/>
      <c r="Z75" s="92"/>
      <c r="AA75" s="92"/>
      <c r="AB75" s="92"/>
      <c r="AC75" s="92"/>
      <c r="AD75" s="92"/>
      <c r="AF75" s="91"/>
      <c r="AG75" s="91"/>
      <c r="AH75" s="91"/>
      <c r="AI75" s="91"/>
      <c r="AK75" s="88"/>
      <c r="AL75" s="88"/>
      <c r="AN75" s="89"/>
      <c r="AO75" s="89"/>
      <c r="AP75" s="89"/>
      <c r="AQ75" s="89"/>
      <c r="AW75" s="90"/>
      <c r="AX75" s="90"/>
      <c r="AY75" s="90"/>
      <c r="AZ75" s="90"/>
      <c r="BD75" s="91"/>
      <c r="BE75" s="91"/>
      <c r="BG75" s="92"/>
      <c r="BH75" s="92"/>
      <c r="BI75" s="92"/>
      <c r="BJ75" s="92"/>
      <c r="BK75" s="92"/>
      <c r="BL75" s="92"/>
      <c r="BM75" s="92"/>
      <c r="BN75" s="92"/>
      <c r="BP75" s="91"/>
      <c r="BQ75" s="91"/>
      <c r="BR75" s="91"/>
      <c r="BS75" s="91"/>
      <c r="BU75" s="88"/>
      <c r="BV75" s="88"/>
      <c r="BX75" s="89"/>
      <c r="BY75" s="89"/>
      <c r="BZ75" s="89"/>
      <c r="CA75" s="89"/>
      <c r="CG75" s="90"/>
      <c r="CH75" s="90"/>
      <c r="CI75" s="90"/>
      <c r="CJ75" s="90"/>
      <c r="CN75" s="91"/>
      <c r="CO75" s="91"/>
      <c r="CQ75" s="92"/>
      <c r="CR75" s="92"/>
      <c r="CS75" s="92"/>
      <c r="CT75" s="92"/>
      <c r="CU75" s="92"/>
      <c r="CV75" s="92"/>
      <c r="CW75" s="92"/>
      <c r="CX75" s="92"/>
      <c r="CZ75" s="91"/>
      <c r="DA75" s="91"/>
      <c r="DB75" s="91"/>
      <c r="DC75" s="91"/>
      <c r="DE75" s="88"/>
      <c r="DF75" s="88"/>
      <c r="DH75" s="89"/>
      <c r="DI75" s="89"/>
      <c r="DJ75" s="89"/>
      <c r="DK75" s="89"/>
      <c r="DQ75" s="90"/>
      <c r="DR75" s="90"/>
      <c r="DS75" s="90"/>
      <c r="DT75" s="90"/>
      <c r="DX75" s="91"/>
      <c r="DY75" s="91"/>
      <c r="EA75" s="92"/>
      <c r="EB75" s="92"/>
      <c r="EC75" s="92"/>
      <c r="ED75" s="92"/>
      <c r="EE75" s="92"/>
      <c r="EF75" s="92"/>
      <c r="EG75" s="92"/>
      <c r="EH75" s="92"/>
      <c r="EJ75" s="91"/>
      <c r="EK75" s="91"/>
      <c r="EL75" s="91"/>
      <c r="EM75" s="91"/>
      <c r="EO75" s="88"/>
      <c r="EP75" s="88"/>
      <c r="ER75" s="89"/>
      <c r="ES75" s="89"/>
      <c r="ET75" s="89"/>
      <c r="EU75" s="89"/>
      <c r="FA75" s="90"/>
      <c r="FB75" s="90"/>
      <c r="FC75" s="90"/>
      <c r="FD75" s="90"/>
      <c r="FH75" s="91"/>
      <c r="FI75" s="91"/>
      <c r="FK75" s="92"/>
      <c r="FL75" s="92"/>
      <c r="FM75" s="92"/>
      <c r="FN75" s="92"/>
      <c r="FO75" s="92"/>
      <c r="FP75" s="92"/>
      <c r="FQ75" s="92"/>
      <c r="FR75" s="92"/>
      <c r="FT75" s="91"/>
      <c r="FU75" s="91"/>
      <c r="FV75" s="91"/>
      <c r="FW75" s="91"/>
      <c r="FY75" s="191">
        <v>1283</v>
      </c>
      <c r="FZ75" s="191"/>
      <c r="GB75" s="192" t="s">
        <v>572</v>
      </c>
      <c r="GC75" s="192"/>
      <c r="GD75" s="192"/>
      <c r="GE75" s="192"/>
      <c r="GJ75" s="193" t="s">
        <v>573</v>
      </c>
      <c r="GK75" s="193"/>
      <c r="GL75" s="193"/>
      <c r="GM75" s="193"/>
      <c r="GN75" s="193"/>
      <c r="GR75" s="194">
        <v>1040787.9</v>
      </c>
      <c r="GS75" s="194"/>
      <c r="GU75" s="195">
        <v>0</v>
      </c>
      <c r="GV75" s="195"/>
      <c r="GW75" s="195"/>
      <c r="GX75" s="195">
        <v>0</v>
      </c>
      <c r="GY75" s="195"/>
      <c r="GZ75" s="195"/>
      <c r="HA75" s="195"/>
      <c r="HB75" s="195"/>
      <c r="HD75" s="194">
        <v>1040787.9</v>
      </c>
      <c r="HE75" s="194"/>
      <c r="HF75" s="194"/>
      <c r="HG75" s="194"/>
      <c r="HI75" s="189">
        <v>40595</v>
      </c>
      <c r="HJ75" s="189"/>
      <c r="HL75" s="190" t="s">
        <v>569</v>
      </c>
      <c r="HM75" s="190"/>
      <c r="HN75" s="190"/>
      <c r="HO75" s="190"/>
      <c r="HU75" s="186" t="s">
        <v>570</v>
      </c>
      <c r="HV75" s="186"/>
      <c r="HW75" s="186"/>
      <c r="HX75" s="186"/>
      <c r="IB75" s="198">
        <v>23885</v>
      </c>
      <c r="IC75" s="198"/>
      <c r="IE75" s="188">
        <v>0</v>
      </c>
      <c r="IF75" s="188"/>
      <c r="IG75" s="188"/>
      <c r="IH75" s="188">
        <v>0</v>
      </c>
      <c r="II75" s="188"/>
      <c r="IJ75" s="188"/>
      <c r="IK75" s="188"/>
      <c r="IL75" s="188"/>
      <c r="IN75" s="198">
        <v>23885</v>
      </c>
      <c r="IO75" s="198"/>
      <c r="IP75" s="198"/>
      <c r="IQ75" s="198"/>
    </row>
    <row r="76" spans="1:251" ht="10.15" hidden="1" customHeight="1">
      <c r="A76" s="88"/>
      <c r="B76" s="88"/>
      <c r="D76" s="89"/>
      <c r="E76" s="89"/>
      <c r="F76" s="89"/>
      <c r="G76" s="89"/>
      <c r="M76" s="90"/>
      <c r="N76" s="90"/>
      <c r="O76" s="90"/>
      <c r="P76" s="90"/>
      <c r="T76" s="91"/>
      <c r="U76" s="91"/>
      <c r="W76" s="92"/>
      <c r="X76" s="92"/>
      <c r="Y76" s="92"/>
      <c r="Z76" s="92"/>
      <c r="AA76" s="92"/>
      <c r="AB76" s="92"/>
      <c r="AC76" s="92"/>
      <c r="AD76" s="92"/>
      <c r="AF76" s="91"/>
      <c r="AG76" s="91"/>
      <c r="AH76" s="91"/>
      <c r="AI76" s="91"/>
      <c r="AK76" s="88"/>
      <c r="AL76" s="88"/>
      <c r="AN76" s="89"/>
      <c r="AO76" s="89"/>
      <c r="AP76" s="89"/>
      <c r="AQ76" s="89"/>
      <c r="AW76" s="90"/>
      <c r="AX76" s="90"/>
      <c r="AY76" s="90"/>
      <c r="AZ76" s="90"/>
      <c r="BD76" s="91"/>
      <c r="BE76" s="91"/>
      <c r="BG76" s="92"/>
      <c r="BH76" s="92"/>
      <c r="BI76" s="92"/>
      <c r="BJ76" s="92"/>
      <c r="BK76" s="92"/>
      <c r="BL76" s="92"/>
      <c r="BM76" s="92"/>
      <c r="BN76" s="92"/>
      <c r="BP76" s="91"/>
      <c r="BQ76" s="91"/>
      <c r="BR76" s="91"/>
      <c r="BS76" s="91"/>
      <c r="BU76" s="88"/>
      <c r="BV76" s="88"/>
      <c r="BX76" s="89"/>
      <c r="BY76" s="89"/>
      <c r="BZ76" s="89"/>
      <c r="CA76" s="89"/>
      <c r="CG76" s="90"/>
      <c r="CH76" s="90"/>
      <c r="CI76" s="90"/>
      <c r="CJ76" s="90"/>
      <c r="CN76" s="91"/>
      <c r="CO76" s="91"/>
      <c r="CQ76" s="92"/>
      <c r="CR76" s="92"/>
      <c r="CS76" s="92"/>
      <c r="CT76" s="92"/>
      <c r="CU76" s="92"/>
      <c r="CV76" s="92"/>
      <c r="CW76" s="92"/>
      <c r="CX76" s="92"/>
      <c r="CZ76" s="91"/>
      <c r="DA76" s="91"/>
      <c r="DB76" s="91"/>
      <c r="DC76" s="91"/>
      <c r="DE76" s="88"/>
      <c r="DF76" s="88"/>
      <c r="DH76" s="89"/>
      <c r="DI76" s="89"/>
      <c r="DJ76" s="89"/>
      <c r="DK76" s="89"/>
      <c r="DQ76" s="90"/>
      <c r="DR76" s="90"/>
      <c r="DS76" s="90"/>
      <c r="DT76" s="90"/>
      <c r="DX76" s="91"/>
      <c r="DY76" s="91"/>
      <c r="EA76" s="92"/>
      <c r="EB76" s="92"/>
      <c r="EC76" s="92"/>
      <c r="ED76" s="92"/>
      <c r="EE76" s="92"/>
      <c r="EF76" s="92"/>
      <c r="EG76" s="92"/>
      <c r="EH76" s="92"/>
      <c r="EJ76" s="91"/>
      <c r="EK76" s="91"/>
      <c r="EL76" s="91"/>
      <c r="EM76" s="91"/>
      <c r="EO76" s="88"/>
      <c r="EP76" s="88"/>
      <c r="ER76" s="89"/>
      <c r="ES76" s="89"/>
      <c r="ET76" s="89"/>
      <c r="EU76" s="89"/>
      <c r="FA76" s="90"/>
      <c r="FB76" s="90"/>
      <c r="FC76" s="90"/>
      <c r="FD76" s="90"/>
      <c r="FH76" s="91"/>
      <c r="FI76" s="91"/>
      <c r="FK76" s="92"/>
      <c r="FL76" s="92"/>
      <c r="FM76" s="92"/>
      <c r="FN76" s="92"/>
      <c r="FO76" s="92"/>
      <c r="FP76" s="92"/>
      <c r="FQ76" s="92"/>
      <c r="FR76" s="92"/>
      <c r="FT76" s="91"/>
      <c r="FU76" s="91"/>
      <c r="FV76" s="91"/>
      <c r="FW76" s="91"/>
      <c r="FY76" s="189">
        <v>1284</v>
      </c>
      <c r="FZ76" s="189"/>
      <c r="GB76" s="190" t="s">
        <v>576</v>
      </c>
      <c r="GC76" s="190"/>
      <c r="GD76" s="190"/>
      <c r="GE76" s="190"/>
      <c r="GK76" s="186" t="s">
        <v>573</v>
      </c>
      <c r="GL76" s="186"/>
      <c r="GM76" s="186"/>
      <c r="GN76" s="186"/>
      <c r="GR76" s="198">
        <v>1040787.9</v>
      </c>
      <c r="GS76" s="198"/>
      <c r="GU76" s="188">
        <v>0</v>
      </c>
      <c r="GV76" s="188"/>
      <c r="GW76" s="188"/>
      <c r="GX76" s="188">
        <v>0</v>
      </c>
      <c r="GY76" s="188"/>
      <c r="GZ76" s="188"/>
      <c r="HA76" s="188"/>
      <c r="HB76" s="188"/>
      <c r="HD76" s="198">
        <v>1040787.9</v>
      </c>
      <c r="HE76" s="198"/>
      <c r="HF76" s="198"/>
      <c r="HG76" s="198"/>
      <c r="HI76" s="191">
        <v>1280</v>
      </c>
      <c r="HJ76" s="191"/>
      <c r="HL76" s="192" t="s">
        <v>566</v>
      </c>
      <c r="HM76" s="192"/>
      <c r="HN76" s="192"/>
      <c r="HO76" s="192"/>
      <c r="HQ76" s="193" t="s">
        <v>567</v>
      </c>
      <c r="HR76" s="193"/>
      <c r="HS76" s="193"/>
      <c r="HT76" s="193"/>
      <c r="HU76" s="193"/>
      <c r="HV76" s="193"/>
      <c r="HW76" s="193"/>
      <c r="HX76" s="193"/>
      <c r="HY76" s="193"/>
      <c r="HZ76" s="193"/>
      <c r="IB76" s="194">
        <v>232985908.81999999</v>
      </c>
      <c r="IC76" s="194"/>
      <c r="IE76" s="195">
        <v>0</v>
      </c>
      <c r="IF76" s="195"/>
      <c r="IG76" s="195"/>
      <c r="IH76" s="195">
        <v>10056820.75</v>
      </c>
      <c r="II76" s="195"/>
      <c r="IJ76" s="195"/>
      <c r="IK76" s="195"/>
      <c r="IL76" s="195"/>
      <c r="IN76" s="194">
        <v>222929088.06999999</v>
      </c>
      <c r="IO76" s="194"/>
      <c r="IP76" s="194"/>
      <c r="IQ76" s="194"/>
    </row>
    <row r="77" spans="1:251" ht="10.15" hidden="1" customHeight="1">
      <c r="A77" s="88"/>
      <c r="B77" s="88"/>
      <c r="D77" s="89"/>
      <c r="E77" s="89"/>
      <c r="F77" s="89"/>
      <c r="G77" s="89"/>
      <c r="M77" s="90"/>
      <c r="N77" s="90"/>
      <c r="O77" s="90"/>
      <c r="P77" s="90"/>
      <c r="T77" s="91"/>
      <c r="U77" s="91"/>
      <c r="W77" s="92"/>
      <c r="X77" s="92"/>
      <c r="Y77" s="92"/>
      <c r="Z77" s="92"/>
      <c r="AA77" s="92"/>
      <c r="AB77" s="92"/>
      <c r="AC77" s="92"/>
      <c r="AD77" s="92"/>
      <c r="AF77" s="91"/>
      <c r="AG77" s="91"/>
      <c r="AH77" s="91"/>
      <c r="AI77" s="91"/>
      <c r="AK77" s="88"/>
      <c r="AL77" s="88"/>
      <c r="AN77" s="89"/>
      <c r="AO77" s="89"/>
      <c r="AP77" s="89"/>
      <c r="AQ77" s="89"/>
      <c r="AW77" s="90"/>
      <c r="AX77" s="90"/>
      <c r="AY77" s="90"/>
      <c r="AZ77" s="90"/>
      <c r="BD77" s="91"/>
      <c r="BE77" s="91"/>
      <c r="BG77" s="92"/>
      <c r="BH77" s="92"/>
      <c r="BI77" s="92"/>
      <c r="BJ77" s="92"/>
      <c r="BK77" s="92"/>
      <c r="BL77" s="92"/>
      <c r="BM77" s="92"/>
      <c r="BN77" s="92"/>
      <c r="BP77" s="91"/>
      <c r="BQ77" s="91"/>
      <c r="BR77" s="91"/>
      <c r="BS77" s="91"/>
      <c r="BU77" s="88"/>
      <c r="BV77" s="88"/>
      <c r="BX77" s="89"/>
      <c r="BY77" s="89"/>
      <c r="BZ77" s="89"/>
      <c r="CA77" s="89"/>
      <c r="CG77" s="90"/>
      <c r="CH77" s="90"/>
      <c r="CI77" s="90"/>
      <c r="CJ77" s="90"/>
      <c r="CN77" s="91"/>
      <c r="CO77" s="91"/>
      <c r="CQ77" s="92"/>
      <c r="CR77" s="92"/>
      <c r="CS77" s="92"/>
      <c r="CT77" s="92"/>
      <c r="CU77" s="92"/>
      <c r="CV77" s="92"/>
      <c r="CW77" s="92"/>
      <c r="CX77" s="92"/>
      <c r="CZ77" s="91"/>
      <c r="DA77" s="91"/>
      <c r="DB77" s="91"/>
      <c r="DC77" s="91"/>
      <c r="DE77" s="88"/>
      <c r="DF77" s="88"/>
      <c r="DH77" s="89"/>
      <c r="DI77" s="89"/>
      <c r="DJ77" s="89"/>
      <c r="DK77" s="89"/>
      <c r="DQ77" s="90"/>
      <c r="DR77" s="90"/>
      <c r="DS77" s="90"/>
      <c r="DT77" s="90"/>
      <c r="DX77" s="91"/>
      <c r="DY77" s="91"/>
      <c r="EA77" s="92"/>
      <c r="EB77" s="92"/>
      <c r="EC77" s="92"/>
      <c r="ED77" s="92"/>
      <c r="EE77" s="92"/>
      <c r="EF77" s="92"/>
      <c r="EG77" s="92"/>
      <c r="EH77" s="92"/>
      <c r="EJ77" s="91"/>
      <c r="EK77" s="91"/>
      <c r="EL77" s="91"/>
      <c r="EM77" s="91"/>
      <c r="EO77" s="88"/>
      <c r="EP77" s="88"/>
      <c r="ER77" s="89"/>
      <c r="ES77" s="89"/>
      <c r="ET77" s="89"/>
      <c r="EU77" s="89"/>
      <c r="FA77" s="90"/>
      <c r="FB77" s="90"/>
      <c r="FC77" s="90"/>
      <c r="FD77" s="90"/>
      <c r="FH77" s="91"/>
      <c r="FI77" s="91"/>
      <c r="FK77" s="92"/>
      <c r="FL77" s="92"/>
      <c r="FM77" s="92"/>
      <c r="FN77" s="92"/>
      <c r="FO77" s="92"/>
      <c r="FP77" s="92"/>
      <c r="FQ77" s="92"/>
      <c r="FR77" s="92"/>
      <c r="FT77" s="91"/>
      <c r="FU77" s="91"/>
      <c r="FV77" s="91"/>
      <c r="FW77" s="91"/>
      <c r="FY77" s="191">
        <v>1285</v>
      </c>
      <c r="FZ77" s="191"/>
      <c r="GB77" s="192" t="s">
        <v>577</v>
      </c>
      <c r="GC77" s="192"/>
      <c r="GD77" s="192"/>
      <c r="GE77" s="192"/>
      <c r="GI77" s="193" t="s">
        <v>578</v>
      </c>
      <c r="GJ77" s="193"/>
      <c r="GK77" s="193"/>
      <c r="GL77" s="193"/>
      <c r="GM77" s="193"/>
      <c r="GN77" s="193"/>
      <c r="GO77" s="193"/>
      <c r="GR77" s="194">
        <v>246886996.81</v>
      </c>
      <c r="GS77" s="194"/>
      <c r="GU77" s="195">
        <v>0</v>
      </c>
      <c r="GV77" s="195"/>
      <c r="GW77" s="195"/>
      <c r="GX77" s="195">
        <v>14941875.890000001</v>
      </c>
      <c r="GY77" s="195"/>
      <c r="GZ77" s="195"/>
      <c r="HA77" s="195"/>
      <c r="HB77" s="195"/>
      <c r="HD77" s="194">
        <v>231945120.91999999</v>
      </c>
      <c r="HE77" s="194"/>
      <c r="HF77" s="194"/>
      <c r="HG77" s="194"/>
      <c r="HI77" s="191">
        <v>1281</v>
      </c>
      <c r="HJ77" s="191"/>
      <c r="HL77" s="192" t="s">
        <v>568</v>
      </c>
      <c r="HM77" s="192"/>
      <c r="HN77" s="192"/>
      <c r="HO77" s="192"/>
      <c r="HR77" s="193" t="s">
        <v>567</v>
      </c>
      <c r="HS77" s="193"/>
      <c r="HT77" s="193"/>
      <c r="HU77" s="193"/>
      <c r="HV77" s="193"/>
      <c r="HW77" s="193"/>
      <c r="HX77" s="193"/>
      <c r="HY77" s="193"/>
      <c r="IB77" s="194">
        <v>232985908.81999999</v>
      </c>
      <c r="IC77" s="194"/>
      <c r="IE77" s="195">
        <v>0</v>
      </c>
      <c r="IF77" s="195"/>
      <c r="IG77" s="195"/>
      <c r="IH77" s="195">
        <v>10056820.75</v>
      </c>
      <c r="II77" s="195"/>
      <c r="IJ77" s="195"/>
      <c r="IK77" s="195"/>
      <c r="IL77" s="195"/>
      <c r="IN77" s="194">
        <v>222929088.06999999</v>
      </c>
      <c r="IO77" s="194"/>
      <c r="IP77" s="194"/>
      <c r="IQ77" s="194"/>
    </row>
    <row r="78" spans="1:251" ht="10.15" hidden="1" customHeight="1">
      <c r="A78" s="88"/>
      <c r="B78" s="88"/>
      <c r="D78" s="89"/>
      <c r="E78" s="89"/>
      <c r="F78" s="89"/>
      <c r="G78" s="89"/>
      <c r="M78" s="90"/>
      <c r="N78" s="90"/>
      <c r="O78" s="90"/>
      <c r="P78" s="90"/>
      <c r="T78" s="91"/>
      <c r="U78" s="91"/>
      <c r="W78" s="92"/>
      <c r="X78" s="92"/>
      <c r="Y78" s="92"/>
      <c r="Z78" s="92"/>
      <c r="AA78" s="92"/>
      <c r="AB78" s="92"/>
      <c r="AC78" s="92"/>
      <c r="AD78" s="92"/>
      <c r="AF78" s="91"/>
      <c r="AG78" s="91"/>
      <c r="AH78" s="91"/>
      <c r="AI78" s="91"/>
      <c r="AK78" s="88"/>
      <c r="AL78" s="88"/>
      <c r="AN78" s="89"/>
      <c r="AO78" s="89"/>
      <c r="AP78" s="89"/>
      <c r="AQ78" s="89"/>
      <c r="AW78" s="90"/>
      <c r="AX78" s="90"/>
      <c r="AY78" s="90"/>
      <c r="AZ78" s="90"/>
      <c r="BD78" s="91"/>
      <c r="BE78" s="91"/>
      <c r="BG78" s="92"/>
      <c r="BH78" s="92"/>
      <c r="BI78" s="92"/>
      <c r="BJ78" s="92"/>
      <c r="BK78" s="92"/>
      <c r="BL78" s="92"/>
      <c r="BM78" s="92"/>
      <c r="BN78" s="92"/>
      <c r="BP78" s="91"/>
      <c r="BQ78" s="91"/>
      <c r="BR78" s="91"/>
      <c r="BS78" s="91"/>
      <c r="BU78" s="88"/>
      <c r="BV78" s="88"/>
      <c r="BX78" s="89"/>
      <c r="BY78" s="89"/>
      <c r="BZ78" s="89"/>
      <c r="CA78" s="89"/>
      <c r="CG78" s="90"/>
      <c r="CH78" s="90"/>
      <c r="CI78" s="90"/>
      <c r="CJ78" s="90"/>
      <c r="CN78" s="91"/>
      <c r="CO78" s="91"/>
      <c r="CQ78" s="92"/>
      <c r="CR78" s="92"/>
      <c r="CS78" s="92"/>
      <c r="CT78" s="92"/>
      <c r="CU78" s="92"/>
      <c r="CV78" s="92"/>
      <c r="CW78" s="92"/>
      <c r="CX78" s="92"/>
      <c r="CZ78" s="91"/>
      <c r="DA78" s="91"/>
      <c r="DB78" s="91"/>
      <c r="DC78" s="91"/>
      <c r="DE78" s="88"/>
      <c r="DF78" s="88"/>
      <c r="DH78" s="89"/>
      <c r="DI78" s="89"/>
      <c r="DJ78" s="89"/>
      <c r="DK78" s="89"/>
      <c r="DQ78" s="90"/>
      <c r="DR78" s="90"/>
      <c r="DS78" s="90"/>
      <c r="DT78" s="90"/>
      <c r="DX78" s="91"/>
      <c r="DY78" s="91"/>
      <c r="EA78" s="92"/>
      <c r="EB78" s="92"/>
      <c r="EC78" s="92"/>
      <c r="ED78" s="92"/>
      <c r="EE78" s="92"/>
      <c r="EF78" s="92"/>
      <c r="EG78" s="92"/>
      <c r="EH78" s="92"/>
      <c r="EJ78" s="91"/>
      <c r="EK78" s="91"/>
      <c r="EL78" s="91"/>
      <c r="EM78" s="91"/>
      <c r="EO78" s="88"/>
      <c r="EP78" s="88"/>
      <c r="ER78" s="89"/>
      <c r="ES78" s="89"/>
      <c r="ET78" s="89"/>
      <c r="EU78" s="89"/>
      <c r="FA78" s="90"/>
      <c r="FB78" s="90"/>
      <c r="FC78" s="90"/>
      <c r="FD78" s="90"/>
      <c r="FH78" s="91"/>
      <c r="FI78" s="91"/>
      <c r="FK78" s="92"/>
      <c r="FL78" s="92"/>
      <c r="FM78" s="92"/>
      <c r="FN78" s="92"/>
      <c r="FO78" s="92"/>
      <c r="FP78" s="92"/>
      <c r="FQ78" s="92"/>
      <c r="FR78" s="92"/>
      <c r="FT78" s="91"/>
      <c r="FU78" s="91"/>
      <c r="FV78" s="91"/>
      <c r="FW78" s="91"/>
      <c r="FY78" s="191">
        <v>1286</v>
      </c>
      <c r="FZ78" s="191"/>
      <c r="GB78" s="192" t="s">
        <v>579</v>
      </c>
      <c r="GC78" s="192"/>
      <c r="GD78" s="192"/>
      <c r="GE78" s="192"/>
      <c r="GJ78" s="193" t="s">
        <v>580</v>
      </c>
      <c r="GK78" s="193"/>
      <c r="GL78" s="193"/>
      <c r="GM78" s="193"/>
      <c r="GN78" s="193"/>
      <c r="GR78" s="194">
        <v>20338673.140000001</v>
      </c>
      <c r="GS78" s="194"/>
      <c r="GU78" s="195">
        <v>0</v>
      </c>
      <c r="GV78" s="195"/>
      <c r="GW78" s="195"/>
      <c r="GX78" s="195">
        <v>0</v>
      </c>
      <c r="GY78" s="195"/>
      <c r="GZ78" s="195"/>
      <c r="HA78" s="195"/>
      <c r="HB78" s="195"/>
      <c r="HD78" s="194">
        <v>20338673.140000001</v>
      </c>
      <c r="HE78" s="194"/>
      <c r="HF78" s="194"/>
      <c r="HG78" s="194"/>
      <c r="HI78" s="191">
        <v>1282</v>
      </c>
      <c r="HJ78" s="191"/>
      <c r="HL78" s="192" t="s">
        <v>571</v>
      </c>
      <c r="HM78" s="192"/>
      <c r="HN78" s="192"/>
      <c r="HO78" s="192"/>
      <c r="HS78" s="193" t="s">
        <v>567</v>
      </c>
      <c r="HT78" s="193"/>
      <c r="HU78" s="193"/>
      <c r="HV78" s="193"/>
      <c r="HW78" s="193"/>
      <c r="HX78" s="193"/>
      <c r="HY78" s="193"/>
      <c r="IB78" s="194">
        <v>1040787.9</v>
      </c>
      <c r="IC78" s="194"/>
      <c r="IE78" s="195">
        <v>0</v>
      </c>
      <c r="IF78" s="195"/>
      <c r="IG78" s="195"/>
      <c r="IH78" s="195">
        <v>0</v>
      </c>
      <c r="II78" s="195"/>
      <c r="IJ78" s="195"/>
      <c r="IK78" s="195"/>
      <c r="IL78" s="195"/>
      <c r="IN78" s="194">
        <v>1040787.9</v>
      </c>
      <c r="IO78" s="194"/>
      <c r="IP78" s="194"/>
      <c r="IQ78" s="194"/>
    </row>
    <row r="79" spans="1:251" ht="10.15" hidden="1" customHeight="1">
      <c r="A79" s="88"/>
      <c r="B79" s="88"/>
      <c r="D79" s="89"/>
      <c r="E79" s="89"/>
      <c r="F79" s="89"/>
      <c r="G79" s="89"/>
      <c r="M79" s="90"/>
      <c r="N79" s="90"/>
      <c r="O79" s="90"/>
      <c r="P79" s="90"/>
      <c r="T79" s="91"/>
      <c r="U79" s="91"/>
      <c r="W79" s="92"/>
      <c r="X79" s="92"/>
      <c r="Y79" s="92"/>
      <c r="Z79" s="92"/>
      <c r="AA79" s="92"/>
      <c r="AB79" s="92"/>
      <c r="AC79" s="92"/>
      <c r="AD79" s="92"/>
      <c r="AF79" s="91"/>
      <c r="AG79" s="91"/>
      <c r="AH79" s="91"/>
      <c r="AI79" s="91"/>
      <c r="AK79" s="88"/>
      <c r="AL79" s="88"/>
      <c r="AN79" s="89"/>
      <c r="AO79" s="89"/>
      <c r="AP79" s="89"/>
      <c r="AQ79" s="89"/>
      <c r="AW79" s="90"/>
      <c r="AX79" s="90"/>
      <c r="AY79" s="90"/>
      <c r="AZ79" s="90"/>
      <c r="BD79" s="91"/>
      <c r="BE79" s="91"/>
      <c r="BG79" s="92"/>
      <c r="BH79" s="92"/>
      <c r="BI79" s="92"/>
      <c r="BJ79" s="92"/>
      <c r="BK79" s="92"/>
      <c r="BL79" s="92"/>
      <c r="BM79" s="92"/>
      <c r="BN79" s="92"/>
      <c r="BP79" s="91"/>
      <c r="BQ79" s="91"/>
      <c r="BR79" s="91"/>
      <c r="BS79" s="91"/>
      <c r="BU79" s="88"/>
      <c r="BV79" s="88"/>
      <c r="BX79" s="89"/>
      <c r="BY79" s="89"/>
      <c r="BZ79" s="89"/>
      <c r="CA79" s="89"/>
      <c r="CG79" s="90"/>
      <c r="CH79" s="90"/>
      <c r="CI79" s="90"/>
      <c r="CJ79" s="90"/>
      <c r="CN79" s="91"/>
      <c r="CO79" s="91"/>
      <c r="CQ79" s="92"/>
      <c r="CR79" s="92"/>
      <c r="CS79" s="92"/>
      <c r="CT79" s="92"/>
      <c r="CU79" s="92"/>
      <c r="CV79" s="92"/>
      <c r="CW79" s="92"/>
      <c r="CX79" s="92"/>
      <c r="CZ79" s="91"/>
      <c r="DA79" s="91"/>
      <c r="DB79" s="91"/>
      <c r="DC79" s="91"/>
      <c r="DE79" s="88"/>
      <c r="DF79" s="88"/>
      <c r="DH79" s="89"/>
      <c r="DI79" s="89"/>
      <c r="DJ79" s="89"/>
      <c r="DK79" s="89"/>
      <c r="DQ79" s="90"/>
      <c r="DR79" s="90"/>
      <c r="DS79" s="90"/>
      <c r="DT79" s="90"/>
      <c r="DX79" s="91"/>
      <c r="DY79" s="91"/>
      <c r="EA79" s="92"/>
      <c r="EB79" s="92"/>
      <c r="EC79" s="92"/>
      <c r="ED79" s="92"/>
      <c r="EE79" s="92"/>
      <c r="EF79" s="92"/>
      <c r="EG79" s="92"/>
      <c r="EH79" s="92"/>
      <c r="EJ79" s="91"/>
      <c r="EK79" s="91"/>
      <c r="EL79" s="91"/>
      <c r="EM79" s="91"/>
      <c r="EO79" s="88"/>
      <c r="EP79" s="88"/>
      <c r="ER79" s="89"/>
      <c r="ES79" s="89"/>
      <c r="ET79" s="89"/>
      <c r="EU79" s="89"/>
      <c r="FA79" s="90"/>
      <c r="FB79" s="90"/>
      <c r="FC79" s="90"/>
      <c r="FD79" s="90"/>
      <c r="FH79" s="91"/>
      <c r="FI79" s="91"/>
      <c r="FK79" s="92"/>
      <c r="FL79" s="92"/>
      <c r="FM79" s="92"/>
      <c r="FN79" s="92"/>
      <c r="FO79" s="92"/>
      <c r="FP79" s="92"/>
      <c r="FQ79" s="92"/>
      <c r="FR79" s="92"/>
      <c r="FT79" s="91"/>
      <c r="FU79" s="91"/>
      <c r="FV79" s="91"/>
      <c r="FW79" s="91"/>
      <c r="FY79" s="189">
        <v>1159</v>
      </c>
      <c r="FZ79" s="189"/>
      <c r="GB79" s="190" t="s">
        <v>581</v>
      </c>
      <c r="GC79" s="190"/>
      <c r="GD79" s="190"/>
      <c r="GE79" s="190"/>
      <c r="GK79" s="186" t="s">
        <v>582</v>
      </c>
      <c r="GL79" s="186"/>
      <c r="GM79" s="186"/>
      <c r="GN79" s="186"/>
      <c r="GR79" s="198">
        <v>20338673.140000001</v>
      </c>
      <c r="GS79" s="198"/>
      <c r="GU79" s="188">
        <v>0</v>
      </c>
      <c r="GV79" s="188"/>
      <c r="GW79" s="188"/>
      <c r="GX79" s="188">
        <v>0</v>
      </c>
      <c r="GY79" s="188"/>
      <c r="GZ79" s="188"/>
      <c r="HA79" s="188"/>
      <c r="HB79" s="188"/>
      <c r="HD79" s="198">
        <v>20338673.140000001</v>
      </c>
      <c r="HE79" s="198"/>
      <c r="HF79" s="198"/>
      <c r="HG79" s="198"/>
      <c r="HI79" s="191">
        <v>1283</v>
      </c>
      <c r="HJ79" s="191"/>
      <c r="HL79" s="192" t="s">
        <v>572</v>
      </c>
      <c r="HM79" s="192"/>
      <c r="HN79" s="192"/>
      <c r="HO79" s="192"/>
      <c r="HT79" s="193" t="s">
        <v>573</v>
      </c>
      <c r="HU79" s="193"/>
      <c r="HV79" s="193"/>
      <c r="HW79" s="193"/>
      <c r="HX79" s="193"/>
      <c r="IB79" s="194">
        <v>1040787.9</v>
      </c>
      <c r="IC79" s="194"/>
      <c r="IE79" s="195">
        <v>0</v>
      </c>
      <c r="IF79" s="195"/>
      <c r="IG79" s="195"/>
      <c r="IH79" s="195">
        <v>0</v>
      </c>
      <c r="II79" s="195"/>
      <c r="IJ79" s="195"/>
      <c r="IK79" s="195"/>
      <c r="IL79" s="195"/>
      <c r="IN79" s="194">
        <v>1040787.9</v>
      </c>
      <c r="IO79" s="194"/>
      <c r="IP79" s="194"/>
      <c r="IQ79" s="194"/>
    </row>
    <row r="80" spans="1:251" ht="10.15" hidden="1" customHeight="1">
      <c r="A80" s="88"/>
      <c r="B80" s="88"/>
      <c r="D80" s="89"/>
      <c r="E80" s="89"/>
      <c r="F80" s="89"/>
      <c r="G80" s="89"/>
      <c r="M80" s="90"/>
      <c r="N80" s="90"/>
      <c r="O80" s="90"/>
      <c r="P80" s="90"/>
      <c r="T80" s="91"/>
      <c r="U80" s="91"/>
      <c r="W80" s="92"/>
      <c r="X80" s="92"/>
      <c r="Y80" s="92"/>
      <c r="Z80" s="92"/>
      <c r="AA80" s="92"/>
      <c r="AB80" s="92"/>
      <c r="AC80" s="92"/>
      <c r="AD80" s="92"/>
      <c r="AF80" s="91"/>
      <c r="AG80" s="91"/>
      <c r="AH80" s="91"/>
      <c r="AI80" s="91"/>
      <c r="AK80" s="88"/>
      <c r="AL80" s="88"/>
      <c r="AN80" s="89"/>
      <c r="AO80" s="89"/>
      <c r="AP80" s="89"/>
      <c r="AQ80" s="89"/>
      <c r="AW80" s="90"/>
      <c r="AX80" s="90"/>
      <c r="AY80" s="90"/>
      <c r="AZ80" s="90"/>
      <c r="BD80" s="91"/>
      <c r="BE80" s="91"/>
      <c r="BG80" s="92"/>
      <c r="BH80" s="92"/>
      <c r="BI80" s="92"/>
      <c r="BJ80" s="92"/>
      <c r="BK80" s="92"/>
      <c r="BL80" s="92"/>
      <c r="BM80" s="92"/>
      <c r="BN80" s="92"/>
      <c r="BP80" s="91"/>
      <c r="BQ80" s="91"/>
      <c r="BR80" s="91"/>
      <c r="BS80" s="91"/>
      <c r="BU80" s="88"/>
      <c r="BV80" s="88"/>
      <c r="BX80" s="89"/>
      <c r="BY80" s="89"/>
      <c r="BZ80" s="89"/>
      <c r="CA80" s="89"/>
      <c r="CG80" s="90"/>
      <c r="CH80" s="90"/>
      <c r="CI80" s="90"/>
      <c r="CJ80" s="90"/>
      <c r="CN80" s="91"/>
      <c r="CO80" s="91"/>
      <c r="CQ80" s="92"/>
      <c r="CR80" s="92"/>
      <c r="CS80" s="92"/>
      <c r="CT80" s="92"/>
      <c r="CU80" s="92"/>
      <c r="CV80" s="92"/>
      <c r="CW80" s="92"/>
      <c r="CX80" s="92"/>
      <c r="CZ80" s="91"/>
      <c r="DA80" s="91"/>
      <c r="DB80" s="91"/>
      <c r="DC80" s="91"/>
      <c r="DE80" s="88"/>
      <c r="DF80" s="88"/>
      <c r="DH80" s="89"/>
      <c r="DI80" s="89"/>
      <c r="DJ80" s="89"/>
      <c r="DK80" s="89"/>
      <c r="DQ80" s="90"/>
      <c r="DR80" s="90"/>
      <c r="DS80" s="90"/>
      <c r="DT80" s="90"/>
      <c r="DX80" s="91"/>
      <c r="DY80" s="91"/>
      <c r="EA80" s="92"/>
      <c r="EB80" s="92"/>
      <c r="EC80" s="92"/>
      <c r="ED80" s="92"/>
      <c r="EE80" s="92"/>
      <c r="EF80" s="92"/>
      <c r="EG80" s="92"/>
      <c r="EH80" s="92"/>
      <c r="EJ80" s="91"/>
      <c r="EK80" s="91"/>
      <c r="EL80" s="91"/>
      <c r="EM80" s="91"/>
      <c r="EO80" s="88"/>
      <c r="EP80" s="88"/>
      <c r="ER80" s="89"/>
      <c r="ES80" s="89"/>
      <c r="ET80" s="89"/>
      <c r="EU80" s="89"/>
      <c r="FA80" s="90"/>
      <c r="FB80" s="90"/>
      <c r="FC80" s="90"/>
      <c r="FD80" s="90"/>
      <c r="FH80" s="91"/>
      <c r="FI80" s="91"/>
      <c r="FK80" s="92"/>
      <c r="FL80" s="92"/>
      <c r="FM80" s="92"/>
      <c r="FN80" s="92"/>
      <c r="FO80" s="92"/>
      <c r="FP80" s="92"/>
      <c r="FQ80" s="92"/>
      <c r="FR80" s="92"/>
      <c r="FT80" s="91"/>
      <c r="FU80" s="91"/>
      <c r="FV80" s="91"/>
      <c r="FW80" s="91"/>
      <c r="FY80" s="191">
        <v>1302</v>
      </c>
      <c r="FZ80" s="191"/>
      <c r="GB80" s="192" t="s">
        <v>583</v>
      </c>
      <c r="GC80" s="192"/>
      <c r="GD80" s="192"/>
      <c r="GE80" s="192"/>
      <c r="GJ80" s="193" t="s">
        <v>584</v>
      </c>
      <c r="GK80" s="193"/>
      <c r="GL80" s="193"/>
      <c r="GM80" s="193"/>
      <c r="GN80" s="193"/>
      <c r="GR80" s="194">
        <v>3097853.06</v>
      </c>
      <c r="GS80" s="194"/>
      <c r="GU80" s="195">
        <v>0</v>
      </c>
      <c r="GV80" s="195"/>
      <c r="GW80" s="195"/>
      <c r="GX80" s="195">
        <v>0</v>
      </c>
      <c r="GY80" s="195"/>
      <c r="GZ80" s="195"/>
      <c r="HA80" s="195"/>
      <c r="HB80" s="195"/>
      <c r="HD80" s="194">
        <v>3097853.06</v>
      </c>
      <c r="HE80" s="194"/>
      <c r="HF80" s="194"/>
      <c r="HG80" s="194"/>
      <c r="HI80" s="189">
        <v>1284</v>
      </c>
      <c r="HJ80" s="189"/>
      <c r="HL80" s="190" t="s">
        <v>576</v>
      </c>
      <c r="HM80" s="190"/>
      <c r="HN80" s="190"/>
      <c r="HO80" s="190"/>
      <c r="HU80" s="186" t="s">
        <v>573</v>
      </c>
      <c r="HV80" s="186"/>
      <c r="HW80" s="186"/>
      <c r="HX80" s="186"/>
      <c r="IB80" s="198">
        <v>1040787.9</v>
      </c>
      <c r="IC80" s="198"/>
      <c r="IE80" s="188">
        <v>0</v>
      </c>
      <c r="IF80" s="188"/>
      <c r="IG80" s="188"/>
      <c r="IH80" s="188">
        <v>0</v>
      </c>
      <c r="II80" s="188"/>
      <c r="IJ80" s="188"/>
      <c r="IK80" s="188"/>
      <c r="IL80" s="188"/>
      <c r="IN80" s="198">
        <v>1040787.9</v>
      </c>
      <c r="IO80" s="198"/>
      <c r="IP80" s="198"/>
      <c r="IQ80" s="198"/>
    </row>
    <row r="81" spans="1:251" ht="10.15" hidden="1" customHeight="1">
      <c r="A81" s="88"/>
      <c r="B81" s="88"/>
      <c r="D81" s="89"/>
      <c r="E81" s="89"/>
      <c r="F81" s="89"/>
      <c r="G81" s="89"/>
      <c r="M81" s="90"/>
      <c r="N81" s="90"/>
      <c r="O81" s="90"/>
      <c r="P81" s="90"/>
      <c r="T81" s="91"/>
      <c r="U81" s="91"/>
      <c r="W81" s="92"/>
      <c r="X81" s="92"/>
      <c r="Y81" s="92"/>
      <c r="Z81" s="92"/>
      <c r="AA81" s="92"/>
      <c r="AB81" s="92"/>
      <c r="AC81" s="92"/>
      <c r="AD81" s="92"/>
      <c r="AF81" s="91"/>
      <c r="AG81" s="91"/>
      <c r="AH81" s="91"/>
      <c r="AI81" s="91"/>
      <c r="AK81" s="88"/>
      <c r="AL81" s="88"/>
      <c r="AN81" s="89"/>
      <c r="AO81" s="89"/>
      <c r="AP81" s="89"/>
      <c r="AQ81" s="89"/>
      <c r="AW81" s="90"/>
      <c r="AX81" s="90"/>
      <c r="AY81" s="90"/>
      <c r="AZ81" s="90"/>
      <c r="BD81" s="91"/>
      <c r="BE81" s="91"/>
      <c r="BG81" s="92"/>
      <c r="BH81" s="92"/>
      <c r="BI81" s="92"/>
      <c r="BJ81" s="92"/>
      <c r="BK81" s="92"/>
      <c r="BL81" s="92"/>
      <c r="BM81" s="92"/>
      <c r="BN81" s="92"/>
      <c r="BP81" s="91"/>
      <c r="BQ81" s="91"/>
      <c r="BR81" s="91"/>
      <c r="BS81" s="91"/>
      <c r="BU81" s="88"/>
      <c r="BV81" s="88"/>
      <c r="BX81" s="89"/>
      <c r="BY81" s="89"/>
      <c r="BZ81" s="89"/>
      <c r="CA81" s="89"/>
      <c r="CG81" s="90"/>
      <c r="CH81" s="90"/>
      <c r="CI81" s="90"/>
      <c r="CJ81" s="90"/>
      <c r="CN81" s="91"/>
      <c r="CO81" s="91"/>
      <c r="CQ81" s="92"/>
      <c r="CR81" s="92"/>
      <c r="CS81" s="92"/>
      <c r="CT81" s="92"/>
      <c r="CU81" s="92"/>
      <c r="CV81" s="92"/>
      <c r="CW81" s="92"/>
      <c r="CX81" s="92"/>
      <c r="CZ81" s="91"/>
      <c r="DA81" s="91"/>
      <c r="DB81" s="91"/>
      <c r="DC81" s="91"/>
      <c r="DE81" s="88"/>
      <c r="DF81" s="88"/>
      <c r="DH81" s="89"/>
      <c r="DI81" s="89"/>
      <c r="DJ81" s="89"/>
      <c r="DK81" s="89"/>
      <c r="DQ81" s="90"/>
      <c r="DR81" s="90"/>
      <c r="DS81" s="90"/>
      <c r="DT81" s="90"/>
      <c r="DX81" s="91"/>
      <c r="DY81" s="91"/>
      <c r="EA81" s="92"/>
      <c r="EB81" s="92"/>
      <c r="EC81" s="92"/>
      <c r="ED81" s="92"/>
      <c r="EE81" s="92"/>
      <c r="EF81" s="92"/>
      <c r="EG81" s="92"/>
      <c r="EH81" s="92"/>
      <c r="EJ81" s="91"/>
      <c r="EK81" s="91"/>
      <c r="EL81" s="91"/>
      <c r="EM81" s="91"/>
      <c r="EO81" s="88"/>
      <c r="EP81" s="88"/>
      <c r="ER81" s="89"/>
      <c r="ES81" s="89"/>
      <c r="ET81" s="89"/>
      <c r="EU81" s="89"/>
      <c r="FA81" s="90"/>
      <c r="FB81" s="90"/>
      <c r="FC81" s="90"/>
      <c r="FD81" s="90"/>
      <c r="FH81" s="91"/>
      <c r="FI81" s="91"/>
      <c r="FK81" s="92"/>
      <c r="FL81" s="92"/>
      <c r="FM81" s="92"/>
      <c r="FN81" s="92"/>
      <c r="FO81" s="92"/>
      <c r="FP81" s="92"/>
      <c r="FQ81" s="92"/>
      <c r="FR81" s="92"/>
      <c r="FT81" s="91"/>
      <c r="FU81" s="91"/>
      <c r="FV81" s="91"/>
      <c r="FW81" s="91"/>
      <c r="FY81" s="189">
        <v>1158</v>
      </c>
      <c r="FZ81" s="189"/>
      <c r="GB81" s="190" t="s">
        <v>585</v>
      </c>
      <c r="GC81" s="190"/>
      <c r="GD81" s="190"/>
      <c r="GE81" s="190"/>
      <c r="GK81" s="186" t="s">
        <v>586</v>
      </c>
      <c r="GL81" s="186"/>
      <c r="GM81" s="186"/>
      <c r="GN81" s="186"/>
      <c r="GR81" s="198">
        <v>3097853.06</v>
      </c>
      <c r="GS81" s="198"/>
      <c r="GU81" s="188">
        <v>0</v>
      </c>
      <c r="GV81" s="188"/>
      <c r="GW81" s="188"/>
      <c r="GX81" s="188">
        <v>0</v>
      </c>
      <c r="GY81" s="188"/>
      <c r="GZ81" s="188"/>
      <c r="HA81" s="188"/>
      <c r="HB81" s="188"/>
      <c r="HD81" s="198">
        <v>3097853.06</v>
      </c>
      <c r="HE81" s="198"/>
      <c r="HF81" s="198"/>
      <c r="HG81" s="198"/>
      <c r="HI81" s="191">
        <v>1285</v>
      </c>
      <c r="HJ81" s="191"/>
      <c r="HL81" s="192" t="s">
        <v>577</v>
      </c>
      <c r="HM81" s="192"/>
      <c r="HN81" s="192"/>
      <c r="HO81" s="192"/>
      <c r="HS81" s="193" t="s">
        <v>578</v>
      </c>
      <c r="HT81" s="193"/>
      <c r="HU81" s="193"/>
      <c r="HV81" s="193"/>
      <c r="HW81" s="193"/>
      <c r="HX81" s="193"/>
      <c r="HY81" s="193"/>
      <c r="IB81" s="194">
        <v>231945120.91999999</v>
      </c>
      <c r="IC81" s="194"/>
      <c r="IE81" s="195">
        <v>0</v>
      </c>
      <c r="IF81" s="195"/>
      <c r="IG81" s="195"/>
      <c r="IH81" s="195">
        <v>10056820.75</v>
      </c>
      <c r="II81" s="195"/>
      <c r="IJ81" s="195"/>
      <c r="IK81" s="195"/>
      <c r="IL81" s="195"/>
      <c r="IN81" s="194">
        <v>221888300.16999999</v>
      </c>
      <c r="IO81" s="194"/>
      <c r="IP81" s="194"/>
      <c r="IQ81" s="194"/>
    </row>
    <row r="82" spans="1:251" ht="10.15" hidden="1" customHeight="1">
      <c r="A82" s="88"/>
      <c r="B82" s="88"/>
      <c r="D82" s="89"/>
      <c r="E82" s="89"/>
      <c r="F82" s="89"/>
      <c r="G82" s="89"/>
      <c r="M82" s="90"/>
      <c r="N82" s="90"/>
      <c r="O82" s="90"/>
      <c r="P82" s="90"/>
      <c r="T82" s="91"/>
      <c r="U82" s="91"/>
      <c r="W82" s="92"/>
      <c r="X82" s="92"/>
      <c r="Y82" s="92"/>
      <c r="Z82" s="92"/>
      <c r="AA82" s="92"/>
      <c r="AB82" s="92"/>
      <c r="AC82" s="92"/>
      <c r="AD82" s="92"/>
      <c r="AF82" s="91"/>
      <c r="AG82" s="91"/>
      <c r="AH82" s="91"/>
      <c r="AI82" s="91"/>
      <c r="AK82" s="88"/>
      <c r="AL82" s="88"/>
      <c r="AN82" s="89"/>
      <c r="AO82" s="89"/>
      <c r="AP82" s="89"/>
      <c r="AQ82" s="89"/>
      <c r="AW82" s="90"/>
      <c r="AX82" s="90"/>
      <c r="AY82" s="90"/>
      <c r="AZ82" s="90"/>
      <c r="BD82" s="91"/>
      <c r="BE82" s="91"/>
      <c r="BG82" s="92"/>
      <c r="BH82" s="92"/>
      <c r="BI82" s="92"/>
      <c r="BJ82" s="92"/>
      <c r="BK82" s="92"/>
      <c r="BL82" s="92"/>
      <c r="BM82" s="92"/>
      <c r="BN82" s="92"/>
      <c r="BP82" s="91"/>
      <c r="BQ82" s="91"/>
      <c r="BR82" s="91"/>
      <c r="BS82" s="91"/>
      <c r="BU82" s="88"/>
      <c r="BV82" s="88"/>
      <c r="BX82" s="89"/>
      <c r="BY82" s="89"/>
      <c r="BZ82" s="89"/>
      <c r="CA82" s="89"/>
      <c r="CG82" s="90"/>
      <c r="CH82" s="90"/>
      <c r="CI82" s="90"/>
      <c r="CJ82" s="90"/>
      <c r="CN82" s="91"/>
      <c r="CO82" s="91"/>
      <c r="CQ82" s="92"/>
      <c r="CR82" s="92"/>
      <c r="CS82" s="92"/>
      <c r="CT82" s="92"/>
      <c r="CU82" s="92"/>
      <c r="CV82" s="92"/>
      <c r="CW82" s="92"/>
      <c r="CX82" s="92"/>
      <c r="CZ82" s="91"/>
      <c r="DA82" s="91"/>
      <c r="DB82" s="91"/>
      <c r="DC82" s="91"/>
      <c r="DE82" s="88"/>
      <c r="DF82" s="88"/>
      <c r="DH82" s="89"/>
      <c r="DI82" s="89"/>
      <c r="DJ82" s="89"/>
      <c r="DK82" s="89"/>
      <c r="DQ82" s="90"/>
      <c r="DR82" s="90"/>
      <c r="DS82" s="90"/>
      <c r="DT82" s="90"/>
      <c r="DX82" s="91"/>
      <c r="DY82" s="91"/>
      <c r="EA82" s="92"/>
      <c r="EB82" s="92"/>
      <c r="EC82" s="92"/>
      <c r="ED82" s="92"/>
      <c r="EE82" s="92"/>
      <c r="EF82" s="92"/>
      <c r="EG82" s="92"/>
      <c r="EH82" s="92"/>
      <c r="EJ82" s="91"/>
      <c r="EK82" s="91"/>
      <c r="EL82" s="91"/>
      <c r="EM82" s="91"/>
      <c r="EO82" s="88"/>
      <c r="EP82" s="88"/>
      <c r="ER82" s="89"/>
      <c r="ES82" s="89"/>
      <c r="ET82" s="89"/>
      <c r="EU82" s="89"/>
      <c r="FA82" s="90"/>
      <c r="FB82" s="90"/>
      <c r="FC82" s="90"/>
      <c r="FD82" s="90"/>
      <c r="FH82" s="91"/>
      <c r="FI82" s="91"/>
      <c r="FK82" s="92"/>
      <c r="FL82" s="92"/>
      <c r="FM82" s="92"/>
      <c r="FN82" s="92"/>
      <c r="FO82" s="92"/>
      <c r="FP82" s="92"/>
      <c r="FQ82" s="92"/>
      <c r="FR82" s="92"/>
      <c r="FT82" s="91"/>
      <c r="FU82" s="91"/>
      <c r="FV82" s="91"/>
      <c r="FW82" s="91"/>
      <c r="FY82" s="191">
        <v>1318</v>
      </c>
      <c r="FZ82" s="191"/>
      <c r="GB82" s="192" t="s">
        <v>587</v>
      </c>
      <c r="GC82" s="192"/>
      <c r="GD82" s="192"/>
      <c r="GE82" s="192"/>
      <c r="GJ82" s="193" t="s">
        <v>588</v>
      </c>
      <c r="GK82" s="193"/>
      <c r="GL82" s="193"/>
      <c r="GM82" s="193"/>
      <c r="GN82" s="193"/>
      <c r="GR82" s="194">
        <v>223450470.61000001</v>
      </c>
      <c r="GS82" s="194"/>
      <c r="GU82" s="195">
        <v>0</v>
      </c>
      <c r="GV82" s="195"/>
      <c r="GW82" s="195"/>
      <c r="GX82" s="195">
        <v>14941875.890000001</v>
      </c>
      <c r="GY82" s="195"/>
      <c r="GZ82" s="195"/>
      <c r="HA82" s="195"/>
      <c r="HB82" s="195"/>
      <c r="HD82" s="194">
        <v>208508594.72</v>
      </c>
      <c r="HE82" s="194"/>
      <c r="HF82" s="194"/>
      <c r="HG82" s="194"/>
      <c r="HI82" s="191">
        <v>1286</v>
      </c>
      <c r="HJ82" s="191"/>
      <c r="HL82" s="192" t="s">
        <v>579</v>
      </c>
      <c r="HM82" s="192"/>
      <c r="HN82" s="192"/>
      <c r="HO82" s="192"/>
      <c r="HT82" s="193" t="s">
        <v>580</v>
      </c>
      <c r="HU82" s="193"/>
      <c r="HV82" s="193"/>
      <c r="HW82" s="193"/>
      <c r="HX82" s="193"/>
      <c r="IB82" s="194">
        <v>20338673.140000001</v>
      </c>
      <c r="IC82" s="194"/>
      <c r="IE82" s="195">
        <v>0</v>
      </c>
      <c r="IF82" s="195"/>
      <c r="IG82" s="195"/>
      <c r="IH82" s="195">
        <v>0</v>
      </c>
      <c r="II82" s="195"/>
      <c r="IJ82" s="195"/>
      <c r="IK82" s="195"/>
      <c r="IL82" s="195"/>
      <c r="IN82" s="194">
        <v>20338673.140000001</v>
      </c>
      <c r="IO82" s="194"/>
      <c r="IP82" s="194"/>
      <c r="IQ82" s="194"/>
    </row>
    <row r="83" spans="1:251" ht="10.15" hidden="1" customHeight="1">
      <c r="A83" s="88"/>
      <c r="B83" s="88"/>
      <c r="D83" s="89"/>
      <c r="E83" s="89"/>
      <c r="F83" s="89"/>
      <c r="G83" s="89"/>
      <c r="M83" s="90"/>
      <c r="N83" s="90"/>
      <c r="O83" s="90"/>
      <c r="P83" s="90"/>
      <c r="T83" s="91"/>
      <c r="U83" s="91"/>
      <c r="W83" s="92"/>
      <c r="X83" s="92"/>
      <c r="Y83" s="92"/>
      <c r="Z83" s="92"/>
      <c r="AA83" s="92"/>
      <c r="AB83" s="92"/>
      <c r="AC83" s="92"/>
      <c r="AD83" s="92"/>
      <c r="AF83" s="91"/>
      <c r="AG83" s="91"/>
      <c r="AH83" s="91"/>
      <c r="AI83" s="91"/>
      <c r="AK83" s="88"/>
      <c r="AL83" s="88"/>
      <c r="AN83" s="89"/>
      <c r="AO83" s="89"/>
      <c r="AP83" s="89"/>
      <c r="AQ83" s="89"/>
      <c r="AW83" s="90"/>
      <c r="AX83" s="90"/>
      <c r="AY83" s="90"/>
      <c r="AZ83" s="90"/>
      <c r="BD83" s="91"/>
      <c r="BE83" s="91"/>
      <c r="BG83" s="92"/>
      <c r="BH83" s="92"/>
      <c r="BI83" s="92"/>
      <c r="BJ83" s="92"/>
      <c r="BK83" s="92"/>
      <c r="BL83" s="92"/>
      <c r="BM83" s="92"/>
      <c r="BN83" s="92"/>
      <c r="BP83" s="91"/>
      <c r="BQ83" s="91"/>
      <c r="BR83" s="91"/>
      <c r="BS83" s="91"/>
      <c r="BU83" s="88"/>
      <c r="BV83" s="88"/>
      <c r="BX83" s="89"/>
      <c r="BY83" s="89"/>
      <c r="BZ83" s="89"/>
      <c r="CA83" s="89"/>
      <c r="CG83" s="90"/>
      <c r="CH83" s="90"/>
      <c r="CI83" s="90"/>
      <c r="CJ83" s="90"/>
      <c r="CN83" s="91"/>
      <c r="CO83" s="91"/>
      <c r="CQ83" s="92"/>
      <c r="CR83" s="92"/>
      <c r="CS83" s="92"/>
      <c r="CT83" s="92"/>
      <c r="CU83" s="92"/>
      <c r="CV83" s="92"/>
      <c r="CW83" s="92"/>
      <c r="CX83" s="92"/>
      <c r="CZ83" s="91"/>
      <c r="DA83" s="91"/>
      <c r="DB83" s="91"/>
      <c r="DC83" s="91"/>
      <c r="DE83" s="88"/>
      <c r="DF83" s="88"/>
      <c r="DH83" s="89"/>
      <c r="DI83" s="89"/>
      <c r="DJ83" s="89"/>
      <c r="DK83" s="89"/>
      <c r="DQ83" s="90"/>
      <c r="DR83" s="90"/>
      <c r="DS83" s="90"/>
      <c r="DT83" s="90"/>
      <c r="DX83" s="91"/>
      <c r="DY83" s="91"/>
      <c r="EA83" s="92"/>
      <c r="EB83" s="92"/>
      <c r="EC83" s="92"/>
      <c r="ED83" s="92"/>
      <c r="EE83" s="92"/>
      <c r="EF83" s="92"/>
      <c r="EG83" s="92"/>
      <c r="EH83" s="92"/>
      <c r="EJ83" s="91"/>
      <c r="EK83" s="91"/>
      <c r="EL83" s="91"/>
      <c r="EM83" s="91"/>
      <c r="EO83" s="88"/>
      <c r="EP83" s="88"/>
      <c r="ER83" s="89"/>
      <c r="ES83" s="89"/>
      <c r="ET83" s="89"/>
      <c r="EU83" s="89"/>
      <c r="FA83" s="90"/>
      <c r="FB83" s="90"/>
      <c r="FC83" s="90"/>
      <c r="FD83" s="90"/>
      <c r="FH83" s="91"/>
      <c r="FI83" s="91"/>
      <c r="FK83" s="92"/>
      <c r="FL83" s="92"/>
      <c r="FM83" s="92"/>
      <c r="FN83" s="92"/>
      <c r="FO83" s="92"/>
      <c r="FP83" s="92"/>
      <c r="FQ83" s="92"/>
      <c r="FR83" s="92"/>
      <c r="FT83" s="91"/>
      <c r="FU83" s="91"/>
      <c r="FV83" s="91"/>
      <c r="FW83" s="91"/>
      <c r="FY83" s="189">
        <v>1141</v>
      </c>
      <c r="FZ83" s="189"/>
      <c r="GB83" s="190" t="s">
        <v>589</v>
      </c>
      <c r="GC83" s="190"/>
      <c r="GD83" s="190"/>
      <c r="GE83" s="190"/>
      <c r="GK83" s="186" t="s">
        <v>590</v>
      </c>
      <c r="GL83" s="186"/>
      <c r="GM83" s="186"/>
      <c r="GN83" s="186"/>
      <c r="GR83" s="198">
        <v>223450470.61000001</v>
      </c>
      <c r="GS83" s="198"/>
      <c r="GU83" s="188">
        <v>0</v>
      </c>
      <c r="GV83" s="188"/>
      <c r="GW83" s="188"/>
      <c r="GX83" s="188">
        <v>14941875.890000001</v>
      </c>
      <c r="GY83" s="188"/>
      <c r="GZ83" s="188"/>
      <c r="HA83" s="188"/>
      <c r="HB83" s="188"/>
      <c r="HD83" s="198">
        <v>208508594.72</v>
      </c>
      <c r="HE83" s="198"/>
      <c r="HF83" s="198"/>
      <c r="HG83" s="198"/>
      <c r="HI83" s="189">
        <v>1159</v>
      </c>
      <c r="HJ83" s="189"/>
      <c r="HL83" s="190" t="s">
        <v>581</v>
      </c>
      <c r="HM83" s="190"/>
      <c r="HN83" s="190"/>
      <c r="HO83" s="190"/>
      <c r="HU83" s="186" t="s">
        <v>582</v>
      </c>
      <c r="HV83" s="186"/>
      <c r="HW83" s="186"/>
      <c r="HX83" s="186"/>
      <c r="IB83" s="198">
        <v>20338673.140000001</v>
      </c>
      <c r="IC83" s="198"/>
      <c r="IE83" s="188">
        <v>0</v>
      </c>
      <c r="IF83" s="188"/>
      <c r="IG83" s="188"/>
      <c r="IH83" s="188">
        <v>0</v>
      </c>
      <c r="II83" s="188"/>
      <c r="IJ83" s="188"/>
      <c r="IK83" s="188"/>
      <c r="IL83" s="188"/>
      <c r="IN83" s="198">
        <v>20338673.140000001</v>
      </c>
      <c r="IO83" s="198"/>
      <c r="IP83" s="198"/>
      <c r="IQ83" s="198"/>
    </row>
    <row r="84" spans="1:251" ht="10.15" hidden="1" customHeight="1">
      <c r="A84" s="88"/>
      <c r="B84" s="88"/>
      <c r="D84" s="89"/>
      <c r="E84" s="89"/>
      <c r="F84" s="89"/>
      <c r="G84" s="89"/>
      <c r="M84" s="90"/>
      <c r="N84" s="90"/>
      <c r="O84" s="90"/>
      <c r="P84" s="90"/>
      <c r="T84" s="91"/>
      <c r="U84" s="91"/>
      <c r="W84" s="92"/>
      <c r="X84" s="92"/>
      <c r="Y84" s="92"/>
      <c r="Z84" s="92"/>
      <c r="AA84" s="92"/>
      <c r="AB84" s="92"/>
      <c r="AC84" s="92"/>
      <c r="AD84" s="92"/>
      <c r="AF84" s="91"/>
      <c r="AG84" s="91"/>
      <c r="AH84" s="91"/>
      <c r="AI84" s="91"/>
      <c r="AK84" s="88"/>
      <c r="AL84" s="88"/>
      <c r="AN84" s="89"/>
      <c r="AO84" s="89"/>
      <c r="AP84" s="89"/>
      <c r="AQ84" s="89"/>
      <c r="AW84" s="90"/>
      <c r="AX84" s="90"/>
      <c r="AY84" s="90"/>
      <c r="AZ84" s="90"/>
      <c r="BD84" s="91"/>
      <c r="BE84" s="91"/>
      <c r="BG84" s="92"/>
      <c r="BH84" s="92"/>
      <c r="BI84" s="92"/>
      <c r="BJ84" s="92"/>
      <c r="BK84" s="92"/>
      <c r="BL84" s="92"/>
      <c r="BM84" s="92"/>
      <c r="BN84" s="92"/>
      <c r="BP84" s="91"/>
      <c r="BQ84" s="91"/>
      <c r="BR84" s="91"/>
      <c r="BS84" s="91"/>
      <c r="BU84" s="88"/>
      <c r="BV84" s="88"/>
      <c r="BX84" s="89"/>
      <c r="BY84" s="89"/>
      <c r="BZ84" s="89"/>
      <c r="CA84" s="89"/>
      <c r="CG84" s="90"/>
      <c r="CH84" s="90"/>
      <c r="CI84" s="90"/>
      <c r="CJ84" s="90"/>
      <c r="CN84" s="91"/>
      <c r="CO84" s="91"/>
      <c r="CQ84" s="92"/>
      <c r="CR84" s="92"/>
      <c r="CS84" s="92"/>
      <c r="CT84" s="92"/>
      <c r="CU84" s="92"/>
      <c r="CV84" s="92"/>
      <c r="CW84" s="92"/>
      <c r="CX84" s="92"/>
      <c r="CZ84" s="91"/>
      <c r="DA84" s="91"/>
      <c r="DB84" s="91"/>
      <c r="DC84" s="91"/>
      <c r="DE84" s="88"/>
      <c r="DF84" s="88"/>
      <c r="DH84" s="89"/>
      <c r="DI84" s="89"/>
      <c r="DJ84" s="89"/>
      <c r="DK84" s="89"/>
      <c r="DQ84" s="90"/>
      <c r="DR84" s="90"/>
      <c r="DS84" s="90"/>
      <c r="DT84" s="90"/>
      <c r="DX84" s="91"/>
      <c r="DY84" s="91"/>
      <c r="EA84" s="92"/>
      <c r="EB84" s="92"/>
      <c r="EC84" s="92"/>
      <c r="ED84" s="92"/>
      <c r="EE84" s="92"/>
      <c r="EF84" s="92"/>
      <c r="EG84" s="92"/>
      <c r="EH84" s="92"/>
      <c r="EJ84" s="91"/>
      <c r="EK84" s="91"/>
      <c r="EL84" s="91"/>
      <c r="EM84" s="91"/>
      <c r="EO84" s="88"/>
      <c r="EP84" s="88"/>
      <c r="ER84" s="89"/>
      <c r="ES84" s="89"/>
      <c r="ET84" s="89"/>
      <c r="EU84" s="89"/>
      <c r="FA84" s="90"/>
      <c r="FB84" s="90"/>
      <c r="FC84" s="90"/>
      <c r="FD84" s="90"/>
      <c r="FH84" s="91"/>
      <c r="FI84" s="91"/>
      <c r="FK84" s="92"/>
      <c r="FL84" s="92"/>
      <c r="FM84" s="92"/>
      <c r="FN84" s="92"/>
      <c r="FO84" s="92"/>
      <c r="FP84" s="92"/>
      <c r="FQ84" s="92"/>
      <c r="FR84" s="92"/>
      <c r="FT84" s="91"/>
      <c r="FU84" s="91"/>
      <c r="FV84" s="91"/>
      <c r="FW84" s="91"/>
      <c r="FY84" s="88"/>
      <c r="FZ84" s="88"/>
      <c r="GB84" s="89"/>
      <c r="GC84" s="89"/>
      <c r="GD84" s="89"/>
      <c r="GE84" s="89"/>
      <c r="GK84" s="90"/>
      <c r="GL84" s="90"/>
      <c r="GM84" s="90"/>
      <c r="GN84" s="90"/>
      <c r="GR84" s="91"/>
      <c r="GS84" s="91"/>
      <c r="GU84" s="92"/>
      <c r="GV84" s="92"/>
      <c r="GW84" s="92"/>
      <c r="GX84" s="92"/>
      <c r="GY84" s="92"/>
      <c r="GZ84" s="92"/>
      <c r="HA84" s="92"/>
      <c r="HB84" s="92"/>
      <c r="HD84" s="91"/>
      <c r="HE84" s="91"/>
      <c r="HF84" s="91"/>
      <c r="HG84" s="91"/>
      <c r="HI84" s="191">
        <v>1302</v>
      </c>
      <c r="HJ84" s="191"/>
      <c r="HL84" s="192" t="s">
        <v>583</v>
      </c>
      <c r="HM84" s="192"/>
      <c r="HN84" s="192"/>
      <c r="HO84" s="192"/>
      <c r="HT84" s="193" t="s">
        <v>584</v>
      </c>
      <c r="HU84" s="193"/>
      <c r="HV84" s="193"/>
      <c r="HW84" s="193"/>
      <c r="HX84" s="193"/>
      <c r="IB84" s="194">
        <v>3097853.06</v>
      </c>
      <c r="IC84" s="194"/>
      <c r="IE84" s="195">
        <v>0</v>
      </c>
      <c r="IF84" s="195"/>
      <c r="IG84" s="195"/>
      <c r="IH84" s="195">
        <v>0</v>
      </c>
      <c r="II84" s="195"/>
      <c r="IJ84" s="195"/>
      <c r="IK84" s="195"/>
      <c r="IL84" s="195"/>
      <c r="IN84" s="194">
        <v>3097853.06</v>
      </c>
      <c r="IO84" s="194"/>
      <c r="IP84" s="194"/>
      <c r="IQ84" s="194"/>
    </row>
    <row r="85" spans="1:251" ht="10.15" hidden="1" customHeight="1">
      <c r="A85" s="88"/>
      <c r="B85" s="88"/>
      <c r="D85" s="89"/>
      <c r="E85" s="89"/>
      <c r="F85" s="89"/>
      <c r="G85" s="89"/>
      <c r="M85" s="90"/>
      <c r="N85" s="90"/>
      <c r="O85" s="90"/>
      <c r="P85" s="90"/>
      <c r="T85" s="91"/>
      <c r="U85" s="91"/>
      <c r="W85" s="92"/>
      <c r="X85" s="92"/>
      <c r="Y85" s="92"/>
      <c r="Z85" s="92"/>
      <c r="AA85" s="92"/>
      <c r="AB85" s="92"/>
      <c r="AC85" s="92"/>
      <c r="AD85" s="92"/>
      <c r="AF85" s="91"/>
      <c r="AG85" s="91"/>
      <c r="AH85" s="91"/>
      <c r="AI85" s="91"/>
      <c r="AK85" s="88"/>
      <c r="AL85" s="88"/>
      <c r="AN85" s="89"/>
      <c r="AO85" s="89"/>
      <c r="AP85" s="89"/>
      <c r="AQ85" s="89"/>
      <c r="AW85" s="90"/>
      <c r="AX85" s="90"/>
      <c r="AY85" s="90"/>
      <c r="AZ85" s="90"/>
      <c r="BD85" s="91"/>
      <c r="BE85" s="91"/>
      <c r="BG85" s="92"/>
      <c r="BH85" s="92"/>
      <c r="BI85" s="92"/>
      <c r="BJ85" s="92"/>
      <c r="BK85" s="92"/>
      <c r="BL85" s="92"/>
      <c r="BM85" s="92"/>
      <c r="BN85" s="92"/>
      <c r="BP85" s="91"/>
      <c r="BQ85" s="91"/>
      <c r="BR85" s="91"/>
      <c r="BS85" s="91"/>
      <c r="BU85" s="88"/>
      <c r="BV85" s="88"/>
      <c r="BX85" s="89"/>
      <c r="BY85" s="89"/>
      <c r="BZ85" s="89"/>
      <c r="CA85" s="89"/>
      <c r="CG85" s="90"/>
      <c r="CH85" s="90"/>
      <c r="CI85" s="90"/>
      <c r="CJ85" s="90"/>
      <c r="CN85" s="91"/>
      <c r="CO85" s="91"/>
      <c r="CQ85" s="92"/>
      <c r="CR85" s="92"/>
      <c r="CS85" s="92"/>
      <c r="CT85" s="92"/>
      <c r="CU85" s="92"/>
      <c r="CV85" s="92"/>
      <c r="CW85" s="92"/>
      <c r="CX85" s="92"/>
      <c r="CZ85" s="91"/>
      <c r="DA85" s="91"/>
      <c r="DB85" s="91"/>
      <c r="DC85" s="91"/>
      <c r="DE85" s="88"/>
      <c r="DF85" s="88"/>
      <c r="DH85" s="89"/>
      <c r="DI85" s="89"/>
      <c r="DJ85" s="89"/>
      <c r="DK85" s="89"/>
      <c r="DQ85" s="90"/>
      <c r="DR85" s="90"/>
      <c r="DS85" s="90"/>
      <c r="DT85" s="90"/>
      <c r="DX85" s="91"/>
      <c r="DY85" s="91"/>
      <c r="EA85" s="92"/>
      <c r="EB85" s="92"/>
      <c r="EC85" s="92"/>
      <c r="ED85" s="92"/>
      <c r="EE85" s="92"/>
      <c r="EF85" s="92"/>
      <c r="EG85" s="92"/>
      <c r="EH85" s="92"/>
      <c r="EJ85" s="91"/>
      <c r="EK85" s="91"/>
      <c r="EL85" s="91"/>
      <c r="EM85" s="91"/>
      <c r="EO85" s="88"/>
      <c r="EP85" s="88"/>
      <c r="ER85" s="89"/>
      <c r="ES85" s="89"/>
      <c r="ET85" s="89"/>
      <c r="EU85" s="89"/>
      <c r="FA85" s="90"/>
      <c r="FB85" s="90"/>
      <c r="FC85" s="90"/>
      <c r="FD85" s="90"/>
      <c r="FH85" s="91"/>
      <c r="FI85" s="91"/>
      <c r="FK85" s="92"/>
      <c r="FL85" s="92"/>
      <c r="FM85" s="92"/>
      <c r="FN85" s="92"/>
      <c r="FO85" s="92"/>
      <c r="FP85" s="92"/>
      <c r="FQ85" s="92"/>
      <c r="FR85" s="92"/>
      <c r="FT85" s="91"/>
      <c r="FU85" s="91"/>
      <c r="FV85" s="91"/>
      <c r="FW85" s="91"/>
      <c r="FY85" s="88"/>
      <c r="FZ85" s="88"/>
      <c r="GB85" s="89"/>
      <c r="GC85" s="89"/>
      <c r="GD85" s="89"/>
      <c r="GE85" s="89"/>
      <c r="GK85" s="90"/>
      <c r="GL85" s="90"/>
      <c r="GM85" s="90"/>
      <c r="GN85" s="90"/>
      <c r="GR85" s="91"/>
      <c r="GS85" s="91"/>
      <c r="GU85" s="92"/>
      <c r="GV85" s="92"/>
      <c r="GW85" s="92"/>
      <c r="GX85" s="92"/>
      <c r="GY85" s="92"/>
      <c r="GZ85" s="92"/>
      <c r="HA85" s="92"/>
      <c r="HB85" s="92"/>
      <c r="HD85" s="91"/>
      <c r="HE85" s="91"/>
      <c r="HF85" s="91"/>
      <c r="HG85" s="91"/>
      <c r="HI85" s="189">
        <v>1158</v>
      </c>
      <c r="HJ85" s="189"/>
      <c r="HL85" s="190" t="s">
        <v>585</v>
      </c>
      <c r="HM85" s="190"/>
      <c r="HN85" s="190"/>
      <c r="HO85" s="190"/>
      <c r="HU85" s="186" t="s">
        <v>586</v>
      </c>
      <c r="HV85" s="186"/>
      <c r="HW85" s="186"/>
      <c r="HX85" s="186"/>
      <c r="IB85" s="198">
        <v>3097853.06</v>
      </c>
      <c r="IC85" s="198"/>
      <c r="IE85" s="188">
        <v>0</v>
      </c>
      <c r="IF85" s="188"/>
      <c r="IG85" s="188"/>
      <c r="IH85" s="188">
        <v>0</v>
      </c>
      <c r="II85" s="188"/>
      <c r="IJ85" s="188"/>
      <c r="IK85" s="188"/>
      <c r="IL85" s="188"/>
      <c r="IN85" s="198">
        <v>3097853.06</v>
      </c>
      <c r="IO85" s="198"/>
      <c r="IP85" s="198"/>
      <c r="IQ85" s="198"/>
    </row>
    <row r="86" spans="1:251" ht="10.15" hidden="1" customHeight="1">
      <c r="A86" s="88"/>
      <c r="B86" s="88"/>
      <c r="D86" s="89"/>
      <c r="E86" s="89"/>
      <c r="F86" s="89"/>
      <c r="G86" s="89"/>
      <c r="M86" s="90"/>
      <c r="N86" s="90"/>
      <c r="O86" s="90"/>
      <c r="P86" s="90"/>
      <c r="T86" s="91"/>
      <c r="U86" s="91"/>
      <c r="W86" s="92"/>
      <c r="X86" s="92"/>
      <c r="Y86" s="92"/>
      <c r="Z86" s="92"/>
      <c r="AA86" s="92"/>
      <c r="AB86" s="92"/>
      <c r="AC86" s="92"/>
      <c r="AD86" s="92"/>
      <c r="AF86" s="91"/>
      <c r="AG86" s="91"/>
      <c r="AH86" s="91"/>
      <c r="AI86" s="91"/>
      <c r="AK86" s="88"/>
      <c r="AL86" s="88"/>
      <c r="AN86" s="89"/>
      <c r="AO86" s="89"/>
      <c r="AP86" s="89"/>
      <c r="AQ86" s="89"/>
      <c r="AW86" s="90"/>
      <c r="AX86" s="90"/>
      <c r="AY86" s="90"/>
      <c r="AZ86" s="90"/>
      <c r="BD86" s="91"/>
      <c r="BE86" s="91"/>
      <c r="BG86" s="92"/>
      <c r="BH86" s="92"/>
      <c r="BI86" s="92"/>
      <c r="BJ86" s="92"/>
      <c r="BK86" s="92"/>
      <c r="BL86" s="92"/>
      <c r="BM86" s="92"/>
      <c r="BN86" s="92"/>
      <c r="BP86" s="91"/>
      <c r="BQ86" s="91"/>
      <c r="BR86" s="91"/>
      <c r="BS86" s="91"/>
      <c r="BU86" s="88"/>
      <c r="BV86" s="88"/>
      <c r="BX86" s="89"/>
      <c r="BY86" s="89"/>
      <c r="BZ86" s="89"/>
      <c r="CA86" s="89"/>
      <c r="CG86" s="90"/>
      <c r="CH86" s="90"/>
      <c r="CI86" s="90"/>
      <c r="CJ86" s="90"/>
      <c r="CN86" s="91"/>
      <c r="CO86" s="91"/>
      <c r="CQ86" s="92"/>
      <c r="CR86" s="92"/>
      <c r="CS86" s="92"/>
      <c r="CT86" s="92"/>
      <c r="CU86" s="92"/>
      <c r="CV86" s="92"/>
      <c r="CW86" s="92"/>
      <c r="CX86" s="92"/>
      <c r="CZ86" s="91"/>
      <c r="DA86" s="91"/>
      <c r="DB86" s="91"/>
      <c r="DC86" s="91"/>
      <c r="DE86" s="88"/>
      <c r="DF86" s="88"/>
      <c r="DH86" s="89"/>
      <c r="DI86" s="89"/>
      <c r="DJ86" s="89"/>
      <c r="DK86" s="89"/>
      <c r="DQ86" s="90"/>
      <c r="DR86" s="90"/>
      <c r="DS86" s="90"/>
      <c r="DT86" s="90"/>
      <c r="DX86" s="91"/>
      <c r="DY86" s="91"/>
      <c r="EA86" s="92"/>
      <c r="EB86" s="92"/>
      <c r="EC86" s="92"/>
      <c r="ED86" s="92"/>
      <c r="EE86" s="92"/>
      <c r="EF86" s="92"/>
      <c r="EG86" s="92"/>
      <c r="EH86" s="92"/>
      <c r="EJ86" s="91"/>
      <c r="EK86" s="91"/>
      <c r="EL86" s="91"/>
      <c r="EM86" s="91"/>
      <c r="EO86" s="88"/>
      <c r="EP86" s="88"/>
      <c r="ER86" s="89"/>
      <c r="ES86" s="89"/>
      <c r="ET86" s="89"/>
      <c r="EU86" s="89"/>
      <c r="FA86" s="90"/>
      <c r="FB86" s="90"/>
      <c r="FC86" s="90"/>
      <c r="FD86" s="90"/>
      <c r="FH86" s="91"/>
      <c r="FI86" s="91"/>
      <c r="FK86" s="92"/>
      <c r="FL86" s="92"/>
      <c r="FM86" s="92"/>
      <c r="FN86" s="92"/>
      <c r="FO86" s="92"/>
      <c r="FP86" s="92"/>
      <c r="FQ86" s="92"/>
      <c r="FR86" s="92"/>
      <c r="FT86" s="91"/>
      <c r="FU86" s="91"/>
      <c r="FV86" s="91"/>
      <c r="FW86" s="91"/>
      <c r="FY86" s="88"/>
      <c r="FZ86" s="88"/>
      <c r="GB86" s="89"/>
      <c r="GC86" s="89"/>
      <c r="GD86" s="89"/>
      <c r="GE86" s="89"/>
      <c r="GK86" s="90"/>
      <c r="GL86" s="90"/>
      <c r="GM86" s="90"/>
      <c r="GN86" s="90"/>
      <c r="GR86" s="91"/>
      <c r="GS86" s="91"/>
      <c r="GU86" s="92"/>
      <c r="GV86" s="92"/>
      <c r="GW86" s="92"/>
      <c r="GX86" s="92"/>
      <c r="GY86" s="92"/>
      <c r="GZ86" s="92"/>
      <c r="HA86" s="92"/>
      <c r="HB86" s="92"/>
      <c r="HD86" s="91"/>
      <c r="HE86" s="91"/>
      <c r="HF86" s="91"/>
      <c r="HG86" s="91"/>
      <c r="HI86" s="191">
        <v>1318</v>
      </c>
      <c r="HJ86" s="191"/>
      <c r="HL86" s="192" t="s">
        <v>587</v>
      </c>
      <c r="HM86" s="192"/>
      <c r="HN86" s="192"/>
      <c r="HO86" s="192"/>
      <c r="HT86" s="193" t="s">
        <v>588</v>
      </c>
      <c r="HU86" s="193"/>
      <c r="HV86" s="193"/>
      <c r="HW86" s="193"/>
      <c r="HX86" s="193"/>
      <c r="IB86" s="194">
        <v>208508594.72</v>
      </c>
      <c r="IC86" s="194"/>
      <c r="IE86" s="195">
        <v>0</v>
      </c>
      <c r="IF86" s="195"/>
      <c r="IG86" s="195"/>
      <c r="IH86" s="195">
        <v>10056820.75</v>
      </c>
      <c r="II86" s="195"/>
      <c r="IJ86" s="195"/>
      <c r="IK86" s="195"/>
      <c r="IL86" s="195"/>
      <c r="IN86" s="194">
        <v>198451773.97</v>
      </c>
      <c r="IO86" s="194"/>
      <c r="IP86" s="194"/>
      <c r="IQ86" s="194"/>
    </row>
    <row r="87" spans="1:251" ht="10.15" hidden="1" customHeight="1">
      <c r="A87" s="88"/>
      <c r="B87" s="88"/>
      <c r="D87" s="89"/>
      <c r="E87" s="89"/>
      <c r="F87" s="89"/>
      <c r="G87" s="89"/>
      <c r="M87" s="90"/>
      <c r="N87" s="90"/>
      <c r="O87" s="90"/>
      <c r="P87" s="90"/>
      <c r="T87" s="91"/>
      <c r="U87" s="91"/>
      <c r="W87" s="92"/>
      <c r="X87" s="92"/>
      <c r="Y87" s="92"/>
      <c r="Z87" s="92"/>
      <c r="AA87" s="92"/>
      <c r="AB87" s="92"/>
      <c r="AC87" s="92"/>
      <c r="AD87" s="92"/>
      <c r="AF87" s="91"/>
      <c r="AG87" s="91"/>
      <c r="AH87" s="91"/>
      <c r="AI87" s="91"/>
      <c r="AK87" s="88"/>
      <c r="AL87" s="88"/>
      <c r="AN87" s="89"/>
      <c r="AO87" s="89"/>
      <c r="AP87" s="89"/>
      <c r="AQ87" s="89"/>
      <c r="AW87" s="90"/>
      <c r="AX87" s="90"/>
      <c r="AY87" s="90"/>
      <c r="AZ87" s="90"/>
      <c r="BD87" s="91"/>
      <c r="BE87" s="91"/>
      <c r="BG87" s="92"/>
      <c r="BH87" s="92"/>
      <c r="BI87" s="92"/>
      <c r="BJ87" s="92"/>
      <c r="BK87" s="92"/>
      <c r="BL87" s="92"/>
      <c r="BM87" s="92"/>
      <c r="BN87" s="92"/>
      <c r="BP87" s="91"/>
      <c r="BQ87" s="91"/>
      <c r="BR87" s="91"/>
      <c r="BS87" s="91"/>
      <c r="BU87" s="88"/>
      <c r="BV87" s="88"/>
      <c r="BX87" s="89"/>
      <c r="BY87" s="89"/>
      <c r="BZ87" s="89"/>
      <c r="CA87" s="89"/>
      <c r="CG87" s="90"/>
      <c r="CH87" s="90"/>
      <c r="CI87" s="90"/>
      <c r="CJ87" s="90"/>
      <c r="CN87" s="91"/>
      <c r="CO87" s="91"/>
      <c r="CQ87" s="92"/>
      <c r="CR87" s="92"/>
      <c r="CS87" s="92"/>
      <c r="CT87" s="92"/>
      <c r="CU87" s="92"/>
      <c r="CV87" s="92"/>
      <c r="CW87" s="92"/>
      <c r="CX87" s="92"/>
      <c r="CZ87" s="91"/>
      <c r="DA87" s="91"/>
      <c r="DB87" s="91"/>
      <c r="DC87" s="91"/>
      <c r="DE87" s="88"/>
      <c r="DF87" s="88"/>
      <c r="DH87" s="89"/>
      <c r="DI87" s="89"/>
      <c r="DJ87" s="89"/>
      <c r="DK87" s="89"/>
      <c r="DQ87" s="90"/>
      <c r="DR87" s="90"/>
      <c r="DS87" s="90"/>
      <c r="DT87" s="90"/>
      <c r="DX87" s="91"/>
      <c r="DY87" s="91"/>
      <c r="EA87" s="92"/>
      <c r="EB87" s="92"/>
      <c r="EC87" s="92"/>
      <c r="ED87" s="92"/>
      <c r="EE87" s="92"/>
      <c r="EF87" s="92"/>
      <c r="EG87" s="92"/>
      <c r="EH87" s="92"/>
      <c r="EJ87" s="91"/>
      <c r="EK87" s="91"/>
      <c r="EL87" s="91"/>
      <c r="EM87" s="91"/>
      <c r="EO87" s="88"/>
      <c r="EP87" s="88"/>
      <c r="ER87" s="89"/>
      <c r="ES87" s="89"/>
      <c r="ET87" s="89"/>
      <c r="EU87" s="89"/>
      <c r="FA87" s="90"/>
      <c r="FB87" s="90"/>
      <c r="FC87" s="90"/>
      <c r="FD87" s="90"/>
      <c r="FH87" s="91"/>
      <c r="FI87" s="91"/>
      <c r="FK87" s="92"/>
      <c r="FL87" s="92"/>
      <c r="FM87" s="92"/>
      <c r="FN87" s="92"/>
      <c r="FO87" s="92"/>
      <c r="FP87" s="92"/>
      <c r="FQ87" s="92"/>
      <c r="FR87" s="92"/>
      <c r="FT87" s="91"/>
      <c r="FU87" s="91"/>
      <c r="FV87" s="91"/>
      <c r="FW87" s="91"/>
      <c r="FY87" s="88"/>
      <c r="FZ87" s="88"/>
      <c r="GB87" s="89"/>
      <c r="GC87" s="89"/>
      <c r="GD87" s="89"/>
      <c r="GE87" s="89"/>
      <c r="GK87" s="90"/>
      <c r="GL87" s="90"/>
      <c r="GM87" s="90"/>
      <c r="GN87" s="90"/>
      <c r="GR87" s="91"/>
      <c r="GS87" s="91"/>
      <c r="GU87" s="92"/>
      <c r="GV87" s="92"/>
      <c r="GW87" s="92"/>
      <c r="GX87" s="92"/>
      <c r="GY87" s="92"/>
      <c r="GZ87" s="92"/>
      <c r="HA87" s="92"/>
      <c r="HB87" s="92"/>
      <c r="HD87" s="91"/>
      <c r="HE87" s="91"/>
      <c r="HF87" s="91"/>
      <c r="HG87" s="91"/>
      <c r="HI87" s="189">
        <v>1141</v>
      </c>
      <c r="HJ87" s="189"/>
      <c r="HL87" s="190" t="s">
        <v>589</v>
      </c>
      <c r="HM87" s="190"/>
      <c r="HN87" s="190"/>
      <c r="HO87" s="190"/>
      <c r="HU87" s="186" t="s">
        <v>590</v>
      </c>
      <c r="HV87" s="186"/>
      <c r="HW87" s="186"/>
      <c r="HX87" s="186"/>
      <c r="IB87" s="198">
        <v>208508594.72</v>
      </c>
      <c r="IC87" s="198"/>
      <c r="IE87" s="188">
        <v>0</v>
      </c>
      <c r="IF87" s="188"/>
      <c r="IG87" s="188"/>
      <c r="IH87" s="188">
        <v>10056820.75</v>
      </c>
      <c r="II87" s="188"/>
      <c r="IJ87" s="188"/>
      <c r="IK87" s="188"/>
      <c r="IL87" s="188"/>
      <c r="IN87" s="198">
        <v>198451773.97</v>
      </c>
      <c r="IO87" s="198"/>
      <c r="IP87" s="198"/>
      <c r="IQ87" s="198"/>
    </row>
    <row r="88" spans="1:251" ht="10.15" hidden="1" customHeight="1">
      <c r="A88" s="88"/>
      <c r="B88" s="88"/>
      <c r="D88" s="89"/>
      <c r="E88" s="89"/>
      <c r="F88" s="89"/>
      <c r="G88" s="89"/>
      <c r="M88" s="90"/>
      <c r="N88" s="90"/>
      <c r="O88" s="90"/>
      <c r="P88" s="90"/>
      <c r="T88" s="91"/>
      <c r="U88" s="91"/>
      <c r="W88" s="92"/>
      <c r="X88" s="92"/>
      <c r="Y88" s="92"/>
      <c r="Z88" s="92"/>
      <c r="AA88" s="92"/>
      <c r="AB88" s="92"/>
      <c r="AC88" s="92"/>
      <c r="AD88" s="92"/>
      <c r="AF88" s="91"/>
      <c r="AG88" s="91"/>
      <c r="AH88" s="91"/>
      <c r="AI88" s="91"/>
      <c r="AK88" s="88"/>
      <c r="AL88" s="88"/>
      <c r="AN88" s="89"/>
      <c r="AO88" s="89"/>
      <c r="AP88" s="89"/>
      <c r="AQ88" s="89"/>
      <c r="AW88" s="90"/>
      <c r="AX88" s="90"/>
      <c r="AY88" s="90"/>
      <c r="AZ88" s="90"/>
      <c r="BD88" s="91"/>
      <c r="BE88" s="91"/>
      <c r="BG88" s="92"/>
      <c r="BH88" s="92"/>
      <c r="BI88" s="92"/>
      <c r="BJ88" s="92"/>
      <c r="BK88" s="92"/>
      <c r="BL88" s="92"/>
      <c r="BM88" s="92"/>
      <c r="BN88" s="92"/>
      <c r="BP88" s="91"/>
      <c r="BQ88" s="91"/>
      <c r="BR88" s="91"/>
      <c r="BS88" s="91"/>
      <c r="BU88" s="88"/>
      <c r="BV88" s="88"/>
      <c r="BX88" s="89"/>
      <c r="BY88" s="89"/>
      <c r="BZ88" s="89"/>
      <c r="CA88" s="89"/>
      <c r="CG88" s="90"/>
      <c r="CH88" s="90"/>
      <c r="CI88" s="90"/>
      <c r="CJ88" s="90"/>
      <c r="CN88" s="91"/>
      <c r="CO88" s="91"/>
      <c r="CQ88" s="92"/>
      <c r="CR88" s="92"/>
      <c r="CS88" s="92"/>
      <c r="CT88" s="92"/>
      <c r="CU88" s="92"/>
      <c r="CV88" s="92"/>
      <c r="CW88" s="92"/>
      <c r="CX88" s="92"/>
      <c r="CZ88" s="91"/>
      <c r="DA88" s="91"/>
      <c r="DB88" s="91"/>
      <c r="DC88" s="91"/>
      <c r="DE88" s="88"/>
      <c r="DF88" s="88"/>
      <c r="DH88" s="89"/>
      <c r="DI88" s="89"/>
      <c r="DJ88" s="89"/>
      <c r="DK88" s="89"/>
      <c r="DQ88" s="90"/>
      <c r="DR88" s="90"/>
      <c r="DS88" s="90"/>
      <c r="DT88" s="90"/>
      <c r="DX88" s="91"/>
      <c r="DY88" s="91"/>
      <c r="EA88" s="92"/>
      <c r="EB88" s="92"/>
      <c r="EC88" s="92"/>
      <c r="ED88" s="92"/>
      <c r="EE88" s="92"/>
      <c r="EF88" s="92"/>
      <c r="EG88" s="92"/>
      <c r="EH88" s="92"/>
      <c r="EJ88" s="91"/>
      <c r="EK88" s="91"/>
      <c r="EL88" s="91"/>
      <c r="EM88" s="91"/>
      <c r="EO88" s="88"/>
      <c r="EP88" s="88"/>
      <c r="ER88" s="89"/>
      <c r="ES88" s="89"/>
      <c r="ET88" s="89"/>
      <c r="EU88" s="89"/>
      <c r="FA88" s="90"/>
      <c r="FB88" s="90"/>
      <c r="FC88" s="90"/>
      <c r="FD88" s="90"/>
      <c r="FH88" s="91"/>
      <c r="FI88" s="91"/>
      <c r="FK88" s="92"/>
      <c r="FL88" s="92"/>
      <c r="FM88" s="92"/>
      <c r="FN88" s="92"/>
      <c r="FO88" s="92"/>
      <c r="FP88" s="92"/>
      <c r="FQ88" s="92"/>
      <c r="FR88" s="92"/>
      <c r="FT88" s="91"/>
      <c r="FU88" s="91"/>
      <c r="FV88" s="91"/>
      <c r="FW88" s="91"/>
      <c r="FY88" s="88"/>
      <c r="FZ88" s="88"/>
      <c r="GB88" s="89"/>
      <c r="GC88" s="89"/>
      <c r="GD88" s="89"/>
      <c r="GE88" s="89"/>
      <c r="GK88" s="90"/>
      <c r="GL88" s="90"/>
      <c r="GM88" s="90"/>
      <c r="GN88" s="90"/>
      <c r="GR88" s="91"/>
      <c r="GS88" s="91"/>
      <c r="GU88" s="92"/>
      <c r="GV88" s="92"/>
      <c r="GW88" s="92"/>
      <c r="GX88" s="92"/>
      <c r="GY88" s="92"/>
      <c r="GZ88" s="92"/>
      <c r="HA88" s="92"/>
      <c r="HB88" s="92"/>
      <c r="HD88" s="91"/>
      <c r="HE88" s="91"/>
      <c r="HF88" s="91"/>
      <c r="HG88" s="91"/>
      <c r="HI88" s="88"/>
      <c r="HJ88" s="88"/>
      <c r="HL88" s="89"/>
      <c r="HM88" s="89"/>
      <c r="HN88" s="89"/>
      <c r="HO88" s="89"/>
      <c r="HU88" s="90"/>
      <c r="HV88" s="90"/>
      <c r="HW88" s="90"/>
      <c r="HX88" s="90"/>
      <c r="IB88" s="91"/>
      <c r="IC88" s="91"/>
      <c r="IE88" s="92"/>
      <c r="IF88" s="92"/>
      <c r="IG88" s="92"/>
      <c r="IH88" s="92"/>
      <c r="II88" s="92"/>
      <c r="IJ88" s="92"/>
      <c r="IK88" s="92"/>
      <c r="IL88" s="92"/>
      <c r="IN88" s="91"/>
      <c r="IO88" s="91"/>
      <c r="IP88" s="91"/>
      <c r="IQ88" s="91"/>
    </row>
    <row r="89" spans="1:251" ht="10.15" hidden="1" customHeight="1">
      <c r="A89" s="88"/>
      <c r="B89" s="88"/>
      <c r="D89" s="89"/>
      <c r="E89" s="89"/>
      <c r="F89" s="89"/>
      <c r="G89" s="89"/>
      <c r="M89" s="90"/>
      <c r="N89" s="90"/>
      <c r="O89" s="90"/>
      <c r="P89" s="90"/>
      <c r="T89" s="91"/>
      <c r="U89" s="91"/>
      <c r="W89" s="92"/>
      <c r="X89" s="92"/>
      <c r="Y89" s="92"/>
      <c r="Z89" s="92"/>
      <c r="AA89" s="92"/>
      <c r="AB89" s="92"/>
      <c r="AC89" s="92"/>
      <c r="AD89" s="92"/>
      <c r="AF89" s="91"/>
      <c r="AG89" s="91"/>
      <c r="AH89" s="91"/>
      <c r="AI89" s="91"/>
      <c r="AK89" s="88"/>
      <c r="AL89" s="88"/>
      <c r="AN89" s="89"/>
      <c r="AO89" s="89"/>
      <c r="AP89" s="89"/>
      <c r="AQ89" s="89"/>
      <c r="AW89" s="90"/>
      <c r="AX89" s="90"/>
      <c r="AY89" s="90"/>
      <c r="AZ89" s="90"/>
      <c r="BD89" s="91"/>
      <c r="BE89" s="91"/>
      <c r="BG89" s="92"/>
      <c r="BH89" s="92"/>
      <c r="BI89" s="92"/>
      <c r="BJ89" s="92"/>
      <c r="BK89" s="92"/>
      <c r="BL89" s="92"/>
      <c r="BM89" s="92"/>
      <c r="BN89" s="92"/>
      <c r="BP89" s="91"/>
      <c r="BQ89" s="91"/>
      <c r="BR89" s="91"/>
      <c r="BS89" s="91"/>
      <c r="BU89" s="88"/>
      <c r="BV89" s="88"/>
      <c r="BX89" s="89"/>
      <c r="BY89" s="89"/>
      <c r="BZ89" s="89"/>
      <c r="CA89" s="89"/>
      <c r="CG89" s="90"/>
      <c r="CH89" s="90"/>
      <c r="CI89" s="90"/>
      <c r="CJ89" s="90"/>
      <c r="CN89" s="91"/>
      <c r="CO89" s="91"/>
      <c r="CQ89" s="92"/>
      <c r="CR89" s="92"/>
      <c r="CS89" s="92"/>
      <c r="CT89" s="92"/>
      <c r="CU89" s="92"/>
      <c r="CV89" s="92"/>
      <c r="CW89" s="92"/>
      <c r="CX89" s="92"/>
      <c r="CZ89" s="91"/>
      <c r="DA89" s="91"/>
      <c r="DB89" s="91"/>
      <c r="DC89" s="91"/>
      <c r="DE89" s="88"/>
      <c r="DF89" s="88"/>
      <c r="DH89" s="89"/>
      <c r="DI89" s="89"/>
      <c r="DJ89" s="89"/>
      <c r="DK89" s="89"/>
      <c r="DQ89" s="90"/>
      <c r="DR89" s="90"/>
      <c r="DS89" s="90"/>
      <c r="DT89" s="90"/>
      <c r="DX89" s="91"/>
      <c r="DY89" s="91"/>
      <c r="EA89" s="92"/>
      <c r="EB89" s="92"/>
      <c r="EC89" s="92"/>
      <c r="ED89" s="92"/>
      <c r="EE89" s="92"/>
      <c r="EF89" s="92"/>
      <c r="EG89" s="92"/>
      <c r="EH89" s="92"/>
      <c r="EJ89" s="91"/>
      <c r="EK89" s="91"/>
      <c r="EL89" s="91"/>
      <c r="EM89" s="91"/>
      <c r="EO89" s="88"/>
      <c r="EP89" s="88"/>
      <c r="ER89" s="89"/>
      <c r="ES89" s="89"/>
      <c r="ET89" s="89"/>
      <c r="EU89" s="89"/>
      <c r="FA89" s="90"/>
      <c r="FB89" s="90"/>
      <c r="FC89" s="90"/>
      <c r="FD89" s="90"/>
      <c r="FH89" s="91"/>
      <c r="FI89" s="91"/>
      <c r="FK89" s="92"/>
      <c r="FL89" s="92"/>
      <c r="FM89" s="92"/>
      <c r="FN89" s="92"/>
      <c r="FO89" s="92"/>
      <c r="FP89" s="92"/>
      <c r="FQ89" s="92"/>
      <c r="FR89" s="92"/>
      <c r="FT89" s="91"/>
      <c r="FU89" s="91"/>
      <c r="FV89" s="91"/>
      <c r="FW89" s="91"/>
      <c r="FY89" s="88"/>
      <c r="FZ89" s="88"/>
      <c r="GB89" s="89"/>
      <c r="GC89" s="89"/>
      <c r="GD89" s="89"/>
      <c r="GE89" s="89"/>
      <c r="GK89" s="90"/>
      <c r="GL89" s="90"/>
      <c r="GM89" s="90"/>
      <c r="GN89" s="90"/>
      <c r="GR89" s="91"/>
      <c r="GS89" s="91"/>
      <c r="GU89" s="92"/>
      <c r="GV89" s="92"/>
      <c r="GW89" s="92"/>
      <c r="GX89" s="92"/>
      <c r="GY89" s="92"/>
      <c r="GZ89" s="92"/>
      <c r="HA89" s="92"/>
      <c r="HB89" s="92"/>
      <c r="HD89" s="91"/>
      <c r="HE89" s="91"/>
      <c r="HF89" s="91"/>
      <c r="HG89" s="91"/>
      <c r="HI89" s="88"/>
      <c r="HJ89" s="88"/>
      <c r="HL89" s="89"/>
      <c r="HM89" s="89"/>
      <c r="HN89" s="89"/>
      <c r="HO89" s="89"/>
      <c r="HU89" s="90"/>
      <c r="HV89" s="90"/>
      <c r="HW89" s="90"/>
      <c r="HX89" s="90"/>
      <c r="IB89" s="91"/>
      <c r="IC89" s="91"/>
      <c r="IE89" s="92"/>
      <c r="IF89" s="92"/>
      <c r="IG89" s="92"/>
      <c r="IH89" s="92"/>
      <c r="II89" s="92"/>
      <c r="IJ89" s="92"/>
      <c r="IK89" s="92"/>
      <c r="IL89" s="92"/>
      <c r="IN89" s="91"/>
      <c r="IO89" s="91"/>
      <c r="IP89" s="91"/>
      <c r="IQ89" s="91"/>
    </row>
    <row r="90" spans="1:251" ht="10.15" hidden="1" customHeight="1">
      <c r="A90" s="88"/>
      <c r="B90" s="88"/>
      <c r="D90" s="89"/>
      <c r="E90" s="89"/>
      <c r="F90" s="89"/>
      <c r="G90" s="89"/>
      <c r="M90" s="90"/>
      <c r="N90" s="90"/>
      <c r="O90" s="90"/>
      <c r="P90" s="90"/>
      <c r="T90" s="91"/>
      <c r="U90" s="91"/>
      <c r="W90" s="92"/>
      <c r="X90" s="92"/>
      <c r="Y90" s="92"/>
      <c r="Z90" s="92"/>
      <c r="AA90" s="92"/>
      <c r="AB90" s="92"/>
      <c r="AC90" s="92"/>
      <c r="AD90" s="92"/>
      <c r="AF90" s="91"/>
      <c r="AG90" s="91"/>
      <c r="AH90" s="91"/>
      <c r="AI90" s="91"/>
      <c r="AK90" s="88"/>
      <c r="AL90" s="88"/>
      <c r="AN90" s="89"/>
      <c r="AO90" s="89"/>
      <c r="AP90" s="89"/>
      <c r="AQ90" s="89"/>
      <c r="AW90" s="90"/>
      <c r="AX90" s="90"/>
      <c r="AY90" s="90"/>
      <c r="AZ90" s="90"/>
      <c r="BD90" s="91"/>
      <c r="BE90" s="91"/>
      <c r="BG90" s="92"/>
      <c r="BH90" s="92"/>
      <c r="BI90" s="92"/>
      <c r="BJ90" s="92"/>
      <c r="BK90" s="92"/>
      <c r="BL90" s="92"/>
      <c r="BM90" s="92"/>
      <c r="BN90" s="92"/>
      <c r="BP90" s="91"/>
      <c r="BQ90" s="91"/>
      <c r="BR90" s="91"/>
      <c r="BS90" s="91"/>
      <c r="BU90" s="88"/>
      <c r="BV90" s="88"/>
      <c r="BX90" s="89"/>
      <c r="BY90" s="89"/>
      <c r="BZ90" s="89"/>
      <c r="CA90" s="89"/>
      <c r="CG90" s="90"/>
      <c r="CH90" s="90"/>
      <c r="CI90" s="90"/>
      <c r="CJ90" s="90"/>
      <c r="CN90" s="91"/>
      <c r="CO90" s="91"/>
      <c r="CQ90" s="92"/>
      <c r="CR90" s="92"/>
      <c r="CS90" s="92"/>
      <c r="CT90" s="92"/>
      <c r="CU90" s="92"/>
      <c r="CV90" s="92"/>
      <c r="CW90" s="92"/>
      <c r="CX90" s="92"/>
      <c r="CZ90" s="91"/>
      <c r="DA90" s="91"/>
      <c r="DB90" s="91"/>
      <c r="DC90" s="91"/>
      <c r="DE90" s="88"/>
      <c r="DF90" s="88"/>
      <c r="DH90" s="89"/>
      <c r="DI90" s="89"/>
      <c r="DJ90" s="89"/>
      <c r="DK90" s="89"/>
      <c r="DQ90" s="90"/>
      <c r="DR90" s="90"/>
      <c r="DS90" s="90"/>
      <c r="DT90" s="90"/>
      <c r="DX90" s="91"/>
      <c r="DY90" s="91"/>
      <c r="EA90" s="92"/>
      <c r="EB90" s="92"/>
      <c r="EC90" s="92"/>
      <c r="ED90" s="92"/>
      <c r="EE90" s="92"/>
      <c r="EF90" s="92"/>
      <c r="EG90" s="92"/>
      <c r="EH90" s="92"/>
      <c r="EJ90" s="91"/>
      <c r="EK90" s="91"/>
      <c r="EL90" s="91"/>
      <c r="EM90" s="91"/>
      <c r="EO90" s="88"/>
      <c r="EP90" s="88"/>
      <c r="ER90" s="89"/>
      <c r="ES90" s="89"/>
      <c r="ET90" s="89"/>
      <c r="EU90" s="89"/>
      <c r="FA90" s="90"/>
      <c r="FB90" s="90"/>
      <c r="FC90" s="90"/>
      <c r="FD90" s="90"/>
      <c r="FH90" s="91"/>
      <c r="FI90" s="91"/>
      <c r="FK90" s="92"/>
      <c r="FL90" s="92"/>
      <c r="FM90" s="92"/>
      <c r="FN90" s="92"/>
      <c r="FO90" s="92"/>
      <c r="FP90" s="92"/>
      <c r="FQ90" s="92"/>
      <c r="FR90" s="92"/>
      <c r="FT90" s="91"/>
      <c r="FU90" s="91"/>
      <c r="FV90" s="91"/>
      <c r="FW90" s="91"/>
      <c r="FY90" s="88"/>
      <c r="FZ90" s="88"/>
      <c r="GB90" s="89"/>
      <c r="GC90" s="89"/>
      <c r="GD90" s="89"/>
      <c r="GE90" s="89"/>
      <c r="GK90" s="90"/>
      <c r="GL90" s="90"/>
      <c r="GM90" s="90"/>
      <c r="GN90" s="90"/>
      <c r="GR90" s="91"/>
      <c r="GS90" s="91"/>
      <c r="GU90" s="92"/>
      <c r="GV90" s="92"/>
      <c r="GW90" s="92"/>
      <c r="GX90" s="92"/>
      <c r="GY90" s="92"/>
      <c r="GZ90" s="92"/>
      <c r="HA90" s="92"/>
      <c r="HB90" s="92"/>
      <c r="HD90" s="91"/>
      <c r="HE90" s="91"/>
      <c r="HF90" s="91"/>
      <c r="HG90" s="91"/>
      <c r="HI90" s="88"/>
      <c r="HJ90" s="88"/>
      <c r="HL90" s="89"/>
      <c r="HM90" s="89"/>
      <c r="HN90" s="89"/>
      <c r="HO90" s="89"/>
      <c r="HU90" s="90"/>
      <c r="HV90" s="90"/>
      <c r="HW90" s="90"/>
      <c r="HX90" s="90"/>
      <c r="IB90" s="91"/>
      <c r="IC90" s="91"/>
      <c r="IE90" s="92"/>
      <c r="IF90" s="92"/>
      <c r="IG90" s="92"/>
      <c r="IH90" s="92"/>
      <c r="II90" s="92"/>
      <c r="IJ90" s="92"/>
      <c r="IK90" s="92"/>
      <c r="IL90" s="92"/>
      <c r="IN90" s="91"/>
      <c r="IO90" s="91"/>
      <c r="IP90" s="91"/>
      <c r="IQ90" s="91"/>
    </row>
    <row r="91" spans="1:251" ht="10.15" hidden="1" customHeight="1">
      <c r="A91" s="88"/>
      <c r="B91" s="88"/>
      <c r="D91" s="89"/>
      <c r="E91" s="89"/>
      <c r="F91" s="89"/>
      <c r="G91" s="89"/>
      <c r="M91" s="90"/>
      <c r="N91" s="90"/>
      <c r="O91" s="90"/>
      <c r="P91" s="90"/>
      <c r="T91" s="91"/>
      <c r="U91" s="91"/>
      <c r="W91" s="92"/>
      <c r="X91" s="92"/>
      <c r="Y91" s="92"/>
      <c r="Z91" s="92"/>
      <c r="AA91" s="92"/>
      <c r="AB91" s="92"/>
      <c r="AC91" s="92"/>
      <c r="AD91" s="92"/>
      <c r="AF91" s="91"/>
      <c r="AG91" s="91"/>
      <c r="AH91" s="91"/>
      <c r="AI91" s="91"/>
      <c r="AK91" s="88"/>
      <c r="AL91" s="88"/>
      <c r="AN91" s="89"/>
      <c r="AO91" s="89"/>
      <c r="AP91" s="89"/>
      <c r="AQ91" s="89"/>
      <c r="AW91" s="90"/>
      <c r="AX91" s="90"/>
      <c r="AY91" s="90"/>
      <c r="AZ91" s="90"/>
      <c r="BD91" s="91"/>
      <c r="BE91" s="91"/>
      <c r="BG91" s="92"/>
      <c r="BH91" s="92"/>
      <c r="BI91" s="92"/>
      <c r="BJ91" s="92"/>
      <c r="BK91" s="92"/>
      <c r="BL91" s="92"/>
      <c r="BM91" s="92"/>
      <c r="BN91" s="92"/>
      <c r="BP91" s="91"/>
      <c r="BQ91" s="91"/>
      <c r="BR91" s="91"/>
      <c r="BS91" s="91"/>
      <c r="BU91" s="88"/>
      <c r="BV91" s="88"/>
      <c r="BX91" s="89"/>
      <c r="BY91" s="89"/>
      <c r="BZ91" s="89"/>
      <c r="CA91" s="89"/>
      <c r="CG91" s="90"/>
      <c r="CH91" s="90"/>
      <c r="CI91" s="90"/>
      <c r="CJ91" s="90"/>
      <c r="CN91" s="91"/>
      <c r="CO91" s="91"/>
      <c r="CQ91" s="92"/>
      <c r="CR91" s="92"/>
      <c r="CS91" s="92"/>
      <c r="CT91" s="92"/>
      <c r="CU91" s="92"/>
      <c r="CV91" s="92"/>
      <c r="CW91" s="92"/>
      <c r="CX91" s="92"/>
      <c r="CZ91" s="91"/>
      <c r="DA91" s="91"/>
      <c r="DB91" s="91"/>
      <c r="DC91" s="91"/>
      <c r="DE91" s="88"/>
      <c r="DF91" s="88"/>
      <c r="DH91" s="89"/>
      <c r="DI91" s="89"/>
      <c r="DJ91" s="89"/>
      <c r="DK91" s="89"/>
      <c r="DQ91" s="90"/>
      <c r="DR91" s="90"/>
      <c r="DS91" s="90"/>
      <c r="DT91" s="90"/>
      <c r="DX91" s="91"/>
      <c r="DY91" s="91"/>
      <c r="EA91" s="92"/>
      <c r="EB91" s="92"/>
      <c r="EC91" s="92"/>
      <c r="ED91" s="92"/>
      <c r="EE91" s="92"/>
      <c r="EF91" s="92"/>
      <c r="EG91" s="92"/>
      <c r="EH91" s="92"/>
      <c r="EJ91" s="91"/>
      <c r="EK91" s="91"/>
      <c r="EL91" s="91"/>
      <c r="EM91" s="91"/>
      <c r="EO91" s="88"/>
      <c r="EP91" s="88"/>
      <c r="ER91" s="89"/>
      <c r="ES91" s="89"/>
      <c r="ET91" s="89"/>
      <c r="EU91" s="89"/>
      <c r="FA91" s="90"/>
      <c r="FB91" s="90"/>
      <c r="FC91" s="90"/>
      <c r="FD91" s="90"/>
      <c r="FH91" s="91"/>
      <c r="FI91" s="91"/>
      <c r="FK91" s="92"/>
      <c r="FL91" s="92"/>
      <c r="FM91" s="92"/>
      <c r="FN91" s="92"/>
      <c r="FO91" s="92"/>
      <c r="FP91" s="92"/>
      <c r="FQ91" s="92"/>
      <c r="FR91" s="92"/>
      <c r="FT91" s="91"/>
      <c r="FU91" s="91"/>
      <c r="FV91" s="91"/>
      <c r="FW91" s="91"/>
      <c r="FY91" s="88"/>
      <c r="FZ91" s="88"/>
      <c r="GB91" s="89"/>
      <c r="GC91" s="89"/>
      <c r="GD91" s="89"/>
      <c r="GE91" s="89"/>
      <c r="GK91" s="90"/>
      <c r="GL91" s="90"/>
      <c r="GM91" s="90"/>
      <c r="GN91" s="90"/>
      <c r="GR91" s="91"/>
      <c r="GS91" s="91"/>
      <c r="GU91" s="92"/>
      <c r="GV91" s="92"/>
      <c r="GW91" s="92"/>
      <c r="GX91" s="92"/>
      <c r="GY91" s="92"/>
      <c r="GZ91" s="92"/>
      <c r="HA91" s="92"/>
      <c r="HB91" s="92"/>
      <c r="HD91" s="91"/>
      <c r="HE91" s="91"/>
      <c r="HF91" s="91"/>
      <c r="HG91" s="91"/>
      <c r="HI91" s="88"/>
      <c r="HJ91" s="88"/>
      <c r="HL91" s="89"/>
      <c r="HM91" s="89"/>
      <c r="HN91" s="89"/>
      <c r="HO91" s="89"/>
      <c r="HU91" s="90"/>
      <c r="HV91" s="90"/>
      <c r="HW91" s="90"/>
      <c r="HX91" s="90"/>
      <c r="IB91" s="91"/>
      <c r="IC91" s="91"/>
      <c r="IE91" s="92"/>
      <c r="IF91" s="92"/>
      <c r="IG91" s="92"/>
      <c r="IH91" s="92"/>
      <c r="II91" s="92"/>
      <c r="IJ91" s="92"/>
      <c r="IK91" s="92"/>
      <c r="IL91" s="92"/>
      <c r="IN91" s="91"/>
      <c r="IO91" s="91"/>
      <c r="IP91" s="91"/>
      <c r="IQ91" s="91"/>
    </row>
    <row r="92" spans="1:251" ht="10.15" hidden="1" customHeight="1">
      <c r="A92" s="88"/>
      <c r="B92" s="88"/>
      <c r="D92" s="89"/>
      <c r="E92" s="89"/>
      <c r="F92" s="89"/>
      <c r="G92" s="89"/>
      <c r="M92" s="90"/>
      <c r="N92" s="90"/>
      <c r="O92" s="90"/>
      <c r="P92" s="90"/>
      <c r="T92" s="91"/>
      <c r="U92" s="91"/>
      <c r="W92" s="92"/>
      <c r="X92" s="92"/>
      <c r="Y92" s="92"/>
      <c r="Z92" s="92"/>
      <c r="AA92" s="92"/>
      <c r="AB92" s="92"/>
      <c r="AC92" s="92"/>
      <c r="AD92" s="92"/>
      <c r="AF92" s="91"/>
      <c r="AG92" s="91"/>
      <c r="AH92" s="91"/>
      <c r="AI92" s="91"/>
      <c r="AK92" s="88"/>
      <c r="AL92" s="88"/>
      <c r="AN92" s="89"/>
      <c r="AO92" s="89"/>
      <c r="AP92" s="89"/>
      <c r="AQ92" s="89"/>
      <c r="AW92" s="90"/>
      <c r="AX92" s="90"/>
      <c r="AY92" s="90"/>
      <c r="AZ92" s="90"/>
      <c r="BD92" s="91"/>
      <c r="BE92" s="91"/>
      <c r="BG92" s="92"/>
      <c r="BH92" s="92"/>
      <c r="BI92" s="92"/>
      <c r="BJ92" s="92"/>
      <c r="BK92" s="92"/>
      <c r="BL92" s="92"/>
      <c r="BM92" s="92"/>
      <c r="BN92" s="92"/>
      <c r="BP92" s="91"/>
      <c r="BQ92" s="91"/>
      <c r="BR92" s="91"/>
      <c r="BS92" s="91"/>
      <c r="BU92" s="88"/>
      <c r="BV92" s="88"/>
      <c r="BX92" s="89"/>
      <c r="BY92" s="89"/>
      <c r="BZ92" s="89"/>
      <c r="CA92" s="89"/>
      <c r="CG92" s="90"/>
      <c r="CH92" s="90"/>
      <c r="CI92" s="90"/>
      <c r="CJ92" s="90"/>
      <c r="CN92" s="91"/>
      <c r="CO92" s="91"/>
      <c r="CQ92" s="92"/>
      <c r="CR92" s="92"/>
      <c r="CS92" s="92"/>
      <c r="CT92" s="92"/>
      <c r="CU92" s="92"/>
      <c r="CV92" s="92"/>
      <c r="CW92" s="92"/>
      <c r="CX92" s="92"/>
      <c r="CZ92" s="91"/>
      <c r="DA92" s="91"/>
      <c r="DB92" s="91"/>
      <c r="DC92" s="91"/>
      <c r="DE92" s="88"/>
      <c r="DF92" s="88"/>
      <c r="DH92" s="89"/>
      <c r="DI92" s="89"/>
      <c r="DJ92" s="89"/>
      <c r="DK92" s="89"/>
      <c r="DQ92" s="90"/>
      <c r="DR92" s="90"/>
      <c r="DS92" s="90"/>
      <c r="DT92" s="90"/>
      <c r="DX92" s="91"/>
      <c r="DY92" s="91"/>
      <c r="EA92" s="92"/>
      <c r="EB92" s="92"/>
      <c r="EC92" s="92"/>
      <c r="ED92" s="92"/>
      <c r="EE92" s="92"/>
      <c r="EF92" s="92"/>
      <c r="EG92" s="92"/>
      <c r="EH92" s="92"/>
      <c r="EJ92" s="91"/>
      <c r="EK92" s="91"/>
      <c r="EL92" s="91"/>
      <c r="EM92" s="91"/>
      <c r="EO92" s="88"/>
      <c r="EP92" s="88"/>
      <c r="ER92" s="89"/>
      <c r="ES92" s="89"/>
      <c r="ET92" s="89"/>
      <c r="EU92" s="89"/>
      <c r="FA92" s="90"/>
      <c r="FB92" s="90"/>
      <c r="FC92" s="90"/>
      <c r="FD92" s="90"/>
      <c r="FH92" s="91"/>
      <c r="FI92" s="91"/>
      <c r="FK92" s="92"/>
      <c r="FL92" s="92"/>
      <c r="FM92" s="92"/>
      <c r="FN92" s="92"/>
      <c r="FO92" s="92"/>
      <c r="FP92" s="92"/>
      <c r="FQ92" s="92"/>
      <c r="FR92" s="92"/>
      <c r="FT92" s="91"/>
      <c r="FU92" s="91"/>
      <c r="FV92" s="91"/>
      <c r="FW92" s="91"/>
      <c r="FY92" s="88"/>
      <c r="FZ92" s="88"/>
      <c r="GB92" s="89"/>
      <c r="GC92" s="89"/>
      <c r="GD92" s="89"/>
      <c r="GE92" s="89"/>
      <c r="GK92" s="90"/>
      <c r="GL92" s="90"/>
      <c r="GM92" s="90"/>
      <c r="GN92" s="90"/>
      <c r="GR92" s="91"/>
      <c r="GS92" s="91"/>
      <c r="GU92" s="92"/>
      <c r="GV92" s="92"/>
      <c r="GW92" s="92"/>
      <c r="GX92" s="92"/>
      <c r="GY92" s="92"/>
      <c r="GZ92" s="92"/>
      <c r="HA92" s="92"/>
      <c r="HB92" s="92"/>
      <c r="HD92" s="91"/>
      <c r="HE92" s="91"/>
      <c r="HF92" s="91"/>
      <c r="HG92" s="91"/>
      <c r="HI92" s="88"/>
      <c r="HJ92" s="88"/>
      <c r="HL92" s="89"/>
      <c r="HM92" s="89"/>
      <c r="HN92" s="89"/>
      <c r="HO92" s="89"/>
      <c r="HU92" s="90"/>
      <c r="HV92" s="90"/>
      <c r="HW92" s="90"/>
      <c r="HX92" s="90"/>
      <c r="IB92" s="91"/>
      <c r="IC92" s="91"/>
      <c r="IE92" s="92"/>
      <c r="IF92" s="92"/>
      <c r="IG92" s="92"/>
      <c r="IH92" s="92"/>
      <c r="II92" s="92"/>
      <c r="IJ92" s="92"/>
      <c r="IK92" s="92"/>
      <c r="IL92" s="92"/>
      <c r="IN92" s="91"/>
      <c r="IO92" s="91"/>
      <c r="IP92" s="91"/>
      <c r="IQ92" s="91"/>
    </row>
    <row r="93" spans="1:251" ht="10.15" hidden="1" customHeight="1">
      <c r="A93" s="88"/>
      <c r="B93" s="88"/>
      <c r="D93" s="89"/>
      <c r="E93" s="89"/>
      <c r="F93" s="89"/>
      <c r="G93" s="89"/>
      <c r="M93" s="90"/>
      <c r="N93" s="90"/>
      <c r="O93" s="90"/>
      <c r="P93" s="90"/>
      <c r="T93" s="91"/>
      <c r="U93" s="91"/>
      <c r="W93" s="92"/>
      <c r="X93" s="92"/>
      <c r="Y93" s="92"/>
      <c r="Z93" s="92"/>
      <c r="AA93" s="92"/>
      <c r="AB93" s="92"/>
      <c r="AC93" s="92"/>
      <c r="AD93" s="92"/>
      <c r="AF93" s="91"/>
      <c r="AG93" s="91"/>
      <c r="AH93" s="91"/>
      <c r="AI93" s="91"/>
      <c r="AK93" s="88"/>
      <c r="AL93" s="88"/>
      <c r="AN93" s="89"/>
      <c r="AO93" s="89"/>
      <c r="AP93" s="89"/>
      <c r="AQ93" s="89"/>
      <c r="AW93" s="90"/>
      <c r="AX93" s="90"/>
      <c r="AY93" s="90"/>
      <c r="AZ93" s="90"/>
      <c r="BD93" s="91"/>
      <c r="BE93" s="91"/>
      <c r="BG93" s="92"/>
      <c r="BH93" s="92"/>
      <c r="BI93" s="92"/>
      <c r="BJ93" s="92"/>
      <c r="BK93" s="92"/>
      <c r="BL93" s="92"/>
      <c r="BM93" s="92"/>
      <c r="BN93" s="92"/>
      <c r="BP93" s="91"/>
      <c r="BQ93" s="91"/>
      <c r="BR93" s="91"/>
      <c r="BS93" s="91"/>
      <c r="BU93" s="88"/>
      <c r="BV93" s="88"/>
      <c r="BX93" s="89"/>
      <c r="BY93" s="89"/>
      <c r="BZ93" s="89"/>
      <c r="CA93" s="89"/>
      <c r="CG93" s="90"/>
      <c r="CH93" s="90"/>
      <c r="CI93" s="90"/>
      <c r="CJ93" s="90"/>
      <c r="CN93" s="91"/>
      <c r="CO93" s="91"/>
      <c r="CQ93" s="92"/>
      <c r="CR93" s="92"/>
      <c r="CS93" s="92"/>
      <c r="CT93" s="92"/>
      <c r="CU93" s="92"/>
      <c r="CV93" s="92"/>
      <c r="CW93" s="92"/>
      <c r="CX93" s="92"/>
      <c r="CZ93" s="91"/>
      <c r="DA93" s="91"/>
      <c r="DB93" s="91"/>
      <c r="DC93" s="91"/>
      <c r="DE93" s="88"/>
      <c r="DF93" s="88"/>
      <c r="DH93" s="89"/>
      <c r="DI93" s="89"/>
      <c r="DJ93" s="89"/>
      <c r="DK93" s="89"/>
      <c r="DQ93" s="90"/>
      <c r="DR93" s="90"/>
      <c r="DS93" s="90"/>
      <c r="DT93" s="90"/>
      <c r="DX93" s="91"/>
      <c r="DY93" s="91"/>
      <c r="EA93" s="92"/>
      <c r="EB93" s="92"/>
      <c r="EC93" s="92"/>
      <c r="ED93" s="92"/>
      <c r="EE93" s="92"/>
      <c r="EF93" s="92"/>
      <c r="EG93" s="92"/>
      <c r="EH93" s="92"/>
      <c r="EJ93" s="91"/>
      <c r="EK93" s="91"/>
      <c r="EL93" s="91"/>
      <c r="EM93" s="91"/>
      <c r="EO93" s="88"/>
      <c r="EP93" s="88"/>
      <c r="ER93" s="89"/>
      <c r="ES93" s="89"/>
      <c r="ET93" s="89"/>
      <c r="EU93" s="89"/>
      <c r="FA93" s="90"/>
      <c r="FB93" s="90"/>
      <c r="FC93" s="90"/>
      <c r="FD93" s="90"/>
      <c r="FH93" s="91"/>
      <c r="FI93" s="91"/>
      <c r="FK93" s="92"/>
      <c r="FL93" s="92"/>
      <c r="FM93" s="92"/>
      <c r="FN93" s="92"/>
      <c r="FO93" s="92"/>
      <c r="FP93" s="92"/>
      <c r="FQ93" s="92"/>
      <c r="FR93" s="92"/>
      <c r="FT93" s="91"/>
      <c r="FU93" s="91"/>
      <c r="FV93" s="91"/>
      <c r="FW93" s="91"/>
      <c r="FY93" s="88"/>
      <c r="FZ93" s="88"/>
      <c r="GB93" s="89"/>
      <c r="GC93" s="89"/>
      <c r="GD93" s="89"/>
      <c r="GE93" s="89"/>
      <c r="GK93" s="90"/>
      <c r="GL93" s="90"/>
      <c r="GM93" s="90"/>
      <c r="GN93" s="90"/>
      <c r="GR93" s="91"/>
      <c r="GS93" s="91"/>
      <c r="GU93" s="92"/>
      <c r="GV93" s="92"/>
      <c r="GW93" s="92"/>
      <c r="GX93" s="92"/>
      <c r="GY93" s="92"/>
      <c r="GZ93" s="92"/>
      <c r="HA93" s="92"/>
      <c r="HB93" s="92"/>
      <c r="HD93" s="91"/>
      <c r="HE93" s="91"/>
      <c r="HF93" s="91"/>
      <c r="HG93" s="91"/>
      <c r="HI93" s="88"/>
      <c r="HJ93" s="88"/>
      <c r="HL93" s="89"/>
      <c r="HM93" s="89"/>
      <c r="HN93" s="89"/>
      <c r="HO93" s="89"/>
      <c r="HU93" s="90"/>
      <c r="HV93" s="90"/>
      <c r="HW93" s="90"/>
      <c r="HX93" s="90"/>
      <c r="IB93" s="91"/>
      <c r="IC93" s="91"/>
      <c r="IE93" s="92"/>
      <c r="IF93" s="92"/>
      <c r="IG93" s="92"/>
      <c r="IH93" s="92"/>
      <c r="II93" s="92"/>
      <c r="IJ93" s="92"/>
      <c r="IK93" s="92"/>
      <c r="IL93" s="92"/>
      <c r="IN93" s="91"/>
      <c r="IO93" s="91"/>
      <c r="IP93" s="91"/>
      <c r="IQ93" s="91"/>
    </row>
    <row r="94" spans="1:251" ht="10.15" hidden="1" customHeight="1">
      <c r="A94" s="88"/>
      <c r="B94" s="88"/>
      <c r="D94" s="89"/>
      <c r="E94" s="89"/>
      <c r="F94" s="89"/>
      <c r="G94" s="89"/>
      <c r="M94" s="90"/>
      <c r="N94" s="90"/>
      <c r="O94" s="90"/>
      <c r="P94" s="90"/>
      <c r="T94" s="91"/>
      <c r="U94" s="91"/>
      <c r="W94" s="92"/>
      <c r="X94" s="92"/>
      <c r="Y94" s="92"/>
      <c r="Z94" s="92"/>
      <c r="AA94" s="92"/>
      <c r="AB94" s="92"/>
      <c r="AC94" s="92"/>
      <c r="AD94" s="92"/>
      <c r="AF94" s="91"/>
      <c r="AG94" s="91"/>
      <c r="AH94" s="91"/>
      <c r="AI94" s="91"/>
      <c r="AK94" s="88"/>
      <c r="AL94" s="88"/>
      <c r="AN94" s="89"/>
      <c r="AO94" s="89"/>
      <c r="AP94" s="89"/>
      <c r="AQ94" s="89"/>
      <c r="AW94" s="90"/>
      <c r="AX94" s="90"/>
      <c r="AY94" s="90"/>
      <c r="AZ94" s="90"/>
      <c r="BD94" s="91"/>
      <c r="BE94" s="91"/>
      <c r="BG94" s="92"/>
      <c r="BH94" s="92"/>
      <c r="BI94" s="92"/>
      <c r="BJ94" s="92"/>
      <c r="BK94" s="92"/>
      <c r="BL94" s="92"/>
      <c r="BM94" s="92"/>
      <c r="BN94" s="92"/>
      <c r="BP94" s="91"/>
      <c r="BQ94" s="91"/>
      <c r="BR94" s="91"/>
      <c r="BS94" s="91"/>
      <c r="BU94" s="88"/>
      <c r="BV94" s="88"/>
      <c r="BX94" s="89"/>
      <c r="BY94" s="89"/>
      <c r="BZ94" s="89"/>
      <c r="CA94" s="89"/>
      <c r="CG94" s="90"/>
      <c r="CH94" s="90"/>
      <c r="CI94" s="90"/>
      <c r="CJ94" s="90"/>
      <c r="CN94" s="91"/>
      <c r="CO94" s="91"/>
      <c r="CQ94" s="92"/>
      <c r="CR94" s="92"/>
      <c r="CS94" s="92"/>
      <c r="CT94" s="92"/>
      <c r="CU94" s="92"/>
      <c r="CV94" s="92"/>
      <c r="CW94" s="92"/>
      <c r="CX94" s="92"/>
      <c r="CZ94" s="91"/>
      <c r="DA94" s="91"/>
      <c r="DB94" s="91"/>
      <c r="DC94" s="91"/>
      <c r="DE94" s="88"/>
      <c r="DF94" s="88"/>
      <c r="DH94" s="89"/>
      <c r="DI94" s="89"/>
      <c r="DJ94" s="89"/>
      <c r="DK94" s="89"/>
      <c r="DQ94" s="90"/>
      <c r="DR94" s="90"/>
      <c r="DS94" s="90"/>
      <c r="DT94" s="90"/>
      <c r="DX94" s="91"/>
      <c r="DY94" s="91"/>
      <c r="EA94" s="92"/>
      <c r="EB94" s="92"/>
      <c r="EC94" s="92"/>
      <c r="ED94" s="92"/>
      <c r="EE94" s="92"/>
      <c r="EF94" s="92"/>
      <c r="EG94" s="92"/>
      <c r="EH94" s="92"/>
      <c r="EJ94" s="91"/>
      <c r="EK94" s="91"/>
      <c r="EL94" s="91"/>
      <c r="EM94" s="91"/>
      <c r="EO94" s="88"/>
      <c r="EP94" s="88"/>
      <c r="ER94" s="89"/>
      <c r="ES94" s="89"/>
      <c r="ET94" s="89"/>
      <c r="EU94" s="89"/>
      <c r="FA94" s="90"/>
      <c r="FB94" s="90"/>
      <c r="FC94" s="90"/>
      <c r="FD94" s="90"/>
      <c r="FH94" s="91"/>
      <c r="FI94" s="91"/>
      <c r="FK94" s="92"/>
      <c r="FL94" s="92"/>
      <c r="FM94" s="92"/>
      <c r="FN94" s="92"/>
      <c r="FO94" s="92"/>
      <c r="FP94" s="92"/>
      <c r="FQ94" s="92"/>
      <c r="FR94" s="92"/>
      <c r="FT94" s="91"/>
      <c r="FU94" s="91"/>
      <c r="FV94" s="91"/>
      <c r="FW94" s="91"/>
      <c r="FY94" s="88"/>
      <c r="FZ94" s="88"/>
      <c r="GB94" s="89"/>
      <c r="GC94" s="89"/>
      <c r="GD94" s="89"/>
      <c r="GE94" s="89"/>
      <c r="GK94" s="90"/>
      <c r="GL94" s="90"/>
      <c r="GM94" s="90"/>
      <c r="GN94" s="90"/>
      <c r="GR94" s="91"/>
      <c r="GS94" s="91"/>
      <c r="GU94" s="92"/>
      <c r="GV94" s="92"/>
      <c r="GW94" s="92"/>
      <c r="GX94" s="92"/>
      <c r="GY94" s="92"/>
      <c r="GZ94" s="92"/>
      <c r="HA94" s="92"/>
      <c r="HB94" s="92"/>
      <c r="HD94" s="91"/>
      <c r="HE94" s="91"/>
      <c r="HF94" s="91"/>
      <c r="HG94" s="91"/>
      <c r="HI94" s="88"/>
      <c r="HJ94" s="88"/>
      <c r="HL94" s="89"/>
      <c r="HM94" s="89"/>
      <c r="HN94" s="89"/>
      <c r="HO94" s="89"/>
      <c r="HU94" s="90"/>
      <c r="HV94" s="90"/>
      <c r="HW94" s="90"/>
      <c r="HX94" s="90"/>
      <c r="IB94" s="91"/>
      <c r="IC94" s="91"/>
      <c r="IE94" s="92"/>
      <c r="IF94" s="92"/>
      <c r="IG94" s="92"/>
      <c r="IH94" s="92"/>
      <c r="II94" s="92"/>
      <c r="IJ94" s="92"/>
      <c r="IK94" s="92"/>
      <c r="IL94" s="92"/>
      <c r="IN94" s="91"/>
      <c r="IO94" s="91"/>
      <c r="IP94" s="91"/>
      <c r="IQ94" s="91"/>
    </row>
    <row r="95" spans="1:251" ht="10.15" hidden="1" customHeight="1">
      <c r="A95" s="88"/>
      <c r="B95" s="88"/>
      <c r="D95" s="89"/>
      <c r="E95" s="89"/>
      <c r="F95" s="89"/>
      <c r="G95" s="89"/>
      <c r="M95" s="90"/>
      <c r="N95" s="90"/>
      <c r="O95" s="90"/>
      <c r="P95" s="90"/>
      <c r="T95" s="91"/>
      <c r="U95" s="91"/>
      <c r="W95" s="92"/>
      <c r="X95" s="92"/>
      <c r="Y95" s="92"/>
      <c r="Z95" s="92"/>
      <c r="AA95" s="92"/>
      <c r="AB95" s="92"/>
      <c r="AC95" s="92"/>
      <c r="AD95" s="92"/>
      <c r="AF95" s="91"/>
      <c r="AG95" s="91"/>
      <c r="AH95" s="91"/>
      <c r="AI95" s="91"/>
      <c r="AK95" s="88"/>
      <c r="AL95" s="88"/>
      <c r="AN95" s="89"/>
      <c r="AO95" s="89"/>
      <c r="AP95" s="89"/>
      <c r="AQ95" s="89"/>
      <c r="AW95" s="90"/>
      <c r="AX95" s="90"/>
      <c r="AY95" s="90"/>
      <c r="AZ95" s="90"/>
      <c r="BD95" s="91"/>
      <c r="BE95" s="91"/>
      <c r="BG95" s="92"/>
      <c r="BH95" s="92"/>
      <c r="BI95" s="92"/>
      <c r="BJ95" s="92"/>
      <c r="BK95" s="92"/>
      <c r="BL95" s="92"/>
      <c r="BM95" s="92"/>
      <c r="BN95" s="92"/>
      <c r="BP95" s="91"/>
      <c r="BQ95" s="91"/>
      <c r="BR95" s="91"/>
      <c r="BS95" s="91"/>
      <c r="BU95" s="88"/>
      <c r="BV95" s="88"/>
      <c r="BX95" s="89"/>
      <c r="BY95" s="89"/>
      <c r="BZ95" s="89"/>
      <c r="CA95" s="89"/>
      <c r="CG95" s="90"/>
      <c r="CH95" s="90"/>
      <c r="CI95" s="90"/>
      <c r="CJ95" s="90"/>
      <c r="CN95" s="91"/>
      <c r="CO95" s="91"/>
      <c r="CQ95" s="92"/>
      <c r="CR95" s="92"/>
      <c r="CS95" s="92"/>
      <c r="CT95" s="92"/>
      <c r="CU95" s="92"/>
      <c r="CV95" s="92"/>
      <c r="CW95" s="92"/>
      <c r="CX95" s="92"/>
      <c r="CZ95" s="91"/>
      <c r="DA95" s="91"/>
      <c r="DB95" s="91"/>
      <c r="DC95" s="91"/>
      <c r="DE95" s="88"/>
      <c r="DF95" s="88"/>
      <c r="DH95" s="89"/>
      <c r="DI95" s="89"/>
      <c r="DJ95" s="89"/>
      <c r="DK95" s="89"/>
      <c r="DQ95" s="90"/>
      <c r="DR95" s="90"/>
      <c r="DS95" s="90"/>
      <c r="DT95" s="90"/>
      <c r="DX95" s="91"/>
      <c r="DY95" s="91"/>
      <c r="EA95" s="92"/>
      <c r="EB95" s="92"/>
      <c r="EC95" s="92"/>
      <c r="ED95" s="92"/>
      <c r="EE95" s="92"/>
      <c r="EF95" s="92"/>
      <c r="EG95" s="92"/>
      <c r="EH95" s="92"/>
      <c r="EJ95" s="91"/>
      <c r="EK95" s="91"/>
      <c r="EL95" s="91"/>
      <c r="EM95" s="91"/>
      <c r="EO95" s="88"/>
      <c r="EP95" s="88"/>
      <c r="ER95" s="89"/>
      <c r="ES95" s="89"/>
      <c r="ET95" s="89"/>
      <c r="EU95" s="89"/>
      <c r="FA95" s="90"/>
      <c r="FB95" s="90"/>
      <c r="FC95" s="90"/>
      <c r="FD95" s="90"/>
      <c r="FH95" s="91"/>
      <c r="FI95" s="91"/>
      <c r="FK95" s="92"/>
      <c r="FL95" s="92"/>
      <c r="FM95" s="92"/>
      <c r="FN95" s="92"/>
      <c r="FO95" s="92"/>
      <c r="FP95" s="92"/>
      <c r="FQ95" s="92"/>
      <c r="FR95" s="92"/>
      <c r="FT95" s="91"/>
      <c r="FU95" s="91"/>
      <c r="FV95" s="91"/>
      <c r="FW95" s="91"/>
      <c r="FY95" s="88"/>
      <c r="FZ95" s="88"/>
      <c r="GB95" s="89"/>
      <c r="GC95" s="89"/>
      <c r="GD95" s="89"/>
      <c r="GE95" s="89"/>
      <c r="GK95" s="90"/>
      <c r="GL95" s="90"/>
      <c r="GM95" s="90"/>
      <c r="GN95" s="90"/>
      <c r="GR95" s="91"/>
      <c r="GS95" s="91"/>
      <c r="GU95" s="92"/>
      <c r="GV95" s="92"/>
      <c r="GW95" s="92"/>
      <c r="GX95" s="92"/>
      <c r="GY95" s="92"/>
      <c r="GZ95" s="92"/>
      <c r="HA95" s="92"/>
      <c r="HB95" s="92"/>
      <c r="HD95" s="91"/>
      <c r="HE95" s="91"/>
      <c r="HF95" s="91"/>
      <c r="HG95" s="91"/>
      <c r="HI95" s="88"/>
      <c r="HJ95" s="88"/>
      <c r="HL95" s="89"/>
      <c r="HM95" s="89"/>
      <c r="HN95" s="89"/>
      <c r="HO95" s="89"/>
      <c r="HU95" s="90"/>
      <c r="HV95" s="90"/>
      <c r="HW95" s="90"/>
      <c r="HX95" s="90"/>
      <c r="IB95" s="91"/>
      <c r="IC95" s="91"/>
      <c r="IE95" s="92"/>
      <c r="IF95" s="92"/>
      <c r="IG95" s="92"/>
      <c r="IH95" s="92"/>
      <c r="II95" s="92"/>
      <c r="IJ95" s="92"/>
      <c r="IK95" s="92"/>
      <c r="IL95" s="92"/>
      <c r="IN95" s="91"/>
      <c r="IO95" s="91"/>
      <c r="IP95" s="91"/>
      <c r="IQ95" s="91"/>
    </row>
    <row r="96" spans="1:251" ht="10.15" customHeight="1">
      <c r="A96" s="191">
        <v>2000</v>
      </c>
      <c r="B96" s="191"/>
      <c r="D96" s="192" t="s">
        <v>593</v>
      </c>
      <c r="E96" s="192"/>
      <c r="F96" s="192"/>
      <c r="G96" s="192"/>
      <c r="H96" s="193" t="s">
        <v>594</v>
      </c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T96" s="194">
        <v>-340422091.10000002</v>
      </c>
      <c r="U96" s="194"/>
      <c r="W96" s="195">
        <v>54368543.200000003</v>
      </c>
      <c r="X96" s="195"/>
      <c r="Y96" s="195"/>
      <c r="Z96" s="195">
        <v>41499166.009999998</v>
      </c>
      <c r="AA96" s="195"/>
      <c r="AB96" s="195"/>
      <c r="AC96" s="195"/>
      <c r="AD96" s="195"/>
      <c r="AF96" s="194">
        <v>-327552713.91000003</v>
      </c>
      <c r="AG96" s="194"/>
      <c r="AH96" s="194"/>
      <c r="AI96" s="194"/>
      <c r="AK96" s="191">
        <v>2000</v>
      </c>
      <c r="AL96" s="191"/>
      <c r="AN96" s="192" t="s">
        <v>593</v>
      </c>
      <c r="AO96" s="192"/>
      <c r="AP96" s="192"/>
      <c r="AQ96" s="192"/>
      <c r="AR96" s="193" t="s">
        <v>594</v>
      </c>
      <c r="AS96" s="193"/>
      <c r="AT96" s="193"/>
      <c r="AU96" s="193"/>
      <c r="AV96" s="193"/>
      <c r="AW96" s="193"/>
      <c r="AX96" s="193"/>
      <c r="AY96" s="193"/>
      <c r="AZ96" s="193"/>
      <c r="BA96" s="193"/>
      <c r="BB96" s="193"/>
      <c r="BD96" s="194">
        <v>-327552713.91000003</v>
      </c>
      <c r="BE96" s="194"/>
      <c r="BG96" s="195">
        <v>22815653.670000002</v>
      </c>
      <c r="BH96" s="195"/>
      <c r="BI96" s="195"/>
      <c r="BJ96" s="195">
        <v>14119026</v>
      </c>
      <c r="BK96" s="195"/>
      <c r="BL96" s="195"/>
      <c r="BM96" s="195"/>
      <c r="BN96" s="195"/>
      <c r="BP96" s="194">
        <v>-318856086.24000001</v>
      </c>
      <c r="BQ96" s="194"/>
      <c r="BR96" s="194"/>
      <c r="BS96" s="194"/>
      <c r="BU96" s="191">
        <v>2000</v>
      </c>
      <c r="BV96" s="191"/>
      <c r="BX96" s="192" t="s">
        <v>593</v>
      </c>
      <c r="BY96" s="192"/>
      <c r="BZ96" s="192"/>
      <c r="CA96" s="192"/>
      <c r="CB96" s="193" t="s">
        <v>594</v>
      </c>
      <c r="CC96" s="193"/>
      <c r="CD96" s="193"/>
      <c r="CE96" s="193"/>
      <c r="CF96" s="193"/>
      <c r="CG96" s="193"/>
      <c r="CH96" s="193"/>
      <c r="CI96" s="193"/>
      <c r="CJ96" s="193"/>
      <c r="CK96" s="193"/>
      <c r="CL96" s="193"/>
      <c r="CN96" s="194">
        <v>-318856086.24000001</v>
      </c>
      <c r="CO96" s="194"/>
      <c r="CQ96" s="195">
        <v>36126821.109999999</v>
      </c>
      <c r="CR96" s="195"/>
      <c r="CS96" s="195"/>
      <c r="CT96" s="195">
        <v>45397481.259999998</v>
      </c>
      <c r="CU96" s="195"/>
      <c r="CV96" s="195"/>
      <c r="CW96" s="195"/>
      <c r="CX96" s="195"/>
      <c r="CZ96" s="194">
        <v>-328126746.38999999</v>
      </c>
      <c r="DA96" s="194"/>
      <c r="DB96" s="194"/>
      <c r="DC96" s="194"/>
      <c r="DE96" s="191">
        <v>2000</v>
      </c>
      <c r="DF96" s="191"/>
      <c r="DH96" s="192" t="s">
        <v>593</v>
      </c>
      <c r="DI96" s="192"/>
      <c r="DJ96" s="192"/>
      <c r="DK96" s="192"/>
      <c r="DL96" s="193" t="s">
        <v>594</v>
      </c>
      <c r="DM96" s="193"/>
      <c r="DN96" s="193"/>
      <c r="DO96" s="193"/>
      <c r="DP96" s="193"/>
      <c r="DQ96" s="193"/>
      <c r="DR96" s="193"/>
      <c r="DS96" s="193"/>
      <c r="DT96" s="193"/>
      <c r="DU96" s="193"/>
      <c r="DV96" s="193"/>
      <c r="DX96" s="194">
        <v>-328126746.38999999</v>
      </c>
      <c r="DY96" s="194"/>
      <c r="EA96" s="195">
        <v>33073009.41</v>
      </c>
      <c r="EB96" s="195"/>
      <c r="EC96" s="195"/>
      <c r="ED96" s="195">
        <v>28534296.66</v>
      </c>
      <c r="EE96" s="195"/>
      <c r="EF96" s="195"/>
      <c r="EG96" s="195"/>
      <c r="EH96" s="195"/>
      <c r="EJ96" s="194">
        <v>-323588033.63999999</v>
      </c>
      <c r="EK96" s="194"/>
      <c r="EL96" s="194"/>
      <c r="EM96" s="194"/>
      <c r="EO96" s="191">
        <v>2000</v>
      </c>
      <c r="EP96" s="191"/>
      <c r="ER96" s="192" t="s">
        <v>593</v>
      </c>
      <c r="ES96" s="192"/>
      <c r="ET96" s="192"/>
      <c r="EU96" s="192"/>
      <c r="EV96" s="193" t="s">
        <v>594</v>
      </c>
      <c r="EW96" s="193"/>
      <c r="EX96" s="193"/>
      <c r="EY96" s="193"/>
      <c r="EZ96" s="193"/>
      <c r="FA96" s="193"/>
      <c r="FB96" s="193"/>
      <c r="FC96" s="193"/>
      <c r="FD96" s="193"/>
      <c r="FE96" s="193"/>
      <c r="FF96" s="193"/>
      <c r="FH96" s="194">
        <v>-323588033.63999999</v>
      </c>
      <c r="FI96" s="194"/>
      <c r="FK96" s="195">
        <v>36668615.130000003</v>
      </c>
      <c r="FL96" s="195"/>
      <c r="FM96" s="195"/>
      <c r="FN96" s="195">
        <v>22400324.309999999</v>
      </c>
      <c r="FO96" s="195"/>
      <c r="FP96" s="195"/>
      <c r="FQ96" s="195"/>
      <c r="FR96" s="195"/>
      <c r="FT96" s="194">
        <v>-309319742.81999999</v>
      </c>
      <c r="FU96" s="194"/>
      <c r="FV96" s="194"/>
      <c r="FW96" s="194"/>
      <c r="FY96" s="191">
        <v>2000</v>
      </c>
      <c r="FZ96" s="191"/>
      <c r="GB96" s="192" t="s">
        <v>593</v>
      </c>
      <c r="GC96" s="192"/>
      <c r="GD96" s="192"/>
      <c r="GE96" s="192"/>
      <c r="GF96" s="193" t="s">
        <v>594</v>
      </c>
      <c r="GG96" s="193"/>
      <c r="GH96" s="193"/>
      <c r="GI96" s="193"/>
      <c r="GJ96" s="193"/>
      <c r="GK96" s="193"/>
      <c r="GL96" s="193"/>
      <c r="GM96" s="193"/>
      <c r="GN96" s="193"/>
      <c r="GO96" s="193"/>
      <c r="GP96" s="193"/>
      <c r="GR96" s="194">
        <v>-309319742.81999999</v>
      </c>
      <c r="GS96" s="194"/>
      <c r="GU96" s="195">
        <v>41951116.759999998</v>
      </c>
      <c r="GV96" s="195"/>
      <c r="GW96" s="195"/>
      <c r="GX96" s="195">
        <v>26305886.960000001</v>
      </c>
      <c r="GY96" s="195"/>
      <c r="GZ96" s="195"/>
      <c r="HA96" s="195"/>
      <c r="HB96" s="195"/>
      <c r="HD96" s="194">
        <v>-293674513.01999998</v>
      </c>
      <c r="HE96" s="194"/>
      <c r="HF96" s="194"/>
      <c r="HG96" s="194"/>
      <c r="HI96" s="191">
        <v>2000</v>
      </c>
      <c r="HJ96" s="191"/>
      <c r="HL96" s="192" t="s">
        <v>593</v>
      </c>
      <c r="HM96" s="192"/>
      <c r="HN96" s="192"/>
      <c r="HO96" s="192"/>
      <c r="HP96" s="193" t="s">
        <v>594</v>
      </c>
      <c r="HQ96" s="193"/>
      <c r="HR96" s="193"/>
      <c r="HS96" s="193"/>
      <c r="HT96" s="193"/>
      <c r="HU96" s="193"/>
      <c r="HV96" s="193"/>
      <c r="HW96" s="193"/>
      <c r="HX96" s="193"/>
      <c r="HY96" s="193"/>
      <c r="HZ96" s="193"/>
      <c r="IB96" s="194">
        <v>-293674513.01999998</v>
      </c>
      <c r="IC96" s="194"/>
      <c r="IE96" s="195">
        <v>27188672.370000001</v>
      </c>
      <c r="IF96" s="195"/>
      <c r="IG96" s="195"/>
      <c r="IH96" s="195">
        <v>23467739.66</v>
      </c>
      <c r="II96" s="195"/>
      <c r="IJ96" s="195"/>
      <c r="IK96" s="195"/>
      <c r="IL96" s="195"/>
      <c r="IN96" s="194">
        <v>-289953580.31</v>
      </c>
      <c r="IO96" s="194"/>
      <c r="IP96" s="194"/>
      <c r="IQ96" s="194"/>
    </row>
    <row r="97" spans="1:251" ht="10.15" customHeight="1">
      <c r="A97" s="199">
        <v>2001</v>
      </c>
      <c r="B97" s="199"/>
      <c r="C97" s="93"/>
      <c r="D97" s="200" t="s">
        <v>595</v>
      </c>
      <c r="E97" s="200"/>
      <c r="F97" s="200"/>
      <c r="G97" s="200"/>
      <c r="H97" s="93"/>
      <c r="I97" s="201" t="s">
        <v>596</v>
      </c>
      <c r="J97" s="201"/>
      <c r="K97" s="201"/>
      <c r="L97" s="201"/>
      <c r="M97" s="201"/>
      <c r="N97" s="201"/>
      <c r="O97" s="201"/>
      <c r="P97" s="201"/>
      <c r="Q97" s="201"/>
      <c r="R97" s="201"/>
      <c r="S97" s="93"/>
      <c r="T97" s="202">
        <v>-43617581.079999998</v>
      </c>
      <c r="U97" s="202"/>
      <c r="V97" s="93"/>
      <c r="W97" s="203">
        <v>41291524.109999999</v>
      </c>
      <c r="X97" s="203"/>
      <c r="Y97" s="203"/>
      <c r="Z97" s="203">
        <v>41407424.130000003</v>
      </c>
      <c r="AA97" s="203"/>
      <c r="AB97" s="203"/>
      <c r="AC97" s="203"/>
      <c r="AD97" s="203"/>
      <c r="AE97" s="93"/>
      <c r="AF97" s="202">
        <v>-43733481.100000001</v>
      </c>
      <c r="AG97" s="202"/>
      <c r="AH97" s="202"/>
      <c r="AI97" s="202"/>
      <c r="AJ97" s="93"/>
      <c r="AK97" s="199">
        <v>2001</v>
      </c>
      <c r="AL97" s="199"/>
      <c r="AM97" s="93"/>
      <c r="AN97" s="200" t="s">
        <v>595</v>
      </c>
      <c r="AO97" s="200"/>
      <c r="AP97" s="200"/>
      <c r="AQ97" s="200"/>
      <c r="AR97" s="93"/>
      <c r="AS97" s="201" t="s">
        <v>596</v>
      </c>
      <c r="AT97" s="201"/>
      <c r="AU97" s="201"/>
      <c r="AV97" s="201"/>
      <c r="AW97" s="201"/>
      <c r="AX97" s="201"/>
      <c r="AY97" s="201"/>
      <c r="AZ97" s="201"/>
      <c r="BA97" s="201"/>
      <c r="BB97" s="201"/>
      <c r="BC97" s="93"/>
      <c r="BD97" s="202">
        <v>-43733481.100000001</v>
      </c>
      <c r="BE97" s="202"/>
      <c r="BF97" s="93"/>
      <c r="BG97" s="203">
        <v>12759102.92</v>
      </c>
      <c r="BH97" s="203"/>
      <c r="BI97" s="203"/>
      <c r="BJ97" s="203">
        <v>14119026</v>
      </c>
      <c r="BK97" s="203"/>
      <c r="BL97" s="203"/>
      <c r="BM97" s="203"/>
      <c r="BN97" s="203"/>
      <c r="BO97" s="93"/>
      <c r="BP97" s="202">
        <v>-45093404.18</v>
      </c>
      <c r="BQ97" s="202"/>
      <c r="BR97" s="202"/>
      <c r="BS97" s="202"/>
      <c r="BT97" s="93"/>
      <c r="BU97" s="199">
        <v>2001</v>
      </c>
      <c r="BV97" s="199"/>
      <c r="BW97" s="93"/>
      <c r="BX97" s="200" t="s">
        <v>595</v>
      </c>
      <c r="BY97" s="200"/>
      <c r="BZ97" s="200"/>
      <c r="CA97" s="200"/>
      <c r="CB97" s="93"/>
      <c r="CC97" s="201" t="s">
        <v>596</v>
      </c>
      <c r="CD97" s="201"/>
      <c r="CE97" s="201"/>
      <c r="CF97" s="201"/>
      <c r="CG97" s="201"/>
      <c r="CH97" s="201"/>
      <c r="CI97" s="201"/>
      <c r="CJ97" s="201"/>
      <c r="CK97" s="201"/>
      <c r="CL97" s="201"/>
      <c r="CM97" s="93"/>
      <c r="CN97" s="202">
        <v>-45093404.18</v>
      </c>
      <c r="CO97" s="202"/>
      <c r="CP97" s="93"/>
      <c r="CQ97" s="203">
        <v>19671995.219999999</v>
      </c>
      <c r="CR97" s="203"/>
      <c r="CS97" s="203"/>
      <c r="CT97" s="203">
        <v>23793210.699999999</v>
      </c>
      <c r="CU97" s="203"/>
      <c r="CV97" s="203"/>
      <c r="CW97" s="203"/>
      <c r="CX97" s="203"/>
      <c r="CY97" s="93"/>
      <c r="CZ97" s="202">
        <v>-49214619.659999996</v>
      </c>
      <c r="DA97" s="202"/>
      <c r="DB97" s="202"/>
      <c r="DC97" s="202"/>
      <c r="DD97" s="93"/>
      <c r="DE97" s="199">
        <v>2001</v>
      </c>
      <c r="DF97" s="199"/>
      <c r="DG97" s="93"/>
      <c r="DH97" s="200" t="s">
        <v>595</v>
      </c>
      <c r="DI97" s="200"/>
      <c r="DJ97" s="200"/>
      <c r="DK97" s="200"/>
      <c r="DL97" s="93"/>
      <c r="DM97" s="201" t="s">
        <v>596</v>
      </c>
      <c r="DN97" s="201"/>
      <c r="DO97" s="201"/>
      <c r="DP97" s="201"/>
      <c r="DQ97" s="201"/>
      <c r="DR97" s="201"/>
      <c r="DS97" s="201"/>
      <c r="DT97" s="201"/>
      <c r="DU97" s="201"/>
      <c r="DV97" s="201"/>
      <c r="DW97" s="93"/>
      <c r="DX97" s="202">
        <v>-49214619.659999996</v>
      </c>
      <c r="DY97" s="202"/>
      <c r="DZ97" s="93"/>
      <c r="EA97" s="203">
        <v>18072133.52</v>
      </c>
      <c r="EB97" s="203"/>
      <c r="EC97" s="203"/>
      <c r="ED97" s="203">
        <v>28534296.66</v>
      </c>
      <c r="EE97" s="203"/>
      <c r="EF97" s="203"/>
      <c r="EG97" s="203"/>
      <c r="EH97" s="203"/>
      <c r="EI97" s="93"/>
      <c r="EJ97" s="202">
        <v>-59676782.799999997</v>
      </c>
      <c r="EK97" s="202"/>
      <c r="EL97" s="202"/>
      <c r="EM97" s="202"/>
      <c r="EN97" s="93"/>
      <c r="EO97" s="199">
        <v>2001</v>
      </c>
      <c r="EP97" s="199"/>
      <c r="EQ97" s="93"/>
      <c r="ER97" s="200" t="s">
        <v>595</v>
      </c>
      <c r="ES97" s="200"/>
      <c r="ET97" s="200"/>
      <c r="EU97" s="200"/>
      <c r="EV97" s="93"/>
      <c r="EW97" s="201" t="s">
        <v>596</v>
      </c>
      <c r="EX97" s="201"/>
      <c r="EY97" s="201"/>
      <c r="EZ97" s="201"/>
      <c r="FA97" s="201"/>
      <c r="FB97" s="201"/>
      <c r="FC97" s="201"/>
      <c r="FD97" s="201"/>
      <c r="FE97" s="201"/>
      <c r="FF97" s="201"/>
      <c r="FG97" s="93"/>
      <c r="FH97" s="202">
        <v>-59676782.799999997</v>
      </c>
      <c r="FI97" s="202"/>
      <c r="FJ97" s="93"/>
      <c r="FK97" s="203">
        <v>21637212.539999999</v>
      </c>
      <c r="FL97" s="203"/>
      <c r="FM97" s="203"/>
      <c r="FN97" s="203">
        <v>22400324.309999999</v>
      </c>
      <c r="FO97" s="203"/>
      <c r="FP97" s="203"/>
      <c r="FQ97" s="203"/>
      <c r="FR97" s="203"/>
      <c r="FS97" s="93"/>
      <c r="FT97" s="202">
        <v>-60439894.57</v>
      </c>
      <c r="FU97" s="202"/>
      <c r="FV97" s="202"/>
      <c r="FW97" s="202"/>
      <c r="FX97" s="93"/>
      <c r="FY97" s="199">
        <v>2001</v>
      </c>
      <c r="FZ97" s="199"/>
      <c r="GA97" s="93"/>
      <c r="GB97" s="200" t="s">
        <v>595</v>
      </c>
      <c r="GC97" s="200"/>
      <c r="GD97" s="200"/>
      <c r="GE97" s="200"/>
      <c r="GF97" s="93"/>
      <c r="GG97" s="201" t="s">
        <v>596</v>
      </c>
      <c r="GH97" s="201"/>
      <c r="GI97" s="201"/>
      <c r="GJ97" s="201"/>
      <c r="GK97" s="201"/>
      <c r="GL97" s="201"/>
      <c r="GM97" s="201"/>
      <c r="GN97" s="201"/>
      <c r="GO97" s="201"/>
      <c r="GP97" s="201"/>
      <c r="GQ97" s="93"/>
      <c r="GR97" s="202">
        <v>-60439894.57</v>
      </c>
      <c r="GS97" s="202"/>
      <c r="GT97" s="93"/>
      <c r="GU97" s="203">
        <v>27009240.870000001</v>
      </c>
      <c r="GV97" s="203"/>
      <c r="GW97" s="203"/>
      <c r="GX97" s="203">
        <v>26301944.620000001</v>
      </c>
      <c r="GY97" s="203"/>
      <c r="GZ97" s="203"/>
      <c r="HA97" s="203"/>
      <c r="HB97" s="203"/>
      <c r="HC97" s="93"/>
      <c r="HD97" s="202">
        <v>-59732598.32</v>
      </c>
      <c r="HE97" s="202"/>
      <c r="HF97" s="202"/>
      <c r="HG97" s="202"/>
      <c r="HH97" s="93"/>
      <c r="HI97" s="199">
        <v>2001</v>
      </c>
      <c r="HJ97" s="199"/>
      <c r="HK97" s="93"/>
      <c r="HL97" s="200" t="s">
        <v>595</v>
      </c>
      <c r="HM97" s="200"/>
      <c r="HN97" s="200"/>
      <c r="HO97" s="200"/>
      <c r="HP97" s="93"/>
      <c r="HQ97" s="201" t="s">
        <v>596</v>
      </c>
      <c r="HR97" s="201"/>
      <c r="HS97" s="201"/>
      <c r="HT97" s="201"/>
      <c r="HU97" s="201"/>
      <c r="HV97" s="201"/>
      <c r="HW97" s="201"/>
      <c r="HX97" s="201"/>
      <c r="HY97" s="201"/>
      <c r="HZ97" s="201"/>
      <c r="IA97" s="93"/>
      <c r="IB97" s="202">
        <v>-59732598.32</v>
      </c>
      <c r="IC97" s="202"/>
      <c r="ID97" s="93"/>
      <c r="IE97" s="203">
        <v>17131851.620000001</v>
      </c>
      <c r="IF97" s="203"/>
      <c r="IG97" s="203"/>
      <c r="IH97" s="203">
        <v>23467739.66</v>
      </c>
      <c r="II97" s="203"/>
      <c r="IJ97" s="203"/>
      <c r="IK97" s="203"/>
      <c r="IL97" s="203"/>
      <c r="IM97" s="93"/>
      <c r="IN97" s="202">
        <v>-66068486.359999999</v>
      </c>
      <c r="IO97" s="202"/>
      <c r="IP97" s="202"/>
      <c r="IQ97" s="202"/>
    </row>
    <row r="98" spans="1:251" ht="10.15" hidden="1" customHeight="1">
      <c r="A98" s="191">
        <v>2002</v>
      </c>
      <c r="B98" s="191"/>
      <c r="D98" s="192" t="s">
        <v>597</v>
      </c>
      <c r="E98" s="192"/>
      <c r="F98" s="192"/>
      <c r="G98" s="192"/>
      <c r="J98" s="193" t="s">
        <v>596</v>
      </c>
      <c r="K98" s="193"/>
      <c r="L98" s="193"/>
      <c r="M98" s="193"/>
      <c r="N98" s="193"/>
      <c r="O98" s="193"/>
      <c r="P98" s="193"/>
      <c r="Q98" s="193"/>
      <c r="T98" s="194">
        <v>-43617581.079999998</v>
      </c>
      <c r="U98" s="194"/>
      <c r="W98" s="195">
        <v>41291524.109999999</v>
      </c>
      <c r="X98" s="195"/>
      <c r="Y98" s="195"/>
      <c r="Z98" s="195">
        <v>41407424.130000003</v>
      </c>
      <c r="AA98" s="195"/>
      <c r="AB98" s="195"/>
      <c r="AC98" s="195"/>
      <c r="AD98" s="195"/>
      <c r="AF98" s="194">
        <v>-43733481.100000001</v>
      </c>
      <c r="AG98" s="194"/>
      <c r="AH98" s="194"/>
      <c r="AI98" s="194"/>
      <c r="AK98" s="191">
        <v>2002</v>
      </c>
      <c r="AL98" s="191"/>
      <c r="AN98" s="192" t="s">
        <v>597</v>
      </c>
      <c r="AO98" s="192"/>
      <c r="AP98" s="192"/>
      <c r="AQ98" s="192"/>
      <c r="AT98" s="193" t="s">
        <v>596</v>
      </c>
      <c r="AU98" s="193"/>
      <c r="AV98" s="193"/>
      <c r="AW98" s="193"/>
      <c r="AX98" s="193"/>
      <c r="AY98" s="193"/>
      <c r="AZ98" s="193"/>
      <c r="BA98" s="193"/>
      <c r="BD98" s="194">
        <v>-43733481.100000001</v>
      </c>
      <c r="BE98" s="194"/>
      <c r="BG98" s="195">
        <v>12759102.92</v>
      </c>
      <c r="BH98" s="195"/>
      <c r="BI98" s="195"/>
      <c r="BJ98" s="195">
        <v>14119026</v>
      </c>
      <c r="BK98" s="195"/>
      <c r="BL98" s="195"/>
      <c r="BM98" s="195"/>
      <c r="BN98" s="195"/>
      <c r="BP98" s="194">
        <v>-45093404.18</v>
      </c>
      <c r="BQ98" s="194"/>
      <c r="BR98" s="194"/>
      <c r="BS98" s="194"/>
      <c r="BU98" s="191">
        <v>2002</v>
      </c>
      <c r="BV98" s="191"/>
      <c r="BX98" s="192" t="s">
        <v>597</v>
      </c>
      <c r="BY98" s="192"/>
      <c r="BZ98" s="192"/>
      <c r="CA98" s="192"/>
      <c r="CD98" s="193" t="s">
        <v>596</v>
      </c>
      <c r="CE98" s="193"/>
      <c r="CF98" s="193"/>
      <c r="CG98" s="193"/>
      <c r="CH98" s="193"/>
      <c r="CI98" s="193"/>
      <c r="CJ98" s="193"/>
      <c r="CK98" s="193"/>
      <c r="CN98" s="194">
        <v>-45093404.18</v>
      </c>
      <c r="CO98" s="194"/>
      <c r="CQ98" s="195">
        <v>19671995.219999999</v>
      </c>
      <c r="CR98" s="195"/>
      <c r="CS98" s="195"/>
      <c r="CT98" s="195">
        <v>23793210.699999999</v>
      </c>
      <c r="CU98" s="195"/>
      <c r="CV98" s="195"/>
      <c r="CW98" s="195"/>
      <c r="CX98" s="195"/>
      <c r="CZ98" s="194">
        <v>-49214619.659999996</v>
      </c>
      <c r="DA98" s="194"/>
      <c r="DB98" s="194"/>
      <c r="DC98" s="194"/>
      <c r="DE98" s="191">
        <v>2002</v>
      </c>
      <c r="DF98" s="191"/>
      <c r="DH98" s="192" t="s">
        <v>597</v>
      </c>
      <c r="DI98" s="192"/>
      <c r="DJ98" s="192"/>
      <c r="DK98" s="192"/>
      <c r="DN98" s="193" t="s">
        <v>596</v>
      </c>
      <c r="DO98" s="193"/>
      <c r="DP98" s="193"/>
      <c r="DQ98" s="193"/>
      <c r="DR98" s="193"/>
      <c r="DS98" s="193"/>
      <c r="DT98" s="193"/>
      <c r="DU98" s="193"/>
      <c r="DX98" s="194">
        <v>-49214619.659999996</v>
      </c>
      <c r="DY98" s="194"/>
      <c r="EA98" s="195">
        <v>18072133.52</v>
      </c>
      <c r="EB98" s="195"/>
      <c r="EC98" s="195"/>
      <c r="ED98" s="195">
        <v>28534296.66</v>
      </c>
      <c r="EE98" s="195"/>
      <c r="EF98" s="195"/>
      <c r="EG98" s="195"/>
      <c r="EH98" s="195"/>
      <c r="EJ98" s="194">
        <v>-59676782.799999997</v>
      </c>
      <c r="EK98" s="194"/>
      <c r="EL98" s="194"/>
      <c r="EM98" s="194"/>
      <c r="EO98" s="191">
        <v>2002</v>
      </c>
      <c r="EP98" s="191"/>
      <c r="ER98" s="192" t="s">
        <v>597</v>
      </c>
      <c r="ES98" s="192"/>
      <c r="ET98" s="192"/>
      <c r="EU98" s="192"/>
      <c r="EX98" s="193" t="s">
        <v>596</v>
      </c>
      <c r="EY98" s="193"/>
      <c r="EZ98" s="193"/>
      <c r="FA98" s="193"/>
      <c r="FB98" s="193"/>
      <c r="FC98" s="193"/>
      <c r="FD98" s="193"/>
      <c r="FE98" s="193"/>
      <c r="FH98" s="194">
        <v>-59676782.799999997</v>
      </c>
      <c r="FI98" s="194"/>
      <c r="FK98" s="195">
        <v>21637212.539999999</v>
      </c>
      <c r="FL98" s="195"/>
      <c r="FM98" s="195"/>
      <c r="FN98" s="195">
        <v>22400324.309999999</v>
      </c>
      <c r="FO98" s="195"/>
      <c r="FP98" s="195"/>
      <c r="FQ98" s="195"/>
      <c r="FR98" s="195"/>
      <c r="FT98" s="194">
        <v>-60439894.57</v>
      </c>
      <c r="FU98" s="194"/>
      <c r="FV98" s="194"/>
      <c r="FW98" s="194"/>
      <c r="FY98" s="191">
        <v>2002</v>
      </c>
      <c r="FZ98" s="191"/>
      <c r="GB98" s="192" t="s">
        <v>597</v>
      </c>
      <c r="GC98" s="192"/>
      <c r="GD98" s="192"/>
      <c r="GE98" s="192"/>
      <c r="GH98" s="193" t="s">
        <v>596</v>
      </c>
      <c r="GI98" s="193"/>
      <c r="GJ98" s="193"/>
      <c r="GK98" s="193"/>
      <c r="GL98" s="193"/>
      <c r="GM98" s="193"/>
      <c r="GN98" s="193"/>
      <c r="GO98" s="193"/>
      <c r="GR98" s="194">
        <v>-60439894.57</v>
      </c>
      <c r="GS98" s="194"/>
      <c r="GU98" s="195">
        <v>27009240.870000001</v>
      </c>
      <c r="GV98" s="195"/>
      <c r="GW98" s="195"/>
      <c r="GX98" s="195">
        <v>26301944.620000001</v>
      </c>
      <c r="GY98" s="195"/>
      <c r="GZ98" s="195"/>
      <c r="HA98" s="195"/>
      <c r="HB98" s="195"/>
      <c r="HD98" s="194">
        <v>-59732598.32</v>
      </c>
      <c r="HE98" s="194"/>
      <c r="HF98" s="194"/>
      <c r="HG98" s="194"/>
      <c r="HI98" s="191">
        <v>2002</v>
      </c>
      <c r="HJ98" s="191"/>
      <c r="HL98" s="192" t="s">
        <v>597</v>
      </c>
      <c r="HM98" s="192"/>
      <c r="HN98" s="192"/>
      <c r="HO98" s="192"/>
      <c r="HR98" s="193" t="s">
        <v>596</v>
      </c>
      <c r="HS98" s="193"/>
      <c r="HT98" s="193"/>
      <c r="HU98" s="193"/>
      <c r="HV98" s="193"/>
      <c r="HW98" s="193"/>
      <c r="HX98" s="193"/>
      <c r="HY98" s="193"/>
      <c r="IB98" s="194">
        <v>-59732598.32</v>
      </c>
      <c r="IC98" s="194"/>
      <c r="IE98" s="195">
        <v>17131851.620000001</v>
      </c>
      <c r="IF98" s="195"/>
      <c r="IG98" s="195"/>
      <c r="IH98" s="195">
        <v>23467739.66</v>
      </c>
      <c r="II98" s="195"/>
      <c r="IJ98" s="195"/>
      <c r="IK98" s="195"/>
      <c r="IL98" s="195"/>
      <c r="IN98" s="194">
        <v>-66068486.359999999</v>
      </c>
      <c r="IO98" s="194"/>
      <c r="IP98" s="194"/>
      <c r="IQ98" s="194"/>
    </row>
    <row r="99" spans="1:251" ht="10.15" hidden="1" customHeight="1">
      <c r="A99" s="191">
        <v>2044</v>
      </c>
      <c r="B99" s="191"/>
      <c r="D99" s="192" t="s">
        <v>598</v>
      </c>
      <c r="E99" s="192"/>
      <c r="F99" s="192"/>
      <c r="G99" s="192"/>
      <c r="K99" s="193" t="s">
        <v>599</v>
      </c>
      <c r="L99" s="193"/>
      <c r="M99" s="193"/>
      <c r="N99" s="193"/>
      <c r="O99" s="193"/>
      <c r="P99" s="193"/>
      <c r="Q99" s="193"/>
      <c r="T99" s="194">
        <v>-43617581.079999998</v>
      </c>
      <c r="U99" s="194"/>
      <c r="W99" s="195">
        <v>41291524.109999999</v>
      </c>
      <c r="X99" s="195"/>
      <c r="Y99" s="195"/>
      <c r="Z99" s="195">
        <v>41407424.130000003</v>
      </c>
      <c r="AA99" s="195"/>
      <c r="AB99" s="195"/>
      <c r="AC99" s="195"/>
      <c r="AD99" s="195"/>
      <c r="AF99" s="194">
        <v>-43733481.100000001</v>
      </c>
      <c r="AG99" s="194"/>
      <c r="AH99" s="194"/>
      <c r="AI99" s="194"/>
      <c r="AK99" s="191">
        <v>2044</v>
      </c>
      <c r="AL99" s="191"/>
      <c r="AN99" s="192" t="s">
        <v>598</v>
      </c>
      <c r="AO99" s="192"/>
      <c r="AP99" s="192"/>
      <c r="AQ99" s="192"/>
      <c r="AU99" s="193" t="s">
        <v>599</v>
      </c>
      <c r="AV99" s="193"/>
      <c r="AW99" s="193"/>
      <c r="AX99" s="193"/>
      <c r="AY99" s="193"/>
      <c r="AZ99" s="193"/>
      <c r="BA99" s="193"/>
      <c r="BD99" s="194">
        <v>-43733481.100000001</v>
      </c>
      <c r="BE99" s="194"/>
      <c r="BG99" s="195">
        <v>12759102.92</v>
      </c>
      <c r="BH99" s="195"/>
      <c r="BI99" s="195"/>
      <c r="BJ99" s="195">
        <v>14119026</v>
      </c>
      <c r="BK99" s="195"/>
      <c r="BL99" s="195"/>
      <c r="BM99" s="195"/>
      <c r="BN99" s="195"/>
      <c r="BP99" s="194">
        <v>-45093404.18</v>
      </c>
      <c r="BQ99" s="194"/>
      <c r="BR99" s="194"/>
      <c r="BS99" s="194"/>
      <c r="BU99" s="191">
        <v>2044</v>
      </c>
      <c r="BV99" s="191"/>
      <c r="BX99" s="192" t="s">
        <v>598</v>
      </c>
      <c r="BY99" s="192"/>
      <c r="BZ99" s="192"/>
      <c r="CA99" s="192"/>
      <c r="CE99" s="193" t="s">
        <v>599</v>
      </c>
      <c r="CF99" s="193"/>
      <c r="CG99" s="193"/>
      <c r="CH99" s="193"/>
      <c r="CI99" s="193"/>
      <c r="CJ99" s="193"/>
      <c r="CK99" s="193"/>
      <c r="CN99" s="194">
        <v>-45093404.18</v>
      </c>
      <c r="CO99" s="194"/>
      <c r="CQ99" s="195">
        <v>19671995.219999999</v>
      </c>
      <c r="CR99" s="195"/>
      <c r="CS99" s="195"/>
      <c r="CT99" s="195">
        <v>23793210.699999999</v>
      </c>
      <c r="CU99" s="195"/>
      <c r="CV99" s="195"/>
      <c r="CW99" s="195"/>
      <c r="CX99" s="195"/>
      <c r="CZ99" s="194">
        <v>-49214619.659999996</v>
      </c>
      <c r="DA99" s="194"/>
      <c r="DB99" s="194"/>
      <c r="DC99" s="194"/>
      <c r="DE99" s="191">
        <v>2044</v>
      </c>
      <c r="DF99" s="191"/>
      <c r="DH99" s="192" t="s">
        <v>598</v>
      </c>
      <c r="DI99" s="192"/>
      <c r="DJ99" s="192"/>
      <c r="DK99" s="192"/>
      <c r="DO99" s="193" t="s">
        <v>599</v>
      </c>
      <c r="DP99" s="193"/>
      <c r="DQ99" s="193"/>
      <c r="DR99" s="193"/>
      <c r="DS99" s="193"/>
      <c r="DT99" s="193"/>
      <c r="DU99" s="193"/>
      <c r="DX99" s="194">
        <v>-49214619.659999996</v>
      </c>
      <c r="DY99" s="194"/>
      <c r="EA99" s="195">
        <v>18072133.52</v>
      </c>
      <c r="EB99" s="195"/>
      <c r="EC99" s="195"/>
      <c r="ED99" s="195">
        <v>28534296.66</v>
      </c>
      <c r="EE99" s="195"/>
      <c r="EF99" s="195"/>
      <c r="EG99" s="195"/>
      <c r="EH99" s="195"/>
      <c r="EJ99" s="194">
        <v>-59676782.799999997</v>
      </c>
      <c r="EK99" s="194"/>
      <c r="EL99" s="194"/>
      <c r="EM99" s="194"/>
      <c r="EO99" s="191">
        <v>2044</v>
      </c>
      <c r="EP99" s="191"/>
      <c r="ER99" s="192" t="s">
        <v>598</v>
      </c>
      <c r="ES99" s="192"/>
      <c r="ET99" s="192"/>
      <c r="EU99" s="192"/>
      <c r="EY99" s="193" t="s">
        <v>599</v>
      </c>
      <c r="EZ99" s="193"/>
      <c r="FA99" s="193"/>
      <c r="FB99" s="193"/>
      <c r="FC99" s="193"/>
      <c r="FD99" s="193"/>
      <c r="FE99" s="193"/>
      <c r="FH99" s="194">
        <v>-59676782.799999997</v>
      </c>
      <c r="FI99" s="194"/>
      <c r="FK99" s="195">
        <v>21637212.539999999</v>
      </c>
      <c r="FL99" s="195"/>
      <c r="FM99" s="195"/>
      <c r="FN99" s="195">
        <v>22400324.309999999</v>
      </c>
      <c r="FO99" s="195"/>
      <c r="FP99" s="195"/>
      <c r="FQ99" s="195"/>
      <c r="FR99" s="195"/>
      <c r="FT99" s="194">
        <v>-60439894.57</v>
      </c>
      <c r="FU99" s="194"/>
      <c r="FV99" s="194"/>
      <c r="FW99" s="194"/>
      <c r="FY99" s="191">
        <v>2044</v>
      </c>
      <c r="FZ99" s="191"/>
      <c r="GB99" s="192" t="s">
        <v>598</v>
      </c>
      <c r="GC99" s="192"/>
      <c r="GD99" s="192"/>
      <c r="GE99" s="192"/>
      <c r="GI99" s="193" t="s">
        <v>599</v>
      </c>
      <c r="GJ99" s="193"/>
      <c r="GK99" s="193"/>
      <c r="GL99" s="193"/>
      <c r="GM99" s="193"/>
      <c r="GN99" s="193"/>
      <c r="GO99" s="193"/>
      <c r="GR99" s="194">
        <v>-60439894.57</v>
      </c>
      <c r="GS99" s="194"/>
      <c r="GU99" s="195">
        <v>27009240.870000001</v>
      </c>
      <c r="GV99" s="195"/>
      <c r="GW99" s="195"/>
      <c r="GX99" s="195">
        <v>26301944.620000001</v>
      </c>
      <c r="GY99" s="195"/>
      <c r="GZ99" s="195"/>
      <c r="HA99" s="195"/>
      <c r="HB99" s="195"/>
      <c r="HD99" s="194">
        <v>-59732598.32</v>
      </c>
      <c r="HE99" s="194"/>
      <c r="HF99" s="194"/>
      <c r="HG99" s="194"/>
      <c r="HI99" s="191">
        <v>2044</v>
      </c>
      <c r="HJ99" s="191"/>
      <c r="HL99" s="192" t="s">
        <v>598</v>
      </c>
      <c r="HM99" s="192"/>
      <c r="HN99" s="192"/>
      <c r="HO99" s="192"/>
      <c r="HS99" s="193" t="s">
        <v>599</v>
      </c>
      <c r="HT99" s="193"/>
      <c r="HU99" s="193"/>
      <c r="HV99" s="193"/>
      <c r="HW99" s="193"/>
      <c r="HX99" s="193"/>
      <c r="HY99" s="193"/>
      <c r="IB99" s="194">
        <v>-59732598.32</v>
      </c>
      <c r="IC99" s="194"/>
      <c r="IE99" s="195">
        <v>17131851.620000001</v>
      </c>
      <c r="IF99" s="195"/>
      <c r="IG99" s="195"/>
      <c r="IH99" s="195">
        <v>23467739.66</v>
      </c>
      <c r="II99" s="195"/>
      <c r="IJ99" s="195"/>
      <c r="IK99" s="195"/>
      <c r="IL99" s="195"/>
      <c r="IN99" s="194">
        <v>-66068486.359999999</v>
      </c>
      <c r="IO99" s="194"/>
      <c r="IP99" s="194"/>
      <c r="IQ99" s="194"/>
    </row>
    <row r="100" spans="1:251" ht="10.15" hidden="1" customHeight="1">
      <c r="A100" s="191">
        <v>2045</v>
      </c>
      <c r="B100" s="191"/>
      <c r="D100" s="192" t="s">
        <v>600</v>
      </c>
      <c r="E100" s="192"/>
      <c r="F100" s="192"/>
      <c r="G100" s="192"/>
      <c r="L100" s="193" t="s">
        <v>601</v>
      </c>
      <c r="M100" s="193"/>
      <c r="N100" s="193"/>
      <c r="O100" s="193"/>
      <c r="P100" s="193"/>
      <c r="T100" s="194">
        <v>-5002506.33</v>
      </c>
      <c r="U100" s="194"/>
      <c r="W100" s="195">
        <v>5002511.12</v>
      </c>
      <c r="X100" s="195"/>
      <c r="Y100" s="195"/>
      <c r="Z100" s="195">
        <v>4.79</v>
      </c>
      <c r="AA100" s="195"/>
      <c r="AB100" s="195"/>
      <c r="AC100" s="195"/>
      <c r="AD100" s="195"/>
      <c r="AF100" s="194">
        <v>0</v>
      </c>
      <c r="AG100" s="194"/>
      <c r="AH100" s="194"/>
      <c r="AI100" s="194"/>
      <c r="AK100" s="191">
        <v>2047</v>
      </c>
      <c r="AL100" s="191"/>
      <c r="AN100" s="192" t="s">
        <v>602</v>
      </c>
      <c r="AO100" s="192"/>
      <c r="AP100" s="192"/>
      <c r="AQ100" s="192"/>
      <c r="AV100" s="193" t="s">
        <v>603</v>
      </c>
      <c r="AW100" s="193"/>
      <c r="AX100" s="193"/>
      <c r="AY100" s="193"/>
      <c r="AZ100" s="193"/>
      <c r="BD100" s="194">
        <v>-15125.75</v>
      </c>
      <c r="BE100" s="194"/>
      <c r="BG100" s="195">
        <v>0</v>
      </c>
      <c r="BH100" s="195"/>
      <c r="BI100" s="195"/>
      <c r="BJ100" s="195">
        <v>0</v>
      </c>
      <c r="BK100" s="195"/>
      <c r="BL100" s="195"/>
      <c r="BM100" s="195"/>
      <c r="BN100" s="195"/>
      <c r="BP100" s="194">
        <v>-15125.75</v>
      </c>
      <c r="BQ100" s="194"/>
      <c r="BR100" s="194"/>
      <c r="BS100" s="194"/>
      <c r="BU100" s="191">
        <v>2047</v>
      </c>
      <c r="BV100" s="191"/>
      <c r="BX100" s="192" t="s">
        <v>602</v>
      </c>
      <c r="BY100" s="192"/>
      <c r="BZ100" s="192"/>
      <c r="CA100" s="192"/>
      <c r="CF100" s="193" t="s">
        <v>603</v>
      </c>
      <c r="CG100" s="193"/>
      <c r="CH100" s="193"/>
      <c r="CI100" s="193"/>
      <c r="CJ100" s="193"/>
      <c r="CN100" s="194">
        <v>-15125.75</v>
      </c>
      <c r="CO100" s="194"/>
      <c r="CQ100" s="195">
        <v>15125.75</v>
      </c>
      <c r="CR100" s="195"/>
      <c r="CS100" s="195"/>
      <c r="CT100" s="195">
        <v>0</v>
      </c>
      <c r="CU100" s="195"/>
      <c r="CV100" s="195"/>
      <c r="CW100" s="195"/>
      <c r="CX100" s="195"/>
      <c r="CZ100" s="194">
        <v>0</v>
      </c>
      <c r="DA100" s="194"/>
      <c r="DB100" s="194"/>
      <c r="DC100" s="194"/>
      <c r="DE100" s="191">
        <v>40404</v>
      </c>
      <c r="DF100" s="191"/>
      <c r="DH100" s="192" t="s">
        <v>604</v>
      </c>
      <c r="DI100" s="192"/>
      <c r="DJ100" s="192"/>
      <c r="DK100" s="192"/>
      <c r="DP100" s="193" t="s">
        <v>605</v>
      </c>
      <c r="DQ100" s="193"/>
      <c r="DR100" s="193"/>
      <c r="DS100" s="193"/>
      <c r="DT100" s="193"/>
      <c r="DX100" s="194">
        <v>-20682616.949999999</v>
      </c>
      <c r="DY100" s="194"/>
      <c r="EA100" s="195">
        <v>8914315.7599999998</v>
      </c>
      <c r="EB100" s="195"/>
      <c r="EC100" s="195"/>
      <c r="ED100" s="195">
        <v>19529391.02</v>
      </c>
      <c r="EE100" s="195"/>
      <c r="EF100" s="195"/>
      <c r="EG100" s="195"/>
      <c r="EH100" s="195"/>
      <c r="EJ100" s="194">
        <v>-31297692.210000001</v>
      </c>
      <c r="EK100" s="194"/>
      <c r="EL100" s="194"/>
      <c r="EM100" s="194"/>
      <c r="EO100" s="191">
        <v>40404</v>
      </c>
      <c r="EP100" s="191"/>
      <c r="ER100" s="192" t="s">
        <v>604</v>
      </c>
      <c r="ES100" s="192"/>
      <c r="ET100" s="192"/>
      <c r="EU100" s="192"/>
      <c r="EZ100" s="193" t="s">
        <v>605</v>
      </c>
      <c r="FA100" s="193"/>
      <c r="FB100" s="193"/>
      <c r="FC100" s="193"/>
      <c r="FD100" s="193"/>
      <c r="FH100" s="194">
        <v>-31297692.210000001</v>
      </c>
      <c r="FI100" s="194"/>
      <c r="FK100" s="195">
        <v>14140845</v>
      </c>
      <c r="FL100" s="195"/>
      <c r="FM100" s="195"/>
      <c r="FN100" s="195">
        <v>9976316.5899999999</v>
      </c>
      <c r="FO100" s="195"/>
      <c r="FP100" s="195"/>
      <c r="FQ100" s="195"/>
      <c r="FR100" s="195"/>
      <c r="FT100" s="194">
        <v>-27133163.800000001</v>
      </c>
      <c r="FU100" s="194"/>
      <c r="FV100" s="194"/>
      <c r="FW100" s="194"/>
      <c r="FY100" s="191">
        <v>40404</v>
      </c>
      <c r="FZ100" s="191"/>
      <c r="GB100" s="192" t="s">
        <v>604</v>
      </c>
      <c r="GC100" s="192"/>
      <c r="GD100" s="192"/>
      <c r="GE100" s="192"/>
      <c r="GJ100" s="193" t="s">
        <v>605</v>
      </c>
      <c r="GK100" s="193"/>
      <c r="GL100" s="193"/>
      <c r="GM100" s="193"/>
      <c r="GN100" s="193"/>
      <c r="GR100" s="194">
        <v>-27133163.800000001</v>
      </c>
      <c r="GS100" s="194"/>
      <c r="GU100" s="195">
        <v>15259966.300000001</v>
      </c>
      <c r="GV100" s="195"/>
      <c r="GW100" s="195"/>
      <c r="GX100" s="195">
        <v>15876941.57</v>
      </c>
      <c r="GY100" s="195"/>
      <c r="GZ100" s="195"/>
      <c r="HA100" s="195"/>
      <c r="HB100" s="195"/>
      <c r="HD100" s="194">
        <v>-27750139.07</v>
      </c>
      <c r="HE100" s="194"/>
      <c r="HF100" s="194"/>
      <c r="HG100" s="194"/>
      <c r="HI100" s="191">
        <v>40404</v>
      </c>
      <c r="HJ100" s="191"/>
      <c r="HL100" s="192" t="s">
        <v>604</v>
      </c>
      <c r="HM100" s="192"/>
      <c r="HN100" s="192"/>
      <c r="HO100" s="192"/>
      <c r="HT100" s="193" t="s">
        <v>605</v>
      </c>
      <c r="HU100" s="193"/>
      <c r="HV100" s="193"/>
      <c r="HW100" s="193"/>
      <c r="HX100" s="193"/>
      <c r="IB100" s="194">
        <v>-27750139.07</v>
      </c>
      <c r="IC100" s="194"/>
      <c r="IE100" s="195">
        <v>9498417.8599999994</v>
      </c>
      <c r="IF100" s="195"/>
      <c r="IG100" s="195"/>
      <c r="IH100" s="195">
        <v>12941359.970000001</v>
      </c>
      <c r="II100" s="195"/>
      <c r="IJ100" s="195"/>
      <c r="IK100" s="195"/>
      <c r="IL100" s="195"/>
      <c r="IN100" s="194">
        <v>-31193081.18</v>
      </c>
      <c r="IO100" s="194"/>
      <c r="IP100" s="194"/>
      <c r="IQ100" s="194"/>
    </row>
    <row r="101" spans="1:251" ht="10.15" hidden="1" customHeight="1">
      <c r="A101" s="189">
        <v>2046</v>
      </c>
      <c r="B101" s="189"/>
      <c r="D101" s="190" t="s">
        <v>606</v>
      </c>
      <c r="E101" s="190"/>
      <c r="F101" s="190"/>
      <c r="G101" s="190"/>
      <c r="M101" s="186" t="s">
        <v>607</v>
      </c>
      <c r="N101" s="186"/>
      <c r="O101" s="186"/>
      <c r="P101" s="186"/>
      <c r="T101" s="198">
        <v>-5002506.33</v>
      </c>
      <c r="U101" s="198"/>
      <c r="W101" s="188">
        <v>5002511.12</v>
      </c>
      <c r="X101" s="188"/>
      <c r="Y101" s="188"/>
      <c r="Z101" s="188">
        <v>4.79</v>
      </c>
      <c r="AA101" s="188"/>
      <c r="AB101" s="188"/>
      <c r="AC101" s="188"/>
      <c r="AD101" s="188"/>
      <c r="AF101" s="198">
        <v>0</v>
      </c>
      <c r="AG101" s="198"/>
      <c r="AH101" s="198"/>
      <c r="AI101" s="198"/>
      <c r="AK101" s="189">
        <v>2048</v>
      </c>
      <c r="AL101" s="189"/>
      <c r="AN101" s="190" t="s">
        <v>608</v>
      </c>
      <c r="AO101" s="190"/>
      <c r="AP101" s="190"/>
      <c r="AQ101" s="190"/>
      <c r="AW101" s="186" t="s">
        <v>609</v>
      </c>
      <c r="AX101" s="186"/>
      <c r="AY101" s="186"/>
      <c r="AZ101" s="186"/>
      <c r="BD101" s="198">
        <v>-15125.75</v>
      </c>
      <c r="BE101" s="198"/>
      <c r="BG101" s="188">
        <v>0</v>
      </c>
      <c r="BH101" s="188"/>
      <c r="BI101" s="188"/>
      <c r="BJ101" s="188">
        <v>0</v>
      </c>
      <c r="BK101" s="188"/>
      <c r="BL101" s="188"/>
      <c r="BM101" s="188"/>
      <c r="BN101" s="188"/>
      <c r="BP101" s="198">
        <v>-15125.75</v>
      </c>
      <c r="BQ101" s="198"/>
      <c r="BR101" s="198"/>
      <c r="BS101" s="198"/>
      <c r="BU101" s="189">
        <v>2048</v>
      </c>
      <c r="BV101" s="189"/>
      <c r="BX101" s="190" t="s">
        <v>608</v>
      </c>
      <c r="BY101" s="190"/>
      <c r="BZ101" s="190"/>
      <c r="CA101" s="190"/>
      <c r="CG101" s="186" t="s">
        <v>609</v>
      </c>
      <c r="CH101" s="186"/>
      <c r="CI101" s="186"/>
      <c r="CJ101" s="186"/>
      <c r="CN101" s="198">
        <v>-15125.75</v>
      </c>
      <c r="CO101" s="198"/>
      <c r="CQ101" s="188">
        <v>15125.75</v>
      </c>
      <c r="CR101" s="188"/>
      <c r="CS101" s="188"/>
      <c r="CT101" s="188">
        <v>0</v>
      </c>
      <c r="CU101" s="188"/>
      <c r="CV101" s="188"/>
      <c r="CW101" s="188"/>
      <c r="CX101" s="188"/>
      <c r="CZ101" s="198">
        <v>0</v>
      </c>
      <c r="DA101" s="198"/>
      <c r="DB101" s="198"/>
      <c r="DC101" s="198"/>
      <c r="DE101" s="189">
        <v>40405</v>
      </c>
      <c r="DF101" s="189"/>
      <c r="DH101" s="190" t="s">
        <v>610</v>
      </c>
      <c r="DI101" s="190"/>
      <c r="DJ101" s="190"/>
      <c r="DK101" s="190"/>
      <c r="DQ101" s="186" t="s">
        <v>605</v>
      </c>
      <c r="DR101" s="186"/>
      <c r="DS101" s="186"/>
      <c r="DT101" s="186"/>
      <c r="DX101" s="198">
        <v>-15368787.27</v>
      </c>
      <c r="DY101" s="198"/>
      <c r="EA101" s="188">
        <v>8283650.9400000004</v>
      </c>
      <c r="EB101" s="188"/>
      <c r="EC101" s="188"/>
      <c r="ED101" s="188">
        <v>19529391.02</v>
      </c>
      <c r="EE101" s="188"/>
      <c r="EF101" s="188"/>
      <c r="EG101" s="188"/>
      <c r="EH101" s="188"/>
      <c r="EJ101" s="198">
        <v>-26614527.350000001</v>
      </c>
      <c r="EK101" s="198"/>
      <c r="EL101" s="198"/>
      <c r="EM101" s="198"/>
      <c r="EO101" s="189">
        <v>40405</v>
      </c>
      <c r="EP101" s="189"/>
      <c r="ER101" s="190" t="s">
        <v>610</v>
      </c>
      <c r="ES101" s="190"/>
      <c r="ET101" s="190"/>
      <c r="EU101" s="190"/>
      <c r="FA101" s="186" t="s">
        <v>605</v>
      </c>
      <c r="FB101" s="186"/>
      <c r="FC101" s="186"/>
      <c r="FD101" s="186"/>
      <c r="FH101" s="198">
        <v>-26614527.350000001</v>
      </c>
      <c r="FI101" s="198"/>
      <c r="FK101" s="188">
        <v>13082104.98</v>
      </c>
      <c r="FL101" s="188"/>
      <c r="FM101" s="188"/>
      <c r="FN101" s="188">
        <v>9976316.5899999999</v>
      </c>
      <c r="FO101" s="188"/>
      <c r="FP101" s="188"/>
      <c r="FQ101" s="188"/>
      <c r="FR101" s="188"/>
      <c r="FT101" s="198">
        <v>-23508738.960000001</v>
      </c>
      <c r="FU101" s="198"/>
      <c r="FV101" s="198"/>
      <c r="FW101" s="198"/>
      <c r="FY101" s="189">
        <v>40405</v>
      </c>
      <c r="FZ101" s="189"/>
      <c r="GB101" s="190" t="s">
        <v>610</v>
      </c>
      <c r="GC101" s="190"/>
      <c r="GD101" s="190"/>
      <c r="GE101" s="190"/>
      <c r="GK101" s="186" t="s">
        <v>605</v>
      </c>
      <c r="GL101" s="186"/>
      <c r="GM101" s="186"/>
      <c r="GN101" s="186"/>
      <c r="GR101" s="198">
        <v>-23508738.960000001</v>
      </c>
      <c r="GS101" s="198"/>
      <c r="GU101" s="188">
        <v>14883459.34</v>
      </c>
      <c r="GV101" s="188"/>
      <c r="GW101" s="188"/>
      <c r="GX101" s="188">
        <v>15876941.57</v>
      </c>
      <c r="GY101" s="188"/>
      <c r="GZ101" s="188"/>
      <c r="HA101" s="188"/>
      <c r="HB101" s="188"/>
      <c r="HD101" s="198">
        <v>-24502221.190000001</v>
      </c>
      <c r="HE101" s="198"/>
      <c r="HF101" s="198"/>
      <c r="HG101" s="198"/>
      <c r="HI101" s="189">
        <v>40405</v>
      </c>
      <c r="HJ101" s="189"/>
      <c r="HL101" s="190" t="s">
        <v>610</v>
      </c>
      <c r="HM101" s="190"/>
      <c r="HN101" s="190"/>
      <c r="HO101" s="190"/>
      <c r="HU101" s="186" t="s">
        <v>605</v>
      </c>
      <c r="HV101" s="186"/>
      <c r="HW101" s="186"/>
      <c r="HX101" s="186"/>
      <c r="IB101" s="198">
        <v>-24502221.190000001</v>
      </c>
      <c r="IC101" s="198"/>
      <c r="IE101" s="188">
        <v>9471591.8599999994</v>
      </c>
      <c r="IF101" s="188"/>
      <c r="IG101" s="188"/>
      <c r="IH101" s="188">
        <v>12941359.970000001</v>
      </c>
      <c r="II101" s="188"/>
      <c r="IJ101" s="188"/>
      <c r="IK101" s="188"/>
      <c r="IL101" s="188"/>
      <c r="IN101" s="198">
        <v>-27971989.300000001</v>
      </c>
      <c r="IO101" s="198"/>
      <c r="IP101" s="198"/>
      <c r="IQ101" s="198"/>
    </row>
    <row r="102" spans="1:251" ht="10.15" hidden="1" customHeight="1">
      <c r="A102" s="191">
        <v>2047</v>
      </c>
      <c r="B102" s="191"/>
      <c r="D102" s="192" t="s">
        <v>602</v>
      </c>
      <c r="E102" s="192"/>
      <c r="F102" s="192"/>
      <c r="G102" s="192"/>
      <c r="L102" s="193" t="s">
        <v>603</v>
      </c>
      <c r="M102" s="193"/>
      <c r="N102" s="193"/>
      <c r="O102" s="193"/>
      <c r="P102" s="193"/>
      <c r="T102" s="194">
        <v>-20648284.059999999</v>
      </c>
      <c r="U102" s="194"/>
      <c r="W102" s="195">
        <v>20649273.34</v>
      </c>
      <c r="X102" s="195"/>
      <c r="Y102" s="195"/>
      <c r="Z102" s="195">
        <v>16115.03</v>
      </c>
      <c r="AA102" s="195"/>
      <c r="AB102" s="195"/>
      <c r="AC102" s="195"/>
      <c r="AD102" s="195"/>
      <c r="AF102" s="194">
        <v>-15125.75</v>
      </c>
      <c r="AG102" s="194"/>
      <c r="AH102" s="194"/>
      <c r="AI102" s="194"/>
      <c r="AK102" s="191">
        <v>40404</v>
      </c>
      <c r="AL102" s="191"/>
      <c r="AN102" s="192" t="s">
        <v>604</v>
      </c>
      <c r="AO102" s="192"/>
      <c r="AP102" s="192"/>
      <c r="AQ102" s="192"/>
      <c r="AV102" s="193" t="s">
        <v>605</v>
      </c>
      <c r="AW102" s="193"/>
      <c r="AX102" s="193"/>
      <c r="AY102" s="193"/>
      <c r="AZ102" s="193"/>
      <c r="BD102" s="194">
        <v>-23776129.030000001</v>
      </c>
      <c r="BE102" s="194"/>
      <c r="BG102" s="195">
        <v>9279854.6300000008</v>
      </c>
      <c r="BH102" s="195"/>
      <c r="BI102" s="195"/>
      <c r="BJ102" s="195">
        <v>6650747.9400000004</v>
      </c>
      <c r="BK102" s="195"/>
      <c r="BL102" s="195"/>
      <c r="BM102" s="195"/>
      <c r="BN102" s="195"/>
      <c r="BP102" s="194">
        <v>-21147022.34</v>
      </c>
      <c r="BQ102" s="194"/>
      <c r="BR102" s="194"/>
      <c r="BS102" s="194"/>
      <c r="BU102" s="191">
        <v>40404</v>
      </c>
      <c r="BV102" s="191"/>
      <c r="BX102" s="192" t="s">
        <v>604</v>
      </c>
      <c r="BY102" s="192"/>
      <c r="BZ102" s="192"/>
      <c r="CA102" s="192"/>
      <c r="CF102" s="193" t="s">
        <v>605</v>
      </c>
      <c r="CG102" s="193"/>
      <c r="CH102" s="193"/>
      <c r="CI102" s="193"/>
      <c r="CJ102" s="193"/>
      <c r="CN102" s="194">
        <v>-21147022.34</v>
      </c>
      <c r="CO102" s="194"/>
      <c r="CQ102" s="195">
        <v>13146033.960000001</v>
      </c>
      <c r="CR102" s="195"/>
      <c r="CS102" s="195"/>
      <c r="CT102" s="195">
        <v>12681628.57</v>
      </c>
      <c r="CU102" s="195"/>
      <c r="CV102" s="195"/>
      <c r="CW102" s="195"/>
      <c r="CX102" s="195"/>
      <c r="CZ102" s="194">
        <v>-20682616.949999999</v>
      </c>
      <c r="DA102" s="194"/>
      <c r="DB102" s="194"/>
      <c r="DC102" s="194"/>
      <c r="DE102" s="189">
        <v>40664</v>
      </c>
      <c r="DF102" s="189"/>
      <c r="DH102" s="190" t="s">
        <v>611</v>
      </c>
      <c r="DI102" s="190"/>
      <c r="DJ102" s="190"/>
      <c r="DK102" s="190"/>
      <c r="DQ102" s="186" t="s">
        <v>612</v>
      </c>
      <c r="DR102" s="186"/>
      <c r="DS102" s="186"/>
      <c r="DT102" s="186"/>
      <c r="DX102" s="198">
        <v>-25000</v>
      </c>
      <c r="DY102" s="198"/>
      <c r="EA102" s="188">
        <v>0</v>
      </c>
      <c r="EB102" s="188"/>
      <c r="EC102" s="188"/>
      <c r="ED102" s="188">
        <v>0</v>
      </c>
      <c r="EE102" s="188"/>
      <c r="EF102" s="188"/>
      <c r="EG102" s="188"/>
      <c r="EH102" s="188"/>
      <c r="EJ102" s="198">
        <v>-25000</v>
      </c>
      <c r="EK102" s="198"/>
      <c r="EL102" s="198"/>
      <c r="EM102" s="198"/>
      <c r="EO102" s="189">
        <v>40664</v>
      </c>
      <c r="EP102" s="189"/>
      <c r="ER102" s="190" t="s">
        <v>611</v>
      </c>
      <c r="ES102" s="190"/>
      <c r="ET102" s="190"/>
      <c r="EU102" s="190"/>
      <c r="FA102" s="186" t="s">
        <v>612</v>
      </c>
      <c r="FB102" s="186"/>
      <c r="FC102" s="186"/>
      <c r="FD102" s="186"/>
      <c r="FH102" s="198">
        <v>-25000</v>
      </c>
      <c r="FI102" s="198"/>
      <c r="FK102" s="188">
        <v>0</v>
      </c>
      <c r="FL102" s="188"/>
      <c r="FM102" s="188"/>
      <c r="FN102" s="188">
        <v>0</v>
      </c>
      <c r="FO102" s="188"/>
      <c r="FP102" s="188"/>
      <c r="FQ102" s="188"/>
      <c r="FR102" s="188"/>
      <c r="FT102" s="198">
        <v>-25000</v>
      </c>
      <c r="FU102" s="198"/>
      <c r="FV102" s="198"/>
      <c r="FW102" s="198"/>
      <c r="FY102" s="189">
        <v>40664</v>
      </c>
      <c r="FZ102" s="189"/>
      <c r="GB102" s="190" t="s">
        <v>611</v>
      </c>
      <c r="GC102" s="190"/>
      <c r="GD102" s="190"/>
      <c r="GE102" s="190"/>
      <c r="GK102" s="186" t="s">
        <v>612</v>
      </c>
      <c r="GL102" s="186"/>
      <c r="GM102" s="186"/>
      <c r="GN102" s="186"/>
      <c r="GR102" s="198">
        <v>-25000</v>
      </c>
      <c r="GS102" s="198"/>
      <c r="GU102" s="188">
        <v>0</v>
      </c>
      <c r="GV102" s="188"/>
      <c r="GW102" s="188"/>
      <c r="GX102" s="188">
        <v>0</v>
      </c>
      <c r="GY102" s="188"/>
      <c r="GZ102" s="188"/>
      <c r="HA102" s="188"/>
      <c r="HB102" s="188"/>
      <c r="HD102" s="198">
        <v>-25000</v>
      </c>
      <c r="HE102" s="198"/>
      <c r="HF102" s="198"/>
      <c r="HG102" s="198"/>
      <c r="HI102" s="189">
        <v>40664</v>
      </c>
      <c r="HJ102" s="189"/>
      <c r="HL102" s="190" t="s">
        <v>611</v>
      </c>
      <c r="HM102" s="190"/>
      <c r="HN102" s="190"/>
      <c r="HO102" s="190"/>
      <c r="HU102" s="186" t="s">
        <v>612</v>
      </c>
      <c r="HV102" s="186"/>
      <c r="HW102" s="186"/>
      <c r="HX102" s="186"/>
      <c r="IB102" s="198">
        <v>-25000</v>
      </c>
      <c r="IC102" s="198"/>
      <c r="IE102" s="188">
        <v>0</v>
      </c>
      <c r="IF102" s="188"/>
      <c r="IG102" s="188"/>
      <c r="IH102" s="188">
        <v>0</v>
      </c>
      <c r="II102" s="188"/>
      <c r="IJ102" s="188"/>
      <c r="IK102" s="188"/>
      <c r="IL102" s="188"/>
      <c r="IN102" s="198">
        <v>-25000</v>
      </c>
      <c r="IO102" s="198"/>
      <c r="IP102" s="198"/>
      <c r="IQ102" s="198"/>
    </row>
    <row r="103" spans="1:251" ht="10.15" hidden="1" customHeight="1">
      <c r="A103" s="189">
        <v>2048</v>
      </c>
      <c r="B103" s="189"/>
      <c r="D103" s="190" t="s">
        <v>608</v>
      </c>
      <c r="E103" s="190"/>
      <c r="F103" s="190"/>
      <c r="G103" s="190"/>
      <c r="M103" s="186" t="s">
        <v>609</v>
      </c>
      <c r="N103" s="186"/>
      <c r="O103" s="186"/>
      <c r="P103" s="186"/>
      <c r="T103" s="198">
        <v>-20648284.059999999</v>
      </c>
      <c r="U103" s="198"/>
      <c r="W103" s="188">
        <v>20649273.34</v>
      </c>
      <c r="X103" s="188"/>
      <c r="Y103" s="188"/>
      <c r="Z103" s="188">
        <v>16115.03</v>
      </c>
      <c r="AA103" s="188"/>
      <c r="AB103" s="188"/>
      <c r="AC103" s="188"/>
      <c r="AD103" s="188"/>
      <c r="AF103" s="198">
        <v>-15125.75</v>
      </c>
      <c r="AG103" s="198"/>
      <c r="AH103" s="198"/>
      <c r="AI103" s="198"/>
      <c r="AK103" s="189">
        <v>40405</v>
      </c>
      <c r="AL103" s="189"/>
      <c r="AN103" s="190" t="s">
        <v>610</v>
      </c>
      <c r="AO103" s="190"/>
      <c r="AP103" s="190"/>
      <c r="AQ103" s="190"/>
      <c r="AW103" s="186" t="s">
        <v>605</v>
      </c>
      <c r="AX103" s="186"/>
      <c r="AY103" s="186"/>
      <c r="AZ103" s="186"/>
      <c r="BD103" s="198">
        <v>-8123369.54</v>
      </c>
      <c r="BE103" s="198"/>
      <c r="BG103" s="188">
        <v>2283758.83</v>
      </c>
      <c r="BH103" s="188"/>
      <c r="BI103" s="188"/>
      <c r="BJ103" s="188">
        <v>6650747.9400000004</v>
      </c>
      <c r="BK103" s="188"/>
      <c r="BL103" s="188"/>
      <c r="BM103" s="188"/>
      <c r="BN103" s="188"/>
      <c r="BP103" s="198">
        <v>-12490358.65</v>
      </c>
      <c r="BQ103" s="198"/>
      <c r="BR103" s="198"/>
      <c r="BS103" s="198"/>
      <c r="BU103" s="189">
        <v>40405</v>
      </c>
      <c r="BV103" s="189"/>
      <c r="BX103" s="190" t="s">
        <v>610</v>
      </c>
      <c r="BY103" s="190"/>
      <c r="BZ103" s="190"/>
      <c r="CA103" s="190"/>
      <c r="CG103" s="186" t="s">
        <v>605</v>
      </c>
      <c r="CH103" s="186"/>
      <c r="CI103" s="186"/>
      <c r="CJ103" s="186"/>
      <c r="CN103" s="198">
        <v>-12490358.65</v>
      </c>
      <c r="CO103" s="198"/>
      <c r="CQ103" s="188">
        <v>9803199.9499999993</v>
      </c>
      <c r="CR103" s="188"/>
      <c r="CS103" s="188"/>
      <c r="CT103" s="188">
        <v>12681628.57</v>
      </c>
      <c r="CU103" s="188"/>
      <c r="CV103" s="188"/>
      <c r="CW103" s="188"/>
      <c r="CX103" s="188"/>
      <c r="CZ103" s="198">
        <v>-15368787.27</v>
      </c>
      <c r="DA103" s="198"/>
      <c r="DB103" s="198"/>
      <c r="DC103" s="198"/>
      <c r="DE103" s="189">
        <v>40671</v>
      </c>
      <c r="DF103" s="189"/>
      <c r="DH103" s="190" t="s">
        <v>613</v>
      </c>
      <c r="DI103" s="190"/>
      <c r="DJ103" s="190"/>
      <c r="DK103" s="190"/>
      <c r="DQ103" s="186" t="s">
        <v>614</v>
      </c>
      <c r="DR103" s="186"/>
      <c r="DS103" s="186"/>
      <c r="DT103" s="186"/>
      <c r="DX103" s="198">
        <v>-2850</v>
      </c>
      <c r="DY103" s="198"/>
      <c r="EA103" s="188">
        <v>0</v>
      </c>
      <c r="EB103" s="188"/>
      <c r="EC103" s="188"/>
      <c r="ED103" s="188">
        <v>0</v>
      </c>
      <c r="EE103" s="188"/>
      <c r="EF103" s="188"/>
      <c r="EG103" s="188"/>
      <c r="EH103" s="188"/>
      <c r="EJ103" s="198">
        <v>-2850</v>
      </c>
      <c r="EK103" s="198"/>
      <c r="EL103" s="198"/>
      <c r="EM103" s="198"/>
      <c r="EO103" s="189">
        <v>40671</v>
      </c>
      <c r="EP103" s="189"/>
      <c r="ER103" s="190" t="s">
        <v>613</v>
      </c>
      <c r="ES103" s="190"/>
      <c r="ET103" s="190"/>
      <c r="EU103" s="190"/>
      <c r="FA103" s="186" t="s">
        <v>614</v>
      </c>
      <c r="FB103" s="186"/>
      <c r="FC103" s="186"/>
      <c r="FD103" s="186"/>
      <c r="FH103" s="198">
        <v>-2850</v>
      </c>
      <c r="FI103" s="198"/>
      <c r="FK103" s="188">
        <v>0</v>
      </c>
      <c r="FL103" s="188"/>
      <c r="FM103" s="188"/>
      <c r="FN103" s="188">
        <v>0</v>
      </c>
      <c r="FO103" s="188"/>
      <c r="FP103" s="188"/>
      <c r="FQ103" s="188"/>
      <c r="FR103" s="188"/>
      <c r="FT103" s="198">
        <v>-2850</v>
      </c>
      <c r="FU103" s="198"/>
      <c r="FV103" s="198"/>
      <c r="FW103" s="198"/>
      <c r="FY103" s="189">
        <v>40671</v>
      </c>
      <c r="FZ103" s="189"/>
      <c r="GB103" s="190" t="s">
        <v>613</v>
      </c>
      <c r="GC103" s="190"/>
      <c r="GD103" s="190"/>
      <c r="GE103" s="190"/>
      <c r="GK103" s="186" t="s">
        <v>614</v>
      </c>
      <c r="GL103" s="186"/>
      <c r="GM103" s="186"/>
      <c r="GN103" s="186"/>
      <c r="GR103" s="198">
        <v>-2850</v>
      </c>
      <c r="GS103" s="198"/>
      <c r="GU103" s="188">
        <v>0</v>
      </c>
      <c r="GV103" s="188"/>
      <c r="GW103" s="188"/>
      <c r="GX103" s="188">
        <v>0</v>
      </c>
      <c r="GY103" s="188"/>
      <c r="GZ103" s="188"/>
      <c r="HA103" s="188"/>
      <c r="HB103" s="188"/>
      <c r="HD103" s="198">
        <v>-2850</v>
      </c>
      <c r="HE103" s="198"/>
      <c r="HF103" s="198"/>
      <c r="HG103" s="198"/>
      <c r="HI103" s="189">
        <v>40671</v>
      </c>
      <c r="HJ103" s="189"/>
      <c r="HL103" s="190" t="s">
        <v>613</v>
      </c>
      <c r="HM103" s="190"/>
      <c r="HN103" s="190"/>
      <c r="HO103" s="190"/>
      <c r="HU103" s="186" t="s">
        <v>614</v>
      </c>
      <c r="HV103" s="186"/>
      <c r="HW103" s="186"/>
      <c r="HX103" s="186"/>
      <c r="IB103" s="198">
        <v>-2850</v>
      </c>
      <c r="IC103" s="198"/>
      <c r="IE103" s="188">
        <v>0</v>
      </c>
      <c r="IF103" s="188"/>
      <c r="IG103" s="188"/>
      <c r="IH103" s="188">
        <v>0</v>
      </c>
      <c r="II103" s="188"/>
      <c r="IJ103" s="188"/>
      <c r="IK103" s="188"/>
      <c r="IL103" s="188"/>
      <c r="IN103" s="198">
        <v>-2850</v>
      </c>
      <c r="IO103" s="198"/>
      <c r="IP103" s="198"/>
      <c r="IQ103" s="198"/>
    </row>
    <row r="104" spans="1:251" ht="10.15" hidden="1" customHeight="1">
      <c r="A104" s="191">
        <v>40404</v>
      </c>
      <c r="B104" s="191"/>
      <c r="D104" s="192" t="s">
        <v>604</v>
      </c>
      <c r="E104" s="192"/>
      <c r="F104" s="192"/>
      <c r="G104" s="192"/>
      <c r="L104" s="193" t="s">
        <v>605</v>
      </c>
      <c r="M104" s="193"/>
      <c r="N104" s="193"/>
      <c r="O104" s="193"/>
      <c r="P104" s="193"/>
      <c r="T104" s="194">
        <v>0</v>
      </c>
      <c r="U104" s="194"/>
      <c r="W104" s="195">
        <v>9727763.75</v>
      </c>
      <c r="X104" s="195"/>
      <c r="Y104" s="195"/>
      <c r="Z104" s="195">
        <v>33503892.780000001</v>
      </c>
      <c r="AA104" s="195"/>
      <c r="AB104" s="195"/>
      <c r="AC104" s="195"/>
      <c r="AD104" s="195"/>
      <c r="AF104" s="194">
        <v>-23776129.030000001</v>
      </c>
      <c r="AG104" s="194"/>
      <c r="AH104" s="194"/>
      <c r="AI104" s="194"/>
      <c r="AK104" s="189">
        <v>40664</v>
      </c>
      <c r="AL104" s="189"/>
      <c r="AN104" s="190" t="s">
        <v>611</v>
      </c>
      <c r="AO104" s="190"/>
      <c r="AP104" s="190"/>
      <c r="AQ104" s="190"/>
      <c r="AW104" s="186" t="s">
        <v>612</v>
      </c>
      <c r="AX104" s="186"/>
      <c r="AY104" s="186"/>
      <c r="AZ104" s="186"/>
      <c r="BD104" s="198">
        <v>-25000</v>
      </c>
      <c r="BE104" s="198"/>
      <c r="BG104" s="188">
        <v>0</v>
      </c>
      <c r="BH104" s="188"/>
      <c r="BI104" s="188"/>
      <c r="BJ104" s="188">
        <v>0</v>
      </c>
      <c r="BK104" s="188"/>
      <c r="BL104" s="188"/>
      <c r="BM104" s="188"/>
      <c r="BN104" s="188"/>
      <c r="BP104" s="198">
        <v>-25000</v>
      </c>
      <c r="BQ104" s="198"/>
      <c r="BR104" s="198"/>
      <c r="BS104" s="198"/>
      <c r="BU104" s="189">
        <v>40664</v>
      </c>
      <c r="BV104" s="189"/>
      <c r="BX104" s="190" t="s">
        <v>611</v>
      </c>
      <c r="BY104" s="190"/>
      <c r="BZ104" s="190"/>
      <c r="CA104" s="190"/>
      <c r="CG104" s="186" t="s">
        <v>612</v>
      </c>
      <c r="CH104" s="186"/>
      <c r="CI104" s="186"/>
      <c r="CJ104" s="186"/>
      <c r="CN104" s="198">
        <v>-25000</v>
      </c>
      <c r="CO104" s="198"/>
      <c r="CQ104" s="188">
        <v>0</v>
      </c>
      <c r="CR104" s="188"/>
      <c r="CS104" s="188"/>
      <c r="CT104" s="188">
        <v>0</v>
      </c>
      <c r="CU104" s="188"/>
      <c r="CV104" s="188"/>
      <c r="CW104" s="188"/>
      <c r="CX104" s="188"/>
      <c r="CZ104" s="198">
        <v>-25000</v>
      </c>
      <c r="DA104" s="198"/>
      <c r="DB104" s="198"/>
      <c r="DC104" s="198"/>
      <c r="DE104" s="189">
        <v>40676</v>
      </c>
      <c r="DF104" s="189"/>
      <c r="DH104" s="190" t="s">
        <v>615</v>
      </c>
      <c r="DI104" s="190"/>
      <c r="DJ104" s="190"/>
      <c r="DK104" s="190"/>
      <c r="DQ104" s="186" t="s">
        <v>616</v>
      </c>
      <c r="DR104" s="186"/>
      <c r="DS104" s="186"/>
      <c r="DT104" s="186"/>
      <c r="DX104" s="198">
        <v>-23561.7</v>
      </c>
      <c r="DY104" s="198"/>
      <c r="EA104" s="188">
        <v>23561.7</v>
      </c>
      <c r="EB104" s="188"/>
      <c r="EC104" s="188"/>
      <c r="ED104" s="188">
        <v>0</v>
      </c>
      <c r="EE104" s="188"/>
      <c r="EF104" s="188"/>
      <c r="EG104" s="188"/>
      <c r="EH104" s="188"/>
      <c r="EJ104" s="198">
        <v>0</v>
      </c>
      <c r="EK104" s="198"/>
      <c r="EL104" s="198"/>
      <c r="EM104" s="198"/>
      <c r="EO104" s="189">
        <v>40677</v>
      </c>
      <c r="EP104" s="189"/>
      <c r="ER104" s="190" t="s">
        <v>617</v>
      </c>
      <c r="ES104" s="190"/>
      <c r="ET104" s="190"/>
      <c r="EU104" s="190"/>
      <c r="FA104" s="186" t="s">
        <v>217</v>
      </c>
      <c r="FB104" s="186"/>
      <c r="FC104" s="186"/>
      <c r="FD104" s="186"/>
      <c r="FH104" s="198">
        <v>-9508</v>
      </c>
      <c r="FI104" s="198"/>
      <c r="FK104" s="188">
        <v>0</v>
      </c>
      <c r="FL104" s="188"/>
      <c r="FM104" s="188"/>
      <c r="FN104" s="188">
        <v>0</v>
      </c>
      <c r="FO104" s="188"/>
      <c r="FP104" s="188"/>
      <c r="FQ104" s="188"/>
      <c r="FR104" s="188"/>
      <c r="FT104" s="198">
        <v>-9508</v>
      </c>
      <c r="FU104" s="198"/>
      <c r="FV104" s="198"/>
      <c r="FW104" s="198"/>
      <c r="FY104" s="189">
        <v>40677</v>
      </c>
      <c r="FZ104" s="189"/>
      <c r="GB104" s="190" t="s">
        <v>617</v>
      </c>
      <c r="GC104" s="190"/>
      <c r="GD104" s="190"/>
      <c r="GE104" s="190"/>
      <c r="GK104" s="186" t="s">
        <v>217</v>
      </c>
      <c r="GL104" s="186"/>
      <c r="GM104" s="186"/>
      <c r="GN104" s="186"/>
      <c r="GR104" s="198">
        <v>-9508</v>
      </c>
      <c r="GS104" s="198"/>
      <c r="GU104" s="188">
        <v>0</v>
      </c>
      <c r="GV104" s="188"/>
      <c r="GW104" s="188"/>
      <c r="GX104" s="188">
        <v>0</v>
      </c>
      <c r="GY104" s="188"/>
      <c r="GZ104" s="188"/>
      <c r="HA104" s="188"/>
      <c r="HB104" s="188"/>
      <c r="HD104" s="198">
        <v>-9508</v>
      </c>
      <c r="HE104" s="198"/>
      <c r="HF104" s="198"/>
      <c r="HG104" s="198"/>
      <c r="HI104" s="189">
        <v>40677</v>
      </c>
      <c r="HJ104" s="189"/>
      <c r="HL104" s="190" t="s">
        <v>617</v>
      </c>
      <c r="HM104" s="190"/>
      <c r="HN104" s="190"/>
      <c r="HO104" s="190"/>
      <c r="HU104" s="186" t="s">
        <v>217</v>
      </c>
      <c r="HV104" s="186"/>
      <c r="HW104" s="186"/>
      <c r="HX104" s="186"/>
      <c r="IB104" s="198">
        <v>-9508</v>
      </c>
      <c r="IC104" s="198"/>
      <c r="IE104" s="188">
        <v>0</v>
      </c>
      <c r="IF104" s="188"/>
      <c r="IG104" s="188"/>
      <c r="IH104" s="188">
        <v>0</v>
      </c>
      <c r="II104" s="188"/>
      <c r="IJ104" s="188"/>
      <c r="IK104" s="188"/>
      <c r="IL104" s="188"/>
      <c r="IN104" s="198">
        <v>-9508</v>
      </c>
      <c r="IO104" s="198"/>
      <c r="IP104" s="198"/>
      <c r="IQ104" s="198"/>
    </row>
    <row r="105" spans="1:251" ht="10.15" hidden="1" customHeight="1">
      <c r="A105" s="189">
        <v>40405</v>
      </c>
      <c r="B105" s="189"/>
      <c r="D105" s="190" t="s">
        <v>610</v>
      </c>
      <c r="E105" s="190"/>
      <c r="F105" s="190"/>
      <c r="G105" s="190"/>
      <c r="M105" s="186" t="s">
        <v>605</v>
      </c>
      <c r="N105" s="186"/>
      <c r="O105" s="186"/>
      <c r="P105" s="186"/>
      <c r="T105" s="198">
        <v>0</v>
      </c>
      <c r="U105" s="198"/>
      <c r="W105" s="188">
        <v>94290.18</v>
      </c>
      <c r="X105" s="188"/>
      <c r="Y105" s="188"/>
      <c r="Z105" s="188">
        <v>8217659.7199999997</v>
      </c>
      <c r="AA105" s="188"/>
      <c r="AB105" s="188"/>
      <c r="AC105" s="188"/>
      <c r="AD105" s="188"/>
      <c r="AF105" s="198">
        <v>-8123369.54</v>
      </c>
      <c r="AG105" s="198"/>
      <c r="AH105" s="198"/>
      <c r="AI105" s="198"/>
      <c r="AK105" s="189">
        <v>40665</v>
      </c>
      <c r="AL105" s="189"/>
      <c r="AN105" s="190" t="s">
        <v>618</v>
      </c>
      <c r="AO105" s="190"/>
      <c r="AP105" s="190"/>
      <c r="AQ105" s="190"/>
      <c r="AW105" s="186" t="s">
        <v>619</v>
      </c>
      <c r="AX105" s="186"/>
      <c r="AY105" s="186"/>
      <c r="AZ105" s="186"/>
      <c r="BD105" s="198">
        <v>-820152.84</v>
      </c>
      <c r="BE105" s="198"/>
      <c r="BG105" s="188">
        <v>467187.77</v>
      </c>
      <c r="BH105" s="188"/>
      <c r="BI105" s="188"/>
      <c r="BJ105" s="188">
        <v>0</v>
      </c>
      <c r="BK105" s="188"/>
      <c r="BL105" s="188"/>
      <c r="BM105" s="188"/>
      <c r="BN105" s="188"/>
      <c r="BP105" s="198">
        <v>-352965.07</v>
      </c>
      <c r="BQ105" s="198"/>
      <c r="BR105" s="198"/>
      <c r="BS105" s="198"/>
      <c r="BU105" s="189">
        <v>40665</v>
      </c>
      <c r="BV105" s="189"/>
      <c r="BX105" s="190" t="s">
        <v>618</v>
      </c>
      <c r="BY105" s="190"/>
      <c r="BZ105" s="190"/>
      <c r="CA105" s="190"/>
      <c r="CG105" s="186" t="s">
        <v>619</v>
      </c>
      <c r="CH105" s="186"/>
      <c r="CI105" s="186"/>
      <c r="CJ105" s="186"/>
      <c r="CN105" s="198">
        <v>-352965.07</v>
      </c>
      <c r="CO105" s="198"/>
      <c r="CQ105" s="188">
        <v>352965.07</v>
      </c>
      <c r="CR105" s="188"/>
      <c r="CS105" s="188"/>
      <c r="CT105" s="188">
        <v>0</v>
      </c>
      <c r="CU105" s="188"/>
      <c r="CV105" s="188"/>
      <c r="CW105" s="188"/>
      <c r="CX105" s="188"/>
      <c r="CZ105" s="198">
        <v>0</v>
      </c>
      <c r="DA105" s="198"/>
      <c r="DB105" s="198"/>
      <c r="DC105" s="198"/>
      <c r="DE105" s="189">
        <v>40677</v>
      </c>
      <c r="DF105" s="189"/>
      <c r="DH105" s="190" t="s">
        <v>617</v>
      </c>
      <c r="DI105" s="190"/>
      <c r="DJ105" s="190"/>
      <c r="DK105" s="190"/>
      <c r="DQ105" s="186" t="s">
        <v>217</v>
      </c>
      <c r="DR105" s="186"/>
      <c r="DS105" s="186"/>
      <c r="DT105" s="186"/>
      <c r="DX105" s="198">
        <v>-9508</v>
      </c>
      <c r="DY105" s="198"/>
      <c r="EA105" s="188">
        <v>0</v>
      </c>
      <c r="EB105" s="188"/>
      <c r="EC105" s="188"/>
      <c r="ED105" s="188">
        <v>0</v>
      </c>
      <c r="EE105" s="188"/>
      <c r="EF105" s="188"/>
      <c r="EG105" s="188"/>
      <c r="EH105" s="188"/>
      <c r="EJ105" s="198">
        <v>-9508</v>
      </c>
      <c r="EK105" s="198"/>
      <c r="EL105" s="198"/>
      <c r="EM105" s="198"/>
      <c r="EO105" s="189">
        <v>40679</v>
      </c>
      <c r="EP105" s="189"/>
      <c r="ER105" s="190" t="s">
        <v>620</v>
      </c>
      <c r="ES105" s="190"/>
      <c r="ET105" s="190"/>
      <c r="EU105" s="190"/>
      <c r="FA105" s="186" t="s">
        <v>621</v>
      </c>
      <c r="FB105" s="186"/>
      <c r="FC105" s="186"/>
      <c r="FD105" s="186"/>
      <c r="FH105" s="198">
        <v>-12695.9</v>
      </c>
      <c r="FI105" s="198"/>
      <c r="FK105" s="188">
        <v>0</v>
      </c>
      <c r="FL105" s="188"/>
      <c r="FM105" s="188"/>
      <c r="FN105" s="188">
        <v>0</v>
      </c>
      <c r="FO105" s="188"/>
      <c r="FP105" s="188"/>
      <c r="FQ105" s="188"/>
      <c r="FR105" s="188"/>
      <c r="FT105" s="198">
        <v>-12695.9</v>
      </c>
      <c r="FU105" s="198"/>
      <c r="FV105" s="198"/>
      <c r="FW105" s="198"/>
      <c r="FY105" s="189">
        <v>40679</v>
      </c>
      <c r="FZ105" s="189"/>
      <c r="GB105" s="190" t="s">
        <v>620</v>
      </c>
      <c r="GC105" s="190"/>
      <c r="GD105" s="190"/>
      <c r="GE105" s="190"/>
      <c r="GK105" s="186" t="s">
        <v>621</v>
      </c>
      <c r="GL105" s="186"/>
      <c r="GM105" s="186"/>
      <c r="GN105" s="186"/>
      <c r="GR105" s="198">
        <v>-12695.9</v>
      </c>
      <c r="GS105" s="198"/>
      <c r="GU105" s="188">
        <v>0</v>
      </c>
      <c r="GV105" s="188"/>
      <c r="GW105" s="188"/>
      <c r="GX105" s="188">
        <v>0</v>
      </c>
      <c r="GY105" s="188"/>
      <c r="GZ105" s="188"/>
      <c r="HA105" s="188"/>
      <c r="HB105" s="188"/>
      <c r="HD105" s="198">
        <v>-12695.9</v>
      </c>
      <c r="HE105" s="198"/>
      <c r="HF105" s="198"/>
      <c r="HG105" s="198"/>
      <c r="HI105" s="189">
        <v>40679</v>
      </c>
      <c r="HJ105" s="189"/>
      <c r="HL105" s="190" t="s">
        <v>620</v>
      </c>
      <c r="HM105" s="190"/>
      <c r="HN105" s="190"/>
      <c r="HO105" s="190"/>
      <c r="HU105" s="186" t="s">
        <v>621</v>
      </c>
      <c r="HV105" s="186"/>
      <c r="HW105" s="186"/>
      <c r="HX105" s="186"/>
      <c r="IB105" s="198">
        <v>-12695.9</v>
      </c>
      <c r="IC105" s="198"/>
      <c r="IE105" s="188">
        <v>0</v>
      </c>
      <c r="IF105" s="188"/>
      <c r="IG105" s="188"/>
      <c r="IH105" s="188">
        <v>0</v>
      </c>
      <c r="II105" s="188"/>
      <c r="IJ105" s="188"/>
      <c r="IK105" s="188"/>
      <c r="IL105" s="188"/>
      <c r="IN105" s="198">
        <v>-12695.9</v>
      </c>
      <c r="IO105" s="198"/>
      <c r="IP105" s="198"/>
      <c r="IQ105" s="198"/>
    </row>
    <row r="106" spans="1:251" ht="10.15" hidden="1" customHeight="1">
      <c r="A106" s="189">
        <v>40664</v>
      </c>
      <c r="B106" s="189"/>
      <c r="D106" s="190" t="s">
        <v>611</v>
      </c>
      <c r="E106" s="190"/>
      <c r="F106" s="190"/>
      <c r="G106" s="190"/>
      <c r="M106" s="186" t="s">
        <v>612</v>
      </c>
      <c r="N106" s="186"/>
      <c r="O106" s="186"/>
      <c r="P106" s="186"/>
      <c r="T106" s="198">
        <v>0</v>
      </c>
      <c r="U106" s="198"/>
      <c r="W106" s="188">
        <v>0</v>
      </c>
      <c r="X106" s="188"/>
      <c r="Y106" s="188"/>
      <c r="Z106" s="188">
        <v>25000</v>
      </c>
      <c r="AA106" s="188"/>
      <c r="AB106" s="188"/>
      <c r="AC106" s="188"/>
      <c r="AD106" s="188"/>
      <c r="AF106" s="198">
        <v>-25000</v>
      </c>
      <c r="AG106" s="198"/>
      <c r="AH106" s="198"/>
      <c r="AI106" s="198"/>
      <c r="AK106" s="189">
        <v>40667</v>
      </c>
      <c r="AL106" s="189"/>
      <c r="AN106" s="190" t="s">
        <v>622</v>
      </c>
      <c r="AO106" s="190"/>
      <c r="AP106" s="190"/>
      <c r="AQ106" s="190"/>
      <c r="AW106" s="186" t="s">
        <v>623</v>
      </c>
      <c r="AX106" s="186"/>
      <c r="AY106" s="186"/>
      <c r="AZ106" s="186"/>
      <c r="BD106" s="198">
        <v>-1080</v>
      </c>
      <c r="BE106" s="198"/>
      <c r="BG106" s="188">
        <v>0</v>
      </c>
      <c r="BH106" s="188"/>
      <c r="BI106" s="188"/>
      <c r="BJ106" s="188">
        <v>0</v>
      </c>
      <c r="BK106" s="188"/>
      <c r="BL106" s="188"/>
      <c r="BM106" s="188"/>
      <c r="BN106" s="188"/>
      <c r="BP106" s="198">
        <v>-1080</v>
      </c>
      <c r="BQ106" s="198"/>
      <c r="BR106" s="198"/>
      <c r="BS106" s="198"/>
      <c r="BU106" s="189">
        <v>40667</v>
      </c>
      <c r="BV106" s="189"/>
      <c r="BX106" s="190" t="s">
        <v>622</v>
      </c>
      <c r="BY106" s="190"/>
      <c r="BZ106" s="190"/>
      <c r="CA106" s="190"/>
      <c r="CG106" s="186" t="s">
        <v>623</v>
      </c>
      <c r="CH106" s="186"/>
      <c r="CI106" s="186"/>
      <c r="CJ106" s="186"/>
      <c r="CN106" s="198">
        <v>-1080</v>
      </c>
      <c r="CO106" s="198"/>
      <c r="CQ106" s="188">
        <v>1080</v>
      </c>
      <c r="CR106" s="188"/>
      <c r="CS106" s="188"/>
      <c r="CT106" s="188">
        <v>0</v>
      </c>
      <c r="CU106" s="188"/>
      <c r="CV106" s="188"/>
      <c r="CW106" s="188"/>
      <c r="CX106" s="188"/>
      <c r="CZ106" s="198">
        <v>0</v>
      </c>
      <c r="DA106" s="198"/>
      <c r="DB106" s="198"/>
      <c r="DC106" s="198"/>
      <c r="DE106" s="189">
        <v>40679</v>
      </c>
      <c r="DF106" s="189"/>
      <c r="DH106" s="190" t="s">
        <v>620</v>
      </c>
      <c r="DI106" s="190"/>
      <c r="DJ106" s="190"/>
      <c r="DK106" s="190"/>
      <c r="DQ106" s="186" t="s">
        <v>621</v>
      </c>
      <c r="DR106" s="186"/>
      <c r="DS106" s="186"/>
      <c r="DT106" s="186"/>
      <c r="DX106" s="198">
        <v>-12695.9</v>
      </c>
      <c r="DY106" s="198"/>
      <c r="EA106" s="188">
        <v>0</v>
      </c>
      <c r="EB106" s="188"/>
      <c r="EC106" s="188"/>
      <c r="ED106" s="188">
        <v>0</v>
      </c>
      <c r="EE106" s="188"/>
      <c r="EF106" s="188"/>
      <c r="EG106" s="188"/>
      <c r="EH106" s="188"/>
      <c r="EJ106" s="198">
        <v>-12695.9</v>
      </c>
      <c r="EK106" s="198"/>
      <c r="EL106" s="198"/>
      <c r="EM106" s="198"/>
      <c r="EO106" s="189">
        <v>40680</v>
      </c>
      <c r="EP106" s="189"/>
      <c r="ER106" s="190" t="s">
        <v>624</v>
      </c>
      <c r="ES106" s="190"/>
      <c r="ET106" s="190"/>
      <c r="EU106" s="190"/>
      <c r="FA106" s="186" t="s">
        <v>625</v>
      </c>
      <c r="FB106" s="186"/>
      <c r="FC106" s="186"/>
      <c r="FD106" s="186"/>
      <c r="FH106" s="198">
        <v>-10000</v>
      </c>
      <c r="FI106" s="198"/>
      <c r="FK106" s="188">
        <v>0</v>
      </c>
      <c r="FL106" s="188"/>
      <c r="FM106" s="188"/>
      <c r="FN106" s="188">
        <v>0</v>
      </c>
      <c r="FO106" s="188"/>
      <c r="FP106" s="188"/>
      <c r="FQ106" s="188"/>
      <c r="FR106" s="188"/>
      <c r="FT106" s="198">
        <v>-10000</v>
      </c>
      <c r="FU106" s="198"/>
      <c r="FV106" s="198"/>
      <c r="FW106" s="198"/>
      <c r="FY106" s="189">
        <v>40680</v>
      </c>
      <c r="FZ106" s="189"/>
      <c r="GB106" s="190" t="s">
        <v>624</v>
      </c>
      <c r="GC106" s="190"/>
      <c r="GD106" s="190"/>
      <c r="GE106" s="190"/>
      <c r="GK106" s="186" t="s">
        <v>625</v>
      </c>
      <c r="GL106" s="186"/>
      <c r="GM106" s="186"/>
      <c r="GN106" s="186"/>
      <c r="GR106" s="198">
        <v>-10000</v>
      </c>
      <c r="GS106" s="198"/>
      <c r="GU106" s="188">
        <v>0</v>
      </c>
      <c r="GV106" s="188"/>
      <c r="GW106" s="188"/>
      <c r="GX106" s="188">
        <v>0</v>
      </c>
      <c r="GY106" s="188"/>
      <c r="GZ106" s="188"/>
      <c r="HA106" s="188"/>
      <c r="HB106" s="188"/>
      <c r="HD106" s="198">
        <v>-10000</v>
      </c>
      <c r="HE106" s="198"/>
      <c r="HF106" s="198"/>
      <c r="HG106" s="198"/>
      <c r="HI106" s="189">
        <v>40680</v>
      </c>
      <c r="HJ106" s="189"/>
      <c r="HL106" s="190" t="s">
        <v>624</v>
      </c>
      <c r="HM106" s="190"/>
      <c r="HN106" s="190"/>
      <c r="HO106" s="190"/>
      <c r="HU106" s="186" t="s">
        <v>625</v>
      </c>
      <c r="HV106" s="186"/>
      <c r="HW106" s="186"/>
      <c r="HX106" s="186"/>
      <c r="IB106" s="198">
        <v>-10000</v>
      </c>
      <c r="IC106" s="198"/>
      <c r="IE106" s="188">
        <v>0</v>
      </c>
      <c r="IF106" s="188"/>
      <c r="IG106" s="188"/>
      <c r="IH106" s="188">
        <v>0</v>
      </c>
      <c r="II106" s="188"/>
      <c r="IJ106" s="188"/>
      <c r="IK106" s="188"/>
      <c r="IL106" s="188"/>
      <c r="IN106" s="198">
        <v>-10000</v>
      </c>
      <c r="IO106" s="198"/>
      <c r="IP106" s="198"/>
      <c r="IQ106" s="198"/>
    </row>
    <row r="107" spans="1:251" ht="10.15" hidden="1" customHeight="1">
      <c r="A107" s="189">
        <v>40665</v>
      </c>
      <c r="B107" s="189"/>
      <c r="D107" s="190" t="s">
        <v>618</v>
      </c>
      <c r="E107" s="190"/>
      <c r="F107" s="190"/>
      <c r="G107" s="190"/>
      <c r="M107" s="186" t="s">
        <v>619</v>
      </c>
      <c r="N107" s="186"/>
      <c r="O107" s="186"/>
      <c r="P107" s="186"/>
      <c r="T107" s="198">
        <v>0</v>
      </c>
      <c r="U107" s="198"/>
      <c r="W107" s="188">
        <v>555636.47</v>
      </c>
      <c r="X107" s="188"/>
      <c r="Y107" s="188"/>
      <c r="Z107" s="188">
        <v>1375789.31</v>
      </c>
      <c r="AA107" s="188"/>
      <c r="AB107" s="188"/>
      <c r="AC107" s="188"/>
      <c r="AD107" s="188"/>
      <c r="AF107" s="198">
        <v>-820152.84</v>
      </c>
      <c r="AG107" s="198"/>
      <c r="AH107" s="198"/>
      <c r="AI107" s="198"/>
      <c r="AK107" s="189">
        <v>40668</v>
      </c>
      <c r="AL107" s="189"/>
      <c r="AN107" s="190" t="s">
        <v>626</v>
      </c>
      <c r="AO107" s="190"/>
      <c r="AP107" s="190"/>
      <c r="AQ107" s="190"/>
      <c r="AW107" s="186" t="s">
        <v>627</v>
      </c>
      <c r="AX107" s="186"/>
      <c r="AY107" s="186"/>
      <c r="AZ107" s="186"/>
      <c r="BD107" s="198">
        <v>-3410.5</v>
      </c>
      <c r="BE107" s="198"/>
      <c r="BG107" s="188">
        <v>3410.5</v>
      </c>
      <c r="BH107" s="188"/>
      <c r="BI107" s="188"/>
      <c r="BJ107" s="188">
        <v>0</v>
      </c>
      <c r="BK107" s="188"/>
      <c r="BL107" s="188"/>
      <c r="BM107" s="188"/>
      <c r="BN107" s="188"/>
      <c r="BP107" s="198">
        <v>0</v>
      </c>
      <c r="BQ107" s="198"/>
      <c r="BR107" s="198"/>
      <c r="BS107" s="198"/>
      <c r="BU107" s="189">
        <v>40671</v>
      </c>
      <c r="BV107" s="189"/>
      <c r="BX107" s="190" t="s">
        <v>613</v>
      </c>
      <c r="BY107" s="190"/>
      <c r="BZ107" s="190"/>
      <c r="CA107" s="190"/>
      <c r="CG107" s="186" t="s">
        <v>614</v>
      </c>
      <c r="CH107" s="186"/>
      <c r="CI107" s="186"/>
      <c r="CJ107" s="186"/>
      <c r="CN107" s="198">
        <v>-2850</v>
      </c>
      <c r="CO107" s="198"/>
      <c r="CQ107" s="188">
        <v>0</v>
      </c>
      <c r="CR107" s="188"/>
      <c r="CS107" s="188"/>
      <c r="CT107" s="188">
        <v>0</v>
      </c>
      <c r="CU107" s="188"/>
      <c r="CV107" s="188"/>
      <c r="CW107" s="188"/>
      <c r="CX107" s="188"/>
      <c r="CZ107" s="198">
        <v>-2850</v>
      </c>
      <c r="DA107" s="198"/>
      <c r="DB107" s="198"/>
      <c r="DC107" s="198"/>
      <c r="DE107" s="189">
        <v>40680</v>
      </c>
      <c r="DF107" s="189"/>
      <c r="DH107" s="190" t="s">
        <v>624</v>
      </c>
      <c r="DI107" s="190"/>
      <c r="DJ107" s="190"/>
      <c r="DK107" s="190"/>
      <c r="DQ107" s="186" t="s">
        <v>625</v>
      </c>
      <c r="DR107" s="186"/>
      <c r="DS107" s="186"/>
      <c r="DT107" s="186"/>
      <c r="DX107" s="198">
        <v>-10000</v>
      </c>
      <c r="DY107" s="198"/>
      <c r="EA107" s="188">
        <v>0</v>
      </c>
      <c r="EB107" s="188"/>
      <c r="EC107" s="188"/>
      <c r="ED107" s="188">
        <v>0</v>
      </c>
      <c r="EE107" s="188"/>
      <c r="EF107" s="188"/>
      <c r="EG107" s="188"/>
      <c r="EH107" s="188"/>
      <c r="EJ107" s="198">
        <v>-10000</v>
      </c>
      <c r="EK107" s="198"/>
      <c r="EL107" s="198"/>
      <c r="EM107" s="198"/>
      <c r="EO107" s="189">
        <v>40682</v>
      </c>
      <c r="EP107" s="189"/>
      <c r="ER107" s="190" t="s">
        <v>628</v>
      </c>
      <c r="ES107" s="190"/>
      <c r="ET107" s="190"/>
      <c r="EU107" s="190"/>
      <c r="FA107" s="186" t="s">
        <v>629</v>
      </c>
      <c r="FB107" s="186"/>
      <c r="FC107" s="186"/>
      <c r="FD107" s="186"/>
      <c r="FH107" s="198">
        <v>-45875.87</v>
      </c>
      <c r="FI107" s="198"/>
      <c r="FK107" s="188">
        <v>0</v>
      </c>
      <c r="FL107" s="188"/>
      <c r="FM107" s="188"/>
      <c r="FN107" s="188">
        <v>0</v>
      </c>
      <c r="FO107" s="188"/>
      <c r="FP107" s="188"/>
      <c r="FQ107" s="188"/>
      <c r="FR107" s="188"/>
      <c r="FT107" s="198">
        <v>-45875.87</v>
      </c>
      <c r="FU107" s="198"/>
      <c r="FV107" s="198"/>
      <c r="FW107" s="198"/>
      <c r="FY107" s="189">
        <v>40682</v>
      </c>
      <c r="FZ107" s="189"/>
      <c r="GB107" s="190" t="s">
        <v>628</v>
      </c>
      <c r="GC107" s="190"/>
      <c r="GD107" s="190"/>
      <c r="GE107" s="190"/>
      <c r="GK107" s="186" t="s">
        <v>629</v>
      </c>
      <c r="GL107" s="186"/>
      <c r="GM107" s="186"/>
      <c r="GN107" s="186"/>
      <c r="GR107" s="198">
        <v>-45875.87</v>
      </c>
      <c r="GS107" s="198"/>
      <c r="GU107" s="188">
        <v>0</v>
      </c>
      <c r="GV107" s="188"/>
      <c r="GW107" s="188"/>
      <c r="GX107" s="188">
        <v>0</v>
      </c>
      <c r="GY107" s="188"/>
      <c r="GZ107" s="188"/>
      <c r="HA107" s="188"/>
      <c r="HB107" s="188"/>
      <c r="HD107" s="198">
        <v>-45875.87</v>
      </c>
      <c r="HE107" s="198"/>
      <c r="HF107" s="198"/>
      <c r="HG107" s="198"/>
      <c r="HI107" s="189">
        <v>40682</v>
      </c>
      <c r="HJ107" s="189"/>
      <c r="HL107" s="190" t="s">
        <v>628</v>
      </c>
      <c r="HM107" s="190"/>
      <c r="HN107" s="190"/>
      <c r="HO107" s="190"/>
      <c r="HU107" s="186" t="s">
        <v>629</v>
      </c>
      <c r="HV107" s="186"/>
      <c r="HW107" s="186"/>
      <c r="HX107" s="186"/>
      <c r="IB107" s="198">
        <v>-45875.87</v>
      </c>
      <c r="IC107" s="198"/>
      <c r="IE107" s="188">
        <v>0</v>
      </c>
      <c r="IF107" s="188"/>
      <c r="IG107" s="188"/>
      <c r="IH107" s="188">
        <v>0</v>
      </c>
      <c r="II107" s="188"/>
      <c r="IJ107" s="188"/>
      <c r="IK107" s="188"/>
      <c r="IL107" s="188"/>
      <c r="IN107" s="198">
        <v>-45875.87</v>
      </c>
      <c r="IO107" s="198"/>
      <c r="IP107" s="198"/>
      <c r="IQ107" s="198"/>
    </row>
    <row r="108" spans="1:251" ht="10.15" hidden="1" customHeight="1">
      <c r="A108" s="189">
        <v>40667</v>
      </c>
      <c r="B108" s="189"/>
      <c r="D108" s="190" t="s">
        <v>622</v>
      </c>
      <c r="E108" s="190"/>
      <c r="F108" s="190"/>
      <c r="G108" s="190"/>
      <c r="M108" s="186" t="s">
        <v>623</v>
      </c>
      <c r="N108" s="186"/>
      <c r="O108" s="186"/>
      <c r="P108" s="186"/>
      <c r="T108" s="198">
        <v>0</v>
      </c>
      <c r="U108" s="198"/>
      <c r="W108" s="188">
        <v>0</v>
      </c>
      <c r="X108" s="188"/>
      <c r="Y108" s="188"/>
      <c r="Z108" s="188">
        <v>1080</v>
      </c>
      <c r="AA108" s="188"/>
      <c r="AB108" s="188"/>
      <c r="AC108" s="188"/>
      <c r="AD108" s="188"/>
      <c r="AF108" s="198">
        <v>-1080</v>
      </c>
      <c r="AG108" s="198"/>
      <c r="AH108" s="198"/>
      <c r="AI108" s="198"/>
      <c r="AK108" s="189">
        <v>40670</v>
      </c>
      <c r="AL108" s="189"/>
      <c r="AN108" s="190" t="s">
        <v>630</v>
      </c>
      <c r="AO108" s="190"/>
      <c r="AP108" s="190"/>
      <c r="AQ108" s="190"/>
      <c r="AW108" s="186" t="s">
        <v>631</v>
      </c>
      <c r="AX108" s="186"/>
      <c r="AY108" s="186"/>
      <c r="AZ108" s="186"/>
      <c r="BD108" s="198">
        <v>-29500</v>
      </c>
      <c r="BE108" s="198"/>
      <c r="BG108" s="188">
        <v>29500</v>
      </c>
      <c r="BH108" s="188"/>
      <c r="BI108" s="188"/>
      <c r="BJ108" s="188">
        <v>0</v>
      </c>
      <c r="BK108" s="188"/>
      <c r="BL108" s="188"/>
      <c r="BM108" s="188"/>
      <c r="BN108" s="188"/>
      <c r="BP108" s="198">
        <v>0</v>
      </c>
      <c r="BQ108" s="198"/>
      <c r="BR108" s="198"/>
      <c r="BS108" s="198"/>
      <c r="BU108" s="189">
        <v>40672</v>
      </c>
      <c r="BV108" s="189"/>
      <c r="BX108" s="190" t="s">
        <v>632</v>
      </c>
      <c r="BY108" s="190"/>
      <c r="BZ108" s="190"/>
      <c r="CA108" s="190"/>
      <c r="CG108" s="186" t="s">
        <v>633</v>
      </c>
      <c r="CH108" s="186"/>
      <c r="CI108" s="186"/>
      <c r="CJ108" s="186"/>
      <c r="CN108" s="198">
        <v>-1500</v>
      </c>
      <c r="CO108" s="198"/>
      <c r="CQ108" s="188">
        <v>1500</v>
      </c>
      <c r="CR108" s="188"/>
      <c r="CS108" s="188"/>
      <c r="CT108" s="188">
        <v>0</v>
      </c>
      <c r="CU108" s="188"/>
      <c r="CV108" s="188"/>
      <c r="CW108" s="188"/>
      <c r="CX108" s="188"/>
      <c r="CZ108" s="198">
        <v>0</v>
      </c>
      <c r="DA108" s="198"/>
      <c r="DB108" s="198"/>
      <c r="DC108" s="198"/>
      <c r="DE108" s="189">
        <v>40682</v>
      </c>
      <c r="DF108" s="189"/>
      <c r="DH108" s="190" t="s">
        <v>628</v>
      </c>
      <c r="DI108" s="190"/>
      <c r="DJ108" s="190"/>
      <c r="DK108" s="190"/>
      <c r="DQ108" s="186" t="s">
        <v>629</v>
      </c>
      <c r="DR108" s="186"/>
      <c r="DS108" s="186"/>
      <c r="DT108" s="186"/>
      <c r="DX108" s="198">
        <v>-45875.87</v>
      </c>
      <c r="DY108" s="198"/>
      <c r="EA108" s="188">
        <v>0</v>
      </c>
      <c r="EB108" s="188"/>
      <c r="EC108" s="188"/>
      <c r="ED108" s="188">
        <v>0</v>
      </c>
      <c r="EE108" s="188"/>
      <c r="EF108" s="188"/>
      <c r="EG108" s="188"/>
      <c r="EH108" s="188"/>
      <c r="EJ108" s="198">
        <v>-45875.87</v>
      </c>
      <c r="EK108" s="198"/>
      <c r="EL108" s="198"/>
      <c r="EM108" s="198"/>
      <c r="EO108" s="189">
        <v>40683</v>
      </c>
      <c r="EP108" s="189"/>
      <c r="ER108" s="190" t="s">
        <v>634</v>
      </c>
      <c r="ES108" s="190"/>
      <c r="ET108" s="190"/>
      <c r="EU108" s="190"/>
      <c r="FA108" s="186" t="s">
        <v>635</v>
      </c>
      <c r="FB108" s="186"/>
      <c r="FC108" s="186"/>
      <c r="FD108" s="186"/>
      <c r="FH108" s="198">
        <v>-545978.85</v>
      </c>
      <c r="FI108" s="198"/>
      <c r="FK108" s="188">
        <v>0</v>
      </c>
      <c r="FL108" s="188"/>
      <c r="FM108" s="188"/>
      <c r="FN108" s="188">
        <v>0</v>
      </c>
      <c r="FO108" s="188"/>
      <c r="FP108" s="188"/>
      <c r="FQ108" s="188"/>
      <c r="FR108" s="188"/>
      <c r="FT108" s="198">
        <v>-545978.85</v>
      </c>
      <c r="FU108" s="198"/>
      <c r="FV108" s="198"/>
      <c r="FW108" s="198"/>
      <c r="FY108" s="189">
        <v>40683</v>
      </c>
      <c r="FZ108" s="189"/>
      <c r="GB108" s="190" t="s">
        <v>634</v>
      </c>
      <c r="GC108" s="190"/>
      <c r="GD108" s="190"/>
      <c r="GE108" s="190"/>
      <c r="GK108" s="186" t="s">
        <v>635</v>
      </c>
      <c r="GL108" s="186"/>
      <c r="GM108" s="186"/>
      <c r="GN108" s="186"/>
      <c r="GR108" s="198">
        <v>-545978.85</v>
      </c>
      <c r="GS108" s="198"/>
      <c r="GU108" s="188">
        <v>0</v>
      </c>
      <c r="GV108" s="188"/>
      <c r="GW108" s="188"/>
      <c r="GX108" s="188">
        <v>0</v>
      </c>
      <c r="GY108" s="188"/>
      <c r="GZ108" s="188"/>
      <c r="HA108" s="188"/>
      <c r="HB108" s="188"/>
      <c r="HD108" s="198">
        <v>-545978.85</v>
      </c>
      <c r="HE108" s="198"/>
      <c r="HF108" s="198"/>
      <c r="HG108" s="198"/>
      <c r="HI108" s="189">
        <v>40683</v>
      </c>
      <c r="HJ108" s="189"/>
      <c r="HL108" s="190" t="s">
        <v>634</v>
      </c>
      <c r="HM108" s="190"/>
      <c r="HN108" s="190"/>
      <c r="HO108" s="190"/>
      <c r="HU108" s="186" t="s">
        <v>635</v>
      </c>
      <c r="HV108" s="186"/>
      <c r="HW108" s="186"/>
      <c r="HX108" s="186"/>
      <c r="IB108" s="198">
        <v>-545978.85</v>
      </c>
      <c r="IC108" s="198"/>
      <c r="IE108" s="188">
        <v>0</v>
      </c>
      <c r="IF108" s="188"/>
      <c r="IG108" s="188"/>
      <c r="IH108" s="188">
        <v>0</v>
      </c>
      <c r="II108" s="188"/>
      <c r="IJ108" s="188"/>
      <c r="IK108" s="188"/>
      <c r="IL108" s="188"/>
      <c r="IN108" s="198">
        <v>-545978.85</v>
      </c>
      <c r="IO108" s="198"/>
      <c r="IP108" s="198"/>
      <c r="IQ108" s="198"/>
    </row>
    <row r="109" spans="1:251" ht="10.15" hidden="1" customHeight="1">
      <c r="A109" s="189">
        <v>40668</v>
      </c>
      <c r="B109" s="189"/>
      <c r="D109" s="190" t="s">
        <v>626</v>
      </c>
      <c r="E109" s="190"/>
      <c r="F109" s="190"/>
      <c r="G109" s="190"/>
      <c r="M109" s="186" t="s">
        <v>627</v>
      </c>
      <c r="N109" s="186"/>
      <c r="O109" s="186"/>
      <c r="P109" s="186"/>
      <c r="T109" s="198">
        <v>0</v>
      </c>
      <c r="U109" s="198"/>
      <c r="W109" s="188">
        <v>0</v>
      </c>
      <c r="X109" s="188"/>
      <c r="Y109" s="188"/>
      <c r="Z109" s="188">
        <v>3410.5</v>
      </c>
      <c r="AA109" s="188"/>
      <c r="AB109" s="188"/>
      <c r="AC109" s="188"/>
      <c r="AD109" s="188"/>
      <c r="AF109" s="198">
        <v>-3410.5</v>
      </c>
      <c r="AG109" s="198"/>
      <c r="AH109" s="198"/>
      <c r="AI109" s="198"/>
      <c r="AK109" s="189">
        <v>40671</v>
      </c>
      <c r="AL109" s="189"/>
      <c r="AN109" s="190" t="s">
        <v>613</v>
      </c>
      <c r="AO109" s="190"/>
      <c r="AP109" s="190"/>
      <c r="AQ109" s="190"/>
      <c r="AW109" s="186" t="s">
        <v>614</v>
      </c>
      <c r="AX109" s="186"/>
      <c r="AY109" s="186"/>
      <c r="AZ109" s="186"/>
      <c r="BD109" s="198">
        <v>-2850</v>
      </c>
      <c r="BE109" s="198"/>
      <c r="BG109" s="188">
        <v>0</v>
      </c>
      <c r="BH109" s="188"/>
      <c r="BI109" s="188"/>
      <c r="BJ109" s="188">
        <v>0</v>
      </c>
      <c r="BK109" s="188"/>
      <c r="BL109" s="188"/>
      <c r="BM109" s="188"/>
      <c r="BN109" s="188"/>
      <c r="BP109" s="198">
        <v>-2850</v>
      </c>
      <c r="BQ109" s="198"/>
      <c r="BR109" s="198"/>
      <c r="BS109" s="198"/>
      <c r="BU109" s="189">
        <v>40673</v>
      </c>
      <c r="BV109" s="189"/>
      <c r="BX109" s="190" t="s">
        <v>636</v>
      </c>
      <c r="BY109" s="190"/>
      <c r="BZ109" s="190"/>
      <c r="CA109" s="190"/>
      <c r="CG109" s="186" t="s">
        <v>637</v>
      </c>
      <c r="CH109" s="186"/>
      <c r="CI109" s="186"/>
      <c r="CJ109" s="186"/>
      <c r="CN109" s="198">
        <v>-298235</v>
      </c>
      <c r="CO109" s="198"/>
      <c r="CQ109" s="188">
        <v>298235</v>
      </c>
      <c r="CR109" s="188"/>
      <c r="CS109" s="188"/>
      <c r="CT109" s="188">
        <v>0</v>
      </c>
      <c r="CU109" s="188"/>
      <c r="CV109" s="188"/>
      <c r="CW109" s="188"/>
      <c r="CX109" s="188"/>
      <c r="CZ109" s="198">
        <v>0</v>
      </c>
      <c r="DA109" s="198"/>
      <c r="DB109" s="198"/>
      <c r="DC109" s="198"/>
      <c r="DE109" s="189">
        <v>40683</v>
      </c>
      <c r="DF109" s="189"/>
      <c r="DH109" s="190" t="s">
        <v>634</v>
      </c>
      <c r="DI109" s="190"/>
      <c r="DJ109" s="190"/>
      <c r="DK109" s="190"/>
      <c r="DQ109" s="186" t="s">
        <v>635</v>
      </c>
      <c r="DR109" s="186"/>
      <c r="DS109" s="186"/>
      <c r="DT109" s="186"/>
      <c r="DX109" s="198">
        <v>-545978.85</v>
      </c>
      <c r="DY109" s="198"/>
      <c r="EA109" s="188">
        <v>0</v>
      </c>
      <c r="EB109" s="188"/>
      <c r="EC109" s="188"/>
      <c r="ED109" s="188">
        <v>0</v>
      </c>
      <c r="EE109" s="188"/>
      <c r="EF109" s="188"/>
      <c r="EG109" s="188"/>
      <c r="EH109" s="188"/>
      <c r="EJ109" s="198">
        <v>-545978.85</v>
      </c>
      <c r="EK109" s="198"/>
      <c r="EL109" s="198"/>
      <c r="EM109" s="198"/>
      <c r="EO109" s="189">
        <v>40685</v>
      </c>
      <c r="EP109" s="189"/>
      <c r="ER109" s="190" t="s">
        <v>638</v>
      </c>
      <c r="ES109" s="190"/>
      <c r="ET109" s="190"/>
      <c r="EU109" s="190"/>
      <c r="FA109" s="186" t="s">
        <v>639</v>
      </c>
      <c r="FB109" s="186"/>
      <c r="FC109" s="186"/>
      <c r="FD109" s="186"/>
      <c r="FH109" s="198">
        <v>-88336</v>
      </c>
      <c r="FI109" s="198"/>
      <c r="FK109" s="188">
        <v>88336</v>
      </c>
      <c r="FL109" s="188"/>
      <c r="FM109" s="188"/>
      <c r="FN109" s="188">
        <v>0</v>
      </c>
      <c r="FO109" s="188"/>
      <c r="FP109" s="188"/>
      <c r="FQ109" s="188"/>
      <c r="FR109" s="188"/>
      <c r="FT109" s="198">
        <v>0</v>
      </c>
      <c r="FU109" s="198"/>
      <c r="FV109" s="198"/>
      <c r="FW109" s="198"/>
      <c r="FY109" s="189">
        <v>40687</v>
      </c>
      <c r="FZ109" s="189"/>
      <c r="GB109" s="190" t="s">
        <v>640</v>
      </c>
      <c r="GC109" s="190"/>
      <c r="GD109" s="190"/>
      <c r="GE109" s="190"/>
      <c r="GK109" s="186" t="s">
        <v>641</v>
      </c>
      <c r="GL109" s="186"/>
      <c r="GM109" s="186"/>
      <c r="GN109" s="186"/>
      <c r="GR109" s="198">
        <v>-900</v>
      </c>
      <c r="GS109" s="198"/>
      <c r="GU109" s="188">
        <v>0</v>
      </c>
      <c r="GV109" s="188"/>
      <c r="GW109" s="188"/>
      <c r="GX109" s="188">
        <v>0</v>
      </c>
      <c r="GY109" s="188"/>
      <c r="GZ109" s="188"/>
      <c r="HA109" s="188"/>
      <c r="HB109" s="188"/>
      <c r="HD109" s="198">
        <v>-900</v>
      </c>
      <c r="HE109" s="198"/>
      <c r="HF109" s="198"/>
      <c r="HG109" s="198"/>
      <c r="HI109" s="189">
        <v>40687</v>
      </c>
      <c r="HJ109" s="189"/>
      <c r="HL109" s="190" t="s">
        <v>640</v>
      </c>
      <c r="HM109" s="190"/>
      <c r="HN109" s="190"/>
      <c r="HO109" s="190"/>
      <c r="HU109" s="186" t="s">
        <v>641</v>
      </c>
      <c r="HV109" s="186"/>
      <c r="HW109" s="186"/>
      <c r="HX109" s="186"/>
      <c r="IB109" s="198">
        <v>-900</v>
      </c>
      <c r="IC109" s="198"/>
      <c r="IE109" s="188">
        <v>0</v>
      </c>
      <c r="IF109" s="188"/>
      <c r="IG109" s="188"/>
      <c r="IH109" s="188">
        <v>0</v>
      </c>
      <c r="II109" s="188"/>
      <c r="IJ109" s="188"/>
      <c r="IK109" s="188"/>
      <c r="IL109" s="188"/>
      <c r="IN109" s="198">
        <v>-900</v>
      </c>
      <c r="IO109" s="198"/>
      <c r="IP109" s="198"/>
      <c r="IQ109" s="198"/>
    </row>
    <row r="110" spans="1:251" ht="10.15" hidden="1" customHeight="1">
      <c r="A110" s="189">
        <v>40670</v>
      </c>
      <c r="B110" s="189"/>
      <c r="D110" s="190" t="s">
        <v>630</v>
      </c>
      <c r="E110" s="190"/>
      <c r="F110" s="190"/>
      <c r="G110" s="190"/>
      <c r="M110" s="186" t="s">
        <v>631</v>
      </c>
      <c r="N110" s="186"/>
      <c r="O110" s="186"/>
      <c r="P110" s="186"/>
      <c r="T110" s="198">
        <v>0</v>
      </c>
      <c r="U110" s="198"/>
      <c r="W110" s="188">
        <v>0</v>
      </c>
      <c r="X110" s="188"/>
      <c r="Y110" s="188"/>
      <c r="Z110" s="188">
        <v>29500</v>
      </c>
      <c r="AA110" s="188"/>
      <c r="AB110" s="188"/>
      <c r="AC110" s="188"/>
      <c r="AD110" s="188"/>
      <c r="AF110" s="198">
        <v>-29500</v>
      </c>
      <c r="AG110" s="198"/>
      <c r="AH110" s="198"/>
      <c r="AI110" s="198"/>
      <c r="AK110" s="189">
        <v>40672</v>
      </c>
      <c r="AL110" s="189"/>
      <c r="AN110" s="190" t="s">
        <v>632</v>
      </c>
      <c r="AO110" s="190"/>
      <c r="AP110" s="190"/>
      <c r="AQ110" s="190"/>
      <c r="AW110" s="186" t="s">
        <v>633</v>
      </c>
      <c r="AX110" s="186"/>
      <c r="AY110" s="186"/>
      <c r="AZ110" s="186"/>
      <c r="BD110" s="198">
        <v>-1500</v>
      </c>
      <c r="BE110" s="198"/>
      <c r="BG110" s="188">
        <v>0</v>
      </c>
      <c r="BH110" s="188"/>
      <c r="BI110" s="188"/>
      <c r="BJ110" s="188">
        <v>0</v>
      </c>
      <c r="BK110" s="188"/>
      <c r="BL110" s="188"/>
      <c r="BM110" s="188"/>
      <c r="BN110" s="188"/>
      <c r="BP110" s="198">
        <v>-1500</v>
      </c>
      <c r="BQ110" s="198"/>
      <c r="BR110" s="198"/>
      <c r="BS110" s="198"/>
      <c r="BU110" s="189">
        <v>40676</v>
      </c>
      <c r="BV110" s="189"/>
      <c r="BX110" s="190" t="s">
        <v>615</v>
      </c>
      <c r="BY110" s="190"/>
      <c r="BZ110" s="190"/>
      <c r="CA110" s="190"/>
      <c r="CG110" s="186" t="s">
        <v>616</v>
      </c>
      <c r="CH110" s="186"/>
      <c r="CI110" s="186"/>
      <c r="CJ110" s="186"/>
      <c r="CN110" s="198">
        <v>-49028.7</v>
      </c>
      <c r="CO110" s="198"/>
      <c r="CQ110" s="188">
        <v>25467</v>
      </c>
      <c r="CR110" s="188"/>
      <c r="CS110" s="188"/>
      <c r="CT110" s="188">
        <v>0</v>
      </c>
      <c r="CU110" s="188"/>
      <c r="CV110" s="188"/>
      <c r="CW110" s="188"/>
      <c r="CX110" s="188"/>
      <c r="CZ110" s="198">
        <v>-23561.7</v>
      </c>
      <c r="DA110" s="198"/>
      <c r="DB110" s="198"/>
      <c r="DC110" s="198"/>
      <c r="DE110" s="189">
        <v>40684</v>
      </c>
      <c r="DF110" s="189"/>
      <c r="DH110" s="190" t="s">
        <v>642</v>
      </c>
      <c r="DI110" s="190"/>
      <c r="DJ110" s="190"/>
      <c r="DK110" s="190"/>
      <c r="DQ110" s="186" t="s">
        <v>643</v>
      </c>
      <c r="DR110" s="186"/>
      <c r="DS110" s="186"/>
      <c r="DT110" s="186"/>
      <c r="DX110" s="198">
        <v>-5317.6</v>
      </c>
      <c r="DY110" s="198"/>
      <c r="EA110" s="188">
        <v>5317.6</v>
      </c>
      <c r="EB110" s="188"/>
      <c r="EC110" s="188"/>
      <c r="ED110" s="188">
        <v>0</v>
      </c>
      <c r="EE110" s="188"/>
      <c r="EF110" s="188"/>
      <c r="EG110" s="188"/>
      <c r="EH110" s="188"/>
      <c r="EJ110" s="198">
        <v>0</v>
      </c>
      <c r="EK110" s="198"/>
      <c r="EL110" s="198"/>
      <c r="EM110" s="198"/>
      <c r="EO110" s="189">
        <v>40687</v>
      </c>
      <c r="EP110" s="189"/>
      <c r="ER110" s="190" t="s">
        <v>640</v>
      </c>
      <c r="ES110" s="190"/>
      <c r="ET110" s="190"/>
      <c r="EU110" s="190"/>
      <c r="FA110" s="186" t="s">
        <v>641</v>
      </c>
      <c r="FB110" s="186"/>
      <c r="FC110" s="186"/>
      <c r="FD110" s="186"/>
      <c r="FH110" s="198">
        <v>-900</v>
      </c>
      <c r="FI110" s="198"/>
      <c r="FK110" s="188">
        <v>0</v>
      </c>
      <c r="FL110" s="188"/>
      <c r="FM110" s="188"/>
      <c r="FN110" s="188">
        <v>0</v>
      </c>
      <c r="FO110" s="188"/>
      <c r="FP110" s="188"/>
      <c r="FQ110" s="188"/>
      <c r="FR110" s="188"/>
      <c r="FT110" s="198">
        <v>-900</v>
      </c>
      <c r="FU110" s="198"/>
      <c r="FV110" s="198"/>
      <c r="FW110" s="198"/>
      <c r="FY110" s="189">
        <v>40688</v>
      </c>
      <c r="FZ110" s="189"/>
      <c r="GB110" s="190" t="s">
        <v>644</v>
      </c>
      <c r="GC110" s="190"/>
      <c r="GD110" s="190"/>
      <c r="GE110" s="190"/>
      <c r="GK110" s="186" t="s">
        <v>645</v>
      </c>
      <c r="GL110" s="186"/>
      <c r="GM110" s="186"/>
      <c r="GN110" s="186"/>
      <c r="GR110" s="198">
        <v>-980</v>
      </c>
      <c r="GS110" s="198"/>
      <c r="GU110" s="188">
        <v>0</v>
      </c>
      <c r="GV110" s="188"/>
      <c r="GW110" s="188"/>
      <c r="GX110" s="188">
        <v>0</v>
      </c>
      <c r="GY110" s="188"/>
      <c r="GZ110" s="188"/>
      <c r="HA110" s="188"/>
      <c r="HB110" s="188"/>
      <c r="HD110" s="198">
        <v>-980</v>
      </c>
      <c r="HE110" s="198"/>
      <c r="HF110" s="198"/>
      <c r="HG110" s="198"/>
      <c r="HI110" s="189">
        <v>40688</v>
      </c>
      <c r="HJ110" s="189"/>
      <c r="HL110" s="190" t="s">
        <v>644</v>
      </c>
      <c r="HM110" s="190"/>
      <c r="HN110" s="190"/>
      <c r="HO110" s="190"/>
      <c r="HU110" s="186" t="s">
        <v>645</v>
      </c>
      <c r="HV110" s="186"/>
      <c r="HW110" s="186"/>
      <c r="HX110" s="186"/>
      <c r="IB110" s="198">
        <v>-980</v>
      </c>
      <c r="IC110" s="198"/>
      <c r="IE110" s="188">
        <v>0</v>
      </c>
      <c r="IF110" s="188"/>
      <c r="IG110" s="188"/>
      <c r="IH110" s="188">
        <v>0</v>
      </c>
      <c r="II110" s="188"/>
      <c r="IJ110" s="188"/>
      <c r="IK110" s="188"/>
      <c r="IL110" s="188"/>
      <c r="IN110" s="198">
        <v>-980</v>
      </c>
      <c r="IO110" s="198"/>
      <c r="IP110" s="198"/>
      <c r="IQ110" s="198"/>
    </row>
    <row r="111" spans="1:251" ht="10.15" hidden="1" customHeight="1">
      <c r="A111" s="189">
        <v>40671</v>
      </c>
      <c r="B111" s="189"/>
      <c r="D111" s="190" t="s">
        <v>613</v>
      </c>
      <c r="E111" s="190"/>
      <c r="F111" s="190"/>
      <c r="G111" s="190"/>
      <c r="M111" s="186" t="s">
        <v>614</v>
      </c>
      <c r="N111" s="186"/>
      <c r="O111" s="186"/>
      <c r="P111" s="186"/>
      <c r="T111" s="198">
        <v>0</v>
      </c>
      <c r="U111" s="198"/>
      <c r="W111" s="188">
        <v>0</v>
      </c>
      <c r="X111" s="188"/>
      <c r="Y111" s="188"/>
      <c r="Z111" s="188">
        <v>2850</v>
      </c>
      <c r="AA111" s="188"/>
      <c r="AB111" s="188"/>
      <c r="AC111" s="188"/>
      <c r="AD111" s="188"/>
      <c r="AF111" s="198">
        <v>-2850</v>
      </c>
      <c r="AG111" s="198"/>
      <c r="AH111" s="198"/>
      <c r="AI111" s="198"/>
      <c r="AK111" s="189">
        <v>40673</v>
      </c>
      <c r="AL111" s="189"/>
      <c r="AN111" s="190" t="s">
        <v>636</v>
      </c>
      <c r="AO111" s="190"/>
      <c r="AP111" s="190"/>
      <c r="AQ111" s="190"/>
      <c r="AW111" s="186" t="s">
        <v>637</v>
      </c>
      <c r="AX111" s="186"/>
      <c r="AY111" s="186"/>
      <c r="AZ111" s="186"/>
      <c r="BD111" s="198">
        <v>-298235</v>
      </c>
      <c r="BE111" s="198"/>
      <c r="BG111" s="188">
        <v>0</v>
      </c>
      <c r="BH111" s="188"/>
      <c r="BI111" s="188"/>
      <c r="BJ111" s="188">
        <v>0</v>
      </c>
      <c r="BK111" s="188"/>
      <c r="BL111" s="188"/>
      <c r="BM111" s="188"/>
      <c r="BN111" s="188"/>
      <c r="BP111" s="198">
        <v>-298235</v>
      </c>
      <c r="BQ111" s="198"/>
      <c r="BR111" s="198"/>
      <c r="BS111" s="198"/>
      <c r="BU111" s="189">
        <v>40677</v>
      </c>
      <c r="BV111" s="189"/>
      <c r="BX111" s="190" t="s">
        <v>617</v>
      </c>
      <c r="BY111" s="190"/>
      <c r="BZ111" s="190"/>
      <c r="CA111" s="190"/>
      <c r="CG111" s="186" t="s">
        <v>217</v>
      </c>
      <c r="CH111" s="186"/>
      <c r="CI111" s="186"/>
      <c r="CJ111" s="186"/>
      <c r="CN111" s="198">
        <v>-9508</v>
      </c>
      <c r="CO111" s="198"/>
      <c r="CQ111" s="188">
        <v>0</v>
      </c>
      <c r="CR111" s="188"/>
      <c r="CS111" s="188"/>
      <c r="CT111" s="188">
        <v>0</v>
      </c>
      <c r="CU111" s="188"/>
      <c r="CV111" s="188"/>
      <c r="CW111" s="188"/>
      <c r="CX111" s="188"/>
      <c r="CZ111" s="198">
        <v>-9508</v>
      </c>
      <c r="DA111" s="198"/>
      <c r="DB111" s="198"/>
      <c r="DC111" s="198"/>
      <c r="DE111" s="189">
        <v>40685</v>
      </c>
      <c r="DF111" s="189"/>
      <c r="DH111" s="190" t="s">
        <v>638</v>
      </c>
      <c r="DI111" s="190"/>
      <c r="DJ111" s="190"/>
      <c r="DK111" s="190"/>
      <c r="DQ111" s="186" t="s">
        <v>639</v>
      </c>
      <c r="DR111" s="186"/>
      <c r="DS111" s="186"/>
      <c r="DT111" s="186"/>
      <c r="DX111" s="198">
        <v>-88336</v>
      </c>
      <c r="DY111" s="198"/>
      <c r="EA111" s="188">
        <v>0</v>
      </c>
      <c r="EB111" s="188"/>
      <c r="EC111" s="188"/>
      <c r="ED111" s="188">
        <v>0</v>
      </c>
      <c r="EE111" s="188"/>
      <c r="EF111" s="188"/>
      <c r="EG111" s="188"/>
      <c r="EH111" s="188"/>
      <c r="EJ111" s="198">
        <v>-88336</v>
      </c>
      <c r="EK111" s="198"/>
      <c r="EL111" s="198"/>
      <c r="EM111" s="198"/>
      <c r="EO111" s="189">
        <v>40688</v>
      </c>
      <c r="EP111" s="189"/>
      <c r="ER111" s="190" t="s">
        <v>644</v>
      </c>
      <c r="ES111" s="190"/>
      <c r="ET111" s="190"/>
      <c r="EU111" s="190"/>
      <c r="FA111" s="186" t="s">
        <v>645</v>
      </c>
      <c r="FB111" s="186"/>
      <c r="FC111" s="186"/>
      <c r="FD111" s="186"/>
      <c r="FH111" s="198">
        <v>-980</v>
      </c>
      <c r="FI111" s="198"/>
      <c r="FK111" s="188">
        <v>0</v>
      </c>
      <c r="FL111" s="188"/>
      <c r="FM111" s="188"/>
      <c r="FN111" s="188">
        <v>0</v>
      </c>
      <c r="FO111" s="188"/>
      <c r="FP111" s="188"/>
      <c r="FQ111" s="188"/>
      <c r="FR111" s="188"/>
      <c r="FT111" s="198">
        <v>-980</v>
      </c>
      <c r="FU111" s="198"/>
      <c r="FV111" s="198"/>
      <c r="FW111" s="198"/>
      <c r="FY111" s="189">
        <v>40690</v>
      </c>
      <c r="FZ111" s="189"/>
      <c r="GB111" s="190" t="s">
        <v>646</v>
      </c>
      <c r="GC111" s="190"/>
      <c r="GD111" s="190"/>
      <c r="GE111" s="190"/>
      <c r="GK111" s="186" t="s">
        <v>647</v>
      </c>
      <c r="GL111" s="186"/>
      <c r="GM111" s="186"/>
      <c r="GN111" s="186"/>
      <c r="GR111" s="198">
        <v>-3425</v>
      </c>
      <c r="GS111" s="198"/>
      <c r="GU111" s="188">
        <v>3425</v>
      </c>
      <c r="GV111" s="188"/>
      <c r="GW111" s="188"/>
      <c r="GX111" s="188">
        <v>0</v>
      </c>
      <c r="GY111" s="188"/>
      <c r="GZ111" s="188"/>
      <c r="HA111" s="188"/>
      <c r="HB111" s="188"/>
      <c r="HD111" s="198">
        <v>0</v>
      </c>
      <c r="HE111" s="198"/>
      <c r="HF111" s="198"/>
      <c r="HG111" s="198"/>
      <c r="HI111" s="189">
        <v>40693</v>
      </c>
      <c r="HJ111" s="189"/>
      <c r="HL111" s="190" t="s">
        <v>648</v>
      </c>
      <c r="HM111" s="190"/>
      <c r="HN111" s="190"/>
      <c r="HO111" s="190"/>
      <c r="HU111" s="186" t="s">
        <v>649</v>
      </c>
      <c r="HV111" s="186"/>
      <c r="HW111" s="186"/>
      <c r="HX111" s="186"/>
      <c r="IB111" s="198">
        <v>-9729.2099999999991</v>
      </c>
      <c r="IC111" s="198"/>
      <c r="IE111" s="188">
        <v>0</v>
      </c>
      <c r="IF111" s="188"/>
      <c r="IG111" s="188"/>
      <c r="IH111" s="188">
        <v>0</v>
      </c>
      <c r="II111" s="188"/>
      <c r="IJ111" s="188"/>
      <c r="IK111" s="188"/>
      <c r="IL111" s="188"/>
      <c r="IN111" s="198">
        <v>-9729.2099999999991</v>
      </c>
      <c r="IO111" s="198"/>
      <c r="IP111" s="198"/>
      <c r="IQ111" s="198"/>
    </row>
    <row r="112" spans="1:251" ht="10.15" hidden="1" customHeight="1">
      <c r="A112" s="189">
        <v>40672</v>
      </c>
      <c r="B112" s="189"/>
      <c r="D112" s="190" t="s">
        <v>632</v>
      </c>
      <c r="E112" s="190"/>
      <c r="F112" s="190"/>
      <c r="G112" s="190"/>
      <c r="M112" s="186" t="s">
        <v>633</v>
      </c>
      <c r="N112" s="186"/>
      <c r="O112" s="186"/>
      <c r="P112" s="186"/>
      <c r="T112" s="198">
        <v>0</v>
      </c>
      <c r="U112" s="198"/>
      <c r="W112" s="188">
        <v>0</v>
      </c>
      <c r="X112" s="188"/>
      <c r="Y112" s="188"/>
      <c r="Z112" s="188">
        <v>1500</v>
      </c>
      <c r="AA112" s="188"/>
      <c r="AB112" s="188"/>
      <c r="AC112" s="188"/>
      <c r="AD112" s="188"/>
      <c r="AF112" s="198">
        <v>-1500</v>
      </c>
      <c r="AG112" s="198"/>
      <c r="AH112" s="198"/>
      <c r="AI112" s="198"/>
      <c r="AK112" s="189">
        <v>40676</v>
      </c>
      <c r="AL112" s="189"/>
      <c r="AN112" s="190" t="s">
        <v>615</v>
      </c>
      <c r="AO112" s="190"/>
      <c r="AP112" s="190"/>
      <c r="AQ112" s="190"/>
      <c r="AW112" s="186" t="s">
        <v>616</v>
      </c>
      <c r="AX112" s="186"/>
      <c r="AY112" s="186"/>
      <c r="AZ112" s="186"/>
      <c r="BD112" s="198">
        <v>-49028.7</v>
      </c>
      <c r="BE112" s="198"/>
      <c r="BG112" s="188">
        <v>0</v>
      </c>
      <c r="BH112" s="188"/>
      <c r="BI112" s="188"/>
      <c r="BJ112" s="188">
        <v>0</v>
      </c>
      <c r="BK112" s="188"/>
      <c r="BL112" s="188"/>
      <c r="BM112" s="188"/>
      <c r="BN112" s="188"/>
      <c r="BP112" s="198">
        <v>-49028.7</v>
      </c>
      <c r="BQ112" s="198"/>
      <c r="BR112" s="198"/>
      <c r="BS112" s="198"/>
      <c r="BU112" s="189">
        <v>40678</v>
      </c>
      <c r="BV112" s="189"/>
      <c r="BX112" s="190" t="s">
        <v>650</v>
      </c>
      <c r="BY112" s="190"/>
      <c r="BZ112" s="190"/>
      <c r="CA112" s="190"/>
      <c r="CG112" s="186" t="s">
        <v>651</v>
      </c>
      <c r="CH112" s="186"/>
      <c r="CI112" s="186"/>
      <c r="CJ112" s="186"/>
      <c r="CN112" s="198">
        <v>-29973.88</v>
      </c>
      <c r="CO112" s="198"/>
      <c r="CQ112" s="188">
        <v>29973.88</v>
      </c>
      <c r="CR112" s="188"/>
      <c r="CS112" s="188"/>
      <c r="CT112" s="188">
        <v>0</v>
      </c>
      <c r="CU112" s="188"/>
      <c r="CV112" s="188"/>
      <c r="CW112" s="188"/>
      <c r="CX112" s="188"/>
      <c r="CZ112" s="198">
        <v>0</v>
      </c>
      <c r="DA112" s="198"/>
      <c r="DB112" s="198"/>
      <c r="DC112" s="198"/>
      <c r="DE112" s="189">
        <v>40687</v>
      </c>
      <c r="DF112" s="189"/>
      <c r="DH112" s="190" t="s">
        <v>640</v>
      </c>
      <c r="DI112" s="190"/>
      <c r="DJ112" s="190"/>
      <c r="DK112" s="190"/>
      <c r="DQ112" s="186" t="s">
        <v>641</v>
      </c>
      <c r="DR112" s="186"/>
      <c r="DS112" s="186"/>
      <c r="DT112" s="186"/>
      <c r="DX112" s="198">
        <v>-900</v>
      </c>
      <c r="DY112" s="198"/>
      <c r="EA112" s="188">
        <v>0</v>
      </c>
      <c r="EB112" s="188"/>
      <c r="EC112" s="188"/>
      <c r="ED112" s="188">
        <v>0</v>
      </c>
      <c r="EE112" s="188"/>
      <c r="EF112" s="188"/>
      <c r="EG112" s="188"/>
      <c r="EH112" s="188"/>
      <c r="EJ112" s="198">
        <v>-900</v>
      </c>
      <c r="EK112" s="198"/>
      <c r="EL112" s="198"/>
      <c r="EM112" s="198"/>
      <c r="EO112" s="189">
        <v>40690</v>
      </c>
      <c r="EP112" s="189"/>
      <c r="ER112" s="190" t="s">
        <v>646</v>
      </c>
      <c r="ES112" s="190"/>
      <c r="ET112" s="190"/>
      <c r="EU112" s="190"/>
      <c r="FA112" s="186" t="s">
        <v>647</v>
      </c>
      <c r="FB112" s="186"/>
      <c r="FC112" s="186"/>
      <c r="FD112" s="186"/>
      <c r="FH112" s="198">
        <v>-3425</v>
      </c>
      <c r="FI112" s="198"/>
      <c r="FK112" s="188">
        <v>0</v>
      </c>
      <c r="FL112" s="188"/>
      <c r="FM112" s="188"/>
      <c r="FN112" s="188">
        <v>0</v>
      </c>
      <c r="FO112" s="188"/>
      <c r="FP112" s="188"/>
      <c r="FQ112" s="188"/>
      <c r="FR112" s="188"/>
      <c r="FT112" s="198">
        <v>-3425</v>
      </c>
      <c r="FU112" s="198"/>
      <c r="FV112" s="198"/>
      <c r="FW112" s="198"/>
      <c r="FY112" s="189">
        <v>40693</v>
      </c>
      <c r="FZ112" s="189"/>
      <c r="GB112" s="190" t="s">
        <v>648</v>
      </c>
      <c r="GC112" s="190"/>
      <c r="GD112" s="190"/>
      <c r="GE112" s="190"/>
      <c r="GK112" s="186" t="s">
        <v>649</v>
      </c>
      <c r="GL112" s="186"/>
      <c r="GM112" s="186"/>
      <c r="GN112" s="186"/>
      <c r="GR112" s="198">
        <v>-9729.2099999999991</v>
      </c>
      <c r="GS112" s="198"/>
      <c r="GU112" s="188">
        <v>0</v>
      </c>
      <c r="GV112" s="188"/>
      <c r="GW112" s="188"/>
      <c r="GX112" s="188">
        <v>0</v>
      </c>
      <c r="GY112" s="188"/>
      <c r="GZ112" s="188"/>
      <c r="HA112" s="188"/>
      <c r="HB112" s="188"/>
      <c r="HD112" s="198">
        <v>-9729.2099999999991</v>
      </c>
      <c r="HE112" s="198"/>
      <c r="HF112" s="198"/>
      <c r="HG112" s="198"/>
      <c r="HI112" s="189">
        <v>40696</v>
      </c>
      <c r="HJ112" s="189"/>
      <c r="HL112" s="190" t="s">
        <v>652</v>
      </c>
      <c r="HM112" s="190"/>
      <c r="HN112" s="190"/>
      <c r="HO112" s="190"/>
      <c r="HU112" s="186" t="s">
        <v>653</v>
      </c>
      <c r="HV112" s="186"/>
      <c r="HW112" s="186"/>
      <c r="HX112" s="186"/>
      <c r="IB112" s="198">
        <v>-1256</v>
      </c>
      <c r="IC112" s="198"/>
      <c r="IE112" s="188">
        <v>0</v>
      </c>
      <c r="IF112" s="188"/>
      <c r="IG112" s="188"/>
      <c r="IH112" s="188">
        <v>0</v>
      </c>
      <c r="II112" s="188"/>
      <c r="IJ112" s="188"/>
      <c r="IK112" s="188"/>
      <c r="IL112" s="188"/>
      <c r="IN112" s="198">
        <v>-1256</v>
      </c>
      <c r="IO112" s="198"/>
      <c r="IP112" s="198"/>
      <c r="IQ112" s="198"/>
    </row>
    <row r="113" spans="1:251" ht="10.15" hidden="1" customHeight="1">
      <c r="A113" s="189">
        <v>40673</v>
      </c>
      <c r="B113" s="189"/>
      <c r="D113" s="190" t="s">
        <v>636</v>
      </c>
      <c r="E113" s="190"/>
      <c r="F113" s="190"/>
      <c r="G113" s="190"/>
      <c r="M113" s="186" t="s">
        <v>637</v>
      </c>
      <c r="N113" s="186"/>
      <c r="O113" s="186"/>
      <c r="P113" s="186"/>
      <c r="T113" s="198">
        <v>0</v>
      </c>
      <c r="U113" s="198"/>
      <c r="W113" s="188">
        <v>129710</v>
      </c>
      <c r="X113" s="188"/>
      <c r="Y113" s="188"/>
      <c r="Z113" s="188">
        <v>427945</v>
      </c>
      <c r="AA113" s="188"/>
      <c r="AB113" s="188"/>
      <c r="AC113" s="188"/>
      <c r="AD113" s="188"/>
      <c r="AF113" s="198">
        <v>-298235</v>
      </c>
      <c r="AG113" s="198"/>
      <c r="AH113" s="198"/>
      <c r="AI113" s="198"/>
      <c r="AK113" s="189">
        <v>40677</v>
      </c>
      <c r="AL113" s="189"/>
      <c r="AN113" s="190" t="s">
        <v>617</v>
      </c>
      <c r="AO113" s="190"/>
      <c r="AP113" s="190"/>
      <c r="AQ113" s="190"/>
      <c r="AW113" s="186" t="s">
        <v>217</v>
      </c>
      <c r="AX113" s="186"/>
      <c r="AY113" s="186"/>
      <c r="AZ113" s="186"/>
      <c r="BD113" s="198">
        <v>-418806.58</v>
      </c>
      <c r="BE113" s="198"/>
      <c r="BG113" s="188">
        <v>409298.58</v>
      </c>
      <c r="BH113" s="188"/>
      <c r="BI113" s="188"/>
      <c r="BJ113" s="188">
        <v>0</v>
      </c>
      <c r="BK113" s="188"/>
      <c r="BL113" s="188"/>
      <c r="BM113" s="188"/>
      <c r="BN113" s="188"/>
      <c r="BP113" s="198">
        <v>-9508</v>
      </c>
      <c r="BQ113" s="198"/>
      <c r="BR113" s="198"/>
      <c r="BS113" s="198"/>
      <c r="BU113" s="189">
        <v>40679</v>
      </c>
      <c r="BV113" s="189"/>
      <c r="BX113" s="190" t="s">
        <v>620</v>
      </c>
      <c r="BY113" s="190"/>
      <c r="BZ113" s="190"/>
      <c r="CA113" s="190"/>
      <c r="CG113" s="186" t="s">
        <v>621</v>
      </c>
      <c r="CH113" s="186"/>
      <c r="CI113" s="186"/>
      <c r="CJ113" s="186"/>
      <c r="CN113" s="198">
        <v>-12695.9</v>
      </c>
      <c r="CO113" s="198"/>
      <c r="CQ113" s="188">
        <v>0</v>
      </c>
      <c r="CR113" s="188"/>
      <c r="CS113" s="188"/>
      <c r="CT113" s="188">
        <v>0</v>
      </c>
      <c r="CU113" s="188"/>
      <c r="CV113" s="188"/>
      <c r="CW113" s="188"/>
      <c r="CX113" s="188"/>
      <c r="CZ113" s="198">
        <v>-12695.9</v>
      </c>
      <c r="DA113" s="198"/>
      <c r="DB113" s="198"/>
      <c r="DC113" s="198"/>
      <c r="DE113" s="189">
        <v>40688</v>
      </c>
      <c r="DF113" s="189"/>
      <c r="DH113" s="190" t="s">
        <v>644</v>
      </c>
      <c r="DI113" s="190"/>
      <c r="DJ113" s="190"/>
      <c r="DK113" s="190"/>
      <c r="DQ113" s="186" t="s">
        <v>645</v>
      </c>
      <c r="DR113" s="186"/>
      <c r="DS113" s="186"/>
      <c r="DT113" s="186"/>
      <c r="DX113" s="198">
        <v>-980</v>
      </c>
      <c r="DY113" s="198"/>
      <c r="EA113" s="188">
        <v>0</v>
      </c>
      <c r="EB113" s="188"/>
      <c r="EC113" s="188"/>
      <c r="ED113" s="188">
        <v>0</v>
      </c>
      <c r="EE113" s="188"/>
      <c r="EF113" s="188"/>
      <c r="EG113" s="188"/>
      <c r="EH113" s="188"/>
      <c r="EJ113" s="198">
        <v>-980</v>
      </c>
      <c r="EK113" s="198"/>
      <c r="EL113" s="198"/>
      <c r="EM113" s="198"/>
      <c r="EO113" s="189">
        <v>40693</v>
      </c>
      <c r="EP113" s="189"/>
      <c r="ER113" s="190" t="s">
        <v>648</v>
      </c>
      <c r="ES113" s="190"/>
      <c r="ET113" s="190"/>
      <c r="EU113" s="190"/>
      <c r="FA113" s="186" t="s">
        <v>649</v>
      </c>
      <c r="FB113" s="186"/>
      <c r="FC113" s="186"/>
      <c r="FD113" s="186"/>
      <c r="FH113" s="198">
        <v>-9729.2099999999991</v>
      </c>
      <c r="FI113" s="198"/>
      <c r="FK113" s="188">
        <v>0</v>
      </c>
      <c r="FL113" s="188"/>
      <c r="FM113" s="188"/>
      <c r="FN113" s="188">
        <v>0</v>
      </c>
      <c r="FO113" s="188"/>
      <c r="FP113" s="188"/>
      <c r="FQ113" s="188"/>
      <c r="FR113" s="188"/>
      <c r="FT113" s="198">
        <v>-9729.2099999999991</v>
      </c>
      <c r="FU113" s="198"/>
      <c r="FV113" s="198"/>
      <c r="FW113" s="198"/>
      <c r="FY113" s="189">
        <v>40696</v>
      </c>
      <c r="FZ113" s="189"/>
      <c r="GB113" s="190" t="s">
        <v>652</v>
      </c>
      <c r="GC113" s="190"/>
      <c r="GD113" s="190"/>
      <c r="GE113" s="190"/>
      <c r="GK113" s="186" t="s">
        <v>653</v>
      </c>
      <c r="GL113" s="186"/>
      <c r="GM113" s="186"/>
      <c r="GN113" s="186"/>
      <c r="GR113" s="198">
        <v>-1256</v>
      </c>
      <c r="GS113" s="198"/>
      <c r="GU113" s="188">
        <v>0</v>
      </c>
      <c r="GV113" s="188"/>
      <c r="GW113" s="188"/>
      <c r="GX113" s="188">
        <v>0</v>
      </c>
      <c r="GY113" s="188"/>
      <c r="GZ113" s="188"/>
      <c r="HA113" s="188"/>
      <c r="HB113" s="188"/>
      <c r="HD113" s="198">
        <v>-1256</v>
      </c>
      <c r="HE113" s="198"/>
      <c r="HF113" s="198"/>
      <c r="HG113" s="198"/>
      <c r="HI113" s="189">
        <v>40699</v>
      </c>
      <c r="HJ113" s="189"/>
      <c r="HL113" s="190" t="s">
        <v>654</v>
      </c>
      <c r="HM113" s="190"/>
      <c r="HN113" s="190"/>
      <c r="HO113" s="190"/>
      <c r="HU113" s="186" t="s">
        <v>655</v>
      </c>
      <c r="HV113" s="186"/>
      <c r="HW113" s="186"/>
      <c r="HX113" s="186"/>
      <c r="IB113" s="198">
        <v>-7681.41</v>
      </c>
      <c r="IC113" s="198"/>
      <c r="IE113" s="188">
        <v>0</v>
      </c>
      <c r="IF113" s="188"/>
      <c r="IG113" s="188"/>
      <c r="IH113" s="188">
        <v>0</v>
      </c>
      <c r="II113" s="188"/>
      <c r="IJ113" s="188"/>
      <c r="IK113" s="188"/>
      <c r="IL113" s="188"/>
      <c r="IN113" s="198">
        <v>-7681.41</v>
      </c>
      <c r="IO113" s="198"/>
      <c r="IP113" s="198"/>
      <c r="IQ113" s="198"/>
    </row>
    <row r="114" spans="1:251" ht="10.15" hidden="1" customHeight="1">
      <c r="A114" s="189">
        <v>40676</v>
      </c>
      <c r="B114" s="189"/>
      <c r="D114" s="190" t="s">
        <v>615</v>
      </c>
      <c r="E114" s="190"/>
      <c r="F114" s="190"/>
      <c r="G114" s="190"/>
      <c r="M114" s="186" t="s">
        <v>616</v>
      </c>
      <c r="N114" s="186"/>
      <c r="O114" s="186"/>
      <c r="P114" s="186"/>
      <c r="T114" s="198">
        <v>0</v>
      </c>
      <c r="U114" s="198"/>
      <c r="W114" s="188">
        <v>0</v>
      </c>
      <c r="X114" s="188"/>
      <c r="Y114" s="188"/>
      <c r="Z114" s="188">
        <v>49028.7</v>
      </c>
      <c r="AA114" s="188"/>
      <c r="AB114" s="188"/>
      <c r="AC114" s="188"/>
      <c r="AD114" s="188"/>
      <c r="AF114" s="198">
        <v>-49028.7</v>
      </c>
      <c r="AG114" s="198"/>
      <c r="AH114" s="198"/>
      <c r="AI114" s="198"/>
      <c r="AK114" s="189">
        <v>40678</v>
      </c>
      <c r="AL114" s="189"/>
      <c r="AN114" s="190" t="s">
        <v>650</v>
      </c>
      <c r="AO114" s="190"/>
      <c r="AP114" s="190"/>
      <c r="AQ114" s="190"/>
      <c r="AW114" s="186" t="s">
        <v>651</v>
      </c>
      <c r="AX114" s="186"/>
      <c r="AY114" s="186"/>
      <c r="AZ114" s="186"/>
      <c r="BD114" s="198">
        <v>-67778.48</v>
      </c>
      <c r="BE114" s="198"/>
      <c r="BG114" s="188">
        <v>37804.6</v>
      </c>
      <c r="BH114" s="188"/>
      <c r="BI114" s="188"/>
      <c r="BJ114" s="188">
        <v>0</v>
      </c>
      <c r="BK114" s="188"/>
      <c r="BL114" s="188"/>
      <c r="BM114" s="188"/>
      <c r="BN114" s="188"/>
      <c r="BP114" s="198">
        <v>-29973.88</v>
      </c>
      <c r="BQ114" s="198"/>
      <c r="BR114" s="198"/>
      <c r="BS114" s="198"/>
      <c r="BU114" s="189">
        <v>40680</v>
      </c>
      <c r="BV114" s="189"/>
      <c r="BX114" s="190" t="s">
        <v>624</v>
      </c>
      <c r="BY114" s="190"/>
      <c r="BZ114" s="190"/>
      <c r="CA114" s="190"/>
      <c r="CG114" s="186" t="s">
        <v>625</v>
      </c>
      <c r="CH114" s="186"/>
      <c r="CI114" s="186"/>
      <c r="CJ114" s="186"/>
      <c r="CN114" s="198">
        <v>-10000</v>
      </c>
      <c r="CO114" s="198"/>
      <c r="CQ114" s="188">
        <v>0</v>
      </c>
      <c r="CR114" s="188"/>
      <c r="CS114" s="188"/>
      <c r="CT114" s="188">
        <v>0</v>
      </c>
      <c r="CU114" s="188"/>
      <c r="CV114" s="188"/>
      <c r="CW114" s="188"/>
      <c r="CX114" s="188"/>
      <c r="CZ114" s="198">
        <v>-10000</v>
      </c>
      <c r="DA114" s="198"/>
      <c r="DB114" s="198"/>
      <c r="DC114" s="198"/>
      <c r="DE114" s="189">
        <v>40690</v>
      </c>
      <c r="DF114" s="189"/>
      <c r="DH114" s="190" t="s">
        <v>646</v>
      </c>
      <c r="DI114" s="190"/>
      <c r="DJ114" s="190"/>
      <c r="DK114" s="190"/>
      <c r="DQ114" s="186" t="s">
        <v>647</v>
      </c>
      <c r="DR114" s="186"/>
      <c r="DS114" s="186"/>
      <c r="DT114" s="186"/>
      <c r="DX114" s="198">
        <v>-3425</v>
      </c>
      <c r="DY114" s="198"/>
      <c r="EA114" s="188">
        <v>0</v>
      </c>
      <c r="EB114" s="188"/>
      <c r="EC114" s="188"/>
      <c r="ED114" s="188">
        <v>0</v>
      </c>
      <c r="EE114" s="188"/>
      <c r="EF114" s="188"/>
      <c r="EG114" s="188"/>
      <c r="EH114" s="188"/>
      <c r="EJ114" s="198">
        <v>-3425</v>
      </c>
      <c r="EK114" s="198"/>
      <c r="EL114" s="198"/>
      <c r="EM114" s="198"/>
      <c r="EO114" s="189">
        <v>40696</v>
      </c>
      <c r="EP114" s="189"/>
      <c r="ER114" s="190" t="s">
        <v>652</v>
      </c>
      <c r="ES114" s="190"/>
      <c r="ET114" s="190"/>
      <c r="EU114" s="190"/>
      <c r="FA114" s="186" t="s">
        <v>653</v>
      </c>
      <c r="FB114" s="186"/>
      <c r="FC114" s="186"/>
      <c r="FD114" s="186"/>
      <c r="FH114" s="198">
        <v>-1256</v>
      </c>
      <c r="FI114" s="198"/>
      <c r="FK114" s="188">
        <v>0</v>
      </c>
      <c r="FL114" s="188"/>
      <c r="FM114" s="188"/>
      <c r="FN114" s="188">
        <v>0</v>
      </c>
      <c r="FO114" s="188"/>
      <c r="FP114" s="188"/>
      <c r="FQ114" s="188"/>
      <c r="FR114" s="188"/>
      <c r="FT114" s="198">
        <v>-1256</v>
      </c>
      <c r="FU114" s="198"/>
      <c r="FV114" s="198"/>
      <c r="FW114" s="198"/>
      <c r="FY114" s="189">
        <v>40699</v>
      </c>
      <c r="FZ114" s="189"/>
      <c r="GB114" s="190" t="s">
        <v>654</v>
      </c>
      <c r="GC114" s="190"/>
      <c r="GD114" s="190"/>
      <c r="GE114" s="190"/>
      <c r="GK114" s="186" t="s">
        <v>655</v>
      </c>
      <c r="GL114" s="186"/>
      <c r="GM114" s="186"/>
      <c r="GN114" s="186"/>
      <c r="GR114" s="198">
        <v>-7681.41</v>
      </c>
      <c r="GS114" s="198"/>
      <c r="GU114" s="188">
        <v>0</v>
      </c>
      <c r="GV114" s="188"/>
      <c r="GW114" s="188"/>
      <c r="GX114" s="188">
        <v>0</v>
      </c>
      <c r="GY114" s="188"/>
      <c r="GZ114" s="188"/>
      <c r="HA114" s="188"/>
      <c r="HB114" s="188"/>
      <c r="HD114" s="198">
        <v>-7681.41</v>
      </c>
      <c r="HE114" s="198"/>
      <c r="HF114" s="198"/>
      <c r="HG114" s="198"/>
      <c r="HI114" s="189">
        <v>40703</v>
      </c>
      <c r="HJ114" s="189"/>
      <c r="HL114" s="190" t="s">
        <v>656</v>
      </c>
      <c r="HM114" s="190"/>
      <c r="HN114" s="190"/>
      <c r="HO114" s="190"/>
      <c r="HU114" s="186" t="s">
        <v>657</v>
      </c>
      <c r="HV114" s="186"/>
      <c r="HW114" s="186"/>
      <c r="HX114" s="186"/>
      <c r="IB114" s="198">
        <v>-857587.16</v>
      </c>
      <c r="IC114" s="198"/>
      <c r="IE114" s="188">
        <v>0</v>
      </c>
      <c r="IF114" s="188"/>
      <c r="IG114" s="188"/>
      <c r="IH114" s="188">
        <v>0</v>
      </c>
      <c r="II114" s="188"/>
      <c r="IJ114" s="188"/>
      <c r="IK114" s="188"/>
      <c r="IL114" s="188"/>
      <c r="IN114" s="198">
        <v>-857587.16</v>
      </c>
      <c r="IO114" s="198"/>
      <c r="IP114" s="198"/>
      <c r="IQ114" s="198"/>
    </row>
    <row r="115" spans="1:251" ht="10.15" hidden="1" customHeight="1">
      <c r="A115" s="189">
        <v>40677</v>
      </c>
      <c r="B115" s="189"/>
      <c r="D115" s="190" t="s">
        <v>617</v>
      </c>
      <c r="E115" s="190"/>
      <c r="F115" s="190"/>
      <c r="G115" s="190"/>
      <c r="M115" s="186" t="s">
        <v>217</v>
      </c>
      <c r="N115" s="186"/>
      <c r="O115" s="186"/>
      <c r="P115" s="186"/>
      <c r="T115" s="198">
        <v>0</v>
      </c>
      <c r="U115" s="198"/>
      <c r="W115" s="188">
        <v>405675.23</v>
      </c>
      <c r="X115" s="188"/>
      <c r="Y115" s="188"/>
      <c r="Z115" s="188">
        <v>824481.81</v>
      </c>
      <c r="AA115" s="188"/>
      <c r="AB115" s="188"/>
      <c r="AC115" s="188"/>
      <c r="AD115" s="188"/>
      <c r="AF115" s="198">
        <v>-418806.58</v>
      </c>
      <c r="AG115" s="198"/>
      <c r="AH115" s="198"/>
      <c r="AI115" s="198"/>
      <c r="AK115" s="189">
        <v>40679</v>
      </c>
      <c r="AL115" s="189"/>
      <c r="AN115" s="190" t="s">
        <v>620</v>
      </c>
      <c r="AO115" s="190"/>
      <c r="AP115" s="190"/>
      <c r="AQ115" s="190"/>
      <c r="AW115" s="186" t="s">
        <v>621</v>
      </c>
      <c r="AX115" s="186"/>
      <c r="AY115" s="186"/>
      <c r="AZ115" s="186"/>
      <c r="BD115" s="198">
        <v>-12695.9</v>
      </c>
      <c r="BE115" s="198"/>
      <c r="BG115" s="188">
        <v>0</v>
      </c>
      <c r="BH115" s="188"/>
      <c r="BI115" s="188"/>
      <c r="BJ115" s="188">
        <v>0</v>
      </c>
      <c r="BK115" s="188"/>
      <c r="BL115" s="188"/>
      <c r="BM115" s="188"/>
      <c r="BN115" s="188"/>
      <c r="BP115" s="198">
        <v>-12695.9</v>
      </c>
      <c r="BQ115" s="198"/>
      <c r="BR115" s="198"/>
      <c r="BS115" s="198"/>
      <c r="BU115" s="189">
        <v>40682</v>
      </c>
      <c r="BV115" s="189"/>
      <c r="BX115" s="190" t="s">
        <v>628</v>
      </c>
      <c r="BY115" s="190"/>
      <c r="BZ115" s="190"/>
      <c r="CA115" s="190"/>
      <c r="CG115" s="186" t="s">
        <v>629</v>
      </c>
      <c r="CH115" s="186"/>
      <c r="CI115" s="186"/>
      <c r="CJ115" s="186"/>
      <c r="CN115" s="198">
        <v>-238305.9</v>
      </c>
      <c r="CO115" s="198"/>
      <c r="CQ115" s="188">
        <v>192430.03</v>
      </c>
      <c r="CR115" s="188"/>
      <c r="CS115" s="188"/>
      <c r="CT115" s="188">
        <v>0</v>
      </c>
      <c r="CU115" s="188"/>
      <c r="CV115" s="188"/>
      <c r="CW115" s="188"/>
      <c r="CX115" s="188"/>
      <c r="CZ115" s="198">
        <v>-45875.87</v>
      </c>
      <c r="DA115" s="198"/>
      <c r="DB115" s="198"/>
      <c r="DC115" s="198"/>
      <c r="DE115" s="189">
        <v>40693</v>
      </c>
      <c r="DF115" s="189"/>
      <c r="DH115" s="190" t="s">
        <v>648</v>
      </c>
      <c r="DI115" s="190"/>
      <c r="DJ115" s="190"/>
      <c r="DK115" s="190"/>
      <c r="DQ115" s="186" t="s">
        <v>649</v>
      </c>
      <c r="DR115" s="186"/>
      <c r="DS115" s="186"/>
      <c r="DT115" s="186"/>
      <c r="DX115" s="198">
        <v>-9729.2099999999991</v>
      </c>
      <c r="DY115" s="198"/>
      <c r="EA115" s="188">
        <v>0</v>
      </c>
      <c r="EB115" s="188"/>
      <c r="EC115" s="188"/>
      <c r="ED115" s="188">
        <v>0</v>
      </c>
      <c r="EE115" s="188"/>
      <c r="EF115" s="188"/>
      <c r="EG115" s="188"/>
      <c r="EH115" s="188"/>
      <c r="EJ115" s="198">
        <v>-9729.2099999999991</v>
      </c>
      <c r="EK115" s="198"/>
      <c r="EL115" s="198"/>
      <c r="EM115" s="198"/>
      <c r="EO115" s="189">
        <v>40699</v>
      </c>
      <c r="EP115" s="189"/>
      <c r="ER115" s="190" t="s">
        <v>654</v>
      </c>
      <c r="ES115" s="190"/>
      <c r="ET115" s="190"/>
      <c r="EU115" s="190"/>
      <c r="FA115" s="186" t="s">
        <v>655</v>
      </c>
      <c r="FB115" s="186"/>
      <c r="FC115" s="186"/>
      <c r="FD115" s="186"/>
      <c r="FH115" s="198">
        <v>-7681.41</v>
      </c>
      <c r="FI115" s="198"/>
      <c r="FK115" s="188">
        <v>0</v>
      </c>
      <c r="FL115" s="188"/>
      <c r="FM115" s="188"/>
      <c r="FN115" s="188">
        <v>0</v>
      </c>
      <c r="FO115" s="188"/>
      <c r="FP115" s="188"/>
      <c r="FQ115" s="188"/>
      <c r="FR115" s="188"/>
      <c r="FT115" s="198">
        <v>-7681.41</v>
      </c>
      <c r="FU115" s="198"/>
      <c r="FV115" s="198"/>
      <c r="FW115" s="198"/>
      <c r="FY115" s="189">
        <v>40703</v>
      </c>
      <c r="FZ115" s="189"/>
      <c r="GB115" s="190" t="s">
        <v>656</v>
      </c>
      <c r="GC115" s="190"/>
      <c r="GD115" s="190"/>
      <c r="GE115" s="190"/>
      <c r="GK115" s="186" t="s">
        <v>657</v>
      </c>
      <c r="GL115" s="186"/>
      <c r="GM115" s="186"/>
      <c r="GN115" s="186"/>
      <c r="GR115" s="198">
        <v>-857587.16</v>
      </c>
      <c r="GS115" s="198"/>
      <c r="GU115" s="188">
        <v>0</v>
      </c>
      <c r="GV115" s="188"/>
      <c r="GW115" s="188"/>
      <c r="GX115" s="188">
        <v>0</v>
      </c>
      <c r="GY115" s="188"/>
      <c r="GZ115" s="188"/>
      <c r="HA115" s="188"/>
      <c r="HB115" s="188"/>
      <c r="HD115" s="198">
        <v>-857587.16</v>
      </c>
      <c r="HE115" s="198"/>
      <c r="HF115" s="198"/>
      <c r="HG115" s="198"/>
      <c r="HI115" s="189">
        <v>40707</v>
      </c>
      <c r="HJ115" s="189"/>
      <c r="HL115" s="190" t="s">
        <v>658</v>
      </c>
      <c r="HM115" s="190"/>
      <c r="HN115" s="190"/>
      <c r="HO115" s="190"/>
      <c r="HU115" s="186" t="s">
        <v>659</v>
      </c>
      <c r="HV115" s="186"/>
      <c r="HW115" s="186"/>
      <c r="HX115" s="186"/>
      <c r="IB115" s="198">
        <v>-5664</v>
      </c>
      <c r="IC115" s="198"/>
      <c r="IE115" s="188">
        <v>0</v>
      </c>
      <c r="IF115" s="188"/>
      <c r="IG115" s="188"/>
      <c r="IH115" s="188">
        <v>0</v>
      </c>
      <c r="II115" s="188"/>
      <c r="IJ115" s="188"/>
      <c r="IK115" s="188"/>
      <c r="IL115" s="188"/>
      <c r="IN115" s="198">
        <v>-5664</v>
      </c>
      <c r="IO115" s="198"/>
      <c r="IP115" s="198"/>
      <c r="IQ115" s="198"/>
    </row>
    <row r="116" spans="1:251" ht="10.15" hidden="1" customHeight="1">
      <c r="A116" s="189">
        <v>40678</v>
      </c>
      <c r="B116" s="189"/>
      <c r="D116" s="190" t="s">
        <v>650</v>
      </c>
      <c r="E116" s="190"/>
      <c r="F116" s="190"/>
      <c r="G116" s="190"/>
      <c r="M116" s="186" t="s">
        <v>651</v>
      </c>
      <c r="N116" s="186"/>
      <c r="O116" s="186"/>
      <c r="P116" s="186"/>
      <c r="T116" s="198">
        <v>0</v>
      </c>
      <c r="U116" s="198"/>
      <c r="W116" s="188">
        <v>19563.939999999999</v>
      </c>
      <c r="X116" s="188"/>
      <c r="Y116" s="188"/>
      <c r="Z116" s="188">
        <v>87342.42</v>
      </c>
      <c r="AA116" s="188"/>
      <c r="AB116" s="188"/>
      <c r="AC116" s="188"/>
      <c r="AD116" s="188"/>
      <c r="AF116" s="198">
        <v>-67778.48</v>
      </c>
      <c r="AG116" s="198"/>
      <c r="AH116" s="198"/>
      <c r="AI116" s="198"/>
      <c r="AK116" s="189">
        <v>40680</v>
      </c>
      <c r="AL116" s="189"/>
      <c r="AN116" s="190" t="s">
        <v>624</v>
      </c>
      <c r="AO116" s="190"/>
      <c r="AP116" s="190"/>
      <c r="AQ116" s="190"/>
      <c r="AW116" s="186" t="s">
        <v>625</v>
      </c>
      <c r="AX116" s="186"/>
      <c r="AY116" s="186"/>
      <c r="AZ116" s="186"/>
      <c r="BD116" s="198">
        <v>-10000</v>
      </c>
      <c r="BE116" s="198"/>
      <c r="BG116" s="188">
        <v>0</v>
      </c>
      <c r="BH116" s="188"/>
      <c r="BI116" s="188"/>
      <c r="BJ116" s="188">
        <v>0</v>
      </c>
      <c r="BK116" s="188"/>
      <c r="BL116" s="188"/>
      <c r="BM116" s="188"/>
      <c r="BN116" s="188"/>
      <c r="BP116" s="198">
        <v>-10000</v>
      </c>
      <c r="BQ116" s="198"/>
      <c r="BR116" s="198"/>
      <c r="BS116" s="198"/>
      <c r="BU116" s="189">
        <v>40683</v>
      </c>
      <c r="BV116" s="189"/>
      <c r="BX116" s="190" t="s">
        <v>634</v>
      </c>
      <c r="BY116" s="190"/>
      <c r="BZ116" s="190"/>
      <c r="CA116" s="190"/>
      <c r="CG116" s="186" t="s">
        <v>635</v>
      </c>
      <c r="CH116" s="186"/>
      <c r="CI116" s="186"/>
      <c r="CJ116" s="186"/>
      <c r="CN116" s="198">
        <v>-1028140.03</v>
      </c>
      <c r="CO116" s="198"/>
      <c r="CQ116" s="188">
        <v>482161.18</v>
      </c>
      <c r="CR116" s="188"/>
      <c r="CS116" s="188"/>
      <c r="CT116" s="188">
        <v>0</v>
      </c>
      <c r="CU116" s="188"/>
      <c r="CV116" s="188"/>
      <c r="CW116" s="188"/>
      <c r="CX116" s="188"/>
      <c r="CZ116" s="198">
        <v>-545978.85</v>
      </c>
      <c r="DA116" s="198"/>
      <c r="DB116" s="198"/>
      <c r="DC116" s="198"/>
      <c r="DE116" s="189">
        <v>40696</v>
      </c>
      <c r="DF116" s="189"/>
      <c r="DH116" s="190" t="s">
        <v>652</v>
      </c>
      <c r="DI116" s="190"/>
      <c r="DJ116" s="190"/>
      <c r="DK116" s="190"/>
      <c r="DQ116" s="186" t="s">
        <v>653</v>
      </c>
      <c r="DR116" s="186"/>
      <c r="DS116" s="186"/>
      <c r="DT116" s="186"/>
      <c r="DX116" s="198">
        <v>-1256</v>
      </c>
      <c r="DY116" s="198"/>
      <c r="EA116" s="188">
        <v>0</v>
      </c>
      <c r="EB116" s="188"/>
      <c r="EC116" s="188"/>
      <c r="ED116" s="188">
        <v>0</v>
      </c>
      <c r="EE116" s="188"/>
      <c r="EF116" s="188"/>
      <c r="EG116" s="188"/>
      <c r="EH116" s="188"/>
      <c r="EJ116" s="198">
        <v>-1256</v>
      </c>
      <c r="EK116" s="198"/>
      <c r="EL116" s="198"/>
      <c r="EM116" s="198"/>
      <c r="EO116" s="189">
        <v>40703</v>
      </c>
      <c r="EP116" s="189"/>
      <c r="ER116" s="190" t="s">
        <v>656</v>
      </c>
      <c r="ES116" s="190"/>
      <c r="ET116" s="190"/>
      <c r="EU116" s="190"/>
      <c r="FA116" s="186" t="s">
        <v>657</v>
      </c>
      <c r="FB116" s="186"/>
      <c r="FC116" s="186"/>
      <c r="FD116" s="186"/>
      <c r="FH116" s="198">
        <v>-1156238.95</v>
      </c>
      <c r="FI116" s="198"/>
      <c r="FK116" s="188">
        <v>298651.78999999998</v>
      </c>
      <c r="FL116" s="188"/>
      <c r="FM116" s="188"/>
      <c r="FN116" s="188">
        <v>0</v>
      </c>
      <c r="FO116" s="188"/>
      <c r="FP116" s="188"/>
      <c r="FQ116" s="188"/>
      <c r="FR116" s="188"/>
      <c r="FT116" s="198">
        <v>-857587.16</v>
      </c>
      <c r="FU116" s="198"/>
      <c r="FV116" s="198"/>
      <c r="FW116" s="198"/>
      <c r="FY116" s="189">
        <v>40706</v>
      </c>
      <c r="FZ116" s="189"/>
      <c r="GB116" s="190" t="s">
        <v>660</v>
      </c>
      <c r="GC116" s="190"/>
      <c r="GD116" s="190"/>
      <c r="GE116" s="190"/>
      <c r="GK116" s="186" t="s">
        <v>661</v>
      </c>
      <c r="GL116" s="186"/>
      <c r="GM116" s="186"/>
      <c r="GN116" s="186"/>
      <c r="GR116" s="198">
        <v>-9353.7999999999993</v>
      </c>
      <c r="GS116" s="198"/>
      <c r="GU116" s="188">
        <v>9353.7999999999993</v>
      </c>
      <c r="GV116" s="188"/>
      <c r="GW116" s="188"/>
      <c r="GX116" s="188">
        <v>0</v>
      </c>
      <c r="GY116" s="188"/>
      <c r="GZ116" s="188"/>
      <c r="HA116" s="188"/>
      <c r="HB116" s="188"/>
      <c r="HD116" s="198">
        <v>0</v>
      </c>
      <c r="HE116" s="198"/>
      <c r="HF116" s="198"/>
      <c r="HG116" s="198"/>
      <c r="HI116" s="189">
        <v>40709</v>
      </c>
      <c r="HJ116" s="189"/>
      <c r="HL116" s="190" t="s">
        <v>662</v>
      </c>
      <c r="HM116" s="190"/>
      <c r="HN116" s="190"/>
      <c r="HO116" s="190"/>
      <c r="HU116" s="186" t="s">
        <v>663</v>
      </c>
      <c r="HV116" s="186"/>
      <c r="HW116" s="186"/>
      <c r="HX116" s="186"/>
      <c r="IB116" s="198">
        <v>-520</v>
      </c>
      <c r="IC116" s="198"/>
      <c r="IE116" s="188">
        <v>0</v>
      </c>
      <c r="IF116" s="188"/>
      <c r="IG116" s="188"/>
      <c r="IH116" s="188">
        <v>0</v>
      </c>
      <c r="II116" s="188"/>
      <c r="IJ116" s="188"/>
      <c r="IK116" s="188"/>
      <c r="IL116" s="188"/>
      <c r="IN116" s="198">
        <v>-520</v>
      </c>
      <c r="IO116" s="198"/>
      <c r="IP116" s="198"/>
      <c r="IQ116" s="198"/>
    </row>
    <row r="117" spans="1:251" ht="10.15" hidden="1" customHeight="1">
      <c r="A117" s="189">
        <v>40679</v>
      </c>
      <c r="B117" s="189"/>
      <c r="D117" s="190" t="s">
        <v>620</v>
      </c>
      <c r="E117" s="190"/>
      <c r="F117" s="190"/>
      <c r="G117" s="190"/>
      <c r="M117" s="186" t="s">
        <v>621</v>
      </c>
      <c r="N117" s="186"/>
      <c r="O117" s="186"/>
      <c r="P117" s="186"/>
      <c r="T117" s="198">
        <v>0</v>
      </c>
      <c r="U117" s="198"/>
      <c r="W117" s="188">
        <v>17209</v>
      </c>
      <c r="X117" s="188"/>
      <c r="Y117" s="188"/>
      <c r="Z117" s="188">
        <v>29904.9</v>
      </c>
      <c r="AA117" s="188"/>
      <c r="AB117" s="188"/>
      <c r="AC117" s="188"/>
      <c r="AD117" s="188"/>
      <c r="AF117" s="198">
        <v>-12695.9</v>
      </c>
      <c r="AG117" s="198"/>
      <c r="AH117" s="198"/>
      <c r="AI117" s="198"/>
      <c r="AK117" s="189">
        <v>40681</v>
      </c>
      <c r="AL117" s="189"/>
      <c r="AN117" s="190" t="s">
        <v>664</v>
      </c>
      <c r="AO117" s="190"/>
      <c r="AP117" s="190"/>
      <c r="AQ117" s="190"/>
      <c r="AW117" s="186" t="s">
        <v>665</v>
      </c>
      <c r="AX117" s="186"/>
      <c r="AY117" s="186"/>
      <c r="AZ117" s="186"/>
      <c r="BD117" s="198">
        <v>-113600</v>
      </c>
      <c r="BE117" s="198"/>
      <c r="BG117" s="188">
        <v>113600</v>
      </c>
      <c r="BH117" s="188"/>
      <c r="BI117" s="188"/>
      <c r="BJ117" s="188">
        <v>0</v>
      </c>
      <c r="BK117" s="188"/>
      <c r="BL117" s="188"/>
      <c r="BM117" s="188"/>
      <c r="BN117" s="188"/>
      <c r="BP117" s="198">
        <v>0</v>
      </c>
      <c r="BQ117" s="198"/>
      <c r="BR117" s="198"/>
      <c r="BS117" s="198"/>
      <c r="BU117" s="189">
        <v>40684</v>
      </c>
      <c r="BV117" s="189"/>
      <c r="BX117" s="190" t="s">
        <v>642</v>
      </c>
      <c r="BY117" s="190"/>
      <c r="BZ117" s="190"/>
      <c r="CA117" s="190"/>
      <c r="CG117" s="186" t="s">
        <v>643</v>
      </c>
      <c r="CH117" s="186"/>
      <c r="CI117" s="186"/>
      <c r="CJ117" s="186"/>
      <c r="CN117" s="198">
        <v>-5317.6</v>
      </c>
      <c r="CO117" s="198"/>
      <c r="CQ117" s="188">
        <v>0</v>
      </c>
      <c r="CR117" s="188"/>
      <c r="CS117" s="188"/>
      <c r="CT117" s="188">
        <v>0</v>
      </c>
      <c r="CU117" s="188"/>
      <c r="CV117" s="188"/>
      <c r="CW117" s="188"/>
      <c r="CX117" s="188"/>
      <c r="CZ117" s="198">
        <v>-5317.6</v>
      </c>
      <c r="DA117" s="198"/>
      <c r="DB117" s="198"/>
      <c r="DC117" s="198"/>
      <c r="DE117" s="189">
        <v>40699</v>
      </c>
      <c r="DF117" s="189"/>
      <c r="DH117" s="190" t="s">
        <v>654</v>
      </c>
      <c r="DI117" s="190"/>
      <c r="DJ117" s="190"/>
      <c r="DK117" s="190"/>
      <c r="DQ117" s="186" t="s">
        <v>655</v>
      </c>
      <c r="DR117" s="186"/>
      <c r="DS117" s="186"/>
      <c r="DT117" s="186"/>
      <c r="DX117" s="198">
        <v>-15748.92</v>
      </c>
      <c r="DY117" s="198"/>
      <c r="EA117" s="188">
        <v>8067.51</v>
      </c>
      <c r="EB117" s="188"/>
      <c r="EC117" s="188"/>
      <c r="ED117" s="188">
        <v>0</v>
      </c>
      <c r="EE117" s="188"/>
      <c r="EF117" s="188"/>
      <c r="EG117" s="188"/>
      <c r="EH117" s="188"/>
      <c r="EJ117" s="198">
        <v>-7681.41</v>
      </c>
      <c r="EK117" s="198"/>
      <c r="EL117" s="198"/>
      <c r="EM117" s="198"/>
      <c r="EO117" s="189">
        <v>40705</v>
      </c>
      <c r="EP117" s="189"/>
      <c r="ER117" s="190" t="s">
        <v>666</v>
      </c>
      <c r="ES117" s="190"/>
      <c r="ET117" s="190"/>
      <c r="EU117" s="190"/>
      <c r="FA117" s="186" t="s">
        <v>667</v>
      </c>
      <c r="FB117" s="186"/>
      <c r="FC117" s="186"/>
      <c r="FD117" s="186"/>
      <c r="FH117" s="198">
        <v>-157914.12</v>
      </c>
      <c r="FI117" s="198"/>
      <c r="FK117" s="188">
        <v>157914.12</v>
      </c>
      <c r="FL117" s="188"/>
      <c r="FM117" s="188"/>
      <c r="FN117" s="188">
        <v>0</v>
      </c>
      <c r="FO117" s="188"/>
      <c r="FP117" s="188"/>
      <c r="FQ117" s="188"/>
      <c r="FR117" s="188"/>
      <c r="FT117" s="198">
        <v>0</v>
      </c>
      <c r="FU117" s="198"/>
      <c r="FV117" s="198"/>
      <c r="FW117" s="198"/>
      <c r="FY117" s="189">
        <v>40707</v>
      </c>
      <c r="FZ117" s="189"/>
      <c r="GB117" s="190" t="s">
        <v>658</v>
      </c>
      <c r="GC117" s="190"/>
      <c r="GD117" s="190"/>
      <c r="GE117" s="190"/>
      <c r="GK117" s="186" t="s">
        <v>659</v>
      </c>
      <c r="GL117" s="186"/>
      <c r="GM117" s="186"/>
      <c r="GN117" s="186"/>
      <c r="GR117" s="198">
        <v>-5664</v>
      </c>
      <c r="GS117" s="198"/>
      <c r="GU117" s="188">
        <v>0</v>
      </c>
      <c r="GV117" s="188"/>
      <c r="GW117" s="188"/>
      <c r="GX117" s="188">
        <v>0</v>
      </c>
      <c r="GY117" s="188"/>
      <c r="GZ117" s="188"/>
      <c r="HA117" s="188"/>
      <c r="HB117" s="188"/>
      <c r="HD117" s="198">
        <v>-5664</v>
      </c>
      <c r="HE117" s="198"/>
      <c r="HF117" s="198"/>
      <c r="HG117" s="198"/>
      <c r="HI117" s="189">
        <v>40712</v>
      </c>
      <c r="HJ117" s="189"/>
      <c r="HL117" s="190" t="s">
        <v>668</v>
      </c>
      <c r="HM117" s="190"/>
      <c r="HN117" s="190"/>
      <c r="HO117" s="190"/>
      <c r="HU117" s="186" t="s">
        <v>669</v>
      </c>
      <c r="HV117" s="186"/>
      <c r="HW117" s="186"/>
      <c r="HX117" s="186"/>
      <c r="IB117" s="198">
        <v>-2910</v>
      </c>
      <c r="IC117" s="198"/>
      <c r="IE117" s="188">
        <v>0</v>
      </c>
      <c r="IF117" s="188"/>
      <c r="IG117" s="188"/>
      <c r="IH117" s="188">
        <v>0</v>
      </c>
      <c r="II117" s="188"/>
      <c r="IJ117" s="188"/>
      <c r="IK117" s="188"/>
      <c r="IL117" s="188"/>
      <c r="IN117" s="198">
        <v>-2910</v>
      </c>
      <c r="IO117" s="198"/>
      <c r="IP117" s="198"/>
      <c r="IQ117" s="198"/>
    </row>
    <row r="118" spans="1:251" ht="10.15" hidden="1" customHeight="1">
      <c r="A118" s="189">
        <v>40680</v>
      </c>
      <c r="B118" s="189"/>
      <c r="D118" s="190" t="s">
        <v>624</v>
      </c>
      <c r="E118" s="190"/>
      <c r="F118" s="190"/>
      <c r="G118" s="190"/>
      <c r="M118" s="186" t="s">
        <v>625</v>
      </c>
      <c r="N118" s="186"/>
      <c r="O118" s="186"/>
      <c r="P118" s="186"/>
      <c r="T118" s="198">
        <v>0</v>
      </c>
      <c r="U118" s="198"/>
      <c r="W118" s="188">
        <v>10000</v>
      </c>
      <c r="X118" s="188"/>
      <c r="Y118" s="188"/>
      <c r="Z118" s="188">
        <v>20000</v>
      </c>
      <c r="AA118" s="188"/>
      <c r="AB118" s="188"/>
      <c r="AC118" s="188"/>
      <c r="AD118" s="188"/>
      <c r="AF118" s="198">
        <v>-10000</v>
      </c>
      <c r="AG118" s="198"/>
      <c r="AH118" s="198"/>
      <c r="AI118" s="198"/>
      <c r="AK118" s="189">
        <v>40682</v>
      </c>
      <c r="AL118" s="189"/>
      <c r="AN118" s="190" t="s">
        <v>628</v>
      </c>
      <c r="AO118" s="190"/>
      <c r="AP118" s="190"/>
      <c r="AQ118" s="190"/>
      <c r="AW118" s="186" t="s">
        <v>629</v>
      </c>
      <c r="AX118" s="186"/>
      <c r="AY118" s="186"/>
      <c r="AZ118" s="186"/>
      <c r="BD118" s="198">
        <v>-414015.97</v>
      </c>
      <c r="BE118" s="198"/>
      <c r="BG118" s="188">
        <v>175710.07</v>
      </c>
      <c r="BH118" s="188"/>
      <c r="BI118" s="188"/>
      <c r="BJ118" s="188">
        <v>0</v>
      </c>
      <c r="BK118" s="188"/>
      <c r="BL118" s="188"/>
      <c r="BM118" s="188"/>
      <c r="BN118" s="188"/>
      <c r="BP118" s="198">
        <v>-238305.9</v>
      </c>
      <c r="BQ118" s="198"/>
      <c r="BR118" s="198"/>
      <c r="BS118" s="198"/>
      <c r="BU118" s="189">
        <v>40685</v>
      </c>
      <c r="BV118" s="189"/>
      <c r="BX118" s="190" t="s">
        <v>638</v>
      </c>
      <c r="BY118" s="190"/>
      <c r="BZ118" s="190"/>
      <c r="CA118" s="190"/>
      <c r="CG118" s="186" t="s">
        <v>639</v>
      </c>
      <c r="CH118" s="186"/>
      <c r="CI118" s="186"/>
      <c r="CJ118" s="186"/>
      <c r="CN118" s="198">
        <v>-88336</v>
      </c>
      <c r="CO118" s="198"/>
      <c r="CQ118" s="188">
        <v>0</v>
      </c>
      <c r="CR118" s="188"/>
      <c r="CS118" s="188"/>
      <c r="CT118" s="188">
        <v>0</v>
      </c>
      <c r="CU118" s="188"/>
      <c r="CV118" s="188"/>
      <c r="CW118" s="188"/>
      <c r="CX118" s="188"/>
      <c r="CZ118" s="198">
        <v>-88336</v>
      </c>
      <c r="DA118" s="198"/>
      <c r="DB118" s="198"/>
      <c r="DC118" s="198"/>
      <c r="DE118" s="189">
        <v>40701</v>
      </c>
      <c r="DF118" s="189"/>
      <c r="DH118" s="190" t="s">
        <v>670</v>
      </c>
      <c r="DI118" s="190"/>
      <c r="DJ118" s="190"/>
      <c r="DK118" s="190"/>
      <c r="DQ118" s="186" t="s">
        <v>671</v>
      </c>
      <c r="DR118" s="186"/>
      <c r="DS118" s="186"/>
      <c r="DT118" s="186"/>
      <c r="DX118" s="198">
        <v>-780</v>
      </c>
      <c r="DY118" s="198"/>
      <c r="EA118" s="188">
        <v>780</v>
      </c>
      <c r="EB118" s="188"/>
      <c r="EC118" s="188"/>
      <c r="ED118" s="188">
        <v>0</v>
      </c>
      <c r="EE118" s="188"/>
      <c r="EF118" s="188"/>
      <c r="EG118" s="188"/>
      <c r="EH118" s="188"/>
      <c r="EJ118" s="198">
        <v>0</v>
      </c>
      <c r="EK118" s="198"/>
      <c r="EL118" s="198"/>
      <c r="EM118" s="198"/>
      <c r="EO118" s="189">
        <v>40706</v>
      </c>
      <c r="EP118" s="189"/>
      <c r="ER118" s="190" t="s">
        <v>660</v>
      </c>
      <c r="ES118" s="190"/>
      <c r="ET118" s="190"/>
      <c r="EU118" s="190"/>
      <c r="FA118" s="186" t="s">
        <v>661</v>
      </c>
      <c r="FB118" s="186"/>
      <c r="FC118" s="186"/>
      <c r="FD118" s="186"/>
      <c r="FH118" s="198">
        <v>-9353.7999999999993</v>
      </c>
      <c r="FI118" s="198"/>
      <c r="FK118" s="188">
        <v>0</v>
      </c>
      <c r="FL118" s="188"/>
      <c r="FM118" s="188"/>
      <c r="FN118" s="188">
        <v>0</v>
      </c>
      <c r="FO118" s="188"/>
      <c r="FP118" s="188"/>
      <c r="FQ118" s="188"/>
      <c r="FR118" s="188"/>
      <c r="FT118" s="198">
        <v>-9353.7999999999993</v>
      </c>
      <c r="FU118" s="198"/>
      <c r="FV118" s="198"/>
      <c r="FW118" s="198"/>
      <c r="FY118" s="189">
        <v>40709</v>
      </c>
      <c r="FZ118" s="189"/>
      <c r="GB118" s="190" t="s">
        <v>662</v>
      </c>
      <c r="GC118" s="190"/>
      <c r="GD118" s="190"/>
      <c r="GE118" s="190"/>
      <c r="GK118" s="186" t="s">
        <v>663</v>
      </c>
      <c r="GL118" s="186"/>
      <c r="GM118" s="186"/>
      <c r="GN118" s="186"/>
      <c r="GR118" s="198">
        <v>-520</v>
      </c>
      <c r="GS118" s="198"/>
      <c r="GU118" s="188">
        <v>0</v>
      </c>
      <c r="GV118" s="188"/>
      <c r="GW118" s="188"/>
      <c r="GX118" s="188">
        <v>0</v>
      </c>
      <c r="GY118" s="188"/>
      <c r="GZ118" s="188"/>
      <c r="HA118" s="188"/>
      <c r="HB118" s="188"/>
      <c r="HD118" s="198">
        <v>-520</v>
      </c>
      <c r="HE118" s="198"/>
      <c r="HF118" s="198"/>
      <c r="HG118" s="198"/>
      <c r="HI118" s="189">
        <v>40713</v>
      </c>
      <c r="HJ118" s="189"/>
      <c r="HL118" s="190" t="s">
        <v>672</v>
      </c>
      <c r="HM118" s="190"/>
      <c r="HN118" s="190"/>
      <c r="HO118" s="190"/>
      <c r="HU118" s="186" t="s">
        <v>673</v>
      </c>
      <c r="HV118" s="186"/>
      <c r="HW118" s="186"/>
      <c r="HX118" s="186"/>
      <c r="IB118" s="198">
        <v>-19366</v>
      </c>
      <c r="IC118" s="198"/>
      <c r="IE118" s="188">
        <v>0</v>
      </c>
      <c r="IF118" s="188"/>
      <c r="IG118" s="188"/>
      <c r="IH118" s="188">
        <v>0</v>
      </c>
      <c r="II118" s="188"/>
      <c r="IJ118" s="188"/>
      <c r="IK118" s="188"/>
      <c r="IL118" s="188"/>
      <c r="IN118" s="198">
        <v>-19366</v>
      </c>
      <c r="IO118" s="198"/>
      <c r="IP118" s="198"/>
      <c r="IQ118" s="198"/>
    </row>
    <row r="119" spans="1:251" ht="10.15" hidden="1" customHeight="1">
      <c r="A119" s="189">
        <v>40681</v>
      </c>
      <c r="B119" s="189"/>
      <c r="D119" s="190" t="s">
        <v>664</v>
      </c>
      <c r="E119" s="190"/>
      <c r="F119" s="190"/>
      <c r="G119" s="190"/>
      <c r="M119" s="186" t="s">
        <v>665</v>
      </c>
      <c r="N119" s="186"/>
      <c r="O119" s="186"/>
      <c r="P119" s="186"/>
      <c r="T119" s="198">
        <v>0</v>
      </c>
      <c r="U119" s="198"/>
      <c r="W119" s="188">
        <v>169934.75</v>
      </c>
      <c r="X119" s="188"/>
      <c r="Y119" s="188"/>
      <c r="Z119" s="188">
        <v>283534.75</v>
      </c>
      <c r="AA119" s="188"/>
      <c r="AB119" s="188"/>
      <c r="AC119" s="188"/>
      <c r="AD119" s="188"/>
      <c r="AF119" s="198">
        <v>-113600</v>
      </c>
      <c r="AG119" s="198"/>
      <c r="AH119" s="198"/>
      <c r="AI119" s="198"/>
      <c r="AK119" s="189">
        <v>40683</v>
      </c>
      <c r="AL119" s="189"/>
      <c r="AN119" s="190" t="s">
        <v>634</v>
      </c>
      <c r="AO119" s="190"/>
      <c r="AP119" s="190"/>
      <c r="AQ119" s="190"/>
      <c r="AW119" s="186" t="s">
        <v>635</v>
      </c>
      <c r="AX119" s="186"/>
      <c r="AY119" s="186"/>
      <c r="AZ119" s="186"/>
      <c r="BD119" s="198">
        <v>-1505203.49</v>
      </c>
      <c r="BE119" s="198"/>
      <c r="BG119" s="188">
        <v>477063.46</v>
      </c>
      <c r="BH119" s="188"/>
      <c r="BI119" s="188"/>
      <c r="BJ119" s="188">
        <v>0</v>
      </c>
      <c r="BK119" s="188"/>
      <c r="BL119" s="188"/>
      <c r="BM119" s="188"/>
      <c r="BN119" s="188"/>
      <c r="BP119" s="198">
        <v>-1028140.03</v>
      </c>
      <c r="BQ119" s="198"/>
      <c r="BR119" s="198"/>
      <c r="BS119" s="198"/>
      <c r="BU119" s="189">
        <v>40687</v>
      </c>
      <c r="BV119" s="189"/>
      <c r="BX119" s="190" t="s">
        <v>640</v>
      </c>
      <c r="BY119" s="190"/>
      <c r="BZ119" s="190"/>
      <c r="CA119" s="190"/>
      <c r="CG119" s="186" t="s">
        <v>641</v>
      </c>
      <c r="CH119" s="186"/>
      <c r="CI119" s="186"/>
      <c r="CJ119" s="186"/>
      <c r="CN119" s="198">
        <v>-900</v>
      </c>
      <c r="CO119" s="198"/>
      <c r="CQ119" s="188">
        <v>0</v>
      </c>
      <c r="CR119" s="188"/>
      <c r="CS119" s="188"/>
      <c r="CT119" s="188">
        <v>0</v>
      </c>
      <c r="CU119" s="188"/>
      <c r="CV119" s="188"/>
      <c r="CW119" s="188"/>
      <c r="CX119" s="188"/>
      <c r="CZ119" s="198">
        <v>-900</v>
      </c>
      <c r="DA119" s="198"/>
      <c r="DB119" s="198"/>
      <c r="DC119" s="198"/>
      <c r="DE119" s="189">
        <v>40703</v>
      </c>
      <c r="DF119" s="189"/>
      <c r="DH119" s="190" t="s">
        <v>656</v>
      </c>
      <c r="DI119" s="190"/>
      <c r="DJ119" s="190"/>
      <c r="DK119" s="190"/>
      <c r="DQ119" s="186" t="s">
        <v>657</v>
      </c>
      <c r="DR119" s="186"/>
      <c r="DS119" s="186"/>
      <c r="DT119" s="186"/>
      <c r="DX119" s="198">
        <v>-1156238.95</v>
      </c>
      <c r="DY119" s="198"/>
      <c r="EA119" s="188">
        <v>0</v>
      </c>
      <c r="EB119" s="188"/>
      <c r="EC119" s="188"/>
      <c r="ED119" s="188">
        <v>0</v>
      </c>
      <c r="EE119" s="188"/>
      <c r="EF119" s="188"/>
      <c r="EG119" s="188"/>
      <c r="EH119" s="188"/>
      <c r="EJ119" s="198">
        <v>-1156238.95</v>
      </c>
      <c r="EK119" s="198"/>
      <c r="EL119" s="198"/>
      <c r="EM119" s="198"/>
      <c r="EO119" s="189">
        <v>40707</v>
      </c>
      <c r="EP119" s="189"/>
      <c r="ER119" s="190" t="s">
        <v>658</v>
      </c>
      <c r="ES119" s="190"/>
      <c r="ET119" s="190"/>
      <c r="EU119" s="190"/>
      <c r="FA119" s="186" t="s">
        <v>659</v>
      </c>
      <c r="FB119" s="186"/>
      <c r="FC119" s="186"/>
      <c r="FD119" s="186"/>
      <c r="FH119" s="198">
        <v>-5664</v>
      </c>
      <c r="FI119" s="198"/>
      <c r="FK119" s="188">
        <v>0</v>
      </c>
      <c r="FL119" s="188"/>
      <c r="FM119" s="188"/>
      <c r="FN119" s="188">
        <v>0</v>
      </c>
      <c r="FO119" s="188"/>
      <c r="FP119" s="188"/>
      <c r="FQ119" s="188"/>
      <c r="FR119" s="188"/>
      <c r="FT119" s="198">
        <v>-5664</v>
      </c>
      <c r="FU119" s="198"/>
      <c r="FV119" s="198"/>
      <c r="FW119" s="198"/>
      <c r="FY119" s="189">
        <v>40712</v>
      </c>
      <c r="FZ119" s="189"/>
      <c r="GB119" s="190" t="s">
        <v>668</v>
      </c>
      <c r="GC119" s="190"/>
      <c r="GD119" s="190"/>
      <c r="GE119" s="190"/>
      <c r="GK119" s="186" t="s">
        <v>669</v>
      </c>
      <c r="GL119" s="186"/>
      <c r="GM119" s="186"/>
      <c r="GN119" s="186"/>
      <c r="GR119" s="198">
        <v>-2910</v>
      </c>
      <c r="GS119" s="198"/>
      <c r="GU119" s="188">
        <v>0</v>
      </c>
      <c r="GV119" s="188"/>
      <c r="GW119" s="188"/>
      <c r="GX119" s="188">
        <v>0</v>
      </c>
      <c r="GY119" s="188"/>
      <c r="GZ119" s="188"/>
      <c r="HA119" s="188"/>
      <c r="HB119" s="188"/>
      <c r="HD119" s="198">
        <v>-2910</v>
      </c>
      <c r="HE119" s="198"/>
      <c r="HF119" s="198"/>
      <c r="HG119" s="198"/>
      <c r="HI119" s="189">
        <v>40716</v>
      </c>
      <c r="HJ119" s="189"/>
      <c r="HL119" s="190" t="s">
        <v>674</v>
      </c>
      <c r="HM119" s="190"/>
      <c r="HN119" s="190"/>
      <c r="HO119" s="190"/>
      <c r="HU119" s="186" t="s">
        <v>675</v>
      </c>
      <c r="HV119" s="186"/>
      <c r="HW119" s="186"/>
      <c r="HX119" s="186"/>
      <c r="IB119" s="198">
        <v>-19200</v>
      </c>
      <c r="IC119" s="198"/>
      <c r="IE119" s="188">
        <v>0</v>
      </c>
      <c r="IF119" s="188"/>
      <c r="IG119" s="188"/>
      <c r="IH119" s="188">
        <v>0</v>
      </c>
      <c r="II119" s="188"/>
      <c r="IJ119" s="188"/>
      <c r="IK119" s="188"/>
      <c r="IL119" s="188"/>
      <c r="IN119" s="198">
        <v>-19200</v>
      </c>
      <c r="IO119" s="198"/>
      <c r="IP119" s="198"/>
      <c r="IQ119" s="198"/>
    </row>
    <row r="120" spans="1:251" ht="10.15" hidden="1" customHeight="1">
      <c r="A120" s="189">
        <v>40682</v>
      </c>
      <c r="B120" s="189"/>
      <c r="D120" s="190" t="s">
        <v>628</v>
      </c>
      <c r="E120" s="190"/>
      <c r="F120" s="190"/>
      <c r="G120" s="190"/>
      <c r="M120" s="186" t="s">
        <v>629</v>
      </c>
      <c r="N120" s="186"/>
      <c r="O120" s="186"/>
      <c r="P120" s="186"/>
      <c r="T120" s="198">
        <v>0</v>
      </c>
      <c r="U120" s="198"/>
      <c r="W120" s="188">
        <v>4422.3599999999997</v>
      </c>
      <c r="X120" s="188"/>
      <c r="Y120" s="188"/>
      <c r="Z120" s="188">
        <v>418438.33</v>
      </c>
      <c r="AA120" s="188"/>
      <c r="AB120" s="188"/>
      <c r="AC120" s="188"/>
      <c r="AD120" s="188"/>
      <c r="AF120" s="198">
        <v>-414015.97</v>
      </c>
      <c r="AG120" s="198"/>
      <c r="AH120" s="198"/>
      <c r="AI120" s="198"/>
      <c r="AK120" s="189">
        <v>40684</v>
      </c>
      <c r="AL120" s="189"/>
      <c r="AN120" s="190" t="s">
        <v>642</v>
      </c>
      <c r="AO120" s="190"/>
      <c r="AP120" s="190"/>
      <c r="AQ120" s="190"/>
      <c r="AW120" s="186" t="s">
        <v>643</v>
      </c>
      <c r="AX120" s="186"/>
      <c r="AY120" s="186"/>
      <c r="AZ120" s="186"/>
      <c r="BD120" s="198">
        <v>-56029.919999999998</v>
      </c>
      <c r="BE120" s="198"/>
      <c r="BG120" s="188">
        <v>50712.32</v>
      </c>
      <c r="BH120" s="188"/>
      <c r="BI120" s="188"/>
      <c r="BJ120" s="188">
        <v>0</v>
      </c>
      <c r="BK120" s="188"/>
      <c r="BL120" s="188"/>
      <c r="BM120" s="188"/>
      <c r="BN120" s="188"/>
      <c r="BP120" s="198">
        <v>-5317.6</v>
      </c>
      <c r="BQ120" s="198"/>
      <c r="BR120" s="198"/>
      <c r="BS120" s="198"/>
      <c r="BU120" s="189">
        <v>40688</v>
      </c>
      <c r="BV120" s="189"/>
      <c r="BX120" s="190" t="s">
        <v>644</v>
      </c>
      <c r="BY120" s="190"/>
      <c r="BZ120" s="190"/>
      <c r="CA120" s="190"/>
      <c r="CG120" s="186" t="s">
        <v>645</v>
      </c>
      <c r="CH120" s="186"/>
      <c r="CI120" s="186"/>
      <c r="CJ120" s="186"/>
      <c r="CN120" s="198">
        <v>-980</v>
      </c>
      <c r="CO120" s="198"/>
      <c r="CQ120" s="188">
        <v>0</v>
      </c>
      <c r="CR120" s="188"/>
      <c r="CS120" s="188"/>
      <c r="CT120" s="188">
        <v>0</v>
      </c>
      <c r="CU120" s="188"/>
      <c r="CV120" s="188"/>
      <c r="CW120" s="188"/>
      <c r="CX120" s="188"/>
      <c r="CZ120" s="198">
        <v>-980</v>
      </c>
      <c r="DA120" s="198"/>
      <c r="DB120" s="198"/>
      <c r="DC120" s="198"/>
      <c r="DE120" s="189">
        <v>40705</v>
      </c>
      <c r="DF120" s="189"/>
      <c r="DH120" s="190" t="s">
        <v>666</v>
      </c>
      <c r="DI120" s="190"/>
      <c r="DJ120" s="190"/>
      <c r="DK120" s="190"/>
      <c r="DQ120" s="186" t="s">
        <v>667</v>
      </c>
      <c r="DR120" s="186"/>
      <c r="DS120" s="186"/>
      <c r="DT120" s="186"/>
      <c r="DX120" s="198">
        <v>-157914.12</v>
      </c>
      <c r="DY120" s="198"/>
      <c r="EA120" s="188">
        <v>0</v>
      </c>
      <c r="EB120" s="188"/>
      <c r="EC120" s="188"/>
      <c r="ED120" s="188">
        <v>0</v>
      </c>
      <c r="EE120" s="188"/>
      <c r="EF120" s="188"/>
      <c r="EG120" s="188"/>
      <c r="EH120" s="188"/>
      <c r="EJ120" s="198">
        <v>-157914.12</v>
      </c>
      <c r="EK120" s="198"/>
      <c r="EL120" s="198"/>
      <c r="EM120" s="198"/>
      <c r="EO120" s="189">
        <v>40709</v>
      </c>
      <c r="EP120" s="189"/>
      <c r="ER120" s="190" t="s">
        <v>662</v>
      </c>
      <c r="ES120" s="190"/>
      <c r="ET120" s="190"/>
      <c r="EU120" s="190"/>
      <c r="FA120" s="186" t="s">
        <v>663</v>
      </c>
      <c r="FB120" s="186"/>
      <c r="FC120" s="186"/>
      <c r="FD120" s="186"/>
      <c r="FH120" s="198">
        <v>-520</v>
      </c>
      <c r="FI120" s="198"/>
      <c r="FK120" s="188">
        <v>0</v>
      </c>
      <c r="FL120" s="188"/>
      <c r="FM120" s="188"/>
      <c r="FN120" s="188">
        <v>0</v>
      </c>
      <c r="FO120" s="188"/>
      <c r="FP120" s="188"/>
      <c r="FQ120" s="188"/>
      <c r="FR120" s="188"/>
      <c r="FT120" s="198">
        <v>-520</v>
      </c>
      <c r="FU120" s="198"/>
      <c r="FV120" s="198"/>
      <c r="FW120" s="198"/>
      <c r="FY120" s="189">
        <v>40713</v>
      </c>
      <c r="FZ120" s="189"/>
      <c r="GB120" s="190" t="s">
        <v>672</v>
      </c>
      <c r="GC120" s="190"/>
      <c r="GD120" s="190"/>
      <c r="GE120" s="190"/>
      <c r="GK120" s="186" t="s">
        <v>673</v>
      </c>
      <c r="GL120" s="186"/>
      <c r="GM120" s="186"/>
      <c r="GN120" s="186"/>
      <c r="GR120" s="198">
        <v>-19366</v>
      </c>
      <c r="GS120" s="198"/>
      <c r="GU120" s="188">
        <v>0</v>
      </c>
      <c r="GV120" s="188"/>
      <c r="GW120" s="188"/>
      <c r="GX120" s="188">
        <v>0</v>
      </c>
      <c r="GY120" s="188"/>
      <c r="GZ120" s="188"/>
      <c r="HA120" s="188"/>
      <c r="HB120" s="188"/>
      <c r="HD120" s="198">
        <v>-19366</v>
      </c>
      <c r="HE120" s="198"/>
      <c r="HF120" s="198"/>
      <c r="HG120" s="198"/>
      <c r="HI120" s="189">
        <v>40720</v>
      </c>
      <c r="HJ120" s="189"/>
      <c r="HL120" s="190" t="s">
        <v>676</v>
      </c>
      <c r="HM120" s="190"/>
      <c r="HN120" s="190"/>
      <c r="HO120" s="190"/>
      <c r="HU120" s="186" t="s">
        <v>677</v>
      </c>
      <c r="HV120" s="186"/>
      <c r="HW120" s="186"/>
      <c r="HX120" s="186"/>
      <c r="IB120" s="198">
        <v>-346635.62</v>
      </c>
      <c r="IC120" s="198"/>
      <c r="IE120" s="188">
        <v>0</v>
      </c>
      <c r="IF120" s="188"/>
      <c r="IG120" s="188"/>
      <c r="IH120" s="188">
        <v>0</v>
      </c>
      <c r="II120" s="188"/>
      <c r="IJ120" s="188"/>
      <c r="IK120" s="188"/>
      <c r="IL120" s="188"/>
      <c r="IN120" s="198">
        <v>-346635.62</v>
      </c>
      <c r="IO120" s="198"/>
      <c r="IP120" s="198"/>
      <c r="IQ120" s="198"/>
    </row>
    <row r="121" spans="1:251" ht="10.15" hidden="1" customHeight="1">
      <c r="A121" s="189">
        <v>40683</v>
      </c>
      <c r="B121" s="189"/>
      <c r="D121" s="190" t="s">
        <v>634</v>
      </c>
      <c r="E121" s="190"/>
      <c r="F121" s="190"/>
      <c r="G121" s="190"/>
      <c r="M121" s="186" t="s">
        <v>635</v>
      </c>
      <c r="N121" s="186"/>
      <c r="O121" s="186"/>
      <c r="P121" s="186"/>
      <c r="T121" s="198">
        <v>0</v>
      </c>
      <c r="U121" s="198"/>
      <c r="W121" s="188">
        <v>241158.05</v>
      </c>
      <c r="X121" s="188"/>
      <c r="Y121" s="188"/>
      <c r="Z121" s="188">
        <v>1746361.54</v>
      </c>
      <c r="AA121" s="188"/>
      <c r="AB121" s="188"/>
      <c r="AC121" s="188"/>
      <c r="AD121" s="188"/>
      <c r="AF121" s="198">
        <v>-1505203.49</v>
      </c>
      <c r="AG121" s="198"/>
      <c r="AH121" s="198"/>
      <c r="AI121" s="198"/>
      <c r="AK121" s="189">
        <v>40685</v>
      </c>
      <c r="AL121" s="189"/>
      <c r="AN121" s="190" t="s">
        <v>638</v>
      </c>
      <c r="AO121" s="190"/>
      <c r="AP121" s="190"/>
      <c r="AQ121" s="190"/>
      <c r="AW121" s="186" t="s">
        <v>639</v>
      </c>
      <c r="AX121" s="186"/>
      <c r="AY121" s="186"/>
      <c r="AZ121" s="186"/>
      <c r="BD121" s="198">
        <v>-88336</v>
      </c>
      <c r="BE121" s="198"/>
      <c r="BG121" s="188">
        <v>0</v>
      </c>
      <c r="BH121" s="188"/>
      <c r="BI121" s="188"/>
      <c r="BJ121" s="188">
        <v>0</v>
      </c>
      <c r="BK121" s="188"/>
      <c r="BL121" s="188"/>
      <c r="BM121" s="188"/>
      <c r="BN121" s="188"/>
      <c r="BP121" s="198">
        <v>-88336</v>
      </c>
      <c r="BQ121" s="198"/>
      <c r="BR121" s="198"/>
      <c r="BS121" s="198"/>
      <c r="BU121" s="189">
        <v>40689</v>
      </c>
      <c r="BV121" s="189"/>
      <c r="BX121" s="190" t="s">
        <v>678</v>
      </c>
      <c r="BY121" s="190"/>
      <c r="BZ121" s="190"/>
      <c r="CA121" s="190"/>
      <c r="CG121" s="186" t="s">
        <v>679</v>
      </c>
      <c r="CH121" s="186"/>
      <c r="CI121" s="186"/>
      <c r="CJ121" s="186"/>
      <c r="CN121" s="198">
        <v>-3331.02</v>
      </c>
      <c r="CO121" s="198"/>
      <c r="CQ121" s="188">
        <v>3331.02</v>
      </c>
      <c r="CR121" s="188"/>
      <c r="CS121" s="188"/>
      <c r="CT121" s="188">
        <v>0</v>
      </c>
      <c r="CU121" s="188"/>
      <c r="CV121" s="188"/>
      <c r="CW121" s="188"/>
      <c r="CX121" s="188"/>
      <c r="CZ121" s="198">
        <v>0</v>
      </c>
      <c r="DA121" s="198"/>
      <c r="DB121" s="198"/>
      <c r="DC121" s="198"/>
      <c r="DE121" s="189">
        <v>40706</v>
      </c>
      <c r="DF121" s="189"/>
      <c r="DH121" s="190" t="s">
        <v>660</v>
      </c>
      <c r="DI121" s="190"/>
      <c r="DJ121" s="190"/>
      <c r="DK121" s="190"/>
      <c r="DQ121" s="186" t="s">
        <v>661</v>
      </c>
      <c r="DR121" s="186"/>
      <c r="DS121" s="186"/>
      <c r="DT121" s="186"/>
      <c r="DX121" s="198">
        <v>-9353.7999999999993</v>
      </c>
      <c r="DY121" s="198"/>
      <c r="EA121" s="188">
        <v>0</v>
      </c>
      <c r="EB121" s="188"/>
      <c r="EC121" s="188"/>
      <c r="ED121" s="188">
        <v>0</v>
      </c>
      <c r="EE121" s="188"/>
      <c r="EF121" s="188"/>
      <c r="EG121" s="188"/>
      <c r="EH121" s="188"/>
      <c r="EJ121" s="198">
        <v>-9353.7999999999993</v>
      </c>
      <c r="EK121" s="198"/>
      <c r="EL121" s="198"/>
      <c r="EM121" s="198"/>
      <c r="EO121" s="189">
        <v>40712</v>
      </c>
      <c r="EP121" s="189"/>
      <c r="ER121" s="190" t="s">
        <v>668</v>
      </c>
      <c r="ES121" s="190"/>
      <c r="ET121" s="190"/>
      <c r="EU121" s="190"/>
      <c r="FA121" s="186" t="s">
        <v>669</v>
      </c>
      <c r="FB121" s="186"/>
      <c r="FC121" s="186"/>
      <c r="FD121" s="186"/>
      <c r="FH121" s="198">
        <v>-2910</v>
      </c>
      <c r="FI121" s="198"/>
      <c r="FK121" s="188">
        <v>0</v>
      </c>
      <c r="FL121" s="188"/>
      <c r="FM121" s="188"/>
      <c r="FN121" s="188">
        <v>0</v>
      </c>
      <c r="FO121" s="188"/>
      <c r="FP121" s="188"/>
      <c r="FQ121" s="188"/>
      <c r="FR121" s="188"/>
      <c r="FT121" s="198">
        <v>-2910</v>
      </c>
      <c r="FU121" s="198"/>
      <c r="FV121" s="198"/>
      <c r="FW121" s="198"/>
      <c r="FY121" s="189">
        <v>40716</v>
      </c>
      <c r="FZ121" s="189"/>
      <c r="GB121" s="190" t="s">
        <v>674</v>
      </c>
      <c r="GC121" s="190"/>
      <c r="GD121" s="190"/>
      <c r="GE121" s="190"/>
      <c r="GK121" s="186" t="s">
        <v>675</v>
      </c>
      <c r="GL121" s="186"/>
      <c r="GM121" s="186"/>
      <c r="GN121" s="186"/>
      <c r="GR121" s="198">
        <v>-19200</v>
      </c>
      <c r="GS121" s="198"/>
      <c r="GU121" s="188">
        <v>0</v>
      </c>
      <c r="GV121" s="188"/>
      <c r="GW121" s="188"/>
      <c r="GX121" s="188">
        <v>0</v>
      </c>
      <c r="GY121" s="188"/>
      <c r="GZ121" s="188"/>
      <c r="HA121" s="188"/>
      <c r="HB121" s="188"/>
      <c r="HD121" s="198">
        <v>-19200</v>
      </c>
      <c r="HE121" s="198"/>
      <c r="HF121" s="198"/>
      <c r="HG121" s="198"/>
      <c r="HI121" s="189">
        <v>40722</v>
      </c>
      <c r="HJ121" s="189"/>
      <c r="HL121" s="190" t="s">
        <v>680</v>
      </c>
      <c r="HM121" s="190"/>
      <c r="HN121" s="190"/>
      <c r="HO121" s="190"/>
      <c r="HU121" s="186" t="s">
        <v>681</v>
      </c>
      <c r="HV121" s="186"/>
      <c r="HW121" s="186"/>
      <c r="HX121" s="186"/>
      <c r="IB121" s="198">
        <v>-1541</v>
      </c>
      <c r="IC121" s="198"/>
      <c r="IE121" s="188">
        <v>0</v>
      </c>
      <c r="IF121" s="188"/>
      <c r="IG121" s="188"/>
      <c r="IH121" s="188">
        <v>0</v>
      </c>
      <c r="II121" s="188"/>
      <c r="IJ121" s="188"/>
      <c r="IK121" s="188"/>
      <c r="IL121" s="188"/>
      <c r="IN121" s="198">
        <v>-1541</v>
      </c>
      <c r="IO121" s="198"/>
      <c r="IP121" s="198"/>
      <c r="IQ121" s="198"/>
    </row>
    <row r="122" spans="1:251" ht="10.15" hidden="1" customHeight="1">
      <c r="A122" s="189">
        <v>40684</v>
      </c>
      <c r="B122" s="189"/>
      <c r="D122" s="190" t="s">
        <v>642</v>
      </c>
      <c r="E122" s="190"/>
      <c r="F122" s="190"/>
      <c r="G122" s="190"/>
      <c r="M122" s="186" t="s">
        <v>643</v>
      </c>
      <c r="N122" s="186"/>
      <c r="O122" s="186"/>
      <c r="P122" s="186"/>
      <c r="T122" s="198">
        <v>0</v>
      </c>
      <c r="U122" s="198"/>
      <c r="W122" s="188">
        <v>69850.899999999994</v>
      </c>
      <c r="X122" s="188"/>
      <c r="Y122" s="188"/>
      <c r="Z122" s="188">
        <v>125880.82</v>
      </c>
      <c r="AA122" s="188"/>
      <c r="AB122" s="188"/>
      <c r="AC122" s="188"/>
      <c r="AD122" s="188"/>
      <c r="AF122" s="198">
        <v>-56029.919999999998</v>
      </c>
      <c r="AG122" s="198"/>
      <c r="AH122" s="198"/>
      <c r="AI122" s="198"/>
      <c r="AK122" s="189">
        <v>40686</v>
      </c>
      <c r="AL122" s="189"/>
      <c r="AN122" s="190" t="s">
        <v>682</v>
      </c>
      <c r="AO122" s="190"/>
      <c r="AP122" s="190"/>
      <c r="AQ122" s="190"/>
      <c r="AW122" s="186" t="s">
        <v>683</v>
      </c>
      <c r="AX122" s="186"/>
      <c r="AY122" s="186"/>
      <c r="AZ122" s="186"/>
      <c r="BD122" s="198">
        <v>-38059.17</v>
      </c>
      <c r="BE122" s="198"/>
      <c r="BG122" s="188">
        <v>38059.17</v>
      </c>
      <c r="BH122" s="188"/>
      <c r="BI122" s="188"/>
      <c r="BJ122" s="188">
        <v>0</v>
      </c>
      <c r="BK122" s="188"/>
      <c r="BL122" s="188"/>
      <c r="BM122" s="188"/>
      <c r="BN122" s="188"/>
      <c r="BP122" s="198">
        <v>0</v>
      </c>
      <c r="BQ122" s="198"/>
      <c r="BR122" s="198"/>
      <c r="BS122" s="198"/>
      <c r="BU122" s="189">
        <v>40690</v>
      </c>
      <c r="BV122" s="189"/>
      <c r="BX122" s="190" t="s">
        <v>646</v>
      </c>
      <c r="BY122" s="190"/>
      <c r="BZ122" s="190"/>
      <c r="CA122" s="190"/>
      <c r="CG122" s="186" t="s">
        <v>647</v>
      </c>
      <c r="CH122" s="186"/>
      <c r="CI122" s="186"/>
      <c r="CJ122" s="186"/>
      <c r="CN122" s="198">
        <v>-3425</v>
      </c>
      <c r="CO122" s="198"/>
      <c r="CQ122" s="188">
        <v>0</v>
      </c>
      <c r="CR122" s="188"/>
      <c r="CS122" s="188"/>
      <c r="CT122" s="188">
        <v>0</v>
      </c>
      <c r="CU122" s="188"/>
      <c r="CV122" s="188"/>
      <c r="CW122" s="188"/>
      <c r="CX122" s="188"/>
      <c r="CZ122" s="198">
        <v>-3425</v>
      </c>
      <c r="DA122" s="198"/>
      <c r="DB122" s="198"/>
      <c r="DC122" s="198"/>
      <c r="DE122" s="189">
        <v>40707</v>
      </c>
      <c r="DF122" s="189"/>
      <c r="DH122" s="190" t="s">
        <v>658</v>
      </c>
      <c r="DI122" s="190"/>
      <c r="DJ122" s="190"/>
      <c r="DK122" s="190"/>
      <c r="DQ122" s="186" t="s">
        <v>659</v>
      </c>
      <c r="DR122" s="186"/>
      <c r="DS122" s="186"/>
      <c r="DT122" s="186"/>
      <c r="DX122" s="198">
        <v>-5664</v>
      </c>
      <c r="DY122" s="198"/>
      <c r="EA122" s="188">
        <v>0</v>
      </c>
      <c r="EB122" s="188"/>
      <c r="EC122" s="188"/>
      <c r="ED122" s="188">
        <v>0</v>
      </c>
      <c r="EE122" s="188"/>
      <c r="EF122" s="188"/>
      <c r="EG122" s="188"/>
      <c r="EH122" s="188"/>
      <c r="EJ122" s="198">
        <v>-5664</v>
      </c>
      <c r="EK122" s="198"/>
      <c r="EL122" s="198"/>
      <c r="EM122" s="198"/>
      <c r="EO122" s="189">
        <v>40713</v>
      </c>
      <c r="EP122" s="189"/>
      <c r="ER122" s="190" t="s">
        <v>672</v>
      </c>
      <c r="ES122" s="190"/>
      <c r="ET122" s="190"/>
      <c r="EU122" s="190"/>
      <c r="FA122" s="186" t="s">
        <v>673</v>
      </c>
      <c r="FB122" s="186"/>
      <c r="FC122" s="186"/>
      <c r="FD122" s="186"/>
      <c r="FH122" s="198">
        <v>-19366</v>
      </c>
      <c r="FI122" s="198"/>
      <c r="FK122" s="188">
        <v>0</v>
      </c>
      <c r="FL122" s="188"/>
      <c r="FM122" s="188"/>
      <c r="FN122" s="188">
        <v>0</v>
      </c>
      <c r="FO122" s="188"/>
      <c r="FP122" s="188"/>
      <c r="FQ122" s="188"/>
      <c r="FR122" s="188"/>
      <c r="FT122" s="198">
        <v>-19366</v>
      </c>
      <c r="FU122" s="198"/>
      <c r="FV122" s="198"/>
      <c r="FW122" s="198"/>
      <c r="FY122" s="189">
        <v>40720</v>
      </c>
      <c r="FZ122" s="189"/>
      <c r="GB122" s="190" t="s">
        <v>676</v>
      </c>
      <c r="GC122" s="190"/>
      <c r="GD122" s="190"/>
      <c r="GE122" s="190"/>
      <c r="GK122" s="186" t="s">
        <v>677</v>
      </c>
      <c r="GL122" s="186"/>
      <c r="GM122" s="186"/>
      <c r="GN122" s="186"/>
      <c r="GR122" s="198">
        <v>-346635.62</v>
      </c>
      <c r="GS122" s="198"/>
      <c r="GU122" s="188">
        <v>0</v>
      </c>
      <c r="GV122" s="188"/>
      <c r="GW122" s="188"/>
      <c r="GX122" s="188">
        <v>0</v>
      </c>
      <c r="GY122" s="188"/>
      <c r="GZ122" s="188"/>
      <c r="HA122" s="188"/>
      <c r="HB122" s="188"/>
      <c r="HD122" s="198">
        <v>-346635.62</v>
      </c>
      <c r="HE122" s="198"/>
      <c r="HF122" s="198"/>
      <c r="HG122" s="198"/>
      <c r="HI122" s="189">
        <v>40730</v>
      </c>
      <c r="HJ122" s="189"/>
      <c r="HL122" s="190" t="s">
        <v>684</v>
      </c>
      <c r="HM122" s="190"/>
      <c r="HN122" s="190"/>
      <c r="HO122" s="190"/>
      <c r="HU122" s="186" t="s">
        <v>685</v>
      </c>
      <c r="HV122" s="186"/>
      <c r="HW122" s="186"/>
      <c r="HX122" s="186"/>
      <c r="IB122" s="198">
        <v>-12600</v>
      </c>
      <c r="IC122" s="198"/>
      <c r="IE122" s="188">
        <v>0</v>
      </c>
      <c r="IF122" s="188"/>
      <c r="IG122" s="188"/>
      <c r="IH122" s="188">
        <v>0</v>
      </c>
      <c r="II122" s="188"/>
      <c r="IJ122" s="188"/>
      <c r="IK122" s="188"/>
      <c r="IL122" s="188"/>
      <c r="IN122" s="198">
        <v>-12600</v>
      </c>
      <c r="IO122" s="198"/>
      <c r="IP122" s="198"/>
      <c r="IQ122" s="198"/>
    </row>
    <row r="123" spans="1:251" ht="10.15" hidden="1" customHeight="1">
      <c r="A123" s="189">
        <v>40685</v>
      </c>
      <c r="B123" s="189"/>
      <c r="D123" s="190" t="s">
        <v>638</v>
      </c>
      <c r="E123" s="190"/>
      <c r="F123" s="190"/>
      <c r="G123" s="190"/>
      <c r="M123" s="186" t="s">
        <v>639</v>
      </c>
      <c r="N123" s="186"/>
      <c r="O123" s="186"/>
      <c r="P123" s="186"/>
      <c r="T123" s="198">
        <v>0</v>
      </c>
      <c r="U123" s="198"/>
      <c r="W123" s="188">
        <v>0</v>
      </c>
      <c r="X123" s="188"/>
      <c r="Y123" s="188"/>
      <c r="Z123" s="188">
        <v>88336</v>
      </c>
      <c r="AA123" s="188"/>
      <c r="AB123" s="188"/>
      <c r="AC123" s="188"/>
      <c r="AD123" s="188"/>
      <c r="AF123" s="198">
        <v>-88336</v>
      </c>
      <c r="AG123" s="198"/>
      <c r="AH123" s="198"/>
      <c r="AI123" s="198"/>
      <c r="AK123" s="189">
        <v>40687</v>
      </c>
      <c r="AL123" s="189"/>
      <c r="AN123" s="190" t="s">
        <v>640</v>
      </c>
      <c r="AO123" s="190"/>
      <c r="AP123" s="190"/>
      <c r="AQ123" s="190"/>
      <c r="AW123" s="186" t="s">
        <v>641</v>
      </c>
      <c r="AX123" s="186"/>
      <c r="AY123" s="186"/>
      <c r="AZ123" s="186"/>
      <c r="BD123" s="198">
        <v>-900</v>
      </c>
      <c r="BE123" s="198"/>
      <c r="BG123" s="188">
        <v>0</v>
      </c>
      <c r="BH123" s="188"/>
      <c r="BI123" s="188"/>
      <c r="BJ123" s="188">
        <v>0</v>
      </c>
      <c r="BK123" s="188"/>
      <c r="BL123" s="188"/>
      <c r="BM123" s="188"/>
      <c r="BN123" s="188"/>
      <c r="BP123" s="198">
        <v>-900</v>
      </c>
      <c r="BQ123" s="198"/>
      <c r="BR123" s="198"/>
      <c r="BS123" s="198"/>
      <c r="BU123" s="189">
        <v>40693</v>
      </c>
      <c r="BV123" s="189"/>
      <c r="BX123" s="190" t="s">
        <v>648</v>
      </c>
      <c r="BY123" s="190"/>
      <c r="BZ123" s="190"/>
      <c r="CA123" s="190"/>
      <c r="CG123" s="186" t="s">
        <v>649</v>
      </c>
      <c r="CH123" s="186"/>
      <c r="CI123" s="186"/>
      <c r="CJ123" s="186"/>
      <c r="CN123" s="198">
        <v>-9729.2099999999991</v>
      </c>
      <c r="CO123" s="198"/>
      <c r="CQ123" s="188">
        <v>0</v>
      </c>
      <c r="CR123" s="188"/>
      <c r="CS123" s="188"/>
      <c r="CT123" s="188">
        <v>0</v>
      </c>
      <c r="CU123" s="188"/>
      <c r="CV123" s="188"/>
      <c r="CW123" s="188"/>
      <c r="CX123" s="188"/>
      <c r="CZ123" s="198">
        <v>-9729.2099999999991</v>
      </c>
      <c r="DA123" s="198"/>
      <c r="DB123" s="198"/>
      <c r="DC123" s="198"/>
      <c r="DE123" s="189">
        <v>40709</v>
      </c>
      <c r="DF123" s="189"/>
      <c r="DH123" s="190" t="s">
        <v>662</v>
      </c>
      <c r="DI123" s="190"/>
      <c r="DJ123" s="190"/>
      <c r="DK123" s="190"/>
      <c r="DQ123" s="186" t="s">
        <v>663</v>
      </c>
      <c r="DR123" s="186"/>
      <c r="DS123" s="186"/>
      <c r="DT123" s="186"/>
      <c r="DX123" s="198">
        <v>-520</v>
      </c>
      <c r="DY123" s="198"/>
      <c r="EA123" s="188">
        <v>0</v>
      </c>
      <c r="EB123" s="188"/>
      <c r="EC123" s="188"/>
      <c r="ED123" s="188">
        <v>0</v>
      </c>
      <c r="EE123" s="188"/>
      <c r="EF123" s="188"/>
      <c r="EG123" s="188"/>
      <c r="EH123" s="188"/>
      <c r="EJ123" s="198">
        <v>-520</v>
      </c>
      <c r="EK123" s="198"/>
      <c r="EL123" s="198"/>
      <c r="EM123" s="198"/>
      <c r="EO123" s="189">
        <v>40716</v>
      </c>
      <c r="EP123" s="189"/>
      <c r="ER123" s="190" t="s">
        <v>674</v>
      </c>
      <c r="ES123" s="190"/>
      <c r="ET123" s="190"/>
      <c r="EU123" s="190"/>
      <c r="FA123" s="186" t="s">
        <v>675</v>
      </c>
      <c r="FB123" s="186"/>
      <c r="FC123" s="186"/>
      <c r="FD123" s="186"/>
      <c r="FH123" s="198">
        <v>-19200</v>
      </c>
      <c r="FI123" s="198"/>
      <c r="FK123" s="188">
        <v>0</v>
      </c>
      <c r="FL123" s="188"/>
      <c r="FM123" s="188"/>
      <c r="FN123" s="188">
        <v>0</v>
      </c>
      <c r="FO123" s="188"/>
      <c r="FP123" s="188"/>
      <c r="FQ123" s="188"/>
      <c r="FR123" s="188"/>
      <c r="FT123" s="198">
        <v>-19200</v>
      </c>
      <c r="FU123" s="198"/>
      <c r="FV123" s="198"/>
      <c r="FW123" s="198"/>
      <c r="FY123" s="189">
        <v>40722</v>
      </c>
      <c r="FZ123" s="189"/>
      <c r="GB123" s="190" t="s">
        <v>680</v>
      </c>
      <c r="GC123" s="190"/>
      <c r="GD123" s="190"/>
      <c r="GE123" s="190"/>
      <c r="GK123" s="186" t="s">
        <v>681</v>
      </c>
      <c r="GL123" s="186"/>
      <c r="GM123" s="186"/>
      <c r="GN123" s="186"/>
      <c r="GR123" s="198">
        <v>-1541</v>
      </c>
      <c r="GS123" s="198"/>
      <c r="GU123" s="188">
        <v>0</v>
      </c>
      <c r="GV123" s="188"/>
      <c r="GW123" s="188"/>
      <c r="GX123" s="188">
        <v>0</v>
      </c>
      <c r="GY123" s="188"/>
      <c r="GZ123" s="188"/>
      <c r="HA123" s="188"/>
      <c r="HB123" s="188"/>
      <c r="HD123" s="198">
        <v>-1541</v>
      </c>
      <c r="HE123" s="198"/>
      <c r="HF123" s="198"/>
      <c r="HG123" s="198"/>
      <c r="HI123" s="189">
        <v>40733</v>
      </c>
      <c r="HJ123" s="189"/>
      <c r="HL123" s="190" t="s">
        <v>686</v>
      </c>
      <c r="HM123" s="190"/>
      <c r="HN123" s="190"/>
      <c r="HO123" s="190"/>
      <c r="HU123" s="186" t="s">
        <v>687</v>
      </c>
      <c r="HV123" s="186"/>
      <c r="HW123" s="186"/>
      <c r="HX123" s="186"/>
      <c r="IB123" s="198">
        <v>-900</v>
      </c>
      <c r="IC123" s="198"/>
      <c r="IE123" s="188">
        <v>0</v>
      </c>
      <c r="IF123" s="188"/>
      <c r="IG123" s="188"/>
      <c r="IH123" s="188">
        <v>0</v>
      </c>
      <c r="II123" s="188"/>
      <c r="IJ123" s="188"/>
      <c r="IK123" s="188"/>
      <c r="IL123" s="188"/>
      <c r="IN123" s="198">
        <v>-900</v>
      </c>
      <c r="IO123" s="198"/>
      <c r="IP123" s="198"/>
      <c r="IQ123" s="198"/>
    </row>
    <row r="124" spans="1:251" ht="10.15" hidden="1" customHeight="1">
      <c r="A124" s="189">
        <v>40686</v>
      </c>
      <c r="B124" s="189"/>
      <c r="D124" s="190" t="s">
        <v>682</v>
      </c>
      <c r="E124" s="190"/>
      <c r="F124" s="190"/>
      <c r="G124" s="190"/>
      <c r="M124" s="186" t="s">
        <v>683</v>
      </c>
      <c r="N124" s="186"/>
      <c r="O124" s="186"/>
      <c r="P124" s="186"/>
      <c r="T124" s="198">
        <v>0</v>
      </c>
      <c r="U124" s="198"/>
      <c r="W124" s="188">
        <v>21525.29</v>
      </c>
      <c r="X124" s="188"/>
      <c r="Y124" s="188"/>
      <c r="Z124" s="188">
        <v>59584.46</v>
      </c>
      <c r="AA124" s="188"/>
      <c r="AB124" s="188"/>
      <c r="AC124" s="188"/>
      <c r="AD124" s="188"/>
      <c r="AF124" s="198">
        <v>-38059.17</v>
      </c>
      <c r="AG124" s="198"/>
      <c r="AH124" s="198"/>
      <c r="AI124" s="198"/>
      <c r="AK124" s="189">
        <v>40688</v>
      </c>
      <c r="AL124" s="189"/>
      <c r="AN124" s="190" t="s">
        <v>644</v>
      </c>
      <c r="AO124" s="190"/>
      <c r="AP124" s="190"/>
      <c r="AQ124" s="190"/>
      <c r="AW124" s="186" t="s">
        <v>645</v>
      </c>
      <c r="AX124" s="186"/>
      <c r="AY124" s="186"/>
      <c r="AZ124" s="186"/>
      <c r="BD124" s="198">
        <v>-980</v>
      </c>
      <c r="BE124" s="198"/>
      <c r="BG124" s="188">
        <v>0</v>
      </c>
      <c r="BH124" s="188"/>
      <c r="BI124" s="188"/>
      <c r="BJ124" s="188">
        <v>0</v>
      </c>
      <c r="BK124" s="188"/>
      <c r="BL124" s="188"/>
      <c r="BM124" s="188"/>
      <c r="BN124" s="188"/>
      <c r="BP124" s="198">
        <v>-980</v>
      </c>
      <c r="BQ124" s="198"/>
      <c r="BR124" s="198"/>
      <c r="BS124" s="198"/>
      <c r="BU124" s="189">
        <v>40694</v>
      </c>
      <c r="BV124" s="189"/>
      <c r="BX124" s="190" t="s">
        <v>688</v>
      </c>
      <c r="BY124" s="190"/>
      <c r="BZ124" s="190"/>
      <c r="CA124" s="190"/>
      <c r="CG124" s="186" t="s">
        <v>503</v>
      </c>
      <c r="CH124" s="186"/>
      <c r="CI124" s="186"/>
      <c r="CJ124" s="186"/>
      <c r="CN124" s="198">
        <v>-16831.63</v>
      </c>
      <c r="CO124" s="198"/>
      <c r="CQ124" s="188">
        <v>16831.63</v>
      </c>
      <c r="CR124" s="188"/>
      <c r="CS124" s="188"/>
      <c r="CT124" s="188">
        <v>0</v>
      </c>
      <c r="CU124" s="188"/>
      <c r="CV124" s="188"/>
      <c r="CW124" s="188"/>
      <c r="CX124" s="188"/>
      <c r="CZ124" s="198">
        <v>0</v>
      </c>
      <c r="DA124" s="198"/>
      <c r="DB124" s="198"/>
      <c r="DC124" s="198"/>
      <c r="DE124" s="189">
        <v>40712</v>
      </c>
      <c r="DF124" s="189"/>
      <c r="DH124" s="190" t="s">
        <v>668</v>
      </c>
      <c r="DI124" s="190"/>
      <c r="DJ124" s="190"/>
      <c r="DK124" s="190"/>
      <c r="DQ124" s="186" t="s">
        <v>669</v>
      </c>
      <c r="DR124" s="186"/>
      <c r="DS124" s="186"/>
      <c r="DT124" s="186"/>
      <c r="DX124" s="198">
        <v>-2910</v>
      </c>
      <c r="DY124" s="198"/>
      <c r="EA124" s="188">
        <v>0</v>
      </c>
      <c r="EB124" s="188"/>
      <c r="EC124" s="188"/>
      <c r="ED124" s="188">
        <v>0</v>
      </c>
      <c r="EE124" s="188"/>
      <c r="EF124" s="188"/>
      <c r="EG124" s="188"/>
      <c r="EH124" s="188"/>
      <c r="EJ124" s="198">
        <v>-2910</v>
      </c>
      <c r="EK124" s="198"/>
      <c r="EL124" s="198"/>
      <c r="EM124" s="198"/>
      <c r="EO124" s="189">
        <v>40720</v>
      </c>
      <c r="EP124" s="189"/>
      <c r="ER124" s="190" t="s">
        <v>676</v>
      </c>
      <c r="ES124" s="190"/>
      <c r="ET124" s="190"/>
      <c r="EU124" s="190"/>
      <c r="FA124" s="186" t="s">
        <v>677</v>
      </c>
      <c r="FB124" s="186"/>
      <c r="FC124" s="186"/>
      <c r="FD124" s="186"/>
      <c r="FH124" s="198">
        <v>-346635.62</v>
      </c>
      <c r="FI124" s="198"/>
      <c r="FK124" s="188">
        <v>0</v>
      </c>
      <c r="FL124" s="188"/>
      <c r="FM124" s="188"/>
      <c r="FN124" s="188">
        <v>0</v>
      </c>
      <c r="FO124" s="188"/>
      <c r="FP124" s="188"/>
      <c r="FQ124" s="188"/>
      <c r="FR124" s="188"/>
      <c r="FT124" s="198">
        <v>-346635.62</v>
      </c>
      <c r="FU124" s="198"/>
      <c r="FV124" s="198"/>
      <c r="FW124" s="198"/>
      <c r="FY124" s="189">
        <v>40730</v>
      </c>
      <c r="FZ124" s="189"/>
      <c r="GB124" s="190" t="s">
        <v>684</v>
      </c>
      <c r="GC124" s="190"/>
      <c r="GD124" s="190"/>
      <c r="GE124" s="190"/>
      <c r="GK124" s="186" t="s">
        <v>685</v>
      </c>
      <c r="GL124" s="186"/>
      <c r="GM124" s="186"/>
      <c r="GN124" s="186"/>
      <c r="GR124" s="198">
        <v>-12600</v>
      </c>
      <c r="GS124" s="198"/>
      <c r="GU124" s="188">
        <v>0</v>
      </c>
      <c r="GV124" s="188"/>
      <c r="GW124" s="188"/>
      <c r="GX124" s="188">
        <v>0</v>
      </c>
      <c r="GY124" s="188"/>
      <c r="GZ124" s="188"/>
      <c r="HA124" s="188"/>
      <c r="HB124" s="188"/>
      <c r="HD124" s="198">
        <v>-12600</v>
      </c>
      <c r="HE124" s="198"/>
      <c r="HF124" s="198"/>
      <c r="HG124" s="198"/>
      <c r="HI124" s="189">
        <v>40741</v>
      </c>
      <c r="HJ124" s="189"/>
      <c r="HL124" s="190" t="s">
        <v>689</v>
      </c>
      <c r="HM124" s="190"/>
      <c r="HN124" s="190"/>
      <c r="HO124" s="190"/>
      <c r="HU124" s="186" t="s">
        <v>690</v>
      </c>
      <c r="HV124" s="186"/>
      <c r="HW124" s="186"/>
      <c r="HX124" s="186"/>
      <c r="IB124" s="198">
        <v>-1427</v>
      </c>
      <c r="IC124" s="198"/>
      <c r="IE124" s="188">
        <v>0</v>
      </c>
      <c r="IF124" s="188"/>
      <c r="IG124" s="188"/>
      <c r="IH124" s="188">
        <v>0</v>
      </c>
      <c r="II124" s="188"/>
      <c r="IJ124" s="188"/>
      <c r="IK124" s="188"/>
      <c r="IL124" s="188"/>
      <c r="IN124" s="198">
        <v>-1427</v>
      </c>
      <c r="IO124" s="198"/>
      <c r="IP124" s="198"/>
      <c r="IQ124" s="198"/>
    </row>
    <row r="125" spans="1:251" ht="10.15" hidden="1" customHeight="1">
      <c r="A125" s="189">
        <v>40687</v>
      </c>
      <c r="B125" s="189"/>
      <c r="D125" s="190" t="s">
        <v>640</v>
      </c>
      <c r="E125" s="190"/>
      <c r="F125" s="190"/>
      <c r="G125" s="190"/>
      <c r="M125" s="186" t="s">
        <v>641</v>
      </c>
      <c r="N125" s="186"/>
      <c r="O125" s="186"/>
      <c r="P125" s="186"/>
      <c r="T125" s="198">
        <v>0</v>
      </c>
      <c r="U125" s="198"/>
      <c r="W125" s="188">
        <v>0</v>
      </c>
      <c r="X125" s="188"/>
      <c r="Y125" s="188"/>
      <c r="Z125" s="188">
        <v>900</v>
      </c>
      <c r="AA125" s="188"/>
      <c r="AB125" s="188"/>
      <c r="AC125" s="188"/>
      <c r="AD125" s="188"/>
      <c r="AF125" s="198">
        <v>-900</v>
      </c>
      <c r="AG125" s="198"/>
      <c r="AH125" s="198"/>
      <c r="AI125" s="198"/>
      <c r="AK125" s="189">
        <v>40689</v>
      </c>
      <c r="AL125" s="189"/>
      <c r="AN125" s="190" t="s">
        <v>678</v>
      </c>
      <c r="AO125" s="190"/>
      <c r="AP125" s="190"/>
      <c r="AQ125" s="190"/>
      <c r="AW125" s="186" t="s">
        <v>679</v>
      </c>
      <c r="AX125" s="186"/>
      <c r="AY125" s="186"/>
      <c r="AZ125" s="186"/>
      <c r="BD125" s="198">
        <v>-3331.02</v>
      </c>
      <c r="BE125" s="198"/>
      <c r="BG125" s="188">
        <v>0</v>
      </c>
      <c r="BH125" s="188"/>
      <c r="BI125" s="188"/>
      <c r="BJ125" s="188">
        <v>0</v>
      </c>
      <c r="BK125" s="188"/>
      <c r="BL125" s="188"/>
      <c r="BM125" s="188"/>
      <c r="BN125" s="188"/>
      <c r="BP125" s="198">
        <v>-3331.02</v>
      </c>
      <c r="BQ125" s="198"/>
      <c r="BR125" s="198"/>
      <c r="BS125" s="198"/>
      <c r="BU125" s="189">
        <v>40695</v>
      </c>
      <c r="BV125" s="189"/>
      <c r="BX125" s="190" t="s">
        <v>691</v>
      </c>
      <c r="BY125" s="190"/>
      <c r="BZ125" s="190"/>
      <c r="CA125" s="190"/>
      <c r="CG125" s="186" t="s">
        <v>251</v>
      </c>
      <c r="CH125" s="186"/>
      <c r="CI125" s="186"/>
      <c r="CJ125" s="186"/>
      <c r="CN125" s="198">
        <v>-25800</v>
      </c>
      <c r="CO125" s="198"/>
      <c r="CQ125" s="188">
        <v>25800</v>
      </c>
      <c r="CR125" s="188"/>
      <c r="CS125" s="188"/>
      <c r="CT125" s="188">
        <v>0</v>
      </c>
      <c r="CU125" s="188"/>
      <c r="CV125" s="188"/>
      <c r="CW125" s="188"/>
      <c r="CX125" s="188"/>
      <c r="CZ125" s="198">
        <v>0</v>
      </c>
      <c r="DA125" s="198"/>
      <c r="DB125" s="198"/>
      <c r="DC125" s="198"/>
      <c r="DE125" s="189">
        <v>40713</v>
      </c>
      <c r="DF125" s="189"/>
      <c r="DH125" s="190" t="s">
        <v>672</v>
      </c>
      <c r="DI125" s="190"/>
      <c r="DJ125" s="190"/>
      <c r="DK125" s="190"/>
      <c r="DQ125" s="186" t="s">
        <v>673</v>
      </c>
      <c r="DR125" s="186"/>
      <c r="DS125" s="186"/>
      <c r="DT125" s="186"/>
      <c r="DX125" s="198">
        <v>-19366</v>
      </c>
      <c r="DY125" s="198"/>
      <c r="EA125" s="188">
        <v>0</v>
      </c>
      <c r="EB125" s="188"/>
      <c r="EC125" s="188"/>
      <c r="ED125" s="188">
        <v>0</v>
      </c>
      <c r="EE125" s="188"/>
      <c r="EF125" s="188"/>
      <c r="EG125" s="188"/>
      <c r="EH125" s="188"/>
      <c r="EJ125" s="198">
        <v>-19366</v>
      </c>
      <c r="EK125" s="198"/>
      <c r="EL125" s="198"/>
      <c r="EM125" s="198"/>
      <c r="EO125" s="189">
        <v>40722</v>
      </c>
      <c r="EP125" s="189"/>
      <c r="ER125" s="190" t="s">
        <v>680</v>
      </c>
      <c r="ES125" s="190"/>
      <c r="ET125" s="190"/>
      <c r="EU125" s="190"/>
      <c r="FA125" s="186" t="s">
        <v>681</v>
      </c>
      <c r="FB125" s="186"/>
      <c r="FC125" s="186"/>
      <c r="FD125" s="186"/>
      <c r="FH125" s="198">
        <v>-6770</v>
      </c>
      <c r="FI125" s="198"/>
      <c r="FK125" s="188">
        <v>5229</v>
      </c>
      <c r="FL125" s="188"/>
      <c r="FM125" s="188"/>
      <c r="FN125" s="188">
        <v>0</v>
      </c>
      <c r="FO125" s="188"/>
      <c r="FP125" s="188"/>
      <c r="FQ125" s="188"/>
      <c r="FR125" s="188"/>
      <c r="FT125" s="198">
        <v>-1541</v>
      </c>
      <c r="FU125" s="198"/>
      <c r="FV125" s="198"/>
      <c r="FW125" s="198"/>
      <c r="FY125" s="189">
        <v>40733</v>
      </c>
      <c r="FZ125" s="189"/>
      <c r="GB125" s="190" t="s">
        <v>686</v>
      </c>
      <c r="GC125" s="190"/>
      <c r="GD125" s="190"/>
      <c r="GE125" s="190"/>
      <c r="GK125" s="186" t="s">
        <v>687</v>
      </c>
      <c r="GL125" s="186"/>
      <c r="GM125" s="186"/>
      <c r="GN125" s="186"/>
      <c r="GR125" s="198">
        <v>-900</v>
      </c>
      <c r="GS125" s="198"/>
      <c r="GU125" s="188">
        <v>0</v>
      </c>
      <c r="GV125" s="188"/>
      <c r="GW125" s="188"/>
      <c r="GX125" s="188">
        <v>0</v>
      </c>
      <c r="GY125" s="188"/>
      <c r="GZ125" s="188"/>
      <c r="HA125" s="188"/>
      <c r="HB125" s="188"/>
      <c r="HD125" s="198">
        <v>-900</v>
      </c>
      <c r="HE125" s="198"/>
      <c r="HF125" s="198"/>
      <c r="HG125" s="198"/>
      <c r="HI125" s="189">
        <v>40746</v>
      </c>
      <c r="HJ125" s="189"/>
      <c r="HL125" s="190" t="s">
        <v>692</v>
      </c>
      <c r="HM125" s="190"/>
      <c r="HN125" s="190"/>
      <c r="HO125" s="190"/>
      <c r="HU125" s="186" t="s">
        <v>693</v>
      </c>
      <c r="HV125" s="186"/>
      <c r="HW125" s="186"/>
      <c r="HX125" s="186"/>
      <c r="IB125" s="198">
        <v>-2996.7</v>
      </c>
      <c r="IC125" s="198"/>
      <c r="IE125" s="188">
        <v>0</v>
      </c>
      <c r="IF125" s="188"/>
      <c r="IG125" s="188"/>
      <c r="IH125" s="188">
        <v>0</v>
      </c>
      <c r="II125" s="188"/>
      <c r="IJ125" s="188"/>
      <c r="IK125" s="188"/>
      <c r="IL125" s="188"/>
      <c r="IN125" s="198">
        <v>-2996.7</v>
      </c>
      <c r="IO125" s="198"/>
      <c r="IP125" s="198"/>
      <c r="IQ125" s="198"/>
    </row>
    <row r="126" spans="1:251" ht="10.15" hidden="1" customHeight="1">
      <c r="A126" s="189">
        <v>40688</v>
      </c>
      <c r="B126" s="189"/>
      <c r="D126" s="190" t="s">
        <v>644</v>
      </c>
      <c r="E126" s="190"/>
      <c r="F126" s="190"/>
      <c r="G126" s="190"/>
      <c r="M126" s="186" t="s">
        <v>645</v>
      </c>
      <c r="N126" s="186"/>
      <c r="O126" s="186"/>
      <c r="P126" s="186"/>
      <c r="T126" s="198">
        <v>0</v>
      </c>
      <c r="U126" s="198"/>
      <c r="W126" s="188">
        <v>0</v>
      </c>
      <c r="X126" s="188"/>
      <c r="Y126" s="188"/>
      <c r="Z126" s="188">
        <v>980</v>
      </c>
      <c r="AA126" s="188"/>
      <c r="AB126" s="188"/>
      <c r="AC126" s="188"/>
      <c r="AD126" s="188"/>
      <c r="AF126" s="198">
        <v>-980</v>
      </c>
      <c r="AG126" s="198"/>
      <c r="AH126" s="198"/>
      <c r="AI126" s="198"/>
      <c r="AK126" s="189">
        <v>40690</v>
      </c>
      <c r="AL126" s="189"/>
      <c r="AN126" s="190" t="s">
        <v>646</v>
      </c>
      <c r="AO126" s="190"/>
      <c r="AP126" s="190"/>
      <c r="AQ126" s="190"/>
      <c r="AW126" s="186" t="s">
        <v>647</v>
      </c>
      <c r="AX126" s="186"/>
      <c r="AY126" s="186"/>
      <c r="AZ126" s="186"/>
      <c r="BD126" s="198">
        <v>-3425</v>
      </c>
      <c r="BE126" s="198"/>
      <c r="BG126" s="188">
        <v>0</v>
      </c>
      <c r="BH126" s="188"/>
      <c r="BI126" s="188"/>
      <c r="BJ126" s="188">
        <v>0</v>
      </c>
      <c r="BK126" s="188"/>
      <c r="BL126" s="188"/>
      <c r="BM126" s="188"/>
      <c r="BN126" s="188"/>
      <c r="BP126" s="198">
        <v>-3425</v>
      </c>
      <c r="BQ126" s="198"/>
      <c r="BR126" s="198"/>
      <c r="BS126" s="198"/>
      <c r="BU126" s="189">
        <v>40696</v>
      </c>
      <c r="BV126" s="189"/>
      <c r="BX126" s="190" t="s">
        <v>652</v>
      </c>
      <c r="BY126" s="190"/>
      <c r="BZ126" s="190"/>
      <c r="CA126" s="190"/>
      <c r="CG126" s="186" t="s">
        <v>653</v>
      </c>
      <c r="CH126" s="186"/>
      <c r="CI126" s="186"/>
      <c r="CJ126" s="186"/>
      <c r="CN126" s="198">
        <v>-1256</v>
      </c>
      <c r="CO126" s="198"/>
      <c r="CQ126" s="188">
        <v>0</v>
      </c>
      <c r="CR126" s="188"/>
      <c r="CS126" s="188"/>
      <c r="CT126" s="188">
        <v>0</v>
      </c>
      <c r="CU126" s="188"/>
      <c r="CV126" s="188"/>
      <c r="CW126" s="188"/>
      <c r="CX126" s="188"/>
      <c r="CZ126" s="198">
        <v>-1256</v>
      </c>
      <c r="DA126" s="198"/>
      <c r="DB126" s="198"/>
      <c r="DC126" s="198"/>
      <c r="DE126" s="189">
        <v>40714</v>
      </c>
      <c r="DF126" s="189"/>
      <c r="DH126" s="190" t="s">
        <v>694</v>
      </c>
      <c r="DI126" s="190"/>
      <c r="DJ126" s="190"/>
      <c r="DK126" s="190"/>
      <c r="DQ126" s="186" t="s">
        <v>695</v>
      </c>
      <c r="DR126" s="186"/>
      <c r="DS126" s="186"/>
      <c r="DT126" s="186"/>
      <c r="DX126" s="198">
        <v>-28609.79</v>
      </c>
      <c r="DY126" s="198"/>
      <c r="EA126" s="188">
        <v>28609.79</v>
      </c>
      <c r="EB126" s="188"/>
      <c r="EC126" s="188"/>
      <c r="ED126" s="188">
        <v>0</v>
      </c>
      <c r="EE126" s="188"/>
      <c r="EF126" s="188"/>
      <c r="EG126" s="188"/>
      <c r="EH126" s="188"/>
      <c r="EJ126" s="198">
        <v>0</v>
      </c>
      <c r="EK126" s="198"/>
      <c r="EL126" s="198"/>
      <c r="EM126" s="198"/>
      <c r="EO126" s="189">
        <v>40730</v>
      </c>
      <c r="EP126" s="189"/>
      <c r="ER126" s="190" t="s">
        <v>684</v>
      </c>
      <c r="ES126" s="190"/>
      <c r="ET126" s="190"/>
      <c r="EU126" s="190"/>
      <c r="FA126" s="186" t="s">
        <v>685</v>
      </c>
      <c r="FB126" s="186"/>
      <c r="FC126" s="186"/>
      <c r="FD126" s="186"/>
      <c r="FH126" s="198">
        <v>-12600</v>
      </c>
      <c r="FI126" s="198"/>
      <c r="FK126" s="188">
        <v>0</v>
      </c>
      <c r="FL126" s="188"/>
      <c r="FM126" s="188"/>
      <c r="FN126" s="188">
        <v>0</v>
      </c>
      <c r="FO126" s="188"/>
      <c r="FP126" s="188"/>
      <c r="FQ126" s="188"/>
      <c r="FR126" s="188"/>
      <c r="FT126" s="198">
        <v>-12600</v>
      </c>
      <c r="FU126" s="198"/>
      <c r="FV126" s="198"/>
      <c r="FW126" s="198"/>
      <c r="FY126" s="189">
        <v>40741</v>
      </c>
      <c r="FZ126" s="189"/>
      <c r="GB126" s="190" t="s">
        <v>689</v>
      </c>
      <c r="GC126" s="190"/>
      <c r="GD126" s="190"/>
      <c r="GE126" s="190"/>
      <c r="GK126" s="186" t="s">
        <v>690</v>
      </c>
      <c r="GL126" s="186"/>
      <c r="GM126" s="186"/>
      <c r="GN126" s="186"/>
      <c r="GR126" s="198">
        <v>-1427</v>
      </c>
      <c r="GS126" s="198"/>
      <c r="GU126" s="188">
        <v>0</v>
      </c>
      <c r="GV126" s="188"/>
      <c r="GW126" s="188"/>
      <c r="GX126" s="188">
        <v>0</v>
      </c>
      <c r="GY126" s="188"/>
      <c r="GZ126" s="188"/>
      <c r="HA126" s="188"/>
      <c r="HB126" s="188"/>
      <c r="HD126" s="198">
        <v>-1427</v>
      </c>
      <c r="HE126" s="198"/>
      <c r="HF126" s="198"/>
      <c r="HG126" s="198"/>
      <c r="HI126" s="189">
        <v>40749</v>
      </c>
      <c r="HJ126" s="189"/>
      <c r="HL126" s="190" t="s">
        <v>696</v>
      </c>
      <c r="HM126" s="190"/>
      <c r="HN126" s="190"/>
      <c r="HO126" s="190"/>
      <c r="HU126" s="186" t="s">
        <v>697</v>
      </c>
      <c r="HV126" s="186"/>
      <c r="HW126" s="186"/>
      <c r="HX126" s="186"/>
      <c r="IB126" s="198">
        <v>-889.71</v>
      </c>
      <c r="IC126" s="198"/>
      <c r="IE126" s="188">
        <v>0</v>
      </c>
      <c r="IF126" s="188"/>
      <c r="IG126" s="188"/>
      <c r="IH126" s="188">
        <v>0</v>
      </c>
      <c r="II126" s="188"/>
      <c r="IJ126" s="188"/>
      <c r="IK126" s="188"/>
      <c r="IL126" s="188"/>
      <c r="IN126" s="198">
        <v>-889.71</v>
      </c>
      <c r="IO126" s="198"/>
      <c r="IP126" s="198"/>
      <c r="IQ126" s="198"/>
    </row>
    <row r="127" spans="1:251" ht="10.15" hidden="1" customHeight="1">
      <c r="A127" s="189">
        <v>40689</v>
      </c>
      <c r="B127" s="189"/>
      <c r="D127" s="190" t="s">
        <v>678</v>
      </c>
      <c r="E127" s="190"/>
      <c r="F127" s="190"/>
      <c r="G127" s="190"/>
      <c r="M127" s="186" t="s">
        <v>679</v>
      </c>
      <c r="N127" s="186"/>
      <c r="O127" s="186"/>
      <c r="P127" s="186"/>
      <c r="T127" s="198">
        <v>0</v>
      </c>
      <c r="U127" s="198"/>
      <c r="W127" s="188">
        <v>5192.04</v>
      </c>
      <c r="X127" s="188"/>
      <c r="Y127" s="188"/>
      <c r="Z127" s="188">
        <v>8523.06</v>
      </c>
      <c r="AA127" s="188"/>
      <c r="AB127" s="188"/>
      <c r="AC127" s="188"/>
      <c r="AD127" s="188"/>
      <c r="AF127" s="198">
        <v>-3331.02</v>
      </c>
      <c r="AG127" s="198"/>
      <c r="AH127" s="198"/>
      <c r="AI127" s="198"/>
      <c r="AK127" s="189">
        <v>40693</v>
      </c>
      <c r="AL127" s="189"/>
      <c r="AN127" s="190" t="s">
        <v>648</v>
      </c>
      <c r="AO127" s="190"/>
      <c r="AP127" s="190"/>
      <c r="AQ127" s="190"/>
      <c r="AW127" s="186" t="s">
        <v>649</v>
      </c>
      <c r="AX127" s="186"/>
      <c r="AY127" s="186"/>
      <c r="AZ127" s="186"/>
      <c r="BD127" s="198">
        <v>-467502.85</v>
      </c>
      <c r="BE127" s="198"/>
      <c r="BG127" s="188">
        <v>457773.64</v>
      </c>
      <c r="BH127" s="188"/>
      <c r="BI127" s="188"/>
      <c r="BJ127" s="188">
        <v>0</v>
      </c>
      <c r="BK127" s="188"/>
      <c r="BL127" s="188"/>
      <c r="BM127" s="188"/>
      <c r="BN127" s="188"/>
      <c r="BP127" s="198">
        <v>-9729.2099999999991</v>
      </c>
      <c r="BQ127" s="198"/>
      <c r="BR127" s="198"/>
      <c r="BS127" s="198"/>
      <c r="BU127" s="189">
        <v>40699</v>
      </c>
      <c r="BV127" s="189"/>
      <c r="BX127" s="190" t="s">
        <v>654</v>
      </c>
      <c r="BY127" s="190"/>
      <c r="BZ127" s="190"/>
      <c r="CA127" s="190"/>
      <c r="CG127" s="186" t="s">
        <v>655</v>
      </c>
      <c r="CH127" s="186"/>
      <c r="CI127" s="186"/>
      <c r="CJ127" s="186"/>
      <c r="CN127" s="198">
        <v>-15748.92</v>
      </c>
      <c r="CO127" s="198"/>
      <c r="CQ127" s="188">
        <v>0</v>
      </c>
      <c r="CR127" s="188"/>
      <c r="CS127" s="188"/>
      <c r="CT127" s="188">
        <v>0</v>
      </c>
      <c r="CU127" s="188"/>
      <c r="CV127" s="188"/>
      <c r="CW127" s="188"/>
      <c r="CX127" s="188"/>
      <c r="CZ127" s="198">
        <v>-15748.92</v>
      </c>
      <c r="DA127" s="198"/>
      <c r="DB127" s="198"/>
      <c r="DC127" s="198"/>
      <c r="DE127" s="189">
        <v>40716</v>
      </c>
      <c r="DF127" s="189"/>
      <c r="DH127" s="190" t="s">
        <v>674</v>
      </c>
      <c r="DI127" s="190"/>
      <c r="DJ127" s="190"/>
      <c r="DK127" s="190"/>
      <c r="DQ127" s="186" t="s">
        <v>675</v>
      </c>
      <c r="DR127" s="186"/>
      <c r="DS127" s="186"/>
      <c r="DT127" s="186"/>
      <c r="DX127" s="198">
        <v>-19200</v>
      </c>
      <c r="DY127" s="198"/>
      <c r="EA127" s="188">
        <v>0</v>
      </c>
      <c r="EB127" s="188"/>
      <c r="EC127" s="188"/>
      <c r="ED127" s="188">
        <v>0</v>
      </c>
      <c r="EE127" s="188"/>
      <c r="EF127" s="188"/>
      <c r="EG127" s="188"/>
      <c r="EH127" s="188"/>
      <c r="EJ127" s="198">
        <v>-19200</v>
      </c>
      <c r="EK127" s="198"/>
      <c r="EL127" s="198"/>
      <c r="EM127" s="198"/>
      <c r="EO127" s="189">
        <v>40732</v>
      </c>
      <c r="EP127" s="189"/>
      <c r="ER127" s="190" t="s">
        <v>698</v>
      </c>
      <c r="ES127" s="190"/>
      <c r="ET127" s="190"/>
      <c r="EU127" s="190"/>
      <c r="FA127" s="186" t="s">
        <v>699</v>
      </c>
      <c r="FB127" s="186"/>
      <c r="FC127" s="186"/>
      <c r="FD127" s="186"/>
      <c r="FH127" s="198">
        <v>-304694.15000000002</v>
      </c>
      <c r="FI127" s="198"/>
      <c r="FK127" s="188">
        <v>304694.15000000002</v>
      </c>
      <c r="FL127" s="188"/>
      <c r="FM127" s="188"/>
      <c r="FN127" s="188">
        <v>0</v>
      </c>
      <c r="FO127" s="188"/>
      <c r="FP127" s="188"/>
      <c r="FQ127" s="188"/>
      <c r="FR127" s="188"/>
      <c r="FT127" s="198">
        <v>0</v>
      </c>
      <c r="FU127" s="198"/>
      <c r="FV127" s="198"/>
      <c r="FW127" s="198"/>
      <c r="FY127" s="189">
        <v>40742</v>
      </c>
      <c r="FZ127" s="189"/>
      <c r="GB127" s="190" t="s">
        <v>700</v>
      </c>
      <c r="GC127" s="190"/>
      <c r="GD127" s="190"/>
      <c r="GE127" s="190"/>
      <c r="GK127" s="186" t="s">
        <v>701</v>
      </c>
      <c r="GL127" s="186"/>
      <c r="GM127" s="186"/>
      <c r="GN127" s="186"/>
      <c r="GR127" s="198">
        <v>-2820</v>
      </c>
      <c r="GS127" s="198"/>
      <c r="GU127" s="188">
        <v>2820</v>
      </c>
      <c r="GV127" s="188"/>
      <c r="GW127" s="188"/>
      <c r="GX127" s="188">
        <v>0</v>
      </c>
      <c r="GY127" s="188"/>
      <c r="GZ127" s="188"/>
      <c r="HA127" s="188"/>
      <c r="HB127" s="188"/>
      <c r="HD127" s="198">
        <v>0</v>
      </c>
      <c r="HE127" s="198"/>
      <c r="HF127" s="198"/>
      <c r="HG127" s="198"/>
      <c r="HI127" s="189">
        <v>40751</v>
      </c>
      <c r="HJ127" s="189"/>
      <c r="HL127" s="190" t="s">
        <v>702</v>
      </c>
      <c r="HM127" s="190"/>
      <c r="HN127" s="190"/>
      <c r="HO127" s="190"/>
      <c r="HU127" s="186" t="s">
        <v>703</v>
      </c>
      <c r="HV127" s="186"/>
      <c r="HW127" s="186"/>
      <c r="HX127" s="186"/>
      <c r="IB127" s="198">
        <v>-12326</v>
      </c>
      <c r="IC127" s="198"/>
      <c r="IE127" s="188">
        <v>12326</v>
      </c>
      <c r="IF127" s="188"/>
      <c r="IG127" s="188"/>
      <c r="IH127" s="188">
        <v>0</v>
      </c>
      <c r="II127" s="188"/>
      <c r="IJ127" s="188"/>
      <c r="IK127" s="188"/>
      <c r="IL127" s="188"/>
      <c r="IN127" s="198">
        <v>0</v>
      </c>
      <c r="IO127" s="198"/>
      <c r="IP127" s="198"/>
      <c r="IQ127" s="198"/>
    </row>
    <row r="128" spans="1:251" ht="10.15" hidden="1" customHeight="1">
      <c r="A128" s="189">
        <v>40690</v>
      </c>
      <c r="B128" s="189"/>
      <c r="D128" s="190" t="s">
        <v>646</v>
      </c>
      <c r="E128" s="190"/>
      <c r="F128" s="190"/>
      <c r="G128" s="190"/>
      <c r="M128" s="186" t="s">
        <v>647</v>
      </c>
      <c r="N128" s="186"/>
      <c r="O128" s="186"/>
      <c r="P128" s="186"/>
      <c r="T128" s="198">
        <v>0</v>
      </c>
      <c r="U128" s="198"/>
      <c r="W128" s="188">
        <v>0</v>
      </c>
      <c r="X128" s="188"/>
      <c r="Y128" s="188"/>
      <c r="Z128" s="188">
        <v>3425</v>
      </c>
      <c r="AA128" s="188"/>
      <c r="AB128" s="188"/>
      <c r="AC128" s="188"/>
      <c r="AD128" s="188"/>
      <c r="AF128" s="198">
        <v>-3425</v>
      </c>
      <c r="AG128" s="198"/>
      <c r="AH128" s="198"/>
      <c r="AI128" s="198"/>
      <c r="AK128" s="189">
        <v>40694</v>
      </c>
      <c r="AL128" s="189"/>
      <c r="AN128" s="190" t="s">
        <v>688</v>
      </c>
      <c r="AO128" s="190"/>
      <c r="AP128" s="190"/>
      <c r="AQ128" s="190"/>
      <c r="AW128" s="186" t="s">
        <v>503</v>
      </c>
      <c r="AX128" s="186"/>
      <c r="AY128" s="186"/>
      <c r="AZ128" s="186"/>
      <c r="BD128" s="198">
        <v>-16831.63</v>
      </c>
      <c r="BE128" s="198"/>
      <c r="BG128" s="188">
        <v>0</v>
      </c>
      <c r="BH128" s="188"/>
      <c r="BI128" s="188"/>
      <c r="BJ128" s="188">
        <v>0</v>
      </c>
      <c r="BK128" s="188"/>
      <c r="BL128" s="188"/>
      <c r="BM128" s="188"/>
      <c r="BN128" s="188"/>
      <c r="BP128" s="198">
        <v>-16831.63</v>
      </c>
      <c r="BQ128" s="198"/>
      <c r="BR128" s="198"/>
      <c r="BS128" s="198"/>
      <c r="BU128" s="189">
        <v>40701</v>
      </c>
      <c r="BV128" s="189"/>
      <c r="BX128" s="190" t="s">
        <v>670</v>
      </c>
      <c r="BY128" s="190"/>
      <c r="BZ128" s="190"/>
      <c r="CA128" s="190"/>
      <c r="CG128" s="186" t="s">
        <v>671</v>
      </c>
      <c r="CH128" s="186"/>
      <c r="CI128" s="186"/>
      <c r="CJ128" s="186"/>
      <c r="CN128" s="198">
        <v>-780</v>
      </c>
      <c r="CO128" s="198"/>
      <c r="CQ128" s="188">
        <v>0</v>
      </c>
      <c r="CR128" s="188"/>
      <c r="CS128" s="188"/>
      <c r="CT128" s="188">
        <v>0</v>
      </c>
      <c r="CU128" s="188"/>
      <c r="CV128" s="188"/>
      <c r="CW128" s="188"/>
      <c r="CX128" s="188"/>
      <c r="CZ128" s="198">
        <v>-780</v>
      </c>
      <c r="DA128" s="198"/>
      <c r="DB128" s="198"/>
      <c r="DC128" s="198"/>
      <c r="DE128" s="189">
        <v>40720</v>
      </c>
      <c r="DF128" s="189"/>
      <c r="DH128" s="190" t="s">
        <v>676</v>
      </c>
      <c r="DI128" s="190"/>
      <c r="DJ128" s="190"/>
      <c r="DK128" s="190"/>
      <c r="DQ128" s="186" t="s">
        <v>677</v>
      </c>
      <c r="DR128" s="186"/>
      <c r="DS128" s="186"/>
      <c r="DT128" s="186"/>
      <c r="DX128" s="198">
        <v>-346635.62</v>
      </c>
      <c r="DY128" s="198"/>
      <c r="EA128" s="188">
        <v>0</v>
      </c>
      <c r="EB128" s="188"/>
      <c r="EC128" s="188"/>
      <c r="ED128" s="188">
        <v>0</v>
      </c>
      <c r="EE128" s="188"/>
      <c r="EF128" s="188"/>
      <c r="EG128" s="188"/>
      <c r="EH128" s="188"/>
      <c r="EJ128" s="198">
        <v>-346635.62</v>
      </c>
      <c r="EK128" s="198"/>
      <c r="EL128" s="198"/>
      <c r="EM128" s="198"/>
      <c r="EO128" s="189">
        <v>40733</v>
      </c>
      <c r="EP128" s="189"/>
      <c r="ER128" s="190" t="s">
        <v>686</v>
      </c>
      <c r="ES128" s="190"/>
      <c r="ET128" s="190"/>
      <c r="EU128" s="190"/>
      <c r="FA128" s="186" t="s">
        <v>687</v>
      </c>
      <c r="FB128" s="186"/>
      <c r="FC128" s="186"/>
      <c r="FD128" s="186"/>
      <c r="FH128" s="198">
        <v>-900</v>
      </c>
      <c r="FI128" s="198"/>
      <c r="FK128" s="188">
        <v>0</v>
      </c>
      <c r="FL128" s="188"/>
      <c r="FM128" s="188"/>
      <c r="FN128" s="188">
        <v>0</v>
      </c>
      <c r="FO128" s="188"/>
      <c r="FP128" s="188"/>
      <c r="FQ128" s="188"/>
      <c r="FR128" s="188"/>
      <c r="FT128" s="198">
        <v>-900</v>
      </c>
      <c r="FU128" s="198"/>
      <c r="FV128" s="198"/>
      <c r="FW128" s="198"/>
      <c r="FY128" s="189">
        <v>40746</v>
      </c>
      <c r="FZ128" s="189"/>
      <c r="GB128" s="190" t="s">
        <v>692</v>
      </c>
      <c r="GC128" s="190"/>
      <c r="GD128" s="190"/>
      <c r="GE128" s="190"/>
      <c r="GK128" s="186" t="s">
        <v>693</v>
      </c>
      <c r="GL128" s="186"/>
      <c r="GM128" s="186"/>
      <c r="GN128" s="186"/>
      <c r="GR128" s="198">
        <v>-2996.7</v>
      </c>
      <c r="GS128" s="198"/>
      <c r="GU128" s="188">
        <v>0</v>
      </c>
      <c r="GV128" s="188"/>
      <c r="GW128" s="188"/>
      <c r="GX128" s="188">
        <v>0</v>
      </c>
      <c r="GY128" s="188"/>
      <c r="GZ128" s="188"/>
      <c r="HA128" s="188"/>
      <c r="HB128" s="188"/>
      <c r="HD128" s="198">
        <v>-2996.7</v>
      </c>
      <c r="HE128" s="198"/>
      <c r="HF128" s="198"/>
      <c r="HG128" s="198"/>
      <c r="HI128" s="189">
        <v>40756</v>
      </c>
      <c r="HJ128" s="189"/>
      <c r="HL128" s="190" t="s">
        <v>704</v>
      </c>
      <c r="HM128" s="190"/>
      <c r="HN128" s="190"/>
      <c r="HO128" s="190"/>
      <c r="HU128" s="186" t="s">
        <v>705</v>
      </c>
      <c r="HV128" s="186"/>
      <c r="HW128" s="186"/>
      <c r="HX128" s="186"/>
      <c r="IB128" s="198">
        <v>-1440</v>
      </c>
      <c r="IC128" s="198"/>
      <c r="IE128" s="188">
        <v>0</v>
      </c>
      <c r="IF128" s="188"/>
      <c r="IG128" s="188"/>
      <c r="IH128" s="188">
        <v>0</v>
      </c>
      <c r="II128" s="188"/>
      <c r="IJ128" s="188"/>
      <c r="IK128" s="188"/>
      <c r="IL128" s="188"/>
      <c r="IN128" s="198">
        <v>-1440</v>
      </c>
      <c r="IO128" s="198"/>
      <c r="IP128" s="198"/>
      <c r="IQ128" s="198"/>
    </row>
    <row r="129" spans="1:251" ht="10.15" hidden="1" customHeight="1">
      <c r="A129" s="189">
        <v>40693</v>
      </c>
      <c r="B129" s="189"/>
      <c r="D129" s="190" t="s">
        <v>648</v>
      </c>
      <c r="E129" s="190"/>
      <c r="F129" s="190"/>
      <c r="G129" s="190"/>
      <c r="M129" s="186" t="s">
        <v>649</v>
      </c>
      <c r="N129" s="186"/>
      <c r="O129" s="186"/>
      <c r="P129" s="186"/>
      <c r="T129" s="198">
        <v>0</v>
      </c>
      <c r="U129" s="198"/>
      <c r="W129" s="188">
        <v>467467.84</v>
      </c>
      <c r="X129" s="188"/>
      <c r="Y129" s="188"/>
      <c r="Z129" s="188">
        <v>934970.69</v>
      </c>
      <c r="AA129" s="188"/>
      <c r="AB129" s="188"/>
      <c r="AC129" s="188"/>
      <c r="AD129" s="188"/>
      <c r="AF129" s="198">
        <v>-467502.85</v>
      </c>
      <c r="AG129" s="198"/>
      <c r="AH129" s="198"/>
      <c r="AI129" s="198"/>
      <c r="AK129" s="189">
        <v>40695</v>
      </c>
      <c r="AL129" s="189"/>
      <c r="AN129" s="190" t="s">
        <v>691</v>
      </c>
      <c r="AO129" s="190"/>
      <c r="AP129" s="190"/>
      <c r="AQ129" s="190"/>
      <c r="AW129" s="186" t="s">
        <v>251</v>
      </c>
      <c r="AX129" s="186"/>
      <c r="AY129" s="186"/>
      <c r="AZ129" s="186"/>
      <c r="BD129" s="198">
        <v>-115500</v>
      </c>
      <c r="BE129" s="198"/>
      <c r="BG129" s="188">
        <v>89700</v>
      </c>
      <c r="BH129" s="188"/>
      <c r="BI129" s="188"/>
      <c r="BJ129" s="188">
        <v>0</v>
      </c>
      <c r="BK129" s="188"/>
      <c r="BL129" s="188"/>
      <c r="BM129" s="188"/>
      <c r="BN129" s="188"/>
      <c r="BP129" s="198">
        <v>-25800</v>
      </c>
      <c r="BQ129" s="198"/>
      <c r="BR129" s="198"/>
      <c r="BS129" s="198"/>
      <c r="BU129" s="189">
        <v>40702</v>
      </c>
      <c r="BV129" s="189"/>
      <c r="BX129" s="190" t="s">
        <v>706</v>
      </c>
      <c r="BY129" s="190"/>
      <c r="BZ129" s="190"/>
      <c r="CA129" s="190"/>
      <c r="CG129" s="186" t="s">
        <v>707</v>
      </c>
      <c r="CH129" s="186"/>
      <c r="CI129" s="186"/>
      <c r="CJ129" s="186"/>
      <c r="CN129" s="198">
        <v>-6153</v>
      </c>
      <c r="CO129" s="198"/>
      <c r="CQ129" s="188">
        <v>6153</v>
      </c>
      <c r="CR129" s="188"/>
      <c r="CS129" s="188"/>
      <c r="CT129" s="188">
        <v>0</v>
      </c>
      <c r="CU129" s="188"/>
      <c r="CV129" s="188"/>
      <c r="CW129" s="188"/>
      <c r="CX129" s="188"/>
      <c r="CZ129" s="198">
        <v>0</v>
      </c>
      <c r="DA129" s="198"/>
      <c r="DB129" s="198"/>
      <c r="DC129" s="198"/>
      <c r="DE129" s="189">
        <v>40722</v>
      </c>
      <c r="DF129" s="189"/>
      <c r="DH129" s="190" t="s">
        <v>680</v>
      </c>
      <c r="DI129" s="190"/>
      <c r="DJ129" s="190"/>
      <c r="DK129" s="190"/>
      <c r="DQ129" s="186" t="s">
        <v>681</v>
      </c>
      <c r="DR129" s="186"/>
      <c r="DS129" s="186"/>
      <c r="DT129" s="186"/>
      <c r="DX129" s="198">
        <v>-6770</v>
      </c>
      <c r="DY129" s="198"/>
      <c r="EA129" s="188">
        <v>0</v>
      </c>
      <c r="EB129" s="188"/>
      <c r="EC129" s="188"/>
      <c r="ED129" s="188">
        <v>0</v>
      </c>
      <c r="EE129" s="188"/>
      <c r="EF129" s="188"/>
      <c r="EG129" s="188"/>
      <c r="EH129" s="188"/>
      <c r="EJ129" s="198">
        <v>-6770</v>
      </c>
      <c r="EK129" s="198"/>
      <c r="EL129" s="198"/>
      <c r="EM129" s="198"/>
      <c r="EO129" s="189">
        <v>40741</v>
      </c>
      <c r="EP129" s="189"/>
      <c r="ER129" s="190" t="s">
        <v>689</v>
      </c>
      <c r="ES129" s="190"/>
      <c r="ET129" s="190"/>
      <c r="EU129" s="190"/>
      <c r="FA129" s="186" t="s">
        <v>690</v>
      </c>
      <c r="FB129" s="186"/>
      <c r="FC129" s="186"/>
      <c r="FD129" s="186"/>
      <c r="FH129" s="198">
        <v>-1427</v>
      </c>
      <c r="FI129" s="198"/>
      <c r="FK129" s="188">
        <v>0</v>
      </c>
      <c r="FL129" s="188"/>
      <c r="FM129" s="188"/>
      <c r="FN129" s="188">
        <v>0</v>
      </c>
      <c r="FO129" s="188"/>
      <c r="FP129" s="188"/>
      <c r="FQ129" s="188"/>
      <c r="FR129" s="188"/>
      <c r="FT129" s="198">
        <v>-1427</v>
      </c>
      <c r="FU129" s="198"/>
      <c r="FV129" s="198"/>
      <c r="FW129" s="198"/>
      <c r="FY129" s="189">
        <v>40749</v>
      </c>
      <c r="FZ129" s="189"/>
      <c r="GB129" s="190" t="s">
        <v>696</v>
      </c>
      <c r="GC129" s="190"/>
      <c r="GD129" s="190"/>
      <c r="GE129" s="190"/>
      <c r="GK129" s="186" t="s">
        <v>697</v>
      </c>
      <c r="GL129" s="186"/>
      <c r="GM129" s="186"/>
      <c r="GN129" s="186"/>
      <c r="GR129" s="198">
        <v>-889.71</v>
      </c>
      <c r="GS129" s="198"/>
      <c r="GU129" s="188">
        <v>0</v>
      </c>
      <c r="GV129" s="188"/>
      <c r="GW129" s="188"/>
      <c r="GX129" s="188">
        <v>0</v>
      </c>
      <c r="GY129" s="188"/>
      <c r="GZ129" s="188"/>
      <c r="HA129" s="188"/>
      <c r="HB129" s="188"/>
      <c r="HD129" s="198">
        <v>-889.71</v>
      </c>
      <c r="HE129" s="198"/>
      <c r="HF129" s="198"/>
      <c r="HG129" s="198"/>
      <c r="HI129" s="189">
        <v>40757</v>
      </c>
      <c r="HJ129" s="189"/>
      <c r="HL129" s="190" t="s">
        <v>708</v>
      </c>
      <c r="HM129" s="190"/>
      <c r="HN129" s="190"/>
      <c r="HO129" s="190"/>
      <c r="HU129" s="186" t="s">
        <v>709</v>
      </c>
      <c r="HV129" s="186"/>
      <c r="HW129" s="186"/>
      <c r="HX129" s="186"/>
      <c r="IB129" s="198">
        <v>-1307.4000000000001</v>
      </c>
      <c r="IC129" s="198"/>
      <c r="IE129" s="188">
        <v>0</v>
      </c>
      <c r="IF129" s="188"/>
      <c r="IG129" s="188"/>
      <c r="IH129" s="188">
        <v>0</v>
      </c>
      <c r="II129" s="188"/>
      <c r="IJ129" s="188"/>
      <c r="IK129" s="188"/>
      <c r="IL129" s="188"/>
      <c r="IN129" s="198">
        <v>-1307.4000000000001</v>
      </c>
      <c r="IO129" s="198"/>
      <c r="IP129" s="198"/>
      <c r="IQ129" s="198"/>
    </row>
    <row r="130" spans="1:251" ht="10.15" hidden="1" customHeight="1">
      <c r="A130" s="189">
        <v>40694</v>
      </c>
      <c r="B130" s="189"/>
      <c r="D130" s="190" t="s">
        <v>688</v>
      </c>
      <c r="E130" s="190"/>
      <c r="F130" s="190"/>
      <c r="G130" s="190"/>
      <c r="M130" s="186" t="s">
        <v>503</v>
      </c>
      <c r="N130" s="186"/>
      <c r="O130" s="186"/>
      <c r="P130" s="186"/>
      <c r="T130" s="198">
        <v>0</v>
      </c>
      <c r="U130" s="198"/>
      <c r="W130" s="188">
        <v>0</v>
      </c>
      <c r="X130" s="188"/>
      <c r="Y130" s="188"/>
      <c r="Z130" s="188">
        <v>16831.63</v>
      </c>
      <c r="AA130" s="188"/>
      <c r="AB130" s="188"/>
      <c r="AC130" s="188"/>
      <c r="AD130" s="188"/>
      <c r="AF130" s="198">
        <v>-16831.63</v>
      </c>
      <c r="AG130" s="198"/>
      <c r="AH130" s="198"/>
      <c r="AI130" s="198"/>
      <c r="AK130" s="189">
        <v>40696</v>
      </c>
      <c r="AL130" s="189"/>
      <c r="AN130" s="190" t="s">
        <v>652</v>
      </c>
      <c r="AO130" s="190"/>
      <c r="AP130" s="190"/>
      <c r="AQ130" s="190"/>
      <c r="AW130" s="186" t="s">
        <v>653</v>
      </c>
      <c r="AX130" s="186"/>
      <c r="AY130" s="186"/>
      <c r="AZ130" s="186"/>
      <c r="BD130" s="198">
        <v>-1256</v>
      </c>
      <c r="BE130" s="198"/>
      <c r="BG130" s="188">
        <v>0</v>
      </c>
      <c r="BH130" s="188"/>
      <c r="BI130" s="188"/>
      <c r="BJ130" s="188">
        <v>0</v>
      </c>
      <c r="BK130" s="188"/>
      <c r="BL130" s="188"/>
      <c r="BM130" s="188"/>
      <c r="BN130" s="188"/>
      <c r="BP130" s="198">
        <v>-1256</v>
      </c>
      <c r="BQ130" s="198"/>
      <c r="BR130" s="198"/>
      <c r="BS130" s="198"/>
      <c r="BU130" s="189">
        <v>40703</v>
      </c>
      <c r="BV130" s="189"/>
      <c r="BX130" s="190" t="s">
        <v>656</v>
      </c>
      <c r="BY130" s="190"/>
      <c r="BZ130" s="190"/>
      <c r="CA130" s="190"/>
      <c r="CG130" s="186" t="s">
        <v>657</v>
      </c>
      <c r="CH130" s="186"/>
      <c r="CI130" s="186"/>
      <c r="CJ130" s="186"/>
      <c r="CN130" s="198">
        <v>-1156238.95</v>
      </c>
      <c r="CO130" s="198"/>
      <c r="CQ130" s="188">
        <v>0</v>
      </c>
      <c r="CR130" s="188"/>
      <c r="CS130" s="188"/>
      <c r="CT130" s="188">
        <v>0</v>
      </c>
      <c r="CU130" s="188"/>
      <c r="CV130" s="188"/>
      <c r="CW130" s="188"/>
      <c r="CX130" s="188"/>
      <c r="CZ130" s="198">
        <v>-1156238.95</v>
      </c>
      <c r="DA130" s="198"/>
      <c r="DB130" s="198"/>
      <c r="DC130" s="198"/>
      <c r="DE130" s="189">
        <v>40730</v>
      </c>
      <c r="DF130" s="189"/>
      <c r="DH130" s="190" t="s">
        <v>684</v>
      </c>
      <c r="DI130" s="190"/>
      <c r="DJ130" s="190"/>
      <c r="DK130" s="190"/>
      <c r="DQ130" s="186" t="s">
        <v>685</v>
      </c>
      <c r="DR130" s="186"/>
      <c r="DS130" s="186"/>
      <c r="DT130" s="186"/>
      <c r="DX130" s="198">
        <v>-12600</v>
      </c>
      <c r="DY130" s="198"/>
      <c r="EA130" s="188">
        <v>0</v>
      </c>
      <c r="EB130" s="188"/>
      <c r="EC130" s="188"/>
      <c r="ED130" s="188">
        <v>0</v>
      </c>
      <c r="EE130" s="188"/>
      <c r="EF130" s="188"/>
      <c r="EG130" s="188"/>
      <c r="EH130" s="188"/>
      <c r="EJ130" s="198">
        <v>-12600</v>
      </c>
      <c r="EK130" s="198"/>
      <c r="EL130" s="198"/>
      <c r="EM130" s="198"/>
      <c r="EO130" s="189">
        <v>40742</v>
      </c>
      <c r="EP130" s="189"/>
      <c r="ER130" s="190" t="s">
        <v>700</v>
      </c>
      <c r="ES130" s="190"/>
      <c r="ET130" s="190"/>
      <c r="EU130" s="190"/>
      <c r="FA130" s="186" t="s">
        <v>701</v>
      </c>
      <c r="FB130" s="186"/>
      <c r="FC130" s="186"/>
      <c r="FD130" s="186"/>
      <c r="FH130" s="198">
        <v>-2820</v>
      </c>
      <c r="FI130" s="198"/>
      <c r="FK130" s="188">
        <v>0</v>
      </c>
      <c r="FL130" s="188"/>
      <c r="FM130" s="188"/>
      <c r="FN130" s="188">
        <v>0</v>
      </c>
      <c r="FO130" s="188"/>
      <c r="FP130" s="188"/>
      <c r="FQ130" s="188"/>
      <c r="FR130" s="188"/>
      <c r="FT130" s="198">
        <v>-2820</v>
      </c>
      <c r="FU130" s="198"/>
      <c r="FV130" s="198"/>
      <c r="FW130" s="198"/>
      <c r="FY130" s="189">
        <v>40751</v>
      </c>
      <c r="FZ130" s="189"/>
      <c r="GB130" s="190" t="s">
        <v>702</v>
      </c>
      <c r="GC130" s="190"/>
      <c r="GD130" s="190"/>
      <c r="GE130" s="190"/>
      <c r="GK130" s="186" t="s">
        <v>703</v>
      </c>
      <c r="GL130" s="186"/>
      <c r="GM130" s="186"/>
      <c r="GN130" s="186"/>
      <c r="GR130" s="198">
        <v>-24652</v>
      </c>
      <c r="GS130" s="198"/>
      <c r="GU130" s="188">
        <v>12326</v>
      </c>
      <c r="GV130" s="188"/>
      <c r="GW130" s="188"/>
      <c r="GX130" s="188">
        <v>0</v>
      </c>
      <c r="GY130" s="188"/>
      <c r="GZ130" s="188"/>
      <c r="HA130" s="188"/>
      <c r="HB130" s="188"/>
      <c r="HD130" s="198">
        <v>-12326</v>
      </c>
      <c r="HE130" s="198"/>
      <c r="HF130" s="198"/>
      <c r="HG130" s="198"/>
      <c r="HI130" s="189">
        <v>40758</v>
      </c>
      <c r="HJ130" s="189"/>
      <c r="HL130" s="190" t="s">
        <v>710</v>
      </c>
      <c r="HM130" s="190"/>
      <c r="HN130" s="190"/>
      <c r="HO130" s="190"/>
      <c r="HU130" s="186" t="s">
        <v>711</v>
      </c>
      <c r="HV130" s="186"/>
      <c r="HW130" s="186"/>
      <c r="HX130" s="186"/>
      <c r="IB130" s="198">
        <v>-1177.74</v>
      </c>
      <c r="IC130" s="198"/>
      <c r="IE130" s="188">
        <v>0</v>
      </c>
      <c r="IF130" s="188"/>
      <c r="IG130" s="188"/>
      <c r="IH130" s="188">
        <v>0</v>
      </c>
      <c r="II130" s="188"/>
      <c r="IJ130" s="188"/>
      <c r="IK130" s="188"/>
      <c r="IL130" s="188"/>
      <c r="IN130" s="198">
        <v>-1177.74</v>
      </c>
      <c r="IO130" s="198"/>
      <c r="IP130" s="198"/>
      <c r="IQ130" s="198"/>
    </row>
    <row r="131" spans="1:251" ht="10.15" hidden="1" customHeight="1">
      <c r="A131" s="189">
        <v>40695</v>
      </c>
      <c r="B131" s="189"/>
      <c r="D131" s="190" t="s">
        <v>691</v>
      </c>
      <c r="E131" s="190"/>
      <c r="F131" s="190"/>
      <c r="G131" s="190"/>
      <c r="M131" s="186" t="s">
        <v>251</v>
      </c>
      <c r="N131" s="186"/>
      <c r="O131" s="186"/>
      <c r="P131" s="186"/>
      <c r="T131" s="198">
        <v>0</v>
      </c>
      <c r="U131" s="198"/>
      <c r="W131" s="188">
        <v>0</v>
      </c>
      <c r="X131" s="188"/>
      <c r="Y131" s="188"/>
      <c r="Z131" s="188">
        <v>115500</v>
      </c>
      <c r="AA131" s="188"/>
      <c r="AB131" s="188"/>
      <c r="AC131" s="188"/>
      <c r="AD131" s="188"/>
      <c r="AF131" s="198">
        <v>-115500</v>
      </c>
      <c r="AG131" s="198"/>
      <c r="AH131" s="198"/>
      <c r="AI131" s="198"/>
      <c r="AK131" s="189">
        <v>40698</v>
      </c>
      <c r="AL131" s="189"/>
      <c r="AN131" s="190" t="s">
        <v>712</v>
      </c>
      <c r="AO131" s="190"/>
      <c r="AP131" s="190"/>
      <c r="AQ131" s="190"/>
      <c r="AW131" s="186" t="s">
        <v>713</v>
      </c>
      <c r="AX131" s="186"/>
      <c r="AY131" s="186"/>
      <c r="AZ131" s="186"/>
      <c r="BD131" s="198">
        <v>-18626.16</v>
      </c>
      <c r="BE131" s="198"/>
      <c r="BG131" s="188">
        <v>18626.16</v>
      </c>
      <c r="BH131" s="188"/>
      <c r="BI131" s="188"/>
      <c r="BJ131" s="188">
        <v>0</v>
      </c>
      <c r="BK131" s="188"/>
      <c r="BL131" s="188"/>
      <c r="BM131" s="188"/>
      <c r="BN131" s="188"/>
      <c r="BP131" s="198">
        <v>0</v>
      </c>
      <c r="BQ131" s="198"/>
      <c r="BR131" s="198"/>
      <c r="BS131" s="198"/>
      <c r="BU131" s="189">
        <v>40705</v>
      </c>
      <c r="BV131" s="189"/>
      <c r="BX131" s="190" t="s">
        <v>666</v>
      </c>
      <c r="BY131" s="190"/>
      <c r="BZ131" s="190"/>
      <c r="CA131" s="190"/>
      <c r="CG131" s="186" t="s">
        <v>667</v>
      </c>
      <c r="CH131" s="186"/>
      <c r="CI131" s="186"/>
      <c r="CJ131" s="186"/>
      <c r="CN131" s="198">
        <v>-246912.31</v>
      </c>
      <c r="CO131" s="198"/>
      <c r="CQ131" s="188">
        <v>88998.19</v>
      </c>
      <c r="CR131" s="188"/>
      <c r="CS131" s="188"/>
      <c r="CT131" s="188">
        <v>0</v>
      </c>
      <c r="CU131" s="188"/>
      <c r="CV131" s="188"/>
      <c r="CW131" s="188"/>
      <c r="CX131" s="188"/>
      <c r="CZ131" s="198">
        <v>-157914.12</v>
      </c>
      <c r="DA131" s="198"/>
      <c r="DB131" s="198"/>
      <c r="DC131" s="198"/>
      <c r="DE131" s="189">
        <v>40732</v>
      </c>
      <c r="DF131" s="189"/>
      <c r="DH131" s="190" t="s">
        <v>698</v>
      </c>
      <c r="DI131" s="190"/>
      <c r="DJ131" s="190"/>
      <c r="DK131" s="190"/>
      <c r="DQ131" s="186" t="s">
        <v>699</v>
      </c>
      <c r="DR131" s="186"/>
      <c r="DS131" s="186"/>
      <c r="DT131" s="186"/>
      <c r="DX131" s="198">
        <v>-304694.15000000002</v>
      </c>
      <c r="DY131" s="198"/>
      <c r="EA131" s="188">
        <v>0</v>
      </c>
      <c r="EB131" s="188"/>
      <c r="EC131" s="188"/>
      <c r="ED131" s="188">
        <v>0</v>
      </c>
      <c r="EE131" s="188"/>
      <c r="EF131" s="188"/>
      <c r="EG131" s="188"/>
      <c r="EH131" s="188"/>
      <c r="EJ131" s="198">
        <v>-304694.15000000002</v>
      </c>
      <c r="EK131" s="198"/>
      <c r="EL131" s="198"/>
      <c r="EM131" s="198"/>
      <c r="EO131" s="189">
        <v>40746</v>
      </c>
      <c r="EP131" s="189"/>
      <c r="ER131" s="190" t="s">
        <v>692</v>
      </c>
      <c r="ES131" s="190"/>
      <c r="ET131" s="190"/>
      <c r="EU131" s="190"/>
      <c r="FA131" s="186" t="s">
        <v>693</v>
      </c>
      <c r="FB131" s="186"/>
      <c r="FC131" s="186"/>
      <c r="FD131" s="186"/>
      <c r="FH131" s="198">
        <v>-2996.7</v>
      </c>
      <c r="FI131" s="198"/>
      <c r="FK131" s="188">
        <v>0</v>
      </c>
      <c r="FL131" s="188"/>
      <c r="FM131" s="188"/>
      <c r="FN131" s="188">
        <v>0</v>
      </c>
      <c r="FO131" s="188"/>
      <c r="FP131" s="188"/>
      <c r="FQ131" s="188"/>
      <c r="FR131" s="188"/>
      <c r="FT131" s="198">
        <v>-2996.7</v>
      </c>
      <c r="FU131" s="198"/>
      <c r="FV131" s="198"/>
      <c r="FW131" s="198"/>
      <c r="FY131" s="189">
        <v>40756</v>
      </c>
      <c r="FZ131" s="189"/>
      <c r="GB131" s="190" t="s">
        <v>704</v>
      </c>
      <c r="GC131" s="190"/>
      <c r="GD131" s="190"/>
      <c r="GE131" s="190"/>
      <c r="GK131" s="186" t="s">
        <v>705</v>
      </c>
      <c r="GL131" s="186"/>
      <c r="GM131" s="186"/>
      <c r="GN131" s="186"/>
      <c r="GR131" s="198">
        <v>-1440</v>
      </c>
      <c r="GS131" s="198"/>
      <c r="GU131" s="188">
        <v>0</v>
      </c>
      <c r="GV131" s="188"/>
      <c r="GW131" s="188"/>
      <c r="GX131" s="188">
        <v>0</v>
      </c>
      <c r="GY131" s="188"/>
      <c r="GZ131" s="188"/>
      <c r="HA131" s="188"/>
      <c r="HB131" s="188"/>
      <c r="HD131" s="198">
        <v>-1440</v>
      </c>
      <c r="HE131" s="198"/>
      <c r="HF131" s="198"/>
      <c r="HG131" s="198"/>
      <c r="HI131" s="189">
        <v>40761</v>
      </c>
      <c r="HJ131" s="189"/>
      <c r="HL131" s="190" t="s">
        <v>714</v>
      </c>
      <c r="HM131" s="190"/>
      <c r="HN131" s="190"/>
      <c r="HO131" s="190"/>
      <c r="HU131" s="186" t="s">
        <v>715</v>
      </c>
      <c r="HV131" s="186"/>
      <c r="HW131" s="186"/>
      <c r="HX131" s="186"/>
      <c r="IB131" s="198">
        <v>-732517.74</v>
      </c>
      <c r="IC131" s="198"/>
      <c r="IE131" s="188">
        <v>0</v>
      </c>
      <c r="IF131" s="188"/>
      <c r="IG131" s="188"/>
      <c r="IH131" s="188">
        <v>0</v>
      </c>
      <c r="II131" s="188"/>
      <c r="IJ131" s="188"/>
      <c r="IK131" s="188"/>
      <c r="IL131" s="188"/>
      <c r="IN131" s="198">
        <v>-732517.74</v>
      </c>
      <c r="IO131" s="198"/>
      <c r="IP131" s="198"/>
      <c r="IQ131" s="198"/>
    </row>
    <row r="132" spans="1:251" ht="10.15" hidden="1" customHeight="1">
      <c r="A132" s="189">
        <v>40696</v>
      </c>
      <c r="B132" s="189"/>
      <c r="D132" s="190" t="s">
        <v>652</v>
      </c>
      <c r="E132" s="190"/>
      <c r="F132" s="190"/>
      <c r="G132" s="190"/>
      <c r="M132" s="186" t="s">
        <v>653</v>
      </c>
      <c r="N132" s="186"/>
      <c r="O132" s="186"/>
      <c r="P132" s="186"/>
      <c r="T132" s="198">
        <v>0</v>
      </c>
      <c r="U132" s="198"/>
      <c r="W132" s="188">
        <v>0</v>
      </c>
      <c r="X132" s="188"/>
      <c r="Y132" s="188"/>
      <c r="Z132" s="188">
        <v>1256</v>
      </c>
      <c r="AA132" s="188"/>
      <c r="AB132" s="188"/>
      <c r="AC132" s="188"/>
      <c r="AD132" s="188"/>
      <c r="AF132" s="198">
        <v>-1256</v>
      </c>
      <c r="AG132" s="198"/>
      <c r="AH132" s="198"/>
      <c r="AI132" s="198"/>
      <c r="AK132" s="189">
        <v>40699</v>
      </c>
      <c r="AL132" s="189"/>
      <c r="AN132" s="190" t="s">
        <v>654</v>
      </c>
      <c r="AO132" s="190"/>
      <c r="AP132" s="190"/>
      <c r="AQ132" s="190"/>
      <c r="AW132" s="186" t="s">
        <v>655</v>
      </c>
      <c r="AX132" s="186"/>
      <c r="AY132" s="186"/>
      <c r="AZ132" s="186"/>
      <c r="BD132" s="198">
        <v>-15748.92</v>
      </c>
      <c r="BE132" s="198"/>
      <c r="BG132" s="188">
        <v>0</v>
      </c>
      <c r="BH132" s="188"/>
      <c r="BI132" s="188"/>
      <c r="BJ132" s="188">
        <v>0</v>
      </c>
      <c r="BK132" s="188"/>
      <c r="BL132" s="188"/>
      <c r="BM132" s="188"/>
      <c r="BN132" s="188"/>
      <c r="BP132" s="198">
        <v>-15748.92</v>
      </c>
      <c r="BQ132" s="198"/>
      <c r="BR132" s="198"/>
      <c r="BS132" s="198"/>
      <c r="BU132" s="189">
        <v>40706</v>
      </c>
      <c r="BV132" s="189"/>
      <c r="BX132" s="190" t="s">
        <v>660</v>
      </c>
      <c r="BY132" s="190"/>
      <c r="BZ132" s="190"/>
      <c r="CA132" s="190"/>
      <c r="CG132" s="186" t="s">
        <v>661</v>
      </c>
      <c r="CH132" s="186"/>
      <c r="CI132" s="186"/>
      <c r="CJ132" s="186"/>
      <c r="CN132" s="198">
        <v>-9353.7999999999993</v>
      </c>
      <c r="CO132" s="198"/>
      <c r="CQ132" s="188">
        <v>0</v>
      </c>
      <c r="CR132" s="188"/>
      <c r="CS132" s="188"/>
      <c r="CT132" s="188">
        <v>0</v>
      </c>
      <c r="CU132" s="188"/>
      <c r="CV132" s="188"/>
      <c r="CW132" s="188"/>
      <c r="CX132" s="188"/>
      <c r="CZ132" s="198">
        <v>-9353.7999999999993</v>
      </c>
      <c r="DA132" s="198"/>
      <c r="DB132" s="198"/>
      <c r="DC132" s="198"/>
      <c r="DE132" s="189">
        <v>40733</v>
      </c>
      <c r="DF132" s="189"/>
      <c r="DH132" s="190" t="s">
        <v>686</v>
      </c>
      <c r="DI132" s="190"/>
      <c r="DJ132" s="190"/>
      <c r="DK132" s="190"/>
      <c r="DQ132" s="186" t="s">
        <v>687</v>
      </c>
      <c r="DR132" s="186"/>
      <c r="DS132" s="186"/>
      <c r="DT132" s="186"/>
      <c r="DX132" s="198">
        <v>-900</v>
      </c>
      <c r="DY132" s="198"/>
      <c r="EA132" s="188">
        <v>0</v>
      </c>
      <c r="EB132" s="188"/>
      <c r="EC132" s="188"/>
      <c r="ED132" s="188">
        <v>0</v>
      </c>
      <c r="EE132" s="188"/>
      <c r="EF132" s="188"/>
      <c r="EG132" s="188"/>
      <c r="EH132" s="188"/>
      <c r="EJ132" s="198">
        <v>-900</v>
      </c>
      <c r="EK132" s="198"/>
      <c r="EL132" s="198"/>
      <c r="EM132" s="198"/>
      <c r="EO132" s="189">
        <v>40748</v>
      </c>
      <c r="EP132" s="189"/>
      <c r="ER132" s="190" t="s">
        <v>716</v>
      </c>
      <c r="ES132" s="190"/>
      <c r="ET132" s="190"/>
      <c r="EU132" s="190"/>
      <c r="FA132" s="186" t="s">
        <v>717</v>
      </c>
      <c r="FB132" s="186"/>
      <c r="FC132" s="186"/>
      <c r="FD132" s="186"/>
      <c r="FH132" s="198">
        <v>-980</v>
      </c>
      <c r="FI132" s="198"/>
      <c r="FK132" s="188">
        <v>980</v>
      </c>
      <c r="FL132" s="188"/>
      <c r="FM132" s="188"/>
      <c r="FN132" s="188">
        <v>0</v>
      </c>
      <c r="FO132" s="188"/>
      <c r="FP132" s="188"/>
      <c r="FQ132" s="188"/>
      <c r="FR132" s="188"/>
      <c r="FT132" s="198">
        <v>0</v>
      </c>
      <c r="FU132" s="198"/>
      <c r="FV132" s="198"/>
      <c r="FW132" s="198"/>
      <c r="FY132" s="189">
        <v>40757</v>
      </c>
      <c r="FZ132" s="189"/>
      <c r="GB132" s="190" t="s">
        <v>708</v>
      </c>
      <c r="GC132" s="190"/>
      <c r="GD132" s="190"/>
      <c r="GE132" s="190"/>
      <c r="GK132" s="186" t="s">
        <v>709</v>
      </c>
      <c r="GL132" s="186"/>
      <c r="GM132" s="186"/>
      <c r="GN132" s="186"/>
      <c r="GR132" s="198">
        <v>-1307.4000000000001</v>
      </c>
      <c r="GS132" s="198"/>
      <c r="GU132" s="188">
        <v>0</v>
      </c>
      <c r="GV132" s="188"/>
      <c r="GW132" s="188"/>
      <c r="GX132" s="188">
        <v>0</v>
      </c>
      <c r="GY132" s="188"/>
      <c r="GZ132" s="188"/>
      <c r="HA132" s="188"/>
      <c r="HB132" s="188"/>
      <c r="HD132" s="198">
        <v>-1307.4000000000001</v>
      </c>
      <c r="HE132" s="198"/>
      <c r="HF132" s="198"/>
      <c r="HG132" s="198"/>
      <c r="HI132" s="189">
        <v>40767</v>
      </c>
      <c r="HJ132" s="189"/>
      <c r="HL132" s="190" t="s">
        <v>718</v>
      </c>
      <c r="HM132" s="190"/>
      <c r="HN132" s="190"/>
      <c r="HO132" s="190"/>
      <c r="HU132" s="186" t="s">
        <v>719</v>
      </c>
      <c r="HV132" s="186"/>
      <c r="HW132" s="186"/>
      <c r="HX132" s="186"/>
      <c r="IB132" s="198">
        <v>-8618</v>
      </c>
      <c r="IC132" s="198"/>
      <c r="IE132" s="188">
        <v>0</v>
      </c>
      <c r="IF132" s="188"/>
      <c r="IG132" s="188"/>
      <c r="IH132" s="188">
        <v>0</v>
      </c>
      <c r="II132" s="188"/>
      <c r="IJ132" s="188"/>
      <c r="IK132" s="188"/>
      <c r="IL132" s="188"/>
      <c r="IN132" s="198">
        <v>-8618</v>
      </c>
      <c r="IO132" s="198"/>
      <c r="IP132" s="198"/>
      <c r="IQ132" s="198"/>
    </row>
    <row r="133" spans="1:251" ht="10.15" hidden="1" customHeight="1">
      <c r="A133" s="189">
        <v>40698</v>
      </c>
      <c r="B133" s="189"/>
      <c r="D133" s="190" t="s">
        <v>712</v>
      </c>
      <c r="E133" s="190"/>
      <c r="F133" s="190"/>
      <c r="G133" s="190"/>
      <c r="M133" s="186" t="s">
        <v>713</v>
      </c>
      <c r="N133" s="186"/>
      <c r="O133" s="186"/>
      <c r="P133" s="186"/>
      <c r="T133" s="198">
        <v>0</v>
      </c>
      <c r="U133" s="198"/>
      <c r="W133" s="188">
        <v>9914</v>
      </c>
      <c r="X133" s="188"/>
      <c r="Y133" s="188"/>
      <c r="Z133" s="188">
        <v>28540.16</v>
      </c>
      <c r="AA133" s="188"/>
      <c r="AB133" s="188"/>
      <c r="AC133" s="188"/>
      <c r="AD133" s="188"/>
      <c r="AF133" s="198">
        <v>-18626.16</v>
      </c>
      <c r="AG133" s="198"/>
      <c r="AH133" s="198"/>
      <c r="AI133" s="198"/>
      <c r="AK133" s="189">
        <v>40701</v>
      </c>
      <c r="AL133" s="189"/>
      <c r="AN133" s="190" t="s">
        <v>670</v>
      </c>
      <c r="AO133" s="190"/>
      <c r="AP133" s="190"/>
      <c r="AQ133" s="190"/>
      <c r="AW133" s="186" t="s">
        <v>671</v>
      </c>
      <c r="AX133" s="186"/>
      <c r="AY133" s="186"/>
      <c r="AZ133" s="186"/>
      <c r="BD133" s="198">
        <v>-780</v>
      </c>
      <c r="BE133" s="198"/>
      <c r="BG133" s="188">
        <v>0</v>
      </c>
      <c r="BH133" s="188"/>
      <c r="BI133" s="188"/>
      <c r="BJ133" s="188">
        <v>0</v>
      </c>
      <c r="BK133" s="188"/>
      <c r="BL133" s="188"/>
      <c r="BM133" s="188"/>
      <c r="BN133" s="188"/>
      <c r="BP133" s="198">
        <v>-780</v>
      </c>
      <c r="BQ133" s="198"/>
      <c r="BR133" s="198"/>
      <c r="BS133" s="198"/>
      <c r="BU133" s="189">
        <v>40707</v>
      </c>
      <c r="BV133" s="189"/>
      <c r="BX133" s="190" t="s">
        <v>658</v>
      </c>
      <c r="BY133" s="190"/>
      <c r="BZ133" s="190"/>
      <c r="CA133" s="190"/>
      <c r="CG133" s="186" t="s">
        <v>659</v>
      </c>
      <c r="CH133" s="186"/>
      <c r="CI133" s="186"/>
      <c r="CJ133" s="186"/>
      <c r="CN133" s="198">
        <v>-5664</v>
      </c>
      <c r="CO133" s="198"/>
      <c r="CQ133" s="188">
        <v>0</v>
      </c>
      <c r="CR133" s="188"/>
      <c r="CS133" s="188"/>
      <c r="CT133" s="188">
        <v>0</v>
      </c>
      <c r="CU133" s="188"/>
      <c r="CV133" s="188"/>
      <c r="CW133" s="188"/>
      <c r="CX133" s="188"/>
      <c r="CZ133" s="198">
        <v>-5664</v>
      </c>
      <c r="DA133" s="198"/>
      <c r="DB133" s="198"/>
      <c r="DC133" s="198"/>
      <c r="DE133" s="189">
        <v>40741</v>
      </c>
      <c r="DF133" s="189"/>
      <c r="DH133" s="190" t="s">
        <v>689</v>
      </c>
      <c r="DI133" s="190"/>
      <c r="DJ133" s="190"/>
      <c r="DK133" s="190"/>
      <c r="DQ133" s="186" t="s">
        <v>690</v>
      </c>
      <c r="DR133" s="186"/>
      <c r="DS133" s="186"/>
      <c r="DT133" s="186"/>
      <c r="DX133" s="198">
        <v>-1427</v>
      </c>
      <c r="DY133" s="198"/>
      <c r="EA133" s="188">
        <v>0</v>
      </c>
      <c r="EB133" s="188"/>
      <c r="EC133" s="188"/>
      <c r="ED133" s="188">
        <v>0</v>
      </c>
      <c r="EE133" s="188"/>
      <c r="EF133" s="188"/>
      <c r="EG133" s="188"/>
      <c r="EH133" s="188"/>
      <c r="EJ133" s="198">
        <v>-1427</v>
      </c>
      <c r="EK133" s="198"/>
      <c r="EL133" s="198"/>
      <c r="EM133" s="198"/>
      <c r="EO133" s="189">
        <v>40749</v>
      </c>
      <c r="EP133" s="189"/>
      <c r="ER133" s="190" t="s">
        <v>696</v>
      </c>
      <c r="ES133" s="190"/>
      <c r="ET133" s="190"/>
      <c r="EU133" s="190"/>
      <c r="FA133" s="186" t="s">
        <v>697</v>
      </c>
      <c r="FB133" s="186"/>
      <c r="FC133" s="186"/>
      <c r="FD133" s="186"/>
      <c r="FH133" s="198">
        <v>-889.71</v>
      </c>
      <c r="FI133" s="198"/>
      <c r="FK133" s="188">
        <v>0</v>
      </c>
      <c r="FL133" s="188"/>
      <c r="FM133" s="188"/>
      <c r="FN133" s="188">
        <v>0</v>
      </c>
      <c r="FO133" s="188"/>
      <c r="FP133" s="188"/>
      <c r="FQ133" s="188"/>
      <c r="FR133" s="188"/>
      <c r="FT133" s="198">
        <v>-889.71</v>
      </c>
      <c r="FU133" s="198"/>
      <c r="FV133" s="198"/>
      <c r="FW133" s="198"/>
      <c r="FY133" s="189">
        <v>40758</v>
      </c>
      <c r="FZ133" s="189"/>
      <c r="GB133" s="190" t="s">
        <v>710</v>
      </c>
      <c r="GC133" s="190"/>
      <c r="GD133" s="190"/>
      <c r="GE133" s="190"/>
      <c r="GK133" s="186" t="s">
        <v>711</v>
      </c>
      <c r="GL133" s="186"/>
      <c r="GM133" s="186"/>
      <c r="GN133" s="186"/>
      <c r="GR133" s="198">
        <v>-1177.74</v>
      </c>
      <c r="GS133" s="198"/>
      <c r="GU133" s="188">
        <v>0</v>
      </c>
      <c r="GV133" s="188"/>
      <c r="GW133" s="188"/>
      <c r="GX133" s="188">
        <v>0</v>
      </c>
      <c r="GY133" s="188"/>
      <c r="GZ133" s="188"/>
      <c r="HA133" s="188"/>
      <c r="HB133" s="188"/>
      <c r="HD133" s="198">
        <v>-1177.74</v>
      </c>
      <c r="HE133" s="198"/>
      <c r="HF133" s="198"/>
      <c r="HG133" s="198"/>
      <c r="HI133" s="189">
        <v>40770</v>
      </c>
      <c r="HJ133" s="189"/>
      <c r="HL133" s="190" t="s">
        <v>720</v>
      </c>
      <c r="HM133" s="190"/>
      <c r="HN133" s="190"/>
      <c r="HO133" s="190"/>
      <c r="HU133" s="186" t="s">
        <v>721</v>
      </c>
      <c r="HV133" s="186"/>
      <c r="HW133" s="186"/>
      <c r="HX133" s="186"/>
      <c r="IB133" s="198">
        <v>-1347.5</v>
      </c>
      <c r="IC133" s="198"/>
      <c r="IE133" s="188">
        <v>0</v>
      </c>
      <c r="IF133" s="188"/>
      <c r="IG133" s="188"/>
      <c r="IH133" s="188">
        <v>0</v>
      </c>
      <c r="II133" s="188"/>
      <c r="IJ133" s="188"/>
      <c r="IK133" s="188"/>
      <c r="IL133" s="188"/>
      <c r="IN133" s="198">
        <v>-1347.5</v>
      </c>
      <c r="IO133" s="198"/>
      <c r="IP133" s="198"/>
      <c r="IQ133" s="198"/>
    </row>
    <row r="134" spans="1:251" ht="10.15" hidden="1" customHeight="1">
      <c r="A134" s="189">
        <v>40699</v>
      </c>
      <c r="B134" s="189"/>
      <c r="D134" s="190" t="s">
        <v>654</v>
      </c>
      <c r="E134" s="190"/>
      <c r="F134" s="190"/>
      <c r="G134" s="190"/>
      <c r="M134" s="186" t="s">
        <v>655</v>
      </c>
      <c r="N134" s="186"/>
      <c r="O134" s="186"/>
      <c r="P134" s="186"/>
      <c r="T134" s="198">
        <v>0</v>
      </c>
      <c r="U134" s="198"/>
      <c r="W134" s="188">
        <v>250453.26</v>
      </c>
      <c r="X134" s="188"/>
      <c r="Y134" s="188"/>
      <c r="Z134" s="188">
        <v>266202.18</v>
      </c>
      <c r="AA134" s="188"/>
      <c r="AB134" s="188"/>
      <c r="AC134" s="188"/>
      <c r="AD134" s="188"/>
      <c r="AF134" s="198">
        <v>-15748.92</v>
      </c>
      <c r="AG134" s="198"/>
      <c r="AH134" s="198"/>
      <c r="AI134" s="198"/>
      <c r="AK134" s="189">
        <v>40702</v>
      </c>
      <c r="AL134" s="189"/>
      <c r="AN134" s="190" t="s">
        <v>706</v>
      </c>
      <c r="AO134" s="190"/>
      <c r="AP134" s="190"/>
      <c r="AQ134" s="190"/>
      <c r="AW134" s="186" t="s">
        <v>707</v>
      </c>
      <c r="AX134" s="186"/>
      <c r="AY134" s="186"/>
      <c r="AZ134" s="186"/>
      <c r="BD134" s="198">
        <v>-6153</v>
      </c>
      <c r="BE134" s="198"/>
      <c r="BG134" s="188">
        <v>0</v>
      </c>
      <c r="BH134" s="188"/>
      <c r="BI134" s="188"/>
      <c r="BJ134" s="188">
        <v>0</v>
      </c>
      <c r="BK134" s="188"/>
      <c r="BL134" s="188"/>
      <c r="BM134" s="188"/>
      <c r="BN134" s="188"/>
      <c r="BP134" s="198">
        <v>-6153</v>
      </c>
      <c r="BQ134" s="198"/>
      <c r="BR134" s="198"/>
      <c r="BS134" s="198"/>
      <c r="BU134" s="189">
        <v>40708</v>
      </c>
      <c r="BV134" s="189"/>
      <c r="BX134" s="190" t="s">
        <v>722</v>
      </c>
      <c r="BY134" s="190"/>
      <c r="BZ134" s="190"/>
      <c r="CA134" s="190"/>
      <c r="CG134" s="186" t="s">
        <v>723</v>
      </c>
      <c r="CH134" s="186"/>
      <c r="CI134" s="186"/>
      <c r="CJ134" s="186"/>
      <c r="CN134" s="198">
        <v>-2777.42</v>
      </c>
      <c r="CO134" s="198"/>
      <c r="CQ134" s="188">
        <v>2777.42</v>
      </c>
      <c r="CR134" s="188"/>
      <c r="CS134" s="188"/>
      <c r="CT134" s="188">
        <v>0</v>
      </c>
      <c r="CU134" s="188"/>
      <c r="CV134" s="188"/>
      <c r="CW134" s="188"/>
      <c r="CX134" s="188"/>
      <c r="CZ134" s="198">
        <v>0</v>
      </c>
      <c r="DA134" s="198"/>
      <c r="DB134" s="198"/>
      <c r="DC134" s="198"/>
      <c r="DE134" s="189">
        <v>40742</v>
      </c>
      <c r="DF134" s="189"/>
      <c r="DH134" s="190" t="s">
        <v>700</v>
      </c>
      <c r="DI134" s="190"/>
      <c r="DJ134" s="190"/>
      <c r="DK134" s="190"/>
      <c r="DQ134" s="186" t="s">
        <v>701</v>
      </c>
      <c r="DR134" s="186"/>
      <c r="DS134" s="186"/>
      <c r="DT134" s="186"/>
      <c r="DX134" s="198">
        <v>-34399.32</v>
      </c>
      <c r="DY134" s="198"/>
      <c r="EA134" s="188">
        <v>31579.32</v>
      </c>
      <c r="EB134" s="188"/>
      <c r="EC134" s="188"/>
      <c r="ED134" s="188">
        <v>0</v>
      </c>
      <c r="EE134" s="188"/>
      <c r="EF134" s="188"/>
      <c r="EG134" s="188"/>
      <c r="EH134" s="188"/>
      <c r="EJ134" s="198">
        <v>-2820</v>
      </c>
      <c r="EK134" s="198"/>
      <c r="EL134" s="198"/>
      <c r="EM134" s="198"/>
      <c r="EO134" s="189">
        <v>40751</v>
      </c>
      <c r="EP134" s="189"/>
      <c r="ER134" s="190" t="s">
        <v>702</v>
      </c>
      <c r="ES134" s="190"/>
      <c r="ET134" s="190"/>
      <c r="EU134" s="190"/>
      <c r="FA134" s="186" t="s">
        <v>703</v>
      </c>
      <c r="FB134" s="186"/>
      <c r="FC134" s="186"/>
      <c r="FD134" s="186"/>
      <c r="FH134" s="198">
        <v>-24652</v>
      </c>
      <c r="FI134" s="198"/>
      <c r="FK134" s="188">
        <v>0</v>
      </c>
      <c r="FL134" s="188"/>
      <c r="FM134" s="188"/>
      <c r="FN134" s="188">
        <v>0</v>
      </c>
      <c r="FO134" s="188"/>
      <c r="FP134" s="188"/>
      <c r="FQ134" s="188"/>
      <c r="FR134" s="188"/>
      <c r="FT134" s="198">
        <v>-24652</v>
      </c>
      <c r="FU134" s="198"/>
      <c r="FV134" s="198"/>
      <c r="FW134" s="198"/>
      <c r="FY134" s="189">
        <v>40761</v>
      </c>
      <c r="FZ134" s="189"/>
      <c r="GB134" s="190" t="s">
        <v>714</v>
      </c>
      <c r="GC134" s="190"/>
      <c r="GD134" s="190"/>
      <c r="GE134" s="190"/>
      <c r="GK134" s="186" t="s">
        <v>715</v>
      </c>
      <c r="GL134" s="186"/>
      <c r="GM134" s="186"/>
      <c r="GN134" s="186"/>
      <c r="GR134" s="198">
        <v>-732517.74</v>
      </c>
      <c r="GS134" s="198"/>
      <c r="GU134" s="188">
        <v>0</v>
      </c>
      <c r="GV134" s="188"/>
      <c r="GW134" s="188"/>
      <c r="GX134" s="188">
        <v>0</v>
      </c>
      <c r="GY134" s="188"/>
      <c r="GZ134" s="188"/>
      <c r="HA134" s="188"/>
      <c r="HB134" s="188"/>
      <c r="HD134" s="198">
        <v>-732517.74</v>
      </c>
      <c r="HE134" s="198"/>
      <c r="HF134" s="198"/>
      <c r="HG134" s="198"/>
      <c r="HI134" s="189">
        <v>40774</v>
      </c>
      <c r="HJ134" s="189"/>
      <c r="HL134" s="190" t="s">
        <v>724</v>
      </c>
      <c r="HM134" s="190"/>
      <c r="HN134" s="190"/>
      <c r="HO134" s="190"/>
      <c r="HU134" s="186" t="s">
        <v>725</v>
      </c>
      <c r="HV134" s="186"/>
      <c r="HW134" s="186"/>
      <c r="HX134" s="186"/>
      <c r="IB134" s="198">
        <v>-646.32000000000005</v>
      </c>
      <c r="IC134" s="198"/>
      <c r="IE134" s="188">
        <v>0</v>
      </c>
      <c r="IF134" s="188"/>
      <c r="IG134" s="188"/>
      <c r="IH134" s="188">
        <v>0</v>
      </c>
      <c r="II134" s="188"/>
      <c r="IJ134" s="188"/>
      <c r="IK134" s="188"/>
      <c r="IL134" s="188"/>
      <c r="IN134" s="198">
        <v>-646.32000000000005</v>
      </c>
      <c r="IO134" s="198"/>
      <c r="IP134" s="198"/>
      <c r="IQ134" s="198"/>
    </row>
    <row r="135" spans="1:251" ht="10.15" hidden="1" customHeight="1">
      <c r="A135" s="189">
        <v>40701</v>
      </c>
      <c r="B135" s="189"/>
      <c r="D135" s="190" t="s">
        <v>670</v>
      </c>
      <c r="E135" s="190"/>
      <c r="F135" s="190"/>
      <c r="G135" s="190"/>
      <c r="M135" s="186" t="s">
        <v>671</v>
      </c>
      <c r="N135" s="186"/>
      <c r="O135" s="186"/>
      <c r="P135" s="186"/>
      <c r="T135" s="198">
        <v>0</v>
      </c>
      <c r="U135" s="198"/>
      <c r="W135" s="188">
        <v>630</v>
      </c>
      <c r="X135" s="188"/>
      <c r="Y135" s="188"/>
      <c r="Z135" s="188">
        <v>1410</v>
      </c>
      <c r="AA135" s="188"/>
      <c r="AB135" s="188"/>
      <c r="AC135" s="188"/>
      <c r="AD135" s="188"/>
      <c r="AF135" s="198">
        <v>-780</v>
      </c>
      <c r="AG135" s="198"/>
      <c r="AH135" s="198"/>
      <c r="AI135" s="198"/>
      <c r="AK135" s="189">
        <v>40703</v>
      </c>
      <c r="AL135" s="189"/>
      <c r="AN135" s="190" t="s">
        <v>656</v>
      </c>
      <c r="AO135" s="190"/>
      <c r="AP135" s="190"/>
      <c r="AQ135" s="190"/>
      <c r="AW135" s="186" t="s">
        <v>657</v>
      </c>
      <c r="AX135" s="186"/>
      <c r="AY135" s="186"/>
      <c r="AZ135" s="186"/>
      <c r="BD135" s="198">
        <v>-1156238.95</v>
      </c>
      <c r="BE135" s="198"/>
      <c r="BG135" s="188">
        <v>0</v>
      </c>
      <c r="BH135" s="188"/>
      <c r="BI135" s="188"/>
      <c r="BJ135" s="188">
        <v>0</v>
      </c>
      <c r="BK135" s="188"/>
      <c r="BL135" s="188"/>
      <c r="BM135" s="188"/>
      <c r="BN135" s="188"/>
      <c r="BP135" s="198">
        <v>-1156238.95</v>
      </c>
      <c r="BQ135" s="198"/>
      <c r="BR135" s="198"/>
      <c r="BS135" s="198"/>
      <c r="BU135" s="189">
        <v>40709</v>
      </c>
      <c r="BV135" s="189"/>
      <c r="BX135" s="190" t="s">
        <v>662</v>
      </c>
      <c r="BY135" s="190"/>
      <c r="BZ135" s="190"/>
      <c r="CA135" s="190"/>
      <c r="CG135" s="186" t="s">
        <v>663</v>
      </c>
      <c r="CH135" s="186"/>
      <c r="CI135" s="186"/>
      <c r="CJ135" s="186"/>
      <c r="CN135" s="198">
        <v>-9250</v>
      </c>
      <c r="CO135" s="198"/>
      <c r="CQ135" s="188">
        <v>8730</v>
      </c>
      <c r="CR135" s="188"/>
      <c r="CS135" s="188"/>
      <c r="CT135" s="188">
        <v>0</v>
      </c>
      <c r="CU135" s="188"/>
      <c r="CV135" s="188"/>
      <c r="CW135" s="188"/>
      <c r="CX135" s="188"/>
      <c r="CZ135" s="198">
        <v>-520</v>
      </c>
      <c r="DA135" s="198"/>
      <c r="DB135" s="198"/>
      <c r="DC135" s="198"/>
      <c r="DE135" s="189">
        <v>40743</v>
      </c>
      <c r="DF135" s="189"/>
      <c r="DH135" s="190" t="s">
        <v>726</v>
      </c>
      <c r="DI135" s="190"/>
      <c r="DJ135" s="190"/>
      <c r="DK135" s="190"/>
      <c r="DQ135" s="186" t="s">
        <v>513</v>
      </c>
      <c r="DR135" s="186"/>
      <c r="DS135" s="186"/>
      <c r="DT135" s="186"/>
      <c r="DX135" s="198">
        <v>-33766.6</v>
      </c>
      <c r="DY135" s="198"/>
      <c r="EA135" s="188">
        <v>33766.6</v>
      </c>
      <c r="EB135" s="188"/>
      <c r="EC135" s="188"/>
      <c r="ED135" s="188">
        <v>0</v>
      </c>
      <c r="EE135" s="188"/>
      <c r="EF135" s="188"/>
      <c r="EG135" s="188"/>
      <c r="EH135" s="188"/>
      <c r="EJ135" s="198">
        <v>0</v>
      </c>
      <c r="EK135" s="198"/>
      <c r="EL135" s="198"/>
      <c r="EM135" s="198"/>
      <c r="EO135" s="189">
        <v>40756</v>
      </c>
      <c r="EP135" s="189"/>
      <c r="ER135" s="190" t="s">
        <v>704</v>
      </c>
      <c r="ES135" s="190"/>
      <c r="ET135" s="190"/>
      <c r="EU135" s="190"/>
      <c r="FA135" s="186" t="s">
        <v>705</v>
      </c>
      <c r="FB135" s="186"/>
      <c r="FC135" s="186"/>
      <c r="FD135" s="186"/>
      <c r="FH135" s="198">
        <v>-1440</v>
      </c>
      <c r="FI135" s="198"/>
      <c r="FK135" s="188">
        <v>0</v>
      </c>
      <c r="FL135" s="188"/>
      <c r="FM135" s="188"/>
      <c r="FN135" s="188">
        <v>0</v>
      </c>
      <c r="FO135" s="188"/>
      <c r="FP135" s="188"/>
      <c r="FQ135" s="188"/>
      <c r="FR135" s="188"/>
      <c r="FT135" s="198">
        <v>-1440</v>
      </c>
      <c r="FU135" s="198"/>
      <c r="FV135" s="198"/>
      <c r="FW135" s="198"/>
      <c r="FY135" s="189">
        <v>40767</v>
      </c>
      <c r="FZ135" s="189"/>
      <c r="GB135" s="190" t="s">
        <v>718</v>
      </c>
      <c r="GC135" s="190"/>
      <c r="GD135" s="190"/>
      <c r="GE135" s="190"/>
      <c r="GK135" s="186" t="s">
        <v>719</v>
      </c>
      <c r="GL135" s="186"/>
      <c r="GM135" s="186"/>
      <c r="GN135" s="186"/>
      <c r="GR135" s="198">
        <v>-8618</v>
      </c>
      <c r="GS135" s="198"/>
      <c r="GU135" s="188">
        <v>0</v>
      </c>
      <c r="GV135" s="188"/>
      <c r="GW135" s="188"/>
      <c r="GX135" s="188">
        <v>0</v>
      </c>
      <c r="GY135" s="188"/>
      <c r="GZ135" s="188"/>
      <c r="HA135" s="188"/>
      <c r="HB135" s="188"/>
      <c r="HD135" s="198">
        <v>-8618</v>
      </c>
      <c r="HE135" s="198"/>
      <c r="HF135" s="198"/>
      <c r="HG135" s="198"/>
      <c r="HI135" s="189">
        <v>40777</v>
      </c>
      <c r="HJ135" s="189"/>
      <c r="HL135" s="190" t="s">
        <v>727</v>
      </c>
      <c r="HM135" s="190"/>
      <c r="HN135" s="190"/>
      <c r="HO135" s="190"/>
      <c r="HU135" s="186" t="s">
        <v>728</v>
      </c>
      <c r="HV135" s="186"/>
      <c r="HW135" s="186"/>
      <c r="HX135" s="186"/>
      <c r="IB135" s="198">
        <v>-3630</v>
      </c>
      <c r="IC135" s="198"/>
      <c r="IE135" s="188">
        <v>0</v>
      </c>
      <c r="IF135" s="188"/>
      <c r="IG135" s="188"/>
      <c r="IH135" s="188">
        <v>0</v>
      </c>
      <c r="II135" s="188"/>
      <c r="IJ135" s="188"/>
      <c r="IK135" s="188"/>
      <c r="IL135" s="188"/>
      <c r="IN135" s="198">
        <v>-3630</v>
      </c>
      <c r="IO135" s="198"/>
      <c r="IP135" s="198"/>
      <c r="IQ135" s="198"/>
    </row>
    <row r="136" spans="1:251" ht="10.15" hidden="1" customHeight="1">
      <c r="A136" s="189">
        <v>40702</v>
      </c>
      <c r="B136" s="189"/>
      <c r="D136" s="190" t="s">
        <v>706</v>
      </c>
      <c r="E136" s="190"/>
      <c r="F136" s="190"/>
      <c r="G136" s="190"/>
      <c r="M136" s="186" t="s">
        <v>707</v>
      </c>
      <c r="N136" s="186"/>
      <c r="O136" s="186"/>
      <c r="P136" s="186"/>
      <c r="T136" s="198">
        <v>0</v>
      </c>
      <c r="U136" s="198"/>
      <c r="W136" s="188">
        <v>0</v>
      </c>
      <c r="X136" s="188"/>
      <c r="Y136" s="188"/>
      <c r="Z136" s="188">
        <v>6153</v>
      </c>
      <c r="AA136" s="188"/>
      <c r="AB136" s="188"/>
      <c r="AC136" s="188"/>
      <c r="AD136" s="188"/>
      <c r="AF136" s="198">
        <v>-6153</v>
      </c>
      <c r="AG136" s="198"/>
      <c r="AH136" s="198"/>
      <c r="AI136" s="198"/>
      <c r="AK136" s="189">
        <v>40705</v>
      </c>
      <c r="AL136" s="189"/>
      <c r="AN136" s="190" t="s">
        <v>666</v>
      </c>
      <c r="AO136" s="190"/>
      <c r="AP136" s="190"/>
      <c r="AQ136" s="190"/>
      <c r="AW136" s="186" t="s">
        <v>667</v>
      </c>
      <c r="AX136" s="186"/>
      <c r="AY136" s="186"/>
      <c r="AZ136" s="186"/>
      <c r="BD136" s="198">
        <v>-324912.31</v>
      </c>
      <c r="BE136" s="198"/>
      <c r="BG136" s="188">
        <v>78000</v>
      </c>
      <c r="BH136" s="188"/>
      <c r="BI136" s="188"/>
      <c r="BJ136" s="188">
        <v>0</v>
      </c>
      <c r="BK136" s="188"/>
      <c r="BL136" s="188"/>
      <c r="BM136" s="188"/>
      <c r="BN136" s="188"/>
      <c r="BP136" s="198">
        <v>-246912.31</v>
      </c>
      <c r="BQ136" s="198"/>
      <c r="BR136" s="198"/>
      <c r="BS136" s="198"/>
      <c r="BU136" s="189">
        <v>40712</v>
      </c>
      <c r="BV136" s="189"/>
      <c r="BX136" s="190" t="s">
        <v>668</v>
      </c>
      <c r="BY136" s="190"/>
      <c r="BZ136" s="190"/>
      <c r="CA136" s="190"/>
      <c r="CG136" s="186" t="s">
        <v>669</v>
      </c>
      <c r="CH136" s="186"/>
      <c r="CI136" s="186"/>
      <c r="CJ136" s="186"/>
      <c r="CN136" s="198">
        <v>-2910</v>
      </c>
      <c r="CO136" s="198"/>
      <c r="CQ136" s="188">
        <v>0</v>
      </c>
      <c r="CR136" s="188"/>
      <c r="CS136" s="188"/>
      <c r="CT136" s="188">
        <v>0</v>
      </c>
      <c r="CU136" s="188"/>
      <c r="CV136" s="188"/>
      <c r="CW136" s="188"/>
      <c r="CX136" s="188"/>
      <c r="CZ136" s="198">
        <v>-2910</v>
      </c>
      <c r="DA136" s="198"/>
      <c r="DB136" s="198"/>
      <c r="DC136" s="198"/>
      <c r="DE136" s="189">
        <v>40746</v>
      </c>
      <c r="DF136" s="189"/>
      <c r="DH136" s="190" t="s">
        <v>692</v>
      </c>
      <c r="DI136" s="190"/>
      <c r="DJ136" s="190"/>
      <c r="DK136" s="190"/>
      <c r="DQ136" s="186" t="s">
        <v>693</v>
      </c>
      <c r="DR136" s="186"/>
      <c r="DS136" s="186"/>
      <c r="DT136" s="186"/>
      <c r="DX136" s="198">
        <v>-2996.7</v>
      </c>
      <c r="DY136" s="198"/>
      <c r="EA136" s="188">
        <v>0</v>
      </c>
      <c r="EB136" s="188"/>
      <c r="EC136" s="188"/>
      <c r="ED136" s="188">
        <v>0</v>
      </c>
      <c r="EE136" s="188"/>
      <c r="EF136" s="188"/>
      <c r="EG136" s="188"/>
      <c r="EH136" s="188"/>
      <c r="EJ136" s="198">
        <v>-2996.7</v>
      </c>
      <c r="EK136" s="198"/>
      <c r="EL136" s="198"/>
      <c r="EM136" s="198"/>
      <c r="EO136" s="189">
        <v>40757</v>
      </c>
      <c r="EP136" s="189"/>
      <c r="ER136" s="190" t="s">
        <v>708</v>
      </c>
      <c r="ES136" s="190"/>
      <c r="ET136" s="190"/>
      <c r="EU136" s="190"/>
      <c r="FA136" s="186" t="s">
        <v>709</v>
      </c>
      <c r="FB136" s="186"/>
      <c r="FC136" s="186"/>
      <c r="FD136" s="186"/>
      <c r="FH136" s="198">
        <v>-1307.4000000000001</v>
      </c>
      <c r="FI136" s="198"/>
      <c r="FK136" s="188">
        <v>0</v>
      </c>
      <c r="FL136" s="188"/>
      <c r="FM136" s="188"/>
      <c r="FN136" s="188">
        <v>0</v>
      </c>
      <c r="FO136" s="188"/>
      <c r="FP136" s="188"/>
      <c r="FQ136" s="188"/>
      <c r="FR136" s="188"/>
      <c r="FT136" s="198">
        <v>-1307.4000000000001</v>
      </c>
      <c r="FU136" s="198"/>
      <c r="FV136" s="198"/>
      <c r="FW136" s="198"/>
      <c r="FY136" s="189">
        <v>40770</v>
      </c>
      <c r="FZ136" s="189"/>
      <c r="GB136" s="190" t="s">
        <v>720</v>
      </c>
      <c r="GC136" s="190"/>
      <c r="GD136" s="190"/>
      <c r="GE136" s="190"/>
      <c r="GK136" s="186" t="s">
        <v>721</v>
      </c>
      <c r="GL136" s="186"/>
      <c r="GM136" s="186"/>
      <c r="GN136" s="186"/>
      <c r="GR136" s="198">
        <v>-1347.5</v>
      </c>
      <c r="GS136" s="198"/>
      <c r="GU136" s="188">
        <v>0</v>
      </c>
      <c r="GV136" s="188"/>
      <c r="GW136" s="188"/>
      <c r="GX136" s="188">
        <v>0</v>
      </c>
      <c r="GY136" s="188"/>
      <c r="GZ136" s="188"/>
      <c r="HA136" s="188"/>
      <c r="HB136" s="188"/>
      <c r="HD136" s="198">
        <v>-1347.5</v>
      </c>
      <c r="HE136" s="198"/>
      <c r="HF136" s="198"/>
      <c r="HG136" s="198"/>
      <c r="HI136" s="189">
        <v>40779</v>
      </c>
      <c r="HJ136" s="189"/>
      <c r="HL136" s="190" t="s">
        <v>729</v>
      </c>
      <c r="HM136" s="190"/>
      <c r="HN136" s="190"/>
      <c r="HO136" s="190"/>
      <c r="HU136" s="186" t="s">
        <v>730</v>
      </c>
      <c r="HV136" s="186"/>
      <c r="HW136" s="186"/>
      <c r="HX136" s="186"/>
      <c r="IB136" s="198">
        <v>-22540</v>
      </c>
      <c r="IC136" s="198"/>
      <c r="IE136" s="188">
        <v>0</v>
      </c>
      <c r="IF136" s="188"/>
      <c r="IG136" s="188"/>
      <c r="IH136" s="188">
        <v>0</v>
      </c>
      <c r="II136" s="188"/>
      <c r="IJ136" s="188"/>
      <c r="IK136" s="188"/>
      <c r="IL136" s="188"/>
      <c r="IN136" s="198">
        <v>-22540</v>
      </c>
      <c r="IO136" s="198"/>
      <c r="IP136" s="198"/>
      <c r="IQ136" s="198"/>
    </row>
    <row r="137" spans="1:251" ht="10.15" hidden="1" customHeight="1">
      <c r="A137" s="189">
        <v>40703</v>
      </c>
      <c r="B137" s="189"/>
      <c r="D137" s="190" t="s">
        <v>656</v>
      </c>
      <c r="E137" s="190"/>
      <c r="F137" s="190"/>
      <c r="G137" s="190"/>
      <c r="M137" s="186" t="s">
        <v>657</v>
      </c>
      <c r="N137" s="186"/>
      <c r="O137" s="186"/>
      <c r="P137" s="186"/>
      <c r="T137" s="198">
        <v>0</v>
      </c>
      <c r="U137" s="198"/>
      <c r="W137" s="188">
        <v>242456.2</v>
      </c>
      <c r="X137" s="188"/>
      <c r="Y137" s="188"/>
      <c r="Z137" s="188">
        <v>1398695.15</v>
      </c>
      <c r="AA137" s="188"/>
      <c r="AB137" s="188"/>
      <c r="AC137" s="188"/>
      <c r="AD137" s="188"/>
      <c r="AF137" s="198">
        <v>-1156238.95</v>
      </c>
      <c r="AG137" s="198"/>
      <c r="AH137" s="198"/>
      <c r="AI137" s="198"/>
      <c r="AK137" s="189">
        <v>40706</v>
      </c>
      <c r="AL137" s="189"/>
      <c r="AN137" s="190" t="s">
        <v>660</v>
      </c>
      <c r="AO137" s="190"/>
      <c r="AP137" s="190"/>
      <c r="AQ137" s="190"/>
      <c r="AW137" s="186" t="s">
        <v>661</v>
      </c>
      <c r="AX137" s="186"/>
      <c r="AY137" s="186"/>
      <c r="AZ137" s="186"/>
      <c r="BD137" s="198">
        <v>-14957.84</v>
      </c>
      <c r="BE137" s="198"/>
      <c r="BG137" s="188">
        <v>5604.04</v>
      </c>
      <c r="BH137" s="188"/>
      <c r="BI137" s="188"/>
      <c r="BJ137" s="188">
        <v>0</v>
      </c>
      <c r="BK137" s="188"/>
      <c r="BL137" s="188"/>
      <c r="BM137" s="188"/>
      <c r="BN137" s="188"/>
      <c r="BP137" s="198">
        <v>-9353.7999999999993</v>
      </c>
      <c r="BQ137" s="198"/>
      <c r="BR137" s="198"/>
      <c r="BS137" s="198"/>
      <c r="BU137" s="189">
        <v>40713</v>
      </c>
      <c r="BV137" s="189"/>
      <c r="BX137" s="190" t="s">
        <v>672</v>
      </c>
      <c r="BY137" s="190"/>
      <c r="BZ137" s="190"/>
      <c r="CA137" s="190"/>
      <c r="CG137" s="186" t="s">
        <v>673</v>
      </c>
      <c r="CH137" s="186"/>
      <c r="CI137" s="186"/>
      <c r="CJ137" s="186"/>
      <c r="CN137" s="198">
        <v>-19366</v>
      </c>
      <c r="CO137" s="198"/>
      <c r="CQ137" s="188">
        <v>0</v>
      </c>
      <c r="CR137" s="188"/>
      <c r="CS137" s="188"/>
      <c r="CT137" s="188">
        <v>0</v>
      </c>
      <c r="CU137" s="188"/>
      <c r="CV137" s="188"/>
      <c r="CW137" s="188"/>
      <c r="CX137" s="188"/>
      <c r="CZ137" s="198">
        <v>-19366</v>
      </c>
      <c r="DA137" s="198"/>
      <c r="DB137" s="198"/>
      <c r="DC137" s="198"/>
      <c r="DE137" s="189">
        <v>40748</v>
      </c>
      <c r="DF137" s="189"/>
      <c r="DH137" s="190" t="s">
        <v>716</v>
      </c>
      <c r="DI137" s="190"/>
      <c r="DJ137" s="190"/>
      <c r="DK137" s="190"/>
      <c r="DQ137" s="186" t="s">
        <v>717</v>
      </c>
      <c r="DR137" s="186"/>
      <c r="DS137" s="186"/>
      <c r="DT137" s="186"/>
      <c r="DX137" s="198">
        <v>-980</v>
      </c>
      <c r="DY137" s="198"/>
      <c r="EA137" s="188">
        <v>0</v>
      </c>
      <c r="EB137" s="188"/>
      <c r="EC137" s="188"/>
      <c r="ED137" s="188">
        <v>0</v>
      </c>
      <c r="EE137" s="188"/>
      <c r="EF137" s="188"/>
      <c r="EG137" s="188"/>
      <c r="EH137" s="188"/>
      <c r="EJ137" s="198">
        <v>-980</v>
      </c>
      <c r="EK137" s="198"/>
      <c r="EL137" s="198"/>
      <c r="EM137" s="198"/>
      <c r="EO137" s="189">
        <v>40758</v>
      </c>
      <c r="EP137" s="189"/>
      <c r="ER137" s="190" t="s">
        <v>710</v>
      </c>
      <c r="ES137" s="190"/>
      <c r="ET137" s="190"/>
      <c r="EU137" s="190"/>
      <c r="FA137" s="186" t="s">
        <v>711</v>
      </c>
      <c r="FB137" s="186"/>
      <c r="FC137" s="186"/>
      <c r="FD137" s="186"/>
      <c r="FH137" s="198">
        <v>-1177.74</v>
      </c>
      <c r="FI137" s="198"/>
      <c r="FK137" s="188">
        <v>0</v>
      </c>
      <c r="FL137" s="188"/>
      <c r="FM137" s="188"/>
      <c r="FN137" s="188">
        <v>0</v>
      </c>
      <c r="FO137" s="188"/>
      <c r="FP137" s="188"/>
      <c r="FQ137" s="188"/>
      <c r="FR137" s="188"/>
      <c r="FT137" s="198">
        <v>-1177.74</v>
      </c>
      <c r="FU137" s="198"/>
      <c r="FV137" s="198"/>
      <c r="FW137" s="198"/>
      <c r="FY137" s="189">
        <v>40774</v>
      </c>
      <c r="FZ137" s="189"/>
      <c r="GB137" s="190" t="s">
        <v>724</v>
      </c>
      <c r="GC137" s="190"/>
      <c r="GD137" s="190"/>
      <c r="GE137" s="190"/>
      <c r="GK137" s="186" t="s">
        <v>725</v>
      </c>
      <c r="GL137" s="186"/>
      <c r="GM137" s="186"/>
      <c r="GN137" s="186"/>
      <c r="GR137" s="198">
        <v>-646.32000000000005</v>
      </c>
      <c r="GS137" s="198"/>
      <c r="GU137" s="188">
        <v>0</v>
      </c>
      <c r="GV137" s="188"/>
      <c r="GW137" s="188"/>
      <c r="GX137" s="188">
        <v>0</v>
      </c>
      <c r="GY137" s="188"/>
      <c r="GZ137" s="188"/>
      <c r="HA137" s="188"/>
      <c r="HB137" s="188"/>
      <c r="HD137" s="198">
        <v>-646.32000000000005</v>
      </c>
      <c r="HE137" s="198"/>
      <c r="HF137" s="198"/>
      <c r="HG137" s="198"/>
      <c r="HI137" s="189">
        <v>40782</v>
      </c>
      <c r="HJ137" s="189"/>
      <c r="HL137" s="190" t="s">
        <v>731</v>
      </c>
      <c r="HM137" s="190"/>
      <c r="HN137" s="190"/>
      <c r="HO137" s="190"/>
      <c r="HU137" s="186" t="s">
        <v>732</v>
      </c>
      <c r="HV137" s="186"/>
      <c r="HW137" s="186"/>
      <c r="HX137" s="186"/>
      <c r="IB137" s="198">
        <v>-9696.0300000000007</v>
      </c>
      <c r="IC137" s="198"/>
      <c r="IE137" s="188">
        <v>0</v>
      </c>
      <c r="IF137" s="188"/>
      <c r="IG137" s="188"/>
      <c r="IH137" s="188">
        <v>0</v>
      </c>
      <c r="II137" s="188"/>
      <c r="IJ137" s="188"/>
      <c r="IK137" s="188"/>
      <c r="IL137" s="188"/>
      <c r="IN137" s="198">
        <v>-9696.0300000000007</v>
      </c>
      <c r="IO137" s="198"/>
      <c r="IP137" s="198"/>
      <c r="IQ137" s="198"/>
    </row>
    <row r="138" spans="1:251" ht="10.15" hidden="1" customHeight="1">
      <c r="A138" s="189">
        <v>40705</v>
      </c>
      <c r="B138" s="189"/>
      <c r="D138" s="190" t="s">
        <v>666</v>
      </c>
      <c r="E138" s="190"/>
      <c r="F138" s="190"/>
      <c r="G138" s="190"/>
      <c r="M138" s="186" t="s">
        <v>667</v>
      </c>
      <c r="N138" s="186"/>
      <c r="O138" s="186"/>
      <c r="P138" s="186"/>
      <c r="T138" s="198">
        <v>0</v>
      </c>
      <c r="U138" s="198"/>
      <c r="W138" s="188">
        <v>199985.34</v>
      </c>
      <c r="X138" s="188"/>
      <c r="Y138" s="188"/>
      <c r="Z138" s="188">
        <v>524897.65</v>
      </c>
      <c r="AA138" s="188"/>
      <c r="AB138" s="188"/>
      <c r="AC138" s="188"/>
      <c r="AD138" s="188"/>
      <c r="AF138" s="198">
        <v>-324912.31</v>
      </c>
      <c r="AG138" s="198"/>
      <c r="AH138" s="198"/>
      <c r="AI138" s="198"/>
      <c r="AK138" s="189">
        <v>40707</v>
      </c>
      <c r="AL138" s="189"/>
      <c r="AN138" s="190" t="s">
        <v>658</v>
      </c>
      <c r="AO138" s="190"/>
      <c r="AP138" s="190"/>
      <c r="AQ138" s="190"/>
      <c r="AW138" s="186" t="s">
        <v>659</v>
      </c>
      <c r="AX138" s="186"/>
      <c r="AY138" s="186"/>
      <c r="AZ138" s="186"/>
      <c r="BD138" s="198">
        <v>-5664</v>
      </c>
      <c r="BE138" s="198"/>
      <c r="BG138" s="188">
        <v>0</v>
      </c>
      <c r="BH138" s="188"/>
      <c r="BI138" s="188"/>
      <c r="BJ138" s="188">
        <v>0</v>
      </c>
      <c r="BK138" s="188"/>
      <c r="BL138" s="188"/>
      <c r="BM138" s="188"/>
      <c r="BN138" s="188"/>
      <c r="BP138" s="198">
        <v>-5664</v>
      </c>
      <c r="BQ138" s="198"/>
      <c r="BR138" s="198"/>
      <c r="BS138" s="198"/>
      <c r="BU138" s="189">
        <v>40714</v>
      </c>
      <c r="BV138" s="189"/>
      <c r="BX138" s="190" t="s">
        <v>694</v>
      </c>
      <c r="BY138" s="190"/>
      <c r="BZ138" s="190"/>
      <c r="CA138" s="190"/>
      <c r="CG138" s="186" t="s">
        <v>695</v>
      </c>
      <c r="CH138" s="186"/>
      <c r="CI138" s="186"/>
      <c r="CJ138" s="186"/>
      <c r="CN138" s="198">
        <v>-46601.69</v>
      </c>
      <c r="CO138" s="198"/>
      <c r="CQ138" s="188">
        <v>17991.900000000001</v>
      </c>
      <c r="CR138" s="188"/>
      <c r="CS138" s="188"/>
      <c r="CT138" s="188">
        <v>0</v>
      </c>
      <c r="CU138" s="188"/>
      <c r="CV138" s="188"/>
      <c r="CW138" s="188"/>
      <c r="CX138" s="188"/>
      <c r="CZ138" s="198">
        <v>-28609.79</v>
      </c>
      <c r="DA138" s="198"/>
      <c r="DB138" s="198"/>
      <c r="DC138" s="198"/>
      <c r="DE138" s="189">
        <v>40749</v>
      </c>
      <c r="DF138" s="189"/>
      <c r="DH138" s="190" t="s">
        <v>696</v>
      </c>
      <c r="DI138" s="190"/>
      <c r="DJ138" s="190"/>
      <c r="DK138" s="190"/>
      <c r="DQ138" s="186" t="s">
        <v>697</v>
      </c>
      <c r="DR138" s="186"/>
      <c r="DS138" s="186"/>
      <c r="DT138" s="186"/>
      <c r="DX138" s="198">
        <v>-889.71</v>
      </c>
      <c r="DY138" s="198"/>
      <c r="EA138" s="188">
        <v>0</v>
      </c>
      <c r="EB138" s="188"/>
      <c r="EC138" s="188"/>
      <c r="ED138" s="188">
        <v>0</v>
      </c>
      <c r="EE138" s="188"/>
      <c r="EF138" s="188"/>
      <c r="EG138" s="188"/>
      <c r="EH138" s="188"/>
      <c r="EJ138" s="198">
        <v>-889.71</v>
      </c>
      <c r="EK138" s="198"/>
      <c r="EL138" s="198"/>
      <c r="EM138" s="198"/>
      <c r="EO138" s="189">
        <v>40761</v>
      </c>
      <c r="EP138" s="189"/>
      <c r="ER138" s="190" t="s">
        <v>714</v>
      </c>
      <c r="ES138" s="190"/>
      <c r="ET138" s="190"/>
      <c r="EU138" s="190"/>
      <c r="FA138" s="186" t="s">
        <v>715</v>
      </c>
      <c r="FB138" s="186"/>
      <c r="FC138" s="186"/>
      <c r="FD138" s="186"/>
      <c r="FH138" s="198">
        <v>-732517.74</v>
      </c>
      <c r="FI138" s="198"/>
      <c r="FK138" s="188">
        <v>0</v>
      </c>
      <c r="FL138" s="188"/>
      <c r="FM138" s="188"/>
      <c r="FN138" s="188">
        <v>0</v>
      </c>
      <c r="FO138" s="188"/>
      <c r="FP138" s="188"/>
      <c r="FQ138" s="188"/>
      <c r="FR138" s="188"/>
      <c r="FT138" s="198">
        <v>-732517.74</v>
      </c>
      <c r="FU138" s="198"/>
      <c r="FV138" s="198"/>
      <c r="FW138" s="198"/>
      <c r="FY138" s="189">
        <v>40777</v>
      </c>
      <c r="FZ138" s="189"/>
      <c r="GB138" s="190" t="s">
        <v>727</v>
      </c>
      <c r="GC138" s="190"/>
      <c r="GD138" s="190"/>
      <c r="GE138" s="190"/>
      <c r="GK138" s="186" t="s">
        <v>728</v>
      </c>
      <c r="GL138" s="186"/>
      <c r="GM138" s="186"/>
      <c r="GN138" s="186"/>
      <c r="GR138" s="198">
        <v>-3630</v>
      </c>
      <c r="GS138" s="198"/>
      <c r="GU138" s="188">
        <v>0</v>
      </c>
      <c r="GV138" s="188"/>
      <c r="GW138" s="188"/>
      <c r="GX138" s="188">
        <v>0</v>
      </c>
      <c r="GY138" s="188"/>
      <c r="GZ138" s="188"/>
      <c r="HA138" s="188"/>
      <c r="HB138" s="188"/>
      <c r="HD138" s="198">
        <v>-3630</v>
      </c>
      <c r="HE138" s="198"/>
      <c r="HF138" s="198"/>
      <c r="HG138" s="198"/>
      <c r="HI138" s="189">
        <v>40783</v>
      </c>
      <c r="HJ138" s="189"/>
      <c r="HL138" s="190" t="s">
        <v>733</v>
      </c>
      <c r="HM138" s="190"/>
      <c r="HN138" s="190"/>
      <c r="HO138" s="190"/>
      <c r="HU138" s="186" t="s">
        <v>734</v>
      </c>
      <c r="HV138" s="186"/>
      <c r="HW138" s="186"/>
      <c r="HX138" s="186"/>
      <c r="IB138" s="198">
        <v>-3042</v>
      </c>
      <c r="IC138" s="198"/>
      <c r="IE138" s="188">
        <v>0</v>
      </c>
      <c r="IF138" s="188"/>
      <c r="IG138" s="188"/>
      <c r="IH138" s="188">
        <v>0</v>
      </c>
      <c r="II138" s="188"/>
      <c r="IJ138" s="188"/>
      <c r="IK138" s="188"/>
      <c r="IL138" s="188"/>
      <c r="IN138" s="198">
        <v>-3042</v>
      </c>
      <c r="IO138" s="198"/>
      <c r="IP138" s="198"/>
      <c r="IQ138" s="198"/>
    </row>
    <row r="139" spans="1:251" ht="10.15" hidden="1" customHeight="1">
      <c r="A139" s="189">
        <v>40706</v>
      </c>
      <c r="B139" s="189"/>
      <c r="D139" s="190" t="s">
        <v>660</v>
      </c>
      <c r="E139" s="190"/>
      <c r="F139" s="190"/>
      <c r="G139" s="190"/>
      <c r="M139" s="186" t="s">
        <v>661</v>
      </c>
      <c r="N139" s="186"/>
      <c r="O139" s="186"/>
      <c r="P139" s="186"/>
      <c r="T139" s="198">
        <v>0</v>
      </c>
      <c r="U139" s="198"/>
      <c r="W139" s="188">
        <v>0</v>
      </c>
      <c r="X139" s="188"/>
      <c r="Y139" s="188"/>
      <c r="Z139" s="188">
        <v>14957.84</v>
      </c>
      <c r="AA139" s="188"/>
      <c r="AB139" s="188"/>
      <c r="AC139" s="188"/>
      <c r="AD139" s="188"/>
      <c r="AF139" s="198">
        <v>-14957.84</v>
      </c>
      <c r="AG139" s="198"/>
      <c r="AH139" s="198"/>
      <c r="AI139" s="198"/>
      <c r="AK139" s="189">
        <v>40708</v>
      </c>
      <c r="AL139" s="189"/>
      <c r="AN139" s="190" t="s">
        <v>722</v>
      </c>
      <c r="AO139" s="190"/>
      <c r="AP139" s="190"/>
      <c r="AQ139" s="190"/>
      <c r="AW139" s="186" t="s">
        <v>723</v>
      </c>
      <c r="AX139" s="186"/>
      <c r="AY139" s="186"/>
      <c r="AZ139" s="186"/>
      <c r="BD139" s="198">
        <v>-2777.42</v>
      </c>
      <c r="BE139" s="198"/>
      <c r="BG139" s="188">
        <v>0</v>
      </c>
      <c r="BH139" s="188"/>
      <c r="BI139" s="188"/>
      <c r="BJ139" s="188">
        <v>0</v>
      </c>
      <c r="BK139" s="188"/>
      <c r="BL139" s="188"/>
      <c r="BM139" s="188"/>
      <c r="BN139" s="188"/>
      <c r="BP139" s="198">
        <v>-2777.42</v>
      </c>
      <c r="BQ139" s="198"/>
      <c r="BR139" s="198"/>
      <c r="BS139" s="198"/>
      <c r="BU139" s="189">
        <v>40715</v>
      </c>
      <c r="BV139" s="189"/>
      <c r="BX139" s="190" t="s">
        <v>735</v>
      </c>
      <c r="BY139" s="190"/>
      <c r="BZ139" s="190"/>
      <c r="CA139" s="190"/>
      <c r="CG139" s="186" t="s">
        <v>736</v>
      </c>
      <c r="CH139" s="186"/>
      <c r="CI139" s="186"/>
      <c r="CJ139" s="186"/>
      <c r="CN139" s="198">
        <v>-15115.37</v>
      </c>
      <c r="CO139" s="198"/>
      <c r="CQ139" s="188">
        <v>15115.37</v>
      </c>
      <c r="CR139" s="188"/>
      <c r="CS139" s="188"/>
      <c r="CT139" s="188">
        <v>0</v>
      </c>
      <c r="CU139" s="188"/>
      <c r="CV139" s="188"/>
      <c r="CW139" s="188"/>
      <c r="CX139" s="188"/>
      <c r="CZ139" s="198">
        <v>0</v>
      </c>
      <c r="DA139" s="198"/>
      <c r="DB139" s="198"/>
      <c r="DC139" s="198"/>
      <c r="DE139" s="189">
        <v>40751</v>
      </c>
      <c r="DF139" s="189"/>
      <c r="DH139" s="190" t="s">
        <v>702</v>
      </c>
      <c r="DI139" s="190"/>
      <c r="DJ139" s="190"/>
      <c r="DK139" s="190"/>
      <c r="DQ139" s="186" t="s">
        <v>703</v>
      </c>
      <c r="DR139" s="186"/>
      <c r="DS139" s="186"/>
      <c r="DT139" s="186"/>
      <c r="DX139" s="198">
        <v>-24652</v>
      </c>
      <c r="DY139" s="198"/>
      <c r="EA139" s="188">
        <v>0</v>
      </c>
      <c r="EB139" s="188"/>
      <c r="EC139" s="188"/>
      <c r="ED139" s="188">
        <v>0</v>
      </c>
      <c r="EE139" s="188"/>
      <c r="EF139" s="188"/>
      <c r="EG139" s="188"/>
      <c r="EH139" s="188"/>
      <c r="EJ139" s="198">
        <v>-24652</v>
      </c>
      <c r="EK139" s="198"/>
      <c r="EL139" s="198"/>
      <c r="EM139" s="198"/>
      <c r="EO139" s="189">
        <v>40767</v>
      </c>
      <c r="EP139" s="189"/>
      <c r="ER139" s="190" t="s">
        <v>718</v>
      </c>
      <c r="ES139" s="190"/>
      <c r="ET139" s="190"/>
      <c r="EU139" s="190"/>
      <c r="FA139" s="186" t="s">
        <v>719</v>
      </c>
      <c r="FB139" s="186"/>
      <c r="FC139" s="186"/>
      <c r="FD139" s="186"/>
      <c r="FH139" s="198">
        <v>-8618</v>
      </c>
      <c r="FI139" s="198"/>
      <c r="FK139" s="188">
        <v>0</v>
      </c>
      <c r="FL139" s="188"/>
      <c r="FM139" s="188"/>
      <c r="FN139" s="188">
        <v>0</v>
      </c>
      <c r="FO139" s="188"/>
      <c r="FP139" s="188"/>
      <c r="FQ139" s="188"/>
      <c r="FR139" s="188"/>
      <c r="FT139" s="198">
        <v>-8618</v>
      </c>
      <c r="FU139" s="198"/>
      <c r="FV139" s="198"/>
      <c r="FW139" s="198"/>
      <c r="FY139" s="189">
        <v>40779</v>
      </c>
      <c r="FZ139" s="189"/>
      <c r="GB139" s="190" t="s">
        <v>729</v>
      </c>
      <c r="GC139" s="190"/>
      <c r="GD139" s="190"/>
      <c r="GE139" s="190"/>
      <c r="GK139" s="186" t="s">
        <v>730</v>
      </c>
      <c r="GL139" s="186"/>
      <c r="GM139" s="186"/>
      <c r="GN139" s="186"/>
      <c r="GR139" s="198">
        <v>-22540</v>
      </c>
      <c r="GS139" s="198"/>
      <c r="GU139" s="188">
        <v>0</v>
      </c>
      <c r="GV139" s="188"/>
      <c r="GW139" s="188"/>
      <c r="GX139" s="188">
        <v>0</v>
      </c>
      <c r="GY139" s="188"/>
      <c r="GZ139" s="188"/>
      <c r="HA139" s="188"/>
      <c r="HB139" s="188"/>
      <c r="HD139" s="198">
        <v>-22540</v>
      </c>
      <c r="HE139" s="198"/>
      <c r="HF139" s="198"/>
      <c r="HG139" s="198"/>
      <c r="HI139" s="189">
        <v>40784</v>
      </c>
      <c r="HJ139" s="189"/>
      <c r="HL139" s="190" t="s">
        <v>737</v>
      </c>
      <c r="HM139" s="190"/>
      <c r="HN139" s="190"/>
      <c r="HO139" s="190"/>
      <c r="HU139" s="186" t="s">
        <v>738</v>
      </c>
      <c r="HV139" s="186"/>
      <c r="HW139" s="186"/>
      <c r="HX139" s="186"/>
      <c r="IB139" s="198">
        <v>-9280</v>
      </c>
      <c r="IC139" s="198"/>
      <c r="IE139" s="188">
        <v>0</v>
      </c>
      <c r="IF139" s="188"/>
      <c r="IG139" s="188"/>
      <c r="IH139" s="188">
        <v>0</v>
      </c>
      <c r="II139" s="188"/>
      <c r="IJ139" s="188"/>
      <c r="IK139" s="188"/>
      <c r="IL139" s="188"/>
      <c r="IN139" s="198">
        <v>-9280</v>
      </c>
      <c r="IO139" s="198"/>
      <c r="IP139" s="198"/>
      <c r="IQ139" s="198"/>
    </row>
    <row r="140" spans="1:251" ht="10.15" hidden="1" customHeight="1">
      <c r="A140" s="189">
        <v>40707</v>
      </c>
      <c r="B140" s="189"/>
      <c r="D140" s="190" t="s">
        <v>658</v>
      </c>
      <c r="E140" s="190"/>
      <c r="F140" s="190"/>
      <c r="G140" s="190"/>
      <c r="M140" s="186" t="s">
        <v>659</v>
      </c>
      <c r="N140" s="186"/>
      <c r="O140" s="186"/>
      <c r="P140" s="186"/>
      <c r="T140" s="198">
        <v>0</v>
      </c>
      <c r="U140" s="198"/>
      <c r="W140" s="188">
        <v>0</v>
      </c>
      <c r="X140" s="188"/>
      <c r="Y140" s="188"/>
      <c r="Z140" s="188">
        <v>5664</v>
      </c>
      <c r="AA140" s="188"/>
      <c r="AB140" s="188"/>
      <c r="AC140" s="188"/>
      <c r="AD140" s="188"/>
      <c r="AF140" s="198">
        <v>-5664</v>
      </c>
      <c r="AG140" s="198"/>
      <c r="AH140" s="198"/>
      <c r="AI140" s="198"/>
      <c r="AK140" s="189">
        <v>40709</v>
      </c>
      <c r="AL140" s="189"/>
      <c r="AN140" s="190" t="s">
        <v>662</v>
      </c>
      <c r="AO140" s="190"/>
      <c r="AP140" s="190"/>
      <c r="AQ140" s="190"/>
      <c r="AW140" s="186" t="s">
        <v>663</v>
      </c>
      <c r="AX140" s="186"/>
      <c r="AY140" s="186"/>
      <c r="AZ140" s="186"/>
      <c r="BD140" s="198">
        <v>-9250</v>
      </c>
      <c r="BE140" s="198"/>
      <c r="BG140" s="188">
        <v>0</v>
      </c>
      <c r="BH140" s="188"/>
      <c r="BI140" s="188"/>
      <c r="BJ140" s="188">
        <v>0</v>
      </c>
      <c r="BK140" s="188"/>
      <c r="BL140" s="188"/>
      <c r="BM140" s="188"/>
      <c r="BN140" s="188"/>
      <c r="BP140" s="198">
        <v>-9250</v>
      </c>
      <c r="BQ140" s="198"/>
      <c r="BR140" s="198"/>
      <c r="BS140" s="198"/>
      <c r="BU140" s="189">
        <v>40716</v>
      </c>
      <c r="BV140" s="189"/>
      <c r="BX140" s="190" t="s">
        <v>674</v>
      </c>
      <c r="BY140" s="190"/>
      <c r="BZ140" s="190"/>
      <c r="CA140" s="190"/>
      <c r="CG140" s="186" t="s">
        <v>675</v>
      </c>
      <c r="CH140" s="186"/>
      <c r="CI140" s="186"/>
      <c r="CJ140" s="186"/>
      <c r="CN140" s="198">
        <v>-19200</v>
      </c>
      <c r="CO140" s="198"/>
      <c r="CQ140" s="188">
        <v>0</v>
      </c>
      <c r="CR140" s="188"/>
      <c r="CS140" s="188"/>
      <c r="CT140" s="188">
        <v>0</v>
      </c>
      <c r="CU140" s="188"/>
      <c r="CV140" s="188"/>
      <c r="CW140" s="188"/>
      <c r="CX140" s="188"/>
      <c r="CZ140" s="198">
        <v>-19200</v>
      </c>
      <c r="DA140" s="198"/>
      <c r="DB140" s="198"/>
      <c r="DC140" s="198"/>
      <c r="DE140" s="189">
        <v>40753</v>
      </c>
      <c r="DF140" s="189"/>
      <c r="DH140" s="190" t="s">
        <v>739</v>
      </c>
      <c r="DI140" s="190"/>
      <c r="DJ140" s="190"/>
      <c r="DK140" s="190"/>
      <c r="DQ140" s="186" t="s">
        <v>740</v>
      </c>
      <c r="DR140" s="186"/>
      <c r="DS140" s="186"/>
      <c r="DT140" s="186"/>
      <c r="DX140" s="198">
        <v>-5039.2</v>
      </c>
      <c r="DY140" s="198"/>
      <c r="EA140" s="188">
        <v>5039.2</v>
      </c>
      <c r="EB140" s="188"/>
      <c r="EC140" s="188"/>
      <c r="ED140" s="188">
        <v>0</v>
      </c>
      <c r="EE140" s="188"/>
      <c r="EF140" s="188"/>
      <c r="EG140" s="188"/>
      <c r="EH140" s="188"/>
      <c r="EJ140" s="198">
        <v>0</v>
      </c>
      <c r="EK140" s="198"/>
      <c r="EL140" s="198"/>
      <c r="EM140" s="198"/>
      <c r="EO140" s="189">
        <v>40770</v>
      </c>
      <c r="EP140" s="189"/>
      <c r="ER140" s="190" t="s">
        <v>720</v>
      </c>
      <c r="ES140" s="190"/>
      <c r="ET140" s="190"/>
      <c r="EU140" s="190"/>
      <c r="FA140" s="186" t="s">
        <v>721</v>
      </c>
      <c r="FB140" s="186"/>
      <c r="FC140" s="186"/>
      <c r="FD140" s="186"/>
      <c r="FH140" s="198">
        <v>-1347.5</v>
      </c>
      <c r="FI140" s="198"/>
      <c r="FK140" s="188">
        <v>0</v>
      </c>
      <c r="FL140" s="188"/>
      <c r="FM140" s="188"/>
      <c r="FN140" s="188">
        <v>0</v>
      </c>
      <c r="FO140" s="188"/>
      <c r="FP140" s="188"/>
      <c r="FQ140" s="188"/>
      <c r="FR140" s="188"/>
      <c r="FT140" s="198">
        <v>-1347.5</v>
      </c>
      <c r="FU140" s="198"/>
      <c r="FV140" s="198"/>
      <c r="FW140" s="198"/>
      <c r="FY140" s="189">
        <v>40782</v>
      </c>
      <c r="FZ140" s="189"/>
      <c r="GB140" s="190" t="s">
        <v>731</v>
      </c>
      <c r="GC140" s="190"/>
      <c r="GD140" s="190"/>
      <c r="GE140" s="190"/>
      <c r="GK140" s="186" t="s">
        <v>732</v>
      </c>
      <c r="GL140" s="186"/>
      <c r="GM140" s="186"/>
      <c r="GN140" s="186"/>
      <c r="GR140" s="198">
        <v>-9696.0300000000007</v>
      </c>
      <c r="GS140" s="198"/>
      <c r="GU140" s="188">
        <v>0</v>
      </c>
      <c r="GV140" s="188"/>
      <c r="GW140" s="188"/>
      <c r="GX140" s="188">
        <v>0</v>
      </c>
      <c r="GY140" s="188"/>
      <c r="GZ140" s="188"/>
      <c r="HA140" s="188"/>
      <c r="HB140" s="188"/>
      <c r="HD140" s="198">
        <v>-9696.0300000000007</v>
      </c>
      <c r="HE140" s="198"/>
      <c r="HF140" s="198"/>
      <c r="HG140" s="198"/>
      <c r="HI140" s="189">
        <v>40786</v>
      </c>
      <c r="HJ140" s="189"/>
      <c r="HL140" s="190" t="s">
        <v>741</v>
      </c>
      <c r="HM140" s="190"/>
      <c r="HN140" s="190"/>
      <c r="HO140" s="190"/>
      <c r="HU140" s="186" t="s">
        <v>471</v>
      </c>
      <c r="HV140" s="186"/>
      <c r="HW140" s="186"/>
      <c r="HX140" s="186"/>
      <c r="IB140" s="198">
        <v>-63617.91</v>
      </c>
      <c r="IC140" s="198"/>
      <c r="IE140" s="188">
        <v>0</v>
      </c>
      <c r="IF140" s="188"/>
      <c r="IG140" s="188"/>
      <c r="IH140" s="188">
        <v>0</v>
      </c>
      <c r="II140" s="188"/>
      <c r="IJ140" s="188"/>
      <c r="IK140" s="188"/>
      <c r="IL140" s="188"/>
      <c r="IN140" s="198">
        <v>-63617.91</v>
      </c>
      <c r="IO140" s="198"/>
      <c r="IP140" s="198"/>
      <c r="IQ140" s="198"/>
    </row>
    <row r="141" spans="1:251" ht="10.15" hidden="1" customHeight="1">
      <c r="A141" s="189">
        <v>40708</v>
      </c>
      <c r="B141" s="189"/>
      <c r="D141" s="190" t="s">
        <v>722</v>
      </c>
      <c r="E141" s="190"/>
      <c r="F141" s="190"/>
      <c r="G141" s="190"/>
      <c r="M141" s="186" t="s">
        <v>723</v>
      </c>
      <c r="N141" s="186"/>
      <c r="O141" s="186"/>
      <c r="P141" s="186"/>
      <c r="T141" s="198">
        <v>0</v>
      </c>
      <c r="U141" s="198"/>
      <c r="W141" s="188">
        <v>0</v>
      </c>
      <c r="X141" s="188"/>
      <c r="Y141" s="188"/>
      <c r="Z141" s="188">
        <v>2777.42</v>
      </c>
      <c r="AA141" s="188"/>
      <c r="AB141" s="188"/>
      <c r="AC141" s="188"/>
      <c r="AD141" s="188"/>
      <c r="AF141" s="198">
        <v>-2777.42</v>
      </c>
      <c r="AG141" s="198"/>
      <c r="AH141" s="198"/>
      <c r="AI141" s="198"/>
      <c r="AK141" s="189">
        <v>40710</v>
      </c>
      <c r="AL141" s="189"/>
      <c r="AN141" s="190" t="s">
        <v>742</v>
      </c>
      <c r="AO141" s="190"/>
      <c r="AP141" s="190"/>
      <c r="AQ141" s="190"/>
      <c r="AW141" s="186" t="s">
        <v>743</v>
      </c>
      <c r="AX141" s="186"/>
      <c r="AY141" s="186"/>
      <c r="AZ141" s="186"/>
      <c r="BD141" s="198">
        <v>-1800</v>
      </c>
      <c r="BE141" s="198"/>
      <c r="BG141" s="188">
        <v>1800</v>
      </c>
      <c r="BH141" s="188"/>
      <c r="BI141" s="188"/>
      <c r="BJ141" s="188">
        <v>0</v>
      </c>
      <c r="BK141" s="188"/>
      <c r="BL141" s="188"/>
      <c r="BM141" s="188"/>
      <c r="BN141" s="188"/>
      <c r="BP141" s="198">
        <v>0</v>
      </c>
      <c r="BQ141" s="198"/>
      <c r="BR141" s="198"/>
      <c r="BS141" s="198"/>
      <c r="BU141" s="189">
        <v>40720</v>
      </c>
      <c r="BV141" s="189"/>
      <c r="BX141" s="190" t="s">
        <v>676</v>
      </c>
      <c r="BY141" s="190"/>
      <c r="BZ141" s="190"/>
      <c r="CA141" s="190"/>
      <c r="CG141" s="186" t="s">
        <v>677</v>
      </c>
      <c r="CH141" s="186"/>
      <c r="CI141" s="186"/>
      <c r="CJ141" s="186"/>
      <c r="CN141" s="198">
        <v>-346635.62</v>
      </c>
      <c r="CO141" s="198"/>
      <c r="CQ141" s="188">
        <v>0</v>
      </c>
      <c r="CR141" s="188"/>
      <c r="CS141" s="188"/>
      <c r="CT141" s="188">
        <v>0</v>
      </c>
      <c r="CU141" s="188"/>
      <c r="CV141" s="188"/>
      <c r="CW141" s="188"/>
      <c r="CX141" s="188"/>
      <c r="CZ141" s="198">
        <v>-346635.62</v>
      </c>
      <c r="DA141" s="198"/>
      <c r="DB141" s="198"/>
      <c r="DC141" s="198"/>
      <c r="DE141" s="189">
        <v>40756</v>
      </c>
      <c r="DF141" s="189"/>
      <c r="DH141" s="190" t="s">
        <v>704</v>
      </c>
      <c r="DI141" s="190"/>
      <c r="DJ141" s="190"/>
      <c r="DK141" s="190"/>
      <c r="DQ141" s="186" t="s">
        <v>705</v>
      </c>
      <c r="DR141" s="186"/>
      <c r="DS141" s="186"/>
      <c r="DT141" s="186"/>
      <c r="DX141" s="198">
        <v>-1440</v>
      </c>
      <c r="DY141" s="198"/>
      <c r="EA141" s="188">
        <v>0</v>
      </c>
      <c r="EB141" s="188"/>
      <c r="EC141" s="188"/>
      <c r="ED141" s="188">
        <v>0</v>
      </c>
      <c r="EE141" s="188"/>
      <c r="EF141" s="188"/>
      <c r="EG141" s="188"/>
      <c r="EH141" s="188"/>
      <c r="EJ141" s="198">
        <v>-1440</v>
      </c>
      <c r="EK141" s="198"/>
      <c r="EL141" s="198"/>
      <c r="EM141" s="198"/>
      <c r="EO141" s="189">
        <v>40774</v>
      </c>
      <c r="EP141" s="189"/>
      <c r="ER141" s="190" t="s">
        <v>724</v>
      </c>
      <c r="ES141" s="190"/>
      <c r="ET141" s="190"/>
      <c r="EU141" s="190"/>
      <c r="FA141" s="186" t="s">
        <v>725</v>
      </c>
      <c r="FB141" s="186"/>
      <c r="FC141" s="186"/>
      <c r="FD141" s="186"/>
      <c r="FH141" s="198">
        <v>-646.32000000000005</v>
      </c>
      <c r="FI141" s="198"/>
      <c r="FK141" s="188">
        <v>0</v>
      </c>
      <c r="FL141" s="188"/>
      <c r="FM141" s="188"/>
      <c r="FN141" s="188">
        <v>0</v>
      </c>
      <c r="FO141" s="188"/>
      <c r="FP141" s="188"/>
      <c r="FQ141" s="188"/>
      <c r="FR141" s="188"/>
      <c r="FT141" s="198">
        <v>-646.32000000000005</v>
      </c>
      <c r="FU141" s="198"/>
      <c r="FV141" s="198"/>
      <c r="FW141" s="198"/>
      <c r="FY141" s="189">
        <v>40783</v>
      </c>
      <c r="FZ141" s="189"/>
      <c r="GB141" s="190" t="s">
        <v>733</v>
      </c>
      <c r="GC141" s="190"/>
      <c r="GD141" s="190"/>
      <c r="GE141" s="190"/>
      <c r="GK141" s="186" t="s">
        <v>734</v>
      </c>
      <c r="GL141" s="186"/>
      <c r="GM141" s="186"/>
      <c r="GN141" s="186"/>
      <c r="GR141" s="198">
        <v>-3042</v>
      </c>
      <c r="GS141" s="198"/>
      <c r="GU141" s="188">
        <v>0</v>
      </c>
      <c r="GV141" s="188"/>
      <c r="GW141" s="188"/>
      <c r="GX141" s="188">
        <v>0</v>
      </c>
      <c r="GY141" s="188"/>
      <c r="GZ141" s="188"/>
      <c r="HA141" s="188"/>
      <c r="HB141" s="188"/>
      <c r="HD141" s="198">
        <v>-3042</v>
      </c>
      <c r="HE141" s="198"/>
      <c r="HF141" s="198"/>
      <c r="HG141" s="198"/>
      <c r="HI141" s="189">
        <v>40789</v>
      </c>
      <c r="HJ141" s="189"/>
      <c r="HL141" s="190" t="s">
        <v>744</v>
      </c>
      <c r="HM141" s="190"/>
      <c r="HN141" s="190"/>
      <c r="HO141" s="190"/>
      <c r="HU141" s="186" t="s">
        <v>745</v>
      </c>
      <c r="HV141" s="186"/>
      <c r="HW141" s="186"/>
      <c r="HX141" s="186"/>
      <c r="IB141" s="198">
        <v>-34716.39</v>
      </c>
      <c r="IC141" s="198"/>
      <c r="IE141" s="188">
        <v>0</v>
      </c>
      <c r="IF141" s="188"/>
      <c r="IG141" s="188"/>
      <c r="IH141" s="188">
        <v>0</v>
      </c>
      <c r="II141" s="188"/>
      <c r="IJ141" s="188"/>
      <c r="IK141" s="188"/>
      <c r="IL141" s="188"/>
      <c r="IN141" s="198">
        <v>-34716.39</v>
      </c>
      <c r="IO141" s="198"/>
      <c r="IP141" s="198"/>
      <c r="IQ141" s="198"/>
    </row>
    <row r="142" spans="1:251" ht="10.15" hidden="1" customHeight="1">
      <c r="A142" s="189">
        <v>40709</v>
      </c>
      <c r="B142" s="189"/>
      <c r="D142" s="190" t="s">
        <v>662</v>
      </c>
      <c r="E142" s="190"/>
      <c r="F142" s="190"/>
      <c r="G142" s="190"/>
      <c r="M142" s="186" t="s">
        <v>663</v>
      </c>
      <c r="N142" s="186"/>
      <c r="O142" s="186"/>
      <c r="P142" s="186"/>
      <c r="T142" s="198">
        <v>0</v>
      </c>
      <c r="U142" s="198"/>
      <c r="W142" s="188">
        <v>0</v>
      </c>
      <c r="X142" s="188"/>
      <c r="Y142" s="188"/>
      <c r="Z142" s="188">
        <v>9250</v>
      </c>
      <c r="AA142" s="188"/>
      <c r="AB142" s="188"/>
      <c r="AC142" s="188"/>
      <c r="AD142" s="188"/>
      <c r="AF142" s="198">
        <v>-9250</v>
      </c>
      <c r="AG142" s="198"/>
      <c r="AH142" s="198"/>
      <c r="AI142" s="198"/>
      <c r="AK142" s="189">
        <v>40712</v>
      </c>
      <c r="AL142" s="189"/>
      <c r="AN142" s="190" t="s">
        <v>668</v>
      </c>
      <c r="AO142" s="190"/>
      <c r="AP142" s="190"/>
      <c r="AQ142" s="190"/>
      <c r="AW142" s="186" t="s">
        <v>669</v>
      </c>
      <c r="AX142" s="186"/>
      <c r="AY142" s="186"/>
      <c r="AZ142" s="186"/>
      <c r="BD142" s="198">
        <v>-2910</v>
      </c>
      <c r="BE142" s="198"/>
      <c r="BG142" s="188">
        <v>0</v>
      </c>
      <c r="BH142" s="188"/>
      <c r="BI142" s="188"/>
      <c r="BJ142" s="188">
        <v>0</v>
      </c>
      <c r="BK142" s="188"/>
      <c r="BL142" s="188"/>
      <c r="BM142" s="188"/>
      <c r="BN142" s="188"/>
      <c r="BP142" s="198">
        <v>-2910</v>
      </c>
      <c r="BQ142" s="198"/>
      <c r="BR142" s="198"/>
      <c r="BS142" s="198"/>
      <c r="BU142" s="189">
        <v>40722</v>
      </c>
      <c r="BV142" s="189"/>
      <c r="BX142" s="190" t="s">
        <v>680</v>
      </c>
      <c r="BY142" s="190"/>
      <c r="BZ142" s="190"/>
      <c r="CA142" s="190"/>
      <c r="CG142" s="186" t="s">
        <v>681</v>
      </c>
      <c r="CH142" s="186"/>
      <c r="CI142" s="186"/>
      <c r="CJ142" s="186"/>
      <c r="CN142" s="198">
        <v>-71770</v>
      </c>
      <c r="CO142" s="198"/>
      <c r="CQ142" s="188">
        <v>65000</v>
      </c>
      <c r="CR142" s="188"/>
      <c r="CS142" s="188"/>
      <c r="CT142" s="188">
        <v>0</v>
      </c>
      <c r="CU142" s="188"/>
      <c r="CV142" s="188"/>
      <c r="CW142" s="188"/>
      <c r="CX142" s="188"/>
      <c r="CZ142" s="198">
        <v>-6770</v>
      </c>
      <c r="DA142" s="198"/>
      <c r="DB142" s="198"/>
      <c r="DC142" s="198"/>
      <c r="DE142" s="189">
        <v>40757</v>
      </c>
      <c r="DF142" s="189"/>
      <c r="DH142" s="190" t="s">
        <v>708</v>
      </c>
      <c r="DI142" s="190"/>
      <c r="DJ142" s="190"/>
      <c r="DK142" s="190"/>
      <c r="DQ142" s="186" t="s">
        <v>709</v>
      </c>
      <c r="DR142" s="186"/>
      <c r="DS142" s="186"/>
      <c r="DT142" s="186"/>
      <c r="DX142" s="198">
        <v>-1307.4000000000001</v>
      </c>
      <c r="DY142" s="198"/>
      <c r="EA142" s="188">
        <v>0</v>
      </c>
      <c r="EB142" s="188"/>
      <c r="EC142" s="188"/>
      <c r="ED142" s="188">
        <v>0</v>
      </c>
      <c r="EE142" s="188"/>
      <c r="EF142" s="188"/>
      <c r="EG142" s="188"/>
      <c r="EH142" s="188"/>
      <c r="EJ142" s="198">
        <v>-1307.4000000000001</v>
      </c>
      <c r="EK142" s="198"/>
      <c r="EL142" s="198"/>
      <c r="EM142" s="198"/>
      <c r="EO142" s="189">
        <v>40777</v>
      </c>
      <c r="EP142" s="189"/>
      <c r="ER142" s="190" t="s">
        <v>727</v>
      </c>
      <c r="ES142" s="190"/>
      <c r="ET142" s="190"/>
      <c r="EU142" s="190"/>
      <c r="FA142" s="186" t="s">
        <v>728</v>
      </c>
      <c r="FB142" s="186"/>
      <c r="FC142" s="186"/>
      <c r="FD142" s="186"/>
      <c r="FH142" s="198">
        <v>-3630</v>
      </c>
      <c r="FI142" s="198"/>
      <c r="FK142" s="188">
        <v>0</v>
      </c>
      <c r="FL142" s="188"/>
      <c r="FM142" s="188"/>
      <c r="FN142" s="188">
        <v>0</v>
      </c>
      <c r="FO142" s="188"/>
      <c r="FP142" s="188"/>
      <c r="FQ142" s="188"/>
      <c r="FR142" s="188"/>
      <c r="FT142" s="198">
        <v>-3630</v>
      </c>
      <c r="FU142" s="198"/>
      <c r="FV142" s="198"/>
      <c r="FW142" s="198"/>
      <c r="FY142" s="189">
        <v>40784</v>
      </c>
      <c r="FZ142" s="189"/>
      <c r="GB142" s="190" t="s">
        <v>737</v>
      </c>
      <c r="GC142" s="190"/>
      <c r="GD142" s="190"/>
      <c r="GE142" s="190"/>
      <c r="GK142" s="186" t="s">
        <v>738</v>
      </c>
      <c r="GL142" s="186"/>
      <c r="GM142" s="186"/>
      <c r="GN142" s="186"/>
      <c r="GR142" s="198">
        <v>-9280</v>
      </c>
      <c r="GS142" s="198"/>
      <c r="GU142" s="188">
        <v>0</v>
      </c>
      <c r="GV142" s="188"/>
      <c r="GW142" s="188"/>
      <c r="GX142" s="188">
        <v>0</v>
      </c>
      <c r="GY142" s="188"/>
      <c r="GZ142" s="188"/>
      <c r="HA142" s="188"/>
      <c r="HB142" s="188"/>
      <c r="HD142" s="198">
        <v>-9280</v>
      </c>
      <c r="HE142" s="198"/>
      <c r="HF142" s="198"/>
      <c r="HG142" s="198"/>
      <c r="HI142" s="189">
        <v>40790</v>
      </c>
      <c r="HJ142" s="189"/>
      <c r="HL142" s="190" t="s">
        <v>746</v>
      </c>
      <c r="HM142" s="190"/>
      <c r="HN142" s="190"/>
      <c r="HO142" s="190"/>
      <c r="HU142" s="186" t="s">
        <v>747</v>
      </c>
      <c r="HV142" s="186"/>
      <c r="HW142" s="186"/>
      <c r="HX142" s="186"/>
      <c r="IB142" s="198">
        <v>-4990</v>
      </c>
      <c r="IC142" s="198"/>
      <c r="IE142" s="188">
        <v>0</v>
      </c>
      <c r="IF142" s="188"/>
      <c r="IG142" s="188"/>
      <c r="IH142" s="188">
        <v>0</v>
      </c>
      <c r="II142" s="188"/>
      <c r="IJ142" s="188"/>
      <c r="IK142" s="188"/>
      <c r="IL142" s="188"/>
      <c r="IN142" s="198">
        <v>-4990</v>
      </c>
      <c r="IO142" s="198"/>
      <c r="IP142" s="198"/>
      <c r="IQ142" s="198"/>
    </row>
    <row r="143" spans="1:251" ht="10.15" hidden="1" customHeight="1">
      <c r="A143" s="189">
        <v>40710</v>
      </c>
      <c r="B143" s="189"/>
      <c r="D143" s="190" t="s">
        <v>742</v>
      </c>
      <c r="E143" s="190"/>
      <c r="F143" s="190"/>
      <c r="G143" s="190"/>
      <c r="M143" s="186" t="s">
        <v>743</v>
      </c>
      <c r="N143" s="186"/>
      <c r="O143" s="186"/>
      <c r="P143" s="186"/>
      <c r="T143" s="198">
        <v>0</v>
      </c>
      <c r="U143" s="198"/>
      <c r="W143" s="188">
        <v>3600</v>
      </c>
      <c r="X143" s="188"/>
      <c r="Y143" s="188"/>
      <c r="Z143" s="188">
        <v>5400</v>
      </c>
      <c r="AA143" s="188"/>
      <c r="AB143" s="188"/>
      <c r="AC143" s="188"/>
      <c r="AD143" s="188"/>
      <c r="AF143" s="198">
        <v>-1800</v>
      </c>
      <c r="AG143" s="198"/>
      <c r="AH143" s="198"/>
      <c r="AI143" s="198"/>
      <c r="AK143" s="189">
        <v>40713</v>
      </c>
      <c r="AL143" s="189"/>
      <c r="AN143" s="190" t="s">
        <v>672</v>
      </c>
      <c r="AO143" s="190"/>
      <c r="AP143" s="190"/>
      <c r="AQ143" s="190"/>
      <c r="AW143" s="186" t="s">
        <v>673</v>
      </c>
      <c r="AX143" s="186"/>
      <c r="AY143" s="186"/>
      <c r="AZ143" s="186"/>
      <c r="BD143" s="198">
        <v>-19366</v>
      </c>
      <c r="BE143" s="198"/>
      <c r="BG143" s="188">
        <v>0</v>
      </c>
      <c r="BH143" s="188"/>
      <c r="BI143" s="188"/>
      <c r="BJ143" s="188">
        <v>0</v>
      </c>
      <c r="BK143" s="188"/>
      <c r="BL143" s="188"/>
      <c r="BM143" s="188"/>
      <c r="BN143" s="188"/>
      <c r="BP143" s="198">
        <v>-19366</v>
      </c>
      <c r="BQ143" s="198"/>
      <c r="BR143" s="198"/>
      <c r="BS143" s="198"/>
      <c r="BU143" s="189">
        <v>40723</v>
      </c>
      <c r="BV143" s="189"/>
      <c r="BX143" s="190" t="s">
        <v>748</v>
      </c>
      <c r="BY143" s="190"/>
      <c r="BZ143" s="190"/>
      <c r="CA143" s="190"/>
      <c r="CG143" s="186" t="s">
        <v>749</v>
      </c>
      <c r="CH143" s="186"/>
      <c r="CI143" s="186"/>
      <c r="CJ143" s="186"/>
      <c r="CN143" s="198">
        <v>-50810</v>
      </c>
      <c r="CO143" s="198"/>
      <c r="CQ143" s="188">
        <v>50810</v>
      </c>
      <c r="CR143" s="188"/>
      <c r="CS143" s="188"/>
      <c r="CT143" s="188">
        <v>0</v>
      </c>
      <c r="CU143" s="188"/>
      <c r="CV143" s="188"/>
      <c r="CW143" s="188"/>
      <c r="CX143" s="188"/>
      <c r="CZ143" s="198">
        <v>0</v>
      </c>
      <c r="DA143" s="198"/>
      <c r="DB143" s="198"/>
      <c r="DC143" s="198"/>
      <c r="DE143" s="189">
        <v>40758</v>
      </c>
      <c r="DF143" s="189"/>
      <c r="DH143" s="190" t="s">
        <v>710</v>
      </c>
      <c r="DI143" s="190"/>
      <c r="DJ143" s="190"/>
      <c r="DK143" s="190"/>
      <c r="DQ143" s="186" t="s">
        <v>711</v>
      </c>
      <c r="DR143" s="186"/>
      <c r="DS143" s="186"/>
      <c r="DT143" s="186"/>
      <c r="DX143" s="198">
        <v>-1177.74</v>
      </c>
      <c r="DY143" s="198"/>
      <c r="EA143" s="188">
        <v>0</v>
      </c>
      <c r="EB143" s="188"/>
      <c r="EC143" s="188"/>
      <c r="ED143" s="188">
        <v>0</v>
      </c>
      <c r="EE143" s="188"/>
      <c r="EF143" s="188"/>
      <c r="EG143" s="188"/>
      <c r="EH143" s="188"/>
      <c r="EJ143" s="198">
        <v>-1177.74</v>
      </c>
      <c r="EK143" s="198"/>
      <c r="EL143" s="198"/>
      <c r="EM143" s="198"/>
      <c r="EO143" s="189">
        <v>40779</v>
      </c>
      <c r="EP143" s="189"/>
      <c r="ER143" s="190" t="s">
        <v>729</v>
      </c>
      <c r="ES143" s="190"/>
      <c r="ET143" s="190"/>
      <c r="EU143" s="190"/>
      <c r="FA143" s="186" t="s">
        <v>730</v>
      </c>
      <c r="FB143" s="186"/>
      <c r="FC143" s="186"/>
      <c r="FD143" s="186"/>
      <c r="FH143" s="198">
        <v>-22540</v>
      </c>
      <c r="FI143" s="198"/>
      <c r="FK143" s="188">
        <v>0</v>
      </c>
      <c r="FL143" s="188"/>
      <c r="FM143" s="188"/>
      <c r="FN143" s="188">
        <v>0</v>
      </c>
      <c r="FO143" s="188"/>
      <c r="FP143" s="188"/>
      <c r="FQ143" s="188"/>
      <c r="FR143" s="188"/>
      <c r="FT143" s="198">
        <v>-22540</v>
      </c>
      <c r="FU143" s="198"/>
      <c r="FV143" s="198"/>
      <c r="FW143" s="198"/>
      <c r="FY143" s="189">
        <v>40786</v>
      </c>
      <c r="FZ143" s="189"/>
      <c r="GB143" s="190" t="s">
        <v>741</v>
      </c>
      <c r="GC143" s="190"/>
      <c r="GD143" s="190"/>
      <c r="GE143" s="190"/>
      <c r="GK143" s="186" t="s">
        <v>471</v>
      </c>
      <c r="GL143" s="186"/>
      <c r="GM143" s="186"/>
      <c r="GN143" s="186"/>
      <c r="GR143" s="198">
        <v>-163788.69</v>
      </c>
      <c r="GS143" s="198"/>
      <c r="GU143" s="188">
        <v>100170.78</v>
      </c>
      <c r="GV143" s="188"/>
      <c r="GW143" s="188"/>
      <c r="GX143" s="188">
        <v>0</v>
      </c>
      <c r="GY143" s="188"/>
      <c r="GZ143" s="188"/>
      <c r="HA143" s="188"/>
      <c r="HB143" s="188"/>
      <c r="HD143" s="198">
        <v>-63617.91</v>
      </c>
      <c r="HE143" s="198"/>
      <c r="HF143" s="198"/>
      <c r="HG143" s="198"/>
      <c r="HI143" s="189">
        <v>40791</v>
      </c>
      <c r="HJ143" s="189"/>
      <c r="HL143" s="190" t="s">
        <v>750</v>
      </c>
      <c r="HM143" s="190"/>
      <c r="HN143" s="190"/>
      <c r="HO143" s="190"/>
      <c r="HU143" s="186" t="s">
        <v>751</v>
      </c>
      <c r="HV143" s="186"/>
      <c r="HW143" s="186"/>
      <c r="HX143" s="186"/>
      <c r="IB143" s="198">
        <v>-135800</v>
      </c>
      <c r="IC143" s="198"/>
      <c r="IE143" s="188">
        <v>0</v>
      </c>
      <c r="IF143" s="188"/>
      <c r="IG143" s="188"/>
      <c r="IH143" s="188">
        <v>0</v>
      </c>
      <c r="II143" s="188"/>
      <c r="IJ143" s="188"/>
      <c r="IK143" s="188"/>
      <c r="IL143" s="188"/>
      <c r="IN143" s="198">
        <v>-135800</v>
      </c>
      <c r="IO143" s="198"/>
      <c r="IP143" s="198"/>
      <c r="IQ143" s="198"/>
    </row>
    <row r="144" spans="1:251" ht="10.15" hidden="1" customHeight="1">
      <c r="A144" s="189">
        <v>40712</v>
      </c>
      <c r="B144" s="189"/>
      <c r="D144" s="190" t="s">
        <v>668</v>
      </c>
      <c r="E144" s="190"/>
      <c r="F144" s="190"/>
      <c r="G144" s="190"/>
      <c r="M144" s="186" t="s">
        <v>669</v>
      </c>
      <c r="N144" s="186"/>
      <c r="O144" s="186"/>
      <c r="P144" s="186"/>
      <c r="T144" s="198">
        <v>0</v>
      </c>
      <c r="U144" s="198"/>
      <c r="W144" s="188">
        <v>0</v>
      </c>
      <c r="X144" s="188"/>
      <c r="Y144" s="188"/>
      <c r="Z144" s="188">
        <v>2910</v>
      </c>
      <c r="AA144" s="188"/>
      <c r="AB144" s="188"/>
      <c r="AC144" s="188"/>
      <c r="AD144" s="188"/>
      <c r="AF144" s="198">
        <v>-2910</v>
      </c>
      <c r="AG144" s="198"/>
      <c r="AH144" s="198"/>
      <c r="AI144" s="198"/>
      <c r="AK144" s="189">
        <v>40714</v>
      </c>
      <c r="AL144" s="189"/>
      <c r="AN144" s="190" t="s">
        <v>694</v>
      </c>
      <c r="AO144" s="190"/>
      <c r="AP144" s="190"/>
      <c r="AQ144" s="190"/>
      <c r="AW144" s="186" t="s">
        <v>695</v>
      </c>
      <c r="AX144" s="186"/>
      <c r="AY144" s="186"/>
      <c r="AZ144" s="186"/>
      <c r="BD144" s="198">
        <v>-46601.69</v>
      </c>
      <c r="BE144" s="198"/>
      <c r="BG144" s="188">
        <v>0</v>
      </c>
      <c r="BH144" s="188"/>
      <c r="BI144" s="188"/>
      <c r="BJ144" s="188">
        <v>0</v>
      </c>
      <c r="BK144" s="188"/>
      <c r="BL144" s="188"/>
      <c r="BM144" s="188"/>
      <c r="BN144" s="188"/>
      <c r="BP144" s="198">
        <v>-46601.69</v>
      </c>
      <c r="BQ144" s="198"/>
      <c r="BR144" s="198"/>
      <c r="BS144" s="198"/>
      <c r="BU144" s="189">
        <v>40726</v>
      </c>
      <c r="BV144" s="189"/>
      <c r="BX144" s="190" t="s">
        <v>752</v>
      </c>
      <c r="BY144" s="190"/>
      <c r="BZ144" s="190"/>
      <c r="CA144" s="190"/>
      <c r="CG144" s="186" t="s">
        <v>753</v>
      </c>
      <c r="CH144" s="186"/>
      <c r="CI144" s="186"/>
      <c r="CJ144" s="186"/>
      <c r="CN144" s="198">
        <v>-3490</v>
      </c>
      <c r="CO144" s="198"/>
      <c r="CQ144" s="188">
        <v>3490</v>
      </c>
      <c r="CR144" s="188"/>
      <c r="CS144" s="188"/>
      <c r="CT144" s="188">
        <v>0</v>
      </c>
      <c r="CU144" s="188"/>
      <c r="CV144" s="188"/>
      <c r="CW144" s="188"/>
      <c r="CX144" s="188"/>
      <c r="CZ144" s="198">
        <v>0</v>
      </c>
      <c r="DA144" s="198"/>
      <c r="DB144" s="198"/>
      <c r="DC144" s="198"/>
      <c r="DE144" s="189">
        <v>40761</v>
      </c>
      <c r="DF144" s="189"/>
      <c r="DH144" s="190" t="s">
        <v>714</v>
      </c>
      <c r="DI144" s="190"/>
      <c r="DJ144" s="190"/>
      <c r="DK144" s="190"/>
      <c r="DQ144" s="186" t="s">
        <v>715</v>
      </c>
      <c r="DR144" s="186"/>
      <c r="DS144" s="186"/>
      <c r="DT144" s="186"/>
      <c r="DX144" s="198">
        <v>-732517.74</v>
      </c>
      <c r="DY144" s="198"/>
      <c r="EA144" s="188">
        <v>0</v>
      </c>
      <c r="EB144" s="188"/>
      <c r="EC144" s="188"/>
      <c r="ED144" s="188">
        <v>0</v>
      </c>
      <c r="EE144" s="188"/>
      <c r="EF144" s="188"/>
      <c r="EG144" s="188"/>
      <c r="EH144" s="188"/>
      <c r="EJ144" s="198">
        <v>-732517.74</v>
      </c>
      <c r="EK144" s="198"/>
      <c r="EL144" s="198"/>
      <c r="EM144" s="198"/>
      <c r="EO144" s="189">
        <v>40782</v>
      </c>
      <c r="EP144" s="189"/>
      <c r="ER144" s="190" t="s">
        <v>731</v>
      </c>
      <c r="ES144" s="190"/>
      <c r="ET144" s="190"/>
      <c r="EU144" s="190"/>
      <c r="FA144" s="186" t="s">
        <v>732</v>
      </c>
      <c r="FB144" s="186"/>
      <c r="FC144" s="186"/>
      <c r="FD144" s="186"/>
      <c r="FH144" s="198">
        <v>-37648.32</v>
      </c>
      <c r="FI144" s="198"/>
      <c r="FK144" s="188">
        <v>27952.29</v>
      </c>
      <c r="FL144" s="188"/>
      <c r="FM144" s="188"/>
      <c r="FN144" s="188">
        <v>0</v>
      </c>
      <c r="FO144" s="188"/>
      <c r="FP144" s="188"/>
      <c r="FQ144" s="188"/>
      <c r="FR144" s="188"/>
      <c r="FT144" s="198">
        <v>-9696.0300000000007</v>
      </c>
      <c r="FU144" s="198"/>
      <c r="FV144" s="198"/>
      <c r="FW144" s="198"/>
      <c r="FY144" s="189">
        <v>40789</v>
      </c>
      <c r="FZ144" s="189"/>
      <c r="GB144" s="190" t="s">
        <v>744</v>
      </c>
      <c r="GC144" s="190"/>
      <c r="GD144" s="190"/>
      <c r="GE144" s="190"/>
      <c r="GK144" s="186" t="s">
        <v>745</v>
      </c>
      <c r="GL144" s="186"/>
      <c r="GM144" s="186"/>
      <c r="GN144" s="186"/>
      <c r="GR144" s="198">
        <v>-34716.39</v>
      </c>
      <c r="GS144" s="198"/>
      <c r="GU144" s="188">
        <v>0</v>
      </c>
      <c r="GV144" s="188"/>
      <c r="GW144" s="188"/>
      <c r="GX144" s="188">
        <v>0</v>
      </c>
      <c r="GY144" s="188"/>
      <c r="GZ144" s="188"/>
      <c r="HA144" s="188"/>
      <c r="HB144" s="188"/>
      <c r="HD144" s="198">
        <v>-34716.39</v>
      </c>
      <c r="HE144" s="198"/>
      <c r="HF144" s="198"/>
      <c r="HG144" s="198"/>
      <c r="HI144" s="189">
        <v>40793</v>
      </c>
      <c r="HJ144" s="189"/>
      <c r="HL144" s="190" t="s">
        <v>754</v>
      </c>
      <c r="HM144" s="190"/>
      <c r="HN144" s="190"/>
      <c r="HO144" s="190"/>
      <c r="HU144" s="186" t="s">
        <v>755</v>
      </c>
      <c r="HV144" s="186"/>
      <c r="HW144" s="186"/>
      <c r="HX144" s="186"/>
      <c r="IB144" s="198">
        <v>-20168.349999999999</v>
      </c>
      <c r="IC144" s="198"/>
      <c r="IE144" s="188">
        <v>0</v>
      </c>
      <c r="IF144" s="188"/>
      <c r="IG144" s="188"/>
      <c r="IH144" s="188">
        <v>0</v>
      </c>
      <c r="II144" s="188"/>
      <c r="IJ144" s="188"/>
      <c r="IK144" s="188"/>
      <c r="IL144" s="188"/>
      <c r="IN144" s="198">
        <v>-20168.349999999999</v>
      </c>
      <c r="IO144" s="198"/>
      <c r="IP144" s="198"/>
      <c r="IQ144" s="198"/>
    </row>
    <row r="145" spans="1:251" ht="10.15" hidden="1" customHeight="1">
      <c r="A145" s="189">
        <v>40713</v>
      </c>
      <c r="B145" s="189"/>
      <c r="D145" s="190" t="s">
        <v>672</v>
      </c>
      <c r="E145" s="190"/>
      <c r="F145" s="190"/>
      <c r="G145" s="190"/>
      <c r="M145" s="186" t="s">
        <v>673</v>
      </c>
      <c r="N145" s="186"/>
      <c r="O145" s="186"/>
      <c r="P145" s="186"/>
      <c r="T145" s="198">
        <v>0</v>
      </c>
      <c r="U145" s="198"/>
      <c r="W145" s="188">
        <v>0</v>
      </c>
      <c r="X145" s="188"/>
      <c r="Y145" s="188"/>
      <c r="Z145" s="188">
        <v>19366</v>
      </c>
      <c r="AA145" s="188"/>
      <c r="AB145" s="188"/>
      <c r="AC145" s="188"/>
      <c r="AD145" s="188"/>
      <c r="AF145" s="198">
        <v>-19366</v>
      </c>
      <c r="AG145" s="198"/>
      <c r="AH145" s="198"/>
      <c r="AI145" s="198"/>
      <c r="AK145" s="189">
        <v>40715</v>
      </c>
      <c r="AL145" s="189"/>
      <c r="AN145" s="190" t="s">
        <v>735</v>
      </c>
      <c r="AO145" s="190"/>
      <c r="AP145" s="190"/>
      <c r="AQ145" s="190"/>
      <c r="AW145" s="186" t="s">
        <v>736</v>
      </c>
      <c r="AX145" s="186"/>
      <c r="AY145" s="186"/>
      <c r="AZ145" s="186"/>
      <c r="BD145" s="198">
        <v>-15115.37</v>
      </c>
      <c r="BE145" s="198"/>
      <c r="BG145" s="188">
        <v>0</v>
      </c>
      <c r="BH145" s="188"/>
      <c r="BI145" s="188"/>
      <c r="BJ145" s="188">
        <v>0</v>
      </c>
      <c r="BK145" s="188"/>
      <c r="BL145" s="188"/>
      <c r="BM145" s="188"/>
      <c r="BN145" s="188"/>
      <c r="BP145" s="198">
        <v>-15115.37</v>
      </c>
      <c r="BQ145" s="198"/>
      <c r="BR145" s="198"/>
      <c r="BS145" s="198"/>
      <c r="BU145" s="189">
        <v>40727</v>
      </c>
      <c r="BV145" s="189"/>
      <c r="BX145" s="190" t="s">
        <v>756</v>
      </c>
      <c r="BY145" s="190"/>
      <c r="BZ145" s="190"/>
      <c r="CA145" s="190"/>
      <c r="CG145" s="186" t="s">
        <v>757</v>
      </c>
      <c r="CH145" s="186"/>
      <c r="CI145" s="186"/>
      <c r="CJ145" s="186"/>
      <c r="CN145" s="198">
        <v>-32914.17</v>
      </c>
      <c r="CO145" s="198"/>
      <c r="CQ145" s="188">
        <v>32914.17</v>
      </c>
      <c r="CR145" s="188"/>
      <c r="CS145" s="188"/>
      <c r="CT145" s="188">
        <v>0</v>
      </c>
      <c r="CU145" s="188"/>
      <c r="CV145" s="188"/>
      <c r="CW145" s="188"/>
      <c r="CX145" s="188"/>
      <c r="CZ145" s="198">
        <v>0</v>
      </c>
      <c r="DA145" s="198"/>
      <c r="DB145" s="198"/>
      <c r="DC145" s="198"/>
      <c r="DE145" s="189">
        <v>40763</v>
      </c>
      <c r="DF145" s="189"/>
      <c r="DH145" s="190" t="s">
        <v>758</v>
      </c>
      <c r="DI145" s="190"/>
      <c r="DJ145" s="190"/>
      <c r="DK145" s="190"/>
      <c r="DQ145" s="186" t="s">
        <v>759</v>
      </c>
      <c r="DR145" s="186"/>
      <c r="DS145" s="186"/>
      <c r="DT145" s="186"/>
      <c r="DX145" s="198">
        <v>-2142</v>
      </c>
      <c r="DY145" s="198"/>
      <c r="EA145" s="188">
        <v>2142</v>
      </c>
      <c r="EB145" s="188"/>
      <c r="EC145" s="188"/>
      <c r="ED145" s="188">
        <v>0</v>
      </c>
      <c r="EE145" s="188"/>
      <c r="EF145" s="188"/>
      <c r="EG145" s="188"/>
      <c r="EH145" s="188"/>
      <c r="EJ145" s="198">
        <v>0</v>
      </c>
      <c r="EK145" s="198"/>
      <c r="EL145" s="198"/>
      <c r="EM145" s="198"/>
      <c r="EO145" s="189">
        <v>40783</v>
      </c>
      <c r="EP145" s="189"/>
      <c r="ER145" s="190" t="s">
        <v>733</v>
      </c>
      <c r="ES145" s="190"/>
      <c r="ET145" s="190"/>
      <c r="EU145" s="190"/>
      <c r="FA145" s="186" t="s">
        <v>734</v>
      </c>
      <c r="FB145" s="186"/>
      <c r="FC145" s="186"/>
      <c r="FD145" s="186"/>
      <c r="FH145" s="198">
        <v>-3042</v>
      </c>
      <c r="FI145" s="198"/>
      <c r="FK145" s="188">
        <v>0</v>
      </c>
      <c r="FL145" s="188"/>
      <c r="FM145" s="188"/>
      <c r="FN145" s="188">
        <v>0</v>
      </c>
      <c r="FO145" s="188"/>
      <c r="FP145" s="188"/>
      <c r="FQ145" s="188"/>
      <c r="FR145" s="188"/>
      <c r="FT145" s="198">
        <v>-3042</v>
      </c>
      <c r="FU145" s="198"/>
      <c r="FV145" s="198"/>
      <c r="FW145" s="198"/>
      <c r="FY145" s="189">
        <v>40790</v>
      </c>
      <c r="FZ145" s="189"/>
      <c r="GB145" s="190" t="s">
        <v>746</v>
      </c>
      <c r="GC145" s="190"/>
      <c r="GD145" s="190"/>
      <c r="GE145" s="190"/>
      <c r="GK145" s="186" t="s">
        <v>747</v>
      </c>
      <c r="GL145" s="186"/>
      <c r="GM145" s="186"/>
      <c r="GN145" s="186"/>
      <c r="GR145" s="198">
        <v>-4990</v>
      </c>
      <c r="GS145" s="198"/>
      <c r="GU145" s="188">
        <v>0</v>
      </c>
      <c r="GV145" s="188"/>
      <c r="GW145" s="188"/>
      <c r="GX145" s="188">
        <v>0</v>
      </c>
      <c r="GY145" s="188"/>
      <c r="GZ145" s="188"/>
      <c r="HA145" s="188"/>
      <c r="HB145" s="188"/>
      <c r="HD145" s="198">
        <v>-4990</v>
      </c>
      <c r="HE145" s="198"/>
      <c r="HF145" s="198"/>
      <c r="HG145" s="198"/>
      <c r="HI145" s="189">
        <v>40795</v>
      </c>
      <c r="HJ145" s="189"/>
      <c r="HL145" s="190" t="s">
        <v>760</v>
      </c>
      <c r="HM145" s="190"/>
      <c r="HN145" s="190"/>
      <c r="HO145" s="190"/>
      <c r="HU145" s="186" t="s">
        <v>761</v>
      </c>
      <c r="HV145" s="186"/>
      <c r="HW145" s="186"/>
      <c r="HX145" s="186"/>
      <c r="IB145" s="198">
        <v>-45</v>
      </c>
      <c r="IC145" s="198"/>
      <c r="IE145" s="188">
        <v>0</v>
      </c>
      <c r="IF145" s="188"/>
      <c r="IG145" s="188"/>
      <c r="IH145" s="188">
        <v>0</v>
      </c>
      <c r="II145" s="188"/>
      <c r="IJ145" s="188"/>
      <c r="IK145" s="188"/>
      <c r="IL145" s="188"/>
      <c r="IN145" s="198">
        <v>-45</v>
      </c>
      <c r="IO145" s="198"/>
      <c r="IP145" s="198"/>
      <c r="IQ145" s="198"/>
    </row>
    <row r="146" spans="1:251" ht="10.15" hidden="1" customHeight="1">
      <c r="A146" s="189">
        <v>40714</v>
      </c>
      <c r="B146" s="189"/>
      <c r="D146" s="190" t="s">
        <v>694</v>
      </c>
      <c r="E146" s="190"/>
      <c r="F146" s="190"/>
      <c r="G146" s="190"/>
      <c r="M146" s="186" t="s">
        <v>695</v>
      </c>
      <c r="N146" s="186"/>
      <c r="O146" s="186"/>
      <c r="P146" s="186"/>
      <c r="T146" s="198">
        <v>0</v>
      </c>
      <c r="U146" s="198"/>
      <c r="W146" s="188">
        <v>0</v>
      </c>
      <c r="X146" s="188"/>
      <c r="Y146" s="188"/>
      <c r="Z146" s="188">
        <v>46601.69</v>
      </c>
      <c r="AA146" s="188"/>
      <c r="AB146" s="188"/>
      <c r="AC146" s="188"/>
      <c r="AD146" s="188"/>
      <c r="AF146" s="198">
        <v>-46601.69</v>
      </c>
      <c r="AG146" s="198"/>
      <c r="AH146" s="198"/>
      <c r="AI146" s="198"/>
      <c r="AK146" s="189">
        <v>40716</v>
      </c>
      <c r="AL146" s="189"/>
      <c r="AN146" s="190" t="s">
        <v>674</v>
      </c>
      <c r="AO146" s="190"/>
      <c r="AP146" s="190"/>
      <c r="AQ146" s="190"/>
      <c r="AW146" s="186" t="s">
        <v>675</v>
      </c>
      <c r="AX146" s="186"/>
      <c r="AY146" s="186"/>
      <c r="AZ146" s="186"/>
      <c r="BD146" s="198">
        <v>-30324.99</v>
      </c>
      <c r="BE146" s="198"/>
      <c r="BG146" s="188">
        <v>11124.99</v>
      </c>
      <c r="BH146" s="188"/>
      <c r="BI146" s="188"/>
      <c r="BJ146" s="188">
        <v>0</v>
      </c>
      <c r="BK146" s="188"/>
      <c r="BL146" s="188"/>
      <c r="BM146" s="188"/>
      <c r="BN146" s="188"/>
      <c r="BP146" s="198">
        <v>-19200</v>
      </c>
      <c r="BQ146" s="198"/>
      <c r="BR146" s="198"/>
      <c r="BS146" s="198"/>
      <c r="BU146" s="189">
        <v>40729</v>
      </c>
      <c r="BV146" s="189"/>
      <c r="BX146" s="190" t="s">
        <v>762</v>
      </c>
      <c r="BY146" s="190"/>
      <c r="BZ146" s="190"/>
      <c r="CA146" s="190"/>
      <c r="CG146" s="186" t="s">
        <v>763</v>
      </c>
      <c r="CH146" s="186"/>
      <c r="CI146" s="186"/>
      <c r="CJ146" s="186"/>
      <c r="CN146" s="198">
        <v>-32520.11</v>
      </c>
      <c r="CO146" s="198"/>
      <c r="CQ146" s="188">
        <v>32520.11</v>
      </c>
      <c r="CR146" s="188"/>
      <c r="CS146" s="188"/>
      <c r="CT146" s="188">
        <v>0</v>
      </c>
      <c r="CU146" s="188"/>
      <c r="CV146" s="188"/>
      <c r="CW146" s="188"/>
      <c r="CX146" s="188"/>
      <c r="CZ146" s="198">
        <v>0</v>
      </c>
      <c r="DA146" s="198"/>
      <c r="DB146" s="198"/>
      <c r="DC146" s="198"/>
      <c r="DE146" s="189">
        <v>40767</v>
      </c>
      <c r="DF146" s="189"/>
      <c r="DH146" s="190" t="s">
        <v>718</v>
      </c>
      <c r="DI146" s="190"/>
      <c r="DJ146" s="190"/>
      <c r="DK146" s="190"/>
      <c r="DQ146" s="186" t="s">
        <v>719</v>
      </c>
      <c r="DR146" s="186"/>
      <c r="DS146" s="186"/>
      <c r="DT146" s="186"/>
      <c r="DX146" s="198">
        <v>-8618</v>
      </c>
      <c r="DY146" s="198"/>
      <c r="EA146" s="188">
        <v>0</v>
      </c>
      <c r="EB146" s="188"/>
      <c r="EC146" s="188"/>
      <c r="ED146" s="188">
        <v>0</v>
      </c>
      <c r="EE146" s="188"/>
      <c r="EF146" s="188"/>
      <c r="EG146" s="188"/>
      <c r="EH146" s="188"/>
      <c r="EJ146" s="198">
        <v>-8618</v>
      </c>
      <c r="EK146" s="198"/>
      <c r="EL146" s="198"/>
      <c r="EM146" s="198"/>
      <c r="EO146" s="189">
        <v>40784</v>
      </c>
      <c r="EP146" s="189"/>
      <c r="ER146" s="190" t="s">
        <v>737</v>
      </c>
      <c r="ES146" s="190"/>
      <c r="ET146" s="190"/>
      <c r="EU146" s="190"/>
      <c r="FA146" s="186" t="s">
        <v>738</v>
      </c>
      <c r="FB146" s="186"/>
      <c r="FC146" s="186"/>
      <c r="FD146" s="186"/>
      <c r="FH146" s="198">
        <v>-9280</v>
      </c>
      <c r="FI146" s="198"/>
      <c r="FK146" s="188">
        <v>0</v>
      </c>
      <c r="FL146" s="188"/>
      <c r="FM146" s="188"/>
      <c r="FN146" s="188">
        <v>0</v>
      </c>
      <c r="FO146" s="188"/>
      <c r="FP146" s="188"/>
      <c r="FQ146" s="188"/>
      <c r="FR146" s="188"/>
      <c r="FT146" s="198">
        <v>-9280</v>
      </c>
      <c r="FU146" s="198"/>
      <c r="FV146" s="198"/>
      <c r="FW146" s="198"/>
      <c r="FY146" s="189">
        <v>40791</v>
      </c>
      <c r="FZ146" s="189"/>
      <c r="GB146" s="190" t="s">
        <v>750</v>
      </c>
      <c r="GC146" s="190"/>
      <c r="GD146" s="190"/>
      <c r="GE146" s="190"/>
      <c r="GK146" s="186" t="s">
        <v>751</v>
      </c>
      <c r="GL146" s="186"/>
      <c r="GM146" s="186"/>
      <c r="GN146" s="186"/>
      <c r="GR146" s="198">
        <v>-229712.76</v>
      </c>
      <c r="GS146" s="198"/>
      <c r="GU146" s="188">
        <v>93912.76</v>
      </c>
      <c r="GV146" s="188"/>
      <c r="GW146" s="188"/>
      <c r="GX146" s="188">
        <v>0</v>
      </c>
      <c r="GY146" s="188"/>
      <c r="GZ146" s="188"/>
      <c r="HA146" s="188"/>
      <c r="HB146" s="188"/>
      <c r="HD146" s="198">
        <v>-135800</v>
      </c>
      <c r="HE146" s="198"/>
      <c r="HF146" s="198"/>
      <c r="HG146" s="198"/>
      <c r="HI146" s="189">
        <v>40796</v>
      </c>
      <c r="HJ146" s="189"/>
      <c r="HL146" s="190" t="s">
        <v>764</v>
      </c>
      <c r="HM146" s="190"/>
      <c r="HN146" s="190"/>
      <c r="HO146" s="190"/>
      <c r="HU146" s="186" t="s">
        <v>765</v>
      </c>
      <c r="HV146" s="186"/>
      <c r="HW146" s="186"/>
      <c r="HX146" s="186"/>
      <c r="IB146" s="198">
        <v>-30439.58</v>
      </c>
      <c r="IC146" s="198"/>
      <c r="IE146" s="188">
        <v>0</v>
      </c>
      <c r="IF146" s="188"/>
      <c r="IG146" s="188"/>
      <c r="IH146" s="188">
        <v>0</v>
      </c>
      <c r="II146" s="188"/>
      <c r="IJ146" s="188"/>
      <c r="IK146" s="188"/>
      <c r="IL146" s="188"/>
      <c r="IN146" s="198">
        <v>-30439.58</v>
      </c>
      <c r="IO146" s="198"/>
      <c r="IP146" s="198"/>
      <c r="IQ146" s="198"/>
    </row>
    <row r="147" spans="1:251" ht="10.15" hidden="1" customHeight="1">
      <c r="A147" s="189">
        <v>40715</v>
      </c>
      <c r="B147" s="189"/>
      <c r="D147" s="190" t="s">
        <v>735</v>
      </c>
      <c r="E147" s="190"/>
      <c r="F147" s="190"/>
      <c r="G147" s="190"/>
      <c r="M147" s="186" t="s">
        <v>736</v>
      </c>
      <c r="N147" s="186"/>
      <c r="O147" s="186"/>
      <c r="P147" s="186"/>
      <c r="T147" s="198">
        <v>0</v>
      </c>
      <c r="U147" s="198"/>
      <c r="W147" s="188">
        <v>0</v>
      </c>
      <c r="X147" s="188"/>
      <c r="Y147" s="188"/>
      <c r="Z147" s="188">
        <v>15115.37</v>
      </c>
      <c r="AA147" s="188"/>
      <c r="AB147" s="188"/>
      <c r="AC147" s="188"/>
      <c r="AD147" s="188"/>
      <c r="AF147" s="198">
        <v>-15115.37</v>
      </c>
      <c r="AG147" s="198"/>
      <c r="AH147" s="198"/>
      <c r="AI147" s="198"/>
      <c r="AK147" s="189">
        <v>40717</v>
      </c>
      <c r="AL147" s="189"/>
      <c r="AN147" s="190" t="s">
        <v>766</v>
      </c>
      <c r="AO147" s="190"/>
      <c r="AP147" s="190"/>
      <c r="AQ147" s="190"/>
      <c r="AW147" s="186" t="s">
        <v>767</v>
      </c>
      <c r="AX147" s="186"/>
      <c r="AY147" s="186"/>
      <c r="AZ147" s="186"/>
      <c r="BD147" s="198">
        <v>-10508</v>
      </c>
      <c r="BE147" s="198"/>
      <c r="BG147" s="188">
        <v>10508</v>
      </c>
      <c r="BH147" s="188"/>
      <c r="BI147" s="188"/>
      <c r="BJ147" s="188">
        <v>0</v>
      </c>
      <c r="BK147" s="188"/>
      <c r="BL147" s="188"/>
      <c r="BM147" s="188"/>
      <c r="BN147" s="188"/>
      <c r="BP147" s="198">
        <v>0</v>
      </c>
      <c r="BQ147" s="198"/>
      <c r="BR147" s="198"/>
      <c r="BS147" s="198"/>
      <c r="BU147" s="189">
        <v>40730</v>
      </c>
      <c r="BV147" s="189"/>
      <c r="BX147" s="190" t="s">
        <v>684</v>
      </c>
      <c r="BY147" s="190"/>
      <c r="BZ147" s="190"/>
      <c r="CA147" s="190"/>
      <c r="CG147" s="186" t="s">
        <v>685</v>
      </c>
      <c r="CH147" s="186"/>
      <c r="CI147" s="186"/>
      <c r="CJ147" s="186"/>
      <c r="CN147" s="198">
        <v>-12600</v>
      </c>
      <c r="CO147" s="198"/>
      <c r="CQ147" s="188">
        <v>0</v>
      </c>
      <c r="CR147" s="188"/>
      <c r="CS147" s="188"/>
      <c r="CT147" s="188">
        <v>0</v>
      </c>
      <c r="CU147" s="188"/>
      <c r="CV147" s="188"/>
      <c r="CW147" s="188"/>
      <c r="CX147" s="188"/>
      <c r="CZ147" s="198">
        <v>-12600</v>
      </c>
      <c r="DA147" s="198"/>
      <c r="DB147" s="198"/>
      <c r="DC147" s="198"/>
      <c r="DE147" s="189">
        <v>40768</v>
      </c>
      <c r="DF147" s="189"/>
      <c r="DH147" s="190" t="s">
        <v>768</v>
      </c>
      <c r="DI147" s="190"/>
      <c r="DJ147" s="190"/>
      <c r="DK147" s="190"/>
      <c r="DQ147" s="186" t="s">
        <v>769</v>
      </c>
      <c r="DR147" s="186"/>
      <c r="DS147" s="186"/>
      <c r="DT147" s="186"/>
      <c r="DX147" s="198">
        <v>-42500</v>
      </c>
      <c r="DY147" s="198"/>
      <c r="EA147" s="188">
        <v>42500</v>
      </c>
      <c r="EB147" s="188"/>
      <c r="EC147" s="188"/>
      <c r="ED147" s="188">
        <v>0</v>
      </c>
      <c r="EE147" s="188"/>
      <c r="EF147" s="188"/>
      <c r="EG147" s="188"/>
      <c r="EH147" s="188"/>
      <c r="EJ147" s="198">
        <v>0</v>
      </c>
      <c r="EK147" s="198"/>
      <c r="EL147" s="198"/>
      <c r="EM147" s="198"/>
      <c r="EO147" s="189">
        <v>40786</v>
      </c>
      <c r="EP147" s="189"/>
      <c r="ER147" s="190" t="s">
        <v>741</v>
      </c>
      <c r="ES147" s="190"/>
      <c r="ET147" s="190"/>
      <c r="EU147" s="190"/>
      <c r="FA147" s="186" t="s">
        <v>471</v>
      </c>
      <c r="FB147" s="186"/>
      <c r="FC147" s="186"/>
      <c r="FD147" s="186"/>
      <c r="FH147" s="198">
        <v>-163788.69</v>
      </c>
      <c r="FI147" s="198"/>
      <c r="FK147" s="188">
        <v>0</v>
      </c>
      <c r="FL147" s="188"/>
      <c r="FM147" s="188"/>
      <c r="FN147" s="188">
        <v>0</v>
      </c>
      <c r="FO147" s="188"/>
      <c r="FP147" s="188"/>
      <c r="FQ147" s="188"/>
      <c r="FR147" s="188"/>
      <c r="FT147" s="198">
        <v>-163788.69</v>
      </c>
      <c r="FU147" s="198"/>
      <c r="FV147" s="198"/>
      <c r="FW147" s="198"/>
      <c r="FY147" s="189">
        <v>40792</v>
      </c>
      <c r="FZ147" s="189"/>
      <c r="GB147" s="190" t="s">
        <v>770</v>
      </c>
      <c r="GC147" s="190"/>
      <c r="GD147" s="190"/>
      <c r="GE147" s="190"/>
      <c r="GK147" s="186" t="s">
        <v>771</v>
      </c>
      <c r="GL147" s="186"/>
      <c r="GM147" s="186"/>
      <c r="GN147" s="186"/>
      <c r="GR147" s="198">
        <v>-95323.12</v>
      </c>
      <c r="GS147" s="198"/>
      <c r="GU147" s="188">
        <v>95323.12</v>
      </c>
      <c r="GV147" s="188"/>
      <c r="GW147" s="188"/>
      <c r="GX147" s="188">
        <v>0</v>
      </c>
      <c r="GY147" s="188"/>
      <c r="GZ147" s="188"/>
      <c r="HA147" s="188"/>
      <c r="HB147" s="188"/>
      <c r="HD147" s="198">
        <v>0</v>
      </c>
      <c r="HE147" s="198"/>
      <c r="HF147" s="198"/>
      <c r="HG147" s="198"/>
      <c r="HI147" s="189">
        <v>40797</v>
      </c>
      <c r="HJ147" s="189"/>
      <c r="HL147" s="190" t="s">
        <v>772</v>
      </c>
      <c r="HM147" s="190"/>
      <c r="HN147" s="190"/>
      <c r="HO147" s="190"/>
      <c r="HU147" s="186" t="s">
        <v>773</v>
      </c>
      <c r="HV147" s="186"/>
      <c r="HW147" s="186"/>
      <c r="HX147" s="186"/>
      <c r="IB147" s="198">
        <v>-30439.58</v>
      </c>
      <c r="IC147" s="198"/>
      <c r="IE147" s="188">
        <v>0</v>
      </c>
      <c r="IF147" s="188"/>
      <c r="IG147" s="188"/>
      <c r="IH147" s="188">
        <v>0</v>
      </c>
      <c r="II147" s="188"/>
      <c r="IJ147" s="188"/>
      <c r="IK147" s="188"/>
      <c r="IL147" s="188"/>
      <c r="IN147" s="198">
        <v>-30439.58</v>
      </c>
      <c r="IO147" s="198"/>
      <c r="IP147" s="198"/>
      <c r="IQ147" s="198"/>
    </row>
    <row r="148" spans="1:251" ht="10.15" hidden="1" customHeight="1">
      <c r="A148" s="189">
        <v>40716</v>
      </c>
      <c r="B148" s="189"/>
      <c r="D148" s="190" t="s">
        <v>674</v>
      </c>
      <c r="E148" s="190"/>
      <c r="F148" s="190"/>
      <c r="G148" s="190"/>
      <c r="M148" s="186" t="s">
        <v>675</v>
      </c>
      <c r="N148" s="186"/>
      <c r="O148" s="186"/>
      <c r="P148" s="186"/>
      <c r="T148" s="198">
        <v>0</v>
      </c>
      <c r="U148" s="198"/>
      <c r="W148" s="188">
        <v>0</v>
      </c>
      <c r="X148" s="188"/>
      <c r="Y148" s="188"/>
      <c r="Z148" s="188">
        <v>30324.99</v>
      </c>
      <c r="AA148" s="188"/>
      <c r="AB148" s="188"/>
      <c r="AC148" s="188"/>
      <c r="AD148" s="188"/>
      <c r="AF148" s="198">
        <v>-30324.99</v>
      </c>
      <c r="AG148" s="198"/>
      <c r="AH148" s="198"/>
      <c r="AI148" s="198"/>
      <c r="AK148" s="189">
        <v>40719</v>
      </c>
      <c r="AL148" s="189"/>
      <c r="AN148" s="190" t="s">
        <v>774</v>
      </c>
      <c r="AO148" s="190"/>
      <c r="AP148" s="190"/>
      <c r="AQ148" s="190"/>
      <c r="AW148" s="186" t="s">
        <v>775</v>
      </c>
      <c r="AX148" s="186"/>
      <c r="AY148" s="186"/>
      <c r="AZ148" s="186"/>
      <c r="BD148" s="198">
        <v>-364669.9</v>
      </c>
      <c r="BE148" s="198"/>
      <c r="BG148" s="188">
        <v>364669.9</v>
      </c>
      <c r="BH148" s="188"/>
      <c r="BI148" s="188"/>
      <c r="BJ148" s="188">
        <v>0</v>
      </c>
      <c r="BK148" s="188"/>
      <c r="BL148" s="188"/>
      <c r="BM148" s="188"/>
      <c r="BN148" s="188"/>
      <c r="BP148" s="198">
        <v>0</v>
      </c>
      <c r="BQ148" s="198"/>
      <c r="BR148" s="198"/>
      <c r="BS148" s="198"/>
      <c r="BU148" s="189">
        <v>40731</v>
      </c>
      <c r="BV148" s="189"/>
      <c r="BX148" s="190" t="s">
        <v>776</v>
      </c>
      <c r="BY148" s="190"/>
      <c r="BZ148" s="190"/>
      <c r="CA148" s="190"/>
      <c r="CG148" s="186" t="s">
        <v>777</v>
      </c>
      <c r="CH148" s="186"/>
      <c r="CI148" s="186"/>
      <c r="CJ148" s="186"/>
      <c r="CN148" s="198">
        <v>-353287</v>
      </c>
      <c r="CO148" s="198"/>
      <c r="CQ148" s="188">
        <v>353287</v>
      </c>
      <c r="CR148" s="188"/>
      <c r="CS148" s="188"/>
      <c r="CT148" s="188">
        <v>0</v>
      </c>
      <c r="CU148" s="188"/>
      <c r="CV148" s="188"/>
      <c r="CW148" s="188"/>
      <c r="CX148" s="188"/>
      <c r="CZ148" s="198">
        <v>0</v>
      </c>
      <c r="DA148" s="198"/>
      <c r="DB148" s="198"/>
      <c r="DC148" s="198"/>
      <c r="DE148" s="189">
        <v>40770</v>
      </c>
      <c r="DF148" s="189"/>
      <c r="DH148" s="190" t="s">
        <v>720</v>
      </c>
      <c r="DI148" s="190"/>
      <c r="DJ148" s="190"/>
      <c r="DK148" s="190"/>
      <c r="DQ148" s="186" t="s">
        <v>721</v>
      </c>
      <c r="DR148" s="186"/>
      <c r="DS148" s="186"/>
      <c r="DT148" s="186"/>
      <c r="DX148" s="198">
        <v>-1347.5</v>
      </c>
      <c r="DY148" s="198"/>
      <c r="EA148" s="188">
        <v>0</v>
      </c>
      <c r="EB148" s="188"/>
      <c r="EC148" s="188"/>
      <c r="ED148" s="188">
        <v>0</v>
      </c>
      <c r="EE148" s="188"/>
      <c r="EF148" s="188"/>
      <c r="EG148" s="188"/>
      <c r="EH148" s="188"/>
      <c r="EJ148" s="198">
        <v>-1347.5</v>
      </c>
      <c r="EK148" s="198"/>
      <c r="EL148" s="198"/>
      <c r="EM148" s="198"/>
      <c r="EO148" s="189">
        <v>40789</v>
      </c>
      <c r="EP148" s="189"/>
      <c r="ER148" s="190" t="s">
        <v>744</v>
      </c>
      <c r="ES148" s="190"/>
      <c r="ET148" s="190"/>
      <c r="EU148" s="190"/>
      <c r="FA148" s="186" t="s">
        <v>745</v>
      </c>
      <c r="FB148" s="186"/>
      <c r="FC148" s="186"/>
      <c r="FD148" s="186"/>
      <c r="FH148" s="198">
        <v>-34716.39</v>
      </c>
      <c r="FI148" s="198"/>
      <c r="FK148" s="188">
        <v>0</v>
      </c>
      <c r="FL148" s="188"/>
      <c r="FM148" s="188"/>
      <c r="FN148" s="188">
        <v>0</v>
      </c>
      <c r="FO148" s="188"/>
      <c r="FP148" s="188"/>
      <c r="FQ148" s="188"/>
      <c r="FR148" s="188"/>
      <c r="FT148" s="198">
        <v>-34716.39</v>
      </c>
      <c r="FU148" s="198"/>
      <c r="FV148" s="198"/>
      <c r="FW148" s="198"/>
      <c r="FY148" s="189">
        <v>40793</v>
      </c>
      <c r="FZ148" s="189"/>
      <c r="GB148" s="190" t="s">
        <v>754</v>
      </c>
      <c r="GC148" s="190"/>
      <c r="GD148" s="190"/>
      <c r="GE148" s="190"/>
      <c r="GK148" s="186" t="s">
        <v>755</v>
      </c>
      <c r="GL148" s="186"/>
      <c r="GM148" s="186"/>
      <c r="GN148" s="186"/>
      <c r="GR148" s="198">
        <v>-20168.349999999999</v>
      </c>
      <c r="GS148" s="198"/>
      <c r="GU148" s="188">
        <v>0</v>
      </c>
      <c r="GV148" s="188"/>
      <c r="GW148" s="188"/>
      <c r="GX148" s="188">
        <v>0</v>
      </c>
      <c r="GY148" s="188"/>
      <c r="GZ148" s="188"/>
      <c r="HA148" s="188"/>
      <c r="HB148" s="188"/>
      <c r="HD148" s="198">
        <v>-20168.349999999999</v>
      </c>
      <c r="HE148" s="198"/>
      <c r="HF148" s="198"/>
      <c r="HG148" s="198"/>
      <c r="HI148" s="189">
        <v>40800</v>
      </c>
      <c r="HJ148" s="189"/>
      <c r="HL148" s="190" t="s">
        <v>778</v>
      </c>
      <c r="HM148" s="190"/>
      <c r="HN148" s="190"/>
      <c r="HO148" s="190"/>
      <c r="HU148" s="186" t="s">
        <v>779</v>
      </c>
      <c r="HV148" s="186"/>
      <c r="HW148" s="186"/>
      <c r="HX148" s="186"/>
      <c r="IB148" s="198">
        <v>-8500</v>
      </c>
      <c r="IC148" s="198"/>
      <c r="IE148" s="188">
        <v>0</v>
      </c>
      <c r="IF148" s="188"/>
      <c r="IG148" s="188"/>
      <c r="IH148" s="188">
        <v>0</v>
      </c>
      <c r="II148" s="188"/>
      <c r="IJ148" s="188"/>
      <c r="IK148" s="188"/>
      <c r="IL148" s="188"/>
      <c r="IN148" s="198">
        <v>-8500</v>
      </c>
      <c r="IO148" s="198"/>
      <c r="IP148" s="198"/>
      <c r="IQ148" s="198"/>
    </row>
    <row r="149" spans="1:251" ht="10.15" hidden="1" customHeight="1">
      <c r="A149" s="189">
        <v>40717</v>
      </c>
      <c r="B149" s="189"/>
      <c r="D149" s="190" t="s">
        <v>766</v>
      </c>
      <c r="E149" s="190"/>
      <c r="F149" s="190"/>
      <c r="G149" s="190"/>
      <c r="M149" s="186" t="s">
        <v>767</v>
      </c>
      <c r="N149" s="186"/>
      <c r="O149" s="186"/>
      <c r="P149" s="186"/>
      <c r="T149" s="198">
        <v>0</v>
      </c>
      <c r="U149" s="198"/>
      <c r="W149" s="188">
        <v>10508</v>
      </c>
      <c r="X149" s="188"/>
      <c r="Y149" s="188"/>
      <c r="Z149" s="188">
        <v>21016</v>
      </c>
      <c r="AA149" s="188"/>
      <c r="AB149" s="188"/>
      <c r="AC149" s="188"/>
      <c r="AD149" s="188"/>
      <c r="AF149" s="198">
        <v>-10508</v>
      </c>
      <c r="AG149" s="198"/>
      <c r="AH149" s="198"/>
      <c r="AI149" s="198"/>
      <c r="AK149" s="189">
        <v>40720</v>
      </c>
      <c r="AL149" s="189"/>
      <c r="AN149" s="190" t="s">
        <v>676</v>
      </c>
      <c r="AO149" s="190"/>
      <c r="AP149" s="190"/>
      <c r="AQ149" s="190"/>
      <c r="AW149" s="186" t="s">
        <v>677</v>
      </c>
      <c r="AX149" s="186"/>
      <c r="AY149" s="186"/>
      <c r="AZ149" s="186"/>
      <c r="BD149" s="198">
        <v>-346635.62</v>
      </c>
      <c r="BE149" s="198"/>
      <c r="BG149" s="188">
        <v>0</v>
      </c>
      <c r="BH149" s="188"/>
      <c r="BI149" s="188"/>
      <c r="BJ149" s="188">
        <v>0</v>
      </c>
      <c r="BK149" s="188"/>
      <c r="BL149" s="188"/>
      <c r="BM149" s="188"/>
      <c r="BN149" s="188"/>
      <c r="BP149" s="198">
        <v>-346635.62</v>
      </c>
      <c r="BQ149" s="198"/>
      <c r="BR149" s="198"/>
      <c r="BS149" s="198"/>
      <c r="BU149" s="189">
        <v>40732</v>
      </c>
      <c r="BV149" s="189"/>
      <c r="BX149" s="190" t="s">
        <v>698</v>
      </c>
      <c r="BY149" s="190"/>
      <c r="BZ149" s="190"/>
      <c r="CA149" s="190"/>
      <c r="CG149" s="186" t="s">
        <v>699</v>
      </c>
      <c r="CH149" s="186"/>
      <c r="CI149" s="186"/>
      <c r="CJ149" s="186"/>
      <c r="CN149" s="198">
        <v>-304694.15000000002</v>
      </c>
      <c r="CO149" s="198"/>
      <c r="CQ149" s="188">
        <v>0</v>
      </c>
      <c r="CR149" s="188"/>
      <c r="CS149" s="188"/>
      <c r="CT149" s="188">
        <v>0</v>
      </c>
      <c r="CU149" s="188"/>
      <c r="CV149" s="188"/>
      <c r="CW149" s="188"/>
      <c r="CX149" s="188"/>
      <c r="CZ149" s="198">
        <v>-304694.15000000002</v>
      </c>
      <c r="DA149" s="198"/>
      <c r="DB149" s="198"/>
      <c r="DC149" s="198"/>
      <c r="DE149" s="189">
        <v>40774</v>
      </c>
      <c r="DF149" s="189"/>
      <c r="DH149" s="190" t="s">
        <v>724</v>
      </c>
      <c r="DI149" s="190"/>
      <c r="DJ149" s="190"/>
      <c r="DK149" s="190"/>
      <c r="DQ149" s="186" t="s">
        <v>725</v>
      </c>
      <c r="DR149" s="186"/>
      <c r="DS149" s="186"/>
      <c r="DT149" s="186"/>
      <c r="DX149" s="198">
        <v>-646.32000000000005</v>
      </c>
      <c r="DY149" s="198"/>
      <c r="EA149" s="188">
        <v>0</v>
      </c>
      <c r="EB149" s="188"/>
      <c r="EC149" s="188"/>
      <c r="ED149" s="188">
        <v>0</v>
      </c>
      <c r="EE149" s="188"/>
      <c r="EF149" s="188"/>
      <c r="EG149" s="188"/>
      <c r="EH149" s="188"/>
      <c r="EJ149" s="198">
        <v>-646.32000000000005</v>
      </c>
      <c r="EK149" s="198"/>
      <c r="EL149" s="198"/>
      <c r="EM149" s="198"/>
      <c r="EO149" s="189">
        <v>40790</v>
      </c>
      <c r="EP149" s="189"/>
      <c r="ER149" s="190" t="s">
        <v>746</v>
      </c>
      <c r="ES149" s="190"/>
      <c r="ET149" s="190"/>
      <c r="EU149" s="190"/>
      <c r="FA149" s="186" t="s">
        <v>747</v>
      </c>
      <c r="FB149" s="186"/>
      <c r="FC149" s="186"/>
      <c r="FD149" s="186"/>
      <c r="FH149" s="198">
        <v>-4990</v>
      </c>
      <c r="FI149" s="198"/>
      <c r="FK149" s="188">
        <v>0</v>
      </c>
      <c r="FL149" s="188"/>
      <c r="FM149" s="188"/>
      <c r="FN149" s="188">
        <v>0</v>
      </c>
      <c r="FO149" s="188"/>
      <c r="FP149" s="188"/>
      <c r="FQ149" s="188"/>
      <c r="FR149" s="188"/>
      <c r="FT149" s="198">
        <v>-4990</v>
      </c>
      <c r="FU149" s="198"/>
      <c r="FV149" s="198"/>
      <c r="FW149" s="198"/>
      <c r="FY149" s="189">
        <v>40794</v>
      </c>
      <c r="FZ149" s="189"/>
      <c r="GB149" s="190" t="s">
        <v>780</v>
      </c>
      <c r="GC149" s="190"/>
      <c r="GD149" s="190"/>
      <c r="GE149" s="190"/>
      <c r="GK149" s="186" t="s">
        <v>781</v>
      </c>
      <c r="GL149" s="186"/>
      <c r="GM149" s="186"/>
      <c r="GN149" s="186"/>
      <c r="GR149" s="198">
        <v>-59175.5</v>
      </c>
      <c r="GS149" s="198"/>
      <c r="GU149" s="188">
        <v>59175.5</v>
      </c>
      <c r="GV149" s="188"/>
      <c r="GW149" s="188"/>
      <c r="GX149" s="188">
        <v>0</v>
      </c>
      <c r="GY149" s="188"/>
      <c r="GZ149" s="188"/>
      <c r="HA149" s="188"/>
      <c r="HB149" s="188"/>
      <c r="HD149" s="198">
        <v>0</v>
      </c>
      <c r="HE149" s="198"/>
      <c r="HF149" s="198"/>
      <c r="HG149" s="198"/>
      <c r="HI149" s="189">
        <v>40801</v>
      </c>
      <c r="HJ149" s="189"/>
      <c r="HL149" s="190" t="s">
        <v>782</v>
      </c>
      <c r="HM149" s="190"/>
      <c r="HN149" s="190"/>
      <c r="HO149" s="190"/>
      <c r="HU149" s="186" t="s">
        <v>783</v>
      </c>
      <c r="HV149" s="186"/>
      <c r="HW149" s="186"/>
      <c r="HX149" s="186"/>
      <c r="IB149" s="198">
        <v>-11149.96</v>
      </c>
      <c r="IC149" s="198"/>
      <c r="IE149" s="188">
        <v>0</v>
      </c>
      <c r="IF149" s="188"/>
      <c r="IG149" s="188"/>
      <c r="IH149" s="188">
        <v>0</v>
      </c>
      <c r="II149" s="188"/>
      <c r="IJ149" s="188"/>
      <c r="IK149" s="188"/>
      <c r="IL149" s="188"/>
      <c r="IN149" s="198">
        <v>-11149.96</v>
      </c>
      <c r="IO149" s="198"/>
      <c r="IP149" s="198"/>
      <c r="IQ149" s="198"/>
    </row>
    <row r="150" spans="1:251" ht="10.15" hidden="1" customHeight="1">
      <c r="A150" s="189">
        <v>40719</v>
      </c>
      <c r="B150" s="189"/>
      <c r="D150" s="190" t="s">
        <v>774</v>
      </c>
      <c r="E150" s="190"/>
      <c r="F150" s="190"/>
      <c r="G150" s="190"/>
      <c r="M150" s="186" t="s">
        <v>775</v>
      </c>
      <c r="N150" s="186"/>
      <c r="O150" s="186"/>
      <c r="P150" s="186"/>
      <c r="T150" s="198">
        <v>0</v>
      </c>
      <c r="U150" s="198"/>
      <c r="W150" s="188">
        <v>335859.04</v>
      </c>
      <c r="X150" s="188"/>
      <c r="Y150" s="188"/>
      <c r="Z150" s="188">
        <v>700528.94</v>
      </c>
      <c r="AA150" s="188"/>
      <c r="AB150" s="188"/>
      <c r="AC150" s="188"/>
      <c r="AD150" s="188"/>
      <c r="AF150" s="198">
        <v>-364669.9</v>
      </c>
      <c r="AG150" s="198"/>
      <c r="AH150" s="198"/>
      <c r="AI150" s="198"/>
      <c r="AK150" s="189">
        <v>40721</v>
      </c>
      <c r="AL150" s="189"/>
      <c r="AN150" s="190" t="s">
        <v>784</v>
      </c>
      <c r="AO150" s="190"/>
      <c r="AP150" s="190"/>
      <c r="AQ150" s="190"/>
      <c r="AW150" s="186" t="s">
        <v>785</v>
      </c>
      <c r="AX150" s="186"/>
      <c r="AY150" s="186"/>
      <c r="AZ150" s="186"/>
      <c r="BD150" s="198">
        <v>-17293.87</v>
      </c>
      <c r="BE150" s="198"/>
      <c r="BG150" s="188">
        <v>17293.87</v>
      </c>
      <c r="BH150" s="188"/>
      <c r="BI150" s="188"/>
      <c r="BJ150" s="188">
        <v>0</v>
      </c>
      <c r="BK150" s="188"/>
      <c r="BL150" s="188"/>
      <c r="BM150" s="188"/>
      <c r="BN150" s="188"/>
      <c r="BP150" s="198">
        <v>0</v>
      </c>
      <c r="BQ150" s="198"/>
      <c r="BR150" s="198"/>
      <c r="BS150" s="198"/>
      <c r="BU150" s="189">
        <v>40733</v>
      </c>
      <c r="BV150" s="189"/>
      <c r="BX150" s="190" t="s">
        <v>686</v>
      </c>
      <c r="BY150" s="190"/>
      <c r="BZ150" s="190"/>
      <c r="CA150" s="190"/>
      <c r="CG150" s="186" t="s">
        <v>687</v>
      </c>
      <c r="CH150" s="186"/>
      <c r="CI150" s="186"/>
      <c r="CJ150" s="186"/>
      <c r="CN150" s="198">
        <v>-900</v>
      </c>
      <c r="CO150" s="198"/>
      <c r="CQ150" s="188">
        <v>0</v>
      </c>
      <c r="CR150" s="188"/>
      <c r="CS150" s="188"/>
      <c r="CT150" s="188">
        <v>0</v>
      </c>
      <c r="CU150" s="188"/>
      <c r="CV150" s="188"/>
      <c r="CW150" s="188"/>
      <c r="CX150" s="188"/>
      <c r="CZ150" s="198">
        <v>-900</v>
      </c>
      <c r="DA150" s="198"/>
      <c r="DB150" s="198"/>
      <c r="DC150" s="198"/>
      <c r="DE150" s="189">
        <v>40777</v>
      </c>
      <c r="DF150" s="189"/>
      <c r="DH150" s="190" t="s">
        <v>727</v>
      </c>
      <c r="DI150" s="190"/>
      <c r="DJ150" s="190"/>
      <c r="DK150" s="190"/>
      <c r="DQ150" s="186" t="s">
        <v>728</v>
      </c>
      <c r="DR150" s="186"/>
      <c r="DS150" s="186"/>
      <c r="DT150" s="186"/>
      <c r="DX150" s="198">
        <v>-3630</v>
      </c>
      <c r="DY150" s="198"/>
      <c r="EA150" s="188">
        <v>0</v>
      </c>
      <c r="EB150" s="188"/>
      <c r="EC150" s="188"/>
      <c r="ED150" s="188">
        <v>0</v>
      </c>
      <c r="EE150" s="188"/>
      <c r="EF150" s="188"/>
      <c r="EG150" s="188"/>
      <c r="EH150" s="188"/>
      <c r="EJ150" s="198">
        <v>-3630</v>
      </c>
      <c r="EK150" s="198"/>
      <c r="EL150" s="198"/>
      <c r="EM150" s="198"/>
      <c r="EO150" s="189">
        <v>40791</v>
      </c>
      <c r="EP150" s="189"/>
      <c r="ER150" s="190" t="s">
        <v>750</v>
      </c>
      <c r="ES150" s="190"/>
      <c r="ET150" s="190"/>
      <c r="EU150" s="190"/>
      <c r="FA150" s="186" t="s">
        <v>751</v>
      </c>
      <c r="FB150" s="186"/>
      <c r="FC150" s="186"/>
      <c r="FD150" s="186"/>
      <c r="FH150" s="198">
        <v>-229712.76</v>
      </c>
      <c r="FI150" s="198"/>
      <c r="FK150" s="188">
        <v>0</v>
      </c>
      <c r="FL150" s="188"/>
      <c r="FM150" s="188"/>
      <c r="FN150" s="188">
        <v>0</v>
      </c>
      <c r="FO150" s="188"/>
      <c r="FP150" s="188"/>
      <c r="FQ150" s="188"/>
      <c r="FR150" s="188"/>
      <c r="FT150" s="198">
        <v>-229712.76</v>
      </c>
      <c r="FU150" s="198"/>
      <c r="FV150" s="198"/>
      <c r="FW150" s="198"/>
      <c r="FY150" s="189">
        <v>40795</v>
      </c>
      <c r="FZ150" s="189"/>
      <c r="GB150" s="190" t="s">
        <v>760</v>
      </c>
      <c r="GC150" s="190"/>
      <c r="GD150" s="190"/>
      <c r="GE150" s="190"/>
      <c r="GK150" s="186" t="s">
        <v>761</v>
      </c>
      <c r="GL150" s="186"/>
      <c r="GM150" s="186"/>
      <c r="GN150" s="186"/>
      <c r="GR150" s="198">
        <v>-45</v>
      </c>
      <c r="GS150" s="198"/>
      <c r="GU150" s="188">
        <v>0</v>
      </c>
      <c r="GV150" s="188"/>
      <c r="GW150" s="188"/>
      <c r="GX150" s="188">
        <v>0</v>
      </c>
      <c r="GY150" s="188"/>
      <c r="GZ150" s="188"/>
      <c r="HA150" s="188"/>
      <c r="HB150" s="188"/>
      <c r="HD150" s="198">
        <v>-45</v>
      </c>
      <c r="HE150" s="198"/>
      <c r="HF150" s="198"/>
      <c r="HG150" s="198"/>
      <c r="HI150" s="189">
        <v>40804</v>
      </c>
      <c r="HJ150" s="189"/>
      <c r="HL150" s="190" t="s">
        <v>786</v>
      </c>
      <c r="HM150" s="190"/>
      <c r="HN150" s="190"/>
      <c r="HO150" s="190"/>
      <c r="HU150" s="186" t="s">
        <v>787</v>
      </c>
      <c r="HV150" s="186"/>
      <c r="HW150" s="186"/>
      <c r="HX150" s="186"/>
      <c r="IB150" s="198">
        <v>-1334.9</v>
      </c>
      <c r="IC150" s="198"/>
      <c r="IE150" s="188">
        <v>0</v>
      </c>
      <c r="IF150" s="188"/>
      <c r="IG150" s="188"/>
      <c r="IH150" s="188">
        <v>0</v>
      </c>
      <c r="II150" s="188"/>
      <c r="IJ150" s="188"/>
      <c r="IK150" s="188"/>
      <c r="IL150" s="188"/>
      <c r="IN150" s="198">
        <v>-1334.9</v>
      </c>
      <c r="IO150" s="198"/>
      <c r="IP150" s="198"/>
      <c r="IQ150" s="198"/>
    </row>
    <row r="151" spans="1:251" ht="10.15" hidden="1" customHeight="1">
      <c r="A151" s="189">
        <v>40720</v>
      </c>
      <c r="B151" s="189"/>
      <c r="D151" s="190" t="s">
        <v>676</v>
      </c>
      <c r="E151" s="190"/>
      <c r="F151" s="190"/>
      <c r="G151" s="190"/>
      <c r="M151" s="186" t="s">
        <v>677</v>
      </c>
      <c r="N151" s="186"/>
      <c r="O151" s="186"/>
      <c r="P151" s="186"/>
      <c r="T151" s="198">
        <v>0</v>
      </c>
      <c r="U151" s="198"/>
      <c r="W151" s="188">
        <v>1685336.3</v>
      </c>
      <c r="X151" s="188"/>
      <c r="Y151" s="188"/>
      <c r="Z151" s="188">
        <v>2031971.92</v>
      </c>
      <c r="AA151" s="188"/>
      <c r="AB151" s="188"/>
      <c r="AC151" s="188"/>
      <c r="AD151" s="188"/>
      <c r="AF151" s="198">
        <v>-346635.62</v>
      </c>
      <c r="AG151" s="198"/>
      <c r="AH151" s="198"/>
      <c r="AI151" s="198"/>
      <c r="AK151" s="189">
        <v>40722</v>
      </c>
      <c r="AL151" s="189"/>
      <c r="AN151" s="190" t="s">
        <v>680</v>
      </c>
      <c r="AO151" s="190"/>
      <c r="AP151" s="190"/>
      <c r="AQ151" s="190"/>
      <c r="AW151" s="186" t="s">
        <v>681</v>
      </c>
      <c r="AX151" s="186"/>
      <c r="AY151" s="186"/>
      <c r="AZ151" s="186"/>
      <c r="BD151" s="198">
        <v>-189739</v>
      </c>
      <c r="BE151" s="198"/>
      <c r="BG151" s="188">
        <v>117969</v>
      </c>
      <c r="BH151" s="188"/>
      <c r="BI151" s="188"/>
      <c r="BJ151" s="188">
        <v>0</v>
      </c>
      <c r="BK151" s="188"/>
      <c r="BL151" s="188"/>
      <c r="BM151" s="188"/>
      <c r="BN151" s="188"/>
      <c r="BP151" s="198">
        <v>-71770</v>
      </c>
      <c r="BQ151" s="198"/>
      <c r="BR151" s="198"/>
      <c r="BS151" s="198"/>
      <c r="BU151" s="189">
        <v>40735</v>
      </c>
      <c r="BV151" s="189"/>
      <c r="BX151" s="190" t="s">
        <v>788</v>
      </c>
      <c r="BY151" s="190"/>
      <c r="BZ151" s="190"/>
      <c r="CA151" s="190"/>
      <c r="CG151" s="186" t="s">
        <v>789</v>
      </c>
      <c r="CH151" s="186"/>
      <c r="CI151" s="186"/>
      <c r="CJ151" s="186"/>
      <c r="CN151" s="198">
        <v>-2507.5</v>
      </c>
      <c r="CO151" s="198"/>
      <c r="CQ151" s="188">
        <v>2507.5</v>
      </c>
      <c r="CR151" s="188"/>
      <c r="CS151" s="188"/>
      <c r="CT151" s="188">
        <v>0</v>
      </c>
      <c r="CU151" s="188"/>
      <c r="CV151" s="188"/>
      <c r="CW151" s="188"/>
      <c r="CX151" s="188"/>
      <c r="CZ151" s="198">
        <v>0</v>
      </c>
      <c r="DA151" s="198"/>
      <c r="DB151" s="198"/>
      <c r="DC151" s="198"/>
      <c r="DE151" s="189">
        <v>40779</v>
      </c>
      <c r="DF151" s="189"/>
      <c r="DH151" s="190" t="s">
        <v>729</v>
      </c>
      <c r="DI151" s="190"/>
      <c r="DJ151" s="190"/>
      <c r="DK151" s="190"/>
      <c r="DQ151" s="186" t="s">
        <v>730</v>
      </c>
      <c r="DR151" s="186"/>
      <c r="DS151" s="186"/>
      <c r="DT151" s="186"/>
      <c r="DX151" s="198">
        <v>-22540</v>
      </c>
      <c r="DY151" s="198"/>
      <c r="EA151" s="188">
        <v>0</v>
      </c>
      <c r="EB151" s="188"/>
      <c r="EC151" s="188"/>
      <c r="ED151" s="188">
        <v>0</v>
      </c>
      <c r="EE151" s="188"/>
      <c r="EF151" s="188"/>
      <c r="EG151" s="188"/>
      <c r="EH151" s="188"/>
      <c r="EJ151" s="198">
        <v>-22540</v>
      </c>
      <c r="EK151" s="198"/>
      <c r="EL151" s="198"/>
      <c r="EM151" s="198"/>
      <c r="EO151" s="189">
        <v>40792</v>
      </c>
      <c r="EP151" s="189"/>
      <c r="ER151" s="190" t="s">
        <v>770</v>
      </c>
      <c r="ES151" s="190"/>
      <c r="ET151" s="190"/>
      <c r="EU151" s="190"/>
      <c r="FA151" s="186" t="s">
        <v>771</v>
      </c>
      <c r="FB151" s="186"/>
      <c r="FC151" s="186"/>
      <c r="FD151" s="186"/>
      <c r="FH151" s="198">
        <v>-179536.59</v>
      </c>
      <c r="FI151" s="198"/>
      <c r="FK151" s="188">
        <v>84213.47</v>
      </c>
      <c r="FL151" s="188"/>
      <c r="FM151" s="188"/>
      <c r="FN151" s="188">
        <v>0</v>
      </c>
      <c r="FO151" s="188"/>
      <c r="FP151" s="188"/>
      <c r="FQ151" s="188"/>
      <c r="FR151" s="188"/>
      <c r="FT151" s="198">
        <v>-95323.12</v>
      </c>
      <c r="FU151" s="198"/>
      <c r="FV151" s="198"/>
      <c r="FW151" s="198"/>
      <c r="FY151" s="189">
        <v>40796</v>
      </c>
      <c r="FZ151" s="189"/>
      <c r="GB151" s="190" t="s">
        <v>764</v>
      </c>
      <c r="GC151" s="190"/>
      <c r="GD151" s="190"/>
      <c r="GE151" s="190"/>
      <c r="GK151" s="186" t="s">
        <v>765</v>
      </c>
      <c r="GL151" s="186"/>
      <c r="GM151" s="186"/>
      <c r="GN151" s="186"/>
      <c r="GR151" s="198">
        <v>-30439.58</v>
      </c>
      <c r="GS151" s="198"/>
      <c r="GU151" s="188">
        <v>0</v>
      </c>
      <c r="GV151" s="188"/>
      <c r="GW151" s="188"/>
      <c r="GX151" s="188">
        <v>0</v>
      </c>
      <c r="GY151" s="188"/>
      <c r="GZ151" s="188"/>
      <c r="HA151" s="188"/>
      <c r="HB151" s="188"/>
      <c r="HD151" s="198">
        <v>-30439.58</v>
      </c>
      <c r="HE151" s="198"/>
      <c r="HF151" s="198"/>
      <c r="HG151" s="198"/>
      <c r="HI151" s="189">
        <v>40807</v>
      </c>
      <c r="HJ151" s="189"/>
      <c r="HL151" s="190" t="s">
        <v>790</v>
      </c>
      <c r="HM151" s="190"/>
      <c r="HN151" s="190"/>
      <c r="HO151" s="190"/>
      <c r="HU151" s="186" t="s">
        <v>791</v>
      </c>
      <c r="HV151" s="186"/>
      <c r="HW151" s="186"/>
      <c r="HX151" s="186"/>
      <c r="IB151" s="198">
        <v>-5760</v>
      </c>
      <c r="IC151" s="198"/>
      <c r="IE151" s="188">
        <v>0</v>
      </c>
      <c r="IF151" s="188"/>
      <c r="IG151" s="188"/>
      <c r="IH151" s="188">
        <v>0</v>
      </c>
      <c r="II151" s="188"/>
      <c r="IJ151" s="188"/>
      <c r="IK151" s="188"/>
      <c r="IL151" s="188"/>
      <c r="IN151" s="198">
        <v>-5760</v>
      </c>
      <c r="IO151" s="198"/>
      <c r="IP151" s="198"/>
      <c r="IQ151" s="198"/>
    </row>
    <row r="152" spans="1:251" ht="10.15" hidden="1" customHeight="1">
      <c r="A152" s="189">
        <v>40721</v>
      </c>
      <c r="B152" s="189"/>
      <c r="D152" s="190" t="s">
        <v>784</v>
      </c>
      <c r="E152" s="190"/>
      <c r="F152" s="190"/>
      <c r="G152" s="190"/>
      <c r="M152" s="186" t="s">
        <v>785</v>
      </c>
      <c r="N152" s="186"/>
      <c r="O152" s="186"/>
      <c r="P152" s="186"/>
      <c r="T152" s="198">
        <v>0</v>
      </c>
      <c r="U152" s="198"/>
      <c r="W152" s="188">
        <v>0</v>
      </c>
      <c r="X152" s="188"/>
      <c r="Y152" s="188"/>
      <c r="Z152" s="188">
        <v>17293.87</v>
      </c>
      <c r="AA152" s="188"/>
      <c r="AB152" s="188"/>
      <c r="AC152" s="188"/>
      <c r="AD152" s="188"/>
      <c r="AF152" s="198">
        <v>-17293.87</v>
      </c>
      <c r="AG152" s="198"/>
      <c r="AH152" s="198"/>
      <c r="AI152" s="198"/>
      <c r="AK152" s="189">
        <v>40723</v>
      </c>
      <c r="AL152" s="189"/>
      <c r="AN152" s="190" t="s">
        <v>748</v>
      </c>
      <c r="AO152" s="190"/>
      <c r="AP152" s="190"/>
      <c r="AQ152" s="190"/>
      <c r="AW152" s="186" t="s">
        <v>749</v>
      </c>
      <c r="AX152" s="186"/>
      <c r="AY152" s="186"/>
      <c r="AZ152" s="186"/>
      <c r="BD152" s="198">
        <v>-134870</v>
      </c>
      <c r="BE152" s="198"/>
      <c r="BG152" s="188">
        <v>84060</v>
      </c>
      <c r="BH152" s="188"/>
      <c r="BI152" s="188"/>
      <c r="BJ152" s="188">
        <v>0</v>
      </c>
      <c r="BK152" s="188"/>
      <c r="BL152" s="188"/>
      <c r="BM152" s="188"/>
      <c r="BN152" s="188"/>
      <c r="BP152" s="198">
        <v>-50810</v>
      </c>
      <c r="BQ152" s="198"/>
      <c r="BR152" s="198"/>
      <c r="BS152" s="198"/>
      <c r="BU152" s="189">
        <v>40737</v>
      </c>
      <c r="BV152" s="189"/>
      <c r="BX152" s="190" t="s">
        <v>792</v>
      </c>
      <c r="BY152" s="190"/>
      <c r="BZ152" s="190"/>
      <c r="CA152" s="190"/>
      <c r="CG152" s="186" t="s">
        <v>793</v>
      </c>
      <c r="CH152" s="186"/>
      <c r="CI152" s="186"/>
      <c r="CJ152" s="186"/>
      <c r="CN152" s="198">
        <v>-496.2</v>
      </c>
      <c r="CO152" s="198"/>
      <c r="CQ152" s="188">
        <v>496.2</v>
      </c>
      <c r="CR152" s="188"/>
      <c r="CS152" s="188"/>
      <c r="CT152" s="188">
        <v>0</v>
      </c>
      <c r="CU152" s="188"/>
      <c r="CV152" s="188"/>
      <c r="CW152" s="188"/>
      <c r="CX152" s="188"/>
      <c r="CZ152" s="198">
        <v>0</v>
      </c>
      <c r="DA152" s="198"/>
      <c r="DB152" s="198"/>
      <c r="DC152" s="198"/>
      <c r="DE152" s="189">
        <v>40782</v>
      </c>
      <c r="DF152" s="189"/>
      <c r="DH152" s="190" t="s">
        <v>731</v>
      </c>
      <c r="DI152" s="190"/>
      <c r="DJ152" s="190"/>
      <c r="DK152" s="190"/>
      <c r="DQ152" s="186" t="s">
        <v>732</v>
      </c>
      <c r="DR152" s="186"/>
      <c r="DS152" s="186"/>
      <c r="DT152" s="186"/>
      <c r="DX152" s="198">
        <v>-37648.32</v>
      </c>
      <c r="DY152" s="198"/>
      <c r="EA152" s="188">
        <v>0</v>
      </c>
      <c r="EB152" s="188"/>
      <c r="EC152" s="188"/>
      <c r="ED152" s="188">
        <v>0</v>
      </c>
      <c r="EE152" s="188"/>
      <c r="EF152" s="188"/>
      <c r="EG152" s="188"/>
      <c r="EH152" s="188"/>
      <c r="EJ152" s="198">
        <v>-37648.32</v>
      </c>
      <c r="EK152" s="198"/>
      <c r="EL152" s="198"/>
      <c r="EM152" s="198"/>
      <c r="EO152" s="189">
        <v>40793</v>
      </c>
      <c r="EP152" s="189"/>
      <c r="ER152" s="190" t="s">
        <v>754</v>
      </c>
      <c r="ES152" s="190"/>
      <c r="ET152" s="190"/>
      <c r="EU152" s="190"/>
      <c r="FA152" s="186" t="s">
        <v>755</v>
      </c>
      <c r="FB152" s="186"/>
      <c r="FC152" s="186"/>
      <c r="FD152" s="186"/>
      <c r="FH152" s="198">
        <v>-20168.349999999999</v>
      </c>
      <c r="FI152" s="198"/>
      <c r="FK152" s="188">
        <v>0</v>
      </c>
      <c r="FL152" s="188"/>
      <c r="FM152" s="188"/>
      <c r="FN152" s="188">
        <v>0</v>
      </c>
      <c r="FO152" s="188"/>
      <c r="FP152" s="188"/>
      <c r="FQ152" s="188"/>
      <c r="FR152" s="188"/>
      <c r="FT152" s="198">
        <v>-20168.349999999999</v>
      </c>
      <c r="FU152" s="198"/>
      <c r="FV152" s="198"/>
      <c r="FW152" s="198"/>
      <c r="FY152" s="189">
        <v>40797</v>
      </c>
      <c r="FZ152" s="189"/>
      <c r="GB152" s="190" t="s">
        <v>772</v>
      </c>
      <c r="GC152" s="190"/>
      <c r="GD152" s="190"/>
      <c r="GE152" s="190"/>
      <c r="GK152" s="186" t="s">
        <v>773</v>
      </c>
      <c r="GL152" s="186"/>
      <c r="GM152" s="186"/>
      <c r="GN152" s="186"/>
      <c r="GR152" s="198">
        <v>-30439.58</v>
      </c>
      <c r="GS152" s="198"/>
      <c r="GU152" s="188">
        <v>0</v>
      </c>
      <c r="GV152" s="188"/>
      <c r="GW152" s="188"/>
      <c r="GX152" s="188">
        <v>0</v>
      </c>
      <c r="GY152" s="188"/>
      <c r="GZ152" s="188"/>
      <c r="HA152" s="188"/>
      <c r="HB152" s="188"/>
      <c r="HD152" s="198">
        <v>-30439.58</v>
      </c>
      <c r="HE152" s="198"/>
      <c r="HF152" s="198"/>
      <c r="HG152" s="198"/>
      <c r="HI152" s="189">
        <v>40808</v>
      </c>
      <c r="HJ152" s="189"/>
      <c r="HL152" s="190" t="s">
        <v>794</v>
      </c>
      <c r="HM152" s="190"/>
      <c r="HN152" s="190"/>
      <c r="HO152" s="190"/>
      <c r="HU152" s="186" t="s">
        <v>795</v>
      </c>
      <c r="HV152" s="186"/>
      <c r="HW152" s="186"/>
      <c r="HX152" s="186"/>
      <c r="IB152" s="198">
        <v>-195.05</v>
      </c>
      <c r="IC152" s="198"/>
      <c r="IE152" s="188">
        <v>0</v>
      </c>
      <c r="IF152" s="188"/>
      <c r="IG152" s="188"/>
      <c r="IH152" s="188">
        <v>0</v>
      </c>
      <c r="II152" s="188"/>
      <c r="IJ152" s="188"/>
      <c r="IK152" s="188"/>
      <c r="IL152" s="188"/>
      <c r="IN152" s="198">
        <v>-195.05</v>
      </c>
      <c r="IO152" s="198"/>
      <c r="IP152" s="198"/>
      <c r="IQ152" s="198"/>
    </row>
    <row r="153" spans="1:251" ht="10.15" hidden="1" customHeight="1">
      <c r="A153" s="189">
        <v>40722</v>
      </c>
      <c r="B153" s="189"/>
      <c r="D153" s="190" t="s">
        <v>680</v>
      </c>
      <c r="E153" s="190"/>
      <c r="F153" s="190"/>
      <c r="G153" s="190"/>
      <c r="M153" s="186" t="s">
        <v>681</v>
      </c>
      <c r="N153" s="186"/>
      <c r="O153" s="186"/>
      <c r="P153" s="186"/>
      <c r="T153" s="198">
        <v>0</v>
      </c>
      <c r="U153" s="198"/>
      <c r="W153" s="188">
        <v>0</v>
      </c>
      <c r="X153" s="188"/>
      <c r="Y153" s="188"/>
      <c r="Z153" s="188">
        <v>189739</v>
      </c>
      <c r="AA153" s="188"/>
      <c r="AB153" s="188"/>
      <c r="AC153" s="188"/>
      <c r="AD153" s="188"/>
      <c r="AF153" s="198">
        <v>-189739</v>
      </c>
      <c r="AG153" s="198"/>
      <c r="AH153" s="198"/>
      <c r="AI153" s="198"/>
      <c r="AK153" s="189">
        <v>40724</v>
      </c>
      <c r="AL153" s="189"/>
      <c r="AN153" s="190" t="s">
        <v>796</v>
      </c>
      <c r="AO153" s="190"/>
      <c r="AP153" s="190"/>
      <c r="AQ153" s="190"/>
      <c r="AW153" s="186" t="s">
        <v>797</v>
      </c>
      <c r="AX153" s="186"/>
      <c r="AY153" s="186"/>
      <c r="AZ153" s="186"/>
      <c r="BD153" s="198">
        <v>-10256.790000000001</v>
      </c>
      <c r="BE153" s="198"/>
      <c r="BG153" s="188">
        <v>10256.790000000001</v>
      </c>
      <c r="BH153" s="188"/>
      <c r="BI153" s="188"/>
      <c r="BJ153" s="188">
        <v>0</v>
      </c>
      <c r="BK153" s="188"/>
      <c r="BL153" s="188"/>
      <c r="BM153" s="188"/>
      <c r="BN153" s="188"/>
      <c r="BP153" s="198">
        <v>0</v>
      </c>
      <c r="BQ153" s="198"/>
      <c r="BR153" s="198"/>
      <c r="BS153" s="198"/>
      <c r="BU153" s="189">
        <v>40738</v>
      </c>
      <c r="BV153" s="189"/>
      <c r="BX153" s="190" t="s">
        <v>798</v>
      </c>
      <c r="BY153" s="190"/>
      <c r="BZ153" s="190"/>
      <c r="CA153" s="190"/>
      <c r="CG153" s="186" t="s">
        <v>799</v>
      </c>
      <c r="CH153" s="186"/>
      <c r="CI153" s="186"/>
      <c r="CJ153" s="186"/>
      <c r="CN153" s="198">
        <v>-26574.3</v>
      </c>
      <c r="CO153" s="198"/>
      <c r="CQ153" s="188">
        <v>26574.3</v>
      </c>
      <c r="CR153" s="188"/>
      <c r="CS153" s="188"/>
      <c r="CT153" s="188">
        <v>0</v>
      </c>
      <c r="CU153" s="188"/>
      <c r="CV153" s="188"/>
      <c r="CW153" s="188"/>
      <c r="CX153" s="188"/>
      <c r="CZ153" s="198">
        <v>0</v>
      </c>
      <c r="DA153" s="198"/>
      <c r="DB153" s="198"/>
      <c r="DC153" s="198"/>
      <c r="DE153" s="189">
        <v>40783</v>
      </c>
      <c r="DF153" s="189"/>
      <c r="DH153" s="190" t="s">
        <v>733</v>
      </c>
      <c r="DI153" s="190"/>
      <c r="DJ153" s="190"/>
      <c r="DK153" s="190"/>
      <c r="DQ153" s="186" t="s">
        <v>734</v>
      </c>
      <c r="DR153" s="186"/>
      <c r="DS153" s="186"/>
      <c r="DT153" s="186"/>
      <c r="DX153" s="198">
        <v>-3042</v>
      </c>
      <c r="DY153" s="198"/>
      <c r="EA153" s="188">
        <v>0</v>
      </c>
      <c r="EB153" s="188"/>
      <c r="EC153" s="188"/>
      <c r="ED153" s="188">
        <v>0</v>
      </c>
      <c r="EE153" s="188"/>
      <c r="EF153" s="188"/>
      <c r="EG153" s="188"/>
      <c r="EH153" s="188"/>
      <c r="EJ153" s="198">
        <v>-3042</v>
      </c>
      <c r="EK153" s="198"/>
      <c r="EL153" s="198"/>
      <c r="EM153" s="198"/>
      <c r="EO153" s="189">
        <v>40794</v>
      </c>
      <c r="EP153" s="189"/>
      <c r="ER153" s="190" t="s">
        <v>780</v>
      </c>
      <c r="ES153" s="190"/>
      <c r="ET153" s="190"/>
      <c r="EU153" s="190"/>
      <c r="FA153" s="186" t="s">
        <v>781</v>
      </c>
      <c r="FB153" s="186"/>
      <c r="FC153" s="186"/>
      <c r="FD153" s="186"/>
      <c r="FH153" s="198">
        <v>-119418</v>
      </c>
      <c r="FI153" s="198"/>
      <c r="FK153" s="188">
        <v>60242.5</v>
      </c>
      <c r="FL153" s="188"/>
      <c r="FM153" s="188"/>
      <c r="FN153" s="188">
        <v>0</v>
      </c>
      <c r="FO153" s="188"/>
      <c r="FP153" s="188"/>
      <c r="FQ153" s="188"/>
      <c r="FR153" s="188"/>
      <c r="FT153" s="198">
        <v>-59175.5</v>
      </c>
      <c r="FU153" s="198"/>
      <c r="FV153" s="198"/>
      <c r="FW153" s="198"/>
      <c r="FY153" s="189">
        <v>40800</v>
      </c>
      <c r="FZ153" s="189"/>
      <c r="GB153" s="190" t="s">
        <v>778</v>
      </c>
      <c r="GC153" s="190"/>
      <c r="GD153" s="190"/>
      <c r="GE153" s="190"/>
      <c r="GK153" s="186" t="s">
        <v>779</v>
      </c>
      <c r="GL153" s="186"/>
      <c r="GM153" s="186"/>
      <c r="GN153" s="186"/>
      <c r="GR153" s="198">
        <v>-8500</v>
      </c>
      <c r="GS153" s="198"/>
      <c r="GU153" s="188">
        <v>0</v>
      </c>
      <c r="GV153" s="188"/>
      <c r="GW153" s="188"/>
      <c r="GX153" s="188">
        <v>0</v>
      </c>
      <c r="GY153" s="188"/>
      <c r="GZ153" s="188"/>
      <c r="HA153" s="188"/>
      <c r="HB153" s="188"/>
      <c r="HD153" s="198">
        <v>-8500</v>
      </c>
      <c r="HE153" s="198"/>
      <c r="HF153" s="198"/>
      <c r="HG153" s="198"/>
      <c r="HI153" s="189">
        <v>40812</v>
      </c>
      <c r="HJ153" s="189"/>
      <c r="HL153" s="190" t="s">
        <v>800</v>
      </c>
      <c r="HM153" s="190"/>
      <c r="HN153" s="190"/>
      <c r="HO153" s="190"/>
      <c r="HU153" s="186" t="s">
        <v>801</v>
      </c>
      <c r="HV153" s="186"/>
      <c r="HW153" s="186"/>
      <c r="HX153" s="186"/>
      <c r="IB153" s="198">
        <v>-32500</v>
      </c>
      <c r="IC153" s="198"/>
      <c r="IE153" s="188">
        <v>0</v>
      </c>
      <c r="IF153" s="188"/>
      <c r="IG153" s="188"/>
      <c r="IH153" s="188">
        <v>0</v>
      </c>
      <c r="II153" s="188"/>
      <c r="IJ153" s="188"/>
      <c r="IK153" s="188"/>
      <c r="IL153" s="188"/>
      <c r="IN153" s="198">
        <v>-32500</v>
      </c>
      <c r="IO153" s="198"/>
      <c r="IP153" s="198"/>
      <c r="IQ153" s="198"/>
    </row>
    <row r="154" spans="1:251" ht="10.15" hidden="1" customHeight="1">
      <c r="A154" s="189">
        <v>40723</v>
      </c>
      <c r="B154" s="189"/>
      <c r="D154" s="190" t="s">
        <v>748</v>
      </c>
      <c r="E154" s="190"/>
      <c r="F154" s="190"/>
      <c r="G154" s="190"/>
      <c r="M154" s="186" t="s">
        <v>749</v>
      </c>
      <c r="N154" s="186"/>
      <c r="O154" s="186"/>
      <c r="P154" s="186"/>
      <c r="T154" s="198">
        <v>0</v>
      </c>
      <c r="U154" s="198"/>
      <c r="W154" s="188">
        <v>53120</v>
      </c>
      <c r="X154" s="188"/>
      <c r="Y154" s="188"/>
      <c r="Z154" s="188">
        <v>187990</v>
      </c>
      <c r="AA154" s="188"/>
      <c r="AB154" s="188"/>
      <c r="AC154" s="188"/>
      <c r="AD154" s="188"/>
      <c r="AF154" s="198">
        <v>-134870</v>
      </c>
      <c r="AG154" s="198"/>
      <c r="AH154" s="198"/>
      <c r="AI154" s="198"/>
      <c r="AK154" s="189">
        <v>40726</v>
      </c>
      <c r="AL154" s="189"/>
      <c r="AN154" s="190" t="s">
        <v>752</v>
      </c>
      <c r="AO154" s="190"/>
      <c r="AP154" s="190"/>
      <c r="AQ154" s="190"/>
      <c r="AW154" s="186" t="s">
        <v>753</v>
      </c>
      <c r="AX154" s="186"/>
      <c r="AY154" s="186"/>
      <c r="AZ154" s="186"/>
      <c r="BD154" s="198">
        <v>-3490</v>
      </c>
      <c r="BE154" s="198"/>
      <c r="BG154" s="188">
        <v>0</v>
      </c>
      <c r="BH154" s="188"/>
      <c r="BI154" s="188"/>
      <c r="BJ154" s="188">
        <v>0</v>
      </c>
      <c r="BK154" s="188"/>
      <c r="BL154" s="188"/>
      <c r="BM154" s="188"/>
      <c r="BN154" s="188"/>
      <c r="BP154" s="198">
        <v>-3490</v>
      </c>
      <c r="BQ154" s="198"/>
      <c r="BR154" s="198"/>
      <c r="BS154" s="198"/>
      <c r="BU154" s="189">
        <v>40740</v>
      </c>
      <c r="BV154" s="189"/>
      <c r="BX154" s="190" t="s">
        <v>802</v>
      </c>
      <c r="BY154" s="190"/>
      <c r="BZ154" s="190"/>
      <c r="CA154" s="190"/>
      <c r="CG154" s="186" t="s">
        <v>803</v>
      </c>
      <c r="CH154" s="186"/>
      <c r="CI154" s="186"/>
      <c r="CJ154" s="186"/>
      <c r="CN154" s="198">
        <v>-26110</v>
      </c>
      <c r="CO154" s="198"/>
      <c r="CQ154" s="188">
        <v>26110</v>
      </c>
      <c r="CR154" s="188"/>
      <c r="CS154" s="188"/>
      <c r="CT154" s="188">
        <v>0</v>
      </c>
      <c r="CU154" s="188"/>
      <c r="CV154" s="188"/>
      <c r="CW154" s="188"/>
      <c r="CX154" s="188"/>
      <c r="CZ154" s="198">
        <v>0</v>
      </c>
      <c r="DA154" s="198"/>
      <c r="DB154" s="198"/>
      <c r="DC154" s="198"/>
      <c r="DE154" s="189">
        <v>40784</v>
      </c>
      <c r="DF154" s="189"/>
      <c r="DH154" s="190" t="s">
        <v>737</v>
      </c>
      <c r="DI154" s="190"/>
      <c r="DJ154" s="190"/>
      <c r="DK154" s="190"/>
      <c r="DQ154" s="186" t="s">
        <v>738</v>
      </c>
      <c r="DR154" s="186"/>
      <c r="DS154" s="186"/>
      <c r="DT154" s="186"/>
      <c r="DX154" s="198">
        <v>-9280</v>
      </c>
      <c r="DY154" s="198"/>
      <c r="EA154" s="188">
        <v>0</v>
      </c>
      <c r="EB154" s="188"/>
      <c r="EC154" s="188"/>
      <c r="ED154" s="188">
        <v>0</v>
      </c>
      <c r="EE154" s="188"/>
      <c r="EF154" s="188"/>
      <c r="EG154" s="188"/>
      <c r="EH154" s="188"/>
      <c r="EJ154" s="198">
        <v>-9280</v>
      </c>
      <c r="EK154" s="198"/>
      <c r="EL154" s="198"/>
      <c r="EM154" s="198"/>
      <c r="EO154" s="189">
        <v>40795</v>
      </c>
      <c r="EP154" s="189"/>
      <c r="ER154" s="190" t="s">
        <v>760</v>
      </c>
      <c r="ES154" s="190"/>
      <c r="ET154" s="190"/>
      <c r="EU154" s="190"/>
      <c r="FA154" s="186" t="s">
        <v>761</v>
      </c>
      <c r="FB154" s="186"/>
      <c r="FC154" s="186"/>
      <c r="FD154" s="186"/>
      <c r="FH154" s="198">
        <v>-45</v>
      </c>
      <c r="FI154" s="198"/>
      <c r="FK154" s="188">
        <v>0</v>
      </c>
      <c r="FL154" s="188"/>
      <c r="FM154" s="188"/>
      <c r="FN154" s="188">
        <v>0</v>
      </c>
      <c r="FO154" s="188"/>
      <c r="FP154" s="188"/>
      <c r="FQ154" s="188"/>
      <c r="FR154" s="188"/>
      <c r="FT154" s="198">
        <v>-45</v>
      </c>
      <c r="FU154" s="198"/>
      <c r="FV154" s="198"/>
      <c r="FW154" s="198"/>
      <c r="FY154" s="189">
        <v>40801</v>
      </c>
      <c r="FZ154" s="189"/>
      <c r="GB154" s="190" t="s">
        <v>782</v>
      </c>
      <c r="GC154" s="190"/>
      <c r="GD154" s="190"/>
      <c r="GE154" s="190"/>
      <c r="GK154" s="186" t="s">
        <v>783</v>
      </c>
      <c r="GL154" s="186"/>
      <c r="GM154" s="186"/>
      <c r="GN154" s="186"/>
      <c r="GR154" s="198">
        <v>-11149.96</v>
      </c>
      <c r="GS154" s="198"/>
      <c r="GU154" s="188">
        <v>0</v>
      </c>
      <c r="GV154" s="188"/>
      <c r="GW154" s="188"/>
      <c r="GX154" s="188">
        <v>0</v>
      </c>
      <c r="GY154" s="188"/>
      <c r="GZ154" s="188"/>
      <c r="HA154" s="188"/>
      <c r="HB154" s="188"/>
      <c r="HD154" s="198">
        <v>-11149.96</v>
      </c>
      <c r="HE154" s="198"/>
      <c r="HF154" s="198"/>
      <c r="HG154" s="198"/>
      <c r="HI154" s="189">
        <v>40813</v>
      </c>
      <c r="HJ154" s="189"/>
      <c r="HL154" s="190" t="s">
        <v>804</v>
      </c>
      <c r="HM154" s="190"/>
      <c r="HN154" s="190"/>
      <c r="HO154" s="190"/>
      <c r="HU154" s="186" t="s">
        <v>805</v>
      </c>
      <c r="HV154" s="186"/>
      <c r="HW154" s="186"/>
      <c r="HX154" s="186"/>
      <c r="IB154" s="198">
        <v>-116000</v>
      </c>
      <c r="IC154" s="198"/>
      <c r="IE154" s="188">
        <v>14500</v>
      </c>
      <c r="IF154" s="188"/>
      <c r="IG154" s="188"/>
      <c r="IH154" s="188">
        <v>0</v>
      </c>
      <c r="II154" s="188"/>
      <c r="IJ154" s="188"/>
      <c r="IK154" s="188"/>
      <c r="IL154" s="188"/>
      <c r="IN154" s="198">
        <v>-101500</v>
      </c>
      <c r="IO154" s="198"/>
      <c r="IP154" s="198"/>
      <c r="IQ154" s="198"/>
    </row>
    <row r="155" spans="1:251" ht="10.15" hidden="1" customHeight="1">
      <c r="A155" s="189">
        <v>40724</v>
      </c>
      <c r="B155" s="189"/>
      <c r="D155" s="190" t="s">
        <v>796</v>
      </c>
      <c r="E155" s="190"/>
      <c r="F155" s="190"/>
      <c r="G155" s="190"/>
      <c r="M155" s="186" t="s">
        <v>797</v>
      </c>
      <c r="N155" s="186"/>
      <c r="O155" s="186"/>
      <c r="P155" s="186"/>
      <c r="T155" s="198">
        <v>0</v>
      </c>
      <c r="U155" s="198"/>
      <c r="W155" s="188">
        <v>10130.16</v>
      </c>
      <c r="X155" s="188"/>
      <c r="Y155" s="188"/>
      <c r="Z155" s="188">
        <v>20386.95</v>
      </c>
      <c r="AA155" s="188"/>
      <c r="AB155" s="188"/>
      <c r="AC155" s="188"/>
      <c r="AD155" s="188"/>
      <c r="AF155" s="198">
        <v>-10256.790000000001</v>
      </c>
      <c r="AG155" s="198"/>
      <c r="AH155" s="198"/>
      <c r="AI155" s="198"/>
      <c r="AK155" s="189">
        <v>40727</v>
      </c>
      <c r="AL155" s="189"/>
      <c r="AN155" s="190" t="s">
        <v>756</v>
      </c>
      <c r="AO155" s="190"/>
      <c r="AP155" s="190"/>
      <c r="AQ155" s="190"/>
      <c r="AW155" s="186" t="s">
        <v>757</v>
      </c>
      <c r="AX155" s="186"/>
      <c r="AY155" s="186"/>
      <c r="AZ155" s="186"/>
      <c r="BD155" s="198">
        <v>-98742.51</v>
      </c>
      <c r="BE155" s="198"/>
      <c r="BG155" s="188">
        <v>65828.34</v>
      </c>
      <c r="BH155" s="188"/>
      <c r="BI155" s="188"/>
      <c r="BJ155" s="188">
        <v>0</v>
      </c>
      <c r="BK155" s="188"/>
      <c r="BL155" s="188"/>
      <c r="BM155" s="188"/>
      <c r="BN155" s="188"/>
      <c r="BP155" s="198">
        <v>-32914.17</v>
      </c>
      <c r="BQ155" s="198"/>
      <c r="BR155" s="198"/>
      <c r="BS155" s="198"/>
      <c r="BU155" s="189">
        <v>40741</v>
      </c>
      <c r="BV155" s="189"/>
      <c r="BX155" s="190" t="s">
        <v>689</v>
      </c>
      <c r="BY155" s="190"/>
      <c r="BZ155" s="190"/>
      <c r="CA155" s="190"/>
      <c r="CG155" s="186" t="s">
        <v>690</v>
      </c>
      <c r="CH155" s="186"/>
      <c r="CI155" s="186"/>
      <c r="CJ155" s="186"/>
      <c r="CN155" s="198">
        <v>-1427</v>
      </c>
      <c r="CO155" s="198"/>
      <c r="CQ155" s="188">
        <v>0</v>
      </c>
      <c r="CR155" s="188"/>
      <c r="CS155" s="188"/>
      <c r="CT155" s="188">
        <v>0</v>
      </c>
      <c r="CU155" s="188"/>
      <c r="CV155" s="188"/>
      <c r="CW155" s="188"/>
      <c r="CX155" s="188"/>
      <c r="CZ155" s="198">
        <v>-1427</v>
      </c>
      <c r="DA155" s="198"/>
      <c r="DB155" s="198"/>
      <c r="DC155" s="198"/>
      <c r="DE155" s="189">
        <v>40786</v>
      </c>
      <c r="DF155" s="189"/>
      <c r="DH155" s="190" t="s">
        <v>741</v>
      </c>
      <c r="DI155" s="190"/>
      <c r="DJ155" s="190"/>
      <c r="DK155" s="190"/>
      <c r="DQ155" s="186" t="s">
        <v>471</v>
      </c>
      <c r="DR155" s="186"/>
      <c r="DS155" s="186"/>
      <c r="DT155" s="186"/>
      <c r="DX155" s="198">
        <v>-568732.14</v>
      </c>
      <c r="DY155" s="198"/>
      <c r="EA155" s="188">
        <v>404943.45</v>
      </c>
      <c r="EB155" s="188"/>
      <c r="EC155" s="188"/>
      <c r="ED155" s="188">
        <v>0</v>
      </c>
      <c r="EE155" s="188"/>
      <c r="EF155" s="188"/>
      <c r="EG155" s="188"/>
      <c r="EH155" s="188"/>
      <c r="EJ155" s="198">
        <v>-163788.69</v>
      </c>
      <c r="EK155" s="198"/>
      <c r="EL155" s="198"/>
      <c r="EM155" s="198"/>
      <c r="EO155" s="189">
        <v>40796</v>
      </c>
      <c r="EP155" s="189"/>
      <c r="ER155" s="190" t="s">
        <v>764</v>
      </c>
      <c r="ES155" s="190"/>
      <c r="ET155" s="190"/>
      <c r="EU155" s="190"/>
      <c r="FA155" s="186" t="s">
        <v>765</v>
      </c>
      <c r="FB155" s="186"/>
      <c r="FC155" s="186"/>
      <c r="FD155" s="186"/>
      <c r="FH155" s="198">
        <v>-30439.58</v>
      </c>
      <c r="FI155" s="198"/>
      <c r="FK155" s="188">
        <v>0</v>
      </c>
      <c r="FL155" s="188"/>
      <c r="FM155" s="188"/>
      <c r="FN155" s="188">
        <v>0</v>
      </c>
      <c r="FO155" s="188"/>
      <c r="FP155" s="188"/>
      <c r="FQ155" s="188"/>
      <c r="FR155" s="188"/>
      <c r="FT155" s="198">
        <v>-30439.58</v>
      </c>
      <c r="FU155" s="198"/>
      <c r="FV155" s="198"/>
      <c r="FW155" s="198"/>
      <c r="FY155" s="189">
        <v>40804</v>
      </c>
      <c r="FZ155" s="189"/>
      <c r="GB155" s="190" t="s">
        <v>786</v>
      </c>
      <c r="GC155" s="190"/>
      <c r="GD155" s="190"/>
      <c r="GE155" s="190"/>
      <c r="GK155" s="186" t="s">
        <v>787</v>
      </c>
      <c r="GL155" s="186"/>
      <c r="GM155" s="186"/>
      <c r="GN155" s="186"/>
      <c r="GR155" s="198">
        <v>-1334.9</v>
      </c>
      <c r="GS155" s="198"/>
      <c r="GU155" s="188">
        <v>0</v>
      </c>
      <c r="GV155" s="188"/>
      <c r="GW155" s="188"/>
      <c r="GX155" s="188">
        <v>0</v>
      </c>
      <c r="GY155" s="188"/>
      <c r="GZ155" s="188"/>
      <c r="HA155" s="188"/>
      <c r="HB155" s="188"/>
      <c r="HD155" s="198">
        <v>-1334.9</v>
      </c>
      <c r="HE155" s="198"/>
      <c r="HF155" s="198"/>
      <c r="HG155" s="198"/>
      <c r="HI155" s="191">
        <v>2049</v>
      </c>
      <c r="HJ155" s="191"/>
      <c r="HL155" s="192" t="s">
        <v>806</v>
      </c>
      <c r="HM155" s="192"/>
      <c r="HN155" s="192"/>
      <c r="HO155" s="192"/>
      <c r="HT155" s="193" t="s">
        <v>807</v>
      </c>
      <c r="HU155" s="193"/>
      <c r="HV155" s="193"/>
      <c r="HW155" s="193"/>
      <c r="HX155" s="193"/>
      <c r="IB155" s="194">
        <v>-6767378.8099999996</v>
      </c>
      <c r="IC155" s="194"/>
      <c r="IE155" s="195">
        <v>6883398.8099999996</v>
      </c>
      <c r="IF155" s="195"/>
      <c r="IG155" s="195"/>
      <c r="IH155" s="195">
        <v>7033504.2400000002</v>
      </c>
      <c r="II155" s="195"/>
      <c r="IJ155" s="195"/>
      <c r="IK155" s="195"/>
      <c r="IL155" s="195"/>
      <c r="IN155" s="194">
        <v>-6917484.2400000002</v>
      </c>
      <c r="IO155" s="194"/>
      <c r="IP155" s="194"/>
      <c r="IQ155" s="194"/>
    </row>
    <row r="156" spans="1:251" ht="10.15" hidden="1" customHeight="1">
      <c r="A156" s="189">
        <v>40726</v>
      </c>
      <c r="B156" s="189"/>
      <c r="D156" s="190" t="s">
        <v>752</v>
      </c>
      <c r="E156" s="190"/>
      <c r="F156" s="190"/>
      <c r="G156" s="190"/>
      <c r="M156" s="186" t="s">
        <v>753</v>
      </c>
      <c r="N156" s="186"/>
      <c r="O156" s="186"/>
      <c r="P156" s="186"/>
      <c r="T156" s="198">
        <v>0</v>
      </c>
      <c r="U156" s="198"/>
      <c r="W156" s="188">
        <v>3490</v>
      </c>
      <c r="X156" s="188"/>
      <c r="Y156" s="188"/>
      <c r="Z156" s="188">
        <v>6980</v>
      </c>
      <c r="AA156" s="188"/>
      <c r="AB156" s="188"/>
      <c r="AC156" s="188"/>
      <c r="AD156" s="188"/>
      <c r="AF156" s="198">
        <v>-3490</v>
      </c>
      <c r="AG156" s="198"/>
      <c r="AH156" s="198"/>
      <c r="AI156" s="198"/>
      <c r="AK156" s="189">
        <v>40729</v>
      </c>
      <c r="AL156" s="189"/>
      <c r="AN156" s="190" t="s">
        <v>762</v>
      </c>
      <c r="AO156" s="190"/>
      <c r="AP156" s="190"/>
      <c r="AQ156" s="190"/>
      <c r="AW156" s="186" t="s">
        <v>763</v>
      </c>
      <c r="AX156" s="186"/>
      <c r="AY156" s="186"/>
      <c r="AZ156" s="186"/>
      <c r="BD156" s="198">
        <v>-67050</v>
      </c>
      <c r="BE156" s="198"/>
      <c r="BG156" s="188">
        <v>34529.89</v>
      </c>
      <c r="BH156" s="188"/>
      <c r="BI156" s="188"/>
      <c r="BJ156" s="188">
        <v>0</v>
      </c>
      <c r="BK156" s="188"/>
      <c r="BL156" s="188"/>
      <c r="BM156" s="188"/>
      <c r="BN156" s="188"/>
      <c r="BP156" s="198">
        <v>-32520.11</v>
      </c>
      <c r="BQ156" s="198"/>
      <c r="BR156" s="198"/>
      <c r="BS156" s="198"/>
      <c r="BU156" s="189">
        <v>40742</v>
      </c>
      <c r="BV156" s="189"/>
      <c r="BX156" s="190" t="s">
        <v>700</v>
      </c>
      <c r="BY156" s="190"/>
      <c r="BZ156" s="190"/>
      <c r="CA156" s="190"/>
      <c r="CG156" s="186" t="s">
        <v>701</v>
      </c>
      <c r="CH156" s="186"/>
      <c r="CI156" s="186"/>
      <c r="CJ156" s="186"/>
      <c r="CN156" s="198">
        <v>-224666.48</v>
      </c>
      <c r="CO156" s="198"/>
      <c r="CQ156" s="188">
        <v>190267.16</v>
      </c>
      <c r="CR156" s="188"/>
      <c r="CS156" s="188"/>
      <c r="CT156" s="188">
        <v>0</v>
      </c>
      <c r="CU156" s="188"/>
      <c r="CV156" s="188"/>
      <c r="CW156" s="188"/>
      <c r="CX156" s="188"/>
      <c r="CZ156" s="198">
        <v>-34399.32</v>
      </c>
      <c r="DA156" s="198"/>
      <c r="DB156" s="198"/>
      <c r="DC156" s="198"/>
      <c r="DE156" s="189">
        <v>40788</v>
      </c>
      <c r="DF156" s="189"/>
      <c r="DH156" s="190" t="s">
        <v>808</v>
      </c>
      <c r="DI156" s="190"/>
      <c r="DJ156" s="190"/>
      <c r="DK156" s="190"/>
      <c r="DQ156" s="186" t="s">
        <v>809</v>
      </c>
      <c r="DR156" s="186"/>
      <c r="DS156" s="186"/>
      <c r="DT156" s="186"/>
      <c r="DX156" s="198">
        <v>-20309.79</v>
      </c>
      <c r="DY156" s="198"/>
      <c r="EA156" s="188">
        <v>20309.79</v>
      </c>
      <c r="EB156" s="188"/>
      <c r="EC156" s="188"/>
      <c r="ED156" s="188">
        <v>0</v>
      </c>
      <c r="EE156" s="188"/>
      <c r="EF156" s="188"/>
      <c r="EG156" s="188"/>
      <c r="EH156" s="188"/>
      <c r="EJ156" s="198">
        <v>0</v>
      </c>
      <c r="EK156" s="198"/>
      <c r="EL156" s="198"/>
      <c r="EM156" s="198"/>
      <c r="EO156" s="189">
        <v>40797</v>
      </c>
      <c r="EP156" s="189"/>
      <c r="ER156" s="190" t="s">
        <v>772</v>
      </c>
      <c r="ES156" s="190"/>
      <c r="ET156" s="190"/>
      <c r="EU156" s="190"/>
      <c r="FA156" s="186" t="s">
        <v>773</v>
      </c>
      <c r="FB156" s="186"/>
      <c r="FC156" s="186"/>
      <c r="FD156" s="186"/>
      <c r="FH156" s="198">
        <v>-60966.28</v>
      </c>
      <c r="FI156" s="198"/>
      <c r="FK156" s="188">
        <v>30526.7</v>
      </c>
      <c r="FL156" s="188"/>
      <c r="FM156" s="188"/>
      <c r="FN156" s="188">
        <v>0</v>
      </c>
      <c r="FO156" s="188"/>
      <c r="FP156" s="188"/>
      <c r="FQ156" s="188"/>
      <c r="FR156" s="188"/>
      <c r="FT156" s="198">
        <v>-30439.58</v>
      </c>
      <c r="FU156" s="198"/>
      <c r="FV156" s="198"/>
      <c r="FW156" s="198"/>
      <c r="FY156" s="189">
        <v>40807</v>
      </c>
      <c r="FZ156" s="189"/>
      <c r="GB156" s="190" t="s">
        <v>790</v>
      </c>
      <c r="GC156" s="190"/>
      <c r="GD156" s="190"/>
      <c r="GE156" s="190"/>
      <c r="GK156" s="186" t="s">
        <v>791</v>
      </c>
      <c r="GL156" s="186"/>
      <c r="GM156" s="186"/>
      <c r="GN156" s="186"/>
      <c r="GR156" s="198">
        <v>-5760</v>
      </c>
      <c r="GS156" s="198"/>
      <c r="GU156" s="188">
        <v>0</v>
      </c>
      <c r="GV156" s="188"/>
      <c r="GW156" s="188"/>
      <c r="GX156" s="188">
        <v>0</v>
      </c>
      <c r="GY156" s="188"/>
      <c r="GZ156" s="188"/>
      <c r="HA156" s="188"/>
      <c r="HB156" s="188"/>
      <c r="HD156" s="198">
        <v>-5760</v>
      </c>
      <c r="HE156" s="198"/>
      <c r="HF156" s="198"/>
      <c r="HG156" s="198"/>
      <c r="HI156" s="189">
        <v>2050</v>
      </c>
      <c r="HJ156" s="189"/>
      <c r="HL156" s="190" t="s">
        <v>810</v>
      </c>
      <c r="HM156" s="190"/>
      <c r="HN156" s="190"/>
      <c r="HO156" s="190"/>
      <c r="HU156" s="186" t="s">
        <v>811</v>
      </c>
      <c r="HV156" s="186"/>
      <c r="HW156" s="186"/>
      <c r="HX156" s="186"/>
      <c r="IB156" s="198">
        <v>-6767378.8099999996</v>
      </c>
      <c r="IC156" s="198"/>
      <c r="IE156" s="188">
        <v>6883398.8099999996</v>
      </c>
      <c r="IF156" s="188"/>
      <c r="IG156" s="188"/>
      <c r="IH156" s="188">
        <v>7033504.2400000002</v>
      </c>
      <c r="II156" s="188"/>
      <c r="IJ156" s="188"/>
      <c r="IK156" s="188"/>
      <c r="IL156" s="188"/>
      <c r="IN156" s="198">
        <v>-6917484.2400000002</v>
      </c>
      <c r="IO156" s="198"/>
      <c r="IP156" s="198"/>
      <c r="IQ156" s="198"/>
    </row>
    <row r="157" spans="1:251" ht="10.15" hidden="1" customHeight="1">
      <c r="A157" s="189">
        <v>40727</v>
      </c>
      <c r="B157" s="189"/>
      <c r="D157" s="190" t="s">
        <v>756</v>
      </c>
      <c r="E157" s="190"/>
      <c r="F157" s="190"/>
      <c r="G157" s="190"/>
      <c r="M157" s="186" t="s">
        <v>757</v>
      </c>
      <c r="N157" s="186"/>
      <c r="O157" s="186"/>
      <c r="P157" s="186"/>
      <c r="T157" s="198">
        <v>0</v>
      </c>
      <c r="U157" s="198"/>
      <c r="W157" s="188">
        <v>0</v>
      </c>
      <c r="X157" s="188"/>
      <c r="Y157" s="188"/>
      <c r="Z157" s="188">
        <v>98742.51</v>
      </c>
      <c r="AA157" s="188"/>
      <c r="AB157" s="188"/>
      <c r="AC157" s="188"/>
      <c r="AD157" s="188"/>
      <c r="AF157" s="198">
        <v>-98742.51</v>
      </c>
      <c r="AG157" s="198"/>
      <c r="AH157" s="198"/>
      <c r="AI157" s="198"/>
      <c r="AK157" s="189">
        <v>40730</v>
      </c>
      <c r="AL157" s="189"/>
      <c r="AN157" s="190" t="s">
        <v>684</v>
      </c>
      <c r="AO157" s="190"/>
      <c r="AP157" s="190"/>
      <c r="AQ157" s="190"/>
      <c r="AW157" s="186" t="s">
        <v>685</v>
      </c>
      <c r="AX157" s="186"/>
      <c r="AY157" s="186"/>
      <c r="AZ157" s="186"/>
      <c r="BD157" s="198">
        <v>-12600</v>
      </c>
      <c r="BE157" s="198"/>
      <c r="BG157" s="188">
        <v>0</v>
      </c>
      <c r="BH157" s="188"/>
      <c r="BI157" s="188"/>
      <c r="BJ157" s="188">
        <v>0</v>
      </c>
      <c r="BK157" s="188"/>
      <c r="BL157" s="188"/>
      <c r="BM157" s="188"/>
      <c r="BN157" s="188"/>
      <c r="BP157" s="198">
        <v>-12600</v>
      </c>
      <c r="BQ157" s="198"/>
      <c r="BR157" s="198"/>
      <c r="BS157" s="198"/>
      <c r="BU157" s="189">
        <v>40743</v>
      </c>
      <c r="BV157" s="189"/>
      <c r="BX157" s="190" t="s">
        <v>726</v>
      </c>
      <c r="BY157" s="190"/>
      <c r="BZ157" s="190"/>
      <c r="CA157" s="190"/>
      <c r="CG157" s="186" t="s">
        <v>513</v>
      </c>
      <c r="CH157" s="186"/>
      <c r="CI157" s="186"/>
      <c r="CJ157" s="186"/>
      <c r="CN157" s="198">
        <v>-101299.8</v>
      </c>
      <c r="CO157" s="198"/>
      <c r="CQ157" s="188">
        <v>67533.2</v>
      </c>
      <c r="CR157" s="188"/>
      <c r="CS157" s="188"/>
      <c r="CT157" s="188">
        <v>0</v>
      </c>
      <c r="CU157" s="188"/>
      <c r="CV157" s="188"/>
      <c r="CW157" s="188"/>
      <c r="CX157" s="188"/>
      <c r="CZ157" s="198">
        <v>-33766.6</v>
      </c>
      <c r="DA157" s="198"/>
      <c r="DB157" s="198"/>
      <c r="DC157" s="198"/>
      <c r="DE157" s="189">
        <v>40789</v>
      </c>
      <c r="DF157" s="189"/>
      <c r="DH157" s="190" t="s">
        <v>744</v>
      </c>
      <c r="DI157" s="190"/>
      <c r="DJ157" s="190"/>
      <c r="DK157" s="190"/>
      <c r="DQ157" s="186" t="s">
        <v>745</v>
      </c>
      <c r="DR157" s="186"/>
      <c r="DS157" s="186"/>
      <c r="DT157" s="186"/>
      <c r="DX157" s="198">
        <v>-34716.39</v>
      </c>
      <c r="DY157" s="198"/>
      <c r="EA157" s="188">
        <v>0</v>
      </c>
      <c r="EB157" s="188"/>
      <c r="EC157" s="188"/>
      <c r="ED157" s="188">
        <v>0</v>
      </c>
      <c r="EE157" s="188"/>
      <c r="EF157" s="188"/>
      <c r="EG157" s="188"/>
      <c r="EH157" s="188"/>
      <c r="EJ157" s="198">
        <v>-34716.39</v>
      </c>
      <c r="EK157" s="198"/>
      <c r="EL157" s="198"/>
      <c r="EM157" s="198"/>
      <c r="EO157" s="189">
        <v>40800</v>
      </c>
      <c r="EP157" s="189"/>
      <c r="ER157" s="190" t="s">
        <v>778</v>
      </c>
      <c r="ES157" s="190"/>
      <c r="ET157" s="190"/>
      <c r="EU157" s="190"/>
      <c r="FA157" s="186" t="s">
        <v>779</v>
      </c>
      <c r="FB157" s="186"/>
      <c r="FC157" s="186"/>
      <c r="FD157" s="186"/>
      <c r="FH157" s="198">
        <v>-8500</v>
      </c>
      <c r="FI157" s="198"/>
      <c r="FK157" s="188">
        <v>0</v>
      </c>
      <c r="FL157" s="188"/>
      <c r="FM157" s="188"/>
      <c r="FN157" s="188">
        <v>0</v>
      </c>
      <c r="FO157" s="188"/>
      <c r="FP157" s="188"/>
      <c r="FQ157" s="188"/>
      <c r="FR157" s="188"/>
      <c r="FT157" s="198">
        <v>-8500</v>
      </c>
      <c r="FU157" s="198"/>
      <c r="FV157" s="198"/>
      <c r="FW157" s="198"/>
      <c r="FY157" s="189">
        <v>40808</v>
      </c>
      <c r="FZ157" s="189"/>
      <c r="GB157" s="190" t="s">
        <v>794</v>
      </c>
      <c r="GC157" s="190"/>
      <c r="GD157" s="190"/>
      <c r="GE157" s="190"/>
      <c r="GK157" s="186" t="s">
        <v>795</v>
      </c>
      <c r="GL157" s="186"/>
      <c r="GM157" s="186"/>
      <c r="GN157" s="186"/>
      <c r="GR157" s="198">
        <v>-195.05</v>
      </c>
      <c r="GS157" s="198"/>
      <c r="GU157" s="188">
        <v>0</v>
      </c>
      <c r="GV157" s="188"/>
      <c r="GW157" s="188"/>
      <c r="GX157" s="188">
        <v>0</v>
      </c>
      <c r="GY157" s="188"/>
      <c r="GZ157" s="188"/>
      <c r="HA157" s="188"/>
      <c r="HB157" s="188"/>
      <c r="HD157" s="198">
        <v>-195.05</v>
      </c>
      <c r="HE157" s="198"/>
      <c r="HF157" s="198"/>
      <c r="HG157" s="198"/>
      <c r="HI157" s="191">
        <v>2055</v>
      </c>
      <c r="HJ157" s="191"/>
      <c r="HL157" s="192" t="s">
        <v>812</v>
      </c>
      <c r="HM157" s="192"/>
      <c r="HN157" s="192"/>
      <c r="HO157" s="192"/>
      <c r="HT157" s="193" t="s">
        <v>813</v>
      </c>
      <c r="HU157" s="193"/>
      <c r="HV157" s="193"/>
      <c r="HW157" s="193"/>
      <c r="HX157" s="193"/>
      <c r="IB157" s="194">
        <v>-1001235.92</v>
      </c>
      <c r="IC157" s="194"/>
      <c r="IE157" s="195">
        <v>5564.79</v>
      </c>
      <c r="IF157" s="195"/>
      <c r="IG157" s="195"/>
      <c r="IH157" s="195">
        <v>293018.02</v>
      </c>
      <c r="II157" s="195"/>
      <c r="IJ157" s="195"/>
      <c r="IK157" s="195"/>
      <c r="IL157" s="195"/>
      <c r="IN157" s="194">
        <v>-1288689.1499999999</v>
      </c>
      <c r="IO157" s="194"/>
      <c r="IP157" s="194"/>
      <c r="IQ157" s="194"/>
    </row>
    <row r="158" spans="1:251" ht="10.15" hidden="1" customHeight="1">
      <c r="A158" s="189">
        <v>40729</v>
      </c>
      <c r="B158" s="189"/>
      <c r="D158" s="190" t="s">
        <v>762</v>
      </c>
      <c r="E158" s="190"/>
      <c r="F158" s="190"/>
      <c r="G158" s="190"/>
      <c r="M158" s="186" t="s">
        <v>763</v>
      </c>
      <c r="N158" s="186"/>
      <c r="O158" s="186"/>
      <c r="P158" s="186"/>
      <c r="T158" s="198">
        <v>0</v>
      </c>
      <c r="U158" s="198"/>
      <c r="W158" s="188">
        <v>0</v>
      </c>
      <c r="X158" s="188"/>
      <c r="Y158" s="188"/>
      <c r="Z158" s="188">
        <v>67050</v>
      </c>
      <c r="AA158" s="188"/>
      <c r="AB158" s="188"/>
      <c r="AC158" s="188"/>
      <c r="AD158" s="188"/>
      <c r="AF158" s="198">
        <v>-67050</v>
      </c>
      <c r="AG158" s="198"/>
      <c r="AH158" s="198"/>
      <c r="AI158" s="198"/>
      <c r="AK158" s="189">
        <v>40731</v>
      </c>
      <c r="AL158" s="189"/>
      <c r="AN158" s="190" t="s">
        <v>776</v>
      </c>
      <c r="AO158" s="190"/>
      <c r="AP158" s="190"/>
      <c r="AQ158" s="190"/>
      <c r="AW158" s="186" t="s">
        <v>777</v>
      </c>
      <c r="AX158" s="186"/>
      <c r="AY158" s="186"/>
      <c r="AZ158" s="186"/>
      <c r="BD158" s="198">
        <v>-761289.92</v>
      </c>
      <c r="BE158" s="198"/>
      <c r="BG158" s="188">
        <v>408002.92</v>
      </c>
      <c r="BH158" s="188"/>
      <c r="BI158" s="188"/>
      <c r="BJ158" s="188">
        <v>0</v>
      </c>
      <c r="BK158" s="188"/>
      <c r="BL158" s="188"/>
      <c r="BM158" s="188"/>
      <c r="BN158" s="188"/>
      <c r="BP158" s="198">
        <v>-353287</v>
      </c>
      <c r="BQ158" s="198"/>
      <c r="BR158" s="198"/>
      <c r="BS158" s="198"/>
      <c r="BU158" s="189">
        <v>40744</v>
      </c>
      <c r="BV158" s="189"/>
      <c r="BX158" s="190" t="s">
        <v>814</v>
      </c>
      <c r="BY158" s="190"/>
      <c r="BZ158" s="190"/>
      <c r="CA158" s="190"/>
      <c r="CG158" s="186" t="s">
        <v>815</v>
      </c>
      <c r="CH158" s="186"/>
      <c r="CI158" s="186"/>
      <c r="CJ158" s="186"/>
      <c r="CN158" s="198">
        <v>-2615.4</v>
      </c>
      <c r="CO158" s="198"/>
      <c r="CQ158" s="188">
        <v>2615.4</v>
      </c>
      <c r="CR158" s="188"/>
      <c r="CS158" s="188"/>
      <c r="CT158" s="188">
        <v>0</v>
      </c>
      <c r="CU158" s="188"/>
      <c r="CV158" s="188"/>
      <c r="CW158" s="188"/>
      <c r="CX158" s="188"/>
      <c r="CZ158" s="198">
        <v>0</v>
      </c>
      <c r="DA158" s="198"/>
      <c r="DB158" s="198"/>
      <c r="DC158" s="198"/>
      <c r="DE158" s="189">
        <v>40790</v>
      </c>
      <c r="DF158" s="189"/>
      <c r="DH158" s="190" t="s">
        <v>746</v>
      </c>
      <c r="DI158" s="190"/>
      <c r="DJ158" s="190"/>
      <c r="DK158" s="190"/>
      <c r="DQ158" s="186" t="s">
        <v>747</v>
      </c>
      <c r="DR158" s="186"/>
      <c r="DS158" s="186"/>
      <c r="DT158" s="186"/>
      <c r="DX158" s="198">
        <v>-4990</v>
      </c>
      <c r="DY158" s="198"/>
      <c r="EA158" s="188">
        <v>0</v>
      </c>
      <c r="EB158" s="188"/>
      <c r="EC158" s="188"/>
      <c r="ED158" s="188">
        <v>0</v>
      </c>
      <c r="EE158" s="188"/>
      <c r="EF158" s="188"/>
      <c r="EG158" s="188"/>
      <c r="EH158" s="188"/>
      <c r="EJ158" s="198">
        <v>-4990</v>
      </c>
      <c r="EK158" s="198"/>
      <c r="EL158" s="198"/>
      <c r="EM158" s="198"/>
      <c r="EO158" s="189">
        <v>40801</v>
      </c>
      <c r="EP158" s="189"/>
      <c r="ER158" s="190" t="s">
        <v>782</v>
      </c>
      <c r="ES158" s="190"/>
      <c r="ET158" s="190"/>
      <c r="EU158" s="190"/>
      <c r="FA158" s="186" t="s">
        <v>783</v>
      </c>
      <c r="FB158" s="186"/>
      <c r="FC158" s="186"/>
      <c r="FD158" s="186"/>
      <c r="FH158" s="198">
        <v>-11149.96</v>
      </c>
      <c r="FI158" s="198"/>
      <c r="FK158" s="188">
        <v>0</v>
      </c>
      <c r="FL158" s="188"/>
      <c r="FM158" s="188"/>
      <c r="FN158" s="188">
        <v>0</v>
      </c>
      <c r="FO158" s="188"/>
      <c r="FP158" s="188"/>
      <c r="FQ158" s="188"/>
      <c r="FR158" s="188"/>
      <c r="FT158" s="198">
        <v>-11149.96</v>
      </c>
      <c r="FU158" s="198"/>
      <c r="FV158" s="198"/>
      <c r="FW158" s="198"/>
      <c r="FY158" s="189">
        <v>40812</v>
      </c>
      <c r="FZ158" s="189"/>
      <c r="GB158" s="190" t="s">
        <v>800</v>
      </c>
      <c r="GC158" s="190"/>
      <c r="GD158" s="190"/>
      <c r="GE158" s="190"/>
      <c r="GK158" s="186" t="s">
        <v>801</v>
      </c>
      <c r="GL158" s="186"/>
      <c r="GM158" s="186"/>
      <c r="GN158" s="186"/>
      <c r="GR158" s="198">
        <v>-32500</v>
      </c>
      <c r="GS158" s="198"/>
      <c r="GU158" s="188">
        <v>0</v>
      </c>
      <c r="GV158" s="188"/>
      <c r="GW158" s="188"/>
      <c r="GX158" s="188">
        <v>0</v>
      </c>
      <c r="GY158" s="188"/>
      <c r="GZ158" s="188"/>
      <c r="HA158" s="188"/>
      <c r="HB158" s="188"/>
      <c r="HD158" s="198">
        <v>-32500</v>
      </c>
      <c r="HE158" s="198"/>
      <c r="HF158" s="198"/>
      <c r="HG158" s="198"/>
      <c r="HI158" s="189">
        <v>2056</v>
      </c>
      <c r="HJ158" s="189"/>
      <c r="HL158" s="190" t="s">
        <v>816</v>
      </c>
      <c r="HM158" s="190"/>
      <c r="HN158" s="190"/>
      <c r="HO158" s="190"/>
      <c r="HU158" s="186" t="s">
        <v>817</v>
      </c>
      <c r="HV158" s="186"/>
      <c r="HW158" s="186"/>
      <c r="HX158" s="186"/>
      <c r="IB158" s="198">
        <v>-802004.64</v>
      </c>
      <c r="IC158" s="198"/>
      <c r="IE158" s="188">
        <v>0</v>
      </c>
      <c r="IF158" s="188"/>
      <c r="IG158" s="188"/>
      <c r="IH158" s="188">
        <v>227497.87</v>
      </c>
      <c r="II158" s="188"/>
      <c r="IJ158" s="188"/>
      <c r="IK158" s="188"/>
      <c r="IL158" s="188"/>
      <c r="IN158" s="198">
        <v>-1029502.51</v>
      </c>
      <c r="IO158" s="198"/>
      <c r="IP158" s="198"/>
      <c r="IQ158" s="198"/>
    </row>
    <row r="159" spans="1:251" ht="10.15" hidden="1" customHeight="1">
      <c r="A159" s="189">
        <v>40730</v>
      </c>
      <c r="B159" s="189"/>
      <c r="D159" s="190" t="s">
        <v>684</v>
      </c>
      <c r="E159" s="190"/>
      <c r="F159" s="190"/>
      <c r="G159" s="190"/>
      <c r="M159" s="186" t="s">
        <v>685</v>
      </c>
      <c r="N159" s="186"/>
      <c r="O159" s="186"/>
      <c r="P159" s="186"/>
      <c r="T159" s="198">
        <v>0</v>
      </c>
      <c r="U159" s="198"/>
      <c r="W159" s="188">
        <v>0</v>
      </c>
      <c r="X159" s="188"/>
      <c r="Y159" s="188"/>
      <c r="Z159" s="188">
        <v>12600</v>
      </c>
      <c r="AA159" s="188"/>
      <c r="AB159" s="188"/>
      <c r="AC159" s="188"/>
      <c r="AD159" s="188"/>
      <c r="AF159" s="198">
        <v>-12600</v>
      </c>
      <c r="AG159" s="198"/>
      <c r="AH159" s="198"/>
      <c r="AI159" s="198"/>
      <c r="AK159" s="189">
        <v>40732</v>
      </c>
      <c r="AL159" s="189"/>
      <c r="AN159" s="190" t="s">
        <v>698</v>
      </c>
      <c r="AO159" s="190"/>
      <c r="AP159" s="190"/>
      <c r="AQ159" s="190"/>
      <c r="AW159" s="186" t="s">
        <v>699</v>
      </c>
      <c r="AX159" s="186"/>
      <c r="AY159" s="186"/>
      <c r="AZ159" s="186"/>
      <c r="BD159" s="198">
        <v>-849229.4</v>
      </c>
      <c r="BE159" s="198"/>
      <c r="BG159" s="188">
        <v>544535.25</v>
      </c>
      <c r="BH159" s="188"/>
      <c r="BI159" s="188"/>
      <c r="BJ159" s="188">
        <v>0</v>
      </c>
      <c r="BK159" s="188"/>
      <c r="BL159" s="188"/>
      <c r="BM159" s="188"/>
      <c r="BN159" s="188"/>
      <c r="BP159" s="198">
        <v>-304694.15000000002</v>
      </c>
      <c r="BQ159" s="198"/>
      <c r="BR159" s="198"/>
      <c r="BS159" s="198"/>
      <c r="BU159" s="189">
        <v>40746</v>
      </c>
      <c r="BV159" s="189"/>
      <c r="BX159" s="190" t="s">
        <v>692</v>
      </c>
      <c r="BY159" s="190"/>
      <c r="BZ159" s="190"/>
      <c r="CA159" s="190"/>
      <c r="CG159" s="186" t="s">
        <v>693</v>
      </c>
      <c r="CH159" s="186"/>
      <c r="CI159" s="186"/>
      <c r="CJ159" s="186"/>
      <c r="CN159" s="198">
        <v>-2996.7</v>
      </c>
      <c r="CO159" s="198"/>
      <c r="CQ159" s="188">
        <v>0</v>
      </c>
      <c r="CR159" s="188"/>
      <c r="CS159" s="188"/>
      <c r="CT159" s="188">
        <v>0</v>
      </c>
      <c r="CU159" s="188"/>
      <c r="CV159" s="188"/>
      <c r="CW159" s="188"/>
      <c r="CX159" s="188"/>
      <c r="CZ159" s="198">
        <v>-2996.7</v>
      </c>
      <c r="DA159" s="198"/>
      <c r="DB159" s="198"/>
      <c r="DC159" s="198"/>
      <c r="DE159" s="189">
        <v>40791</v>
      </c>
      <c r="DF159" s="189"/>
      <c r="DH159" s="190" t="s">
        <v>750</v>
      </c>
      <c r="DI159" s="190"/>
      <c r="DJ159" s="190"/>
      <c r="DK159" s="190"/>
      <c r="DQ159" s="186" t="s">
        <v>751</v>
      </c>
      <c r="DR159" s="186"/>
      <c r="DS159" s="186"/>
      <c r="DT159" s="186"/>
      <c r="DX159" s="198">
        <v>-229712.76</v>
      </c>
      <c r="DY159" s="198"/>
      <c r="EA159" s="188">
        <v>0</v>
      </c>
      <c r="EB159" s="188"/>
      <c r="EC159" s="188"/>
      <c r="ED159" s="188">
        <v>0</v>
      </c>
      <c r="EE159" s="188"/>
      <c r="EF159" s="188"/>
      <c r="EG159" s="188"/>
      <c r="EH159" s="188"/>
      <c r="EJ159" s="198">
        <v>-229712.76</v>
      </c>
      <c r="EK159" s="198"/>
      <c r="EL159" s="198"/>
      <c r="EM159" s="198"/>
      <c r="EO159" s="189">
        <v>40804</v>
      </c>
      <c r="EP159" s="189"/>
      <c r="ER159" s="190" t="s">
        <v>786</v>
      </c>
      <c r="ES159" s="190"/>
      <c r="ET159" s="190"/>
      <c r="EU159" s="190"/>
      <c r="FA159" s="186" t="s">
        <v>787</v>
      </c>
      <c r="FB159" s="186"/>
      <c r="FC159" s="186"/>
      <c r="FD159" s="186"/>
      <c r="FH159" s="198">
        <v>-1334.9</v>
      </c>
      <c r="FI159" s="198"/>
      <c r="FK159" s="188">
        <v>0</v>
      </c>
      <c r="FL159" s="188"/>
      <c r="FM159" s="188"/>
      <c r="FN159" s="188">
        <v>0</v>
      </c>
      <c r="FO159" s="188"/>
      <c r="FP159" s="188"/>
      <c r="FQ159" s="188"/>
      <c r="FR159" s="188"/>
      <c r="FT159" s="198">
        <v>-1334.9</v>
      </c>
      <c r="FU159" s="198"/>
      <c r="FV159" s="198"/>
      <c r="FW159" s="198"/>
      <c r="FY159" s="189">
        <v>40813</v>
      </c>
      <c r="FZ159" s="189"/>
      <c r="GB159" s="190" t="s">
        <v>804</v>
      </c>
      <c r="GC159" s="190"/>
      <c r="GD159" s="190"/>
      <c r="GE159" s="190"/>
      <c r="GK159" s="186" t="s">
        <v>805</v>
      </c>
      <c r="GL159" s="186"/>
      <c r="GM159" s="186"/>
      <c r="GN159" s="186"/>
      <c r="GR159" s="198">
        <v>-116000</v>
      </c>
      <c r="GS159" s="198"/>
      <c r="GU159" s="188">
        <v>0</v>
      </c>
      <c r="GV159" s="188"/>
      <c r="GW159" s="188"/>
      <c r="GX159" s="188">
        <v>0</v>
      </c>
      <c r="GY159" s="188"/>
      <c r="GZ159" s="188"/>
      <c r="HA159" s="188"/>
      <c r="HB159" s="188"/>
      <c r="HD159" s="198">
        <v>-116000</v>
      </c>
      <c r="HE159" s="198"/>
      <c r="HF159" s="198"/>
      <c r="HG159" s="198"/>
      <c r="HI159" s="189">
        <v>2057</v>
      </c>
      <c r="HJ159" s="189"/>
      <c r="HL159" s="190" t="s">
        <v>818</v>
      </c>
      <c r="HM159" s="190"/>
      <c r="HN159" s="190"/>
      <c r="HO159" s="190"/>
      <c r="HU159" s="186" t="s">
        <v>819</v>
      </c>
      <c r="HV159" s="186"/>
      <c r="HW159" s="186"/>
      <c r="HX159" s="186"/>
      <c r="IB159" s="198">
        <v>-37537.96</v>
      </c>
      <c r="IC159" s="198"/>
      <c r="IE159" s="188">
        <v>0</v>
      </c>
      <c r="IF159" s="188"/>
      <c r="IG159" s="188"/>
      <c r="IH159" s="188">
        <v>31493.45</v>
      </c>
      <c r="II159" s="188"/>
      <c r="IJ159" s="188"/>
      <c r="IK159" s="188"/>
      <c r="IL159" s="188"/>
      <c r="IN159" s="198">
        <v>-69031.41</v>
      </c>
      <c r="IO159" s="198"/>
      <c r="IP159" s="198"/>
      <c r="IQ159" s="198"/>
    </row>
    <row r="160" spans="1:251" ht="10.15" hidden="1" customHeight="1">
      <c r="A160" s="189">
        <v>40731</v>
      </c>
      <c r="B160" s="189"/>
      <c r="D160" s="190" t="s">
        <v>776</v>
      </c>
      <c r="E160" s="190"/>
      <c r="F160" s="190"/>
      <c r="G160" s="190"/>
      <c r="M160" s="186" t="s">
        <v>777</v>
      </c>
      <c r="N160" s="186"/>
      <c r="O160" s="186"/>
      <c r="P160" s="186"/>
      <c r="T160" s="198">
        <v>0</v>
      </c>
      <c r="U160" s="198"/>
      <c r="W160" s="188">
        <v>667346.28</v>
      </c>
      <c r="X160" s="188"/>
      <c r="Y160" s="188"/>
      <c r="Z160" s="188">
        <v>1428636.2</v>
      </c>
      <c r="AA160" s="188"/>
      <c r="AB160" s="188"/>
      <c r="AC160" s="188"/>
      <c r="AD160" s="188"/>
      <c r="AF160" s="198">
        <v>-761289.92</v>
      </c>
      <c r="AG160" s="198"/>
      <c r="AH160" s="198"/>
      <c r="AI160" s="198"/>
      <c r="AK160" s="189">
        <v>40733</v>
      </c>
      <c r="AL160" s="189"/>
      <c r="AN160" s="190" t="s">
        <v>686</v>
      </c>
      <c r="AO160" s="190"/>
      <c r="AP160" s="190"/>
      <c r="AQ160" s="190"/>
      <c r="AW160" s="186" t="s">
        <v>687</v>
      </c>
      <c r="AX160" s="186"/>
      <c r="AY160" s="186"/>
      <c r="AZ160" s="186"/>
      <c r="BD160" s="198">
        <v>-900</v>
      </c>
      <c r="BE160" s="198"/>
      <c r="BG160" s="188">
        <v>0</v>
      </c>
      <c r="BH160" s="188"/>
      <c r="BI160" s="188"/>
      <c r="BJ160" s="188">
        <v>0</v>
      </c>
      <c r="BK160" s="188"/>
      <c r="BL160" s="188"/>
      <c r="BM160" s="188"/>
      <c r="BN160" s="188"/>
      <c r="BP160" s="198">
        <v>-900</v>
      </c>
      <c r="BQ160" s="198"/>
      <c r="BR160" s="198"/>
      <c r="BS160" s="198"/>
      <c r="BU160" s="189">
        <v>40748</v>
      </c>
      <c r="BV160" s="189"/>
      <c r="BX160" s="190" t="s">
        <v>716</v>
      </c>
      <c r="BY160" s="190"/>
      <c r="BZ160" s="190"/>
      <c r="CA160" s="190"/>
      <c r="CG160" s="186" t="s">
        <v>717</v>
      </c>
      <c r="CH160" s="186"/>
      <c r="CI160" s="186"/>
      <c r="CJ160" s="186"/>
      <c r="CN160" s="198">
        <v>-980</v>
      </c>
      <c r="CO160" s="198"/>
      <c r="CQ160" s="188">
        <v>0</v>
      </c>
      <c r="CR160" s="188"/>
      <c r="CS160" s="188"/>
      <c r="CT160" s="188">
        <v>0</v>
      </c>
      <c r="CU160" s="188"/>
      <c r="CV160" s="188"/>
      <c r="CW160" s="188"/>
      <c r="CX160" s="188"/>
      <c r="CZ160" s="198">
        <v>-980</v>
      </c>
      <c r="DA160" s="198"/>
      <c r="DB160" s="198"/>
      <c r="DC160" s="198"/>
      <c r="DE160" s="189">
        <v>40792</v>
      </c>
      <c r="DF160" s="189"/>
      <c r="DH160" s="190" t="s">
        <v>770</v>
      </c>
      <c r="DI160" s="190"/>
      <c r="DJ160" s="190"/>
      <c r="DK160" s="190"/>
      <c r="DQ160" s="186" t="s">
        <v>771</v>
      </c>
      <c r="DR160" s="186"/>
      <c r="DS160" s="186"/>
      <c r="DT160" s="186"/>
      <c r="DX160" s="198">
        <v>-179536.59</v>
      </c>
      <c r="DY160" s="198"/>
      <c r="EA160" s="188">
        <v>0</v>
      </c>
      <c r="EB160" s="188"/>
      <c r="EC160" s="188"/>
      <c r="ED160" s="188">
        <v>0</v>
      </c>
      <c r="EE160" s="188"/>
      <c r="EF160" s="188"/>
      <c r="EG160" s="188"/>
      <c r="EH160" s="188"/>
      <c r="EJ160" s="198">
        <v>-179536.59</v>
      </c>
      <c r="EK160" s="198"/>
      <c r="EL160" s="198"/>
      <c r="EM160" s="198"/>
      <c r="EO160" s="189">
        <v>40807</v>
      </c>
      <c r="EP160" s="189"/>
      <c r="ER160" s="190" t="s">
        <v>790</v>
      </c>
      <c r="ES160" s="190"/>
      <c r="ET160" s="190"/>
      <c r="EU160" s="190"/>
      <c r="FA160" s="186" t="s">
        <v>791</v>
      </c>
      <c r="FB160" s="186"/>
      <c r="FC160" s="186"/>
      <c r="FD160" s="186"/>
      <c r="FH160" s="198">
        <v>-5760</v>
      </c>
      <c r="FI160" s="198"/>
      <c r="FK160" s="188">
        <v>0</v>
      </c>
      <c r="FL160" s="188"/>
      <c r="FM160" s="188"/>
      <c r="FN160" s="188">
        <v>0</v>
      </c>
      <c r="FO160" s="188"/>
      <c r="FP160" s="188"/>
      <c r="FQ160" s="188"/>
      <c r="FR160" s="188"/>
      <c r="FT160" s="198">
        <v>-5760</v>
      </c>
      <c r="FU160" s="198"/>
      <c r="FV160" s="198"/>
      <c r="FW160" s="198"/>
      <c r="FY160" s="191">
        <v>2049</v>
      </c>
      <c r="FZ160" s="191"/>
      <c r="GB160" s="192" t="s">
        <v>806</v>
      </c>
      <c r="GC160" s="192"/>
      <c r="GD160" s="192"/>
      <c r="GE160" s="192"/>
      <c r="GJ160" s="193" t="s">
        <v>807</v>
      </c>
      <c r="GK160" s="193"/>
      <c r="GL160" s="193"/>
      <c r="GM160" s="193"/>
      <c r="GN160" s="193"/>
      <c r="GR160" s="194">
        <v>-9335936.9700000007</v>
      </c>
      <c r="GS160" s="194"/>
      <c r="GU160" s="195">
        <v>9436320.2599999998</v>
      </c>
      <c r="GV160" s="195"/>
      <c r="GW160" s="195"/>
      <c r="GX160" s="195">
        <v>6867762.0999999996</v>
      </c>
      <c r="GY160" s="195"/>
      <c r="GZ160" s="195"/>
      <c r="HA160" s="195"/>
      <c r="HB160" s="195"/>
      <c r="HD160" s="194">
        <v>-6767378.8099999996</v>
      </c>
      <c r="HE160" s="194"/>
      <c r="HF160" s="194"/>
      <c r="HG160" s="194"/>
      <c r="HI160" s="189">
        <v>2058</v>
      </c>
      <c r="HJ160" s="189"/>
      <c r="HL160" s="190" t="s">
        <v>820</v>
      </c>
      <c r="HM160" s="190"/>
      <c r="HN160" s="190"/>
      <c r="HO160" s="190"/>
      <c r="HU160" s="186" t="s">
        <v>821</v>
      </c>
      <c r="HV160" s="186"/>
      <c r="HW160" s="186"/>
      <c r="HX160" s="186"/>
      <c r="IB160" s="198">
        <v>-161693.32</v>
      </c>
      <c r="IC160" s="198"/>
      <c r="IE160" s="188">
        <v>5564.79</v>
      </c>
      <c r="IF160" s="188"/>
      <c r="IG160" s="188"/>
      <c r="IH160" s="188">
        <v>34026.699999999997</v>
      </c>
      <c r="II160" s="188"/>
      <c r="IJ160" s="188"/>
      <c r="IK160" s="188"/>
      <c r="IL160" s="188"/>
      <c r="IN160" s="198">
        <v>-190155.23</v>
      </c>
      <c r="IO160" s="198"/>
      <c r="IP160" s="198"/>
      <c r="IQ160" s="198"/>
    </row>
    <row r="161" spans="1:251" ht="10.15" hidden="1" customHeight="1">
      <c r="A161" s="189">
        <v>40732</v>
      </c>
      <c r="B161" s="189"/>
      <c r="D161" s="190" t="s">
        <v>698</v>
      </c>
      <c r="E161" s="190"/>
      <c r="F161" s="190"/>
      <c r="G161" s="190"/>
      <c r="M161" s="186" t="s">
        <v>699</v>
      </c>
      <c r="N161" s="186"/>
      <c r="O161" s="186"/>
      <c r="P161" s="186"/>
      <c r="T161" s="198">
        <v>0</v>
      </c>
      <c r="U161" s="198"/>
      <c r="W161" s="188">
        <v>1475402.62</v>
      </c>
      <c r="X161" s="188"/>
      <c r="Y161" s="188"/>
      <c r="Z161" s="188">
        <v>2324632.02</v>
      </c>
      <c r="AA161" s="188"/>
      <c r="AB161" s="188"/>
      <c r="AC161" s="188"/>
      <c r="AD161" s="188"/>
      <c r="AF161" s="198">
        <v>-849229.4</v>
      </c>
      <c r="AG161" s="198"/>
      <c r="AH161" s="198"/>
      <c r="AI161" s="198"/>
      <c r="AK161" s="189">
        <v>40735</v>
      </c>
      <c r="AL161" s="189"/>
      <c r="AN161" s="190" t="s">
        <v>788</v>
      </c>
      <c r="AO161" s="190"/>
      <c r="AP161" s="190"/>
      <c r="AQ161" s="190"/>
      <c r="AW161" s="186" t="s">
        <v>789</v>
      </c>
      <c r="AX161" s="186"/>
      <c r="AY161" s="186"/>
      <c r="AZ161" s="186"/>
      <c r="BD161" s="198">
        <v>-2507.5</v>
      </c>
      <c r="BE161" s="198"/>
      <c r="BG161" s="188">
        <v>0</v>
      </c>
      <c r="BH161" s="188"/>
      <c r="BI161" s="188"/>
      <c r="BJ161" s="188">
        <v>0</v>
      </c>
      <c r="BK161" s="188"/>
      <c r="BL161" s="188"/>
      <c r="BM161" s="188"/>
      <c r="BN161" s="188"/>
      <c r="BP161" s="198">
        <v>-2507.5</v>
      </c>
      <c r="BQ161" s="198"/>
      <c r="BR161" s="198"/>
      <c r="BS161" s="198"/>
      <c r="BU161" s="189">
        <v>40749</v>
      </c>
      <c r="BV161" s="189"/>
      <c r="BX161" s="190" t="s">
        <v>696</v>
      </c>
      <c r="BY161" s="190"/>
      <c r="BZ161" s="190"/>
      <c r="CA161" s="190"/>
      <c r="CG161" s="186" t="s">
        <v>697</v>
      </c>
      <c r="CH161" s="186"/>
      <c r="CI161" s="186"/>
      <c r="CJ161" s="186"/>
      <c r="CN161" s="198">
        <v>-3039.92</v>
      </c>
      <c r="CO161" s="198"/>
      <c r="CQ161" s="188">
        <v>2150.21</v>
      </c>
      <c r="CR161" s="188"/>
      <c r="CS161" s="188"/>
      <c r="CT161" s="188">
        <v>0</v>
      </c>
      <c r="CU161" s="188"/>
      <c r="CV161" s="188"/>
      <c r="CW161" s="188"/>
      <c r="CX161" s="188"/>
      <c r="CZ161" s="198">
        <v>-889.71</v>
      </c>
      <c r="DA161" s="198"/>
      <c r="DB161" s="198"/>
      <c r="DC161" s="198"/>
      <c r="DE161" s="189">
        <v>40793</v>
      </c>
      <c r="DF161" s="189"/>
      <c r="DH161" s="190" t="s">
        <v>754</v>
      </c>
      <c r="DI161" s="190"/>
      <c r="DJ161" s="190"/>
      <c r="DK161" s="190"/>
      <c r="DQ161" s="186" t="s">
        <v>755</v>
      </c>
      <c r="DR161" s="186"/>
      <c r="DS161" s="186"/>
      <c r="DT161" s="186"/>
      <c r="DX161" s="198">
        <v>-20168.349999999999</v>
      </c>
      <c r="DY161" s="198"/>
      <c r="EA161" s="188">
        <v>0</v>
      </c>
      <c r="EB161" s="188"/>
      <c r="EC161" s="188"/>
      <c r="ED161" s="188">
        <v>0</v>
      </c>
      <c r="EE161" s="188"/>
      <c r="EF161" s="188"/>
      <c r="EG161" s="188"/>
      <c r="EH161" s="188"/>
      <c r="EJ161" s="198">
        <v>-20168.349999999999</v>
      </c>
      <c r="EK161" s="198"/>
      <c r="EL161" s="198"/>
      <c r="EM161" s="198"/>
      <c r="EO161" s="189">
        <v>40808</v>
      </c>
      <c r="EP161" s="189"/>
      <c r="ER161" s="190" t="s">
        <v>794</v>
      </c>
      <c r="ES161" s="190"/>
      <c r="ET161" s="190"/>
      <c r="EU161" s="190"/>
      <c r="FA161" s="186" t="s">
        <v>795</v>
      </c>
      <c r="FB161" s="186"/>
      <c r="FC161" s="186"/>
      <c r="FD161" s="186"/>
      <c r="FH161" s="198">
        <v>-195.05</v>
      </c>
      <c r="FI161" s="198"/>
      <c r="FK161" s="188">
        <v>0</v>
      </c>
      <c r="FL161" s="188"/>
      <c r="FM161" s="188"/>
      <c r="FN161" s="188">
        <v>0</v>
      </c>
      <c r="FO161" s="188"/>
      <c r="FP161" s="188"/>
      <c r="FQ161" s="188"/>
      <c r="FR161" s="188"/>
      <c r="FT161" s="198">
        <v>-195.05</v>
      </c>
      <c r="FU161" s="198"/>
      <c r="FV161" s="198"/>
      <c r="FW161" s="198"/>
      <c r="FY161" s="189">
        <v>2050</v>
      </c>
      <c r="FZ161" s="189"/>
      <c r="GB161" s="190" t="s">
        <v>810</v>
      </c>
      <c r="GC161" s="190"/>
      <c r="GD161" s="190"/>
      <c r="GE161" s="190"/>
      <c r="GK161" s="186" t="s">
        <v>811</v>
      </c>
      <c r="GL161" s="186"/>
      <c r="GM161" s="186"/>
      <c r="GN161" s="186"/>
      <c r="GR161" s="198">
        <v>-9335936.9700000007</v>
      </c>
      <c r="GS161" s="198"/>
      <c r="GU161" s="188">
        <v>9436320.2599999998</v>
      </c>
      <c r="GV161" s="188"/>
      <c r="GW161" s="188"/>
      <c r="GX161" s="188">
        <v>6867762.0999999996</v>
      </c>
      <c r="GY161" s="188"/>
      <c r="GZ161" s="188"/>
      <c r="HA161" s="188"/>
      <c r="HB161" s="188"/>
      <c r="HD161" s="198">
        <v>-6767378.8099999996</v>
      </c>
      <c r="HE161" s="198"/>
      <c r="HF161" s="198"/>
      <c r="HG161" s="198"/>
      <c r="HI161" s="191">
        <v>2064</v>
      </c>
      <c r="HJ161" s="191"/>
      <c r="HL161" s="192" t="s">
        <v>822</v>
      </c>
      <c r="HM161" s="192"/>
      <c r="HN161" s="192"/>
      <c r="HO161" s="192"/>
      <c r="HT161" s="193" t="s">
        <v>823</v>
      </c>
      <c r="HU161" s="193"/>
      <c r="HV161" s="193"/>
      <c r="HW161" s="193"/>
      <c r="HX161" s="193"/>
      <c r="IB161" s="194">
        <v>-244712.97</v>
      </c>
      <c r="IC161" s="194"/>
      <c r="IE161" s="195">
        <v>327945.12</v>
      </c>
      <c r="IF161" s="195"/>
      <c r="IG161" s="195"/>
      <c r="IH161" s="195">
        <v>1188993.17</v>
      </c>
      <c r="II161" s="195"/>
      <c r="IJ161" s="195"/>
      <c r="IK161" s="195"/>
      <c r="IL161" s="195"/>
      <c r="IN161" s="194">
        <v>-1105761.02</v>
      </c>
      <c r="IO161" s="194"/>
      <c r="IP161" s="194"/>
      <c r="IQ161" s="194"/>
    </row>
    <row r="162" spans="1:251" ht="10.15" hidden="1" customHeight="1">
      <c r="A162" s="189">
        <v>40733</v>
      </c>
      <c r="B162" s="189"/>
      <c r="D162" s="190" t="s">
        <v>686</v>
      </c>
      <c r="E162" s="190"/>
      <c r="F162" s="190"/>
      <c r="G162" s="190"/>
      <c r="M162" s="186" t="s">
        <v>687</v>
      </c>
      <c r="N162" s="186"/>
      <c r="O162" s="186"/>
      <c r="P162" s="186"/>
      <c r="T162" s="198">
        <v>0</v>
      </c>
      <c r="U162" s="198"/>
      <c r="W162" s="188">
        <v>0</v>
      </c>
      <c r="X162" s="188"/>
      <c r="Y162" s="188"/>
      <c r="Z162" s="188">
        <v>900</v>
      </c>
      <c r="AA162" s="188"/>
      <c r="AB162" s="188"/>
      <c r="AC162" s="188"/>
      <c r="AD162" s="188"/>
      <c r="AF162" s="198">
        <v>-900</v>
      </c>
      <c r="AG162" s="198"/>
      <c r="AH162" s="198"/>
      <c r="AI162" s="198"/>
      <c r="AK162" s="189">
        <v>40736</v>
      </c>
      <c r="AL162" s="189"/>
      <c r="AN162" s="190" t="s">
        <v>824</v>
      </c>
      <c r="AO162" s="190"/>
      <c r="AP162" s="190"/>
      <c r="AQ162" s="190"/>
      <c r="AW162" s="186" t="s">
        <v>825</v>
      </c>
      <c r="AX162" s="186"/>
      <c r="AY162" s="186"/>
      <c r="AZ162" s="186"/>
      <c r="BD162" s="198">
        <v>-37083</v>
      </c>
      <c r="BE162" s="198"/>
      <c r="BG162" s="188">
        <v>37083</v>
      </c>
      <c r="BH162" s="188"/>
      <c r="BI162" s="188"/>
      <c r="BJ162" s="188">
        <v>0</v>
      </c>
      <c r="BK162" s="188"/>
      <c r="BL162" s="188"/>
      <c r="BM162" s="188"/>
      <c r="BN162" s="188"/>
      <c r="BP162" s="198">
        <v>0</v>
      </c>
      <c r="BQ162" s="198"/>
      <c r="BR162" s="198"/>
      <c r="BS162" s="198"/>
      <c r="BU162" s="189">
        <v>40750</v>
      </c>
      <c r="BV162" s="189"/>
      <c r="BX162" s="190" t="s">
        <v>826</v>
      </c>
      <c r="BY162" s="190"/>
      <c r="BZ162" s="190"/>
      <c r="CA162" s="190"/>
      <c r="CG162" s="186" t="s">
        <v>827</v>
      </c>
      <c r="CH162" s="186"/>
      <c r="CI162" s="186"/>
      <c r="CJ162" s="186"/>
      <c r="CN162" s="198">
        <v>-9820</v>
      </c>
      <c r="CO162" s="198"/>
      <c r="CQ162" s="188">
        <v>9820</v>
      </c>
      <c r="CR162" s="188"/>
      <c r="CS162" s="188"/>
      <c r="CT162" s="188">
        <v>0</v>
      </c>
      <c r="CU162" s="188"/>
      <c r="CV162" s="188"/>
      <c r="CW162" s="188"/>
      <c r="CX162" s="188"/>
      <c r="CZ162" s="198">
        <v>0</v>
      </c>
      <c r="DA162" s="198"/>
      <c r="DB162" s="198"/>
      <c r="DC162" s="198"/>
      <c r="DE162" s="189">
        <v>40794</v>
      </c>
      <c r="DF162" s="189"/>
      <c r="DH162" s="190" t="s">
        <v>780</v>
      </c>
      <c r="DI162" s="190"/>
      <c r="DJ162" s="190"/>
      <c r="DK162" s="190"/>
      <c r="DQ162" s="186" t="s">
        <v>781</v>
      </c>
      <c r="DR162" s="186"/>
      <c r="DS162" s="186"/>
      <c r="DT162" s="186"/>
      <c r="DX162" s="198">
        <v>-119418</v>
      </c>
      <c r="DY162" s="198"/>
      <c r="EA162" s="188">
        <v>0</v>
      </c>
      <c r="EB162" s="188"/>
      <c r="EC162" s="188"/>
      <c r="ED162" s="188">
        <v>0</v>
      </c>
      <c r="EE162" s="188"/>
      <c r="EF162" s="188"/>
      <c r="EG162" s="188"/>
      <c r="EH162" s="188"/>
      <c r="EJ162" s="198">
        <v>-119418</v>
      </c>
      <c r="EK162" s="198"/>
      <c r="EL162" s="198"/>
      <c r="EM162" s="198"/>
      <c r="EO162" s="189">
        <v>40812</v>
      </c>
      <c r="EP162" s="189"/>
      <c r="ER162" s="190" t="s">
        <v>800</v>
      </c>
      <c r="ES162" s="190"/>
      <c r="ET162" s="190"/>
      <c r="EU162" s="190"/>
      <c r="FA162" s="186" t="s">
        <v>801</v>
      </c>
      <c r="FB162" s="186"/>
      <c r="FC162" s="186"/>
      <c r="FD162" s="186"/>
      <c r="FH162" s="198">
        <v>-32500</v>
      </c>
      <c r="FI162" s="198"/>
      <c r="FK162" s="188">
        <v>0</v>
      </c>
      <c r="FL162" s="188"/>
      <c r="FM162" s="188"/>
      <c r="FN162" s="188">
        <v>0</v>
      </c>
      <c r="FO162" s="188"/>
      <c r="FP162" s="188"/>
      <c r="FQ162" s="188"/>
      <c r="FR162" s="188"/>
      <c r="FT162" s="198">
        <v>-32500</v>
      </c>
      <c r="FU162" s="198"/>
      <c r="FV162" s="198"/>
      <c r="FW162" s="198"/>
      <c r="FY162" s="191">
        <v>2055</v>
      </c>
      <c r="FZ162" s="191"/>
      <c r="GB162" s="192" t="s">
        <v>812</v>
      </c>
      <c r="GC162" s="192"/>
      <c r="GD162" s="192"/>
      <c r="GE162" s="192"/>
      <c r="GJ162" s="193" t="s">
        <v>813</v>
      </c>
      <c r="GK162" s="193"/>
      <c r="GL162" s="193"/>
      <c r="GM162" s="193"/>
      <c r="GN162" s="193"/>
      <c r="GR162" s="194">
        <v>-693487.84</v>
      </c>
      <c r="GS162" s="194"/>
      <c r="GU162" s="195">
        <v>42743.29</v>
      </c>
      <c r="GV162" s="195"/>
      <c r="GW162" s="195"/>
      <c r="GX162" s="195">
        <v>350491.37</v>
      </c>
      <c r="GY162" s="195"/>
      <c r="GZ162" s="195"/>
      <c r="HA162" s="195"/>
      <c r="HB162" s="195"/>
      <c r="HD162" s="194">
        <v>-1001235.92</v>
      </c>
      <c r="HE162" s="194"/>
      <c r="HF162" s="194"/>
      <c r="HG162" s="194"/>
      <c r="HI162" s="189">
        <v>2065</v>
      </c>
      <c r="HJ162" s="189"/>
      <c r="HL162" s="190" t="s">
        <v>828</v>
      </c>
      <c r="HM162" s="190"/>
      <c r="HN162" s="190"/>
      <c r="HO162" s="190"/>
      <c r="HU162" s="186" t="s">
        <v>829</v>
      </c>
      <c r="HV162" s="186"/>
      <c r="HW162" s="186"/>
      <c r="HX162" s="186"/>
      <c r="IB162" s="198">
        <v>-126019.6</v>
      </c>
      <c r="IC162" s="198"/>
      <c r="IE162" s="188">
        <v>123202.09</v>
      </c>
      <c r="IF162" s="188"/>
      <c r="IG162" s="188"/>
      <c r="IH162" s="188">
        <v>998406.6</v>
      </c>
      <c r="II162" s="188"/>
      <c r="IJ162" s="188"/>
      <c r="IK162" s="188"/>
      <c r="IL162" s="188"/>
      <c r="IN162" s="198">
        <v>-1001224.11</v>
      </c>
      <c r="IO162" s="198"/>
      <c r="IP162" s="198"/>
      <c r="IQ162" s="198"/>
    </row>
    <row r="163" spans="1:251" ht="10.15" hidden="1" customHeight="1">
      <c r="A163" s="189">
        <v>40735</v>
      </c>
      <c r="B163" s="189"/>
      <c r="D163" s="190" t="s">
        <v>788</v>
      </c>
      <c r="E163" s="190"/>
      <c r="F163" s="190"/>
      <c r="G163" s="190"/>
      <c r="M163" s="186" t="s">
        <v>789</v>
      </c>
      <c r="N163" s="186"/>
      <c r="O163" s="186"/>
      <c r="P163" s="186"/>
      <c r="T163" s="198">
        <v>0</v>
      </c>
      <c r="U163" s="198"/>
      <c r="W163" s="188">
        <v>2507.5</v>
      </c>
      <c r="X163" s="188"/>
      <c r="Y163" s="188"/>
      <c r="Z163" s="188">
        <v>5015</v>
      </c>
      <c r="AA163" s="188"/>
      <c r="AB163" s="188"/>
      <c r="AC163" s="188"/>
      <c r="AD163" s="188"/>
      <c r="AF163" s="198">
        <v>-2507.5</v>
      </c>
      <c r="AG163" s="198"/>
      <c r="AH163" s="198"/>
      <c r="AI163" s="198"/>
      <c r="AK163" s="189">
        <v>40737</v>
      </c>
      <c r="AL163" s="189"/>
      <c r="AN163" s="190" t="s">
        <v>792</v>
      </c>
      <c r="AO163" s="190"/>
      <c r="AP163" s="190"/>
      <c r="AQ163" s="190"/>
      <c r="AW163" s="186" t="s">
        <v>793</v>
      </c>
      <c r="AX163" s="186"/>
      <c r="AY163" s="186"/>
      <c r="AZ163" s="186"/>
      <c r="BD163" s="198">
        <v>-496.2</v>
      </c>
      <c r="BE163" s="198"/>
      <c r="BG163" s="188">
        <v>0</v>
      </c>
      <c r="BH163" s="188"/>
      <c r="BI163" s="188"/>
      <c r="BJ163" s="188">
        <v>0</v>
      </c>
      <c r="BK163" s="188"/>
      <c r="BL163" s="188"/>
      <c r="BM163" s="188"/>
      <c r="BN163" s="188"/>
      <c r="BP163" s="198">
        <v>-496.2</v>
      </c>
      <c r="BQ163" s="198"/>
      <c r="BR163" s="198"/>
      <c r="BS163" s="198"/>
      <c r="BU163" s="189">
        <v>40751</v>
      </c>
      <c r="BV163" s="189"/>
      <c r="BX163" s="190" t="s">
        <v>702</v>
      </c>
      <c r="BY163" s="190"/>
      <c r="BZ163" s="190"/>
      <c r="CA163" s="190"/>
      <c r="CG163" s="186" t="s">
        <v>703</v>
      </c>
      <c r="CH163" s="186"/>
      <c r="CI163" s="186"/>
      <c r="CJ163" s="186"/>
      <c r="CN163" s="198">
        <v>-24652</v>
      </c>
      <c r="CO163" s="198"/>
      <c r="CQ163" s="188">
        <v>0</v>
      </c>
      <c r="CR163" s="188"/>
      <c r="CS163" s="188"/>
      <c r="CT163" s="188">
        <v>0</v>
      </c>
      <c r="CU163" s="188"/>
      <c r="CV163" s="188"/>
      <c r="CW163" s="188"/>
      <c r="CX163" s="188"/>
      <c r="CZ163" s="198">
        <v>-24652</v>
      </c>
      <c r="DA163" s="198"/>
      <c r="DB163" s="198"/>
      <c r="DC163" s="198"/>
      <c r="DE163" s="189">
        <v>40795</v>
      </c>
      <c r="DF163" s="189"/>
      <c r="DH163" s="190" t="s">
        <v>760</v>
      </c>
      <c r="DI163" s="190"/>
      <c r="DJ163" s="190"/>
      <c r="DK163" s="190"/>
      <c r="DQ163" s="186" t="s">
        <v>761</v>
      </c>
      <c r="DR163" s="186"/>
      <c r="DS163" s="186"/>
      <c r="DT163" s="186"/>
      <c r="DX163" s="198">
        <v>-45</v>
      </c>
      <c r="DY163" s="198"/>
      <c r="EA163" s="188">
        <v>0</v>
      </c>
      <c r="EB163" s="188"/>
      <c r="EC163" s="188"/>
      <c r="ED163" s="188">
        <v>0</v>
      </c>
      <c r="EE163" s="188"/>
      <c r="EF163" s="188"/>
      <c r="EG163" s="188"/>
      <c r="EH163" s="188"/>
      <c r="EJ163" s="198">
        <v>-45</v>
      </c>
      <c r="EK163" s="198"/>
      <c r="EL163" s="198"/>
      <c r="EM163" s="198"/>
      <c r="EO163" s="189">
        <v>40813</v>
      </c>
      <c r="EP163" s="189"/>
      <c r="ER163" s="190" t="s">
        <v>804</v>
      </c>
      <c r="ES163" s="190"/>
      <c r="ET163" s="190"/>
      <c r="EU163" s="190"/>
      <c r="FA163" s="186" t="s">
        <v>805</v>
      </c>
      <c r="FB163" s="186"/>
      <c r="FC163" s="186"/>
      <c r="FD163" s="186"/>
      <c r="FH163" s="198">
        <v>-116000</v>
      </c>
      <c r="FI163" s="198"/>
      <c r="FK163" s="188">
        <v>0</v>
      </c>
      <c r="FL163" s="188"/>
      <c r="FM163" s="188"/>
      <c r="FN163" s="188">
        <v>0</v>
      </c>
      <c r="FO163" s="188"/>
      <c r="FP163" s="188"/>
      <c r="FQ163" s="188"/>
      <c r="FR163" s="188"/>
      <c r="FT163" s="198">
        <v>-116000</v>
      </c>
      <c r="FU163" s="198"/>
      <c r="FV163" s="198"/>
      <c r="FW163" s="198"/>
      <c r="FY163" s="189">
        <v>2056</v>
      </c>
      <c r="FZ163" s="189"/>
      <c r="GB163" s="190" t="s">
        <v>816</v>
      </c>
      <c r="GC163" s="190"/>
      <c r="GD163" s="190"/>
      <c r="GE163" s="190"/>
      <c r="GK163" s="186" t="s">
        <v>817</v>
      </c>
      <c r="GL163" s="186"/>
      <c r="GM163" s="186"/>
      <c r="GN163" s="186"/>
      <c r="GR163" s="198">
        <v>-525142.72</v>
      </c>
      <c r="GS163" s="198"/>
      <c r="GU163" s="188">
        <v>0</v>
      </c>
      <c r="GV163" s="188"/>
      <c r="GW163" s="188"/>
      <c r="GX163" s="188">
        <v>276861.92</v>
      </c>
      <c r="GY163" s="188"/>
      <c r="GZ163" s="188"/>
      <c r="HA163" s="188"/>
      <c r="HB163" s="188"/>
      <c r="HD163" s="198">
        <v>-802004.64</v>
      </c>
      <c r="HE163" s="198"/>
      <c r="HF163" s="198"/>
      <c r="HG163" s="198"/>
      <c r="HI163" s="189">
        <v>2068</v>
      </c>
      <c r="HJ163" s="189"/>
      <c r="HL163" s="190" t="s">
        <v>830</v>
      </c>
      <c r="HM163" s="190"/>
      <c r="HN163" s="190"/>
      <c r="HO163" s="190"/>
      <c r="HU163" s="186" t="s">
        <v>831</v>
      </c>
      <c r="HV163" s="186"/>
      <c r="HW163" s="186"/>
      <c r="HX163" s="186"/>
      <c r="IB163" s="198">
        <v>-26704.79</v>
      </c>
      <c r="IC163" s="198"/>
      <c r="IE163" s="188">
        <v>118256.54</v>
      </c>
      <c r="IF163" s="188"/>
      <c r="IG163" s="188"/>
      <c r="IH163" s="188">
        <v>97227.32</v>
      </c>
      <c r="II163" s="188"/>
      <c r="IJ163" s="188"/>
      <c r="IK163" s="188"/>
      <c r="IL163" s="188"/>
      <c r="IN163" s="198">
        <v>-5675.57</v>
      </c>
      <c r="IO163" s="198"/>
      <c r="IP163" s="198"/>
      <c r="IQ163" s="198"/>
    </row>
    <row r="164" spans="1:251" ht="10.15" hidden="1" customHeight="1">
      <c r="A164" s="189">
        <v>40736</v>
      </c>
      <c r="B164" s="189"/>
      <c r="D164" s="190" t="s">
        <v>824</v>
      </c>
      <c r="E164" s="190"/>
      <c r="F164" s="190"/>
      <c r="G164" s="190"/>
      <c r="M164" s="186" t="s">
        <v>825</v>
      </c>
      <c r="N164" s="186"/>
      <c r="O164" s="186"/>
      <c r="P164" s="186"/>
      <c r="T164" s="198">
        <v>0</v>
      </c>
      <c r="U164" s="198"/>
      <c r="W164" s="188">
        <v>90720</v>
      </c>
      <c r="X164" s="188"/>
      <c r="Y164" s="188"/>
      <c r="Z164" s="188">
        <v>127803</v>
      </c>
      <c r="AA164" s="188"/>
      <c r="AB164" s="188"/>
      <c r="AC164" s="188"/>
      <c r="AD164" s="188"/>
      <c r="AF164" s="198">
        <v>-37083</v>
      </c>
      <c r="AG164" s="198"/>
      <c r="AH164" s="198"/>
      <c r="AI164" s="198"/>
      <c r="AK164" s="189">
        <v>40738</v>
      </c>
      <c r="AL164" s="189"/>
      <c r="AN164" s="190" t="s">
        <v>798</v>
      </c>
      <c r="AO164" s="190"/>
      <c r="AP164" s="190"/>
      <c r="AQ164" s="190"/>
      <c r="AW164" s="186" t="s">
        <v>799</v>
      </c>
      <c r="AX164" s="186"/>
      <c r="AY164" s="186"/>
      <c r="AZ164" s="186"/>
      <c r="BD164" s="198">
        <v>-26574.3</v>
      </c>
      <c r="BE164" s="198"/>
      <c r="BG164" s="188">
        <v>0</v>
      </c>
      <c r="BH164" s="188"/>
      <c r="BI164" s="188"/>
      <c r="BJ164" s="188">
        <v>0</v>
      </c>
      <c r="BK164" s="188"/>
      <c r="BL164" s="188"/>
      <c r="BM164" s="188"/>
      <c r="BN164" s="188"/>
      <c r="BP164" s="198">
        <v>-26574.3</v>
      </c>
      <c r="BQ164" s="198"/>
      <c r="BR164" s="198"/>
      <c r="BS164" s="198"/>
      <c r="BU164" s="189">
        <v>40753</v>
      </c>
      <c r="BV164" s="189"/>
      <c r="BX164" s="190" t="s">
        <v>739</v>
      </c>
      <c r="BY164" s="190"/>
      <c r="BZ164" s="190"/>
      <c r="CA164" s="190"/>
      <c r="CG164" s="186" t="s">
        <v>740</v>
      </c>
      <c r="CH164" s="186"/>
      <c r="CI164" s="186"/>
      <c r="CJ164" s="186"/>
      <c r="CN164" s="198">
        <v>-5039.2</v>
      </c>
      <c r="CO164" s="198"/>
      <c r="CQ164" s="188">
        <v>0</v>
      </c>
      <c r="CR164" s="188"/>
      <c r="CS164" s="188"/>
      <c r="CT164" s="188">
        <v>0</v>
      </c>
      <c r="CU164" s="188"/>
      <c r="CV164" s="188"/>
      <c r="CW164" s="188"/>
      <c r="CX164" s="188"/>
      <c r="CZ164" s="198">
        <v>-5039.2</v>
      </c>
      <c r="DA164" s="198"/>
      <c r="DB164" s="198"/>
      <c r="DC164" s="198"/>
      <c r="DE164" s="189">
        <v>40796</v>
      </c>
      <c r="DF164" s="189"/>
      <c r="DH164" s="190" t="s">
        <v>764</v>
      </c>
      <c r="DI164" s="190"/>
      <c r="DJ164" s="190"/>
      <c r="DK164" s="190"/>
      <c r="DQ164" s="186" t="s">
        <v>765</v>
      </c>
      <c r="DR164" s="186"/>
      <c r="DS164" s="186"/>
      <c r="DT164" s="186"/>
      <c r="DX164" s="198">
        <v>-30439.58</v>
      </c>
      <c r="DY164" s="198"/>
      <c r="EA164" s="188">
        <v>0</v>
      </c>
      <c r="EB164" s="188"/>
      <c r="EC164" s="188"/>
      <c r="ED164" s="188">
        <v>0</v>
      </c>
      <c r="EE164" s="188"/>
      <c r="EF164" s="188"/>
      <c r="EG164" s="188"/>
      <c r="EH164" s="188"/>
      <c r="EJ164" s="198">
        <v>-30439.58</v>
      </c>
      <c r="EK164" s="198"/>
      <c r="EL164" s="198"/>
      <c r="EM164" s="198"/>
      <c r="EO164" s="191">
        <v>2049</v>
      </c>
      <c r="EP164" s="191"/>
      <c r="ER164" s="192" t="s">
        <v>806</v>
      </c>
      <c r="ES164" s="192"/>
      <c r="ET164" s="192"/>
      <c r="EU164" s="192"/>
      <c r="EZ164" s="193" t="s">
        <v>807</v>
      </c>
      <c r="FA164" s="193"/>
      <c r="FB164" s="193"/>
      <c r="FC164" s="193"/>
      <c r="FD164" s="193"/>
      <c r="FH164" s="194">
        <v>-5225366.07</v>
      </c>
      <c r="FI164" s="194"/>
      <c r="FK164" s="195">
        <v>4980915.7300000004</v>
      </c>
      <c r="FL164" s="195"/>
      <c r="FM164" s="195"/>
      <c r="FN164" s="195">
        <v>9091486.6300000008</v>
      </c>
      <c r="FO164" s="195"/>
      <c r="FP164" s="195"/>
      <c r="FQ164" s="195"/>
      <c r="FR164" s="195"/>
      <c r="FT164" s="194">
        <v>-9335936.9700000007</v>
      </c>
      <c r="FU164" s="194"/>
      <c r="FV164" s="194"/>
      <c r="FW164" s="194"/>
      <c r="FY164" s="189">
        <v>2057</v>
      </c>
      <c r="FZ164" s="189"/>
      <c r="GB164" s="190" t="s">
        <v>818</v>
      </c>
      <c r="GC164" s="190"/>
      <c r="GD164" s="190"/>
      <c r="GE164" s="190"/>
      <c r="GK164" s="186" t="s">
        <v>819</v>
      </c>
      <c r="GL164" s="186"/>
      <c r="GM164" s="186"/>
      <c r="GN164" s="186"/>
      <c r="GR164" s="198">
        <v>-40690.04</v>
      </c>
      <c r="GS164" s="198"/>
      <c r="GU164" s="188">
        <v>40690.04</v>
      </c>
      <c r="GV164" s="188"/>
      <c r="GW164" s="188"/>
      <c r="GX164" s="188">
        <v>37537.96</v>
      </c>
      <c r="GY164" s="188"/>
      <c r="GZ164" s="188"/>
      <c r="HA164" s="188"/>
      <c r="HB164" s="188"/>
      <c r="HD164" s="198">
        <v>-37537.96</v>
      </c>
      <c r="HE164" s="198"/>
      <c r="HF164" s="198"/>
      <c r="HG164" s="198"/>
      <c r="HI164" s="189">
        <v>2070</v>
      </c>
      <c r="HJ164" s="189"/>
      <c r="HL164" s="190" t="s">
        <v>832</v>
      </c>
      <c r="HM164" s="190"/>
      <c r="HN164" s="190"/>
      <c r="HO164" s="190"/>
      <c r="HU164" s="186" t="s">
        <v>833</v>
      </c>
      <c r="HV164" s="186"/>
      <c r="HW164" s="186"/>
      <c r="HX164" s="186"/>
      <c r="IB164" s="198">
        <v>-87106.65</v>
      </c>
      <c r="IC164" s="198"/>
      <c r="IE164" s="188">
        <v>85982.24</v>
      </c>
      <c r="IF164" s="188"/>
      <c r="IG164" s="188"/>
      <c r="IH164" s="188">
        <v>92618.25</v>
      </c>
      <c r="II164" s="188"/>
      <c r="IJ164" s="188"/>
      <c r="IK164" s="188"/>
      <c r="IL164" s="188"/>
      <c r="IN164" s="198">
        <v>-93742.66</v>
      </c>
      <c r="IO164" s="198"/>
      <c r="IP164" s="198"/>
      <c r="IQ164" s="198"/>
    </row>
    <row r="165" spans="1:251" ht="10.15" hidden="1" customHeight="1">
      <c r="A165" s="189">
        <v>40737</v>
      </c>
      <c r="B165" s="189"/>
      <c r="D165" s="190" t="s">
        <v>792</v>
      </c>
      <c r="E165" s="190"/>
      <c r="F165" s="190"/>
      <c r="G165" s="190"/>
      <c r="M165" s="186" t="s">
        <v>793</v>
      </c>
      <c r="N165" s="186"/>
      <c r="O165" s="186"/>
      <c r="P165" s="186"/>
      <c r="T165" s="198">
        <v>0</v>
      </c>
      <c r="U165" s="198"/>
      <c r="W165" s="188">
        <v>0</v>
      </c>
      <c r="X165" s="188"/>
      <c r="Y165" s="188"/>
      <c r="Z165" s="188">
        <v>496.2</v>
      </c>
      <c r="AA165" s="188"/>
      <c r="AB165" s="188"/>
      <c r="AC165" s="188"/>
      <c r="AD165" s="188"/>
      <c r="AF165" s="198">
        <v>-496.2</v>
      </c>
      <c r="AG165" s="198"/>
      <c r="AH165" s="198"/>
      <c r="AI165" s="198"/>
      <c r="AK165" s="189">
        <v>40739</v>
      </c>
      <c r="AL165" s="189"/>
      <c r="AN165" s="190" t="s">
        <v>834</v>
      </c>
      <c r="AO165" s="190"/>
      <c r="AP165" s="190"/>
      <c r="AQ165" s="190"/>
      <c r="AW165" s="186" t="s">
        <v>835</v>
      </c>
      <c r="AX165" s="186"/>
      <c r="AY165" s="186"/>
      <c r="AZ165" s="186"/>
      <c r="BD165" s="198">
        <v>-60047.02</v>
      </c>
      <c r="BE165" s="198"/>
      <c r="BG165" s="188">
        <v>60047.02</v>
      </c>
      <c r="BH165" s="188"/>
      <c r="BI165" s="188"/>
      <c r="BJ165" s="188">
        <v>0</v>
      </c>
      <c r="BK165" s="188"/>
      <c r="BL165" s="188"/>
      <c r="BM165" s="188"/>
      <c r="BN165" s="188"/>
      <c r="BP165" s="198">
        <v>0</v>
      </c>
      <c r="BQ165" s="198"/>
      <c r="BR165" s="198"/>
      <c r="BS165" s="198"/>
      <c r="BU165" s="189">
        <v>40754</v>
      </c>
      <c r="BV165" s="189"/>
      <c r="BX165" s="190" t="s">
        <v>836</v>
      </c>
      <c r="BY165" s="190"/>
      <c r="BZ165" s="190"/>
      <c r="CA165" s="190"/>
      <c r="CG165" s="186" t="s">
        <v>515</v>
      </c>
      <c r="CH165" s="186"/>
      <c r="CI165" s="186"/>
      <c r="CJ165" s="186"/>
      <c r="CN165" s="198">
        <v>-1004</v>
      </c>
      <c r="CO165" s="198"/>
      <c r="CQ165" s="188">
        <v>1004</v>
      </c>
      <c r="CR165" s="188"/>
      <c r="CS165" s="188"/>
      <c r="CT165" s="188">
        <v>0</v>
      </c>
      <c r="CU165" s="188"/>
      <c r="CV165" s="188"/>
      <c r="CW165" s="188"/>
      <c r="CX165" s="188"/>
      <c r="CZ165" s="198">
        <v>0</v>
      </c>
      <c r="DA165" s="198"/>
      <c r="DB165" s="198"/>
      <c r="DC165" s="198"/>
      <c r="DE165" s="189">
        <v>40797</v>
      </c>
      <c r="DF165" s="189"/>
      <c r="DH165" s="190" t="s">
        <v>772</v>
      </c>
      <c r="DI165" s="190"/>
      <c r="DJ165" s="190"/>
      <c r="DK165" s="190"/>
      <c r="DQ165" s="186" t="s">
        <v>773</v>
      </c>
      <c r="DR165" s="186"/>
      <c r="DS165" s="186"/>
      <c r="DT165" s="186"/>
      <c r="DX165" s="198">
        <v>-60966.28</v>
      </c>
      <c r="DY165" s="198"/>
      <c r="EA165" s="188">
        <v>0</v>
      </c>
      <c r="EB165" s="188"/>
      <c r="EC165" s="188"/>
      <c r="ED165" s="188">
        <v>0</v>
      </c>
      <c r="EE165" s="188"/>
      <c r="EF165" s="188"/>
      <c r="EG165" s="188"/>
      <c r="EH165" s="188"/>
      <c r="EJ165" s="198">
        <v>-60966.28</v>
      </c>
      <c r="EK165" s="198"/>
      <c r="EL165" s="198"/>
      <c r="EM165" s="198"/>
      <c r="EO165" s="189">
        <v>2050</v>
      </c>
      <c r="EP165" s="189"/>
      <c r="ER165" s="190" t="s">
        <v>810</v>
      </c>
      <c r="ES165" s="190"/>
      <c r="ET165" s="190"/>
      <c r="EU165" s="190"/>
      <c r="FA165" s="186" t="s">
        <v>811</v>
      </c>
      <c r="FB165" s="186"/>
      <c r="FC165" s="186"/>
      <c r="FD165" s="186"/>
      <c r="FH165" s="198">
        <v>-5225366.07</v>
      </c>
      <c r="FI165" s="198"/>
      <c r="FK165" s="188">
        <v>4980915.7300000004</v>
      </c>
      <c r="FL165" s="188"/>
      <c r="FM165" s="188"/>
      <c r="FN165" s="188">
        <v>9091486.6300000008</v>
      </c>
      <c r="FO165" s="188"/>
      <c r="FP165" s="188"/>
      <c r="FQ165" s="188"/>
      <c r="FR165" s="188"/>
      <c r="FT165" s="198">
        <v>-9335936.9700000007</v>
      </c>
      <c r="FU165" s="198"/>
      <c r="FV165" s="198"/>
      <c r="FW165" s="198"/>
      <c r="FY165" s="189">
        <v>2058</v>
      </c>
      <c r="FZ165" s="189"/>
      <c r="GB165" s="190" t="s">
        <v>820</v>
      </c>
      <c r="GC165" s="190"/>
      <c r="GD165" s="190"/>
      <c r="GE165" s="190"/>
      <c r="GK165" s="186" t="s">
        <v>821</v>
      </c>
      <c r="GL165" s="186"/>
      <c r="GM165" s="186"/>
      <c r="GN165" s="186"/>
      <c r="GR165" s="198">
        <v>-127655.08</v>
      </c>
      <c r="GS165" s="198"/>
      <c r="GU165" s="188">
        <v>2053.25</v>
      </c>
      <c r="GV165" s="188"/>
      <c r="GW165" s="188"/>
      <c r="GX165" s="188">
        <v>36091.49</v>
      </c>
      <c r="GY165" s="188"/>
      <c r="GZ165" s="188"/>
      <c r="HA165" s="188"/>
      <c r="HB165" s="188"/>
      <c r="HD165" s="198">
        <v>-161693.32</v>
      </c>
      <c r="HE165" s="198"/>
      <c r="HF165" s="198"/>
      <c r="HG165" s="198"/>
      <c r="HI165" s="189">
        <v>2071</v>
      </c>
      <c r="HJ165" s="189"/>
      <c r="HL165" s="190" t="s">
        <v>837</v>
      </c>
      <c r="HM165" s="190"/>
      <c r="HN165" s="190"/>
      <c r="HO165" s="190"/>
      <c r="HU165" s="186" t="s">
        <v>838</v>
      </c>
      <c r="HV165" s="186"/>
      <c r="HW165" s="186"/>
      <c r="HX165" s="186"/>
      <c r="IB165" s="198">
        <v>-917.93</v>
      </c>
      <c r="IC165" s="198"/>
      <c r="IE165" s="188">
        <v>0</v>
      </c>
      <c r="IF165" s="188"/>
      <c r="IG165" s="188"/>
      <c r="IH165" s="188">
        <v>0</v>
      </c>
      <c r="II165" s="188"/>
      <c r="IJ165" s="188"/>
      <c r="IK165" s="188"/>
      <c r="IL165" s="188"/>
      <c r="IN165" s="198">
        <v>-917.93</v>
      </c>
      <c r="IO165" s="198"/>
      <c r="IP165" s="198"/>
      <c r="IQ165" s="198"/>
    </row>
    <row r="166" spans="1:251" ht="10.15" hidden="1" customHeight="1">
      <c r="A166" s="189">
        <v>40738</v>
      </c>
      <c r="B166" s="189"/>
      <c r="D166" s="190" t="s">
        <v>798</v>
      </c>
      <c r="E166" s="190"/>
      <c r="F166" s="190"/>
      <c r="G166" s="190"/>
      <c r="M166" s="186" t="s">
        <v>799</v>
      </c>
      <c r="N166" s="186"/>
      <c r="O166" s="186"/>
      <c r="P166" s="186"/>
      <c r="T166" s="198">
        <v>0</v>
      </c>
      <c r="U166" s="198"/>
      <c r="W166" s="188">
        <v>0</v>
      </c>
      <c r="X166" s="188"/>
      <c r="Y166" s="188"/>
      <c r="Z166" s="188">
        <v>26574.3</v>
      </c>
      <c r="AA166" s="188"/>
      <c r="AB166" s="188"/>
      <c r="AC166" s="188"/>
      <c r="AD166" s="188"/>
      <c r="AF166" s="198">
        <v>-26574.3</v>
      </c>
      <c r="AG166" s="198"/>
      <c r="AH166" s="198"/>
      <c r="AI166" s="198"/>
      <c r="AK166" s="189">
        <v>40740</v>
      </c>
      <c r="AL166" s="189"/>
      <c r="AN166" s="190" t="s">
        <v>802</v>
      </c>
      <c r="AO166" s="190"/>
      <c r="AP166" s="190"/>
      <c r="AQ166" s="190"/>
      <c r="AW166" s="186" t="s">
        <v>803</v>
      </c>
      <c r="AX166" s="186"/>
      <c r="AY166" s="186"/>
      <c r="AZ166" s="186"/>
      <c r="BD166" s="198">
        <v>-26110</v>
      </c>
      <c r="BE166" s="198"/>
      <c r="BG166" s="188">
        <v>0</v>
      </c>
      <c r="BH166" s="188"/>
      <c r="BI166" s="188"/>
      <c r="BJ166" s="188">
        <v>0</v>
      </c>
      <c r="BK166" s="188"/>
      <c r="BL166" s="188"/>
      <c r="BM166" s="188"/>
      <c r="BN166" s="188"/>
      <c r="BP166" s="198">
        <v>-26110</v>
      </c>
      <c r="BQ166" s="198"/>
      <c r="BR166" s="198"/>
      <c r="BS166" s="198"/>
      <c r="BU166" s="189">
        <v>40755</v>
      </c>
      <c r="BV166" s="189"/>
      <c r="BX166" s="190" t="s">
        <v>839</v>
      </c>
      <c r="BY166" s="190"/>
      <c r="BZ166" s="190"/>
      <c r="CA166" s="190"/>
      <c r="CG166" s="186" t="s">
        <v>840</v>
      </c>
      <c r="CH166" s="186"/>
      <c r="CI166" s="186"/>
      <c r="CJ166" s="186"/>
      <c r="CN166" s="198">
        <v>-4650</v>
      </c>
      <c r="CO166" s="198"/>
      <c r="CQ166" s="188">
        <v>4650</v>
      </c>
      <c r="CR166" s="188"/>
      <c r="CS166" s="188"/>
      <c r="CT166" s="188">
        <v>0</v>
      </c>
      <c r="CU166" s="188"/>
      <c r="CV166" s="188"/>
      <c r="CW166" s="188"/>
      <c r="CX166" s="188"/>
      <c r="CZ166" s="198">
        <v>0</v>
      </c>
      <c r="DA166" s="198"/>
      <c r="DB166" s="198"/>
      <c r="DC166" s="198"/>
      <c r="DE166" s="189">
        <v>40800</v>
      </c>
      <c r="DF166" s="189"/>
      <c r="DH166" s="190" t="s">
        <v>778</v>
      </c>
      <c r="DI166" s="190"/>
      <c r="DJ166" s="190"/>
      <c r="DK166" s="190"/>
      <c r="DQ166" s="186" t="s">
        <v>779</v>
      </c>
      <c r="DR166" s="186"/>
      <c r="DS166" s="186"/>
      <c r="DT166" s="186"/>
      <c r="DX166" s="198">
        <v>-8500</v>
      </c>
      <c r="DY166" s="198"/>
      <c r="EA166" s="188">
        <v>0</v>
      </c>
      <c r="EB166" s="188"/>
      <c r="EC166" s="188"/>
      <c r="ED166" s="188">
        <v>0</v>
      </c>
      <c r="EE166" s="188"/>
      <c r="EF166" s="188"/>
      <c r="EG166" s="188"/>
      <c r="EH166" s="188"/>
      <c r="EJ166" s="198">
        <v>-8500</v>
      </c>
      <c r="EK166" s="198"/>
      <c r="EL166" s="198"/>
      <c r="EM166" s="198"/>
      <c r="EO166" s="191">
        <v>2055</v>
      </c>
      <c r="EP166" s="191"/>
      <c r="ER166" s="192" t="s">
        <v>812</v>
      </c>
      <c r="ES166" s="192"/>
      <c r="ET166" s="192"/>
      <c r="EU166" s="192"/>
      <c r="EZ166" s="193" t="s">
        <v>813</v>
      </c>
      <c r="FA166" s="193"/>
      <c r="FB166" s="193"/>
      <c r="FC166" s="193"/>
      <c r="FD166" s="193"/>
      <c r="FH166" s="194">
        <v>-1127940.71</v>
      </c>
      <c r="FI166" s="194"/>
      <c r="FK166" s="195">
        <v>791552.52</v>
      </c>
      <c r="FL166" s="195"/>
      <c r="FM166" s="195"/>
      <c r="FN166" s="195">
        <v>357099.65</v>
      </c>
      <c r="FO166" s="195"/>
      <c r="FP166" s="195"/>
      <c r="FQ166" s="195"/>
      <c r="FR166" s="195"/>
      <c r="FT166" s="194">
        <v>-693487.84</v>
      </c>
      <c r="FU166" s="194"/>
      <c r="FV166" s="194"/>
      <c r="FW166" s="194"/>
      <c r="FY166" s="191">
        <v>2064</v>
      </c>
      <c r="FZ166" s="191"/>
      <c r="GB166" s="192" t="s">
        <v>822</v>
      </c>
      <c r="GC166" s="192"/>
      <c r="GD166" s="192"/>
      <c r="GE166" s="192"/>
      <c r="GJ166" s="193" t="s">
        <v>823</v>
      </c>
      <c r="GK166" s="193"/>
      <c r="GL166" s="193"/>
      <c r="GM166" s="193"/>
      <c r="GN166" s="193"/>
      <c r="GR166" s="194">
        <v>-1070373.82</v>
      </c>
      <c r="GS166" s="194"/>
      <c r="GU166" s="195">
        <v>1931051.66</v>
      </c>
      <c r="GV166" s="195"/>
      <c r="GW166" s="195"/>
      <c r="GX166" s="195">
        <v>1105390.81</v>
      </c>
      <c r="GY166" s="195"/>
      <c r="GZ166" s="195"/>
      <c r="HA166" s="195"/>
      <c r="HB166" s="195"/>
      <c r="HD166" s="194">
        <v>-244712.97</v>
      </c>
      <c r="HE166" s="194"/>
      <c r="HF166" s="194"/>
      <c r="HG166" s="194"/>
      <c r="HI166" s="189">
        <v>2072</v>
      </c>
      <c r="HJ166" s="189"/>
      <c r="HL166" s="190" t="s">
        <v>841</v>
      </c>
      <c r="HM166" s="190"/>
      <c r="HN166" s="190"/>
      <c r="HO166" s="190"/>
      <c r="HU166" s="186" t="s">
        <v>842</v>
      </c>
      <c r="HV166" s="186"/>
      <c r="HW166" s="186"/>
      <c r="HX166" s="186"/>
      <c r="IB166" s="198">
        <v>-3964</v>
      </c>
      <c r="IC166" s="198"/>
      <c r="IE166" s="188">
        <v>504.25</v>
      </c>
      <c r="IF166" s="188"/>
      <c r="IG166" s="188"/>
      <c r="IH166" s="188">
        <v>741</v>
      </c>
      <c r="II166" s="188"/>
      <c r="IJ166" s="188"/>
      <c r="IK166" s="188"/>
      <c r="IL166" s="188"/>
      <c r="IN166" s="198">
        <v>-4200.75</v>
      </c>
      <c r="IO166" s="198"/>
      <c r="IP166" s="198"/>
      <c r="IQ166" s="198"/>
    </row>
    <row r="167" spans="1:251" ht="10.15" hidden="1" customHeight="1">
      <c r="A167" s="189">
        <v>40739</v>
      </c>
      <c r="B167" s="189"/>
      <c r="D167" s="190" t="s">
        <v>834</v>
      </c>
      <c r="E167" s="190"/>
      <c r="F167" s="190"/>
      <c r="G167" s="190"/>
      <c r="M167" s="186" t="s">
        <v>835</v>
      </c>
      <c r="N167" s="186"/>
      <c r="O167" s="186"/>
      <c r="P167" s="186"/>
      <c r="T167" s="198">
        <v>0</v>
      </c>
      <c r="U167" s="198"/>
      <c r="W167" s="188">
        <v>0</v>
      </c>
      <c r="X167" s="188"/>
      <c r="Y167" s="188"/>
      <c r="Z167" s="188">
        <v>60047.02</v>
      </c>
      <c r="AA167" s="188"/>
      <c r="AB167" s="188"/>
      <c r="AC167" s="188"/>
      <c r="AD167" s="188"/>
      <c r="AF167" s="198">
        <v>-60047.02</v>
      </c>
      <c r="AG167" s="198"/>
      <c r="AH167" s="198"/>
      <c r="AI167" s="198"/>
      <c r="AK167" s="189">
        <v>40741</v>
      </c>
      <c r="AL167" s="189"/>
      <c r="AN167" s="190" t="s">
        <v>689</v>
      </c>
      <c r="AO167" s="190"/>
      <c r="AP167" s="190"/>
      <c r="AQ167" s="190"/>
      <c r="AW167" s="186" t="s">
        <v>690</v>
      </c>
      <c r="AX167" s="186"/>
      <c r="AY167" s="186"/>
      <c r="AZ167" s="186"/>
      <c r="BD167" s="198">
        <v>-1427</v>
      </c>
      <c r="BE167" s="198"/>
      <c r="BG167" s="188">
        <v>0</v>
      </c>
      <c r="BH167" s="188"/>
      <c r="BI167" s="188"/>
      <c r="BJ167" s="188">
        <v>0</v>
      </c>
      <c r="BK167" s="188"/>
      <c r="BL167" s="188"/>
      <c r="BM167" s="188"/>
      <c r="BN167" s="188"/>
      <c r="BP167" s="198">
        <v>-1427</v>
      </c>
      <c r="BQ167" s="198"/>
      <c r="BR167" s="198"/>
      <c r="BS167" s="198"/>
      <c r="BU167" s="189">
        <v>40756</v>
      </c>
      <c r="BV167" s="189"/>
      <c r="BX167" s="190" t="s">
        <v>704</v>
      </c>
      <c r="BY167" s="190"/>
      <c r="BZ167" s="190"/>
      <c r="CA167" s="190"/>
      <c r="CG167" s="186" t="s">
        <v>705</v>
      </c>
      <c r="CH167" s="186"/>
      <c r="CI167" s="186"/>
      <c r="CJ167" s="186"/>
      <c r="CN167" s="198">
        <v>-1440</v>
      </c>
      <c r="CO167" s="198"/>
      <c r="CQ167" s="188">
        <v>0</v>
      </c>
      <c r="CR167" s="188"/>
      <c r="CS167" s="188"/>
      <c r="CT167" s="188">
        <v>0</v>
      </c>
      <c r="CU167" s="188"/>
      <c r="CV167" s="188"/>
      <c r="CW167" s="188"/>
      <c r="CX167" s="188"/>
      <c r="CZ167" s="198">
        <v>-1440</v>
      </c>
      <c r="DA167" s="198"/>
      <c r="DB167" s="198"/>
      <c r="DC167" s="198"/>
      <c r="DE167" s="189">
        <v>40801</v>
      </c>
      <c r="DF167" s="189"/>
      <c r="DH167" s="190" t="s">
        <v>782</v>
      </c>
      <c r="DI167" s="190"/>
      <c r="DJ167" s="190"/>
      <c r="DK167" s="190"/>
      <c r="DQ167" s="186" t="s">
        <v>783</v>
      </c>
      <c r="DR167" s="186"/>
      <c r="DS167" s="186"/>
      <c r="DT167" s="186"/>
      <c r="DX167" s="198">
        <v>-11149.96</v>
      </c>
      <c r="DY167" s="198"/>
      <c r="EA167" s="188">
        <v>0</v>
      </c>
      <c r="EB167" s="188"/>
      <c r="EC167" s="188"/>
      <c r="ED167" s="188">
        <v>0</v>
      </c>
      <c r="EE167" s="188"/>
      <c r="EF167" s="188"/>
      <c r="EG167" s="188"/>
      <c r="EH167" s="188"/>
      <c r="EJ167" s="198">
        <v>-11149.96</v>
      </c>
      <c r="EK167" s="198"/>
      <c r="EL167" s="198"/>
      <c r="EM167" s="198"/>
      <c r="EO167" s="189">
        <v>2056</v>
      </c>
      <c r="EP167" s="189"/>
      <c r="ER167" s="190" t="s">
        <v>816</v>
      </c>
      <c r="ES167" s="190"/>
      <c r="ET167" s="190"/>
      <c r="EU167" s="190"/>
      <c r="FA167" s="186" t="s">
        <v>817</v>
      </c>
      <c r="FB167" s="186"/>
      <c r="FC167" s="186"/>
      <c r="FD167" s="186"/>
      <c r="FH167" s="198">
        <v>-846867.45</v>
      </c>
      <c r="FI167" s="198"/>
      <c r="FK167" s="188">
        <v>602059.36</v>
      </c>
      <c r="FL167" s="188"/>
      <c r="FM167" s="188"/>
      <c r="FN167" s="188">
        <v>280334.63</v>
      </c>
      <c r="FO167" s="188"/>
      <c r="FP167" s="188"/>
      <c r="FQ167" s="188"/>
      <c r="FR167" s="188"/>
      <c r="FT167" s="198">
        <v>-525142.72</v>
      </c>
      <c r="FU167" s="198"/>
      <c r="FV167" s="198"/>
      <c r="FW167" s="198"/>
      <c r="FY167" s="189">
        <v>2065</v>
      </c>
      <c r="FZ167" s="189"/>
      <c r="GB167" s="190" t="s">
        <v>828</v>
      </c>
      <c r="GC167" s="190"/>
      <c r="GD167" s="190"/>
      <c r="GE167" s="190"/>
      <c r="GK167" s="186" t="s">
        <v>829</v>
      </c>
      <c r="GL167" s="186"/>
      <c r="GM167" s="186"/>
      <c r="GN167" s="186"/>
      <c r="GR167" s="198">
        <v>-962755.02</v>
      </c>
      <c r="GS167" s="198"/>
      <c r="GU167" s="188">
        <v>1824341.22</v>
      </c>
      <c r="GV167" s="188"/>
      <c r="GW167" s="188"/>
      <c r="GX167" s="188">
        <v>987605.8</v>
      </c>
      <c r="GY167" s="188"/>
      <c r="GZ167" s="188"/>
      <c r="HA167" s="188"/>
      <c r="HB167" s="188"/>
      <c r="HD167" s="198">
        <v>-126019.6</v>
      </c>
      <c r="HE167" s="198"/>
      <c r="HF167" s="198"/>
      <c r="HG167" s="198"/>
      <c r="HI167" s="191">
        <v>2073</v>
      </c>
      <c r="HJ167" s="191"/>
      <c r="HL167" s="192" t="s">
        <v>843</v>
      </c>
      <c r="HM167" s="192"/>
      <c r="HN167" s="192"/>
      <c r="HO167" s="192"/>
      <c r="HT167" s="193" t="s">
        <v>844</v>
      </c>
      <c r="HU167" s="193"/>
      <c r="HV167" s="193"/>
      <c r="HW167" s="193"/>
      <c r="HX167" s="193"/>
      <c r="IB167" s="194">
        <v>-7389775.8399999999</v>
      </c>
      <c r="IC167" s="194"/>
      <c r="IE167" s="195">
        <v>199539.14</v>
      </c>
      <c r="IF167" s="195"/>
      <c r="IG167" s="195"/>
      <c r="IH167" s="195">
        <v>665806.59</v>
      </c>
      <c r="II167" s="195"/>
      <c r="IJ167" s="195"/>
      <c r="IK167" s="195"/>
      <c r="IL167" s="195"/>
      <c r="IN167" s="194">
        <v>-7856043.29</v>
      </c>
      <c r="IO167" s="194"/>
      <c r="IP167" s="194"/>
      <c r="IQ167" s="194"/>
    </row>
    <row r="168" spans="1:251" ht="10.15" hidden="1" customHeight="1">
      <c r="A168" s="189">
        <v>40740</v>
      </c>
      <c r="B168" s="189"/>
      <c r="D168" s="190" t="s">
        <v>802</v>
      </c>
      <c r="E168" s="190"/>
      <c r="F168" s="190"/>
      <c r="G168" s="190"/>
      <c r="M168" s="186" t="s">
        <v>803</v>
      </c>
      <c r="N168" s="186"/>
      <c r="O168" s="186"/>
      <c r="P168" s="186"/>
      <c r="T168" s="198">
        <v>0</v>
      </c>
      <c r="U168" s="198"/>
      <c r="W168" s="188">
        <v>0</v>
      </c>
      <c r="X168" s="188"/>
      <c r="Y168" s="188"/>
      <c r="Z168" s="188">
        <v>26110</v>
      </c>
      <c r="AA168" s="188"/>
      <c r="AB168" s="188"/>
      <c r="AC168" s="188"/>
      <c r="AD168" s="188"/>
      <c r="AF168" s="198">
        <v>-26110</v>
      </c>
      <c r="AG168" s="198"/>
      <c r="AH168" s="198"/>
      <c r="AI168" s="198"/>
      <c r="AK168" s="189">
        <v>40742</v>
      </c>
      <c r="AL168" s="189"/>
      <c r="AN168" s="190" t="s">
        <v>700</v>
      </c>
      <c r="AO168" s="190"/>
      <c r="AP168" s="190"/>
      <c r="AQ168" s="190"/>
      <c r="AW168" s="186" t="s">
        <v>701</v>
      </c>
      <c r="AX168" s="186"/>
      <c r="AY168" s="186"/>
      <c r="AZ168" s="186"/>
      <c r="BD168" s="198">
        <v>-356606.48</v>
      </c>
      <c r="BE168" s="198"/>
      <c r="BG168" s="188">
        <v>131940</v>
      </c>
      <c r="BH168" s="188"/>
      <c r="BI168" s="188"/>
      <c r="BJ168" s="188">
        <v>0</v>
      </c>
      <c r="BK168" s="188"/>
      <c r="BL168" s="188"/>
      <c r="BM168" s="188"/>
      <c r="BN168" s="188"/>
      <c r="BP168" s="198">
        <v>-224666.48</v>
      </c>
      <c r="BQ168" s="198"/>
      <c r="BR168" s="198"/>
      <c r="BS168" s="198"/>
      <c r="BU168" s="189">
        <v>40757</v>
      </c>
      <c r="BV168" s="189"/>
      <c r="BX168" s="190" t="s">
        <v>708</v>
      </c>
      <c r="BY168" s="190"/>
      <c r="BZ168" s="190"/>
      <c r="CA168" s="190"/>
      <c r="CG168" s="186" t="s">
        <v>709</v>
      </c>
      <c r="CH168" s="186"/>
      <c r="CI168" s="186"/>
      <c r="CJ168" s="186"/>
      <c r="CN168" s="198">
        <v>-1307.4000000000001</v>
      </c>
      <c r="CO168" s="198"/>
      <c r="CQ168" s="188">
        <v>0</v>
      </c>
      <c r="CR168" s="188"/>
      <c r="CS168" s="188"/>
      <c r="CT168" s="188">
        <v>0</v>
      </c>
      <c r="CU168" s="188"/>
      <c r="CV168" s="188"/>
      <c r="CW168" s="188"/>
      <c r="CX168" s="188"/>
      <c r="CZ168" s="198">
        <v>-1307.4000000000001</v>
      </c>
      <c r="DA168" s="198"/>
      <c r="DB168" s="198"/>
      <c r="DC168" s="198"/>
      <c r="DE168" s="189">
        <v>40804</v>
      </c>
      <c r="DF168" s="189"/>
      <c r="DH168" s="190" t="s">
        <v>786</v>
      </c>
      <c r="DI168" s="190"/>
      <c r="DJ168" s="190"/>
      <c r="DK168" s="190"/>
      <c r="DQ168" s="186" t="s">
        <v>787</v>
      </c>
      <c r="DR168" s="186"/>
      <c r="DS168" s="186"/>
      <c r="DT168" s="186"/>
      <c r="DX168" s="198">
        <v>-1334.9</v>
      </c>
      <c r="DY168" s="198"/>
      <c r="EA168" s="188">
        <v>0</v>
      </c>
      <c r="EB168" s="188"/>
      <c r="EC168" s="188"/>
      <c r="ED168" s="188">
        <v>0</v>
      </c>
      <c r="EE168" s="188"/>
      <c r="EF168" s="188"/>
      <c r="EG168" s="188"/>
      <c r="EH168" s="188"/>
      <c r="EJ168" s="198">
        <v>-1334.9</v>
      </c>
      <c r="EK168" s="198"/>
      <c r="EL168" s="198"/>
      <c r="EM168" s="198"/>
      <c r="EO168" s="189">
        <v>2057</v>
      </c>
      <c r="EP168" s="189"/>
      <c r="ER168" s="190" t="s">
        <v>818</v>
      </c>
      <c r="ES168" s="190"/>
      <c r="ET168" s="190"/>
      <c r="EU168" s="190"/>
      <c r="FA168" s="186" t="s">
        <v>819</v>
      </c>
      <c r="FB168" s="186"/>
      <c r="FC168" s="186"/>
      <c r="FD168" s="186"/>
      <c r="FH168" s="198">
        <v>-147885.17000000001</v>
      </c>
      <c r="FI168" s="198"/>
      <c r="FK168" s="188">
        <v>147885.17000000001</v>
      </c>
      <c r="FL168" s="188"/>
      <c r="FM168" s="188"/>
      <c r="FN168" s="188">
        <v>40690.04</v>
      </c>
      <c r="FO168" s="188"/>
      <c r="FP168" s="188"/>
      <c r="FQ168" s="188"/>
      <c r="FR168" s="188"/>
      <c r="FT168" s="198">
        <v>-40690.04</v>
      </c>
      <c r="FU168" s="198"/>
      <c r="FV168" s="198"/>
      <c r="FW168" s="198"/>
      <c r="FY168" s="189">
        <v>2068</v>
      </c>
      <c r="FZ168" s="189"/>
      <c r="GB168" s="190" t="s">
        <v>830</v>
      </c>
      <c r="GC168" s="190"/>
      <c r="GD168" s="190"/>
      <c r="GE168" s="190"/>
      <c r="GK168" s="186" t="s">
        <v>831</v>
      </c>
      <c r="GL168" s="186"/>
      <c r="GM168" s="186"/>
      <c r="GN168" s="186"/>
      <c r="GR168" s="198">
        <v>-35275.64</v>
      </c>
      <c r="GS168" s="198"/>
      <c r="GU168" s="188">
        <v>64817.14</v>
      </c>
      <c r="GV168" s="188"/>
      <c r="GW168" s="188"/>
      <c r="GX168" s="188">
        <v>56246.29</v>
      </c>
      <c r="GY168" s="188"/>
      <c r="GZ168" s="188"/>
      <c r="HA168" s="188"/>
      <c r="HB168" s="188"/>
      <c r="HD168" s="198">
        <v>-26704.79</v>
      </c>
      <c r="HE168" s="198"/>
      <c r="HF168" s="198"/>
      <c r="HG168" s="198"/>
      <c r="HI168" s="189">
        <v>2074</v>
      </c>
      <c r="HJ168" s="189"/>
      <c r="HL168" s="190" t="s">
        <v>845</v>
      </c>
      <c r="HM168" s="190"/>
      <c r="HN168" s="190"/>
      <c r="HO168" s="190"/>
      <c r="HU168" s="186" t="s">
        <v>846</v>
      </c>
      <c r="HV168" s="186"/>
      <c r="HW168" s="186"/>
      <c r="HX168" s="186"/>
      <c r="IB168" s="198">
        <v>-7083380.8099999996</v>
      </c>
      <c r="IC168" s="198"/>
      <c r="IE168" s="188">
        <v>18.34</v>
      </c>
      <c r="IF168" s="188"/>
      <c r="IG168" s="188"/>
      <c r="IH168" s="188">
        <v>535052.22</v>
      </c>
      <c r="II168" s="188"/>
      <c r="IJ168" s="188"/>
      <c r="IK168" s="188"/>
      <c r="IL168" s="188"/>
      <c r="IN168" s="198">
        <v>-7618414.6900000004</v>
      </c>
      <c r="IO168" s="198"/>
      <c r="IP168" s="198"/>
      <c r="IQ168" s="198"/>
    </row>
    <row r="169" spans="1:251" ht="10.15" hidden="1" customHeight="1">
      <c r="A169" s="189">
        <v>40741</v>
      </c>
      <c r="B169" s="189"/>
      <c r="D169" s="190" t="s">
        <v>689</v>
      </c>
      <c r="E169" s="190"/>
      <c r="F169" s="190"/>
      <c r="G169" s="190"/>
      <c r="M169" s="186" t="s">
        <v>690</v>
      </c>
      <c r="N169" s="186"/>
      <c r="O169" s="186"/>
      <c r="P169" s="186"/>
      <c r="T169" s="198">
        <v>0</v>
      </c>
      <c r="U169" s="198"/>
      <c r="W169" s="188">
        <v>319210.61</v>
      </c>
      <c r="X169" s="188"/>
      <c r="Y169" s="188"/>
      <c r="Z169" s="188">
        <v>320637.61</v>
      </c>
      <c r="AA169" s="188"/>
      <c r="AB169" s="188"/>
      <c r="AC169" s="188"/>
      <c r="AD169" s="188"/>
      <c r="AF169" s="198">
        <v>-1427</v>
      </c>
      <c r="AG169" s="198"/>
      <c r="AH169" s="198"/>
      <c r="AI169" s="198"/>
      <c r="AK169" s="189">
        <v>40743</v>
      </c>
      <c r="AL169" s="189"/>
      <c r="AN169" s="190" t="s">
        <v>726</v>
      </c>
      <c r="AO169" s="190"/>
      <c r="AP169" s="190"/>
      <c r="AQ169" s="190"/>
      <c r="AW169" s="186" t="s">
        <v>513</v>
      </c>
      <c r="AX169" s="186"/>
      <c r="AY169" s="186"/>
      <c r="AZ169" s="186"/>
      <c r="BD169" s="198">
        <v>-101299.8</v>
      </c>
      <c r="BE169" s="198"/>
      <c r="BG169" s="188">
        <v>0</v>
      </c>
      <c r="BH169" s="188"/>
      <c r="BI169" s="188"/>
      <c r="BJ169" s="188">
        <v>0</v>
      </c>
      <c r="BK169" s="188"/>
      <c r="BL169" s="188"/>
      <c r="BM169" s="188"/>
      <c r="BN169" s="188"/>
      <c r="BP169" s="198">
        <v>-101299.8</v>
      </c>
      <c r="BQ169" s="198"/>
      <c r="BR169" s="198"/>
      <c r="BS169" s="198"/>
      <c r="BU169" s="189">
        <v>40758</v>
      </c>
      <c r="BV169" s="189"/>
      <c r="BX169" s="190" t="s">
        <v>710</v>
      </c>
      <c r="BY169" s="190"/>
      <c r="BZ169" s="190"/>
      <c r="CA169" s="190"/>
      <c r="CG169" s="186" t="s">
        <v>711</v>
      </c>
      <c r="CH169" s="186"/>
      <c r="CI169" s="186"/>
      <c r="CJ169" s="186"/>
      <c r="CN169" s="198">
        <v>-1177.74</v>
      </c>
      <c r="CO169" s="198"/>
      <c r="CQ169" s="188">
        <v>0</v>
      </c>
      <c r="CR169" s="188"/>
      <c r="CS169" s="188"/>
      <c r="CT169" s="188">
        <v>0</v>
      </c>
      <c r="CU169" s="188"/>
      <c r="CV169" s="188"/>
      <c r="CW169" s="188"/>
      <c r="CX169" s="188"/>
      <c r="CZ169" s="198">
        <v>-1177.74</v>
      </c>
      <c r="DA169" s="198"/>
      <c r="DB169" s="198"/>
      <c r="DC169" s="198"/>
      <c r="DE169" s="189">
        <v>40805</v>
      </c>
      <c r="DF169" s="189"/>
      <c r="DH169" s="190" t="s">
        <v>847</v>
      </c>
      <c r="DI169" s="190"/>
      <c r="DJ169" s="190"/>
      <c r="DK169" s="190"/>
      <c r="DQ169" s="186" t="s">
        <v>848</v>
      </c>
      <c r="DR169" s="186"/>
      <c r="DS169" s="186"/>
      <c r="DT169" s="186"/>
      <c r="DX169" s="198">
        <v>-820</v>
      </c>
      <c r="DY169" s="198"/>
      <c r="EA169" s="188">
        <v>820</v>
      </c>
      <c r="EB169" s="188"/>
      <c r="EC169" s="188"/>
      <c r="ED169" s="188">
        <v>0</v>
      </c>
      <c r="EE169" s="188"/>
      <c r="EF169" s="188"/>
      <c r="EG169" s="188"/>
      <c r="EH169" s="188"/>
      <c r="EJ169" s="198">
        <v>0</v>
      </c>
      <c r="EK169" s="198"/>
      <c r="EL169" s="198"/>
      <c r="EM169" s="198"/>
      <c r="EO169" s="189">
        <v>2058</v>
      </c>
      <c r="EP169" s="189"/>
      <c r="ER169" s="190" t="s">
        <v>820</v>
      </c>
      <c r="ES169" s="190"/>
      <c r="ET169" s="190"/>
      <c r="EU169" s="190"/>
      <c r="FA169" s="186" t="s">
        <v>821</v>
      </c>
      <c r="FB169" s="186"/>
      <c r="FC169" s="186"/>
      <c r="FD169" s="186"/>
      <c r="FH169" s="198">
        <v>-133188.09</v>
      </c>
      <c r="FI169" s="198"/>
      <c r="FK169" s="188">
        <v>41607.99</v>
      </c>
      <c r="FL169" s="188"/>
      <c r="FM169" s="188"/>
      <c r="FN169" s="188">
        <v>36074.980000000003</v>
      </c>
      <c r="FO169" s="188"/>
      <c r="FP169" s="188"/>
      <c r="FQ169" s="188"/>
      <c r="FR169" s="188"/>
      <c r="FT169" s="198">
        <v>-127655.08</v>
      </c>
      <c r="FU169" s="198"/>
      <c r="FV169" s="198"/>
      <c r="FW169" s="198"/>
      <c r="FY169" s="189">
        <v>2070</v>
      </c>
      <c r="FZ169" s="189"/>
      <c r="GB169" s="190" t="s">
        <v>832</v>
      </c>
      <c r="GC169" s="190"/>
      <c r="GD169" s="190"/>
      <c r="GE169" s="190"/>
      <c r="GK169" s="186" t="s">
        <v>833</v>
      </c>
      <c r="GL169" s="186"/>
      <c r="GM169" s="186"/>
      <c r="GN169" s="186"/>
      <c r="GR169" s="198">
        <v>-68578.61</v>
      </c>
      <c r="GS169" s="198"/>
      <c r="GU169" s="188">
        <v>41567.75</v>
      </c>
      <c r="GV169" s="188"/>
      <c r="GW169" s="188"/>
      <c r="GX169" s="188">
        <v>60095.79</v>
      </c>
      <c r="GY169" s="188"/>
      <c r="GZ169" s="188"/>
      <c r="HA169" s="188"/>
      <c r="HB169" s="188"/>
      <c r="HD169" s="198">
        <v>-87106.65</v>
      </c>
      <c r="HE169" s="198"/>
      <c r="HF169" s="198"/>
      <c r="HG169" s="198"/>
      <c r="HI169" s="189">
        <v>2075</v>
      </c>
      <c r="HJ169" s="189"/>
      <c r="HL169" s="190" t="s">
        <v>849</v>
      </c>
      <c r="HM169" s="190"/>
      <c r="HN169" s="190"/>
      <c r="HO169" s="190"/>
      <c r="HU169" s="186" t="s">
        <v>850</v>
      </c>
      <c r="HV169" s="186"/>
      <c r="HW169" s="186"/>
      <c r="HX169" s="186"/>
      <c r="IB169" s="198">
        <v>-177278.87</v>
      </c>
      <c r="IC169" s="198"/>
      <c r="IE169" s="188">
        <v>177278.87</v>
      </c>
      <c r="IF169" s="188"/>
      <c r="IG169" s="188"/>
      <c r="IH169" s="188">
        <v>96788.07</v>
      </c>
      <c r="II169" s="188"/>
      <c r="IJ169" s="188"/>
      <c r="IK169" s="188"/>
      <c r="IL169" s="188"/>
      <c r="IN169" s="198">
        <v>-96788.07</v>
      </c>
      <c r="IO169" s="198"/>
      <c r="IP169" s="198"/>
      <c r="IQ169" s="198"/>
    </row>
    <row r="170" spans="1:251" ht="10.15" hidden="1" customHeight="1">
      <c r="A170" s="189">
        <v>40742</v>
      </c>
      <c r="B170" s="189"/>
      <c r="D170" s="190" t="s">
        <v>700</v>
      </c>
      <c r="E170" s="190"/>
      <c r="F170" s="190"/>
      <c r="G170" s="190"/>
      <c r="M170" s="186" t="s">
        <v>701</v>
      </c>
      <c r="N170" s="186"/>
      <c r="O170" s="186"/>
      <c r="P170" s="186"/>
      <c r="T170" s="198">
        <v>0</v>
      </c>
      <c r="U170" s="198"/>
      <c r="W170" s="188">
        <v>95231.69</v>
      </c>
      <c r="X170" s="188"/>
      <c r="Y170" s="188"/>
      <c r="Z170" s="188">
        <v>451838.17</v>
      </c>
      <c r="AA170" s="188"/>
      <c r="AB170" s="188"/>
      <c r="AC170" s="188"/>
      <c r="AD170" s="188"/>
      <c r="AF170" s="198">
        <v>-356606.48</v>
      </c>
      <c r="AG170" s="198"/>
      <c r="AH170" s="198"/>
      <c r="AI170" s="198"/>
      <c r="AK170" s="189">
        <v>40744</v>
      </c>
      <c r="AL170" s="189"/>
      <c r="AN170" s="190" t="s">
        <v>814</v>
      </c>
      <c r="AO170" s="190"/>
      <c r="AP170" s="190"/>
      <c r="AQ170" s="190"/>
      <c r="AW170" s="186" t="s">
        <v>815</v>
      </c>
      <c r="AX170" s="186"/>
      <c r="AY170" s="186"/>
      <c r="AZ170" s="186"/>
      <c r="BD170" s="198">
        <v>-2615.4</v>
      </c>
      <c r="BE170" s="198"/>
      <c r="BG170" s="188">
        <v>0</v>
      </c>
      <c r="BH170" s="188"/>
      <c r="BI170" s="188"/>
      <c r="BJ170" s="188">
        <v>0</v>
      </c>
      <c r="BK170" s="188"/>
      <c r="BL170" s="188"/>
      <c r="BM170" s="188"/>
      <c r="BN170" s="188"/>
      <c r="BP170" s="198">
        <v>-2615.4</v>
      </c>
      <c r="BQ170" s="198"/>
      <c r="BR170" s="198"/>
      <c r="BS170" s="198"/>
      <c r="BU170" s="189">
        <v>40761</v>
      </c>
      <c r="BV170" s="189"/>
      <c r="BX170" s="190" t="s">
        <v>714</v>
      </c>
      <c r="BY170" s="190"/>
      <c r="BZ170" s="190"/>
      <c r="CA170" s="190"/>
      <c r="CG170" s="186" t="s">
        <v>715</v>
      </c>
      <c r="CH170" s="186"/>
      <c r="CI170" s="186"/>
      <c r="CJ170" s="186"/>
      <c r="CN170" s="198">
        <v>-732517.74</v>
      </c>
      <c r="CO170" s="198"/>
      <c r="CQ170" s="188">
        <v>0</v>
      </c>
      <c r="CR170" s="188"/>
      <c r="CS170" s="188"/>
      <c r="CT170" s="188">
        <v>0</v>
      </c>
      <c r="CU170" s="188"/>
      <c r="CV170" s="188"/>
      <c r="CW170" s="188"/>
      <c r="CX170" s="188"/>
      <c r="CZ170" s="198">
        <v>-732517.74</v>
      </c>
      <c r="DA170" s="198"/>
      <c r="DB170" s="198"/>
      <c r="DC170" s="198"/>
      <c r="DE170" s="189">
        <v>40807</v>
      </c>
      <c r="DF170" s="189"/>
      <c r="DH170" s="190" t="s">
        <v>790</v>
      </c>
      <c r="DI170" s="190"/>
      <c r="DJ170" s="190"/>
      <c r="DK170" s="190"/>
      <c r="DQ170" s="186" t="s">
        <v>791</v>
      </c>
      <c r="DR170" s="186"/>
      <c r="DS170" s="186"/>
      <c r="DT170" s="186"/>
      <c r="DX170" s="198">
        <v>-5760</v>
      </c>
      <c r="DY170" s="198"/>
      <c r="EA170" s="188">
        <v>0</v>
      </c>
      <c r="EB170" s="188"/>
      <c r="EC170" s="188"/>
      <c r="ED170" s="188">
        <v>0</v>
      </c>
      <c r="EE170" s="188"/>
      <c r="EF170" s="188"/>
      <c r="EG170" s="188"/>
      <c r="EH170" s="188"/>
      <c r="EJ170" s="198">
        <v>-5760</v>
      </c>
      <c r="EK170" s="198"/>
      <c r="EL170" s="198"/>
      <c r="EM170" s="198"/>
      <c r="EO170" s="191">
        <v>2064</v>
      </c>
      <c r="EP170" s="191"/>
      <c r="ER170" s="192" t="s">
        <v>822</v>
      </c>
      <c r="ES170" s="192"/>
      <c r="ET170" s="192"/>
      <c r="EU170" s="192"/>
      <c r="EZ170" s="193" t="s">
        <v>823</v>
      </c>
      <c r="FA170" s="193"/>
      <c r="FB170" s="193"/>
      <c r="FC170" s="193"/>
      <c r="FD170" s="193"/>
      <c r="FH170" s="194">
        <v>-1211666.97</v>
      </c>
      <c r="FI170" s="194"/>
      <c r="FK170" s="195">
        <v>1317666.72</v>
      </c>
      <c r="FL170" s="195"/>
      <c r="FM170" s="195"/>
      <c r="FN170" s="195">
        <v>1176373.57</v>
      </c>
      <c r="FO170" s="195"/>
      <c r="FP170" s="195"/>
      <c r="FQ170" s="195"/>
      <c r="FR170" s="195"/>
      <c r="FT170" s="194">
        <v>-1070373.82</v>
      </c>
      <c r="FU170" s="194"/>
      <c r="FV170" s="194"/>
      <c r="FW170" s="194"/>
      <c r="FY170" s="189">
        <v>2071</v>
      </c>
      <c r="FZ170" s="189"/>
      <c r="GB170" s="190" t="s">
        <v>837</v>
      </c>
      <c r="GC170" s="190"/>
      <c r="GD170" s="190"/>
      <c r="GE170" s="190"/>
      <c r="GK170" s="186" t="s">
        <v>838</v>
      </c>
      <c r="GL170" s="186"/>
      <c r="GM170" s="186"/>
      <c r="GN170" s="186"/>
      <c r="GR170" s="198">
        <v>-325.55</v>
      </c>
      <c r="GS170" s="198"/>
      <c r="GU170" s="188">
        <v>325.55</v>
      </c>
      <c r="GV170" s="188"/>
      <c r="GW170" s="188"/>
      <c r="GX170" s="188">
        <v>917.93</v>
      </c>
      <c r="GY170" s="188"/>
      <c r="GZ170" s="188"/>
      <c r="HA170" s="188"/>
      <c r="HB170" s="188"/>
      <c r="HD170" s="198">
        <v>-917.93</v>
      </c>
      <c r="HE170" s="198"/>
      <c r="HF170" s="198"/>
      <c r="HG170" s="198"/>
      <c r="HI170" s="189">
        <v>2076</v>
      </c>
      <c r="HJ170" s="189"/>
      <c r="HL170" s="190" t="s">
        <v>851</v>
      </c>
      <c r="HM170" s="190"/>
      <c r="HN170" s="190"/>
      <c r="HO170" s="190"/>
      <c r="HU170" s="186" t="s">
        <v>852</v>
      </c>
      <c r="HV170" s="186"/>
      <c r="HW170" s="186"/>
      <c r="HX170" s="186"/>
      <c r="IB170" s="198">
        <v>-138457.44</v>
      </c>
      <c r="IC170" s="198"/>
      <c r="IE170" s="188">
        <v>0</v>
      </c>
      <c r="IF170" s="188"/>
      <c r="IG170" s="188"/>
      <c r="IH170" s="188">
        <v>15304.23</v>
      </c>
      <c r="II170" s="188"/>
      <c r="IJ170" s="188"/>
      <c r="IK170" s="188"/>
      <c r="IL170" s="188"/>
      <c r="IN170" s="198">
        <v>-153761.67000000001</v>
      </c>
      <c r="IO170" s="198"/>
      <c r="IP170" s="198"/>
      <c r="IQ170" s="198"/>
    </row>
    <row r="171" spans="1:251" ht="10.15" hidden="1" customHeight="1">
      <c r="A171" s="189">
        <v>40743</v>
      </c>
      <c r="B171" s="189"/>
      <c r="D171" s="190" t="s">
        <v>726</v>
      </c>
      <c r="E171" s="190"/>
      <c r="F171" s="190"/>
      <c r="G171" s="190"/>
      <c r="M171" s="186" t="s">
        <v>513</v>
      </c>
      <c r="N171" s="186"/>
      <c r="O171" s="186"/>
      <c r="P171" s="186"/>
      <c r="T171" s="198">
        <v>0</v>
      </c>
      <c r="U171" s="198"/>
      <c r="W171" s="188">
        <v>58338.12</v>
      </c>
      <c r="X171" s="188"/>
      <c r="Y171" s="188"/>
      <c r="Z171" s="188">
        <v>159637.92000000001</v>
      </c>
      <c r="AA171" s="188"/>
      <c r="AB171" s="188"/>
      <c r="AC171" s="188"/>
      <c r="AD171" s="188"/>
      <c r="AF171" s="198">
        <v>-101299.8</v>
      </c>
      <c r="AG171" s="198"/>
      <c r="AH171" s="198"/>
      <c r="AI171" s="198"/>
      <c r="AK171" s="189">
        <v>40745</v>
      </c>
      <c r="AL171" s="189"/>
      <c r="AN171" s="190" t="s">
        <v>853</v>
      </c>
      <c r="AO171" s="190"/>
      <c r="AP171" s="190"/>
      <c r="AQ171" s="190"/>
      <c r="AW171" s="186" t="s">
        <v>854</v>
      </c>
      <c r="AX171" s="186"/>
      <c r="AY171" s="186"/>
      <c r="AZ171" s="186"/>
      <c r="BD171" s="198">
        <v>-42565</v>
      </c>
      <c r="BE171" s="198"/>
      <c r="BG171" s="188">
        <v>42565</v>
      </c>
      <c r="BH171" s="188"/>
      <c r="BI171" s="188"/>
      <c r="BJ171" s="188">
        <v>0</v>
      </c>
      <c r="BK171" s="188"/>
      <c r="BL171" s="188"/>
      <c r="BM171" s="188"/>
      <c r="BN171" s="188"/>
      <c r="BP171" s="198">
        <v>0</v>
      </c>
      <c r="BQ171" s="198"/>
      <c r="BR171" s="198"/>
      <c r="BS171" s="198"/>
      <c r="BU171" s="189">
        <v>40763</v>
      </c>
      <c r="BV171" s="189"/>
      <c r="BX171" s="190" t="s">
        <v>758</v>
      </c>
      <c r="BY171" s="190"/>
      <c r="BZ171" s="190"/>
      <c r="CA171" s="190"/>
      <c r="CG171" s="186" t="s">
        <v>759</v>
      </c>
      <c r="CH171" s="186"/>
      <c r="CI171" s="186"/>
      <c r="CJ171" s="186"/>
      <c r="CN171" s="198">
        <v>-36631</v>
      </c>
      <c r="CO171" s="198"/>
      <c r="CQ171" s="188">
        <v>34489</v>
      </c>
      <c r="CR171" s="188"/>
      <c r="CS171" s="188"/>
      <c r="CT171" s="188">
        <v>0</v>
      </c>
      <c r="CU171" s="188"/>
      <c r="CV171" s="188"/>
      <c r="CW171" s="188"/>
      <c r="CX171" s="188"/>
      <c r="CZ171" s="198">
        <v>-2142</v>
      </c>
      <c r="DA171" s="198"/>
      <c r="DB171" s="198"/>
      <c r="DC171" s="198"/>
      <c r="DE171" s="189">
        <v>40808</v>
      </c>
      <c r="DF171" s="189"/>
      <c r="DH171" s="190" t="s">
        <v>794</v>
      </c>
      <c r="DI171" s="190"/>
      <c r="DJ171" s="190"/>
      <c r="DK171" s="190"/>
      <c r="DQ171" s="186" t="s">
        <v>795</v>
      </c>
      <c r="DR171" s="186"/>
      <c r="DS171" s="186"/>
      <c r="DT171" s="186"/>
      <c r="DX171" s="198">
        <v>-195.05</v>
      </c>
      <c r="DY171" s="198"/>
      <c r="EA171" s="188">
        <v>0</v>
      </c>
      <c r="EB171" s="188"/>
      <c r="EC171" s="188"/>
      <c r="ED171" s="188">
        <v>0</v>
      </c>
      <c r="EE171" s="188"/>
      <c r="EF171" s="188"/>
      <c r="EG171" s="188"/>
      <c r="EH171" s="188"/>
      <c r="EJ171" s="198">
        <v>-195.05</v>
      </c>
      <c r="EK171" s="198"/>
      <c r="EL171" s="198"/>
      <c r="EM171" s="198"/>
      <c r="EO171" s="189">
        <v>2065</v>
      </c>
      <c r="EP171" s="189"/>
      <c r="ER171" s="190" t="s">
        <v>828</v>
      </c>
      <c r="ES171" s="190"/>
      <c r="ET171" s="190"/>
      <c r="EU171" s="190"/>
      <c r="FA171" s="186" t="s">
        <v>829</v>
      </c>
      <c r="FB171" s="186"/>
      <c r="FC171" s="186"/>
      <c r="FD171" s="186"/>
      <c r="FH171" s="198">
        <v>-987400.61</v>
      </c>
      <c r="FI171" s="198"/>
      <c r="FK171" s="188">
        <v>981449.16</v>
      </c>
      <c r="FL171" s="188"/>
      <c r="FM171" s="188"/>
      <c r="FN171" s="188">
        <v>956803.57</v>
      </c>
      <c r="FO171" s="188"/>
      <c r="FP171" s="188"/>
      <c r="FQ171" s="188"/>
      <c r="FR171" s="188"/>
      <c r="FT171" s="198">
        <v>-962755.02</v>
      </c>
      <c r="FU171" s="198"/>
      <c r="FV171" s="198"/>
      <c r="FW171" s="198"/>
      <c r="FY171" s="189">
        <v>2072</v>
      </c>
      <c r="FZ171" s="189"/>
      <c r="GB171" s="190" t="s">
        <v>841</v>
      </c>
      <c r="GC171" s="190"/>
      <c r="GD171" s="190"/>
      <c r="GE171" s="190"/>
      <c r="GK171" s="186" t="s">
        <v>842</v>
      </c>
      <c r="GL171" s="186"/>
      <c r="GM171" s="186"/>
      <c r="GN171" s="186"/>
      <c r="GR171" s="198">
        <v>-3439</v>
      </c>
      <c r="GS171" s="198"/>
      <c r="GU171" s="188">
        <v>0</v>
      </c>
      <c r="GV171" s="188"/>
      <c r="GW171" s="188"/>
      <c r="GX171" s="188">
        <v>525</v>
      </c>
      <c r="GY171" s="188"/>
      <c r="GZ171" s="188"/>
      <c r="HA171" s="188"/>
      <c r="HB171" s="188"/>
      <c r="HD171" s="198">
        <v>-3964</v>
      </c>
      <c r="HE171" s="198"/>
      <c r="HF171" s="198"/>
      <c r="HG171" s="198"/>
      <c r="HI171" s="189">
        <v>40444</v>
      </c>
      <c r="HJ171" s="189"/>
      <c r="HL171" s="190" t="s">
        <v>855</v>
      </c>
      <c r="HM171" s="190"/>
      <c r="HN171" s="190"/>
      <c r="HO171" s="190"/>
      <c r="HU171" s="186" t="s">
        <v>856</v>
      </c>
      <c r="HV171" s="186"/>
      <c r="HW171" s="186"/>
      <c r="HX171" s="186"/>
      <c r="IB171" s="187">
        <v>9341.2800000000007</v>
      </c>
      <c r="IC171" s="187"/>
      <c r="IE171" s="188">
        <v>22241.93</v>
      </c>
      <c r="IF171" s="188"/>
      <c r="IG171" s="188"/>
      <c r="IH171" s="188">
        <v>18662.07</v>
      </c>
      <c r="II171" s="188"/>
      <c r="IJ171" s="188"/>
      <c r="IK171" s="188"/>
      <c r="IL171" s="188"/>
      <c r="IN171" s="187">
        <v>12921.14</v>
      </c>
      <c r="IO171" s="187"/>
      <c r="IP171" s="187"/>
      <c r="IQ171" s="187"/>
    </row>
    <row r="172" spans="1:251" ht="10.15" hidden="1" customHeight="1">
      <c r="A172" s="189">
        <v>40744</v>
      </c>
      <c r="B172" s="189"/>
      <c r="D172" s="190" t="s">
        <v>814</v>
      </c>
      <c r="E172" s="190"/>
      <c r="F172" s="190"/>
      <c r="G172" s="190"/>
      <c r="M172" s="186" t="s">
        <v>815</v>
      </c>
      <c r="N172" s="186"/>
      <c r="O172" s="186"/>
      <c r="P172" s="186"/>
      <c r="T172" s="198">
        <v>0</v>
      </c>
      <c r="U172" s="198"/>
      <c r="W172" s="188">
        <v>0</v>
      </c>
      <c r="X172" s="188"/>
      <c r="Y172" s="188"/>
      <c r="Z172" s="188">
        <v>2615.4</v>
      </c>
      <c r="AA172" s="188"/>
      <c r="AB172" s="188"/>
      <c r="AC172" s="188"/>
      <c r="AD172" s="188"/>
      <c r="AF172" s="198">
        <v>-2615.4</v>
      </c>
      <c r="AG172" s="198"/>
      <c r="AH172" s="198"/>
      <c r="AI172" s="198"/>
      <c r="AK172" s="189">
        <v>40746</v>
      </c>
      <c r="AL172" s="189"/>
      <c r="AN172" s="190" t="s">
        <v>692</v>
      </c>
      <c r="AO172" s="190"/>
      <c r="AP172" s="190"/>
      <c r="AQ172" s="190"/>
      <c r="AW172" s="186" t="s">
        <v>693</v>
      </c>
      <c r="AX172" s="186"/>
      <c r="AY172" s="186"/>
      <c r="AZ172" s="186"/>
      <c r="BD172" s="198">
        <v>-2996.7</v>
      </c>
      <c r="BE172" s="198"/>
      <c r="BG172" s="188">
        <v>0</v>
      </c>
      <c r="BH172" s="188"/>
      <c r="BI172" s="188"/>
      <c r="BJ172" s="188">
        <v>0</v>
      </c>
      <c r="BK172" s="188"/>
      <c r="BL172" s="188"/>
      <c r="BM172" s="188"/>
      <c r="BN172" s="188"/>
      <c r="BP172" s="198">
        <v>-2996.7</v>
      </c>
      <c r="BQ172" s="198"/>
      <c r="BR172" s="198"/>
      <c r="BS172" s="198"/>
      <c r="BU172" s="189">
        <v>40765</v>
      </c>
      <c r="BV172" s="189"/>
      <c r="BX172" s="190" t="s">
        <v>857</v>
      </c>
      <c r="BY172" s="190"/>
      <c r="BZ172" s="190"/>
      <c r="CA172" s="190"/>
      <c r="CG172" s="186" t="s">
        <v>858</v>
      </c>
      <c r="CH172" s="186"/>
      <c r="CI172" s="186"/>
      <c r="CJ172" s="186"/>
      <c r="CN172" s="198">
        <v>-110083.83</v>
      </c>
      <c r="CO172" s="198"/>
      <c r="CQ172" s="188">
        <v>110083.83</v>
      </c>
      <c r="CR172" s="188"/>
      <c r="CS172" s="188"/>
      <c r="CT172" s="188">
        <v>0</v>
      </c>
      <c r="CU172" s="188"/>
      <c r="CV172" s="188"/>
      <c r="CW172" s="188"/>
      <c r="CX172" s="188"/>
      <c r="CZ172" s="198">
        <v>0</v>
      </c>
      <c r="DA172" s="198"/>
      <c r="DB172" s="198"/>
      <c r="DC172" s="198"/>
      <c r="DE172" s="189">
        <v>40811</v>
      </c>
      <c r="DF172" s="189"/>
      <c r="DH172" s="190" t="s">
        <v>859</v>
      </c>
      <c r="DI172" s="190"/>
      <c r="DJ172" s="190"/>
      <c r="DK172" s="190"/>
      <c r="DQ172" s="186" t="s">
        <v>483</v>
      </c>
      <c r="DR172" s="186"/>
      <c r="DS172" s="186"/>
      <c r="DT172" s="186"/>
      <c r="DX172" s="198">
        <v>-23227.86</v>
      </c>
      <c r="DY172" s="198"/>
      <c r="EA172" s="188">
        <v>23227.86</v>
      </c>
      <c r="EB172" s="188"/>
      <c r="EC172" s="188"/>
      <c r="ED172" s="188">
        <v>0</v>
      </c>
      <c r="EE172" s="188"/>
      <c r="EF172" s="188"/>
      <c r="EG172" s="188"/>
      <c r="EH172" s="188"/>
      <c r="EJ172" s="198">
        <v>0</v>
      </c>
      <c r="EK172" s="198"/>
      <c r="EL172" s="198"/>
      <c r="EM172" s="198"/>
      <c r="EO172" s="189">
        <v>2068</v>
      </c>
      <c r="EP172" s="189"/>
      <c r="ER172" s="190" t="s">
        <v>830</v>
      </c>
      <c r="ES172" s="190"/>
      <c r="ET172" s="190"/>
      <c r="EU172" s="190"/>
      <c r="FA172" s="186" t="s">
        <v>831</v>
      </c>
      <c r="FB172" s="186"/>
      <c r="FC172" s="186"/>
      <c r="FD172" s="186"/>
      <c r="FH172" s="198">
        <v>-82654.039999999994</v>
      </c>
      <c r="FI172" s="198"/>
      <c r="FK172" s="188">
        <v>192632.17</v>
      </c>
      <c r="FL172" s="188"/>
      <c r="FM172" s="188"/>
      <c r="FN172" s="188">
        <v>145253.76999999999</v>
      </c>
      <c r="FO172" s="188"/>
      <c r="FP172" s="188"/>
      <c r="FQ172" s="188"/>
      <c r="FR172" s="188"/>
      <c r="FT172" s="198">
        <v>-35275.64</v>
      </c>
      <c r="FU172" s="198"/>
      <c r="FV172" s="198"/>
      <c r="FW172" s="198"/>
      <c r="FY172" s="191">
        <v>2073</v>
      </c>
      <c r="FZ172" s="191"/>
      <c r="GB172" s="192" t="s">
        <v>843</v>
      </c>
      <c r="GC172" s="192"/>
      <c r="GD172" s="192"/>
      <c r="GE172" s="192"/>
      <c r="GJ172" s="193" t="s">
        <v>844</v>
      </c>
      <c r="GK172" s="193"/>
      <c r="GL172" s="193"/>
      <c r="GM172" s="193"/>
      <c r="GN172" s="193"/>
      <c r="GR172" s="194">
        <v>-6933528.3399999999</v>
      </c>
      <c r="GS172" s="194"/>
      <c r="GU172" s="195">
        <v>185963.6</v>
      </c>
      <c r="GV172" s="195"/>
      <c r="GW172" s="195"/>
      <c r="GX172" s="195">
        <v>642211.1</v>
      </c>
      <c r="GY172" s="195"/>
      <c r="GZ172" s="195"/>
      <c r="HA172" s="195"/>
      <c r="HB172" s="195"/>
      <c r="HD172" s="194">
        <v>-7389775.8399999999</v>
      </c>
      <c r="HE172" s="194"/>
      <c r="HF172" s="194"/>
      <c r="HG172" s="194"/>
      <c r="HI172" s="191">
        <v>2077</v>
      </c>
      <c r="HJ172" s="191"/>
      <c r="HL172" s="192" t="s">
        <v>860</v>
      </c>
      <c r="HM172" s="192"/>
      <c r="HN172" s="192"/>
      <c r="HO172" s="192"/>
      <c r="HT172" s="193" t="s">
        <v>861</v>
      </c>
      <c r="HU172" s="193"/>
      <c r="HV172" s="193"/>
      <c r="HW172" s="193"/>
      <c r="HX172" s="193"/>
      <c r="IB172" s="194">
        <v>-142838.64000000001</v>
      </c>
      <c r="IC172" s="194"/>
      <c r="IE172" s="195">
        <v>0</v>
      </c>
      <c r="IF172" s="195"/>
      <c r="IG172" s="195"/>
      <c r="IH172" s="195">
        <v>0</v>
      </c>
      <c r="II172" s="195"/>
      <c r="IJ172" s="195"/>
      <c r="IK172" s="195"/>
      <c r="IL172" s="195"/>
      <c r="IN172" s="194">
        <v>-142838.64000000001</v>
      </c>
      <c r="IO172" s="194"/>
      <c r="IP172" s="194"/>
      <c r="IQ172" s="194"/>
    </row>
    <row r="173" spans="1:251" ht="10.15" hidden="1" customHeight="1">
      <c r="A173" s="189">
        <v>40745</v>
      </c>
      <c r="B173" s="189"/>
      <c r="D173" s="190" t="s">
        <v>853</v>
      </c>
      <c r="E173" s="190"/>
      <c r="F173" s="190"/>
      <c r="G173" s="190"/>
      <c r="M173" s="186" t="s">
        <v>854</v>
      </c>
      <c r="N173" s="186"/>
      <c r="O173" s="186"/>
      <c r="P173" s="186"/>
      <c r="T173" s="198">
        <v>0</v>
      </c>
      <c r="U173" s="198"/>
      <c r="W173" s="188">
        <v>0</v>
      </c>
      <c r="X173" s="188"/>
      <c r="Y173" s="188"/>
      <c r="Z173" s="188">
        <v>42565</v>
      </c>
      <c r="AA173" s="188"/>
      <c r="AB173" s="188"/>
      <c r="AC173" s="188"/>
      <c r="AD173" s="188"/>
      <c r="AF173" s="198">
        <v>-42565</v>
      </c>
      <c r="AG173" s="198"/>
      <c r="AH173" s="198"/>
      <c r="AI173" s="198"/>
      <c r="AK173" s="189">
        <v>40748</v>
      </c>
      <c r="AL173" s="189"/>
      <c r="AN173" s="190" t="s">
        <v>716</v>
      </c>
      <c r="AO173" s="190"/>
      <c r="AP173" s="190"/>
      <c r="AQ173" s="190"/>
      <c r="AW173" s="186" t="s">
        <v>717</v>
      </c>
      <c r="AX173" s="186"/>
      <c r="AY173" s="186"/>
      <c r="AZ173" s="186"/>
      <c r="BD173" s="198">
        <v>-980</v>
      </c>
      <c r="BE173" s="198"/>
      <c r="BG173" s="188">
        <v>0</v>
      </c>
      <c r="BH173" s="188"/>
      <c r="BI173" s="188"/>
      <c r="BJ173" s="188">
        <v>0</v>
      </c>
      <c r="BK173" s="188"/>
      <c r="BL173" s="188"/>
      <c r="BM173" s="188"/>
      <c r="BN173" s="188"/>
      <c r="BP173" s="198">
        <v>-980</v>
      </c>
      <c r="BQ173" s="198"/>
      <c r="BR173" s="198"/>
      <c r="BS173" s="198"/>
      <c r="BU173" s="189">
        <v>40767</v>
      </c>
      <c r="BV173" s="189"/>
      <c r="BX173" s="190" t="s">
        <v>718</v>
      </c>
      <c r="BY173" s="190"/>
      <c r="BZ173" s="190"/>
      <c r="CA173" s="190"/>
      <c r="CG173" s="186" t="s">
        <v>719</v>
      </c>
      <c r="CH173" s="186"/>
      <c r="CI173" s="186"/>
      <c r="CJ173" s="186"/>
      <c r="CN173" s="198">
        <v>-8618</v>
      </c>
      <c r="CO173" s="198"/>
      <c r="CQ173" s="188">
        <v>0</v>
      </c>
      <c r="CR173" s="188"/>
      <c r="CS173" s="188"/>
      <c r="CT173" s="188">
        <v>0</v>
      </c>
      <c r="CU173" s="188"/>
      <c r="CV173" s="188"/>
      <c r="CW173" s="188"/>
      <c r="CX173" s="188"/>
      <c r="CZ173" s="198">
        <v>-8618</v>
      </c>
      <c r="DA173" s="198"/>
      <c r="DB173" s="198"/>
      <c r="DC173" s="198"/>
      <c r="DE173" s="189">
        <v>40812</v>
      </c>
      <c r="DF173" s="189"/>
      <c r="DH173" s="190" t="s">
        <v>800</v>
      </c>
      <c r="DI173" s="190"/>
      <c r="DJ173" s="190"/>
      <c r="DK173" s="190"/>
      <c r="DQ173" s="186" t="s">
        <v>801</v>
      </c>
      <c r="DR173" s="186"/>
      <c r="DS173" s="186"/>
      <c r="DT173" s="186"/>
      <c r="DX173" s="198">
        <v>-32500</v>
      </c>
      <c r="DY173" s="198"/>
      <c r="EA173" s="188">
        <v>0</v>
      </c>
      <c r="EB173" s="188"/>
      <c r="EC173" s="188"/>
      <c r="ED173" s="188">
        <v>0</v>
      </c>
      <c r="EE173" s="188"/>
      <c r="EF173" s="188"/>
      <c r="EG173" s="188"/>
      <c r="EH173" s="188"/>
      <c r="EJ173" s="198">
        <v>-32500</v>
      </c>
      <c r="EK173" s="198"/>
      <c r="EL173" s="198"/>
      <c r="EM173" s="198"/>
      <c r="EO173" s="189">
        <v>2070</v>
      </c>
      <c r="EP173" s="189"/>
      <c r="ER173" s="190" t="s">
        <v>832</v>
      </c>
      <c r="ES173" s="190"/>
      <c r="ET173" s="190"/>
      <c r="EU173" s="190"/>
      <c r="FA173" s="186" t="s">
        <v>833</v>
      </c>
      <c r="FB173" s="186"/>
      <c r="FC173" s="186"/>
      <c r="FD173" s="186"/>
      <c r="FH173" s="198">
        <v>-138332.45000000001</v>
      </c>
      <c r="FI173" s="198"/>
      <c r="FK173" s="188">
        <v>143202.51999999999</v>
      </c>
      <c r="FL173" s="188"/>
      <c r="FM173" s="188"/>
      <c r="FN173" s="188">
        <v>73448.679999999993</v>
      </c>
      <c r="FO173" s="188"/>
      <c r="FP173" s="188"/>
      <c r="FQ173" s="188"/>
      <c r="FR173" s="188"/>
      <c r="FT173" s="198">
        <v>-68578.61</v>
      </c>
      <c r="FU173" s="198"/>
      <c r="FV173" s="198"/>
      <c r="FW173" s="198"/>
      <c r="FY173" s="189">
        <v>2074</v>
      </c>
      <c r="FZ173" s="189"/>
      <c r="GB173" s="190" t="s">
        <v>845</v>
      </c>
      <c r="GC173" s="190"/>
      <c r="GD173" s="190"/>
      <c r="GE173" s="190"/>
      <c r="GK173" s="186" t="s">
        <v>846</v>
      </c>
      <c r="GL173" s="186"/>
      <c r="GM173" s="186"/>
      <c r="GN173" s="186"/>
      <c r="GR173" s="198">
        <v>-6553937.5899999999</v>
      </c>
      <c r="GS173" s="198"/>
      <c r="GU173" s="188">
        <v>281.77999999999997</v>
      </c>
      <c r="GV173" s="188"/>
      <c r="GW173" s="188"/>
      <c r="GX173" s="188">
        <v>529725</v>
      </c>
      <c r="GY173" s="188"/>
      <c r="GZ173" s="188"/>
      <c r="HA173" s="188"/>
      <c r="HB173" s="188"/>
      <c r="HD173" s="198">
        <v>-7083380.8099999996</v>
      </c>
      <c r="HE173" s="198"/>
      <c r="HF173" s="198"/>
      <c r="HG173" s="198"/>
      <c r="HI173" s="189">
        <v>2078</v>
      </c>
      <c r="HJ173" s="189"/>
      <c r="HL173" s="190" t="s">
        <v>862</v>
      </c>
      <c r="HM173" s="190"/>
      <c r="HN173" s="190"/>
      <c r="HO173" s="190"/>
      <c r="HU173" s="186" t="s">
        <v>863</v>
      </c>
      <c r="HV173" s="186"/>
      <c r="HW173" s="186"/>
      <c r="HX173" s="186"/>
      <c r="IB173" s="198">
        <v>-142838.64000000001</v>
      </c>
      <c r="IC173" s="198"/>
      <c r="IE173" s="188">
        <v>0</v>
      </c>
      <c r="IF173" s="188"/>
      <c r="IG173" s="188"/>
      <c r="IH173" s="188">
        <v>0</v>
      </c>
      <c r="II173" s="188"/>
      <c r="IJ173" s="188"/>
      <c r="IK173" s="188"/>
      <c r="IL173" s="188"/>
      <c r="IN173" s="198">
        <v>-142838.64000000001</v>
      </c>
      <c r="IO173" s="198"/>
      <c r="IP173" s="198"/>
      <c r="IQ173" s="198"/>
    </row>
    <row r="174" spans="1:251" ht="10.15" hidden="1" customHeight="1">
      <c r="A174" s="189">
        <v>40746</v>
      </c>
      <c r="B174" s="189"/>
      <c r="D174" s="190" t="s">
        <v>692</v>
      </c>
      <c r="E174" s="190"/>
      <c r="F174" s="190"/>
      <c r="G174" s="190"/>
      <c r="M174" s="186" t="s">
        <v>693</v>
      </c>
      <c r="N174" s="186"/>
      <c r="O174" s="186"/>
      <c r="P174" s="186"/>
      <c r="T174" s="198">
        <v>0</v>
      </c>
      <c r="U174" s="198"/>
      <c r="W174" s="188">
        <v>0</v>
      </c>
      <c r="X174" s="188"/>
      <c r="Y174" s="188"/>
      <c r="Z174" s="188">
        <v>2996.7</v>
      </c>
      <c r="AA174" s="188"/>
      <c r="AB174" s="188"/>
      <c r="AC174" s="188"/>
      <c r="AD174" s="188"/>
      <c r="AF174" s="198">
        <v>-2996.7</v>
      </c>
      <c r="AG174" s="198"/>
      <c r="AH174" s="198"/>
      <c r="AI174" s="198"/>
      <c r="AK174" s="189">
        <v>40749</v>
      </c>
      <c r="AL174" s="189"/>
      <c r="AN174" s="190" t="s">
        <v>696</v>
      </c>
      <c r="AO174" s="190"/>
      <c r="AP174" s="190"/>
      <c r="AQ174" s="190"/>
      <c r="AW174" s="186" t="s">
        <v>697</v>
      </c>
      <c r="AX174" s="186"/>
      <c r="AY174" s="186"/>
      <c r="AZ174" s="186"/>
      <c r="BD174" s="198">
        <v>-5190.13</v>
      </c>
      <c r="BE174" s="198"/>
      <c r="BG174" s="188">
        <v>2150.21</v>
      </c>
      <c r="BH174" s="188"/>
      <c r="BI174" s="188"/>
      <c r="BJ174" s="188">
        <v>0</v>
      </c>
      <c r="BK174" s="188"/>
      <c r="BL174" s="188"/>
      <c r="BM174" s="188"/>
      <c r="BN174" s="188"/>
      <c r="BP174" s="198">
        <v>-3039.92</v>
      </c>
      <c r="BQ174" s="198"/>
      <c r="BR174" s="198"/>
      <c r="BS174" s="198"/>
      <c r="BU174" s="189">
        <v>40768</v>
      </c>
      <c r="BV174" s="189"/>
      <c r="BX174" s="190" t="s">
        <v>768</v>
      </c>
      <c r="BY174" s="190"/>
      <c r="BZ174" s="190"/>
      <c r="CA174" s="190"/>
      <c r="CG174" s="186" t="s">
        <v>769</v>
      </c>
      <c r="CH174" s="186"/>
      <c r="CI174" s="186"/>
      <c r="CJ174" s="186"/>
      <c r="CN174" s="198">
        <v>-42500</v>
      </c>
      <c r="CO174" s="198"/>
      <c r="CQ174" s="188">
        <v>0</v>
      </c>
      <c r="CR174" s="188"/>
      <c r="CS174" s="188"/>
      <c r="CT174" s="188">
        <v>0</v>
      </c>
      <c r="CU174" s="188"/>
      <c r="CV174" s="188"/>
      <c r="CW174" s="188"/>
      <c r="CX174" s="188"/>
      <c r="CZ174" s="198">
        <v>-42500</v>
      </c>
      <c r="DA174" s="198"/>
      <c r="DB174" s="198"/>
      <c r="DC174" s="198"/>
      <c r="DE174" s="189">
        <v>40813</v>
      </c>
      <c r="DF174" s="189"/>
      <c r="DH174" s="190" t="s">
        <v>804</v>
      </c>
      <c r="DI174" s="190"/>
      <c r="DJ174" s="190"/>
      <c r="DK174" s="190"/>
      <c r="DQ174" s="186" t="s">
        <v>805</v>
      </c>
      <c r="DR174" s="186"/>
      <c r="DS174" s="186"/>
      <c r="DT174" s="186"/>
      <c r="DX174" s="198">
        <v>-116000</v>
      </c>
      <c r="DY174" s="198"/>
      <c r="EA174" s="188">
        <v>0</v>
      </c>
      <c r="EB174" s="188"/>
      <c r="EC174" s="188"/>
      <c r="ED174" s="188">
        <v>0</v>
      </c>
      <c r="EE174" s="188"/>
      <c r="EF174" s="188"/>
      <c r="EG174" s="188"/>
      <c r="EH174" s="188"/>
      <c r="EJ174" s="198">
        <v>-116000</v>
      </c>
      <c r="EK174" s="198"/>
      <c r="EL174" s="198"/>
      <c r="EM174" s="198"/>
      <c r="EO174" s="189">
        <v>2071</v>
      </c>
      <c r="EP174" s="189"/>
      <c r="ER174" s="190" t="s">
        <v>837</v>
      </c>
      <c r="ES174" s="190"/>
      <c r="ET174" s="190"/>
      <c r="EU174" s="190"/>
      <c r="FA174" s="186" t="s">
        <v>838</v>
      </c>
      <c r="FB174" s="186"/>
      <c r="FC174" s="186"/>
      <c r="FD174" s="186"/>
      <c r="FH174" s="198">
        <v>-382.87</v>
      </c>
      <c r="FI174" s="198"/>
      <c r="FK174" s="188">
        <v>382.87</v>
      </c>
      <c r="FL174" s="188"/>
      <c r="FM174" s="188"/>
      <c r="FN174" s="188">
        <v>325.55</v>
      </c>
      <c r="FO174" s="188"/>
      <c r="FP174" s="188"/>
      <c r="FQ174" s="188"/>
      <c r="FR174" s="188"/>
      <c r="FT174" s="198">
        <v>-325.55</v>
      </c>
      <c r="FU174" s="198"/>
      <c r="FV174" s="198"/>
      <c r="FW174" s="198"/>
      <c r="FY174" s="189">
        <v>2075</v>
      </c>
      <c r="FZ174" s="189"/>
      <c r="GB174" s="190" t="s">
        <v>849</v>
      </c>
      <c r="GC174" s="190"/>
      <c r="GD174" s="190"/>
      <c r="GE174" s="190"/>
      <c r="GK174" s="186" t="s">
        <v>850</v>
      </c>
      <c r="GL174" s="186"/>
      <c r="GM174" s="186"/>
      <c r="GN174" s="186"/>
      <c r="GR174" s="198">
        <v>-265888.46000000002</v>
      </c>
      <c r="GS174" s="198"/>
      <c r="GU174" s="188">
        <v>182147.15</v>
      </c>
      <c r="GV174" s="188"/>
      <c r="GW174" s="188"/>
      <c r="GX174" s="188">
        <v>93537.56</v>
      </c>
      <c r="GY174" s="188"/>
      <c r="GZ174" s="188"/>
      <c r="HA174" s="188"/>
      <c r="HB174" s="188"/>
      <c r="HD174" s="198">
        <v>-177278.87</v>
      </c>
      <c r="HE174" s="198"/>
      <c r="HF174" s="198"/>
      <c r="HG174" s="198"/>
      <c r="HI174" s="191">
        <v>2085</v>
      </c>
      <c r="HJ174" s="191"/>
      <c r="HL174" s="192" t="s">
        <v>864</v>
      </c>
      <c r="HM174" s="192"/>
      <c r="HN174" s="192"/>
      <c r="HO174" s="192"/>
      <c r="HT174" s="193" t="s">
        <v>865</v>
      </c>
      <c r="HU174" s="193"/>
      <c r="HV174" s="193"/>
      <c r="HW174" s="193"/>
      <c r="HX174" s="193"/>
      <c r="IB174" s="194">
        <v>-13521597.75</v>
      </c>
      <c r="IC174" s="194"/>
      <c r="IE174" s="195">
        <v>37421.269999999997</v>
      </c>
      <c r="IF174" s="195"/>
      <c r="IG174" s="195"/>
      <c r="IH174" s="195">
        <v>937149.12</v>
      </c>
      <c r="II174" s="195"/>
      <c r="IJ174" s="195"/>
      <c r="IK174" s="195"/>
      <c r="IL174" s="195"/>
      <c r="IN174" s="194">
        <v>-14421325.6</v>
      </c>
      <c r="IO174" s="194"/>
      <c r="IP174" s="194"/>
      <c r="IQ174" s="194"/>
    </row>
    <row r="175" spans="1:251" ht="10.15" hidden="1" customHeight="1">
      <c r="A175" s="189">
        <v>40748</v>
      </c>
      <c r="B175" s="189"/>
      <c r="D175" s="190" t="s">
        <v>716</v>
      </c>
      <c r="E175" s="190"/>
      <c r="F175" s="190"/>
      <c r="G175" s="190"/>
      <c r="M175" s="186" t="s">
        <v>717</v>
      </c>
      <c r="N175" s="186"/>
      <c r="O175" s="186"/>
      <c r="P175" s="186"/>
      <c r="T175" s="198">
        <v>0</v>
      </c>
      <c r="U175" s="198"/>
      <c r="W175" s="188">
        <v>980</v>
      </c>
      <c r="X175" s="188"/>
      <c r="Y175" s="188"/>
      <c r="Z175" s="188">
        <v>1960</v>
      </c>
      <c r="AA175" s="188"/>
      <c r="AB175" s="188"/>
      <c r="AC175" s="188"/>
      <c r="AD175" s="188"/>
      <c r="AF175" s="198">
        <v>-980</v>
      </c>
      <c r="AG175" s="198"/>
      <c r="AH175" s="198"/>
      <c r="AI175" s="198"/>
      <c r="AK175" s="189">
        <v>40750</v>
      </c>
      <c r="AL175" s="189"/>
      <c r="AN175" s="190" t="s">
        <v>826</v>
      </c>
      <c r="AO175" s="190"/>
      <c r="AP175" s="190"/>
      <c r="AQ175" s="190"/>
      <c r="AW175" s="186" t="s">
        <v>827</v>
      </c>
      <c r="AX175" s="186"/>
      <c r="AY175" s="186"/>
      <c r="AZ175" s="186"/>
      <c r="BD175" s="198">
        <v>-9820</v>
      </c>
      <c r="BE175" s="198"/>
      <c r="BG175" s="188">
        <v>0</v>
      </c>
      <c r="BH175" s="188"/>
      <c r="BI175" s="188"/>
      <c r="BJ175" s="188">
        <v>0</v>
      </c>
      <c r="BK175" s="188"/>
      <c r="BL175" s="188"/>
      <c r="BM175" s="188"/>
      <c r="BN175" s="188"/>
      <c r="BP175" s="198">
        <v>-9820</v>
      </c>
      <c r="BQ175" s="198"/>
      <c r="BR175" s="198"/>
      <c r="BS175" s="198"/>
      <c r="BU175" s="189">
        <v>40769</v>
      </c>
      <c r="BV175" s="189"/>
      <c r="BX175" s="190" t="s">
        <v>866</v>
      </c>
      <c r="BY175" s="190"/>
      <c r="BZ175" s="190"/>
      <c r="CA175" s="190"/>
      <c r="CG175" s="186" t="s">
        <v>867</v>
      </c>
      <c r="CH175" s="186"/>
      <c r="CI175" s="186"/>
      <c r="CJ175" s="186"/>
      <c r="CN175" s="198">
        <v>-4685.6899999999996</v>
      </c>
      <c r="CO175" s="198"/>
      <c r="CQ175" s="188">
        <v>4685.6899999999996</v>
      </c>
      <c r="CR175" s="188"/>
      <c r="CS175" s="188"/>
      <c r="CT175" s="188">
        <v>0</v>
      </c>
      <c r="CU175" s="188"/>
      <c r="CV175" s="188"/>
      <c r="CW175" s="188"/>
      <c r="CX175" s="188"/>
      <c r="CZ175" s="198">
        <v>0</v>
      </c>
      <c r="DA175" s="198"/>
      <c r="DB175" s="198"/>
      <c r="DC175" s="198"/>
      <c r="DE175" s="191">
        <v>2049</v>
      </c>
      <c r="DF175" s="191"/>
      <c r="DH175" s="192" t="s">
        <v>806</v>
      </c>
      <c r="DI175" s="192"/>
      <c r="DJ175" s="192"/>
      <c r="DK175" s="192"/>
      <c r="DP175" s="193" t="s">
        <v>807</v>
      </c>
      <c r="DQ175" s="193"/>
      <c r="DR175" s="193"/>
      <c r="DS175" s="193"/>
      <c r="DT175" s="193"/>
      <c r="DX175" s="194">
        <v>-7996114.8499999996</v>
      </c>
      <c r="DY175" s="194"/>
      <c r="EA175" s="195">
        <v>7998920.2300000004</v>
      </c>
      <c r="EB175" s="195"/>
      <c r="EC175" s="195"/>
      <c r="ED175" s="195">
        <v>5228171.45</v>
      </c>
      <c r="EE175" s="195"/>
      <c r="EF175" s="195"/>
      <c r="EG175" s="195"/>
      <c r="EH175" s="195"/>
      <c r="EJ175" s="194">
        <v>-5225366.07</v>
      </c>
      <c r="EK175" s="194"/>
      <c r="EL175" s="194"/>
      <c r="EM175" s="194"/>
      <c r="EO175" s="189">
        <v>2072</v>
      </c>
      <c r="EP175" s="189"/>
      <c r="ER175" s="190" t="s">
        <v>841</v>
      </c>
      <c r="ES175" s="190"/>
      <c r="ET175" s="190"/>
      <c r="EU175" s="190"/>
      <c r="FA175" s="186" t="s">
        <v>842</v>
      </c>
      <c r="FB175" s="186"/>
      <c r="FC175" s="186"/>
      <c r="FD175" s="186"/>
      <c r="FH175" s="198">
        <v>-2897</v>
      </c>
      <c r="FI175" s="198"/>
      <c r="FK175" s="188">
        <v>0</v>
      </c>
      <c r="FL175" s="188"/>
      <c r="FM175" s="188"/>
      <c r="FN175" s="188">
        <v>542</v>
      </c>
      <c r="FO175" s="188"/>
      <c r="FP175" s="188"/>
      <c r="FQ175" s="188"/>
      <c r="FR175" s="188"/>
      <c r="FT175" s="198">
        <v>-3439</v>
      </c>
      <c r="FU175" s="198"/>
      <c r="FV175" s="198"/>
      <c r="FW175" s="198"/>
      <c r="FY175" s="189">
        <v>2076</v>
      </c>
      <c r="FZ175" s="189"/>
      <c r="GB175" s="190" t="s">
        <v>851</v>
      </c>
      <c r="GC175" s="190"/>
      <c r="GD175" s="190"/>
      <c r="GE175" s="190"/>
      <c r="GK175" s="186" t="s">
        <v>852</v>
      </c>
      <c r="GL175" s="186"/>
      <c r="GM175" s="186"/>
      <c r="GN175" s="186"/>
      <c r="GR175" s="198">
        <v>-123941.21</v>
      </c>
      <c r="GS175" s="198"/>
      <c r="GU175" s="188">
        <v>0</v>
      </c>
      <c r="GV175" s="188"/>
      <c r="GW175" s="188"/>
      <c r="GX175" s="188">
        <v>14516.23</v>
      </c>
      <c r="GY175" s="188"/>
      <c r="GZ175" s="188"/>
      <c r="HA175" s="188"/>
      <c r="HB175" s="188"/>
      <c r="HD175" s="198">
        <v>-138457.44</v>
      </c>
      <c r="HE175" s="198"/>
      <c r="HF175" s="198"/>
      <c r="HG175" s="198"/>
      <c r="HI175" s="189">
        <v>2086</v>
      </c>
      <c r="HJ175" s="189"/>
      <c r="HL175" s="190" t="s">
        <v>868</v>
      </c>
      <c r="HM175" s="190"/>
      <c r="HN175" s="190"/>
      <c r="HO175" s="190"/>
      <c r="HU175" s="186" t="s">
        <v>869</v>
      </c>
      <c r="HV175" s="186"/>
      <c r="HW175" s="186"/>
      <c r="HX175" s="186"/>
      <c r="IB175" s="198">
        <v>-541072.96</v>
      </c>
      <c r="IC175" s="198"/>
      <c r="IE175" s="188">
        <v>0</v>
      </c>
      <c r="IF175" s="188"/>
      <c r="IG175" s="188"/>
      <c r="IH175" s="188">
        <v>52604.67</v>
      </c>
      <c r="II175" s="188"/>
      <c r="IJ175" s="188"/>
      <c r="IK175" s="188"/>
      <c r="IL175" s="188"/>
      <c r="IN175" s="198">
        <v>-593677.63</v>
      </c>
      <c r="IO175" s="198"/>
      <c r="IP175" s="198"/>
      <c r="IQ175" s="198"/>
    </row>
    <row r="176" spans="1:251" ht="10.15" hidden="1" customHeight="1">
      <c r="A176" s="189">
        <v>40749</v>
      </c>
      <c r="B176" s="189"/>
      <c r="D176" s="190" t="s">
        <v>696</v>
      </c>
      <c r="E176" s="190"/>
      <c r="F176" s="190"/>
      <c r="G176" s="190"/>
      <c r="M176" s="186" t="s">
        <v>697</v>
      </c>
      <c r="N176" s="186"/>
      <c r="O176" s="186"/>
      <c r="P176" s="186"/>
      <c r="T176" s="198">
        <v>0</v>
      </c>
      <c r="U176" s="198"/>
      <c r="W176" s="188">
        <v>0</v>
      </c>
      <c r="X176" s="188"/>
      <c r="Y176" s="188"/>
      <c r="Z176" s="188">
        <v>5190.13</v>
      </c>
      <c r="AA176" s="188"/>
      <c r="AB176" s="188"/>
      <c r="AC176" s="188"/>
      <c r="AD176" s="188"/>
      <c r="AF176" s="198">
        <v>-5190.13</v>
      </c>
      <c r="AG176" s="198"/>
      <c r="AH176" s="198"/>
      <c r="AI176" s="198"/>
      <c r="AK176" s="189">
        <v>40751</v>
      </c>
      <c r="AL176" s="189"/>
      <c r="AN176" s="190" t="s">
        <v>702</v>
      </c>
      <c r="AO176" s="190"/>
      <c r="AP176" s="190"/>
      <c r="AQ176" s="190"/>
      <c r="AW176" s="186" t="s">
        <v>703</v>
      </c>
      <c r="AX176" s="186"/>
      <c r="AY176" s="186"/>
      <c r="AZ176" s="186"/>
      <c r="BD176" s="198">
        <v>-24652</v>
      </c>
      <c r="BE176" s="198"/>
      <c r="BG176" s="188">
        <v>0</v>
      </c>
      <c r="BH176" s="188"/>
      <c r="BI176" s="188"/>
      <c r="BJ176" s="188">
        <v>0</v>
      </c>
      <c r="BK176" s="188"/>
      <c r="BL176" s="188"/>
      <c r="BM176" s="188"/>
      <c r="BN176" s="188"/>
      <c r="BP176" s="198">
        <v>-24652</v>
      </c>
      <c r="BQ176" s="198"/>
      <c r="BR176" s="198"/>
      <c r="BS176" s="198"/>
      <c r="BU176" s="189">
        <v>40770</v>
      </c>
      <c r="BV176" s="189"/>
      <c r="BX176" s="190" t="s">
        <v>720</v>
      </c>
      <c r="BY176" s="190"/>
      <c r="BZ176" s="190"/>
      <c r="CA176" s="190"/>
      <c r="CG176" s="186" t="s">
        <v>721</v>
      </c>
      <c r="CH176" s="186"/>
      <c r="CI176" s="186"/>
      <c r="CJ176" s="186"/>
      <c r="CN176" s="198">
        <v>-1347.5</v>
      </c>
      <c r="CO176" s="198"/>
      <c r="CQ176" s="188">
        <v>0</v>
      </c>
      <c r="CR176" s="188"/>
      <c r="CS176" s="188"/>
      <c r="CT176" s="188">
        <v>0</v>
      </c>
      <c r="CU176" s="188"/>
      <c r="CV176" s="188"/>
      <c r="CW176" s="188"/>
      <c r="CX176" s="188"/>
      <c r="CZ176" s="198">
        <v>-1347.5</v>
      </c>
      <c r="DA176" s="198"/>
      <c r="DB176" s="198"/>
      <c r="DC176" s="198"/>
      <c r="DE176" s="189">
        <v>2050</v>
      </c>
      <c r="DF176" s="189"/>
      <c r="DH176" s="190" t="s">
        <v>810</v>
      </c>
      <c r="DI176" s="190"/>
      <c r="DJ176" s="190"/>
      <c r="DK176" s="190"/>
      <c r="DQ176" s="186" t="s">
        <v>811</v>
      </c>
      <c r="DR176" s="186"/>
      <c r="DS176" s="186"/>
      <c r="DT176" s="186"/>
      <c r="DX176" s="198">
        <v>-7996114.8499999996</v>
      </c>
      <c r="DY176" s="198"/>
      <c r="EA176" s="188">
        <v>7998920.2300000004</v>
      </c>
      <c r="EB176" s="188"/>
      <c r="EC176" s="188"/>
      <c r="ED176" s="188">
        <v>5228171.45</v>
      </c>
      <c r="EE176" s="188"/>
      <c r="EF176" s="188"/>
      <c r="EG176" s="188"/>
      <c r="EH176" s="188"/>
      <c r="EJ176" s="198">
        <v>-5225366.07</v>
      </c>
      <c r="EK176" s="198"/>
      <c r="EL176" s="198"/>
      <c r="EM176" s="198"/>
      <c r="EO176" s="191">
        <v>2073</v>
      </c>
      <c r="EP176" s="191"/>
      <c r="ER176" s="192" t="s">
        <v>843</v>
      </c>
      <c r="ES176" s="192"/>
      <c r="ET176" s="192"/>
      <c r="EU176" s="192"/>
      <c r="EZ176" s="193" t="s">
        <v>844</v>
      </c>
      <c r="FA176" s="193"/>
      <c r="FB176" s="193"/>
      <c r="FC176" s="193"/>
      <c r="FD176" s="193"/>
      <c r="FH176" s="194">
        <v>-6480943.0099999998</v>
      </c>
      <c r="FI176" s="194"/>
      <c r="FK176" s="195">
        <v>189266.84</v>
      </c>
      <c r="FL176" s="195"/>
      <c r="FM176" s="195"/>
      <c r="FN176" s="195">
        <v>641852.17000000004</v>
      </c>
      <c r="FO176" s="195"/>
      <c r="FP176" s="195"/>
      <c r="FQ176" s="195"/>
      <c r="FR176" s="195"/>
      <c r="FT176" s="194">
        <v>-6933528.3399999999</v>
      </c>
      <c r="FU176" s="194"/>
      <c r="FV176" s="194"/>
      <c r="FW176" s="194"/>
      <c r="FY176" s="189">
        <v>40444</v>
      </c>
      <c r="FZ176" s="189"/>
      <c r="GB176" s="190" t="s">
        <v>855</v>
      </c>
      <c r="GC176" s="190"/>
      <c r="GD176" s="190"/>
      <c r="GE176" s="190"/>
      <c r="GK176" s="186" t="s">
        <v>856</v>
      </c>
      <c r="GL176" s="186"/>
      <c r="GM176" s="186"/>
      <c r="GN176" s="186"/>
      <c r="GR176" s="187">
        <v>10238.92</v>
      </c>
      <c r="GS176" s="187"/>
      <c r="GU176" s="188">
        <v>3534.67</v>
      </c>
      <c r="GV176" s="188"/>
      <c r="GW176" s="188"/>
      <c r="GX176" s="188">
        <v>4432.3100000000004</v>
      </c>
      <c r="GY176" s="188"/>
      <c r="GZ176" s="188"/>
      <c r="HA176" s="188"/>
      <c r="HB176" s="188"/>
      <c r="HD176" s="187">
        <v>9341.2800000000007</v>
      </c>
      <c r="HE176" s="187"/>
      <c r="HF176" s="187"/>
      <c r="HG176" s="187"/>
      <c r="HI176" s="189">
        <v>2087</v>
      </c>
      <c r="HJ176" s="189"/>
      <c r="HL176" s="190" t="s">
        <v>870</v>
      </c>
      <c r="HM176" s="190"/>
      <c r="HN176" s="190"/>
      <c r="HO176" s="190"/>
      <c r="HU176" s="186" t="s">
        <v>871</v>
      </c>
      <c r="HV176" s="186"/>
      <c r="HW176" s="186"/>
      <c r="HX176" s="186"/>
      <c r="IB176" s="198">
        <v>-198246.7</v>
      </c>
      <c r="IC176" s="198"/>
      <c r="IE176" s="188">
        <v>0</v>
      </c>
      <c r="IF176" s="188"/>
      <c r="IG176" s="188"/>
      <c r="IH176" s="188">
        <v>26414.27</v>
      </c>
      <c r="II176" s="188"/>
      <c r="IJ176" s="188"/>
      <c r="IK176" s="188"/>
      <c r="IL176" s="188"/>
      <c r="IN176" s="198">
        <v>-224660.97</v>
      </c>
      <c r="IO176" s="198"/>
      <c r="IP176" s="198"/>
      <c r="IQ176" s="198"/>
    </row>
    <row r="177" spans="1:251" ht="10.15" hidden="1" customHeight="1">
      <c r="A177" s="189">
        <v>40750</v>
      </c>
      <c r="B177" s="189"/>
      <c r="D177" s="190" t="s">
        <v>826</v>
      </c>
      <c r="E177" s="190"/>
      <c r="F177" s="190"/>
      <c r="G177" s="190"/>
      <c r="M177" s="186" t="s">
        <v>827</v>
      </c>
      <c r="N177" s="186"/>
      <c r="O177" s="186"/>
      <c r="P177" s="186"/>
      <c r="T177" s="198">
        <v>0</v>
      </c>
      <c r="U177" s="198"/>
      <c r="W177" s="188">
        <v>0</v>
      </c>
      <c r="X177" s="188"/>
      <c r="Y177" s="188"/>
      <c r="Z177" s="188">
        <v>9820</v>
      </c>
      <c r="AA177" s="188"/>
      <c r="AB177" s="188"/>
      <c r="AC177" s="188"/>
      <c r="AD177" s="188"/>
      <c r="AF177" s="198">
        <v>-9820</v>
      </c>
      <c r="AG177" s="198"/>
      <c r="AH177" s="198"/>
      <c r="AI177" s="198"/>
      <c r="AK177" s="189">
        <v>40753</v>
      </c>
      <c r="AL177" s="189"/>
      <c r="AN177" s="190" t="s">
        <v>739</v>
      </c>
      <c r="AO177" s="190"/>
      <c r="AP177" s="190"/>
      <c r="AQ177" s="190"/>
      <c r="AW177" s="186" t="s">
        <v>740</v>
      </c>
      <c r="AX177" s="186"/>
      <c r="AY177" s="186"/>
      <c r="AZ177" s="186"/>
      <c r="BD177" s="198">
        <v>-5039.2</v>
      </c>
      <c r="BE177" s="198"/>
      <c r="BG177" s="188">
        <v>0</v>
      </c>
      <c r="BH177" s="188"/>
      <c r="BI177" s="188"/>
      <c r="BJ177" s="188">
        <v>0</v>
      </c>
      <c r="BK177" s="188"/>
      <c r="BL177" s="188"/>
      <c r="BM177" s="188"/>
      <c r="BN177" s="188"/>
      <c r="BP177" s="198">
        <v>-5039.2</v>
      </c>
      <c r="BQ177" s="198"/>
      <c r="BR177" s="198"/>
      <c r="BS177" s="198"/>
      <c r="BU177" s="189">
        <v>40773</v>
      </c>
      <c r="BV177" s="189"/>
      <c r="BX177" s="190" t="s">
        <v>872</v>
      </c>
      <c r="BY177" s="190"/>
      <c r="BZ177" s="190"/>
      <c r="CA177" s="190"/>
      <c r="CG177" s="186" t="s">
        <v>873</v>
      </c>
      <c r="CH177" s="186"/>
      <c r="CI177" s="186"/>
      <c r="CJ177" s="186"/>
      <c r="CN177" s="198">
        <v>-16537.400000000001</v>
      </c>
      <c r="CO177" s="198"/>
      <c r="CQ177" s="188">
        <v>16537.400000000001</v>
      </c>
      <c r="CR177" s="188"/>
      <c r="CS177" s="188"/>
      <c r="CT177" s="188">
        <v>0</v>
      </c>
      <c r="CU177" s="188"/>
      <c r="CV177" s="188"/>
      <c r="CW177" s="188"/>
      <c r="CX177" s="188"/>
      <c r="CZ177" s="198">
        <v>0</v>
      </c>
      <c r="DA177" s="198"/>
      <c r="DB177" s="198"/>
      <c r="DC177" s="198"/>
      <c r="DE177" s="191">
        <v>2055</v>
      </c>
      <c r="DF177" s="191"/>
      <c r="DH177" s="192" t="s">
        <v>812</v>
      </c>
      <c r="DI177" s="192"/>
      <c r="DJ177" s="192"/>
      <c r="DK177" s="192"/>
      <c r="DP177" s="193" t="s">
        <v>813</v>
      </c>
      <c r="DQ177" s="193"/>
      <c r="DR177" s="193"/>
      <c r="DS177" s="193"/>
      <c r="DT177" s="193"/>
      <c r="DX177" s="194">
        <v>-821507.56</v>
      </c>
      <c r="DY177" s="194"/>
      <c r="EA177" s="195">
        <v>6870.41</v>
      </c>
      <c r="EB177" s="195"/>
      <c r="EC177" s="195"/>
      <c r="ED177" s="195">
        <v>313303.56</v>
      </c>
      <c r="EE177" s="195"/>
      <c r="EF177" s="195"/>
      <c r="EG177" s="195"/>
      <c r="EH177" s="195"/>
      <c r="EJ177" s="194">
        <v>-1127940.71</v>
      </c>
      <c r="EK177" s="194"/>
      <c r="EL177" s="194"/>
      <c r="EM177" s="194"/>
      <c r="EO177" s="189">
        <v>2074</v>
      </c>
      <c r="EP177" s="189"/>
      <c r="ER177" s="190" t="s">
        <v>845</v>
      </c>
      <c r="ES177" s="190"/>
      <c r="ET177" s="190"/>
      <c r="EU177" s="190"/>
      <c r="FA177" s="186" t="s">
        <v>846</v>
      </c>
      <c r="FB177" s="186"/>
      <c r="FC177" s="186"/>
      <c r="FD177" s="186"/>
      <c r="FH177" s="198">
        <v>-6035782.0300000003</v>
      </c>
      <c r="FI177" s="198"/>
      <c r="FK177" s="188">
        <v>450.24</v>
      </c>
      <c r="FL177" s="188"/>
      <c r="FM177" s="188"/>
      <c r="FN177" s="188">
        <v>518605.8</v>
      </c>
      <c r="FO177" s="188"/>
      <c r="FP177" s="188"/>
      <c r="FQ177" s="188"/>
      <c r="FR177" s="188"/>
      <c r="FT177" s="198">
        <v>-6553937.5899999999</v>
      </c>
      <c r="FU177" s="198"/>
      <c r="FV177" s="198"/>
      <c r="FW177" s="198"/>
      <c r="FY177" s="191">
        <v>2077</v>
      </c>
      <c r="FZ177" s="191"/>
      <c r="GB177" s="192" t="s">
        <v>860</v>
      </c>
      <c r="GC177" s="192"/>
      <c r="GD177" s="192"/>
      <c r="GE177" s="192"/>
      <c r="GJ177" s="193" t="s">
        <v>861</v>
      </c>
      <c r="GK177" s="193"/>
      <c r="GL177" s="193"/>
      <c r="GM177" s="193"/>
      <c r="GN177" s="193"/>
      <c r="GR177" s="194">
        <v>-150774.12</v>
      </c>
      <c r="GS177" s="194"/>
      <c r="GU177" s="195">
        <v>7935.48</v>
      </c>
      <c r="GV177" s="195"/>
      <c r="GW177" s="195"/>
      <c r="GX177" s="195">
        <v>0</v>
      </c>
      <c r="GY177" s="195"/>
      <c r="GZ177" s="195"/>
      <c r="HA177" s="195"/>
      <c r="HB177" s="195"/>
      <c r="HD177" s="194">
        <v>-142838.64000000001</v>
      </c>
      <c r="HE177" s="194"/>
      <c r="HF177" s="194"/>
      <c r="HG177" s="194"/>
      <c r="HI177" s="189">
        <v>2088</v>
      </c>
      <c r="HJ177" s="189"/>
      <c r="HL177" s="190" t="s">
        <v>874</v>
      </c>
      <c r="HM177" s="190"/>
      <c r="HN177" s="190"/>
      <c r="HO177" s="190"/>
      <c r="HU177" s="186" t="s">
        <v>875</v>
      </c>
      <c r="HV177" s="186"/>
      <c r="HW177" s="186"/>
      <c r="HX177" s="186"/>
      <c r="IB177" s="198">
        <v>-1841602.38</v>
      </c>
      <c r="IC177" s="198"/>
      <c r="IE177" s="188">
        <v>0</v>
      </c>
      <c r="IF177" s="188"/>
      <c r="IG177" s="188"/>
      <c r="IH177" s="188">
        <v>165430.81</v>
      </c>
      <c r="II177" s="188"/>
      <c r="IJ177" s="188"/>
      <c r="IK177" s="188"/>
      <c r="IL177" s="188"/>
      <c r="IN177" s="198">
        <v>-2007033.19</v>
      </c>
      <c r="IO177" s="198"/>
      <c r="IP177" s="198"/>
      <c r="IQ177" s="198"/>
    </row>
    <row r="178" spans="1:251" ht="10.15" hidden="1" customHeight="1">
      <c r="A178" s="189">
        <v>40751</v>
      </c>
      <c r="B178" s="189"/>
      <c r="D178" s="190" t="s">
        <v>702</v>
      </c>
      <c r="E178" s="190"/>
      <c r="F178" s="190"/>
      <c r="G178" s="190"/>
      <c r="M178" s="186" t="s">
        <v>703</v>
      </c>
      <c r="N178" s="186"/>
      <c r="O178" s="186"/>
      <c r="P178" s="186"/>
      <c r="T178" s="198">
        <v>0</v>
      </c>
      <c r="U178" s="198"/>
      <c r="W178" s="188">
        <v>0</v>
      </c>
      <c r="X178" s="188"/>
      <c r="Y178" s="188"/>
      <c r="Z178" s="188">
        <v>24652</v>
      </c>
      <c r="AA178" s="188"/>
      <c r="AB178" s="188"/>
      <c r="AC178" s="188"/>
      <c r="AD178" s="188"/>
      <c r="AF178" s="198">
        <v>-24652</v>
      </c>
      <c r="AG178" s="198"/>
      <c r="AH178" s="198"/>
      <c r="AI178" s="198"/>
      <c r="AK178" s="189">
        <v>40754</v>
      </c>
      <c r="AL178" s="189"/>
      <c r="AN178" s="190" t="s">
        <v>836</v>
      </c>
      <c r="AO178" s="190"/>
      <c r="AP178" s="190"/>
      <c r="AQ178" s="190"/>
      <c r="AW178" s="186" t="s">
        <v>515</v>
      </c>
      <c r="AX178" s="186"/>
      <c r="AY178" s="186"/>
      <c r="AZ178" s="186"/>
      <c r="BD178" s="198">
        <v>-1004</v>
      </c>
      <c r="BE178" s="198"/>
      <c r="BG178" s="188">
        <v>0</v>
      </c>
      <c r="BH178" s="188"/>
      <c r="BI178" s="188"/>
      <c r="BJ178" s="188">
        <v>0</v>
      </c>
      <c r="BK178" s="188"/>
      <c r="BL178" s="188"/>
      <c r="BM178" s="188"/>
      <c r="BN178" s="188"/>
      <c r="BP178" s="198">
        <v>-1004</v>
      </c>
      <c r="BQ178" s="198"/>
      <c r="BR178" s="198"/>
      <c r="BS178" s="198"/>
      <c r="BU178" s="189">
        <v>40774</v>
      </c>
      <c r="BV178" s="189"/>
      <c r="BX178" s="190" t="s">
        <v>724</v>
      </c>
      <c r="BY178" s="190"/>
      <c r="BZ178" s="190"/>
      <c r="CA178" s="190"/>
      <c r="CG178" s="186" t="s">
        <v>725</v>
      </c>
      <c r="CH178" s="186"/>
      <c r="CI178" s="186"/>
      <c r="CJ178" s="186"/>
      <c r="CN178" s="198">
        <v>-646.32000000000005</v>
      </c>
      <c r="CO178" s="198"/>
      <c r="CQ178" s="188">
        <v>0</v>
      </c>
      <c r="CR178" s="188"/>
      <c r="CS178" s="188"/>
      <c r="CT178" s="188">
        <v>0</v>
      </c>
      <c r="CU178" s="188"/>
      <c r="CV178" s="188"/>
      <c r="CW178" s="188"/>
      <c r="CX178" s="188"/>
      <c r="CZ178" s="198">
        <v>-646.32000000000005</v>
      </c>
      <c r="DA178" s="198"/>
      <c r="DB178" s="198"/>
      <c r="DC178" s="198"/>
      <c r="DE178" s="189">
        <v>2056</v>
      </c>
      <c r="DF178" s="189"/>
      <c r="DH178" s="190" t="s">
        <v>816</v>
      </c>
      <c r="DI178" s="190"/>
      <c r="DJ178" s="190"/>
      <c r="DK178" s="190"/>
      <c r="DQ178" s="186" t="s">
        <v>817</v>
      </c>
      <c r="DR178" s="186"/>
      <c r="DS178" s="186"/>
      <c r="DT178" s="186"/>
      <c r="DX178" s="198">
        <v>-602059.36</v>
      </c>
      <c r="DY178" s="198"/>
      <c r="EA178" s="188">
        <v>0</v>
      </c>
      <c r="EB178" s="188"/>
      <c r="EC178" s="188"/>
      <c r="ED178" s="188">
        <v>244808.09</v>
      </c>
      <c r="EE178" s="188"/>
      <c r="EF178" s="188"/>
      <c r="EG178" s="188"/>
      <c r="EH178" s="188"/>
      <c r="EJ178" s="198">
        <v>-846867.45</v>
      </c>
      <c r="EK178" s="198"/>
      <c r="EL178" s="198"/>
      <c r="EM178" s="198"/>
      <c r="EO178" s="189">
        <v>2075</v>
      </c>
      <c r="EP178" s="189"/>
      <c r="ER178" s="190" t="s">
        <v>849</v>
      </c>
      <c r="ES178" s="190"/>
      <c r="ET178" s="190"/>
      <c r="EU178" s="190"/>
      <c r="FA178" s="186" t="s">
        <v>850</v>
      </c>
      <c r="FB178" s="186"/>
      <c r="FC178" s="186"/>
      <c r="FD178" s="186"/>
      <c r="FH178" s="198">
        <v>-339177.97</v>
      </c>
      <c r="FI178" s="198"/>
      <c r="FK178" s="188">
        <v>165708.22</v>
      </c>
      <c r="FL178" s="188"/>
      <c r="FM178" s="188"/>
      <c r="FN178" s="188">
        <v>92418.71</v>
      </c>
      <c r="FO178" s="188"/>
      <c r="FP178" s="188"/>
      <c r="FQ178" s="188"/>
      <c r="FR178" s="188"/>
      <c r="FT178" s="198">
        <v>-265888.46000000002</v>
      </c>
      <c r="FU178" s="198"/>
      <c r="FV178" s="198"/>
      <c r="FW178" s="198"/>
      <c r="FY178" s="189">
        <v>2078</v>
      </c>
      <c r="FZ178" s="189"/>
      <c r="GB178" s="190" t="s">
        <v>862</v>
      </c>
      <c r="GC178" s="190"/>
      <c r="GD178" s="190"/>
      <c r="GE178" s="190"/>
      <c r="GK178" s="186" t="s">
        <v>863</v>
      </c>
      <c r="GL178" s="186"/>
      <c r="GM178" s="186"/>
      <c r="GN178" s="186"/>
      <c r="GR178" s="198">
        <v>-150774.12</v>
      </c>
      <c r="GS178" s="198"/>
      <c r="GU178" s="188">
        <v>7935.48</v>
      </c>
      <c r="GV178" s="188"/>
      <c r="GW178" s="188"/>
      <c r="GX178" s="188">
        <v>0</v>
      </c>
      <c r="GY178" s="188"/>
      <c r="GZ178" s="188"/>
      <c r="HA178" s="188"/>
      <c r="HB178" s="188"/>
      <c r="HD178" s="198">
        <v>-142838.64000000001</v>
      </c>
      <c r="HE178" s="198"/>
      <c r="HF178" s="198"/>
      <c r="HG178" s="198"/>
      <c r="HI178" s="189">
        <v>2090</v>
      </c>
      <c r="HJ178" s="189"/>
      <c r="HL178" s="190" t="s">
        <v>876</v>
      </c>
      <c r="HM178" s="190"/>
      <c r="HN178" s="190"/>
      <c r="HO178" s="190"/>
      <c r="HU178" s="186" t="s">
        <v>877</v>
      </c>
      <c r="HV178" s="186"/>
      <c r="HW178" s="186"/>
      <c r="HX178" s="186"/>
      <c r="IB178" s="198">
        <v>-374633.27</v>
      </c>
      <c r="IC178" s="198"/>
      <c r="IE178" s="188">
        <v>37421.269999999997</v>
      </c>
      <c r="IF178" s="188"/>
      <c r="IG178" s="188"/>
      <c r="IH178" s="188">
        <v>28679.03</v>
      </c>
      <c r="II178" s="188"/>
      <c r="IJ178" s="188"/>
      <c r="IK178" s="188"/>
      <c r="IL178" s="188"/>
      <c r="IN178" s="198">
        <v>-365891.03</v>
      </c>
      <c r="IO178" s="198"/>
      <c r="IP178" s="198"/>
      <c r="IQ178" s="198"/>
    </row>
    <row r="179" spans="1:251" ht="10.15" hidden="1" customHeight="1">
      <c r="A179" s="189">
        <v>40753</v>
      </c>
      <c r="B179" s="189"/>
      <c r="D179" s="190" t="s">
        <v>739</v>
      </c>
      <c r="E179" s="190"/>
      <c r="F179" s="190"/>
      <c r="G179" s="190"/>
      <c r="M179" s="186" t="s">
        <v>740</v>
      </c>
      <c r="N179" s="186"/>
      <c r="O179" s="186"/>
      <c r="P179" s="186"/>
      <c r="T179" s="198">
        <v>0</v>
      </c>
      <c r="U179" s="198"/>
      <c r="W179" s="188">
        <v>0</v>
      </c>
      <c r="X179" s="188"/>
      <c r="Y179" s="188"/>
      <c r="Z179" s="188">
        <v>5039.2</v>
      </c>
      <c r="AA179" s="188"/>
      <c r="AB179" s="188"/>
      <c r="AC179" s="188"/>
      <c r="AD179" s="188"/>
      <c r="AF179" s="198">
        <v>-5039.2</v>
      </c>
      <c r="AG179" s="198"/>
      <c r="AH179" s="198"/>
      <c r="AI179" s="198"/>
      <c r="AK179" s="189">
        <v>40755</v>
      </c>
      <c r="AL179" s="189"/>
      <c r="AN179" s="190" t="s">
        <v>839</v>
      </c>
      <c r="AO179" s="190"/>
      <c r="AP179" s="190"/>
      <c r="AQ179" s="190"/>
      <c r="AW179" s="186" t="s">
        <v>840</v>
      </c>
      <c r="AX179" s="186"/>
      <c r="AY179" s="186"/>
      <c r="AZ179" s="186"/>
      <c r="BD179" s="198">
        <v>-4650</v>
      </c>
      <c r="BE179" s="198"/>
      <c r="BG179" s="188">
        <v>0</v>
      </c>
      <c r="BH179" s="188"/>
      <c r="BI179" s="188"/>
      <c r="BJ179" s="188">
        <v>0</v>
      </c>
      <c r="BK179" s="188"/>
      <c r="BL179" s="188"/>
      <c r="BM179" s="188"/>
      <c r="BN179" s="188"/>
      <c r="BP179" s="198">
        <v>-4650</v>
      </c>
      <c r="BQ179" s="198"/>
      <c r="BR179" s="198"/>
      <c r="BS179" s="198"/>
      <c r="BU179" s="189">
        <v>40776</v>
      </c>
      <c r="BV179" s="189"/>
      <c r="BX179" s="190" t="s">
        <v>878</v>
      </c>
      <c r="BY179" s="190"/>
      <c r="BZ179" s="190"/>
      <c r="CA179" s="190"/>
      <c r="CG179" s="186" t="s">
        <v>879</v>
      </c>
      <c r="CH179" s="186"/>
      <c r="CI179" s="186"/>
      <c r="CJ179" s="186"/>
      <c r="CN179" s="198">
        <v>-875.1</v>
      </c>
      <c r="CO179" s="198"/>
      <c r="CQ179" s="188">
        <v>875.1</v>
      </c>
      <c r="CR179" s="188"/>
      <c r="CS179" s="188"/>
      <c r="CT179" s="188">
        <v>0</v>
      </c>
      <c r="CU179" s="188"/>
      <c r="CV179" s="188"/>
      <c r="CW179" s="188"/>
      <c r="CX179" s="188"/>
      <c r="CZ179" s="198">
        <v>0</v>
      </c>
      <c r="DA179" s="198"/>
      <c r="DB179" s="198"/>
      <c r="DC179" s="198"/>
      <c r="DE179" s="189">
        <v>2057</v>
      </c>
      <c r="DF179" s="189"/>
      <c r="DH179" s="190" t="s">
        <v>818</v>
      </c>
      <c r="DI179" s="190"/>
      <c r="DJ179" s="190"/>
      <c r="DK179" s="190"/>
      <c r="DQ179" s="186" t="s">
        <v>819</v>
      </c>
      <c r="DR179" s="186"/>
      <c r="DS179" s="186"/>
      <c r="DT179" s="186"/>
      <c r="DX179" s="198">
        <v>-115460.72</v>
      </c>
      <c r="DY179" s="198"/>
      <c r="EA179" s="188">
        <v>0</v>
      </c>
      <c r="EB179" s="188"/>
      <c r="EC179" s="188"/>
      <c r="ED179" s="188">
        <v>32424.45</v>
      </c>
      <c r="EE179" s="188"/>
      <c r="EF179" s="188"/>
      <c r="EG179" s="188"/>
      <c r="EH179" s="188"/>
      <c r="EJ179" s="198">
        <v>-147885.17000000001</v>
      </c>
      <c r="EK179" s="198"/>
      <c r="EL179" s="198"/>
      <c r="EM179" s="198"/>
      <c r="EO179" s="189">
        <v>2076</v>
      </c>
      <c r="EP179" s="189"/>
      <c r="ER179" s="190" t="s">
        <v>851</v>
      </c>
      <c r="ES179" s="190"/>
      <c r="ET179" s="190"/>
      <c r="EU179" s="190"/>
      <c r="FA179" s="186" t="s">
        <v>852</v>
      </c>
      <c r="FB179" s="186"/>
      <c r="FC179" s="186"/>
      <c r="FD179" s="186"/>
      <c r="FH179" s="198">
        <v>-109508.77</v>
      </c>
      <c r="FI179" s="198"/>
      <c r="FK179" s="188">
        <v>0</v>
      </c>
      <c r="FL179" s="188"/>
      <c r="FM179" s="188"/>
      <c r="FN179" s="188">
        <v>14432.44</v>
      </c>
      <c r="FO179" s="188"/>
      <c r="FP179" s="188"/>
      <c r="FQ179" s="188"/>
      <c r="FR179" s="188"/>
      <c r="FT179" s="198">
        <v>-123941.21</v>
      </c>
      <c r="FU179" s="198"/>
      <c r="FV179" s="198"/>
      <c r="FW179" s="198"/>
      <c r="FY179" s="191">
        <v>2085</v>
      </c>
      <c r="FZ179" s="191"/>
      <c r="GB179" s="192" t="s">
        <v>864</v>
      </c>
      <c r="GC179" s="192"/>
      <c r="GD179" s="192"/>
      <c r="GE179" s="192"/>
      <c r="GJ179" s="193" t="s">
        <v>865</v>
      </c>
      <c r="GK179" s="193"/>
      <c r="GL179" s="193"/>
      <c r="GM179" s="193"/>
      <c r="GN179" s="193"/>
      <c r="GR179" s="194">
        <v>-12418173.23</v>
      </c>
      <c r="GS179" s="194"/>
      <c r="GU179" s="195">
        <v>694.32</v>
      </c>
      <c r="GV179" s="195"/>
      <c r="GW179" s="195"/>
      <c r="GX179" s="195">
        <v>1104118.8400000001</v>
      </c>
      <c r="GY179" s="195"/>
      <c r="GZ179" s="195"/>
      <c r="HA179" s="195"/>
      <c r="HB179" s="195"/>
      <c r="HD179" s="194">
        <v>-13521597.75</v>
      </c>
      <c r="HE179" s="194"/>
      <c r="HF179" s="194"/>
      <c r="HG179" s="194"/>
      <c r="HI179" s="189">
        <v>2091</v>
      </c>
      <c r="HJ179" s="189"/>
      <c r="HL179" s="190" t="s">
        <v>880</v>
      </c>
      <c r="HM179" s="190"/>
      <c r="HN179" s="190"/>
      <c r="HO179" s="190"/>
      <c r="HU179" s="186" t="s">
        <v>881</v>
      </c>
      <c r="HV179" s="186"/>
      <c r="HW179" s="186"/>
      <c r="HX179" s="186"/>
      <c r="IB179" s="198">
        <v>-5473166.79</v>
      </c>
      <c r="IC179" s="198"/>
      <c r="IE179" s="188">
        <v>0</v>
      </c>
      <c r="IF179" s="188"/>
      <c r="IG179" s="188"/>
      <c r="IH179" s="188">
        <v>435282.59</v>
      </c>
      <c r="II179" s="188"/>
      <c r="IJ179" s="188"/>
      <c r="IK179" s="188"/>
      <c r="IL179" s="188"/>
      <c r="IN179" s="198">
        <v>-5908449.3799999999</v>
      </c>
      <c r="IO179" s="198"/>
      <c r="IP179" s="198"/>
      <c r="IQ179" s="198"/>
    </row>
    <row r="180" spans="1:251" ht="10.15" hidden="1" customHeight="1">
      <c r="A180" s="189">
        <v>40754</v>
      </c>
      <c r="B180" s="189"/>
      <c r="D180" s="190" t="s">
        <v>836</v>
      </c>
      <c r="E180" s="190"/>
      <c r="F180" s="190"/>
      <c r="G180" s="190"/>
      <c r="M180" s="186" t="s">
        <v>515</v>
      </c>
      <c r="N180" s="186"/>
      <c r="O180" s="186"/>
      <c r="P180" s="186"/>
      <c r="T180" s="198">
        <v>0</v>
      </c>
      <c r="U180" s="198"/>
      <c r="W180" s="188">
        <v>0</v>
      </c>
      <c r="X180" s="188"/>
      <c r="Y180" s="188"/>
      <c r="Z180" s="188">
        <v>1004</v>
      </c>
      <c r="AA180" s="188"/>
      <c r="AB180" s="188"/>
      <c r="AC180" s="188"/>
      <c r="AD180" s="188"/>
      <c r="AF180" s="198">
        <v>-1004</v>
      </c>
      <c r="AG180" s="198"/>
      <c r="AH180" s="198"/>
      <c r="AI180" s="198"/>
      <c r="AK180" s="189">
        <v>40756</v>
      </c>
      <c r="AL180" s="189"/>
      <c r="AN180" s="190" t="s">
        <v>704</v>
      </c>
      <c r="AO180" s="190"/>
      <c r="AP180" s="190"/>
      <c r="AQ180" s="190"/>
      <c r="AW180" s="186" t="s">
        <v>705</v>
      </c>
      <c r="AX180" s="186"/>
      <c r="AY180" s="186"/>
      <c r="AZ180" s="186"/>
      <c r="BD180" s="198">
        <v>-1440</v>
      </c>
      <c r="BE180" s="198"/>
      <c r="BG180" s="188">
        <v>0</v>
      </c>
      <c r="BH180" s="188"/>
      <c r="BI180" s="188"/>
      <c r="BJ180" s="188">
        <v>0</v>
      </c>
      <c r="BK180" s="188"/>
      <c r="BL180" s="188"/>
      <c r="BM180" s="188"/>
      <c r="BN180" s="188"/>
      <c r="BP180" s="198">
        <v>-1440</v>
      </c>
      <c r="BQ180" s="198"/>
      <c r="BR180" s="198"/>
      <c r="BS180" s="198"/>
      <c r="BU180" s="189">
        <v>40777</v>
      </c>
      <c r="BV180" s="189"/>
      <c r="BX180" s="190" t="s">
        <v>727</v>
      </c>
      <c r="BY180" s="190"/>
      <c r="BZ180" s="190"/>
      <c r="CA180" s="190"/>
      <c r="CG180" s="186" t="s">
        <v>728</v>
      </c>
      <c r="CH180" s="186"/>
      <c r="CI180" s="186"/>
      <c r="CJ180" s="186"/>
      <c r="CN180" s="198">
        <v>-3630</v>
      </c>
      <c r="CO180" s="198"/>
      <c r="CQ180" s="188">
        <v>0</v>
      </c>
      <c r="CR180" s="188"/>
      <c r="CS180" s="188"/>
      <c r="CT180" s="188">
        <v>0</v>
      </c>
      <c r="CU180" s="188"/>
      <c r="CV180" s="188"/>
      <c r="CW180" s="188"/>
      <c r="CX180" s="188"/>
      <c r="CZ180" s="198">
        <v>-3630</v>
      </c>
      <c r="DA180" s="198"/>
      <c r="DB180" s="198"/>
      <c r="DC180" s="198"/>
      <c r="DE180" s="189">
        <v>2058</v>
      </c>
      <c r="DF180" s="189"/>
      <c r="DH180" s="190" t="s">
        <v>820</v>
      </c>
      <c r="DI180" s="190"/>
      <c r="DJ180" s="190"/>
      <c r="DK180" s="190"/>
      <c r="DQ180" s="186" t="s">
        <v>821</v>
      </c>
      <c r="DR180" s="186"/>
      <c r="DS180" s="186"/>
      <c r="DT180" s="186"/>
      <c r="DX180" s="198">
        <v>-103987.48</v>
      </c>
      <c r="DY180" s="198"/>
      <c r="EA180" s="188">
        <v>6870.41</v>
      </c>
      <c r="EB180" s="188"/>
      <c r="EC180" s="188"/>
      <c r="ED180" s="188">
        <v>36071.019999999997</v>
      </c>
      <c r="EE180" s="188"/>
      <c r="EF180" s="188"/>
      <c r="EG180" s="188"/>
      <c r="EH180" s="188"/>
      <c r="EJ180" s="198">
        <v>-133188.09</v>
      </c>
      <c r="EK180" s="198"/>
      <c r="EL180" s="198"/>
      <c r="EM180" s="198"/>
      <c r="EO180" s="189">
        <v>40444</v>
      </c>
      <c r="EP180" s="189"/>
      <c r="ER180" s="190" t="s">
        <v>855</v>
      </c>
      <c r="ES180" s="190"/>
      <c r="ET180" s="190"/>
      <c r="EU180" s="190"/>
      <c r="FA180" s="186" t="s">
        <v>856</v>
      </c>
      <c r="FB180" s="186"/>
      <c r="FC180" s="186"/>
      <c r="FD180" s="186"/>
      <c r="FH180" s="187">
        <v>3525.76</v>
      </c>
      <c r="FI180" s="187"/>
      <c r="FK180" s="188">
        <v>23108.38</v>
      </c>
      <c r="FL180" s="188"/>
      <c r="FM180" s="188"/>
      <c r="FN180" s="188">
        <v>16395.22</v>
      </c>
      <c r="FO180" s="188"/>
      <c r="FP180" s="188"/>
      <c r="FQ180" s="188"/>
      <c r="FR180" s="188"/>
      <c r="FT180" s="187">
        <v>10238.92</v>
      </c>
      <c r="FU180" s="187"/>
      <c r="FV180" s="187"/>
      <c r="FW180" s="187"/>
      <c r="FY180" s="189">
        <v>2086</v>
      </c>
      <c r="FZ180" s="189"/>
      <c r="GB180" s="190" t="s">
        <v>868</v>
      </c>
      <c r="GC180" s="190"/>
      <c r="GD180" s="190"/>
      <c r="GE180" s="190"/>
      <c r="GK180" s="186" t="s">
        <v>869</v>
      </c>
      <c r="GL180" s="186"/>
      <c r="GM180" s="186"/>
      <c r="GN180" s="186"/>
      <c r="GR180" s="198">
        <v>-492793.96</v>
      </c>
      <c r="GS180" s="198"/>
      <c r="GU180" s="188">
        <v>0</v>
      </c>
      <c r="GV180" s="188"/>
      <c r="GW180" s="188"/>
      <c r="GX180" s="188">
        <v>48279</v>
      </c>
      <c r="GY180" s="188"/>
      <c r="GZ180" s="188"/>
      <c r="HA180" s="188"/>
      <c r="HB180" s="188"/>
      <c r="HD180" s="198">
        <v>-541072.96</v>
      </c>
      <c r="HE180" s="198"/>
      <c r="HF180" s="198"/>
      <c r="HG180" s="198"/>
      <c r="HI180" s="189">
        <v>2094</v>
      </c>
      <c r="HJ180" s="189"/>
      <c r="HL180" s="190" t="s">
        <v>882</v>
      </c>
      <c r="HM180" s="190"/>
      <c r="HN180" s="190"/>
      <c r="HO180" s="190"/>
      <c r="HU180" s="186" t="s">
        <v>883</v>
      </c>
      <c r="HV180" s="186"/>
      <c r="HW180" s="186"/>
      <c r="HX180" s="186"/>
      <c r="IB180" s="198">
        <v>-5092875.6500000004</v>
      </c>
      <c r="IC180" s="198"/>
      <c r="IE180" s="188">
        <v>0</v>
      </c>
      <c r="IF180" s="188"/>
      <c r="IG180" s="188"/>
      <c r="IH180" s="188">
        <v>228737.75</v>
      </c>
      <c r="II180" s="188"/>
      <c r="IJ180" s="188"/>
      <c r="IK180" s="188"/>
      <c r="IL180" s="188"/>
      <c r="IN180" s="198">
        <v>-5321613.4000000004</v>
      </c>
      <c r="IO180" s="198"/>
      <c r="IP180" s="198"/>
      <c r="IQ180" s="198"/>
    </row>
    <row r="181" spans="1:251" ht="10.15" hidden="1" customHeight="1">
      <c r="A181" s="189">
        <v>40755</v>
      </c>
      <c r="B181" s="189"/>
      <c r="D181" s="190" t="s">
        <v>839</v>
      </c>
      <c r="E181" s="190"/>
      <c r="F181" s="190"/>
      <c r="G181" s="190"/>
      <c r="M181" s="186" t="s">
        <v>840</v>
      </c>
      <c r="N181" s="186"/>
      <c r="O181" s="186"/>
      <c r="P181" s="186"/>
      <c r="T181" s="198">
        <v>0</v>
      </c>
      <c r="U181" s="198"/>
      <c r="W181" s="188">
        <v>0</v>
      </c>
      <c r="X181" s="188"/>
      <c r="Y181" s="188"/>
      <c r="Z181" s="188">
        <v>4650</v>
      </c>
      <c r="AA181" s="188"/>
      <c r="AB181" s="188"/>
      <c r="AC181" s="188"/>
      <c r="AD181" s="188"/>
      <c r="AF181" s="198">
        <v>-4650</v>
      </c>
      <c r="AG181" s="198"/>
      <c r="AH181" s="198"/>
      <c r="AI181" s="198"/>
      <c r="AK181" s="189">
        <v>40757</v>
      </c>
      <c r="AL181" s="189"/>
      <c r="AN181" s="190" t="s">
        <v>708</v>
      </c>
      <c r="AO181" s="190"/>
      <c r="AP181" s="190"/>
      <c r="AQ181" s="190"/>
      <c r="AW181" s="186" t="s">
        <v>709</v>
      </c>
      <c r="AX181" s="186"/>
      <c r="AY181" s="186"/>
      <c r="AZ181" s="186"/>
      <c r="BD181" s="198">
        <v>-1307.4000000000001</v>
      </c>
      <c r="BE181" s="198"/>
      <c r="BG181" s="188">
        <v>0</v>
      </c>
      <c r="BH181" s="188"/>
      <c r="BI181" s="188"/>
      <c r="BJ181" s="188">
        <v>0</v>
      </c>
      <c r="BK181" s="188"/>
      <c r="BL181" s="188"/>
      <c r="BM181" s="188"/>
      <c r="BN181" s="188"/>
      <c r="BP181" s="198">
        <v>-1307.4000000000001</v>
      </c>
      <c r="BQ181" s="198"/>
      <c r="BR181" s="198"/>
      <c r="BS181" s="198"/>
      <c r="BU181" s="189">
        <v>40778</v>
      </c>
      <c r="BV181" s="189"/>
      <c r="BX181" s="190" t="s">
        <v>884</v>
      </c>
      <c r="BY181" s="190"/>
      <c r="BZ181" s="190"/>
      <c r="CA181" s="190"/>
      <c r="CG181" s="186" t="s">
        <v>885</v>
      </c>
      <c r="CH181" s="186"/>
      <c r="CI181" s="186"/>
      <c r="CJ181" s="186"/>
      <c r="CN181" s="198">
        <v>-19808.669999999998</v>
      </c>
      <c r="CO181" s="198"/>
      <c r="CQ181" s="188">
        <v>19808.669999999998</v>
      </c>
      <c r="CR181" s="188"/>
      <c r="CS181" s="188"/>
      <c r="CT181" s="188">
        <v>0</v>
      </c>
      <c r="CU181" s="188"/>
      <c r="CV181" s="188"/>
      <c r="CW181" s="188"/>
      <c r="CX181" s="188"/>
      <c r="CZ181" s="198">
        <v>0</v>
      </c>
      <c r="DA181" s="198"/>
      <c r="DB181" s="198"/>
      <c r="DC181" s="198"/>
      <c r="DE181" s="191">
        <v>2064</v>
      </c>
      <c r="DF181" s="191"/>
      <c r="DH181" s="192" t="s">
        <v>822</v>
      </c>
      <c r="DI181" s="192"/>
      <c r="DJ181" s="192"/>
      <c r="DK181" s="192"/>
      <c r="DP181" s="193" t="s">
        <v>823</v>
      </c>
      <c r="DQ181" s="193"/>
      <c r="DR181" s="193"/>
      <c r="DS181" s="193"/>
      <c r="DT181" s="193"/>
      <c r="DX181" s="194">
        <v>-971181.38</v>
      </c>
      <c r="DY181" s="194"/>
      <c r="EA181" s="195">
        <v>995906.25</v>
      </c>
      <c r="EB181" s="195"/>
      <c r="EC181" s="195"/>
      <c r="ED181" s="195">
        <v>1236391.8400000001</v>
      </c>
      <c r="EE181" s="195"/>
      <c r="EF181" s="195"/>
      <c r="EG181" s="195"/>
      <c r="EH181" s="195"/>
      <c r="EJ181" s="194">
        <v>-1211666.97</v>
      </c>
      <c r="EK181" s="194"/>
      <c r="EL181" s="194"/>
      <c r="EM181" s="194"/>
      <c r="EO181" s="191">
        <v>2077</v>
      </c>
      <c r="EP181" s="191"/>
      <c r="ER181" s="192" t="s">
        <v>860</v>
      </c>
      <c r="ES181" s="192"/>
      <c r="ET181" s="192"/>
      <c r="EU181" s="192"/>
      <c r="EZ181" s="193" t="s">
        <v>861</v>
      </c>
      <c r="FA181" s="193"/>
      <c r="FB181" s="193"/>
      <c r="FC181" s="193"/>
      <c r="FD181" s="193"/>
      <c r="FH181" s="194">
        <v>-158709.6</v>
      </c>
      <c r="FI181" s="194"/>
      <c r="FK181" s="195">
        <v>7935.48</v>
      </c>
      <c r="FL181" s="195"/>
      <c r="FM181" s="195"/>
      <c r="FN181" s="195">
        <v>0</v>
      </c>
      <c r="FO181" s="195"/>
      <c r="FP181" s="195"/>
      <c r="FQ181" s="195"/>
      <c r="FR181" s="195"/>
      <c r="FT181" s="194">
        <v>-150774.12</v>
      </c>
      <c r="FU181" s="194"/>
      <c r="FV181" s="194"/>
      <c r="FW181" s="194"/>
      <c r="FY181" s="189">
        <v>2087</v>
      </c>
      <c r="FZ181" s="189"/>
      <c r="GB181" s="190" t="s">
        <v>870</v>
      </c>
      <c r="GC181" s="190"/>
      <c r="GD181" s="190"/>
      <c r="GE181" s="190"/>
      <c r="GK181" s="186" t="s">
        <v>871</v>
      </c>
      <c r="GL181" s="186"/>
      <c r="GM181" s="186"/>
      <c r="GN181" s="186"/>
      <c r="GR181" s="198">
        <v>-184759.66</v>
      </c>
      <c r="GS181" s="198"/>
      <c r="GU181" s="188">
        <v>0</v>
      </c>
      <c r="GV181" s="188"/>
      <c r="GW181" s="188"/>
      <c r="GX181" s="188">
        <v>13487.04</v>
      </c>
      <c r="GY181" s="188"/>
      <c r="GZ181" s="188"/>
      <c r="HA181" s="188"/>
      <c r="HB181" s="188"/>
      <c r="HD181" s="198">
        <v>-198246.7</v>
      </c>
      <c r="HE181" s="198"/>
      <c r="HF181" s="198"/>
      <c r="HG181" s="198"/>
      <c r="HI181" s="191">
        <v>2115</v>
      </c>
      <c r="HJ181" s="191"/>
      <c r="HL181" s="192" t="s">
        <v>886</v>
      </c>
      <c r="HM181" s="192"/>
      <c r="HN181" s="192"/>
      <c r="HO181" s="192"/>
      <c r="HT181" s="193" t="s">
        <v>887</v>
      </c>
      <c r="HU181" s="193"/>
      <c r="HV181" s="193"/>
      <c r="HW181" s="193"/>
      <c r="HX181" s="193"/>
      <c r="IB181" s="194">
        <v>-2914919.32</v>
      </c>
      <c r="IC181" s="194"/>
      <c r="IE181" s="195">
        <v>179564.63</v>
      </c>
      <c r="IF181" s="195"/>
      <c r="IG181" s="195"/>
      <c r="IH181" s="195">
        <v>407908.55</v>
      </c>
      <c r="II181" s="195"/>
      <c r="IJ181" s="195"/>
      <c r="IK181" s="195"/>
      <c r="IL181" s="195"/>
      <c r="IN181" s="194">
        <v>-3143263.24</v>
      </c>
      <c r="IO181" s="194"/>
      <c r="IP181" s="194"/>
      <c r="IQ181" s="194"/>
    </row>
    <row r="182" spans="1:251" ht="10.15" hidden="1" customHeight="1">
      <c r="A182" s="189">
        <v>40756</v>
      </c>
      <c r="B182" s="189"/>
      <c r="D182" s="190" t="s">
        <v>704</v>
      </c>
      <c r="E182" s="190"/>
      <c r="F182" s="190"/>
      <c r="G182" s="190"/>
      <c r="M182" s="186" t="s">
        <v>705</v>
      </c>
      <c r="N182" s="186"/>
      <c r="O182" s="186"/>
      <c r="P182" s="186"/>
      <c r="T182" s="198">
        <v>0</v>
      </c>
      <c r="U182" s="198"/>
      <c r="W182" s="188">
        <v>0</v>
      </c>
      <c r="X182" s="188"/>
      <c r="Y182" s="188"/>
      <c r="Z182" s="188">
        <v>1440</v>
      </c>
      <c r="AA182" s="188"/>
      <c r="AB182" s="188"/>
      <c r="AC182" s="188"/>
      <c r="AD182" s="188"/>
      <c r="AF182" s="198">
        <v>-1440</v>
      </c>
      <c r="AG182" s="198"/>
      <c r="AH182" s="198"/>
      <c r="AI182" s="198"/>
      <c r="AK182" s="189">
        <v>40758</v>
      </c>
      <c r="AL182" s="189"/>
      <c r="AN182" s="190" t="s">
        <v>710</v>
      </c>
      <c r="AO182" s="190"/>
      <c r="AP182" s="190"/>
      <c r="AQ182" s="190"/>
      <c r="AW182" s="186" t="s">
        <v>711</v>
      </c>
      <c r="AX182" s="186"/>
      <c r="AY182" s="186"/>
      <c r="AZ182" s="186"/>
      <c r="BD182" s="198">
        <v>-7902.84</v>
      </c>
      <c r="BE182" s="198"/>
      <c r="BG182" s="188">
        <v>6725.1</v>
      </c>
      <c r="BH182" s="188"/>
      <c r="BI182" s="188"/>
      <c r="BJ182" s="188">
        <v>0</v>
      </c>
      <c r="BK182" s="188"/>
      <c r="BL182" s="188"/>
      <c r="BM182" s="188"/>
      <c r="BN182" s="188"/>
      <c r="BP182" s="198">
        <v>-1177.74</v>
      </c>
      <c r="BQ182" s="198"/>
      <c r="BR182" s="198"/>
      <c r="BS182" s="198"/>
      <c r="BU182" s="189">
        <v>40779</v>
      </c>
      <c r="BV182" s="189"/>
      <c r="BX182" s="190" t="s">
        <v>729</v>
      </c>
      <c r="BY182" s="190"/>
      <c r="BZ182" s="190"/>
      <c r="CA182" s="190"/>
      <c r="CG182" s="186" t="s">
        <v>730</v>
      </c>
      <c r="CH182" s="186"/>
      <c r="CI182" s="186"/>
      <c r="CJ182" s="186"/>
      <c r="CN182" s="198">
        <v>-22540</v>
      </c>
      <c r="CO182" s="198"/>
      <c r="CQ182" s="188">
        <v>0</v>
      </c>
      <c r="CR182" s="188"/>
      <c r="CS182" s="188"/>
      <c r="CT182" s="188">
        <v>0</v>
      </c>
      <c r="CU182" s="188"/>
      <c r="CV182" s="188"/>
      <c r="CW182" s="188"/>
      <c r="CX182" s="188"/>
      <c r="CZ182" s="198">
        <v>-22540</v>
      </c>
      <c r="DA182" s="198"/>
      <c r="DB182" s="198"/>
      <c r="DC182" s="198"/>
      <c r="DE182" s="189">
        <v>2065</v>
      </c>
      <c r="DF182" s="189"/>
      <c r="DH182" s="190" t="s">
        <v>828</v>
      </c>
      <c r="DI182" s="190"/>
      <c r="DJ182" s="190"/>
      <c r="DK182" s="190"/>
      <c r="DQ182" s="186" t="s">
        <v>829</v>
      </c>
      <c r="DR182" s="186"/>
      <c r="DS182" s="186"/>
      <c r="DT182" s="186"/>
      <c r="DX182" s="198">
        <v>-899566.71</v>
      </c>
      <c r="DY182" s="198"/>
      <c r="EA182" s="188">
        <v>897749.5</v>
      </c>
      <c r="EB182" s="188"/>
      <c r="EC182" s="188"/>
      <c r="ED182" s="188">
        <v>985583.4</v>
      </c>
      <c r="EE182" s="188"/>
      <c r="EF182" s="188"/>
      <c r="EG182" s="188"/>
      <c r="EH182" s="188"/>
      <c r="EJ182" s="198">
        <v>-987400.61</v>
      </c>
      <c r="EK182" s="198"/>
      <c r="EL182" s="198"/>
      <c r="EM182" s="198"/>
      <c r="EO182" s="189">
        <v>2078</v>
      </c>
      <c r="EP182" s="189"/>
      <c r="ER182" s="190" t="s">
        <v>862</v>
      </c>
      <c r="ES182" s="190"/>
      <c r="ET182" s="190"/>
      <c r="EU182" s="190"/>
      <c r="FA182" s="186" t="s">
        <v>863</v>
      </c>
      <c r="FB182" s="186"/>
      <c r="FC182" s="186"/>
      <c r="FD182" s="186"/>
      <c r="FH182" s="198">
        <v>-158709.6</v>
      </c>
      <c r="FI182" s="198"/>
      <c r="FK182" s="188">
        <v>7935.48</v>
      </c>
      <c r="FL182" s="188"/>
      <c r="FM182" s="188"/>
      <c r="FN182" s="188">
        <v>0</v>
      </c>
      <c r="FO182" s="188"/>
      <c r="FP182" s="188"/>
      <c r="FQ182" s="188"/>
      <c r="FR182" s="188"/>
      <c r="FT182" s="198">
        <v>-150774.12</v>
      </c>
      <c r="FU182" s="198"/>
      <c r="FV182" s="198"/>
      <c r="FW182" s="198"/>
      <c r="FY182" s="189">
        <v>2088</v>
      </c>
      <c r="FZ182" s="189"/>
      <c r="GB182" s="190" t="s">
        <v>874</v>
      </c>
      <c r="GC182" s="190"/>
      <c r="GD182" s="190"/>
      <c r="GE182" s="190"/>
      <c r="GK182" s="186" t="s">
        <v>875</v>
      </c>
      <c r="GL182" s="186"/>
      <c r="GM182" s="186"/>
      <c r="GN182" s="186"/>
      <c r="GR182" s="198">
        <v>-1629027.13</v>
      </c>
      <c r="GS182" s="198"/>
      <c r="GU182" s="188">
        <v>0</v>
      </c>
      <c r="GV182" s="188"/>
      <c r="GW182" s="188"/>
      <c r="GX182" s="188">
        <v>212575.25</v>
      </c>
      <c r="GY182" s="188"/>
      <c r="GZ182" s="188"/>
      <c r="HA182" s="188"/>
      <c r="HB182" s="188"/>
      <c r="HD182" s="198">
        <v>-1841602.38</v>
      </c>
      <c r="HE182" s="198"/>
      <c r="HF182" s="198"/>
      <c r="HG182" s="198"/>
      <c r="HI182" s="189">
        <v>2116</v>
      </c>
      <c r="HJ182" s="189"/>
      <c r="HL182" s="190" t="s">
        <v>888</v>
      </c>
      <c r="HM182" s="190"/>
      <c r="HN182" s="190"/>
      <c r="HO182" s="190"/>
      <c r="HU182" s="186" t="s">
        <v>889</v>
      </c>
      <c r="HV182" s="186"/>
      <c r="HW182" s="186"/>
      <c r="HX182" s="186"/>
      <c r="IB182" s="198">
        <v>-1232642.68</v>
      </c>
      <c r="IC182" s="198"/>
      <c r="IE182" s="188">
        <v>114715.48</v>
      </c>
      <c r="IF182" s="188"/>
      <c r="IG182" s="188"/>
      <c r="IH182" s="188">
        <v>156009.18</v>
      </c>
      <c r="II182" s="188"/>
      <c r="IJ182" s="188"/>
      <c r="IK182" s="188"/>
      <c r="IL182" s="188"/>
      <c r="IN182" s="198">
        <v>-1273936.3799999999</v>
      </c>
      <c r="IO182" s="198"/>
      <c r="IP182" s="198"/>
      <c r="IQ182" s="198"/>
    </row>
    <row r="183" spans="1:251" ht="10.15" hidden="1" customHeight="1">
      <c r="A183" s="189">
        <v>40757</v>
      </c>
      <c r="B183" s="189"/>
      <c r="D183" s="190" t="s">
        <v>708</v>
      </c>
      <c r="E183" s="190"/>
      <c r="F183" s="190"/>
      <c r="G183" s="190"/>
      <c r="M183" s="186" t="s">
        <v>709</v>
      </c>
      <c r="N183" s="186"/>
      <c r="O183" s="186"/>
      <c r="P183" s="186"/>
      <c r="T183" s="198">
        <v>0</v>
      </c>
      <c r="U183" s="198"/>
      <c r="W183" s="188">
        <v>0</v>
      </c>
      <c r="X183" s="188"/>
      <c r="Y183" s="188"/>
      <c r="Z183" s="188">
        <v>1307.4000000000001</v>
      </c>
      <c r="AA183" s="188"/>
      <c r="AB183" s="188"/>
      <c r="AC183" s="188"/>
      <c r="AD183" s="188"/>
      <c r="AF183" s="198">
        <v>-1307.4000000000001</v>
      </c>
      <c r="AG183" s="198"/>
      <c r="AH183" s="198"/>
      <c r="AI183" s="198"/>
      <c r="AK183" s="189">
        <v>40760</v>
      </c>
      <c r="AL183" s="189"/>
      <c r="AN183" s="190" t="s">
        <v>890</v>
      </c>
      <c r="AO183" s="190"/>
      <c r="AP183" s="190"/>
      <c r="AQ183" s="190"/>
      <c r="AW183" s="186" t="s">
        <v>891</v>
      </c>
      <c r="AX183" s="186"/>
      <c r="AY183" s="186"/>
      <c r="AZ183" s="186"/>
      <c r="BD183" s="198">
        <v>-72959.02</v>
      </c>
      <c r="BE183" s="198"/>
      <c r="BG183" s="188">
        <v>72959.02</v>
      </c>
      <c r="BH183" s="188"/>
      <c r="BI183" s="188"/>
      <c r="BJ183" s="188">
        <v>0</v>
      </c>
      <c r="BK183" s="188"/>
      <c r="BL183" s="188"/>
      <c r="BM183" s="188"/>
      <c r="BN183" s="188"/>
      <c r="BP183" s="198">
        <v>0</v>
      </c>
      <c r="BQ183" s="198"/>
      <c r="BR183" s="198"/>
      <c r="BS183" s="198"/>
      <c r="BU183" s="189">
        <v>40782</v>
      </c>
      <c r="BV183" s="189"/>
      <c r="BX183" s="190" t="s">
        <v>731</v>
      </c>
      <c r="BY183" s="190"/>
      <c r="BZ183" s="190"/>
      <c r="CA183" s="190"/>
      <c r="CG183" s="186" t="s">
        <v>732</v>
      </c>
      <c r="CH183" s="186"/>
      <c r="CI183" s="186"/>
      <c r="CJ183" s="186"/>
      <c r="CN183" s="198">
        <v>-37648.32</v>
      </c>
      <c r="CO183" s="198"/>
      <c r="CQ183" s="188">
        <v>0</v>
      </c>
      <c r="CR183" s="188"/>
      <c r="CS183" s="188"/>
      <c r="CT183" s="188">
        <v>0</v>
      </c>
      <c r="CU183" s="188"/>
      <c r="CV183" s="188"/>
      <c r="CW183" s="188"/>
      <c r="CX183" s="188"/>
      <c r="CZ183" s="198">
        <v>-37648.32</v>
      </c>
      <c r="DA183" s="198"/>
      <c r="DB183" s="198"/>
      <c r="DC183" s="198"/>
      <c r="DE183" s="189">
        <v>2068</v>
      </c>
      <c r="DF183" s="189"/>
      <c r="DH183" s="190" t="s">
        <v>830</v>
      </c>
      <c r="DI183" s="190"/>
      <c r="DJ183" s="190"/>
      <c r="DK183" s="190"/>
      <c r="DQ183" s="186" t="s">
        <v>831</v>
      </c>
      <c r="DR183" s="186"/>
      <c r="DS183" s="186"/>
      <c r="DT183" s="186"/>
      <c r="DX183" s="198">
        <v>-18456.32</v>
      </c>
      <c r="DY183" s="198"/>
      <c r="EA183" s="188">
        <v>78179.14</v>
      </c>
      <c r="EB183" s="188"/>
      <c r="EC183" s="188"/>
      <c r="ED183" s="188">
        <v>142376.85999999999</v>
      </c>
      <c r="EE183" s="188"/>
      <c r="EF183" s="188"/>
      <c r="EG183" s="188"/>
      <c r="EH183" s="188"/>
      <c r="EJ183" s="198">
        <v>-82654.039999999994</v>
      </c>
      <c r="EK183" s="198"/>
      <c r="EL183" s="198"/>
      <c r="EM183" s="198"/>
      <c r="EO183" s="191">
        <v>2085</v>
      </c>
      <c r="EP183" s="191"/>
      <c r="ER183" s="192" t="s">
        <v>864</v>
      </c>
      <c r="ES183" s="192"/>
      <c r="ET183" s="192"/>
      <c r="EU183" s="192"/>
      <c r="EZ183" s="193" t="s">
        <v>865</v>
      </c>
      <c r="FA183" s="193"/>
      <c r="FB183" s="193"/>
      <c r="FC183" s="193"/>
      <c r="FD183" s="193"/>
      <c r="FH183" s="194">
        <v>-11660876.470000001</v>
      </c>
      <c r="FI183" s="194"/>
      <c r="FK183" s="195">
        <v>0</v>
      </c>
      <c r="FL183" s="195"/>
      <c r="FM183" s="195"/>
      <c r="FN183" s="195">
        <v>757296.76</v>
      </c>
      <c r="FO183" s="195"/>
      <c r="FP183" s="195"/>
      <c r="FQ183" s="195"/>
      <c r="FR183" s="195"/>
      <c r="FT183" s="194">
        <v>-12418173.23</v>
      </c>
      <c r="FU183" s="194"/>
      <c r="FV183" s="194"/>
      <c r="FW183" s="194"/>
      <c r="FY183" s="189">
        <v>2090</v>
      </c>
      <c r="FZ183" s="189"/>
      <c r="GB183" s="190" t="s">
        <v>876</v>
      </c>
      <c r="GC183" s="190"/>
      <c r="GD183" s="190"/>
      <c r="GE183" s="190"/>
      <c r="GK183" s="186" t="s">
        <v>877</v>
      </c>
      <c r="GL183" s="186"/>
      <c r="GM183" s="186"/>
      <c r="GN183" s="186"/>
      <c r="GR183" s="198">
        <v>-339134.59</v>
      </c>
      <c r="GS183" s="198"/>
      <c r="GU183" s="188">
        <v>0</v>
      </c>
      <c r="GV183" s="188"/>
      <c r="GW183" s="188"/>
      <c r="GX183" s="188">
        <v>35498.68</v>
      </c>
      <c r="GY183" s="188"/>
      <c r="GZ183" s="188"/>
      <c r="HA183" s="188"/>
      <c r="HB183" s="188"/>
      <c r="HD183" s="198">
        <v>-374633.27</v>
      </c>
      <c r="HE183" s="198"/>
      <c r="HF183" s="198"/>
      <c r="HG183" s="198"/>
      <c r="HI183" s="189">
        <v>2117</v>
      </c>
      <c r="HJ183" s="189"/>
      <c r="HL183" s="190" t="s">
        <v>892</v>
      </c>
      <c r="HM183" s="190"/>
      <c r="HN183" s="190"/>
      <c r="HO183" s="190"/>
      <c r="HU183" s="186" t="s">
        <v>893</v>
      </c>
      <c r="HV183" s="186"/>
      <c r="HW183" s="186"/>
      <c r="HX183" s="186"/>
      <c r="IB183" s="198">
        <v>-486478.8</v>
      </c>
      <c r="IC183" s="198"/>
      <c r="IE183" s="188">
        <v>17833.57</v>
      </c>
      <c r="IF183" s="188"/>
      <c r="IG183" s="188"/>
      <c r="IH183" s="188">
        <v>105456.82</v>
      </c>
      <c r="II183" s="188"/>
      <c r="IJ183" s="188"/>
      <c r="IK183" s="188"/>
      <c r="IL183" s="188"/>
      <c r="IN183" s="198">
        <v>-574102.05000000005</v>
      </c>
      <c r="IO183" s="198"/>
      <c r="IP183" s="198"/>
      <c r="IQ183" s="198"/>
    </row>
    <row r="184" spans="1:251" ht="10.15" hidden="1" customHeight="1">
      <c r="A184" s="189">
        <v>40758</v>
      </c>
      <c r="B184" s="189"/>
      <c r="D184" s="190" t="s">
        <v>710</v>
      </c>
      <c r="E184" s="190"/>
      <c r="F184" s="190"/>
      <c r="G184" s="190"/>
      <c r="M184" s="186" t="s">
        <v>711</v>
      </c>
      <c r="N184" s="186"/>
      <c r="O184" s="186"/>
      <c r="P184" s="186"/>
      <c r="T184" s="198">
        <v>0</v>
      </c>
      <c r="U184" s="198"/>
      <c r="W184" s="188">
        <v>5888.7</v>
      </c>
      <c r="X184" s="188"/>
      <c r="Y184" s="188"/>
      <c r="Z184" s="188">
        <v>13791.54</v>
      </c>
      <c r="AA184" s="188"/>
      <c r="AB184" s="188"/>
      <c r="AC184" s="188"/>
      <c r="AD184" s="188"/>
      <c r="AF184" s="198">
        <v>-7902.84</v>
      </c>
      <c r="AG184" s="198"/>
      <c r="AH184" s="198"/>
      <c r="AI184" s="198"/>
      <c r="AK184" s="189">
        <v>40761</v>
      </c>
      <c r="AL184" s="189"/>
      <c r="AN184" s="190" t="s">
        <v>714</v>
      </c>
      <c r="AO184" s="190"/>
      <c r="AP184" s="190"/>
      <c r="AQ184" s="190"/>
      <c r="AW184" s="186" t="s">
        <v>715</v>
      </c>
      <c r="AX184" s="186"/>
      <c r="AY184" s="186"/>
      <c r="AZ184" s="186"/>
      <c r="BD184" s="198">
        <v>-732517.74</v>
      </c>
      <c r="BE184" s="198"/>
      <c r="BG184" s="188">
        <v>0</v>
      </c>
      <c r="BH184" s="188"/>
      <c r="BI184" s="188"/>
      <c r="BJ184" s="188">
        <v>0</v>
      </c>
      <c r="BK184" s="188"/>
      <c r="BL184" s="188"/>
      <c r="BM184" s="188"/>
      <c r="BN184" s="188"/>
      <c r="BP184" s="198">
        <v>-732517.74</v>
      </c>
      <c r="BQ184" s="198"/>
      <c r="BR184" s="198"/>
      <c r="BS184" s="198"/>
      <c r="BU184" s="189">
        <v>40783</v>
      </c>
      <c r="BV184" s="189"/>
      <c r="BX184" s="190" t="s">
        <v>733</v>
      </c>
      <c r="BY184" s="190"/>
      <c r="BZ184" s="190"/>
      <c r="CA184" s="190"/>
      <c r="CG184" s="186" t="s">
        <v>734</v>
      </c>
      <c r="CH184" s="186"/>
      <c r="CI184" s="186"/>
      <c r="CJ184" s="186"/>
      <c r="CN184" s="198">
        <v>-3042</v>
      </c>
      <c r="CO184" s="198"/>
      <c r="CQ184" s="188">
        <v>0</v>
      </c>
      <c r="CR184" s="188"/>
      <c r="CS184" s="188"/>
      <c r="CT184" s="188">
        <v>0</v>
      </c>
      <c r="CU184" s="188"/>
      <c r="CV184" s="188"/>
      <c r="CW184" s="188"/>
      <c r="CX184" s="188"/>
      <c r="CZ184" s="198">
        <v>-3042</v>
      </c>
      <c r="DA184" s="198"/>
      <c r="DB184" s="198"/>
      <c r="DC184" s="198"/>
      <c r="DE184" s="189">
        <v>2070</v>
      </c>
      <c r="DF184" s="189"/>
      <c r="DH184" s="190" t="s">
        <v>832</v>
      </c>
      <c r="DI184" s="190"/>
      <c r="DJ184" s="190"/>
      <c r="DK184" s="190"/>
      <c r="DQ184" s="186" t="s">
        <v>833</v>
      </c>
      <c r="DR184" s="186"/>
      <c r="DS184" s="186"/>
      <c r="DT184" s="186"/>
      <c r="DX184" s="198">
        <v>-50481.04</v>
      </c>
      <c r="DY184" s="198"/>
      <c r="EA184" s="188">
        <v>19655.3</v>
      </c>
      <c r="EB184" s="188"/>
      <c r="EC184" s="188"/>
      <c r="ED184" s="188">
        <v>107506.71</v>
      </c>
      <c r="EE184" s="188"/>
      <c r="EF184" s="188"/>
      <c r="EG184" s="188"/>
      <c r="EH184" s="188"/>
      <c r="EJ184" s="198">
        <v>-138332.45000000001</v>
      </c>
      <c r="EK184" s="198"/>
      <c r="EL184" s="198"/>
      <c r="EM184" s="198"/>
      <c r="EO184" s="189">
        <v>2086</v>
      </c>
      <c r="EP184" s="189"/>
      <c r="ER184" s="190" t="s">
        <v>868</v>
      </c>
      <c r="ES184" s="190"/>
      <c r="ET184" s="190"/>
      <c r="EU184" s="190"/>
      <c r="FA184" s="186" t="s">
        <v>869</v>
      </c>
      <c r="FB184" s="186"/>
      <c r="FC184" s="186"/>
      <c r="FD184" s="186"/>
      <c r="FH184" s="198">
        <v>-439661.37</v>
      </c>
      <c r="FI184" s="198"/>
      <c r="FK184" s="188">
        <v>0</v>
      </c>
      <c r="FL184" s="188"/>
      <c r="FM184" s="188"/>
      <c r="FN184" s="188">
        <v>53132.59</v>
      </c>
      <c r="FO184" s="188"/>
      <c r="FP184" s="188"/>
      <c r="FQ184" s="188"/>
      <c r="FR184" s="188"/>
      <c r="FT184" s="198">
        <v>-492793.96</v>
      </c>
      <c r="FU184" s="198"/>
      <c r="FV184" s="198"/>
      <c r="FW184" s="198"/>
      <c r="FY184" s="189">
        <v>2091</v>
      </c>
      <c r="FZ184" s="189"/>
      <c r="GB184" s="190" t="s">
        <v>880</v>
      </c>
      <c r="GC184" s="190"/>
      <c r="GD184" s="190"/>
      <c r="GE184" s="190"/>
      <c r="GK184" s="186" t="s">
        <v>881</v>
      </c>
      <c r="GL184" s="186"/>
      <c r="GM184" s="186"/>
      <c r="GN184" s="186"/>
      <c r="GR184" s="198">
        <v>-4894127.8499999996</v>
      </c>
      <c r="GS184" s="198"/>
      <c r="GU184" s="188">
        <v>0</v>
      </c>
      <c r="GV184" s="188"/>
      <c r="GW184" s="188"/>
      <c r="GX184" s="188">
        <v>579038.93999999994</v>
      </c>
      <c r="GY184" s="188"/>
      <c r="GZ184" s="188"/>
      <c r="HA184" s="188"/>
      <c r="HB184" s="188"/>
      <c r="HD184" s="198">
        <v>-5473166.79</v>
      </c>
      <c r="HE184" s="198"/>
      <c r="HF184" s="198"/>
      <c r="HG184" s="198"/>
      <c r="HI184" s="189">
        <v>2118</v>
      </c>
      <c r="HJ184" s="189"/>
      <c r="HL184" s="190" t="s">
        <v>894</v>
      </c>
      <c r="HM184" s="190"/>
      <c r="HN184" s="190"/>
      <c r="HO184" s="190"/>
      <c r="HU184" s="186" t="s">
        <v>895</v>
      </c>
      <c r="HV184" s="186"/>
      <c r="HW184" s="186"/>
      <c r="HX184" s="186"/>
      <c r="IB184" s="198">
        <v>-585540.81999999995</v>
      </c>
      <c r="IC184" s="198"/>
      <c r="IE184" s="188">
        <v>0</v>
      </c>
      <c r="IF184" s="188"/>
      <c r="IG184" s="188"/>
      <c r="IH184" s="188">
        <v>53641.46</v>
      </c>
      <c r="II184" s="188"/>
      <c r="IJ184" s="188"/>
      <c r="IK184" s="188"/>
      <c r="IL184" s="188"/>
      <c r="IN184" s="198">
        <v>-639182.28</v>
      </c>
      <c r="IO184" s="198"/>
      <c r="IP184" s="198"/>
      <c r="IQ184" s="198"/>
    </row>
    <row r="185" spans="1:251" ht="10.15" hidden="1" customHeight="1">
      <c r="A185" s="189">
        <v>40760</v>
      </c>
      <c r="B185" s="189"/>
      <c r="D185" s="190" t="s">
        <v>890</v>
      </c>
      <c r="E185" s="190"/>
      <c r="F185" s="190"/>
      <c r="G185" s="190"/>
      <c r="M185" s="186" t="s">
        <v>891</v>
      </c>
      <c r="N185" s="186"/>
      <c r="O185" s="186"/>
      <c r="P185" s="186"/>
      <c r="T185" s="198">
        <v>0</v>
      </c>
      <c r="U185" s="198"/>
      <c r="W185" s="188">
        <v>5507.4</v>
      </c>
      <c r="X185" s="188"/>
      <c r="Y185" s="188"/>
      <c r="Z185" s="188">
        <v>78466.42</v>
      </c>
      <c r="AA185" s="188"/>
      <c r="AB185" s="188"/>
      <c r="AC185" s="188"/>
      <c r="AD185" s="188"/>
      <c r="AF185" s="198">
        <v>-72959.02</v>
      </c>
      <c r="AG185" s="198"/>
      <c r="AH185" s="198"/>
      <c r="AI185" s="198"/>
      <c r="AK185" s="189">
        <v>40763</v>
      </c>
      <c r="AL185" s="189"/>
      <c r="AN185" s="190" t="s">
        <v>758</v>
      </c>
      <c r="AO185" s="190"/>
      <c r="AP185" s="190"/>
      <c r="AQ185" s="190"/>
      <c r="AW185" s="186" t="s">
        <v>759</v>
      </c>
      <c r="AX185" s="186"/>
      <c r="AY185" s="186"/>
      <c r="AZ185" s="186"/>
      <c r="BD185" s="198">
        <v>-36631</v>
      </c>
      <c r="BE185" s="198"/>
      <c r="BG185" s="188">
        <v>0</v>
      </c>
      <c r="BH185" s="188"/>
      <c r="BI185" s="188"/>
      <c r="BJ185" s="188">
        <v>0</v>
      </c>
      <c r="BK185" s="188"/>
      <c r="BL185" s="188"/>
      <c r="BM185" s="188"/>
      <c r="BN185" s="188"/>
      <c r="BP185" s="198">
        <v>-36631</v>
      </c>
      <c r="BQ185" s="198"/>
      <c r="BR185" s="198"/>
      <c r="BS185" s="198"/>
      <c r="BU185" s="189">
        <v>40784</v>
      </c>
      <c r="BV185" s="189"/>
      <c r="BX185" s="190" t="s">
        <v>737</v>
      </c>
      <c r="BY185" s="190"/>
      <c r="BZ185" s="190"/>
      <c r="CA185" s="190"/>
      <c r="CG185" s="186" t="s">
        <v>738</v>
      </c>
      <c r="CH185" s="186"/>
      <c r="CI185" s="186"/>
      <c r="CJ185" s="186"/>
      <c r="CN185" s="198">
        <v>-9280</v>
      </c>
      <c r="CO185" s="198"/>
      <c r="CQ185" s="188">
        <v>0</v>
      </c>
      <c r="CR185" s="188"/>
      <c r="CS185" s="188"/>
      <c r="CT185" s="188">
        <v>0</v>
      </c>
      <c r="CU185" s="188"/>
      <c r="CV185" s="188"/>
      <c r="CW185" s="188"/>
      <c r="CX185" s="188"/>
      <c r="CZ185" s="198">
        <v>-9280</v>
      </c>
      <c r="DA185" s="198"/>
      <c r="DB185" s="198"/>
      <c r="DC185" s="198"/>
      <c r="DE185" s="189">
        <v>2071</v>
      </c>
      <c r="DF185" s="189"/>
      <c r="DH185" s="190" t="s">
        <v>837</v>
      </c>
      <c r="DI185" s="190"/>
      <c r="DJ185" s="190"/>
      <c r="DK185" s="190"/>
      <c r="DQ185" s="186" t="s">
        <v>838</v>
      </c>
      <c r="DR185" s="186"/>
      <c r="DS185" s="186"/>
      <c r="DT185" s="186"/>
      <c r="DX185" s="198">
        <v>-322.31</v>
      </c>
      <c r="DY185" s="198"/>
      <c r="EA185" s="188">
        <v>322.31</v>
      </c>
      <c r="EB185" s="188"/>
      <c r="EC185" s="188"/>
      <c r="ED185" s="188">
        <v>382.87</v>
      </c>
      <c r="EE185" s="188"/>
      <c r="EF185" s="188"/>
      <c r="EG185" s="188"/>
      <c r="EH185" s="188"/>
      <c r="EJ185" s="198">
        <v>-382.87</v>
      </c>
      <c r="EK185" s="198"/>
      <c r="EL185" s="198"/>
      <c r="EM185" s="198"/>
      <c r="EO185" s="189">
        <v>2087</v>
      </c>
      <c r="EP185" s="189"/>
      <c r="ER185" s="190" t="s">
        <v>870</v>
      </c>
      <c r="ES185" s="190"/>
      <c r="ET185" s="190"/>
      <c r="EU185" s="190"/>
      <c r="FA185" s="186" t="s">
        <v>871</v>
      </c>
      <c r="FB185" s="186"/>
      <c r="FC185" s="186"/>
      <c r="FD185" s="186"/>
      <c r="FH185" s="198">
        <v>-165808.15</v>
      </c>
      <c r="FI185" s="198"/>
      <c r="FK185" s="188">
        <v>0</v>
      </c>
      <c r="FL185" s="188"/>
      <c r="FM185" s="188"/>
      <c r="FN185" s="188">
        <v>18951.509999999998</v>
      </c>
      <c r="FO185" s="188"/>
      <c r="FP185" s="188"/>
      <c r="FQ185" s="188"/>
      <c r="FR185" s="188"/>
      <c r="FT185" s="198">
        <v>-184759.66</v>
      </c>
      <c r="FU185" s="198"/>
      <c r="FV185" s="198"/>
      <c r="FW185" s="198"/>
      <c r="FY185" s="189">
        <v>2094</v>
      </c>
      <c r="FZ185" s="189"/>
      <c r="GB185" s="190" t="s">
        <v>882</v>
      </c>
      <c r="GC185" s="190"/>
      <c r="GD185" s="190"/>
      <c r="GE185" s="190"/>
      <c r="GK185" s="186" t="s">
        <v>883</v>
      </c>
      <c r="GL185" s="186"/>
      <c r="GM185" s="186"/>
      <c r="GN185" s="186"/>
      <c r="GR185" s="198">
        <v>-4878330.04</v>
      </c>
      <c r="GS185" s="198"/>
      <c r="GU185" s="188">
        <v>694.32</v>
      </c>
      <c r="GV185" s="188"/>
      <c r="GW185" s="188"/>
      <c r="GX185" s="188">
        <v>215239.93</v>
      </c>
      <c r="GY185" s="188"/>
      <c r="GZ185" s="188"/>
      <c r="HA185" s="188"/>
      <c r="HB185" s="188"/>
      <c r="HD185" s="198">
        <v>-5092875.6500000004</v>
      </c>
      <c r="HE185" s="198"/>
      <c r="HF185" s="198"/>
      <c r="HG185" s="198"/>
      <c r="HI185" s="189">
        <v>40460</v>
      </c>
      <c r="HJ185" s="189"/>
      <c r="HL185" s="190" t="s">
        <v>896</v>
      </c>
      <c r="HM185" s="190"/>
      <c r="HN185" s="190"/>
      <c r="HO185" s="190"/>
      <c r="HU185" s="186" t="s">
        <v>897</v>
      </c>
      <c r="HV185" s="186"/>
      <c r="HW185" s="186"/>
      <c r="HX185" s="186"/>
      <c r="IB185" s="198">
        <v>-326629.15000000002</v>
      </c>
      <c r="IC185" s="198"/>
      <c r="IE185" s="188">
        <v>30370.400000000001</v>
      </c>
      <c r="IF185" s="188"/>
      <c r="IG185" s="188"/>
      <c r="IH185" s="188">
        <v>41328.239999999998</v>
      </c>
      <c r="II185" s="188"/>
      <c r="IJ185" s="188"/>
      <c r="IK185" s="188"/>
      <c r="IL185" s="188"/>
      <c r="IN185" s="198">
        <v>-337586.99</v>
      </c>
      <c r="IO185" s="198"/>
      <c r="IP185" s="198"/>
      <c r="IQ185" s="198"/>
    </row>
    <row r="186" spans="1:251" ht="10.15" hidden="1" customHeight="1">
      <c r="A186" s="189">
        <v>40761</v>
      </c>
      <c r="B186" s="189"/>
      <c r="D186" s="190" t="s">
        <v>714</v>
      </c>
      <c r="E186" s="190"/>
      <c r="F186" s="190"/>
      <c r="G186" s="190"/>
      <c r="M186" s="186" t="s">
        <v>715</v>
      </c>
      <c r="N186" s="186"/>
      <c r="O186" s="186"/>
      <c r="P186" s="186"/>
      <c r="T186" s="198">
        <v>0</v>
      </c>
      <c r="U186" s="198"/>
      <c r="W186" s="188">
        <v>0</v>
      </c>
      <c r="X186" s="188"/>
      <c r="Y186" s="188"/>
      <c r="Z186" s="188">
        <v>732517.74</v>
      </c>
      <c r="AA186" s="188"/>
      <c r="AB186" s="188"/>
      <c r="AC186" s="188"/>
      <c r="AD186" s="188"/>
      <c r="AF186" s="198">
        <v>-732517.74</v>
      </c>
      <c r="AG186" s="198"/>
      <c r="AH186" s="198"/>
      <c r="AI186" s="198"/>
      <c r="AK186" s="189">
        <v>40764</v>
      </c>
      <c r="AL186" s="189"/>
      <c r="AN186" s="190" t="s">
        <v>898</v>
      </c>
      <c r="AO186" s="190"/>
      <c r="AP186" s="190"/>
      <c r="AQ186" s="190"/>
      <c r="AW186" s="186" t="s">
        <v>899</v>
      </c>
      <c r="AX186" s="186"/>
      <c r="AY186" s="186"/>
      <c r="AZ186" s="186"/>
      <c r="BD186" s="198">
        <v>-2641.89</v>
      </c>
      <c r="BE186" s="198"/>
      <c r="BG186" s="188">
        <v>2641.89</v>
      </c>
      <c r="BH186" s="188"/>
      <c r="BI186" s="188"/>
      <c r="BJ186" s="188">
        <v>0</v>
      </c>
      <c r="BK186" s="188"/>
      <c r="BL186" s="188"/>
      <c r="BM186" s="188"/>
      <c r="BN186" s="188"/>
      <c r="BP186" s="198">
        <v>0</v>
      </c>
      <c r="BQ186" s="198"/>
      <c r="BR186" s="198"/>
      <c r="BS186" s="198"/>
      <c r="BU186" s="189">
        <v>40786</v>
      </c>
      <c r="BV186" s="189"/>
      <c r="BX186" s="190" t="s">
        <v>741</v>
      </c>
      <c r="BY186" s="190"/>
      <c r="BZ186" s="190"/>
      <c r="CA186" s="190"/>
      <c r="CG186" s="186" t="s">
        <v>471</v>
      </c>
      <c r="CH186" s="186"/>
      <c r="CI186" s="186"/>
      <c r="CJ186" s="186"/>
      <c r="CN186" s="198">
        <v>-876442.77</v>
      </c>
      <c r="CO186" s="198"/>
      <c r="CQ186" s="188">
        <v>307710.63</v>
      </c>
      <c r="CR186" s="188"/>
      <c r="CS186" s="188"/>
      <c r="CT186" s="188">
        <v>0</v>
      </c>
      <c r="CU186" s="188"/>
      <c r="CV186" s="188"/>
      <c r="CW186" s="188"/>
      <c r="CX186" s="188"/>
      <c r="CZ186" s="198">
        <v>-568732.14</v>
      </c>
      <c r="DA186" s="198"/>
      <c r="DB186" s="198"/>
      <c r="DC186" s="198"/>
      <c r="DE186" s="189">
        <v>2072</v>
      </c>
      <c r="DF186" s="189"/>
      <c r="DH186" s="190" t="s">
        <v>841</v>
      </c>
      <c r="DI186" s="190"/>
      <c r="DJ186" s="190"/>
      <c r="DK186" s="190"/>
      <c r="DQ186" s="186" t="s">
        <v>842</v>
      </c>
      <c r="DR186" s="186"/>
      <c r="DS186" s="186"/>
      <c r="DT186" s="186"/>
      <c r="DX186" s="198">
        <v>-2355</v>
      </c>
      <c r="DY186" s="198"/>
      <c r="EA186" s="188">
        <v>0</v>
      </c>
      <c r="EB186" s="188"/>
      <c r="EC186" s="188"/>
      <c r="ED186" s="188">
        <v>542</v>
      </c>
      <c r="EE186" s="188"/>
      <c r="EF186" s="188"/>
      <c r="EG186" s="188"/>
      <c r="EH186" s="188"/>
      <c r="EJ186" s="198">
        <v>-2897</v>
      </c>
      <c r="EK186" s="198"/>
      <c r="EL186" s="198"/>
      <c r="EM186" s="198"/>
      <c r="EO186" s="189">
        <v>2088</v>
      </c>
      <c r="EP186" s="189"/>
      <c r="ER186" s="190" t="s">
        <v>874</v>
      </c>
      <c r="ES186" s="190"/>
      <c r="ET186" s="190"/>
      <c r="EU186" s="190"/>
      <c r="FA186" s="186" t="s">
        <v>875</v>
      </c>
      <c r="FB186" s="186"/>
      <c r="FC186" s="186"/>
      <c r="FD186" s="186"/>
      <c r="FH186" s="198">
        <v>-1511767.86</v>
      </c>
      <c r="FI186" s="198"/>
      <c r="FK186" s="188">
        <v>0</v>
      </c>
      <c r="FL186" s="188"/>
      <c r="FM186" s="188"/>
      <c r="FN186" s="188">
        <v>117259.27</v>
      </c>
      <c r="FO186" s="188"/>
      <c r="FP186" s="188"/>
      <c r="FQ186" s="188"/>
      <c r="FR186" s="188"/>
      <c r="FT186" s="198">
        <v>-1629027.13</v>
      </c>
      <c r="FU186" s="198"/>
      <c r="FV186" s="198"/>
      <c r="FW186" s="198"/>
      <c r="FY186" s="191">
        <v>2115</v>
      </c>
      <c r="FZ186" s="191"/>
      <c r="GB186" s="192" t="s">
        <v>886</v>
      </c>
      <c r="GC186" s="192"/>
      <c r="GD186" s="192"/>
      <c r="GE186" s="192"/>
      <c r="GJ186" s="193" t="s">
        <v>887</v>
      </c>
      <c r="GK186" s="193"/>
      <c r="GL186" s="193"/>
      <c r="GM186" s="193"/>
      <c r="GN186" s="193"/>
      <c r="GR186" s="194">
        <v>-2704456.45</v>
      </c>
      <c r="GS186" s="194"/>
      <c r="GU186" s="195">
        <v>144565.96</v>
      </c>
      <c r="GV186" s="195"/>
      <c r="GW186" s="195"/>
      <c r="GX186" s="195">
        <v>355028.83</v>
      </c>
      <c r="GY186" s="195"/>
      <c r="GZ186" s="195"/>
      <c r="HA186" s="195"/>
      <c r="HB186" s="195"/>
      <c r="HD186" s="194">
        <v>-2914919.32</v>
      </c>
      <c r="HE186" s="194"/>
      <c r="HF186" s="194"/>
      <c r="HG186" s="194"/>
      <c r="HI186" s="189">
        <v>40461</v>
      </c>
      <c r="HJ186" s="189"/>
      <c r="HL186" s="190" t="s">
        <v>900</v>
      </c>
      <c r="HM186" s="190"/>
      <c r="HN186" s="190"/>
      <c r="HO186" s="190"/>
      <c r="HU186" s="186" t="s">
        <v>901</v>
      </c>
      <c r="HV186" s="186"/>
      <c r="HW186" s="186"/>
      <c r="HX186" s="186"/>
      <c r="IB186" s="198">
        <v>-128917</v>
      </c>
      <c r="IC186" s="198"/>
      <c r="IE186" s="188">
        <v>4725.92</v>
      </c>
      <c r="IF186" s="188"/>
      <c r="IG186" s="188"/>
      <c r="IH186" s="188">
        <v>27946.05</v>
      </c>
      <c r="II186" s="188"/>
      <c r="IJ186" s="188"/>
      <c r="IK186" s="188"/>
      <c r="IL186" s="188"/>
      <c r="IN186" s="198">
        <v>-152137.13</v>
      </c>
      <c r="IO186" s="198"/>
      <c r="IP186" s="198"/>
      <c r="IQ186" s="198"/>
    </row>
    <row r="187" spans="1:251" ht="10.15" hidden="1" customHeight="1">
      <c r="A187" s="189">
        <v>40763</v>
      </c>
      <c r="B187" s="189"/>
      <c r="D187" s="190" t="s">
        <v>758</v>
      </c>
      <c r="E187" s="190"/>
      <c r="F187" s="190"/>
      <c r="G187" s="190"/>
      <c r="M187" s="186" t="s">
        <v>759</v>
      </c>
      <c r="N187" s="186"/>
      <c r="O187" s="186"/>
      <c r="P187" s="186"/>
      <c r="T187" s="198">
        <v>0</v>
      </c>
      <c r="U187" s="198"/>
      <c r="W187" s="188">
        <v>0</v>
      </c>
      <c r="X187" s="188"/>
      <c r="Y187" s="188"/>
      <c r="Z187" s="188">
        <v>36631</v>
      </c>
      <c r="AA187" s="188"/>
      <c r="AB187" s="188"/>
      <c r="AC187" s="188"/>
      <c r="AD187" s="188"/>
      <c r="AF187" s="198">
        <v>-36631</v>
      </c>
      <c r="AG187" s="198"/>
      <c r="AH187" s="198"/>
      <c r="AI187" s="198"/>
      <c r="AK187" s="189">
        <v>40765</v>
      </c>
      <c r="AL187" s="189"/>
      <c r="AN187" s="190" t="s">
        <v>857</v>
      </c>
      <c r="AO187" s="190"/>
      <c r="AP187" s="190"/>
      <c r="AQ187" s="190"/>
      <c r="AW187" s="186" t="s">
        <v>858</v>
      </c>
      <c r="AX187" s="186"/>
      <c r="AY187" s="186"/>
      <c r="AZ187" s="186"/>
      <c r="BD187" s="198">
        <v>-263602.71000000002</v>
      </c>
      <c r="BE187" s="198"/>
      <c r="BG187" s="188">
        <v>153518.88</v>
      </c>
      <c r="BH187" s="188"/>
      <c r="BI187" s="188"/>
      <c r="BJ187" s="188">
        <v>0</v>
      </c>
      <c r="BK187" s="188"/>
      <c r="BL187" s="188"/>
      <c r="BM187" s="188"/>
      <c r="BN187" s="188"/>
      <c r="BP187" s="198">
        <v>-110083.83</v>
      </c>
      <c r="BQ187" s="198"/>
      <c r="BR187" s="198"/>
      <c r="BS187" s="198"/>
      <c r="BU187" s="189">
        <v>40787</v>
      </c>
      <c r="BV187" s="189"/>
      <c r="BX187" s="190" t="s">
        <v>902</v>
      </c>
      <c r="BY187" s="190"/>
      <c r="BZ187" s="190"/>
      <c r="CA187" s="190"/>
      <c r="CG187" s="186" t="s">
        <v>903</v>
      </c>
      <c r="CH187" s="186"/>
      <c r="CI187" s="186"/>
      <c r="CJ187" s="186"/>
      <c r="CN187" s="198">
        <v>-33683.33</v>
      </c>
      <c r="CO187" s="198"/>
      <c r="CQ187" s="188">
        <v>33683.33</v>
      </c>
      <c r="CR187" s="188"/>
      <c r="CS187" s="188"/>
      <c r="CT187" s="188">
        <v>0</v>
      </c>
      <c r="CU187" s="188"/>
      <c r="CV187" s="188"/>
      <c r="CW187" s="188"/>
      <c r="CX187" s="188"/>
      <c r="CZ187" s="198">
        <v>0</v>
      </c>
      <c r="DA187" s="198"/>
      <c r="DB187" s="198"/>
      <c r="DC187" s="198"/>
      <c r="DE187" s="191">
        <v>2073</v>
      </c>
      <c r="DF187" s="191"/>
      <c r="DH187" s="192" t="s">
        <v>843</v>
      </c>
      <c r="DI187" s="192"/>
      <c r="DJ187" s="192"/>
      <c r="DK187" s="192"/>
      <c r="DP187" s="193" t="s">
        <v>844</v>
      </c>
      <c r="DQ187" s="193"/>
      <c r="DR187" s="193"/>
      <c r="DS187" s="193"/>
      <c r="DT187" s="193"/>
      <c r="DX187" s="194">
        <v>-5861168.1900000004</v>
      </c>
      <c r="DY187" s="194"/>
      <c r="EA187" s="195">
        <v>15005.89</v>
      </c>
      <c r="EB187" s="195"/>
      <c r="EC187" s="195"/>
      <c r="ED187" s="195">
        <v>634780.71</v>
      </c>
      <c r="EE187" s="195"/>
      <c r="EF187" s="195"/>
      <c r="EG187" s="195"/>
      <c r="EH187" s="195"/>
      <c r="EJ187" s="194">
        <v>-6480943.0099999998</v>
      </c>
      <c r="EK187" s="194"/>
      <c r="EL187" s="194"/>
      <c r="EM187" s="194"/>
      <c r="EO187" s="189">
        <v>2090</v>
      </c>
      <c r="EP187" s="189"/>
      <c r="ER187" s="190" t="s">
        <v>876</v>
      </c>
      <c r="ES187" s="190"/>
      <c r="ET187" s="190"/>
      <c r="EU187" s="190"/>
      <c r="FA187" s="186" t="s">
        <v>877</v>
      </c>
      <c r="FB187" s="186"/>
      <c r="FC187" s="186"/>
      <c r="FD187" s="186"/>
      <c r="FH187" s="198">
        <v>-297834.71000000002</v>
      </c>
      <c r="FI187" s="198"/>
      <c r="FK187" s="188">
        <v>0</v>
      </c>
      <c r="FL187" s="188"/>
      <c r="FM187" s="188"/>
      <c r="FN187" s="188">
        <v>41299.879999999997</v>
      </c>
      <c r="FO187" s="188"/>
      <c r="FP187" s="188"/>
      <c r="FQ187" s="188"/>
      <c r="FR187" s="188"/>
      <c r="FT187" s="198">
        <v>-339134.59</v>
      </c>
      <c r="FU187" s="198"/>
      <c r="FV187" s="198"/>
      <c r="FW187" s="198"/>
      <c r="FY187" s="189">
        <v>2116</v>
      </c>
      <c r="FZ187" s="189"/>
      <c r="GB187" s="190" t="s">
        <v>888</v>
      </c>
      <c r="GC187" s="190"/>
      <c r="GD187" s="190"/>
      <c r="GE187" s="190"/>
      <c r="GK187" s="186" t="s">
        <v>889</v>
      </c>
      <c r="GL187" s="186"/>
      <c r="GM187" s="186"/>
      <c r="GN187" s="186"/>
      <c r="GR187" s="198">
        <v>-1200867.54</v>
      </c>
      <c r="GS187" s="198"/>
      <c r="GU187" s="188">
        <v>94577.79</v>
      </c>
      <c r="GV187" s="188"/>
      <c r="GW187" s="188"/>
      <c r="GX187" s="188">
        <v>126352.93</v>
      </c>
      <c r="GY187" s="188"/>
      <c r="GZ187" s="188"/>
      <c r="HA187" s="188"/>
      <c r="HB187" s="188"/>
      <c r="HD187" s="198">
        <v>-1232642.68</v>
      </c>
      <c r="HE187" s="198"/>
      <c r="HF187" s="198"/>
      <c r="HG187" s="198"/>
      <c r="HI187" s="189">
        <v>40462</v>
      </c>
      <c r="HJ187" s="189"/>
      <c r="HL187" s="190" t="s">
        <v>904</v>
      </c>
      <c r="HM187" s="190"/>
      <c r="HN187" s="190"/>
      <c r="HO187" s="190"/>
      <c r="HU187" s="186" t="s">
        <v>905</v>
      </c>
      <c r="HV187" s="186"/>
      <c r="HW187" s="186"/>
      <c r="HX187" s="186"/>
      <c r="IB187" s="198">
        <v>-98603.92</v>
      </c>
      <c r="IC187" s="198"/>
      <c r="IE187" s="188">
        <v>9168.24</v>
      </c>
      <c r="IF187" s="188"/>
      <c r="IG187" s="188"/>
      <c r="IH187" s="188">
        <v>12476.15</v>
      </c>
      <c r="II187" s="188"/>
      <c r="IJ187" s="188"/>
      <c r="IK187" s="188"/>
      <c r="IL187" s="188"/>
      <c r="IN187" s="198">
        <v>-101911.83</v>
      </c>
      <c r="IO187" s="198"/>
      <c r="IP187" s="198"/>
      <c r="IQ187" s="198"/>
    </row>
    <row r="188" spans="1:251" ht="10.15" hidden="1" customHeight="1">
      <c r="A188" s="189">
        <v>40764</v>
      </c>
      <c r="B188" s="189"/>
      <c r="D188" s="190" t="s">
        <v>898</v>
      </c>
      <c r="E188" s="190"/>
      <c r="F188" s="190"/>
      <c r="G188" s="190"/>
      <c r="M188" s="186" t="s">
        <v>899</v>
      </c>
      <c r="N188" s="186"/>
      <c r="O188" s="186"/>
      <c r="P188" s="186"/>
      <c r="T188" s="198">
        <v>0</v>
      </c>
      <c r="U188" s="198"/>
      <c r="W188" s="188">
        <v>0</v>
      </c>
      <c r="X188" s="188"/>
      <c r="Y188" s="188"/>
      <c r="Z188" s="188">
        <v>2641.89</v>
      </c>
      <c r="AA188" s="188"/>
      <c r="AB188" s="188"/>
      <c r="AC188" s="188"/>
      <c r="AD188" s="188"/>
      <c r="AF188" s="198">
        <v>-2641.89</v>
      </c>
      <c r="AG188" s="198"/>
      <c r="AH188" s="198"/>
      <c r="AI188" s="198"/>
      <c r="AK188" s="189">
        <v>40767</v>
      </c>
      <c r="AL188" s="189"/>
      <c r="AN188" s="190" t="s">
        <v>718</v>
      </c>
      <c r="AO188" s="190"/>
      <c r="AP188" s="190"/>
      <c r="AQ188" s="190"/>
      <c r="AW188" s="186" t="s">
        <v>719</v>
      </c>
      <c r="AX188" s="186"/>
      <c r="AY188" s="186"/>
      <c r="AZ188" s="186"/>
      <c r="BD188" s="198">
        <v>-8618</v>
      </c>
      <c r="BE188" s="198"/>
      <c r="BG188" s="188">
        <v>0</v>
      </c>
      <c r="BH188" s="188"/>
      <c r="BI188" s="188"/>
      <c r="BJ188" s="188">
        <v>0</v>
      </c>
      <c r="BK188" s="188"/>
      <c r="BL188" s="188"/>
      <c r="BM188" s="188"/>
      <c r="BN188" s="188"/>
      <c r="BP188" s="198">
        <v>-8618</v>
      </c>
      <c r="BQ188" s="198"/>
      <c r="BR188" s="198"/>
      <c r="BS188" s="198"/>
      <c r="BU188" s="189">
        <v>40788</v>
      </c>
      <c r="BV188" s="189"/>
      <c r="BX188" s="190" t="s">
        <v>808</v>
      </c>
      <c r="BY188" s="190"/>
      <c r="BZ188" s="190"/>
      <c r="CA188" s="190"/>
      <c r="CG188" s="186" t="s">
        <v>809</v>
      </c>
      <c r="CH188" s="186"/>
      <c r="CI188" s="186"/>
      <c r="CJ188" s="186"/>
      <c r="CN188" s="198">
        <v>-20309.79</v>
      </c>
      <c r="CO188" s="198"/>
      <c r="CQ188" s="188">
        <v>0</v>
      </c>
      <c r="CR188" s="188"/>
      <c r="CS188" s="188"/>
      <c r="CT188" s="188">
        <v>0</v>
      </c>
      <c r="CU188" s="188"/>
      <c r="CV188" s="188"/>
      <c r="CW188" s="188"/>
      <c r="CX188" s="188"/>
      <c r="CZ188" s="198">
        <v>-20309.79</v>
      </c>
      <c r="DA188" s="198"/>
      <c r="DB188" s="198"/>
      <c r="DC188" s="198"/>
      <c r="DE188" s="189">
        <v>2074</v>
      </c>
      <c r="DF188" s="189"/>
      <c r="DH188" s="190" t="s">
        <v>845</v>
      </c>
      <c r="DI188" s="190"/>
      <c r="DJ188" s="190"/>
      <c r="DK188" s="190"/>
      <c r="DQ188" s="186" t="s">
        <v>846</v>
      </c>
      <c r="DR188" s="186"/>
      <c r="DS188" s="186"/>
      <c r="DT188" s="186"/>
      <c r="DX188" s="198">
        <v>-5533562.75</v>
      </c>
      <c r="DY188" s="198"/>
      <c r="EA188" s="188">
        <v>66.7</v>
      </c>
      <c r="EB188" s="188"/>
      <c r="EC188" s="188"/>
      <c r="ED188" s="188">
        <v>502285.98</v>
      </c>
      <c r="EE188" s="188"/>
      <c r="EF188" s="188"/>
      <c r="EG188" s="188"/>
      <c r="EH188" s="188"/>
      <c r="EJ188" s="198">
        <v>-6035782.0300000003</v>
      </c>
      <c r="EK188" s="198"/>
      <c r="EL188" s="198"/>
      <c r="EM188" s="198"/>
      <c r="EO188" s="189">
        <v>2091</v>
      </c>
      <c r="EP188" s="189"/>
      <c r="ER188" s="190" t="s">
        <v>880</v>
      </c>
      <c r="ES188" s="190"/>
      <c r="ET188" s="190"/>
      <c r="EU188" s="190"/>
      <c r="FA188" s="186" t="s">
        <v>881</v>
      </c>
      <c r="FB188" s="186"/>
      <c r="FC188" s="186"/>
      <c r="FD188" s="186"/>
      <c r="FH188" s="198">
        <v>-4582008.6500000004</v>
      </c>
      <c r="FI188" s="198"/>
      <c r="FK188" s="188">
        <v>0</v>
      </c>
      <c r="FL188" s="188"/>
      <c r="FM188" s="188"/>
      <c r="FN188" s="188">
        <v>312119.2</v>
      </c>
      <c r="FO188" s="188"/>
      <c r="FP188" s="188"/>
      <c r="FQ188" s="188"/>
      <c r="FR188" s="188"/>
      <c r="FT188" s="198">
        <v>-4894127.8499999996</v>
      </c>
      <c r="FU188" s="198"/>
      <c r="FV188" s="198"/>
      <c r="FW188" s="198"/>
      <c r="FY188" s="189">
        <v>2117</v>
      </c>
      <c r="FZ188" s="189"/>
      <c r="GB188" s="190" t="s">
        <v>892</v>
      </c>
      <c r="GC188" s="190"/>
      <c r="GD188" s="190"/>
      <c r="GE188" s="190"/>
      <c r="GK188" s="186" t="s">
        <v>893</v>
      </c>
      <c r="GL188" s="186"/>
      <c r="GM188" s="186"/>
      <c r="GN188" s="186"/>
      <c r="GR188" s="198">
        <v>-400902.72</v>
      </c>
      <c r="GS188" s="198"/>
      <c r="GU188" s="188">
        <v>12281.58</v>
      </c>
      <c r="GV188" s="188"/>
      <c r="GW188" s="188"/>
      <c r="GX188" s="188">
        <v>97857.66</v>
      </c>
      <c r="GY188" s="188"/>
      <c r="GZ188" s="188"/>
      <c r="HA188" s="188"/>
      <c r="HB188" s="188"/>
      <c r="HD188" s="198">
        <v>-486478.8</v>
      </c>
      <c r="HE188" s="198"/>
      <c r="HF188" s="198"/>
      <c r="HG188" s="198"/>
      <c r="HI188" s="189">
        <v>40463</v>
      </c>
      <c r="HJ188" s="189"/>
      <c r="HL188" s="190" t="s">
        <v>906</v>
      </c>
      <c r="HM188" s="190"/>
      <c r="HN188" s="190"/>
      <c r="HO188" s="190"/>
      <c r="HU188" s="186" t="s">
        <v>907</v>
      </c>
      <c r="HV188" s="186"/>
      <c r="HW188" s="186"/>
      <c r="HX188" s="186"/>
      <c r="IB188" s="198">
        <v>-38916.230000000003</v>
      </c>
      <c r="IC188" s="198"/>
      <c r="IE188" s="188">
        <v>1426.61</v>
      </c>
      <c r="IF188" s="188"/>
      <c r="IG188" s="188"/>
      <c r="IH188" s="188">
        <v>8436.25</v>
      </c>
      <c r="II188" s="188"/>
      <c r="IJ188" s="188"/>
      <c r="IK188" s="188"/>
      <c r="IL188" s="188"/>
      <c r="IN188" s="198">
        <v>-45925.87</v>
      </c>
      <c r="IO188" s="198"/>
      <c r="IP188" s="198"/>
      <c r="IQ188" s="198"/>
    </row>
    <row r="189" spans="1:251" ht="10.15" hidden="1" customHeight="1">
      <c r="A189" s="189">
        <v>40765</v>
      </c>
      <c r="B189" s="189"/>
      <c r="D189" s="190" t="s">
        <v>857</v>
      </c>
      <c r="E189" s="190"/>
      <c r="F189" s="190"/>
      <c r="G189" s="190"/>
      <c r="M189" s="186" t="s">
        <v>858</v>
      </c>
      <c r="N189" s="186"/>
      <c r="O189" s="186"/>
      <c r="P189" s="186"/>
      <c r="T189" s="198">
        <v>0</v>
      </c>
      <c r="U189" s="198"/>
      <c r="W189" s="188">
        <v>87043.59</v>
      </c>
      <c r="X189" s="188"/>
      <c r="Y189" s="188"/>
      <c r="Z189" s="188">
        <v>350646.3</v>
      </c>
      <c r="AA189" s="188"/>
      <c r="AB189" s="188"/>
      <c r="AC189" s="188"/>
      <c r="AD189" s="188"/>
      <c r="AF189" s="198">
        <v>-263602.71000000002</v>
      </c>
      <c r="AG189" s="198"/>
      <c r="AH189" s="198"/>
      <c r="AI189" s="198"/>
      <c r="AK189" s="189">
        <v>40768</v>
      </c>
      <c r="AL189" s="189"/>
      <c r="AN189" s="190" t="s">
        <v>768</v>
      </c>
      <c r="AO189" s="190"/>
      <c r="AP189" s="190"/>
      <c r="AQ189" s="190"/>
      <c r="AW189" s="186" t="s">
        <v>769</v>
      </c>
      <c r="AX189" s="186"/>
      <c r="AY189" s="186"/>
      <c r="AZ189" s="186"/>
      <c r="BD189" s="198">
        <v>-98500</v>
      </c>
      <c r="BE189" s="198"/>
      <c r="BG189" s="188">
        <v>56000</v>
      </c>
      <c r="BH189" s="188"/>
      <c r="BI189" s="188"/>
      <c r="BJ189" s="188">
        <v>0</v>
      </c>
      <c r="BK189" s="188"/>
      <c r="BL189" s="188"/>
      <c r="BM189" s="188"/>
      <c r="BN189" s="188"/>
      <c r="BP189" s="198">
        <v>-42500</v>
      </c>
      <c r="BQ189" s="198"/>
      <c r="BR189" s="198"/>
      <c r="BS189" s="198"/>
      <c r="BU189" s="189">
        <v>40789</v>
      </c>
      <c r="BV189" s="189"/>
      <c r="BX189" s="190" t="s">
        <v>744</v>
      </c>
      <c r="BY189" s="190"/>
      <c r="BZ189" s="190"/>
      <c r="CA189" s="190"/>
      <c r="CG189" s="186" t="s">
        <v>745</v>
      </c>
      <c r="CH189" s="186"/>
      <c r="CI189" s="186"/>
      <c r="CJ189" s="186"/>
      <c r="CN189" s="198">
        <v>-69432.78</v>
      </c>
      <c r="CO189" s="198"/>
      <c r="CQ189" s="188">
        <v>34716.39</v>
      </c>
      <c r="CR189" s="188"/>
      <c r="CS189" s="188"/>
      <c r="CT189" s="188">
        <v>0</v>
      </c>
      <c r="CU189" s="188"/>
      <c r="CV189" s="188"/>
      <c r="CW189" s="188"/>
      <c r="CX189" s="188"/>
      <c r="CZ189" s="198">
        <v>-34716.39</v>
      </c>
      <c r="DA189" s="198"/>
      <c r="DB189" s="198"/>
      <c r="DC189" s="198"/>
      <c r="DE189" s="189">
        <v>2075</v>
      </c>
      <c r="DF189" s="189"/>
      <c r="DH189" s="190" t="s">
        <v>849</v>
      </c>
      <c r="DI189" s="190"/>
      <c r="DJ189" s="190"/>
      <c r="DK189" s="190"/>
      <c r="DQ189" s="186" t="s">
        <v>850</v>
      </c>
      <c r="DR189" s="186"/>
      <c r="DS189" s="186"/>
      <c r="DT189" s="186"/>
      <c r="DX189" s="198">
        <v>-249428.97</v>
      </c>
      <c r="DY189" s="198"/>
      <c r="EA189" s="188">
        <v>0</v>
      </c>
      <c r="EB189" s="188"/>
      <c r="EC189" s="188"/>
      <c r="ED189" s="188">
        <v>89749</v>
      </c>
      <c r="EE189" s="188"/>
      <c r="EF189" s="188"/>
      <c r="EG189" s="188"/>
      <c r="EH189" s="188"/>
      <c r="EJ189" s="198">
        <v>-339177.97</v>
      </c>
      <c r="EK189" s="198"/>
      <c r="EL189" s="198"/>
      <c r="EM189" s="198"/>
      <c r="EO189" s="189">
        <v>2094</v>
      </c>
      <c r="EP189" s="189"/>
      <c r="ER189" s="190" t="s">
        <v>882</v>
      </c>
      <c r="ES189" s="190"/>
      <c r="ET189" s="190"/>
      <c r="EU189" s="190"/>
      <c r="FA189" s="186" t="s">
        <v>883</v>
      </c>
      <c r="FB189" s="186"/>
      <c r="FC189" s="186"/>
      <c r="FD189" s="186"/>
      <c r="FH189" s="198">
        <v>-4663795.7300000004</v>
      </c>
      <c r="FI189" s="198"/>
      <c r="FK189" s="188">
        <v>0</v>
      </c>
      <c r="FL189" s="188"/>
      <c r="FM189" s="188"/>
      <c r="FN189" s="188">
        <v>214534.31</v>
      </c>
      <c r="FO189" s="188"/>
      <c r="FP189" s="188"/>
      <c r="FQ189" s="188"/>
      <c r="FR189" s="188"/>
      <c r="FT189" s="198">
        <v>-4878330.04</v>
      </c>
      <c r="FU189" s="198"/>
      <c r="FV189" s="198"/>
      <c r="FW189" s="198"/>
      <c r="FY189" s="189">
        <v>2118</v>
      </c>
      <c r="FZ189" s="189"/>
      <c r="GB189" s="190" t="s">
        <v>894</v>
      </c>
      <c r="GC189" s="190"/>
      <c r="GD189" s="190"/>
      <c r="GE189" s="190"/>
      <c r="GK189" s="186" t="s">
        <v>895</v>
      </c>
      <c r="GL189" s="186"/>
      <c r="GM189" s="186"/>
      <c r="GN189" s="186"/>
      <c r="GR189" s="198">
        <v>-534080.97</v>
      </c>
      <c r="GS189" s="198"/>
      <c r="GU189" s="188">
        <v>0</v>
      </c>
      <c r="GV189" s="188"/>
      <c r="GW189" s="188"/>
      <c r="GX189" s="188">
        <v>51459.85</v>
      </c>
      <c r="GY189" s="188"/>
      <c r="GZ189" s="188"/>
      <c r="HA189" s="188"/>
      <c r="HB189" s="188"/>
      <c r="HD189" s="198">
        <v>-585540.81999999995</v>
      </c>
      <c r="HE189" s="198"/>
      <c r="HF189" s="198"/>
      <c r="HG189" s="198"/>
      <c r="HI189" s="189">
        <v>40464</v>
      </c>
      <c r="HJ189" s="189"/>
      <c r="HL189" s="190" t="s">
        <v>908</v>
      </c>
      <c r="HM189" s="190"/>
      <c r="HN189" s="190"/>
      <c r="HO189" s="190"/>
      <c r="HU189" s="186" t="s">
        <v>909</v>
      </c>
      <c r="HV189" s="186"/>
      <c r="HW189" s="186"/>
      <c r="HX189" s="186"/>
      <c r="IB189" s="198">
        <v>-12325.94</v>
      </c>
      <c r="IC189" s="198"/>
      <c r="IE189" s="188">
        <v>1146.04</v>
      </c>
      <c r="IF189" s="188"/>
      <c r="IG189" s="188"/>
      <c r="IH189" s="188">
        <v>1559.54</v>
      </c>
      <c r="II189" s="188"/>
      <c r="IJ189" s="188"/>
      <c r="IK189" s="188"/>
      <c r="IL189" s="188"/>
      <c r="IN189" s="198">
        <v>-12739.44</v>
      </c>
      <c r="IO189" s="198"/>
      <c r="IP189" s="198"/>
      <c r="IQ189" s="198"/>
    </row>
    <row r="190" spans="1:251" ht="10.15" hidden="1" customHeight="1">
      <c r="A190" s="189">
        <v>40767</v>
      </c>
      <c r="B190" s="189"/>
      <c r="D190" s="190" t="s">
        <v>718</v>
      </c>
      <c r="E190" s="190"/>
      <c r="F190" s="190"/>
      <c r="G190" s="190"/>
      <c r="M190" s="186" t="s">
        <v>719</v>
      </c>
      <c r="N190" s="186"/>
      <c r="O190" s="186"/>
      <c r="P190" s="186"/>
      <c r="T190" s="198">
        <v>0</v>
      </c>
      <c r="U190" s="198"/>
      <c r="W190" s="188">
        <v>0</v>
      </c>
      <c r="X190" s="188"/>
      <c r="Y190" s="188"/>
      <c r="Z190" s="188">
        <v>8618</v>
      </c>
      <c r="AA190" s="188"/>
      <c r="AB190" s="188"/>
      <c r="AC190" s="188"/>
      <c r="AD190" s="188"/>
      <c r="AF190" s="198">
        <v>-8618</v>
      </c>
      <c r="AG190" s="198"/>
      <c r="AH190" s="198"/>
      <c r="AI190" s="198"/>
      <c r="AK190" s="189">
        <v>40769</v>
      </c>
      <c r="AL190" s="189"/>
      <c r="AN190" s="190" t="s">
        <v>866</v>
      </c>
      <c r="AO190" s="190"/>
      <c r="AP190" s="190"/>
      <c r="AQ190" s="190"/>
      <c r="AW190" s="186" t="s">
        <v>867</v>
      </c>
      <c r="AX190" s="186"/>
      <c r="AY190" s="186"/>
      <c r="AZ190" s="186"/>
      <c r="BD190" s="198">
        <v>-4685.6899999999996</v>
      </c>
      <c r="BE190" s="198"/>
      <c r="BG190" s="188">
        <v>0</v>
      </c>
      <c r="BH190" s="188"/>
      <c r="BI190" s="188"/>
      <c r="BJ190" s="188">
        <v>0</v>
      </c>
      <c r="BK190" s="188"/>
      <c r="BL190" s="188"/>
      <c r="BM190" s="188"/>
      <c r="BN190" s="188"/>
      <c r="BP190" s="198">
        <v>-4685.6899999999996</v>
      </c>
      <c r="BQ190" s="198"/>
      <c r="BR190" s="198"/>
      <c r="BS190" s="198"/>
      <c r="BU190" s="189">
        <v>40790</v>
      </c>
      <c r="BV190" s="189"/>
      <c r="BX190" s="190" t="s">
        <v>746</v>
      </c>
      <c r="BY190" s="190"/>
      <c r="BZ190" s="190"/>
      <c r="CA190" s="190"/>
      <c r="CG190" s="186" t="s">
        <v>747</v>
      </c>
      <c r="CH190" s="186"/>
      <c r="CI190" s="186"/>
      <c r="CJ190" s="186"/>
      <c r="CN190" s="198">
        <v>-4990</v>
      </c>
      <c r="CO190" s="198"/>
      <c r="CQ190" s="188">
        <v>0</v>
      </c>
      <c r="CR190" s="188"/>
      <c r="CS190" s="188"/>
      <c r="CT190" s="188">
        <v>0</v>
      </c>
      <c r="CU190" s="188"/>
      <c r="CV190" s="188"/>
      <c r="CW190" s="188"/>
      <c r="CX190" s="188"/>
      <c r="CZ190" s="198">
        <v>-4990</v>
      </c>
      <c r="DA190" s="198"/>
      <c r="DB190" s="198"/>
      <c r="DC190" s="198"/>
      <c r="DE190" s="189">
        <v>2076</v>
      </c>
      <c r="DF190" s="189"/>
      <c r="DH190" s="190" t="s">
        <v>851</v>
      </c>
      <c r="DI190" s="190"/>
      <c r="DJ190" s="190"/>
      <c r="DK190" s="190"/>
      <c r="DQ190" s="186" t="s">
        <v>852</v>
      </c>
      <c r="DR190" s="186"/>
      <c r="DS190" s="186"/>
      <c r="DT190" s="186"/>
      <c r="DX190" s="198">
        <v>-95473.89</v>
      </c>
      <c r="DY190" s="198"/>
      <c r="EA190" s="188">
        <v>0</v>
      </c>
      <c r="EB190" s="188"/>
      <c r="EC190" s="188"/>
      <c r="ED190" s="188">
        <v>14034.88</v>
      </c>
      <c r="EE190" s="188"/>
      <c r="EF190" s="188"/>
      <c r="EG190" s="188"/>
      <c r="EH190" s="188"/>
      <c r="EJ190" s="198">
        <v>-109508.77</v>
      </c>
      <c r="EK190" s="198"/>
      <c r="EL190" s="198"/>
      <c r="EM190" s="198"/>
      <c r="EO190" s="191">
        <v>2115</v>
      </c>
      <c r="EP190" s="191"/>
      <c r="ER190" s="192" t="s">
        <v>886</v>
      </c>
      <c r="ES190" s="192"/>
      <c r="ET190" s="192"/>
      <c r="EU190" s="192"/>
      <c r="EZ190" s="193" t="s">
        <v>887</v>
      </c>
      <c r="FA190" s="193"/>
      <c r="FB190" s="193"/>
      <c r="FC190" s="193"/>
      <c r="FD190" s="193"/>
      <c r="FH190" s="194">
        <v>-2513587.7599999998</v>
      </c>
      <c r="FI190" s="194"/>
      <c r="FK190" s="195">
        <v>209030.25</v>
      </c>
      <c r="FL190" s="195"/>
      <c r="FM190" s="195"/>
      <c r="FN190" s="195">
        <v>399898.94</v>
      </c>
      <c r="FO190" s="195"/>
      <c r="FP190" s="195"/>
      <c r="FQ190" s="195"/>
      <c r="FR190" s="195"/>
      <c r="FT190" s="194">
        <v>-2704456.45</v>
      </c>
      <c r="FU190" s="194"/>
      <c r="FV190" s="194"/>
      <c r="FW190" s="194"/>
      <c r="FY190" s="189">
        <v>40460</v>
      </c>
      <c r="FZ190" s="189"/>
      <c r="GB190" s="190" t="s">
        <v>896</v>
      </c>
      <c r="GC190" s="190"/>
      <c r="GD190" s="190"/>
      <c r="GE190" s="190"/>
      <c r="GK190" s="186" t="s">
        <v>897</v>
      </c>
      <c r="GL190" s="186"/>
      <c r="GM190" s="186"/>
      <c r="GN190" s="186"/>
      <c r="GR190" s="198">
        <v>-318210.13</v>
      </c>
      <c r="GS190" s="198"/>
      <c r="GU190" s="188">
        <v>24888.2</v>
      </c>
      <c r="GV190" s="188"/>
      <c r="GW190" s="188"/>
      <c r="GX190" s="188">
        <v>33307.22</v>
      </c>
      <c r="GY190" s="188"/>
      <c r="GZ190" s="188"/>
      <c r="HA190" s="188"/>
      <c r="HB190" s="188"/>
      <c r="HD190" s="198">
        <v>-326629.15000000002</v>
      </c>
      <c r="HE190" s="198"/>
      <c r="HF190" s="198"/>
      <c r="HG190" s="198"/>
      <c r="HI190" s="189">
        <v>40465</v>
      </c>
      <c r="HJ190" s="189"/>
      <c r="HL190" s="190" t="s">
        <v>910</v>
      </c>
      <c r="HM190" s="190"/>
      <c r="HN190" s="190"/>
      <c r="HO190" s="190"/>
      <c r="HU190" s="186" t="s">
        <v>911</v>
      </c>
      <c r="HV190" s="186"/>
      <c r="HW190" s="186"/>
      <c r="HX190" s="186"/>
      <c r="IB190" s="198">
        <v>-4864.78</v>
      </c>
      <c r="IC190" s="198"/>
      <c r="IE190" s="188">
        <v>178.37</v>
      </c>
      <c r="IF190" s="188"/>
      <c r="IG190" s="188"/>
      <c r="IH190" s="188">
        <v>1054.8599999999999</v>
      </c>
      <c r="II190" s="188"/>
      <c r="IJ190" s="188"/>
      <c r="IK190" s="188"/>
      <c r="IL190" s="188"/>
      <c r="IN190" s="198">
        <v>-5741.27</v>
      </c>
      <c r="IO190" s="198"/>
      <c r="IP190" s="198"/>
      <c r="IQ190" s="198"/>
    </row>
    <row r="191" spans="1:251" ht="10.15" hidden="1" customHeight="1">
      <c r="A191" s="189">
        <v>40768</v>
      </c>
      <c r="B191" s="189"/>
      <c r="D191" s="190" t="s">
        <v>768</v>
      </c>
      <c r="E191" s="190"/>
      <c r="F191" s="190"/>
      <c r="G191" s="190"/>
      <c r="M191" s="186" t="s">
        <v>769</v>
      </c>
      <c r="N191" s="186"/>
      <c r="O191" s="186"/>
      <c r="P191" s="186"/>
      <c r="T191" s="198">
        <v>0</v>
      </c>
      <c r="U191" s="198"/>
      <c r="W191" s="188">
        <v>77150</v>
      </c>
      <c r="X191" s="188"/>
      <c r="Y191" s="188"/>
      <c r="Z191" s="188">
        <v>175650</v>
      </c>
      <c r="AA191" s="188"/>
      <c r="AB191" s="188"/>
      <c r="AC191" s="188"/>
      <c r="AD191" s="188"/>
      <c r="AF191" s="198">
        <v>-98500</v>
      </c>
      <c r="AG191" s="198"/>
      <c r="AH191" s="198"/>
      <c r="AI191" s="198"/>
      <c r="AK191" s="189">
        <v>40770</v>
      </c>
      <c r="AL191" s="189"/>
      <c r="AN191" s="190" t="s">
        <v>720</v>
      </c>
      <c r="AO191" s="190"/>
      <c r="AP191" s="190"/>
      <c r="AQ191" s="190"/>
      <c r="AW191" s="186" t="s">
        <v>721</v>
      </c>
      <c r="AX191" s="186"/>
      <c r="AY191" s="186"/>
      <c r="AZ191" s="186"/>
      <c r="BD191" s="198">
        <v>-35239.89</v>
      </c>
      <c r="BE191" s="198"/>
      <c r="BG191" s="188">
        <v>33892.39</v>
      </c>
      <c r="BH191" s="188"/>
      <c r="BI191" s="188"/>
      <c r="BJ191" s="188">
        <v>0</v>
      </c>
      <c r="BK191" s="188"/>
      <c r="BL191" s="188"/>
      <c r="BM191" s="188"/>
      <c r="BN191" s="188"/>
      <c r="BP191" s="198">
        <v>-1347.5</v>
      </c>
      <c r="BQ191" s="198"/>
      <c r="BR191" s="198"/>
      <c r="BS191" s="198"/>
      <c r="BU191" s="189">
        <v>40791</v>
      </c>
      <c r="BV191" s="189"/>
      <c r="BX191" s="190" t="s">
        <v>750</v>
      </c>
      <c r="BY191" s="190"/>
      <c r="BZ191" s="190"/>
      <c r="CA191" s="190"/>
      <c r="CG191" s="186" t="s">
        <v>751</v>
      </c>
      <c r="CH191" s="186"/>
      <c r="CI191" s="186"/>
      <c r="CJ191" s="186"/>
      <c r="CN191" s="198">
        <v>-229712.76</v>
      </c>
      <c r="CO191" s="198"/>
      <c r="CQ191" s="188">
        <v>0</v>
      </c>
      <c r="CR191" s="188"/>
      <c r="CS191" s="188"/>
      <c r="CT191" s="188">
        <v>0</v>
      </c>
      <c r="CU191" s="188"/>
      <c r="CV191" s="188"/>
      <c r="CW191" s="188"/>
      <c r="CX191" s="188"/>
      <c r="CZ191" s="198">
        <v>-229712.76</v>
      </c>
      <c r="DA191" s="198"/>
      <c r="DB191" s="198"/>
      <c r="DC191" s="198"/>
      <c r="DE191" s="189">
        <v>40444</v>
      </c>
      <c r="DF191" s="189"/>
      <c r="DH191" s="190" t="s">
        <v>855</v>
      </c>
      <c r="DI191" s="190"/>
      <c r="DJ191" s="190"/>
      <c r="DK191" s="190"/>
      <c r="DQ191" s="186" t="s">
        <v>856</v>
      </c>
      <c r="DR191" s="186"/>
      <c r="DS191" s="186"/>
      <c r="DT191" s="186"/>
      <c r="DX191" s="187">
        <v>17297.419999999998</v>
      </c>
      <c r="DY191" s="187"/>
      <c r="EA191" s="188">
        <v>14939.19</v>
      </c>
      <c r="EB191" s="188"/>
      <c r="EC191" s="188"/>
      <c r="ED191" s="188">
        <v>28710.85</v>
      </c>
      <c r="EE191" s="188"/>
      <c r="EF191" s="188"/>
      <c r="EG191" s="188"/>
      <c r="EH191" s="188"/>
      <c r="EJ191" s="187">
        <v>3525.76</v>
      </c>
      <c r="EK191" s="187"/>
      <c r="EL191" s="187"/>
      <c r="EM191" s="187"/>
      <c r="EO191" s="189">
        <v>2116</v>
      </c>
      <c r="EP191" s="189"/>
      <c r="ER191" s="190" t="s">
        <v>888</v>
      </c>
      <c r="ES191" s="190"/>
      <c r="ET191" s="190"/>
      <c r="EU191" s="190"/>
      <c r="FA191" s="186" t="s">
        <v>889</v>
      </c>
      <c r="FB191" s="186"/>
      <c r="FC191" s="186"/>
      <c r="FD191" s="186"/>
      <c r="FH191" s="198">
        <v>-1176445.78</v>
      </c>
      <c r="FI191" s="198"/>
      <c r="FK191" s="188">
        <v>130140.75</v>
      </c>
      <c r="FL191" s="188"/>
      <c r="FM191" s="188"/>
      <c r="FN191" s="188">
        <v>154562.51</v>
      </c>
      <c r="FO191" s="188"/>
      <c r="FP191" s="188"/>
      <c r="FQ191" s="188"/>
      <c r="FR191" s="188"/>
      <c r="FT191" s="198">
        <v>-1200867.54</v>
      </c>
      <c r="FU191" s="198"/>
      <c r="FV191" s="198"/>
      <c r="FW191" s="198"/>
      <c r="FY191" s="189">
        <v>40461</v>
      </c>
      <c r="FZ191" s="189"/>
      <c r="GB191" s="190" t="s">
        <v>900</v>
      </c>
      <c r="GC191" s="190"/>
      <c r="GD191" s="190"/>
      <c r="GE191" s="190"/>
      <c r="GK191" s="186" t="s">
        <v>901</v>
      </c>
      <c r="GL191" s="186"/>
      <c r="GM191" s="186"/>
      <c r="GN191" s="186"/>
      <c r="GR191" s="198">
        <v>-106238.85</v>
      </c>
      <c r="GS191" s="198"/>
      <c r="GU191" s="188">
        <v>3254.67</v>
      </c>
      <c r="GV191" s="188"/>
      <c r="GW191" s="188"/>
      <c r="GX191" s="188">
        <v>25932.82</v>
      </c>
      <c r="GY191" s="188"/>
      <c r="GZ191" s="188"/>
      <c r="HA191" s="188"/>
      <c r="HB191" s="188"/>
      <c r="HD191" s="198">
        <v>-128917</v>
      </c>
      <c r="HE191" s="198"/>
      <c r="HF191" s="198"/>
      <c r="HG191" s="198"/>
      <c r="HI191" s="88"/>
      <c r="HJ191" s="88"/>
      <c r="HL191" s="89"/>
      <c r="HM191" s="89"/>
      <c r="HN191" s="89"/>
      <c r="HO191" s="89"/>
      <c r="HU191" s="90"/>
      <c r="HV191" s="90"/>
      <c r="HW191" s="90"/>
      <c r="HX191" s="90"/>
      <c r="IB191" s="91"/>
      <c r="IC191" s="91"/>
      <c r="IE191" s="92"/>
      <c r="IF191" s="92"/>
      <c r="IG191" s="92"/>
      <c r="IH191" s="92"/>
      <c r="II191" s="92"/>
      <c r="IJ191" s="92"/>
      <c r="IK191" s="92"/>
      <c r="IL191" s="92"/>
      <c r="IN191" s="91"/>
      <c r="IO191" s="91"/>
      <c r="IP191" s="91"/>
      <c r="IQ191" s="91"/>
    </row>
    <row r="192" spans="1:251" ht="10.15" hidden="1" customHeight="1">
      <c r="A192" s="189">
        <v>40769</v>
      </c>
      <c r="B192" s="189"/>
      <c r="D192" s="190" t="s">
        <v>866</v>
      </c>
      <c r="E192" s="190"/>
      <c r="F192" s="190"/>
      <c r="G192" s="190"/>
      <c r="M192" s="186" t="s">
        <v>867</v>
      </c>
      <c r="N192" s="186"/>
      <c r="O192" s="186"/>
      <c r="P192" s="186"/>
      <c r="T192" s="198">
        <v>0</v>
      </c>
      <c r="U192" s="198"/>
      <c r="W192" s="188">
        <v>0</v>
      </c>
      <c r="X192" s="188"/>
      <c r="Y192" s="188"/>
      <c r="Z192" s="188">
        <v>4685.6899999999996</v>
      </c>
      <c r="AA192" s="188"/>
      <c r="AB192" s="188"/>
      <c r="AC192" s="188"/>
      <c r="AD192" s="188"/>
      <c r="AF192" s="198">
        <v>-4685.6899999999996</v>
      </c>
      <c r="AG192" s="198"/>
      <c r="AH192" s="198"/>
      <c r="AI192" s="198"/>
      <c r="AK192" s="189">
        <v>40771</v>
      </c>
      <c r="AL192" s="189"/>
      <c r="AN192" s="190" t="s">
        <v>912</v>
      </c>
      <c r="AO192" s="190"/>
      <c r="AP192" s="190"/>
      <c r="AQ192" s="190"/>
      <c r="AW192" s="186" t="s">
        <v>913</v>
      </c>
      <c r="AX192" s="186"/>
      <c r="AY192" s="186"/>
      <c r="AZ192" s="186"/>
      <c r="BD192" s="198">
        <v>-25190.39</v>
      </c>
      <c r="BE192" s="198"/>
      <c r="BG192" s="188">
        <v>25190.39</v>
      </c>
      <c r="BH192" s="188"/>
      <c r="BI192" s="188"/>
      <c r="BJ192" s="188">
        <v>0</v>
      </c>
      <c r="BK192" s="188"/>
      <c r="BL192" s="188"/>
      <c r="BM192" s="188"/>
      <c r="BN192" s="188"/>
      <c r="BP192" s="198">
        <v>0</v>
      </c>
      <c r="BQ192" s="198"/>
      <c r="BR192" s="198"/>
      <c r="BS192" s="198"/>
      <c r="BU192" s="189">
        <v>40792</v>
      </c>
      <c r="BV192" s="189"/>
      <c r="BX192" s="190" t="s">
        <v>770</v>
      </c>
      <c r="BY192" s="190"/>
      <c r="BZ192" s="190"/>
      <c r="CA192" s="190"/>
      <c r="CG192" s="186" t="s">
        <v>771</v>
      </c>
      <c r="CH192" s="186"/>
      <c r="CI192" s="186"/>
      <c r="CJ192" s="186"/>
      <c r="CN192" s="198">
        <v>-179536.59</v>
      </c>
      <c r="CO192" s="198"/>
      <c r="CQ192" s="188">
        <v>0</v>
      </c>
      <c r="CR192" s="188"/>
      <c r="CS192" s="188"/>
      <c r="CT192" s="188">
        <v>0</v>
      </c>
      <c r="CU192" s="188"/>
      <c r="CV192" s="188"/>
      <c r="CW192" s="188"/>
      <c r="CX192" s="188"/>
      <c r="CZ192" s="198">
        <v>-179536.59</v>
      </c>
      <c r="DA192" s="198"/>
      <c r="DB192" s="198"/>
      <c r="DC192" s="198"/>
      <c r="DE192" s="191">
        <v>2077</v>
      </c>
      <c r="DF192" s="191"/>
      <c r="DH192" s="192" t="s">
        <v>860</v>
      </c>
      <c r="DI192" s="192"/>
      <c r="DJ192" s="192"/>
      <c r="DK192" s="192"/>
      <c r="DP192" s="193" t="s">
        <v>861</v>
      </c>
      <c r="DQ192" s="193"/>
      <c r="DR192" s="193"/>
      <c r="DS192" s="193"/>
      <c r="DT192" s="193"/>
      <c r="DX192" s="194">
        <v>-166645.07999999999</v>
      </c>
      <c r="DY192" s="194"/>
      <c r="EA192" s="195">
        <v>7935.48</v>
      </c>
      <c r="EB192" s="195"/>
      <c r="EC192" s="195"/>
      <c r="ED192" s="195">
        <v>0</v>
      </c>
      <c r="EE192" s="195"/>
      <c r="EF192" s="195"/>
      <c r="EG192" s="195"/>
      <c r="EH192" s="195"/>
      <c r="EJ192" s="194">
        <v>-158709.6</v>
      </c>
      <c r="EK192" s="194"/>
      <c r="EL192" s="194"/>
      <c r="EM192" s="194"/>
      <c r="EO192" s="189">
        <v>2117</v>
      </c>
      <c r="EP192" s="189"/>
      <c r="ER192" s="190" t="s">
        <v>892</v>
      </c>
      <c r="ES192" s="190"/>
      <c r="ET192" s="190"/>
      <c r="EU192" s="190"/>
      <c r="FA192" s="186" t="s">
        <v>893</v>
      </c>
      <c r="FB192" s="186"/>
      <c r="FC192" s="186"/>
      <c r="FD192" s="186"/>
      <c r="FH192" s="198">
        <v>-321835.09000000003</v>
      </c>
      <c r="FI192" s="198"/>
      <c r="FK192" s="188">
        <v>24351.65</v>
      </c>
      <c r="FL192" s="188"/>
      <c r="FM192" s="188"/>
      <c r="FN192" s="188">
        <v>103419.28</v>
      </c>
      <c r="FO192" s="188"/>
      <c r="FP192" s="188"/>
      <c r="FQ192" s="188"/>
      <c r="FR192" s="188"/>
      <c r="FT192" s="198">
        <v>-400902.72</v>
      </c>
      <c r="FU192" s="198"/>
      <c r="FV192" s="198"/>
      <c r="FW192" s="198"/>
      <c r="FY192" s="189">
        <v>40462</v>
      </c>
      <c r="FZ192" s="189"/>
      <c r="GB192" s="190" t="s">
        <v>904</v>
      </c>
      <c r="GC192" s="190"/>
      <c r="GD192" s="190"/>
      <c r="GE192" s="190"/>
      <c r="GK192" s="186" t="s">
        <v>905</v>
      </c>
      <c r="GL192" s="186"/>
      <c r="GM192" s="186"/>
      <c r="GN192" s="186"/>
      <c r="GR192" s="198">
        <v>-96067.81</v>
      </c>
      <c r="GS192" s="198"/>
      <c r="GU192" s="188">
        <v>7518.62</v>
      </c>
      <c r="GV192" s="188"/>
      <c r="GW192" s="188"/>
      <c r="GX192" s="188">
        <v>10054.73</v>
      </c>
      <c r="GY192" s="188"/>
      <c r="GZ192" s="188"/>
      <c r="HA192" s="188"/>
      <c r="HB192" s="188"/>
      <c r="HD192" s="198">
        <v>-98603.92</v>
      </c>
      <c r="HE192" s="198"/>
      <c r="HF192" s="198"/>
      <c r="HG192" s="198"/>
      <c r="HI192" s="88"/>
      <c r="HJ192" s="88"/>
      <c r="HL192" s="89"/>
      <c r="HM192" s="89"/>
      <c r="HN192" s="89"/>
      <c r="HO192" s="89"/>
      <c r="HU192" s="90"/>
      <c r="HV192" s="90"/>
      <c r="HW192" s="90"/>
      <c r="HX192" s="90"/>
      <c r="IB192" s="91"/>
      <c r="IC192" s="91"/>
      <c r="IE192" s="92"/>
      <c r="IF192" s="92"/>
      <c r="IG192" s="92"/>
      <c r="IH192" s="92"/>
      <c r="II192" s="92"/>
      <c r="IJ192" s="92"/>
      <c r="IK192" s="92"/>
      <c r="IL192" s="92"/>
      <c r="IN192" s="91"/>
      <c r="IO192" s="91"/>
      <c r="IP192" s="91"/>
      <c r="IQ192" s="91"/>
    </row>
    <row r="193" spans="1:251" ht="10.15" hidden="1" customHeight="1">
      <c r="A193" s="189">
        <v>40770</v>
      </c>
      <c r="B193" s="189"/>
      <c r="D193" s="190" t="s">
        <v>720</v>
      </c>
      <c r="E193" s="190"/>
      <c r="F193" s="190"/>
      <c r="G193" s="190"/>
      <c r="M193" s="186" t="s">
        <v>721</v>
      </c>
      <c r="N193" s="186"/>
      <c r="O193" s="186"/>
      <c r="P193" s="186"/>
      <c r="T193" s="198">
        <v>0</v>
      </c>
      <c r="U193" s="198"/>
      <c r="W193" s="188">
        <v>0</v>
      </c>
      <c r="X193" s="188"/>
      <c r="Y193" s="188"/>
      <c r="Z193" s="188">
        <v>35239.89</v>
      </c>
      <c r="AA193" s="188"/>
      <c r="AB193" s="188"/>
      <c r="AC193" s="188"/>
      <c r="AD193" s="188"/>
      <c r="AF193" s="198">
        <v>-35239.89</v>
      </c>
      <c r="AG193" s="198"/>
      <c r="AH193" s="198"/>
      <c r="AI193" s="198"/>
      <c r="AK193" s="189">
        <v>40773</v>
      </c>
      <c r="AL193" s="189"/>
      <c r="AN193" s="190" t="s">
        <v>872</v>
      </c>
      <c r="AO193" s="190"/>
      <c r="AP193" s="190"/>
      <c r="AQ193" s="190"/>
      <c r="AW193" s="186" t="s">
        <v>873</v>
      </c>
      <c r="AX193" s="186"/>
      <c r="AY193" s="186"/>
      <c r="AZ193" s="186"/>
      <c r="BD193" s="198">
        <v>-37272.6</v>
      </c>
      <c r="BE193" s="198"/>
      <c r="BG193" s="188">
        <v>20735.2</v>
      </c>
      <c r="BH193" s="188"/>
      <c r="BI193" s="188"/>
      <c r="BJ193" s="188">
        <v>0</v>
      </c>
      <c r="BK193" s="188"/>
      <c r="BL193" s="188"/>
      <c r="BM193" s="188"/>
      <c r="BN193" s="188"/>
      <c r="BP193" s="198">
        <v>-16537.400000000001</v>
      </c>
      <c r="BQ193" s="198"/>
      <c r="BR193" s="198"/>
      <c r="BS193" s="198"/>
      <c r="BU193" s="189">
        <v>40793</v>
      </c>
      <c r="BV193" s="189"/>
      <c r="BX193" s="190" t="s">
        <v>754</v>
      </c>
      <c r="BY193" s="190"/>
      <c r="BZ193" s="190"/>
      <c r="CA193" s="190"/>
      <c r="CG193" s="186" t="s">
        <v>755</v>
      </c>
      <c r="CH193" s="186"/>
      <c r="CI193" s="186"/>
      <c r="CJ193" s="186"/>
      <c r="CN193" s="198">
        <v>-20168.349999999999</v>
      </c>
      <c r="CO193" s="198"/>
      <c r="CQ193" s="188">
        <v>0</v>
      </c>
      <c r="CR193" s="188"/>
      <c r="CS193" s="188"/>
      <c r="CT193" s="188">
        <v>0</v>
      </c>
      <c r="CU193" s="188"/>
      <c r="CV193" s="188"/>
      <c r="CW193" s="188"/>
      <c r="CX193" s="188"/>
      <c r="CZ193" s="198">
        <v>-20168.349999999999</v>
      </c>
      <c r="DA193" s="198"/>
      <c r="DB193" s="198"/>
      <c r="DC193" s="198"/>
      <c r="DE193" s="189">
        <v>2078</v>
      </c>
      <c r="DF193" s="189"/>
      <c r="DH193" s="190" t="s">
        <v>862</v>
      </c>
      <c r="DI193" s="190"/>
      <c r="DJ193" s="190"/>
      <c r="DK193" s="190"/>
      <c r="DQ193" s="186" t="s">
        <v>863</v>
      </c>
      <c r="DR193" s="186"/>
      <c r="DS193" s="186"/>
      <c r="DT193" s="186"/>
      <c r="DX193" s="198">
        <v>-166645.07999999999</v>
      </c>
      <c r="DY193" s="198"/>
      <c r="EA193" s="188">
        <v>7935.48</v>
      </c>
      <c r="EB193" s="188"/>
      <c r="EC193" s="188"/>
      <c r="ED193" s="188">
        <v>0</v>
      </c>
      <c r="EE193" s="188"/>
      <c r="EF193" s="188"/>
      <c r="EG193" s="188"/>
      <c r="EH193" s="188"/>
      <c r="EJ193" s="198">
        <v>-158709.6</v>
      </c>
      <c r="EK193" s="198"/>
      <c r="EL193" s="198"/>
      <c r="EM193" s="198"/>
      <c r="EO193" s="189">
        <v>2118</v>
      </c>
      <c r="EP193" s="189"/>
      <c r="ER193" s="190" t="s">
        <v>894</v>
      </c>
      <c r="ES193" s="190"/>
      <c r="ET193" s="190"/>
      <c r="EU193" s="190"/>
      <c r="FA193" s="186" t="s">
        <v>895</v>
      </c>
      <c r="FB193" s="186"/>
      <c r="FC193" s="186"/>
      <c r="FD193" s="186"/>
      <c r="FH193" s="198">
        <v>-483330.65</v>
      </c>
      <c r="FI193" s="198"/>
      <c r="FK193" s="188">
        <v>0</v>
      </c>
      <c r="FL193" s="188"/>
      <c r="FM193" s="188"/>
      <c r="FN193" s="188">
        <v>50750.32</v>
      </c>
      <c r="FO193" s="188"/>
      <c r="FP193" s="188"/>
      <c r="FQ193" s="188"/>
      <c r="FR193" s="188"/>
      <c r="FT193" s="198">
        <v>-534080.97</v>
      </c>
      <c r="FU193" s="198"/>
      <c r="FV193" s="198"/>
      <c r="FW193" s="198"/>
      <c r="FY193" s="189">
        <v>40463</v>
      </c>
      <c r="FZ193" s="189"/>
      <c r="GB193" s="190" t="s">
        <v>906</v>
      </c>
      <c r="GC193" s="190"/>
      <c r="GD193" s="190"/>
      <c r="GE193" s="190"/>
      <c r="GK193" s="186" t="s">
        <v>907</v>
      </c>
      <c r="GL193" s="186"/>
      <c r="GM193" s="186"/>
      <c r="GN193" s="186"/>
      <c r="GR193" s="198">
        <v>-32070.21</v>
      </c>
      <c r="GS193" s="198"/>
      <c r="GU193" s="188">
        <v>982.48</v>
      </c>
      <c r="GV193" s="188"/>
      <c r="GW193" s="188"/>
      <c r="GX193" s="188">
        <v>7828.5</v>
      </c>
      <c r="GY193" s="188"/>
      <c r="GZ193" s="188"/>
      <c r="HA193" s="188"/>
      <c r="HB193" s="188"/>
      <c r="HD193" s="198">
        <v>-38916.230000000003</v>
      </c>
      <c r="HE193" s="198"/>
      <c r="HF193" s="198"/>
      <c r="HG193" s="198"/>
      <c r="HI193" s="88"/>
      <c r="HJ193" s="88"/>
      <c r="HL193" s="89"/>
      <c r="HM193" s="89"/>
      <c r="HN193" s="89"/>
      <c r="HO193" s="89"/>
      <c r="HU193" s="90"/>
      <c r="HV193" s="90"/>
      <c r="HW193" s="90"/>
      <c r="HX193" s="90"/>
      <c r="IB193" s="91"/>
      <c r="IC193" s="91"/>
      <c r="IE193" s="92"/>
      <c r="IF193" s="92"/>
      <c r="IG193" s="92"/>
      <c r="IH193" s="92"/>
      <c r="II193" s="92"/>
      <c r="IJ193" s="92"/>
      <c r="IK193" s="92"/>
      <c r="IL193" s="92"/>
      <c r="IN193" s="91"/>
      <c r="IO193" s="91"/>
      <c r="IP193" s="91"/>
      <c r="IQ193" s="91"/>
    </row>
    <row r="194" spans="1:251" ht="10.15" hidden="1" customHeight="1">
      <c r="A194" s="189">
        <v>40771</v>
      </c>
      <c r="B194" s="189"/>
      <c r="D194" s="190" t="s">
        <v>912</v>
      </c>
      <c r="E194" s="190"/>
      <c r="F194" s="190"/>
      <c r="G194" s="190"/>
      <c r="M194" s="186" t="s">
        <v>913</v>
      </c>
      <c r="N194" s="186"/>
      <c r="O194" s="186"/>
      <c r="P194" s="186"/>
      <c r="T194" s="198">
        <v>0</v>
      </c>
      <c r="U194" s="198"/>
      <c r="W194" s="188">
        <v>22800.78</v>
      </c>
      <c r="X194" s="188"/>
      <c r="Y194" s="188"/>
      <c r="Z194" s="188">
        <v>47991.17</v>
      </c>
      <c r="AA194" s="188"/>
      <c r="AB194" s="188"/>
      <c r="AC194" s="188"/>
      <c r="AD194" s="188"/>
      <c r="AF194" s="198">
        <v>-25190.39</v>
      </c>
      <c r="AG194" s="198"/>
      <c r="AH194" s="198"/>
      <c r="AI194" s="198"/>
      <c r="AK194" s="189">
        <v>40774</v>
      </c>
      <c r="AL194" s="189"/>
      <c r="AN194" s="190" t="s">
        <v>724</v>
      </c>
      <c r="AO194" s="190"/>
      <c r="AP194" s="190"/>
      <c r="AQ194" s="190"/>
      <c r="AW194" s="186" t="s">
        <v>725</v>
      </c>
      <c r="AX194" s="186"/>
      <c r="AY194" s="186"/>
      <c r="AZ194" s="186"/>
      <c r="BD194" s="198">
        <v>-646.32000000000005</v>
      </c>
      <c r="BE194" s="198"/>
      <c r="BG194" s="188">
        <v>0</v>
      </c>
      <c r="BH194" s="188"/>
      <c r="BI194" s="188"/>
      <c r="BJ194" s="188">
        <v>0</v>
      </c>
      <c r="BK194" s="188"/>
      <c r="BL194" s="188"/>
      <c r="BM194" s="188"/>
      <c r="BN194" s="188"/>
      <c r="BP194" s="198">
        <v>-646.32000000000005</v>
      </c>
      <c r="BQ194" s="198"/>
      <c r="BR194" s="198"/>
      <c r="BS194" s="198"/>
      <c r="BU194" s="189">
        <v>40794</v>
      </c>
      <c r="BV194" s="189"/>
      <c r="BX194" s="190" t="s">
        <v>780</v>
      </c>
      <c r="BY194" s="190"/>
      <c r="BZ194" s="190"/>
      <c r="CA194" s="190"/>
      <c r="CG194" s="186" t="s">
        <v>781</v>
      </c>
      <c r="CH194" s="186"/>
      <c r="CI194" s="186"/>
      <c r="CJ194" s="186"/>
      <c r="CN194" s="198">
        <v>-119418</v>
      </c>
      <c r="CO194" s="198"/>
      <c r="CQ194" s="188">
        <v>0</v>
      </c>
      <c r="CR194" s="188"/>
      <c r="CS194" s="188"/>
      <c r="CT194" s="188">
        <v>0</v>
      </c>
      <c r="CU194" s="188"/>
      <c r="CV194" s="188"/>
      <c r="CW194" s="188"/>
      <c r="CX194" s="188"/>
      <c r="CZ194" s="198">
        <v>-119418</v>
      </c>
      <c r="DA194" s="198"/>
      <c r="DB194" s="198"/>
      <c r="DC194" s="198"/>
      <c r="DE194" s="191">
        <v>2085</v>
      </c>
      <c r="DF194" s="191"/>
      <c r="DH194" s="192" t="s">
        <v>864</v>
      </c>
      <c r="DI194" s="192"/>
      <c r="DJ194" s="192"/>
      <c r="DK194" s="192"/>
      <c r="DP194" s="193" t="s">
        <v>865</v>
      </c>
      <c r="DQ194" s="193"/>
      <c r="DR194" s="193"/>
      <c r="DS194" s="193"/>
      <c r="DT194" s="193"/>
      <c r="DX194" s="194">
        <v>-10420810.369999999</v>
      </c>
      <c r="DY194" s="194"/>
      <c r="EA194" s="195">
        <v>0</v>
      </c>
      <c r="EB194" s="195"/>
      <c r="EC194" s="195"/>
      <c r="ED194" s="195">
        <v>1240066.1000000001</v>
      </c>
      <c r="EE194" s="195"/>
      <c r="EF194" s="195"/>
      <c r="EG194" s="195"/>
      <c r="EH194" s="195"/>
      <c r="EJ194" s="194">
        <v>-11660876.470000001</v>
      </c>
      <c r="EK194" s="194"/>
      <c r="EL194" s="194"/>
      <c r="EM194" s="194"/>
      <c r="EO194" s="189">
        <v>40460</v>
      </c>
      <c r="EP194" s="189"/>
      <c r="ER194" s="190" t="s">
        <v>896</v>
      </c>
      <c r="ES194" s="190"/>
      <c r="ET194" s="190"/>
      <c r="EU194" s="190"/>
      <c r="FA194" s="186" t="s">
        <v>897</v>
      </c>
      <c r="FB194" s="186"/>
      <c r="FC194" s="186"/>
      <c r="FD194" s="186"/>
      <c r="FH194" s="198">
        <v>-311766.93</v>
      </c>
      <c r="FI194" s="198"/>
      <c r="FK194" s="188">
        <v>34224.870000000003</v>
      </c>
      <c r="FL194" s="188"/>
      <c r="FM194" s="188"/>
      <c r="FN194" s="188">
        <v>40668.07</v>
      </c>
      <c r="FO194" s="188"/>
      <c r="FP194" s="188"/>
      <c r="FQ194" s="188"/>
      <c r="FR194" s="188"/>
      <c r="FT194" s="198">
        <v>-318210.13</v>
      </c>
      <c r="FU194" s="198"/>
      <c r="FV194" s="198"/>
      <c r="FW194" s="198"/>
      <c r="FY194" s="189">
        <v>40464</v>
      </c>
      <c r="FZ194" s="189"/>
      <c r="GB194" s="190" t="s">
        <v>908</v>
      </c>
      <c r="GC194" s="190"/>
      <c r="GD194" s="190"/>
      <c r="GE194" s="190"/>
      <c r="GK194" s="186" t="s">
        <v>909</v>
      </c>
      <c r="GL194" s="186"/>
      <c r="GM194" s="186"/>
      <c r="GN194" s="186"/>
      <c r="GR194" s="198">
        <v>-12008.88</v>
      </c>
      <c r="GS194" s="198"/>
      <c r="GU194" s="188">
        <v>939.77</v>
      </c>
      <c r="GV194" s="188"/>
      <c r="GW194" s="188"/>
      <c r="GX194" s="188">
        <v>1256.83</v>
      </c>
      <c r="GY194" s="188"/>
      <c r="GZ194" s="188"/>
      <c r="HA194" s="188"/>
      <c r="HB194" s="188"/>
      <c r="HD194" s="198">
        <v>-12325.94</v>
      </c>
      <c r="HE194" s="198"/>
      <c r="HF194" s="198"/>
      <c r="HG194" s="198"/>
      <c r="HI194" s="88"/>
      <c r="HJ194" s="88"/>
      <c r="HL194" s="89"/>
      <c r="HM194" s="89"/>
      <c r="HN194" s="89"/>
      <c r="HO194" s="89"/>
      <c r="HU194" s="90"/>
      <c r="HV194" s="90"/>
      <c r="HW194" s="90"/>
      <c r="HX194" s="90"/>
      <c r="IB194" s="91"/>
      <c r="IC194" s="91"/>
      <c r="IE194" s="92"/>
      <c r="IF194" s="92"/>
      <c r="IG194" s="92"/>
      <c r="IH194" s="92"/>
      <c r="II194" s="92"/>
      <c r="IJ194" s="92"/>
      <c r="IK194" s="92"/>
      <c r="IL194" s="92"/>
      <c r="IN194" s="91"/>
      <c r="IO194" s="91"/>
      <c r="IP194" s="91"/>
      <c r="IQ194" s="91"/>
    </row>
    <row r="195" spans="1:251" ht="10.15" hidden="1" customHeight="1">
      <c r="A195" s="189">
        <v>40773</v>
      </c>
      <c r="B195" s="189"/>
      <c r="D195" s="190" t="s">
        <v>872</v>
      </c>
      <c r="E195" s="190"/>
      <c r="F195" s="190"/>
      <c r="G195" s="190"/>
      <c r="M195" s="186" t="s">
        <v>873</v>
      </c>
      <c r="N195" s="186"/>
      <c r="O195" s="186"/>
      <c r="P195" s="186"/>
      <c r="T195" s="198">
        <v>0</v>
      </c>
      <c r="U195" s="198"/>
      <c r="W195" s="188">
        <v>0</v>
      </c>
      <c r="X195" s="188"/>
      <c r="Y195" s="188"/>
      <c r="Z195" s="188">
        <v>37272.6</v>
      </c>
      <c r="AA195" s="188"/>
      <c r="AB195" s="188"/>
      <c r="AC195" s="188"/>
      <c r="AD195" s="188"/>
      <c r="AF195" s="198">
        <v>-37272.6</v>
      </c>
      <c r="AG195" s="198"/>
      <c r="AH195" s="198"/>
      <c r="AI195" s="198"/>
      <c r="AK195" s="189">
        <v>40776</v>
      </c>
      <c r="AL195" s="189"/>
      <c r="AN195" s="190" t="s">
        <v>878</v>
      </c>
      <c r="AO195" s="190"/>
      <c r="AP195" s="190"/>
      <c r="AQ195" s="190"/>
      <c r="AW195" s="186" t="s">
        <v>879</v>
      </c>
      <c r="AX195" s="186"/>
      <c r="AY195" s="186"/>
      <c r="AZ195" s="186"/>
      <c r="BD195" s="198">
        <v>-875.1</v>
      </c>
      <c r="BE195" s="198"/>
      <c r="BG195" s="188">
        <v>0</v>
      </c>
      <c r="BH195" s="188"/>
      <c r="BI195" s="188"/>
      <c r="BJ195" s="188">
        <v>0</v>
      </c>
      <c r="BK195" s="188"/>
      <c r="BL195" s="188"/>
      <c r="BM195" s="188"/>
      <c r="BN195" s="188"/>
      <c r="BP195" s="198">
        <v>-875.1</v>
      </c>
      <c r="BQ195" s="198"/>
      <c r="BR195" s="198"/>
      <c r="BS195" s="198"/>
      <c r="BU195" s="189">
        <v>40795</v>
      </c>
      <c r="BV195" s="189"/>
      <c r="BX195" s="190" t="s">
        <v>760</v>
      </c>
      <c r="BY195" s="190"/>
      <c r="BZ195" s="190"/>
      <c r="CA195" s="190"/>
      <c r="CG195" s="186" t="s">
        <v>761</v>
      </c>
      <c r="CH195" s="186"/>
      <c r="CI195" s="186"/>
      <c r="CJ195" s="186"/>
      <c r="CN195" s="198">
        <v>-45</v>
      </c>
      <c r="CO195" s="198"/>
      <c r="CQ195" s="188">
        <v>0</v>
      </c>
      <c r="CR195" s="188"/>
      <c r="CS195" s="188"/>
      <c r="CT195" s="188">
        <v>0</v>
      </c>
      <c r="CU195" s="188"/>
      <c r="CV195" s="188"/>
      <c r="CW195" s="188"/>
      <c r="CX195" s="188"/>
      <c r="CZ195" s="198">
        <v>-45</v>
      </c>
      <c r="DA195" s="198"/>
      <c r="DB195" s="198"/>
      <c r="DC195" s="198"/>
      <c r="DE195" s="189">
        <v>2086</v>
      </c>
      <c r="DF195" s="189"/>
      <c r="DH195" s="190" t="s">
        <v>868</v>
      </c>
      <c r="DI195" s="190"/>
      <c r="DJ195" s="190"/>
      <c r="DK195" s="190"/>
      <c r="DQ195" s="186" t="s">
        <v>869</v>
      </c>
      <c r="DR195" s="186"/>
      <c r="DS195" s="186"/>
      <c r="DT195" s="186"/>
      <c r="DX195" s="198">
        <v>-387522.62</v>
      </c>
      <c r="DY195" s="198"/>
      <c r="EA195" s="188">
        <v>0</v>
      </c>
      <c r="EB195" s="188"/>
      <c r="EC195" s="188"/>
      <c r="ED195" s="188">
        <v>52138.75</v>
      </c>
      <c r="EE195" s="188"/>
      <c r="EF195" s="188"/>
      <c r="EG195" s="188"/>
      <c r="EH195" s="188"/>
      <c r="EJ195" s="198">
        <v>-439661.37</v>
      </c>
      <c r="EK195" s="198"/>
      <c r="EL195" s="198"/>
      <c r="EM195" s="198"/>
      <c r="EO195" s="189">
        <v>40461</v>
      </c>
      <c r="EP195" s="189"/>
      <c r="ER195" s="190" t="s">
        <v>900</v>
      </c>
      <c r="ES195" s="190"/>
      <c r="ET195" s="190"/>
      <c r="EU195" s="190"/>
      <c r="FA195" s="186" t="s">
        <v>901</v>
      </c>
      <c r="FB195" s="186"/>
      <c r="FC195" s="186"/>
      <c r="FD195" s="186"/>
      <c r="FH195" s="198">
        <v>-85286.34</v>
      </c>
      <c r="FI195" s="198"/>
      <c r="FK195" s="188">
        <v>6453.21</v>
      </c>
      <c r="FL195" s="188"/>
      <c r="FM195" s="188"/>
      <c r="FN195" s="188">
        <v>27405.72</v>
      </c>
      <c r="FO195" s="188"/>
      <c r="FP195" s="188"/>
      <c r="FQ195" s="188"/>
      <c r="FR195" s="188"/>
      <c r="FT195" s="198">
        <v>-106238.85</v>
      </c>
      <c r="FU195" s="198"/>
      <c r="FV195" s="198"/>
      <c r="FW195" s="198"/>
      <c r="FY195" s="189">
        <v>40465</v>
      </c>
      <c r="FZ195" s="189"/>
      <c r="GB195" s="190" t="s">
        <v>910</v>
      </c>
      <c r="GC195" s="190"/>
      <c r="GD195" s="190"/>
      <c r="GE195" s="190"/>
      <c r="GK195" s="186" t="s">
        <v>911</v>
      </c>
      <c r="GL195" s="186"/>
      <c r="GM195" s="186"/>
      <c r="GN195" s="186"/>
      <c r="GR195" s="198">
        <v>-4009.34</v>
      </c>
      <c r="GS195" s="198"/>
      <c r="GU195" s="188">
        <v>122.85</v>
      </c>
      <c r="GV195" s="188"/>
      <c r="GW195" s="188"/>
      <c r="GX195" s="188">
        <v>978.29</v>
      </c>
      <c r="GY195" s="188"/>
      <c r="GZ195" s="188"/>
      <c r="HA195" s="188"/>
      <c r="HB195" s="188"/>
      <c r="HD195" s="198">
        <v>-4864.78</v>
      </c>
      <c r="HE195" s="198"/>
      <c r="HF195" s="198"/>
      <c r="HG195" s="198"/>
      <c r="HI195" s="88"/>
      <c r="HJ195" s="88"/>
      <c r="HL195" s="89"/>
      <c r="HM195" s="89"/>
      <c r="HN195" s="89"/>
      <c r="HO195" s="89"/>
      <c r="HU195" s="90"/>
      <c r="HV195" s="90"/>
      <c r="HW195" s="90"/>
      <c r="HX195" s="90"/>
      <c r="IB195" s="91"/>
      <c r="IC195" s="91"/>
      <c r="IE195" s="92"/>
      <c r="IF195" s="92"/>
      <c r="IG195" s="92"/>
      <c r="IH195" s="92"/>
      <c r="II195" s="92"/>
      <c r="IJ195" s="92"/>
      <c r="IK195" s="92"/>
      <c r="IL195" s="92"/>
      <c r="IN195" s="91"/>
      <c r="IO195" s="91"/>
      <c r="IP195" s="91"/>
      <c r="IQ195" s="91"/>
    </row>
    <row r="196" spans="1:251" ht="10.15" hidden="1" customHeight="1">
      <c r="A196" s="189">
        <v>40774</v>
      </c>
      <c r="B196" s="189"/>
      <c r="D196" s="190" t="s">
        <v>724</v>
      </c>
      <c r="E196" s="190"/>
      <c r="F196" s="190"/>
      <c r="G196" s="190"/>
      <c r="M196" s="186" t="s">
        <v>725</v>
      </c>
      <c r="N196" s="186"/>
      <c r="O196" s="186"/>
      <c r="P196" s="186"/>
      <c r="T196" s="198">
        <v>0</v>
      </c>
      <c r="U196" s="198"/>
      <c r="W196" s="188">
        <v>0</v>
      </c>
      <c r="X196" s="188"/>
      <c r="Y196" s="188"/>
      <c r="Z196" s="188">
        <v>646.32000000000005</v>
      </c>
      <c r="AA196" s="188"/>
      <c r="AB196" s="188"/>
      <c r="AC196" s="188"/>
      <c r="AD196" s="188"/>
      <c r="AF196" s="198">
        <v>-646.32000000000005</v>
      </c>
      <c r="AG196" s="198"/>
      <c r="AH196" s="198"/>
      <c r="AI196" s="198"/>
      <c r="AK196" s="189">
        <v>40777</v>
      </c>
      <c r="AL196" s="189"/>
      <c r="AN196" s="190" t="s">
        <v>727</v>
      </c>
      <c r="AO196" s="190"/>
      <c r="AP196" s="190"/>
      <c r="AQ196" s="190"/>
      <c r="AW196" s="186" t="s">
        <v>728</v>
      </c>
      <c r="AX196" s="186"/>
      <c r="AY196" s="186"/>
      <c r="AZ196" s="186"/>
      <c r="BD196" s="198">
        <v>-3630</v>
      </c>
      <c r="BE196" s="198"/>
      <c r="BG196" s="188">
        <v>0</v>
      </c>
      <c r="BH196" s="188"/>
      <c r="BI196" s="188"/>
      <c r="BJ196" s="188">
        <v>0</v>
      </c>
      <c r="BK196" s="188"/>
      <c r="BL196" s="188"/>
      <c r="BM196" s="188"/>
      <c r="BN196" s="188"/>
      <c r="BP196" s="198">
        <v>-3630</v>
      </c>
      <c r="BQ196" s="198"/>
      <c r="BR196" s="198"/>
      <c r="BS196" s="198"/>
      <c r="BU196" s="189">
        <v>40796</v>
      </c>
      <c r="BV196" s="189"/>
      <c r="BX196" s="190" t="s">
        <v>764</v>
      </c>
      <c r="BY196" s="190"/>
      <c r="BZ196" s="190"/>
      <c r="CA196" s="190"/>
      <c r="CG196" s="186" t="s">
        <v>765</v>
      </c>
      <c r="CH196" s="186"/>
      <c r="CI196" s="186"/>
      <c r="CJ196" s="186"/>
      <c r="CN196" s="198">
        <v>-30439.58</v>
      </c>
      <c r="CO196" s="198"/>
      <c r="CQ196" s="188">
        <v>0</v>
      </c>
      <c r="CR196" s="188"/>
      <c r="CS196" s="188"/>
      <c r="CT196" s="188">
        <v>0</v>
      </c>
      <c r="CU196" s="188"/>
      <c r="CV196" s="188"/>
      <c r="CW196" s="188"/>
      <c r="CX196" s="188"/>
      <c r="CZ196" s="198">
        <v>-30439.58</v>
      </c>
      <c r="DA196" s="198"/>
      <c r="DB196" s="198"/>
      <c r="DC196" s="198"/>
      <c r="DE196" s="189">
        <v>2087</v>
      </c>
      <c r="DF196" s="189"/>
      <c r="DH196" s="190" t="s">
        <v>870</v>
      </c>
      <c r="DI196" s="190"/>
      <c r="DJ196" s="190"/>
      <c r="DK196" s="190"/>
      <c r="DQ196" s="186" t="s">
        <v>871</v>
      </c>
      <c r="DR196" s="186"/>
      <c r="DS196" s="186"/>
      <c r="DT196" s="186"/>
      <c r="DX196" s="198">
        <v>-145940.46</v>
      </c>
      <c r="DY196" s="198"/>
      <c r="EA196" s="188">
        <v>0</v>
      </c>
      <c r="EB196" s="188"/>
      <c r="EC196" s="188"/>
      <c r="ED196" s="188">
        <v>19867.689999999999</v>
      </c>
      <c r="EE196" s="188"/>
      <c r="EF196" s="188"/>
      <c r="EG196" s="188"/>
      <c r="EH196" s="188"/>
      <c r="EJ196" s="198">
        <v>-165808.15</v>
      </c>
      <c r="EK196" s="198"/>
      <c r="EL196" s="198"/>
      <c r="EM196" s="198"/>
      <c r="EO196" s="189">
        <v>40462</v>
      </c>
      <c r="EP196" s="189"/>
      <c r="ER196" s="190" t="s">
        <v>904</v>
      </c>
      <c r="ES196" s="190"/>
      <c r="ET196" s="190"/>
      <c r="EU196" s="190"/>
      <c r="FA196" s="186" t="s">
        <v>905</v>
      </c>
      <c r="FB196" s="186"/>
      <c r="FC196" s="186"/>
      <c r="FD196" s="186"/>
      <c r="FH196" s="198">
        <v>-94146.17</v>
      </c>
      <c r="FI196" s="198"/>
      <c r="FK196" s="188">
        <v>10331.790000000001</v>
      </c>
      <c r="FL196" s="188"/>
      <c r="FM196" s="188"/>
      <c r="FN196" s="188">
        <v>12253.43</v>
      </c>
      <c r="FO196" s="188"/>
      <c r="FP196" s="188"/>
      <c r="FQ196" s="188"/>
      <c r="FR196" s="188"/>
      <c r="FT196" s="198">
        <v>-96067.81</v>
      </c>
      <c r="FU196" s="198"/>
      <c r="FV196" s="198"/>
      <c r="FW196" s="198"/>
      <c r="FY196" s="88"/>
      <c r="FZ196" s="88"/>
      <c r="GB196" s="89"/>
      <c r="GC196" s="89"/>
      <c r="GD196" s="89"/>
      <c r="GE196" s="89"/>
      <c r="GK196" s="90"/>
      <c r="GL196" s="90"/>
      <c r="GM196" s="90"/>
      <c r="GN196" s="90"/>
      <c r="GR196" s="91"/>
      <c r="GS196" s="91"/>
      <c r="GU196" s="92"/>
      <c r="GV196" s="92"/>
      <c r="GW196" s="92"/>
      <c r="GX196" s="92"/>
      <c r="GY196" s="92"/>
      <c r="GZ196" s="92"/>
      <c r="HA196" s="92"/>
      <c r="HB196" s="92"/>
      <c r="HD196" s="91"/>
      <c r="HE196" s="91"/>
      <c r="HF196" s="91"/>
      <c r="HG196" s="91"/>
      <c r="HI196" s="88"/>
      <c r="HJ196" s="88"/>
      <c r="HL196" s="89"/>
      <c r="HM196" s="89"/>
      <c r="HN196" s="89"/>
      <c r="HO196" s="89"/>
      <c r="HU196" s="90"/>
      <c r="HV196" s="90"/>
      <c r="HW196" s="90"/>
      <c r="HX196" s="90"/>
      <c r="IB196" s="91"/>
      <c r="IC196" s="91"/>
      <c r="IE196" s="92"/>
      <c r="IF196" s="92"/>
      <c r="IG196" s="92"/>
      <c r="IH196" s="92"/>
      <c r="II196" s="92"/>
      <c r="IJ196" s="92"/>
      <c r="IK196" s="92"/>
      <c r="IL196" s="92"/>
      <c r="IN196" s="91"/>
      <c r="IO196" s="91"/>
      <c r="IP196" s="91"/>
      <c r="IQ196" s="91"/>
    </row>
    <row r="197" spans="1:251" ht="10.15" hidden="1" customHeight="1">
      <c r="A197" s="189">
        <v>40776</v>
      </c>
      <c r="B197" s="189"/>
      <c r="D197" s="190" t="s">
        <v>878</v>
      </c>
      <c r="E197" s="190"/>
      <c r="F197" s="190"/>
      <c r="G197" s="190"/>
      <c r="M197" s="186" t="s">
        <v>879</v>
      </c>
      <c r="N197" s="186"/>
      <c r="O197" s="186"/>
      <c r="P197" s="186"/>
      <c r="T197" s="198">
        <v>0</v>
      </c>
      <c r="U197" s="198"/>
      <c r="W197" s="188">
        <v>0</v>
      </c>
      <c r="X197" s="188"/>
      <c r="Y197" s="188"/>
      <c r="Z197" s="188">
        <v>875.1</v>
      </c>
      <c r="AA197" s="188"/>
      <c r="AB197" s="188"/>
      <c r="AC197" s="188"/>
      <c r="AD197" s="188"/>
      <c r="AF197" s="198">
        <v>-875.1</v>
      </c>
      <c r="AG197" s="198"/>
      <c r="AH197" s="198"/>
      <c r="AI197" s="198"/>
      <c r="AK197" s="189">
        <v>40778</v>
      </c>
      <c r="AL197" s="189"/>
      <c r="AN197" s="190" t="s">
        <v>884</v>
      </c>
      <c r="AO197" s="190"/>
      <c r="AP197" s="190"/>
      <c r="AQ197" s="190"/>
      <c r="AW197" s="186" t="s">
        <v>885</v>
      </c>
      <c r="AX197" s="186"/>
      <c r="AY197" s="186"/>
      <c r="AZ197" s="186"/>
      <c r="BD197" s="198">
        <v>-19808.669999999998</v>
      </c>
      <c r="BE197" s="198"/>
      <c r="BG197" s="188">
        <v>0</v>
      </c>
      <c r="BH197" s="188"/>
      <c r="BI197" s="188"/>
      <c r="BJ197" s="188">
        <v>0</v>
      </c>
      <c r="BK197" s="188"/>
      <c r="BL197" s="188"/>
      <c r="BM197" s="188"/>
      <c r="BN197" s="188"/>
      <c r="BP197" s="198">
        <v>-19808.669999999998</v>
      </c>
      <c r="BQ197" s="198"/>
      <c r="BR197" s="198"/>
      <c r="BS197" s="198"/>
      <c r="BU197" s="189">
        <v>40797</v>
      </c>
      <c r="BV197" s="189"/>
      <c r="BX197" s="190" t="s">
        <v>772</v>
      </c>
      <c r="BY197" s="190"/>
      <c r="BZ197" s="190"/>
      <c r="CA197" s="190"/>
      <c r="CG197" s="186" t="s">
        <v>773</v>
      </c>
      <c r="CH197" s="186"/>
      <c r="CI197" s="186"/>
      <c r="CJ197" s="186"/>
      <c r="CN197" s="198">
        <v>-60966.28</v>
      </c>
      <c r="CO197" s="198"/>
      <c r="CQ197" s="188">
        <v>0</v>
      </c>
      <c r="CR197" s="188"/>
      <c r="CS197" s="188"/>
      <c r="CT197" s="188">
        <v>0</v>
      </c>
      <c r="CU197" s="188"/>
      <c r="CV197" s="188"/>
      <c r="CW197" s="188"/>
      <c r="CX197" s="188"/>
      <c r="CZ197" s="198">
        <v>-60966.28</v>
      </c>
      <c r="DA197" s="198"/>
      <c r="DB197" s="198"/>
      <c r="DC197" s="198"/>
      <c r="DE197" s="189">
        <v>2088</v>
      </c>
      <c r="DF197" s="189"/>
      <c r="DH197" s="190" t="s">
        <v>874</v>
      </c>
      <c r="DI197" s="190"/>
      <c r="DJ197" s="190"/>
      <c r="DK197" s="190"/>
      <c r="DQ197" s="186" t="s">
        <v>875</v>
      </c>
      <c r="DR197" s="186"/>
      <c r="DS197" s="186"/>
      <c r="DT197" s="186"/>
      <c r="DX197" s="198">
        <v>-1291171.69</v>
      </c>
      <c r="DY197" s="198"/>
      <c r="EA197" s="188">
        <v>0</v>
      </c>
      <c r="EB197" s="188"/>
      <c r="EC197" s="188"/>
      <c r="ED197" s="188">
        <v>220596.17</v>
      </c>
      <c r="EE197" s="188"/>
      <c r="EF197" s="188"/>
      <c r="EG197" s="188"/>
      <c r="EH197" s="188"/>
      <c r="EJ197" s="198">
        <v>-1511767.86</v>
      </c>
      <c r="EK197" s="198"/>
      <c r="EL197" s="198"/>
      <c r="EM197" s="198"/>
      <c r="EO197" s="189">
        <v>40463</v>
      </c>
      <c r="EP197" s="189"/>
      <c r="ER197" s="190" t="s">
        <v>906</v>
      </c>
      <c r="ES197" s="190"/>
      <c r="ET197" s="190"/>
      <c r="EU197" s="190"/>
      <c r="FA197" s="186" t="s">
        <v>907</v>
      </c>
      <c r="FB197" s="186"/>
      <c r="FC197" s="186"/>
      <c r="FD197" s="186"/>
      <c r="FH197" s="198">
        <v>-25744.79</v>
      </c>
      <c r="FI197" s="198"/>
      <c r="FK197" s="188">
        <v>1948.02</v>
      </c>
      <c r="FL197" s="188"/>
      <c r="FM197" s="188"/>
      <c r="FN197" s="188">
        <v>8273.44</v>
      </c>
      <c r="FO197" s="188"/>
      <c r="FP197" s="188"/>
      <c r="FQ197" s="188"/>
      <c r="FR197" s="188"/>
      <c r="FT197" s="198">
        <v>-32070.21</v>
      </c>
      <c r="FU197" s="198"/>
      <c r="FV197" s="198"/>
      <c r="FW197" s="198"/>
      <c r="FY197" s="88"/>
      <c r="FZ197" s="88"/>
      <c r="GB197" s="89"/>
      <c r="GC197" s="89"/>
      <c r="GD197" s="89"/>
      <c r="GE197" s="89"/>
      <c r="GK197" s="90"/>
      <c r="GL197" s="90"/>
      <c r="GM197" s="90"/>
      <c r="GN197" s="90"/>
      <c r="GR197" s="91"/>
      <c r="GS197" s="91"/>
      <c r="GU197" s="92"/>
      <c r="GV197" s="92"/>
      <c r="GW197" s="92"/>
      <c r="GX197" s="92"/>
      <c r="GY197" s="92"/>
      <c r="GZ197" s="92"/>
      <c r="HA197" s="92"/>
      <c r="HB197" s="92"/>
      <c r="HD197" s="91"/>
      <c r="HE197" s="91"/>
      <c r="HF197" s="91"/>
      <c r="HG197" s="91"/>
      <c r="HI197" s="88"/>
      <c r="HJ197" s="88"/>
      <c r="HL197" s="89"/>
      <c r="HM197" s="89"/>
      <c r="HN197" s="89"/>
      <c r="HO197" s="89"/>
      <c r="HU197" s="90"/>
      <c r="HV197" s="90"/>
      <c r="HW197" s="90"/>
      <c r="HX197" s="90"/>
      <c r="IB197" s="91"/>
      <c r="IC197" s="91"/>
      <c r="IE197" s="92"/>
      <c r="IF197" s="92"/>
      <c r="IG197" s="92"/>
      <c r="IH197" s="92"/>
      <c r="II197" s="92"/>
      <c r="IJ197" s="92"/>
      <c r="IK197" s="92"/>
      <c r="IL197" s="92"/>
      <c r="IN197" s="91"/>
      <c r="IO197" s="91"/>
      <c r="IP197" s="91"/>
      <c r="IQ197" s="91"/>
    </row>
    <row r="198" spans="1:251" ht="10.15" hidden="1" customHeight="1">
      <c r="A198" s="189">
        <v>40777</v>
      </c>
      <c r="B198" s="189"/>
      <c r="D198" s="190" t="s">
        <v>727</v>
      </c>
      <c r="E198" s="190"/>
      <c r="F198" s="190"/>
      <c r="G198" s="190"/>
      <c r="M198" s="186" t="s">
        <v>728</v>
      </c>
      <c r="N198" s="186"/>
      <c r="O198" s="186"/>
      <c r="P198" s="186"/>
      <c r="T198" s="198">
        <v>0</v>
      </c>
      <c r="U198" s="198"/>
      <c r="W198" s="188">
        <v>0</v>
      </c>
      <c r="X198" s="188"/>
      <c r="Y198" s="188"/>
      <c r="Z198" s="188">
        <v>3630</v>
      </c>
      <c r="AA198" s="188"/>
      <c r="AB198" s="188"/>
      <c r="AC198" s="188"/>
      <c r="AD198" s="188"/>
      <c r="AF198" s="198">
        <v>-3630</v>
      </c>
      <c r="AG198" s="198"/>
      <c r="AH198" s="198"/>
      <c r="AI198" s="198"/>
      <c r="AK198" s="189">
        <v>40779</v>
      </c>
      <c r="AL198" s="189"/>
      <c r="AN198" s="190" t="s">
        <v>729</v>
      </c>
      <c r="AO198" s="190"/>
      <c r="AP198" s="190"/>
      <c r="AQ198" s="190"/>
      <c r="AW198" s="186" t="s">
        <v>730</v>
      </c>
      <c r="AX198" s="186"/>
      <c r="AY198" s="186"/>
      <c r="AZ198" s="186"/>
      <c r="BD198" s="198">
        <v>-22540</v>
      </c>
      <c r="BE198" s="198"/>
      <c r="BG198" s="188">
        <v>0</v>
      </c>
      <c r="BH198" s="188"/>
      <c r="BI198" s="188"/>
      <c r="BJ198" s="188">
        <v>0</v>
      </c>
      <c r="BK198" s="188"/>
      <c r="BL198" s="188"/>
      <c r="BM198" s="188"/>
      <c r="BN198" s="188"/>
      <c r="BP198" s="198">
        <v>-22540</v>
      </c>
      <c r="BQ198" s="198"/>
      <c r="BR198" s="198"/>
      <c r="BS198" s="198"/>
      <c r="BU198" s="189">
        <v>40800</v>
      </c>
      <c r="BV198" s="189"/>
      <c r="BX198" s="190" t="s">
        <v>778</v>
      </c>
      <c r="BY198" s="190"/>
      <c r="BZ198" s="190"/>
      <c r="CA198" s="190"/>
      <c r="CG198" s="186" t="s">
        <v>779</v>
      </c>
      <c r="CH198" s="186"/>
      <c r="CI198" s="186"/>
      <c r="CJ198" s="186"/>
      <c r="CN198" s="198">
        <v>-8500</v>
      </c>
      <c r="CO198" s="198"/>
      <c r="CQ198" s="188">
        <v>0</v>
      </c>
      <c r="CR198" s="188"/>
      <c r="CS198" s="188"/>
      <c r="CT198" s="188">
        <v>0</v>
      </c>
      <c r="CU198" s="188"/>
      <c r="CV198" s="188"/>
      <c r="CW198" s="188"/>
      <c r="CX198" s="188"/>
      <c r="CZ198" s="198">
        <v>-8500</v>
      </c>
      <c r="DA198" s="198"/>
      <c r="DB198" s="198"/>
      <c r="DC198" s="198"/>
      <c r="DE198" s="189">
        <v>2090</v>
      </c>
      <c r="DF198" s="189"/>
      <c r="DH198" s="190" t="s">
        <v>876</v>
      </c>
      <c r="DI198" s="190"/>
      <c r="DJ198" s="190"/>
      <c r="DK198" s="190"/>
      <c r="DQ198" s="186" t="s">
        <v>877</v>
      </c>
      <c r="DR198" s="186"/>
      <c r="DS198" s="186"/>
      <c r="DT198" s="186"/>
      <c r="DX198" s="198">
        <v>-246470.77</v>
      </c>
      <c r="DY198" s="198"/>
      <c r="EA198" s="188">
        <v>0</v>
      </c>
      <c r="EB198" s="188"/>
      <c r="EC198" s="188"/>
      <c r="ED198" s="188">
        <v>51363.94</v>
      </c>
      <c r="EE198" s="188"/>
      <c r="EF198" s="188"/>
      <c r="EG198" s="188"/>
      <c r="EH198" s="188"/>
      <c r="EJ198" s="198">
        <v>-297834.71000000002</v>
      </c>
      <c r="EK198" s="198"/>
      <c r="EL198" s="198"/>
      <c r="EM198" s="198"/>
      <c r="EO198" s="189">
        <v>40464</v>
      </c>
      <c r="EP198" s="189"/>
      <c r="ER198" s="190" t="s">
        <v>908</v>
      </c>
      <c r="ES198" s="190"/>
      <c r="ET198" s="190"/>
      <c r="EU198" s="190"/>
      <c r="FA198" s="186" t="s">
        <v>909</v>
      </c>
      <c r="FB198" s="186"/>
      <c r="FC198" s="186"/>
      <c r="FD198" s="186"/>
      <c r="FH198" s="198">
        <v>-11813.58</v>
      </c>
      <c r="FI198" s="198"/>
      <c r="FK198" s="188">
        <v>1336.43</v>
      </c>
      <c r="FL198" s="188"/>
      <c r="FM198" s="188"/>
      <c r="FN198" s="188">
        <v>1531.73</v>
      </c>
      <c r="FO198" s="188"/>
      <c r="FP198" s="188"/>
      <c r="FQ198" s="188"/>
      <c r="FR198" s="188"/>
      <c r="FT198" s="198">
        <v>-12008.88</v>
      </c>
      <c r="FU198" s="198"/>
      <c r="FV198" s="198"/>
      <c r="FW198" s="198"/>
      <c r="FY198" s="88"/>
      <c r="FZ198" s="88"/>
      <c r="GB198" s="89"/>
      <c r="GC198" s="89"/>
      <c r="GD198" s="89"/>
      <c r="GE198" s="89"/>
      <c r="GK198" s="90"/>
      <c r="GL198" s="90"/>
      <c r="GM198" s="90"/>
      <c r="GN198" s="90"/>
      <c r="GR198" s="91"/>
      <c r="GS198" s="91"/>
      <c r="GU198" s="92"/>
      <c r="GV198" s="92"/>
      <c r="GW198" s="92"/>
      <c r="GX198" s="92"/>
      <c r="GY198" s="92"/>
      <c r="GZ198" s="92"/>
      <c r="HA198" s="92"/>
      <c r="HB198" s="92"/>
      <c r="HD198" s="91"/>
      <c r="HE198" s="91"/>
      <c r="HF198" s="91"/>
      <c r="HG198" s="91"/>
      <c r="HI198" s="88"/>
      <c r="HJ198" s="88"/>
      <c r="HL198" s="89"/>
      <c r="HM198" s="89"/>
      <c r="HN198" s="89"/>
      <c r="HO198" s="89"/>
      <c r="HU198" s="90"/>
      <c r="HV198" s="90"/>
      <c r="HW198" s="90"/>
      <c r="HX198" s="90"/>
      <c r="IB198" s="91"/>
      <c r="IC198" s="91"/>
      <c r="IE198" s="92"/>
      <c r="IF198" s="92"/>
      <c r="IG198" s="92"/>
      <c r="IH198" s="92"/>
      <c r="II198" s="92"/>
      <c r="IJ198" s="92"/>
      <c r="IK198" s="92"/>
      <c r="IL198" s="92"/>
      <c r="IN198" s="91"/>
      <c r="IO198" s="91"/>
      <c r="IP198" s="91"/>
      <c r="IQ198" s="91"/>
    </row>
    <row r="199" spans="1:251" ht="10.15" hidden="1" customHeight="1">
      <c r="A199" s="189">
        <v>40778</v>
      </c>
      <c r="B199" s="189"/>
      <c r="D199" s="190" t="s">
        <v>884</v>
      </c>
      <c r="E199" s="190"/>
      <c r="F199" s="190"/>
      <c r="G199" s="190"/>
      <c r="M199" s="186" t="s">
        <v>885</v>
      </c>
      <c r="N199" s="186"/>
      <c r="O199" s="186"/>
      <c r="P199" s="186"/>
      <c r="T199" s="198">
        <v>0</v>
      </c>
      <c r="U199" s="198"/>
      <c r="W199" s="188">
        <v>0</v>
      </c>
      <c r="X199" s="188"/>
      <c r="Y199" s="188"/>
      <c r="Z199" s="188">
        <v>19808.669999999998</v>
      </c>
      <c r="AA199" s="188"/>
      <c r="AB199" s="188"/>
      <c r="AC199" s="188"/>
      <c r="AD199" s="188"/>
      <c r="AF199" s="198">
        <v>-19808.669999999998</v>
      </c>
      <c r="AG199" s="198"/>
      <c r="AH199" s="198"/>
      <c r="AI199" s="198"/>
      <c r="AK199" s="189">
        <v>40780</v>
      </c>
      <c r="AL199" s="189"/>
      <c r="AN199" s="190" t="s">
        <v>914</v>
      </c>
      <c r="AO199" s="190"/>
      <c r="AP199" s="190"/>
      <c r="AQ199" s="190"/>
      <c r="AW199" s="186" t="s">
        <v>915</v>
      </c>
      <c r="AX199" s="186"/>
      <c r="AY199" s="186"/>
      <c r="AZ199" s="186"/>
      <c r="BD199" s="198">
        <v>-179489.83</v>
      </c>
      <c r="BE199" s="198"/>
      <c r="BG199" s="188">
        <v>179489.83</v>
      </c>
      <c r="BH199" s="188"/>
      <c r="BI199" s="188"/>
      <c r="BJ199" s="188">
        <v>0</v>
      </c>
      <c r="BK199" s="188"/>
      <c r="BL199" s="188"/>
      <c r="BM199" s="188"/>
      <c r="BN199" s="188"/>
      <c r="BP199" s="198">
        <v>0</v>
      </c>
      <c r="BQ199" s="198"/>
      <c r="BR199" s="198"/>
      <c r="BS199" s="198"/>
      <c r="BU199" s="189">
        <v>40801</v>
      </c>
      <c r="BV199" s="189"/>
      <c r="BX199" s="190" t="s">
        <v>782</v>
      </c>
      <c r="BY199" s="190"/>
      <c r="BZ199" s="190"/>
      <c r="CA199" s="190"/>
      <c r="CG199" s="186" t="s">
        <v>783</v>
      </c>
      <c r="CH199" s="186"/>
      <c r="CI199" s="186"/>
      <c r="CJ199" s="186"/>
      <c r="CN199" s="198">
        <v>-11149.96</v>
      </c>
      <c r="CO199" s="198"/>
      <c r="CQ199" s="188">
        <v>0</v>
      </c>
      <c r="CR199" s="188"/>
      <c r="CS199" s="188"/>
      <c r="CT199" s="188">
        <v>0</v>
      </c>
      <c r="CU199" s="188"/>
      <c r="CV199" s="188"/>
      <c r="CW199" s="188"/>
      <c r="CX199" s="188"/>
      <c r="CZ199" s="198">
        <v>-11149.96</v>
      </c>
      <c r="DA199" s="198"/>
      <c r="DB199" s="198"/>
      <c r="DC199" s="198"/>
      <c r="DE199" s="189">
        <v>2091</v>
      </c>
      <c r="DF199" s="189"/>
      <c r="DH199" s="190" t="s">
        <v>880</v>
      </c>
      <c r="DI199" s="190"/>
      <c r="DJ199" s="190"/>
      <c r="DK199" s="190"/>
      <c r="DQ199" s="186" t="s">
        <v>881</v>
      </c>
      <c r="DR199" s="186"/>
      <c r="DS199" s="186"/>
      <c r="DT199" s="186"/>
      <c r="DX199" s="198">
        <v>-3932355.75</v>
      </c>
      <c r="DY199" s="198"/>
      <c r="EA199" s="188">
        <v>0</v>
      </c>
      <c r="EB199" s="188"/>
      <c r="EC199" s="188"/>
      <c r="ED199" s="188">
        <v>649652.9</v>
      </c>
      <c r="EE199" s="188"/>
      <c r="EF199" s="188"/>
      <c r="EG199" s="188"/>
      <c r="EH199" s="188"/>
      <c r="EJ199" s="198">
        <v>-4582008.6500000004</v>
      </c>
      <c r="EK199" s="198"/>
      <c r="EL199" s="198"/>
      <c r="EM199" s="198"/>
      <c r="EO199" s="189">
        <v>40465</v>
      </c>
      <c r="EP199" s="189"/>
      <c r="ER199" s="190" t="s">
        <v>910</v>
      </c>
      <c r="ES199" s="190"/>
      <c r="ET199" s="190"/>
      <c r="EU199" s="190"/>
      <c r="FA199" s="186" t="s">
        <v>911</v>
      </c>
      <c r="FB199" s="186"/>
      <c r="FC199" s="186"/>
      <c r="FD199" s="186"/>
      <c r="FH199" s="198">
        <v>-3218.43</v>
      </c>
      <c r="FI199" s="198"/>
      <c r="FK199" s="188">
        <v>243.53</v>
      </c>
      <c r="FL199" s="188"/>
      <c r="FM199" s="188"/>
      <c r="FN199" s="188">
        <v>1034.44</v>
      </c>
      <c r="FO199" s="188"/>
      <c r="FP199" s="188"/>
      <c r="FQ199" s="188"/>
      <c r="FR199" s="188"/>
      <c r="FT199" s="198">
        <v>-4009.34</v>
      </c>
      <c r="FU199" s="198"/>
      <c r="FV199" s="198"/>
      <c r="FW199" s="198"/>
      <c r="FY199" s="88"/>
      <c r="FZ199" s="88"/>
      <c r="GB199" s="89"/>
      <c r="GC199" s="89"/>
      <c r="GD199" s="89"/>
      <c r="GE199" s="89"/>
      <c r="GK199" s="90"/>
      <c r="GL199" s="90"/>
      <c r="GM199" s="90"/>
      <c r="GN199" s="90"/>
      <c r="GR199" s="91"/>
      <c r="GS199" s="91"/>
      <c r="GU199" s="92"/>
      <c r="GV199" s="92"/>
      <c r="GW199" s="92"/>
      <c r="GX199" s="92"/>
      <c r="GY199" s="92"/>
      <c r="GZ199" s="92"/>
      <c r="HA199" s="92"/>
      <c r="HB199" s="92"/>
      <c r="HD199" s="91"/>
      <c r="HE199" s="91"/>
      <c r="HF199" s="91"/>
      <c r="HG199" s="91"/>
      <c r="HI199" s="88"/>
      <c r="HJ199" s="88"/>
      <c r="HL199" s="89"/>
      <c r="HM199" s="89"/>
      <c r="HN199" s="89"/>
      <c r="HO199" s="89"/>
      <c r="HU199" s="90"/>
      <c r="HV199" s="90"/>
      <c r="HW199" s="90"/>
      <c r="HX199" s="90"/>
      <c r="IB199" s="91"/>
      <c r="IC199" s="91"/>
      <c r="IE199" s="92"/>
      <c r="IF199" s="92"/>
      <c r="IG199" s="92"/>
      <c r="IH199" s="92"/>
      <c r="II199" s="92"/>
      <c r="IJ199" s="92"/>
      <c r="IK199" s="92"/>
      <c r="IL199" s="92"/>
      <c r="IN199" s="91"/>
      <c r="IO199" s="91"/>
      <c r="IP199" s="91"/>
      <c r="IQ199" s="91"/>
    </row>
    <row r="200" spans="1:251" ht="10.15" hidden="1" customHeight="1">
      <c r="A200" s="189">
        <v>40779</v>
      </c>
      <c r="B200" s="189"/>
      <c r="D200" s="190" t="s">
        <v>729</v>
      </c>
      <c r="E200" s="190"/>
      <c r="F200" s="190"/>
      <c r="G200" s="190"/>
      <c r="M200" s="186" t="s">
        <v>730</v>
      </c>
      <c r="N200" s="186"/>
      <c r="O200" s="186"/>
      <c r="P200" s="186"/>
      <c r="T200" s="198">
        <v>0</v>
      </c>
      <c r="U200" s="198"/>
      <c r="W200" s="188">
        <v>0</v>
      </c>
      <c r="X200" s="188"/>
      <c r="Y200" s="188"/>
      <c r="Z200" s="188">
        <v>22540</v>
      </c>
      <c r="AA200" s="188"/>
      <c r="AB200" s="188"/>
      <c r="AC200" s="188"/>
      <c r="AD200" s="188"/>
      <c r="AF200" s="198">
        <v>-22540</v>
      </c>
      <c r="AG200" s="198"/>
      <c r="AH200" s="198"/>
      <c r="AI200" s="198"/>
      <c r="AK200" s="189">
        <v>40782</v>
      </c>
      <c r="AL200" s="189"/>
      <c r="AN200" s="190" t="s">
        <v>731</v>
      </c>
      <c r="AO200" s="190"/>
      <c r="AP200" s="190"/>
      <c r="AQ200" s="190"/>
      <c r="AW200" s="186" t="s">
        <v>732</v>
      </c>
      <c r="AX200" s="186"/>
      <c r="AY200" s="186"/>
      <c r="AZ200" s="186"/>
      <c r="BD200" s="198">
        <v>-37648.32</v>
      </c>
      <c r="BE200" s="198"/>
      <c r="BG200" s="188">
        <v>0</v>
      </c>
      <c r="BH200" s="188"/>
      <c r="BI200" s="188"/>
      <c r="BJ200" s="188">
        <v>0</v>
      </c>
      <c r="BK200" s="188"/>
      <c r="BL200" s="188"/>
      <c r="BM200" s="188"/>
      <c r="BN200" s="188"/>
      <c r="BP200" s="198">
        <v>-37648.32</v>
      </c>
      <c r="BQ200" s="198"/>
      <c r="BR200" s="198"/>
      <c r="BS200" s="198"/>
      <c r="BU200" s="189">
        <v>40802</v>
      </c>
      <c r="BV200" s="189"/>
      <c r="BX200" s="190" t="s">
        <v>916</v>
      </c>
      <c r="BY200" s="190"/>
      <c r="BZ200" s="190"/>
      <c r="CA200" s="190"/>
      <c r="CG200" s="186" t="s">
        <v>917</v>
      </c>
      <c r="CH200" s="186"/>
      <c r="CI200" s="186"/>
      <c r="CJ200" s="186"/>
      <c r="CN200" s="198">
        <v>-278837.34000000003</v>
      </c>
      <c r="CO200" s="198"/>
      <c r="CQ200" s="188">
        <v>278837.34000000003</v>
      </c>
      <c r="CR200" s="188"/>
      <c r="CS200" s="188"/>
      <c r="CT200" s="188">
        <v>0</v>
      </c>
      <c r="CU200" s="188"/>
      <c r="CV200" s="188"/>
      <c r="CW200" s="188"/>
      <c r="CX200" s="188"/>
      <c r="CZ200" s="198">
        <v>0</v>
      </c>
      <c r="DA200" s="198"/>
      <c r="DB200" s="198"/>
      <c r="DC200" s="198"/>
      <c r="DE200" s="189">
        <v>2094</v>
      </c>
      <c r="DF200" s="189"/>
      <c r="DH200" s="190" t="s">
        <v>882</v>
      </c>
      <c r="DI200" s="190"/>
      <c r="DJ200" s="190"/>
      <c r="DK200" s="190"/>
      <c r="DQ200" s="186" t="s">
        <v>883</v>
      </c>
      <c r="DR200" s="186"/>
      <c r="DS200" s="186"/>
      <c r="DT200" s="186"/>
      <c r="DX200" s="198">
        <v>-4417349.08</v>
      </c>
      <c r="DY200" s="198"/>
      <c r="EA200" s="188">
        <v>0</v>
      </c>
      <c r="EB200" s="188"/>
      <c r="EC200" s="188"/>
      <c r="ED200" s="188">
        <v>246446.65</v>
      </c>
      <c r="EE200" s="188"/>
      <c r="EF200" s="188"/>
      <c r="EG200" s="188"/>
      <c r="EH200" s="188"/>
      <c r="EJ200" s="198">
        <v>-4663795.7300000004</v>
      </c>
      <c r="EK200" s="198"/>
      <c r="EL200" s="198"/>
      <c r="EM200" s="198"/>
      <c r="EO200" s="88"/>
      <c r="EP200" s="88"/>
      <c r="ER200" s="89"/>
      <c r="ES200" s="89"/>
      <c r="ET200" s="89"/>
      <c r="EU200" s="89"/>
      <c r="FA200" s="90"/>
      <c r="FB200" s="90"/>
      <c r="FC200" s="90"/>
      <c r="FD200" s="90"/>
      <c r="FH200" s="91"/>
      <c r="FI200" s="91"/>
      <c r="FK200" s="92"/>
      <c r="FL200" s="92"/>
      <c r="FM200" s="92"/>
      <c r="FN200" s="92"/>
      <c r="FO200" s="92"/>
      <c r="FP200" s="92"/>
      <c r="FQ200" s="92"/>
      <c r="FR200" s="92"/>
      <c r="FT200" s="91"/>
      <c r="FU200" s="91"/>
      <c r="FV200" s="91"/>
      <c r="FW200" s="91"/>
      <c r="FY200" s="94">
        <v>2201</v>
      </c>
      <c r="FZ200" s="88"/>
      <c r="GB200" s="89"/>
      <c r="GC200" s="89"/>
      <c r="GD200" s="89"/>
      <c r="GE200" s="89"/>
      <c r="GK200" s="90"/>
      <c r="GL200" s="90"/>
      <c r="GM200" s="90"/>
      <c r="GN200" s="90"/>
      <c r="GR200" s="91"/>
      <c r="GS200" s="91"/>
      <c r="GU200" s="92"/>
      <c r="GV200" s="92"/>
      <c r="GW200" s="92"/>
      <c r="GX200" s="92"/>
      <c r="GY200" s="92"/>
      <c r="GZ200" s="92"/>
      <c r="HA200" s="92"/>
      <c r="HB200" s="92"/>
      <c r="HD200" s="91"/>
      <c r="HE200" s="91"/>
      <c r="HF200" s="91"/>
      <c r="HG200" s="91"/>
      <c r="HI200" s="88"/>
      <c r="HJ200" s="88"/>
      <c r="HL200" s="89"/>
      <c r="HM200" s="89"/>
      <c r="HN200" s="89"/>
      <c r="HO200" s="89"/>
      <c r="HU200" s="90"/>
      <c r="HV200" s="90"/>
      <c r="HW200" s="90"/>
      <c r="HX200" s="90"/>
      <c r="IB200" s="91"/>
      <c r="IC200" s="91"/>
      <c r="IE200" s="92"/>
      <c r="IF200" s="92"/>
      <c r="IG200" s="92"/>
      <c r="IH200" s="92"/>
      <c r="II200" s="92"/>
      <c r="IJ200" s="92"/>
      <c r="IK200" s="92"/>
      <c r="IL200" s="92"/>
      <c r="IN200" s="91"/>
      <c r="IO200" s="91"/>
      <c r="IP200" s="91"/>
      <c r="IQ200" s="91"/>
    </row>
    <row r="201" spans="1:251" ht="10.15" hidden="1" customHeight="1">
      <c r="A201" s="189">
        <v>40780</v>
      </c>
      <c r="B201" s="189"/>
      <c r="D201" s="190" t="s">
        <v>914</v>
      </c>
      <c r="E201" s="190"/>
      <c r="F201" s="190"/>
      <c r="G201" s="190"/>
      <c r="M201" s="186" t="s">
        <v>915</v>
      </c>
      <c r="N201" s="186"/>
      <c r="O201" s="186"/>
      <c r="P201" s="186"/>
      <c r="T201" s="198">
        <v>0</v>
      </c>
      <c r="U201" s="198"/>
      <c r="W201" s="188">
        <v>54860.69</v>
      </c>
      <c r="X201" s="188"/>
      <c r="Y201" s="188"/>
      <c r="Z201" s="188">
        <v>234350.52</v>
      </c>
      <c r="AA201" s="188"/>
      <c r="AB201" s="188"/>
      <c r="AC201" s="188"/>
      <c r="AD201" s="188"/>
      <c r="AF201" s="198">
        <v>-179489.83</v>
      </c>
      <c r="AG201" s="198"/>
      <c r="AH201" s="198"/>
      <c r="AI201" s="198"/>
      <c r="AK201" s="189">
        <v>40783</v>
      </c>
      <c r="AL201" s="189"/>
      <c r="AN201" s="190" t="s">
        <v>733</v>
      </c>
      <c r="AO201" s="190"/>
      <c r="AP201" s="190"/>
      <c r="AQ201" s="190"/>
      <c r="AW201" s="186" t="s">
        <v>734</v>
      </c>
      <c r="AX201" s="186"/>
      <c r="AY201" s="186"/>
      <c r="AZ201" s="186"/>
      <c r="BD201" s="198">
        <v>-3042</v>
      </c>
      <c r="BE201" s="198"/>
      <c r="BG201" s="188">
        <v>0</v>
      </c>
      <c r="BH201" s="188"/>
      <c r="BI201" s="188"/>
      <c r="BJ201" s="188">
        <v>0</v>
      </c>
      <c r="BK201" s="188"/>
      <c r="BL201" s="188"/>
      <c r="BM201" s="188"/>
      <c r="BN201" s="188"/>
      <c r="BP201" s="198">
        <v>-3042</v>
      </c>
      <c r="BQ201" s="198"/>
      <c r="BR201" s="198"/>
      <c r="BS201" s="198"/>
      <c r="BU201" s="189">
        <v>40803</v>
      </c>
      <c r="BV201" s="189"/>
      <c r="BX201" s="190" t="s">
        <v>918</v>
      </c>
      <c r="BY201" s="190"/>
      <c r="BZ201" s="190"/>
      <c r="CA201" s="190"/>
      <c r="CG201" s="186" t="s">
        <v>919</v>
      </c>
      <c r="CH201" s="186"/>
      <c r="CI201" s="186"/>
      <c r="CJ201" s="186"/>
      <c r="CN201" s="198">
        <v>-37920</v>
      </c>
      <c r="CO201" s="198"/>
      <c r="CQ201" s="188">
        <v>37920</v>
      </c>
      <c r="CR201" s="188"/>
      <c r="CS201" s="188"/>
      <c r="CT201" s="188">
        <v>0</v>
      </c>
      <c r="CU201" s="188"/>
      <c r="CV201" s="188"/>
      <c r="CW201" s="188"/>
      <c r="CX201" s="188"/>
      <c r="CZ201" s="198">
        <v>0</v>
      </c>
      <c r="DA201" s="198"/>
      <c r="DB201" s="198"/>
      <c r="DC201" s="198"/>
      <c r="DE201" s="191">
        <v>2115</v>
      </c>
      <c r="DF201" s="191"/>
      <c r="DH201" s="192" t="s">
        <v>886</v>
      </c>
      <c r="DI201" s="192"/>
      <c r="DJ201" s="192"/>
      <c r="DK201" s="192"/>
      <c r="DP201" s="193" t="s">
        <v>887</v>
      </c>
      <c r="DQ201" s="193"/>
      <c r="DR201" s="193"/>
      <c r="DS201" s="193"/>
      <c r="DT201" s="193"/>
      <c r="DX201" s="194">
        <v>-2294575.2799999998</v>
      </c>
      <c r="DY201" s="194"/>
      <c r="EA201" s="195">
        <v>133179.5</v>
      </c>
      <c r="EB201" s="195"/>
      <c r="EC201" s="195"/>
      <c r="ED201" s="195">
        <v>352191.98</v>
      </c>
      <c r="EE201" s="195"/>
      <c r="EF201" s="195"/>
      <c r="EG201" s="195"/>
      <c r="EH201" s="195"/>
      <c r="EJ201" s="194">
        <v>-2513587.7599999998</v>
      </c>
      <c r="EK201" s="194"/>
      <c r="EL201" s="194"/>
      <c r="EM201" s="194"/>
      <c r="EO201" s="88"/>
      <c r="EP201" s="88"/>
      <c r="ER201" s="89"/>
      <c r="ES201" s="89"/>
      <c r="ET201" s="89"/>
      <c r="EU201" s="89"/>
      <c r="FA201" s="90"/>
      <c r="FB201" s="90"/>
      <c r="FC201" s="90"/>
      <c r="FD201" s="90"/>
      <c r="FH201" s="91"/>
      <c r="FI201" s="91"/>
      <c r="FK201" s="92"/>
      <c r="FL201" s="92"/>
      <c r="FM201" s="92"/>
      <c r="FN201" s="92"/>
      <c r="FO201" s="92"/>
      <c r="FP201" s="92"/>
      <c r="FQ201" s="92"/>
      <c r="FR201" s="92"/>
      <c r="FT201" s="91"/>
      <c r="FU201" s="91"/>
      <c r="FV201" s="91"/>
      <c r="FW201" s="91"/>
      <c r="FY201" s="94">
        <v>2202</v>
      </c>
      <c r="FZ201" s="88"/>
      <c r="GB201" s="89"/>
      <c r="GC201" s="89"/>
      <c r="GD201" s="89"/>
      <c r="GE201" s="89"/>
      <c r="GK201" s="90"/>
      <c r="GL201" s="90"/>
      <c r="GM201" s="90"/>
      <c r="GN201" s="90"/>
      <c r="GR201" s="91"/>
      <c r="GS201" s="91"/>
      <c r="GU201" s="92"/>
      <c r="GV201" s="92"/>
      <c r="GW201" s="92"/>
      <c r="GX201" s="92"/>
      <c r="GY201" s="92"/>
      <c r="GZ201" s="92"/>
      <c r="HA201" s="92"/>
      <c r="HB201" s="92"/>
      <c r="HD201" s="91"/>
      <c r="HE201" s="91"/>
      <c r="HF201" s="91"/>
      <c r="HG201" s="91"/>
      <c r="HI201" s="88"/>
      <c r="HJ201" s="88"/>
      <c r="HL201" s="89"/>
      <c r="HM201" s="89"/>
      <c r="HN201" s="89"/>
      <c r="HO201" s="89"/>
      <c r="HU201" s="90"/>
      <c r="HV201" s="90"/>
      <c r="HW201" s="90"/>
      <c r="HX201" s="90"/>
      <c r="IB201" s="91"/>
      <c r="IC201" s="91"/>
      <c r="IE201" s="92"/>
      <c r="IF201" s="92"/>
      <c r="IG201" s="92"/>
      <c r="IH201" s="92"/>
      <c r="II201" s="92"/>
      <c r="IJ201" s="92"/>
      <c r="IK201" s="92"/>
      <c r="IL201" s="92"/>
      <c r="IN201" s="91"/>
      <c r="IO201" s="91"/>
      <c r="IP201" s="91"/>
      <c r="IQ201" s="91"/>
    </row>
    <row r="202" spans="1:251" ht="10.15" hidden="1" customHeight="1">
      <c r="A202" s="189">
        <v>40782</v>
      </c>
      <c r="B202" s="189"/>
      <c r="D202" s="190" t="s">
        <v>731</v>
      </c>
      <c r="E202" s="190"/>
      <c r="F202" s="190"/>
      <c r="G202" s="190"/>
      <c r="M202" s="186" t="s">
        <v>732</v>
      </c>
      <c r="N202" s="186"/>
      <c r="O202" s="186"/>
      <c r="P202" s="186"/>
      <c r="T202" s="198">
        <v>0</v>
      </c>
      <c r="U202" s="198"/>
      <c r="W202" s="188">
        <v>30557.9</v>
      </c>
      <c r="X202" s="188"/>
      <c r="Y202" s="188"/>
      <c r="Z202" s="188">
        <v>68206.22</v>
      </c>
      <c r="AA202" s="188"/>
      <c r="AB202" s="188"/>
      <c r="AC202" s="188"/>
      <c r="AD202" s="188"/>
      <c r="AF202" s="198">
        <v>-37648.32</v>
      </c>
      <c r="AG202" s="198"/>
      <c r="AH202" s="198"/>
      <c r="AI202" s="198"/>
      <c r="AK202" s="189">
        <v>40784</v>
      </c>
      <c r="AL202" s="189"/>
      <c r="AN202" s="190" t="s">
        <v>737</v>
      </c>
      <c r="AO202" s="190"/>
      <c r="AP202" s="190"/>
      <c r="AQ202" s="190"/>
      <c r="AW202" s="186" t="s">
        <v>738</v>
      </c>
      <c r="AX202" s="186"/>
      <c r="AY202" s="186"/>
      <c r="AZ202" s="186"/>
      <c r="BD202" s="198">
        <v>-9280</v>
      </c>
      <c r="BE202" s="198"/>
      <c r="BG202" s="188">
        <v>0</v>
      </c>
      <c r="BH202" s="188"/>
      <c r="BI202" s="188"/>
      <c r="BJ202" s="188">
        <v>0</v>
      </c>
      <c r="BK202" s="188"/>
      <c r="BL202" s="188"/>
      <c r="BM202" s="188"/>
      <c r="BN202" s="188"/>
      <c r="BP202" s="198">
        <v>-9280</v>
      </c>
      <c r="BQ202" s="198"/>
      <c r="BR202" s="198"/>
      <c r="BS202" s="198"/>
      <c r="BU202" s="189">
        <v>40804</v>
      </c>
      <c r="BV202" s="189"/>
      <c r="BX202" s="190" t="s">
        <v>786</v>
      </c>
      <c r="BY202" s="190"/>
      <c r="BZ202" s="190"/>
      <c r="CA202" s="190"/>
      <c r="CG202" s="186" t="s">
        <v>787</v>
      </c>
      <c r="CH202" s="186"/>
      <c r="CI202" s="186"/>
      <c r="CJ202" s="186"/>
      <c r="CN202" s="198">
        <v>-1334.9</v>
      </c>
      <c r="CO202" s="198"/>
      <c r="CQ202" s="188">
        <v>0</v>
      </c>
      <c r="CR202" s="188"/>
      <c r="CS202" s="188"/>
      <c r="CT202" s="188">
        <v>0</v>
      </c>
      <c r="CU202" s="188"/>
      <c r="CV202" s="188"/>
      <c r="CW202" s="188"/>
      <c r="CX202" s="188"/>
      <c r="CZ202" s="198">
        <v>-1334.9</v>
      </c>
      <c r="DA202" s="198"/>
      <c r="DB202" s="198"/>
      <c r="DC202" s="198"/>
      <c r="DE202" s="189">
        <v>2116</v>
      </c>
      <c r="DF202" s="189"/>
      <c r="DH202" s="190" t="s">
        <v>888</v>
      </c>
      <c r="DI202" s="190"/>
      <c r="DJ202" s="190"/>
      <c r="DK202" s="190"/>
      <c r="DQ202" s="186" t="s">
        <v>889</v>
      </c>
      <c r="DR202" s="186"/>
      <c r="DS202" s="186"/>
      <c r="DT202" s="186"/>
      <c r="DX202" s="198">
        <v>-1130526.8</v>
      </c>
      <c r="DY202" s="198"/>
      <c r="EA202" s="188">
        <v>81978.67</v>
      </c>
      <c r="EB202" s="188"/>
      <c r="EC202" s="188"/>
      <c r="ED202" s="188">
        <v>127897.65</v>
      </c>
      <c r="EE202" s="188"/>
      <c r="EF202" s="188"/>
      <c r="EG202" s="188"/>
      <c r="EH202" s="188"/>
      <c r="EJ202" s="198">
        <v>-1176445.78</v>
      </c>
      <c r="EK202" s="198"/>
      <c r="EL202" s="198"/>
      <c r="EM202" s="198"/>
      <c r="EO202" s="88"/>
      <c r="EP202" s="88"/>
      <c r="ER202" s="89"/>
      <c r="ES202" s="89"/>
      <c r="ET202" s="89"/>
      <c r="EU202" s="89"/>
      <c r="FA202" s="90"/>
      <c r="FB202" s="90"/>
      <c r="FC202" s="90"/>
      <c r="FD202" s="90"/>
      <c r="FH202" s="91"/>
      <c r="FI202" s="91"/>
      <c r="FK202" s="92"/>
      <c r="FL202" s="92"/>
      <c r="FM202" s="92"/>
      <c r="FN202" s="92"/>
      <c r="FO202" s="92"/>
      <c r="FP202" s="92"/>
      <c r="FQ202" s="92"/>
      <c r="FR202" s="92"/>
      <c r="FT202" s="91"/>
      <c r="FU202" s="91"/>
      <c r="FV202" s="91"/>
      <c r="FW202" s="91"/>
      <c r="FY202" s="94">
        <v>2205</v>
      </c>
      <c r="FZ202" s="88"/>
      <c r="GB202" s="89"/>
      <c r="GC202" s="89"/>
      <c r="GD202" s="89"/>
      <c r="GE202" s="89"/>
      <c r="GK202" s="90"/>
      <c r="GL202" s="90"/>
      <c r="GM202" s="90"/>
      <c r="GN202" s="90"/>
      <c r="GR202" s="91"/>
      <c r="GS202" s="91"/>
      <c r="GU202" s="92"/>
      <c r="GV202" s="92"/>
      <c r="GW202" s="92"/>
      <c r="GX202" s="92"/>
      <c r="GY202" s="92"/>
      <c r="GZ202" s="92"/>
      <c r="HA202" s="92"/>
      <c r="HB202" s="92"/>
      <c r="HD202" s="91"/>
      <c r="HE202" s="91"/>
      <c r="HF202" s="91"/>
      <c r="HG202" s="91"/>
      <c r="HI202" s="88"/>
      <c r="HJ202" s="88"/>
      <c r="HL202" s="89"/>
      <c r="HM202" s="89"/>
      <c r="HN202" s="89"/>
      <c r="HO202" s="89"/>
      <c r="HU202" s="90"/>
      <c r="HV202" s="90"/>
      <c r="HW202" s="90"/>
      <c r="HX202" s="90"/>
      <c r="IB202" s="91"/>
      <c r="IC202" s="91"/>
      <c r="IE202" s="92"/>
      <c r="IF202" s="92"/>
      <c r="IG202" s="92"/>
      <c r="IH202" s="92"/>
      <c r="II202" s="92"/>
      <c r="IJ202" s="92"/>
      <c r="IK202" s="92"/>
      <c r="IL202" s="92"/>
      <c r="IN202" s="91"/>
      <c r="IO202" s="91"/>
      <c r="IP202" s="91"/>
      <c r="IQ202" s="91"/>
    </row>
    <row r="203" spans="1:251" ht="10.15" hidden="1" customHeight="1">
      <c r="A203" s="189">
        <v>40783</v>
      </c>
      <c r="B203" s="189"/>
      <c r="D203" s="190" t="s">
        <v>733</v>
      </c>
      <c r="E203" s="190"/>
      <c r="F203" s="190"/>
      <c r="G203" s="190"/>
      <c r="M203" s="186" t="s">
        <v>734</v>
      </c>
      <c r="N203" s="186"/>
      <c r="O203" s="186"/>
      <c r="P203" s="186"/>
      <c r="T203" s="198">
        <v>0</v>
      </c>
      <c r="U203" s="198"/>
      <c r="W203" s="188">
        <v>0</v>
      </c>
      <c r="X203" s="188"/>
      <c r="Y203" s="188"/>
      <c r="Z203" s="188">
        <v>3042</v>
      </c>
      <c r="AA203" s="188"/>
      <c r="AB203" s="188"/>
      <c r="AC203" s="188"/>
      <c r="AD203" s="188"/>
      <c r="AF203" s="198">
        <v>-3042</v>
      </c>
      <c r="AG203" s="198"/>
      <c r="AH203" s="198"/>
      <c r="AI203" s="198"/>
      <c r="AK203" s="189">
        <v>40786</v>
      </c>
      <c r="AL203" s="189"/>
      <c r="AN203" s="190" t="s">
        <v>741</v>
      </c>
      <c r="AO203" s="190"/>
      <c r="AP203" s="190"/>
      <c r="AQ203" s="190"/>
      <c r="AW203" s="186" t="s">
        <v>471</v>
      </c>
      <c r="AX203" s="186"/>
      <c r="AY203" s="186"/>
      <c r="AZ203" s="186"/>
      <c r="BD203" s="198">
        <v>-2036842.77</v>
      </c>
      <c r="BE203" s="198"/>
      <c r="BG203" s="188">
        <v>1160400</v>
      </c>
      <c r="BH203" s="188"/>
      <c r="BI203" s="188"/>
      <c r="BJ203" s="188">
        <v>0</v>
      </c>
      <c r="BK203" s="188"/>
      <c r="BL203" s="188"/>
      <c r="BM203" s="188"/>
      <c r="BN203" s="188"/>
      <c r="BP203" s="198">
        <v>-876442.77</v>
      </c>
      <c r="BQ203" s="198"/>
      <c r="BR203" s="198"/>
      <c r="BS203" s="198"/>
      <c r="BU203" s="189">
        <v>40805</v>
      </c>
      <c r="BV203" s="189"/>
      <c r="BX203" s="190" t="s">
        <v>847</v>
      </c>
      <c r="BY203" s="190"/>
      <c r="BZ203" s="190"/>
      <c r="CA203" s="190"/>
      <c r="CG203" s="186" t="s">
        <v>848</v>
      </c>
      <c r="CH203" s="186"/>
      <c r="CI203" s="186"/>
      <c r="CJ203" s="186"/>
      <c r="CN203" s="198">
        <v>-9400</v>
      </c>
      <c r="CO203" s="198"/>
      <c r="CQ203" s="188">
        <v>8580</v>
      </c>
      <c r="CR203" s="188"/>
      <c r="CS203" s="188"/>
      <c r="CT203" s="188">
        <v>0</v>
      </c>
      <c r="CU203" s="188"/>
      <c r="CV203" s="188"/>
      <c r="CW203" s="188"/>
      <c r="CX203" s="188"/>
      <c r="CZ203" s="198">
        <v>-820</v>
      </c>
      <c r="DA203" s="198"/>
      <c r="DB203" s="198"/>
      <c r="DC203" s="198"/>
      <c r="DE203" s="189">
        <v>2117</v>
      </c>
      <c r="DF203" s="189"/>
      <c r="DH203" s="190" t="s">
        <v>892</v>
      </c>
      <c r="DI203" s="190"/>
      <c r="DJ203" s="190"/>
      <c r="DK203" s="190"/>
      <c r="DQ203" s="186" t="s">
        <v>893</v>
      </c>
      <c r="DR203" s="186"/>
      <c r="DS203" s="186"/>
      <c r="DT203" s="186"/>
      <c r="DX203" s="198">
        <v>-243003.14</v>
      </c>
      <c r="DY203" s="198"/>
      <c r="EA203" s="188">
        <v>16997.439999999999</v>
      </c>
      <c r="EB203" s="188"/>
      <c r="EC203" s="188"/>
      <c r="ED203" s="188">
        <v>95829.39</v>
      </c>
      <c r="EE203" s="188"/>
      <c r="EF203" s="188"/>
      <c r="EG203" s="188"/>
      <c r="EH203" s="188"/>
      <c r="EJ203" s="198">
        <v>-321835.09000000003</v>
      </c>
      <c r="EK203" s="198"/>
      <c r="EL203" s="198"/>
      <c r="EM203" s="198"/>
      <c r="EO203" s="88"/>
      <c r="EP203" s="88"/>
      <c r="ER203" s="89"/>
      <c r="ES203" s="89"/>
      <c r="ET203" s="89"/>
      <c r="EU203" s="89"/>
      <c r="FA203" s="90"/>
      <c r="FB203" s="90"/>
      <c r="FC203" s="90"/>
      <c r="FD203" s="90"/>
      <c r="FH203" s="91"/>
      <c r="FI203" s="91"/>
      <c r="FK203" s="92"/>
      <c r="FL203" s="92"/>
      <c r="FM203" s="92"/>
      <c r="FN203" s="92"/>
      <c r="FO203" s="92"/>
      <c r="FP203" s="92"/>
      <c r="FQ203" s="92"/>
      <c r="FR203" s="92"/>
      <c r="FT203" s="91"/>
      <c r="FU203" s="91"/>
      <c r="FV203" s="91"/>
      <c r="FW203" s="91"/>
      <c r="FY203" s="94">
        <v>2206</v>
      </c>
      <c r="FZ203" s="88"/>
      <c r="GB203" s="89"/>
      <c r="GC203" s="89"/>
      <c r="GD203" s="89"/>
      <c r="GE203" s="89"/>
      <c r="GK203" s="90"/>
      <c r="GL203" s="90"/>
      <c r="GM203" s="90"/>
      <c r="GN203" s="90"/>
      <c r="GR203" s="91"/>
      <c r="GS203" s="91"/>
      <c r="GU203" s="92"/>
      <c r="GV203" s="92"/>
      <c r="GW203" s="92"/>
      <c r="GX203" s="92"/>
      <c r="GY203" s="92"/>
      <c r="GZ203" s="92"/>
      <c r="HA203" s="92"/>
      <c r="HB203" s="92"/>
      <c r="HD203" s="91"/>
      <c r="HE203" s="91"/>
      <c r="HF203" s="91"/>
      <c r="HG203" s="91"/>
      <c r="HI203" s="88"/>
      <c r="HJ203" s="88"/>
      <c r="HL203" s="89"/>
      <c r="HM203" s="89"/>
      <c r="HN203" s="89"/>
      <c r="HO203" s="89"/>
      <c r="HU203" s="90"/>
      <c r="HV203" s="90"/>
      <c r="HW203" s="90"/>
      <c r="HX203" s="90"/>
      <c r="IB203" s="91"/>
      <c r="IC203" s="91"/>
      <c r="IE203" s="92"/>
      <c r="IF203" s="92"/>
      <c r="IG203" s="92"/>
      <c r="IH203" s="92"/>
      <c r="II203" s="92"/>
      <c r="IJ203" s="92"/>
      <c r="IK203" s="92"/>
      <c r="IL203" s="92"/>
      <c r="IN203" s="91"/>
      <c r="IO203" s="91"/>
      <c r="IP203" s="91"/>
      <c r="IQ203" s="91"/>
    </row>
    <row r="204" spans="1:251" ht="10.15" hidden="1" customHeight="1">
      <c r="A204" s="189">
        <v>40784</v>
      </c>
      <c r="B204" s="189"/>
      <c r="D204" s="190" t="s">
        <v>737</v>
      </c>
      <c r="E204" s="190"/>
      <c r="F204" s="190"/>
      <c r="G204" s="190"/>
      <c r="M204" s="186" t="s">
        <v>738</v>
      </c>
      <c r="N204" s="186"/>
      <c r="O204" s="186"/>
      <c r="P204" s="186"/>
      <c r="T204" s="198">
        <v>0</v>
      </c>
      <c r="U204" s="198"/>
      <c r="W204" s="188">
        <v>0</v>
      </c>
      <c r="X204" s="188"/>
      <c r="Y204" s="188"/>
      <c r="Z204" s="188">
        <v>9280</v>
      </c>
      <c r="AA204" s="188"/>
      <c r="AB204" s="188"/>
      <c r="AC204" s="188"/>
      <c r="AD204" s="188"/>
      <c r="AF204" s="198">
        <v>-9280</v>
      </c>
      <c r="AG204" s="198"/>
      <c r="AH204" s="198"/>
      <c r="AI204" s="198"/>
      <c r="AK204" s="189">
        <v>40787</v>
      </c>
      <c r="AL204" s="189"/>
      <c r="AN204" s="190" t="s">
        <v>902</v>
      </c>
      <c r="AO204" s="190"/>
      <c r="AP204" s="190"/>
      <c r="AQ204" s="190"/>
      <c r="AW204" s="186" t="s">
        <v>903</v>
      </c>
      <c r="AX204" s="186"/>
      <c r="AY204" s="186"/>
      <c r="AZ204" s="186"/>
      <c r="BD204" s="198">
        <v>-33683.33</v>
      </c>
      <c r="BE204" s="198"/>
      <c r="BG204" s="188">
        <v>0</v>
      </c>
      <c r="BH204" s="188"/>
      <c r="BI204" s="188"/>
      <c r="BJ204" s="188">
        <v>0</v>
      </c>
      <c r="BK204" s="188"/>
      <c r="BL204" s="188"/>
      <c r="BM204" s="188"/>
      <c r="BN204" s="188"/>
      <c r="BP204" s="198">
        <v>-33683.33</v>
      </c>
      <c r="BQ204" s="198"/>
      <c r="BR204" s="198"/>
      <c r="BS204" s="198"/>
      <c r="BU204" s="189">
        <v>40807</v>
      </c>
      <c r="BV204" s="189"/>
      <c r="BX204" s="190" t="s">
        <v>790</v>
      </c>
      <c r="BY204" s="190"/>
      <c r="BZ204" s="190"/>
      <c r="CA204" s="190"/>
      <c r="CG204" s="186" t="s">
        <v>791</v>
      </c>
      <c r="CH204" s="186"/>
      <c r="CI204" s="186"/>
      <c r="CJ204" s="186"/>
      <c r="CN204" s="198">
        <v>-5760</v>
      </c>
      <c r="CO204" s="198"/>
      <c r="CQ204" s="188">
        <v>0</v>
      </c>
      <c r="CR204" s="188"/>
      <c r="CS204" s="188"/>
      <c r="CT204" s="188">
        <v>0</v>
      </c>
      <c r="CU204" s="188"/>
      <c r="CV204" s="188"/>
      <c r="CW204" s="188"/>
      <c r="CX204" s="188"/>
      <c r="CZ204" s="198">
        <v>-5760</v>
      </c>
      <c r="DA204" s="198"/>
      <c r="DB204" s="198"/>
      <c r="DC204" s="198"/>
      <c r="DE204" s="189">
        <v>2118</v>
      </c>
      <c r="DF204" s="189"/>
      <c r="DH204" s="190" t="s">
        <v>894</v>
      </c>
      <c r="DI204" s="190"/>
      <c r="DJ204" s="190"/>
      <c r="DK204" s="190"/>
      <c r="DQ204" s="186" t="s">
        <v>895</v>
      </c>
      <c r="DR204" s="186"/>
      <c r="DS204" s="186"/>
      <c r="DT204" s="186"/>
      <c r="DX204" s="198">
        <v>-433451.08</v>
      </c>
      <c r="DY204" s="198"/>
      <c r="EA204" s="188">
        <v>0</v>
      </c>
      <c r="EB204" s="188"/>
      <c r="EC204" s="188"/>
      <c r="ED204" s="188">
        <v>49879.57</v>
      </c>
      <c r="EE204" s="188"/>
      <c r="EF204" s="188"/>
      <c r="EG204" s="188"/>
      <c r="EH204" s="188"/>
      <c r="EJ204" s="198">
        <v>-483330.65</v>
      </c>
      <c r="EK204" s="198"/>
      <c r="EL204" s="198"/>
      <c r="EM204" s="198"/>
      <c r="EO204" s="88"/>
      <c r="EP204" s="88"/>
      <c r="ER204" s="89"/>
      <c r="ES204" s="89"/>
      <c r="ET204" s="89"/>
      <c r="EU204" s="89"/>
      <c r="FA204" s="90"/>
      <c r="FB204" s="90"/>
      <c r="FC204" s="90"/>
      <c r="FD204" s="90"/>
      <c r="FH204" s="91"/>
      <c r="FI204" s="91"/>
      <c r="FK204" s="92"/>
      <c r="FL204" s="92"/>
      <c r="FM204" s="92"/>
      <c r="FN204" s="92"/>
      <c r="FO204" s="92"/>
      <c r="FP204" s="92"/>
      <c r="FQ204" s="92"/>
      <c r="FR204" s="92"/>
      <c r="FT204" s="91"/>
      <c r="FU204" s="91"/>
      <c r="FV204" s="91"/>
      <c r="FW204" s="91"/>
      <c r="FY204" s="88">
        <v>2207</v>
      </c>
      <c r="FZ204" s="88"/>
      <c r="GB204" s="89"/>
      <c r="GC204" s="89"/>
      <c r="GD204" s="89"/>
      <c r="GE204" s="89"/>
      <c r="GK204" s="90"/>
      <c r="GL204" s="90"/>
      <c r="GM204" s="90"/>
      <c r="GN204" s="90"/>
      <c r="GR204" s="91"/>
      <c r="GS204" s="91"/>
      <c r="GU204" s="92"/>
      <c r="GV204" s="92"/>
      <c r="GW204" s="92"/>
      <c r="GX204" s="92"/>
      <c r="GY204" s="92"/>
      <c r="GZ204" s="92"/>
      <c r="HA204" s="92"/>
      <c r="HB204" s="92"/>
      <c r="HD204" s="91"/>
      <c r="HE204" s="91"/>
      <c r="HF204" s="91"/>
      <c r="HG204" s="91"/>
      <c r="HI204" s="88"/>
      <c r="HJ204" s="88"/>
      <c r="HL204" s="89"/>
      <c r="HM204" s="89"/>
      <c r="HN204" s="89"/>
      <c r="HO204" s="89"/>
      <c r="HU204" s="90"/>
      <c r="HV204" s="90"/>
      <c r="HW204" s="90"/>
      <c r="HX204" s="90"/>
      <c r="IB204" s="91"/>
      <c r="IC204" s="91"/>
      <c r="IE204" s="92"/>
      <c r="IF204" s="92"/>
      <c r="IG204" s="92"/>
      <c r="IH204" s="92"/>
      <c r="II204" s="92"/>
      <c r="IJ204" s="92"/>
      <c r="IK204" s="92"/>
      <c r="IL204" s="92"/>
      <c r="IN204" s="91"/>
      <c r="IO204" s="91"/>
      <c r="IP204" s="91"/>
      <c r="IQ204" s="91"/>
    </row>
    <row r="205" spans="1:251" ht="10.15" hidden="1" customHeight="1">
      <c r="A205" s="189">
        <v>40786</v>
      </c>
      <c r="B205" s="189"/>
      <c r="D205" s="190" t="s">
        <v>741</v>
      </c>
      <c r="E205" s="190"/>
      <c r="F205" s="190"/>
      <c r="G205" s="190"/>
      <c r="M205" s="186" t="s">
        <v>471</v>
      </c>
      <c r="N205" s="186"/>
      <c r="O205" s="186"/>
      <c r="P205" s="186"/>
      <c r="T205" s="198">
        <v>0</v>
      </c>
      <c r="U205" s="198"/>
      <c r="W205" s="188">
        <v>636678.35</v>
      </c>
      <c r="X205" s="188"/>
      <c r="Y205" s="188"/>
      <c r="Z205" s="188">
        <v>2673521.12</v>
      </c>
      <c r="AA205" s="188"/>
      <c r="AB205" s="188"/>
      <c r="AC205" s="188"/>
      <c r="AD205" s="188"/>
      <c r="AF205" s="198">
        <v>-2036842.77</v>
      </c>
      <c r="AG205" s="198"/>
      <c r="AH205" s="198"/>
      <c r="AI205" s="198"/>
      <c r="AK205" s="189">
        <v>40788</v>
      </c>
      <c r="AL205" s="189"/>
      <c r="AN205" s="190" t="s">
        <v>808</v>
      </c>
      <c r="AO205" s="190"/>
      <c r="AP205" s="190"/>
      <c r="AQ205" s="190"/>
      <c r="AW205" s="186" t="s">
        <v>809</v>
      </c>
      <c r="AX205" s="186"/>
      <c r="AY205" s="186"/>
      <c r="AZ205" s="186"/>
      <c r="BD205" s="198">
        <v>-20309.79</v>
      </c>
      <c r="BE205" s="198"/>
      <c r="BG205" s="188">
        <v>0</v>
      </c>
      <c r="BH205" s="188"/>
      <c r="BI205" s="188"/>
      <c r="BJ205" s="188">
        <v>0</v>
      </c>
      <c r="BK205" s="188"/>
      <c r="BL205" s="188"/>
      <c r="BM205" s="188"/>
      <c r="BN205" s="188"/>
      <c r="BP205" s="198">
        <v>-20309.79</v>
      </c>
      <c r="BQ205" s="198"/>
      <c r="BR205" s="198"/>
      <c r="BS205" s="198"/>
      <c r="BU205" s="189">
        <v>40808</v>
      </c>
      <c r="BV205" s="189"/>
      <c r="BX205" s="190" t="s">
        <v>794</v>
      </c>
      <c r="BY205" s="190"/>
      <c r="BZ205" s="190"/>
      <c r="CA205" s="190"/>
      <c r="CG205" s="186" t="s">
        <v>795</v>
      </c>
      <c r="CH205" s="186"/>
      <c r="CI205" s="186"/>
      <c r="CJ205" s="186"/>
      <c r="CN205" s="198">
        <v>-195.05</v>
      </c>
      <c r="CO205" s="198"/>
      <c r="CQ205" s="188">
        <v>0</v>
      </c>
      <c r="CR205" s="188"/>
      <c r="CS205" s="188"/>
      <c r="CT205" s="188">
        <v>0</v>
      </c>
      <c r="CU205" s="188"/>
      <c r="CV205" s="188"/>
      <c r="CW205" s="188"/>
      <c r="CX205" s="188"/>
      <c r="CZ205" s="198">
        <v>-195.05</v>
      </c>
      <c r="DA205" s="198"/>
      <c r="DB205" s="198"/>
      <c r="DC205" s="198"/>
      <c r="DE205" s="189">
        <v>40460</v>
      </c>
      <c r="DF205" s="189"/>
      <c r="DH205" s="190" t="s">
        <v>896</v>
      </c>
      <c r="DI205" s="190"/>
      <c r="DJ205" s="190"/>
      <c r="DK205" s="190"/>
      <c r="DQ205" s="186" t="s">
        <v>897</v>
      </c>
      <c r="DR205" s="186"/>
      <c r="DS205" s="186"/>
      <c r="DT205" s="186"/>
      <c r="DX205" s="198">
        <v>-299571.82</v>
      </c>
      <c r="DY205" s="198"/>
      <c r="EA205" s="188">
        <v>21127</v>
      </c>
      <c r="EB205" s="188"/>
      <c r="EC205" s="188"/>
      <c r="ED205" s="188">
        <v>33322.11</v>
      </c>
      <c r="EE205" s="188"/>
      <c r="EF205" s="188"/>
      <c r="EG205" s="188"/>
      <c r="EH205" s="188"/>
      <c r="EJ205" s="198">
        <v>-311766.93</v>
      </c>
      <c r="EK205" s="198"/>
      <c r="EL205" s="198"/>
      <c r="EM205" s="198"/>
      <c r="EO205" s="88"/>
      <c r="EP205" s="88"/>
      <c r="ER205" s="89"/>
      <c r="ES205" s="89"/>
      <c r="ET205" s="89"/>
      <c r="EU205" s="89"/>
      <c r="FA205" s="90"/>
      <c r="FB205" s="90"/>
      <c r="FC205" s="90"/>
      <c r="FD205" s="90"/>
      <c r="FH205" s="91"/>
      <c r="FI205" s="91"/>
      <c r="FK205" s="92"/>
      <c r="FL205" s="92"/>
      <c r="FM205" s="92"/>
      <c r="FN205" s="92"/>
      <c r="FO205" s="92"/>
      <c r="FP205" s="92"/>
      <c r="FQ205" s="92"/>
      <c r="FR205" s="92"/>
      <c r="FT205" s="91"/>
      <c r="FU205" s="91"/>
      <c r="FV205" s="91"/>
      <c r="FW205" s="91"/>
      <c r="FY205" s="88">
        <v>40603</v>
      </c>
      <c r="FZ205" s="88"/>
      <c r="GB205" s="89"/>
      <c r="GC205" s="89"/>
      <c r="GD205" s="89"/>
      <c r="GE205" s="89"/>
      <c r="GK205" s="90"/>
      <c r="GL205" s="90"/>
      <c r="GM205" s="90"/>
      <c r="GN205" s="90"/>
      <c r="GR205" s="91"/>
      <c r="GS205" s="91"/>
      <c r="GU205" s="92"/>
      <c r="GV205" s="92"/>
      <c r="GW205" s="92"/>
      <c r="GX205" s="92"/>
      <c r="GY205" s="92"/>
      <c r="GZ205" s="92"/>
      <c r="HA205" s="92"/>
      <c r="HB205" s="92"/>
      <c r="HD205" s="91"/>
      <c r="HE205" s="91"/>
      <c r="HF205" s="91"/>
      <c r="HG205" s="91"/>
      <c r="HI205" s="88"/>
      <c r="HJ205" s="88"/>
      <c r="HL205" s="89"/>
      <c r="HM205" s="89"/>
      <c r="HN205" s="89"/>
      <c r="HO205" s="89"/>
      <c r="HU205" s="90"/>
      <c r="HV205" s="90"/>
      <c r="HW205" s="90"/>
      <c r="HX205" s="90"/>
      <c r="IB205" s="91"/>
      <c r="IC205" s="91"/>
      <c r="IE205" s="92"/>
      <c r="IF205" s="92"/>
      <c r="IG205" s="92"/>
      <c r="IH205" s="92"/>
      <c r="II205" s="92"/>
      <c r="IJ205" s="92"/>
      <c r="IK205" s="92"/>
      <c r="IL205" s="92"/>
      <c r="IN205" s="91"/>
      <c r="IO205" s="91"/>
      <c r="IP205" s="91"/>
      <c r="IQ205" s="91"/>
    </row>
    <row r="206" spans="1:251" ht="10.15" hidden="1" customHeight="1">
      <c r="A206" s="189">
        <v>40787</v>
      </c>
      <c r="B206" s="189"/>
      <c r="D206" s="190" t="s">
        <v>902</v>
      </c>
      <c r="E206" s="190"/>
      <c r="F206" s="190"/>
      <c r="G206" s="190"/>
      <c r="M206" s="186" t="s">
        <v>903</v>
      </c>
      <c r="N206" s="186"/>
      <c r="O206" s="186"/>
      <c r="P206" s="186"/>
      <c r="T206" s="198">
        <v>0</v>
      </c>
      <c r="U206" s="198"/>
      <c r="W206" s="188">
        <v>67366.66</v>
      </c>
      <c r="X206" s="188"/>
      <c r="Y206" s="188"/>
      <c r="Z206" s="188">
        <v>101049.99</v>
      </c>
      <c r="AA206" s="188"/>
      <c r="AB206" s="188"/>
      <c r="AC206" s="188"/>
      <c r="AD206" s="188"/>
      <c r="AF206" s="198">
        <v>-33683.33</v>
      </c>
      <c r="AG206" s="198"/>
      <c r="AH206" s="198"/>
      <c r="AI206" s="198"/>
      <c r="AK206" s="189">
        <v>40789</v>
      </c>
      <c r="AL206" s="189"/>
      <c r="AN206" s="190" t="s">
        <v>744</v>
      </c>
      <c r="AO206" s="190"/>
      <c r="AP206" s="190"/>
      <c r="AQ206" s="190"/>
      <c r="AW206" s="186" t="s">
        <v>745</v>
      </c>
      <c r="AX206" s="186"/>
      <c r="AY206" s="186"/>
      <c r="AZ206" s="186"/>
      <c r="BD206" s="198">
        <v>-114564.09</v>
      </c>
      <c r="BE206" s="198"/>
      <c r="BG206" s="188">
        <v>45131.31</v>
      </c>
      <c r="BH206" s="188"/>
      <c r="BI206" s="188"/>
      <c r="BJ206" s="188">
        <v>0</v>
      </c>
      <c r="BK206" s="188"/>
      <c r="BL206" s="188"/>
      <c r="BM206" s="188"/>
      <c r="BN206" s="188"/>
      <c r="BP206" s="198">
        <v>-69432.78</v>
      </c>
      <c r="BQ206" s="198"/>
      <c r="BR206" s="198"/>
      <c r="BS206" s="198"/>
      <c r="BU206" s="189">
        <v>40810</v>
      </c>
      <c r="BV206" s="189"/>
      <c r="BX206" s="190" t="s">
        <v>920</v>
      </c>
      <c r="BY206" s="190"/>
      <c r="BZ206" s="190"/>
      <c r="CA206" s="190"/>
      <c r="CG206" s="186" t="s">
        <v>921</v>
      </c>
      <c r="CH206" s="186"/>
      <c r="CI206" s="186"/>
      <c r="CJ206" s="186"/>
      <c r="CN206" s="198">
        <v>-13616.69</v>
      </c>
      <c r="CO206" s="198"/>
      <c r="CQ206" s="188">
        <v>13616.69</v>
      </c>
      <c r="CR206" s="188"/>
      <c r="CS206" s="188"/>
      <c r="CT206" s="188">
        <v>0</v>
      </c>
      <c r="CU206" s="188"/>
      <c r="CV206" s="188"/>
      <c r="CW206" s="188"/>
      <c r="CX206" s="188"/>
      <c r="CZ206" s="198">
        <v>0</v>
      </c>
      <c r="DA206" s="198"/>
      <c r="DB206" s="198"/>
      <c r="DC206" s="198"/>
      <c r="DE206" s="189">
        <v>40461</v>
      </c>
      <c r="DF206" s="189"/>
      <c r="DH206" s="190" t="s">
        <v>900</v>
      </c>
      <c r="DI206" s="190"/>
      <c r="DJ206" s="190"/>
      <c r="DK206" s="190"/>
      <c r="DQ206" s="186" t="s">
        <v>901</v>
      </c>
      <c r="DR206" s="186"/>
      <c r="DS206" s="186"/>
      <c r="DT206" s="186"/>
      <c r="DX206" s="198">
        <v>-64382.55</v>
      </c>
      <c r="DY206" s="198"/>
      <c r="EA206" s="188">
        <v>4417.9799999999996</v>
      </c>
      <c r="EB206" s="188"/>
      <c r="EC206" s="188"/>
      <c r="ED206" s="188">
        <v>25321.77</v>
      </c>
      <c r="EE206" s="188"/>
      <c r="EF206" s="188"/>
      <c r="EG206" s="188"/>
      <c r="EH206" s="188"/>
      <c r="EJ206" s="198">
        <v>-85286.34</v>
      </c>
      <c r="EK206" s="198"/>
      <c r="EL206" s="198"/>
      <c r="EM206" s="198"/>
      <c r="EO206" s="88"/>
      <c r="EP206" s="88"/>
      <c r="ER206" s="89"/>
      <c r="ES206" s="89"/>
      <c r="ET206" s="89"/>
      <c r="EU206" s="89"/>
      <c r="FA206" s="90"/>
      <c r="FB206" s="90"/>
      <c r="FC206" s="90"/>
      <c r="FD206" s="90"/>
      <c r="FH206" s="91"/>
      <c r="FI206" s="91"/>
      <c r="FK206" s="92"/>
      <c r="FL206" s="92"/>
      <c r="FM206" s="92"/>
      <c r="FN206" s="92"/>
      <c r="FO206" s="92"/>
      <c r="FP206" s="92"/>
      <c r="FQ206" s="92"/>
      <c r="FR206" s="92"/>
      <c r="FT206" s="91"/>
      <c r="FU206" s="91"/>
      <c r="FV206" s="91"/>
      <c r="FW206" s="91"/>
      <c r="FY206" s="88">
        <v>40607</v>
      </c>
      <c r="FZ206" s="88"/>
      <c r="GB206" s="89"/>
      <c r="GC206" s="89"/>
      <c r="GD206" s="89"/>
      <c r="GE206" s="89"/>
      <c r="GK206" s="90"/>
      <c r="GL206" s="90"/>
      <c r="GM206" s="90"/>
      <c r="GN206" s="90"/>
      <c r="GR206" s="91"/>
      <c r="GS206" s="91"/>
      <c r="GU206" s="92"/>
      <c r="GV206" s="92"/>
      <c r="GW206" s="92"/>
      <c r="GX206" s="92"/>
      <c r="GY206" s="92"/>
      <c r="GZ206" s="92"/>
      <c r="HA206" s="92"/>
      <c r="HB206" s="92"/>
      <c r="HD206" s="91"/>
      <c r="HE206" s="91"/>
      <c r="HF206" s="91"/>
      <c r="HG206" s="91"/>
      <c r="HI206" s="88"/>
      <c r="HJ206" s="88"/>
      <c r="HL206" s="89"/>
      <c r="HM206" s="89"/>
      <c r="HN206" s="89"/>
      <c r="HO206" s="89"/>
      <c r="HU206" s="90"/>
      <c r="HV206" s="90"/>
      <c r="HW206" s="90"/>
      <c r="HX206" s="90"/>
      <c r="IB206" s="91"/>
      <c r="IC206" s="91"/>
      <c r="IE206" s="92"/>
      <c r="IF206" s="92"/>
      <c r="IG206" s="92"/>
      <c r="IH206" s="92"/>
      <c r="II206" s="92"/>
      <c r="IJ206" s="92"/>
      <c r="IK206" s="92"/>
      <c r="IL206" s="92"/>
      <c r="IN206" s="91"/>
      <c r="IO206" s="91"/>
      <c r="IP206" s="91"/>
      <c r="IQ206" s="91"/>
    </row>
    <row r="207" spans="1:251" ht="10.15" hidden="1" customHeight="1">
      <c r="A207" s="189">
        <v>40788</v>
      </c>
      <c r="B207" s="189"/>
      <c r="D207" s="190" t="s">
        <v>808</v>
      </c>
      <c r="E207" s="190"/>
      <c r="F207" s="190"/>
      <c r="G207" s="190"/>
      <c r="M207" s="186" t="s">
        <v>809</v>
      </c>
      <c r="N207" s="186"/>
      <c r="O207" s="186"/>
      <c r="P207" s="186"/>
      <c r="T207" s="198">
        <v>0</v>
      </c>
      <c r="U207" s="198"/>
      <c r="W207" s="188">
        <v>12455.24</v>
      </c>
      <c r="X207" s="188"/>
      <c r="Y207" s="188"/>
      <c r="Z207" s="188">
        <v>32765.03</v>
      </c>
      <c r="AA207" s="188"/>
      <c r="AB207" s="188"/>
      <c r="AC207" s="188"/>
      <c r="AD207" s="188"/>
      <c r="AF207" s="198">
        <v>-20309.79</v>
      </c>
      <c r="AG207" s="198"/>
      <c r="AH207" s="198"/>
      <c r="AI207" s="198"/>
      <c r="AK207" s="189">
        <v>40790</v>
      </c>
      <c r="AL207" s="189"/>
      <c r="AN207" s="190" t="s">
        <v>746</v>
      </c>
      <c r="AO207" s="190"/>
      <c r="AP207" s="190"/>
      <c r="AQ207" s="190"/>
      <c r="AW207" s="186" t="s">
        <v>747</v>
      </c>
      <c r="AX207" s="186"/>
      <c r="AY207" s="186"/>
      <c r="AZ207" s="186"/>
      <c r="BD207" s="198">
        <v>-4990</v>
      </c>
      <c r="BE207" s="198"/>
      <c r="BG207" s="188">
        <v>0</v>
      </c>
      <c r="BH207" s="188"/>
      <c r="BI207" s="188"/>
      <c r="BJ207" s="188">
        <v>0</v>
      </c>
      <c r="BK207" s="188"/>
      <c r="BL207" s="188"/>
      <c r="BM207" s="188"/>
      <c r="BN207" s="188"/>
      <c r="BP207" s="198">
        <v>-4990</v>
      </c>
      <c r="BQ207" s="198"/>
      <c r="BR207" s="198"/>
      <c r="BS207" s="198"/>
      <c r="BU207" s="189">
        <v>40811</v>
      </c>
      <c r="BV207" s="189"/>
      <c r="BX207" s="190" t="s">
        <v>859</v>
      </c>
      <c r="BY207" s="190"/>
      <c r="BZ207" s="190"/>
      <c r="CA207" s="190"/>
      <c r="CG207" s="186" t="s">
        <v>483</v>
      </c>
      <c r="CH207" s="186"/>
      <c r="CI207" s="186"/>
      <c r="CJ207" s="186"/>
      <c r="CN207" s="198">
        <v>-23227.86</v>
      </c>
      <c r="CO207" s="198"/>
      <c r="CQ207" s="188">
        <v>0</v>
      </c>
      <c r="CR207" s="188"/>
      <c r="CS207" s="188"/>
      <c r="CT207" s="188">
        <v>0</v>
      </c>
      <c r="CU207" s="188"/>
      <c r="CV207" s="188"/>
      <c r="CW207" s="188"/>
      <c r="CX207" s="188"/>
      <c r="CZ207" s="198">
        <v>-23227.86</v>
      </c>
      <c r="DA207" s="198"/>
      <c r="DB207" s="198"/>
      <c r="DC207" s="198"/>
      <c r="DE207" s="189">
        <v>40462</v>
      </c>
      <c r="DF207" s="189"/>
      <c r="DH207" s="190" t="s">
        <v>904</v>
      </c>
      <c r="DI207" s="190"/>
      <c r="DJ207" s="190"/>
      <c r="DK207" s="190"/>
      <c r="DQ207" s="186" t="s">
        <v>905</v>
      </c>
      <c r="DR207" s="186"/>
      <c r="DS207" s="186"/>
      <c r="DT207" s="186"/>
      <c r="DX207" s="198">
        <v>-90442.19</v>
      </c>
      <c r="DY207" s="198"/>
      <c r="EA207" s="188">
        <v>6354.4</v>
      </c>
      <c r="EB207" s="188"/>
      <c r="EC207" s="188"/>
      <c r="ED207" s="188">
        <v>10058.379999999999</v>
      </c>
      <c r="EE207" s="188"/>
      <c r="EF207" s="188"/>
      <c r="EG207" s="188"/>
      <c r="EH207" s="188"/>
      <c r="EJ207" s="198">
        <v>-94146.17</v>
      </c>
      <c r="EK207" s="198"/>
      <c r="EL207" s="198"/>
      <c r="EM207" s="198"/>
      <c r="EO207" s="88"/>
      <c r="EP207" s="88"/>
      <c r="ER207" s="89"/>
      <c r="ES207" s="89"/>
      <c r="ET207" s="89"/>
      <c r="EU207" s="89"/>
      <c r="FA207" s="90"/>
      <c r="FB207" s="90"/>
      <c r="FC207" s="90"/>
      <c r="FD207" s="90"/>
      <c r="FH207" s="91"/>
      <c r="FI207" s="91"/>
      <c r="FK207" s="92"/>
      <c r="FL207" s="92"/>
      <c r="FM207" s="92"/>
      <c r="FN207" s="92"/>
      <c r="FO207" s="92"/>
      <c r="FP207" s="92"/>
      <c r="FQ207" s="92"/>
      <c r="FR207" s="92"/>
      <c r="FT207" s="91"/>
      <c r="FU207" s="91"/>
      <c r="FV207" s="91"/>
      <c r="FW207" s="91"/>
      <c r="FY207" s="88">
        <v>40616</v>
      </c>
      <c r="FZ207" s="88"/>
      <c r="GB207" s="89"/>
      <c r="GC207" s="89"/>
      <c r="GD207" s="89"/>
      <c r="GE207" s="89"/>
      <c r="GK207" s="90"/>
      <c r="GL207" s="90"/>
      <c r="GM207" s="90"/>
      <c r="GN207" s="90"/>
      <c r="GR207" s="91"/>
      <c r="GS207" s="91"/>
      <c r="GU207" s="92"/>
      <c r="GV207" s="92"/>
      <c r="GW207" s="92"/>
      <c r="GX207" s="92"/>
      <c r="GY207" s="92"/>
      <c r="GZ207" s="92"/>
      <c r="HA207" s="92"/>
      <c r="HB207" s="92"/>
      <c r="HD207" s="91"/>
      <c r="HE207" s="91"/>
      <c r="HF207" s="91"/>
      <c r="HG207" s="91"/>
      <c r="HI207" s="88"/>
      <c r="HJ207" s="88"/>
      <c r="HL207" s="89"/>
      <c r="HM207" s="89"/>
      <c r="HN207" s="89"/>
      <c r="HO207" s="89"/>
      <c r="HU207" s="90"/>
      <c r="HV207" s="90"/>
      <c r="HW207" s="90"/>
      <c r="HX207" s="90"/>
      <c r="IB207" s="91"/>
      <c r="IC207" s="91"/>
      <c r="IE207" s="92"/>
      <c r="IF207" s="92"/>
      <c r="IG207" s="92"/>
      <c r="IH207" s="92"/>
      <c r="II207" s="92"/>
      <c r="IJ207" s="92"/>
      <c r="IK207" s="92"/>
      <c r="IL207" s="92"/>
      <c r="IN207" s="91"/>
      <c r="IO207" s="91"/>
      <c r="IP207" s="91"/>
      <c r="IQ207" s="91"/>
    </row>
    <row r="208" spans="1:251" ht="10.15" hidden="1" customHeight="1">
      <c r="A208" s="189">
        <v>40789</v>
      </c>
      <c r="B208" s="189"/>
      <c r="D208" s="190" t="s">
        <v>744</v>
      </c>
      <c r="E208" s="190"/>
      <c r="F208" s="190"/>
      <c r="G208" s="190"/>
      <c r="M208" s="186" t="s">
        <v>745</v>
      </c>
      <c r="N208" s="186"/>
      <c r="O208" s="186"/>
      <c r="P208" s="186"/>
      <c r="T208" s="198">
        <v>0</v>
      </c>
      <c r="U208" s="198"/>
      <c r="W208" s="188">
        <v>24301.47</v>
      </c>
      <c r="X208" s="188"/>
      <c r="Y208" s="188"/>
      <c r="Z208" s="188">
        <v>138865.56</v>
      </c>
      <c r="AA208" s="188"/>
      <c r="AB208" s="188"/>
      <c r="AC208" s="188"/>
      <c r="AD208" s="188"/>
      <c r="AF208" s="198">
        <v>-114564.09</v>
      </c>
      <c r="AG208" s="198"/>
      <c r="AH208" s="198"/>
      <c r="AI208" s="198"/>
      <c r="AK208" s="189">
        <v>40791</v>
      </c>
      <c r="AL208" s="189"/>
      <c r="AN208" s="190" t="s">
        <v>750</v>
      </c>
      <c r="AO208" s="190"/>
      <c r="AP208" s="190"/>
      <c r="AQ208" s="190"/>
      <c r="AW208" s="186" t="s">
        <v>751</v>
      </c>
      <c r="AX208" s="186"/>
      <c r="AY208" s="186"/>
      <c r="AZ208" s="186"/>
      <c r="BD208" s="198">
        <v>-229712.76</v>
      </c>
      <c r="BE208" s="198"/>
      <c r="BG208" s="188">
        <v>0</v>
      </c>
      <c r="BH208" s="188"/>
      <c r="BI208" s="188"/>
      <c r="BJ208" s="188">
        <v>0</v>
      </c>
      <c r="BK208" s="188"/>
      <c r="BL208" s="188"/>
      <c r="BM208" s="188"/>
      <c r="BN208" s="188"/>
      <c r="BP208" s="198">
        <v>-229712.76</v>
      </c>
      <c r="BQ208" s="198"/>
      <c r="BR208" s="198"/>
      <c r="BS208" s="198"/>
      <c r="BU208" s="189">
        <v>40812</v>
      </c>
      <c r="BV208" s="189"/>
      <c r="BX208" s="190" t="s">
        <v>800</v>
      </c>
      <c r="BY208" s="190"/>
      <c r="BZ208" s="190"/>
      <c r="CA208" s="190"/>
      <c r="CG208" s="186" t="s">
        <v>801</v>
      </c>
      <c r="CH208" s="186"/>
      <c r="CI208" s="186"/>
      <c r="CJ208" s="186"/>
      <c r="CN208" s="198">
        <v>-32500</v>
      </c>
      <c r="CO208" s="198"/>
      <c r="CQ208" s="188">
        <v>0</v>
      </c>
      <c r="CR208" s="188"/>
      <c r="CS208" s="188"/>
      <c r="CT208" s="188">
        <v>0</v>
      </c>
      <c r="CU208" s="188"/>
      <c r="CV208" s="188"/>
      <c r="CW208" s="188"/>
      <c r="CX208" s="188"/>
      <c r="CZ208" s="198">
        <v>-32500</v>
      </c>
      <c r="DA208" s="198"/>
      <c r="DB208" s="198"/>
      <c r="DC208" s="198"/>
      <c r="DE208" s="189">
        <v>40463</v>
      </c>
      <c r="DF208" s="189"/>
      <c r="DH208" s="190" t="s">
        <v>906</v>
      </c>
      <c r="DI208" s="190"/>
      <c r="DJ208" s="190"/>
      <c r="DK208" s="190"/>
      <c r="DQ208" s="186" t="s">
        <v>907</v>
      </c>
      <c r="DR208" s="186"/>
      <c r="DS208" s="186"/>
      <c r="DT208" s="186"/>
      <c r="DX208" s="198">
        <v>-19438.650000000001</v>
      </c>
      <c r="DY208" s="198"/>
      <c r="EA208" s="188">
        <v>1359.67</v>
      </c>
      <c r="EB208" s="188"/>
      <c r="EC208" s="188"/>
      <c r="ED208" s="188">
        <v>7665.81</v>
      </c>
      <c r="EE208" s="188"/>
      <c r="EF208" s="188"/>
      <c r="EG208" s="188"/>
      <c r="EH208" s="188"/>
      <c r="EJ208" s="198">
        <v>-25744.79</v>
      </c>
      <c r="EK208" s="198"/>
      <c r="EL208" s="198"/>
      <c r="EM208" s="198"/>
      <c r="EO208" s="88"/>
      <c r="EP208" s="88"/>
      <c r="ER208" s="89"/>
      <c r="ES208" s="89"/>
      <c r="ET208" s="89"/>
      <c r="EU208" s="89"/>
      <c r="FA208" s="90"/>
      <c r="FB208" s="90"/>
      <c r="FC208" s="90"/>
      <c r="FD208" s="90"/>
      <c r="FH208" s="91"/>
      <c r="FI208" s="91"/>
      <c r="FK208" s="92"/>
      <c r="FL208" s="92"/>
      <c r="FM208" s="92"/>
      <c r="FN208" s="92"/>
      <c r="FO208" s="92"/>
      <c r="FP208" s="92"/>
      <c r="FQ208" s="92"/>
      <c r="FR208" s="92"/>
      <c r="FT208" s="91"/>
      <c r="FU208" s="91"/>
      <c r="FV208" s="91"/>
      <c r="FW208" s="91"/>
      <c r="FY208" s="94">
        <v>2215</v>
      </c>
      <c r="FZ208" s="88"/>
      <c r="GB208" s="89"/>
      <c r="GC208" s="89"/>
      <c r="GD208" s="89"/>
      <c r="GE208" s="89"/>
      <c r="GK208" s="90"/>
      <c r="GL208" s="90"/>
      <c r="GM208" s="90"/>
      <c r="GN208" s="90"/>
      <c r="GR208" s="91"/>
      <c r="GS208" s="91"/>
      <c r="GU208" s="92"/>
      <c r="GV208" s="92"/>
      <c r="GW208" s="92"/>
      <c r="GX208" s="92"/>
      <c r="GY208" s="92"/>
      <c r="GZ208" s="92"/>
      <c r="HA208" s="92"/>
      <c r="HB208" s="92"/>
      <c r="HD208" s="91"/>
      <c r="HE208" s="91"/>
      <c r="HF208" s="91"/>
      <c r="HG208" s="91"/>
      <c r="HI208" s="88"/>
      <c r="HJ208" s="88"/>
      <c r="HL208" s="89"/>
      <c r="HM208" s="89"/>
      <c r="HN208" s="89"/>
      <c r="HO208" s="89"/>
      <c r="HU208" s="90"/>
      <c r="HV208" s="90"/>
      <c r="HW208" s="90"/>
      <c r="HX208" s="90"/>
      <c r="IB208" s="91"/>
      <c r="IC208" s="91"/>
      <c r="IE208" s="92"/>
      <c r="IF208" s="92"/>
      <c r="IG208" s="92"/>
      <c r="IH208" s="92"/>
      <c r="II208" s="92"/>
      <c r="IJ208" s="92"/>
      <c r="IK208" s="92"/>
      <c r="IL208" s="92"/>
      <c r="IN208" s="91"/>
      <c r="IO208" s="91"/>
      <c r="IP208" s="91"/>
      <c r="IQ208" s="91"/>
    </row>
    <row r="209" spans="1:251" ht="10.15" hidden="1" customHeight="1">
      <c r="A209" s="189">
        <v>40790</v>
      </c>
      <c r="B209" s="189"/>
      <c r="D209" s="190" t="s">
        <v>746</v>
      </c>
      <c r="E209" s="190"/>
      <c r="F209" s="190"/>
      <c r="G209" s="190"/>
      <c r="M209" s="186" t="s">
        <v>747</v>
      </c>
      <c r="N209" s="186"/>
      <c r="O209" s="186"/>
      <c r="P209" s="186"/>
      <c r="T209" s="198">
        <v>0</v>
      </c>
      <c r="U209" s="198"/>
      <c r="W209" s="188">
        <v>0</v>
      </c>
      <c r="X209" s="188"/>
      <c r="Y209" s="188"/>
      <c r="Z209" s="188">
        <v>4990</v>
      </c>
      <c r="AA209" s="188"/>
      <c r="AB209" s="188"/>
      <c r="AC209" s="188"/>
      <c r="AD209" s="188"/>
      <c r="AF209" s="198">
        <v>-4990</v>
      </c>
      <c r="AG209" s="198"/>
      <c r="AH209" s="198"/>
      <c r="AI209" s="198"/>
      <c r="AK209" s="189">
        <v>40792</v>
      </c>
      <c r="AL209" s="189"/>
      <c r="AN209" s="190" t="s">
        <v>770</v>
      </c>
      <c r="AO209" s="190"/>
      <c r="AP209" s="190"/>
      <c r="AQ209" s="190"/>
      <c r="AW209" s="186" t="s">
        <v>771</v>
      </c>
      <c r="AX209" s="186"/>
      <c r="AY209" s="186"/>
      <c r="AZ209" s="186"/>
      <c r="BD209" s="198">
        <v>-179536.59</v>
      </c>
      <c r="BE209" s="198"/>
      <c r="BG209" s="188">
        <v>0</v>
      </c>
      <c r="BH209" s="188"/>
      <c r="BI209" s="188"/>
      <c r="BJ209" s="188">
        <v>0</v>
      </c>
      <c r="BK209" s="188"/>
      <c r="BL209" s="188"/>
      <c r="BM209" s="188"/>
      <c r="BN209" s="188"/>
      <c r="BP209" s="198">
        <v>-179536.59</v>
      </c>
      <c r="BQ209" s="198"/>
      <c r="BR209" s="198"/>
      <c r="BS209" s="198"/>
      <c r="BU209" s="189">
        <v>40813</v>
      </c>
      <c r="BV209" s="189"/>
      <c r="BX209" s="190" t="s">
        <v>804</v>
      </c>
      <c r="BY209" s="190"/>
      <c r="BZ209" s="190"/>
      <c r="CA209" s="190"/>
      <c r="CG209" s="186" t="s">
        <v>805</v>
      </c>
      <c r="CH209" s="186"/>
      <c r="CI209" s="186"/>
      <c r="CJ209" s="186"/>
      <c r="CN209" s="198">
        <v>-116000</v>
      </c>
      <c r="CO209" s="198"/>
      <c r="CQ209" s="188">
        <v>0</v>
      </c>
      <c r="CR209" s="188"/>
      <c r="CS209" s="188"/>
      <c r="CT209" s="188">
        <v>0</v>
      </c>
      <c r="CU209" s="188"/>
      <c r="CV209" s="188"/>
      <c r="CW209" s="188"/>
      <c r="CX209" s="188"/>
      <c r="CZ209" s="198">
        <v>-116000</v>
      </c>
      <c r="DA209" s="198"/>
      <c r="DB209" s="198"/>
      <c r="DC209" s="198"/>
      <c r="DE209" s="189">
        <v>40464</v>
      </c>
      <c r="DF209" s="189"/>
      <c r="DH209" s="190" t="s">
        <v>908</v>
      </c>
      <c r="DI209" s="190"/>
      <c r="DJ209" s="190"/>
      <c r="DK209" s="190"/>
      <c r="DQ209" s="186" t="s">
        <v>909</v>
      </c>
      <c r="DR209" s="186"/>
      <c r="DS209" s="186"/>
      <c r="DT209" s="186"/>
      <c r="DX209" s="198">
        <v>-11329.02</v>
      </c>
      <c r="DY209" s="198"/>
      <c r="EA209" s="188">
        <v>774.35</v>
      </c>
      <c r="EB209" s="188"/>
      <c r="EC209" s="188"/>
      <c r="ED209" s="188">
        <v>1258.9100000000001</v>
      </c>
      <c r="EE209" s="188"/>
      <c r="EF209" s="188"/>
      <c r="EG209" s="188"/>
      <c r="EH209" s="188"/>
      <c r="EJ209" s="198">
        <v>-11813.58</v>
      </c>
      <c r="EK209" s="198"/>
      <c r="EL209" s="198"/>
      <c r="EM209" s="198"/>
      <c r="EO209" s="88"/>
      <c r="EP209" s="88"/>
      <c r="ER209" s="89"/>
      <c r="ES209" s="89"/>
      <c r="ET209" s="89"/>
      <c r="EU209" s="89"/>
      <c r="FA209" s="90"/>
      <c r="FB209" s="90"/>
      <c r="FC209" s="90"/>
      <c r="FD209" s="90"/>
      <c r="FH209" s="91"/>
      <c r="FI209" s="91"/>
      <c r="FK209" s="92"/>
      <c r="FL209" s="92"/>
      <c r="FM209" s="92"/>
      <c r="FN209" s="92"/>
      <c r="FO209" s="92"/>
      <c r="FP209" s="92"/>
      <c r="FQ209" s="92"/>
      <c r="FR209" s="92"/>
      <c r="FT209" s="91"/>
      <c r="FU209" s="91"/>
      <c r="FV209" s="91"/>
      <c r="FW209" s="91"/>
      <c r="FY209" s="88">
        <v>2216</v>
      </c>
      <c r="FZ209" s="88"/>
      <c r="GB209" s="89"/>
      <c r="GC209" s="89"/>
      <c r="GD209" s="89"/>
      <c r="GE209" s="89"/>
      <c r="GK209" s="90"/>
      <c r="GL209" s="90"/>
      <c r="GM209" s="90"/>
      <c r="GN209" s="90"/>
      <c r="GR209" s="91"/>
      <c r="GS209" s="91"/>
      <c r="GU209" s="92"/>
      <c r="GV209" s="92"/>
      <c r="GW209" s="92"/>
      <c r="GX209" s="92"/>
      <c r="GY209" s="92"/>
      <c r="GZ209" s="92"/>
      <c r="HA209" s="92"/>
      <c r="HB209" s="92"/>
      <c r="HD209" s="91"/>
      <c r="HE209" s="91"/>
      <c r="HF209" s="91"/>
      <c r="HG209" s="91"/>
      <c r="HI209" s="88"/>
      <c r="HJ209" s="88"/>
      <c r="HL209" s="89"/>
      <c r="HM209" s="89"/>
      <c r="HN209" s="89"/>
      <c r="HO209" s="89"/>
      <c r="HU209" s="90"/>
      <c r="HV209" s="90"/>
      <c r="HW209" s="90"/>
      <c r="HX209" s="90"/>
      <c r="IB209" s="91"/>
      <c r="IC209" s="91"/>
      <c r="IE209" s="92"/>
      <c r="IF209" s="92"/>
      <c r="IG209" s="92"/>
      <c r="IH209" s="92"/>
      <c r="II209" s="92"/>
      <c r="IJ209" s="92"/>
      <c r="IK209" s="92"/>
      <c r="IL209" s="92"/>
      <c r="IN209" s="91"/>
      <c r="IO209" s="91"/>
      <c r="IP209" s="91"/>
      <c r="IQ209" s="91"/>
    </row>
    <row r="210" spans="1:251" ht="10.15" hidden="1" customHeight="1">
      <c r="A210" s="189">
        <v>40791</v>
      </c>
      <c r="B210" s="189"/>
      <c r="D210" s="190" t="s">
        <v>750</v>
      </c>
      <c r="E210" s="190"/>
      <c r="F210" s="190"/>
      <c r="G210" s="190"/>
      <c r="M210" s="186" t="s">
        <v>751</v>
      </c>
      <c r="N210" s="186"/>
      <c r="O210" s="186"/>
      <c r="P210" s="186"/>
      <c r="T210" s="198">
        <v>0</v>
      </c>
      <c r="U210" s="198"/>
      <c r="W210" s="188">
        <v>0</v>
      </c>
      <c r="X210" s="188"/>
      <c r="Y210" s="188"/>
      <c r="Z210" s="188">
        <v>229712.76</v>
      </c>
      <c r="AA210" s="188"/>
      <c r="AB210" s="188"/>
      <c r="AC210" s="188"/>
      <c r="AD210" s="188"/>
      <c r="AF210" s="198">
        <v>-229712.76</v>
      </c>
      <c r="AG210" s="198"/>
      <c r="AH210" s="198"/>
      <c r="AI210" s="198"/>
      <c r="AK210" s="189">
        <v>40793</v>
      </c>
      <c r="AL210" s="189"/>
      <c r="AN210" s="190" t="s">
        <v>754</v>
      </c>
      <c r="AO210" s="190"/>
      <c r="AP210" s="190"/>
      <c r="AQ210" s="190"/>
      <c r="AW210" s="186" t="s">
        <v>755</v>
      </c>
      <c r="AX210" s="186"/>
      <c r="AY210" s="186"/>
      <c r="AZ210" s="186"/>
      <c r="BD210" s="198">
        <v>-193500.27</v>
      </c>
      <c r="BE210" s="198"/>
      <c r="BG210" s="188">
        <v>173331.92</v>
      </c>
      <c r="BH210" s="188"/>
      <c r="BI210" s="188"/>
      <c r="BJ210" s="188">
        <v>0</v>
      </c>
      <c r="BK210" s="188"/>
      <c r="BL210" s="188"/>
      <c r="BM210" s="188"/>
      <c r="BN210" s="188"/>
      <c r="BP210" s="198">
        <v>-20168.349999999999</v>
      </c>
      <c r="BQ210" s="198"/>
      <c r="BR210" s="198"/>
      <c r="BS210" s="198"/>
      <c r="BU210" s="191">
        <v>2049</v>
      </c>
      <c r="BV210" s="191"/>
      <c r="BX210" s="192" t="s">
        <v>806</v>
      </c>
      <c r="BY210" s="192"/>
      <c r="BZ210" s="192"/>
      <c r="CA210" s="192"/>
      <c r="CF210" s="193" t="s">
        <v>807</v>
      </c>
      <c r="CG210" s="193"/>
      <c r="CH210" s="193"/>
      <c r="CI210" s="193"/>
      <c r="CJ210" s="193"/>
      <c r="CN210" s="194">
        <v>-5139596.78</v>
      </c>
      <c r="CO210" s="194"/>
      <c r="CQ210" s="195">
        <v>5150642.78</v>
      </c>
      <c r="CR210" s="195"/>
      <c r="CS210" s="195"/>
      <c r="CT210" s="195">
        <v>8007160.8499999996</v>
      </c>
      <c r="CU210" s="195"/>
      <c r="CV210" s="195"/>
      <c r="CW210" s="195"/>
      <c r="CX210" s="195"/>
      <c r="CZ210" s="194">
        <v>-7996114.8499999996</v>
      </c>
      <c r="DA210" s="194"/>
      <c r="DB210" s="194"/>
      <c r="DC210" s="194"/>
      <c r="DE210" s="189">
        <v>40465</v>
      </c>
      <c r="DF210" s="189"/>
      <c r="DH210" s="190" t="s">
        <v>910</v>
      </c>
      <c r="DI210" s="190"/>
      <c r="DJ210" s="190"/>
      <c r="DK210" s="190"/>
      <c r="DQ210" s="186" t="s">
        <v>911</v>
      </c>
      <c r="DR210" s="186"/>
      <c r="DS210" s="186"/>
      <c r="DT210" s="186"/>
      <c r="DX210" s="198">
        <v>-2430.0300000000002</v>
      </c>
      <c r="DY210" s="198"/>
      <c r="EA210" s="188">
        <v>169.99</v>
      </c>
      <c r="EB210" s="188"/>
      <c r="EC210" s="188"/>
      <c r="ED210" s="188">
        <v>958.39</v>
      </c>
      <c r="EE210" s="188"/>
      <c r="EF210" s="188"/>
      <c r="EG210" s="188"/>
      <c r="EH210" s="188"/>
      <c r="EJ210" s="198">
        <v>-3218.43</v>
      </c>
      <c r="EK210" s="198"/>
      <c r="EL210" s="198"/>
      <c r="EM210" s="198"/>
      <c r="EO210" s="88"/>
      <c r="EP210" s="88"/>
      <c r="ER210" s="89"/>
      <c r="ES210" s="89"/>
      <c r="ET210" s="89"/>
      <c r="EU210" s="89"/>
      <c r="FA210" s="90"/>
      <c r="FB210" s="90"/>
      <c r="FC210" s="90"/>
      <c r="FD210" s="90"/>
      <c r="FH210" s="91"/>
      <c r="FI210" s="91"/>
      <c r="FK210" s="92"/>
      <c r="FL210" s="92"/>
      <c r="FM210" s="92"/>
      <c r="FN210" s="92"/>
      <c r="FO210" s="92"/>
      <c r="FP210" s="92"/>
      <c r="FQ210" s="92"/>
      <c r="FR210" s="92"/>
      <c r="FT210" s="91"/>
      <c r="FU210" s="91"/>
      <c r="FV210" s="91"/>
      <c r="FW210" s="91"/>
      <c r="FY210" s="94">
        <v>22104</v>
      </c>
      <c r="FZ210" s="88"/>
      <c r="GB210" s="89"/>
      <c r="GC210" s="89"/>
      <c r="GD210" s="89"/>
      <c r="GE210" s="89"/>
      <c r="GK210" s="90"/>
      <c r="GL210" s="90"/>
      <c r="GM210" s="90"/>
      <c r="GN210" s="90"/>
      <c r="GR210" s="91"/>
      <c r="GS210" s="91"/>
      <c r="GU210" s="92"/>
      <c r="GV210" s="92"/>
      <c r="GW210" s="92"/>
      <c r="GX210" s="92"/>
      <c r="GY210" s="92"/>
      <c r="GZ210" s="92"/>
      <c r="HA210" s="92"/>
      <c r="HB210" s="92"/>
      <c r="HD210" s="91"/>
      <c r="HE210" s="91"/>
      <c r="HF210" s="91"/>
      <c r="HG210" s="91"/>
      <c r="HI210" s="88"/>
      <c r="HJ210" s="88"/>
      <c r="HL210" s="89"/>
      <c r="HM210" s="89"/>
      <c r="HN210" s="89"/>
      <c r="HO210" s="89"/>
      <c r="HU210" s="90"/>
      <c r="HV210" s="90"/>
      <c r="HW210" s="90"/>
      <c r="HX210" s="90"/>
      <c r="IB210" s="91"/>
      <c r="IC210" s="91"/>
      <c r="IE210" s="92"/>
      <c r="IF210" s="92"/>
      <c r="IG210" s="92"/>
      <c r="IH210" s="92"/>
      <c r="II210" s="92"/>
      <c r="IJ210" s="92"/>
      <c r="IK210" s="92"/>
      <c r="IL210" s="92"/>
      <c r="IN210" s="91"/>
      <c r="IO210" s="91"/>
      <c r="IP210" s="91"/>
      <c r="IQ210" s="91"/>
    </row>
    <row r="211" spans="1:251" ht="10.15" hidden="1" customHeight="1">
      <c r="A211" s="189">
        <v>40792</v>
      </c>
      <c r="B211" s="189"/>
      <c r="D211" s="190" t="s">
        <v>770</v>
      </c>
      <c r="E211" s="190"/>
      <c r="F211" s="190"/>
      <c r="G211" s="190"/>
      <c r="M211" s="186" t="s">
        <v>771</v>
      </c>
      <c r="N211" s="186"/>
      <c r="O211" s="186"/>
      <c r="P211" s="186"/>
      <c r="T211" s="198">
        <v>0</v>
      </c>
      <c r="U211" s="198"/>
      <c r="W211" s="188">
        <v>0</v>
      </c>
      <c r="X211" s="188"/>
      <c r="Y211" s="188"/>
      <c r="Z211" s="188">
        <v>179536.59</v>
      </c>
      <c r="AA211" s="188"/>
      <c r="AB211" s="188"/>
      <c r="AC211" s="188"/>
      <c r="AD211" s="188"/>
      <c r="AF211" s="198">
        <v>-179536.59</v>
      </c>
      <c r="AG211" s="198"/>
      <c r="AH211" s="198"/>
      <c r="AI211" s="198"/>
      <c r="AK211" s="189">
        <v>40794</v>
      </c>
      <c r="AL211" s="189"/>
      <c r="AN211" s="190" t="s">
        <v>780</v>
      </c>
      <c r="AO211" s="190"/>
      <c r="AP211" s="190"/>
      <c r="AQ211" s="190"/>
      <c r="AW211" s="186" t="s">
        <v>781</v>
      </c>
      <c r="AX211" s="186"/>
      <c r="AY211" s="186"/>
      <c r="AZ211" s="186"/>
      <c r="BD211" s="198">
        <v>-119418</v>
      </c>
      <c r="BE211" s="198"/>
      <c r="BG211" s="188">
        <v>0</v>
      </c>
      <c r="BH211" s="188"/>
      <c r="BI211" s="188"/>
      <c r="BJ211" s="188">
        <v>0</v>
      </c>
      <c r="BK211" s="188"/>
      <c r="BL211" s="188"/>
      <c r="BM211" s="188"/>
      <c r="BN211" s="188"/>
      <c r="BP211" s="198">
        <v>-119418</v>
      </c>
      <c r="BQ211" s="198"/>
      <c r="BR211" s="198"/>
      <c r="BS211" s="198"/>
      <c r="BU211" s="189">
        <v>2050</v>
      </c>
      <c r="BV211" s="189"/>
      <c r="BX211" s="190" t="s">
        <v>810</v>
      </c>
      <c r="BY211" s="190"/>
      <c r="BZ211" s="190"/>
      <c r="CA211" s="190"/>
      <c r="CG211" s="186" t="s">
        <v>811</v>
      </c>
      <c r="CH211" s="186"/>
      <c r="CI211" s="186"/>
      <c r="CJ211" s="186"/>
      <c r="CN211" s="198">
        <v>-5139596.78</v>
      </c>
      <c r="CO211" s="198"/>
      <c r="CQ211" s="188">
        <v>5150642.78</v>
      </c>
      <c r="CR211" s="188"/>
      <c r="CS211" s="188"/>
      <c r="CT211" s="188">
        <v>8007160.8499999996</v>
      </c>
      <c r="CU211" s="188"/>
      <c r="CV211" s="188"/>
      <c r="CW211" s="188"/>
      <c r="CX211" s="188"/>
      <c r="CZ211" s="198">
        <v>-7996114.8499999996</v>
      </c>
      <c r="DA211" s="198"/>
      <c r="DB211" s="198"/>
      <c r="DC211" s="198"/>
      <c r="DE211" s="88"/>
      <c r="DF211" s="88"/>
      <c r="DH211" s="89"/>
      <c r="DI211" s="89"/>
      <c r="DJ211" s="89"/>
      <c r="DK211" s="89"/>
      <c r="DQ211" s="90"/>
      <c r="DR211" s="90"/>
      <c r="DS211" s="90"/>
      <c r="DT211" s="90"/>
      <c r="DX211" s="91"/>
      <c r="DY211" s="91"/>
      <c r="EA211" s="92"/>
      <c r="EB211" s="92"/>
      <c r="EC211" s="92"/>
      <c r="ED211" s="92"/>
      <c r="EE211" s="92"/>
      <c r="EF211" s="92"/>
      <c r="EG211" s="92"/>
      <c r="EH211" s="92"/>
      <c r="EJ211" s="91"/>
      <c r="EK211" s="91"/>
      <c r="EL211" s="91"/>
      <c r="EM211" s="91"/>
      <c r="EO211" s="88"/>
      <c r="EP211" s="88"/>
      <c r="ER211" s="89"/>
      <c r="ES211" s="89"/>
      <c r="ET211" s="89"/>
      <c r="EU211" s="89"/>
      <c r="FA211" s="90"/>
      <c r="FB211" s="90"/>
      <c r="FC211" s="90"/>
      <c r="FD211" s="90"/>
      <c r="FH211" s="91"/>
      <c r="FI211" s="91"/>
      <c r="FK211" s="92"/>
      <c r="FL211" s="92"/>
      <c r="FM211" s="92"/>
      <c r="FN211" s="92"/>
      <c r="FO211" s="92"/>
      <c r="FP211" s="92"/>
      <c r="FQ211" s="92"/>
      <c r="FR211" s="92"/>
      <c r="FT211" s="91"/>
      <c r="FU211" s="91"/>
      <c r="FV211" s="91"/>
      <c r="FW211" s="91"/>
      <c r="FY211" s="88">
        <v>22105</v>
      </c>
      <c r="FZ211" s="88"/>
      <c r="GB211" s="89"/>
      <c r="GC211" s="89"/>
      <c r="GD211" s="89"/>
      <c r="GE211" s="89"/>
      <c r="GK211" s="90"/>
      <c r="GL211" s="90"/>
      <c r="GM211" s="90"/>
      <c r="GN211" s="90"/>
      <c r="GR211" s="91"/>
      <c r="GS211" s="91"/>
      <c r="GU211" s="92"/>
      <c r="GV211" s="92"/>
      <c r="GW211" s="92"/>
      <c r="GX211" s="92"/>
      <c r="GY211" s="92"/>
      <c r="GZ211" s="92"/>
      <c r="HA211" s="92"/>
      <c r="HB211" s="92"/>
      <c r="HD211" s="91"/>
      <c r="HE211" s="91"/>
      <c r="HF211" s="91"/>
      <c r="HG211" s="91"/>
      <c r="HI211" s="88"/>
      <c r="HJ211" s="88"/>
      <c r="HL211" s="89"/>
      <c r="HM211" s="89"/>
      <c r="HN211" s="89"/>
      <c r="HO211" s="89"/>
      <c r="HU211" s="90"/>
      <c r="HV211" s="90"/>
      <c r="HW211" s="90"/>
      <c r="HX211" s="90"/>
      <c r="IB211" s="91"/>
      <c r="IC211" s="91"/>
      <c r="IE211" s="92"/>
      <c r="IF211" s="92"/>
      <c r="IG211" s="92"/>
      <c r="IH211" s="92"/>
      <c r="II211" s="92"/>
      <c r="IJ211" s="92"/>
      <c r="IK211" s="92"/>
      <c r="IL211" s="92"/>
      <c r="IN211" s="91"/>
      <c r="IO211" s="91"/>
      <c r="IP211" s="91"/>
      <c r="IQ211" s="91"/>
    </row>
    <row r="212" spans="1:251" ht="10.15" hidden="1" customHeight="1">
      <c r="A212" s="189">
        <v>40793</v>
      </c>
      <c r="B212" s="189"/>
      <c r="D212" s="190" t="s">
        <v>754</v>
      </c>
      <c r="E212" s="190"/>
      <c r="F212" s="190"/>
      <c r="G212" s="190"/>
      <c r="M212" s="186" t="s">
        <v>755</v>
      </c>
      <c r="N212" s="186"/>
      <c r="O212" s="186"/>
      <c r="P212" s="186"/>
      <c r="T212" s="198">
        <v>0</v>
      </c>
      <c r="U212" s="198"/>
      <c r="W212" s="188">
        <v>177395.45</v>
      </c>
      <c r="X212" s="188"/>
      <c r="Y212" s="188"/>
      <c r="Z212" s="188">
        <v>370895.72</v>
      </c>
      <c r="AA212" s="188"/>
      <c r="AB212" s="188"/>
      <c r="AC212" s="188"/>
      <c r="AD212" s="188"/>
      <c r="AF212" s="198">
        <v>-193500.27</v>
      </c>
      <c r="AG212" s="198"/>
      <c r="AH212" s="198"/>
      <c r="AI212" s="198"/>
      <c r="AK212" s="189">
        <v>40795</v>
      </c>
      <c r="AL212" s="189"/>
      <c r="AN212" s="190" t="s">
        <v>760</v>
      </c>
      <c r="AO212" s="190"/>
      <c r="AP212" s="190"/>
      <c r="AQ212" s="190"/>
      <c r="AW212" s="186" t="s">
        <v>761</v>
      </c>
      <c r="AX212" s="186"/>
      <c r="AY212" s="186"/>
      <c r="AZ212" s="186"/>
      <c r="BD212" s="198">
        <v>-45</v>
      </c>
      <c r="BE212" s="198"/>
      <c r="BG212" s="188">
        <v>0</v>
      </c>
      <c r="BH212" s="188"/>
      <c r="BI212" s="188"/>
      <c r="BJ212" s="188">
        <v>0</v>
      </c>
      <c r="BK212" s="188"/>
      <c r="BL212" s="188"/>
      <c r="BM212" s="188"/>
      <c r="BN212" s="188"/>
      <c r="BP212" s="198">
        <v>-45</v>
      </c>
      <c r="BQ212" s="198"/>
      <c r="BR212" s="198"/>
      <c r="BS212" s="198"/>
      <c r="BU212" s="191">
        <v>2055</v>
      </c>
      <c r="BV212" s="191"/>
      <c r="BX212" s="192" t="s">
        <v>812</v>
      </c>
      <c r="BY212" s="192"/>
      <c r="BZ212" s="192"/>
      <c r="CA212" s="192"/>
      <c r="CF212" s="193" t="s">
        <v>813</v>
      </c>
      <c r="CG212" s="193"/>
      <c r="CH212" s="193"/>
      <c r="CI212" s="193"/>
      <c r="CJ212" s="193"/>
      <c r="CN212" s="194">
        <v>-559451.87</v>
      </c>
      <c r="CO212" s="194"/>
      <c r="CQ212" s="195">
        <v>5788.54</v>
      </c>
      <c r="CR212" s="195"/>
      <c r="CS212" s="195"/>
      <c r="CT212" s="195">
        <v>267844.23</v>
      </c>
      <c r="CU212" s="195"/>
      <c r="CV212" s="195"/>
      <c r="CW212" s="195"/>
      <c r="CX212" s="195"/>
      <c r="CZ212" s="194">
        <v>-821507.56</v>
      </c>
      <c r="DA212" s="194"/>
      <c r="DB212" s="194"/>
      <c r="DC212" s="194"/>
      <c r="DE212" s="88"/>
      <c r="DF212" s="88"/>
      <c r="DH212" s="89"/>
      <c r="DI212" s="89"/>
      <c r="DJ212" s="89"/>
      <c r="DK212" s="89"/>
      <c r="DQ212" s="90"/>
      <c r="DR212" s="90"/>
      <c r="DS212" s="90"/>
      <c r="DT212" s="90"/>
      <c r="DX212" s="91"/>
      <c r="DY212" s="91"/>
      <c r="EA212" s="92"/>
      <c r="EB212" s="92"/>
      <c r="EC212" s="92"/>
      <c r="ED212" s="92"/>
      <c r="EE212" s="92"/>
      <c r="EF212" s="92"/>
      <c r="EG212" s="92"/>
      <c r="EH212" s="92"/>
      <c r="EJ212" s="91"/>
      <c r="EK212" s="91"/>
      <c r="EL212" s="91"/>
      <c r="EM212" s="91"/>
      <c r="EO212" s="88"/>
      <c r="EP212" s="88"/>
      <c r="ER212" s="89"/>
      <c r="ES212" s="89"/>
      <c r="ET212" s="89"/>
      <c r="EU212" s="89"/>
      <c r="FA212" s="90"/>
      <c r="FB212" s="90"/>
      <c r="FC212" s="90"/>
      <c r="FD212" s="90"/>
      <c r="FH212" s="91"/>
      <c r="FI212" s="91"/>
      <c r="FK212" s="92"/>
      <c r="FL212" s="92"/>
      <c r="FM212" s="92"/>
      <c r="FN212" s="92"/>
      <c r="FO212" s="92"/>
      <c r="FP212" s="92"/>
      <c r="FQ212" s="92"/>
      <c r="FR212" s="92"/>
      <c r="FT212" s="91"/>
      <c r="FU212" s="91"/>
      <c r="FV212" s="91"/>
      <c r="FW212" s="91"/>
      <c r="FY212" s="94">
        <v>2229</v>
      </c>
      <c r="FZ212" s="88"/>
      <c r="GB212" s="89"/>
      <c r="GC212" s="89"/>
      <c r="GD212" s="89"/>
      <c r="GE212" s="89"/>
      <c r="GK212" s="90"/>
      <c r="GL212" s="90"/>
      <c r="GM212" s="90"/>
      <c r="GN212" s="90"/>
      <c r="GR212" s="91"/>
      <c r="GS212" s="91"/>
      <c r="GU212" s="92"/>
      <c r="GV212" s="92"/>
      <c r="GW212" s="92"/>
      <c r="GX212" s="92"/>
      <c r="GY212" s="92"/>
      <c r="GZ212" s="92"/>
      <c r="HA212" s="92"/>
      <c r="HB212" s="92"/>
      <c r="HD212" s="91"/>
      <c r="HE212" s="91"/>
      <c r="HF212" s="91"/>
      <c r="HG212" s="91"/>
      <c r="HI212" s="88"/>
      <c r="HJ212" s="88"/>
      <c r="HL212" s="89"/>
      <c r="HM212" s="89"/>
      <c r="HN212" s="89"/>
      <c r="HO212" s="89"/>
      <c r="HU212" s="90"/>
      <c r="HV212" s="90"/>
      <c r="HW212" s="90"/>
      <c r="HX212" s="90"/>
      <c r="IB212" s="91"/>
      <c r="IC212" s="91"/>
      <c r="IE212" s="92"/>
      <c r="IF212" s="92"/>
      <c r="IG212" s="92"/>
      <c r="IH212" s="92"/>
      <c r="II212" s="92"/>
      <c r="IJ212" s="92"/>
      <c r="IK212" s="92"/>
      <c r="IL212" s="92"/>
      <c r="IN212" s="91"/>
      <c r="IO212" s="91"/>
      <c r="IP212" s="91"/>
      <c r="IQ212" s="91"/>
    </row>
    <row r="213" spans="1:251" ht="10.15" hidden="1" customHeight="1">
      <c r="A213" s="189">
        <v>40794</v>
      </c>
      <c r="B213" s="189"/>
      <c r="D213" s="190" t="s">
        <v>780</v>
      </c>
      <c r="E213" s="190"/>
      <c r="F213" s="190"/>
      <c r="G213" s="190"/>
      <c r="M213" s="186" t="s">
        <v>781</v>
      </c>
      <c r="N213" s="186"/>
      <c r="O213" s="186"/>
      <c r="P213" s="186"/>
      <c r="T213" s="198">
        <v>0</v>
      </c>
      <c r="U213" s="198"/>
      <c r="W213" s="188">
        <v>36644.39</v>
      </c>
      <c r="X213" s="188"/>
      <c r="Y213" s="188"/>
      <c r="Z213" s="188">
        <v>156062.39000000001</v>
      </c>
      <c r="AA213" s="188"/>
      <c r="AB213" s="188"/>
      <c r="AC213" s="188"/>
      <c r="AD213" s="188"/>
      <c r="AF213" s="198">
        <v>-119418</v>
      </c>
      <c r="AG213" s="198"/>
      <c r="AH213" s="198"/>
      <c r="AI213" s="198"/>
      <c r="AK213" s="189">
        <v>40796</v>
      </c>
      <c r="AL213" s="189"/>
      <c r="AN213" s="190" t="s">
        <v>764</v>
      </c>
      <c r="AO213" s="190"/>
      <c r="AP213" s="190"/>
      <c r="AQ213" s="190"/>
      <c r="AW213" s="186" t="s">
        <v>765</v>
      </c>
      <c r="AX213" s="186"/>
      <c r="AY213" s="186"/>
      <c r="AZ213" s="186"/>
      <c r="BD213" s="198">
        <v>-30439.58</v>
      </c>
      <c r="BE213" s="198"/>
      <c r="BG213" s="188">
        <v>0</v>
      </c>
      <c r="BH213" s="188"/>
      <c r="BI213" s="188"/>
      <c r="BJ213" s="188">
        <v>0</v>
      </c>
      <c r="BK213" s="188"/>
      <c r="BL213" s="188"/>
      <c r="BM213" s="188"/>
      <c r="BN213" s="188"/>
      <c r="BP213" s="198">
        <v>-30439.58</v>
      </c>
      <c r="BQ213" s="198"/>
      <c r="BR213" s="198"/>
      <c r="BS213" s="198"/>
      <c r="BU213" s="189">
        <v>2056</v>
      </c>
      <c r="BV213" s="189"/>
      <c r="BX213" s="190" t="s">
        <v>816</v>
      </c>
      <c r="BY213" s="190"/>
      <c r="BZ213" s="190"/>
      <c r="CA213" s="190"/>
      <c r="CG213" s="186" t="s">
        <v>817</v>
      </c>
      <c r="CH213" s="186"/>
      <c r="CI213" s="186"/>
      <c r="CJ213" s="186"/>
      <c r="CN213" s="198">
        <v>-403052.87</v>
      </c>
      <c r="CO213" s="198"/>
      <c r="CQ213" s="188">
        <v>0</v>
      </c>
      <c r="CR213" s="188"/>
      <c r="CS213" s="188"/>
      <c r="CT213" s="188">
        <v>199006.49</v>
      </c>
      <c r="CU213" s="188"/>
      <c r="CV213" s="188"/>
      <c r="CW213" s="188"/>
      <c r="CX213" s="188"/>
      <c r="CZ213" s="198">
        <v>-602059.36</v>
      </c>
      <c r="DA213" s="198"/>
      <c r="DB213" s="198"/>
      <c r="DC213" s="198"/>
      <c r="DE213" s="88"/>
      <c r="DF213" s="88"/>
      <c r="DH213" s="89"/>
      <c r="DI213" s="89"/>
      <c r="DJ213" s="89"/>
      <c r="DK213" s="89"/>
      <c r="DQ213" s="90"/>
      <c r="DR213" s="90"/>
      <c r="DS213" s="90"/>
      <c r="DT213" s="90"/>
      <c r="DX213" s="91"/>
      <c r="DY213" s="91"/>
      <c r="EA213" s="92"/>
      <c r="EB213" s="92"/>
      <c r="EC213" s="92"/>
      <c r="ED213" s="92"/>
      <c r="EE213" s="92"/>
      <c r="EF213" s="92"/>
      <c r="EG213" s="92"/>
      <c r="EH213" s="92"/>
      <c r="EJ213" s="91"/>
      <c r="EK213" s="91"/>
      <c r="EL213" s="91"/>
      <c r="EM213" s="91"/>
      <c r="EO213" s="88"/>
      <c r="EP213" s="88"/>
      <c r="ER213" s="89"/>
      <c r="ES213" s="89"/>
      <c r="ET213" s="89"/>
      <c r="EU213" s="89"/>
      <c r="FA213" s="90"/>
      <c r="FB213" s="90"/>
      <c r="FC213" s="90"/>
      <c r="FD213" s="90"/>
      <c r="FH213" s="91"/>
      <c r="FI213" s="91"/>
      <c r="FK213" s="92"/>
      <c r="FL213" s="92"/>
      <c r="FM213" s="92"/>
      <c r="FN213" s="92"/>
      <c r="FO213" s="92"/>
      <c r="FP213" s="92"/>
      <c r="FQ213" s="92"/>
      <c r="FR213" s="92"/>
      <c r="FT213" s="91"/>
      <c r="FU213" s="91"/>
      <c r="FV213" s="91"/>
      <c r="FW213" s="91"/>
      <c r="FY213" s="94">
        <v>2230</v>
      </c>
      <c r="FZ213" s="88"/>
      <c r="GB213" s="89"/>
      <c r="GC213" s="89"/>
      <c r="GD213" s="89"/>
      <c r="GE213" s="89"/>
      <c r="GK213" s="90"/>
      <c r="GL213" s="90"/>
      <c r="GM213" s="90"/>
      <c r="GN213" s="90"/>
      <c r="GR213" s="91"/>
      <c r="GS213" s="91"/>
      <c r="GU213" s="92"/>
      <c r="GV213" s="92"/>
      <c r="GW213" s="92"/>
      <c r="GX213" s="92"/>
      <c r="GY213" s="92"/>
      <c r="GZ213" s="92"/>
      <c r="HA213" s="92"/>
      <c r="HB213" s="92"/>
      <c r="HD213" s="91"/>
      <c r="HE213" s="91"/>
      <c r="HF213" s="91"/>
      <c r="HG213" s="91"/>
      <c r="HI213" s="88"/>
      <c r="HJ213" s="88"/>
      <c r="HL213" s="89"/>
      <c r="HM213" s="89"/>
      <c r="HN213" s="89"/>
      <c r="HO213" s="89"/>
      <c r="HU213" s="90"/>
      <c r="HV213" s="90"/>
      <c r="HW213" s="90"/>
      <c r="HX213" s="90"/>
      <c r="IB213" s="91"/>
      <c r="IC213" s="91"/>
      <c r="IE213" s="92"/>
      <c r="IF213" s="92"/>
      <c r="IG213" s="92"/>
      <c r="IH213" s="92"/>
      <c r="II213" s="92"/>
      <c r="IJ213" s="92"/>
      <c r="IK213" s="92"/>
      <c r="IL213" s="92"/>
      <c r="IN213" s="91"/>
      <c r="IO213" s="91"/>
      <c r="IP213" s="91"/>
      <c r="IQ213" s="91"/>
    </row>
    <row r="214" spans="1:251" ht="10.15" hidden="1" customHeight="1">
      <c r="A214" s="189">
        <v>40795</v>
      </c>
      <c r="B214" s="189"/>
      <c r="D214" s="190" t="s">
        <v>760</v>
      </c>
      <c r="E214" s="190"/>
      <c r="F214" s="190"/>
      <c r="G214" s="190"/>
      <c r="M214" s="186" t="s">
        <v>761</v>
      </c>
      <c r="N214" s="186"/>
      <c r="O214" s="186"/>
      <c r="P214" s="186"/>
      <c r="T214" s="198">
        <v>0</v>
      </c>
      <c r="U214" s="198"/>
      <c r="W214" s="188">
        <v>0</v>
      </c>
      <c r="X214" s="188"/>
      <c r="Y214" s="188"/>
      <c r="Z214" s="188">
        <v>45</v>
      </c>
      <c r="AA214" s="188"/>
      <c r="AB214" s="188"/>
      <c r="AC214" s="188"/>
      <c r="AD214" s="188"/>
      <c r="AF214" s="198">
        <v>-45</v>
      </c>
      <c r="AG214" s="198"/>
      <c r="AH214" s="198"/>
      <c r="AI214" s="198"/>
      <c r="AK214" s="189">
        <v>40797</v>
      </c>
      <c r="AL214" s="189"/>
      <c r="AN214" s="190" t="s">
        <v>772</v>
      </c>
      <c r="AO214" s="190"/>
      <c r="AP214" s="190"/>
      <c r="AQ214" s="190"/>
      <c r="AW214" s="186" t="s">
        <v>773</v>
      </c>
      <c r="AX214" s="186"/>
      <c r="AY214" s="186"/>
      <c r="AZ214" s="186"/>
      <c r="BD214" s="198">
        <v>-60966.28</v>
      </c>
      <c r="BE214" s="198"/>
      <c r="BG214" s="188">
        <v>0</v>
      </c>
      <c r="BH214" s="188"/>
      <c r="BI214" s="188"/>
      <c r="BJ214" s="188">
        <v>0</v>
      </c>
      <c r="BK214" s="188"/>
      <c r="BL214" s="188"/>
      <c r="BM214" s="188"/>
      <c r="BN214" s="188"/>
      <c r="BP214" s="198">
        <v>-60966.28</v>
      </c>
      <c r="BQ214" s="198"/>
      <c r="BR214" s="198"/>
      <c r="BS214" s="198"/>
      <c r="BU214" s="189">
        <v>2057</v>
      </c>
      <c r="BV214" s="189"/>
      <c r="BX214" s="190" t="s">
        <v>818</v>
      </c>
      <c r="BY214" s="190"/>
      <c r="BZ214" s="190"/>
      <c r="CA214" s="190"/>
      <c r="CG214" s="186" t="s">
        <v>819</v>
      </c>
      <c r="CH214" s="186"/>
      <c r="CI214" s="186"/>
      <c r="CJ214" s="186"/>
      <c r="CN214" s="198">
        <v>-84157.27</v>
      </c>
      <c r="CO214" s="198"/>
      <c r="CQ214" s="188">
        <v>0</v>
      </c>
      <c r="CR214" s="188"/>
      <c r="CS214" s="188"/>
      <c r="CT214" s="188">
        <v>31303.45</v>
      </c>
      <c r="CU214" s="188"/>
      <c r="CV214" s="188"/>
      <c r="CW214" s="188"/>
      <c r="CX214" s="188"/>
      <c r="CZ214" s="198">
        <v>-115460.72</v>
      </c>
      <c r="DA214" s="198"/>
      <c r="DB214" s="198"/>
      <c r="DC214" s="198"/>
      <c r="DE214" s="88"/>
      <c r="DF214" s="88"/>
      <c r="DH214" s="89"/>
      <c r="DI214" s="89"/>
      <c r="DJ214" s="89"/>
      <c r="DK214" s="89"/>
      <c r="DQ214" s="90"/>
      <c r="DR214" s="90"/>
      <c r="DS214" s="90"/>
      <c r="DT214" s="90"/>
      <c r="DX214" s="91"/>
      <c r="DY214" s="91"/>
      <c r="EA214" s="92"/>
      <c r="EB214" s="92"/>
      <c r="EC214" s="92"/>
      <c r="ED214" s="92"/>
      <c r="EE214" s="92"/>
      <c r="EF214" s="92"/>
      <c r="EG214" s="92"/>
      <c r="EH214" s="92"/>
      <c r="EJ214" s="91"/>
      <c r="EK214" s="91"/>
      <c r="EL214" s="91"/>
      <c r="EM214" s="91"/>
      <c r="EO214" s="88"/>
      <c r="EP214" s="88"/>
      <c r="ER214" s="89"/>
      <c r="ES214" s="89"/>
      <c r="ET214" s="89"/>
      <c r="EU214" s="89"/>
      <c r="FA214" s="90"/>
      <c r="FB214" s="90"/>
      <c r="FC214" s="90"/>
      <c r="FD214" s="90"/>
      <c r="FH214" s="91"/>
      <c r="FI214" s="91"/>
      <c r="FK214" s="92"/>
      <c r="FL214" s="92"/>
      <c r="FM214" s="92"/>
      <c r="FN214" s="92"/>
      <c r="FO214" s="92"/>
      <c r="FP214" s="92"/>
      <c r="FQ214" s="92"/>
      <c r="FR214" s="92"/>
      <c r="FT214" s="91"/>
      <c r="FU214" s="91"/>
      <c r="FV214" s="91"/>
      <c r="FW214" s="91"/>
      <c r="FY214" s="94">
        <v>2231</v>
      </c>
      <c r="FZ214" s="88"/>
      <c r="GB214" s="89"/>
      <c r="GC214" s="89"/>
      <c r="GD214" s="89"/>
      <c r="GE214" s="89"/>
      <c r="GK214" s="90"/>
      <c r="GL214" s="90"/>
      <c r="GM214" s="90"/>
      <c r="GN214" s="90"/>
      <c r="GR214" s="91"/>
      <c r="GS214" s="91"/>
      <c r="GU214" s="92"/>
      <c r="GV214" s="92"/>
      <c r="GW214" s="92"/>
      <c r="GX214" s="92"/>
      <c r="GY214" s="92"/>
      <c r="GZ214" s="92"/>
      <c r="HA214" s="92"/>
      <c r="HB214" s="92"/>
      <c r="HD214" s="91"/>
      <c r="HE214" s="91"/>
      <c r="HF214" s="91"/>
      <c r="HG214" s="91"/>
      <c r="HI214" s="88"/>
      <c r="HJ214" s="88"/>
      <c r="HL214" s="89"/>
      <c r="HM214" s="89"/>
      <c r="HN214" s="89"/>
      <c r="HO214" s="89"/>
      <c r="HU214" s="90"/>
      <c r="HV214" s="90"/>
      <c r="HW214" s="90"/>
      <c r="HX214" s="90"/>
      <c r="IB214" s="91"/>
      <c r="IC214" s="91"/>
      <c r="IE214" s="92"/>
      <c r="IF214" s="92"/>
      <c r="IG214" s="92"/>
      <c r="IH214" s="92"/>
      <c r="II214" s="92"/>
      <c r="IJ214" s="92"/>
      <c r="IK214" s="92"/>
      <c r="IL214" s="92"/>
      <c r="IN214" s="91"/>
      <c r="IO214" s="91"/>
      <c r="IP214" s="91"/>
      <c r="IQ214" s="91"/>
    </row>
    <row r="215" spans="1:251" ht="10.15" hidden="1" customHeight="1">
      <c r="A215" s="189">
        <v>40796</v>
      </c>
      <c r="B215" s="189"/>
      <c r="D215" s="190" t="s">
        <v>764</v>
      </c>
      <c r="E215" s="190"/>
      <c r="F215" s="190"/>
      <c r="G215" s="190"/>
      <c r="M215" s="186" t="s">
        <v>765</v>
      </c>
      <c r="N215" s="186"/>
      <c r="O215" s="186"/>
      <c r="P215" s="186"/>
      <c r="T215" s="198">
        <v>0</v>
      </c>
      <c r="U215" s="198"/>
      <c r="W215" s="188">
        <v>0</v>
      </c>
      <c r="X215" s="188"/>
      <c r="Y215" s="188"/>
      <c r="Z215" s="188">
        <v>30439.58</v>
      </c>
      <c r="AA215" s="188"/>
      <c r="AB215" s="188"/>
      <c r="AC215" s="188"/>
      <c r="AD215" s="188"/>
      <c r="AF215" s="198">
        <v>-30439.58</v>
      </c>
      <c r="AG215" s="198"/>
      <c r="AH215" s="198"/>
      <c r="AI215" s="198"/>
      <c r="AK215" s="189">
        <v>40798</v>
      </c>
      <c r="AL215" s="189"/>
      <c r="AN215" s="190" t="s">
        <v>922</v>
      </c>
      <c r="AO215" s="190"/>
      <c r="AP215" s="190"/>
      <c r="AQ215" s="190"/>
      <c r="AW215" s="186" t="s">
        <v>923</v>
      </c>
      <c r="AX215" s="186"/>
      <c r="AY215" s="186"/>
      <c r="AZ215" s="186"/>
      <c r="BD215" s="198">
        <v>-16097.8</v>
      </c>
      <c r="BE215" s="198"/>
      <c r="BG215" s="188">
        <v>16097.8</v>
      </c>
      <c r="BH215" s="188"/>
      <c r="BI215" s="188"/>
      <c r="BJ215" s="188">
        <v>0</v>
      </c>
      <c r="BK215" s="188"/>
      <c r="BL215" s="188"/>
      <c r="BM215" s="188"/>
      <c r="BN215" s="188"/>
      <c r="BP215" s="198">
        <v>0</v>
      </c>
      <c r="BQ215" s="198"/>
      <c r="BR215" s="198"/>
      <c r="BS215" s="198"/>
      <c r="BU215" s="189">
        <v>2058</v>
      </c>
      <c r="BV215" s="189"/>
      <c r="BX215" s="190" t="s">
        <v>820</v>
      </c>
      <c r="BY215" s="190"/>
      <c r="BZ215" s="190"/>
      <c r="CA215" s="190"/>
      <c r="CG215" s="186" t="s">
        <v>821</v>
      </c>
      <c r="CH215" s="186"/>
      <c r="CI215" s="186"/>
      <c r="CJ215" s="186"/>
      <c r="CN215" s="198">
        <v>-72241.73</v>
      </c>
      <c r="CO215" s="198"/>
      <c r="CQ215" s="188">
        <v>5788.54</v>
      </c>
      <c r="CR215" s="188"/>
      <c r="CS215" s="188"/>
      <c r="CT215" s="188">
        <v>37534.29</v>
      </c>
      <c r="CU215" s="188"/>
      <c r="CV215" s="188"/>
      <c r="CW215" s="188"/>
      <c r="CX215" s="188"/>
      <c r="CZ215" s="198">
        <v>-103987.48</v>
      </c>
      <c r="DA215" s="198"/>
      <c r="DB215" s="198"/>
      <c r="DC215" s="198"/>
      <c r="DE215" s="88"/>
      <c r="DF215" s="88"/>
      <c r="DH215" s="89"/>
      <c r="DI215" s="89"/>
      <c r="DJ215" s="89"/>
      <c r="DK215" s="89"/>
      <c r="DQ215" s="90"/>
      <c r="DR215" s="90"/>
      <c r="DS215" s="90"/>
      <c r="DT215" s="90"/>
      <c r="DX215" s="91"/>
      <c r="DY215" s="91"/>
      <c r="EA215" s="92"/>
      <c r="EB215" s="92"/>
      <c r="EC215" s="92"/>
      <c r="ED215" s="92"/>
      <c r="EE215" s="92"/>
      <c r="EF215" s="92"/>
      <c r="EG215" s="92"/>
      <c r="EH215" s="92"/>
      <c r="EJ215" s="91"/>
      <c r="EK215" s="91"/>
      <c r="EL215" s="91"/>
      <c r="EM215" s="91"/>
      <c r="EO215" s="88"/>
      <c r="EP215" s="88"/>
      <c r="ER215" s="89"/>
      <c r="ES215" s="89"/>
      <c r="ET215" s="89"/>
      <c r="EU215" s="89"/>
      <c r="FA215" s="90"/>
      <c r="FB215" s="90"/>
      <c r="FC215" s="90"/>
      <c r="FD215" s="90"/>
      <c r="FH215" s="91"/>
      <c r="FI215" s="91"/>
      <c r="FK215" s="92"/>
      <c r="FL215" s="92"/>
      <c r="FM215" s="92"/>
      <c r="FN215" s="92"/>
      <c r="FO215" s="92"/>
      <c r="FP215" s="92"/>
      <c r="FQ215" s="92"/>
      <c r="FR215" s="92"/>
      <c r="FT215" s="91"/>
      <c r="FU215" s="91"/>
      <c r="FV215" s="91"/>
      <c r="FW215" s="91"/>
      <c r="FY215" s="94">
        <v>2237</v>
      </c>
      <c r="FZ215" s="88"/>
      <c r="GB215" s="89"/>
      <c r="GC215" s="89"/>
      <c r="GD215" s="89"/>
      <c r="GE215" s="89"/>
      <c r="GK215" s="90"/>
      <c r="GL215" s="90"/>
      <c r="GM215" s="90"/>
      <c r="GN215" s="90"/>
      <c r="GR215" s="91"/>
      <c r="GS215" s="91"/>
      <c r="GU215" s="92"/>
      <c r="GV215" s="92"/>
      <c r="GW215" s="92"/>
      <c r="GX215" s="92"/>
      <c r="GY215" s="92"/>
      <c r="GZ215" s="92"/>
      <c r="HA215" s="92"/>
      <c r="HB215" s="92"/>
      <c r="HD215" s="91"/>
      <c r="HE215" s="91"/>
      <c r="HF215" s="91"/>
      <c r="HG215" s="91"/>
      <c r="HI215" s="88"/>
      <c r="HJ215" s="88"/>
      <c r="HL215" s="89"/>
      <c r="HM215" s="89"/>
      <c r="HN215" s="89"/>
      <c r="HO215" s="89"/>
      <c r="HU215" s="90"/>
      <c r="HV215" s="90"/>
      <c r="HW215" s="90"/>
      <c r="HX215" s="90"/>
      <c r="IB215" s="91"/>
      <c r="IC215" s="91"/>
      <c r="IE215" s="92"/>
      <c r="IF215" s="92"/>
      <c r="IG215" s="92"/>
      <c r="IH215" s="92"/>
      <c r="II215" s="92"/>
      <c r="IJ215" s="92"/>
      <c r="IK215" s="92"/>
      <c r="IL215" s="92"/>
      <c r="IN215" s="91"/>
      <c r="IO215" s="91"/>
      <c r="IP215" s="91"/>
      <c r="IQ215" s="91"/>
    </row>
    <row r="216" spans="1:251" ht="10.15" hidden="1" customHeight="1">
      <c r="A216" s="189">
        <v>40797</v>
      </c>
      <c r="B216" s="189"/>
      <c r="D216" s="190" t="s">
        <v>772</v>
      </c>
      <c r="E216" s="190"/>
      <c r="F216" s="190"/>
      <c r="G216" s="190"/>
      <c r="M216" s="186" t="s">
        <v>773</v>
      </c>
      <c r="N216" s="186"/>
      <c r="O216" s="186"/>
      <c r="P216" s="186"/>
      <c r="T216" s="198">
        <v>0</v>
      </c>
      <c r="U216" s="198"/>
      <c r="W216" s="188">
        <v>0</v>
      </c>
      <c r="X216" s="188"/>
      <c r="Y216" s="188"/>
      <c r="Z216" s="188">
        <v>60966.28</v>
      </c>
      <c r="AA216" s="188"/>
      <c r="AB216" s="188"/>
      <c r="AC216" s="188"/>
      <c r="AD216" s="188"/>
      <c r="AF216" s="198">
        <v>-60966.28</v>
      </c>
      <c r="AG216" s="198"/>
      <c r="AH216" s="198"/>
      <c r="AI216" s="198"/>
      <c r="AK216" s="189">
        <v>40799</v>
      </c>
      <c r="AL216" s="189"/>
      <c r="AN216" s="190" t="s">
        <v>924</v>
      </c>
      <c r="AO216" s="190"/>
      <c r="AP216" s="190"/>
      <c r="AQ216" s="190"/>
      <c r="AW216" s="186" t="s">
        <v>925</v>
      </c>
      <c r="AX216" s="186"/>
      <c r="AY216" s="186"/>
      <c r="AZ216" s="186"/>
      <c r="BD216" s="198">
        <v>-1788</v>
      </c>
      <c r="BE216" s="198"/>
      <c r="BG216" s="188">
        <v>1788</v>
      </c>
      <c r="BH216" s="188"/>
      <c r="BI216" s="188"/>
      <c r="BJ216" s="188">
        <v>0</v>
      </c>
      <c r="BK216" s="188"/>
      <c r="BL216" s="188"/>
      <c r="BM216" s="188"/>
      <c r="BN216" s="188"/>
      <c r="BP216" s="198">
        <v>0</v>
      </c>
      <c r="BQ216" s="198"/>
      <c r="BR216" s="198"/>
      <c r="BS216" s="198"/>
      <c r="BU216" s="191">
        <v>2064</v>
      </c>
      <c r="BV216" s="191"/>
      <c r="BX216" s="192" t="s">
        <v>822</v>
      </c>
      <c r="BY216" s="192"/>
      <c r="BZ216" s="192"/>
      <c r="CA216" s="192"/>
      <c r="CF216" s="193" t="s">
        <v>823</v>
      </c>
      <c r="CG216" s="193"/>
      <c r="CH216" s="193"/>
      <c r="CI216" s="193"/>
      <c r="CJ216" s="193"/>
      <c r="CN216" s="194">
        <v>-1011901.86</v>
      </c>
      <c r="CO216" s="194"/>
      <c r="CQ216" s="195">
        <v>1062593.3500000001</v>
      </c>
      <c r="CR216" s="195"/>
      <c r="CS216" s="195"/>
      <c r="CT216" s="195">
        <v>1021872.87</v>
      </c>
      <c r="CU216" s="195"/>
      <c r="CV216" s="195"/>
      <c r="CW216" s="195"/>
      <c r="CX216" s="195"/>
      <c r="CZ216" s="194">
        <v>-971181.38</v>
      </c>
      <c r="DA216" s="194"/>
      <c r="DB216" s="194"/>
      <c r="DC216" s="194"/>
      <c r="DE216" s="88"/>
      <c r="DF216" s="88"/>
      <c r="DH216" s="89"/>
      <c r="DI216" s="89"/>
      <c r="DJ216" s="89"/>
      <c r="DK216" s="89"/>
      <c r="DQ216" s="90"/>
      <c r="DR216" s="90"/>
      <c r="DS216" s="90"/>
      <c r="DT216" s="90"/>
      <c r="DX216" s="91"/>
      <c r="DY216" s="91"/>
      <c r="EA216" s="92"/>
      <c r="EB216" s="92"/>
      <c r="EC216" s="92"/>
      <c r="ED216" s="92"/>
      <c r="EE216" s="92"/>
      <c r="EF216" s="92"/>
      <c r="EG216" s="92"/>
      <c r="EH216" s="92"/>
      <c r="EJ216" s="91"/>
      <c r="EK216" s="91"/>
      <c r="EL216" s="91"/>
      <c r="EM216" s="91"/>
      <c r="EO216" s="88"/>
      <c r="EP216" s="88"/>
      <c r="ER216" s="89"/>
      <c r="ES216" s="89"/>
      <c r="ET216" s="89"/>
      <c r="EU216" s="89"/>
      <c r="FA216" s="90"/>
      <c r="FB216" s="90"/>
      <c r="FC216" s="90"/>
      <c r="FD216" s="90"/>
      <c r="FH216" s="91"/>
      <c r="FI216" s="91"/>
      <c r="FK216" s="92"/>
      <c r="FL216" s="92"/>
      <c r="FM216" s="92"/>
      <c r="FN216" s="92"/>
      <c r="FO216" s="92"/>
      <c r="FP216" s="92"/>
      <c r="FQ216" s="92"/>
      <c r="FR216" s="92"/>
      <c r="FT216" s="91"/>
      <c r="FU216" s="91"/>
      <c r="FV216" s="91"/>
      <c r="FW216" s="91"/>
      <c r="FY216" s="88">
        <v>2298</v>
      </c>
      <c r="FZ216" s="88"/>
      <c r="GB216" s="89"/>
      <c r="GC216" s="89"/>
      <c r="GD216" s="89"/>
      <c r="GE216" s="89"/>
      <c r="GK216" s="90"/>
      <c r="GL216" s="90"/>
      <c r="GM216" s="90"/>
      <c r="GN216" s="90"/>
      <c r="GR216" s="91"/>
      <c r="GS216" s="91"/>
      <c r="GU216" s="92"/>
      <c r="GV216" s="92"/>
      <c r="GW216" s="92"/>
      <c r="GX216" s="92"/>
      <c r="GY216" s="92"/>
      <c r="GZ216" s="92"/>
      <c r="HA216" s="92"/>
      <c r="HB216" s="92"/>
      <c r="HD216" s="91"/>
      <c r="HE216" s="91"/>
      <c r="HF216" s="91"/>
      <c r="HG216" s="91"/>
      <c r="HI216" s="88"/>
      <c r="HJ216" s="88"/>
      <c r="HL216" s="89"/>
      <c r="HM216" s="89"/>
      <c r="HN216" s="89"/>
      <c r="HO216" s="89"/>
      <c r="HU216" s="90"/>
      <c r="HV216" s="90"/>
      <c r="HW216" s="90"/>
      <c r="HX216" s="90"/>
      <c r="IB216" s="91"/>
      <c r="IC216" s="91"/>
      <c r="IE216" s="92"/>
      <c r="IF216" s="92"/>
      <c r="IG216" s="92"/>
      <c r="IH216" s="92"/>
      <c r="II216" s="92"/>
      <c r="IJ216" s="92"/>
      <c r="IK216" s="92"/>
      <c r="IL216" s="92"/>
      <c r="IN216" s="91"/>
      <c r="IO216" s="91"/>
      <c r="IP216" s="91"/>
      <c r="IQ216" s="91"/>
    </row>
    <row r="217" spans="1:251" ht="10.15" hidden="1" customHeight="1">
      <c r="A217" s="189">
        <v>40798</v>
      </c>
      <c r="B217" s="189"/>
      <c r="D217" s="190" t="s">
        <v>922</v>
      </c>
      <c r="E217" s="190"/>
      <c r="F217" s="190"/>
      <c r="G217" s="190"/>
      <c r="M217" s="186" t="s">
        <v>923</v>
      </c>
      <c r="N217" s="186"/>
      <c r="O217" s="186"/>
      <c r="P217" s="186"/>
      <c r="T217" s="198">
        <v>0</v>
      </c>
      <c r="U217" s="198"/>
      <c r="W217" s="188">
        <v>0</v>
      </c>
      <c r="X217" s="188"/>
      <c r="Y217" s="188"/>
      <c r="Z217" s="188">
        <v>16097.8</v>
      </c>
      <c r="AA217" s="188"/>
      <c r="AB217" s="188"/>
      <c r="AC217" s="188"/>
      <c r="AD217" s="188"/>
      <c r="AF217" s="198">
        <v>-16097.8</v>
      </c>
      <c r="AG217" s="198"/>
      <c r="AH217" s="198"/>
      <c r="AI217" s="198"/>
      <c r="AK217" s="189">
        <v>40800</v>
      </c>
      <c r="AL217" s="189"/>
      <c r="AN217" s="190" t="s">
        <v>778</v>
      </c>
      <c r="AO217" s="190"/>
      <c r="AP217" s="190"/>
      <c r="AQ217" s="190"/>
      <c r="AW217" s="186" t="s">
        <v>779</v>
      </c>
      <c r="AX217" s="186"/>
      <c r="AY217" s="186"/>
      <c r="AZ217" s="186"/>
      <c r="BD217" s="198">
        <v>-8500</v>
      </c>
      <c r="BE217" s="198"/>
      <c r="BG217" s="188">
        <v>0</v>
      </c>
      <c r="BH217" s="188"/>
      <c r="BI217" s="188"/>
      <c r="BJ217" s="188">
        <v>0</v>
      </c>
      <c r="BK217" s="188"/>
      <c r="BL217" s="188"/>
      <c r="BM217" s="188"/>
      <c r="BN217" s="188"/>
      <c r="BP217" s="198">
        <v>-8500</v>
      </c>
      <c r="BQ217" s="198"/>
      <c r="BR217" s="198"/>
      <c r="BS217" s="198"/>
      <c r="BU217" s="189">
        <v>2065</v>
      </c>
      <c r="BV217" s="189"/>
      <c r="BX217" s="190" t="s">
        <v>828</v>
      </c>
      <c r="BY217" s="190"/>
      <c r="BZ217" s="190"/>
      <c r="CA217" s="190"/>
      <c r="CG217" s="186" t="s">
        <v>829</v>
      </c>
      <c r="CH217" s="186"/>
      <c r="CI217" s="186"/>
      <c r="CJ217" s="186"/>
      <c r="CN217" s="198">
        <v>-827234.94</v>
      </c>
      <c r="CO217" s="198"/>
      <c r="CQ217" s="188">
        <v>824169.07</v>
      </c>
      <c r="CR217" s="188"/>
      <c r="CS217" s="188"/>
      <c r="CT217" s="188">
        <v>896500.84</v>
      </c>
      <c r="CU217" s="188"/>
      <c r="CV217" s="188"/>
      <c r="CW217" s="188"/>
      <c r="CX217" s="188"/>
      <c r="CZ217" s="198">
        <v>-899566.71</v>
      </c>
      <c r="DA217" s="198"/>
      <c r="DB217" s="198"/>
      <c r="DC217" s="198"/>
      <c r="DE217" s="88"/>
      <c r="DF217" s="88"/>
      <c r="DH217" s="89"/>
      <c r="DI217" s="89"/>
      <c r="DJ217" s="89"/>
      <c r="DK217" s="89"/>
      <c r="DQ217" s="90"/>
      <c r="DR217" s="90"/>
      <c r="DS217" s="90"/>
      <c r="DT217" s="90"/>
      <c r="DX217" s="91"/>
      <c r="DY217" s="91"/>
      <c r="EA217" s="92"/>
      <c r="EB217" s="92"/>
      <c r="EC217" s="92"/>
      <c r="ED217" s="92"/>
      <c r="EE217" s="92"/>
      <c r="EF217" s="92"/>
      <c r="EG217" s="92"/>
      <c r="EH217" s="92"/>
      <c r="EJ217" s="91"/>
      <c r="EK217" s="91"/>
      <c r="EL217" s="91"/>
      <c r="EM217" s="91"/>
      <c r="EO217" s="88"/>
      <c r="EP217" s="88"/>
      <c r="ER217" s="89"/>
      <c r="ES217" s="89"/>
      <c r="ET217" s="89"/>
      <c r="EU217" s="89"/>
      <c r="FA217" s="90"/>
      <c r="FB217" s="90"/>
      <c r="FC217" s="90"/>
      <c r="FD217" s="90"/>
      <c r="FH217" s="91"/>
      <c r="FI217" s="91"/>
      <c r="FK217" s="92"/>
      <c r="FL217" s="92"/>
      <c r="FM217" s="92"/>
      <c r="FN217" s="92"/>
      <c r="FO217" s="92"/>
      <c r="FP217" s="92"/>
      <c r="FQ217" s="92"/>
      <c r="FR217" s="92"/>
      <c r="FT217" s="91"/>
      <c r="FU217" s="91"/>
      <c r="FV217" s="91"/>
      <c r="FW217" s="91"/>
      <c r="FY217" s="94">
        <v>2243</v>
      </c>
      <c r="FZ217" s="88"/>
      <c r="GB217" s="89"/>
      <c r="GC217" s="89"/>
      <c r="GD217" s="89"/>
      <c r="GE217" s="89"/>
      <c r="GK217" s="90"/>
      <c r="GL217" s="90"/>
      <c r="GM217" s="90"/>
      <c r="GN217" s="90"/>
      <c r="GR217" s="91"/>
      <c r="GS217" s="91"/>
      <c r="GU217" s="92"/>
      <c r="GV217" s="92"/>
      <c r="GW217" s="92"/>
      <c r="GX217" s="92"/>
      <c r="GY217" s="92"/>
      <c r="GZ217" s="92"/>
      <c r="HA217" s="92"/>
      <c r="HB217" s="92"/>
      <c r="HD217" s="91"/>
      <c r="HE217" s="91"/>
      <c r="HF217" s="91"/>
      <c r="HG217" s="91"/>
      <c r="HI217" s="88"/>
      <c r="HJ217" s="88"/>
      <c r="HL217" s="89"/>
      <c r="HM217" s="89"/>
      <c r="HN217" s="89"/>
      <c r="HO217" s="89"/>
      <c r="HU217" s="90"/>
      <c r="HV217" s="90"/>
      <c r="HW217" s="90"/>
      <c r="HX217" s="90"/>
      <c r="IB217" s="91"/>
      <c r="IC217" s="91"/>
      <c r="IE217" s="92"/>
      <c r="IF217" s="92"/>
      <c r="IG217" s="92"/>
      <c r="IH217" s="92"/>
      <c r="II217" s="92"/>
      <c r="IJ217" s="92"/>
      <c r="IK217" s="92"/>
      <c r="IL217" s="92"/>
      <c r="IN217" s="91"/>
      <c r="IO217" s="91"/>
      <c r="IP217" s="91"/>
      <c r="IQ217" s="91"/>
    </row>
    <row r="218" spans="1:251" ht="10.15" hidden="1" customHeight="1">
      <c r="A218" s="189">
        <v>40799</v>
      </c>
      <c r="B218" s="189"/>
      <c r="D218" s="190" t="s">
        <v>924</v>
      </c>
      <c r="E218" s="190"/>
      <c r="F218" s="190"/>
      <c r="G218" s="190"/>
      <c r="M218" s="186" t="s">
        <v>925</v>
      </c>
      <c r="N218" s="186"/>
      <c r="O218" s="186"/>
      <c r="P218" s="186"/>
      <c r="T218" s="198">
        <v>0</v>
      </c>
      <c r="U218" s="198"/>
      <c r="W218" s="188">
        <v>0</v>
      </c>
      <c r="X218" s="188"/>
      <c r="Y218" s="188"/>
      <c r="Z218" s="188">
        <v>1788</v>
      </c>
      <c r="AA218" s="188"/>
      <c r="AB218" s="188"/>
      <c r="AC218" s="188"/>
      <c r="AD218" s="188"/>
      <c r="AF218" s="198">
        <v>-1788</v>
      </c>
      <c r="AG218" s="198"/>
      <c r="AH218" s="198"/>
      <c r="AI218" s="198"/>
      <c r="AK218" s="189">
        <v>40801</v>
      </c>
      <c r="AL218" s="189"/>
      <c r="AN218" s="190" t="s">
        <v>782</v>
      </c>
      <c r="AO218" s="190"/>
      <c r="AP218" s="190"/>
      <c r="AQ218" s="190"/>
      <c r="AW218" s="186" t="s">
        <v>783</v>
      </c>
      <c r="AX218" s="186"/>
      <c r="AY218" s="186"/>
      <c r="AZ218" s="186"/>
      <c r="BD218" s="198">
        <v>-11149.96</v>
      </c>
      <c r="BE218" s="198"/>
      <c r="BG218" s="188">
        <v>0</v>
      </c>
      <c r="BH218" s="188"/>
      <c r="BI218" s="188"/>
      <c r="BJ218" s="188">
        <v>0</v>
      </c>
      <c r="BK218" s="188"/>
      <c r="BL218" s="188"/>
      <c r="BM218" s="188"/>
      <c r="BN218" s="188"/>
      <c r="BP218" s="198">
        <v>-11149.96</v>
      </c>
      <c r="BQ218" s="198"/>
      <c r="BR218" s="198"/>
      <c r="BS218" s="198"/>
      <c r="BU218" s="189">
        <v>2068</v>
      </c>
      <c r="BV218" s="189"/>
      <c r="BX218" s="190" t="s">
        <v>830</v>
      </c>
      <c r="BY218" s="190"/>
      <c r="BZ218" s="190"/>
      <c r="CA218" s="190"/>
      <c r="CG218" s="186" t="s">
        <v>831</v>
      </c>
      <c r="CH218" s="186"/>
      <c r="CI218" s="186"/>
      <c r="CJ218" s="186"/>
      <c r="CN218" s="198">
        <v>-136168.56</v>
      </c>
      <c r="CO218" s="198"/>
      <c r="CQ218" s="188">
        <v>188332.85</v>
      </c>
      <c r="CR218" s="188"/>
      <c r="CS218" s="188"/>
      <c r="CT218" s="188">
        <v>70620.61</v>
      </c>
      <c r="CU218" s="188"/>
      <c r="CV218" s="188"/>
      <c r="CW218" s="188"/>
      <c r="CX218" s="188"/>
      <c r="CZ218" s="198">
        <v>-18456.32</v>
      </c>
      <c r="DA218" s="198"/>
      <c r="DB218" s="198"/>
      <c r="DC218" s="198"/>
      <c r="DE218" s="88"/>
      <c r="DF218" s="88"/>
      <c r="DH218" s="89"/>
      <c r="DI218" s="89"/>
      <c r="DJ218" s="89"/>
      <c r="DK218" s="89"/>
      <c r="DQ218" s="90"/>
      <c r="DR218" s="90"/>
      <c r="DS218" s="90"/>
      <c r="DT218" s="90"/>
      <c r="DX218" s="91"/>
      <c r="DY218" s="91"/>
      <c r="EA218" s="92"/>
      <c r="EB218" s="92"/>
      <c r="EC218" s="92"/>
      <c r="ED218" s="92"/>
      <c r="EE218" s="92"/>
      <c r="EF218" s="92"/>
      <c r="EG218" s="92"/>
      <c r="EH218" s="92"/>
      <c r="EJ218" s="91"/>
      <c r="EK218" s="91"/>
      <c r="EL218" s="91"/>
      <c r="EM218" s="91"/>
      <c r="EO218" s="88"/>
      <c r="EP218" s="88"/>
      <c r="ER218" s="89"/>
      <c r="ES218" s="89"/>
      <c r="ET218" s="89"/>
      <c r="EU218" s="89"/>
      <c r="FA218" s="90"/>
      <c r="FB218" s="90"/>
      <c r="FC218" s="90"/>
      <c r="FD218" s="90"/>
      <c r="FH218" s="91"/>
      <c r="FI218" s="91"/>
      <c r="FK218" s="92"/>
      <c r="FL218" s="92"/>
      <c r="FM218" s="92"/>
      <c r="FN218" s="92"/>
      <c r="FO218" s="92"/>
      <c r="FP218" s="92"/>
      <c r="FQ218" s="92"/>
      <c r="FR218" s="92"/>
      <c r="FT218" s="91"/>
      <c r="FU218" s="91"/>
      <c r="FV218" s="91"/>
      <c r="FW218" s="91"/>
      <c r="FY218" s="94">
        <v>2244</v>
      </c>
      <c r="FZ218" s="88"/>
      <c r="GB218" s="89"/>
      <c r="GC218" s="89"/>
      <c r="GD218" s="89"/>
      <c r="GE218" s="89"/>
      <c r="GK218" s="90"/>
      <c r="GL218" s="90"/>
      <c r="GM218" s="90"/>
      <c r="GN218" s="90"/>
      <c r="GR218" s="91"/>
      <c r="GS218" s="91"/>
      <c r="GU218" s="92"/>
      <c r="GV218" s="92"/>
      <c r="GW218" s="92"/>
      <c r="GX218" s="92"/>
      <c r="GY218" s="92"/>
      <c r="GZ218" s="92"/>
      <c r="HA218" s="92"/>
      <c r="HB218" s="92"/>
      <c r="HD218" s="91"/>
      <c r="HE218" s="91"/>
      <c r="HF218" s="91"/>
      <c r="HG218" s="91"/>
      <c r="HI218" s="88"/>
      <c r="HJ218" s="88"/>
      <c r="HL218" s="89"/>
      <c r="HM218" s="89"/>
      <c r="HN218" s="89"/>
      <c r="HO218" s="89"/>
      <c r="HU218" s="90"/>
      <c r="HV218" s="90"/>
      <c r="HW218" s="90"/>
      <c r="HX218" s="90"/>
      <c r="IB218" s="91"/>
      <c r="IC218" s="91"/>
      <c r="IE218" s="92"/>
      <c r="IF218" s="92"/>
      <c r="IG218" s="92"/>
      <c r="IH218" s="92"/>
      <c r="II218" s="92"/>
      <c r="IJ218" s="92"/>
      <c r="IK218" s="92"/>
      <c r="IL218" s="92"/>
      <c r="IN218" s="91"/>
      <c r="IO218" s="91"/>
      <c r="IP218" s="91"/>
      <c r="IQ218" s="91"/>
    </row>
    <row r="219" spans="1:251" ht="10.15" hidden="1" customHeight="1">
      <c r="A219" s="189">
        <v>40800</v>
      </c>
      <c r="B219" s="189"/>
      <c r="D219" s="190" t="s">
        <v>778</v>
      </c>
      <c r="E219" s="190"/>
      <c r="F219" s="190"/>
      <c r="G219" s="190"/>
      <c r="M219" s="186" t="s">
        <v>779</v>
      </c>
      <c r="N219" s="186"/>
      <c r="O219" s="186"/>
      <c r="P219" s="186"/>
      <c r="T219" s="198">
        <v>0</v>
      </c>
      <c r="U219" s="198"/>
      <c r="W219" s="188">
        <v>8500</v>
      </c>
      <c r="X219" s="188"/>
      <c r="Y219" s="188"/>
      <c r="Z219" s="188">
        <v>17000</v>
      </c>
      <c r="AA219" s="188"/>
      <c r="AB219" s="188"/>
      <c r="AC219" s="188"/>
      <c r="AD219" s="188"/>
      <c r="AF219" s="198">
        <v>-8500</v>
      </c>
      <c r="AG219" s="198"/>
      <c r="AH219" s="198"/>
      <c r="AI219" s="198"/>
      <c r="AK219" s="189">
        <v>40802</v>
      </c>
      <c r="AL219" s="189"/>
      <c r="AN219" s="190" t="s">
        <v>916</v>
      </c>
      <c r="AO219" s="190"/>
      <c r="AP219" s="190"/>
      <c r="AQ219" s="190"/>
      <c r="AW219" s="186" t="s">
        <v>917</v>
      </c>
      <c r="AX219" s="186"/>
      <c r="AY219" s="186"/>
      <c r="AZ219" s="186"/>
      <c r="BD219" s="198">
        <v>-860808.06</v>
      </c>
      <c r="BE219" s="198"/>
      <c r="BG219" s="188">
        <v>581970.72</v>
      </c>
      <c r="BH219" s="188"/>
      <c r="BI219" s="188"/>
      <c r="BJ219" s="188">
        <v>0</v>
      </c>
      <c r="BK219" s="188"/>
      <c r="BL219" s="188"/>
      <c r="BM219" s="188"/>
      <c r="BN219" s="188"/>
      <c r="BP219" s="198">
        <v>-278837.34000000003</v>
      </c>
      <c r="BQ219" s="198"/>
      <c r="BR219" s="198"/>
      <c r="BS219" s="198"/>
      <c r="BU219" s="189">
        <v>2070</v>
      </c>
      <c r="BV219" s="189"/>
      <c r="BX219" s="190" t="s">
        <v>832</v>
      </c>
      <c r="BY219" s="190"/>
      <c r="BZ219" s="190"/>
      <c r="CA219" s="190"/>
      <c r="CG219" s="186" t="s">
        <v>833</v>
      </c>
      <c r="CH219" s="186"/>
      <c r="CI219" s="186"/>
      <c r="CJ219" s="186"/>
      <c r="CN219" s="198">
        <v>-45595.360000000001</v>
      </c>
      <c r="CO219" s="198"/>
      <c r="CQ219" s="188">
        <v>48950.43</v>
      </c>
      <c r="CR219" s="188"/>
      <c r="CS219" s="188"/>
      <c r="CT219" s="188">
        <v>53836.11</v>
      </c>
      <c r="CU219" s="188"/>
      <c r="CV219" s="188"/>
      <c r="CW219" s="188"/>
      <c r="CX219" s="188"/>
      <c r="CZ219" s="198">
        <v>-50481.04</v>
      </c>
      <c r="DA219" s="198"/>
      <c r="DB219" s="198"/>
      <c r="DC219" s="198"/>
      <c r="DE219" s="88"/>
      <c r="DF219" s="88"/>
      <c r="DH219" s="89"/>
      <c r="DI219" s="89"/>
      <c r="DJ219" s="89"/>
      <c r="DK219" s="89"/>
      <c r="DQ219" s="90"/>
      <c r="DR219" s="90"/>
      <c r="DS219" s="90"/>
      <c r="DT219" s="90"/>
      <c r="DX219" s="91"/>
      <c r="DY219" s="91"/>
      <c r="EA219" s="92"/>
      <c r="EB219" s="92"/>
      <c r="EC219" s="92"/>
      <c r="ED219" s="92"/>
      <c r="EE219" s="92"/>
      <c r="EF219" s="92"/>
      <c r="EG219" s="92"/>
      <c r="EH219" s="92"/>
      <c r="EJ219" s="91"/>
      <c r="EK219" s="91"/>
      <c r="EL219" s="91"/>
      <c r="EM219" s="91"/>
      <c r="EO219" s="88"/>
      <c r="EP219" s="88"/>
      <c r="ER219" s="89"/>
      <c r="ES219" s="89"/>
      <c r="ET219" s="89"/>
      <c r="EU219" s="89"/>
      <c r="FA219" s="90"/>
      <c r="FB219" s="90"/>
      <c r="FC219" s="90"/>
      <c r="FD219" s="90"/>
      <c r="FH219" s="91"/>
      <c r="FI219" s="91"/>
      <c r="FK219" s="92"/>
      <c r="FL219" s="92"/>
      <c r="FM219" s="92"/>
      <c r="FN219" s="92"/>
      <c r="FO219" s="92"/>
      <c r="FP219" s="92"/>
      <c r="FQ219" s="92"/>
      <c r="FR219" s="92"/>
      <c r="FT219" s="91"/>
      <c r="FU219" s="91"/>
      <c r="FV219" s="91"/>
      <c r="FW219" s="91"/>
      <c r="FY219" s="94">
        <v>2245</v>
      </c>
      <c r="FZ219" s="88"/>
      <c r="GB219" s="89"/>
      <c r="GC219" s="89"/>
      <c r="GD219" s="89"/>
      <c r="GE219" s="89"/>
      <c r="GK219" s="90"/>
      <c r="GL219" s="90"/>
      <c r="GM219" s="90"/>
      <c r="GN219" s="90"/>
      <c r="GR219" s="91"/>
      <c r="GS219" s="91"/>
      <c r="GU219" s="92"/>
      <c r="GV219" s="92"/>
      <c r="GW219" s="92"/>
      <c r="GX219" s="92"/>
      <c r="GY219" s="92"/>
      <c r="GZ219" s="92"/>
      <c r="HA219" s="92"/>
      <c r="HB219" s="92"/>
      <c r="HD219" s="91"/>
      <c r="HE219" s="91"/>
      <c r="HF219" s="91"/>
      <c r="HG219" s="91"/>
      <c r="HI219" s="88"/>
      <c r="HJ219" s="88"/>
      <c r="HL219" s="89"/>
      <c r="HM219" s="89"/>
      <c r="HN219" s="89"/>
      <c r="HO219" s="89"/>
      <c r="HU219" s="90"/>
      <c r="HV219" s="90"/>
      <c r="HW219" s="90"/>
      <c r="HX219" s="90"/>
      <c r="IB219" s="91"/>
      <c r="IC219" s="91"/>
      <c r="IE219" s="92"/>
      <c r="IF219" s="92"/>
      <c r="IG219" s="92"/>
      <c r="IH219" s="92"/>
      <c r="II219" s="92"/>
      <c r="IJ219" s="92"/>
      <c r="IK219" s="92"/>
      <c r="IL219" s="92"/>
      <c r="IN219" s="91"/>
      <c r="IO219" s="91"/>
      <c r="IP219" s="91"/>
      <c r="IQ219" s="91"/>
    </row>
    <row r="220" spans="1:251" ht="10.15" hidden="1" customHeight="1">
      <c r="A220" s="189">
        <v>40801</v>
      </c>
      <c r="B220" s="189"/>
      <c r="D220" s="190" t="s">
        <v>782</v>
      </c>
      <c r="E220" s="190"/>
      <c r="F220" s="190"/>
      <c r="G220" s="190"/>
      <c r="M220" s="186" t="s">
        <v>783</v>
      </c>
      <c r="N220" s="186"/>
      <c r="O220" s="186"/>
      <c r="P220" s="186"/>
      <c r="T220" s="198">
        <v>0</v>
      </c>
      <c r="U220" s="198"/>
      <c r="W220" s="188">
        <v>0</v>
      </c>
      <c r="X220" s="188"/>
      <c r="Y220" s="188"/>
      <c r="Z220" s="188">
        <v>11149.96</v>
      </c>
      <c r="AA220" s="188"/>
      <c r="AB220" s="188"/>
      <c r="AC220" s="188"/>
      <c r="AD220" s="188"/>
      <c r="AF220" s="198">
        <v>-11149.96</v>
      </c>
      <c r="AG220" s="198"/>
      <c r="AH220" s="198"/>
      <c r="AI220" s="198"/>
      <c r="AK220" s="189">
        <v>40803</v>
      </c>
      <c r="AL220" s="189"/>
      <c r="AN220" s="190" t="s">
        <v>918</v>
      </c>
      <c r="AO220" s="190"/>
      <c r="AP220" s="190"/>
      <c r="AQ220" s="190"/>
      <c r="AW220" s="186" t="s">
        <v>919</v>
      </c>
      <c r="AX220" s="186"/>
      <c r="AY220" s="186"/>
      <c r="AZ220" s="186"/>
      <c r="BD220" s="198">
        <v>-37920</v>
      </c>
      <c r="BE220" s="198"/>
      <c r="BG220" s="188">
        <v>0</v>
      </c>
      <c r="BH220" s="188"/>
      <c r="BI220" s="188"/>
      <c r="BJ220" s="188">
        <v>0</v>
      </c>
      <c r="BK220" s="188"/>
      <c r="BL220" s="188"/>
      <c r="BM220" s="188"/>
      <c r="BN220" s="188"/>
      <c r="BP220" s="198">
        <v>-37920</v>
      </c>
      <c r="BQ220" s="198"/>
      <c r="BR220" s="198"/>
      <c r="BS220" s="198"/>
      <c r="BU220" s="189">
        <v>2071</v>
      </c>
      <c r="BV220" s="189"/>
      <c r="BX220" s="190" t="s">
        <v>837</v>
      </c>
      <c r="BY220" s="190"/>
      <c r="BZ220" s="190"/>
      <c r="CA220" s="190"/>
      <c r="CG220" s="186" t="s">
        <v>838</v>
      </c>
      <c r="CH220" s="186"/>
      <c r="CI220" s="186"/>
      <c r="CJ220" s="186"/>
      <c r="CN220" s="198">
        <v>-313</v>
      </c>
      <c r="CO220" s="198"/>
      <c r="CQ220" s="188">
        <v>313</v>
      </c>
      <c r="CR220" s="188"/>
      <c r="CS220" s="188"/>
      <c r="CT220" s="188">
        <v>322.31</v>
      </c>
      <c r="CU220" s="188"/>
      <c r="CV220" s="188"/>
      <c r="CW220" s="188"/>
      <c r="CX220" s="188"/>
      <c r="CZ220" s="198">
        <v>-322.31</v>
      </c>
      <c r="DA220" s="198"/>
      <c r="DB220" s="198"/>
      <c r="DC220" s="198"/>
      <c r="DE220" s="88"/>
      <c r="DF220" s="88"/>
      <c r="DH220" s="89"/>
      <c r="DI220" s="89"/>
      <c r="DJ220" s="89"/>
      <c r="DK220" s="89"/>
      <c r="DQ220" s="90"/>
      <c r="DR220" s="90"/>
      <c r="DS220" s="90"/>
      <c r="DT220" s="90"/>
      <c r="DX220" s="91"/>
      <c r="DY220" s="91"/>
      <c r="EA220" s="92"/>
      <c r="EB220" s="92"/>
      <c r="EC220" s="92"/>
      <c r="ED220" s="92"/>
      <c r="EE220" s="92"/>
      <c r="EF220" s="92"/>
      <c r="EG220" s="92"/>
      <c r="EH220" s="92"/>
      <c r="EJ220" s="91"/>
      <c r="EK220" s="91"/>
      <c r="EL220" s="91"/>
      <c r="EM220" s="91"/>
      <c r="EO220" s="88"/>
      <c r="EP220" s="88"/>
      <c r="ER220" s="89"/>
      <c r="ES220" s="89"/>
      <c r="ET220" s="89"/>
      <c r="EU220" s="89"/>
      <c r="FA220" s="90"/>
      <c r="FB220" s="90"/>
      <c r="FC220" s="90"/>
      <c r="FD220" s="90"/>
      <c r="FH220" s="91"/>
      <c r="FI220" s="91"/>
      <c r="FK220" s="92"/>
      <c r="FL220" s="92"/>
      <c r="FM220" s="92"/>
      <c r="FN220" s="92"/>
      <c r="FO220" s="92"/>
      <c r="FP220" s="92"/>
      <c r="FQ220" s="92"/>
      <c r="FR220" s="92"/>
      <c r="FT220" s="91"/>
      <c r="FU220" s="91"/>
      <c r="FV220" s="91"/>
      <c r="FW220" s="91"/>
      <c r="FY220" s="94">
        <v>2246</v>
      </c>
      <c r="FZ220" s="88"/>
      <c r="GB220" s="89"/>
      <c r="GC220" s="89"/>
      <c r="GD220" s="89"/>
      <c r="GE220" s="89"/>
      <c r="GK220" s="90"/>
      <c r="GL220" s="90"/>
      <c r="GM220" s="90"/>
      <c r="GN220" s="90"/>
      <c r="GR220" s="91"/>
      <c r="GS220" s="91"/>
      <c r="GU220" s="92"/>
      <c r="GV220" s="92"/>
      <c r="GW220" s="92"/>
      <c r="GX220" s="92"/>
      <c r="GY220" s="92"/>
      <c r="GZ220" s="92"/>
      <c r="HA220" s="92"/>
      <c r="HB220" s="92"/>
      <c r="HD220" s="91"/>
      <c r="HE220" s="91"/>
      <c r="HF220" s="91"/>
      <c r="HG220" s="91"/>
      <c r="HI220" s="88"/>
      <c r="HJ220" s="88"/>
      <c r="HL220" s="89"/>
      <c r="HM220" s="89"/>
      <c r="HN220" s="89"/>
      <c r="HO220" s="89"/>
      <c r="HU220" s="90"/>
      <c r="HV220" s="90"/>
      <c r="HW220" s="90"/>
      <c r="HX220" s="90"/>
      <c r="IB220" s="91"/>
      <c r="IC220" s="91"/>
      <c r="IE220" s="92"/>
      <c r="IF220" s="92"/>
      <c r="IG220" s="92"/>
      <c r="IH220" s="92"/>
      <c r="II220" s="92"/>
      <c r="IJ220" s="92"/>
      <c r="IK220" s="92"/>
      <c r="IL220" s="92"/>
      <c r="IN220" s="91"/>
      <c r="IO220" s="91"/>
      <c r="IP220" s="91"/>
      <c r="IQ220" s="91"/>
    </row>
    <row r="221" spans="1:251" ht="10.15" hidden="1" customHeight="1">
      <c r="A221" s="189">
        <v>40802</v>
      </c>
      <c r="B221" s="189"/>
      <c r="D221" s="190" t="s">
        <v>916</v>
      </c>
      <c r="E221" s="190"/>
      <c r="F221" s="190"/>
      <c r="G221" s="190"/>
      <c r="M221" s="186" t="s">
        <v>917</v>
      </c>
      <c r="N221" s="186"/>
      <c r="O221" s="186"/>
      <c r="P221" s="186"/>
      <c r="T221" s="198">
        <v>0</v>
      </c>
      <c r="U221" s="198"/>
      <c r="W221" s="188">
        <v>646235.09</v>
      </c>
      <c r="X221" s="188"/>
      <c r="Y221" s="188"/>
      <c r="Z221" s="188">
        <v>1507043.15</v>
      </c>
      <c r="AA221" s="188"/>
      <c r="AB221" s="188"/>
      <c r="AC221" s="188"/>
      <c r="AD221" s="188"/>
      <c r="AF221" s="198">
        <v>-860808.06</v>
      </c>
      <c r="AG221" s="198"/>
      <c r="AH221" s="198"/>
      <c r="AI221" s="198"/>
      <c r="AK221" s="189">
        <v>40804</v>
      </c>
      <c r="AL221" s="189"/>
      <c r="AN221" s="190" t="s">
        <v>786</v>
      </c>
      <c r="AO221" s="190"/>
      <c r="AP221" s="190"/>
      <c r="AQ221" s="190"/>
      <c r="AW221" s="186" t="s">
        <v>787</v>
      </c>
      <c r="AX221" s="186"/>
      <c r="AY221" s="186"/>
      <c r="AZ221" s="186"/>
      <c r="BD221" s="198">
        <v>-1334.9</v>
      </c>
      <c r="BE221" s="198"/>
      <c r="BG221" s="188">
        <v>0</v>
      </c>
      <c r="BH221" s="188"/>
      <c r="BI221" s="188"/>
      <c r="BJ221" s="188">
        <v>0</v>
      </c>
      <c r="BK221" s="188"/>
      <c r="BL221" s="188"/>
      <c r="BM221" s="188"/>
      <c r="BN221" s="188"/>
      <c r="BP221" s="198">
        <v>-1334.9</v>
      </c>
      <c r="BQ221" s="198"/>
      <c r="BR221" s="198"/>
      <c r="BS221" s="198"/>
      <c r="BU221" s="189">
        <v>2072</v>
      </c>
      <c r="BV221" s="189"/>
      <c r="BX221" s="190" t="s">
        <v>841</v>
      </c>
      <c r="BY221" s="190"/>
      <c r="BZ221" s="190"/>
      <c r="CA221" s="190"/>
      <c r="CG221" s="186" t="s">
        <v>842</v>
      </c>
      <c r="CH221" s="186"/>
      <c r="CI221" s="186"/>
      <c r="CJ221" s="186"/>
      <c r="CN221" s="198">
        <v>-2590</v>
      </c>
      <c r="CO221" s="198"/>
      <c r="CQ221" s="188">
        <v>828</v>
      </c>
      <c r="CR221" s="188"/>
      <c r="CS221" s="188"/>
      <c r="CT221" s="188">
        <v>593</v>
      </c>
      <c r="CU221" s="188"/>
      <c r="CV221" s="188"/>
      <c r="CW221" s="188"/>
      <c r="CX221" s="188"/>
      <c r="CZ221" s="198">
        <v>-2355</v>
      </c>
      <c r="DA221" s="198"/>
      <c r="DB221" s="198"/>
      <c r="DC221" s="198"/>
      <c r="DE221" s="88"/>
      <c r="DF221" s="88"/>
      <c r="DH221" s="89"/>
      <c r="DI221" s="89"/>
      <c r="DJ221" s="89"/>
      <c r="DK221" s="89"/>
      <c r="DQ221" s="90"/>
      <c r="DR221" s="90"/>
      <c r="DS221" s="90"/>
      <c r="DT221" s="90"/>
      <c r="DX221" s="91"/>
      <c r="DY221" s="91"/>
      <c r="EA221" s="92"/>
      <c r="EB221" s="92"/>
      <c r="EC221" s="92"/>
      <c r="ED221" s="92"/>
      <c r="EE221" s="92"/>
      <c r="EF221" s="92"/>
      <c r="EG221" s="92"/>
      <c r="EH221" s="92"/>
      <c r="EJ221" s="91"/>
      <c r="EK221" s="91"/>
      <c r="EL221" s="91"/>
      <c r="EM221" s="91"/>
      <c r="EO221" s="88"/>
      <c r="EP221" s="88"/>
      <c r="ER221" s="89"/>
      <c r="ES221" s="89"/>
      <c r="ET221" s="89"/>
      <c r="EU221" s="89"/>
      <c r="FA221" s="90"/>
      <c r="FB221" s="90"/>
      <c r="FC221" s="90"/>
      <c r="FD221" s="90"/>
      <c r="FH221" s="91"/>
      <c r="FI221" s="91"/>
      <c r="FK221" s="92"/>
      <c r="FL221" s="92"/>
      <c r="FM221" s="92"/>
      <c r="FN221" s="92"/>
      <c r="FO221" s="92"/>
      <c r="FP221" s="92"/>
      <c r="FQ221" s="92"/>
      <c r="FR221" s="92"/>
      <c r="FT221" s="91"/>
      <c r="FU221" s="91"/>
      <c r="FV221" s="91"/>
      <c r="FW221" s="91"/>
      <c r="FY221" s="88">
        <v>2247</v>
      </c>
      <c r="FZ221" s="88"/>
      <c r="GB221" s="89"/>
      <c r="GC221" s="89"/>
      <c r="GD221" s="89"/>
      <c r="GE221" s="89"/>
      <c r="GK221" s="90"/>
      <c r="GL221" s="90"/>
      <c r="GM221" s="90"/>
      <c r="GN221" s="90"/>
      <c r="GR221" s="91"/>
      <c r="GS221" s="91"/>
      <c r="GU221" s="92"/>
      <c r="GV221" s="92"/>
      <c r="GW221" s="92"/>
      <c r="GX221" s="92"/>
      <c r="GY221" s="92"/>
      <c r="GZ221" s="92"/>
      <c r="HA221" s="92"/>
      <c r="HB221" s="92"/>
      <c r="HD221" s="91"/>
      <c r="HE221" s="91"/>
      <c r="HF221" s="91"/>
      <c r="HG221" s="91"/>
      <c r="HI221" s="88"/>
      <c r="HJ221" s="88"/>
      <c r="HL221" s="89"/>
      <c r="HM221" s="89"/>
      <c r="HN221" s="89"/>
      <c r="HO221" s="89"/>
      <c r="HU221" s="90"/>
      <c r="HV221" s="90"/>
      <c r="HW221" s="90"/>
      <c r="HX221" s="90"/>
      <c r="IB221" s="91"/>
      <c r="IC221" s="91"/>
      <c r="IE221" s="92"/>
      <c r="IF221" s="92"/>
      <c r="IG221" s="92"/>
      <c r="IH221" s="92"/>
      <c r="II221" s="92"/>
      <c r="IJ221" s="92"/>
      <c r="IK221" s="92"/>
      <c r="IL221" s="92"/>
      <c r="IN221" s="91"/>
      <c r="IO221" s="91"/>
      <c r="IP221" s="91"/>
      <c r="IQ221" s="91"/>
    </row>
    <row r="222" spans="1:251" ht="10.15" hidden="1" customHeight="1">
      <c r="A222" s="189">
        <v>40803</v>
      </c>
      <c r="B222" s="189"/>
      <c r="D222" s="190" t="s">
        <v>918</v>
      </c>
      <c r="E222" s="190"/>
      <c r="F222" s="190"/>
      <c r="G222" s="190"/>
      <c r="M222" s="186" t="s">
        <v>919</v>
      </c>
      <c r="N222" s="186"/>
      <c r="O222" s="186"/>
      <c r="P222" s="186"/>
      <c r="T222" s="198">
        <v>0</v>
      </c>
      <c r="U222" s="198"/>
      <c r="W222" s="188">
        <v>0</v>
      </c>
      <c r="X222" s="188"/>
      <c r="Y222" s="188"/>
      <c r="Z222" s="188">
        <v>37920</v>
      </c>
      <c r="AA222" s="188"/>
      <c r="AB222" s="188"/>
      <c r="AC222" s="188"/>
      <c r="AD222" s="188"/>
      <c r="AF222" s="198">
        <v>-37920</v>
      </c>
      <c r="AG222" s="198"/>
      <c r="AH222" s="198"/>
      <c r="AI222" s="198"/>
      <c r="AK222" s="189">
        <v>40805</v>
      </c>
      <c r="AL222" s="189"/>
      <c r="AN222" s="190" t="s">
        <v>847</v>
      </c>
      <c r="AO222" s="190"/>
      <c r="AP222" s="190"/>
      <c r="AQ222" s="190"/>
      <c r="AW222" s="186" t="s">
        <v>848</v>
      </c>
      <c r="AX222" s="186"/>
      <c r="AY222" s="186"/>
      <c r="AZ222" s="186"/>
      <c r="BD222" s="198">
        <v>-9400</v>
      </c>
      <c r="BE222" s="198"/>
      <c r="BG222" s="188">
        <v>0</v>
      </c>
      <c r="BH222" s="188"/>
      <c r="BI222" s="188"/>
      <c r="BJ222" s="188">
        <v>0</v>
      </c>
      <c r="BK222" s="188"/>
      <c r="BL222" s="188"/>
      <c r="BM222" s="188"/>
      <c r="BN222" s="188"/>
      <c r="BP222" s="198">
        <v>-9400</v>
      </c>
      <c r="BQ222" s="198"/>
      <c r="BR222" s="198"/>
      <c r="BS222" s="198"/>
      <c r="BU222" s="191">
        <v>2073</v>
      </c>
      <c r="BV222" s="191"/>
      <c r="BX222" s="192" t="s">
        <v>843</v>
      </c>
      <c r="BY222" s="192"/>
      <c r="BZ222" s="192"/>
      <c r="CA222" s="192"/>
      <c r="CF222" s="193" t="s">
        <v>844</v>
      </c>
      <c r="CG222" s="193"/>
      <c r="CH222" s="193"/>
      <c r="CI222" s="193"/>
      <c r="CJ222" s="193"/>
      <c r="CN222" s="194">
        <v>-5347320.63</v>
      </c>
      <c r="CO222" s="194"/>
      <c r="CQ222" s="195">
        <v>66003.42</v>
      </c>
      <c r="CR222" s="195"/>
      <c r="CS222" s="195"/>
      <c r="CT222" s="195">
        <v>579850.98</v>
      </c>
      <c r="CU222" s="195"/>
      <c r="CV222" s="195"/>
      <c r="CW222" s="195"/>
      <c r="CX222" s="195"/>
      <c r="CZ222" s="194">
        <v>-5861168.1900000004</v>
      </c>
      <c r="DA222" s="194"/>
      <c r="DB222" s="194"/>
      <c r="DC222" s="194"/>
      <c r="DE222" s="88"/>
      <c r="DF222" s="88"/>
      <c r="DH222" s="89"/>
      <c r="DI222" s="89"/>
      <c r="DJ222" s="89"/>
      <c r="DK222" s="89"/>
      <c r="DQ222" s="90"/>
      <c r="DR222" s="90"/>
      <c r="DS222" s="90"/>
      <c r="DT222" s="90"/>
      <c r="DX222" s="91"/>
      <c r="DY222" s="91"/>
      <c r="EA222" s="92"/>
      <c r="EB222" s="92"/>
      <c r="EC222" s="92"/>
      <c r="ED222" s="92"/>
      <c r="EE222" s="92"/>
      <c r="EF222" s="92"/>
      <c r="EG222" s="92"/>
      <c r="EH222" s="92"/>
      <c r="EJ222" s="91"/>
      <c r="EK222" s="91"/>
      <c r="EL222" s="91"/>
      <c r="EM222" s="91"/>
      <c r="EO222" s="88"/>
      <c r="EP222" s="88"/>
      <c r="ER222" s="89"/>
      <c r="ES222" s="89"/>
      <c r="ET222" s="89"/>
      <c r="EU222" s="89"/>
      <c r="FA222" s="90"/>
      <c r="FB222" s="90"/>
      <c r="FC222" s="90"/>
      <c r="FD222" s="90"/>
      <c r="FH222" s="91"/>
      <c r="FI222" s="91"/>
      <c r="FK222" s="92"/>
      <c r="FL222" s="92"/>
      <c r="FM222" s="92"/>
      <c r="FN222" s="92"/>
      <c r="FO222" s="92"/>
      <c r="FP222" s="92"/>
      <c r="FQ222" s="92"/>
      <c r="FR222" s="92"/>
      <c r="FT222" s="91"/>
      <c r="FU222" s="91"/>
      <c r="FV222" s="91"/>
      <c r="FW222" s="91"/>
      <c r="FY222" s="94">
        <v>2248</v>
      </c>
      <c r="FZ222" s="88"/>
      <c r="GB222" s="89"/>
      <c r="GC222" s="89"/>
      <c r="GD222" s="89"/>
      <c r="GE222" s="89"/>
      <c r="GK222" s="90"/>
      <c r="GL222" s="90"/>
      <c r="GM222" s="90"/>
      <c r="GN222" s="90"/>
      <c r="GR222" s="91"/>
      <c r="GS222" s="91"/>
      <c r="GU222" s="92"/>
      <c r="GV222" s="92"/>
      <c r="GW222" s="92"/>
      <c r="GX222" s="92"/>
      <c r="GY222" s="92"/>
      <c r="GZ222" s="92"/>
      <c r="HA222" s="92"/>
      <c r="HB222" s="92"/>
      <c r="HD222" s="91"/>
      <c r="HE222" s="91"/>
      <c r="HF222" s="91"/>
      <c r="HG222" s="91"/>
      <c r="HI222" s="88"/>
      <c r="HJ222" s="88"/>
      <c r="HL222" s="89"/>
      <c r="HM222" s="89"/>
      <c r="HN222" s="89"/>
      <c r="HO222" s="89"/>
      <c r="HU222" s="90"/>
      <c r="HV222" s="90"/>
      <c r="HW222" s="90"/>
      <c r="HX222" s="90"/>
      <c r="IB222" s="91"/>
      <c r="IC222" s="91"/>
      <c r="IE222" s="92"/>
      <c r="IF222" s="92"/>
      <c r="IG222" s="92"/>
      <c r="IH222" s="92"/>
      <c r="II222" s="92"/>
      <c r="IJ222" s="92"/>
      <c r="IK222" s="92"/>
      <c r="IL222" s="92"/>
      <c r="IN222" s="91"/>
      <c r="IO222" s="91"/>
      <c r="IP222" s="91"/>
      <c r="IQ222" s="91"/>
    </row>
    <row r="223" spans="1:251" ht="10.15" hidden="1" customHeight="1">
      <c r="A223" s="189">
        <v>40804</v>
      </c>
      <c r="B223" s="189"/>
      <c r="D223" s="190" t="s">
        <v>786</v>
      </c>
      <c r="E223" s="190"/>
      <c r="F223" s="190"/>
      <c r="G223" s="190"/>
      <c r="M223" s="186" t="s">
        <v>787</v>
      </c>
      <c r="N223" s="186"/>
      <c r="O223" s="186"/>
      <c r="P223" s="186"/>
      <c r="T223" s="198">
        <v>0</v>
      </c>
      <c r="U223" s="198"/>
      <c r="W223" s="188">
        <v>866.66</v>
      </c>
      <c r="X223" s="188"/>
      <c r="Y223" s="188"/>
      <c r="Z223" s="188">
        <v>2201.56</v>
      </c>
      <c r="AA223" s="188"/>
      <c r="AB223" s="188"/>
      <c r="AC223" s="188"/>
      <c r="AD223" s="188"/>
      <c r="AF223" s="198">
        <v>-1334.9</v>
      </c>
      <c r="AG223" s="198"/>
      <c r="AH223" s="198"/>
      <c r="AI223" s="198"/>
      <c r="AK223" s="189">
        <v>40806</v>
      </c>
      <c r="AL223" s="189"/>
      <c r="AN223" s="190" t="s">
        <v>926</v>
      </c>
      <c r="AO223" s="190"/>
      <c r="AP223" s="190"/>
      <c r="AQ223" s="190"/>
      <c r="AW223" s="186" t="s">
        <v>927</v>
      </c>
      <c r="AX223" s="186"/>
      <c r="AY223" s="186"/>
      <c r="AZ223" s="186"/>
      <c r="BD223" s="198">
        <v>-12715</v>
      </c>
      <c r="BE223" s="198"/>
      <c r="BG223" s="188">
        <v>12715</v>
      </c>
      <c r="BH223" s="188"/>
      <c r="BI223" s="188"/>
      <c r="BJ223" s="188">
        <v>0</v>
      </c>
      <c r="BK223" s="188"/>
      <c r="BL223" s="188"/>
      <c r="BM223" s="188"/>
      <c r="BN223" s="188"/>
      <c r="BP223" s="198">
        <v>0</v>
      </c>
      <c r="BQ223" s="198"/>
      <c r="BR223" s="198"/>
      <c r="BS223" s="198"/>
      <c r="BU223" s="189">
        <v>2074</v>
      </c>
      <c r="BV223" s="189"/>
      <c r="BX223" s="190" t="s">
        <v>845</v>
      </c>
      <c r="BY223" s="190"/>
      <c r="BZ223" s="190"/>
      <c r="CA223" s="190"/>
      <c r="CG223" s="186" t="s">
        <v>846</v>
      </c>
      <c r="CH223" s="186"/>
      <c r="CI223" s="186"/>
      <c r="CJ223" s="186"/>
      <c r="CN223" s="198">
        <v>-5065532.1500000004</v>
      </c>
      <c r="CO223" s="198"/>
      <c r="CQ223" s="188">
        <v>34.64</v>
      </c>
      <c r="CR223" s="188"/>
      <c r="CS223" s="188"/>
      <c r="CT223" s="188">
        <v>468065.24</v>
      </c>
      <c r="CU223" s="188"/>
      <c r="CV223" s="188"/>
      <c r="CW223" s="188"/>
      <c r="CX223" s="188"/>
      <c r="CZ223" s="198">
        <v>-5533562.75</v>
      </c>
      <c r="DA223" s="198"/>
      <c r="DB223" s="198"/>
      <c r="DC223" s="198"/>
      <c r="DE223" s="88"/>
      <c r="DF223" s="88"/>
      <c r="DH223" s="89"/>
      <c r="DI223" s="89"/>
      <c r="DJ223" s="89"/>
      <c r="DK223" s="89"/>
      <c r="DQ223" s="90"/>
      <c r="DR223" s="90"/>
      <c r="DS223" s="90"/>
      <c r="DT223" s="90"/>
      <c r="DX223" s="91"/>
      <c r="DY223" s="91"/>
      <c r="EA223" s="92"/>
      <c r="EB223" s="92"/>
      <c r="EC223" s="92"/>
      <c r="ED223" s="92"/>
      <c r="EE223" s="92"/>
      <c r="EF223" s="92"/>
      <c r="EG223" s="92"/>
      <c r="EH223" s="92"/>
      <c r="EJ223" s="91"/>
      <c r="EK223" s="91"/>
      <c r="EL223" s="91"/>
      <c r="EM223" s="91"/>
      <c r="EO223" s="88"/>
      <c r="EP223" s="88"/>
      <c r="ER223" s="89"/>
      <c r="ES223" s="89"/>
      <c r="ET223" s="89"/>
      <c r="EU223" s="89"/>
      <c r="FA223" s="90"/>
      <c r="FB223" s="90"/>
      <c r="FC223" s="90"/>
      <c r="FD223" s="90"/>
      <c r="FH223" s="91"/>
      <c r="FI223" s="91"/>
      <c r="FK223" s="92"/>
      <c r="FL223" s="92"/>
      <c r="FM223" s="92"/>
      <c r="FN223" s="92"/>
      <c r="FO223" s="92"/>
      <c r="FP223" s="92"/>
      <c r="FQ223" s="92"/>
      <c r="FR223" s="92"/>
      <c r="FT223" s="91"/>
      <c r="FU223" s="91"/>
      <c r="FV223" s="91"/>
      <c r="FW223" s="91"/>
      <c r="FY223" s="94">
        <v>2249</v>
      </c>
      <c r="FZ223" s="88"/>
      <c r="GB223" s="89"/>
      <c r="GC223" s="89"/>
      <c r="GD223" s="89"/>
      <c r="GE223" s="89"/>
      <c r="GK223" s="90"/>
      <c r="GL223" s="90"/>
      <c r="GM223" s="90"/>
      <c r="GN223" s="90"/>
      <c r="GR223" s="91"/>
      <c r="GS223" s="91"/>
      <c r="GU223" s="92"/>
      <c r="GV223" s="92"/>
      <c r="GW223" s="92"/>
      <c r="GX223" s="92"/>
      <c r="GY223" s="92"/>
      <c r="GZ223" s="92"/>
      <c r="HA223" s="92"/>
      <c r="HB223" s="92"/>
      <c r="HD223" s="91"/>
      <c r="HE223" s="91"/>
      <c r="HF223" s="91"/>
      <c r="HG223" s="91"/>
      <c r="HI223" s="88"/>
      <c r="HJ223" s="88"/>
      <c r="HL223" s="89"/>
      <c r="HM223" s="89"/>
      <c r="HN223" s="89"/>
      <c r="HO223" s="89"/>
      <c r="HU223" s="90"/>
      <c r="HV223" s="90"/>
      <c r="HW223" s="90"/>
      <c r="HX223" s="90"/>
      <c r="IB223" s="91"/>
      <c r="IC223" s="91"/>
      <c r="IE223" s="92"/>
      <c r="IF223" s="92"/>
      <c r="IG223" s="92"/>
      <c r="IH223" s="92"/>
      <c r="II223" s="92"/>
      <c r="IJ223" s="92"/>
      <c r="IK223" s="92"/>
      <c r="IL223" s="92"/>
      <c r="IN223" s="91"/>
      <c r="IO223" s="91"/>
      <c r="IP223" s="91"/>
      <c r="IQ223" s="91"/>
    </row>
    <row r="224" spans="1:251" ht="10.15" hidden="1" customHeight="1">
      <c r="A224" s="189">
        <v>40805</v>
      </c>
      <c r="B224" s="189"/>
      <c r="D224" s="190" t="s">
        <v>847</v>
      </c>
      <c r="E224" s="190"/>
      <c r="F224" s="190"/>
      <c r="G224" s="190"/>
      <c r="M224" s="186" t="s">
        <v>848</v>
      </c>
      <c r="N224" s="186"/>
      <c r="O224" s="186"/>
      <c r="P224" s="186"/>
      <c r="T224" s="198">
        <v>0</v>
      </c>
      <c r="U224" s="198"/>
      <c r="W224" s="188">
        <v>0</v>
      </c>
      <c r="X224" s="188"/>
      <c r="Y224" s="188"/>
      <c r="Z224" s="188">
        <v>9400</v>
      </c>
      <c r="AA224" s="188"/>
      <c r="AB224" s="188"/>
      <c r="AC224" s="188"/>
      <c r="AD224" s="188"/>
      <c r="AF224" s="198">
        <v>-9400</v>
      </c>
      <c r="AG224" s="198"/>
      <c r="AH224" s="198"/>
      <c r="AI224" s="198"/>
      <c r="AK224" s="189">
        <v>40807</v>
      </c>
      <c r="AL224" s="189"/>
      <c r="AN224" s="190" t="s">
        <v>790</v>
      </c>
      <c r="AO224" s="190"/>
      <c r="AP224" s="190"/>
      <c r="AQ224" s="190"/>
      <c r="AW224" s="186" t="s">
        <v>791</v>
      </c>
      <c r="AX224" s="186"/>
      <c r="AY224" s="186"/>
      <c r="AZ224" s="186"/>
      <c r="BD224" s="198">
        <v>-5760</v>
      </c>
      <c r="BE224" s="198"/>
      <c r="BG224" s="188">
        <v>0</v>
      </c>
      <c r="BH224" s="188"/>
      <c r="BI224" s="188"/>
      <c r="BJ224" s="188">
        <v>0</v>
      </c>
      <c r="BK224" s="188"/>
      <c r="BL224" s="188"/>
      <c r="BM224" s="188"/>
      <c r="BN224" s="188"/>
      <c r="BP224" s="198">
        <v>-5760</v>
      </c>
      <c r="BQ224" s="198"/>
      <c r="BR224" s="198"/>
      <c r="BS224" s="198"/>
      <c r="BU224" s="189">
        <v>2075</v>
      </c>
      <c r="BV224" s="189"/>
      <c r="BX224" s="190" t="s">
        <v>849</v>
      </c>
      <c r="BY224" s="190"/>
      <c r="BZ224" s="190"/>
      <c r="CA224" s="190"/>
      <c r="CG224" s="186" t="s">
        <v>850</v>
      </c>
      <c r="CH224" s="186"/>
      <c r="CI224" s="186"/>
      <c r="CJ224" s="186"/>
      <c r="CN224" s="198">
        <v>-163610.10999999999</v>
      </c>
      <c r="CO224" s="198"/>
      <c r="CQ224" s="188">
        <v>0</v>
      </c>
      <c r="CR224" s="188"/>
      <c r="CS224" s="188"/>
      <c r="CT224" s="188">
        <v>85818.86</v>
      </c>
      <c r="CU224" s="188"/>
      <c r="CV224" s="188"/>
      <c r="CW224" s="188"/>
      <c r="CX224" s="188"/>
      <c r="CZ224" s="198">
        <v>-249428.97</v>
      </c>
      <c r="DA224" s="198"/>
      <c r="DB224" s="198"/>
      <c r="DC224" s="198"/>
      <c r="DE224" s="88"/>
      <c r="DF224" s="88"/>
      <c r="DH224" s="89"/>
      <c r="DI224" s="89"/>
      <c r="DJ224" s="89"/>
      <c r="DK224" s="89"/>
      <c r="DQ224" s="90"/>
      <c r="DR224" s="90"/>
      <c r="DS224" s="90"/>
      <c r="DT224" s="90"/>
      <c r="DX224" s="91"/>
      <c r="DY224" s="91"/>
      <c r="EA224" s="92"/>
      <c r="EB224" s="92"/>
      <c r="EC224" s="92"/>
      <c r="ED224" s="92"/>
      <c r="EE224" s="92"/>
      <c r="EF224" s="92"/>
      <c r="EG224" s="92"/>
      <c r="EH224" s="92"/>
      <c r="EJ224" s="91"/>
      <c r="EK224" s="91"/>
      <c r="EL224" s="91"/>
      <c r="EM224" s="91"/>
      <c r="EO224" s="88"/>
      <c r="EP224" s="88"/>
      <c r="ER224" s="89"/>
      <c r="ES224" s="89"/>
      <c r="ET224" s="89"/>
      <c r="EU224" s="89"/>
      <c r="FA224" s="90"/>
      <c r="FB224" s="90"/>
      <c r="FC224" s="90"/>
      <c r="FD224" s="90"/>
      <c r="FH224" s="91"/>
      <c r="FI224" s="91"/>
      <c r="FK224" s="92"/>
      <c r="FL224" s="92"/>
      <c r="FM224" s="92"/>
      <c r="FN224" s="92"/>
      <c r="FO224" s="92"/>
      <c r="FP224" s="92"/>
      <c r="FQ224" s="92"/>
      <c r="FR224" s="92"/>
      <c r="FT224" s="91"/>
      <c r="FU224" s="91"/>
      <c r="FV224" s="91"/>
      <c r="FW224" s="91"/>
      <c r="FY224" s="88">
        <v>2312</v>
      </c>
      <c r="FZ224" s="88"/>
      <c r="GB224" s="89"/>
      <c r="GC224" s="89"/>
      <c r="GD224" s="89"/>
      <c r="GE224" s="89"/>
      <c r="GK224" s="90"/>
      <c r="GL224" s="90"/>
      <c r="GM224" s="90"/>
      <c r="GN224" s="90"/>
      <c r="GR224" s="91"/>
      <c r="GS224" s="91"/>
      <c r="GU224" s="92"/>
      <c r="GV224" s="92"/>
      <c r="GW224" s="92"/>
      <c r="GX224" s="92"/>
      <c r="GY224" s="92"/>
      <c r="GZ224" s="92"/>
      <c r="HA224" s="92"/>
      <c r="HB224" s="92"/>
      <c r="HD224" s="91"/>
      <c r="HE224" s="91"/>
      <c r="HF224" s="91"/>
      <c r="HG224" s="91"/>
      <c r="HI224" s="88"/>
      <c r="HJ224" s="88"/>
      <c r="HL224" s="89"/>
      <c r="HM224" s="89"/>
      <c r="HN224" s="89"/>
      <c r="HO224" s="89"/>
      <c r="HU224" s="90"/>
      <c r="HV224" s="90"/>
      <c r="HW224" s="90"/>
      <c r="HX224" s="90"/>
      <c r="IB224" s="91"/>
      <c r="IC224" s="91"/>
      <c r="IE224" s="92"/>
      <c r="IF224" s="92"/>
      <c r="IG224" s="92"/>
      <c r="IH224" s="92"/>
      <c r="II224" s="92"/>
      <c r="IJ224" s="92"/>
      <c r="IK224" s="92"/>
      <c r="IL224" s="92"/>
      <c r="IN224" s="91"/>
      <c r="IO224" s="91"/>
      <c r="IP224" s="91"/>
      <c r="IQ224" s="91"/>
    </row>
    <row r="225" spans="1:251" ht="10.15" hidden="1" customHeight="1">
      <c r="A225" s="189">
        <v>40806</v>
      </c>
      <c r="B225" s="189"/>
      <c r="D225" s="190" t="s">
        <v>926</v>
      </c>
      <c r="E225" s="190"/>
      <c r="F225" s="190"/>
      <c r="G225" s="190"/>
      <c r="M225" s="186" t="s">
        <v>927</v>
      </c>
      <c r="N225" s="186"/>
      <c r="O225" s="186"/>
      <c r="P225" s="186"/>
      <c r="T225" s="198">
        <v>0</v>
      </c>
      <c r="U225" s="198"/>
      <c r="W225" s="188">
        <v>0</v>
      </c>
      <c r="X225" s="188"/>
      <c r="Y225" s="188"/>
      <c r="Z225" s="188">
        <v>12715</v>
      </c>
      <c r="AA225" s="188"/>
      <c r="AB225" s="188"/>
      <c r="AC225" s="188"/>
      <c r="AD225" s="188"/>
      <c r="AF225" s="198">
        <v>-12715</v>
      </c>
      <c r="AG225" s="198"/>
      <c r="AH225" s="198"/>
      <c r="AI225" s="198"/>
      <c r="AK225" s="189">
        <v>40808</v>
      </c>
      <c r="AL225" s="189"/>
      <c r="AN225" s="190" t="s">
        <v>794</v>
      </c>
      <c r="AO225" s="190"/>
      <c r="AP225" s="190"/>
      <c r="AQ225" s="190"/>
      <c r="AW225" s="186" t="s">
        <v>795</v>
      </c>
      <c r="AX225" s="186"/>
      <c r="AY225" s="186"/>
      <c r="AZ225" s="186"/>
      <c r="BD225" s="198">
        <v>-195.05</v>
      </c>
      <c r="BE225" s="198"/>
      <c r="BG225" s="188">
        <v>0</v>
      </c>
      <c r="BH225" s="188"/>
      <c r="BI225" s="188"/>
      <c r="BJ225" s="188">
        <v>0</v>
      </c>
      <c r="BK225" s="188"/>
      <c r="BL225" s="188"/>
      <c r="BM225" s="188"/>
      <c r="BN225" s="188"/>
      <c r="BP225" s="198">
        <v>-195.05</v>
      </c>
      <c r="BQ225" s="198"/>
      <c r="BR225" s="198"/>
      <c r="BS225" s="198"/>
      <c r="BU225" s="189">
        <v>2076</v>
      </c>
      <c r="BV225" s="189"/>
      <c r="BX225" s="190" t="s">
        <v>851</v>
      </c>
      <c r="BY225" s="190"/>
      <c r="BZ225" s="190"/>
      <c r="CA225" s="190"/>
      <c r="CG225" s="186" t="s">
        <v>852</v>
      </c>
      <c r="CH225" s="186"/>
      <c r="CI225" s="186"/>
      <c r="CJ225" s="186"/>
      <c r="CN225" s="198">
        <v>-81599.63</v>
      </c>
      <c r="CO225" s="198"/>
      <c r="CQ225" s="188">
        <v>0</v>
      </c>
      <c r="CR225" s="188"/>
      <c r="CS225" s="188"/>
      <c r="CT225" s="188">
        <v>13874.26</v>
      </c>
      <c r="CU225" s="188"/>
      <c r="CV225" s="188"/>
      <c r="CW225" s="188"/>
      <c r="CX225" s="188"/>
      <c r="CZ225" s="198">
        <v>-95473.89</v>
      </c>
      <c r="DA225" s="198"/>
      <c r="DB225" s="198"/>
      <c r="DC225" s="198"/>
      <c r="DE225" s="88"/>
      <c r="DF225" s="88"/>
      <c r="DH225" s="89"/>
      <c r="DI225" s="89"/>
      <c r="DJ225" s="89"/>
      <c r="DK225" s="89"/>
      <c r="DQ225" s="90"/>
      <c r="DR225" s="90"/>
      <c r="DS225" s="90"/>
      <c r="DT225" s="90"/>
      <c r="DX225" s="91"/>
      <c r="DY225" s="91"/>
      <c r="EA225" s="92"/>
      <c r="EB225" s="92"/>
      <c r="EC225" s="92"/>
      <c r="ED225" s="92"/>
      <c r="EE225" s="92"/>
      <c r="EF225" s="92"/>
      <c r="EG225" s="92"/>
      <c r="EH225" s="92"/>
      <c r="EJ225" s="91"/>
      <c r="EK225" s="91"/>
      <c r="EL225" s="91"/>
      <c r="EM225" s="91"/>
      <c r="EO225" s="88"/>
      <c r="EP225" s="88"/>
      <c r="ER225" s="89"/>
      <c r="ES225" s="89"/>
      <c r="ET225" s="89"/>
      <c r="EU225" s="89"/>
      <c r="FA225" s="90"/>
      <c r="FB225" s="90"/>
      <c r="FC225" s="90"/>
      <c r="FD225" s="90"/>
      <c r="FH225" s="91"/>
      <c r="FI225" s="91"/>
      <c r="FK225" s="92"/>
      <c r="FL225" s="92"/>
      <c r="FM225" s="92"/>
      <c r="FN225" s="92"/>
      <c r="FO225" s="92"/>
      <c r="FP225" s="92"/>
      <c r="FQ225" s="92"/>
      <c r="FR225" s="92"/>
      <c r="FT225" s="91"/>
      <c r="FU225" s="91"/>
      <c r="FV225" s="91"/>
      <c r="FW225" s="91"/>
      <c r="FY225" s="94">
        <v>2265</v>
      </c>
      <c r="FZ225" s="88"/>
      <c r="GB225" s="89"/>
      <c r="GC225" s="89"/>
      <c r="GD225" s="89"/>
      <c r="GE225" s="89"/>
      <c r="GK225" s="90"/>
      <c r="GL225" s="90"/>
      <c r="GM225" s="90"/>
      <c r="GN225" s="90"/>
      <c r="GR225" s="91"/>
      <c r="GS225" s="91"/>
      <c r="GU225" s="92"/>
      <c r="GV225" s="92"/>
      <c r="GW225" s="92"/>
      <c r="GX225" s="92"/>
      <c r="GY225" s="92"/>
      <c r="GZ225" s="92"/>
      <c r="HA225" s="92"/>
      <c r="HB225" s="92"/>
      <c r="HD225" s="91"/>
      <c r="HE225" s="91"/>
      <c r="HF225" s="91"/>
      <c r="HG225" s="91"/>
      <c r="HI225" s="88"/>
      <c r="HJ225" s="88"/>
      <c r="HL225" s="89"/>
      <c r="HM225" s="89"/>
      <c r="HN225" s="89"/>
      <c r="HO225" s="89"/>
      <c r="HU225" s="90"/>
      <c r="HV225" s="90"/>
      <c r="HW225" s="90"/>
      <c r="HX225" s="90"/>
      <c r="IB225" s="91"/>
      <c r="IC225" s="91"/>
      <c r="IE225" s="92"/>
      <c r="IF225" s="92"/>
      <c r="IG225" s="92"/>
      <c r="IH225" s="92"/>
      <c r="II225" s="92"/>
      <c r="IJ225" s="92"/>
      <c r="IK225" s="92"/>
      <c r="IL225" s="92"/>
      <c r="IN225" s="91"/>
      <c r="IO225" s="91"/>
      <c r="IP225" s="91"/>
      <c r="IQ225" s="91"/>
    </row>
    <row r="226" spans="1:251" ht="10.15" hidden="1" customHeight="1">
      <c r="A226" s="189">
        <v>40807</v>
      </c>
      <c r="B226" s="189"/>
      <c r="D226" s="190" t="s">
        <v>790</v>
      </c>
      <c r="E226" s="190"/>
      <c r="F226" s="190"/>
      <c r="G226" s="190"/>
      <c r="M226" s="186" t="s">
        <v>791</v>
      </c>
      <c r="N226" s="186"/>
      <c r="O226" s="186"/>
      <c r="P226" s="186"/>
      <c r="T226" s="198">
        <v>0</v>
      </c>
      <c r="U226" s="198"/>
      <c r="W226" s="188">
        <v>0</v>
      </c>
      <c r="X226" s="188"/>
      <c r="Y226" s="188"/>
      <c r="Z226" s="188">
        <v>5760</v>
      </c>
      <c r="AA226" s="188"/>
      <c r="AB226" s="188"/>
      <c r="AC226" s="188"/>
      <c r="AD226" s="188"/>
      <c r="AF226" s="198">
        <v>-5760</v>
      </c>
      <c r="AG226" s="198"/>
      <c r="AH226" s="198"/>
      <c r="AI226" s="198"/>
      <c r="AK226" s="189">
        <v>40810</v>
      </c>
      <c r="AL226" s="189"/>
      <c r="AN226" s="190" t="s">
        <v>920</v>
      </c>
      <c r="AO226" s="190"/>
      <c r="AP226" s="190"/>
      <c r="AQ226" s="190"/>
      <c r="AW226" s="186" t="s">
        <v>921</v>
      </c>
      <c r="AX226" s="186"/>
      <c r="AY226" s="186"/>
      <c r="AZ226" s="186"/>
      <c r="BD226" s="198">
        <v>-70710.55</v>
      </c>
      <c r="BE226" s="198"/>
      <c r="BG226" s="188">
        <v>57093.86</v>
      </c>
      <c r="BH226" s="188"/>
      <c r="BI226" s="188"/>
      <c r="BJ226" s="188">
        <v>0</v>
      </c>
      <c r="BK226" s="188"/>
      <c r="BL226" s="188"/>
      <c r="BM226" s="188"/>
      <c r="BN226" s="188"/>
      <c r="BP226" s="198">
        <v>-13616.69</v>
      </c>
      <c r="BQ226" s="198"/>
      <c r="BR226" s="198"/>
      <c r="BS226" s="198"/>
      <c r="BU226" s="189">
        <v>40444</v>
      </c>
      <c r="BV226" s="189"/>
      <c r="BX226" s="190" t="s">
        <v>855</v>
      </c>
      <c r="BY226" s="190"/>
      <c r="BZ226" s="190"/>
      <c r="CA226" s="190"/>
      <c r="CG226" s="186" t="s">
        <v>856</v>
      </c>
      <c r="CH226" s="186"/>
      <c r="CI226" s="186"/>
      <c r="CJ226" s="186"/>
      <c r="CN226" s="198">
        <v>-36578.74</v>
      </c>
      <c r="CO226" s="198"/>
      <c r="CQ226" s="188">
        <v>65968.78</v>
      </c>
      <c r="CR226" s="188"/>
      <c r="CS226" s="188"/>
      <c r="CT226" s="188">
        <v>12092.62</v>
      </c>
      <c r="CU226" s="188"/>
      <c r="CV226" s="188"/>
      <c r="CW226" s="188"/>
      <c r="CX226" s="188"/>
      <c r="CZ226" s="187">
        <v>17297.419999999998</v>
      </c>
      <c r="DA226" s="187"/>
      <c r="DB226" s="187"/>
      <c r="DC226" s="187"/>
      <c r="DE226" s="88"/>
      <c r="DF226" s="88"/>
      <c r="DH226" s="89"/>
      <c r="DI226" s="89"/>
      <c r="DJ226" s="89"/>
      <c r="DK226" s="89"/>
      <c r="DQ226" s="90"/>
      <c r="DR226" s="90"/>
      <c r="DS226" s="90"/>
      <c r="DT226" s="90"/>
      <c r="DX226" s="91"/>
      <c r="DY226" s="91"/>
      <c r="EA226" s="92"/>
      <c r="EB226" s="92"/>
      <c r="EC226" s="92"/>
      <c r="ED226" s="92"/>
      <c r="EE226" s="92"/>
      <c r="EF226" s="92"/>
      <c r="EG226" s="92"/>
      <c r="EH226" s="92"/>
      <c r="EJ226" s="91"/>
      <c r="EK226" s="91"/>
      <c r="EL226" s="91"/>
      <c r="EM226" s="91"/>
      <c r="EO226" s="88"/>
      <c r="EP226" s="88"/>
      <c r="ER226" s="89"/>
      <c r="ES226" s="89"/>
      <c r="ET226" s="89"/>
      <c r="EU226" s="89"/>
      <c r="FA226" s="90"/>
      <c r="FB226" s="90"/>
      <c r="FC226" s="90"/>
      <c r="FD226" s="90"/>
      <c r="FH226" s="91"/>
      <c r="FI226" s="91"/>
      <c r="FK226" s="92"/>
      <c r="FL226" s="92"/>
      <c r="FM226" s="92"/>
      <c r="FN226" s="92"/>
      <c r="FO226" s="92"/>
      <c r="FP226" s="92"/>
      <c r="FQ226" s="92"/>
      <c r="FR226" s="92"/>
      <c r="FT226" s="91"/>
      <c r="FU226" s="91"/>
      <c r="FV226" s="91"/>
      <c r="FW226" s="91"/>
      <c r="FY226" s="88">
        <v>2299</v>
      </c>
      <c r="FZ226" s="88"/>
      <c r="GB226" s="89"/>
      <c r="GC226" s="89"/>
      <c r="GD226" s="89"/>
      <c r="GE226" s="89"/>
      <c r="GK226" s="90"/>
      <c r="GL226" s="90"/>
      <c r="GM226" s="90"/>
      <c r="GN226" s="90"/>
      <c r="GR226" s="91"/>
      <c r="GS226" s="91"/>
      <c r="GU226" s="92"/>
      <c r="GV226" s="92"/>
      <c r="GW226" s="92"/>
      <c r="GX226" s="92"/>
      <c r="GY226" s="92"/>
      <c r="GZ226" s="92"/>
      <c r="HA226" s="92"/>
      <c r="HB226" s="92"/>
      <c r="HD226" s="91"/>
      <c r="HE226" s="91"/>
      <c r="HF226" s="91"/>
      <c r="HG226" s="91"/>
      <c r="HI226" s="88"/>
      <c r="HJ226" s="88"/>
      <c r="HL226" s="89"/>
      <c r="HM226" s="89"/>
      <c r="HN226" s="89"/>
      <c r="HO226" s="89"/>
      <c r="HU226" s="90"/>
      <c r="HV226" s="90"/>
      <c r="HW226" s="90"/>
      <c r="HX226" s="90"/>
      <c r="IB226" s="91"/>
      <c r="IC226" s="91"/>
      <c r="IE226" s="92"/>
      <c r="IF226" s="92"/>
      <c r="IG226" s="92"/>
      <c r="IH226" s="92"/>
      <c r="II226" s="92"/>
      <c r="IJ226" s="92"/>
      <c r="IK226" s="92"/>
      <c r="IL226" s="92"/>
      <c r="IN226" s="91"/>
      <c r="IO226" s="91"/>
      <c r="IP226" s="91"/>
      <c r="IQ226" s="91"/>
    </row>
    <row r="227" spans="1:251" ht="10.15" hidden="1" customHeight="1">
      <c r="A227" s="189">
        <v>40808</v>
      </c>
      <c r="B227" s="189"/>
      <c r="D227" s="190" t="s">
        <v>794</v>
      </c>
      <c r="E227" s="190"/>
      <c r="F227" s="190"/>
      <c r="G227" s="190"/>
      <c r="M227" s="186" t="s">
        <v>795</v>
      </c>
      <c r="N227" s="186"/>
      <c r="O227" s="186"/>
      <c r="P227" s="186"/>
      <c r="T227" s="198">
        <v>0</v>
      </c>
      <c r="U227" s="198"/>
      <c r="W227" s="188">
        <v>0</v>
      </c>
      <c r="X227" s="188"/>
      <c r="Y227" s="188"/>
      <c r="Z227" s="188">
        <v>195.05</v>
      </c>
      <c r="AA227" s="188"/>
      <c r="AB227" s="188"/>
      <c r="AC227" s="188"/>
      <c r="AD227" s="188"/>
      <c r="AF227" s="198">
        <v>-195.05</v>
      </c>
      <c r="AG227" s="198"/>
      <c r="AH227" s="198"/>
      <c r="AI227" s="198"/>
      <c r="AK227" s="189">
        <v>40811</v>
      </c>
      <c r="AL227" s="189"/>
      <c r="AN227" s="190" t="s">
        <v>859</v>
      </c>
      <c r="AO227" s="190"/>
      <c r="AP227" s="190"/>
      <c r="AQ227" s="190"/>
      <c r="AW227" s="186" t="s">
        <v>483</v>
      </c>
      <c r="AX227" s="186"/>
      <c r="AY227" s="186"/>
      <c r="AZ227" s="186"/>
      <c r="BD227" s="198">
        <v>-23227.86</v>
      </c>
      <c r="BE227" s="198"/>
      <c r="BG227" s="188">
        <v>0</v>
      </c>
      <c r="BH227" s="188"/>
      <c r="BI227" s="188"/>
      <c r="BJ227" s="188">
        <v>0</v>
      </c>
      <c r="BK227" s="188"/>
      <c r="BL227" s="188"/>
      <c r="BM227" s="188"/>
      <c r="BN227" s="188"/>
      <c r="BP227" s="198">
        <v>-23227.86</v>
      </c>
      <c r="BQ227" s="198"/>
      <c r="BR227" s="198"/>
      <c r="BS227" s="198"/>
      <c r="BU227" s="191">
        <v>2077</v>
      </c>
      <c r="BV227" s="191"/>
      <c r="BX227" s="192" t="s">
        <v>860</v>
      </c>
      <c r="BY227" s="192"/>
      <c r="BZ227" s="192"/>
      <c r="CA227" s="192"/>
      <c r="CF227" s="193" t="s">
        <v>861</v>
      </c>
      <c r="CG227" s="193"/>
      <c r="CH227" s="193"/>
      <c r="CI227" s="193"/>
      <c r="CJ227" s="193"/>
      <c r="CN227" s="194">
        <v>-174580.56</v>
      </c>
      <c r="CO227" s="194"/>
      <c r="CQ227" s="195">
        <v>7935.48</v>
      </c>
      <c r="CR227" s="195"/>
      <c r="CS227" s="195"/>
      <c r="CT227" s="195">
        <v>0</v>
      </c>
      <c r="CU227" s="195"/>
      <c r="CV227" s="195"/>
      <c r="CW227" s="195"/>
      <c r="CX227" s="195"/>
      <c r="CZ227" s="194">
        <v>-166645.07999999999</v>
      </c>
      <c r="DA227" s="194"/>
      <c r="DB227" s="194"/>
      <c r="DC227" s="194"/>
      <c r="DE227" s="88"/>
      <c r="DF227" s="88"/>
      <c r="DH227" s="89"/>
      <c r="DI227" s="89"/>
      <c r="DJ227" s="89"/>
      <c r="DK227" s="89"/>
      <c r="DQ227" s="90"/>
      <c r="DR227" s="90"/>
      <c r="DS227" s="90"/>
      <c r="DT227" s="90"/>
      <c r="DX227" s="91"/>
      <c r="DY227" s="91"/>
      <c r="EA227" s="92"/>
      <c r="EB227" s="92"/>
      <c r="EC227" s="92"/>
      <c r="ED227" s="92"/>
      <c r="EE227" s="92"/>
      <c r="EF227" s="92"/>
      <c r="EG227" s="92"/>
      <c r="EH227" s="92"/>
      <c r="EJ227" s="91"/>
      <c r="EK227" s="91"/>
      <c r="EL227" s="91"/>
      <c r="EM227" s="91"/>
      <c r="EO227" s="88"/>
      <c r="EP227" s="88"/>
      <c r="ER227" s="89"/>
      <c r="ES227" s="89"/>
      <c r="ET227" s="89"/>
      <c r="EU227" s="89"/>
      <c r="FA227" s="90"/>
      <c r="FB227" s="90"/>
      <c r="FC227" s="90"/>
      <c r="FD227" s="90"/>
      <c r="FH227" s="91"/>
      <c r="FI227" s="91"/>
      <c r="FK227" s="92"/>
      <c r="FL227" s="92"/>
      <c r="FM227" s="92"/>
      <c r="FN227" s="92"/>
      <c r="FO227" s="92"/>
      <c r="FP227" s="92"/>
      <c r="FQ227" s="92"/>
      <c r="FR227" s="92"/>
      <c r="FT227" s="91"/>
      <c r="FU227" s="91"/>
      <c r="FV227" s="91"/>
      <c r="FW227" s="91"/>
      <c r="FY227" s="94">
        <v>2281</v>
      </c>
      <c r="FZ227" s="88"/>
      <c r="GB227" s="89"/>
      <c r="GC227" s="89"/>
      <c r="GD227" s="89"/>
      <c r="GE227" s="89"/>
      <c r="GK227" s="90"/>
      <c r="GL227" s="90"/>
      <c r="GM227" s="90"/>
      <c r="GN227" s="90"/>
      <c r="GR227" s="91"/>
      <c r="GS227" s="91"/>
      <c r="GU227" s="92"/>
      <c r="GV227" s="92"/>
      <c r="GW227" s="92"/>
      <c r="GX227" s="92"/>
      <c r="GY227" s="92"/>
      <c r="GZ227" s="92"/>
      <c r="HA227" s="92"/>
      <c r="HB227" s="92"/>
      <c r="HD227" s="91"/>
      <c r="HE227" s="91"/>
      <c r="HF227" s="91"/>
      <c r="HG227" s="91"/>
      <c r="HI227" s="88"/>
      <c r="HJ227" s="88"/>
      <c r="HL227" s="89"/>
      <c r="HM227" s="89"/>
      <c r="HN227" s="89"/>
      <c r="HO227" s="89"/>
      <c r="HU227" s="90"/>
      <c r="HV227" s="90"/>
      <c r="HW227" s="90"/>
      <c r="HX227" s="90"/>
      <c r="IB227" s="91"/>
      <c r="IC227" s="91"/>
      <c r="IE227" s="92"/>
      <c r="IF227" s="92"/>
      <c r="IG227" s="92"/>
      <c r="IH227" s="92"/>
      <c r="II227" s="92"/>
      <c r="IJ227" s="92"/>
      <c r="IK227" s="92"/>
      <c r="IL227" s="92"/>
      <c r="IN227" s="91"/>
      <c r="IO227" s="91"/>
      <c r="IP227" s="91"/>
      <c r="IQ227" s="91"/>
    </row>
    <row r="228" spans="1:251" ht="10.15" hidden="1" customHeight="1">
      <c r="A228" s="189">
        <v>40810</v>
      </c>
      <c r="B228" s="189"/>
      <c r="D228" s="190" t="s">
        <v>920</v>
      </c>
      <c r="E228" s="190"/>
      <c r="F228" s="190"/>
      <c r="G228" s="190"/>
      <c r="M228" s="186" t="s">
        <v>921</v>
      </c>
      <c r="N228" s="186"/>
      <c r="O228" s="186"/>
      <c r="P228" s="186"/>
      <c r="T228" s="198">
        <v>0</v>
      </c>
      <c r="U228" s="198"/>
      <c r="W228" s="188">
        <v>37042.28</v>
      </c>
      <c r="X228" s="188"/>
      <c r="Y228" s="188"/>
      <c r="Z228" s="188">
        <v>107752.83</v>
      </c>
      <c r="AA228" s="188"/>
      <c r="AB228" s="188"/>
      <c r="AC228" s="188"/>
      <c r="AD228" s="188"/>
      <c r="AF228" s="198">
        <v>-70710.55</v>
      </c>
      <c r="AG228" s="198"/>
      <c r="AH228" s="198"/>
      <c r="AI228" s="198"/>
      <c r="AK228" s="189">
        <v>40812</v>
      </c>
      <c r="AL228" s="189"/>
      <c r="AN228" s="190" t="s">
        <v>800</v>
      </c>
      <c r="AO228" s="190"/>
      <c r="AP228" s="190"/>
      <c r="AQ228" s="190"/>
      <c r="AW228" s="186" t="s">
        <v>801</v>
      </c>
      <c r="AX228" s="186"/>
      <c r="AY228" s="186"/>
      <c r="AZ228" s="186"/>
      <c r="BD228" s="198">
        <v>-32500</v>
      </c>
      <c r="BE228" s="198"/>
      <c r="BG228" s="188">
        <v>0</v>
      </c>
      <c r="BH228" s="188"/>
      <c r="BI228" s="188"/>
      <c r="BJ228" s="188">
        <v>0</v>
      </c>
      <c r="BK228" s="188"/>
      <c r="BL228" s="188"/>
      <c r="BM228" s="188"/>
      <c r="BN228" s="188"/>
      <c r="BP228" s="198">
        <v>-32500</v>
      </c>
      <c r="BQ228" s="198"/>
      <c r="BR228" s="198"/>
      <c r="BS228" s="198"/>
      <c r="BU228" s="189">
        <v>2078</v>
      </c>
      <c r="BV228" s="189"/>
      <c r="BX228" s="190" t="s">
        <v>862</v>
      </c>
      <c r="BY228" s="190"/>
      <c r="BZ228" s="190"/>
      <c r="CA228" s="190"/>
      <c r="CG228" s="186" t="s">
        <v>863</v>
      </c>
      <c r="CH228" s="186"/>
      <c r="CI228" s="186"/>
      <c r="CJ228" s="186"/>
      <c r="CN228" s="198">
        <v>-174580.56</v>
      </c>
      <c r="CO228" s="198"/>
      <c r="CQ228" s="188">
        <v>7935.48</v>
      </c>
      <c r="CR228" s="188"/>
      <c r="CS228" s="188"/>
      <c r="CT228" s="188">
        <v>0</v>
      </c>
      <c r="CU228" s="188"/>
      <c r="CV228" s="188"/>
      <c r="CW228" s="188"/>
      <c r="CX228" s="188"/>
      <c r="CZ228" s="198">
        <v>-166645.07999999999</v>
      </c>
      <c r="DA228" s="198"/>
      <c r="DB228" s="198"/>
      <c r="DC228" s="198"/>
      <c r="DE228" s="88"/>
      <c r="DF228" s="88"/>
      <c r="DH228" s="89"/>
      <c r="DI228" s="89"/>
      <c r="DJ228" s="89"/>
      <c r="DK228" s="89"/>
      <c r="DQ228" s="90"/>
      <c r="DR228" s="90"/>
      <c r="DS228" s="90"/>
      <c r="DT228" s="90"/>
      <c r="DX228" s="91"/>
      <c r="DY228" s="91"/>
      <c r="EA228" s="92"/>
      <c r="EB228" s="92"/>
      <c r="EC228" s="92"/>
      <c r="ED228" s="92"/>
      <c r="EE228" s="92"/>
      <c r="EF228" s="92"/>
      <c r="EG228" s="92"/>
      <c r="EH228" s="92"/>
      <c r="EJ228" s="91"/>
      <c r="EK228" s="91"/>
      <c r="EL228" s="91"/>
      <c r="EM228" s="91"/>
      <c r="EO228" s="88"/>
      <c r="EP228" s="88"/>
      <c r="ER228" s="89"/>
      <c r="ES228" s="89"/>
      <c r="ET228" s="89"/>
      <c r="EU228" s="89"/>
      <c r="FA228" s="90"/>
      <c r="FB228" s="90"/>
      <c r="FC228" s="90"/>
      <c r="FD228" s="90"/>
      <c r="FH228" s="91"/>
      <c r="FI228" s="91"/>
      <c r="FK228" s="92"/>
      <c r="FL228" s="92"/>
      <c r="FM228" s="92"/>
      <c r="FN228" s="92"/>
      <c r="FO228" s="92"/>
      <c r="FP228" s="92"/>
      <c r="FQ228" s="92"/>
      <c r="FR228" s="92"/>
      <c r="FT228" s="91"/>
      <c r="FU228" s="91"/>
      <c r="FV228" s="91"/>
      <c r="FW228" s="91"/>
      <c r="FY228" s="88">
        <v>2150</v>
      </c>
      <c r="FZ228" s="88"/>
      <c r="GB228" s="89"/>
      <c r="GC228" s="89"/>
      <c r="GD228" s="89"/>
      <c r="GE228" s="89"/>
      <c r="GK228" s="90"/>
      <c r="GL228" s="90"/>
      <c r="GM228" s="90"/>
      <c r="GN228" s="90"/>
      <c r="GR228" s="91"/>
      <c r="GS228" s="91"/>
      <c r="GU228" s="92"/>
      <c r="GV228" s="92"/>
      <c r="GW228" s="92"/>
      <c r="GX228" s="92"/>
      <c r="GY228" s="92"/>
      <c r="GZ228" s="92"/>
      <c r="HA228" s="92"/>
      <c r="HB228" s="92"/>
      <c r="HD228" s="91"/>
      <c r="HE228" s="91"/>
      <c r="HF228" s="91"/>
      <c r="HG228" s="91"/>
      <c r="HI228" s="88"/>
      <c r="HJ228" s="88"/>
      <c r="HL228" s="89"/>
      <c r="HM228" s="89"/>
      <c r="HN228" s="89"/>
      <c r="HO228" s="89"/>
      <c r="HU228" s="90"/>
      <c r="HV228" s="90"/>
      <c r="HW228" s="90"/>
      <c r="HX228" s="90"/>
      <c r="IB228" s="91"/>
      <c r="IC228" s="91"/>
      <c r="IE228" s="92"/>
      <c r="IF228" s="92"/>
      <c r="IG228" s="92"/>
      <c r="IH228" s="92"/>
      <c r="II228" s="92"/>
      <c r="IJ228" s="92"/>
      <c r="IK228" s="92"/>
      <c r="IL228" s="92"/>
      <c r="IN228" s="91"/>
      <c r="IO228" s="91"/>
      <c r="IP228" s="91"/>
      <c r="IQ228" s="91"/>
    </row>
    <row r="229" spans="1:251" ht="10.15" hidden="1" customHeight="1">
      <c r="A229" s="189">
        <v>40811</v>
      </c>
      <c r="B229" s="189"/>
      <c r="D229" s="190" t="s">
        <v>859</v>
      </c>
      <c r="E229" s="190"/>
      <c r="F229" s="190"/>
      <c r="G229" s="190"/>
      <c r="M229" s="186" t="s">
        <v>483</v>
      </c>
      <c r="N229" s="186"/>
      <c r="O229" s="186"/>
      <c r="P229" s="186"/>
      <c r="T229" s="198">
        <v>0</v>
      </c>
      <c r="U229" s="198"/>
      <c r="W229" s="188">
        <v>11613.93</v>
      </c>
      <c r="X229" s="188"/>
      <c r="Y229" s="188"/>
      <c r="Z229" s="188">
        <v>34841.79</v>
      </c>
      <c r="AA229" s="188"/>
      <c r="AB229" s="188"/>
      <c r="AC229" s="188"/>
      <c r="AD229" s="188"/>
      <c r="AF229" s="198">
        <v>-23227.86</v>
      </c>
      <c r="AG229" s="198"/>
      <c r="AH229" s="198"/>
      <c r="AI229" s="198"/>
      <c r="AK229" s="189">
        <v>40813</v>
      </c>
      <c r="AL229" s="189"/>
      <c r="AN229" s="190" t="s">
        <v>804</v>
      </c>
      <c r="AO229" s="190"/>
      <c r="AP229" s="190"/>
      <c r="AQ229" s="190"/>
      <c r="AW229" s="186" t="s">
        <v>805</v>
      </c>
      <c r="AX229" s="186"/>
      <c r="AY229" s="186"/>
      <c r="AZ229" s="186"/>
      <c r="BD229" s="198">
        <v>-116000</v>
      </c>
      <c r="BE229" s="198"/>
      <c r="BG229" s="188">
        <v>0</v>
      </c>
      <c r="BH229" s="188"/>
      <c r="BI229" s="188"/>
      <c r="BJ229" s="188">
        <v>0</v>
      </c>
      <c r="BK229" s="188"/>
      <c r="BL229" s="188"/>
      <c r="BM229" s="188"/>
      <c r="BN229" s="188"/>
      <c r="BP229" s="198">
        <v>-116000</v>
      </c>
      <c r="BQ229" s="198"/>
      <c r="BR229" s="198"/>
      <c r="BS229" s="198"/>
      <c r="BU229" s="191">
        <v>2085</v>
      </c>
      <c r="BV229" s="191"/>
      <c r="BX229" s="192" t="s">
        <v>864</v>
      </c>
      <c r="BY229" s="192"/>
      <c r="BZ229" s="192"/>
      <c r="CA229" s="192"/>
      <c r="CF229" s="193" t="s">
        <v>865</v>
      </c>
      <c r="CG229" s="193"/>
      <c r="CH229" s="193"/>
      <c r="CI229" s="193"/>
      <c r="CJ229" s="193"/>
      <c r="CN229" s="194">
        <v>-9594540.8399999999</v>
      </c>
      <c r="CO229" s="194"/>
      <c r="CQ229" s="195">
        <v>0</v>
      </c>
      <c r="CR229" s="195"/>
      <c r="CS229" s="195"/>
      <c r="CT229" s="195">
        <v>826269.53</v>
      </c>
      <c r="CU229" s="195"/>
      <c r="CV229" s="195"/>
      <c r="CW229" s="195"/>
      <c r="CX229" s="195"/>
      <c r="CZ229" s="194">
        <v>-10420810.369999999</v>
      </c>
      <c r="DA229" s="194"/>
      <c r="DB229" s="194"/>
      <c r="DC229" s="194"/>
      <c r="DE229" s="88"/>
      <c r="DF229" s="88"/>
      <c r="DH229" s="89"/>
      <c r="DI229" s="89"/>
      <c r="DJ229" s="89"/>
      <c r="DK229" s="89"/>
      <c r="DQ229" s="90"/>
      <c r="DR229" s="90"/>
      <c r="DS229" s="90"/>
      <c r="DT229" s="90"/>
      <c r="DX229" s="91"/>
      <c r="DY229" s="91"/>
      <c r="EA229" s="92"/>
      <c r="EB229" s="92"/>
      <c r="EC229" s="92"/>
      <c r="ED229" s="92"/>
      <c r="EE229" s="92"/>
      <c r="EF229" s="92"/>
      <c r="EG229" s="92"/>
      <c r="EH229" s="92"/>
      <c r="EJ229" s="91"/>
      <c r="EK229" s="91"/>
      <c r="EL229" s="91"/>
      <c r="EM229" s="91"/>
      <c r="EO229" s="88"/>
      <c r="EP229" s="88"/>
      <c r="ER229" s="89"/>
      <c r="ES229" s="89"/>
      <c r="ET229" s="89"/>
      <c r="EU229" s="89"/>
      <c r="FA229" s="90"/>
      <c r="FB229" s="90"/>
      <c r="FC229" s="90"/>
      <c r="FD229" s="90"/>
      <c r="FH229" s="91"/>
      <c r="FI229" s="91"/>
      <c r="FK229" s="92"/>
      <c r="FL229" s="92"/>
      <c r="FM229" s="92"/>
      <c r="FN229" s="92"/>
      <c r="FO229" s="92"/>
      <c r="FP229" s="92"/>
      <c r="FQ229" s="92"/>
      <c r="FR229" s="92"/>
      <c r="FT229" s="91"/>
      <c r="FU229" s="91"/>
      <c r="FV229" s="91"/>
      <c r="FW229" s="91"/>
      <c r="FY229" s="94">
        <v>3001</v>
      </c>
      <c r="FZ229" s="88"/>
      <c r="GB229" s="89"/>
      <c r="GC229" s="89"/>
      <c r="GD229" s="89"/>
      <c r="GE229" s="89"/>
      <c r="GK229" s="90"/>
      <c r="GL229" s="90"/>
      <c r="GM229" s="90"/>
      <c r="GN229" s="90"/>
      <c r="GR229" s="91"/>
      <c r="GS229" s="91"/>
      <c r="GU229" s="92"/>
      <c r="GV229" s="92"/>
      <c r="GW229" s="92"/>
      <c r="GX229" s="92"/>
      <c r="GY229" s="92"/>
      <c r="GZ229" s="92"/>
      <c r="HA229" s="92"/>
      <c r="HB229" s="92"/>
      <c r="HD229" s="91"/>
      <c r="HE229" s="91"/>
      <c r="HF229" s="91"/>
      <c r="HG229" s="91"/>
      <c r="HI229" s="88"/>
      <c r="HJ229" s="88"/>
      <c r="HL229" s="89"/>
      <c r="HM229" s="89"/>
      <c r="HN229" s="89"/>
      <c r="HO229" s="89"/>
      <c r="HU229" s="90"/>
      <c r="HV229" s="90"/>
      <c r="HW229" s="90"/>
      <c r="HX229" s="90"/>
      <c r="IB229" s="91"/>
      <c r="IC229" s="91"/>
      <c r="IE229" s="92"/>
      <c r="IF229" s="92"/>
      <c r="IG229" s="92"/>
      <c r="IH229" s="92"/>
      <c r="II229" s="92"/>
      <c r="IJ229" s="92"/>
      <c r="IK229" s="92"/>
      <c r="IL229" s="92"/>
      <c r="IN229" s="91"/>
      <c r="IO229" s="91"/>
      <c r="IP229" s="91"/>
      <c r="IQ229" s="91"/>
    </row>
    <row r="230" spans="1:251" ht="10.15" hidden="1" customHeight="1">
      <c r="A230" s="189">
        <v>40812</v>
      </c>
      <c r="B230" s="189"/>
      <c r="D230" s="190" t="s">
        <v>800</v>
      </c>
      <c r="E230" s="190"/>
      <c r="F230" s="190"/>
      <c r="G230" s="190"/>
      <c r="M230" s="186" t="s">
        <v>801</v>
      </c>
      <c r="N230" s="186"/>
      <c r="O230" s="186"/>
      <c r="P230" s="186"/>
      <c r="T230" s="198">
        <v>0</v>
      </c>
      <c r="U230" s="198"/>
      <c r="W230" s="188">
        <v>0</v>
      </c>
      <c r="X230" s="188"/>
      <c r="Y230" s="188"/>
      <c r="Z230" s="188">
        <v>32500</v>
      </c>
      <c r="AA230" s="188"/>
      <c r="AB230" s="188"/>
      <c r="AC230" s="188"/>
      <c r="AD230" s="188"/>
      <c r="AF230" s="198">
        <v>-32500</v>
      </c>
      <c r="AG230" s="198"/>
      <c r="AH230" s="198"/>
      <c r="AI230" s="198"/>
      <c r="AK230" s="191">
        <v>2049</v>
      </c>
      <c r="AL230" s="191"/>
      <c r="AN230" s="192" t="s">
        <v>806</v>
      </c>
      <c r="AO230" s="192"/>
      <c r="AP230" s="192"/>
      <c r="AQ230" s="192"/>
      <c r="AV230" s="193" t="s">
        <v>807</v>
      </c>
      <c r="AW230" s="193"/>
      <c r="AX230" s="193"/>
      <c r="AY230" s="193"/>
      <c r="AZ230" s="193"/>
      <c r="BD230" s="194">
        <v>-2836896.42</v>
      </c>
      <c r="BE230" s="194"/>
      <c r="BG230" s="195">
        <v>2213906.42</v>
      </c>
      <c r="BH230" s="195"/>
      <c r="BI230" s="195"/>
      <c r="BJ230" s="195">
        <v>4516606.78</v>
      </c>
      <c r="BK230" s="195"/>
      <c r="BL230" s="195"/>
      <c r="BM230" s="195"/>
      <c r="BN230" s="195"/>
      <c r="BP230" s="194">
        <v>-5139596.78</v>
      </c>
      <c r="BQ230" s="194"/>
      <c r="BR230" s="194"/>
      <c r="BS230" s="194"/>
      <c r="BU230" s="189">
        <v>2086</v>
      </c>
      <c r="BV230" s="189"/>
      <c r="BX230" s="190" t="s">
        <v>868</v>
      </c>
      <c r="BY230" s="190"/>
      <c r="BZ230" s="190"/>
      <c r="CA230" s="190"/>
      <c r="CG230" s="186" t="s">
        <v>869</v>
      </c>
      <c r="CH230" s="186"/>
      <c r="CI230" s="186"/>
      <c r="CJ230" s="186"/>
      <c r="CN230" s="198">
        <v>-342705.52</v>
      </c>
      <c r="CO230" s="198"/>
      <c r="CQ230" s="188">
        <v>0</v>
      </c>
      <c r="CR230" s="188"/>
      <c r="CS230" s="188"/>
      <c r="CT230" s="188">
        <v>44817.1</v>
      </c>
      <c r="CU230" s="188"/>
      <c r="CV230" s="188"/>
      <c r="CW230" s="188"/>
      <c r="CX230" s="188"/>
      <c r="CZ230" s="198">
        <v>-387522.62</v>
      </c>
      <c r="DA230" s="198"/>
      <c r="DB230" s="198"/>
      <c r="DC230" s="198"/>
      <c r="DE230" s="88"/>
      <c r="DF230" s="88"/>
      <c r="DH230" s="89"/>
      <c r="DI230" s="89"/>
      <c r="DJ230" s="89"/>
      <c r="DK230" s="89"/>
      <c r="DQ230" s="90"/>
      <c r="DR230" s="90"/>
      <c r="DS230" s="90"/>
      <c r="DT230" s="90"/>
      <c r="DX230" s="91"/>
      <c r="DY230" s="91"/>
      <c r="EA230" s="92"/>
      <c r="EB230" s="92"/>
      <c r="EC230" s="92"/>
      <c r="ED230" s="92"/>
      <c r="EE230" s="92"/>
      <c r="EF230" s="92"/>
      <c r="EG230" s="92"/>
      <c r="EH230" s="92"/>
      <c r="EJ230" s="91"/>
      <c r="EK230" s="91"/>
      <c r="EL230" s="91"/>
      <c r="EM230" s="91"/>
      <c r="EO230" s="88"/>
      <c r="EP230" s="88"/>
      <c r="ER230" s="89"/>
      <c r="ES230" s="89"/>
      <c r="ET230" s="89"/>
      <c r="EU230" s="89"/>
      <c r="FA230" s="90"/>
      <c r="FB230" s="90"/>
      <c r="FC230" s="90"/>
      <c r="FD230" s="90"/>
      <c r="FH230" s="91"/>
      <c r="FI230" s="91"/>
      <c r="FK230" s="92"/>
      <c r="FL230" s="92"/>
      <c r="FM230" s="92"/>
      <c r="FN230" s="92"/>
      <c r="FO230" s="92"/>
      <c r="FP230" s="92"/>
      <c r="FQ230" s="92"/>
      <c r="FR230" s="92"/>
      <c r="FT230" s="91"/>
      <c r="FU230" s="91"/>
      <c r="FV230" s="91"/>
      <c r="FW230" s="91"/>
      <c r="FY230" s="94">
        <v>3002</v>
      </c>
      <c r="FZ230" s="88"/>
      <c r="GB230" s="89"/>
      <c r="GC230" s="89"/>
      <c r="GD230" s="89"/>
      <c r="GE230" s="89"/>
      <c r="GK230" s="90"/>
      <c r="GL230" s="90"/>
      <c r="GM230" s="90"/>
      <c r="GN230" s="90"/>
      <c r="GR230" s="91"/>
      <c r="GS230" s="91"/>
      <c r="GU230" s="92"/>
      <c r="GV230" s="92"/>
      <c r="GW230" s="92"/>
      <c r="GX230" s="92"/>
      <c r="GY230" s="92"/>
      <c r="GZ230" s="92"/>
      <c r="HA230" s="92"/>
      <c r="HB230" s="92"/>
      <c r="HD230" s="91"/>
      <c r="HE230" s="91"/>
      <c r="HF230" s="91"/>
      <c r="HG230" s="91"/>
      <c r="HI230" s="88"/>
      <c r="HJ230" s="88"/>
      <c r="HL230" s="89"/>
      <c r="HM230" s="89"/>
      <c r="HN230" s="89"/>
      <c r="HO230" s="89"/>
      <c r="HU230" s="90"/>
      <c r="HV230" s="90"/>
      <c r="HW230" s="90"/>
      <c r="HX230" s="90"/>
      <c r="IB230" s="91"/>
      <c r="IC230" s="91"/>
      <c r="IE230" s="92"/>
      <c r="IF230" s="92"/>
      <c r="IG230" s="92"/>
      <c r="IH230" s="92"/>
      <c r="II230" s="92"/>
      <c r="IJ230" s="92"/>
      <c r="IK230" s="92"/>
      <c r="IL230" s="92"/>
      <c r="IN230" s="91"/>
      <c r="IO230" s="91"/>
      <c r="IP230" s="91"/>
      <c r="IQ230" s="91"/>
    </row>
    <row r="231" spans="1:251" ht="10.15" hidden="1" customHeight="1">
      <c r="A231" s="189">
        <v>40813</v>
      </c>
      <c r="B231" s="189"/>
      <c r="D231" s="190" t="s">
        <v>804</v>
      </c>
      <c r="E231" s="190"/>
      <c r="F231" s="190"/>
      <c r="G231" s="190"/>
      <c r="M231" s="186" t="s">
        <v>805</v>
      </c>
      <c r="N231" s="186"/>
      <c r="O231" s="186"/>
      <c r="P231" s="186"/>
      <c r="T231" s="198">
        <v>0</v>
      </c>
      <c r="U231" s="198"/>
      <c r="W231" s="188">
        <v>58000</v>
      </c>
      <c r="X231" s="188"/>
      <c r="Y231" s="188"/>
      <c r="Z231" s="188">
        <v>174000</v>
      </c>
      <c r="AA231" s="188"/>
      <c r="AB231" s="188"/>
      <c r="AC231" s="188"/>
      <c r="AD231" s="188"/>
      <c r="AF231" s="198">
        <v>-116000</v>
      </c>
      <c r="AG231" s="198"/>
      <c r="AH231" s="198"/>
      <c r="AI231" s="198"/>
      <c r="AK231" s="189">
        <v>2050</v>
      </c>
      <c r="AL231" s="189"/>
      <c r="AN231" s="190" t="s">
        <v>810</v>
      </c>
      <c r="AO231" s="190"/>
      <c r="AP231" s="190"/>
      <c r="AQ231" s="190"/>
      <c r="AW231" s="186" t="s">
        <v>811</v>
      </c>
      <c r="AX231" s="186"/>
      <c r="AY231" s="186"/>
      <c r="AZ231" s="186"/>
      <c r="BD231" s="198">
        <v>-2836896.42</v>
      </c>
      <c r="BE231" s="198"/>
      <c r="BG231" s="188">
        <v>2213906.42</v>
      </c>
      <c r="BH231" s="188"/>
      <c r="BI231" s="188"/>
      <c r="BJ231" s="188">
        <v>4516606.78</v>
      </c>
      <c r="BK231" s="188"/>
      <c r="BL231" s="188"/>
      <c r="BM231" s="188"/>
      <c r="BN231" s="188"/>
      <c r="BP231" s="198">
        <v>-5139596.78</v>
      </c>
      <c r="BQ231" s="198"/>
      <c r="BR231" s="198"/>
      <c r="BS231" s="198"/>
      <c r="BU231" s="189">
        <v>2087</v>
      </c>
      <c r="BV231" s="189"/>
      <c r="BX231" s="190" t="s">
        <v>870</v>
      </c>
      <c r="BY231" s="190"/>
      <c r="BZ231" s="190"/>
      <c r="CA231" s="190"/>
      <c r="CG231" s="186" t="s">
        <v>871</v>
      </c>
      <c r="CH231" s="186"/>
      <c r="CI231" s="186"/>
      <c r="CJ231" s="186"/>
      <c r="CN231" s="198">
        <v>-139456.85</v>
      </c>
      <c r="CO231" s="198"/>
      <c r="CQ231" s="188">
        <v>0</v>
      </c>
      <c r="CR231" s="188"/>
      <c r="CS231" s="188"/>
      <c r="CT231" s="188">
        <v>6483.61</v>
      </c>
      <c r="CU231" s="188"/>
      <c r="CV231" s="188"/>
      <c r="CW231" s="188"/>
      <c r="CX231" s="188"/>
      <c r="CZ231" s="198">
        <v>-145940.46</v>
      </c>
      <c r="DA231" s="198"/>
      <c r="DB231" s="198"/>
      <c r="DC231" s="198"/>
      <c r="DE231" s="88"/>
      <c r="DF231" s="88"/>
      <c r="DH231" s="89"/>
      <c r="DI231" s="89"/>
      <c r="DJ231" s="89"/>
      <c r="DK231" s="89"/>
      <c r="DQ231" s="90"/>
      <c r="DR231" s="90"/>
      <c r="DS231" s="90"/>
      <c r="DT231" s="90"/>
      <c r="DX231" s="91"/>
      <c r="DY231" s="91"/>
      <c r="EA231" s="92"/>
      <c r="EB231" s="92"/>
      <c r="EC231" s="92"/>
      <c r="ED231" s="92"/>
      <c r="EE231" s="92"/>
      <c r="EF231" s="92"/>
      <c r="EG231" s="92"/>
      <c r="EH231" s="92"/>
      <c r="EJ231" s="91"/>
      <c r="EK231" s="91"/>
      <c r="EL231" s="91"/>
      <c r="EM231" s="91"/>
      <c r="EO231" s="88"/>
      <c r="EP231" s="88"/>
      <c r="ER231" s="89"/>
      <c r="ES231" s="89"/>
      <c r="ET231" s="89"/>
      <c r="EU231" s="89"/>
      <c r="FA231" s="90"/>
      <c r="FB231" s="90"/>
      <c r="FC231" s="90"/>
      <c r="FD231" s="90"/>
      <c r="FH231" s="91"/>
      <c r="FI231" s="91"/>
      <c r="FK231" s="92"/>
      <c r="FL231" s="92"/>
      <c r="FM231" s="92"/>
      <c r="FN231" s="92"/>
      <c r="FO231" s="92"/>
      <c r="FP231" s="92"/>
      <c r="FQ231" s="92"/>
      <c r="FR231" s="92"/>
      <c r="FT231" s="91"/>
      <c r="FU231" s="91"/>
      <c r="FV231" s="91"/>
      <c r="FW231" s="91"/>
      <c r="FY231" s="94">
        <v>3003</v>
      </c>
      <c r="FZ231" s="88"/>
      <c r="GB231" s="89"/>
      <c r="GC231" s="89"/>
      <c r="GD231" s="89"/>
      <c r="GE231" s="89"/>
      <c r="GK231" s="90"/>
      <c r="GL231" s="90"/>
      <c r="GM231" s="90"/>
      <c r="GN231" s="90"/>
      <c r="GR231" s="91"/>
      <c r="GS231" s="91"/>
      <c r="GU231" s="92"/>
      <c r="GV231" s="92"/>
      <c r="GW231" s="92"/>
      <c r="GX231" s="92"/>
      <c r="GY231" s="92"/>
      <c r="GZ231" s="92"/>
      <c r="HA231" s="92"/>
      <c r="HB231" s="92"/>
      <c r="HD231" s="91"/>
      <c r="HE231" s="91"/>
      <c r="HF231" s="91"/>
      <c r="HG231" s="91"/>
      <c r="HI231" s="88"/>
      <c r="HJ231" s="88"/>
      <c r="HL231" s="89"/>
      <c r="HM231" s="89"/>
      <c r="HN231" s="89"/>
      <c r="HO231" s="89"/>
      <c r="HU231" s="90"/>
      <c r="HV231" s="90"/>
      <c r="HW231" s="90"/>
      <c r="HX231" s="90"/>
      <c r="IB231" s="91"/>
      <c r="IC231" s="91"/>
      <c r="IE231" s="92"/>
      <c r="IF231" s="92"/>
      <c r="IG231" s="92"/>
      <c r="IH231" s="92"/>
      <c r="II231" s="92"/>
      <c r="IJ231" s="92"/>
      <c r="IK231" s="92"/>
      <c r="IL231" s="92"/>
      <c r="IN231" s="91"/>
      <c r="IO231" s="91"/>
      <c r="IP231" s="91"/>
      <c r="IQ231" s="91"/>
    </row>
    <row r="232" spans="1:251" ht="10.15" hidden="1" customHeight="1">
      <c r="A232" s="191">
        <v>2049</v>
      </c>
      <c r="B232" s="191"/>
      <c r="D232" s="192" t="s">
        <v>806</v>
      </c>
      <c r="E232" s="192"/>
      <c r="F232" s="192"/>
      <c r="G232" s="192"/>
      <c r="L232" s="193" t="s">
        <v>807</v>
      </c>
      <c r="M232" s="193"/>
      <c r="N232" s="193"/>
      <c r="O232" s="193"/>
      <c r="P232" s="193"/>
      <c r="T232" s="194">
        <v>-3651075.76</v>
      </c>
      <c r="U232" s="194"/>
      <c r="W232" s="195">
        <v>3651075.76</v>
      </c>
      <c r="X232" s="195"/>
      <c r="Y232" s="195"/>
      <c r="Z232" s="195">
        <v>2836896.42</v>
      </c>
      <c r="AA232" s="195"/>
      <c r="AB232" s="195"/>
      <c r="AC232" s="195"/>
      <c r="AD232" s="195"/>
      <c r="AF232" s="194">
        <v>-2836896.42</v>
      </c>
      <c r="AG232" s="194"/>
      <c r="AH232" s="194"/>
      <c r="AI232" s="194"/>
      <c r="AK232" s="191">
        <v>2055</v>
      </c>
      <c r="AL232" s="191"/>
      <c r="AN232" s="192" t="s">
        <v>812</v>
      </c>
      <c r="AO232" s="192"/>
      <c r="AP232" s="192"/>
      <c r="AQ232" s="192"/>
      <c r="AV232" s="193" t="s">
        <v>813</v>
      </c>
      <c r="AW232" s="193"/>
      <c r="AX232" s="193"/>
      <c r="AY232" s="193"/>
      <c r="AZ232" s="193"/>
      <c r="BD232" s="194">
        <v>-265385.12</v>
      </c>
      <c r="BE232" s="194"/>
      <c r="BG232" s="195">
        <v>0</v>
      </c>
      <c r="BH232" s="195"/>
      <c r="BI232" s="195"/>
      <c r="BJ232" s="195">
        <v>294066.75</v>
      </c>
      <c r="BK232" s="195"/>
      <c r="BL232" s="195"/>
      <c r="BM232" s="195"/>
      <c r="BN232" s="195"/>
      <c r="BP232" s="194">
        <v>-559451.87</v>
      </c>
      <c r="BQ232" s="194"/>
      <c r="BR232" s="194"/>
      <c r="BS232" s="194"/>
      <c r="BU232" s="189">
        <v>2088</v>
      </c>
      <c r="BV232" s="189"/>
      <c r="BX232" s="190" t="s">
        <v>874</v>
      </c>
      <c r="BY232" s="190"/>
      <c r="BZ232" s="190"/>
      <c r="CA232" s="190"/>
      <c r="CG232" s="186" t="s">
        <v>875</v>
      </c>
      <c r="CH232" s="186"/>
      <c r="CI232" s="186"/>
      <c r="CJ232" s="186"/>
      <c r="CN232" s="198">
        <v>-1171131.72</v>
      </c>
      <c r="CO232" s="198"/>
      <c r="CQ232" s="188">
        <v>0</v>
      </c>
      <c r="CR232" s="188"/>
      <c r="CS232" s="188"/>
      <c r="CT232" s="188">
        <v>120039.97</v>
      </c>
      <c r="CU232" s="188"/>
      <c r="CV232" s="188"/>
      <c r="CW232" s="188"/>
      <c r="CX232" s="188"/>
      <c r="CZ232" s="198">
        <v>-1291171.69</v>
      </c>
      <c r="DA232" s="198"/>
      <c r="DB232" s="198"/>
      <c r="DC232" s="198"/>
      <c r="DE232" s="88"/>
      <c r="DF232" s="88"/>
      <c r="DH232" s="89"/>
      <c r="DI232" s="89"/>
      <c r="DJ232" s="89"/>
      <c r="DK232" s="89"/>
      <c r="DQ232" s="90"/>
      <c r="DR232" s="90"/>
      <c r="DS232" s="90"/>
      <c r="DT232" s="90"/>
      <c r="DX232" s="91"/>
      <c r="DY232" s="91"/>
      <c r="EA232" s="92"/>
      <c r="EB232" s="92"/>
      <c r="EC232" s="92"/>
      <c r="ED232" s="92"/>
      <c r="EE232" s="92"/>
      <c r="EF232" s="92"/>
      <c r="EG232" s="92"/>
      <c r="EH232" s="92"/>
      <c r="EJ232" s="91"/>
      <c r="EK232" s="91"/>
      <c r="EL232" s="91"/>
      <c r="EM232" s="91"/>
      <c r="EO232" s="88"/>
      <c r="EP232" s="88"/>
      <c r="ER232" s="89"/>
      <c r="ES232" s="89"/>
      <c r="ET232" s="89"/>
      <c r="EU232" s="89"/>
      <c r="FA232" s="90"/>
      <c r="FB232" s="90"/>
      <c r="FC232" s="90"/>
      <c r="FD232" s="90"/>
      <c r="FH232" s="91"/>
      <c r="FI232" s="91"/>
      <c r="FK232" s="92"/>
      <c r="FL232" s="92"/>
      <c r="FM232" s="92"/>
      <c r="FN232" s="92"/>
      <c r="FO232" s="92"/>
      <c r="FP232" s="92"/>
      <c r="FQ232" s="92"/>
      <c r="FR232" s="92"/>
      <c r="FT232" s="91"/>
      <c r="FU232" s="91"/>
      <c r="FV232" s="91"/>
      <c r="FW232" s="91"/>
      <c r="FY232" s="94">
        <v>3004</v>
      </c>
      <c r="FZ232" s="88"/>
      <c r="GB232" s="89"/>
      <c r="GC232" s="89"/>
      <c r="GD232" s="89"/>
      <c r="GE232" s="89"/>
      <c r="GK232" s="90"/>
      <c r="GL232" s="90"/>
      <c r="GM232" s="90"/>
      <c r="GN232" s="90"/>
      <c r="GR232" s="91"/>
      <c r="GS232" s="91"/>
      <c r="GU232" s="92"/>
      <c r="GV232" s="92"/>
      <c r="GW232" s="92"/>
      <c r="GX232" s="92"/>
      <c r="GY232" s="92"/>
      <c r="GZ232" s="92"/>
      <c r="HA232" s="92"/>
      <c r="HB232" s="92"/>
      <c r="HD232" s="91"/>
      <c r="HE232" s="91"/>
      <c r="HF232" s="91"/>
      <c r="HG232" s="91"/>
      <c r="HI232" s="88"/>
      <c r="HJ232" s="88"/>
      <c r="HL232" s="89"/>
      <c r="HM232" s="89"/>
      <c r="HN232" s="89"/>
      <c r="HO232" s="89"/>
      <c r="HU232" s="90"/>
      <c r="HV232" s="90"/>
      <c r="HW232" s="90"/>
      <c r="HX232" s="90"/>
      <c r="IB232" s="91"/>
      <c r="IC232" s="91"/>
      <c r="IE232" s="92"/>
      <c r="IF232" s="92"/>
      <c r="IG232" s="92"/>
      <c r="IH232" s="92"/>
      <c r="II232" s="92"/>
      <c r="IJ232" s="92"/>
      <c r="IK232" s="92"/>
      <c r="IL232" s="92"/>
      <c r="IN232" s="91"/>
      <c r="IO232" s="91"/>
      <c r="IP232" s="91"/>
      <c r="IQ232" s="91"/>
    </row>
    <row r="233" spans="1:251" ht="10.15" hidden="1" customHeight="1">
      <c r="A233" s="189">
        <v>2050</v>
      </c>
      <c r="B233" s="189"/>
      <c r="D233" s="190" t="s">
        <v>810</v>
      </c>
      <c r="E233" s="190"/>
      <c r="F233" s="190"/>
      <c r="G233" s="190"/>
      <c r="M233" s="186" t="s">
        <v>811</v>
      </c>
      <c r="N233" s="186"/>
      <c r="O233" s="186"/>
      <c r="P233" s="186"/>
      <c r="T233" s="198">
        <v>-609234.28</v>
      </c>
      <c r="U233" s="198"/>
      <c r="W233" s="188">
        <v>609234.28</v>
      </c>
      <c r="X233" s="188"/>
      <c r="Y233" s="188"/>
      <c r="Z233" s="188">
        <v>2836896.42</v>
      </c>
      <c r="AA233" s="188"/>
      <c r="AB233" s="188"/>
      <c r="AC233" s="188"/>
      <c r="AD233" s="188"/>
      <c r="AF233" s="198">
        <v>-2836896.42</v>
      </c>
      <c r="AG233" s="198"/>
      <c r="AH233" s="198"/>
      <c r="AI233" s="198"/>
      <c r="AK233" s="189">
        <v>2056</v>
      </c>
      <c r="AL233" s="189"/>
      <c r="AN233" s="190" t="s">
        <v>816</v>
      </c>
      <c r="AO233" s="190"/>
      <c r="AP233" s="190"/>
      <c r="AQ233" s="190"/>
      <c r="AW233" s="186" t="s">
        <v>817</v>
      </c>
      <c r="AX233" s="186"/>
      <c r="AY233" s="186"/>
      <c r="AZ233" s="186"/>
      <c r="BD233" s="198">
        <v>-173593.05</v>
      </c>
      <c r="BE233" s="198"/>
      <c r="BG233" s="188">
        <v>0</v>
      </c>
      <c r="BH233" s="188"/>
      <c r="BI233" s="188"/>
      <c r="BJ233" s="188">
        <v>229459.82</v>
      </c>
      <c r="BK233" s="188"/>
      <c r="BL233" s="188"/>
      <c r="BM233" s="188"/>
      <c r="BN233" s="188"/>
      <c r="BP233" s="198">
        <v>-403052.87</v>
      </c>
      <c r="BQ233" s="198"/>
      <c r="BR233" s="198"/>
      <c r="BS233" s="198"/>
      <c r="BU233" s="189">
        <v>2090</v>
      </c>
      <c r="BV233" s="189"/>
      <c r="BX233" s="190" t="s">
        <v>876</v>
      </c>
      <c r="BY233" s="190"/>
      <c r="BZ233" s="190"/>
      <c r="CA233" s="190"/>
      <c r="CG233" s="186" t="s">
        <v>877</v>
      </c>
      <c r="CH233" s="186"/>
      <c r="CI233" s="186"/>
      <c r="CJ233" s="186"/>
      <c r="CN233" s="198">
        <v>-193490.8</v>
      </c>
      <c r="CO233" s="198"/>
      <c r="CQ233" s="188">
        <v>0</v>
      </c>
      <c r="CR233" s="188"/>
      <c r="CS233" s="188"/>
      <c r="CT233" s="188">
        <v>52979.97</v>
      </c>
      <c r="CU233" s="188"/>
      <c r="CV233" s="188"/>
      <c r="CW233" s="188"/>
      <c r="CX233" s="188"/>
      <c r="CZ233" s="198">
        <v>-246470.77</v>
      </c>
      <c r="DA233" s="198"/>
      <c r="DB233" s="198"/>
      <c r="DC233" s="198"/>
      <c r="DE233" s="88"/>
      <c r="DF233" s="88"/>
      <c r="DH233" s="89"/>
      <c r="DI233" s="89"/>
      <c r="DJ233" s="89"/>
      <c r="DK233" s="89"/>
      <c r="DQ233" s="90"/>
      <c r="DR233" s="90"/>
      <c r="DS233" s="90"/>
      <c r="DT233" s="90"/>
      <c r="DX233" s="91"/>
      <c r="DY233" s="91"/>
      <c r="EA233" s="92"/>
      <c r="EB233" s="92"/>
      <c r="EC233" s="92"/>
      <c r="ED233" s="92"/>
      <c r="EE233" s="92"/>
      <c r="EF233" s="92"/>
      <c r="EG233" s="92"/>
      <c r="EH233" s="92"/>
      <c r="EJ233" s="91"/>
      <c r="EK233" s="91"/>
      <c r="EL233" s="91"/>
      <c r="EM233" s="91"/>
      <c r="EO233" s="88"/>
      <c r="EP233" s="88"/>
      <c r="ER233" s="89"/>
      <c r="ES233" s="89"/>
      <c r="ET233" s="89"/>
      <c r="EU233" s="89"/>
      <c r="FA233" s="90"/>
      <c r="FB233" s="90"/>
      <c r="FC233" s="90"/>
      <c r="FD233" s="90"/>
      <c r="FH233" s="91"/>
      <c r="FI233" s="91"/>
      <c r="FK233" s="92"/>
      <c r="FL233" s="92"/>
      <c r="FM233" s="92"/>
      <c r="FN233" s="92"/>
      <c r="FO233" s="92"/>
      <c r="FP233" s="92"/>
      <c r="FQ233" s="92"/>
      <c r="FR233" s="92"/>
      <c r="FT233" s="91"/>
      <c r="FU233" s="91"/>
      <c r="FV233" s="91"/>
      <c r="FW233" s="91"/>
      <c r="FY233" s="94">
        <v>3007</v>
      </c>
      <c r="FZ233" s="88"/>
      <c r="GB233" s="89"/>
      <c r="GC233" s="89"/>
      <c r="GD233" s="89"/>
      <c r="GE233" s="89"/>
      <c r="GK233" s="90"/>
      <c r="GL233" s="90"/>
      <c r="GM233" s="90"/>
      <c r="GN233" s="90"/>
      <c r="GR233" s="91"/>
      <c r="GS233" s="91"/>
      <c r="GU233" s="92"/>
      <c r="GV233" s="92"/>
      <c r="GW233" s="92"/>
      <c r="GX233" s="92"/>
      <c r="GY233" s="92"/>
      <c r="GZ233" s="92"/>
      <c r="HA233" s="92"/>
      <c r="HB233" s="92"/>
      <c r="HD233" s="91"/>
      <c r="HE233" s="91"/>
      <c r="HF233" s="91"/>
      <c r="HG233" s="91"/>
      <c r="HI233" s="88"/>
      <c r="HJ233" s="88"/>
      <c r="HL233" s="89"/>
      <c r="HM233" s="89"/>
      <c r="HN233" s="89"/>
      <c r="HO233" s="89"/>
      <c r="HU233" s="90"/>
      <c r="HV233" s="90"/>
      <c r="HW233" s="90"/>
      <c r="HX233" s="90"/>
      <c r="IB233" s="91"/>
      <c r="IC233" s="91"/>
      <c r="IE233" s="92"/>
      <c r="IF233" s="92"/>
      <c r="IG233" s="92"/>
      <c r="IH233" s="92"/>
      <c r="II233" s="92"/>
      <c r="IJ233" s="92"/>
      <c r="IK233" s="92"/>
      <c r="IL233" s="92"/>
      <c r="IN233" s="91"/>
      <c r="IO233" s="91"/>
      <c r="IP233" s="91"/>
      <c r="IQ233" s="91"/>
    </row>
    <row r="234" spans="1:251" ht="10.15" hidden="1" customHeight="1">
      <c r="A234" s="189">
        <v>2152</v>
      </c>
      <c r="B234" s="189"/>
      <c r="D234" s="190" t="s">
        <v>928</v>
      </c>
      <c r="E234" s="190"/>
      <c r="F234" s="190"/>
      <c r="G234" s="190"/>
      <c r="M234" s="186" t="s">
        <v>929</v>
      </c>
      <c r="N234" s="186"/>
      <c r="O234" s="186"/>
      <c r="P234" s="186"/>
      <c r="T234" s="198">
        <v>-3041841.48</v>
      </c>
      <c r="U234" s="198"/>
      <c r="W234" s="188">
        <v>3041841.48</v>
      </c>
      <c r="X234" s="188"/>
      <c r="Y234" s="188"/>
      <c r="Z234" s="188">
        <v>0</v>
      </c>
      <c r="AA234" s="188"/>
      <c r="AB234" s="188"/>
      <c r="AC234" s="188"/>
      <c r="AD234" s="188"/>
      <c r="AF234" s="198">
        <v>0</v>
      </c>
      <c r="AG234" s="198"/>
      <c r="AH234" s="198"/>
      <c r="AI234" s="198"/>
      <c r="AK234" s="189">
        <v>2057</v>
      </c>
      <c r="AL234" s="189"/>
      <c r="AN234" s="190" t="s">
        <v>818</v>
      </c>
      <c r="AO234" s="190"/>
      <c r="AP234" s="190"/>
      <c r="AQ234" s="190"/>
      <c r="AW234" s="186" t="s">
        <v>819</v>
      </c>
      <c r="AX234" s="186"/>
      <c r="AY234" s="186"/>
      <c r="AZ234" s="186"/>
      <c r="BD234" s="198">
        <v>-57590.98</v>
      </c>
      <c r="BE234" s="198"/>
      <c r="BG234" s="188">
        <v>0</v>
      </c>
      <c r="BH234" s="188"/>
      <c r="BI234" s="188"/>
      <c r="BJ234" s="188">
        <v>26566.29</v>
      </c>
      <c r="BK234" s="188"/>
      <c r="BL234" s="188"/>
      <c r="BM234" s="188"/>
      <c r="BN234" s="188"/>
      <c r="BP234" s="198">
        <v>-84157.27</v>
      </c>
      <c r="BQ234" s="198"/>
      <c r="BR234" s="198"/>
      <c r="BS234" s="198"/>
      <c r="BU234" s="189">
        <v>2091</v>
      </c>
      <c r="BV234" s="189"/>
      <c r="BX234" s="190" t="s">
        <v>880</v>
      </c>
      <c r="BY234" s="190"/>
      <c r="BZ234" s="190"/>
      <c r="CA234" s="190"/>
      <c r="CG234" s="186" t="s">
        <v>881</v>
      </c>
      <c r="CH234" s="186"/>
      <c r="CI234" s="186"/>
      <c r="CJ234" s="186"/>
      <c r="CN234" s="198">
        <v>-3539544.69</v>
      </c>
      <c r="CO234" s="198"/>
      <c r="CQ234" s="188">
        <v>0</v>
      </c>
      <c r="CR234" s="188"/>
      <c r="CS234" s="188"/>
      <c r="CT234" s="188">
        <v>392811.06</v>
      </c>
      <c r="CU234" s="188"/>
      <c r="CV234" s="188"/>
      <c r="CW234" s="188"/>
      <c r="CX234" s="188"/>
      <c r="CZ234" s="198">
        <v>-3932355.75</v>
      </c>
      <c r="DA234" s="198"/>
      <c r="DB234" s="198"/>
      <c r="DC234" s="198"/>
      <c r="DE234" s="88"/>
      <c r="DF234" s="88"/>
      <c r="DH234" s="89"/>
      <c r="DI234" s="89"/>
      <c r="DJ234" s="89"/>
      <c r="DK234" s="89"/>
      <c r="DQ234" s="90"/>
      <c r="DR234" s="90"/>
      <c r="DS234" s="90"/>
      <c r="DT234" s="90"/>
      <c r="DX234" s="91"/>
      <c r="DY234" s="91"/>
      <c r="EA234" s="92"/>
      <c r="EB234" s="92"/>
      <c r="EC234" s="92"/>
      <c r="ED234" s="92"/>
      <c r="EE234" s="92"/>
      <c r="EF234" s="92"/>
      <c r="EG234" s="92"/>
      <c r="EH234" s="92"/>
      <c r="EJ234" s="91"/>
      <c r="EK234" s="91"/>
      <c r="EL234" s="91"/>
      <c r="EM234" s="91"/>
      <c r="EO234" s="88"/>
      <c r="EP234" s="88"/>
      <c r="ER234" s="89"/>
      <c r="ES234" s="89"/>
      <c r="ET234" s="89"/>
      <c r="EU234" s="89"/>
      <c r="FA234" s="90"/>
      <c r="FB234" s="90"/>
      <c r="FC234" s="90"/>
      <c r="FD234" s="90"/>
      <c r="FH234" s="91"/>
      <c r="FI234" s="91"/>
      <c r="FK234" s="92"/>
      <c r="FL234" s="92"/>
      <c r="FM234" s="92"/>
      <c r="FN234" s="92"/>
      <c r="FO234" s="92"/>
      <c r="FP234" s="92"/>
      <c r="FQ234" s="92"/>
      <c r="FR234" s="92"/>
      <c r="FT234" s="91"/>
      <c r="FU234" s="91"/>
      <c r="FV234" s="91"/>
      <c r="FW234" s="91"/>
      <c r="FY234" s="88">
        <v>4135</v>
      </c>
      <c r="FZ234" s="88"/>
      <c r="GB234" s="89"/>
      <c r="GC234" s="89"/>
      <c r="GD234" s="89"/>
      <c r="GE234" s="89"/>
      <c r="GK234" s="90"/>
      <c r="GL234" s="90"/>
      <c r="GM234" s="90"/>
      <c r="GN234" s="90"/>
      <c r="GR234" s="91"/>
      <c r="GS234" s="91"/>
      <c r="GU234" s="92"/>
      <c r="GV234" s="92"/>
      <c r="GW234" s="92"/>
      <c r="GX234" s="92"/>
      <c r="GY234" s="92"/>
      <c r="GZ234" s="92"/>
      <c r="HA234" s="92"/>
      <c r="HB234" s="92"/>
      <c r="HD234" s="91"/>
      <c r="HE234" s="91"/>
      <c r="HF234" s="91"/>
      <c r="HG234" s="91"/>
      <c r="HI234" s="88"/>
      <c r="HJ234" s="88"/>
      <c r="HL234" s="89"/>
      <c r="HM234" s="89"/>
      <c r="HN234" s="89"/>
      <c r="HO234" s="89"/>
      <c r="HU234" s="90"/>
      <c r="HV234" s="90"/>
      <c r="HW234" s="90"/>
      <c r="HX234" s="90"/>
      <c r="IB234" s="91"/>
      <c r="IC234" s="91"/>
      <c r="IE234" s="92"/>
      <c r="IF234" s="92"/>
      <c r="IG234" s="92"/>
      <c r="IH234" s="92"/>
      <c r="II234" s="92"/>
      <c r="IJ234" s="92"/>
      <c r="IK234" s="92"/>
      <c r="IL234" s="92"/>
      <c r="IN234" s="91"/>
      <c r="IO234" s="91"/>
      <c r="IP234" s="91"/>
      <c r="IQ234" s="91"/>
    </row>
    <row r="235" spans="1:251" ht="10.15" hidden="1" customHeight="1">
      <c r="A235" s="191">
        <v>2051</v>
      </c>
      <c r="B235" s="191"/>
      <c r="D235" s="192" t="s">
        <v>930</v>
      </c>
      <c r="E235" s="192"/>
      <c r="F235" s="192"/>
      <c r="G235" s="192"/>
      <c r="L235" s="193" t="s">
        <v>931</v>
      </c>
      <c r="M235" s="193"/>
      <c r="N235" s="193"/>
      <c r="O235" s="193"/>
      <c r="P235" s="193"/>
      <c r="T235" s="196">
        <v>609234.28</v>
      </c>
      <c r="U235" s="196"/>
      <c r="W235" s="195">
        <v>0</v>
      </c>
      <c r="X235" s="195"/>
      <c r="Y235" s="195"/>
      <c r="Z235" s="195">
        <v>609234.28</v>
      </c>
      <c r="AA235" s="195"/>
      <c r="AB235" s="195"/>
      <c r="AC235" s="195"/>
      <c r="AD235" s="195"/>
      <c r="AF235" s="194">
        <v>0</v>
      </c>
      <c r="AG235" s="194"/>
      <c r="AH235" s="194"/>
      <c r="AI235" s="194"/>
      <c r="AK235" s="189">
        <v>2058</v>
      </c>
      <c r="AL235" s="189"/>
      <c r="AN235" s="190" t="s">
        <v>820</v>
      </c>
      <c r="AO235" s="190"/>
      <c r="AP235" s="190"/>
      <c r="AQ235" s="190"/>
      <c r="AW235" s="186" t="s">
        <v>821</v>
      </c>
      <c r="AX235" s="186"/>
      <c r="AY235" s="186"/>
      <c r="AZ235" s="186"/>
      <c r="BD235" s="198">
        <v>-34201.089999999997</v>
      </c>
      <c r="BE235" s="198"/>
      <c r="BG235" s="188">
        <v>0</v>
      </c>
      <c r="BH235" s="188"/>
      <c r="BI235" s="188"/>
      <c r="BJ235" s="188">
        <v>38040.639999999999</v>
      </c>
      <c r="BK235" s="188"/>
      <c r="BL235" s="188"/>
      <c r="BM235" s="188"/>
      <c r="BN235" s="188"/>
      <c r="BP235" s="198">
        <v>-72241.73</v>
      </c>
      <c r="BQ235" s="198"/>
      <c r="BR235" s="198"/>
      <c r="BS235" s="198"/>
      <c r="BU235" s="189">
        <v>2094</v>
      </c>
      <c r="BV235" s="189"/>
      <c r="BX235" s="190" t="s">
        <v>882</v>
      </c>
      <c r="BY235" s="190"/>
      <c r="BZ235" s="190"/>
      <c r="CA235" s="190"/>
      <c r="CG235" s="186" t="s">
        <v>883</v>
      </c>
      <c r="CH235" s="186"/>
      <c r="CI235" s="186"/>
      <c r="CJ235" s="186"/>
      <c r="CN235" s="198">
        <v>-4208211.26</v>
      </c>
      <c r="CO235" s="198"/>
      <c r="CQ235" s="188">
        <v>0</v>
      </c>
      <c r="CR235" s="188"/>
      <c r="CS235" s="188"/>
      <c r="CT235" s="188">
        <v>209137.82</v>
      </c>
      <c r="CU235" s="188"/>
      <c r="CV235" s="188"/>
      <c r="CW235" s="188"/>
      <c r="CX235" s="188"/>
      <c r="CZ235" s="198">
        <v>-4417349.08</v>
      </c>
      <c r="DA235" s="198"/>
      <c r="DB235" s="198"/>
      <c r="DC235" s="198"/>
      <c r="DE235" s="88"/>
      <c r="DF235" s="88"/>
      <c r="DH235" s="89"/>
      <c r="DI235" s="89"/>
      <c r="DJ235" s="89"/>
      <c r="DK235" s="89"/>
      <c r="DQ235" s="90"/>
      <c r="DR235" s="90"/>
      <c r="DS235" s="90"/>
      <c r="DT235" s="90"/>
      <c r="DX235" s="91"/>
      <c r="DY235" s="91"/>
      <c r="EA235" s="92"/>
      <c r="EB235" s="92"/>
      <c r="EC235" s="92"/>
      <c r="ED235" s="92"/>
      <c r="EE235" s="92"/>
      <c r="EF235" s="92"/>
      <c r="EG235" s="92"/>
      <c r="EH235" s="92"/>
      <c r="EJ235" s="91"/>
      <c r="EK235" s="91"/>
      <c r="EL235" s="91"/>
      <c r="EM235" s="91"/>
      <c r="EO235" s="88"/>
      <c r="EP235" s="88"/>
      <c r="ER235" s="89"/>
      <c r="ES235" s="89"/>
      <c r="ET235" s="89"/>
      <c r="EU235" s="89"/>
      <c r="FA235" s="90"/>
      <c r="FB235" s="90"/>
      <c r="FC235" s="90"/>
      <c r="FD235" s="90"/>
      <c r="FH235" s="91"/>
      <c r="FI235" s="91"/>
      <c r="FK235" s="92"/>
      <c r="FL235" s="92"/>
      <c r="FM235" s="92"/>
      <c r="FN235" s="92"/>
      <c r="FO235" s="92"/>
      <c r="FP235" s="92"/>
      <c r="FQ235" s="92"/>
      <c r="FR235" s="92"/>
      <c r="FT235" s="91"/>
      <c r="FU235" s="91"/>
      <c r="FV235" s="91"/>
      <c r="FW235" s="91"/>
      <c r="FY235" s="94">
        <v>3008</v>
      </c>
      <c r="FZ235" s="88"/>
      <c r="GB235" s="89"/>
      <c r="GC235" s="89"/>
      <c r="GD235" s="89"/>
      <c r="GE235" s="89"/>
      <c r="GK235" s="90"/>
      <c r="GL235" s="90"/>
      <c r="GM235" s="90"/>
      <c r="GN235" s="90"/>
      <c r="GR235" s="91"/>
      <c r="GS235" s="91"/>
      <c r="GU235" s="92"/>
      <c r="GV235" s="92"/>
      <c r="GW235" s="92"/>
      <c r="GX235" s="92"/>
      <c r="GY235" s="92"/>
      <c r="GZ235" s="92"/>
      <c r="HA235" s="92"/>
      <c r="HB235" s="92"/>
      <c r="HD235" s="91"/>
      <c r="HE235" s="91"/>
      <c r="HF235" s="91"/>
      <c r="HG235" s="91"/>
      <c r="HI235" s="88"/>
      <c r="HJ235" s="88"/>
      <c r="HL235" s="89"/>
      <c r="HM235" s="89"/>
      <c r="HN235" s="89"/>
      <c r="HO235" s="89"/>
      <c r="HU235" s="90"/>
      <c r="HV235" s="90"/>
      <c r="HW235" s="90"/>
      <c r="HX235" s="90"/>
      <c r="IB235" s="91"/>
      <c r="IC235" s="91"/>
      <c r="IE235" s="92"/>
      <c r="IF235" s="92"/>
      <c r="IG235" s="92"/>
      <c r="IH235" s="92"/>
      <c r="II235" s="92"/>
      <c r="IJ235" s="92"/>
      <c r="IK235" s="92"/>
      <c r="IL235" s="92"/>
      <c r="IN235" s="91"/>
      <c r="IO235" s="91"/>
      <c r="IP235" s="91"/>
      <c r="IQ235" s="91"/>
    </row>
    <row r="236" spans="1:251" ht="10.15" hidden="1" customHeight="1">
      <c r="A236" s="189">
        <v>2052</v>
      </c>
      <c r="B236" s="189"/>
      <c r="D236" s="190" t="s">
        <v>932</v>
      </c>
      <c r="E236" s="190"/>
      <c r="F236" s="190"/>
      <c r="G236" s="190"/>
      <c r="M236" s="186" t="s">
        <v>933</v>
      </c>
      <c r="N236" s="186"/>
      <c r="O236" s="186"/>
      <c r="P236" s="186"/>
      <c r="T236" s="187">
        <v>609234.28</v>
      </c>
      <c r="U236" s="187"/>
      <c r="W236" s="188">
        <v>0</v>
      </c>
      <c r="X236" s="188"/>
      <c r="Y236" s="188"/>
      <c r="Z236" s="188">
        <v>609234.28</v>
      </c>
      <c r="AA236" s="188"/>
      <c r="AB236" s="188"/>
      <c r="AC236" s="188"/>
      <c r="AD236" s="188"/>
      <c r="AF236" s="198">
        <v>0</v>
      </c>
      <c r="AG236" s="198"/>
      <c r="AH236" s="198"/>
      <c r="AI236" s="198"/>
      <c r="AK236" s="191">
        <v>2064</v>
      </c>
      <c r="AL236" s="191"/>
      <c r="AN236" s="192" t="s">
        <v>822</v>
      </c>
      <c r="AO236" s="192"/>
      <c r="AP236" s="192"/>
      <c r="AQ236" s="192"/>
      <c r="AV236" s="193" t="s">
        <v>823</v>
      </c>
      <c r="AW236" s="193"/>
      <c r="AX236" s="193"/>
      <c r="AY236" s="193"/>
      <c r="AZ236" s="193"/>
      <c r="BD236" s="194">
        <v>-1067708.42</v>
      </c>
      <c r="BE236" s="194"/>
      <c r="BG236" s="195">
        <v>1058261.45</v>
      </c>
      <c r="BH236" s="195"/>
      <c r="BI236" s="195"/>
      <c r="BJ236" s="195">
        <v>1002454.89</v>
      </c>
      <c r="BK236" s="195"/>
      <c r="BL236" s="195"/>
      <c r="BM236" s="195"/>
      <c r="BN236" s="195"/>
      <c r="BP236" s="194">
        <v>-1011901.86</v>
      </c>
      <c r="BQ236" s="194"/>
      <c r="BR236" s="194"/>
      <c r="BS236" s="194"/>
      <c r="BU236" s="191">
        <v>2115</v>
      </c>
      <c r="BV236" s="191"/>
      <c r="BX236" s="192" t="s">
        <v>886</v>
      </c>
      <c r="BY236" s="192"/>
      <c r="BZ236" s="192"/>
      <c r="CA236" s="192"/>
      <c r="CF236" s="193" t="s">
        <v>887</v>
      </c>
      <c r="CG236" s="193"/>
      <c r="CH236" s="193"/>
      <c r="CI236" s="193"/>
      <c r="CJ236" s="193"/>
      <c r="CN236" s="194">
        <v>-2103863.5499999998</v>
      </c>
      <c r="CO236" s="194"/>
      <c r="CQ236" s="195">
        <v>217871.94</v>
      </c>
      <c r="CR236" s="195"/>
      <c r="CS236" s="195"/>
      <c r="CT236" s="195">
        <v>408583.67</v>
      </c>
      <c r="CU236" s="195"/>
      <c r="CV236" s="195"/>
      <c r="CW236" s="195"/>
      <c r="CX236" s="195"/>
      <c r="CZ236" s="194">
        <v>-2294575.2799999998</v>
      </c>
      <c r="DA236" s="194"/>
      <c r="DB236" s="194"/>
      <c r="DC236" s="194"/>
      <c r="DE236" s="88"/>
      <c r="DF236" s="88"/>
      <c r="DH236" s="89"/>
      <c r="DI236" s="89"/>
      <c r="DJ236" s="89"/>
      <c r="DK236" s="89"/>
      <c r="DQ236" s="90"/>
      <c r="DR236" s="90"/>
      <c r="DS236" s="90"/>
      <c r="DT236" s="90"/>
      <c r="DX236" s="91"/>
      <c r="DY236" s="91"/>
      <c r="EA236" s="92"/>
      <c r="EB236" s="92"/>
      <c r="EC236" s="92"/>
      <c r="ED236" s="92"/>
      <c r="EE236" s="92"/>
      <c r="EF236" s="92"/>
      <c r="EG236" s="92"/>
      <c r="EH236" s="92"/>
      <c r="EJ236" s="91"/>
      <c r="EK236" s="91"/>
      <c r="EL236" s="91"/>
      <c r="EM236" s="91"/>
      <c r="EO236" s="88"/>
      <c r="EP236" s="88"/>
      <c r="ER236" s="89"/>
      <c r="ES236" s="89"/>
      <c r="ET236" s="89"/>
      <c r="EU236" s="89"/>
      <c r="FA236" s="90"/>
      <c r="FB236" s="90"/>
      <c r="FC236" s="90"/>
      <c r="FD236" s="90"/>
      <c r="FH236" s="91"/>
      <c r="FI236" s="91"/>
      <c r="FK236" s="92"/>
      <c r="FL236" s="92"/>
      <c r="FM236" s="92"/>
      <c r="FN236" s="92"/>
      <c r="FO236" s="92"/>
      <c r="FP236" s="92"/>
      <c r="FQ236" s="92"/>
      <c r="FR236" s="92"/>
      <c r="FT236" s="91"/>
      <c r="FU236" s="91"/>
      <c r="FV236" s="91"/>
      <c r="FW236" s="91"/>
      <c r="FY236" s="88">
        <v>3009</v>
      </c>
      <c r="FZ236" s="88"/>
      <c r="GB236" s="89"/>
      <c r="GC236" s="89"/>
      <c r="GD236" s="89"/>
      <c r="GE236" s="89"/>
      <c r="GK236" s="90"/>
      <c r="GL236" s="90"/>
      <c r="GM236" s="90"/>
      <c r="GN236" s="90"/>
      <c r="GR236" s="91"/>
      <c r="GS236" s="91"/>
      <c r="GU236" s="92"/>
      <c r="GV236" s="92"/>
      <c r="GW236" s="92"/>
      <c r="GX236" s="92"/>
      <c r="GY236" s="92"/>
      <c r="GZ236" s="92"/>
      <c r="HA236" s="92"/>
      <c r="HB236" s="92"/>
      <c r="HD236" s="91"/>
      <c r="HE236" s="91"/>
      <c r="HF236" s="91"/>
      <c r="HG236" s="91"/>
      <c r="HI236" s="88"/>
      <c r="HJ236" s="88"/>
      <c r="HL236" s="89"/>
      <c r="HM236" s="89"/>
      <c r="HN236" s="89"/>
      <c r="HO236" s="89"/>
      <c r="HU236" s="90"/>
      <c r="HV236" s="90"/>
      <c r="HW236" s="90"/>
      <c r="HX236" s="90"/>
      <c r="IB236" s="91"/>
      <c r="IC236" s="91"/>
      <c r="IE236" s="92"/>
      <c r="IF236" s="92"/>
      <c r="IG236" s="92"/>
      <c r="IH236" s="92"/>
      <c r="II236" s="92"/>
      <c r="IJ236" s="92"/>
      <c r="IK236" s="92"/>
      <c r="IL236" s="92"/>
      <c r="IN236" s="91"/>
      <c r="IO236" s="91"/>
      <c r="IP236" s="91"/>
      <c r="IQ236" s="91"/>
    </row>
    <row r="237" spans="1:251" ht="10.15" hidden="1" customHeight="1">
      <c r="A237" s="191">
        <v>2055</v>
      </c>
      <c r="B237" s="191"/>
      <c r="D237" s="192" t="s">
        <v>812</v>
      </c>
      <c r="E237" s="192"/>
      <c r="F237" s="192"/>
      <c r="G237" s="192"/>
      <c r="L237" s="193" t="s">
        <v>813</v>
      </c>
      <c r="M237" s="193"/>
      <c r="N237" s="193"/>
      <c r="O237" s="193"/>
      <c r="P237" s="193"/>
      <c r="T237" s="194">
        <v>0</v>
      </c>
      <c r="U237" s="194"/>
      <c r="W237" s="195">
        <v>0</v>
      </c>
      <c r="X237" s="195"/>
      <c r="Y237" s="195"/>
      <c r="Z237" s="195">
        <v>265385.12</v>
      </c>
      <c r="AA237" s="195"/>
      <c r="AB237" s="195"/>
      <c r="AC237" s="195"/>
      <c r="AD237" s="195"/>
      <c r="AF237" s="194">
        <v>-265385.12</v>
      </c>
      <c r="AG237" s="194"/>
      <c r="AH237" s="194"/>
      <c r="AI237" s="194"/>
      <c r="AK237" s="189">
        <v>2065</v>
      </c>
      <c r="AL237" s="189"/>
      <c r="AN237" s="190" t="s">
        <v>828</v>
      </c>
      <c r="AO237" s="190"/>
      <c r="AP237" s="190"/>
      <c r="AQ237" s="190"/>
      <c r="AW237" s="186" t="s">
        <v>829</v>
      </c>
      <c r="AX237" s="186"/>
      <c r="AY237" s="186"/>
      <c r="AZ237" s="186"/>
      <c r="BD237" s="198">
        <v>-861539.2</v>
      </c>
      <c r="BE237" s="198"/>
      <c r="BG237" s="188">
        <v>858560.4</v>
      </c>
      <c r="BH237" s="188"/>
      <c r="BI237" s="188"/>
      <c r="BJ237" s="188">
        <v>824256.14</v>
      </c>
      <c r="BK237" s="188"/>
      <c r="BL237" s="188"/>
      <c r="BM237" s="188"/>
      <c r="BN237" s="188"/>
      <c r="BP237" s="198">
        <v>-827234.94</v>
      </c>
      <c r="BQ237" s="198"/>
      <c r="BR237" s="198"/>
      <c r="BS237" s="198"/>
      <c r="BU237" s="189">
        <v>2116</v>
      </c>
      <c r="BV237" s="189"/>
      <c r="BX237" s="190" t="s">
        <v>888</v>
      </c>
      <c r="BY237" s="190"/>
      <c r="BZ237" s="190"/>
      <c r="CA237" s="190"/>
      <c r="CG237" s="186" t="s">
        <v>889</v>
      </c>
      <c r="CH237" s="186"/>
      <c r="CI237" s="186"/>
      <c r="CJ237" s="186"/>
      <c r="CN237" s="198">
        <v>-1104716.54</v>
      </c>
      <c r="CO237" s="198"/>
      <c r="CQ237" s="188">
        <v>145764.18</v>
      </c>
      <c r="CR237" s="188"/>
      <c r="CS237" s="188"/>
      <c r="CT237" s="188">
        <v>171574.44</v>
      </c>
      <c r="CU237" s="188"/>
      <c r="CV237" s="188"/>
      <c r="CW237" s="188"/>
      <c r="CX237" s="188"/>
      <c r="CZ237" s="198">
        <v>-1130526.8</v>
      </c>
      <c r="DA237" s="198"/>
      <c r="DB237" s="198"/>
      <c r="DC237" s="198"/>
      <c r="DE237" s="88"/>
      <c r="DF237" s="88"/>
      <c r="DH237" s="89"/>
      <c r="DI237" s="89"/>
      <c r="DJ237" s="89"/>
      <c r="DK237" s="89"/>
      <c r="DQ237" s="90"/>
      <c r="DR237" s="90"/>
      <c r="DS237" s="90"/>
      <c r="DT237" s="90"/>
      <c r="DX237" s="91"/>
      <c r="DY237" s="91"/>
      <c r="EA237" s="92"/>
      <c r="EB237" s="92"/>
      <c r="EC237" s="92"/>
      <c r="ED237" s="92"/>
      <c r="EE237" s="92"/>
      <c r="EF237" s="92"/>
      <c r="EG237" s="92"/>
      <c r="EH237" s="92"/>
      <c r="EJ237" s="91"/>
      <c r="EK237" s="91"/>
      <c r="EL237" s="91"/>
      <c r="EM237" s="91"/>
      <c r="EO237" s="88"/>
      <c r="EP237" s="88"/>
      <c r="ER237" s="89"/>
      <c r="ES237" s="89"/>
      <c r="ET237" s="89"/>
      <c r="EU237" s="89"/>
      <c r="FA237" s="90"/>
      <c r="FB237" s="90"/>
      <c r="FC237" s="90"/>
      <c r="FD237" s="90"/>
      <c r="FH237" s="91"/>
      <c r="FI237" s="91"/>
      <c r="FK237" s="92"/>
      <c r="FL237" s="92"/>
      <c r="FM237" s="92"/>
      <c r="FN237" s="92"/>
      <c r="FO237" s="92"/>
      <c r="FP237" s="92"/>
      <c r="FQ237" s="92"/>
      <c r="FR237" s="92"/>
      <c r="FT237" s="91"/>
      <c r="FU237" s="91"/>
      <c r="FV237" s="91"/>
      <c r="FW237" s="91"/>
      <c r="FY237" s="88">
        <v>3010</v>
      </c>
      <c r="FZ237" s="88"/>
      <c r="GB237" s="89"/>
      <c r="GC237" s="89"/>
      <c r="GD237" s="89"/>
      <c r="GE237" s="89"/>
      <c r="GK237" s="90"/>
      <c r="GL237" s="90"/>
      <c r="GM237" s="90"/>
      <c r="GN237" s="90"/>
      <c r="GR237" s="91"/>
      <c r="GS237" s="91"/>
      <c r="GU237" s="92"/>
      <c r="GV237" s="92"/>
      <c r="GW237" s="92"/>
      <c r="GX237" s="92"/>
      <c r="GY237" s="92"/>
      <c r="GZ237" s="92"/>
      <c r="HA237" s="92"/>
      <c r="HB237" s="92"/>
      <c r="HD237" s="91"/>
      <c r="HE237" s="91"/>
      <c r="HF237" s="91"/>
      <c r="HG237" s="91"/>
      <c r="HI237" s="88"/>
      <c r="HJ237" s="88"/>
      <c r="HL237" s="89"/>
      <c r="HM237" s="89"/>
      <c r="HN237" s="89"/>
      <c r="HO237" s="89"/>
      <c r="HU237" s="90"/>
      <c r="HV237" s="90"/>
      <c r="HW237" s="90"/>
      <c r="HX237" s="90"/>
      <c r="IB237" s="91"/>
      <c r="IC237" s="91"/>
      <c r="IE237" s="92"/>
      <c r="IF237" s="92"/>
      <c r="IG237" s="92"/>
      <c r="IH237" s="92"/>
      <c r="II237" s="92"/>
      <c r="IJ237" s="92"/>
      <c r="IK237" s="92"/>
      <c r="IL237" s="92"/>
      <c r="IN237" s="91"/>
      <c r="IO237" s="91"/>
      <c r="IP237" s="91"/>
      <c r="IQ237" s="91"/>
    </row>
    <row r="238" spans="1:251" ht="10.15" hidden="1" customHeight="1">
      <c r="A238" s="189">
        <v>2056</v>
      </c>
      <c r="B238" s="189"/>
      <c r="D238" s="190" t="s">
        <v>816</v>
      </c>
      <c r="E238" s="190"/>
      <c r="F238" s="190"/>
      <c r="G238" s="190"/>
      <c r="M238" s="186" t="s">
        <v>817</v>
      </c>
      <c r="N238" s="186"/>
      <c r="O238" s="186"/>
      <c r="P238" s="186"/>
      <c r="T238" s="198">
        <v>0</v>
      </c>
      <c r="U238" s="198"/>
      <c r="W238" s="188">
        <v>0</v>
      </c>
      <c r="X238" s="188"/>
      <c r="Y238" s="188"/>
      <c r="Z238" s="188">
        <v>173593.05</v>
      </c>
      <c r="AA238" s="188"/>
      <c r="AB238" s="188"/>
      <c r="AC238" s="188"/>
      <c r="AD238" s="188"/>
      <c r="AF238" s="198">
        <v>-173593.05</v>
      </c>
      <c r="AG238" s="198"/>
      <c r="AH238" s="198"/>
      <c r="AI238" s="198"/>
      <c r="AK238" s="189">
        <v>2068</v>
      </c>
      <c r="AL238" s="189"/>
      <c r="AN238" s="190" t="s">
        <v>830</v>
      </c>
      <c r="AO238" s="190"/>
      <c r="AP238" s="190"/>
      <c r="AQ238" s="190"/>
      <c r="AW238" s="186" t="s">
        <v>831</v>
      </c>
      <c r="AX238" s="186"/>
      <c r="AY238" s="186"/>
      <c r="AZ238" s="186"/>
      <c r="BD238" s="198">
        <v>-149126.60999999999</v>
      </c>
      <c r="BE238" s="198"/>
      <c r="BG238" s="188">
        <v>150817.22</v>
      </c>
      <c r="BH238" s="188"/>
      <c r="BI238" s="188"/>
      <c r="BJ238" s="188">
        <v>137859.17000000001</v>
      </c>
      <c r="BK238" s="188"/>
      <c r="BL238" s="188"/>
      <c r="BM238" s="188"/>
      <c r="BN238" s="188"/>
      <c r="BP238" s="198">
        <v>-136168.56</v>
      </c>
      <c r="BQ238" s="198"/>
      <c r="BR238" s="198"/>
      <c r="BS238" s="198"/>
      <c r="BU238" s="189">
        <v>2117</v>
      </c>
      <c r="BV238" s="189"/>
      <c r="BX238" s="190" t="s">
        <v>892</v>
      </c>
      <c r="BY238" s="190"/>
      <c r="BZ238" s="190"/>
      <c r="CA238" s="190"/>
      <c r="CG238" s="186" t="s">
        <v>893</v>
      </c>
      <c r="CH238" s="186"/>
      <c r="CI238" s="186"/>
      <c r="CJ238" s="186"/>
      <c r="CN238" s="198">
        <v>-162838.85999999999</v>
      </c>
      <c r="CO238" s="198"/>
      <c r="CQ238" s="188">
        <v>15498.18</v>
      </c>
      <c r="CR238" s="188"/>
      <c r="CS238" s="188"/>
      <c r="CT238" s="188">
        <v>95662.46</v>
      </c>
      <c r="CU238" s="188"/>
      <c r="CV238" s="188"/>
      <c r="CW238" s="188"/>
      <c r="CX238" s="188"/>
      <c r="CZ238" s="198">
        <v>-243003.14</v>
      </c>
      <c r="DA238" s="198"/>
      <c r="DB238" s="198"/>
      <c r="DC238" s="198"/>
      <c r="DE238" s="88"/>
      <c r="DF238" s="88"/>
      <c r="DH238" s="89"/>
      <c r="DI238" s="89"/>
      <c r="DJ238" s="89"/>
      <c r="DK238" s="89"/>
      <c r="DQ238" s="90"/>
      <c r="DR238" s="90"/>
      <c r="DS238" s="90"/>
      <c r="DT238" s="90"/>
      <c r="DX238" s="91"/>
      <c r="DY238" s="91"/>
      <c r="EA238" s="92"/>
      <c r="EB238" s="92"/>
      <c r="EC238" s="92"/>
      <c r="ED238" s="92"/>
      <c r="EE238" s="92"/>
      <c r="EF238" s="92"/>
      <c r="EG238" s="92"/>
      <c r="EH238" s="92"/>
      <c r="EJ238" s="91"/>
      <c r="EK238" s="91"/>
      <c r="EL238" s="91"/>
      <c r="EM238" s="91"/>
      <c r="EO238" s="88"/>
      <c r="EP238" s="88"/>
      <c r="ER238" s="89"/>
      <c r="ES238" s="89"/>
      <c r="ET238" s="89"/>
      <c r="EU238" s="89"/>
      <c r="FA238" s="90"/>
      <c r="FB238" s="90"/>
      <c r="FC238" s="90"/>
      <c r="FD238" s="90"/>
      <c r="FH238" s="91"/>
      <c r="FI238" s="91"/>
      <c r="FK238" s="92"/>
      <c r="FL238" s="92"/>
      <c r="FM238" s="92"/>
      <c r="FN238" s="92"/>
      <c r="FO238" s="92"/>
      <c r="FP238" s="92"/>
      <c r="FQ238" s="92"/>
      <c r="FR238" s="92"/>
      <c r="FT238" s="91"/>
      <c r="FU238" s="91"/>
      <c r="FV238" s="91"/>
      <c r="FW238" s="91"/>
      <c r="FY238" s="94">
        <v>3011</v>
      </c>
      <c r="FZ238" s="88"/>
      <c r="GB238" s="89"/>
      <c r="GC238" s="89"/>
      <c r="GD238" s="89"/>
      <c r="GE238" s="89"/>
      <c r="GK238" s="90"/>
      <c r="GL238" s="90"/>
      <c r="GM238" s="90"/>
      <c r="GN238" s="90"/>
      <c r="GR238" s="91"/>
      <c r="GS238" s="91"/>
      <c r="GU238" s="92"/>
      <c r="GV238" s="92"/>
      <c r="GW238" s="92"/>
      <c r="GX238" s="92"/>
      <c r="GY238" s="92"/>
      <c r="GZ238" s="92"/>
      <c r="HA238" s="92"/>
      <c r="HB238" s="92"/>
      <c r="HD238" s="91"/>
      <c r="HE238" s="91"/>
      <c r="HF238" s="91"/>
      <c r="HG238" s="91"/>
      <c r="HI238" s="88"/>
      <c r="HJ238" s="88"/>
      <c r="HL238" s="89"/>
      <c r="HM238" s="89"/>
      <c r="HN238" s="89"/>
      <c r="HO238" s="89"/>
      <c r="HU238" s="90"/>
      <c r="HV238" s="90"/>
      <c r="HW238" s="90"/>
      <c r="HX238" s="90"/>
      <c r="IB238" s="91"/>
      <c r="IC238" s="91"/>
      <c r="IE238" s="92"/>
      <c r="IF238" s="92"/>
      <c r="IG238" s="92"/>
      <c r="IH238" s="92"/>
      <c r="II238" s="92"/>
      <c r="IJ238" s="92"/>
      <c r="IK238" s="92"/>
      <c r="IL238" s="92"/>
      <c r="IN238" s="91"/>
      <c r="IO238" s="91"/>
      <c r="IP238" s="91"/>
      <c r="IQ238" s="91"/>
    </row>
    <row r="239" spans="1:251" ht="10.15" hidden="1" customHeight="1">
      <c r="A239" s="189">
        <v>2057</v>
      </c>
      <c r="B239" s="189"/>
      <c r="D239" s="190" t="s">
        <v>818</v>
      </c>
      <c r="E239" s="190"/>
      <c r="F239" s="190"/>
      <c r="G239" s="190"/>
      <c r="M239" s="186" t="s">
        <v>819</v>
      </c>
      <c r="N239" s="186"/>
      <c r="O239" s="186"/>
      <c r="P239" s="186"/>
      <c r="T239" s="198">
        <v>0</v>
      </c>
      <c r="U239" s="198"/>
      <c r="W239" s="188">
        <v>0</v>
      </c>
      <c r="X239" s="188"/>
      <c r="Y239" s="188"/>
      <c r="Z239" s="188">
        <v>57590.98</v>
      </c>
      <c r="AA239" s="188"/>
      <c r="AB239" s="188"/>
      <c r="AC239" s="188"/>
      <c r="AD239" s="188"/>
      <c r="AF239" s="198">
        <v>-57590.98</v>
      </c>
      <c r="AG239" s="198"/>
      <c r="AH239" s="198"/>
      <c r="AI239" s="198"/>
      <c r="AK239" s="189">
        <v>2070</v>
      </c>
      <c r="AL239" s="189"/>
      <c r="AN239" s="190" t="s">
        <v>832</v>
      </c>
      <c r="AO239" s="190"/>
      <c r="AP239" s="190"/>
      <c r="AQ239" s="190"/>
      <c r="AW239" s="186" t="s">
        <v>833</v>
      </c>
      <c r="AX239" s="186"/>
      <c r="AY239" s="186"/>
      <c r="AZ239" s="186"/>
      <c r="BD239" s="198">
        <v>-54643.519999999997</v>
      </c>
      <c r="BE239" s="198"/>
      <c r="BG239" s="188">
        <v>48549.74</v>
      </c>
      <c r="BH239" s="188"/>
      <c r="BI239" s="188"/>
      <c r="BJ239" s="188">
        <v>39501.58</v>
      </c>
      <c r="BK239" s="188"/>
      <c r="BL239" s="188"/>
      <c r="BM239" s="188"/>
      <c r="BN239" s="188"/>
      <c r="BP239" s="198">
        <v>-45595.360000000001</v>
      </c>
      <c r="BQ239" s="198"/>
      <c r="BR239" s="198"/>
      <c r="BS239" s="198"/>
      <c r="BU239" s="189">
        <v>2118</v>
      </c>
      <c r="BV239" s="189"/>
      <c r="BX239" s="190" t="s">
        <v>894</v>
      </c>
      <c r="BY239" s="190"/>
      <c r="BZ239" s="190"/>
      <c r="CA239" s="190"/>
      <c r="CG239" s="186" t="s">
        <v>895</v>
      </c>
      <c r="CH239" s="186"/>
      <c r="CI239" s="186"/>
      <c r="CJ239" s="186"/>
      <c r="CN239" s="198">
        <v>-386305.63</v>
      </c>
      <c r="CO239" s="198"/>
      <c r="CQ239" s="188">
        <v>0</v>
      </c>
      <c r="CR239" s="188"/>
      <c r="CS239" s="188"/>
      <c r="CT239" s="188">
        <v>47145.45</v>
      </c>
      <c r="CU239" s="188"/>
      <c r="CV239" s="188"/>
      <c r="CW239" s="188"/>
      <c r="CX239" s="188"/>
      <c r="CZ239" s="198">
        <v>-433451.08</v>
      </c>
      <c r="DA239" s="198"/>
      <c r="DB239" s="198"/>
      <c r="DC239" s="198"/>
      <c r="DE239" s="88"/>
      <c r="DF239" s="88"/>
      <c r="DH239" s="89"/>
      <c r="DI239" s="89"/>
      <c r="DJ239" s="89"/>
      <c r="DK239" s="89"/>
      <c r="DQ239" s="90"/>
      <c r="DR239" s="90"/>
      <c r="DS239" s="90"/>
      <c r="DT239" s="90"/>
      <c r="DX239" s="91"/>
      <c r="DY239" s="91"/>
      <c r="EA239" s="92"/>
      <c r="EB239" s="92"/>
      <c r="EC239" s="92"/>
      <c r="ED239" s="92"/>
      <c r="EE239" s="92"/>
      <c r="EF239" s="92"/>
      <c r="EG239" s="92"/>
      <c r="EH239" s="92"/>
      <c r="EJ239" s="91"/>
      <c r="EK239" s="91"/>
      <c r="EL239" s="91"/>
      <c r="EM239" s="91"/>
      <c r="EO239" s="88"/>
      <c r="EP239" s="88"/>
      <c r="ER239" s="89"/>
      <c r="ES239" s="89"/>
      <c r="ET239" s="89"/>
      <c r="EU239" s="89"/>
      <c r="FA239" s="90"/>
      <c r="FB239" s="90"/>
      <c r="FC239" s="90"/>
      <c r="FD239" s="90"/>
      <c r="FH239" s="91"/>
      <c r="FI239" s="91"/>
      <c r="FK239" s="92"/>
      <c r="FL239" s="92"/>
      <c r="FM239" s="92"/>
      <c r="FN239" s="92"/>
      <c r="FO239" s="92"/>
      <c r="FP239" s="92"/>
      <c r="FQ239" s="92"/>
      <c r="FR239" s="92"/>
      <c r="FT239" s="91"/>
      <c r="FU239" s="91"/>
      <c r="FV239" s="91"/>
      <c r="FW239" s="91"/>
      <c r="FY239" s="88">
        <v>3016</v>
      </c>
      <c r="FZ239" s="88"/>
      <c r="GB239" s="89"/>
      <c r="GC239" s="89"/>
      <c r="GD239" s="89"/>
      <c r="GE239" s="89"/>
      <c r="GK239" s="90"/>
      <c r="GL239" s="90"/>
      <c r="GM239" s="90"/>
      <c r="GN239" s="90"/>
      <c r="GR239" s="91"/>
      <c r="GS239" s="91"/>
      <c r="GU239" s="92"/>
      <c r="GV239" s="92"/>
      <c r="GW239" s="92"/>
      <c r="GX239" s="92"/>
      <c r="GY239" s="92"/>
      <c r="GZ239" s="92"/>
      <c r="HA239" s="92"/>
      <c r="HB239" s="92"/>
      <c r="HD239" s="91"/>
      <c r="HE239" s="91"/>
      <c r="HF239" s="91"/>
      <c r="HG239" s="91"/>
      <c r="HI239" s="88"/>
      <c r="HJ239" s="88"/>
      <c r="HL239" s="89"/>
      <c r="HM239" s="89"/>
      <c r="HN239" s="89"/>
      <c r="HO239" s="89"/>
      <c r="HU239" s="90"/>
      <c r="HV239" s="90"/>
      <c r="HW239" s="90"/>
      <c r="HX239" s="90"/>
      <c r="IB239" s="91"/>
      <c r="IC239" s="91"/>
      <c r="IE239" s="92"/>
      <c r="IF239" s="92"/>
      <c r="IG239" s="92"/>
      <c r="IH239" s="92"/>
      <c r="II239" s="92"/>
      <c r="IJ239" s="92"/>
      <c r="IK239" s="92"/>
      <c r="IL239" s="92"/>
      <c r="IN239" s="91"/>
      <c r="IO239" s="91"/>
      <c r="IP239" s="91"/>
      <c r="IQ239" s="91"/>
    </row>
    <row r="240" spans="1:251" ht="10.15" hidden="1" customHeight="1">
      <c r="A240" s="189">
        <v>2058</v>
      </c>
      <c r="B240" s="189"/>
      <c r="D240" s="190" t="s">
        <v>820</v>
      </c>
      <c r="E240" s="190"/>
      <c r="F240" s="190"/>
      <c r="G240" s="190"/>
      <c r="M240" s="186" t="s">
        <v>821</v>
      </c>
      <c r="N240" s="186"/>
      <c r="O240" s="186"/>
      <c r="P240" s="186"/>
      <c r="T240" s="198">
        <v>0</v>
      </c>
      <c r="U240" s="198"/>
      <c r="W240" s="188">
        <v>0</v>
      </c>
      <c r="X240" s="188"/>
      <c r="Y240" s="188"/>
      <c r="Z240" s="188">
        <v>34201.089999999997</v>
      </c>
      <c r="AA240" s="188"/>
      <c r="AB240" s="188"/>
      <c r="AC240" s="188"/>
      <c r="AD240" s="188"/>
      <c r="AF240" s="198">
        <v>-34201.089999999997</v>
      </c>
      <c r="AG240" s="198"/>
      <c r="AH240" s="198"/>
      <c r="AI240" s="198"/>
      <c r="AK240" s="189">
        <v>2071</v>
      </c>
      <c r="AL240" s="189"/>
      <c r="AN240" s="190" t="s">
        <v>837</v>
      </c>
      <c r="AO240" s="190"/>
      <c r="AP240" s="190"/>
      <c r="AQ240" s="190"/>
      <c r="AW240" s="186" t="s">
        <v>838</v>
      </c>
      <c r="AX240" s="186"/>
      <c r="AY240" s="186"/>
      <c r="AZ240" s="186"/>
      <c r="BD240" s="198">
        <v>-334.09</v>
      </c>
      <c r="BE240" s="198"/>
      <c r="BG240" s="188">
        <v>334.09</v>
      </c>
      <c r="BH240" s="188"/>
      <c r="BI240" s="188"/>
      <c r="BJ240" s="188">
        <v>313</v>
      </c>
      <c r="BK240" s="188"/>
      <c r="BL240" s="188"/>
      <c r="BM240" s="188"/>
      <c r="BN240" s="188"/>
      <c r="BP240" s="198">
        <v>-313</v>
      </c>
      <c r="BQ240" s="198"/>
      <c r="BR240" s="198"/>
      <c r="BS240" s="198"/>
      <c r="BU240" s="189">
        <v>40460</v>
      </c>
      <c r="BV240" s="189"/>
      <c r="BX240" s="190" t="s">
        <v>896</v>
      </c>
      <c r="BY240" s="190"/>
      <c r="BZ240" s="190"/>
      <c r="CA240" s="190"/>
      <c r="CG240" s="186" t="s">
        <v>897</v>
      </c>
      <c r="CH240" s="186"/>
      <c r="CI240" s="186"/>
      <c r="CJ240" s="186"/>
      <c r="CN240" s="198">
        <v>-292754.21000000002</v>
      </c>
      <c r="CO240" s="198"/>
      <c r="CQ240" s="188">
        <v>38161.79</v>
      </c>
      <c r="CR240" s="188"/>
      <c r="CS240" s="188"/>
      <c r="CT240" s="188">
        <v>44979.4</v>
      </c>
      <c r="CU240" s="188"/>
      <c r="CV240" s="188"/>
      <c r="CW240" s="188"/>
      <c r="CX240" s="188"/>
      <c r="CZ240" s="198">
        <v>-299571.82</v>
      </c>
      <c r="DA240" s="198"/>
      <c r="DB240" s="198"/>
      <c r="DC240" s="198"/>
      <c r="DE240" s="88"/>
      <c r="DF240" s="88"/>
      <c r="DH240" s="89"/>
      <c r="DI240" s="89"/>
      <c r="DJ240" s="89"/>
      <c r="DK240" s="89"/>
      <c r="DQ240" s="90"/>
      <c r="DR240" s="90"/>
      <c r="DS240" s="90"/>
      <c r="DT240" s="90"/>
      <c r="DX240" s="91"/>
      <c r="DY240" s="91"/>
      <c r="EA240" s="92"/>
      <c r="EB240" s="92"/>
      <c r="EC240" s="92"/>
      <c r="ED240" s="92"/>
      <c r="EE240" s="92"/>
      <c r="EF240" s="92"/>
      <c r="EG240" s="92"/>
      <c r="EH240" s="92"/>
      <c r="EJ240" s="91"/>
      <c r="EK240" s="91"/>
      <c r="EL240" s="91"/>
      <c r="EM240" s="91"/>
      <c r="EO240" s="88"/>
      <c r="EP240" s="88"/>
      <c r="ER240" s="89"/>
      <c r="ES240" s="89"/>
      <c r="ET240" s="89"/>
      <c r="EU240" s="89"/>
      <c r="FA240" s="90"/>
      <c r="FB240" s="90"/>
      <c r="FC240" s="90"/>
      <c r="FD240" s="90"/>
      <c r="FH240" s="91"/>
      <c r="FI240" s="91"/>
      <c r="FK240" s="92"/>
      <c r="FL240" s="92"/>
      <c r="FM240" s="92"/>
      <c r="FN240" s="92"/>
      <c r="FO240" s="92"/>
      <c r="FP240" s="92"/>
      <c r="FQ240" s="92"/>
      <c r="FR240" s="92"/>
      <c r="FT240" s="91"/>
      <c r="FU240" s="91"/>
      <c r="FV240" s="91"/>
      <c r="FW240" s="91"/>
      <c r="FY240" s="88">
        <v>4315</v>
      </c>
      <c r="FZ240" s="88"/>
      <c r="GB240" s="89"/>
      <c r="GC240" s="89"/>
      <c r="GD240" s="89"/>
      <c r="GE240" s="89"/>
      <c r="GK240" s="90"/>
      <c r="GL240" s="90"/>
      <c r="GM240" s="90"/>
      <c r="GN240" s="90"/>
      <c r="GR240" s="91"/>
      <c r="GS240" s="91"/>
      <c r="GU240" s="92"/>
      <c r="GV240" s="92"/>
      <c r="GW240" s="92"/>
      <c r="GX240" s="92"/>
      <c r="GY240" s="92"/>
      <c r="GZ240" s="92"/>
      <c r="HA240" s="92"/>
      <c r="HB240" s="92"/>
      <c r="HD240" s="91"/>
      <c r="HE240" s="91"/>
      <c r="HF240" s="91"/>
      <c r="HG240" s="91"/>
      <c r="HI240" s="88"/>
      <c r="HJ240" s="88"/>
      <c r="HL240" s="89"/>
      <c r="HM240" s="89"/>
      <c r="HN240" s="89"/>
      <c r="HO240" s="89"/>
      <c r="HU240" s="90"/>
      <c r="HV240" s="90"/>
      <c r="HW240" s="90"/>
      <c r="HX240" s="90"/>
      <c r="IB240" s="91"/>
      <c r="IC240" s="91"/>
      <c r="IE240" s="92"/>
      <c r="IF240" s="92"/>
      <c r="IG240" s="92"/>
      <c r="IH240" s="92"/>
      <c r="II240" s="92"/>
      <c r="IJ240" s="92"/>
      <c r="IK240" s="92"/>
      <c r="IL240" s="92"/>
      <c r="IN240" s="91"/>
      <c r="IO240" s="91"/>
      <c r="IP240" s="91"/>
      <c r="IQ240" s="91"/>
    </row>
    <row r="241" spans="1:251" ht="10.15" hidden="1" customHeight="1">
      <c r="A241" s="191">
        <v>2064</v>
      </c>
      <c r="B241" s="191"/>
      <c r="D241" s="192" t="s">
        <v>822</v>
      </c>
      <c r="E241" s="192"/>
      <c r="F241" s="192"/>
      <c r="G241" s="192"/>
      <c r="L241" s="193" t="s">
        <v>823</v>
      </c>
      <c r="M241" s="193"/>
      <c r="N241" s="193"/>
      <c r="O241" s="193"/>
      <c r="P241" s="193"/>
      <c r="T241" s="194">
        <v>-1032362.29</v>
      </c>
      <c r="U241" s="194"/>
      <c r="W241" s="195">
        <v>1095091.69</v>
      </c>
      <c r="X241" s="195"/>
      <c r="Y241" s="195"/>
      <c r="Z241" s="195">
        <v>1130437.82</v>
      </c>
      <c r="AA241" s="195"/>
      <c r="AB241" s="195"/>
      <c r="AC241" s="195"/>
      <c r="AD241" s="195"/>
      <c r="AF241" s="194">
        <v>-1067708.42</v>
      </c>
      <c r="AG241" s="194"/>
      <c r="AH241" s="194"/>
      <c r="AI241" s="194"/>
      <c r="AK241" s="189">
        <v>2072</v>
      </c>
      <c r="AL241" s="189"/>
      <c r="AN241" s="190" t="s">
        <v>841</v>
      </c>
      <c r="AO241" s="190"/>
      <c r="AP241" s="190"/>
      <c r="AQ241" s="190"/>
      <c r="AW241" s="186" t="s">
        <v>842</v>
      </c>
      <c r="AX241" s="186"/>
      <c r="AY241" s="186"/>
      <c r="AZ241" s="186"/>
      <c r="BD241" s="198">
        <v>-2065</v>
      </c>
      <c r="BE241" s="198"/>
      <c r="BG241" s="188">
        <v>0</v>
      </c>
      <c r="BH241" s="188"/>
      <c r="BI241" s="188"/>
      <c r="BJ241" s="188">
        <v>525</v>
      </c>
      <c r="BK241" s="188"/>
      <c r="BL241" s="188"/>
      <c r="BM241" s="188"/>
      <c r="BN241" s="188"/>
      <c r="BP241" s="198">
        <v>-2590</v>
      </c>
      <c r="BQ241" s="198"/>
      <c r="BR241" s="198"/>
      <c r="BS241" s="198"/>
      <c r="BU241" s="189">
        <v>40461</v>
      </c>
      <c r="BV241" s="189"/>
      <c r="BX241" s="190" t="s">
        <v>900</v>
      </c>
      <c r="BY241" s="190"/>
      <c r="BZ241" s="190"/>
      <c r="CA241" s="190"/>
      <c r="CG241" s="186" t="s">
        <v>901</v>
      </c>
      <c r="CH241" s="186"/>
      <c r="CI241" s="186"/>
      <c r="CJ241" s="186"/>
      <c r="CN241" s="198">
        <v>-43152.78</v>
      </c>
      <c r="CO241" s="198"/>
      <c r="CQ241" s="188">
        <v>4107.1400000000003</v>
      </c>
      <c r="CR241" s="188"/>
      <c r="CS241" s="188"/>
      <c r="CT241" s="188">
        <v>25336.91</v>
      </c>
      <c r="CU241" s="188"/>
      <c r="CV241" s="188"/>
      <c r="CW241" s="188"/>
      <c r="CX241" s="188"/>
      <c r="CZ241" s="198">
        <v>-64382.55</v>
      </c>
      <c r="DA241" s="198"/>
      <c r="DB241" s="198"/>
      <c r="DC241" s="198"/>
      <c r="DE241" s="88"/>
      <c r="DF241" s="88"/>
      <c r="DH241" s="89"/>
      <c r="DI241" s="89"/>
      <c r="DJ241" s="89"/>
      <c r="DK241" s="89"/>
      <c r="DQ241" s="90"/>
      <c r="DR241" s="90"/>
      <c r="DS241" s="90"/>
      <c r="DT241" s="90"/>
      <c r="DX241" s="91"/>
      <c r="DY241" s="91"/>
      <c r="EA241" s="92"/>
      <c r="EB241" s="92"/>
      <c r="EC241" s="92"/>
      <c r="ED241" s="92"/>
      <c r="EE241" s="92"/>
      <c r="EF241" s="92"/>
      <c r="EG241" s="92"/>
      <c r="EH241" s="92"/>
      <c r="EJ241" s="91"/>
      <c r="EK241" s="91"/>
      <c r="EL241" s="91"/>
      <c r="EM241" s="91"/>
      <c r="EO241" s="88"/>
      <c r="EP241" s="88"/>
      <c r="ER241" s="89"/>
      <c r="ES241" s="89"/>
      <c r="ET241" s="89"/>
      <c r="EU241" s="89"/>
      <c r="FA241" s="90"/>
      <c r="FB241" s="90"/>
      <c r="FC241" s="90"/>
      <c r="FD241" s="90"/>
      <c r="FH241" s="91"/>
      <c r="FI241" s="91"/>
      <c r="FK241" s="92"/>
      <c r="FL241" s="92"/>
      <c r="FM241" s="92"/>
      <c r="FN241" s="92"/>
      <c r="FO241" s="92"/>
      <c r="FP241" s="92"/>
      <c r="FQ241" s="92"/>
      <c r="FR241" s="92"/>
      <c r="FT241" s="91"/>
      <c r="FU241" s="91"/>
      <c r="FV241" s="91"/>
      <c r="FW241" s="91"/>
      <c r="FY241" s="94">
        <v>4001</v>
      </c>
      <c r="FZ241" s="88"/>
      <c r="GB241" s="89"/>
      <c r="GC241" s="89"/>
      <c r="GD241" s="89"/>
      <c r="GE241" s="89"/>
      <c r="GK241" s="90"/>
      <c r="GL241" s="90"/>
      <c r="GM241" s="90"/>
      <c r="GN241" s="90"/>
      <c r="GR241" s="91"/>
      <c r="GS241" s="91"/>
      <c r="GU241" s="92"/>
      <c r="GV241" s="92"/>
      <c r="GW241" s="92"/>
      <c r="GX241" s="92"/>
      <c r="GY241" s="92"/>
      <c r="GZ241" s="92"/>
      <c r="HA241" s="92"/>
      <c r="HB241" s="92"/>
      <c r="HD241" s="91"/>
      <c r="HE241" s="91"/>
      <c r="HF241" s="91"/>
      <c r="HG241" s="91"/>
      <c r="HI241" s="88"/>
      <c r="HJ241" s="88"/>
      <c r="HL241" s="89"/>
      <c r="HM241" s="89"/>
      <c r="HN241" s="89"/>
      <c r="HO241" s="89"/>
      <c r="HU241" s="90"/>
      <c r="HV241" s="90"/>
      <c r="HW241" s="90"/>
      <c r="HX241" s="90"/>
      <c r="IB241" s="91"/>
      <c r="IC241" s="91"/>
      <c r="IE241" s="92"/>
      <c r="IF241" s="92"/>
      <c r="IG241" s="92"/>
      <c r="IH241" s="92"/>
      <c r="II241" s="92"/>
      <c r="IJ241" s="92"/>
      <c r="IK241" s="92"/>
      <c r="IL241" s="92"/>
      <c r="IN241" s="91"/>
      <c r="IO241" s="91"/>
      <c r="IP241" s="91"/>
      <c r="IQ241" s="91"/>
    </row>
    <row r="242" spans="1:251" ht="10.15" hidden="1" customHeight="1">
      <c r="A242" s="189">
        <v>2065</v>
      </c>
      <c r="B242" s="189"/>
      <c r="D242" s="190" t="s">
        <v>828</v>
      </c>
      <c r="E242" s="190"/>
      <c r="F242" s="190"/>
      <c r="G242" s="190"/>
      <c r="M242" s="186" t="s">
        <v>829</v>
      </c>
      <c r="N242" s="186"/>
      <c r="O242" s="186"/>
      <c r="P242" s="186"/>
      <c r="T242" s="198">
        <v>-940340.32</v>
      </c>
      <c r="U242" s="198"/>
      <c r="W242" s="188">
        <v>940340.32</v>
      </c>
      <c r="X242" s="188"/>
      <c r="Y242" s="188"/>
      <c r="Z242" s="188">
        <v>861539.2</v>
      </c>
      <c r="AA242" s="188"/>
      <c r="AB242" s="188"/>
      <c r="AC242" s="188"/>
      <c r="AD242" s="188"/>
      <c r="AF242" s="198">
        <v>-861539.2</v>
      </c>
      <c r="AG242" s="198"/>
      <c r="AH242" s="198"/>
      <c r="AI242" s="198"/>
      <c r="AK242" s="191">
        <v>2073</v>
      </c>
      <c r="AL242" s="191"/>
      <c r="AN242" s="192" t="s">
        <v>843</v>
      </c>
      <c r="AO242" s="192"/>
      <c r="AP242" s="192"/>
      <c r="AQ242" s="192"/>
      <c r="AV242" s="193" t="s">
        <v>844</v>
      </c>
      <c r="AW242" s="193"/>
      <c r="AX242" s="193"/>
      <c r="AY242" s="193"/>
      <c r="AZ242" s="193"/>
      <c r="BD242" s="194">
        <v>-4788960.22</v>
      </c>
      <c r="BE242" s="194"/>
      <c r="BG242" s="195">
        <v>5753.12</v>
      </c>
      <c r="BH242" s="195"/>
      <c r="BI242" s="195"/>
      <c r="BJ242" s="195">
        <v>564113.53</v>
      </c>
      <c r="BK242" s="195"/>
      <c r="BL242" s="195"/>
      <c r="BM242" s="195"/>
      <c r="BN242" s="195"/>
      <c r="BP242" s="194">
        <v>-5347320.63</v>
      </c>
      <c r="BQ242" s="194"/>
      <c r="BR242" s="194"/>
      <c r="BS242" s="194"/>
      <c r="BU242" s="189">
        <v>40462</v>
      </c>
      <c r="BV242" s="189"/>
      <c r="BX242" s="190" t="s">
        <v>904</v>
      </c>
      <c r="BY242" s="190"/>
      <c r="BZ242" s="190"/>
      <c r="CA242" s="190"/>
      <c r="CG242" s="186" t="s">
        <v>905</v>
      </c>
      <c r="CH242" s="186"/>
      <c r="CI242" s="186"/>
      <c r="CJ242" s="186"/>
      <c r="CN242" s="198">
        <v>-88383.44</v>
      </c>
      <c r="CO242" s="198"/>
      <c r="CQ242" s="188">
        <v>11520.22</v>
      </c>
      <c r="CR242" s="188"/>
      <c r="CS242" s="188"/>
      <c r="CT242" s="188">
        <v>13578.97</v>
      </c>
      <c r="CU242" s="188"/>
      <c r="CV242" s="188"/>
      <c r="CW242" s="188"/>
      <c r="CX242" s="188"/>
      <c r="CZ242" s="198">
        <v>-90442.19</v>
      </c>
      <c r="DA242" s="198"/>
      <c r="DB242" s="198"/>
      <c r="DC242" s="198"/>
      <c r="DE242" s="88"/>
      <c r="DF242" s="88"/>
      <c r="DH242" s="89"/>
      <c r="DI242" s="89"/>
      <c r="DJ242" s="89"/>
      <c r="DK242" s="89"/>
      <c r="DQ242" s="90"/>
      <c r="DR242" s="90"/>
      <c r="DS242" s="90"/>
      <c r="DT242" s="90"/>
      <c r="DX242" s="91"/>
      <c r="DY242" s="91"/>
      <c r="EA242" s="92"/>
      <c r="EB242" s="92"/>
      <c r="EC242" s="92"/>
      <c r="ED242" s="92"/>
      <c r="EE242" s="92"/>
      <c r="EF242" s="92"/>
      <c r="EG242" s="92"/>
      <c r="EH242" s="92"/>
      <c r="EJ242" s="91"/>
      <c r="EK242" s="91"/>
      <c r="EL242" s="91"/>
      <c r="EM242" s="91"/>
      <c r="EO242" s="88"/>
      <c r="EP242" s="88"/>
      <c r="ER242" s="89"/>
      <c r="ES242" s="89"/>
      <c r="ET242" s="89"/>
      <c r="EU242" s="89"/>
      <c r="FA242" s="90"/>
      <c r="FB242" s="90"/>
      <c r="FC242" s="90"/>
      <c r="FD242" s="90"/>
      <c r="FH242" s="91"/>
      <c r="FI242" s="91"/>
      <c r="FK242" s="92"/>
      <c r="FL242" s="92"/>
      <c r="FM242" s="92"/>
      <c r="FN242" s="92"/>
      <c r="FO242" s="92"/>
      <c r="FP242" s="92"/>
      <c r="FQ242" s="92"/>
      <c r="FR242" s="92"/>
      <c r="FT242" s="91"/>
      <c r="FU242" s="91"/>
      <c r="FV242" s="91"/>
      <c r="FW242" s="91"/>
      <c r="FY242" s="94">
        <v>4004</v>
      </c>
      <c r="FZ242" s="88"/>
      <c r="GB242" s="89"/>
      <c r="GC242" s="89"/>
      <c r="GD242" s="89"/>
      <c r="GE242" s="89"/>
      <c r="GK242" s="90"/>
      <c r="GL242" s="90"/>
      <c r="GM242" s="90"/>
      <c r="GN242" s="90"/>
      <c r="GR242" s="91"/>
      <c r="GS242" s="91"/>
      <c r="GU242" s="92"/>
      <c r="GV242" s="92"/>
      <c r="GW242" s="92"/>
      <c r="GX242" s="92"/>
      <c r="GY242" s="92"/>
      <c r="GZ242" s="92"/>
      <c r="HA242" s="92"/>
      <c r="HB242" s="92"/>
      <c r="HD242" s="91"/>
      <c r="HE242" s="91"/>
      <c r="HF242" s="91"/>
      <c r="HG242" s="91"/>
      <c r="HI242" s="88"/>
      <c r="HJ242" s="88"/>
      <c r="HL242" s="89"/>
      <c r="HM242" s="89"/>
      <c r="HN242" s="89"/>
      <c r="HO242" s="89"/>
      <c r="HU242" s="90"/>
      <c r="HV242" s="90"/>
      <c r="HW242" s="90"/>
      <c r="HX242" s="90"/>
      <c r="IB242" s="91"/>
      <c r="IC242" s="91"/>
      <c r="IE242" s="92"/>
      <c r="IF242" s="92"/>
      <c r="IG242" s="92"/>
      <c r="IH242" s="92"/>
      <c r="II242" s="92"/>
      <c r="IJ242" s="92"/>
      <c r="IK242" s="92"/>
      <c r="IL242" s="92"/>
      <c r="IN242" s="91"/>
      <c r="IO242" s="91"/>
      <c r="IP242" s="91"/>
      <c r="IQ242" s="91"/>
    </row>
    <row r="243" spans="1:251" ht="10.15" hidden="1" customHeight="1">
      <c r="A243" s="189">
        <v>2068</v>
      </c>
      <c r="B243" s="189"/>
      <c r="D243" s="190" t="s">
        <v>830</v>
      </c>
      <c r="E243" s="190"/>
      <c r="F243" s="190"/>
      <c r="G243" s="190"/>
      <c r="M243" s="186" t="s">
        <v>831</v>
      </c>
      <c r="N243" s="186"/>
      <c r="O243" s="186"/>
      <c r="P243" s="186"/>
      <c r="T243" s="198">
        <v>-21843.759999999998</v>
      </c>
      <c r="U243" s="198"/>
      <c r="W243" s="188">
        <v>85810.16</v>
      </c>
      <c r="X243" s="188"/>
      <c r="Y243" s="188"/>
      <c r="Z243" s="188">
        <v>213093.01</v>
      </c>
      <c r="AA243" s="188"/>
      <c r="AB243" s="188"/>
      <c r="AC243" s="188"/>
      <c r="AD243" s="188"/>
      <c r="AF243" s="198">
        <v>-149126.60999999999</v>
      </c>
      <c r="AG243" s="198"/>
      <c r="AH243" s="198"/>
      <c r="AI243" s="198"/>
      <c r="AK243" s="189">
        <v>2074</v>
      </c>
      <c r="AL243" s="189"/>
      <c r="AN243" s="190" t="s">
        <v>845</v>
      </c>
      <c r="AO243" s="190"/>
      <c r="AP243" s="190"/>
      <c r="AQ243" s="190"/>
      <c r="AW243" s="186" t="s">
        <v>846</v>
      </c>
      <c r="AX243" s="186"/>
      <c r="AY243" s="186"/>
      <c r="AZ243" s="186"/>
      <c r="BD243" s="198">
        <v>-4609501.62</v>
      </c>
      <c r="BE243" s="198"/>
      <c r="BG243" s="188">
        <v>192.55</v>
      </c>
      <c r="BH243" s="188"/>
      <c r="BI243" s="188"/>
      <c r="BJ243" s="188">
        <v>456223.08</v>
      </c>
      <c r="BK243" s="188"/>
      <c r="BL243" s="188"/>
      <c r="BM243" s="188"/>
      <c r="BN243" s="188"/>
      <c r="BP243" s="198">
        <v>-5065532.1500000004</v>
      </c>
      <c r="BQ243" s="198"/>
      <c r="BR243" s="198"/>
      <c r="BS243" s="198"/>
      <c r="BU243" s="189">
        <v>40463</v>
      </c>
      <c r="BV243" s="189"/>
      <c r="BX243" s="190" t="s">
        <v>906</v>
      </c>
      <c r="BY243" s="190"/>
      <c r="BZ243" s="190"/>
      <c r="CA243" s="190"/>
      <c r="CG243" s="186" t="s">
        <v>907</v>
      </c>
      <c r="CH243" s="186"/>
      <c r="CI243" s="186"/>
      <c r="CJ243" s="186"/>
      <c r="CN243" s="198">
        <v>-13025.37</v>
      </c>
      <c r="CO243" s="198"/>
      <c r="CQ243" s="188">
        <v>1239.75</v>
      </c>
      <c r="CR243" s="188"/>
      <c r="CS243" s="188"/>
      <c r="CT243" s="188">
        <v>7653.03</v>
      </c>
      <c r="CU243" s="188"/>
      <c r="CV243" s="188"/>
      <c r="CW243" s="188"/>
      <c r="CX243" s="188"/>
      <c r="CZ243" s="198">
        <v>-19438.650000000001</v>
      </c>
      <c r="DA243" s="198"/>
      <c r="DB243" s="198"/>
      <c r="DC243" s="198"/>
      <c r="DE243" s="88"/>
      <c r="DF243" s="88"/>
      <c r="DH243" s="89"/>
      <c r="DI243" s="89"/>
      <c r="DJ243" s="89"/>
      <c r="DK243" s="89"/>
      <c r="DQ243" s="90"/>
      <c r="DR243" s="90"/>
      <c r="DS243" s="90"/>
      <c r="DT243" s="90"/>
      <c r="DX243" s="91"/>
      <c r="DY243" s="91"/>
      <c r="EA243" s="92"/>
      <c r="EB243" s="92"/>
      <c r="EC243" s="92"/>
      <c r="ED243" s="92"/>
      <c r="EE243" s="92"/>
      <c r="EF243" s="92"/>
      <c r="EG243" s="92"/>
      <c r="EH243" s="92"/>
      <c r="EJ243" s="91"/>
      <c r="EK243" s="91"/>
      <c r="EL243" s="91"/>
      <c r="EM243" s="91"/>
      <c r="EO243" s="88"/>
      <c r="EP243" s="88"/>
      <c r="ER243" s="89"/>
      <c r="ES243" s="89"/>
      <c r="ET243" s="89"/>
      <c r="EU243" s="89"/>
      <c r="FA243" s="90"/>
      <c r="FB243" s="90"/>
      <c r="FC243" s="90"/>
      <c r="FD243" s="90"/>
      <c r="FH243" s="91"/>
      <c r="FI243" s="91"/>
      <c r="FK243" s="92"/>
      <c r="FL243" s="92"/>
      <c r="FM243" s="92"/>
      <c r="FN243" s="92"/>
      <c r="FO243" s="92"/>
      <c r="FP243" s="92"/>
      <c r="FQ243" s="92"/>
      <c r="FR243" s="92"/>
      <c r="FT243" s="91"/>
      <c r="FU243" s="91"/>
      <c r="FV243" s="91"/>
      <c r="FW243" s="91"/>
      <c r="FY243" s="88">
        <v>4005</v>
      </c>
      <c r="FZ243" s="88"/>
      <c r="GB243" s="89"/>
      <c r="GC243" s="89"/>
      <c r="GD243" s="89"/>
      <c r="GE243" s="89"/>
      <c r="GK243" s="90"/>
      <c r="GL243" s="90"/>
      <c r="GM243" s="90"/>
      <c r="GN243" s="90"/>
      <c r="GR243" s="91"/>
      <c r="GS243" s="91"/>
      <c r="GU243" s="92"/>
      <c r="GV243" s="92"/>
      <c r="GW243" s="92"/>
      <c r="GX243" s="92"/>
      <c r="GY243" s="92"/>
      <c r="GZ243" s="92"/>
      <c r="HA243" s="92"/>
      <c r="HB243" s="92"/>
      <c r="HD243" s="91"/>
      <c r="HE243" s="91"/>
      <c r="HF243" s="91"/>
      <c r="HG243" s="91"/>
      <c r="HI243" s="88"/>
      <c r="HJ243" s="88"/>
      <c r="HL243" s="89"/>
      <c r="HM243" s="89"/>
      <c r="HN243" s="89"/>
      <c r="HO243" s="89"/>
      <c r="HU243" s="90"/>
      <c r="HV243" s="90"/>
      <c r="HW243" s="90"/>
      <c r="HX243" s="90"/>
      <c r="IB243" s="91"/>
      <c r="IC243" s="91"/>
      <c r="IE243" s="92"/>
      <c r="IF243" s="92"/>
      <c r="IG243" s="92"/>
      <c r="IH243" s="92"/>
      <c r="II243" s="92"/>
      <c r="IJ243" s="92"/>
      <c r="IK243" s="92"/>
      <c r="IL243" s="92"/>
      <c r="IN243" s="91"/>
      <c r="IO243" s="91"/>
      <c r="IP243" s="91"/>
      <c r="IQ243" s="91"/>
    </row>
    <row r="244" spans="1:251" ht="10.15" hidden="1" customHeight="1">
      <c r="A244" s="189">
        <v>2070</v>
      </c>
      <c r="B244" s="189"/>
      <c r="D244" s="190" t="s">
        <v>832</v>
      </c>
      <c r="E244" s="190"/>
      <c r="F244" s="190"/>
      <c r="G244" s="190"/>
      <c r="M244" s="186" t="s">
        <v>833</v>
      </c>
      <c r="N244" s="186"/>
      <c r="O244" s="186"/>
      <c r="P244" s="186"/>
      <c r="T244" s="198">
        <v>-68476.33</v>
      </c>
      <c r="U244" s="198"/>
      <c r="W244" s="188">
        <v>68476.33</v>
      </c>
      <c r="X244" s="188"/>
      <c r="Y244" s="188"/>
      <c r="Z244" s="188">
        <v>54643.519999999997</v>
      </c>
      <c r="AA244" s="188"/>
      <c r="AB244" s="188"/>
      <c r="AC244" s="188"/>
      <c r="AD244" s="188"/>
      <c r="AF244" s="198">
        <v>-54643.519999999997</v>
      </c>
      <c r="AG244" s="198"/>
      <c r="AH244" s="198"/>
      <c r="AI244" s="198"/>
      <c r="AK244" s="189">
        <v>2075</v>
      </c>
      <c r="AL244" s="189"/>
      <c r="AN244" s="190" t="s">
        <v>849</v>
      </c>
      <c r="AO244" s="190"/>
      <c r="AP244" s="190"/>
      <c r="AQ244" s="190"/>
      <c r="AW244" s="186" t="s">
        <v>850</v>
      </c>
      <c r="AX244" s="186"/>
      <c r="AY244" s="186"/>
      <c r="AZ244" s="186"/>
      <c r="BD244" s="198">
        <v>-83719.429999999993</v>
      </c>
      <c r="BE244" s="198"/>
      <c r="BG244" s="188">
        <v>0</v>
      </c>
      <c r="BH244" s="188"/>
      <c r="BI244" s="188"/>
      <c r="BJ244" s="188">
        <v>79890.679999999993</v>
      </c>
      <c r="BK244" s="188"/>
      <c r="BL244" s="188"/>
      <c r="BM244" s="188"/>
      <c r="BN244" s="188"/>
      <c r="BP244" s="198">
        <v>-163610.10999999999</v>
      </c>
      <c r="BQ244" s="198"/>
      <c r="BR244" s="198"/>
      <c r="BS244" s="198"/>
      <c r="BU244" s="189">
        <v>40464</v>
      </c>
      <c r="BV244" s="189"/>
      <c r="BX244" s="190" t="s">
        <v>908</v>
      </c>
      <c r="BY244" s="190"/>
      <c r="BZ244" s="190"/>
      <c r="CA244" s="190"/>
      <c r="CG244" s="186" t="s">
        <v>909</v>
      </c>
      <c r="CH244" s="186"/>
      <c r="CI244" s="186"/>
      <c r="CJ244" s="186"/>
      <c r="CN244" s="198">
        <v>-11058.41</v>
      </c>
      <c r="CO244" s="198"/>
      <c r="CQ244" s="188">
        <v>1425.67</v>
      </c>
      <c r="CR244" s="188"/>
      <c r="CS244" s="188"/>
      <c r="CT244" s="188">
        <v>1696.28</v>
      </c>
      <c r="CU244" s="188"/>
      <c r="CV244" s="188"/>
      <c r="CW244" s="188"/>
      <c r="CX244" s="188"/>
      <c r="CZ244" s="198">
        <v>-11329.02</v>
      </c>
      <c r="DA244" s="198"/>
      <c r="DB244" s="198"/>
      <c r="DC244" s="198"/>
      <c r="DE244" s="88"/>
      <c r="DF244" s="88"/>
      <c r="DH244" s="89"/>
      <c r="DI244" s="89"/>
      <c r="DJ244" s="89"/>
      <c r="DK244" s="89"/>
      <c r="DQ244" s="90"/>
      <c r="DR244" s="90"/>
      <c r="DS244" s="90"/>
      <c r="DT244" s="90"/>
      <c r="DX244" s="91"/>
      <c r="DY244" s="91"/>
      <c r="EA244" s="92"/>
      <c r="EB244" s="92"/>
      <c r="EC244" s="92"/>
      <c r="ED244" s="92"/>
      <c r="EE244" s="92"/>
      <c r="EF244" s="92"/>
      <c r="EG244" s="92"/>
      <c r="EH244" s="92"/>
      <c r="EJ244" s="91"/>
      <c r="EK244" s="91"/>
      <c r="EL244" s="91"/>
      <c r="EM244" s="91"/>
      <c r="EO244" s="88"/>
      <c r="EP244" s="88"/>
      <c r="ER244" s="89"/>
      <c r="ES244" s="89"/>
      <c r="ET244" s="89"/>
      <c r="EU244" s="89"/>
      <c r="FA244" s="90"/>
      <c r="FB244" s="90"/>
      <c r="FC244" s="90"/>
      <c r="FD244" s="90"/>
      <c r="FH244" s="91"/>
      <c r="FI244" s="91"/>
      <c r="FK244" s="92"/>
      <c r="FL244" s="92"/>
      <c r="FM244" s="92"/>
      <c r="FN244" s="92"/>
      <c r="FO244" s="92"/>
      <c r="FP244" s="92"/>
      <c r="FQ244" s="92"/>
      <c r="FR244" s="92"/>
      <c r="FT244" s="91"/>
      <c r="FU244" s="91"/>
      <c r="FV244" s="91"/>
      <c r="FW244" s="91"/>
      <c r="FY244" s="88">
        <v>4007</v>
      </c>
      <c r="FZ244" s="88"/>
      <c r="GB244" s="89"/>
      <c r="GC244" s="89"/>
      <c r="GD244" s="89"/>
      <c r="GE244" s="89"/>
      <c r="GK244" s="90"/>
      <c r="GL244" s="90"/>
      <c r="GM244" s="90"/>
      <c r="GN244" s="90"/>
      <c r="GR244" s="91"/>
      <c r="GS244" s="91"/>
      <c r="GU244" s="92"/>
      <c r="GV244" s="92"/>
      <c r="GW244" s="92"/>
      <c r="GX244" s="92"/>
      <c r="GY244" s="92"/>
      <c r="GZ244" s="92"/>
      <c r="HA244" s="92"/>
      <c r="HB244" s="92"/>
      <c r="HD244" s="91"/>
      <c r="HE244" s="91"/>
      <c r="HF244" s="91"/>
      <c r="HG244" s="91"/>
      <c r="HI244" s="88"/>
      <c r="HJ244" s="88"/>
      <c r="HL244" s="89"/>
      <c r="HM244" s="89"/>
      <c r="HN244" s="89"/>
      <c r="HO244" s="89"/>
      <c r="HU244" s="90"/>
      <c r="HV244" s="90"/>
      <c r="HW244" s="90"/>
      <c r="HX244" s="90"/>
      <c r="IB244" s="91"/>
      <c r="IC244" s="91"/>
      <c r="IE244" s="92"/>
      <c r="IF244" s="92"/>
      <c r="IG244" s="92"/>
      <c r="IH244" s="92"/>
      <c r="II244" s="92"/>
      <c r="IJ244" s="92"/>
      <c r="IK244" s="92"/>
      <c r="IL244" s="92"/>
      <c r="IN244" s="91"/>
      <c r="IO244" s="91"/>
      <c r="IP244" s="91"/>
      <c r="IQ244" s="91"/>
    </row>
    <row r="245" spans="1:251" ht="10.15" hidden="1" customHeight="1">
      <c r="A245" s="189">
        <v>2071</v>
      </c>
      <c r="B245" s="189"/>
      <c r="D245" s="190" t="s">
        <v>837</v>
      </c>
      <c r="E245" s="190"/>
      <c r="F245" s="190"/>
      <c r="G245" s="190"/>
      <c r="M245" s="186" t="s">
        <v>838</v>
      </c>
      <c r="N245" s="186"/>
      <c r="O245" s="186"/>
      <c r="P245" s="186"/>
      <c r="T245" s="198">
        <v>-464.88</v>
      </c>
      <c r="U245" s="198"/>
      <c r="W245" s="188">
        <v>464.88</v>
      </c>
      <c r="X245" s="188"/>
      <c r="Y245" s="188"/>
      <c r="Z245" s="188">
        <v>334.09</v>
      </c>
      <c r="AA245" s="188"/>
      <c r="AB245" s="188"/>
      <c r="AC245" s="188"/>
      <c r="AD245" s="188"/>
      <c r="AF245" s="198">
        <v>-334.09</v>
      </c>
      <c r="AG245" s="198"/>
      <c r="AH245" s="198"/>
      <c r="AI245" s="198"/>
      <c r="AK245" s="189">
        <v>2076</v>
      </c>
      <c r="AL245" s="189"/>
      <c r="AN245" s="190" t="s">
        <v>851</v>
      </c>
      <c r="AO245" s="190"/>
      <c r="AP245" s="190"/>
      <c r="AQ245" s="190"/>
      <c r="AW245" s="186" t="s">
        <v>852</v>
      </c>
      <c r="AX245" s="186"/>
      <c r="AY245" s="186"/>
      <c r="AZ245" s="186"/>
      <c r="BD245" s="198">
        <v>-68559.03</v>
      </c>
      <c r="BE245" s="198"/>
      <c r="BG245" s="188">
        <v>0</v>
      </c>
      <c r="BH245" s="188"/>
      <c r="BI245" s="188"/>
      <c r="BJ245" s="188">
        <v>13040.6</v>
      </c>
      <c r="BK245" s="188"/>
      <c r="BL245" s="188"/>
      <c r="BM245" s="188"/>
      <c r="BN245" s="188"/>
      <c r="BP245" s="198">
        <v>-81599.63</v>
      </c>
      <c r="BQ245" s="198"/>
      <c r="BR245" s="198"/>
      <c r="BS245" s="198"/>
      <c r="BU245" s="189">
        <v>40465</v>
      </c>
      <c r="BV245" s="189"/>
      <c r="BX245" s="190" t="s">
        <v>910</v>
      </c>
      <c r="BY245" s="190"/>
      <c r="BZ245" s="190"/>
      <c r="CA245" s="190"/>
      <c r="CG245" s="186" t="s">
        <v>911</v>
      </c>
      <c r="CH245" s="186"/>
      <c r="CI245" s="186"/>
      <c r="CJ245" s="186"/>
      <c r="CN245" s="198">
        <v>-1628.31</v>
      </c>
      <c r="CO245" s="198"/>
      <c r="CQ245" s="188">
        <v>155.01</v>
      </c>
      <c r="CR245" s="188"/>
      <c r="CS245" s="188"/>
      <c r="CT245" s="188">
        <v>956.73</v>
      </c>
      <c r="CU245" s="188"/>
      <c r="CV245" s="188"/>
      <c r="CW245" s="188"/>
      <c r="CX245" s="188"/>
      <c r="CZ245" s="198">
        <v>-2430.0300000000002</v>
      </c>
      <c r="DA245" s="198"/>
      <c r="DB245" s="198"/>
      <c r="DC245" s="198"/>
      <c r="DE245" s="88"/>
      <c r="DF245" s="88"/>
      <c r="DH245" s="89"/>
      <c r="DI245" s="89"/>
      <c r="DJ245" s="89"/>
      <c r="DK245" s="89"/>
      <c r="DQ245" s="90"/>
      <c r="DR245" s="90"/>
      <c r="DS245" s="90"/>
      <c r="DT245" s="90"/>
      <c r="DX245" s="91"/>
      <c r="DY245" s="91"/>
      <c r="EA245" s="92"/>
      <c r="EB245" s="92"/>
      <c r="EC245" s="92"/>
      <c r="ED245" s="92"/>
      <c r="EE245" s="92"/>
      <c r="EF245" s="92"/>
      <c r="EG245" s="92"/>
      <c r="EH245" s="92"/>
      <c r="EJ245" s="91"/>
      <c r="EK245" s="91"/>
      <c r="EL245" s="91"/>
      <c r="EM245" s="91"/>
      <c r="EO245" s="88"/>
      <c r="EP245" s="88"/>
      <c r="ER245" s="89"/>
      <c r="ES245" s="89"/>
      <c r="ET245" s="89"/>
      <c r="EU245" s="89"/>
      <c r="FA245" s="90"/>
      <c r="FB245" s="90"/>
      <c r="FC245" s="90"/>
      <c r="FD245" s="90"/>
      <c r="FH245" s="91"/>
      <c r="FI245" s="91"/>
      <c r="FK245" s="92"/>
      <c r="FL245" s="92"/>
      <c r="FM245" s="92"/>
      <c r="FN245" s="92"/>
      <c r="FO245" s="92"/>
      <c r="FP245" s="92"/>
      <c r="FQ245" s="92"/>
      <c r="FR245" s="92"/>
      <c r="FT245" s="91"/>
      <c r="FU245" s="91"/>
      <c r="FV245" s="91"/>
      <c r="FW245" s="91"/>
      <c r="FY245" s="88">
        <v>4008</v>
      </c>
      <c r="FZ245" s="88"/>
      <c r="GB245" s="89"/>
      <c r="GC245" s="89"/>
      <c r="GD245" s="89"/>
      <c r="GE245" s="89"/>
      <c r="GK245" s="90"/>
      <c r="GL245" s="90"/>
      <c r="GM245" s="90"/>
      <c r="GN245" s="90"/>
      <c r="GR245" s="91"/>
      <c r="GS245" s="91"/>
      <c r="GU245" s="92"/>
      <c r="GV245" s="92"/>
      <c r="GW245" s="92"/>
      <c r="GX245" s="92"/>
      <c r="GY245" s="92"/>
      <c r="GZ245" s="92"/>
      <c r="HA245" s="92"/>
      <c r="HB245" s="92"/>
      <c r="HD245" s="91"/>
      <c r="HE245" s="91"/>
      <c r="HF245" s="91"/>
      <c r="HG245" s="91"/>
      <c r="HI245" s="88"/>
      <c r="HJ245" s="88"/>
      <c r="HL245" s="89"/>
      <c r="HM245" s="89"/>
      <c r="HN245" s="89"/>
      <c r="HO245" s="89"/>
      <c r="HU245" s="90"/>
      <c r="HV245" s="90"/>
      <c r="HW245" s="90"/>
      <c r="HX245" s="90"/>
      <c r="IB245" s="91"/>
      <c r="IC245" s="91"/>
      <c r="IE245" s="92"/>
      <c r="IF245" s="92"/>
      <c r="IG245" s="92"/>
      <c r="IH245" s="92"/>
      <c r="II245" s="92"/>
      <c r="IJ245" s="92"/>
      <c r="IK245" s="92"/>
      <c r="IL245" s="92"/>
      <c r="IN245" s="91"/>
      <c r="IO245" s="91"/>
      <c r="IP245" s="91"/>
      <c r="IQ245" s="91"/>
    </row>
    <row r="246" spans="1:251" ht="10.15" hidden="1" customHeight="1">
      <c r="A246" s="189">
        <v>2072</v>
      </c>
      <c r="B246" s="189"/>
      <c r="D246" s="190" t="s">
        <v>841</v>
      </c>
      <c r="E246" s="190"/>
      <c r="F246" s="190"/>
      <c r="G246" s="190"/>
      <c r="M246" s="186" t="s">
        <v>842</v>
      </c>
      <c r="N246" s="186"/>
      <c r="O246" s="186"/>
      <c r="P246" s="186"/>
      <c r="T246" s="198">
        <v>-1237</v>
      </c>
      <c r="U246" s="198"/>
      <c r="W246" s="188">
        <v>0</v>
      </c>
      <c r="X246" s="188"/>
      <c r="Y246" s="188"/>
      <c r="Z246" s="188">
        <v>828</v>
      </c>
      <c r="AA246" s="188"/>
      <c r="AB246" s="188"/>
      <c r="AC246" s="188"/>
      <c r="AD246" s="188"/>
      <c r="AF246" s="198">
        <v>-2065</v>
      </c>
      <c r="AG246" s="198"/>
      <c r="AH246" s="198"/>
      <c r="AI246" s="198"/>
      <c r="AK246" s="189">
        <v>40444</v>
      </c>
      <c r="AL246" s="189"/>
      <c r="AN246" s="190" t="s">
        <v>855</v>
      </c>
      <c r="AO246" s="190"/>
      <c r="AP246" s="190"/>
      <c r="AQ246" s="190"/>
      <c r="AW246" s="186" t="s">
        <v>856</v>
      </c>
      <c r="AX246" s="186"/>
      <c r="AY246" s="186"/>
      <c r="AZ246" s="186"/>
      <c r="BD246" s="198">
        <v>-27180.14</v>
      </c>
      <c r="BE246" s="198"/>
      <c r="BG246" s="188">
        <v>5560.57</v>
      </c>
      <c r="BH246" s="188"/>
      <c r="BI246" s="188"/>
      <c r="BJ246" s="188">
        <v>14959.17</v>
      </c>
      <c r="BK246" s="188"/>
      <c r="BL246" s="188"/>
      <c r="BM246" s="188"/>
      <c r="BN246" s="188"/>
      <c r="BP246" s="198">
        <v>-36578.74</v>
      </c>
      <c r="BQ246" s="198"/>
      <c r="BR246" s="198"/>
      <c r="BS246" s="198"/>
      <c r="BU246" s="88"/>
      <c r="BV246" s="88"/>
      <c r="BX246" s="89"/>
      <c r="BY246" s="89"/>
      <c r="BZ246" s="89"/>
      <c r="CA246" s="89"/>
      <c r="CG246" s="90"/>
      <c r="CH246" s="90"/>
      <c r="CI246" s="90"/>
      <c r="CJ246" s="90"/>
      <c r="CN246" s="91"/>
      <c r="CO246" s="91"/>
      <c r="CQ246" s="92"/>
      <c r="CR246" s="92"/>
      <c r="CS246" s="92"/>
      <c r="CT246" s="92"/>
      <c r="CU246" s="92"/>
      <c r="CV246" s="92"/>
      <c r="CW246" s="92"/>
      <c r="CX246" s="92"/>
      <c r="CZ246" s="91"/>
      <c r="DA246" s="91"/>
      <c r="DB246" s="91"/>
      <c r="DC246" s="91"/>
      <c r="DE246" s="88"/>
      <c r="DF246" s="88"/>
      <c r="DH246" s="89"/>
      <c r="DI246" s="89"/>
      <c r="DJ246" s="89"/>
      <c r="DK246" s="89"/>
      <c r="DQ246" s="90"/>
      <c r="DR246" s="90"/>
      <c r="DS246" s="90"/>
      <c r="DT246" s="90"/>
      <c r="DX246" s="91"/>
      <c r="DY246" s="91"/>
      <c r="EA246" s="92"/>
      <c r="EB246" s="92"/>
      <c r="EC246" s="92"/>
      <c r="ED246" s="92"/>
      <c r="EE246" s="92"/>
      <c r="EF246" s="92"/>
      <c r="EG246" s="92"/>
      <c r="EH246" s="92"/>
      <c r="EJ246" s="91"/>
      <c r="EK246" s="91"/>
      <c r="EL246" s="91"/>
      <c r="EM246" s="91"/>
      <c r="EO246" s="88"/>
      <c r="EP246" s="88"/>
      <c r="ER246" s="89"/>
      <c r="ES246" s="89"/>
      <c r="ET246" s="89"/>
      <c r="EU246" s="89"/>
      <c r="FA246" s="90"/>
      <c r="FB246" s="90"/>
      <c r="FC246" s="90"/>
      <c r="FD246" s="90"/>
      <c r="FH246" s="91"/>
      <c r="FI246" s="91"/>
      <c r="FK246" s="92"/>
      <c r="FL246" s="92"/>
      <c r="FM246" s="92"/>
      <c r="FN246" s="92"/>
      <c r="FO246" s="92"/>
      <c r="FP246" s="92"/>
      <c r="FQ246" s="92"/>
      <c r="FR246" s="92"/>
      <c r="FT246" s="91"/>
      <c r="FU246" s="91"/>
      <c r="FV246" s="91"/>
      <c r="FW246" s="91"/>
      <c r="FY246" s="88">
        <v>4012</v>
      </c>
      <c r="FZ246" s="88"/>
      <c r="GB246" s="89"/>
      <c r="GC246" s="89"/>
      <c r="GD246" s="89"/>
      <c r="GE246" s="89"/>
      <c r="GK246" s="90"/>
      <c r="GL246" s="90"/>
      <c r="GM246" s="90"/>
      <c r="GN246" s="90"/>
      <c r="GR246" s="91"/>
      <c r="GS246" s="91"/>
      <c r="GU246" s="92"/>
      <c r="GV246" s="92"/>
      <c r="GW246" s="92"/>
      <c r="GX246" s="92"/>
      <c r="GY246" s="92"/>
      <c r="GZ246" s="92"/>
      <c r="HA246" s="92"/>
      <c r="HB246" s="92"/>
      <c r="HD246" s="91"/>
      <c r="HE246" s="91"/>
      <c r="HF246" s="91"/>
      <c r="HG246" s="91"/>
      <c r="HI246" s="88"/>
      <c r="HJ246" s="88"/>
      <c r="HL246" s="89"/>
      <c r="HM246" s="89"/>
      <c r="HN246" s="89"/>
      <c r="HO246" s="89"/>
      <c r="HU246" s="90"/>
      <c r="HV246" s="90"/>
      <c r="HW246" s="90"/>
      <c r="HX246" s="90"/>
      <c r="IB246" s="91"/>
      <c r="IC246" s="91"/>
      <c r="IE246" s="92"/>
      <c r="IF246" s="92"/>
      <c r="IG246" s="92"/>
      <c r="IH246" s="92"/>
      <c r="II246" s="92"/>
      <c r="IJ246" s="92"/>
      <c r="IK246" s="92"/>
      <c r="IL246" s="92"/>
      <c r="IN246" s="91"/>
      <c r="IO246" s="91"/>
      <c r="IP246" s="91"/>
      <c r="IQ246" s="91"/>
    </row>
    <row r="247" spans="1:251" ht="10.15" hidden="1" customHeight="1">
      <c r="A247" s="191">
        <v>2073</v>
      </c>
      <c r="B247" s="191"/>
      <c r="D247" s="192" t="s">
        <v>843</v>
      </c>
      <c r="E247" s="192"/>
      <c r="F247" s="192"/>
      <c r="G247" s="192"/>
      <c r="L247" s="193" t="s">
        <v>844</v>
      </c>
      <c r="M247" s="193"/>
      <c r="N247" s="193"/>
      <c r="O247" s="193"/>
      <c r="P247" s="193"/>
      <c r="T247" s="194">
        <v>-4452231.68</v>
      </c>
      <c r="U247" s="194"/>
      <c r="W247" s="195">
        <v>328244.09000000003</v>
      </c>
      <c r="X247" s="195"/>
      <c r="Y247" s="195"/>
      <c r="Z247" s="195">
        <v>664972.63</v>
      </c>
      <c r="AA247" s="195"/>
      <c r="AB247" s="195"/>
      <c r="AC247" s="195"/>
      <c r="AD247" s="195"/>
      <c r="AF247" s="194">
        <v>-4788960.22</v>
      </c>
      <c r="AG247" s="194"/>
      <c r="AH247" s="194"/>
      <c r="AI247" s="194"/>
      <c r="AK247" s="191">
        <v>2077</v>
      </c>
      <c r="AL247" s="191"/>
      <c r="AN247" s="192" t="s">
        <v>860</v>
      </c>
      <c r="AO247" s="192"/>
      <c r="AP247" s="192"/>
      <c r="AQ247" s="192"/>
      <c r="AV247" s="193" t="s">
        <v>861</v>
      </c>
      <c r="AW247" s="193"/>
      <c r="AX247" s="193"/>
      <c r="AY247" s="193"/>
      <c r="AZ247" s="193"/>
      <c r="BD247" s="194">
        <v>-182516.04</v>
      </c>
      <c r="BE247" s="194"/>
      <c r="BG247" s="195">
        <v>7935.48</v>
      </c>
      <c r="BH247" s="195"/>
      <c r="BI247" s="195"/>
      <c r="BJ247" s="195">
        <v>0</v>
      </c>
      <c r="BK247" s="195"/>
      <c r="BL247" s="195"/>
      <c r="BM247" s="195"/>
      <c r="BN247" s="195"/>
      <c r="BP247" s="194">
        <v>-174580.56</v>
      </c>
      <c r="BQ247" s="194"/>
      <c r="BR247" s="194"/>
      <c r="BS247" s="194"/>
      <c r="BU247" s="88"/>
      <c r="BV247" s="88"/>
      <c r="BX247" s="89"/>
      <c r="BY247" s="89"/>
      <c r="BZ247" s="89"/>
      <c r="CA247" s="89"/>
      <c r="CG247" s="90"/>
      <c r="CH247" s="90"/>
      <c r="CI247" s="90"/>
      <c r="CJ247" s="90"/>
      <c r="CN247" s="91"/>
      <c r="CO247" s="91"/>
      <c r="CQ247" s="92"/>
      <c r="CR247" s="92"/>
      <c r="CS247" s="92"/>
      <c r="CT247" s="92"/>
      <c r="CU247" s="92"/>
      <c r="CV247" s="92"/>
      <c r="CW247" s="92"/>
      <c r="CX247" s="92"/>
      <c r="CZ247" s="91"/>
      <c r="DA247" s="91"/>
      <c r="DB247" s="91"/>
      <c r="DC247" s="91"/>
      <c r="DE247" s="88"/>
      <c r="DF247" s="88"/>
      <c r="DH247" s="89"/>
      <c r="DI247" s="89"/>
      <c r="DJ247" s="89"/>
      <c r="DK247" s="89"/>
      <c r="DQ247" s="90"/>
      <c r="DR247" s="90"/>
      <c r="DS247" s="90"/>
      <c r="DT247" s="90"/>
      <c r="DX247" s="91"/>
      <c r="DY247" s="91"/>
      <c r="EA247" s="92"/>
      <c r="EB247" s="92"/>
      <c r="EC247" s="92"/>
      <c r="ED247" s="92"/>
      <c r="EE247" s="92"/>
      <c r="EF247" s="92"/>
      <c r="EG247" s="92"/>
      <c r="EH247" s="92"/>
      <c r="EJ247" s="91"/>
      <c r="EK247" s="91"/>
      <c r="EL247" s="91"/>
      <c r="EM247" s="91"/>
      <c r="EO247" s="88"/>
      <c r="EP247" s="88"/>
      <c r="ER247" s="89"/>
      <c r="ES247" s="89"/>
      <c r="ET247" s="89"/>
      <c r="EU247" s="89"/>
      <c r="FA247" s="90"/>
      <c r="FB247" s="90"/>
      <c r="FC247" s="90"/>
      <c r="FD247" s="90"/>
      <c r="FH247" s="91"/>
      <c r="FI247" s="91"/>
      <c r="FK247" s="92"/>
      <c r="FL247" s="92"/>
      <c r="FM247" s="92"/>
      <c r="FN247" s="92"/>
      <c r="FO247" s="92"/>
      <c r="FP247" s="92"/>
      <c r="FQ247" s="92"/>
      <c r="FR247" s="92"/>
      <c r="FT247" s="91"/>
      <c r="FU247" s="91"/>
      <c r="FV247" s="91"/>
      <c r="FW247" s="91"/>
      <c r="FY247" s="88">
        <v>4013</v>
      </c>
      <c r="FZ247" s="88"/>
      <c r="GB247" s="89"/>
      <c r="GC247" s="89"/>
      <c r="GD247" s="89"/>
      <c r="GE247" s="89"/>
      <c r="GK247" s="90"/>
      <c r="GL247" s="90"/>
      <c r="GM247" s="90"/>
      <c r="GN247" s="90"/>
      <c r="GR247" s="91"/>
      <c r="GS247" s="91"/>
      <c r="GU247" s="92"/>
      <c r="GV247" s="92"/>
      <c r="GW247" s="92"/>
      <c r="GX247" s="92"/>
      <c r="GY247" s="92"/>
      <c r="GZ247" s="92"/>
      <c r="HA247" s="92"/>
      <c r="HB247" s="92"/>
      <c r="HD247" s="91"/>
      <c r="HE247" s="91"/>
      <c r="HF247" s="91"/>
      <c r="HG247" s="91"/>
      <c r="HI247" s="88"/>
      <c r="HJ247" s="88"/>
      <c r="HL247" s="89"/>
      <c r="HM247" s="89"/>
      <c r="HN247" s="89"/>
      <c r="HO247" s="89"/>
      <c r="HU247" s="90"/>
      <c r="HV247" s="90"/>
      <c r="HW247" s="90"/>
      <c r="HX247" s="90"/>
      <c r="IB247" s="91"/>
      <c r="IC247" s="91"/>
      <c r="IE247" s="92"/>
      <c r="IF247" s="92"/>
      <c r="IG247" s="92"/>
      <c r="IH247" s="92"/>
      <c r="II247" s="92"/>
      <c r="IJ247" s="92"/>
      <c r="IK247" s="92"/>
      <c r="IL247" s="92"/>
      <c r="IN247" s="91"/>
      <c r="IO247" s="91"/>
      <c r="IP247" s="91"/>
      <c r="IQ247" s="91"/>
    </row>
    <row r="248" spans="1:251" ht="10.15" hidden="1" customHeight="1">
      <c r="A248" s="189">
        <v>2074</v>
      </c>
      <c r="B248" s="189"/>
      <c r="D248" s="190" t="s">
        <v>845</v>
      </c>
      <c r="E248" s="190"/>
      <c r="F248" s="190"/>
      <c r="G248" s="190"/>
      <c r="M248" s="186" t="s">
        <v>846</v>
      </c>
      <c r="N248" s="186"/>
      <c r="O248" s="186"/>
      <c r="P248" s="186"/>
      <c r="T248" s="198">
        <v>-4080361.95</v>
      </c>
      <c r="U248" s="198"/>
      <c r="W248" s="188">
        <v>211.18</v>
      </c>
      <c r="X248" s="188"/>
      <c r="Y248" s="188"/>
      <c r="Z248" s="188">
        <v>529350.85</v>
      </c>
      <c r="AA248" s="188"/>
      <c r="AB248" s="188"/>
      <c r="AC248" s="188"/>
      <c r="AD248" s="188"/>
      <c r="AF248" s="198">
        <v>-4609501.62</v>
      </c>
      <c r="AG248" s="198"/>
      <c r="AH248" s="198"/>
      <c r="AI248" s="198"/>
      <c r="AK248" s="189">
        <v>2078</v>
      </c>
      <c r="AL248" s="189"/>
      <c r="AN248" s="190" t="s">
        <v>862</v>
      </c>
      <c r="AO248" s="190"/>
      <c r="AP248" s="190"/>
      <c r="AQ248" s="190"/>
      <c r="AW248" s="186" t="s">
        <v>863</v>
      </c>
      <c r="AX248" s="186"/>
      <c r="AY248" s="186"/>
      <c r="AZ248" s="186"/>
      <c r="BD248" s="198">
        <v>-182516.04</v>
      </c>
      <c r="BE248" s="198"/>
      <c r="BG248" s="188">
        <v>7935.48</v>
      </c>
      <c r="BH248" s="188"/>
      <c r="BI248" s="188"/>
      <c r="BJ248" s="188">
        <v>0</v>
      </c>
      <c r="BK248" s="188"/>
      <c r="BL248" s="188"/>
      <c r="BM248" s="188"/>
      <c r="BN248" s="188"/>
      <c r="BP248" s="198">
        <v>-174580.56</v>
      </c>
      <c r="BQ248" s="198"/>
      <c r="BR248" s="198"/>
      <c r="BS248" s="198"/>
      <c r="BU248" s="88"/>
      <c r="BV248" s="88"/>
      <c r="BX248" s="89"/>
      <c r="BY248" s="89"/>
      <c r="BZ248" s="89"/>
      <c r="CA248" s="89"/>
      <c r="CG248" s="90"/>
      <c r="CH248" s="90"/>
      <c r="CI248" s="90"/>
      <c r="CJ248" s="90"/>
      <c r="CN248" s="91"/>
      <c r="CO248" s="91"/>
      <c r="CQ248" s="92"/>
      <c r="CR248" s="92"/>
      <c r="CS248" s="92"/>
      <c r="CT248" s="92"/>
      <c r="CU248" s="92"/>
      <c r="CV248" s="92"/>
      <c r="CW248" s="92"/>
      <c r="CX248" s="92"/>
      <c r="CZ248" s="91"/>
      <c r="DA248" s="91"/>
      <c r="DB248" s="91"/>
      <c r="DC248" s="91"/>
      <c r="DE248" s="88"/>
      <c r="DF248" s="88"/>
      <c r="DH248" s="89"/>
      <c r="DI248" s="89"/>
      <c r="DJ248" s="89"/>
      <c r="DK248" s="89"/>
      <c r="DQ248" s="90"/>
      <c r="DR248" s="90"/>
      <c r="DS248" s="90"/>
      <c r="DT248" s="90"/>
      <c r="DX248" s="91"/>
      <c r="DY248" s="91"/>
      <c r="EA248" s="92"/>
      <c r="EB248" s="92"/>
      <c r="EC248" s="92"/>
      <c r="ED248" s="92"/>
      <c r="EE248" s="92"/>
      <c r="EF248" s="92"/>
      <c r="EG248" s="92"/>
      <c r="EH248" s="92"/>
      <c r="EJ248" s="91"/>
      <c r="EK248" s="91"/>
      <c r="EL248" s="91"/>
      <c r="EM248" s="91"/>
      <c r="EO248" s="88"/>
      <c r="EP248" s="88"/>
      <c r="ER248" s="89"/>
      <c r="ES248" s="89"/>
      <c r="ET248" s="89"/>
      <c r="EU248" s="89"/>
      <c r="FA248" s="90"/>
      <c r="FB248" s="90"/>
      <c r="FC248" s="90"/>
      <c r="FD248" s="90"/>
      <c r="FH248" s="91"/>
      <c r="FI248" s="91"/>
      <c r="FK248" s="92"/>
      <c r="FL248" s="92"/>
      <c r="FM248" s="92"/>
      <c r="FN248" s="92"/>
      <c r="FO248" s="92"/>
      <c r="FP248" s="92"/>
      <c r="FQ248" s="92"/>
      <c r="FR248" s="92"/>
      <c r="FT248" s="91"/>
      <c r="FU248" s="91"/>
      <c r="FV248" s="91"/>
      <c r="FW248" s="91"/>
      <c r="FY248" s="88">
        <v>40415</v>
      </c>
      <c r="FZ248" s="88"/>
      <c r="GB248" s="89"/>
      <c r="GC248" s="89"/>
      <c r="GD248" s="89"/>
      <c r="GE248" s="89"/>
      <c r="GK248" s="90"/>
      <c r="GL248" s="90"/>
      <c r="GM248" s="90"/>
      <c r="GN248" s="90"/>
      <c r="GR248" s="91"/>
      <c r="GS248" s="91"/>
      <c r="GU248" s="92"/>
      <c r="GV248" s="92"/>
      <c r="GW248" s="92"/>
      <c r="GX248" s="92"/>
      <c r="GY248" s="92"/>
      <c r="GZ248" s="92"/>
      <c r="HA248" s="92"/>
      <c r="HB248" s="92"/>
      <c r="HD248" s="91"/>
      <c r="HE248" s="91"/>
      <c r="HF248" s="91"/>
      <c r="HG248" s="91"/>
      <c r="HI248" s="88"/>
      <c r="HJ248" s="88"/>
      <c r="HL248" s="89"/>
      <c r="HM248" s="89"/>
      <c r="HN248" s="89"/>
      <c r="HO248" s="89"/>
      <c r="HU248" s="90"/>
      <c r="HV248" s="90"/>
      <c r="HW248" s="90"/>
      <c r="HX248" s="90"/>
      <c r="IB248" s="91"/>
      <c r="IC248" s="91"/>
      <c r="IE248" s="92"/>
      <c r="IF248" s="92"/>
      <c r="IG248" s="92"/>
      <c r="IH248" s="92"/>
      <c r="II248" s="92"/>
      <c r="IJ248" s="92"/>
      <c r="IK248" s="92"/>
      <c r="IL248" s="92"/>
      <c r="IN248" s="91"/>
      <c r="IO248" s="91"/>
      <c r="IP248" s="91"/>
      <c r="IQ248" s="91"/>
    </row>
    <row r="249" spans="1:251" ht="10.15" hidden="1" customHeight="1">
      <c r="A249" s="189">
        <v>2075</v>
      </c>
      <c r="B249" s="189"/>
      <c r="D249" s="190" t="s">
        <v>849</v>
      </c>
      <c r="E249" s="190"/>
      <c r="F249" s="190"/>
      <c r="G249" s="190"/>
      <c r="M249" s="186" t="s">
        <v>850</v>
      </c>
      <c r="N249" s="186"/>
      <c r="O249" s="186"/>
      <c r="P249" s="186"/>
      <c r="T249" s="198">
        <v>-317364.88</v>
      </c>
      <c r="U249" s="198"/>
      <c r="W249" s="188">
        <v>317523.34999999998</v>
      </c>
      <c r="X249" s="188"/>
      <c r="Y249" s="188"/>
      <c r="Z249" s="188">
        <v>83877.899999999994</v>
      </c>
      <c r="AA249" s="188"/>
      <c r="AB249" s="188"/>
      <c r="AC249" s="188"/>
      <c r="AD249" s="188"/>
      <c r="AF249" s="198">
        <v>-83719.429999999993</v>
      </c>
      <c r="AG249" s="198"/>
      <c r="AH249" s="198"/>
      <c r="AI249" s="198"/>
      <c r="AK249" s="191">
        <v>2085</v>
      </c>
      <c r="AL249" s="191"/>
      <c r="AN249" s="192" t="s">
        <v>864</v>
      </c>
      <c r="AO249" s="192"/>
      <c r="AP249" s="192"/>
      <c r="AQ249" s="192"/>
      <c r="AV249" s="193" t="s">
        <v>865</v>
      </c>
      <c r="AW249" s="193"/>
      <c r="AX249" s="193"/>
      <c r="AY249" s="193"/>
      <c r="AZ249" s="193"/>
      <c r="BD249" s="194">
        <v>-8844287</v>
      </c>
      <c r="BE249" s="194"/>
      <c r="BG249" s="195">
        <v>0</v>
      </c>
      <c r="BH249" s="195"/>
      <c r="BI249" s="195"/>
      <c r="BJ249" s="195">
        <v>750253.84</v>
      </c>
      <c r="BK249" s="195"/>
      <c r="BL249" s="195"/>
      <c r="BM249" s="195"/>
      <c r="BN249" s="195"/>
      <c r="BP249" s="194">
        <v>-9594540.8399999999</v>
      </c>
      <c r="BQ249" s="194"/>
      <c r="BR249" s="194"/>
      <c r="BS249" s="194"/>
      <c r="BU249" s="88"/>
      <c r="BV249" s="88"/>
      <c r="BX249" s="89"/>
      <c r="BY249" s="89"/>
      <c r="BZ249" s="89"/>
      <c r="CA249" s="89"/>
      <c r="CG249" s="90"/>
      <c r="CH249" s="90"/>
      <c r="CI249" s="90"/>
      <c r="CJ249" s="90"/>
      <c r="CN249" s="91"/>
      <c r="CO249" s="91"/>
      <c r="CQ249" s="92"/>
      <c r="CR249" s="92"/>
      <c r="CS249" s="92"/>
      <c r="CT249" s="92"/>
      <c r="CU249" s="92"/>
      <c r="CV249" s="92"/>
      <c r="CW249" s="92"/>
      <c r="CX249" s="92"/>
      <c r="CZ249" s="91"/>
      <c r="DA249" s="91"/>
      <c r="DB249" s="91"/>
      <c r="DC249" s="91"/>
      <c r="DE249" s="94">
        <v>2201</v>
      </c>
      <c r="DF249" s="88"/>
      <c r="DH249" s="89"/>
      <c r="DI249" s="89"/>
      <c r="DJ249" s="89"/>
      <c r="DK249" s="89"/>
      <c r="DQ249" s="90"/>
      <c r="DR249" s="90"/>
      <c r="DS249" s="90"/>
      <c r="DT249" s="90"/>
      <c r="DX249" s="91"/>
      <c r="DY249" s="91"/>
      <c r="EA249" s="92"/>
      <c r="EB249" s="92"/>
      <c r="EC249" s="92"/>
      <c r="ED249" s="92"/>
      <c r="EE249" s="92"/>
      <c r="EF249" s="92"/>
      <c r="EG249" s="92"/>
      <c r="EH249" s="92"/>
      <c r="EJ249" s="91"/>
      <c r="EK249" s="91"/>
      <c r="EL249" s="91"/>
      <c r="EM249" s="91"/>
      <c r="EO249" s="88"/>
      <c r="EP249" s="88"/>
      <c r="ER249" s="89"/>
      <c r="ES249" s="89"/>
      <c r="ET249" s="89"/>
      <c r="EU249" s="89"/>
      <c r="FA249" s="90"/>
      <c r="FB249" s="90"/>
      <c r="FC249" s="90"/>
      <c r="FD249" s="90"/>
      <c r="FH249" s="91"/>
      <c r="FI249" s="91"/>
      <c r="FK249" s="92"/>
      <c r="FL249" s="92"/>
      <c r="FM249" s="92"/>
      <c r="FN249" s="92"/>
      <c r="FO249" s="92"/>
      <c r="FP249" s="92"/>
      <c r="FQ249" s="92"/>
      <c r="FR249" s="92"/>
      <c r="FT249" s="91"/>
      <c r="FU249" s="91"/>
      <c r="FV249" s="91"/>
      <c r="FW249" s="91"/>
      <c r="FY249" s="88">
        <v>40416</v>
      </c>
      <c r="FZ249" s="88"/>
      <c r="GB249" s="89"/>
      <c r="GC249" s="89"/>
      <c r="GD249" s="89"/>
      <c r="GE249" s="89"/>
      <c r="GK249" s="90"/>
      <c r="GL249" s="90"/>
      <c r="GM249" s="90"/>
      <c r="GN249" s="90"/>
      <c r="GR249" s="91"/>
      <c r="GS249" s="91"/>
      <c r="GU249" s="92"/>
      <c r="GV249" s="92"/>
      <c r="GW249" s="92"/>
      <c r="GX249" s="92"/>
      <c r="GY249" s="92"/>
      <c r="GZ249" s="92"/>
      <c r="HA249" s="92"/>
      <c r="HB249" s="92"/>
      <c r="HD249" s="91"/>
      <c r="HE249" s="91"/>
      <c r="HF249" s="91"/>
      <c r="HG249" s="91"/>
      <c r="HI249" s="88"/>
      <c r="HJ249" s="88"/>
      <c r="HL249" s="89"/>
      <c r="HM249" s="89"/>
      <c r="HN249" s="89"/>
      <c r="HO249" s="89"/>
      <c r="HU249" s="90"/>
      <c r="HV249" s="90"/>
      <c r="HW249" s="90"/>
      <c r="HX249" s="90"/>
      <c r="IB249" s="91"/>
      <c r="IC249" s="91"/>
      <c r="IE249" s="92"/>
      <c r="IF249" s="92"/>
      <c r="IG249" s="92"/>
      <c r="IH249" s="92"/>
      <c r="II249" s="92"/>
      <c r="IJ249" s="92"/>
      <c r="IK249" s="92"/>
      <c r="IL249" s="92"/>
      <c r="IN249" s="91"/>
      <c r="IO249" s="91"/>
      <c r="IP249" s="91"/>
      <c r="IQ249" s="91"/>
    </row>
    <row r="250" spans="1:251" ht="10.15" hidden="1" customHeight="1">
      <c r="A250" s="189">
        <v>2076</v>
      </c>
      <c r="B250" s="189"/>
      <c r="D250" s="190" t="s">
        <v>851</v>
      </c>
      <c r="E250" s="190"/>
      <c r="F250" s="190"/>
      <c r="G250" s="190"/>
      <c r="M250" s="186" t="s">
        <v>852</v>
      </c>
      <c r="N250" s="186"/>
      <c r="O250" s="186"/>
      <c r="P250" s="186"/>
      <c r="T250" s="198">
        <v>-54504.85</v>
      </c>
      <c r="U250" s="198"/>
      <c r="W250" s="188">
        <v>0</v>
      </c>
      <c r="X250" s="188"/>
      <c r="Y250" s="188"/>
      <c r="Z250" s="188">
        <v>14054.18</v>
      </c>
      <c r="AA250" s="188"/>
      <c r="AB250" s="188"/>
      <c r="AC250" s="188"/>
      <c r="AD250" s="188"/>
      <c r="AF250" s="198">
        <v>-68559.03</v>
      </c>
      <c r="AG250" s="198"/>
      <c r="AH250" s="198"/>
      <c r="AI250" s="198"/>
      <c r="AK250" s="189">
        <v>2086</v>
      </c>
      <c r="AL250" s="189"/>
      <c r="AN250" s="190" t="s">
        <v>868</v>
      </c>
      <c r="AO250" s="190"/>
      <c r="AP250" s="190"/>
      <c r="AQ250" s="190"/>
      <c r="AW250" s="186" t="s">
        <v>869</v>
      </c>
      <c r="AX250" s="186"/>
      <c r="AY250" s="186"/>
      <c r="AZ250" s="186"/>
      <c r="BD250" s="198">
        <v>-297760.09000000003</v>
      </c>
      <c r="BE250" s="198"/>
      <c r="BG250" s="188">
        <v>0</v>
      </c>
      <c r="BH250" s="188"/>
      <c r="BI250" s="188"/>
      <c r="BJ250" s="188">
        <v>44945.43</v>
      </c>
      <c r="BK250" s="188"/>
      <c r="BL250" s="188"/>
      <c r="BM250" s="188"/>
      <c r="BN250" s="188"/>
      <c r="BP250" s="198">
        <v>-342705.52</v>
      </c>
      <c r="BQ250" s="198"/>
      <c r="BR250" s="198"/>
      <c r="BS250" s="198"/>
      <c r="BU250" s="88"/>
      <c r="BV250" s="88"/>
      <c r="BX250" s="89"/>
      <c r="BY250" s="89"/>
      <c r="BZ250" s="89"/>
      <c r="CA250" s="89"/>
      <c r="CG250" s="90"/>
      <c r="CH250" s="90"/>
      <c r="CI250" s="90"/>
      <c r="CJ250" s="90"/>
      <c r="CN250" s="91"/>
      <c r="CO250" s="91"/>
      <c r="CQ250" s="92"/>
      <c r="CR250" s="92"/>
      <c r="CS250" s="92"/>
      <c r="CT250" s="92"/>
      <c r="CU250" s="92"/>
      <c r="CV250" s="92"/>
      <c r="CW250" s="92"/>
      <c r="CX250" s="92"/>
      <c r="CZ250" s="91"/>
      <c r="DA250" s="91"/>
      <c r="DB250" s="91"/>
      <c r="DC250" s="91"/>
      <c r="DE250" s="94">
        <v>2202</v>
      </c>
      <c r="DF250" s="88"/>
      <c r="DH250" s="89"/>
      <c r="DI250" s="89"/>
      <c r="DJ250" s="89"/>
      <c r="DK250" s="89"/>
      <c r="DQ250" s="90"/>
      <c r="DR250" s="90"/>
      <c r="DS250" s="90"/>
      <c r="DT250" s="90"/>
      <c r="DX250" s="91"/>
      <c r="DY250" s="91"/>
      <c r="EA250" s="92"/>
      <c r="EB250" s="92"/>
      <c r="EC250" s="92"/>
      <c r="ED250" s="92"/>
      <c r="EE250" s="92"/>
      <c r="EF250" s="92"/>
      <c r="EG250" s="92"/>
      <c r="EH250" s="92"/>
      <c r="EJ250" s="91"/>
      <c r="EK250" s="91"/>
      <c r="EL250" s="91"/>
      <c r="EM250" s="91"/>
      <c r="EO250" s="88"/>
      <c r="EP250" s="88"/>
      <c r="ER250" s="89"/>
      <c r="ES250" s="89"/>
      <c r="ET250" s="89"/>
      <c r="EU250" s="89"/>
      <c r="FA250" s="90"/>
      <c r="FB250" s="90"/>
      <c r="FC250" s="90"/>
      <c r="FD250" s="90"/>
      <c r="FH250" s="91"/>
      <c r="FI250" s="91"/>
      <c r="FK250" s="92"/>
      <c r="FL250" s="92"/>
      <c r="FM250" s="92"/>
      <c r="FN250" s="92"/>
      <c r="FO250" s="92"/>
      <c r="FP250" s="92"/>
      <c r="FQ250" s="92"/>
      <c r="FR250" s="92"/>
      <c r="FT250" s="91"/>
      <c r="FU250" s="91"/>
      <c r="FV250" s="91"/>
      <c r="FW250" s="91"/>
      <c r="FY250" s="88">
        <v>40417</v>
      </c>
      <c r="FZ250" s="88"/>
      <c r="GB250" s="89"/>
      <c r="GC250" s="89"/>
      <c r="GD250" s="89"/>
      <c r="GE250" s="89"/>
      <c r="GK250" s="90"/>
      <c r="GL250" s="90"/>
      <c r="GM250" s="90"/>
      <c r="GN250" s="90"/>
      <c r="GR250" s="91"/>
      <c r="GS250" s="91"/>
      <c r="GU250" s="92"/>
      <c r="GV250" s="92"/>
      <c r="GW250" s="92"/>
      <c r="GX250" s="92"/>
      <c r="GY250" s="92"/>
      <c r="GZ250" s="92"/>
      <c r="HA250" s="92"/>
      <c r="HB250" s="92"/>
      <c r="HD250" s="91"/>
      <c r="HE250" s="91"/>
      <c r="HF250" s="91"/>
      <c r="HG250" s="91"/>
      <c r="HI250" s="88"/>
      <c r="HJ250" s="88"/>
      <c r="HL250" s="89"/>
      <c r="HM250" s="89"/>
      <c r="HN250" s="89"/>
      <c r="HO250" s="89"/>
      <c r="HU250" s="90"/>
      <c r="HV250" s="90"/>
      <c r="HW250" s="90"/>
      <c r="HX250" s="90"/>
      <c r="IB250" s="91"/>
      <c r="IC250" s="91"/>
      <c r="IE250" s="92"/>
      <c r="IF250" s="92"/>
      <c r="IG250" s="92"/>
      <c r="IH250" s="92"/>
      <c r="II250" s="92"/>
      <c r="IJ250" s="92"/>
      <c r="IK250" s="92"/>
      <c r="IL250" s="92"/>
      <c r="IN250" s="91"/>
      <c r="IO250" s="91"/>
      <c r="IP250" s="91"/>
      <c r="IQ250" s="91"/>
    </row>
    <row r="251" spans="1:251" ht="10.15" hidden="1" customHeight="1">
      <c r="A251" s="189">
        <v>40444</v>
      </c>
      <c r="B251" s="189"/>
      <c r="D251" s="190" t="s">
        <v>855</v>
      </c>
      <c r="E251" s="190"/>
      <c r="F251" s="190"/>
      <c r="G251" s="190"/>
      <c r="M251" s="186" t="s">
        <v>856</v>
      </c>
      <c r="N251" s="186"/>
      <c r="O251" s="186"/>
      <c r="P251" s="186"/>
      <c r="T251" s="198">
        <v>0</v>
      </c>
      <c r="U251" s="198"/>
      <c r="W251" s="188">
        <v>10509.56</v>
      </c>
      <c r="X251" s="188"/>
      <c r="Y251" s="188"/>
      <c r="Z251" s="188">
        <v>37689.699999999997</v>
      </c>
      <c r="AA251" s="188"/>
      <c r="AB251" s="188"/>
      <c r="AC251" s="188"/>
      <c r="AD251" s="188"/>
      <c r="AF251" s="198">
        <v>-27180.14</v>
      </c>
      <c r="AG251" s="198"/>
      <c r="AH251" s="198"/>
      <c r="AI251" s="198"/>
      <c r="AK251" s="189">
        <v>2087</v>
      </c>
      <c r="AL251" s="189"/>
      <c r="AN251" s="190" t="s">
        <v>870</v>
      </c>
      <c r="AO251" s="190"/>
      <c r="AP251" s="190"/>
      <c r="AQ251" s="190"/>
      <c r="AW251" s="186" t="s">
        <v>871</v>
      </c>
      <c r="AX251" s="186"/>
      <c r="AY251" s="186"/>
      <c r="AZ251" s="186"/>
      <c r="BD251" s="198">
        <v>-131667.34</v>
      </c>
      <c r="BE251" s="198"/>
      <c r="BG251" s="188">
        <v>0</v>
      </c>
      <c r="BH251" s="188"/>
      <c r="BI251" s="188"/>
      <c r="BJ251" s="188">
        <v>7789.51</v>
      </c>
      <c r="BK251" s="188"/>
      <c r="BL251" s="188"/>
      <c r="BM251" s="188"/>
      <c r="BN251" s="188"/>
      <c r="BP251" s="198">
        <v>-139456.85</v>
      </c>
      <c r="BQ251" s="198"/>
      <c r="BR251" s="198"/>
      <c r="BS251" s="198"/>
      <c r="BU251" s="88"/>
      <c r="BV251" s="88"/>
      <c r="BX251" s="89"/>
      <c r="BY251" s="89"/>
      <c r="BZ251" s="89"/>
      <c r="CA251" s="89"/>
      <c r="CG251" s="90"/>
      <c r="CH251" s="90"/>
      <c r="CI251" s="90"/>
      <c r="CJ251" s="90"/>
      <c r="CN251" s="91"/>
      <c r="CO251" s="91"/>
      <c r="CQ251" s="92"/>
      <c r="CR251" s="92"/>
      <c r="CS251" s="92"/>
      <c r="CT251" s="92"/>
      <c r="CU251" s="92"/>
      <c r="CV251" s="92"/>
      <c r="CW251" s="92"/>
      <c r="CX251" s="92"/>
      <c r="CZ251" s="91"/>
      <c r="DA251" s="91"/>
      <c r="DB251" s="91"/>
      <c r="DC251" s="91"/>
      <c r="DE251" s="94">
        <v>2205</v>
      </c>
      <c r="DF251" s="88"/>
      <c r="DH251" s="89"/>
      <c r="DI251" s="89"/>
      <c r="DJ251" s="89"/>
      <c r="DK251" s="89"/>
      <c r="DQ251" s="90"/>
      <c r="DR251" s="90"/>
      <c r="DS251" s="90"/>
      <c r="DT251" s="90"/>
      <c r="DX251" s="91"/>
      <c r="DY251" s="91"/>
      <c r="EA251" s="92"/>
      <c r="EB251" s="92"/>
      <c r="EC251" s="92"/>
      <c r="ED251" s="92"/>
      <c r="EE251" s="92"/>
      <c r="EF251" s="92"/>
      <c r="EG251" s="92"/>
      <c r="EH251" s="92"/>
      <c r="EJ251" s="91"/>
      <c r="EK251" s="91"/>
      <c r="EL251" s="91"/>
      <c r="EM251" s="91"/>
      <c r="EO251" s="88"/>
      <c r="EP251" s="88"/>
      <c r="ER251" s="89"/>
      <c r="ES251" s="89"/>
      <c r="ET251" s="89"/>
      <c r="EU251" s="89"/>
      <c r="FA251" s="90"/>
      <c r="FB251" s="90"/>
      <c r="FC251" s="90"/>
      <c r="FD251" s="90"/>
      <c r="FH251" s="91"/>
      <c r="FI251" s="91"/>
      <c r="FK251" s="92"/>
      <c r="FL251" s="92"/>
      <c r="FM251" s="92"/>
      <c r="FN251" s="92"/>
      <c r="FO251" s="92"/>
      <c r="FP251" s="92"/>
      <c r="FQ251" s="92"/>
      <c r="FR251" s="92"/>
      <c r="FT251" s="91"/>
      <c r="FU251" s="91"/>
      <c r="FV251" s="91"/>
      <c r="FW251" s="91"/>
      <c r="FY251" s="88">
        <v>40424</v>
      </c>
      <c r="FZ251" s="88"/>
      <c r="GB251" s="89"/>
      <c r="GC251" s="89"/>
      <c r="GD251" s="89"/>
      <c r="GE251" s="89"/>
      <c r="GK251" s="90"/>
      <c r="GL251" s="90"/>
      <c r="GM251" s="90"/>
      <c r="GN251" s="90"/>
      <c r="GR251" s="91"/>
      <c r="GS251" s="91"/>
      <c r="GU251" s="92"/>
      <c r="GV251" s="92"/>
      <c r="GW251" s="92"/>
      <c r="GX251" s="92"/>
      <c r="GY251" s="92"/>
      <c r="GZ251" s="92"/>
      <c r="HA251" s="92"/>
      <c r="HB251" s="92"/>
      <c r="HD251" s="91"/>
      <c r="HE251" s="91"/>
      <c r="HF251" s="91"/>
      <c r="HG251" s="91"/>
      <c r="HI251" s="88"/>
      <c r="HJ251" s="88"/>
      <c r="HL251" s="89"/>
      <c r="HM251" s="89"/>
      <c r="HN251" s="89"/>
      <c r="HO251" s="89"/>
      <c r="HU251" s="90"/>
      <c r="HV251" s="90"/>
      <c r="HW251" s="90"/>
      <c r="HX251" s="90"/>
      <c r="IB251" s="91"/>
      <c r="IC251" s="91"/>
      <c r="IE251" s="92"/>
      <c r="IF251" s="92"/>
      <c r="IG251" s="92"/>
      <c r="IH251" s="92"/>
      <c r="II251" s="92"/>
      <c r="IJ251" s="92"/>
      <c r="IK251" s="92"/>
      <c r="IL251" s="92"/>
      <c r="IN251" s="91"/>
      <c r="IO251" s="91"/>
      <c r="IP251" s="91"/>
      <c r="IQ251" s="91"/>
    </row>
    <row r="252" spans="1:251" ht="10.15" hidden="1" customHeight="1">
      <c r="A252" s="191">
        <v>2077</v>
      </c>
      <c r="B252" s="191"/>
      <c r="D252" s="192" t="s">
        <v>860</v>
      </c>
      <c r="E252" s="192"/>
      <c r="F252" s="192"/>
      <c r="G252" s="192"/>
      <c r="L252" s="193" t="s">
        <v>861</v>
      </c>
      <c r="M252" s="193"/>
      <c r="N252" s="193"/>
      <c r="O252" s="193"/>
      <c r="P252" s="193"/>
      <c r="T252" s="194">
        <v>-95200.29</v>
      </c>
      <c r="U252" s="194"/>
      <c r="W252" s="195">
        <v>7935.48</v>
      </c>
      <c r="X252" s="195"/>
      <c r="Y252" s="195"/>
      <c r="Z252" s="195">
        <v>95251.23</v>
      </c>
      <c r="AA252" s="195"/>
      <c r="AB252" s="195"/>
      <c r="AC252" s="195"/>
      <c r="AD252" s="195"/>
      <c r="AF252" s="194">
        <v>-182516.04</v>
      </c>
      <c r="AG252" s="194"/>
      <c r="AH252" s="194"/>
      <c r="AI252" s="194"/>
      <c r="AK252" s="189">
        <v>2088</v>
      </c>
      <c r="AL252" s="189"/>
      <c r="AN252" s="190" t="s">
        <v>874</v>
      </c>
      <c r="AO252" s="190"/>
      <c r="AP252" s="190"/>
      <c r="AQ252" s="190"/>
      <c r="AW252" s="186" t="s">
        <v>875</v>
      </c>
      <c r="AX252" s="186"/>
      <c r="AY252" s="186"/>
      <c r="AZ252" s="186"/>
      <c r="BD252" s="198">
        <v>-1085702.8700000001</v>
      </c>
      <c r="BE252" s="198"/>
      <c r="BG252" s="188">
        <v>0</v>
      </c>
      <c r="BH252" s="188"/>
      <c r="BI252" s="188"/>
      <c r="BJ252" s="188">
        <v>85428.85</v>
      </c>
      <c r="BK252" s="188"/>
      <c r="BL252" s="188"/>
      <c r="BM252" s="188"/>
      <c r="BN252" s="188"/>
      <c r="BP252" s="198">
        <v>-1171131.72</v>
      </c>
      <c r="BQ252" s="198"/>
      <c r="BR252" s="198"/>
      <c r="BS252" s="198"/>
      <c r="BU252" s="88"/>
      <c r="BV252" s="88"/>
      <c r="BX252" s="89"/>
      <c r="BY252" s="89"/>
      <c r="BZ252" s="89"/>
      <c r="CA252" s="89"/>
      <c r="CG252" s="90"/>
      <c r="CH252" s="90"/>
      <c r="CI252" s="90"/>
      <c r="CJ252" s="90"/>
      <c r="CN252" s="91"/>
      <c r="CO252" s="91"/>
      <c r="CQ252" s="92"/>
      <c r="CR252" s="92"/>
      <c r="CS252" s="92"/>
      <c r="CT252" s="92"/>
      <c r="CU252" s="92"/>
      <c r="CV252" s="92"/>
      <c r="CW252" s="92"/>
      <c r="CX252" s="92"/>
      <c r="CZ252" s="91"/>
      <c r="DA252" s="91"/>
      <c r="DB252" s="91"/>
      <c r="DC252" s="91"/>
      <c r="DE252" s="94">
        <v>2206</v>
      </c>
      <c r="DF252" s="88"/>
      <c r="DH252" s="89"/>
      <c r="DI252" s="89"/>
      <c r="DJ252" s="89"/>
      <c r="DK252" s="89"/>
      <c r="DQ252" s="90"/>
      <c r="DR252" s="90"/>
      <c r="DS252" s="90"/>
      <c r="DT252" s="90"/>
      <c r="DX252" s="91"/>
      <c r="DY252" s="91"/>
      <c r="EA252" s="92"/>
      <c r="EB252" s="92"/>
      <c r="EC252" s="92"/>
      <c r="ED252" s="92"/>
      <c r="EE252" s="92"/>
      <c r="EF252" s="92"/>
      <c r="EG252" s="92"/>
      <c r="EH252" s="92"/>
      <c r="EJ252" s="91"/>
      <c r="EK252" s="91"/>
      <c r="EL252" s="91"/>
      <c r="EM252" s="91"/>
      <c r="EO252" s="88"/>
      <c r="EP252" s="88"/>
      <c r="ER252" s="89"/>
      <c r="ES252" s="89"/>
      <c r="ET252" s="89"/>
      <c r="EU252" s="89"/>
      <c r="FA252" s="90"/>
      <c r="FB252" s="90"/>
      <c r="FC252" s="90"/>
      <c r="FD252" s="90"/>
      <c r="FH252" s="91"/>
      <c r="FI252" s="91"/>
      <c r="FK252" s="92"/>
      <c r="FL252" s="92"/>
      <c r="FM252" s="92"/>
      <c r="FN252" s="92"/>
      <c r="FO252" s="92"/>
      <c r="FP252" s="92"/>
      <c r="FQ252" s="92"/>
      <c r="FR252" s="92"/>
      <c r="FT252" s="91"/>
      <c r="FU252" s="91"/>
      <c r="FV252" s="91"/>
      <c r="FW252" s="91"/>
      <c r="FY252" s="88">
        <v>40419</v>
      </c>
      <c r="FZ252" s="88"/>
      <c r="GB252" s="89"/>
      <c r="GC252" s="89"/>
      <c r="GD252" s="89"/>
      <c r="GE252" s="89"/>
      <c r="GK252" s="90"/>
      <c r="GL252" s="90"/>
      <c r="GM252" s="90"/>
      <c r="GN252" s="90"/>
      <c r="GR252" s="91"/>
      <c r="GS252" s="91"/>
      <c r="GU252" s="92"/>
      <c r="GV252" s="92"/>
      <c r="GW252" s="92"/>
      <c r="GX252" s="92"/>
      <c r="GY252" s="92"/>
      <c r="GZ252" s="92"/>
      <c r="HA252" s="92"/>
      <c r="HB252" s="92"/>
      <c r="HD252" s="91"/>
      <c r="HE252" s="91"/>
      <c r="HF252" s="91"/>
      <c r="HG252" s="91"/>
      <c r="HI252" s="88"/>
      <c r="HJ252" s="88"/>
      <c r="HL252" s="89"/>
      <c r="HM252" s="89"/>
      <c r="HN252" s="89"/>
      <c r="HO252" s="89"/>
      <c r="HU252" s="90"/>
      <c r="HV252" s="90"/>
      <c r="HW252" s="90"/>
      <c r="HX252" s="90"/>
      <c r="IB252" s="91"/>
      <c r="IC252" s="91"/>
      <c r="IE252" s="92"/>
      <c r="IF252" s="92"/>
      <c r="IG252" s="92"/>
      <c r="IH252" s="92"/>
      <c r="II252" s="92"/>
      <c r="IJ252" s="92"/>
      <c r="IK252" s="92"/>
      <c r="IL252" s="92"/>
      <c r="IN252" s="91"/>
      <c r="IO252" s="91"/>
      <c r="IP252" s="91"/>
      <c r="IQ252" s="91"/>
    </row>
    <row r="253" spans="1:251" ht="10.15" hidden="1" customHeight="1">
      <c r="A253" s="189">
        <v>2078</v>
      </c>
      <c r="B253" s="189"/>
      <c r="D253" s="190" t="s">
        <v>862</v>
      </c>
      <c r="E253" s="190"/>
      <c r="F253" s="190"/>
      <c r="G253" s="190"/>
      <c r="M253" s="186" t="s">
        <v>863</v>
      </c>
      <c r="N253" s="186"/>
      <c r="O253" s="186"/>
      <c r="P253" s="186"/>
      <c r="T253" s="198">
        <v>-95200.29</v>
      </c>
      <c r="U253" s="198"/>
      <c r="W253" s="188">
        <v>7935.48</v>
      </c>
      <c r="X253" s="188"/>
      <c r="Y253" s="188"/>
      <c r="Z253" s="188">
        <v>95251.23</v>
      </c>
      <c r="AA253" s="188"/>
      <c r="AB253" s="188"/>
      <c r="AC253" s="188"/>
      <c r="AD253" s="188"/>
      <c r="AF253" s="198">
        <v>-182516.04</v>
      </c>
      <c r="AG253" s="198"/>
      <c r="AH253" s="198"/>
      <c r="AI253" s="198"/>
      <c r="AK253" s="189">
        <v>2090</v>
      </c>
      <c r="AL253" s="189"/>
      <c r="AN253" s="190" t="s">
        <v>876</v>
      </c>
      <c r="AO253" s="190"/>
      <c r="AP253" s="190"/>
      <c r="AQ253" s="190"/>
      <c r="AW253" s="186" t="s">
        <v>877</v>
      </c>
      <c r="AX253" s="186"/>
      <c r="AY253" s="186"/>
      <c r="AZ253" s="186"/>
      <c r="BD253" s="198">
        <v>-141919.73000000001</v>
      </c>
      <c r="BE253" s="198"/>
      <c r="BG253" s="188">
        <v>0</v>
      </c>
      <c r="BH253" s="188"/>
      <c r="BI253" s="188"/>
      <c r="BJ253" s="188">
        <v>51571.07</v>
      </c>
      <c r="BK253" s="188"/>
      <c r="BL253" s="188"/>
      <c r="BM253" s="188"/>
      <c r="BN253" s="188"/>
      <c r="BP253" s="198">
        <v>-193490.8</v>
      </c>
      <c r="BQ253" s="198"/>
      <c r="BR253" s="198"/>
      <c r="BS253" s="198"/>
      <c r="BU253" s="88"/>
      <c r="BV253" s="88"/>
      <c r="BX253" s="89"/>
      <c r="BY253" s="89"/>
      <c r="BZ253" s="89"/>
      <c r="CA253" s="89"/>
      <c r="CG253" s="90"/>
      <c r="CH253" s="90"/>
      <c r="CI253" s="90"/>
      <c r="CJ253" s="90"/>
      <c r="CN253" s="91"/>
      <c r="CO253" s="91"/>
      <c r="CQ253" s="92"/>
      <c r="CR253" s="92"/>
      <c r="CS253" s="92"/>
      <c r="CT253" s="92"/>
      <c r="CU253" s="92"/>
      <c r="CV253" s="92"/>
      <c r="CW253" s="92"/>
      <c r="CX253" s="92"/>
      <c r="CZ253" s="91"/>
      <c r="DA253" s="91"/>
      <c r="DB253" s="91"/>
      <c r="DC253" s="91"/>
      <c r="DE253" s="88">
        <v>2207</v>
      </c>
      <c r="DF253" s="88"/>
      <c r="DH253" s="89"/>
      <c r="DI253" s="89"/>
      <c r="DJ253" s="89"/>
      <c r="DK253" s="89"/>
      <c r="DQ253" s="90"/>
      <c r="DR253" s="90"/>
      <c r="DS253" s="90"/>
      <c r="DT253" s="90"/>
      <c r="DX253" s="91"/>
      <c r="DY253" s="91"/>
      <c r="EA253" s="92"/>
      <c r="EB253" s="92"/>
      <c r="EC253" s="92"/>
      <c r="ED253" s="92"/>
      <c r="EE253" s="92"/>
      <c r="EF253" s="92"/>
      <c r="EG253" s="92"/>
      <c r="EH253" s="92"/>
      <c r="EJ253" s="91"/>
      <c r="EK253" s="91"/>
      <c r="EL253" s="91"/>
      <c r="EM253" s="91"/>
      <c r="EO253" s="88"/>
      <c r="EP253" s="88"/>
      <c r="ER253" s="89"/>
      <c r="ES253" s="89"/>
      <c r="ET253" s="89"/>
      <c r="EU253" s="89"/>
      <c r="FA253" s="90"/>
      <c r="FB253" s="90"/>
      <c r="FC253" s="90"/>
      <c r="FD253" s="90"/>
      <c r="FH253" s="91"/>
      <c r="FI253" s="91"/>
      <c r="FK253" s="92"/>
      <c r="FL253" s="92"/>
      <c r="FM253" s="92"/>
      <c r="FN253" s="92"/>
      <c r="FO253" s="92"/>
      <c r="FP253" s="92"/>
      <c r="FQ253" s="92"/>
      <c r="FR253" s="92"/>
      <c r="FT253" s="91"/>
      <c r="FU253" s="91"/>
      <c r="FV253" s="91"/>
      <c r="FW253" s="91"/>
      <c r="FY253" s="88">
        <v>40420</v>
      </c>
      <c r="FZ253" s="88"/>
      <c r="GB253" s="89"/>
      <c r="GC253" s="89"/>
      <c r="GD253" s="89"/>
      <c r="GE253" s="89"/>
      <c r="GK253" s="90"/>
      <c r="GL253" s="90"/>
      <c r="GM253" s="90"/>
      <c r="GN253" s="90"/>
      <c r="GR253" s="91"/>
      <c r="GS253" s="91"/>
      <c r="GU253" s="92"/>
      <c r="GV253" s="92"/>
      <c r="GW253" s="92"/>
      <c r="GX253" s="92"/>
      <c r="GY253" s="92"/>
      <c r="GZ253" s="92"/>
      <c r="HA253" s="92"/>
      <c r="HB253" s="92"/>
      <c r="HD253" s="91"/>
      <c r="HE253" s="91"/>
      <c r="HF253" s="91"/>
      <c r="HG253" s="91"/>
      <c r="HI253" s="88"/>
      <c r="HJ253" s="88"/>
      <c r="HL253" s="89"/>
      <c r="HM253" s="89"/>
      <c r="HN253" s="89"/>
      <c r="HO253" s="89"/>
      <c r="HU253" s="90"/>
      <c r="HV253" s="90"/>
      <c r="HW253" s="90"/>
      <c r="HX253" s="90"/>
      <c r="IB253" s="91"/>
      <c r="IC253" s="91"/>
      <c r="IE253" s="92"/>
      <c r="IF253" s="92"/>
      <c r="IG253" s="92"/>
      <c r="IH253" s="92"/>
      <c r="II253" s="92"/>
      <c r="IJ253" s="92"/>
      <c r="IK253" s="92"/>
      <c r="IL253" s="92"/>
      <c r="IN253" s="91"/>
      <c r="IO253" s="91"/>
      <c r="IP253" s="91"/>
      <c r="IQ253" s="91"/>
    </row>
    <row r="254" spans="1:251" ht="10.15" hidden="1" customHeight="1">
      <c r="A254" s="191">
        <v>2085</v>
      </c>
      <c r="B254" s="191"/>
      <c r="D254" s="192" t="s">
        <v>864</v>
      </c>
      <c r="E254" s="192"/>
      <c r="F254" s="192"/>
      <c r="G254" s="192"/>
      <c r="L254" s="193" t="s">
        <v>865</v>
      </c>
      <c r="M254" s="193"/>
      <c r="N254" s="193"/>
      <c r="O254" s="193"/>
      <c r="P254" s="193"/>
      <c r="T254" s="194">
        <v>-7752523.1200000001</v>
      </c>
      <c r="U254" s="194"/>
      <c r="W254" s="195">
        <v>105670.62</v>
      </c>
      <c r="X254" s="195"/>
      <c r="Y254" s="195"/>
      <c r="Z254" s="195">
        <v>1197434.5</v>
      </c>
      <c r="AA254" s="195"/>
      <c r="AB254" s="195"/>
      <c r="AC254" s="195"/>
      <c r="AD254" s="195"/>
      <c r="AF254" s="194">
        <v>-8844287</v>
      </c>
      <c r="AG254" s="194"/>
      <c r="AH254" s="194"/>
      <c r="AI254" s="194"/>
      <c r="AK254" s="189">
        <v>2091</v>
      </c>
      <c r="AL254" s="189"/>
      <c r="AN254" s="190" t="s">
        <v>880</v>
      </c>
      <c r="AO254" s="190"/>
      <c r="AP254" s="190"/>
      <c r="AQ254" s="190"/>
      <c r="AW254" s="186" t="s">
        <v>881</v>
      </c>
      <c r="AX254" s="186"/>
      <c r="AY254" s="186"/>
      <c r="AZ254" s="186"/>
      <c r="BD254" s="198">
        <v>-3176795</v>
      </c>
      <c r="BE254" s="198"/>
      <c r="BG254" s="188">
        <v>0</v>
      </c>
      <c r="BH254" s="188"/>
      <c r="BI254" s="188"/>
      <c r="BJ254" s="188">
        <v>362749.69</v>
      </c>
      <c r="BK254" s="188"/>
      <c r="BL254" s="188"/>
      <c r="BM254" s="188"/>
      <c r="BN254" s="188"/>
      <c r="BP254" s="198">
        <v>-3539544.69</v>
      </c>
      <c r="BQ254" s="198"/>
      <c r="BR254" s="198"/>
      <c r="BS254" s="198"/>
      <c r="BU254" s="88"/>
      <c r="BV254" s="88"/>
      <c r="BX254" s="89"/>
      <c r="BY254" s="89"/>
      <c r="BZ254" s="89"/>
      <c r="CA254" s="89"/>
      <c r="CG254" s="90"/>
      <c r="CH254" s="90"/>
      <c r="CI254" s="90"/>
      <c r="CJ254" s="90"/>
      <c r="CN254" s="91"/>
      <c r="CO254" s="91"/>
      <c r="CQ254" s="92"/>
      <c r="CR254" s="92"/>
      <c r="CS254" s="92"/>
      <c r="CT254" s="92"/>
      <c r="CU254" s="92"/>
      <c r="CV254" s="92"/>
      <c r="CW254" s="92"/>
      <c r="CX254" s="92"/>
      <c r="CZ254" s="91"/>
      <c r="DA254" s="91"/>
      <c r="DB254" s="91"/>
      <c r="DC254" s="91"/>
      <c r="DE254" s="88">
        <v>40607</v>
      </c>
      <c r="DF254" s="88"/>
      <c r="DH254" s="89"/>
      <c r="DI254" s="89"/>
      <c r="DJ254" s="89"/>
      <c r="DK254" s="89"/>
      <c r="DQ254" s="90"/>
      <c r="DR254" s="90"/>
      <c r="DS254" s="90"/>
      <c r="DT254" s="90"/>
      <c r="DX254" s="91"/>
      <c r="DY254" s="91"/>
      <c r="EA254" s="92"/>
      <c r="EB254" s="92"/>
      <c r="EC254" s="92"/>
      <c r="ED254" s="92"/>
      <c r="EE254" s="92"/>
      <c r="EF254" s="92"/>
      <c r="EG254" s="92"/>
      <c r="EH254" s="92"/>
      <c r="EJ254" s="91"/>
      <c r="EK254" s="91"/>
      <c r="EL254" s="91"/>
      <c r="EM254" s="91"/>
      <c r="EO254" s="88"/>
      <c r="EP254" s="88"/>
      <c r="ER254" s="89"/>
      <c r="ES254" s="89"/>
      <c r="ET254" s="89"/>
      <c r="EU254" s="89"/>
      <c r="FA254" s="90"/>
      <c r="FB254" s="90"/>
      <c r="FC254" s="90"/>
      <c r="FD254" s="90"/>
      <c r="FH254" s="91"/>
      <c r="FI254" s="91"/>
      <c r="FK254" s="92"/>
      <c r="FL254" s="92"/>
      <c r="FM254" s="92"/>
      <c r="FN254" s="92"/>
      <c r="FO254" s="92"/>
      <c r="FP254" s="92"/>
      <c r="FQ254" s="92"/>
      <c r="FR254" s="92"/>
      <c r="FT254" s="91"/>
      <c r="FU254" s="91"/>
      <c r="FV254" s="91"/>
      <c r="FW254" s="91"/>
      <c r="FY254" s="88">
        <v>40421</v>
      </c>
      <c r="FZ254" s="88"/>
      <c r="GB254" s="89"/>
      <c r="GC254" s="89"/>
      <c r="GD254" s="89"/>
      <c r="GE254" s="89"/>
      <c r="GK254" s="90"/>
      <c r="GL254" s="90"/>
      <c r="GM254" s="90"/>
      <c r="GN254" s="90"/>
      <c r="GR254" s="91"/>
      <c r="GS254" s="91"/>
      <c r="GU254" s="92"/>
      <c r="GV254" s="92"/>
      <c r="GW254" s="92"/>
      <c r="GX254" s="92"/>
      <c r="GY254" s="92"/>
      <c r="GZ254" s="92"/>
      <c r="HA254" s="92"/>
      <c r="HB254" s="92"/>
      <c r="HD254" s="91"/>
      <c r="HE254" s="91"/>
      <c r="HF254" s="91"/>
      <c r="HG254" s="91"/>
      <c r="HI254" s="88"/>
      <c r="HJ254" s="88"/>
      <c r="HL254" s="89"/>
      <c r="HM254" s="89"/>
      <c r="HN254" s="89"/>
      <c r="HO254" s="89"/>
      <c r="HU254" s="90"/>
      <c r="HV254" s="90"/>
      <c r="HW254" s="90"/>
      <c r="HX254" s="90"/>
      <c r="IB254" s="91"/>
      <c r="IC254" s="91"/>
      <c r="IE254" s="92"/>
      <c r="IF254" s="92"/>
      <c r="IG254" s="92"/>
      <c r="IH254" s="92"/>
      <c r="II254" s="92"/>
      <c r="IJ254" s="92"/>
      <c r="IK254" s="92"/>
      <c r="IL254" s="92"/>
      <c r="IN254" s="91"/>
      <c r="IO254" s="91"/>
      <c r="IP254" s="91"/>
      <c r="IQ254" s="91"/>
    </row>
    <row r="255" spans="1:251" ht="10.15" hidden="1" customHeight="1">
      <c r="A255" s="189">
        <v>2086</v>
      </c>
      <c r="B255" s="189"/>
      <c r="D255" s="190" t="s">
        <v>868</v>
      </c>
      <c r="E255" s="190"/>
      <c r="F255" s="190"/>
      <c r="G255" s="190"/>
      <c r="M255" s="186" t="s">
        <v>869</v>
      </c>
      <c r="N255" s="186"/>
      <c r="O255" s="186"/>
      <c r="P255" s="186"/>
      <c r="T255" s="198">
        <v>-251886.34</v>
      </c>
      <c r="U255" s="198"/>
      <c r="W255" s="188">
        <v>0</v>
      </c>
      <c r="X255" s="188"/>
      <c r="Y255" s="188"/>
      <c r="Z255" s="188">
        <v>45873.75</v>
      </c>
      <c r="AA255" s="188"/>
      <c r="AB255" s="188"/>
      <c r="AC255" s="188"/>
      <c r="AD255" s="188"/>
      <c r="AF255" s="198">
        <v>-297760.09000000003</v>
      </c>
      <c r="AG255" s="198"/>
      <c r="AH255" s="198"/>
      <c r="AI255" s="198"/>
      <c r="AK255" s="189">
        <v>2094</v>
      </c>
      <c r="AL255" s="189"/>
      <c r="AN255" s="190" t="s">
        <v>882</v>
      </c>
      <c r="AO255" s="190"/>
      <c r="AP255" s="190"/>
      <c r="AQ255" s="190"/>
      <c r="AW255" s="186" t="s">
        <v>883</v>
      </c>
      <c r="AX255" s="186"/>
      <c r="AY255" s="186"/>
      <c r="AZ255" s="186"/>
      <c r="BD255" s="198">
        <v>-4010441.97</v>
      </c>
      <c r="BE255" s="198"/>
      <c r="BG255" s="188">
        <v>0</v>
      </c>
      <c r="BH255" s="188"/>
      <c r="BI255" s="188"/>
      <c r="BJ255" s="188">
        <v>197769.29</v>
      </c>
      <c r="BK255" s="188"/>
      <c r="BL255" s="188"/>
      <c r="BM255" s="188"/>
      <c r="BN255" s="188"/>
      <c r="BP255" s="198">
        <v>-4208211.26</v>
      </c>
      <c r="BQ255" s="198"/>
      <c r="BR255" s="198"/>
      <c r="BS255" s="198"/>
      <c r="BU255" s="88"/>
      <c r="BV255" s="88"/>
      <c r="BX255" s="89"/>
      <c r="BY255" s="89"/>
      <c r="BZ255" s="89"/>
      <c r="CA255" s="89"/>
      <c r="CG255" s="90"/>
      <c r="CH255" s="90"/>
      <c r="CI255" s="90"/>
      <c r="CJ255" s="90"/>
      <c r="CN255" s="91"/>
      <c r="CO255" s="91"/>
      <c r="CQ255" s="92"/>
      <c r="CR255" s="92"/>
      <c r="CS255" s="92"/>
      <c r="CT255" s="92"/>
      <c r="CU255" s="92"/>
      <c r="CV255" s="92"/>
      <c r="CW255" s="92"/>
      <c r="CX255" s="92"/>
      <c r="CZ255" s="91"/>
      <c r="DA255" s="91"/>
      <c r="DB255" s="91"/>
      <c r="DC255" s="91"/>
      <c r="DE255" s="94">
        <v>2215</v>
      </c>
      <c r="DF255" s="88"/>
      <c r="DH255" s="89"/>
      <c r="DI255" s="89"/>
      <c r="DJ255" s="89"/>
      <c r="DK255" s="89"/>
      <c r="DQ255" s="90"/>
      <c r="DR255" s="90"/>
      <c r="DS255" s="90"/>
      <c r="DT255" s="90"/>
      <c r="DX255" s="91"/>
      <c r="DY255" s="91"/>
      <c r="EA255" s="92"/>
      <c r="EB255" s="92"/>
      <c r="EC255" s="92"/>
      <c r="ED255" s="92"/>
      <c r="EE255" s="92"/>
      <c r="EF255" s="92"/>
      <c r="EG255" s="92"/>
      <c r="EH255" s="92"/>
      <c r="EJ255" s="91"/>
      <c r="EK255" s="91"/>
      <c r="EL255" s="91"/>
      <c r="EM255" s="91"/>
      <c r="EO255" s="88"/>
      <c r="EP255" s="88"/>
      <c r="ER255" s="89"/>
      <c r="ES255" s="89"/>
      <c r="ET255" s="89"/>
      <c r="EU255" s="89"/>
      <c r="FA255" s="90"/>
      <c r="FB255" s="90"/>
      <c r="FC255" s="90"/>
      <c r="FD255" s="90"/>
      <c r="FH255" s="91"/>
      <c r="FI255" s="91"/>
      <c r="FK255" s="92"/>
      <c r="FL255" s="92"/>
      <c r="FM255" s="92"/>
      <c r="FN255" s="92"/>
      <c r="FO255" s="92"/>
      <c r="FP255" s="92"/>
      <c r="FQ255" s="92"/>
      <c r="FR255" s="92"/>
      <c r="FT255" s="91"/>
      <c r="FU255" s="91"/>
      <c r="FV255" s="91"/>
      <c r="FW255" s="91"/>
      <c r="FY255" s="88">
        <v>40422</v>
      </c>
      <c r="FZ255" s="88"/>
      <c r="GB255" s="89"/>
      <c r="GC255" s="89"/>
      <c r="GD255" s="89"/>
      <c r="GE255" s="89"/>
      <c r="GK255" s="90"/>
      <c r="GL255" s="90"/>
      <c r="GM255" s="90"/>
      <c r="GN255" s="90"/>
      <c r="GR255" s="91"/>
      <c r="GS255" s="91"/>
      <c r="GU255" s="92"/>
      <c r="GV255" s="92"/>
      <c r="GW255" s="92"/>
      <c r="GX255" s="92"/>
      <c r="GY255" s="92"/>
      <c r="GZ255" s="92"/>
      <c r="HA255" s="92"/>
      <c r="HB255" s="92"/>
      <c r="HD255" s="91"/>
      <c r="HE255" s="91"/>
      <c r="HF255" s="91"/>
      <c r="HG255" s="91"/>
      <c r="HI255" s="88"/>
      <c r="HJ255" s="88"/>
      <c r="HL255" s="89"/>
      <c r="HM255" s="89"/>
      <c r="HN255" s="89"/>
      <c r="HO255" s="89"/>
      <c r="HU255" s="90"/>
      <c r="HV255" s="90"/>
      <c r="HW255" s="90"/>
      <c r="HX255" s="90"/>
      <c r="IB255" s="91"/>
      <c r="IC255" s="91"/>
      <c r="IE255" s="92"/>
      <c r="IF255" s="92"/>
      <c r="IG255" s="92"/>
      <c r="IH255" s="92"/>
      <c r="II255" s="92"/>
      <c r="IJ255" s="92"/>
      <c r="IK255" s="92"/>
      <c r="IL255" s="92"/>
      <c r="IN255" s="91"/>
      <c r="IO255" s="91"/>
      <c r="IP255" s="91"/>
      <c r="IQ255" s="91"/>
    </row>
    <row r="256" spans="1:251" ht="10.15" hidden="1" customHeight="1">
      <c r="A256" s="189">
        <v>2087</v>
      </c>
      <c r="B256" s="189"/>
      <c r="D256" s="190" t="s">
        <v>870</v>
      </c>
      <c r="E256" s="190"/>
      <c r="F256" s="190"/>
      <c r="G256" s="190"/>
      <c r="M256" s="186" t="s">
        <v>871</v>
      </c>
      <c r="N256" s="186"/>
      <c r="O256" s="186"/>
      <c r="P256" s="186"/>
      <c r="T256" s="198">
        <v>-117605.89</v>
      </c>
      <c r="U256" s="198"/>
      <c r="W256" s="188">
        <v>0</v>
      </c>
      <c r="X256" s="188"/>
      <c r="Y256" s="188"/>
      <c r="Z256" s="188">
        <v>14061.45</v>
      </c>
      <c r="AA256" s="188"/>
      <c r="AB256" s="188"/>
      <c r="AC256" s="188"/>
      <c r="AD256" s="188"/>
      <c r="AF256" s="198">
        <v>-131667.34</v>
      </c>
      <c r="AG256" s="198"/>
      <c r="AH256" s="198"/>
      <c r="AI256" s="198"/>
      <c r="AK256" s="191">
        <v>2115</v>
      </c>
      <c r="AL256" s="191"/>
      <c r="AN256" s="192" t="s">
        <v>886</v>
      </c>
      <c r="AO256" s="192"/>
      <c r="AP256" s="192"/>
      <c r="AQ256" s="192"/>
      <c r="AV256" s="193" t="s">
        <v>887</v>
      </c>
      <c r="AW256" s="193"/>
      <c r="AX256" s="193"/>
      <c r="AY256" s="193"/>
      <c r="AZ256" s="193"/>
      <c r="BD256" s="194">
        <v>-1956473.1</v>
      </c>
      <c r="BE256" s="194"/>
      <c r="BG256" s="195">
        <v>193391.82</v>
      </c>
      <c r="BH256" s="195"/>
      <c r="BI256" s="195"/>
      <c r="BJ256" s="195">
        <v>340782.27</v>
      </c>
      <c r="BK256" s="195"/>
      <c r="BL256" s="195"/>
      <c r="BM256" s="195"/>
      <c r="BN256" s="195"/>
      <c r="BP256" s="194">
        <v>-2103863.5499999998</v>
      </c>
      <c r="BQ256" s="194"/>
      <c r="BR256" s="194"/>
      <c r="BS256" s="194"/>
      <c r="BU256" s="88"/>
      <c r="BV256" s="88"/>
      <c r="BX256" s="89"/>
      <c r="BY256" s="89"/>
      <c r="BZ256" s="89"/>
      <c r="CA256" s="89"/>
      <c r="CG256" s="90"/>
      <c r="CH256" s="90"/>
      <c r="CI256" s="90"/>
      <c r="CJ256" s="90"/>
      <c r="CN256" s="91"/>
      <c r="CO256" s="91"/>
      <c r="CQ256" s="92"/>
      <c r="CR256" s="92"/>
      <c r="CS256" s="92"/>
      <c r="CT256" s="92"/>
      <c r="CU256" s="92"/>
      <c r="CV256" s="92"/>
      <c r="CW256" s="92"/>
      <c r="CX256" s="92"/>
      <c r="CZ256" s="91"/>
      <c r="DA256" s="91"/>
      <c r="DB256" s="91"/>
      <c r="DC256" s="91"/>
      <c r="DE256" s="88">
        <v>2216</v>
      </c>
      <c r="DF256" s="88"/>
      <c r="DH256" s="89"/>
      <c r="DI256" s="89"/>
      <c r="DJ256" s="89"/>
      <c r="DK256" s="89"/>
      <c r="DQ256" s="90"/>
      <c r="DR256" s="90"/>
      <c r="DS256" s="90"/>
      <c r="DT256" s="90"/>
      <c r="DX256" s="91"/>
      <c r="DY256" s="91"/>
      <c r="EA256" s="92"/>
      <c r="EB256" s="92"/>
      <c r="EC256" s="92"/>
      <c r="ED256" s="92"/>
      <c r="EE256" s="92"/>
      <c r="EF256" s="92"/>
      <c r="EG256" s="92"/>
      <c r="EH256" s="92"/>
      <c r="EJ256" s="91"/>
      <c r="EK256" s="91"/>
      <c r="EL256" s="91"/>
      <c r="EM256" s="91"/>
      <c r="EO256" s="88"/>
      <c r="EP256" s="88"/>
      <c r="ER256" s="89"/>
      <c r="ES256" s="89"/>
      <c r="ET256" s="89"/>
      <c r="EU256" s="89"/>
      <c r="FA256" s="90"/>
      <c r="FB256" s="90"/>
      <c r="FC256" s="90"/>
      <c r="FD256" s="90"/>
      <c r="FH256" s="91"/>
      <c r="FI256" s="91"/>
      <c r="FK256" s="92"/>
      <c r="FL256" s="92"/>
      <c r="FM256" s="92"/>
      <c r="FN256" s="92"/>
      <c r="FO256" s="92"/>
      <c r="FP256" s="92"/>
      <c r="FQ256" s="92"/>
      <c r="FR256" s="92"/>
      <c r="FT256" s="91"/>
      <c r="FU256" s="91"/>
      <c r="FV256" s="91"/>
      <c r="FW256" s="91"/>
      <c r="FY256" s="88">
        <v>40436</v>
      </c>
      <c r="FZ256" s="88"/>
      <c r="GB256" s="89"/>
      <c r="GC256" s="89"/>
      <c r="GD256" s="89"/>
      <c r="GE256" s="89"/>
      <c r="GK256" s="90"/>
      <c r="GL256" s="90"/>
      <c r="GM256" s="90"/>
      <c r="GN256" s="90"/>
      <c r="GR256" s="91"/>
      <c r="GS256" s="91"/>
      <c r="GU256" s="92"/>
      <c r="GV256" s="92"/>
      <c r="GW256" s="92"/>
      <c r="GX256" s="92"/>
      <c r="GY256" s="92"/>
      <c r="GZ256" s="92"/>
      <c r="HA256" s="92"/>
      <c r="HB256" s="92"/>
      <c r="HD256" s="91"/>
      <c r="HE256" s="91"/>
      <c r="HF256" s="91"/>
      <c r="HG256" s="91"/>
      <c r="HI256" s="88"/>
      <c r="HJ256" s="88"/>
      <c r="HL256" s="89"/>
      <c r="HM256" s="89"/>
      <c r="HN256" s="89"/>
      <c r="HO256" s="89"/>
      <c r="HU256" s="90"/>
      <c r="HV256" s="90"/>
      <c r="HW256" s="90"/>
      <c r="HX256" s="90"/>
      <c r="IB256" s="91"/>
      <c r="IC256" s="91"/>
      <c r="IE256" s="92"/>
      <c r="IF256" s="92"/>
      <c r="IG256" s="92"/>
      <c r="IH256" s="92"/>
      <c r="II256" s="92"/>
      <c r="IJ256" s="92"/>
      <c r="IK256" s="92"/>
      <c r="IL256" s="92"/>
      <c r="IN256" s="91"/>
      <c r="IO256" s="91"/>
      <c r="IP256" s="91"/>
      <c r="IQ256" s="91"/>
    </row>
    <row r="257" spans="1:251" ht="10.15" hidden="1" customHeight="1">
      <c r="A257" s="189">
        <v>2088</v>
      </c>
      <c r="B257" s="189"/>
      <c r="D257" s="190" t="s">
        <v>874</v>
      </c>
      <c r="E257" s="190"/>
      <c r="F257" s="190"/>
      <c r="G257" s="190"/>
      <c r="M257" s="186" t="s">
        <v>875</v>
      </c>
      <c r="N257" s="186"/>
      <c r="O257" s="186"/>
      <c r="P257" s="186"/>
      <c r="T257" s="198">
        <v>-959509.44</v>
      </c>
      <c r="U257" s="198"/>
      <c r="W257" s="188">
        <v>0</v>
      </c>
      <c r="X257" s="188"/>
      <c r="Y257" s="188"/>
      <c r="Z257" s="188">
        <v>126193.43</v>
      </c>
      <c r="AA257" s="188"/>
      <c r="AB257" s="188"/>
      <c r="AC257" s="188"/>
      <c r="AD257" s="188"/>
      <c r="AF257" s="198">
        <v>-1085702.8700000001</v>
      </c>
      <c r="AG257" s="198"/>
      <c r="AH257" s="198"/>
      <c r="AI257" s="198"/>
      <c r="AK257" s="189">
        <v>2116</v>
      </c>
      <c r="AL257" s="189"/>
      <c r="AN257" s="190" t="s">
        <v>888</v>
      </c>
      <c r="AO257" s="190"/>
      <c r="AP257" s="190"/>
      <c r="AQ257" s="190"/>
      <c r="AW257" s="186" t="s">
        <v>889</v>
      </c>
      <c r="AX257" s="186"/>
      <c r="AY257" s="186"/>
      <c r="AZ257" s="186"/>
      <c r="BD257" s="198">
        <v>-1106125.6100000001</v>
      </c>
      <c r="BE257" s="198"/>
      <c r="BG257" s="188">
        <v>134261.03</v>
      </c>
      <c r="BH257" s="188"/>
      <c r="BI257" s="188"/>
      <c r="BJ257" s="188">
        <v>132851.96</v>
      </c>
      <c r="BK257" s="188"/>
      <c r="BL257" s="188"/>
      <c r="BM257" s="188"/>
      <c r="BN257" s="188"/>
      <c r="BP257" s="198">
        <v>-1104716.54</v>
      </c>
      <c r="BQ257" s="198"/>
      <c r="BR257" s="198"/>
      <c r="BS257" s="198"/>
      <c r="BU257" s="88"/>
      <c r="BV257" s="88"/>
      <c r="BX257" s="89"/>
      <c r="BY257" s="89"/>
      <c r="BZ257" s="89"/>
      <c r="CA257" s="89"/>
      <c r="CG257" s="90"/>
      <c r="CH257" s="90"/>
      <c r="CI257" s="90"/>
      <c r="CJ257" s="90"/>
      <c r="CN257" s="91"/>
      <c r="CO257" s="91"/>
      <c r="CQ257" s="92"/>
      <c r="CR257" s="92"/>
      <c r="CS257" s="92"/>
      <c r="CT257" s="92"/>
      <c r="CU257" s="92"/>
      <c r="CV257" s="92"/>
      <c r="CW257" s="92"/>
      <c r="CX257" s="92"/>
      <c r="CZ257" s="91"/>
      <c r="DA257" s="91"/>
      <c r="DB257" s="91"/>
      <c r="DC257" s="91"/>
      <c r="DE257" s="94">
        <v>22104</v>
      </c>
      <c r="DF257" s="88"/>
      <c r="DH257" s="89"/>
      <c r="DI257" s="89"/>
      <c r="DJ257" s="89"/>
      <c r="DK257" s="89"/>
      <c r="DQ257" s="90"/>
      <c r="DR257" s="90"/>
      <c r="DS257" s="90"/>
      <c r="DT257" s="90"/>
      <c r="DX257" s="91"/>
      <c r="DY257" s="91"/>
      <c r="EA257" s="92"/>
      <c r="EB257" s="92"/>
      <c r="EC257" s="92"/>
      <c r="ED257" s="92"/>
      <c r="EE257" s="92"/>
      <c r="EF257" s="92"/>
      <c r="EG257" s="92"/>
      <c r="EH257" s="92"/>
      <c r="EJ257" s="91"/>
      <c r="EK257" s="91"/>
      <c r="EL257" s="91"/>
      <c r="EM257" s="91"/>
      <c r="EO257" s="88"/>
      <c r="EP257" s="88"/>
      <c r="ER257" s="89"/>
      <c r="ES257" s="89"/>
      <c r="ET257" s="89"/>
      <c r="EU257" s="89"/>
      <c r="FA257" s="90"/>
      <c r="FB257" s="90"/>
      <c r="FC257" s="90"/>
      <c r="FD257" s="90"/>
      <c r="FH257" s="91"/>
      <c r="FI257" s="91"/>
      <c r="FK257" s="92"/>
      <c r="FL257" s="92"/>
      <c r="FM257" s="92"/>
      <c r="FN257" s="92"/>
      <c r="FO257" s="92"/>
      <c r="FP257" s="92"/>
      <c r="FQ257" s="92"/>
      <c r="FR257" s="92"/>
      <c r="FT257" s="91"/>
      <c r="FU257" s="91"/>
      <c r="FV257" s="91"/>
      <c r="FW257" s="91"/>
      <c r="FY257" s="88">
        <v>40437</v>
      </c>
      <c r="FZ257" s="88"/>
      <c r="GB257" s="89"/>
      <c r="GC257" s="89"/>
      <c r="GD257" s="89"/>
      <c r="GE257" s="89"/>
      <c r="GK257" s="90"/>
      <c r="GL257" s="90"/>
      <c r="GM257" s="90"/>
      <c r="GN257" s="90"/>
      <c r="GR257" s="91"/>
      <c r="GS257" s="91"/>
      <c r="GU257" s="92"/>
      <c r="GV257" s="92"/>
      <c r="GW257" s="92"/>
      <c r="GX257" s="92"/>
      <c r="GY257" s="92"/>
      <c r="GZ257" s="92"/>
      <c r="HA257" s="92"/>
      <c r="HB257" s="92"/>
      <c r="HD257" s="91"/>
      <c r="HE257" s="91"/>
      <c r="HF257" s="91"/>
      <c r="HG257" s="91"/>
      <c r="HI257" s="88"/>
      <c r="HJ257" s="88"/>
      <c r="HL257" s="89"/>
      <c r="HM257" s="89"/>
      <c r="HN257" s="89"/>
      <c r="HO257" s="89"/>
      <c r="HU257" s="90"/>
      <c r="HV257" s="90"/>
      <c r="HW257" s="90"/>
      <c r="HX257" s="90"/>
      <c r="IB257" s="91"/>
      <c r="IC257" s="91"/>
      <c r="IE257" s="92"/>
      <c r="IF257" s="92"/>
      <c r="IG257" s="92"/>
      <c r="IH257" s="92"/>
      <c r="II257" s="92"/>
      <c r="IJ257" s="92"/>
      <c r="IK257" s="92"/>
      <c r="IL257" s="92"/>
      <c r="IN257" s="91"/>
      <c r="IO257" s="91"/>
      <c r="IP257" s="91"/>
      <c r="IQ257" s="91"/>
    </row>
    <row r="258" spans="1:251" ht="10.15" hidden="1" customHeight="1">
      <c r="A258" s="189">
        <v>2090</v>
      </c>
      <c r="B258" s="189"/>
      <c r="D258" s="190" t="s">
        <v>876</v>
      </c>
      <c r="E258" s="190"/>
      <c r="F258" s="190"/>
      <c r="G258" s="190"/>
      <c r="M258" s="186" t="s">
        <v>877</v>
      </c>
      <c r="N258" s="186"/>
      <c r="O258" s="186"/>
      <c r="P258" s="186"/>
      <c r="T258" s="198">
        <v>-112533.84</v>
      </c>
      <c r="U258" s="198"/>
      <c r="W258" s="188">
        <v>860.38</v>
      </c>
      <c r="X258" s="188"/>
      <c r="Y258" s="188"/>
      <c r="Z258" s="188">
        <v>30246.27</v>
      </c>
      <c r="AA258" s="188"/>
      <c r="AB258" s="188"/>
      <c r="AC258" s="188"/>
      <c r="AD258" s="188"/>
      <c r="AF258" s="198">
        <v>-141919.73000000001</v>
      </c>
      <c r="AG258" s="198"/>
      <c r="AH258" s="198"/>
      <c r="AI258" s="198"/>
      <c r="AK258" s="189">
        <v>2117</v>
      </c>
      <c r="AL258" s="189"/>
      <c r="AN258" s="190" t="s">
        <v>892</v>
      </c>
      <c r="AO258" s="190"/>
      <c r="AP258" s="190"/>
      <c r="AQ258" s="190"/>
      <c r="AW258" s="186" t="s">
        <v>893</v>
      </c>
      <c r="AX258" s="186"/>
      <c r="AY258" s="186"/>
      <c r="AZ258" s="186"/>
      <c r="BD258" s="198">
        <v>-84430.13</v>
      </c>
      <c r="BE258" s="198"/>
      <c r="BG258" s="188">
        <v>8214.59</v>
      </c>
      <c r="BH258" s="188"/>
      <c r="BI258" s="188"/>
      <c r="BJ258" s="188">
        <v>86623.32</v>
      </c>
      <c r="BK258" s="188"/>
      <c r="BL258" s="188"/>
      <c r="BM258" s="188"/>
      <c r="BN258" s="188"/>
      <c r="BP258" s="198">
        <v>-162838.85999999999</v>
      </c>
      <c r="BQ258" s="198"/>
      <c r="BR258" s="198"/>
      <c r="BS258" s="198"/>
      <c r="BU258" s="88"/>
      <c r="BV258" s="88"/>
      <c r="BX258" s="89"/>
      <c r="BY258" s="89"/>
      <c r="BZ258" s="89"/>
      <c r="CA258" s="89"/>
      <c r="CG258" s="90"/>
      <c r="CH258" s="90"/>
      <c r="CI258" s="90"/>
      <c r="CJ258" s="90"/>
      <c r="CN258" s="91"/>
      <c r="CO258" s="91"/>
      <c r="CQ258" s="92"/>
      <c r="CR258" s="92"/>
      <c r="CS258" s="92"/>
      <c r="CT258" s="92"/>
      <c r="CU258" s="92"/>
      <c r="CV258" s="92"/>
      <c r="CW258" s="92"/>
      <c r="CX258" s="92"/>
      <c r="CZ258" s="91"/>
      <c r="DA258" s="91"/>
      <c r="DB258" s="91"/>
      <c r="DC258" s="91"/>
      <c r="DE258" s="88">
        <v>22105</v>
      </c>
      <c r="DF258" s="88"/>
      <c r="DH258" s="89"/>
      <c r="DI258" s="89"/>
      <c r="DJ258" s="89"/>
      <c r="DK258" s="89"/>
      <c r="DQ258" s="90"/>
      <c r="DR258" s="90"/>
      <c r="DS258" s="90"/>
      <c r="DT258" s="90"/>
      <c r="DX258" s="91"/>
      <c r="DY258" s="91"/>
      <c r="EA258" s="92"/>
      <c r="EB258" s="92"/>
      <c r="EC258" s="92"/>
      <c r="ED258" s="92"/>
      <c r="EE258" s="92"/>
      <c r="EF258" s="92"/>
      <c r="EG258" s="92"/>
      <c r="EH258" s="92"/>
      <c r="EJ258" s="91"/>
      <c r="EK258" s="91"/>
      <c r="EL258" s="91"/>
      <c r="EM258" s="91"/>
      <c r="EO258" s="88"/>
      <c r="EP258" s="88"/>
      <c r="ER258" s="89"/>
      <c r="ES258" s="89"/>
      <c r="ET258" s="89"/>
      <c r="EU258" s="89"/>
      <c r="FA258" s="90"/>
      <c r="FB258" s="90"/>
      <c r="FC258" s="90"/>
      <c r="FD258" s="90"/>
      <c r="FH258" s="91"/>
      <c r="FI258" s="91"/>
      <c r="FK258" s="92"/>
      <c r="FL258" s="92"/>
      <c r="FM258" s="92"/>
      <c r="FN258" s="92"/>
      <c r="FO258" s="92"/>
      <c r="FP258" s="92"/>
      <c r="FQ258" s="92"/>
      <c r="FR258" s="92"/>
      <c r="FT258" s="91"/>
      <c r="FU258" s="91"/>
      <c r="FV258" s="91"/>
      <c r="FW258" s="91"/>
      <c r="FY258" s="88">
        <v>40438</v>
      </c>
      <c r="FZ258" s="88"/>
      <c r="GB258" s="89"/>
      <c r="GC258" s="89"/>
      <c r="GD258" s="89"/>
      <c r="GE258" s="89"/>
      <c r="GK258" s="90"/>
      <c r="GL258" s="90"/>
      <c r="GM258" s="90"/>
      <c r="GN258" s="90"/>
      <c r="GR258" s="91"/>
      <c r="GS258" s="91"/>
      <c r="GU258" s="92"/>
      <c r="GV258" s="92"/>
      <c r="GW258" s="92"/>
      <c r="GX258" s="92"/>
      <c r="GY258" s="92"/>
      <c r="GZ258" s="92"/>
      <c r="HA258" s="92"/>
      <c r="HB258" s="92"/>
      <c r="HD258" s="91"/>
      <c r="HE258" s="91"/>
      <c r="HF258" s="91"/>
      <c r="HG258" s="91"/>
      <c r="HI258" s="88"/>
      <c r="HJ258" s="88"/>
      <c r="HL258" s="89"/>
      <c r="HM258" s="89"/>
      <c r="HN258" s="89"/>
      <c r="HO258" s="89"/>
      <c r="HU258" s="90"/>
      <c r="HV258" s="90"/>
      <c r="HW258" s="90"/>
      <c r="HX258" s="90"/>
      <c r="IB258" s="91"/>
      <c r="IC258" s="91"/>
      <c r="IE258" s="92"/>
      <c r="IF258" s="92"/>
      <c r="IG258" s="92"/>
      <c r="IH258" s="92"/>
      <c r="II258" s="92"/>
      <c r="IJ258" s="92"/>
      <c r="IK258" s="92"/>
      <c r="IL258" s="92"/>
      <c r="IN258" s="91"/>
      <c r="IO258" s="91"/>
      <c r="IP258" s="91"/>
      <c r="IQ258" s="91"/>
    </row>
    <row r="259" spans="1:251" ht="10.15" hidden="1" customHeight="1">
      <c r="A259" s="189">
        <v>2091</v>
      </c>
      <c r="B259" s="189"/>
      <c r="D259" s="190" t="s">
        <v>880</v>
      </c>
      <c r="E259" s="190"/>
      <c r="F259" s="190"/>
      <c r="G259" s="190"/>
      <c r="M259" s="186" t="s">
        <v>881</v>
      </c>
      <c r="N259" s="186"/>
      <c r="O259" s="186"/>
      <c r="P259" s="186"/>
      <c r="T259" s="198">
        <v>-2600164.37</v>
      </c>
      <c r="U259" s="198"/>
      <c r="W259" s="188">
        <v>0</v>
      </c>
      <c r="X259" s="188"/>
      <c r="Y259" s="188"/>
      <c r="Z259" s="188">
        <v>576630.63</v>
      </c>
      <c r="AA259" s="188"/>
      <c r="AB259" s="188"/>
      <c r="AC259" s="188"/>
      <c r="AD259" s="188"/>
      <c r="AF259" s="198">
        <v>-3176795</v>
      </c>
      <c r="AG259" s="198"/>
      <c r="AH259" s="198"/>
      <c r="AI259" s="198"/>
      <c r="AK259" s="189">
        <v>2118</v>
      </c>
      <c r="AL259" s="189"/>
      <c r="AN259" s="190" t="s">
        <v>894</v>
      </c>
      <c r="AO259" s="190"/>
      <c r="AP259" s="190"/>
      <c r="AQ259" s="190"/>
      <c r="AW259" s="186" t="s">
        <v>895</v>
      </c>
      <c r="AX259" s="186"/>
      <c r="AY259" s="186"/>
      <c r="AZ259" s="186"/>
      <c r="BD259" s="198">
        <v>-343276.05</v>
      </c>
      <c r="BE259" s="198"/>
      <c r="BG259" s="188">
        <v>0</v>
      </c>
      <c r="BH259" s="188"/>
      <c r="BI259" s="188"/>
      <c r="BJ259" s="188">
        <v>43029.58</v>
      </c>
      <c r="BK259" s="188"/>
      <c r="BL259" s="188"/>
      <c r="BM259" s="188"/>
      <c r="BN259" s="188"/>
      <c r="BP259" s="198">
        <v>-386305.63</v>
      </c>
      <c r="BQ259" s="198"/>
      <c r="BR259" s="198"/>
      <c r="BS259" s="198"/>
      <c r="BU259" s="88"/>
      <c r="BV259" s="88"/>
      <c r="BX259" s="89"/>
      <c r="BY259" s="89"/>
      <c r="BZ259" s="89"/>
      <c r="CA259" s="89"/>
      <c r="CG259" s="90"/>
      <c r="CH259" s="90"/>
      <c r="CI259" s="90"/>
      <c r="CJ259" s="90"/>
      <c r="CN259" s="91"/>
      <c r="CO259" s="91"/>
      <c r="CQ259" s="92"/>
      <c r="CR259" s="92"/>
      <c r="CS259" s="92"/>
      <c r="CT259" s="92"/>
      <c r="CU259" s="92"/>
      <c r="CV259" s="92"/>
      <c r="CW259" s="92"/>
      <c r="CX259" s="92"/>
      <c r="CZ259" s="91"/>
      <c r="DA259" s="91"/>
      <c r="DB259" s="91"/>
      <c r="DC259" s="91"/>
      <c r="DE259" s="94">
        <v>2229</v>
      </c>
      <c r="DF259" s="88"/>
      <c r="DH259" s="89"/>
      <c r="DI259" s="89"/>
      <c r="DJ259" s="89"/>
      <c r="DK259" s="89"/>
      <c r="DQ259" s="90"/>
      <c r="DR259" s="90"/>
      <c r="DS259" s="90"/>
      <c r="DT259" s="90"/>
      <c r="DX259" s="91"/>
      <c r="DY259" s="91"/>
      <c r="EA259" s="92"/>
      <c r="EB259" s="92"/>
      <c r="EC259" s="92"/>
      <c r="ED259" s="92"/>
      <c r="EE259" s="92"/>
      <c r="EF259" s="92"/>
      <c r="EG259" s="92"/>
      <c r="EH259" s="92"/>
      <c r="EJ259" s="91"/>
      <c r="EK259" s="91"/>
      <c r="EL259" s="91"/>
      <c r="EM259" s="91"/>
      <c r="EO259" s="88"/>
      <c r="EP259" s="88"/>
      <c r="ER259" s="89"/>
      <c r="ES259" s="89"/>
      <c r="ET259" s="89"/>
      <c r="EU259" s="89"/>
      <c r="FA259" s="90"/>
      <c r="FB259" s="90"/>
      <c r="FC259" s="90"/>
      <c r="FD259" s="90"/>
      <c r="FH259" s="91"/>
      <c r="FI259" s="91"/>
      <c r="FK259" s="92"/>
      <c r="FL259" s="92"/>
      <c r="FM259" s="92"/>
      <c r="FN259" s="92"/>
      <c r="FO259" s="92"/>
      <c r="FP259" s="92"/>
      <c r="FQ259" s="92"/>
      <c r="FR259" s="92"/>
      <c r="FT259" s="91"/>
      <c r="FU259" s="91"/>
      <c r="FV259" s="91"/>
      <c r="FW259" s="91"/>
      <c r="FY259" s="88">
        <v>40442</v>
      </c>
      <c r="FZ259" s="88"/>
      <c r="GB259" s="89"/>
      <c r="GC259" s="89"/>
      <c r="GD259" s="89"/>
      <c r="GE259" s="89"/>
      <c r="GK259" s="90"/>
      <c r="GL259" s="90"/>
      <c r="GM259" s="90"/>
      <c r="GN259" s="90"/>
      <c r="GR259" s="91"/>
      <c r="GS259" s="91"/>
      <c r="GU259" s="92"/>
      <c r="GV259" s="92"/>
      <c r="GW259" s="92"/>
      <c r="GX259" s="92"/>
      <c r="GY259" s="92"/>
      <c r="GZ259" s="92"/>
      <c r="HA259" s="92"/>
      <c r="HB259" s="92"/>
      <c r="HD259" s="91"/>
      <c r="HE259" s="91"/>
      <c r="HF259" s="91"/>
      <c r="HG259" s="91"/>
      <c r="HI259" s="88"/>
      <c r="HJ259" s="88"/>
      <c r="HL259" s="89"/>
      <c r="HM259" s="89"/>
      <c r="HN259" s="89"/>
      <c r="HO259" s="89"/>
      <c r="HU259" s="90"/>
      <c r="HV259" s="90"/>
      <c r="HW259" s="90"/>
      <c r="HX259" s="90"/>
      <c r="IB259" s="91"/>
      <c r="IC259" s="91"/>
      <c r="IE259" s="92"/>
      <c r="IF259" s="92"/>
      <c r="IG259" s="92"/>
      <c r="IH259" s="92"/>
      <c r="II259" s="92"/>
      <c r="IJ259" s="92"/>
      <c r="IK259" s="92"/>
      <c r="IL259" s="92"/>
      <c r="IN259" s="91"/>
      <c r="IO259" s="91"/>
      <c r="IP259" s="91"/>
      <c r="IQ259" s="91"/>
    </row>
    <row r="260" spans="1:251" ht="10.15" hidden="1" customHeight="1">
      <c r="A260" s="189">
        <v>2094</v>
      </c>
      <c r="B260" s="189"/>
      <c r="D260" s="190" t="s">
        <v>882</v>
      </c>
      <c r="E260" s="190"/>
      <c r="F260" s="190"/>
      <c r="G260" s="190"/>
      <c r="M260" s="186" t="s">
        <v>883</v>
      </c>
      <c r="N260" s="186"/>
      <c r="O260" s="186"/>
      <c r="P260" s="186"/>
      <c r="T260" s="198">
        <v>-3710823.24</v>
      </c>
      <c r="U260" s="198"/>
      <c r="W260" s="188">
        <v>104810.24000000001</v>
      </c>
      <c r="X260" s="188"/>
      <c r="Y260" s="188"/>
      <c r="Z260" s="188">
        <v>404428.97</v>
      </c>
      <c r="AA260" s="188"/>
      <c r="AB260" s="188"/>
      <c r="AC260" s="188"/>
      <c r="AD260" s="188"/>
      <c r="AF260" s="198">
        <v>-4010441.97</v>
      </c>
      <c r="AG260" s="198"/>
      <c r="AH260" s="198"/>
      <c r="AI260" s="198"/>
      <c r="AK260" s="189">
        <v>40460</v>
      </c>
      <c r="AL260" s="189"/>
      <c r="AN260" s="190" t="s">
        <v>896</v>
      </c>
      <c r="AO260" s="190"/>
      <c r="AP260" s="190"/>
      <c r="AQ260" s="190"/>
      <c r="AW260" s="186" t="s">
        <v>897</v>
      </c>
      <c r="AX260" s="186"/>
      <c r="AY260" s="186"/>
      <c r="AZ260" s="186"/>
      <c r="BD260" s="198">
        <v>-293085.59000000003</v>
      </c>
      <c r="BE260" s="198"/>
      <c r="BG260" s="188">
        <v>35820.5</v>
      </c>
      <c r="BH260" s="188"/>
      <c r="BI260" s="188"/>
      <c r="BJ260" s="188">
        <v>35489.120000000003</v>
      </c>
      <c r="BK260" s="188"/>
      <c r="BL260" s="188"/>
      <c r="BM260" s="188"/>
      <c r="BN260" s="188"/>
      <c r="BP260" s="198">
        <v>-292754.21000000002</v>
      </c>
      <c r="BQ260" s="198"/>
      <c r="BR260" s="198"/>
      <c r="BS260" s="198"/>
      <c r="BU260" s="88"/>
      <c r="BV260" s="88"/>
      <c r="BX260" s="89"/>
      <c r="BY260" s="89"/>
      <c r="BZ260" s="89"/>
      <c r="CA260" s="89"/>
      <c r="CG260" s="90"/>
      <c r="CH260" s="90"/>
      <c r="CI260" s="90"/>
      <c r="CJ260" s="90"/>
      <c r="CN260" s="91"/>
      <c r="CO260" s="91"/>
      <c r="CQ260" s="92"/>
      <c r="CR260" s="92"/>
      <c r="CS260" s="92"/>
      <c r="CT260" s="92"/>
      <c r="CU260" s="92"/>
      <c r="CV260" s="92"/>
      <c r="CW260" s="92"/>
      <c r="CX260" s="92"/>
      <c r="CZ260" s="91"/>
      <c r="DA260" s="91"/>
      <c r="DB260" s="91"/>
      <c r="DC260" s="91"/>
      <c r="DE260" s="94">
        <v>2230</v>
      </c>
      <c r="DF260" s="88"/>
      <c r="DH260" s="89"/>
      <c r="DI260" s="89"/>
      <c r="DJ260" s="89"/>
      <c r="DK260" s="89"/>
      <c r="DQ260" s="90"/>
      <c r="DR260" s="90"/>
      <c r="DS260" s="90"/>
      <c r="DT260" s="90"/>
      <c r="DX260" s="91"/>
      <c r="DY260" s="91"/>
      <c r="EA260" s="92"/>
      <c r="EB260" s="92"/>
      <c r="EC260" s="92"/>
      <c r="ED260" s="92"/>
      <c r="EE260" s="92"/>
      <c r="EF260" s="92"/>
      <c r="EG260" s="92"/>
      <c r="EH260" s="92"/>
      <c r="EJ260" s="91"/>
      <c r="EK260" s="91"/>
      <c r="EL260" s="91"/>
      <c r="EM260" s="91"/>
      <c r="EO260" s="88"/>
      <c r="EP260" s="88"/>
      <c r="ER260" s="89"/>
      <c r="ES260" s="89"/>
      <c r="ET260" s="89"/>
      <c r="EU260" s="89"/>
      <c r="FA260" s="90"/>
      <c r="FB260" s="90"/>
      <c r="FC260" s="90"/>
      <c r="FD260" s="90"/>
      <c r="FH260" s="91"/>
      <c r="FI260" s="91"/>
      <c r="FK260" s="92"/>
      <c r="FL260" s="92"/>
      <c r="FM260" s="92"/>
      <c r="FN260" s="92"/>
      <c r="FO260" s="92"/>
      <c r="FP260" s="92"/>
      <c r="FQ260" s="92"/>
      <c r="FR260" s="92"/>
      <c r="FT260" s="91"/>
      <c r="FU260" s="91"/>
      <c r="FV260" s="91"/>
      <c r="FW260" s="91"/>
      <c r="FY260" s="88">
        <v>40443</v>
      </c>
      <c r="FZ260" s="88"/>
      <c r="GB260" s="89"/>
      <c r="GC260" s="89"/>
      <c r="GD260" s="89"/>
      <c r="GE260" s="89"/>
      <c r="GK260" s="90"/>
      <c r="GL260" s="90"/>
      <c r="GM260" s="90"/>
      <c r="GN260" s="90"/>
      <c r="GR260" s="91"/>
      <c r="GS260" s="91"/>
      <c r="GU260" s="92"/>
      <c r="GV260" s="92"/>
      <c r="GW260" s="92"/>
      <c r="GX260" s="92"/>
      <c r="GY260" s="92"/>
      <c r="GZ260" s="92"/>
      <c r="HA260" s="92"/>
      <c r="HB260" s="92"/>
      <c r="HD260" s="91"/>
      <c r="HE260" s="91"/>
      <c r="HF260" s="91"/>
      <c r="HG260" s="91"/>
      <c r="HI260" s="88"/>
      <c r="HJ260" s="88"/>
      <c r="HL260" s="89"/>
      <c r="HM260" s="89"/>
      <c r="HN260" s="89"/>
      <c r="HO260" s="89"/>
      <c r="HU260" s="90"/>
      <c r="HV260" s="90"/>
      <c r="HW260" s="90"/>
      <c r="HX260" s="90"/>
      <c r="IB260" s="91"/>
      <c r="IC260" s="91"/>
      <c r="IE260" s="92"/>
      <c r="IF260" s="92"/>
      <c r="IG260" s="92"/>
      <c r="IH260" s="92"/>
      <c r="II260" s="92"/>
      <c r="IJ260" s="92"/>
      <c r="IK260" s="92"/>
      <c r="IL260" s="92"/>
      <c r="IN260" s="91"/>
      <c r="IO260" s="91"/>
      <c r="IP260" s="91"/>
      <c r="IQ260" s="91"/>
    </row>
    <row r="261" spans="1:251" ht="10.15" hidden="1" customHeight="1">
      <c r="A261" s="191">
        <v>2115</v>
      </c>
      <c r="B261" s="191"/>
      <c r="D261" s="192" t="s">
        <v>886</v>
      </c>
      <c r="E261" s="192"/>
      <c r="F261" s="192"/>
      <c r="G261" s="192"/>
      <c r="L261" s="193" t="s">
        <v>887</v>
      </c>
      <c r="M261" s="193"/>
      <c r="N261" s="193"/>
      <c r="O261" s="193"/>
      <c r="P261" s="193"/>
      <c r="T261" s="194">
        <v>-1592631.83</v>
      </c>
      <c r="U261" s="194"/>
      <c r="W261" s="195">
        <v>723958.26</v>
      </c>
      <c r="X261" s="195"/>
      <c r="Y261" s="195"/>
      <c r="Z261" s="195">
        <v>1087799.53</v>
      </c>
      <c r="AA261" s="195"/>
      <c r="AB261" s="195"/>
      <c r="AC261" s="195"/>
      <c r="AD261" s="195"/>
      <c r="AF261" s="194">
        <v>-1956473.1</v>
      </c>
      <c r="AG261" s="194"/>
      <c r="AH261" s="194"/>
      <c r="AI261" s="194"/>
      <c r="AK261" s="189">
        <v>40461</v>
      </c>
      <c r="AL261" s="189"/>
      <c r="AN261" s="190" t="s">
        <v>900</v>
      </c>
      <c r="AO261" s="190"/>
      <c r="AP261" s="190"/>
      <c r="AQ261" s="190"/>
      <c r="AW261" s="186" t="s">
        <v>901</v>
      </c>
      <c r="AX261" s="186"/>
      <c r="AY261" s="186"/>
      <c r="AZ261" s="186"/>
      <c r="BD261" s="198">
        <v>-22370.63</v>
      </c>
      <c r="BE261" s="198"/>
      <c r="BG261" s="188">
        <v>2174.77</v>
      </c>
      <c r="BH261" s="188"/>
      <c r="BI261" s="188"/>
      <c r="BJ261" s="188">
        <v>22956.92</v>
      </c>
      <c r="BK261" s="188"/>
      <c r="BL261" s="188"/>
      <c r="BM261" s="188"/>
      <c r="BN261" s="188"/>
      <c r="BP261" s="198">
        <v>-43152.78</v>
      </c>
      <c r="BQ261" s="198"/>
      <c r="BR261" s="198"/>
      <c r="BS261" s="198"/>
      <c r="BU261" s="88"/>
      <c r="BV261" s="88"/>
      <c r="BX261" s="89"/>
      <c r="BY261" s="89"/>
      <c r="BZ261" s="89"/>
      <c r="CA261" s="89"/>
      <c r="CG261" s="90"/>
      <c r="CH261" s="90"/>
      <c r="CI261" s="90"/>
      <c r="CJ261" s="90"/>
      <c r="CN261" s="91"/>
      <c r="CO261" s="91"/>
      <c r="CQ261" s="92"/>
      <c r="CR261" s="92"/>
      <c r="CS261" s="92"/>
      <c r="CT261" s="92"/>
      <c r="CU261" s="92"/>
      <c r="CV261" s="92"/>
      <c r="CW261" s="92"/>
      <c r="CX261" s="92"/>
      <c r="CZ261" s="91"/>
      <c r="DA261" s="91"/>
      <c r="DB261" s="91"/>
      <c r="DC261" s="91"/>
      <c r="DE261" s="94">
        <v>2231</v>
      </c>
      <c r="DF261" s="88"/>
      <c r="DH261" s="89"/>
      <c r="DI261" s="89"/>
      <c r="DJ261" s="89"/>
      <c r="DK261" s="89"/>
      <c r="DQ261" s="90"/>
      <c r="DR261" s="90"/>
      <c r="DS261" s="90"/>
      <c r="DT261" s="90"/>
      <c r="DX261" s="91"/>
      <c r="DY261" s="91"/>
      <c r="EA261" s="92"/>
      <c r="EB261" s="92"/>
      <c r="EC261" s="92"/>
      <c r="ED261" s="92"/>
      <c r="EE261" s="92"/>
      <c r="EF261" s="92"/>
      <c r="EG261" s="92"/>
      <c r="EH261" s="92"/>
      <c r="EJ261" s="91"/>
      <c r="EK261" s="91"/>
      <c r="EL261" s="91"/>
      <c r="EM261" s="91"/>
      <c r="EO261" s="88"/>
      <c r="EP261" s="88"/>
      <c r="ER261" s="89"/>
      <c r="ES261" s="89"/>
      <c r="ET261" s="89"/>
      <c r="EU261" s="89"/>
      <c r="FA261" s="90"/>
      <c r="FB261" s="90"/>
      <c r="FC261" s="90"/>
      <c r="FD261" s="90"/>
      <c r="FH261" s="91"/>
      <c r="FI261" s="91"/>
      <c r="FK261" s="92"/>
      <c r="FL261" s="92"/>
      <c r="FM261" s="92"/>
      <c r="FN261" s="92"/>
      <c r="FO261" s="92"/>
      <c r="FP261" s="92"/>
      <c r="FQ261" s="92"/>
      <c r="FR261" s="92"/>
      <c r="FT261" s="91"/>
      <c r="FU261" s="91"/>
      <c r="FV261" s="91"/>
      <c r="FW261" s="91"/>
      <c r="FY261" s="88">
        <v>40472</v>
      </c>
      <c r="FZ261" s="88"/>
      <c r="GB261" s="89"/>
      <c r="GC261" s="89"/>
      <c r="GD261" s="89"/>
      <c r="GE261" s="89"/>
      <c r="GK261" s="90"/>
      <c r="GL261" s="90"/>
      <c r="GM261" s="90"/>
      <c r="GN261" s="90"/>
      <c r="GR261" s="91"/>
      <c r="GS261" s="91"/>
      <c r="GU261" s="92"/>
      <c r="GV261" s="92"/>
      <c r="GW261" s="92"/>
      <c r="GX261" s="92"/>
      <c r="GY261" s="92"/>
      <c r="GZ261" s="92"/>
      <c r="HA261" s="92"/>
      <c r="HB261" s="92"/>
      <c r="HD261" s="91"/>
      <c r="HE261" s="91"/>
      <c r="HF261" s="91"/>
      <c r="HG261" s="91"/>
      <c r="HI261" s="88"/>
      <c r="HJ261" s="88"/>
      <c r="HL261" s="89"/>
      <c r="HM261" s="89"/>
      <c r="HN261" s="89"/>
      <c r="HO261" s="89"/>
      <c r="HU261" s="90"/>
      <c r="HV261" s="90"/>
      <c r="HW261" s="90"/>
      <c r="HX261" s="90"/>
      <c r="IB261" s="91"/>
      <c r="IC261" s="91"/>
      <c r="IE261" s="92"/>
      <c r="IF261" s="92"/>
      <c r="IG261" s="92"/>
      <c r="IH261" s="92"/>
      <c r="II261" s="92"/>
      <c r="IJ261" s="92"/>
      <c r="IK261" s="92"/>
      <c r="IL261" s="92"/>
      <c r="IN261" s="91"/>
      <c r="IO261" s="91"/>
      <c r="IP261" s="91"/>
      <c r="IQ261" s="91"/>
    </row>
    <row r="262" spans="1:251" ht="10.15" hidden="1" customHeight="1">
      <c r="A262" s="189">
        <v>2116</v>
      </c>
      <c r="B262" s="189"/>
      <c r="D262" s="190" t="s">
        <v>888</v>
      </c>
      <c r="E262" s="190"/>
      <c r="F262" s="190"/>
      <c r="G262" s="190"/>
      <c r="M262" s="186" t="s">
        <v>889</v>
      </c>
      <c r="N262" s="186"/>
      <c r="O262" s="186"/>
      <c r="P262" s="186"/>
      <c r="T262" s="198">
        <v>-1592631.83</v>
      </c>
      <c r="U262" s="198"/>
      <c r="W262" s="188">
        <v>643932.43999999994</v>
      </c>
      <c r="X262" s="188"/>
      <c r="Y262" s="188"/>
      <c r="Z262" s="188">
        <v>157426.22</v>
      </c>
      <c r="AA262" s="188"/>
      <c r="AB262" s="188"/>
      <c r="AC262" s="188"/>
      <c r="AD262" s="188"/>
      <c r="AF262" s="198">
        <v>-1106125.6100000001</v>
      </c>
      <c r="AG262" s="198"/>
      <c r="AH262" s="198"/>
      <c r="AI262" s="198"/>
      <c r="AK262" s="189">
        <v>40462</v>
      </c>
      <c r="AL262" s="189"/>
      <c r="AN262" s="190" t="s">
        <v>904</v>
      </c>
      <c r="AO262" s="190"/>
      <c r="AP262" s="190"/>
      <c r="AQ262" s="190"/>
      <c r="AW262" s="186" t="s">
        <v>905</v>
      </c>
      <c r="AX262" s="186"/>
      <c r="AY262" s="186"/>
      <c r="AZ262" s="186"/>
      <c r="BD262" s="198">
        <v>-88487.69</v>
      </c>
      <c r="BE262" s="198"/>
      <c r="BG262" s="188">
        <v>10813.54</v>
      </c>
      <c r="BH262" s="188"/>
      <c r="BI262" s="188"/>
      <c r="BJ262" s="188">
        <v>10709.29</v>
      </c>
      <c r="BK262" s="188"/>
      <c r="BL262" s="188"/>
      <c r="BM262" s="188"/>
      <c r="BN262" s="188"/>
      <c r="BP262" s="198">
        <v>-88383.44</v>
      </c>
      <c r="BQ262" s="198"/>
      <c r="BR262" s="198"/>
      <c r="BS262" s="198"/>
      <c r="BU262" s="88"/>
      <c r="BV262" s="88"/>
      <c r="BX262" s="89"/>
      <c r="BY262" s="89"/>
      <c r="BZ262" s="89"/>
      <c r="CA262" s="89"/>
      <c r="CG262" s="90"/>
      <c r="CH262" s="90"/>
      <c r="CI262" s="90"/>
      <c r="CJ262" s="90"/>
      <c r="CN262" s="91"/>
      <c r="CO262" s="91"/>
      <c r="CQ262" s="92"/>
      <c r="CR262" s="92"/>
      <c r="CS262" s="92"/>
      <c r="CT262" s="92"/>
      <c r="CU262" s="92"/>
      <c r="CV262" s="92"/>
      <c r="CW262" s="92"/>
      <c r="CX262" s="92"/>
      <c r="CZ262" s="91"/>
      <c r="DA262" s="91"/>
      <c r="DB262" s="91"/>
      <c r="DC262" s="91"/>
      <c r="DE262" s="94">
        <v>2237</v>
      </c>
      <c r="DF262" s="88"/>
      <c r="DH262" s="89"/>
      <c r="DI262" s="89"/>
      <c r="DJ262" s="89"/>
      <c r="DK262" s="89"/>
      <c r="DQ262" s="90"/>
      <c r="DR262" s="90"/>
      <c r="DS262" s="90"/>
      <c r="DT262" s="90"/>
      <c r="DX262" s="91"/>
      <c r="DY262" s="91"/>
      <c r="EA262" s="92"/>
      <c r="EB262" s="92"/>
      <c r="EC262" s="92"/>
      <c r="ED262" s="92"/>
      <c r="EE262" s="92"/>
      <c r="EF262" s="92"/>
      <c r="EG262" s="92"/>
      <c r="EH262" s="92"/>
      <c r="EJ262" s="91"/>
      <c r="EK262" s="91"/>
      <c r="EL262" s="91"/>
      <c r="EM262" s="91"/>
      <c r="EO262" s="88"/>
      <c r="EP262" s="88"/>
      <c r="ER262" s="89"/>
      <c r="ES262" s="89"/>
      <c r="ET262" s="89"/>
      <c r="EU262" s="89"/>
      <c r="FA262" s="90"/>
      <c r="FB262" s="90"/>
      <c r="FC262" s="90"/>
      <c r="FD262" s="90"/>
      <c r="FH262" s="91"/>
      <c r="FI262" s="91"/>
      <c r="FK262" s="92"/>
      <c r="FL262" s="92"/>
      <c r="FM262" s="92"/>
      <c r="FN262" s="92"/>
      <c r="FO262" s="92"/>
      <c r="FP262" s="92"/>
      <c r="FQ262" s="92"/>
      <c r="FR262" s="92"/>
      <c r="FT262" s="91"/>
      <c r="FU262" s="91"/>
      <c r="FV262" s="91"/>
      <c r="FW262" s="91"/>
      <c r="FY262" s="88">
        <v>40474</v>
      </c>
      <c r="FZ262" s="88"/>
      <c r="GB262" s="89"/>
      <c r="GC262" s="89"/>
      <c r="GD262" s="89"/>
      <c r="GE262" s="89"/>
      <c r="GK262" s="90"/>
      <c r="GL262" s="90"/>
      <c r="GM262" s="90"/>
      <c r="GN262" s="90"/>
      <c r="GR262" s="91"/>
      <c r="GS262" s="91"/>
      <c r="GU262" s="92"/>
      <c r="GV262" s="92"/>
      <c r="GW262" s="92"/>
      <c r="GX262" s="92"/>
      <c r="GY262" s="92"/>
      <c r="GZ262" s="92"/>
      <c r="HA262" s="92"/>
      <c r="HB262" s="92"/>
      <c r="HD262" s="91"/>
      <c r="HE262" s="91"/>
      <c r="HF262" s="91"/>
      <c r="HG262" s="91"/>
      <c r="HI262" s="88"/>
      <c r="HJ262" s="88"/>
      <c r="HL262" s="89"/>
      <c r="HM262" s="89"/>
      <c r="HN262" s="89"/>
      <c r="HO262" s="89"/>
      <c r="HU262" s="90"/>
      <c r="HV262" s="90"/>
      <c r="HW262" s="90"/>
      <c r="HX262" s="90"/>
      <c r="IB262" s="91"/>
      <c r="IC262" s="91"/>
      <c r="IE262" s="92"/>
      <c r="IF262" s="92"/>
      <c r="IG262" s="92"/>
      <c r="IH262" s="92"/>
      <c r="II262" s="92"/>
      <c r="IJ262" s="92"/>
      <c r="IK262" s="92"/>
      <c r="IL262" s="92"/>
      <c r="IN262" s="91"/>
      <c r="IO262" s="91"/>
      <c r="IP262" s="91"/>
      <c r="IQ262" s="91"/>
    </row>
    <row r="263" spans="1:251" ht="10.15" hidden="1" customHeight="1">
      <c r="A263" s="189">
        <v>2117</v>
      </c>
      <c r="B263" s="189"/>
      <c r="D263" s="190" t="s">
        <v>892</v>
      </c>
      <c r="E263" s="190"/>
      <c r="F263" s="190"/>
      <c r="G263" s="190"/>
      <c r="M263" s="186" t="s">
        <v>893</v>
      </c>
      <c r="N263" s="186"/>
      <c r="O263" s="186"/>
      <c r="P263" s="186"/>
      <c r="T263" s="198">
        <v>0</v>
      </c>
      <c r="U263" s="198"/>
      <c r="W263" s="188">
        <v>6433.64</v>
      </c>
      <c r="X263" s="188"/>
      <c r="Y263" s="188"/>
      <c r="Z263" s="188">
        <v>90863.77</v>
      </c>
      <c r="AA263" s="188"/>
      <c r="AB263" s="188"/>
      <c r="AC263" s="188"/>
      <c r="AD263" s="188"/>
      <c r="AF263" s="198">
        <v>-84430.13</v>
      </c>
      <c r="AG263" s="198"/>
      <c r="AH263" s="198"/>
      <c r="AI263" s="198"/>
      <c r="AK263" s="189">
        <v>40463</v>
      </c>
      <c r="AL263" s="189"/>
      <c r="AN263" s="190" t="s">
        <v>906</v>
      </c>
      <c r="AO263" s="190"/>
      <c r="AP263" s="190"/>
      <c r="AQ263" s="190"/>
      <c r="AW263" s="186" t="s">
        <v>907</v>
      </c>
      <c r="AX263" s="186"/>
      <c r="AY263" s="186"/>
      <c r="AZ263" s="186"/>
      <c r="BD263" s="198">
        <v>-6752.65</v>
      </c>
      <c r="BE263" s="198"/>
      <c r="BG263" s="188">
        <v>656.42</v>
      </c>
      <c r="BH263" s="188"/>
      <c r="BI263" s="188"/>
      <c r="BJ263" s="188">
        <v>6929.14</v>
      </c>
      <c r="BK263" s="188"/>
      <c r="BL263" s="188"/>
      <c r="BM263" s="188"/>
      <c r="BN263" s="188"/>
      <c r="BP263" s="198">
        <v>-13025.37</v>
      </c>
      <c r="BQ263" s="198"/>
      <c r="BR263" s="198"/>
      <c r="BS263" s="198"/>
      <c r="BU263" s="88"/>
      <c r="BV263" s="88"/>
      <c r="BX263" s="89"/>
      <c r="BY263" s="89"/>
      <c r="BZ263" s="89"/>
      <c r="CA263" s="89"/>
      <c r="CG263" s="90"/>
      <c r="CH263" s="90"/>
      <c r="CI263" s="90"/>
      <c r="CJ263" s="90"/>
      <c r="CN263" s="91"/>
      <c r="CO263" s="91"/>
      <c r="CQ263" s="92"/>
      <c r="CR263" s="92"/>
      <c r="CS263" s="92"/>
      <c r="CT263" s="92"/>
      <c r="CU263" s="92"/>
      <c r="CV263" s="92"/>
      <c r="CW263" s="92"/>
      <c r="CX263" s="92"/>
      <c r="CZ263" s="91"/>
      <c r="DA263" s="91"/>
      <c r="DB263" s="91"/>
      <c r="DC263" s="91"/>
      <c r="DE263" s="88">
        <v>2298</v>
      </c>
      <c r="DF263" s="88"/>
      <c r="DH263" s="89"/>
      <c r="DI263" s="89"/>
      <c r="DJ263" s="89"/>
      <c r="DK263" s="89"/>
      <c r="DQ263" s="90"/>
      <c r="DR263" s="90"/>
      <c r="DS263" s="90"/>
      <c r="DT263" s="90"/>
      <c r="DX263" s="91"/>
      <c r="DY263" s="91"/>
      <c r="EA263" s="92"/>
      <c r="EB263" s="92"/>
      <c r="EC263" s="92"/>
      <c r="ED263" s="92"/>
      <c r="EE263" s="92"/>
      <c r="EF263" s="92"/>
      <c r="EG263" s="92"/>
      <c r="EH263" s="92"/>
      <c r="EJ263" s="91"/>
      <c r="EK263" s="91"/>
      <c r="EL263" s="91"/>
      <c r="EM263" s="91"/>
      <c r="EO263" s="88"/>
      <c r="EP263" s="88"/>
      <c r="ER263" s="89"/>
      <c r="ES263" s="89"/>
      <c r="ET263" s="89"/>
      <c r="EU263" s="89"/>
      <c r="FA263" s="90"/>
      <c r="FB263" s="90"/>
      <c r="FC263" s="90"/>
      <c r="FD263" s="90"/>
      <c r="FH263" s="91"/>
      <c r="FI263" s="91"/>
      <c r="FK263" s="92"/>
      <c r="FL263" s="92"/>
      <c r="FM263" s="92"/>
      <c r="FN263" s="92"/>
      <c r="FO263" s="92"/>
      <c r="FP263" s="92"/>
      <c r="FQ263" s="92"/>
      <c r="FR263" s="92"/>
      <c r="FT263" s="91"/>
      <c r="FU263" s="91"/>
      <c r="FV263" s="91"/>
      <c r="FW263" s="91"/>
      <c r="FY263" s="88">
        <v>40477</v>
      </c>
      <c r="FZ263" s="88"/>
      <c r="GB263" s="89"/>
      <c r="GC263" s="89"/>
      <c r="GD263" s="89"/>
      <c r="GE263" s="89"/>
      <c r="GK263" s="90"/>
      <c r="GL263" s="90"/>
      <c r="GM263" s="90"/>
      <c r="GN263" s="90"/>
      <c r="GR263" s="91"/>
      <c r="GS263" s="91"/>
      <c r="GU263" s="92"/>
      <c r="GV263" s="92"/>
      <c r="GW263" s="92"/>
      <c r="GX263" s="92"/>
      <c r="GY263" s="92"/>
      <c r="GZ263" s="92"/>
      <c r="HA263" s="92"/>
      <c r="HB263" s="92"/>
      <c r="HD263" s="91"/>
      <c r="HE263" s="91"/>
      <c r="HF263" s="91"/>
      <c r="HG263" s="91"/>
      <c r="HI263" s="88"/>
      <c r="HJ263" s="88"/>
      <c r="HL263" s="89"/>
      <c r="HM263" s="89"/>
      <c r="HN263" s="89"/>
      <c r="HO263" s="89"/>
      <c r="HU263" s="90"/>
      <c r="HV263" s="90"/>
      <c r="HW263" s="90"/>
      <c r="HX263" s="90"/>
      <c r="IB263" s="91"/>
      <c r="IC263" s="91"/>
      <c r="IE263" s="92"/>
      <c r="IF263" s="92"/>
      <c r="IG263" s="92"/>
      <c r="IH263" s="92"/>
      <c r="II263" s="92"/>
      <c r="IJ263" s="92"/>
      <c r="IK263" s="92"/>
      <c r="IL263" s="92"/>
      <c r="IN263" s="91"/>
      <c r="IO263" s="91"/>
      <c r="IP263" s="91"/>
      <c r="IQ263" s="91"/>
    </row>
    <row r="264" spans="1:251" ht="10.15" hidden="1" customHeight="1">
      <c r="A264" s="189">
        <v>2118</v>
      </c>
      <c r="B264" s="189"/>
      <c r="D264" s="190" t="s">
        <v>894</v>
      </c>
      <c r="E264" s="190"/>
      <c r="F264" s="190"/>
      <c r="G264" s="190"/>
      <c r="M264" s="186" t="s">
        <v>895</v>
      </c>
      <c r="N264" s="186"/>
      <c r="O264" s="186"/>
      <c r="P264" s="186"/>
      <c r="T264" s="198">
        <v>0</v>
      </c>
      <c r="U264" s="198"/>
      <c r="W264" s="188">
        <v>0</v>
      </c>
      <c r="X264" s="188"/>
      <c r="Y264" s="188"/>
      <c r="Z264" s="188">
        <v>343276.05</v>
      </c>
      <c r="AA264" s="188"/>
      <c r="AB264" s="188"/>
      <c r="AC264" s="188"/>
      <c r="AD264" s="188"/>
      <c r="AF264" s="198">
        <v>-343276.05</v>
      </c>
      <c r="AG264" s="198"/>
      <c r="AH264" s="198"/>
      <c r="AI264" s="198"/>
      <c r="AK264" s="189">
        <v>40464</v>
      </c>
      <c r="AL264" s="189"/>
      <c r="AN264" s="190" t="s">
        <v>908</v>
      </c>
      <c r="AO264" s="190"/>
      <c r="AP264" s="190"/>
      <c r="AQ264" s="190"/>
      <c r="AW264" s="186" t="s">
        <v>909</v>
      </c>
      <c r="AX264" s="186"/>
      <c r="AY264" s="186"/>
      <c r="AZ264" s="186"/>
      <c r="BD264" s="198">
        <v>-11100.69</v>
      </c>
      <c r="BE264" s="198"/>
      <c r="BG264" s="188">
        <v>1368.89</v>
      </c>
      <c r="BH264" s="188"/>
      <c r="BI264" s="188"/>
      <c r="BJ264" s="188">
        <v>1326.61</v>
      </c>
      <c r="BK264" s="188"/>
      <c r="BL264" s="188"/>
      <c r="BM264" s="188"/>
      <c r="BN264" s="188"/>
      <c r="BP264" s="198">
        <v>-11058.41</v>
      </c>
      <c r="BQ264" s="198"/>
      <c r="BR264" s="198"/>
      <c r="BS264" s="198"/>
      <c r="BU264" s="88"/>
      <c r="BV264" s="88"/>
      <c r="BX264" s="89"/>
      <c r="BY264" s="89"/>
      <c r="BZ264" s="89"/>
      <c r="CA264" s="89"/>
      <c r="CG264" s="90"/>
      <c r="CH264" s="90"/>
      <c r="CI264" s="90"/>
      <c r="CJ264" s="90"/>
      <c r="CN264" s="91"/>
      <c r="CO264" s="91"/>
      <c r="CQ264" s="92"/>
      <c r="CR264" s="92"/>
      <c r="CS264" s="92"/>
      <c r="CT264" s="92"/>
      <c r="CU264" s="92"/>
      <c r="CV264" s="92"/>
      <c r="CW264" s="92"/>
      <c r="CX264" s="92"/>
      <c r="CZ264" s="91"/>
      <c r="DA264" s="91"/>
      <c r="DB264" s="91"/>
      <c r="DC264" s="91"/>
      <c r="DE264" s="94">
        <v>2243</v>
      </c>
      <c r="DF264" s="88"/>
      <c r="DH264" s="89"/>
      <c r="DI264" s="89"/>
      <c r="DJ264" s="89"/>
      <c r="DK264" s="89"/>
      <c r="DQ264" s="90"/>
      <c r="DR264" s="90"/>
      <c r="DS264" s="90"/>
      <c r="DT264" s="90"/>
      <c r="DX264" s="91"/>
      <c r="DY264" s="91"/>
      <c r="EA264" s="92"/>
      <c r="EB264" s="92"/>
      <c r="EC264" s="92"/>
      <c r="ED264" s="92"/>
      <c r="EE264" s="92"/>
      <c r="EF264" s="92"/>
      <c r="EG264" s="92"/>
      <c r="EH264" s="92"/>
      <c r="EJ264" s="91"/>
      <c r="EK264" s="91"/>
      <c r="EL264" s="91"/>
      <c r="EM264" s="91"/>
      <c r="EO264" s="88"/>
      <c r="EP264" s="88"/>
      <c r="ER264" s="89"/>
      <c r="ES264" s="89"/>
      <c r="ET264" s="89"/>
      <c r="EU264" s="89"/>
      <c r="FA264" s="90"/>
      <c r="FB264" s="90"/>
      <c r="FC264" s="90"/>
      <c r="FD264" s="90"/>
      <c r="FH264" s="91"/>
      <c r="FI264" s="91"/>
      <c r="FK264" s="92"/>
      <c r="FL264" s="92"/>
      <c r="FM264" s="92"/>
      <c r="FN264" s="92"/>
      <c r="FO264" s="92"/>
      <c r="FP264" s="92"/>
      <c r="FQ264" s="92"/>
      <c r="FR264" s="92"/>
      <c r="FT264" s="91"/>
      <c r="FU264" s="91"/>
      <c r="FV264" s="91"/>
      <c r="FW264" s="91"/>
      <c r="FY264" s="88">
        <v>40617</v>
      </c>
      <c r="FZ264" s="88"/>
      <c r="GB264" s="89"/>
      <c r="GC264" s="89"/>
      <c r="GD264" s="89"/>
      <c r="GE264" s="89"/>
      <c r="GK264" s="90"/>
      <c r="GL264" s="90"/>
      <c r="GM264" s="90"/>
      <c r="GN264" s="90"/>
      <c r="GR264" s="91"/>
      <c r="GS264" s="91"/>
      <c r="GU264" s="92"/>
      <c r="GV264" s="92"/>
      <c r="GW264" s="92"/>
      <c r="GX264" s="92"/>
      <c r="GY264" s="92"/>
      <c r="GZ264" s="92"/>
      <c r="HA264" s="92"/>
      <c r="HB264" s="92"/>
      <c r="HD264" s="91"/>
      <c r="HE264" s="91"/>
      <c r="HF264" s="91"/>
      <c r="HG264" s="91"/>
      <c r="HI264" s="88"/>
      <c r="HJ264" s="88"/>
      <c r="HL264" s="89"/>
      <c r="HM264" s="89"/>
      <c r="HN264" s="89"/>
      <c r="HO264" s="89"/>
      <c r="HU264" s="90"/>
      <c r="HV264" s="90"/>
      <c r="HW264" s="90"/>
      <c r="HX264" s="90"/>
      <c r="IB264" s="91"/>
      <c r="IC264" s="91"/>
      <c r="IE264" s="92"/>
      <c r="IF264" s="92"/>
      <c r="IG264" s="92"/>
      <c r="IH264" s="92"/>
      <c r="II264" s="92"/>
      <c r="IJ264" s="92"/>
      <c r="IK264" s="92"/>
      <c r="IL264" s="92"/>
      <c r="IN264" s="91"/>
      <c r="IO264" s="91"/>
      <c r="IP264" s="91"/>
      <c r="IQ264" s="91"/>
    </row>
    <row r="265" spans="1:251" ht="10.15" hidden="1" customHeight="1">
      <c r="A265" s="189">
        <v>40460</v>
      </c>
      <c r="B265" s="189"/>
      <c r="D265" s="190" t="s">
        <v>896</v>
      </c>
      <c r="E265" s="190"/>
      <c r="F265" s="190"/>
      <c r="G265" s="190"/>
      <c r="M265" s="186" t="s">
        <v>897</v>
      </c>
      <c r="N265" s="186"/>
      <c r="O265" s="186"/>
      <c r="P265" s="186"/>
      <c r="T265" s="198">
        <v>0</v>
      </c>
      <c r="U265" s="198"/>
      <c r="W265" s="188">
        <v>53251.16</v>
      </c>
      <c r="X265" s="188"/>
      <c r="Y265" s="188"/>
      <c r="Z265" s="188">
        <v>346336.75</v>
      </c>
      <c r="AA265" s="188"/>
      <c r="AB265" s="188"/>
      <c r="AC265" s="188"/>
      <c r="AD265" s="188"/>
      <c r="AF265" s="198">
        <v>-293085.59000000003</v>
      </c>
      <c r="AG265" s="198"/>
      <c r="AH265" s="198"/>
      <c r="AI265" s="198"/>
      <c r="AK265" s="189">
        <v>40465</v>
      </c>
      <c r="AL265" s="189"/>
      <c r="AN265" s="190" t="s">
        <v>910</v>
      </c>
      <c r="AO265" s="190"/>
      <c r="AP265" s="190"/>
      <c r="AQ265" s="190"/>
      <c r="AW265" s="186" t="s">
        <v>911</v>
      </c>
      <c r="AX265" s="186"/>
      <c r="AY265" s="186"/>
      <c r="AZ265" s="186"/>
      <c r="BD265" s="198">
        <v>-844.06</v>
      </c>
      <c r="BE265" s="198"/>
      <c r="BG265" s="188">
        <v>82.08</v>
      </c>
      <c r="BH265" s="188"/>
      <c r="BI265" s="188"/>
      <c r="BJ265" s="188">
        <v>866.33</v>
      </c>
      <c r="BK265" s="188"/>
      <c r="BL265" s="188"/>
      <c r="BM265" s="188"/>
      <c r="BN265" s="188"/>
      <c r="BP265" s="198">
        <v>-1628.31</v>
      </c>
      <c r="BQ265" s="198"/>
      <c r="BR265" s="198"/>
      <c r="BS265" s="198"/>
      <c r="BU265" s="88"/>
      <c r="BV265" s="88"/>
      <c r="BX265" s="89"/>
      <c r="BY265" s="89"/>
      <c r="BZ265" s="89"/>
      <c r="CA265" s="89"/>
      <c r="CG265" s="90"/>
      <c r="CH265" s="90"/>
      <c r="CI265" s="90"/>
      <c r="CJ265" s="90"/>
      <c r="CN265" s="91"/>
      <c r="CO265" s="91"/>
      <c r="CQ265" s="92"/>
      <c r="CR265" s="92"/>
      <c r="CS265" s="92"/>
      <c r="CT265" s="92"/>
      <c r="CU265" s="92"/>
      <c r="CV265" s="92"/>
      <c r="CW265" s="92"/>
      <c r="CX265" s="92"/>
      <c r="CZ265" s="91"/>
      <c r="DA265" s="91"/>
      <c r="DB265" s="91"/>
      <c r="DC265" s="91"/>
      <c r="DE265" s="94">
        <v>2244</v>
      </c>
      <c r="DF265" s="88"/>
      <c r="DH265" s="89"/>
      <c r="DI265" s="89"/>
      <c r="DJ265" s="89"/>
      <c r="DK265" s="89"/>
      <c r="DQ265" s="90"/>
      <c r="DR265" s="90"/>
      <c r="DS265" s="90"/>
      <c r="DT265" s="90"/>
      <c r="DX265" s="91"/>
      <c r="DY265" s="91"/>
      <c r="EA265" s="92"/>
      <c r="EB265" s="92"/>
      <c r="EC265" s="92"/>
      <c r="ED265" s="92"/>
      <c r="EE265" s="92"/>
      <c r="EF265" s="92"/>
      <c r="EG265" s="92"/>
      <c r="EH265" s="92"/>
      <c r="EJ265" s="91"/>
      <c r="EK265" s="91"/>
      <c r="EL265" s="91"/>
      <c r="EM265" s="91"/>
      <c r="EO265" s="88"/>
      <c r="EP265" s="88"/>
      <c r="ER265" s="89"/>
      <c r="ES265" s="89"/>
      <c r="ET265" s="89"/>
      <c r="EU265" s="89"/>
      <c r="FA265" s="90"/>
      <c r="FB265" s="90"/>
      <c r="FC265" s="90"/>
      <c r="FD265" s="90"/>
      <c r="FH265" s="91"/>
      <c r="FI265" s="91"/>
      <c r="FK265" s="92"/>
      <c r="FL265" s="92"/>
      <c r="FM265" s="92"/>
      <c r="FN265" s="92"/>
      <c r="FO265" s="92"/>
      <c r="FP265" s="92"/>
      <c r="FQ265" s="92"/>
      <c r="FR265" s="92"/>
      <c r="FT265" s="91"/>
      <c r="FU265" s="91"/>
      <c r="FV265" s="91"/>
      <c r="FW265" s="91"/>
      <c r="FY265" s="88">
        <v>40652</v>
      </c>
      <c r="FZ265" s="88"/>
      <c r="GB265" s="89"/>
      <c r="GC265" s="89"/>
      <c r="GD265" s="89"/>
      <c r="GE265" s="89"/>
      <c r="GK265" s="90"/>
      <c r="GL265" s="90"/>
      <c r="GM265" s="90"/>
      <c r="GN265" s="90"/>
      <c r="GR265" s="91"/>
      <c r="GS265" s="91"/>
      <c r="GU265" s="92"/>
      <c r="GV265" s="92"/>
      <c r="GW265" s="92"/>
      <c r="GX265" s="92"/>
      <c r="GY265" s="92"/>
      <c r="GZ265" s="92"/>
      <c r="HA265" s="92"/>
      <c r="HB265" s="92"/>
      <c r="HD265" s="91"/>
      <c r="HE265" s="91"/>
      <c r="HF265" s="91"/>
      <c r="HG265" s="91"/>
      <c r="HI265" s="88"/>
      <c r="HJ265" s="88"/>
      <c r="HL265" s="89"/>
      <c r="HM265" s="89"/>
      <c r="HN265" s="89"/>
      <c r="HO265" s="89"/>
      <c r="HU265" s="90"/>
      <c r="HV265" s="90"/>
      <c r="HW265" s="90"/>
      <c r="HX265" s="90"/>
      <c r="IB265" s="91"/>
      <c r="IC265" s="91"/>
      <c r="IE265" s="92"/>
      <c r="IF265" s="92"/>
      <c r="IG265" s="92"/>
      <c r="IH265" s="92"/>
      <c r="II265" s="92"/>
      <c r="IJ265" s="92"/>
      <c r="IK265" s="92"/>
      <c r="IL265" s="92"/>
      <c r="IN265" s="91"/>
      <c r="IO265" s="91"/>
      <c r="IP265" s="91"/>
      <c r="IQ265" s="91"/>
    </row>
    <row r="266" spans="1:251" ht="10.15" hidden="1" customHeight="1">
      <c r="A266" s="189">
        <v>40461</v>
      </c>
      <c r="B266" s="189"/>
      <c r="D266" s="190" t="s">
        <v>900</v>
      </c>
      <c r="E266" s="190"/>
      <c r="F266" s="190"/>
      <c r="G266" s="190"/>
      <c r="M266" s="186" t="s">
        <v>901</v>
      </c>
      <c r="N266" s="186"/>
      <c r="O266" s="186"/>
      <c r="P266" s="186"/>
      <c r="T266" s="198">
        <v>0</v>
      </c>
      <c r="U266" s="198"/>
      <c r="W266" s="188">
        <v>1704.92</v>
      </c>
      <c r="X266" s="188"/>
      <c r="Y266" s="188"/>
      <c r="Z266" s="188">
        <v>24075.55</v>
      </c>
      <c r="AA266" s="188"/>
      <c r="AB266" s="188"/>
      <c r="AC266" s="188"/>
      <c r="AD266" s="188"/>
      <c r="AF266" s="198">
        <v>-22370.63</v>
      </c>
      <c r="AG266" s="198"/>
      <c r="AH266" s="198"/>
      <c r="AI266" s="198"/>
      <c r="AK266" s="88"/>
      <c r="AL266" s="88"/>
      <c r="AN266" s="89"/>
      <c r="AO266" s="89"/>
      <c r="AP266" s="89"/>
      <c r="AQ266" s="89"/>
      <c r="AW266" s="90"/>
      <c r="AX266" s="90"/>
      <c r="AY266" s="90"/>
      <c r="AZ266" s="90"/>
      <c r="BD266" s="91"/>
      <c r="BE266" s="91"/>
      <c r="BG266" s="92"/>
      <c r="BH266" s="92"/>
      <c r="BI266" s="92"/>
      <c r="BJ266" s="92"/>
      <c r="BK266" s="92"/>
      <c r="BL266" s="92"/>
      <c r="BM266" s="92"/>
      <c r="BN266" s="92"/>
      <c r="BP266" s="91"/>
      <c r="BQ266" s="91"/>
      <c r="BR266" s="91"/>
      <c r="BS266" s="91"/>
      <c r="BU266" s="88"/>
      <c r="BV266" s="88"/>
      <c r="BX266" s="89"/>
      <c r="BY266" s="89"/>
      <c r="BZ266" s="89"/>
      <c r="CA266" s="89"/>
      <c r="CG266" s="90"/>
      <c r="CH266" s="90"/>
      <c r="CI266" s="90"/>
      <c r="CJ266" s="90"/>
      <c r="CN266" s="91"/>
      <c r="CO266" s="91"/>
      <c r="CQ266" s="92"/>
      <c r="CR266" s="92"/>
      <c r="CS266" s="92"/>
      <c r="CT266" s="92"/>
      <c r="CU266" s="92"/>
      <c r="CV266" s="92"/>
      <c r="CW266" s="92"/>
      <c r="CX266" s="92"/>
      <c r="CZ266" s="91"/>
      <c r="DA266" s="91"/>
      <c r="DB266" s="91"/>
      <c r="DC266" s="91"/>
      <c r="DE266" s="94">
        <v>2245</v>
      </c>
      <c r="DF266" s="88"/>
      <c r="DH266" s="89"/>
      <c r="DI266" s="89"/>
      <c r="DJ266" s="89"/>
      <c r="DK266" s="89"/>
      <c r="DQ266" s="90"/>
      <c r="DR266" s="90"/>
      <c r="DS266" s="90"/>
      <c r="DT266" s="90"/>
      <c r="DX266" s="91"/>
      <c r="DY266" s="91"/>
      <c r="EA266" s="92"/>
      <c r="EB266" s="92"/>
      <c r="EC266" s="92"/>
      <c r="ED266" s="92"/>
      <c r="EE266" s="92"/>
      <c r="EF266" s="92"/>
      <c r="EG266" s="92"/>
      <c r="EH266" s="92"/>
      <c r="EJ266" s="91"/>
      <c r="EK266" s="91"/>
      <c r="EL266" s="91"/>
      <c r="EM266" s="91"/>
      <c r="EO266" s="88"/>
      <c r="EP266" s="88"/>
      <c r="ER266" s="89"/>
      <c r="ES266" s="89"/>
      <c r="ET266" s="89"/>
      <c r="EU266" s="89"/>
      <c r="FA266" s="90"/>
      <c r="FB266" s="90"/>
      <c r="FC266" s="90"/>
      <c r="FD266" s="90"/>
      <c r="FH266" s="91"/>
      <c r="FI266" s="91"/>
      <c r="FK266" s="92"/>
      <c r="FL266" s="92"/>
      <c r="FM266" s="92"/>
      <c r="FN266" s="92"/>
      <c r="FO266" s="92"/>
      <c r="FP266" s="92"/>
      <c r="FQ266" s="92"/>
      <c r="FR266" s="92"/>
      <c r="FT266" s="91"/>
      <c r="FU266" s="91"/>
      <c r="FV266" s="91"/>
      <c r="FW266" s="91"/>
      <c r="FY266" s="94">
        <v>4029</v>
      </c>
      <c r="FZ266" s="88"/>
      <c r="GB266" s="89"/>
      <c r="GC266" s="89"/>
      <c r="GD266" s="89"/>
      <c r="GE266" s="89"/>
      <c r="GK266" s="90"/>
      <c r="GL266" s="90"/>
      <c r="GM266" s="90"/>
      <c r="GN266" s="90"/>
      <c r="GR266" s="91"/>
      <c r="GS266" s="91"/>
      <c r="GU266" s="92"/>
      <c r="GV266" s="92"/>
      <c r="GW266" s="92"/>
      <c r="GX266" s="92"/>
      <c r="GY266" s="92"/>
      <c r="GZ266" s="92"/>
      <c r="HA266" s="92"/>
      <c r="HB266" s="92"/>
      <c r="HD266" s="91"/>
      <c r="HE266" s="91"/>
      <c r="HF266" s="91"/>
      <c r="HG266" s="91"/>
      <c r="HI266" s="88"/>
      <c r="HJ266" s="88"/>
      <c r="HL266" s="89"/>
      <c r="HM266" s="89"/>
      <c r="HN266" s="89"/>
      <c r="HO266" s="89"/>
      <c r="HU266" s="90"/>
      <c r="HV266" s="90"/>
      <c r="HW266" s="90"/>
      <c r="HX266" s="90"/>
      <c r="IB266" s="91"/>
      <c r="IC266" s="91"/>
      <c r="IE266" s="92"/>
      <c r="IF266" s="92"/>
      <c r="IG266" s="92"/>
      <c r="IH266" s="92"/>
      <c r="II266" s="92"/>
      <c r="IJ266" s="92"/>
      <c r="IK266" s="92"/>
      <c r="IL266" s="92"/>
      <c r="IN266" s="91"/>
      <c r="IO266" s="91"/>
      <c r="IP266" s="91"/>
      <c r="IQ266" s="91"/>
    </row>
    <row r="267" spans="1:251" ht="10.15" hidden="1" customHeight="1">
      <c r="A267" s="189">
        <v>40462</v>
      </c>
      <c r="B267" s="189"/>
      <c r="D267" s="190" t="s">
        <v>904</v>
      </c>
      <c r="E267" s="190"/>
      <c r="F267" s="190"/>
      <c r="G267" s="190"/>
      <c r="M267" s="186" t="s">
        <v>905</v>
      </c>
      <c r="N267" s="186"/>
      <c r="O267" s="186"/>
      <c r="P267" s="186"/>
      <c r="T267" s="198">
        <v>0</v>
      </c>
      <c r="U267" s="198"/>
      <c r="W267" s="188">
        <v>16075.34</v>
      </c>
      <c r="X267" s="188"/>
      <c r="Y267" s="188"/>
      <c r="Z267" s="188">
        <v>104563.03</v>
      </c>
      <c r="AA267" s="188"/>
      <c r="AB267" s="188"/>
      <c r="AC267" s="188"/>
      <c r="AD267" s="188"/>
      <c r="AF267" s="198">
        <v>-88487.69</v>
      </c>
      <c r="AG267" s="198"/>
      <c r="AH267" s="198"/>
      <c r="AI267" s="198"/>
      <c r="AK267" s="88"/>
      <c r="AL267" s="88"/>
      <c r="AN267" s="89"/>
      <c r="AO267" s="89"/>
      <c r="AP267" s="89"/>
      <c r="AQ267" s="89"/>
      <c r="AW267" s="90"/>
      <c r="AX267" s="90"/>
      <c r="AY267" s="90"/>
      <c r="AZ267" s="90"/>
      <c r="BD267" s="91"/>
      <c r="BE267" s="91"/>
      <c r="BG267" s="92"/>
      <c r="BH267" s="92"/>
      <c r="BI267" s="92"/>
      <c r="BJ267" s="92"/>
      <c r="BK267" s="92"/>
      <c r="BL267" s="92"/>
      <c r="BM267" s="92"/>
      <c r="BN267" s="92"/>
      <c r="BP267" s="91"/>
      <c r="BQ267" s="91"/>
      <c r="BR267" s="91"/>
      <c r="BS267" s="91"/>
      <c r="BU267" s="88"/>
      <c r="BV267" s="88"/>
      <c r="BX267" s="89"/>
      <c r="BY267" s="89"/>
      <c r="BZ267" s="89"/>
      <c r="CA267" s="89"/>
      <c r="CG267" s="90"/>
      <c r="CH267" s="90"/>
      <c r="CI267" s="90"/>
      <c r="CJ267" s="90"/>
      <c r="CN267" s="91"/>
      <c r="CO267" s="91"/>
      <c r="CQ267" s="92"/>
      <c r="CR267" s="92"/>
      <c r="CS267" s="92"/>
      <c r="CT267" s="92"/>
      <c r="CU267" s="92"/>
      <c r="CV267" s="92"/>
      <c r="CW267" s="92"/>
      <c r="CX267" s="92"/>
      <c r="CZ267" s="91"/>
      <c r="DA267" s="91"/>
      <c r="DB267" s="91"/>
      <c r="DC267" s="91"/>
      <c r="DE267" s="94">
        <v>2246</v>
      </c>
      <c r="DF267" s="88"/>
      <c r="DH267" s="89"/>
      <c r="DI267" s="89"/>
      <c r="DJ267" s="89"/>
      <c r="DK267" s="89"/>
      <c r="DQ267" s="90"/>
      <c r="DR267" s="90"/>
      <c r="DS267" s="90"/>
      <c r="DT267" s="90"/>
      <c r="DX267" s="91"/>
      <c r="DY267" s="91"/>
      <c r="EA267" s="92"/>
      <c r="EB267" s="92"/>
      <c r="EC267" s="92"/>
      <c r="ED267" s="92"/>
      <c r="EE267" s="92"/>
      <c r="EF267" s="92"/>
      <c r="EG267" s="92"/>
      <c r="EH267" s="92"/>
      <c r="EJ267" s="91"/>
      <c r="EK267" s="91"/>
      <c r="EL267" s="91"/>
      <c r="EM267" s="91"/>
      <c r="EO267" s="88"/>
      <c r="EP267" s="88"/>
      <c r="ER267" s="89"/>
      <c r="ES267" s="89"/>
      <c r="ET267" s="89"/>
      <c r="EU267" s="89"/>
      <c r="FA267" s="90"/>
      <c r="FB267" s="90"/>
      <c r="FC267" s="90"/>
      <c r="FD267" s="90"/>
      <c r="FH267" s="91"/>
      <c r="FI267" s="91"/>
      <c r="FK267" s="92"/>
      <c r="FL267" s="92"/>
      <c r="FM267" s="92"/>
      <c r="FN267" s="92"/>
      <c r="FO267" s="92"/>
      <c r="FP267" s="92"/>
      <c r="FQ267" s="92"/>
      <c r="FR267" s="92"/>
      <c r="FT267" s="91"/>
      <c r="FU267" s="91"/>
      <c r="FV267" s="91"/>
      <c r="FW267" s="91"/>
      <c r="FY267" s="94">
        <v>4030</v>
      </c>
      <c r="FZ267" s="88"/>
      <c r="GB267" s="89"/>
      <c r="GC267" s="89"/>
      <c r="GD267" s="89"/>
      <c r="GE267" s="89"/>
      <c r="GK267" s="90"/>
      <c r="GL267" s="90"/>
      <c r="GM267" s="90"/>
      <c r="GN267" s="90"/>
      <c r="GR267" s="91"/>
      <c r="GS267" s="91"/>
      <c r="GU267" s="92"/>
      <c r="GV267" s="92"/>
      <c r="GW267" s="92"/>
      <c r="GX267" s="92"/>
      <c r="GY267" s="92"/>
      <c r="GZ267" s="92"/>
      <c r="HA267" s="92"/>
      <c r="HB267" s="92"/>
      <c r="HD267" s="91"/>
      <c r="HE267" s="91"/>
      <c r="HF267" s="91"/>
      <c r="HG267" s="91"/>
      <c r="HI267" s="88"/>
      <c r="HJ267" s="88"/>
      <c r="HL267" s="89"/>
      <c r="HM267" s="89"/>
      <c r="HN267" s="89"/>
      <c r="HO267" s="89"/>
      <c r="HU267" s="90"/>
      <c r="HV267" s="90"/>
      <c r="HW267" s="90"/>
      <c r="HX267" s="90"/>
      <c r="IB267" s="91"/>
      <c r="IC267" s="91"/>
      <c r="IE267" s="92"/>
      <c r="IF267" s="92"/>
      <c r="IG267" s="92"/>
      <c r="IH267" s="92"/>
      <c r="II267" s="92"/>
      <c r="IJ267" s="92"/>
      <c r="IK267" s="92"/>
      <c r="IL267" s="92"/>
      <c r="IN267" s="91"/>
      <c r="IO267" s="91"/>
      <c r="IP267" s="91"/>
      <c r="IQ267" s="91"/>
    </row>
    <row r="268" spans="1:251" ht="10.15" hidden="1" customHeight="1">
      <c r="A268" s="189">
        <v>40463</v>
      </c>
      <c r="B268" s="189"/>
      <c r="D268" s="190" t="s">
        <v>906</v>
      </c>
      <c r="E268" s="190"/>
      <c r="F268" s="190"/>
      <c r="G268" s="190"/>
      <c r="M268" s="186" t="s">
        <v>907</v>
      </c>
      <c r="N268" s="186"/>
      <c r="O268" s="186"/>
      <c r="P268" s="186"/>
      <c r="T268" s="198">
        <v>0</v>
      </c>
      <c r="U268" s="198"/>
      <c r="W268" s="188">
        <v>514.55999999999995</v>
      </c>
      <c r="X268" s="188"/>
      <c r="Y268" s="188"/>
      <c r="Z268" s="188">
        <v>7267.21</v>
      </c>
      <c r="AA268" s="188"/>
      <c r="AB268" s="188"/>
      <c r="AC268" s="188"/>
      <c r="AD268" s="188"/>
      <c r="AF268" s="198">
        <v>-6752.65</v>
      </c>
      <c r="AG268" s="198"/>
      <c r="AH268" s="198"/>
      <c r="AI268" s="198"/>
      <c r="AK268" s="88"/>
      <c r="AL268" s="88"/>
      <c r="AN268" s="89"/>
      <c r="AO268" s="89"/>
      <c r="AP268" s="89"/>
      <c r="AQ268" s="89"/>
      <c r="AW268" s="90"/>
      <c r="AX268" s="90"/>
      <c r="AY268" s="90"/>
      <c r="AZ268" s="90"/>
      <c r="BD268" s="91"/>
      <c r="BE268" s="91"/>
      <c r="BG268" s="92"/>
      <c r="BH268" s="92"/>
      <c r="BI268" s="92"/>
      <c r="BJ268" s="92"/>
      <c r="BK268" s="92"/>
      <c r="BL268" s="92"/>
      <c r="BM268" s="92"/>
      <c r="BN268" s="92"/>
      <c r="BP268" s="91"/>
      <c r="BQ268" s="91"/>
      <c r="BR268" s="91"/>
      <c r="BS268" s="91"/>
      <c r="BU268" s="88"/>
      <c r="BV268" s="88"/>
      <c r="BX268" s="89"/>
      <c r="BY268" s="89"/>
      <c r="BZ268" s="89"/>
      <c r="CA268" s="89"/>
      <c r="CG268" s="90"/>
      <c r="CH268" s="90"/>
      <c r="CI268" s="90"/>
      <c r="CJ268" s="90"/>
      <c r="CN268" s="91"/>
      <c r="CO268" s="91"/>
      <c r="CQ268" s="92"/>
      <c r="CR268" s="92"/>
      <c r="CS268" s="92"/>
      <c r="CT268" s="92"/>
      <c r="CU268" s="92"/>
      <c r="CV268" s="92"/>
      <c r="CW268" s="92"/>
      <c r="CX268" s="92"/>
      <c r="CZ268" s="91"/>
      <c r="DA268" s="91"/>
      <c r="DB268" s="91"/>
      <c r="DC268" s="91"/>
      <c r="DE268" s="88">
        <v>2247</v>
      </c>
      <c r="DF268" s="88"/>
      <c r="DH268" s="89"/>
      <c r="DI268" s="89"/>
      <c r="DJ268" s="89"/>
      <c r="DK268" s="89"/>
      <c r="DQ268" s="90"/>
      <c r="DR268" s="90"/>
      <c r="DS268" s="90"/>
      <c r="DT268" s="90"/>
      <c r="DX268" s="91"/>
      <c r="DY268" s="91"/>
      <c r="EA268" s="92"/>
      <c r="EB268" s="92"/>
      <c r="EC268" s="92"/>
      <c r="ED268" s="92"/>
      <c r="EE268" s="92"/>
      <c r="EF268" s="92"/>
      <c r="EG268" s="92"/>
      <c r="EH268" s="92"/>
      <c r="EJ268" s="91"/>
      <c r="EK268" s="91"/>
      <c r="EL268" s="91"/>
      <c r="EM268" s="91"/>
      <c r="EO268" s="88"/>
      <c r="EP268" s="88"/>
      <c r="ER268" s="89"/>
      <c r="ES268" s="89"/>
      <c r="ET268" s="89"/>
      <c r="EU268" s="89"/>
      <c r="FA268" s="90"/>
      <c r="FB268" s="90"/>
      <c r="FC268" s="90"/>
      <c r="FD268" s="90"/>
      <c r="FH268" s="91"/>
      <c r="FI268" s="91"/>
      <c r="FK268" s="92"/>
      <c r="FL268" s="92"/>
      <c r="FM268" s="92"/>
      <c r="FN268" s="92"/>
      <c r="FO268" s="92"/>
      <c r="FP268" s="92"/>
      <c r="FQ268" s="92"/>
      <c r="FR268" s="92"/>
      <c r="FT268" s="91"/>
      <c r="FU268" s="91"/>
      <c r="FV268" s="91"/>
      <c r="FW268" s="91"/>
      <c r="FY268" s="88">
        <v>4032</v>
      </c>
      <c r="FZ268" s="88"/>
      <c r="GB268" s="89"/>
      <c r="GC268" s="89"/>
      <c r="GD268" s="89"/>
      <c r="GE268" s="89"/>
      <c r="GK268" s="90"/>
      <c r="GL268" s="90"/>
      <c r="GM268" s="90"/>
      <c r="GN268" s="90"/>
      <c r="GR268" s="91"/>
      <c r="GS268" s="91"/>
      <c r="GU268" s="92"/>
      <c r="GV268" s="92"/>
      <c r="GW268" s="92"/>
      <c r="GX268" s="92"/>
      <c r="GY268" s="92"/>
      <c r="GZ268" s="92"/>
      <c r="HA268" s="92"/>
      <c r="HB268" s="92"/>
      <c r="HD268" s="91"/>
      <c r="HE268" s="91"/>
      <c r="HF268" s="91"/>
      <c r="HG268" s="91"/>
      <c r="HI268" s="88"/>
      <c r="HJ268" s="88"/>
      <c r="HL268" s="89"/>
      <c r="HM268" s="89"/>
      <c r="HN268" s="89"/>
      <c r="HO268" s="89"/>
      <c r="HU268" s="90"/>
      <c r="HV268" s="90"/>
      <c r="HW268" s="90"/>
      <c r="HX268" s="90"/>
      <c r="IB268" s="91"/>
      <c r="IC268" s="91"/>
      <c r="IE268" s="92"/>
      <c r="IF268" s="92"/>
      <c r="IG268" s="92"/>
      <c r="IH268" s="92"/>
      <c r="II268" s="92"/>
      <c r="IJ268" s="92"/>
      <c r="IK268" s="92"/>
      <c r="IL268" s="92"/>
      <c r="IN268" s="91"/>
      <c r="IO268" s="91"/>
      <c r="IP268" s="91"/>
      <c r="IQ268" s="91"/>
    </row>
    <row r="269" spans="1:251" ht="10.15" hidden="1" customHeight="1">
      <c r="A269" s="189">
        <v>40464</v>
      </c>
      <c r="B269" s="189"/>
      <c r="D269" s="190" t="s">
        <v>908</v>
      </c>
      <c r="E269" s="190"/>
      <c r="F269" s="190"/>
      <c r="G269" s="190"/>
      <c r="M269" s="186" t="s">
        <v>909</v>
      </c>
      <c r="N269" s="186"/>
      <c r="O269" s="186"/>
      <c r="P269" s="186"/>
      <c r="T269" s="198">
        <v>0</v>
      </c>
      <c r="U269" s="198"/>
      <c r="W269" s="188">
        <v>1981.85</v>
      </c>
      <c r="X269" s="188"/>
      <c r="Y269" s="188"/>
      <c r="Z269" s="188">
        <v>13082.54</v>
      </c>
      <c r="AA269" s="188"/>
      <c r="AB269" s="188"/>
      <c r="AC269" s="188"/>
      <c r="AD269" s="188"/>
      <c r="AF269" s="198">
        <v>-11100.69</v>
      </c>
      <c r="AG269" s="198"/>
      <c r="AH269" s="198"/>
      <c r="AI269" s="198"/>
      <c r="AK269" s="88"/>
      <c r="AL269" s="88"/>
      <c r="AN269" s="89"/>
      <c r="AO269" s="89"/>
      <c r="AP269" s="89"/>
      <c r="AQ269" s="89"/>
      <c r="AW269" s="90"/>
      <c r="AX269" s="90"/>
      <c r="AY269" s="90"/>
      <c r="AZ269" s="90"/>
      <c r="BD269" s="91"/>
      <c r="BE269" s="91"/>
      <c r="BG269" s="92"/>
      <c r="BH269" s="92"/>
      <c r="BI269" s="92"/>
      <c r="BJ269" s="92"/>
      <c r="BK269" s="92"/>
      <c r="BL269" s="92"/>
      <c r="BM269" s="92"/>
      <c r="BN269" s="92"/>
      <c r="BP269" s="91"/>
      <c r="BQ269" s="91"/>
      <c r="BR269" s="91"/>
      <c r="BS269" s="91"/>
      <c r="BU269" s="88"/>
      <c r="BV269" s="88"/>
      <c r="BX269" s="89"/>
      <c r="BY269" s="89"/>
      <c r="BZ269" s="89"/>
      <c r="CA269" s="89"/>
      <c r="CG269" s="90"/>
      <c r="CH269" s="90"/>
      <c r="CI269" s="90"/>
      <c r="CJ269" s="90"/>
      <c r="CN269" s="91"/>
      <c r="CO269" s="91"/>
      <c r="CQ269" s="92"/>
      <c r="CR269" s="92"/>
      <c r="CS269" s="92"/>
      <c r="CT269" s="92"/>
      <c r="CU269" s="92"/>
      <c r="CV269" s="92"/>
      <c r="CW269" s="92"/>
      <c r="CX269" s="92"/>
      <c r="CZ269" s="91"/>
      <c r="DA269" s="91"/>
      <c r="DB269" s="91"/>
      <c r="DC269" s="91"/>
      <c r="DE269" s="94">
        <v>2248</v>
      </c>
      <c r="DF269" s="88"/>
      <c r="DH269" s="89"/>
      <c r="DI269" s="89"/>
      <c r="DJ269" s="89"/>
      <c r="DK269" s="89"/>
      <c r="DQ269" s="90"/>
      <c r="DR269" s="90"/>
      <c r="DS269" s="90"/>
      <c r="DT269" s="90"/>
      <c r="DX269" s="91"/>
      <c r="DY269" s="91"/>
      <c r="EA269" s="92"/>
      <c r="EB269" s="92"/>
      <c r="EC269" s="92"/>
      <c r="ED269" s="92"/>
      <c r="EE269" s="92"/>
      <c r="EF269" s="92"/>
      <c r="EG269" s="92"/>
      <c r="EH269" s="92"/>
      <c r="EJ269" s="91"/>
      <c r="EK269" s="91"/>
      <c r="EL269" s="91"/>
      <c r="EM269" s="91"/>
      <c r="EO269" s="88"/>
      <c r="EP269" s="88"/>
      <c r="ER269" s="89"/>
      <c r="ES269" s="89"/>
      <c r="ET269" s="89"/>
      <c r="EU269" s="89"/>
      <c r="FA269" s="90"/>
      <c r="FB269" s="90"/>
      <c r="FC269" s="90"/>
      <c r="FD269" s="90"/>
      <c r="FH269" s="91"/>
      <c r="FI269" s="91"/>
      <c r="FK269" s="92"/>
      <c r="FL269" s="92"/>
      <c r="FM269" s="92"/>
      <c r="FN269" s="92"/>
      <c r="FO269" s="92"/>
      <c r="FP269" s="92"/>
      <c r="FQ269" s="92"/>
      <c r="FR269" s="92"/>
      <c r="FT269" s="91"/>
      <c r="FU269" s="91"/>
      <c r="FV269" s="91"/>
      <c r="FW269" s="91"/>
      <c r="FY269" s="88">
        <v>4034</v>
      </c>
      <c r="FZ269" s="88"/>
      <c r="GB269" s="89"/>
      <c r="GC269" s="89"/>
      <c r="GD269" s="89"/>
      <c r="GE269" s="89"/>
      <c r="GK269" s="90"/>
      <c r="GL269" s="90"/>
      <c r="GM269" s="90"/>
      <c r="GN269" s="90"/>
      <c r="GR269" s="91"/>
      <c r="GS269" s="91"/>
      <c r="GU269" s="92"/>
      <c r="GV269" s="92"/>
      <c r="GW269" s="92"/>
      <c r="GX269" s="92"/>
      <c r="GY269" s="92"/>
      <c r="GZ269" s="92"/>
      <c r="HA269" s="92"/>
      <c r="HB269" s="92"/>
      <c r="HD269" s="91"/>
      <c r="HE269" s="91"/>
      <c r="HF269" s="91"/>
      <c r="HG269" s="91"/>
      <c r="HI269" s="88"/>
      <c r="HJ269" s="88"/>
      <c r="HL269" s="89"/>
      <c r="HM269" s="89"/>
      <c r="HN269" s="89"/>
      <c r="HO269" s="89"/>
      <c r="HU269" s="90"/>
      <c r="HV269" s="90"/>
      <c r="HW269" s="90"/>
      <c r="HX269" s="90"/>
      <c r="IB269" s="91"/>
      <c r="IC269" s="91"/>
      <c r="IE269" s="92"/>
      <c r="IF269" s="92"/>
      <c r="IG269" s="92"/>
      <c r="IH269" s="92"/>
      <c r="II269" s="92"/>
      <c r="IJ269" s="92"/>
      <c r="IK269" s="92"/>
      <c r="IL269" s="92"/>
      <c r="IN269" s="91"/>
      <c r="IO269" s="91"/>
      <c r="IP269" s="91"/>
      <c r="IQ269" s="91"/>
    </row>
    <row r="270" spans="1:251" ht="10.15" hidden="1" customHeight="1">
      <c r="A270" s="189">
        <v>40465</v>
      </c>
      <c r="B270" s="189"/>
      <c r="D270" s="190" t="s">
        <v>910</v>
      </c>
      <c r="E270" s="190"/>
      <c r="F270" s="190"/>
      <c r="G270" s="190"/>
      <c r="M270" s="186" t="s">
        <v>911</v>
      </c>
      <c r="N270" s="186"/>
      <c r="O270" s="186"/>
      <c r="P270" s="186"/>
      <c r="T270" s="198">
        <v>0</v>
      </c>
      <c r="U270" s="198"/>
      <c r="W270" s="188">
        <v>64.349999999999994</v>
      </c>
      <c r="X270" s="188"/>
      <c r="Y270" s="188"/>
      <c r="Z270" s="188">
        <v>908.41</v>
      </c>
      <c r="AA270" s="188"/>
      <c r="AB270" s="188"/>
      <c r="AC270" s="188"/>
      <c r="AD270" s="188"/>
      <c r="AF270" s="198">
        <v>-844.06</v>
      </c>
      <c r="AG270" s="198"/>
      <c r="AH270" s="198"/>
      <c r="AI270" s="198"/>
      <c r="AK270" s="88"/>
      <c r="AL270" s="88"/>
      <c r="AN270" s="89"/>
      <c r="AO270" s="89"/>
      <c r="AP270" s="89"/>
      <c r="AQ270" s="89"/>
      <c r="AW270" s="90"/>
      <c r="AX270" s="90"/>
      <c r="AY270" s="90"/>
      <c r="AZ270" s="90"/>
      <c r="BD270" s="91"/>
      <c r="BE270" s="91"/>
      <c r="BG270" s="92"/>
      <c r="BH270" s="92"/>
      <c r="BI270" s="92"/>
      <c r="BJ270" s="92"/>
      <c r="BK270" s="92"/>
      <c r="BL270" s="92"/>
      <c r="BM270" s="92"/>
      <c r="BN270" s="92"/>
      <c r="BP270" s="91"/>
      <c r="BQ270" s="91"/>
      <c r="BR270" s="91"/>
      <c r="BS270" s="91"/>
      <c r="BU270" s="88"/>
      <c r="BV270" s="88"/>
      <c r="BX270" s="89"/>
      <c r="BY270" s="89"/>
      <c r="BZ270" s="89"/>
      <c r="CA270" s="89"/>
      <c r="CG270" s="90"/>
      <c r="CH270" s="90"/>
      <c r="CI270" s="90"/>
      <c r="CJ270" s="90"/>
      <c r="CN270" s="91"/>
      <c r="CO270" s="91"/>
      <c r="CQ270" s="92"/>
      <c r="CR270" s="92"/>
      <c r="CS270" s="92"/>
      <c r="CT270" s="92"/>
      <c r="CU270" s="92"/>
      <c r="CV270" s="92"/>
      <c r="CW270" s="92"/>
      <c r="CX270" s="92"/>
      <c r="CZ270" s="91"/>
      <c r="DA270" s="91"/>
      <c r="DB270" s="91"/>
      <c r="DC270" s="91"/>
      <c r="DE270" s="94">
        <v>2249</v>
      </c>
      <c r="DF270" s="88"/>
      <c r="DH270" s="89"/>
      <c r="DI270" s="89"/>
      <c r="DJ270" s="89"/>
      <c r="DK270" s="89"/>
      <c r="DQ270" s="90"/>
      <c r="DR270" s="90"/>
      <c r="DS270" s="90"/>
      <c r="DT270" s="90"/>
      <c r="DX270" s="91"/>
      <c r="DY270" s="91"/>
      <c r="EA270" s="92"/>
      <c r="EB270" s="92"/>
      <c r="EC270" s="92"/>
      <c r="ED270" s="92"/>
      <c r="EE270" s="92"/>
      <c r="EF270" s="92"/>
      <c r="EG270" s="92"/>
      <c r="EH270" s="92"/>
      <c r="EJ270" s="91"/>
      <c r="EK270" s="91"/>
      <c r="EL270" s="91"/>
      <c r="EM270" s="91"/>
      <c r="EO270" s="88"/>
      <c r="EP270" s="88"/>
      <c r="ER270" s="89"/>
      <c r="ES270" s="89"/>
      <c r="ET270" s="89"/>
      <c r="EU270" s="89"/>
      <c r="FA270" s="90"/>
      <c r="FB270" s="90"/>
      <c r="FC270" s="90"/>
      <c r="FD270" s="90"/>
      <c r="FH270" s="91"/>
      <c r="FI270" s="91"/>
      <c r="FK270" s="92"/>
      <c r="FL270" s="92"/>
      <c r="FM270" s="92"/>
      <c r="FN270" s="92"/>
      <c r="FO270" s="92"/>
      <c r="FP270" s="92"/>
      <c r="FQ270" s="92"/>
      <c r="FR270" s="92"/>
      <c r="FT270" s="91"/>
      <c r="FU270" s="91"/>
      <c r="FV270" s="91"/>
      <c r="FW270" s="91"/>
      <c r="FY270" s="88">
        <v>4035</v>
      </c>
      <c r="FZ270" s="88"/>
      <c r="GB270" s="89"/>
      <c r="GC270" s="89"/>
      <c r="GD270" s="89"/>
      <c r="GE270" s="89"/>
      <c r="GK270" s="90"/>
      <c r="GL270" s="90"/>
      <c r="GM270" s="90"/>
      <c r="GN270" s="90"/>
      <c r="GR270" s="91"/>
      <c r="GS270" s="91"/>
      <c r="GU270" s="92"/>
      <c r="GV270" s="92"/>
      <c r="GW270" s="92"/>
      <c r="GX270" s="92"/>
      <c r="GY270" s="92"/>
      <c r="GZ270" s="92"/>
      <c r="HA270" s="92"/>
      <c r="HB270" s="92"/>
      <c r="HD270" s="91"/>
      <c r="HE270" s="91"/>
      <c r="HF270" s="91"/>
      <c r="HG270" s="91"/>
      <c r="HI270" s="88"/>
      <c r="HJ270" s="88"/>
      <c r="HL270" s="89"/>
      <c r="HM270" s="89"/>
      <c r="HN270" s="89"/>
      <c r="HO270" s="89"/>
      <c r="HU270" s="90"/>
      <c r="HV270" s="90"/>
      <c r="HW270" s="90"/>
      <c r="HX270" s="90"/>
      <c r="IB270" s="91"/>
      <c r="IC270" s="91"/>
      <c r="IE270" s="92"/>
      <c r="IF270" s="92"/>
      <c r="IG270" s="92"/>
      <c r="IH270" s="92"/>
      <c r="II270" s="92"/>
      <c r="IJ270" s="92"/>
      <c r="IK270" s="92"/>
      <c r="IL270" s="92"/>
      <c r="IN270" s="91"/>
      <c r="IO270" s="91"/>
      <c r="IP270" s="91"/>
      <c r="IQ270" s="91"/>
    </row>
    <row r="271" spans="1:251" ht="10.15" hidden="1" customHeight="1">
      <c r="A271" s="88"/>
      <c r="B271" s="88"/>
      <c r="D271" s="89"/>
      <c r="E271" s="89"/>
      <c r="F271" s="89"/>
      <c r="G271" s="89"/>
      <c r="M271" s="90"/>
      <c r="N271" s="90"/>
      <c r="O271" s="90"/>
      <c r="P271" s="90"/>
      <c r="T271" s="91"/>
      <c r="U271" s="91"/>
      <c r="W271" s="92"/>
      <c r="X271" s="92"/>
      <c r="Y271" s="92"/>
      <c r="Z271" s="92"/>
      <c r="AA271" s="92"/>
      <c r="AB271" s="92"/>
      <c r="AC271" s="92"/>
      <c r="AD271" s="92"/>
      <c r="AF271" s="91"/>
      <c r="AG271" s="91"/>
      <c r="AH271" s="91"/>
      <c r="AI271" s="91"/>
      <c r="AK271" s="88"/>
      <c r="AL271" s="88"/>
      <c r="AN271" s="89"/>
      <c r="AO271" s="89"/>
      <c r="AP271" s="89"/>
      <c r="AQ271" s="89"/>
      <c r="AW271" s="90"/>
      <c r="AX271" s="90"/>
      <c r="AY271" s="90"/>
      <c r="AZ271" s="90"/>
      <c r="BD271" s="91"/>
      <c r="BE271" s="91"/>
      <c r="BG271" s="92"/>
      <c r="BH271" s="92"/>
      <c r="BI271" s="92"/>
      <c r="BJ271" s="92"/>
      <c r="BK271" s="92"/>
      <c r="BL271" s="92"/>
      <c r="BM271" s="92"/>
      <c r="BN271" s="92"/>
      <c r="BP271" s="91"/>
      <c r="BQ271" s="91"/>
      <c r="BR271" s="91"/>
      <c r="BS271" s="91"/>
      <c r="BU271" s="88"/>
      <c r="BV271" s="88"/>
      <c r="BX271" s="89"/>
      <c r="BY271" s="89"/>
      <c r="BZ271" s="89"/>
      <c r="CA271" s="89"/>
      <c r="CG271" s="90"/>
      <c r="CH271" s="90"/>
      <c r="CI271" s="90"/>
      <c r="CJ271" s="90"/>
      <c r="CN271" s="91"/>
      <c r="CO271" s="91"/>
      <c r="CQ271" s="92"/>
      <c r="CR271" s="92"/>
      <c r="CS271" s="92"/>
      <c r="CT271" s="92"/>
      <c r="CU271" s="92"/>
      <c r="CV271" s="92"/>
      <c r="CW271" s="92"/>
      <c r="CX271" s="92"/>
      <c r="CZ271" s="91"/>
      <c r="DA271" s="91"/>
      <c r="DB271" s="91"/>
      <c r="DC271" s="91"/>
      <c r="DE271" s="88">
        <v>2312</v>
      </c>
      <c r="DF271" s="88"/>
      <c r="DH271" s="89"/>
      <c r="DI271" s="89"/>
      <c r="DJ271" s="89"/>
      <c r="DK271" s="89"/>
      <c r="DQ271" s="90"/>
      <c r="DR271" s="90"/>
      <c r="DS271" s="90"/>
      <c r="DT271" s="90"/>
      <c r="DX271" s="91"/>
      <c r="DY271" s="91"/>
      <c r="EA271" s="92"/>
      <c r="EB271" s="92"/>
      <c r="EC271" s="92"/>
      <c r="ED271" s="92"/>
      <c r="EE271" s="92"/>
      <c r="EF271" s="92"/>
      <c r="EG271" s="92"/>
      <c r="EH271" s="92"/>
      <c r="EJ271" s="91"/>
      <c r="EK271" s="91"/>
      <c r="EL271" s="91"/>
      <c r="EM271" s="91"/>
      <c r="EO271" s="88"/>
      <c r="EP271" s="88"/>
      <c r="ER271" s="89"/>
      <c r="ES271" s="89"/>
      <c r="ET271" s="89"/>
      <c r="EU271" s="89"/>
      <c r="FA271" s="90"/>
      <c r="FB271" s="90"/>
      <c r="FC271" s="90"/>
      <c r="FD271" s="90"/>
      <c r="FH271" s="91"/>
      <c r="FI271" s="91"/>
      <c r="FK271" s="92"/>
      <c r="FL271" s="92"/>
      <c r="FM271" s="92"/>
      <c r="FN271" s="92"/>
      <c r="FO271" s="92"/>
      <c r="FP271" s="92"/>
      <c r="FQ271" s="92"/>
      <c r="FR271" s="92"/>
      <c r="FT271" s="91"/>
      <c r="FU271" s="91"/>
      <c r="FV271" s="91"/>
      <c r="FW271" s="91"/>
      <c r="FY271" s="88">
        <v>4037</v>
      </c>
      <c r="FZ271" s="88"/>
      <c r="GB271" s="89"/>
      <c r="GC271" s="89"/>
      <c r="GD271" s="89"/>
      <c r="GE271" s="89"/>
      <c r="GK271" s="90"/>
      <c r="GL271" s="90"/>
      <c r="GM271" s="90"/>
      <c r="GN271" s="90"/>
      <c r="GR271" s="91"/>
      <c r="GS271" s="91"/>
      <c r="GU271" s="92"/>
      <c r="GV271" s="92"/>
      <c r="GW271" s="92"/>
      <c r="GX271" s="92"/>
      <c r="GY271" s="92"/>
      <c r="GZ271" s="92"/>
      <c r="HA271" s="92"/>
      <c r="HB271" s="92"/>
      <c r="HD271" s="91"/>
      <c r="HE271" s="91"/>
      <c r="HF271" s="91"/>
      <c r="HG271" s="91"/>
      <c r="HI271" s="88"/>
      <c r="HJ271" s="88"/>
      <c r="HL271" s="89"/>
      <c r="HM271" s="89"/>
      <c r="HN271" s="89"/>
      <c r="HO271" s="89"/>
      <c r="HU271" s="90"/>
      <c r="HV271" s="90"/>
      <c r="HW271" s="90"/>
      <c r="HX271" s="90"/>
      <c r="IB271" s="91"/>
      <c r="IC271" s="91"/>
      <c r="IE271" s="92"/>
      <c r="IF271" s="92"/>
      <c r="IG271" s="92"/>
      <c r="IH271" s="92"/>
      <c r="II271" s="92"/>
      <c r="IJ271" s="92"/>
      <c r="IK271" s="92"/>
      <c r="IL271" s="92"/>
      <c r="IN271" s="91"/>
      <c r="IO271" s="91"/>
      <c r="IP271" s="91"/>
      <c r="IQ271" s="91"/>
    </row>
    <row r="272" spans="1:251" ht="10.15" hidden="1" customHeight="1">
      <c r="A272" s="88"/>
      <c r="B272" s="88"/>
      <c r="D272" s="89"/>
      <c r="E272" s="89"/>
      <c r="F272" s="89"/>
      <c r="G272" s="89"/>
      <c r="M272" s="90"/>
      <c r="N272" s="90"/>
      <c r="O272" s="90"/>
      <c r="P272" s="90"/>
      <c r="T272" s="91"/>
      <c r="U272" s="91"/>
      <c r="W272" s="92"/>
      <c r="X272" s="92"/>
      <c r="Y272" s="92"/>
      <c r="Z272" s="92"/>
      <c r="AA272" s="92"/>
      <c r="AB272" s="92"/>
      <c r="AC272" s="92"/>
      <c r="AD272" s="92"/>
      <c r="AF272" s="91"/>
      <c r="AG272" s="91"/>
      <c r="AH272" s="91"/>
      <c r="AI272" s="91"/>
      <c r="AK272" s="88"/>
      <c r="AL272" s="88"/>
      <c r="AN272" s="89"/>
      <c r="AO272" s="89"/>
      <c r="AP272" s="89"/>
      <c r="AQ272" s="89"/>
      <c r="AW272" s="90"/>
      <c r="AX272" s="90"/>
      <c r="AY272" s="90"/>
      <c r="AZ272" s="90"/>
      <c r="BD272" s="91"/>
      <c r="BE272" s="91"/>
      <c r="BG272" s="92"/>
      <c r="BH272" s="92"/>
      <c r="BI272" s="92"/>
      <c r="BJ272" s="92"/>
      <c r="BK272" s="92"/>
      <c r="BL272" s="92"/>
      <c r="BM272" s="92"/>
      <c r="BN272" s="92"/>
      <c r="BP272" s="91"/>
      <c r="BQ272" s="91"/>
      <c r="BR272" s="91"/>
      <c r="BS272" s="91"/>
      <c r="BU272" s="88"/>
      <c r="BV272" s="88"/>
      <c r="BX272" s="89"/>
      <c r="BY272" s="89"/>
      <c r="BZ272" s="89"/>
      <c r="CA272" s="89"/>
      <c r="CG272" s="90"/>
      <c r="CH272" s="90"/>
      <c r="CI272" s="90"/>
      <c r="CJ272" s="90"/>
      <c r="CN272" s="91"/>
      <c r="CO272" s="91"/>
      <c r="CQ272" s="92"/>
      <c r="CR272" s="92"/>
      <c r="CS272" s="92"/>
      <c r="CT272" s="92"/>
      <c r="CU272" s="92"/>
      <c r="CV272" s="92"/>
      <c r="CW272" s="92"/>
      <c r="CX272" s="92"/>
      <c r="CZ272" s="91"/>
      <c r="DA272" s="91"/>
      <c r="DB272" s="91"/>
      <c r="DC272" s="91"/>
      <c r="DE272" s="94">
        <v>2265</v>
      </c>
      <c r="DF272" s="88"/>
      <c r="DH272" s="89"/>
      <c r="DI272" s="89"/>
      <c r="DJ272" s="89"/>
      <c r="DK272" s="89"/>
      <c r="DQ272" s="90"/>
      <c r="DR272" s="90"/>
      <c r="DS272" s="90"/>
      <c r="DT272" s="90"/>
      <c r="DX272" s="91"/>
      <c r="DY272" s="91"/>
      <c r="EA272" s="92"/>
      <c r="EB272" s="92"/>
      <c r="EC272" s="92"/>
      <c r="ED272" s="92"/>
      <c r="EE272" s="92"/>
      <c r="EF272" s="92"/>
      <c r="EG272" s="92"/>
      <c r="EH272" s="92"/>
      <c r="EJ272" s="91"/>
      <c r="EK272" s="91"/>
      <c r="EL272" s="91"/>
      <c r="EM272" s="91"/>
      <c r="EO272" s="88"/>
      <c r="EP272" s="88"/>
      <c r="ER272" s="89"/>
      <c r="ES272" s="89"/>
      <c r="ET272" s="89"/>
      <c r="EU272" s="89"/>
      <c r="FA272" s="90"/>
      <c r="FB272" s="90"/>
      <c r="FC272" s="90"/>
      <c r="FD272" s="90"/>
      <c r="FH272" s="91"/>
      <c r="FI272" s="91"/>
      <c r="FK272" s="92"/>
      <c r="FL272" s="92"/>
      <c r="FM272" s="92"/>
      <c r="FN272" s="92"/>
      <c r="FO272" s="92"/>
      <c r="FP272" s="92"/>
      <c r="FQ272" s="92"/>
      <c r="FR272" s="92"/>
      <c r="FT272" s="91"/>
      <c r="FU272" s="91"/>
      <c r="FV272" s="91"/>
      <c r="FW272" s="91"/>
      <c r="FY272" s="88">
        <v>40399</v>
      </c>
      <c r="FZ272" s="88"/>
      <c r="GB272" s="89"/>
      <c r="GC272" s="89"/>
      <c r="GD272" s="89"/>
      <c r="GE272" s="89"/>
      <c r="GK272" s="90"/>
      <c r="GL272" s="90"/>
      <c r="GM272" s="90"/>
      <c r="GN272" s="90"/>
      <c r="GR272" s="91"/>
      <c r="GS272" s="91"/>
      <c r="GU272" s="92"/>
      <c r="GV272" s="92"/>
      <c r="GW272" s="92"/>
      <c r="GX272" s="92"/>
      <c r="GY272" s="92"/>
      <c r="GZ272" s="92"/>
      <c r="HA272" s="92"/>
      <c r="HB272" s="92"/>
      <c r="HD272" s="91"/>
      <c r="HE272" s="91"/>
      <c r="HF272" s="91"/>
      <c r="HG272" s="91"/>
      <c r="HI272" s="88"/>
      <c r="HJ272" s="88"/>
      <c r="HL272" s="89"/>
      <c r="HM272" s="89"/>
      <c r="HN272" s="89"/>
      <c r="HO272" s="89"/>
      <c r="HU272" s="90"/>
      <c r="HV272" s="90"/>
      <c r="HW272" s="90"/>
      <c r="HX272" s="90"/>
      <c r="IB272" s="91"/>
      <c r="IC272" s="91"/>
      <c r="IE272" s="92"/>
      <c r="IF272" s="92"/>
      <c r="IG272" s="92"/>
      <c r="IH272" s="92"/>
      <c r="II272" s="92"/>
      <c r="IJ272" s="92"/>
      <c r="IK272" s="92"/>
      <c r="IL272" s="92"/>
      <c r="IN272" s="91"/>
      <c r="IO272" s="91"/>
      <c r="IP272" s="91"/>
      <c r="IQ272" s="91"/>
    </row>
    <row r="273" spans="1:251" ht="10.15" hidden="1" customHeight="1">
      <c r="A273" s="88"/>
      <c r="B273" s="88"/>
      <c r="D273" s="89"/>
      <c r="E273" s="89"/>
      <c r="F273" s="89"/>
      <c r="G273" s="89"/>
      <c r="M273" s="90"/>
      <c r="N273" s="90"/>
      <c r="O273" s="90"/>
      <c r="P273" s="90"/>
      <c r="T273" s="91"/>
      <c r="U273" s="91"/>
      <c r="W273" s="92"/>
      <c r="X273" s="92"/>
      <c r="Y273" s="92"/>
      <c r="Z273" s="92"/>
      <c r="AA273" s="92"/>
      <c r="AB273" s="92"/>
      <c r="AC273" s="92"/>
      <c r="AD273" s="92"/>
      <c r="AF273" s="91"/>
      <c r="AG273" s="91"/>
      <c r="AH273" s="91"/>
      <c r="AI273" s="91"/>
      <c r="AK273" s="88"/>
      <c r="AL273" s="88"/>
      <c r="AN273" s="89"/>
      <c r="AO273" s="89"/>
      <c r="AP273" s="89"/>
      <c r="AQ273" s="89"/>
      <c r="AW273" s="90"/>
      <c r="AX273" s="90"/>
      <c r="AY273" s="90"/>
      <c r="AZ273" s="90"/>
      <c r="BD273" s="91"/>
      <c r="BE273" s="91"/>
      <c r="BG273" s="92"/>
      <c r="BH273" s="92"/>
      <c r="BI273" s="92"/>
      <c r="BJ273" s="92"/>
      <c r="BK273" s="92"/>
      <c r="BL273" s="92"/>
      <c r="BM273" s="92"/>
      <c r="BN273" s="92"/>
      <c r="BP273" s="91"/>
      <c r="BQ273" s="91"/>
      <c r="BR273" s="91"/>
      <c r="BS273" s="91"/>
      <c r="BU273" s="88"/>
      <c r="BV273" s="88"/>
      <c r="BX273" s="89"/>
      <c r="BY273" s="89"/>
      <c r="BZ273" s="89"/>
      <c r="CA273" s="89"/>
      <c r="CG273" s="90"/>
      <c r="CH273" s="90"/>
      <c r="CI273" s="90"/>
      <c r="CJ273" s="90"/>
      <c r="CN273" s="91"/>
      <c r="CO273" s="91"/>
      <c r="CQ273" s="92"/>
      <c r="CR273" s="92"/>
      <c r="CS273" s="92"/>
      <c r="CT273" s="92"/>
      <c r="CU273" s="92"/>
      <c r="CV273" s="92"/>
      <c r="CW273" s="92"/>
      <c r="CX273" s="92"/>
      <c r="CZ273" s="91"/>
      <c r="DA273" s="91"/>
      <c r="DB273" s="91"/>
      <c r="DC273" s="91"/>
      <c r="DE273" s="88">
        <v>2299</v>
      </c>
      <c r="DF273" s="88"/>
      <c r="DH273" s="89"/>
      <c r="DI273" s="89"/>
      <c r="DJ273" s="89"/>
      <c r="DK273" s="89"/>
      <c r="DQ273" s="90"/>
      <c r="DR273" s="90"/>
      <c r="DS273" s="90"/>
      <c r="DT273" s="90"/>
      <c r="DX273" s="91"/>
      <c r="DY273" s="91"/>
      <c r="EA273" s="92"/>
      <c r="EB273" s="92"/>
      <c r="EC273" s="92"/>
      <c r="ED273" s="92"/>
      <c r="EE273" s="92"/>
      <c r="EF273" s="92"/>
      <c r="EG273" s="92"/>
      <c r="EH273" s="92"/>
      <c r="EJ273" s="91"/>
      <c r="EK273" s="91"/>
      <c r="EL273" s="91"/>
      <c r="EM273" s="91"/>
      <c r="EO273" s="88"/>
      <c r="EP273" s="88"/>
      <c r="ER273" s="89"/>
      <c r="ES273" s="89"/>
      <c r="ET273" s="89"/>
      <c r="EU273" s="89"/>
      <c r="FA273" s="90"/>
      <c r="FB273" s="90"/>
      <c r="FC273" s="90"/>
      <c r="FD273" s="90"/>
      <c r="FH273" s="91"/>
      <c r="FI273" s="91"/>
      <c r="FK273" s="92"/>
      <c r="FL273" s="92"/>
      <c r="FM273" s="92"/>
      <c r="FN273" s="92"/>
      <c r="FO273" s="92"/>
      <c r="FP273" s="92"/>
      <c r="FQ273" s="92"/>
      <c r="FR273" s="92"/>
      <c r="FT273" s="91"/>
      <c r="FU273" s="91"/>
      <c r="FV273" s="91"/>
      <c r="FW273" s="91"/>
      <c r="FY273" s="94">
        <v>4039</v>
      </c>
      <c r="FZ273" s="88"/>
      <c r="GB273" s="89"/>
      <c r="GC273" s="89"/>
      <c r="GD273" s="89"/>
      <c r="GE273" s="89"/>
      <c r="GK273" s="90"/>
      <c r="GL273" s="90"/>
      <c r="GM273" s="90"/>
      <c r="GN273" s="90"/>
      <c r="GR273" s="91"/>
      <c r="GS273" s="91"/>
      <c r="GU273" s="92"/>
      <c r="GV273" s="92"/>
      <c r="GW273" s="92"/>
      <c r="GX273" s="92"/>
      <c r="GY273" s="92"/>
      <c r="GZ273" s="92"/>
      <c r="HA273" s="92"/>
      <c r="HB273" s="92"/>
      <c r="HD273" s="91"/>
      <c r="HE273" s="91"/>
      <c r="HF273" s="91"/>
      <c r="HG273" s="91"/>
      <c r="HI273" s="88"/>
      <c r="HJ273" s="88"/>
      <c r="HL273" s="89"/>
      <c r="HM273" s="89"/>
      <c r="HN273" s="89"/>
      <c r="HO273" s="89"/>
      <c r="HU273" s="90"/>
      <c r="HV273" s="90"/>
      <c r="HW273" s="90"/>
      <c r="HX273" s="90"/>
      <c r="IB273" s="91"/>
      <c r="IC273" s="91"/>
      <c r="IE273" s="92"/>
      <c r="IF273" s="92"/>
      <c r="IG273" s="92"/>
      <c r="IH273" s="92"/>
      <c r="II273" s="92"/>
      <c r="IJ273" s="92"/>
      <c r="IK273" s="92"/>
      <c r="IL273" s="92"/>
      <c r="IN273" s="91"/>
      <c r="IO273" s="91"/>
      <c r="IP273" s="91"/>
      <c r="IQ273" s="91"/>
    </row>
    <row r="274" spans="1:251" ht="10.15" hidden="1" customHeight="1">
      <c r="A274" s="88"/>
      <c r="B274" s="88"/>
      <c r="D274" s="89"/>
      <c r="E274" s="89"/>
      <c r="F274" s="89"/>
      <c r="G274" s="89"/>
      <c r="M274" s="90"/>
      <c r="N274" s="90"/>
      <c r="O274" s="90"/>
      <c r="P274" s="90"/>
      <c r="T274" s="91"/>
      <c r="U274" s="91"/>
      <c r="W274" s="92"/>
      <c r="X274" s="92"/>
      <c r="Y274" s="92"/>
      <c r="Z274" s="92"/>
      <c r="AA274" s="92"/>
      <c r="AB274" s="92"/>
      <c r="AC274" s="92"/>
      <c r="AD274" s="92"/>
      <c r="AF274" s="91"/>
      <c r="AG274" s="91"/>
      <c r="AH274" s="91"/>
      <c r="AI274" s="91"/>
      <c r="AK274" s="88"/>
      <c r="AL274" s="88"/>
      <c r="AN274" s="89"/>
      <c r="AO274" s="89"/>
      <c r="AP274" s="89"/>
      <c r="AQ274" s="89"/>
      <c r="AW274" s="90"/>
      <c r="AX274" s="90"/>
      <c r="AY274" s="90"/>
      <c r="AZ274" s="90"/>
      <c r="BD274" s="91"/>
      <c r="BE274" s="91"/>
      <c r="BG274" s="92"/>
      <c r="BH274" s="92"/>
      <c r="BI274" s="92"/>
      <c r="BJ274" s="92"/>
      <c r="BK274" s="92"/>
      <c r="BL274" s="92"/>
      <c r="BM274" s="92"/>
      <c r="BN274" s="92"/>
      <c r="BP274" s="91"/>
      <c r="BQ274" s="91"/>
      <c r="BR274" s="91"/>
      <c r="BS274" s="91"/>
      <c r="BU274" s="88"/>
      <c r="BV274" s="88"/>
      <c r="BX274" s="89"/>
      <c r="BY274" s="89"/>
      <c r="BZ274" s="89"/>
      <c r="CA274" s="89"/>
      <c r="CG274" s="90"/>
      <c r="CH274" s="90"/>
      <c r="CI274" s="90"/>
      <c r="CJ274" s="90"/>
      <c r="CN274" s="91"/>
      <c r="CO274" s="91"/>
      <c r="CQ274" s="92"/>
      <c r="CR274" s="92"/>
      <c r="CS274" s="92"/>
      <c r="CT274" s="92"/>
      <c r="CU274" s="92"/>
      <c r="CV274" s="92"/>
      <c r="CW274" s="92"/>
      <c r="CX274" s="92"/>
      <c r="CZ274" s="91"/>
      <c r="DA274" s="91"/>
      <c r="DB274" s="91"/>
      <c r="DC274" s="91"/>
      <c r="DE274" s="94">
        <v>2281</v>
      </c>
      <c r="DF274" s="88"/>
      <c r="DH274" s="89"/>
      <c r="DI274" s="89"/>
      <c r="DJ274" s="89"/>
      <c r="DK274" s="89"/>
      <c r="DQ274" s="90"/>
      <c r="DR274" s="90"/>
      <c r="DS274" s="90"/>
      <c r="DT274" s="90"/>
      <c r="DX274" s="91"/>
      <c r="DY274" s="91"/>
      <c r="EA274" s="92"/>
      <c r="EB274" s="92"/>
      <c r="EC274" s="92"/>
      <c r="ED274" s="92"/>
      <c r="EE274" s="92"/>
      <c r="EF274" s="92"/>
      <c r="EG274" s="92"/>
      <c r="EH274" s="92"/>
      <c r="EJ274" s="91"/>
      <c r="EK274" s="91"/>
      <c r="EL274" s="91"/>
      <c r="EM274" s="91"/>
      <c r="EO274" s="88"/>
      <c r="EP274" s="88"/>
      <c r="ER274" s="89"/>
      <c r="ES274" s="89"/>
      <c r="ET274" s="89"/>
      <c r="EU274" s="89"/>
      <c r="FA274" s="90"/>
      <c r="FB274" s="90"/>
      <c r="FC274" s="90"/>
      <c r="FD274" s="90"/>
      <c r="FH274" s="91"/>
      <c r="FI274" s="91"/>
      <c r="FK274" s="92"/>
      <c r="FL274" s="92"/>
      <c r="FM274" s="92"/>
      <c r="FN274" s="92"/>
      <c r="FO274" s="92"/>
      <c r="FP274" s="92"/>
      <c r="FQ274" s="92"/>
      <c r="FR274" s="92"/>
      <c r="FT274" s="91"/>
      <c r="FU274" s="91"/>
      <c r="FV274" s="91"/>
      <c r="FW274" s="91"/>
      <c r="FY274" s="88">
        <v>4040</v>
      </c>
      <c r="FZ274" s="88"/>
      <c r="GB274" s="89"/>
      <c r="GC274" s="89"/>
      <c r="GD274" s="89"/>
      <c r="GE274" s="89"/>
      <c r="GK274" s="90"/>
      <c r="GL274" s="90"/>
      <c r="GM274" s="90"/>
      <c r="GN274" s="90"/>
      <c r="GR274" s="91"/>
      <c r="GS274" s="91"/>
      <c r="GU274" s="92"/>
      <c r="GV274" s="92"/>
      <c r="GW274" s="92"/>
      <c r="GX274" s="92"/>
      <c r="GY274" s="92"/>
      <c r="GZ274" s="92"/>
      <c r="HA274" s="92"/>
      <c r="HB274" s="92"/>
      <c r="HD274" s="91"/>
      <c r="HE274" s="91"/>
      <c r="HF274" s="91"/>
      <c r="HG274" s="91"/>
      <c r="HI274" s="88"/>
      <c r="HJ274" s="88"/>
      <c r="HL274" s="89"/>
      <c r="HM274" s="89"/>
      <c r="HN274" s="89"/>
      <c r="HO274" s="89"/>
      <c r="HU274" s="90"/>
      <c r="HV274" s="90"/>
      <c r="HW274" s="90"/>
      <c r="HX274" s="90"/>
      <c r="IB274" s="91"/>
      <c r="IC274" s="91"/>
      <c r="IE274" s="92"/>
      <c r="IF274" s="92"/>
      <c r="IG274" s="92"/>
      <c r="IH274" s="92"/>
      <c r="II274" s="92"/>
      <c r="IJ274" s="92"/>
      <c r="IK274" s="92"/>
      <c r="IL274" s="92"/>
      <c r="IN274" s="91"/>
      <c r="IO274" s="91"/>
      <c r="IP274" s="91"/>
      <c r="IQ274" s="91"/>
    </row>
    <row r="275" spans="1:251" ht="10.15" hidden="1" customHeight="1">
      <c r="A275" s="88"/>
      <c r="B275" s="88"/>
      <c r="D275" s="89"/>
      <c r="E275" s="89"/>
      <c r="F275" s="89"/>
      <c r="G275" s="89"/>
      <c r="M275" s="90"/>
      <c r="N275" s="90"/>
      <c r="O275" s="90"/>
      <c r="P275" s="90"/>
      <c r="T275" s="91"/>
      <c r="U275" s="91"/>
      <c r="W275" s="92"/>
      <c r="X275" s="92"/>
      <c r="Y275" s="92"/>
      <c r="Z275" s="92"/>
      <c r="AA275" s="92"/>
      <c r="AB275" s="92"/>
      <c r="AC275" s="92"/>
      <c r="AD275" s="92"/>
      <c r="AF275" s="91"/>
      <c r="AG275" s="91"/>
      <c r="AH275" s="91"/>
      <c r="AI275" s="91"/>
      <c r="AK275" s="88"/>
      <c r="AL275" s="88"/>
      <c r="AN275" s="89"/>
      <c r="AO275" s="89"/>
      <c r="AP275" s="89"/>
      <c r="AQ275" s="89"/>
      <c r="AW275" s="90"/>
      <c r="AX275" s="90"/>
      <c r="AY275" s="90"/>
      <c r="AZ275" s="90"/>
      <c r="BD275" s="91"/>
      <c r="BE275" s="91"/>
      <c r="BG275" s="92"/>
      <c r="BH275" s="92"/>
      <c r="BI275" s="92"/>
      <c r="BJ275" s="92"/>
      <c r="BK275" s="92"/>
      <c r="BL275" s="92"/>
      <c r="BM275" s="92"/>
      <c r="BN275" s="92"/>
      <c r="BP275" s="91"/>
      <c r="BQ275" s="91"/>
      <c r="BR275" s="91"/>
      <c r="BS275" s="91"/>
      <c r="BU275" s="88"/>
      <c r="BV275" s="88"/>
      <c r="BX275" s="89"/>
      <c r="BY275" s="89"/>
      <c r="BZ275" s="89"/>
      <c r="CA275" s="89"/>
      <c r="CG275" s="90"/>
      <c r="CH275" s="90"/>
      <c r="CI275" s="90"/>
      <c r="CJ275" s="90"/>
      <c r="CN275" s="91"/>
      <c r="CO275" s="91"/>
      <c r="CQ275" s="92"/>
      <c r="CR275" s="92"/>
      <c r="CS275" s="92"/>
      <c r="CT275" s="92"/>
      <c r="CU275" s="92"/>
      <c r="CV275" s="92"/>
      <c r="CW275" s="92"/>
      <c r="CX275" s="92"/>
      <c r="CZ275" s="91"/>
      <c r="DA275" s="91"/>
      <c r="DB275" s="91"/>
      <c r="DC275" s="91"/>
      <c r="DE275" s="88">
        <v>2150</v>
      </c>
      <c r="DF275" s="88"/>
      <c r="DH275" s="89"/>
      <c r="DI275" s="89"/>
      <c r="DJ275" s="89"/>
      <c r="DK275" s="89"/>
      <c r="DQ275" s="90"/>
      <c r="DR275" s="90"/>
      <c r="DS275" s="90"/>
      <c r="DT275" s="90"/>
      <c r="DX275" s="91"/>
      <c r="DY275" s="91"/>
      <c r="EA275" s="92"/>
      <c r="EB275" s="92"/>
      <c r="EC275" s="92"/>
      <c r="ED275" s="92"/>
      <c r="EE275" s="92"/>
      <c r="EF275" s="92"/>
      <c r="EG275" s="92"/>
      <c r="EH275" s="92"/>
      <c r="EJ275" s="91"/>
      <c r="EK275" s="91"/>
      <c r="EL275" s="91"/>
      <c r="EM275" s="91"/>
      <c r="EO275" s="88"/>
      <c r="EP275" s="88"/>
      <c r="ER275" s="89"/>
      <c r="ES275" s="89"/>
      <c r="ET275" s="89"/>
      <c r="EU275" s="89"/>
      <c r="FA275" s="90"/>
      <c r="FB275" s="90"/>
      <c r="FC275" s="90"/>
      <c r="FD275" s="90"/>
      <c r="FH275" s="91"/>
      <c r="FI275" s="91"/>
      <c r="FK275" s="92"/>
      <c r="FL275" s="92"/>
      <c r="FM275" s="92"/>
      <c r="FN275" s="92"/>
      <c r="FO275" s="92"/>
      <c r="FP275" s="92"/>
      <c r="FQ275" s="92"/>
      <c r="FR275" s="92"/>
      <c r="FT275" s="91"/>
      <c r="FU275" s="91"/>
      <c r="FV275" s="91"/>
      <c r="FW275" s="91"/>
      <c r="FY275" s="88">
        <v>4041</v>
      </c>
      <c r="FZ275" s="88"/>
      <c r="GB275" s="89"/>
      <c r="GC275" s="89"/>
      <c r="GD275" s="89"/>
      <c r="GE275" s="89"/>
      <c r="GK275" s="90"/>
      <c r="GL275" s="90"/>
      <c r="GM275" s="90"/>
      <c r="GN275" s="90"/>
      <c r="GR275" s="91"/>
      <c r="GS275" s="91"/>
      <c r="GU275" s="92"/>
      <c r="GV275" s="92"/>
      <c r="GW275" s="92"/>
      <c r="GX275" s="92"/>
      <c r="GY275" s="92"/>
      <c r="GZ275" s="92"/>
      <c r="HA275" s="92"/>
      <c r="HB275" s="92"/>
      <c r="HD275" s="91"/>
      <c r="HE275" s="91"/>
      <c r="HF275" s="91"/>
      <c r="HG275" s="91"/>
      <c r="HI275" s="88"/>
      <c r="HJ275" s="88"/>
      <c r="HL275" s="89"/>
      <c r="HM275" s="89"/>
      <c r="HN275" s="89"/>
      <c r="HO275" s="89"/>
      <c r="HU275" s="90"/>
      <c r="HV275" s="90"/>
      <c r="HW275" s="90"/>
      <c r="HX275" s="90"/>
      <c r="IB275" s="91"/>
      <c r="IC275" s="91"/>
      <c r="IE275" s="92"/>
      <c r="IF275" s="92"/>
      <c r="IG275" s="92"/>
      <c r="IH275" s="92"/>
      <c r="II275" s="92"/>
      <c r="IJ275" s="92"/>
      <c r="IK275" s="92"/>
      <c r="IL275" s="92"/>
      <c r="IN275" s="91"/>
      <c r="IO275" s="91"/>
      <c r="IP275" s="91"/>
      <c r="IQ275" s="91"/>
    </row>
    <row r="276" spans="1:251" ht="10.15" hidden="1" customHeight="1">
      <c r="A276" s="88"/>
      <c r="B276" s="88"/>
      <c r="D276" s="89"/>
      <c r="E276" s="89"/>
      <c r="F276" s="89"/>
      <c r="G276" s="89"/>
      <c r="M276" s="90"/>
      <c r="N276" s="90"/>
      <c r="O276" s="90"/>
      <c r="P276" s="90"/>
      <c r="T276" s="91"/>
      <c r="U276" s="91"/>
      <c r="W276" s="92"/>
      <c r="X276" s="92"/>
      <c r="Y276" s="92"/>
      <c r="Z276" s="92"/>
      <c r="AA276" s="92"/>
      <c r="AB276" s="92"/>
      <c r="AC276" s="92"/>
      <c r="AD276" s="92"/>
      <c r="AF276" s="91"/>
      <c r="AG276" s="91"/>
      <c r="AH276" s="91"/>
      <c r="AI276" s="91"/>
      <c r="AK276" s="88"/>
      <c r="AL276" s="88"/>
      <c r="AN276" s="89"/>
      <c r="AO276" s="89"/>
      <c r="AP276" s="89"/>
      <c r="AQ276" s="89"/>
      <c r="AW276" s="90"/>
      <c r="AX276" s="90"/>
      <c r="AY276" s="90"/>
      <c r="AZ276" s="90"/>
      <c r="BD276" s="91"/>
      <c r="BE276" s="91"/>
      <c r="BG276" s="92"/>
      <c r="BH276" s="92"/>
      <c r="BI276" s="92"/>
      <c r="BJ276" s="92"/>
      <c r="BK276" s="92"/>
      <c r="BL276" s="92"/>
      <c r="BM276" s="92"/>
      <c r="BN276" s="92"/>
      <c r="BP276" s="91"/>
      <c r="BQ276" s="91"/>
      <c r="BR276" s="91"/>
      <c r="BS276" s="91"/>
      <c r="BU276" s="88"/>
      <c r="BV276" s="88"/>
      <c r="BX276" s="89"/>
      <c r="BY276" s="89"/>
      <c r="BZ276" s="89"/>
      <c r="CA276" s="89"/>
      <c r="CG276" s="90"/>
      <c r="CH276" s="90"/>
      <c r="CI276" s="90"/>
      <c r="CJ276" s="90"/>
      <c r="CN276" s="91"/>
      <c r="CO276" s="91"/>
      <c r="CQ276" s="92"/>
      <c r="CR276" s="92"/>
      <c r="CS276" s="92"/>
      <c r="CT276" s="92"/>
      <c r="CU276" s="92"/>
      <c r="CV276" s="92"/>
      <c r="CW276" s="92"/>
      <c r="CX276" s="92"/>
      <c r="CZ276" s="91"/>
      <c r="DA276" s="91"/>
      <c r="DB276" s="91"/>
      <c r="DC276" s="91"/>
      <c r="DE276" s="94">
        <v>3001</v>
      </c>
      <c r="DF276" s="88"/>
      <c r="DH276" s="89"/>
      <c r="DI276" s="89"/>
      <c r="DJ276" s="89"/>
      <c r="DK276" s="89"/>
      <c r="DQ276" s="90"/>
      <c r="DR276" s="90"/>
      <c r="DS276" s="90"/>
      <c r="DT276" s="90"/>
      <c r="DX276" s="91"/>
      <c r="DY276" s="91"/>
      <c r="EA276" s="92"/>
      <c r="EB276" s="92"/>
      <c r="EC276" s="92"/>
      <c r="ED276" s="92"/>
      <c r="EE276" s="92"/>
      <c r="EF276" s="92"/>
      <c r="EG276" s="92"/>
      <c r="EH276" s="92"/>
      <c r="EJ276" s="91"/>
      <c r="EK276" s="91"/>
      <c r="EL276" s="91"/>
      <c r="EM276" s="91"/>
      <c r="EO276" s="88"/>
      <c r="EP276" s="88"/>
      <c r="ER276" s="89"/>
      <c r="ES276" s="89"/>
      <c r="ET276" s="89"/>
      <c r="EU276" s="89"/>
      <c r="FA276" s="90"/>
      <c r="FB276" s="90"/>
      <c r="FC276" s="90"/>
      <c r="FD276" s="90"/>
      <c r="FH276" s="91"/>
      <c r="FI276" s="91"/>
      <c r="FK276" s="92"/>
      <c r="FL276" s="92"/>
      <c r="FM276" s="92"/>
      <c r="FN276" s="92"/>
      <c r="FO276" s="92"/>
      <c r="FP276" s="92"/>
      <c r="FQ276" s="92"/>
      <c r="FR276" s="92"/>
      <c r="FT276" s="91"/>
      <c r="FU276" s="91"/>
      <c r="FV276" s="91"/>
      <c r="FW276" s="91"/>
      <c r="FY276" s="88">
        <v>4042</v>
      </c>
      <c r="FZ276" s="88"/>
      <c r="GB276" s="89"/>
      <c r="GC276" s="89"/>
      <c r="GD276" s="89"/>
      <c r="GE276" s="89"/>
      <c r="GK276" s="90"/>
      <c r="GL276" s="90"/>
      <c r="GM276" s="90"/>
      <c r="GN276" s="90"/>
      <c r="GR276" s="91"/>
      <c r="GS276" s="91"/>
      <c r="GU276" s="92"/>
      <c r="GV276" s="92"/>
      <c r="GW276" s="92"/>
      <c r="GX276" s="92"/>
      <c r="GY276" s="92"/>
      <c r="GZ276" s="92"/>
      <c r="HA276" s="92"/>
      <c r="HB276" s="92"/>
      <c r="HD276" s="91"/>
      <c r="HE276" s="91"/>
      <c r="HF276" s="91"/>
      <c r="HG276" s="91"/>
      <c r="HI276" s="88"/>
      <c r="HJ276" s="88"/>
      <c r="HL276" s="89"/>
      <c r="HM276" s="89"/>
      <c r="HN276" s="89"/>
      <c r="HO276" s="89"/>
      <c r="HU276" s="90"/>
      <c r="HV276" s="90"/>
      <c r="HW276" s="90"/>
      <c r="HX276" s="90"/>
      <c r="IB276" s="91"/>
      <c r="IC276" s="91"/>
      <c r="IE276" s="92"/>
      <c r="IF276" s="92"/>
      <c r="IG276" s="92"/>
      <c r="IH276" s="92"/>
      <c r="II276" s="92"/>
      <c r="IJ276" s="92"/>
      <c r="IK276" s="92"/>
      <c r="IL276" s="92"/>
      <c r="IN276" s="91"/>
      <c r="IO276" s="91"/>
      <c r="IP276" s="91"/>
      <c r="IQ276" s="91"/>
    </row>
    <row r="277" spans="1:251" ht="10.15" hidden="1" customHeight="1">
      <c r="A277" s="88"/>
      <c r="B277" s="88"/>
      <c r="D277" s="89"/>
      <c r="E277" s="89"/>
      <c r="F277" s="89"/>
      <c r="G277" s="89"/>
      <c r="M277" s="90"/>
      <c r="N277" s="90"/>
      <c r="O277" s="90"/>
      <c r="P277" s="90"/>
      <c r="T277" s="91"/>
      <c r="U277" s="91"/>
      <c r="W277" s="92"/>
      <c r="X277" s="92"/>
      <c r="Y277" s="92"/>
      <c r="Z277" s="92"/>
      <c r="AA277" s="92"/>
      <c r="AB277" s="92"/>
      <c r="AC277" s="92"/>
      <c r="AD277" s="92"/>
      <c r="AF277" s="91"/>
      <c r="AG277" s="91"/>
      <c r="AH277" s="91"/>
      <c r="AI277" s="91"/>
      <c r="AK277" s="88"/>
      <c r="AL277" s="88"/>
      <c r="AN277" s="89"/>
      <c r="AO277" s="89"/>
      <c r="AP277" s="89"/>
      <c r="AQ277" s="89"/>
      <c r="AW277" s="90"/>
      <c r="AX277" s="90"/>
      <c r="AY277" s="90"/>
      <c r="AZ277" s="90"/>
      <c r="BD277" s="91"/>
      <c r="BE277" s="91"/>
      <c r="BG277" s="92"/>
      <c r="BH277" s="92"/>
      <c r="BI277" s="92"/>
      <c r="BJ277" s="92"/>
      <c r="BK277" s="92"/>
      <c r="BL277" s="92"/>
      <c r="BM277" s="92"/>
      <c r="BN277" s="92"/>
      <c r="BP277" s="91"/>
      <c r="BQ277" s="91"/>
      <c r="BR277" s="91"/>
      <c r="BS277" s="91"/>
      <c r="BU277" s="88"/>
      <c r="BV277" s="88"/>
      <c r="BX277" s="89"/>
      <c r="BY277" s="89"/>
      <c r="BZ277" s="89"/>
      <c r="CA277" s="89"/>
      <c r="CG277" s="90"/>
      <c r="CH277" s="90"/>
      <c r="CI277" s="90"/>
      <c r="CJ277" s="90"/>
      <c r="CN277" s="91"/>
      <c r="CO277" s="91"/>
      <c r="CQ277" s="92"/>
      <c r="CR277" s="92"/>
      <c r="CS277" s="92"/>
      <c r="CT277" s="92"/>
      <c r="CU277" s="92"/>
      <c r="CV277" s="92"/>
      <c r="CW277" s="92"/>
      <c r="CX277" s="92"/>
      <c r="CZ277" s="91"/>
      <c r="DA277" s="91"/>
      <c r="DB277" s="91"/>
      <c r="DC277" s="91"/>
      <c r="DE277" s="94">
        <v>3002</v>
      </c>
      <c r="DF277" s="88"/>
      <c r="DH277" s="89"/>
      <c r="DI277" s="89"/>
      <c r="DJ277" s="89"/>
      <c r="DK277" s="89"/>
      <c r="DQ277" s="90"/>
      <c r="DR277" s="90"/>
      <c r="DS277" s="90"/>
      <c r="DT277" s="90"/>
      <c r="DX277" s="91"/>
      <c r="DY277" s="91"/>
      <c r="EA277" s="92"/>
      <c r="EB277" s="92"/>
      <c r="EC277" s="92"/>
      <c r="ED277" s="92"/>
      <c r="EE277" s="92"/>
      <c r="EF277" s="92"/>
      <c r="EG277" s="92"/>
      <c r="EH277" s="92"/>
      <c r="EJ277" s="91"/>
      <c r="EK277" s="91"/>
      <c r="EL277" s="91"/>
      <c r="EM277" s="91"/>
      <c r="EO277" s="88"/>
      <c r="EP277" s="88"/>
      <c r="ER277" s="89"/>
      <c r="ES277" s="89"/>
      <c r="ET277" s="89"/>
      <c r="EU277" s="89"/>
      <c r="FA277" s="90"/>
      <c r="FB277" s="90"/>
      <c r="FC277" s="90"/>
      <c r="FD277" s="90"/>
      <c r="FH277" s="91"/>
      <c r="FI277" s="91"/>
      <c r="FK277" s="92"/>
      <c r="FL277" s="92"/>
      <c r="FM277" s="92"/>
      <c r="FN277" s="92"/>
      <c r="FO277" s="92"/>
      <c r="FP277" s="92"/>
      <c r="FQ277" s="92"/>
      <c r="FR277" s="92"/>
      <c r="FT277" s="91"/>
      <c r="FU277" s="91"/>
      <c r="FV277" s="91"/>
      <c r="FW277" s="91"/>
      <c r="FY277" s="88">
        <v>4043</v>
      </c>
      <c r="FZ277" s="88"/>
      <c r="GB277" s="89"/>
      <c r="GC277" s="89"/>
      <c r="GD277" s="89"/>
      <c r="GE277" s="89"/>
      <c r="GK277" s="90"/>
      <c r="GL277" s="90"/>
      <c r="GM277" s="90"/>
      <c r="GN277" s="90"/>
      <c r="GR277" s="91"/>
      <c r="GS277" s="91"/>
      <c r="GU277" s="92"/>
      <c r="GV277" s="92"/>
      <c r="GW277" s="92"/>
      <c r="GX277" s="92"/>
      <c r="GY277" s="92"/>
      <c r="GZ277" s="92"/>
      <c r="HA277" s="92"/>
      <c r="HB277" s="92"/>
      <c r="HD277" s="91"/>
      <c r="HE277" s="91"/>
      <c r="HF277" s="91"/>
      <c r="HG277" s="91"/>
      <c r="HI277" s="88"/>
      <c r="HJ277" s="88"/>
      <c r="HL277" s="89"/>
      <c r="HM277" s="89"/>
      <c r="HN277" s="89"/>
      <c r="HO277" s="89"/>
      <c r="HU277" s="90"/>
      <c r="HV277" s="90"/>
      <c r="HW277" s="90"/>
      <c r="HX277" s="90"/>
      <c r="IB277" s="91"/>
      <c r="IC277" s="91"/>
      <c r="IE277" s="92"/>
      <c r="IF277" s="92"/>
      <c r="IG277" s="92"/>
      <c r="IH277" s="92"/>
      <c r="II277" s="92"/>
      <c r="IJ277" s="92"/>
      <c r="IK277" s="92"/>
      <c r="IL277" s="92"/>
      <c r="IN277" s="91"/>
      <c r="IO277" s="91"/>
      <c r="IP277" s="91"/>
      <c r="IQ277" s="91"/>
    </row>
    <row r="278" spans="1:251" ht="10.15" hidden="1" customHeight="1">
      <c r="A278" s="88"/>
      <c r="B278" s="88"/>
      <c r="D278" s="89"/>
      <c r="E278" s="89"/>
      <c r="F278" s="89"/>
      <c r="G278" s="89"/>
      <c r="M278" s="90"/>
      <c r="N278" s="90"/>
      <c r="O278" s="90"/>
      <c r="P278" s="90"/>
      <c r="T278" s="91"/>
      <c r="U278" s="91"/>
      <c r="W278" s="92"/>
      <c r="X278" s="92"/>
      <c r="Y278" s="92"/>
      <c r="Z278" s="92"/>
      <c r="AA278" s="92"/>
      <c r="AB278" s="92"/>
      <c r="AC278" s="92"/>
      <c r="AD278" s="92"/>
      <c r="AF278" s="91"/>
      <c r="AG278" s="91"/>
      <c r="AH278" s="91"/>
      <c r="AI278" s="91"/>
      <c r="AK278" s="88"/>
      <c r="AL278" s="88"/>
      <c r="AN278" s="89"/>
      <c r="AO278" s="89"/>
      <c r="AP278" s="89"/>
      <c r="AQ278" s="89"/>
      <c r="AW278" s="90"/>
      <c r="AX278" s="90"/>
      <c r="AY278" s="90"/>
      <c r="AZ278" s="90"/>
      <c r="BD278" s="91"/>
      <c r="BE278" s="91"/>
      <c r="BG278" s="92"/>
      <c r="BH278" s="92"/>
      <c r="BI278" s="92"/>
      <c r="BJ278" s="92"/>
      <c r="BK278" s="92"/>
      <c r="BL278" s="92"/>
      <c r="BM278" s="92"/>
      <c r="BN278" s="92"/>
      <c r="BP278" s="91"/>
      <c r="BQ278" s="91"/>
      <c r="BR278" s="91"/>
      <c r="BS278" s="91"/>
      <c r="BU278" s="88"/>
      <c r="BV278" s="88"/>
      <c r="BX278" s="89"/>
      <c r="BY278" s="89"/>
      <c r="BZ278" s="89"/>
      <c r="CA278" s="89"/>
      <c r="CG278" s="90"/>
      <c r="CH278" s="90"/>
      <c r="CI278" s="90"/>
      <c r="CJ278" s="90"/>
      <c r="CN278" s="91"/>
      <c r="CO278" s="91"/>
      <c r="CQ278" s="92"/>
      <c r="CR278" s="92"/>
      <c r="CS278" s="92"/>
      <c r="CT278" s="92"/>
      <c r="CU278" s="92"/>
      <c r="CV278" s="92"/>
      <c r="CW278" s="92"/>
      <c r="CX278" s="92"/>
      <c r="CZ278" s="91"/>
      <c r="DA278" s="91"/>
      <c r="DB278" s="91"/>
      <c r="DC278" s="91"/>
      <c r="DE278" s="94">
        <v>3003</v>
      </c>
      <c r="DF278" s="88"/>
      <c r="DH278" s="89"/>
      <c r="DI278" s="89"/>
      <c r="DJ278" s="89"/>
      <c r="DK278" s="89"/>
      <c r="DQ278" s="90"/>
      <c r="DR278" s="90"/>
      <c r="DS278" s="90"/>
      <c r="DT278" s="90"/>
      <c r="DX278" s="91"/>
      <c r="DY278" s="91"/>
      <c r="EA278" s="92"/>
      <c r="EB278" s="92"/>
      <c r="EC278" s="92"/>
      <c r="ED278" s="92"/>
      <c r="EE278" s="92"/>
      <c r="EF278" s="92"/>
      <c r="EG278" s="92"/>
      <c r="EH278" s="92"/>
      <c r="EJ278" s="91"/>
      <c r="EK278" s="91"/>
      <c r="EL278" s="91"/>
      <c r="EM278" s="91"/>
      <c r="EO278" s="88"/>
      <c r="EP278" s="88"/>
      <c r="ER278" s="89"/>
      <c r="ES278" s="89"/>
      <c r="ET278" s="89"/>
      <c r="EU278" s="89"/>
      <c r="FA278" s="90"/>
      <c r="FB278" s="90"/>
      <c r="FC278" s="90"/>
      <c r="FD278" s="90"/>
      <c r="FH278" s="91"/>
      <c r="FI278" s="91"/>
      <c r="FK278" s="92"/>
      <c r="FL278" s="92"/>
      <c r="FM278" s="92"/>
      <c r="FN278" s="92"/>
      <c r="FO278" s="92"/>
      <c r="FP278" s="92"/>
      <c r="FQ278" s="92"/>
      <c r="FR278" s="92"/>
      <c r="FT278" s="91"/>
      <c r="FU278" s="91"/>
      <c r="FV278" s="91"/>
      <c r="FW278" s="91"/>
      <c r="FY278" s="88">
        <v>4044</v>
      </c>
      <c r="FZ278" s="88"/>
      <c r="GB278" s="89"/>
      <c r="GC278" s="89"/>
      <c r="GD278" s="89"/>
      <c r="GE278" s="89"/>
      <c r="GK278" s="90"/>
      <c r="GL278" s="90"/>
      <c r="GM278" s="90"/>
      <c r="GN278" s="90"/>
      <c r="GR278" s="91"/>
      <c r="GS278" s="91"/>
      <c r="GU278" s="92"/>
      <c r="GV278" s="92"/>
      <c r="GW278" s="92"/>
      <c r="GX278" s="92"/>
      <c r="GY278" s="92"/>
      <c r="GZ278" s="92"/>
      <c r="HA278" s="92"/>
      <c r="HB278" s="92"/>
      <c r="HD278" s="91"/>
      <c r="HE278" s="91"/>
      <c r="HF278" s="91"/>
      <c r="HG278" s="91"/>
      <c r="HI278" s="88"/>
      <c r="HJ278" s="88"/>
      <c r="HL278" s="89"/>
      <c r="HM278" s="89"/>
      <c r="HN278" s="89"/>
      <c r="HO278" s="89"/>
      <c r="HU278" s="90"/>
      <c r="HV278" s="90"/>
      <c r="HW278" s="90"/>
      <c r="HX278" s="90"/>
      <c r="IB278" s="91"/>
      <c r="IC278" s="91"/>
      <c r="IE278" s="92"/>
      <c r="IF278" s="92"/>
      <c r="IG278" s="92"/>
      <c r="IH278" s="92"/>
      <c r="II278" s="92"/>
      <c r="IJ278" s="92"/>
      <c r="IK278" s="92"/>
      <c r="IL278" s="92"/>
      <c r="IN278" s="91"/>
      <c r="IO278" s="91"/>
      <c r="IP278" s="91"/>
      <c r="IQ278" s="91"/>
    </row>
    <row r="279" spans="1:251" ht="10.15" hidden="1" customHeight="1">
      <c r="A279" s="88"/>
      <c r="B279" s="88"/>
      <c r="D279" s="89"/>
      <c r="E279" s="89"/>
      <c r="F279" s="89"/>
      <c r="G279" s="89"/>
      <c r="M279" s="90"/>
      <c r="N279" s="90"/>
      <c r="O279" s="90"/>
      <c r="P279" s="90"/>
      <c r="T279" s="91"/>
      <c r="U279" s="91"/>
      <c r="W279" s="92"/>
      <c r="X279" s="92"/>
      <c r="Y279" s="92"/>
      <c r="Z279" s="92"/>
      <c r="AA279" s="92"/>
      <c r="AB279" s="92"/>
      <c r="AC279" s="92"/>
      <c r="AD279" s="92"/>
      <c r="AF279" s="91"/>
      <c r="AG279" s="91"/>
      <c r="AH279" s="91"/>
      <c r="AI279" s="91"/>
      <c r="AK279" s="88"/>
      <c r="AL279" s="88"/>
      <c r="AN279" s="89"/>
      <c r="AO279" s="89"/>
      <c r="AP279" s="89"/>
      <c r="AQ279" s="89"/>
      <c r="AW279" s="90"/>
      <c r="AX279" s="90"/>
      <c r="AY279" s="90"/>
      <c r="AZ279" s="90"/>
      <c r="BD279" s="91"/>
      <c r="BE279" s="91"/>
      <c r="BG279" s="92"/>
      <c r="BH279" s="92"/>
      <c r="BI279" s="92"/>
      <c r="BJ279" s="92"/>
      <c r="BK279" s="92"/>
      <c r="BL279" s="92"/>
      <c r="BM279" s="92"/>
      <c r="BN279" s="92"/>
      <c r="BP279" s="91"/>
      <c r="BQ279" s="91"/>
      <c r="BR279" s="91"/>
      <c r="BS279" s="91"/>
      <c r="BU279" s="88"/>
      <c r="BV279" s="88"/>
      <c r="BX279" s="89"/>
      <c r="BY279" s="89"/>
      <c r="BZ279" s="89"/>
      <c r="CA279" s="89"/>
      <c r="CG279" s="90"/>
      <c r="CH279" s="90"/>
      <c r="CI279" s="90"/>
      <c r="CJ279" s="90"/>
      <c r="CN279" s="91"/>
      <c r="CO279" s="91"/>
      <c r="CQ279" s="92"/>
      <c r="CR279" s="92"/>
      <c r="CS279" s="92"/>
      <c r="CT279" s="92"/>
      <c r="CU279" s="92"/>
      <c r="CV279" s="92"/>
      <c r="CW279" s="92"/>
      <c r="CX279" s="92"/>
      <c r="CZ279" s="91"/>
      <c r="DA279" s="91"/>
      <c r="DB279" s="91"/>
      <c r="DC279" s="91"/>
      <c r="DE279" s="94">
        <v>3004</v>
      </c>
      <c r="DF279" s="88"/>
      <c r="DH279" s="89"/>
      <c r="DI279" s="89"/>
      <c r="DJ279" s="89"/>
      <c r="DK279" s="89"/>
      <c r="DQ279" s="90"/>
      <c r="DR279" s="90"/>
      <c r="DS279" s="90"/>
      <c r="DT279" s="90"/>
      <c r="DX279" s="91"/>
      <c r="DY279" s="91"/>
      <c r="EA279" s="92"/>
      <c r="EB279" s="92"/>
      <c r="EC279" s="92"/>
      <c r="ED279" s="92"/>
      <c r="EE279" s="92"/>
      <c r="EF279" s="92"/>
      <c r="EG279" s="92"/>
      <c r="EH279" s="92"/>
      <c r="EJ279" s="91"/>
      <c r="EK279" s="91"/>
      <c r="EL279" s="91"/>
      <c r="EM279" s="91"/>
      <c r="EO279" s="88"/>
      <c r="EP279" s="88"/>
      <c r="ER279" s="89"/>
      <c r="ES279" s="89"/>
      <c r="ET279" s="89"/>
      <c r="EU279" s="89"/>
      <c r="FA279" s="90"/>
      <c r="FB279" s="90"/>
      <c r="FC279" s="90"/>
      <c r="FD279" s="90"/>
      <c r="FH279" s="91"/>
      <c r="FI279" s="91"/>
      <c r="FK279" s="92"/>
      <c r="FL279" s="92"/>
      <c r="FM279" s="92"/>
      <c r="FN279" s="92"/>
      <c r="FO279" s="92"/>
      <c r="FP279" s="92"/>
      <c r="FQ279" s="92"/>
      <c r="FR279" s="92"/>
      <c r="FT279" s="91"/>
      <c r="FU279" s="91"/>
      <c r="FV279" s="91"/>
      <c r="FW279" s="91"/>
      <c r="FY279" s="88">
        <v>4045</v>
      </c>
      <c r="FZ279" s="88"/>
      <c r="GB279" s="89"/>
      <c r="GC279" s="89"/>
      <c r="GD279" s="89"/>
      <c r="GE279" s="89"/>
      <c r="GK279" s="90"/>
      <c r="GL279" s="90"/>
      <c r="GM279" s="90"/>
      <c r="GN279" s="90"/>
      <c r="GR279" s="91"/>
      <c r="GS279" s="91"/>
      <c r="GU279" s="92"/>
      <c r="GV279" s="92"/>
      <c r="GW279" s="92"/>
      <c r="GX279" s="92"/>
      <c r="GY279" s="92"/>
      <c r="GZ279" s="92"/>
      <c r="HA279" s="92"/>
      <c r="HB279" s="92"/>
      <c r="HD279" s="91"/>
      <c r="HE279" s="91"/>
      <c r="HF279" s="91"/>
      <c r="HG279" s="91"/>
      <c r="HI279" s="88"/>
      <c r="HJ279" s="88"/>
      <c r="HL279" s="89"/>
      <c r="HM279" s="89"/>
      <c r="HN279" s="89"/>
      <c r="HO279" s="89"/>
      <c r="HU279" s="90"/>
      <c r="HV279" s="90"/>
      <c r="HW279" s="90"/>
      <c r="HX279" s="90"/>
      <c r="IB279" s="91"/>
      <c r="IC279" s="91"/>
      <c r="IE279" s="92"/>
      <c r="IF279" s="92"/>
      <c r="IG279" s="92"/>
      <c r="IH279" s="92"/>
      <c r="II279" s="92"/>
      <c r="IJ279" s="92"/>
      <c r="IK279" s="92"/>
      <c r="IL279" s="92"/>
      <c r="IN279" s="91"/>
      <c r="IO279" s="91"/>
      <c r="IP279" s="91"/>
      <c r="IQ279" s="91"/>
    </row>
    <row r="280" spans="1:251" ht="10.15" hidden="1" customHeight="1">
      <c r="A280" s="88"/>
      <c r="B280" s="88"/>
      <c r="D280" s="89"/>
      <c r="E280" s="89"/>
      <c r="F280" s="89"/>
      <c r="G280" s="89"/>
      <c r="M280" s="90"/>
      <c r="N280" s="90"/>
      <c r="O280" s="90"/>
      <c r="P280" s="90"/>
      <c r="T280" s="91"/>
      <c r="U280" s="91"/>
      <c r="W280" s="92"/>
      <c r="X280" s="92"/>
      <c r="Y280" s="92"/>
      <c r="Z280" s="92"/>
      <c r="AA280" s="92"/>
      <c r="AB280" s="92"/>
      <c r="AC280" s="92"/>
      <c r="AD280" s="92"/>
      <c r="AF280" s="91"/>
      <c r="AG280" s="91"/>
      <c r="AH280" s="91"/>
      <c r="AI280" s="91"/>
      <c r="AK280" s="88"/>
      <c r="AL280" s="88"/>
      <c r="AN280" s="89"/>
      <c r="AO280" s="89"/>
      <c r="AP280" s="89"/>
      <c r="AQ280" s="89"/>
      <c r="AW280" s="90"/>
      <c r="AX280" s="90"/>
      <c r="AY280" s="90"/>
      <c r="AZ280" s="90"/>
      <c r="BD280" s="91"/>
      <c r="BE280" s="91"/>
      <c r="BG280" s="92"/>
      <c r="BH280" s="92"/>
      <c r="BI280" s="92"/>
      <c r="BJ280" s="92"/>
      <c r="BK280" s="92"/>
      <c r="BL280" s="92"/>
      <c r="BM280" s="92"/>
      <c r="BN280" s="92"/>
      <c r="BP280" s="91"/>
      <c r="BQ280" s="91"/>
      <c r="BR280" s="91"/>
      <c r="BS280" s="91"/>
      <c r="BU280" s="88"/>
      <c r="BV280" s="88"/>
      <c r="BX280" s="89"/>
      <c r="BY280" s="89"/>
      <c r="BZ280" s="89"/>
      <c r="CA280" s="89"/>
      <c r="CG280" s="90"/>
      <c r="CH280" s="90"/>
      <c r="CI280" s="90"/>
      <c r="CJ280" s="90"/>
      <c r="CN280" s="91"/>
      <c r="CO280" s="91"/>
      <c r="CQ280" s="92"/>
      <c r="CR280" s="92"/>
      <c r="CS280" s="92"/>
      <c r="CT280" s="92"/>
      <c r="CU280" s="92"/>
      <c r="CV280" s="92"/>
      <c r="CW280" s="92"/>
      <c r="CX280" s="92"/>
      <c r="CZ280" s="91"/>
      <c r="DA280" s="91"/>
      <c r="DB280" s="91"/>
      <c r="DC280" s="91"/>
      <c r="DE280" s="94">
        <v>3007</v>
      </c>
      <c r="DF280" s="88"/>
      <c r="DH280" s="89"/>
      <c r="DI280" s="89"/>
      <c r="DJ280" s="89"/>
      <c r="DK280" s="89"/>
      <c r="DQ280" s="90"/>
      <c r="DR280" s="90"/>
      <c r="DS280" s="90"/>
      <c r="DT280" s="90"/>
      <c r="DX280" s="91"/>
      <c r="DY280" s="91"/>
      <c r="EA280" s="92"/>
      <c r="EB280" s="92"/>
      <c r="EC280" s="92"/>
      <c r="ED280" s="92"/>
      <c r="EE280" s="92"/>
      <c r="EF280" s="92"/>
      <c r="EG280" s="92"/>
      <c r="EH280" s="92"/>
      <c r="EJ280" s="91"/>
      <c r="EK280" s="91"/>
      <c r="EL280" s="91"/>
      <c r="EM280" s="91"/>
      <c r="EO280" s="88"/>
      <c r="EP280" s="88"/>
      <c r="ER280" s="89"/>
      <c r="ES280" s="89"/>
      <c r="ET280" s="89"/>
      <c r="EU280" s="89"/>
      <c r="FA280" s="90"/>
      <c r="FB280" s="90"/>
      <c r="FC280" s="90"/>
      <c r="FD280" s="90"/>
      <c r="FH280" s="91"/>
      <c r="FI280" s="91"/>
      <c r="FK280" s="92"/>
      <c r="FL280" s="92"/>
      <c r="FM280" s="92"/>
      <c r="FN280" s="92"/>
      <c r="FO280" s="92"/>
      <c r="FP280" s="92"/>
      <c r="FQ280" s="92"/>
      <c r="FR280" s="92"/>
      <c r="FT280" s="91"/>
      <c r="FU280" s="91"/>
      <c r="FV280" s="91"/>
      <c r="FW280" s="91"/>
      <c r="FY280" s="88">
        <v>4046</v>
      </c>
      <c r="FZ280" s="88"/>
      <c r="GB280" s="89"/>
      <c r="GC280" s="89"/>
      <c r="GD280" s="89"/>
      <c r="GE280" s="89"/>
      <c r="GK280" s="90"/>
      <c r="GL280" s="90"/>
      <c r="GM280" s="90"/>
      <c r="GN280" s="90"/>
      <c r="GR280" s="91"/>
      <c r="GS280" s="91"/>
      <c r="GU280" s="92"/>
      <c r="GV280" s="92"/>
      <c r="GW280" s="92"/>
      <c r="GX280" s="92"/>
      <c r="GY280" s="92"/>
      <c r="GZ280" s="92"/>
      <c r="HA280" s="92"/>
      <c r="HB280" s="92"/>
      <c r="HD280" s="91"/>
      <c r="HE280" s="91"/>
      <c r="HF280" s="91"/>
      <c r="HG280" s="91"/>
      <c r="HI280" s="88"/>
      <c r="HJ280" s="88"/>
      <c r="HL280" s="89"/>
      <c r="HM280" s="89"/>
      <c r="HN280" s="89"/>
      <c r="HO280" s="89"/>
      <c r="HU280" s="90"/>
      <c r="HV280" s="90"/>
      <c r="HW280" s="90"/>
      <c r="HX280" s="90"/>
      <c r="IB280" s="91"/>
      <c r="IC280" s="91"/>
      <c r="IE280" s="92"/>
      <c r="IF280" s="92"/>
      <c r="IG280" s="92"/>
      <c r="IH280" s="92"/>
      <c r="II280" s="92"/>
      <c r="IJ280" s="92"/>
      <c r="IK280" s="92"/>
      <c r="IL280" s="92"/>
      <c r="IN280" s="91"/>
      <c r="IO280" s="91"/>
      <c r="IP280" s="91"/>
      <c r="IQ280" s="91"/>
    </row>
    <row r="281" spans="1:251" ht="10.15" hidden="1" customHeight="1">
      <c r="A281" s="88"/>
      <c r="B281" s="88"/>
      <c r="D281" s="89"/>
      <c r="E281" s="89"/>
      <c r="F281" s="89"/>
      <c r="G281" s="89"/>
      <c r="M281" s="90"/>
      <c r="N281" s="90"/>
      <c r="O281" s="90"/>
      <c r="P281" s="90"/>
      <c r="T281" s="91"/>
      <c r="U281" s="91"/>
      <c r="W281" s="92"/>
      <c r="X281" s="92"/>
      <c r="Y281" s="92"/>
      <c r="Z281" s="92"/>
      <c r="AA281" s="92"/>
      <c r="AB281" s="92"/>
      <c r="AC281" s="92"/>
      <c r="AD281" s="92"/>
      <c r="AF281" s="91"/>
      <c r="AG281" s="91"/>
      <c r="AH281" s="91"/>
      <c r="AI281" s="91"/>
      <c r="AK281" s="88"/>
      <c r="AL281" s="88"/>
      <c r="AN281" s="89"/>
      <c r="AO281" s="89"/>
      <c r="AP281" s="89"/>
      <c r="AQ281" s="89"/>
      <c r="AW281" s="90"/>
      <c r="AX281" s="90"/>
      <c r="AY281" s="90"/>
      <c r="AZ281" s="90"/>
      <c r="BD281" s="91"/>
      <c r="BE281" s="91"/>
      <c r="BG281" s="92"/>
      <c r="BH281" s="92"/>
      <c r="BI281" s="92"/>
      <c r="BJ281" s="92"/>
      <c r="BK281" s="92"/>
      <c r="BL281" s="92"/>
      <c r="BM281" s="92"/>
      <c r="BN281" s="92"/>
      <c r="BP281" s="91"/>
      <c r="BQ281" s="91"/>
      <c r="BR281" s="91"/>
      <c r="BS281" s="91"/>
      <c r="BU281" s="88"/>
      <c r="BV281" s="88"/>
      <c r="BX281" s="89"/>
      <c r="BY281" s="89"/>
      <c r="BZ281" s="89"/>
      <c r="CA281" s="89"/>
      <c r="CG281" s="90"/>
      <c r="CH281" s="90"/>
      <c r="CI281" s="90"/>
      <c r="CJ281" s="90"/>
      <c r="CN281" s="91"/>
      <c r="CO281" s="91"/>
      <c r="CQ281" s="92"/>
      <c r="CR281" s="92"/>
      <c r="CS281" s="92"/>
      <c r="CT281" s="92"/>
      <c r="CU281" s="92"/>
      <c r="CV281" s="92"/>
      <c r="CW281" s="92"/>
      <c r="CX281" s="92"/>
      <c r="CZ281" s="91"/>
      <c r="DA281" s="91"/>
      <c r="DB281" s="91"/>
      <c r="DC281" s="91"/>
      <c r="DE281" s="88">
        <v>4135</v>
      </c>
      <c r="DF281" s="88"/>
      <c r="DH281" s="89"/>
      <c r="DI281" s="89"/>
      <c r="DJ281" s="89"/>
      <c r="DK281" s="89"/>
      <c r="DQ281" s="90"/>
      <c r="DR281" s="90"/>
      <c r="DS281" s="90"/>
      <c r="DT281" s="90"/>
      <c r="DX281" s="91"/>
      <c r="DY281" s="91"/>
      <c r="EA281" s="92"/>
      <c r="EB281" s="92"/>
      <c r="EC281" s="92"/>
      <c r="ED281" s="92"/>
      <c r="EE281" s="92"/>
      <c r="EF281" s="92"/>
      <c r="EG281" s="92"/>
      <c r="EH281" s="92"/>
      <c r="EJ281" s="91"/>
      <c r="EK281" s="91"/>
      <c r="EL281" s="91"/>
      <c r="EM281" s="91"/>
      <c r="EO281" s="88"/>
      <c r="EP281" s="88"/>
      <c r="ER281" s="89"/>
      <c r="ES281" s="89"/>
      <c r="ET281" s="89"/>
      <c r="EU281" s="89"/>
      <c r="FA281" s="90"/>
      <c r="FB281" s="90"/>
      <c r="FC281" s="90"/>
      <c r="FD281" s="90"/>
      <c r="FH281" s="91"/>
      <c r="FI281" s="91"/>
      <c r="FK281" s="92"/>
      <c r="FL281" s="92"/>
      <c r="FM281" s="92"/>
      <c r="FN281" s="92"/>
      <c r="FO281" s="92"/>
      <c r="FP281" s="92"/>
      <c r="FQ281" s="92"/>
      <c r="FR281" s="92"/>
      <c r="FT281" s="91"/>
      <c r="FU281" s="91"/>
      <c r="FV281" s="91"/>
      <c r="FW281" s="91"/>
      <c r="FY281" s="88">
        <v>40466</v>
      </c>
      <c r="FZ281" s="88"/>
      <c r="GB281" s="89"/>
      <c r="GC281" s="89"/>
      <c r="GD281" s="89"/>
      <c r="GE281" s="89"/>
      <c r="GK281" s="90"/>
      <c r="GL281" s="90"/>
      <c r="GM281" s="90"/>
      <c r="GN281" s="90"/>
      <c r="GR281" s="91"/>
      <c r="GS281" s="91"/>
      <c r="GU281" s="92"/>
      <c r="GV281" s="92"/>
      <c r="GW281" s="92"/>
      <c r="GX281" s="92"/>
      <c r="GY281" s="92"/>
      <c r="GZ281" s="92"/>
      <c r="HA281" s="92"/>
      <c r="HB281" s="92"/>
      <c r="HD281" s="91"/>
      <c r="HE281" s="91"/>
      <c r="HF281" s="91"/>
      <c r="HG281" s="91"/>
      <c r="HI281" s="88"/>
      <c r="HJ281" s="88"/>
      <c r="HL281" s="89"/>
      <c r="HM281" s="89"/>
      <c r="HN281" s="89"/>
      <c r="HO281" s="89"/>
      <c r="HU281" s="90"/>
      <c r="HV281" s="90"/>
      <c r="HW281" s="90"/>
      <c r="HX281" s="90"/>
      <c r="IB281" s="91"/>
      <c r="IC281" s="91"/>
      <c r="IE281" s="92"/>
      <c r="IF281" s="92"/>
      <c r="IG281" s="92"/>
      <c r="IH281" s="92"/>
      <c r="II281" s="92"/>
      <c r="IJ281" s="92"/>
      <c r="IK281" s="92"/>
      <c r="IL281" s="92"/>
      <c r="IN281" s="91"/>
      <c r="IO281" s="91"/>
      <c r="IP281" s="91"/>
      <c r="IQ281" s="91"/>
    </row>
    <row r="282" spans="1:251" ht="10.15" hidden="1" customHeight="1">
      <c r="A282" s="88"/>
      <c r="B282" s="88"/>
      <c r="D282" s="89"/>
      <c r="E282" s="89"/>
      <c r="F282" s="89"/>
      <c r="G282" s="89"/>
      <c r="M282" s="90"/>
      <c r="N282" s="90"/>
      <c r="O282" s="90"/>
      <c r="P282" s="90"/>
      <c r="T282" s="91"/>
      <c r="U282" s="91"/>
      <c r="W282" s="92"/>
      <c r="X282" s="92"/>
      <c r="Y282" s="92"/>
      <c r="Z282" s="92"/>
      <c r="AA282" s="92"/>
      <c r="AB282" s="92"/>
      <c r="AC282" s="92"/>
      <c r="AD282" s="92"/>
      <c r="AF282" s="91"/>
      <c r="AG282" s="91"/>
      <c r="AH282" s="91"/>
      <c r="AI282" s="91"/>
      <c r="AK282" s="88"/>
      <c r="AL282" s="88"/>
      <c r="AN282" s="89"/>
      <c r="AO282" s="89"/>
      <c r="AP282" s="89"/>
      <c r="AQ282" s="89"/>
      <c r="AW282" s="90"/>
      <c r="AX282" s="90"/>
      <c r="AY282" s="90"/>
      <c r="AZ282" s="90"/>
      <c r="BD282" s="91"/>
      <c r="BE282" s="91"/>
      <c r="BG282" s="92"/>
      <c r="BH282" s="92"/>
      <c r="BI282" s="92"/>
      <c r="BJ282" s="92"/>
      <c r="BK282" s="92"/>
      <c r="BL282" s="92"/>
      <c r="BM282" s="92"/>
      <c r="BN282" s="92"/>
      <c r="BP282" s="91"/>
      <c r="BQ282" s="91"/>
      <c r="BR282" s="91"/>
      <c r="BS282" s="91"/>
      <c r="BU282" s="88"/>
      <c r="BV282" s="88"/>
      <c r="BX282" s="89"/>
      <c r="BY282" s="89"/>
      <c r="BZ282" s="89"/>
      <c r="CA282" s="89"/>
      <c r="CG282" s="90"/>
      <c r="CH282" s="90"/>
      <c r="CI282" s="90"/>
      <c r="CJ282" s="90"/>
      <c r="CN282" s="91"/>
      <c r="CO282" s="91"/>
      <c r="CQ282" s="92"/>
      <c r="CR282" s="92"/>
      <c r="CS282" s="92"/>
      <c r="CT282" s="92"/>
      <c r="CU282" s="92"/>
      <c r="CV282" s="92"/>
      <c r="CW282" s="92"/>
      <c r="CX282" s="92"/>
      <c r="CZ282" s="91"/>
      <c r="DA282" s="91"/>
      <c r="DB282" s="91"/>
      <c r="DC282" s="91"/>
      <c r="DE282" s="94">
        <v>3008</v>
      </c>
      <c r="DF282" s="88"/>
      <c r="DH282" s="89"/>
      <c r="DI282" s="89"/>
      <c r="DJ282" s="89"/>
      <c r="DK282" s="89"/>
      <c r="DQ282" s="90"/>
      <c r="DR282" s="90"/>
      <c r="DS282" s="90"/>
      <c r="DT282" s="90"/>
      <c r="DX282" s="91"/>
      <c r="DY282" s="91"/>
      <c r="EA282" s="92"/>
      <c r="EB282" s="92"/>
      <c r="EC282" s="92"/>
      <c r="ED282" s="92"/>
      <c r="EE282" s="92"/>
      <c r="EF282" s="92"/>
      <c r="EG282" s="92"/>
      <c r="EH282" s="92"/>
      <c r="EJ282" s="91"/>
      <c r="EK282" s="91"/>
      <c r="EL282" s="91"/>
      <c r="EM282" s="91"/>
      <c r="EO282" s="88"/>
      <c r="EP282" s="88"/>
      <c r="ER282" s="89"/>
      <c r="ES282" s="89"/>
      <c r="ET282" s="89"/>
      <c r="EU282" s="89"/>
      <c r="FA282" s="90"/>
      <c r="FB282" s="90"/>
      <c r="FC282" s="90"/>
      <c r="FD282" s="90"/>
      <c r="FH282" s="91"/>
      <c r="FI282" s="91"/>
      <c r="FK282" s="92"/>
      <c r="FL282" s="92"/>
      <c r="FM282" s="92"/>
      <c r="FN282" s="92"/>
      <c r="FO282" s="92"/>
      <c r="FP282" s="92"/>
      <c r="FQ282" s="92"/>
      <c r="FR282" s="92"/>
      <c r="FT282" s="91"/>
      <c r="FU282" s="91"/>
      <c r="FV282" s="91"/>
      <c r="FW282" s="91"/>
      <c r="FY282" s="88">
        <v>40650</v>
      </c>
      <c r="FZ282" s="88"/>
      <c r="GB282" s="89"/>
      <c r="GC282" s="89"/>
      <c r="GD282" s="89"/>
      <c r="GE282" s="89"/>
      <c r="GK282" s="90"/>
      <c r="GL282" s="90"/>
      <c r="GM282" s="90"/>
      <c r="GN282" s="90"/>
      <c r="GR282" s="91"/>
      <c r="GS282" s="91"/>
      <c r="GU282" s="92"/>
      <c r="GV282" s="92"/>
      <c r="GW282" s="92"/>
      <c r="GX282" s="92"/>
      <c r="GY282" s="92"/>
      <c r="GZ282" s="92"/>
      <c r="HA282" s="92"/>
      <c r="HB282" s="92"/>
      <c r="HD282" s="91"/>
      <c r="HE282" s="91"/>
      <c r="HF282" s="91"/>
      <c r="HG282" s="91"/>
      <c r="HI282" s="88"/>
      <c r="HJ282" s="88"/>
      <c r="HL282" s="89"/>
      <c r="HM282" s="89"/>
      <c r="HN282" s="89"/>
      <c r="HO282" s="89"/>
      <c r="HU282" s="90"/>
      <c r="HV282" s="90"/>
      <c r="HW282" s="90"/>
      <c r="HX282" s="90"/>
      <c r="IB282" s="91"/>
      <c r="IC282" s="91"/>
      <c r="IE282" s="92"/>
      <c r="IF282" s="92"/>
      <c r="IG282" s="92"/>
      <c r="IH282" s="92"/>
      <c r="II282" s="92"/>
      <c r="IJ282" s="92"/>
      <c r="IK282" s="92"/>
      <c r="IL282" s="92"/>
      <c r="IN282" s="91"/>
      <c r="IO282" s="91"/>
      <c r="IP282" s="91"/>
      <c r="IQ282" s="91"/>
    </row>
    <row r="283" spans="1:251" ht="10.15" hidden="1" customHeight="1">
      <c r="A283" s="88"/>
      <c r="B283" s="88"/>
      <c r="D283" s="89"/>
      <c r="E283" s="89"/>
      <c r="F283" s="89"/>
      <c r="G283" s="89"/>
      <c r="M283" s="90"/>
      <c r="N283" s="90"/>
      <c r="O283" s="90"/>
      <c r="P283" s="90"/>
      <c r="T283" s="91"/>
      <c r="U283" s="91"/>
      <c r="W283" s="92"/>
      <c r="X283" s="92"/>
      <c r="Y283" s="92"/>
      <c r="Z283" s="92"/>
      <c r="AA283" s="92"/>
      <c r="AB283" s="92"/>
      <c r="AC283" s="92"/>
      <c r="AD283" s="92"/>
      <c r="AF283" s="91"/>
      <c r="AG283" s="91"/>
      <c r="AH283" s="91"/>
      <c r="AI283" s="91"/>
      <c r="AK283" s="88"/>
      <c r="AL283" s="88"/>
      <c r="AN283" s="89"/>
      <c r="AO283" s="89"/>
      <c r="AP283" s="89"/>
      <c r="AQ283" s="89"/>
      <c r="AW283" s="90"/>
      <c r="AX283" s="90"/>
      <c r="AY283" s="90"/>
      <c r="AZ283" s="90"/>
      <c r="BD283" s="91"/>
      <c r="BE283" s="91"/>
      <c r="BG283" s="92"/>
      <c r="BH283" s="92"/>
      <c r="BI283" s="92"/>
      <c r="BJ283" s="92"/>
      <c r="BK283" s="92"/>
      <c r="BL283" s="92"/>
      <c r="BM283" s="92"/>
      <c r="BN283" s="92"/>
      <c r="BP283" s="91"/>
      <c r="BQ283" s="91"/>
      <c r="BR283" s="91"/>
      <c r="BS283" s="91"/>
      <c r="BU283" s="88"/>
      <c r="BV283" s="88"/>
      <c r="BX283" s="89"/>
      <c r="BY283" s="89"/>
      <c r="BZ283" s="89"/>
      <c r="CA283" s="89"/>
      <c r="CG283" s="90"/>
      <c r="CH283" s="90"/>
      <c r="CI283" s="90"/>
      <c r="CJ283" s="90"/>
      <c r="CN283" s="91"/>
      <c r="CO283" s="91"/>
      <c r="CQ283" s="92"/>
      <c r="CR283" s="92"/>
      <c r="CS283" s="92"/>
      <c r="CT283" s="92"/>
      <c r="CU283" s="92"/>
      <c r="CV283" s="92"/>
      <c r="CW283" s="92"/>
      <c r="CX283" s="92"/>
      <c r="CZ283" s="91"/>
      <c r="DA283" s="91"/>
      <c r="DB283" s="91"/>
      <c r="DC283" s="91"/>
      <c r="DE283" s="88">
        <v>3009</v>
      </c>
      <c r="DF283" s="88"/>
      <c r="DH283" s="89"/>
      <c r="DI283" s="89"/>
      <c r="DJ283" s="89"/>
      <c r="DK283" s="89"/>
      <c r="DQ283" s="90"/>
      <c r="DR283" s="90"/>
      <c r="DS283" s="90"/>
      <c r="DT283" s="90"/>
      <c r="DX283" s="91"/>
      <c r="DY283" s="91"/>
      <c r="EA283" s="92"/>
      <c r="EB283" s="92"/>
      <c r="EC283" s="92"/>
      <c r="ED283" s="92"/>
      <c r="EE283" s="92"/>
      <c r="EF283" s="92"/>
      <c r="EG283" s="92"/>
      <c r="EH283" s="92"/>
      <c r="EJ283" s="91"/>
      <c r="EK283" s="91"/>
      <c r="EL283" s="91"/>
      <c r="EM283" s="91"/>
      <c r="EO283" s="88"/>
      <c r="EP283" s="88"/>
      <c r="ER283" s="89"/>
      <c r="ES283" s="89"/>
      <c r="ET283" s="89"/>
      <c r="EU283" s="89"/>
      <c r="FA283" s="90"/>
      <c r="FB283" s="90"/>
      <c r="FC283" s="90"/>
      <c r="FD283" s="90"/>
      <c r="FH283" s="91"/>
      <c r="FI283" s="91"/>
      <c r="FK283" s="92"/>
      <c r="FL283" s="92"/>
      <c r="FM283" s="92"/>
      <c r="FN283" s="92"/>
      <c r="FO283" s="92"/>
      <c r="FP283" s="92"/>
      <c r="FQ283" s="92"/>
      <c r="FR283" s="92"/>
      <c r="FT283" s="91"/>
      <c r="FU283" s="91"/>
      <c r="FV283" s="91"/>
      <c r="FW283" s="91"/>
      <c r="FY283" s="88">
        <v>40651</v>
      </c>
      <c r="FZ283" s="88"/>
      <c r="GB283" s="89"/>
      <c r="GC283" s="89"/>
      <c r="GD283" s="89"/>
      <c r="GE283" s="89"/>
      <c r="GK283" s="90"/>
      <c r="GL283" s="90"/>
      <c r="GM283" s="90"/>
      <c r="GN283" s="90"/>
      <c r="GR283" s="91"/>
      <c r="GS283" s="91"/>
      <c r="GU283" s="92"/>
      <c r="GV283" s="92"/>
      <c r="GW283" s="92"/>
      <c r="GX283" s="92"/>
      <c r="GY283" s="92"/>
      <c r="GZ283" s="92"/>
      <c r="HA283" s="92"/>
      <c r="HB283" s="92"/>
      <c r="HD283" s="91"/>
      <c r="HE283" s="91"/>
      <c r="HF283" s="91"/>
      <c r="HG283" s="91"/>
      <c r="HI283" s="88"/>
      <c r="HJ283" s="88"/>
      <c r="HL283" s="89"/>
      <c r="HM283" s="89"/>
      <c r="HN283" s="89"/>
      <c r="HO283" s="89"/>
      <c r="HU283" s="90"/>
      <c r="HV283" s="90"/>
      <c r="HW283" s="90"/>
      <c r="HX283" s="90"/>
      <c r="IB283" s="91"/>
      <c r="IC283" s="91"/>
      <c r="IE283" s="92"/>
      <c r="IF283" s="92"/>
      <c r="IG283" s="92"/>
      <c r="IH283" s="92"/>
      <c r="II283" s="92"/>
      <c r="IJ283" s="92"/>
      <c r="IK283" s="92"/>
      <c r="IL283" s="92"/>
      <c r="IN283" s="91"/>
      <c r="IO283" s="91"/>
      <c r="IP283" s="91"/>
      <c r="IQ283" s="91"/>
    </row>
    <row r="284" spans="1:251" ht="10.15" hidden="1" customHeight="1">
      <c r="A284" s="88"/>
      <c r="B284" s="88"/>
      <c r="D284" s="89"/>
      <c r="E284" s="89"/>
      <c r="F284" s="89"/>
      <c r="G284" s="89"/>
      <c r="M284" s="90"/>
      <c r="N284" s="90"/>
      <c r="O284" s="90"/>
      <c r="P284" s="90"/>
      <c r="T284" s="91"/>
      <c r="U284" s="91"/>
      <c r="W284" s="92"/>
      <c r="X284" s="92"/>
      <c r="Y284" s="92"/>
      <c r="Z284" s="92"/>
      <c r="AA284" s="92"/>
      <c r="AB284" s="92"/>
      <c r="AC284" s="92"/>
      <c r="AD284" s="92"/>
      <c r="AF284" s="91"/>
      <c r="AG284" s="91"/>
      <c r="AH284" s="91"/>
      <c r="AI284" s="91"/>
      <c r="AK284" s="88"/>
      <c r="AL284" s="88"/>
      <c r="AN284" s="89"/>
      <c r="AO284" s="89"/>
      <c r="AP284" s="89"/>
      <c r="AQ284" s="89"/>
      <c r="AW284" s="90"/>
      <c r="AX284" s="90"/>
      <c r="AY284" s="90"/>
      <c r="AZ284" s="90"/>
      <c r="BD284" s="91"/>
      <c r="BE284" s="91"/>
      <c r="BG284" s="92"/>
      <c r="BH284" s="92"/>
      <c r="BI284" s="92"/>
      <c r="BJ284" s="92"/>
      <c r="BK284" s="92"/>
      <c r="BL284" s="92"/>
      <c r="BM284" s="92"/>
      <c r="BN284" s="92"/>
      <c r="BP284" s="91"/>
      <c r="BQ284" s="91"/>
      <c r="BR284" s="91"/>
      <c r="BS284" s="91"/>
      <c r="BU284" s="88"/>
      <c r="BV284" s="88"/>
      <c r="BX284" s="89"/>
      <c r="BY284" s="89"/>
      <c r="BZ284" s="89"/>
      <c r="CA284" s="89"/>
      <c r="CG284" s="90"/>
      <c r="CH284" s="90"/>
      <c r="CI284" s="90"/>
      <c r="CJ284" s="90"/>
      <c r="CN284" s="91"/>
      <c r="CO284" s="91"/>
      <c r="CQ284" s="92"/>
      <c r="CR284" s="92"/>
      <c r="CS284" s="92"/>
      <c r="CT284" s="92"/>
      <c r="CU284" s="92"/>
      <c r="CV284" s="92"/>
      <c r="CW284" s="92"/>
      <c r="CX284" s="92"/>
      <c r="CZ284" s="91"/>
      <c r="DA284" s="91"/>
      <c r="DB284" s="91"/>
      <c r="DC284" s="91"/>
      <c r="DE284" s="88">
        <v>3010</v>
      </c>
      <c r="DF284" s="88"/>
      <c r="DH284" s="89"/>
      <c r="DI284" s="89"/>
      <c r="DJ284" s="89"/>
      <c r="DK284" s="89"/>
      <c r="DQ284" s="90"/>
      <c r="DR284" s="90"/>
      <c r="DS284" s="90"/>
      <c r="DT284" s="90"/>
      <c r="DX284" s="91"/>
      <c r="DY284" s="91"/>
      <c r="EA284" s="92"/>
      <c r="EB284" s="92"/>
      <c r="EC284" s="92"/>
      <c r="ED284" s="92"/>
      <c r="EE284" s="92"/>
      <c r="EF284" s="92"/>
      <c r="EG284" s="92"/>
      <c r="EH284" s="92"/>
      <c r="EJ284" s="91"/>
      <c r="EK284" s="91"/>
      <c r="EL284" s="91"/>
      <c r="EM284" s="91"/>
      <c r="EO284" s="88"/>
      <c r="EP284" s="88"/>
      <c r="ER284" s="89"/>
      <c r="ES284" s="89"/>
      <c r="ET284" s="89"/>
      <c r="EU284" s="89"/>
      <c r="FA284" s="90"/>
      <c r="FB284" s="90"/>
      <c r="FC284" s="90"/>
      <c r="FD284" s="90"/>
      <c r="FH284" s="91"/>
      <c r="FI284" s="91"/>
      <c r="FK284" s="92"/>
      <c r="FL284" s="92"/>
      <c r="FM284" s="92"/>
      <c r="FN284" s="92"/>
      <c r="FO284" s="92"/>
      <c r="FP284" s="92"/>
      <c r="FQ284" s="92"/>
      <c r="FR284" s="92"/>
      <c r="FT284" s="91"/>
      <c r="FU284" s="91"/>
      <c r="FV284" s="91"/>
      <c r="FW284" s="91"/>
      <c r="FY284" s="88">
        <v>40843</v>
      </c>
      <c r="FZ284" s="88"/>
      <c r="GB284" s="89"/>
      <c r="GC284" s="89"/>
      <c r="GD284" s="89"/>
      <c r="GE284" s="89"/>
      <c r="GK284" s="90"/>
      <c r="GL284" s="90"/>
      <c r="GM284" s="90"/>
      <c r="GN284" s="90"/>
      <c r="GR284" s="91"/>
      <c r="GS284" s="91"/>
      <c r="GU284" s="92"/>
      <c r="GV284" s="92"/>
      <c r="GW284" s="92"/>
      <c r="GX284" s="92"/>
      <c r="GY284" s="92"/>
      <c r="GZ284" s="92"/>
      <c r="HA284" s="92"/>
      <c r="HB284" s="92"/>
      <c r="HD284" s="91"/>
      <c r="HE284" s="91"/>
      <c r="HF284" s="91"/>
      <c r="HG284" s="91"/>
      <c r="HI284" s="88"/>
      <c r="HJ284" s="88"/>
      <c r="HL284" s="89"/>
      <c r="HM284" s="89"/>
      <c r="HN284" s="89"/>
      <c r="HO284" s="89"/>
      <c r="HU284" s="90"/>
      <c r="HV284" s="90"/>
      <c r="HW284" s="90"/>
      <c r="HX284" s="90"/>
      <c r="IB284" s="91"/>
      <c r="IC284" s="91"/>
      <c r="IE284" s="92"/>
      <c r="IF284" s="92"/>
      <c r="IG284" s="92"/>
      <c r="IH284" s="92"/>
      <c r="II284" s="92"/>
      <c r="IJ284" s="92"/>
      <c r="IK284" s="92"/>
      <c r="IL284" s="92"/>
      <c r="IN284" s="91"/>
      <c r="IO284" s="91"/>
      <c r="IP284" s="91"/>
      <c r="IQ284" s="91"/>
    </row>
    <row r="285" spans="1:251" ht="10.15" hidden="1" customHeight="1">
      <c r="A285" s="88"/>
      <c r="B285" s="88"/>
      <c r="D285" s="89"/>
      <c r="E285" s="89"/>
      <c r="F285" s="89"/>
      <c r="G285" s="89"/>
      <c r="M285" s="90"/>
      <c r="N285" s="90"/>
      <c r="O285" s="90"/>
      <c r="P285" s="90"/>
      <c r="T285" s="91"/>
      <c r="U285" s="91"/>
      <c r="W285" s="92"/>
      <c r="X285" s="92"/>
      <c r="Y285" s="92"/>
      <c r="Z285" s="92"/>
      <c r="AA285" s="92"/>
      <c r="AB285" s="92"/>
      <c r="AC285" s="92"/>
      <c r="AD285" s="92"/>
      <c r="AF285" s="91"/>
      <c r="AG285" s="91"/>
      <c r="AH285" s="91"/>
      <c r="AI285" s="91"/>
      <c r="AK285" s="88"/>
      <c r="AL285" s="88"/>
      <c r="AN285" s="89"/>
      <c r="AO285" s="89"/>
      <c r="AP285" s="89"/>
      <c r="AQ285" s="89"/>
      <c r="AW285" s="90"/>
      <c r="AX285" s="90"/>
      <c r="AY285" s="90"/>
      <c r="AZ285" s="90"/>
      <c r="BD285" s="91"/>
      <c r="BE285" s="91"/>
      <c r="BG285" s="92"/>
      <c r="BH285" s="92"/>
      <c r="BI285" s="92"/>
      <c r="BJ285" s="92"/>
      <c r="BK285" s="92"/>
      <c r="BL285" s="92"/>
      <c r="BM285" s="92"/>
      <c r="BN285" s="92"/>
      <c r="BP285" s="91"/>
      <c r="BQ285" s="91"/>
      <c r="BR285" s="91"/>
      <c r="BS285" s="91"/>
      <c r="BU285" s="88"/>
      <c r="BV285" s="88"/>
      <c r="BX285" s="89"/>
      <c r="BY285" s="89"/>
      <c r="BZ285" s="89"/>
      <c r="CA285" s="89"/>
      <c r="CG285" s="90"/>
      <c r="CH285" s="90"/>
      <c r="CI285" s="90"/>
      <c r="CJ285" s="90"/>
      <c r="CN285" s="91"/>
      <c r="CO285" s="91"/>
      <c r="CQ285" s="92"/>
      <c r="CR285" s="92"/>
      <c r="CS285" s="92"/>
      <c r="CT285" s="92"/>
      <c r="CU285" s="92"/>
      <c r="CV285" s="92"/>
      <c r="CW285" s="92"/>
      <c r="CX285" s="92"/>
      <c r="CZ285" s="91"/>
      <c r="DA285" s="91"/>
      <c r="DB285" s="91"/>
      <c r="DC285" s="91"/>
      <c r="DE285" s="94">
        <v>3011</v>
      </c>
      <c r="DF285" s="88"/>
      <c r="DH285" s="89"/>
      <c r="DI285" s="89"/>
      <c r="DJ285" s="89"/>
      <c r="DK285" s="89"/>
      <c r="DQ285" s="90"/>
      <c r="DR285" s="90"/>
      <c r="DS285" s="90"/>
      <c r="DT285" s="90"/>
      <c r="DX285" s="91"/>
      <c r="DY285" s="91"/>
      <c r="EA285" s="92"/>
      <c r="EB285" s="92"/>
      <c r="EC285" s="92"/>
      <c r="ED285" s="92"/>
      <c r="EE285" s="92"/>
      <c r="EF285" s="92"/>
      <c r="EG285" s="92"/>
      <c r="EH285" s="92"/>
      <c r="EJ285" s="91"/>
      <c r="EK285" s="91"/>
      <c r="EL285" s="91"/>
      <c r="EM285" s="91"/>
      <c r="EO285" s="88"/>
      <c r="EP285" s="88"/>
      <c r="ER285" s="89"/>
      <c r="ES285" s="89"/>
      <c r="ET285" s="89"/>
      <c r="EU285" s="89"/>
      <c r="FA285" s="90"/>
      <c r="FB285" s="90"/>
      <c r="FC285" s="90"/>
      <c r="FD285" s="90"/>
      <c r="FH285" s="91"/>
      <c r="FI285" s="91"/>
      <c r="FK285" s="92"/>
      <c r="FL285" s="92"/>
      <c r="FM285" s="92"/>
      <c r="FN285" s="92"/>
      <c r="FO285" s="92"/>
      <c r="FP285" s="92"/>
      <c r="FQ285" s="92"/>
      <c r="FR285" s="92"/>
      <c r="FT285" s="91"/>
      <c r="FU285" s="91"/>
      <c r="FV285" s="91"/>
      <c r="FW285" s="91"/>
      <c r="FY285" s="88">
        <v>40844</v>
      </c>
      <c r="FZ285" s="88"/>
      <c r="GB285" s="89"/>
      <c r="GC285" s="89"/>
      <c r="GD285" s="89"/>
      <c r="GE285" s="89"/>
      <c r="GK285" s="90"/>
      <c r="GL285" s="90"/>
      <c r="GM285" s="90"/>
      <c r="GN285" s="90"/>
      <c r="GR285" s="91"/>
      <c r="GS285" s="91"/>
      <c r="GU285" s="92"/>
      <c r="GV285" s="92"/>
      <c r="GW285" s="92"/>
      <c r="GX285" s="92"/>
      <c r="GY285" s="92"/>
      <c r="GZ285" s="92"/>
      <c r="HA285" s="92"/>
      <c r="HB285" s="92"/>
      <c r="HD285" s="91"/>
      <c r="HE285" s="91"/>
      <c r="HF285" s="91"/>
      <c r="HG285" s="91"/>
      <c r="HI285" s="88"/>
      <c r="HJ285" s="88"/>
      <c r="HL285" s="89"/>
      <c r="HM285" s="89"/>
      <c r="HN285" s="89"/>
      <c r="HO285" s="89"/>
      <c r="HU285" s="90"/>
      <c r="HV285" s="90"/>
      <c r="HW285" s="90"/>
      <c r="HX285" s="90"/>
      <c r="IB285" s="91"/>
      <c r="IC285" s="91"/>
      <c r="IE285" s="92"/>
      <c r="IF285" s="92"/>
      <c r="IG285" s="92"/>
      <c r="IH285" s="92"/>
      <c r="II285" s="92"/>
      <c r="IJ285" s="92"/>
      <c r="IK285" s="92"/>
      <c r="IL285" s="92"/>
      <c r="IN285" s="91"/>
      <c r="IO285" s="91"/>
      <c r="IP285" s="91"/>
      <c r="IQ285" s="91"/>
    </row>
    <row r="286" spans="1:251" ht="10.15" hidden="1" customHeight="1">
      <c r="A286" s="88"/>
      <c r="B286" s="88"/>
      <c r="D286" s="89"/>
      <c r="E286" s="89"/>
      <c r="F286" s="89"/>
      <c r="G286" s="89"/>
      <c r="M286" s="90"/>
      <c r="N286" s="90"/>
      <c r="O286" s="90"/>
      <c r="P286" s="90"/>
      <c r="T286" s="91"/>
      <c r="U286" s="91"/>
      <c r="W286" s="92"/>
      <c r="X286" s="92"/>
      <c r="Y286" s="92"/>
      <c r="Z286" s="92"/>
      <c r="AA286" s="92"/>
      <c r="AB286" s="92"/>
      <c r="AC286" s="92"/>
      <c r="AD286" s="92"/>
      <c r="AF286" s="91"/>
      <c r="AG286" s="91"/>
      <c r="AH286" s="91"/>
      <c r="AI286" s="91"/>
      <c r="AK286" s="88"/>
      <c r="AL286" s="88"/>
      <c r="AN286" s="89"/>
      <c r="AO286" s="89"/>
      <c r="AP286" s="89"/>
      <c r="AQ286" s="89"/>
      <c r="AW286" s="90"/>
      <c r="AX286" s="90"/>
      <c r="AY286" s="90"/>
      <c r="AZ286" s="90"/>
      <c r="BD286" s="91"/>
      <c r="BE286" s="91"/>
      <c r="BG286" s="92"/>
      <c r="BH286" s="92"/>
      <c r="BI286" s="92"/>
      <c r="BJ286" s="92"/>
      <c r="BK286" s="92"/>
      <c r="BL286" s="92"/>
      <c r="BM286" s="92"/>
      <c r="BN286" s="92"/>
      <c r="BP286" s="91"/>
      <c r="BQ286" s="91"/>
      <c r="BR286" s="91"/>
      <c r="BS286" s="91"/>
      <c r="BU286" s="88"/>
      <c r="BV286" s="88"/>
      <c r="BX286" s="89"/>
      <c r="BY286" s="89"/>
      <c r="BZ286" s="89"/>
      <c r="CA286" s="89"/>
      <c r="CG286" s="90"/>
      <c r="CH286" s="90"/>
      <c r="CI286" s="90"/>
      <c r="CJ286" s="90"/>
      <c r="CN286" s="91"/>
      <c r="CO286" s="91"/>
      <c r="CQ286" s="92"/>
      <c r="CR286" s="92"/>
      <c r="CS286" s="92"/>
      <c r="CT286" s="92"/>
      <c r="CU286" s="92"/>
      <c r="CV286" s="92"/>
      <c r="CW286" s="92"/>
      <c r="CX286" s="92"/>
      <c r="CZ286" s="91"/>
      <c r="DA286" s="91"/>
      <c r="DB286" s="91"/>
      <c r="DC286" s="91"/>
      <c r="DE286" s="88">
        <v>3016</v>
      </c>
      <c r="DF286" s="88"/>
      <c r="DH286" s="89"/>
      <c r="DI286" s="89"/>
      <c r="DJ286" s="89"/>
      <c r="DK286" s="89"/>
      <c r="DQ286" s="90"/>
      <c r="DR286" s="90"/>
      <c r="DS286" s="90"/>
      <c r="DT286" s="90"/>
      <c r="DX286" s="91"/>
      <c r="DY286" s="91"/>
      <c r="EA286" s="92"/>
      <c r="EB286" s="92"/>
      <c r="EC286" s="92"/>
      <c r="ED286" s="92"/>
      <c r="EE286" s="92"/>
      <c r="EF286" s="92"/>
      <c r="EG286" s="92"/>
      <c r="EH286" s="92"/>
      <c r="EJ286" s="91"/>
      <c r="EK286" s="91"/>
      <c r="EL286" s="91"/>
      <c r="EM286" s="91"/>
      <c r="EO286" s="88"/>
      <c r="EP286" s="88"/>
      <c r="ER286" s="89"/>
      <c r="ES286" s="89"/>
      <c r="ET286" s="89"/>
      <c r="EU286" s="89"/>
      <c r="FA286" s="90"/>
      <c r="FB286" s="90"/>
      <c r="FC286" s="90"/>
      <c r="FD286" s="90"/>
      <c r="FH286" s="91"/>
      <c r="FI286" s="91"/>
      <c r="FK286" s="92"/>
      <c r="FL286" s="92"/>
      <c r="FM286" s="92"/>
      <c r="FN286" s="92"/>
      <c r="FO286" s="92"/>
      <c r="FP286" s="92"/>
      <c r="FQ286" s="92"/>
      <c r="FR286" s="92"/>
      <c r="FT286" s="91"/>
      <c r="FU286" s="91"/>
      <c r="FV286" s="91"/>
      <c r="FW286" s="91"/>
      <c r="FY286" s="88">
        <v>40845</v>
      </c>
      <c r="FZ286" s="88"/>
      <c r="GB286" s="89"/>
      <c r="GC286" s="89"/>
      <c r="GD286" s="89"/>
      <c r="GE286" s="89"/>
      <c r="GK286" s="90"/>
      <c r="GL286" s="90"/>
      <c r="GM286" s="90"/>
      <c r="GN286" s="90"/>
      <c r="GR286" s="91"/>
      <c r="GS286" s="91"/>
      <c r="GU286" s="92"/>
      <c r="GV286" s="92"/>
      <c r="GW286" s="92"/>
      <c r="GX286" s="92"/>
      <c r="GY286" s="92"/>
      <c r="GZ286" s="92"/>
      <c r="HA286" s="92"/>
      <c r="HB286" s="92"/>
      <c r="HD286" s="91"/>
      <c r="HE286" s="91"/>
      <c r="HF286" s="91"/>
      <c r="HG286" s="91"/>
      <c r="HI286" s="88"/>
      <c r="HJ286" s="88"/>
      <c r="HL286" s="89"/>
      <c r="HM286" s="89"/>
      <c r="HN286" s="89"/>
      <c r="HO286" s="89"/>
      <c r="HU286" s="90"/>
      <c r="HV286" s="90"/>
      <c r="HW286" s="90"/>
      <c r="HX286" s="90"/>
      <c r="IB286" s="91"/>
      <c r="IC286" s="91"/>
      <c r="IE286" s="92"/>
      <c r="IF286" s="92"/>
      <c r="IG286" s="92"/>
      <c r="IH286" s="92"/>
      <c r="II286" s="92"/>
      <c r="IJ286" s="92"/>
      <c r="IK286" s="92"/>
      <c r="IL286" s="92"/>
      <c r="IN286" s="91"/>
      <c r="IO286" s="91"/>
      <c r="IP286" s="91"/>
      <c r="IQ286" s="91"/>
    </row>
    <row r="287" spans="1:251" ht="10.15" hidden="1" customHeight="1">
      <c r="A287" s="88"/>
      <c r="B287" s="88"/>
      <c r="D287" s="89"/>
      <c r="E287" s="89"/>
      <c r="F287" s="89"/>
      <c r="G287" s="89"/>
      <c r="M287" s="90"/>
      <c r="N287" s="90"/>
      <c r="O287" s="90"/>
      <c r="P287" s="90"/>
      <c r="T287" s="91"/>
      <c r="U287" s="91"/>
      <c r="W287" s="92"/>
      <c r="X287" s="92"/>
      <c r="Y287" s="92"/>
      <c r="Z287" s="92"/>
      <c r="AA287" s="92"/>
      <c r="AB287" s="92"/>
      <c r="AC287" s="92"/>
      <c r="AD287" s="92"/>
      <c r="AF287" s="91"/>
      <c r="AG287" s="91"/>
      <c r="AH287" s="91"/>
      <c r="AI287" s="91"/>
      <c r="AK287" s="88"/>
      <c r="AL287" s="88"/>
      <c r="AN287" s="89"/>
      <c r="AO287" s="89"/>
      <c r="AP287" s="89"/>
      <c r="AQ287" s="89"/>
      <c r="AW287" s="90"/>
      <c r="AX287" s="90"/>
      <c r="AY287" s="90"/>
      <c r="AZ287" s="90"/>
      <c r="BD287" s="91"/>
      <c r="BE287" s="91"/>
      <c r="BG287" s="92"/>
      <c r="BH287" s="92"/>
      <c r="BI287" s="92"/>
      <c r="BJ287" s="92"/>
      <c r="BK287" s="92"/>
      <c r="BL287" s="92"/>
      <c r="BM287" s="92"/>
      <c r="BN287" s="92"/>
      <c r="BP287" s="91"/>
      <c r="BQ287" s="91"/>
      <c r="BR287" s="91"/>
      <c r="BS287" s="91"/>
      <c r="BU287" s="88"/>
      <c r="BV287" s="88"/>
      <c r="BX287" s="89"/>
      <c r="BY287" s="89"/>
      <c r="BZ287" s="89"/>
      <c r="CA287" s="89"/>
      <c r="CG287" s="90"/>
      <c r="CH287" s="90"/>
      <c r="CI287" s="90"/>
      <c r="CJ287" s="90"/>
      <c r="CN287" s="91"/>
      <c r="CO287" s="91"/>
      <c r="CQ287" s="92"/>
      <c r="CR287" s="92"/>
      <c r="CS287" s="92"/>
      <c r="CT287" s="92"/>
      <c r="CU287" s="92"/>
      <c r="CV287" s="92"/>
      <c r="CW287" s="92"/>
      <c r="CX287" s="92"/>
      <c r="CZ287" s="91"/>
      <c r="DA287" s="91"/>
      <c r="DB287" s="91"/>
      <c r="DC287" s="91"/>
      <c r="DE287" s="94">
        <v>4001</v>
      </c>
      <c r="DF287" s="88"/>
      <c r="DH287" s="89"/>
      <c r="DI287" s="89"/>
      <c r="DJ287" s="89"/>
      <c r="DK287" s="89"/>
      <c r="DQ287" s="90"/>
      <c r="DR287" s="90"/>
      <c r="DS287" s="90"/>
      <c r="DT287" s="90"/>
      <c r="DX287" s="91"/>
      <c r="DY287" s="91"/>
      <c r="EA287" s="92"/>
      <c r="EB287" s="92"/>
      <c r="EC287" s="92"/>
      <c r="ED287" s="92"/>
      <c r="EE287" s="92"/>
      <c r="EF287" s="92"/>
      <c r="EG287" s="92"/>
      <c r="EH287" s="92"/>
      <c r="EJ287" s="91"/>
      <c r="EK287" s="91"/>
      <c r="EL287" s="91"/>
      <c r="EM287" s="91"/>
      <c r="EO287" s="88"/>
      <c r="EP287" s="88"/>
      <c r="ER287" s="89"/>
      <c r="ES287" s="89"/>
      <c r="ET287" s="89"/>
      <c r="EU287" s="89"/>
      <c r="FA287" s="90"/>
      <c r="FB287" s="90"/>
      <c r="FC287" s="90"/>
      <c r="FD287" s="90"/>
      <c r="FH287" s="91"/>
      <c r="FI287" s="91"/>
      <c r="FK287" s="92"/>
      <c r="FL287" s="92"/>
      <c r="FM287" s="92"/>
      <c r="FN287" s="92"/>
      <c r="FO287" s="92"/>
      <c r="FP287" s="92"/>
      <c r="FQ287" s="92"/>
      <c r="FR287" s="92"/>
      <c r="FT287" s="91"/>
      <c r="FU287" s="91"/>
      <c r="FV287" s="91"/>
      <c r="FW287" s="91"/>
      <c r="FY287" s="94">
        <v>4049</v>
      </c>
      <c r="FZ287" s="88"/>
      <c r="GB287" s="89"/>
      <c r="GC287" s="89"/>
      <c r="GD287" s="89"/>
      <c r="GE287" s="89"/>
      <c r="GK287" s="90"/>
      <c r="GL287" s="90"/>
      <c r="GM287" s="90"/>
      <c r="GN287" s="90"/>
      <c r="GR287" s="91"/>
      <c r="GS287" s="91"/>
      <c r="GU287" s="92"/>
      <c r="GV287" s="92"/>
      <c r="GW287" s="92"/>
      <c r="GX287" s="92"/>
      <c r="GY287" s="92"/>
      <c r="GZ287" s="92"/>
      <c r="HA287" s="92"/>
      <c r="HB287" s="92"/>
      <c r="HD287" s="91"/>
      <c r="HE287" s="91"/>
      <c r="HF287" s="91"/>
      <c r="HG287" s="91"/>
      <c r="HI287" s="88"/>
      <c r="HJ287" s="88"/>
      <c r="HL287" s="89"/>
      <c r="HM287" s="89"/>
      <c r="HN287" s="89"/>
      <c r="HO287" s="89"/>
      <c r="HU287" s="90"/>
      <c r="HV287" s="90"/>
      <c r="HW287" s="90"/>
      <c r="HX287" s="90"/>
      <c r="IB287" s="91"/>
      <c r="IC287" s="91"/>
      <c r="IE287" s="92"/>
      <c r="IF287" s="92"/>
      <c r="IG287" s="92"/>
      <c r="IH287" s="92"/>
      <c r="II287" s="92"/>
      <c r="IJ287" s="92"/>
      <c r="IK287" s="92"/>
      <c r="IL287" s="92"/>
      <c r="IN287" s="91"/>
      <c r="IO287" s="91"/>
      <c r="IP287" s="91"/>
      <c r="IQ287" s="91"/>
    </row>
    <row r="288" spans="1:251" ht="10.15" hidden="1" customHeight="1">
      <c r="A288" s="88"/>
      <c r="B288" s="88"/>
      <c r="D288" s="89"/>
      <c r="E288" s="89"/>
      <c r="F288" s="89"/>
      <c r="G288" s="89"/>
      <c r="M288" s="90"/>
      <c r="N288" s="90"/>
      <c r="O288" s="90"/>
      <c r="P288" s="90"/>
      <c r="T288" s="91"/>
      <c r="U288" s="91"/>
      <c r="W288" s="92"/>
      <c r="X288" s="92"/>
      <c r="Y288" s="92"/>
      <c r="Z288" s="92"/>
      <c r="AA288" s="92"/>
      <c r="AB288" s="92"/>
      <c r="AC288" s="92"/>
      <c r="AD288" s="92"/>
      <c r="AF288" s="91"/>
      <c r="AG288" s="91"/>
      <c r="AH288" s="91"/>
      <c r="AI288" s="91"/>
      <c r="AK288" s="88"/>
      <c r="AL288" s="88"/>
      <c r="AN288" s="89"/>
      <c r="AO288" s="89"/>
      <c r="AP288" s="89"/>
      <c r="AQ288" s="89"/>
      <c r="AW288" s="90"/>
      <c r="AX288" s="90"/>
      <c r="AY288" s="90"/>
      <c r="AZ288" s="90"/>
      <c r="BD288" s="91"/>
      <c r="BE288" s="91"/>
      <c r="BG288" s="92"/>
      <c r="BH288" s="92"/>
      <c r="BI288" s="92"/>
      <c r="BJ288" s="92"/>
      <c r="BK288" s="92"/>
      <c r="BL288" s="92"/>
      <c r="BM288" s="92"/>
      <c r="BN288" s="92"/>
      <c r="BP288" s="91"/>
      <c r="BQ288" s="91"/>
      <c r="BR288" s="91"/>
      <c r="BS288" s="91"/>
      <c r="BU288" s="88"/>
      <c r="BV288" s="88"/>
      <c r="BX288" s="89"/>
      <c r="BY288" s="89"/>
      <c r="BZ288" s="89"/>
      <c r="CA288" s="89"/>
      <c r="CG288" s="90"/>
      <c r="CH288" s="90"/>
      <c r="CI288" s="90"/>
      <c r="CJ288" s="90"/>
      <c r="CN288" s="91"/>
      <c r="CO288" s="91"/>
      <c r="CQ288" s="92"/>
      <c r="CR288" s="92"/>
      <c r="CS288" s="92"/>
      <c r="CT288" s="92"/>
      <c r="CU288" s="92"/>
      <c r="CV288" s="92"/>
      <c r="CW288" s="92"/>
      <c r="CX288" s="92"/>
      <c r="CZ288" s="91"/>
      <c r="DA288" s="91"/>
      <c r="DB288" s="91"/>
      <c r="DC288" s="91"/>
      <c r="DE288" s="94">
        <v>4004</v>
      </c>
      <c r="DF288" s="88"/>
      <c r="DH288" s="89"/>
      <c r="DI288" s="89"/>
      <c r="DJ288" s="89"/>
      <c r="DK288" s="89"/>
      <c r="DQ288" s="90"/>
      <c r="DR288" s="90"/>
      <c r="DS288" s="90"/>
      <c r="DT288" s="90"/>
      <c r="DX288" s="91"/>
      <c r="DY288" s="91"/>
      <c r="EA288" s="92"/>
      <c r="EB288" s="92"/>
      <c r="EC288" s="92"/>
      <c r="ED288" s="92"/>
      <c r="EE288" s="92"/>
      <c r="EF288" s="92"/>
      <c r="EG288" s="92"/>
      <c r="EH288" s="92"/>
      <c r="EJ288" s="91"/>
      <c r="EK288" s="91"/>
      <c r="EL288" s="91"/>
      <c r="EM288" s="91"/>
      <c r="EO288" s="88"/>
      <c r="EP288" s="88"/>
      <c r="ER288" s="89"/>
      <c r="ES288" s="89"/>
      <c r="ET288" s="89"/>
      <c r="EU288" s="89"/>
      <c r="FA288" s="90"/>
      <c r="FB288" s="90"/>
      <c r="FC288" s="90"/>
      <c r="FD288" s="90"/>
      <c r="FH288" s="91"/>
      <c r="FI288" s="91"/>
      <c r="FK288" s="92"/>
      <c r="FL288" s="92"/>
      <c r="FM288" s="92"/>
      <c r="FN288" s="92"/>
      <c r="FO288" s="92"/>
      <c r="FP288" s="92"/>
      <c r="FQ288" s="92"/>
      <c r="FR288" s="92"/>
      <c r="FT288" s="91"/>
      <c r="FU288" s="91"/>
      <c r="FV288" s="91"/>
      <c r="FW288" s="91"/>
      <c r="FY288" s="88">
        <v>4052</v>
      </c>
      <c r="FZ288" s="88"/>
      <c r="GB288" s="89"/>
      <c r="GC288" s="89"/>
      <c r="GD288" s="89"/>
      <c r="GE288" s="89"/>
      <c r="GK288" s="90"/>
      <c r="GL288" s="90"/>
      <c r="GM288" s="90"/>
      <c r="GN288" s="90"/>
      <c r="GR288" s="91"/>
      <c r="GS288" s="91"/>
      <c r="GU288" s="92"/>
      <c r="GV288" s="92"/>
      <c r="GW288" s="92"/>
      <c r="GX288" s="92"/>
      <c r="GY288" s="92"/>
      <c r="GZ288" s="92"/>
      <c r="HA288" s="92"/>
      <c r="HB288" s="92"/>
      <c r="HD288" s="91"/>
      <c r="HE288" s="91"/>
      <c r="HF288" s="91"/>
      <c r="HG288" s="91"/>
      <c r="HI288" s="88"/>
      <c r="HJ288" s="88"/>
      <c r="HL288" s="89"/>
      <c r="HM288" s="89"/>
      <c r="HN288" s="89"/>
      <c r="HO288" s="89"/>
      <c r="HU288" s="90"/>
      <c r="HV288" s="90"/>
      <c r="HW288" s="90"/>
      <c r="HX288" s="90"/>
      <c r="IB288" s="91"/>
      <c r="IC288" s="91"/>
      <c r="IE288" s="92"/>
      <c r="IF288" s="92"/>
      <c r="IG288" s="92"/>
      <c r="IH288" s="92"/>
      <c r="II288" s="92"/>
      <c r="IJ288" s="92"/>
      <c r="IK288" s="92"/>
      <c r="IL288" s="92"/>
      <c r="IN288" s="91"/>
      <c r="IO288" s="91"/>
      <c r="IP288" s="91"/>
      <c r="IQ288" s="91"/>
    </row>
    <row r="289" spans="1:251" ht="10.15" hidden="1" customHeight="1">
      <c r="A289" s="88"/>
      <c r="B289" s="88"/>
      <c r="D289" s="89"/>
      <c r="E289" s="89"/>
      <c r="F289" s="89"/>
      <c r="G289" s="89"/>
      <c r="M289" s="90"/>
      <c r="N289" s="90"/>
      <c r="O289" s="90"/>
      <c r="P289" s="90"/>
      <c r="T289" s="91"/>
      <c r="U289" s="91"/>
      <c r="W289" s="92"/>
      <c r="X289" s="92"/>
      <c r="Y289" s="92"/>
      <c r="Z289" s="92"/>
      <c r="AA289" s="92"/>
      <c r="AB289" s="92"/>
      <c r="AC289" s="92"/>
      <c r="AD289" s="92"/>
      <c r="AF289" s="91"/>
      <c r="AG289" s="91"/>
      <c r="AH289" s="91"/>
      <c r="AI289" s="91"/>
      <c r="AK289" s="88"/>
      <c r="AL289" s="88"/>
      <c r="AN289" s="89"/>
      <c r="AO289" s="89"/>
      <c r="AP289" s="89"/>
      <c r="AQ289" s="89"/>
      <c r="AW289" s="90"/>
      <c r="AX289" s="90"/>
      <c r="AY289" s="90"/>
      <c r="AZ289" s="90"/>
      <c r="BD289" s="91"/>
      <c r="BE289" s="91"/>
      <c r="BG289" s="92"/>
      <c r="BH289" s="92"/>
      <c r="BI289" s="92"/>
      <c r="BJ289" s="92"/>
      <c r="BK289" s="92"/>
      <c r="BL289" s="92"/>
      <c r="BM289" s="92"/>
      <c r="BN289" s="92"/>
      <c r="BP289" s="91"/>
      <c r="BQ289" s="91"/>
      <c r="BR289" s="91"/>
      <c r="BS289" s="91"/>
      <c r="BU289" s="88"/>
      <c r="BV289" s="88"/>
      <c r="BX289" s="89"/>
      <c r="BY289" s="89"/>
      <c r="BZ289" s="89"/>
      <c r="CA289" s="89"/>
      <c r="CG289" s="90"/>
      <c r="CH289" s="90"/>
      <c r="CI289" s="90"/>
      <c r="CJ289" s="90"/>
      <c r="CN289" s="91"/>
      <c r="CO289" s="91"/>
      <c r="CQ289" s="92"/>
      <c r="CR289" s="92"/>
      <c r="CS289" s="92"/>
      <c r="CT289" s="92"/>
      <c r="CU289" s="92"/>
      <c r="CV289" s="92"/>
      <c r="CW289" s="92"/>
      <c r="CX289" s="92"/>
      <c r="CZ289" s="91"/>
      <c r="DA289" s="91"/>
      <c r="DB289" s="91"/>
      <c r="DC289" s="91"/>
      <c r="DE289" s="88">
        <v>4005</v>
      </c>
      <c r="DF289" s="88"/>
      <c r="DH289" s="89"/>
      <c r="DI289" s="89"/>
      <c r="DJ289" s="89"/>
      <c r="DK289" s="89"/>
      <c r="DQ289" s="90"/>
      <c r="DR289" s="90"/>
      <c r="DS289" s="90"/>
      <c r="DT289" s="90"/>
      <c r="DX289" s="91"/>
      <c r="DY289" s="91"/>
      <c r="EA289" s="92"/>
      <c r="EB289" s="92"/>
      <c r="EC289" s="92"/>
      <c r="ED289" s="92"/>
      <c r="EE289" s="92"/>
      <c r="EF289" s="92"/>
      <c r="EG289" s="92"/>
      <c r="EH289" s="92"/>
      <c r="EJ289" s="91"/>
      <c r="EK289" s="91"/>
      <c r="EL289" s="91"/>
      <c r="EM289" s="91"/>
      <c r="EO289" s="88"/>
      <c r="EP289" s="88"/>
      <c r="ER289" s="89"/>
      <c r="ES289" s="89"/>
      <c r="ET289" s="89"/>
      <c r="EU289" s="89"/>
      <c r="FA289" s="90"/>
      <c r="FB289" s="90"/>
      <c r="FC289" s="90"/>
      <c r="FD289" s="90"/>
      <c r="FH289" s="91"/>
      <c r="FI289" s="91"/>
      <c r="FK289" s="92"/>
      <c r="FL289" s="92"/>
      <c r="FM289" s="92"/>
      <c r="FN289" s="92"/>
      <c r="FO289" s="92"/>
      <c r="FP289" s="92"/>
      <c r="FQ289" s="92"/>
      <c r="FR289" s="92"/>
      <c r="FT289" s="91"/>
      <c r="FU289" s="91"/>
      <c r="FV289" s="91"/>
      <c r="FW289" s="91"/>
      <c r="FY289" s="94">
        <v>4053</v>
      </c>
      <c r="FZ289" s="88"/>
      <c r="GB289" s="89"/>
      <c r="GC289" s="89"/>
      <c r="GD289" s="89"/>
      <c r="GE289" s="89"/>
      <c r="GK289" s="90"/>
      <c r="GL289" s="90"/>
      <c r="GM289" s="90"/>
      <c r="GN289" s="90"/>
      <c r="GR289" s="91"/>
      <c r="GS289" s="91"/>
      <c r="GU289" s="92"/>
      <c r="GV289" s="92"/>
      <c r="GW289" s="92"/>
      <c r="GX289" s="92"/>
      <c r="GY289" s="92"/>
      <c r="GZ289" s="92"/>
      <c r="HA289" s="92"/>
      <c r="HB289" s="92"/>
      <c r="HD289" s="91"/>
      <c r="HE289" s="91"/>
      <c r="HF289" s="91"/>
      <c r="HG289" s="91"/>
      <c r="HI289" s="88"/>
      <c r="HJ289" s="88"/>
      <c r="HL289" s="89"/>
      <c r="HM289" s="89"/>
      <c r="HN289" s="89"/>
      <c r="HO289" s="89"/>
      <c r="HU289" s="90"/>
      <c r="HV289" s="90"/>
      <c r="HW289" s="90"/>
      <c r="HX289" s="90"/>
      <c r="IB289" s="91"/>
      <c r="IC289" s="91"/>
      <c r="IE289" s="92"/>
      <c r="IF289" s="92"/>
      <c r="IG289" s="92"/>
      <c r="IH289" s="92"/>
      <c r="II289" s="92"/>
      <c r="IJ289" s="92"/>
      <c r="IK289" s="92"/>
      <c r="IL289" s="92"/>
      <c r="IN289" s="91"/>
      <c r="IO289" s="91"/>
      <c r="IP289" s="91"/>
      <c r="IQ289" s="91"/>
    </row>
    <row r="290" spans="1:251" ht="10.15" customHeight="1">
      <c r="A290" s="199">
        <v>2201</v>
      </c>
      <c r="B290" s="199"/>
      <c r="C290" s="93"/>
      <c r="D290" s="200" t="s">
        <v>934</v>
      </c>
      <c r="E290" s="200"/>
      <c r="F290" s="200"/>
      <c r="G290" s="200"/>
      <c r="H290" s="93"/>
      <c r="I290" s="201" t="s">
        <v>935</v>
      </c>
      <c r="J290" s="201"/>
      <c r="K290" s="201"/>
      <c r="L290" s="201"/>
      <c r="M290" s="201"/>
      <c r="N290" s="201"/>
      <c r="O290" s="201"/>
      <c r="P290" s="201"/>
      <c r="Q290" s="201"/>
      <c r="R290" s="201"/>
      <c r="S290" s="93"/>
      <c r="T290" s="202">
        <v>-1230320.75</v>
      </c>
      <c r="U290" s="202"/>
      <c r="V290" s="93"/>
      <c r="W290" s="203">
        <v>101666.43</v>
      </c>
      <c r="X290" s="203"/>
      <c r="Y290" s="203"/>
      <c r="Z290" s="203">
        <v>0</v>
      </c>
      <c r="AA290" s="203"/>
      <c r="AB290" s="203"/>
      <c r="AC290" s="203"/>
      <c r="AD290" s="203"/>
      <c r="AE290" s="93"/>
      <c r="AF290" s="202">
        <v>-1128654.32</v>
      </c>
      <c r="AG290" s="202"/>
      <c r="AH290" s="202"/>
      <c r="AI290" s="202"/>
      <c r="AJ290" s="93"/>
      <c r="AK290" s="199">
        <v>2201</v>
      </c>
      <c r="AL290" s="199"/>
      <c r="AM290" s="93"/>
      <c r="AN290" s="200" t="s">
        <v>934</v>
      </c>
      <c r="AO290" s="200"/>
      <c r="AP290" s="200"/>
      <c r="AQ290" s="200"/>
      <c r="AR290" s="93"/>
      <c r="AS290" s="201" t="s">
        <v>935</v>
      </c>
      <c r="AT290" s="201"/>
      <c r="AU290" s="201"/>
      <c r="AV290" s="201"/>
      <c r="AW290" s="201"/>
      <c r="AX290" s="201"/>
      <c r="AY290" s="201"/>
      <c r="AZ290" s="201"/>
      <c r="BA290" s="201"/>
      <c r="BB290" s="201"/>
      <c r="BC290" s="93"/>
      <c r="BD290" s="202">
        <v>-1128654.32</v>
      </c>
      <c r="BE290" s="202"/>
      <c r="BF290" s="93"/>
      <c r="BG290" s="203">
        <v>0</v>
      </c>
      <c r="BH290" s="203"/>
      <c r="BI290" s="203"/>
      <c r="BJ290" s="203">
        <v>0</v>
      </c>
      <c r="BK290" s="203"/>
      <c r="BL290" s="203"/>
      <c r="BM290" s="203"/>
      <c r="BN290" s="203"/>
      <c r="BO290" s="93"/>
      <c r="BP290" s="202">
        <v>-1128654.32</v>
      </c>
      <c r="BQ290" s="202"/>
      <c r="BR290" s="202"/>
      <c r="BS290" s="202"/>
      <c r="BT290" s="93"/>
      <c r="BU290" s="199">
        <v>2201</v>
      </c>
      <c r="BV290" s="199"/>
      <c r="BW290" s="93"/>
      <c r="BX290" s="200" t="s">
        <v>934</v>
      </c>
      <c r="BY290" s="200"/>
      <c r="BZ290" s="200"/>
      <c r="CA290" s="200"/>
      <c r="CB290" s="93"/>
      <c r="CC290" s="201" t="s">
        <v>935</v>
      </c>
      <c r="CD290" s="201"/>
      <c r="CE290" s="201"/>
      <c r="CF290" s="201"/>
      <c r="CG290" s="201"/>
      <c r="CH290" s="201"/>
      <c r="CI290" s="201"/>
      <c r="CJ290" s="201"/>
      <c r="CK290" s="201"/>
      <c r="CL290" s="201"/>
      <c r="CM290" s="93"/>
      <c r="CN290" s="202">
        <v>-1128654.32</v>
      </c>
      <c r="CO290" s="202"/>
      <c r="CP290" s="93"/>
      <c r="CQ290" s="203">
        <v>0</v>
      </c>
      <c r="CR290" s="203"/>
      <c r="CS290" s="203"/>
      <c r="CT290" s="203">
        <v>374100</v>
      </c>
      <c r="CU290" s="203"/>
      <c r="CV290" s="203"/>
      <c r="CW290" s="203"/>
      <c r="CX290" s="203"/>
      <c r="CY290" s="93"/>
      <c r="CZ290" s="202">
        <v>-1502754.32</v>
      </c>
      <c r="DA290" s="202"/>
      <c r="DB290" s="202"/>
      <c r="DC290" s="202"/>
      <c r="DD290" s="93"/>
      <c r="DE290" s="96">
        <v>4007</v>
      </c>
      <c r="DF290" s="97"/>
      <c r="DG290" s="93"/>
      <c r="DH290" s="200" t="s">
        <v>934</v>
      </c>
      <c r="DI290" s="200"/>
      <c r="DJ290" s="200"/>
      <c r="DK290" s="200"/>
      <c r="DL290" s="93"/>
      <c r="DM290" s="201" t="s">
        <v>935</v>
      </c>
      <c r="DN290" s="201"/>
      <c r="DO290" s="201"/>
      <c r="DP290" s="201"/>
      <c r="DQ290" s="201"/>
      <c r="DR290" s="201"/>
      <c r="DS290" s="201"/>
      <c r="DT290" s="201"/>
      <c r="DU290" s="201"/>
      <c r="DV290" s="201"/>
      <c r="DW290" s="93"/>
      <c r="DX290" s="202">
        <v>-1502754.32</v>
      </c>
      <c r="DY290" s="202"/>
      <c r="DZ290" s="93"/>
      <c r="EA290" s="203">
        <v>0</v>
      </c>
      <c r="EB290" s="203"/>
      <c r="EC290" s="203"/>
      <c r="ED290" s="203">
        <v>0</v>
      </c>
      <c r="EE290" s="203"/>
      <c r="EF290" s="203"/>
      <c r="EG290" s="203"/>
      <c r="EH290" s="203"/>
      <c r="EI290" s="93"/>
      <c r="EJ290" s="202">
        <v>-1502754.32</v>
      </c>
      <c r="EK290" s="202"/>
      <c r="EL290" s="202"/>
      <c r="EM290" s="202"/>
      <c r="EN290" s="93"/>
      <c r="EO290" s="199">
        <v>2201</v>
      </c>
      <c r="EP290" s="199"/>
      <c r="EQ290" s="93"/>
      <c r="ER290" s="200" t="s">
        <v>934</v>
      </c>
      <c r="ES290" s="200"/>
      <c r="ET290" s="200"/>
      <c r="EU290" s="200"/>
      <c r="EV290" s="93"/>
      <c r="EW290" s="201" t="s">
        <v>935</v>
      </c>
      <c r="EX290" s="201"/>
      <c r="EY290" s="201"/>
      <c r="EZ290" s="201"/>
      <c r="FA290" s="201"/>
      <c r="FB290" s="201"/>
      <c r="FC290" s="201"/>
      <c r="FD290" s="201"/>
      <c r="FE290" s="201"/>
      <c r="FF290" s="201"/>
      <c r="FG290" s="93"/>
      <c r="FH290" s="202">
        <v>-1502754.32</v>
      </c>
      <c r="FI290" s="202"/>
      <c r="FJ290" s="93"/>
      <c r="FK290" s="203">
        <v>0</v>
      </c>
      <c r="FL290" s="203"/>
      <c r="FM290" s="203"/>
      <c r="FN290" s="203">
        <v>0</v>
      </c>
      <c r="FO290" s="203"/>
      <c r="FP290" s="203"/>
      <c r="FQ290" s="203"/>
      <c r="FR290" s="203"/>
      <c r="FS290" s="93"/>
      <c r="FT290" s="202">
        <v>-1502754.32</v>
      </c>
      <c r="FU290" s="202"/>
      <c r="FV290" s="202"/>
      <c r="FW290" s="202"/>
      <c r="FX290" s="93"/>
      <c r="FY290" s="97">
        <v>4056</v>
      </c>
      <c r="FZ290" s="97"/>
      <c r="GA290" s="93"/>
      <c r="GB290" s="200" t="s">
        <v>934</v>
      </c>
      <c r="GC290" s="200"/>
      <c r="GD290" s="200"/>
      <c r="GE290" s="200"/>
      <c r="GF290" s="93"/>
      <c r="GG290" s="201" t="s">
        <v>935</v>
      </c>
      <c r="GH290" s="201"/>
      <c r="GI290" s="201"/>
      <c r="GJ290" s="201"/>
      <c r="GK290" s="201"/>
      <c r="GL290" s="201"/>
      <c r="GM290" s="201"/>
      <c r="GN290" s="201"/>
      <c r="GO290" s="201"/>
      <c r="GP290" s="201"/>
      <c r="GQ290" s="93"/>
      <c r="GR290" s="202">
        <v>-1502754.32</v>
      </c>
      <c r="GS290" s="202"/>
      <c r="GT290" s="93"/>
      <c r="GU290" s="203">
        <v>0</v>
      </c>
      <c r="GV290" s="203"/>
      <c r="GW290" s="203"/>
      <c r="GX290" s="203">
        <v>3942.34</v>
      </c>
      <c r="GY290" s="203"/>
      <c r="GZ290" s="203"/>
      <c r="HA290" s="203"/>
      <c r="HB290" s="203"/>
      <c r="HC290" s="93"/>
      <c r="HD290" s="202">
        <v>-1506696.66</v>
      </c>
      <c r="HE290" s="202"/>
      <c r="HF290" s="202"/>
      <c r="HG290" s="202"/>
      <c r="HH290" s="93"/>
      <c r="HI290" s="199">
        <v>2201</v>
      </c>
      <c r="HJ290" s="199"/>
      <c r="HK290" s="93"/>
      <c r="HL290" s="200" t="s">
        <v>934</v>
      </c>
      <c r="HM290" s="200"/>
      <c r="HN290" s="200"/>
      <c r="HO290" s="200"/>
      <c r="HP290" s="93"/>
      <c r="HQ290" s="201" t="s">
        <v>935</v>
      </c>
      <c r="HR290" s="201"/>
      <c r="HS290" s="201"/>
      <c r="HT290" s="201"/>
      <c r="HU290" s="201"/>
      <c r="HV290" s="201"/>
      <c r="HW290" s="201"/>
      <c r="HX290" s="201"/>
      <c r="HY290" s="201"/>
      <c r="HZ290" s="201"/>
      <c r="IA290" s="93"/>
      <c r="IB290" s="202">
        <v>-1506696.66</v>
      </c>
      <c r="IC290" s="202"/>
      <c r="ID290" s="93"/>
      <c r="IE290" s="203">
        <v>0</v>
      </c>
      <c r="IF290" s="203"/>
      <c r="IG290" s="203"/>
      <c r="IH290" s="203">
        <v>0</v>
      </c>
      <c r="II290" s="203"/>
      <c r="IJ290" s="203"/>
      <c r="IK290" s="203"/>
      <c r="IL290" s="203"/>
      <c r="IM290" s="93"/>
      <c r="IN290" s="202">
        <v>-1506696.66</v>
      </c>
      <c r="IO290" s="202"/>
      <c r="IP290" s="202"/>
      <c r="IQ290" s="202"/>
    </row>
    <row r="291" spans="1:251" ht="10.15" hidden="1" customHeight="1">
      <c r="A291" s="191">
        <v>2202</v>
      </c>
      <c r="B291" s="191"/>
      <c r="D291" s="192" t="s">
        <v>936</v>
      </c>
      <c r="E291" s="192"/>
      <c r="F291" s="192"/>
      <c r="G291" s="192"/>
      <c r="J291" s="193" t="s">
        <v>937</v>
      </c>
      <c r="K291" s="193"/>
      <c r="L291" s="193"/>
      <c r="M291" s="193"/>
      <c r="N291" s="193"/>
      <c r="O291" s="193"/>
      <c r="P291" s="193"/>
      <c r="Q291" s="193"/>
      <c r="T291" s="194">
        <v>-1230320.75</v>
      </c>
      <c r="U291" s="194"/>
      <c r="W291" s="195">
        <v>101666.43</v>
      </c>
      <c r="X291" s="195"/>
      <c r="Y291" s="195"/>
      <c r="Z291" s="195">
        <v>0</v>
      </c>
      <c r="AA291" s="195"/>
      <c r="AB291" s="195"/>
      <c r="AC291" s="195"/>
      <c r="AD291" s="195"/>
      <c r="AF291" s="194">
        <v>-1128654.32</v>
      </c>
      <c r="AG291" s="194"/>
      <c r="AH291" s="194"/>
      <c r="AI291" s="194"/>
      <c r="AK291" s="191">
        <v>2202</v>
      </c>
      <c r="AL291" s="191"/>
      <c r="AN291" s="192" t="s">
        <v>936</v>
      </c>
      <c r="AO291" s="192"/>
      <c r="AP291" s="192"/>
      <c r="AQ291" s="192"/>
      <c r="AT291" s="193" t="s">
        <v>937</v>
      </c>
      <c r="AU291" s="193"/>
      <c r="AV291" s="193"/>
      <c r="AW291" s="193"/>
      <c r="AX291" s="193"/>
      <c r="AY291" s="193"/>
      <c r="AZ291" s="193"/>
      <c r="BA291" s="193"/>
      <c r="BD291" s="194">
        <v>-1128654.32</v>
      </c>
      <c r="BE291" s="194"/>
      <c r="BG291" s="195">
        <v>0</v>
      </c>
      <c r="BH291" s="195"/>
      <c r="BI291" s="195"/>
      <c r="BJ291" s="195">
        <v>0</v>
      </c>
      <c r="BK291" s="195"/>
      <c r="BL291" s="195"/>
      <c r="BM291" s="195"/>
      <c r="BN291" s="195"/>
      <c r="BP291" s="194">
        <v>-1128654.32</v>
      </c>
      <c r="BQ291" s="194"/>
      <c r="BR291" s="194"/>
      <c r="BS291" s="194"/>
      <c r="BU291" s="191">
        <v>2202</v>
      </c>
      <c r="BV291" s="191"/>
      <c r="BX291" s="192" t="s">
        <v>936</v>
      </c>
      <c r="BY291" s="192"/>
      <c r="BZ291" s="192"/>
      <c r="CA291" s="192"/>
      <c r="CD291" s="193" t="s">
        <v>937</v>
      </c>
      <c r="CE291" s="193"/>
      <c r="CF291" s="193"/>
      <c r="CG291" s="193"/>
      <c r="CH291" s="193"/>
      <c r="CI291" s="193"/>
      <c r="CJ291" s="193"/>
      <c r="CK291" s="193"/>
      <c r="CN291" s="194">
        <v>-1128654.32</v>
      </c>
      <c r="CO291" s="194"/>
      <c r="CQ291" s="195">
        <v>0</v>
      </c>
      <c r="CR291" s="195"/>
      <c r="CS291" s="195"/>
      <c r="CT291" s="195">
        <v>374100</v>
      </c>
      <c r="CU291" s="195"/>
      <c r="CV291" s="195"/>
      <c r="CW291" s="195"/>
      <c r="CX291" s="195"/>
      <c r="CZ291" s="194">
        <v>-1502754.32</v>
      </c>
      <c r="DA291" s="194"/>
      <c r="DB291" s="194"/>
      <c r="DC291" s="194"/>
      <c r="DE291" s="88">
        <v>4008</v>
      </c>
      <c r="DF291" s="94"/>
      <c r="DH291" s="192" t="s">
        <v>936</v>
      </c>
      <c r="DI291" s="192"/>
      <c r="DJ291" s="192"/>
      <c r="DK291" s="192"/>
      <c r="DN291" s="193" t="s">
        <v>937</v>
      </c>
      <c r="DO291" s="193"/>
      <c r="DP291" s="193"/>
      <c r="DQ291" s="193"/>
      <c r="DR291" s="193"/>
      <c r="DS291" s="193"/>
      <c r="DT291" s="193"/>
      <c r="DU291" s="193"/>
      <c r="DX291" s="194">
        <v>-1502754.32</v>
      </c>
      <c r="DY291" s="194"/>
      <c r="EA291" s="195">
        <v>0</v>
      </c>
      <c r="EB291" s="195"/>
      <c r="EC291" s="195"/>
      <c r="ED291" s="195">
        <v>0</v>
      </c>
      <c r="EE291" s="195"/>
      <c r="EF291" s="195"/>
      <c r="EG291" s="195"/>
      <c r="EH291" s="195"/>
      <c r="EJ291" s="194">
        <v>-1502754.32</v>
      </c>
      <c r="EK291" s="194"/>
      <c r="EL291" s="194"/>
      <c r="EM291" s="194"/>
      <c r="EO291" s="191">
        <v>2202</v>
      </c>
      <c r="EP291" s="191"/>
      <c r="ER291" s="192" t="s">
        <v>936</v>
      </c>
      <c r="ES291" s="192"/>
      <c r="ET291" s="192"/>
      <c r="EU291" s="192"/>
      <c r="EX291" s="193" t="s">
        <v>937</v>
      </c>
      <c r="EY291" s="193"/>
      <c r="EZ291" s="193"/>
      <c r="FA291" s="193"/>
      <c r="FB291" s="193"/>
      <c r="FC291" s="193"/>
      <c r="FD291" s="193"/>
      <c r="FE291" s="193"/>
      <c r="FH291" s="194">
        <v>-1502754.32</v>
      </c>
      <c r="FI291" s="194"/>
      <c r="FK291" s="195">
        <v>0</v>
      </c>
      <c r="FL291" s="195"/>
      <c r="FM291" s="195"/>
      <c r="FN291" s="195">
        <v>0</v>
      </c>
      <c r="FO291" s="195"/>
      <c r="FP291" s="195"/>
      <c r="FQ291" s="195"/>
      <c r="FR291" s="195"/>
      <c r="FT291" s="194">
        <v>-1502754.32</v>
      </c>
      <c r="FU291" s="194"/>
      <c r="FV291" s="194"/>
      <c r="FW291" s="194"/>
      <c r="FY291" s="88">
        <v>4057</v>
      </c>
      <c r="FZ291" s="94"/>
      <c r="GB291" s="192" t="s">
        <v>936</v>
      </c>
      <c r="GC291" s="192"/>
      <c r="GD291" s="192"/>
      <c r="GE291" s="192"/>
      <c r="GH291" s="193" t="s">
        <v>937</v>
      </c>
      <c r="GI291" s="193"/>
      <c r="GJ291" s="193"/>
      <c r="GK291" s="193"/>
      <c r="GL291" s="193"/>
      <c r="GM291" s="193"/>
      <c r="GN291" s="193"/>
      <c r="GO291" s="193"/>
      <c r="GR291" s="194">
        <v>-1502754.32</v>
      </c>
      <c r="GS291" s="194"/>
      <c r="GU291" s="195">
        <v>0</v>
      </c>
      <c r="GV291" s="195"/>
      <c r="GW291" s="195"/>
      <c r="GX291" s="195">
        <v>3942.34</v>
      </c>
      <c r="GY291" s="195"/>
      <c r="GZ291" s="195"/>
      <c r="HA291" s="195"/>
      <c r="HB291" s="195"/>
      <c r="HD291" s="194">
        <v>-1506696.66</v>
      </c>
      <c r="HE291" s="194"/>
      <c r="HF291" s="194"/>
      <c r="HG291" s="194"/>
      <c r="HI291" s="191">
        <v>2202</v>
      </c>
      <c r="HJ291" s="191"/>
      <c r="HL291" s="192" t="s">
        <v>936</v>
      </c>
      <c r="HM291" s="192"/>
      <c r="HN291" s="192"/>
      <c r="HO291" s="192"/>
      <c r="HR291" s="193" t="s">
        <v>937</v>
      </c>
      <c r="HS291" s="193"/>
      <c r="HT291" s="193"/>
      <c r="HU291" s="193"/>
      <c r="HV291" s="193"/>
      <c r="HW291" s="193"/>
      <c r="HX291" s="193"/>
      <c r="HY291" s="193"/>
      <c r="IB291" s="194">
        <v>-1506696.66</v>
      </c>
      <c r="IC291" s="194"/>
      <c r="IE291" s="195">
        <v>0</v>
      </c>
      <c r="IF291" s="195"/>
      <c r="IG291" s="195"/>
      <c r="IH291" s="195">
        <v>0</v>
      </c>
      <c r="II291" s="195"/>
      <c r="IJ291" s="195"/>
      <c r="IK291" s="195"/>
      <c r="IL291" s="195"/>
      <c r="IN291" s="194">
        <v>-1506696.66</v>
      </c>
      <c r="IO291" s="194"/>
      <c r="IP291" s="194"/>
      <c r="IQ291" s="194"/>
    </row>
    <row r="292" spans="1:251" ht="10.15" hidden="1" customHeight="1">
      <c r="A292" s="191">
        <v>2205</v>
      </c>
      <c r="B292" s="191"/>
      <c r="D292" s="192" t="s">
        <v>938</v>
      </c>
      <c r="E292" s="192"/>
      <c r="F292" s="192"/>
      <c r="G292" s="192"/>
      <c r="K292" s="193" t="s">
        <v>939</v>
      </c>
      <c r="L292" s="193"/>
      <c r="M292" s="193"/>
      <c r="N292" s="193"/>
      <c r="O292" s="193"/>
      <c r="P292" s="193"/>
      <c r="Q292" s="193"/>
      <c r="T292" s="194">
        <v>-1230320.75</v>
      </c>
      <c r="U292" s="194"/>
      <c r="W292" s="195">
        <v>101666.43</v>
      </c>
      <c r="X292" s="195"/>
      <c r="Y292" s="195"/>
      <c r="Z292" s="195">
        <v>0</v>
      </c>
      <c r="AA292" s="195"/>
      <c r="AB292" s="195"/>
      <c r="AC292" s="195"/>
      <c r="AD292" s="195"/>
      <c r="AF292" s="194">
        <v>-1128654.32</v>
      </c>
      <c r="AG292" s="194"/>
      <c r="AH292" s="194"/>
      <c r="AI292" s="194"/>
      <c r="AK292" s="191">
        <v>2205</v>
      </c>
      <c r="AL292" s="191"/>
      <c r="AN292" s="192" t="s">
        <v>938</v>
      </c>
      <c r="AO292" s="192"/>
      <c r="AP292" s="192"/>
      <c r="AQ292" s="192"/>
      <c r="AU292" s="193" t="s">
        <v>939</v>
      </c>
      <c r="AV292" s="193"/>
      <c r="AW292" s="193"/>
      <c r="AX292" s="193"/>
      <c r="AY292" s="193"/>
      <c r="AZ292" s="193"/>
      <c r="BA292" s="193"/>
      <c r="BD292" s="194">
        <v>-1128654.32</v>
      </c>
      <c r="BE292" s="194"/>
      <c r="BG292" s="195">
        <v>0</v>
      </c>
      <c r="BH292" s="195"/>
      <c r="BI292" s="195"/>
      <c r="BJ292" s="195">
        <v>0</v>
      </c>
      <c r="BK292" s="195"/>
      <c r="BL292" s="195"/>
      <c r="BM292" s="195"/>
      <c r="BN292" s="195"/>
      <c r="BP292" s="194">
        <v>-1128654.32</v>
      </c>
      <c r="BQ292" s="194"/>
      <c r="BR292" s="194"/>
      <c r="BS292" s="194"/>
      <c r="BU292" s="191">
        <v>2205</v>
      </c>
      <c r="BV292" s="191"/>
      <c r="BX292" s="192" t="s">
        <v>938</v>
      </c>
      <c r="BY292" s="192"/>
      <c r="BZ292" s="192"/>
      <c r="CA292" s="192"/>
      <c r="CE292" s="193" t="s">
        <v>939</v>
      </c>
      <c r="CF292" s="193"/>
      <c r="CG292" s="193"/>
      <c r="CH292" s="193"/>
      <c r="CI292" s="193"/>
      <c r="CJ292" s="193"/>
      <c r="CK292" s="193"/>
      <c r="CN292" s="194">
        <v>-1128654.32</v>
      </c>
      <c r="CO292" s="194"/>
      <c r="CQ292" s="195">
        <v>0</v>
      </c>
      <c r="CR292" s="195"/>
      <c r="CS292" s="195"/>
      <c r="CT292" s="195">
        <v>374100</v>
      </c>
      <c r="CU292" s="195"/>
      <c r="CV292" s="195"/>
      <c r="CW292" s="195"/>
      <c r="CX292" s="195"/>
      <c r="CZ292" s="194">
        <v>-1502754.32</v>
      </c>
      <c r="DA292" s="194"/>
      <c r="DB292" s="194"/>
      <c r="DC292" s="194"/>
      <c r="DE292" s="88">
        <v>4012</v>
      </c>
      <c r="DF292" s="94"/>
      <c r="DH292" s="192" t="s">
        <v>938</v>
      </c>
      <c r="DI292" s="192"/>
      <c r="DJ292" s="192"/>
      <c r="DK292" s="192"/>
      <c r="DO292" s="193" t="s">
        <v>939</v>
      </c>
      <c r="DP292" s="193"/>
      <c r="DQ292" s="193"/>
      <c r="DR292" s="193"/>
      <c r="DS292" s="193"/>
      <c r="DT292" s="193"/>
      <c r="DU292" s="193"/>
      <c r="DX292" s="194">
        <v>-1502754.32</v>
      </c>
      <c r="DY292" s="194"/>
      <c r="EA292" s="195">
        <v>0</v>
      </c>
      <c r="EB292" s="195"/>
      <c r="EC292" s="195"/>
      <c r="ED292" s="195">
        <v>0</v>
      </c>
      <c r="EE292" s="195"/>
      <c r="EF292" s="195"/>
      <c r="EG292" s="195"/>
      <c r="EH292" s="195"/>
      <c r="EJ292" s="194">
        <v>-1502754.32</v>
      </c>
      <c r="EK292" s="194"/>
      <c r="EL292" s="194"/>
      <c r="EM292" s="194"/>
      <c r="EO292" s="191">
        <v>2205</v>
      </c>
      <c r="EP292" s="191"/>
      <c r="ER292" s="192" t="s">
        <v>938</v>
      </c>
      <c r="ES292" s="192"/>
      <c r="ET292" s="192"/>
      <c r="EU292" s="192"/>
      <c r="EY292" s="193" t="s">
        <v>939</v>
      </c>
      <c r="EZ292" s="193"/>
      <c r="FA292" s="193"/>
      <c r="FB292" s="193"/>
      <c r="FC292" s="193"/>
      <c r="FD292" s="193"/>
      <c r="FE292" s="193"/>
      <c r="FH292" s="194">
        <v>-1502754.32</v>
      </c>
      <c r="FI292" s="194"/>
      <c r="FK292" s="195">
        <v>0</v>
      </c>
      <c r="FL292" s="195"/>
      <c r="FM292" s="195"/>
      <c r="FN292" s="195">
        <v>0</v>
      </c>
      <c r="FO292" s="195"/>
      <c r="FP292" s="195"/>
      <c r="FQ292" s="195"/>
      <c r="FR292" s="195"/>
      <c r="FT292" s="194">
        <v>-1502754.32</v>
      </c>
      <c r="FU292" s="194"/>
      <c r="FV292" s="194"/>
      <c r="FW292" s="194"/>
      <c r="FY292" s="88">
        <v>4059</v>
      </c>
      <c r="FZ292" s="94"/>
      <c r="GB292" s="192" t="s">
        <v>938</v>
      </c>
      <c r="GC292" s="192"/>
      <c r="GD292" s="192"/>
      <c r="GE292" s="192"/>
      <c r="GI292" s="193" t="s">
        <v>939</v>
      </c>
      <c r="GJ292" s="193"/>
      <c r="GK292" s="193"/>
      <c r="GL292" s="193"/>
      <c r="GM292" s="193"/>
      <c r="GN292" s="193"/>
      <c r="GO292" s="193"/>
      <c r="GR292" s="194">
        <v>-1502754.32</v>
      </c>
      <c r="GS292" s="194"/>
      <c r="GU292" s="195">
        <v>0</v>
      </c>
      <c r="GV292" s="195"/>
      <c r="GW292" s="195"/>
      <c r="GX292" s="195">
        <v>3942.34</v>
      </c>
      <c r="GY292" s="195"/>
      <c r="GZ292" s="195"/>
      <c r="HA292" s="195"/>
      <c r="HB292" s="195"/>
      <c r="HD292" s="194">
        <v>-1506696.66</v>
      </c>
      <c r="HE292" s="194"/>
      <c r="HF292" s="194"/>
      <c r="HG292" s="194"/>
      <c r="HI292" s="191">
        <v>2205</v>
      </c>
      <c r="HJ292" s="191"/>
      <c r="HL292" s="192" t="s">
        <v>938</v>
      </c>
      <c r="HM292" s="192"/>
      <c r="HN292" s="192"/>
      <c r="HO292" s="192"/>
      <c r="HS292" s="193" t="s">
        <v>939</v>
      </c>
      <c r="HT292" s="193"/>
      <c r="HU292" s="193"/>
      <c r="HV292" s="193"/>
      <c r="HW292" s="193"/>
      <c r="HX292" s="193"/>
      <c r="HY292" s="193"/>
      <c r="IB292" s="194">
        <v>-1506696.66</v>
      </c>
      <c r="IC292" s="194"/>
      <c r="IE292" s="195">
        <v>0</v>
      </c>
      <c r="IF292" s="195"/>
      <c r="IG292" s="195"/>
      <c r="IH292" s="195">
        <v>0</v>
      </c>
      <c r="II292" s="195"/>
      <c r="IJ292" s="195"/>
      <c r="IK292" s="195"/>
      <c r="IL292" s="195"/>
      <c r="IN292" s="194">
        <v>-1506696.66</v>
      </c>
      <c r="IO292" s="194"/>
      <c r="IP292" s="194"/>
      <c r="IQ292" s="194"/>
    </row>
    <row r="293" spans="1:251" ht="10.15" hidden="1" customHeight="1">
      <c r="A293" s="191">
        <v>2206</v>
      </c>
      <c r="B293" s="191"/>
      <c r="D293" s="192" t="s">
        <v>940</v>
      </c>
      <c r="E293" s="192"/>
      <c r="F293" s="192"/>
      <c r="G293" s="192"/>
      <c r="L293" s="193" t="s">
        <v>941</v>
      </c>
      <c r="M293" s="193"/>
      <c r="N293" s="193"/>
      <c r="O293" s="193"/>
      <c r="P293" s="193"/>
      <c r="T293" s="194">
        <v>-91872.72</v>
      </c>
      <c r="U293" s="194"/>
      <c r="W293" s="195">
        <v>0</v>
      </c>
      <c r="X293" s="195"/>
      <c r="Y293" s="195"/>
      <c r="Z293" s="195">
        <v>0</v>
      </c>
      <c r="AA293" s="195"/>
      <c r="AB293" s="195"/>
      <c r="AC293" s="195"/>
      <c r="AD293" s="195"/>
      <c r="AF293" s="194">
        <v>-91872.72</v>
      </c>
      <c r="AG293" s="194"/>
      <c r="AH293" s="194"/>
      <c r="AI293" s="194"/>
      <c r="AK293" s="191">
        <v>2206</v>
      </c>
      <c r="AL293" s="191"/>
      <c r="AN293" s="192" t="s">
        <v>940</v>
      </c>
      <c r="AO293" s="192"/>
      <c r="AP293" s="192"/>
      <c r="AQ293" s="192"/>
      <c r="AV293" s="193" t="s">
        <v>941</v>
      </c>
      <c r="AW293" s="193"/>
      <c r="AX293" s="193"/>
      <c r="AY293" s="193"/>
      <c r="AZ293" s="193"/>
      <c r="BD293" s="194">
        <v>-91872.72</v>
      </c>
      <c r="BE293" s="194"/>
      <c r="BG293" s="195">
        <v>0</v>
      </c>
      <c r="BH293" s="195"/>
      <c r="BI293" s="195"/>
      <c r="BJ293" s="195">
        <v>0</v>
      </c>
      <c r="BK293" s="195"/>
      <c r="BL293" s="195"/>
      <c r="BM293" s="195"/>
      <c r="BN293" s="195"/>
      <c r="BP293" s="194">
        <v>-91872.72</v>
      </c>
      <c r="BQ293" s="194"/>
      <c r="BR293" s="194"/>
      <c r="BS293" s="194"/>
      <c r="BU293" s="191">
        <v>2206</v>
      </c>
      <c r="BV293" s="191"/>
      <c r="BX293" s="192" t="s">
        <v>940</v>
      </c>
      <c r="BY293" s="192"/>
      <c r="BZ293" s="192"/>
      <c r="CA293" s="192"/>
      <c r="CF293" s="193" t="s">
        <v>941</v>
      </c>
      <c r="CG293" s="193"/>
      <c r="CH293" s="193"/>
      <c r="CI293" s="193"/>
      <c r="CJ293" s="193"/>
      <c r="CN293" s="194">
        <v>-91872.72</v>
      </c>
      <c r="CO293" s="194"/>
      <c r="CQ293" s="195">
        <v>0</v>
      </c>
      <c r="CR293" s="195"/>
      <c r="CS293" s="195"/>
      <c r="CT293" s="195">
        <v>374100</v>
      </c>
      <c r="CU293" s="195"/>
      <c r="CV293" s="195"/>
      <c r="CW293" s="195"/>
      <c r="CX293" s="195"/>
      <c r="CZ293" s="194">
        <v>-465972.72</v>
      </c>
      <c r="DA293" s="194"/>
      <c r="DB293" s="194"/>
      <c r="DC293" s="194"/>
      <c r="DE293" s="88">
        <v>4013</v>
      </c>
      <c r="DF293" s="94"/>
      <c r="DH293" s="192" t="s">
        <v>940</v>
      </c>
      <c r="DI293" s="192"/>
      <c r="DJ293" s="192"/>
      <c r="DK293" s="192"/>
      <c r="DP293" s="193" t="s">
        <v>941</v>
      </c>
      <c r="DQ293" s="193"/>
      <c r="DR293" s="193"/>
      <c r="DS293" s="193"/>
      <c r="DT293" s="193"/>
      <c r="DX293" s="194">
        <v>-465972.72</v>
      </c>
      <c r="DY293" s="194"/>
      <c r="EA293" s="195">
        <v>0</v>
      </c>
      <c r="EB293" s="195"/>
      <c r="EC293" s="195"/>
      <c r="ED293" s="195">
        <v>0</v>
      </c>
      <c r="EE293" s="195"/>
      <c r="EF293" s="195"/>
      <c r="EG293" s="195"/>
      <c r="EH293" s="195"/>
      <c r="EJ293" s="194">
        <v>-465972.72</v>
      </c>
      <c r="EK293" s="194"/>
      <c r="EL293" s="194"/>
      <c r="EM293" s="194"/>
      <c r="EO293" s="191">
        <v>2206</v>
      </c>
      <c r="EP293" s="191"/>
      <c r="ER293" s="192" t="s">
        <v>940</v>
      </c>
      <c r="ES293" s="192"/>
      <c r="ET293" s="192"/>
      <c r="EU293" s="192"/>
      <c r="EZ293" s="193" t="s">
        <v>941</v>
      </c>
      <c r="FA293" s="193"/>
      <c r="FB293" s="193"/>
      <c r="FC293" s="193"/>
      <c r="FD293" s="193"/>
      <c r="FH293" s="194">
        <v>-465972.72</v>
      </c>
      <c r="FI293" s="194"/>
      <c r="FK293" s="195">
        <v>0</v>
      </c>
      <c r="FL293" s="195"/>
      <c r="FM293" s="195"/>
      <c r="FN293" s="195">
        <v>0</v>
      </c>
      <c r="FO293" s="195"/>
      <c r="FP293" s="195"/>
      <c r="FQ293" s="195"/>
      <c r="FR293" s="195"/>
      <c r="FT293" s="194">
        <v>-465972.72</v>
      </c>
      <c r="FU293" s="194"/>
      <c r="FV293" s="194"/>
      <c r="FW293" s="194"/>
      <c r="FY293" s="88">
        <v>4060</v>
      </c>
      <c r="FZ293" s="94"/>
      <c r="GB293" s="192" t="s">
        <v>940</v>
      </c>
      <c r="GC293" s="192"/>
      <c r="GD293" s="192"/>
      <c r="GE293" s="192"/>
      <c r="GJ293" s="193" t="s">
        <v>941</v>
      </c>
      <c r="GK293" s="193"/>
      <c r="GL293" s="193"/>
      <c r="GM293" s="193"/>
      <c r="GN293" s="193"/>
      <c r="GR293" s="194">
        <v>-465972.72</v>
      </c>
      <c r="GS293" s="194"/>
      <c r="GU293" s="195">
        <v>0</v>
      </c>
      <c r="GV293" s="195"/>
      <c r="GW293" s="195"/>
      <c r="GX293" s="195">
        <v>3942.34</v>
      </c>
      <c r="GY293" s="195"/>
      <c r="GZ293" s="195"/>
      <c r="HA293" s="195"/>
      <c r="HB293" s="195"/>
      <c r="HD293" s="194">
        <v>-469915.06</v>
      </c>
      <c r="HE293" s="194"/>
      <c r="HF293" s="194"/>
      <c r="HG293" s="194"/>
      <c r="HI293" s="191">
        <v>2206</v>
      </c>
      <c r="HJ293" s="191"/>
      <c r="HL293" s="192" t="s">
        <v>940</v>
      </c>
      <c r="HM293" s="192"/>
      <c r="HN293" s="192"/>
      <c r="HO293" s="192"/>
      <c r="HT293" s="193" t="s">
        <v>941</v>
      </c>
      <c r="HU293" s="193"/>
      <c r="HV293" s="193"/>
      <c r="HW293" s="193"/>
      <c r="HX293" s="193"/>
      <c r="IB293" s="194">
        <v>-469915.06</v>
      </c>
      <c r="IC293" s="194"/>
      <c r="IE293" s="195">
        <v>0</v>
      </c>
      <c r="IF293" s="195"/>
      <c r="IG293" s="195"/>
      <c r="IH293" s="195">
        <v>0</v>
      </c>
      <c r="II293" s="195"/>
      <c r="IJ293" s="195"/>
      <c r="IK293" s="195"/>
      <c r="IL293" s="195"/>
      <c r="IN293" s="194">
        <v>-469915.06</v>
      </c>
      <c r="IO293" s="194"/>
      <c r="IP293" s="194"/>
      <c r="IQ293" s="194"/>
    </row>
    <row r="294" spans="1:251" ht="10.15" hidden="1" customHeight="1">
      <c r="A294" s="189">
        <v>2207</v>
      </c>
      <c r="B294" s="189"/>
      <c r="D294" s="190" t="s">
        <v>942</v>
      </c>
      <c r="E294" s="190"/>
      <c r="F294" s="190"/>
      <c r="G294" s="190"/>
      <c r="M294" s="186" t="s">
        <v>943</v>
      </c>
      <c r="N294" s="186"/>
      <c r="O294" s="186"/>
      <c r="P294" s="186"/>
      <c r="T294" s="198">
        <v>-91872.72</v>
      </c>
      <c r="U294" s="198"/>
      <c r="W294" s="188">
        <v>0</v>
      </c>
      <c r="X294" s="188"/>
      <c r="Y294" s="188"/>
      <c r="Z294" s="188">
        <v>0</v>
      </c>
      <c r="AA294" s="188"/>
      <c r="AB294" s="188"/>
      <c r="AC294" s="188"/>
      <c r="AD294" s="188"/>
      <c r="AF294" s="198">
        <v>-91872.72</v>
      </c>
      <c r="AG294" s="198"/>
      <c r="AH294" s="198"/>
      <c r="AI294" s="198"/>
      <c r="AK294" s="189">
        <v>2207</v>
      </c>
      <c r="AL294" s="189"/>
      <c r="AN294" s="190" t="s">
        <v>942</v>
      </c>
      <c r="AO294" s="190"/>
      <c r="AP294" s="190"/>
      <c r="AQ294" s="190"/>
      <c r="AW294" s="186" t="s">
        <v>943</v>
      </c>
      <c r="AX294" s="186"/>
      <c r="AY294" s="186"/>
      <c r="AZ294" s="186"/>
      <c r="BD294" s="198">
        <v>-91872.72</v>
      </c>
      <c r="BE294" s="198"/>
      <c r="BG294" s="188">
        <v>0</v>
      </c>
      <c r="BH294" s="188"/>
      <c r="BI294" s="188"/>
      <c r="BJ294" s="188">
        <v>0</v>
      </c>
      <c r="BK294" s="188"/>
      <c r="BL294" s="188"/>
      <c r="BM294" s="188"/>
      <c r="BN294" s="188"/>
      <c r="BP294" s="198">
        <v>-91872.72</v>
      </c>
      <c r="BQ294" s="198"/>
      <c r="BR294" s="198"/>
      <c r="BS294" s="198"/>
      <c r="BU294" s="189">
        <v>2207</v>
      </c>
      <c r="BV294" s="189"/>
      <c r="BX294" s="190" t="s">
        <v>942</v>
      </c>
      <c r="BY294" s="190"/>
      <c r="BZ294" s="190"/>
      <c r="CA294" s="190"/>
      <c r="CG294" s="186" t="s">
        <v>943</v>
      </c>
      <c r="CH294" s="186"/>
      <c r="CI294" s="186"/>
      <c r="CJ294" s="186"/>
      <c r="CN294" s="198">
        <v>-91872.72</v>
      </c>
      <c r="CO294" s="198"/>
      <c r="CQ294" s="188">
        <v>0</v>
      </c>
      <c r="CR294" s="188"/>
      <c r="CS294" s="188"/>
      <c r="CT294" s="188">
        <v>0</v>
      </c>
      <c r="CU294" s="188"/>
      <c r="CV294" s="188"/>
      <c r="CW294" s="188"/>
      <c r="CX294" s="188"/>
      <c r="CZ294" s="198">
        <v>-91872.72</v>
      </c>
      <c r="DA294" s="198"/>
      <c r="DB294" s="198"/>
      <c r="DC294" s="198"/>
      <c r="DE294" s="88">
        <v>40415</v>
      </c>
      <c r="DF294" s="88"/>
      <c r="DH294" s="190" t="s">
        <v>942</v>
      </c>
      <c r="DI294" s="190"/>
      <c r="DJ294" s="190"/>
      <c r="DK294" s="190"/>
      <c r="DQ294" s="186" t="s">
        <v>943</v>
      </c>
      <c r="DR294" s="186"/>
      <c r="DS294" s="186"/>
      <c r="DT294" s="186"/>
      <c r="DX294" s="198">
        <v>-91872.72</v>
      </c>
      <c r="DY294" s="198"/>
      <c r="EA294" s="188">
        <v>0</v>
      </c>
      <c r="EB294" s="188"/>
      <c r="EC294" s="188"/>
      <c r="ED294" s="188">
        <v>0</v>
      </c>
      <c r="EE294" s="188"/>
      <c r="EF294" s="188"/>
      <c r="EG294" s="188"/>
      <c r="EH294" s="188"/>
      <c r="EJ294" s="198">
        <v>-91872.72</v>
      </c>
      <c r="EK294" s="198"/>
      <c r="EL294" s="198"/>
      <c r="EM294" s="198"/>
      <c r="EO294" s="189">
        <v>2207</v>
      </c>
      <c r="EP294" s="189"/>
      <c r="ER294" s="190" t="s">
        <v>942</v>
      </c>
      <c r="ES294" s="190"/>
      <c r="ET294" s="190"/>
      <c r="EU294" s="190"/>
      <c r="FA294" s="186" t="s">
        <v>943</v>
      </c>
      <c r="FB294" s="186"/>
      <c r="FC294" s="186"/>
      <c r="FD294" s="186"/>
      <c r="FH294" s="198">
        <v>-91872.72</v>
      </c>
      <c r="FI294" s="198"/>
      <c r="FK294" s="188">
        <v>0</v>
      </c>
      <c r="FL294" s="188"/>
      <c r="FM294" s="188"/>
      <c r="FN294" s="188">
        <v>0</v>
      </c>
      <c r="FO294" s="188"/>
      <c r="FP294" s="188"/>
      <c r="FQ294" s="188"/>
      <c r="FR294" s="188"/>
      <c r="FT294" s="198">
        <v>-91872.72</v>
      </c>
      <c r="FU294" s="198"/>
      <c r="FV294" s="198"/>
      <c r="FW294" s="198"/>
      <c r="FY294" s="88">
        <v>4064</v>
      </c>
      <c r="FZ294" s="88"/>
      <c r="GB294" s="190" t="s">
        <v>942</v>
      </c>
      <c r="GC294" s="190"/>
      <c r="GD294" s="190"/>
      <c r="GE294" s="190"/>
      <c r="GK294" s="186" t="s">
        <v>943</v>
      </c>
      <c r="GL294" s="186"/>
      <c r="GM294" s="186"/>
      <c r="GN294" s="186"/>
      <c r="GR294" s="198">
        <v>-91872.72</v>
      </c>
      <c r="GS294" s="198"/>
      <c r="GU294" s="188">
        <v>0</v>
      </c>
      <c r="GV294" s="188"/>
      <c r="GW294" s="188"/>
      <c r="GX294" s="188">
        <v>0</v>
      </c>
      <c r="GY294" s="188"/>
      <c r="GZ294" s="188"/>
      <c r="HA294" s="188"/>
      <c r="HB294" s="188"/>
      <c r="HD294" s="198">
        <v>-91872.72</v>
      </c>
      <c r="HE294" s="198"/>
      <c r="HF294" s="198"/>
      <c r="HG294" s="198"/>
      <c r="HI294" s="189">
        <v>2207</v>
      </c>
      <c r="HJ294" s="189"/>
      <c r="HL294" s="190" t="s">
        <v>942</v>
      </c>
      <c r="HM294" s="190"/>
      <c r="HN294" s="190"/>
      <c r="HO294" s="190"/>
      <c r="HU294" s="186" t="s">
        <v>943</v>
      </c>
      <c r="HV294" s="186"/>
      <c r="HW294" s="186"/>
      <c r="HX294" s="186"/>
      <c r="IB294" s="198">
        <v>-91872.72</v>
      </c>
      <c r="IC294" s="198"/>
      <c r="IE294" s="188">
        <v>0</v>
      </c>
      <c r="IF294" s="188"/>
      <c r="IG294" s="188"/>
      <c r="IH294" s="188">
        <v>0</v>
      </c>
      <c r="II294" s="188"/>
      <c r="IJ294" s="188"/>
      <c r="IK294" s="188"/>
      <c r="IL294" s="188"/>
      <c r="IN294" s="198">
        <v>-91872.72</v>
      </c>
      <c r="IO294" s="198"/>
      <c r="IP294" s="198"/>
      <c r="IQ294" s="198"/>
    </row>
    <row r="295" spans="1:251" ht="10.15" hidden="1" customHeight="1">
      <c r="A295" s="191">
        <v>2215</v>
      </c>
      <c r="B295" s="191"/>
      <c r="D295" s="192" t="s">
        <v>944</v>
      </c>
      <c r="E295" s="192"/>
      <c r="F295" s="192"/>
      <c r="G295" s="192"/>
      <c r="L295" s="193" t="s">
        <v>861</v>
      </c>
      <c r="M295" s="193"/>
      <c r="N295" s="193"/>
      <c r="O295" s="193"/>
      <c r="P295" s="193"/>
      <c r="T295" s="194">
        <v>-347666.31</v>
      </c>
      <c r="U295" s="194"/>
      <c r="W295" s="195">
        <v>101666.43</v>
      </c>
      <c r="X295" s="195"/>
      <c r="Y295" s="195"/>
      <c r="Z295" s="195">
        <v>0</v>
      </c>
      <c r="AA295" s="195"/>
      <c r="AB295" s="195"/>
      <c r="AC295" s="195"/>
      <c r="AD295" s="195"/>
      <c r="AF295" s="194">
        <v>-245999.88</v>
      </c>
      <c r="AG295" s="194"/>
      <c r="AH295" s="194"/>
      <c r="AI295" s="194"/>
      <c r="AK295" s="191">
        <v>2215</v>
      </c>
      <c r="AL295" s="191"/>
      <c r="AN295" s="192" t="s">
        <v>944</v>
      </c>
      <c r="AO295" s="192"/>
      <c r="AP295" s="192"/>
      <c r="AQ295" s="192"/>
      <c r="AV295" s="193" t="s">
        <v>861</v>
      </c>
      <c r="AW295" s="193"/>
      <c r="AX295" s="193"/>
      <c r="AY295" s="193"/>
      <c r="AZ295" s="193"/>
      <c r="BD295" s="194">
        <v>-245999.88</v>
      </c>
      <c r="BE295" s="194"/>
      <c r="BG295" s="195">
        <v>0</v>
      </c>
      <c r="BH295" s="195"/>
      <c r="BI295" s="195"/>
      <c r="BJ295" s="195">
        <v>0</v>
      </c>
      <c r="BK295" s="195"/>
      <c r="BL295" s="195"/>
      <c r="BM295" s="195"/>
      <c r="BN295" s="195"/>
      <c r="BP295" s="194">
        <v>-245999.88</v>
      </c>
      <c r="BQ295" s="194"/>
      <c r="BR295" s="194"/>
      <c r="BS295" s="194"/>
      <c r="BU295" s="189">
        <v>40607</v>
      </c>
      <c r="BV295" s="189"/>
      <c r="BX295" s="190" t="s">
        <v>945</v>
      </c>
      <c r="BY295" s="190"/>
      <c r="BZ295" s="190"/>
      <c r="CA295" s="190"/>
      <c r="CG295" s="186" t="s">
        <v>592</v>
      </c>
      <c r="CH295" s="186"/>
      <c r="CI295" s="186"/>
      <c r="CJ295" s="186"/>
      <c r="CN295" s="198">
        <v>0</v>
      </c>
      <c r="CO295" s="198"/>
      <c r="CQ295" s="188">
        <v>0</v>
      </c>
      <c r="CR295" s="188"/>
      <c r="CS295" s="188"/>
      <c r="CT295" s="188">
        <v>374100</v>
      </c>
      <c r="CU295" s="188"/>
      <c r="CV295" s="188"/>
      <c r="CW295" s="188"/>
      <c r="CX295" s="188"/>
      <c r="CZ295" s="198">
        <v>-374100</v>
      </c>
      <c r="DA295" s="198"/>
      <c r="DB295" s="198"/>
      <c r="DC295" s="198"/>
      <c r="DE295" s="88">
        <v>40416</v>
      </c>
      <c r="DF295" s="88"/>
      <c r="DH295" s="190" t="s">
        <v>945</v>
      </c>
      <c r="DI295" s="190"/>
      <c r="DJ295" s="190"/>
      <c r="DK295" s="190"/>
      <c r="DQ295" s="186" t="s">
        <v>592</v>
      </c>
      <c r="DR295" s="186"/>
      <c r="DS295" s="186"/>
      <c r="DT295" s="186"/>
      <c r="DX295" s="198">
        <v>-374100</v>
      </c>
      <c r="DY295" s="198"/>
      <c r="EA295" s="188">
        <v>0</v>
      </c>
      <c r="EB295" s="188"/>
      <c r="EC295" s="188"/>
      <c r="ED295" s="188">
        <v>0</v>
      </c>
      <c r="EE295" s="188"/>
      <c r="EF295" s="188"/>
      <c r="EG295" s="188"/>
      <c r="EH295" s="188"/>
      <c r="EJ295" s="198">
        <v>-374100</v>
      </c>
      <c r="EK295" s="198"/>
      <c r="EL295" s="198"/>
      <c r="EM295" s="198"/>
      <c r="EO295" s="189">
        <v>40607</v>
      </c>
      <c r="EP295" s="189"/>
      <c r="ER295" s="190" t="s">
        <v>945</v>
      </c>
      <c r="ES295" s="190"/>
      <c r="ET295" s="190"/>
      <c r="EU295" s="190"/>
      <c r="FA295" s="186" t="s">
        <v>592</v>
      </c>
      <c r="FB295" s="186"/>
      <c r="FC295" s="186"/>
      <c r="FD295" s="186"/>
      <c r="FH295" s="198">
        <v>-374100</v>
      </c>
      <c r="FI295" s="198"/>
      <c r="FK295" s="188">
        <v>0</v>
      </c>
      <c r="FL295" s="188"/>
      <c r="FM295" s="188"/>
      <c r="FN295" s="188">
        <v>0</v>
      </c>
      <c r="FO295" s="188"/>
      <c r="FP295" s="188"/>
      <c r="FQ295" s="188"/>
      <c r="FR295" s="188"/>
      <c r="FT295" s="198">
        <v>-374100</v>
      </c>
      <c r="FU295" s="198"/>
      <c r="FV295" s="198"/>
      <c r="FW295" s="198"/>
      <c r="FY295" s="88">
        <v>4065</v>
      </c>
      <c r="FZ295" s="88"/>
      <c r="GB295" s="190" t="s">
        <v>946</v>
      </c>
      <c r="GC295" s="190"/>
      <c r="GD295" s="190"/>
      <c r="GE295" s="190"/>
      <c r="GK295" s="186" t="s">
        <v>565</v>
      </c>
      <c r="GL295" s="186"/>
      <c r="GM295" s="186"/>
      <c r="GN295" s="186"/>
      <c r="GR295" s="198">
        <v>0</v>
      </c>
      <c r="GS295" s="198"/>
      <c r="GU295" s="188">
        <v>0</v>
      </c>
      <c r="GV295" s="188"/>
      <c r="GW295" s="188"/>
      <c r="GX295" s="188">
        <v>2471.94</v>
      </c>
      <c r="GY295" s="188"/>
      <c r="GZ295" s="188"/>
      <c r="HA295" s="188"/>
      <c r="HB295" s="188"/>
      <c r="HD295" s="198">
        <v>-2471.94</v>
      </c>
      <c r="HE295" s="198"/>
      <c r="HF295" s="198"/>
      <c r="HG295" s="198"/>
      <c r="HI295" s="189">
        <v>40603</v>
      </c>
      <c r="HJ295" s="189"/>
      <c r="HL295" s="190" t="s">
        <v>946</v>
      </c>
      <c r="HM295" s="190"/>
      <c r="HN295" s="190"/>
      <c r="HO295" s="190"/>
      <c r="HU295" s="186" t="s">
        <v>565</v>
      </c>
      <c r="HV295" s="186"/>
      <c r="HW295" s="186"/>
      <c r="HX295" s="186"/>
      <c r="IB295" s="198">
        <v>-2471.94</v>
      </c>
      <c r="IC295" s="198"/>
      <c r="IE295" s="188">
        <v>0</v>
      </c>
      <c r="IF295" s="188"/>
      <c r="IG295" s="188"/>
      <c r="IH295" s="188">
        <v>0</v>
      </c>
      <c r="II295" s="188"/>
      <c r="IJ295" s="188"/>
      <c r="IK295" s="188"/>
      <c r="IL295" s="188"/>
      <c r="IN295" s="198">
        <v>-2471.94</v>
      </c>
      <c r="IO295" s="198"/>
      <c r="IP295" s="198"/>
      <c r="IQ295" s="198"/>
    </row>
    <row r="296" spans="1:251" ht="10.15" hidden="1" customHeight="1">
      <c r="A296" s="189">
        <v>2216</v>
      </c>
      <c r="B296" s="189"/>
      <c r="D296" s="190" t="s">
        <v>947</v>
      </c>
      <c r="E296" s="190"/>
      <c r="F296" s="190"/>
      <c r="G296" s="190"/>
      <c r="M296" s="186" t="s">
        <v>948</v>
      </c>
      <c r="N296" s="186"/>
      <c r="O296" s="186"/>
      <c r="P296" s="186"/>
      <c r="T296" s="198">
        <v>-347666.31</v>
      </c>
      <c r="U296" s="198"/>
      <c r="W296" s="188">
        <v>101666.43</v>
      </c>
      <c r="X296" s="188"/>
      <c r="Y296" s="188"/>
      <c r="Z296" s="188">
        <v>0</v>
      </c>
      <c r="AA296" s="188"/>
      <c r="AB296" s="188"/>
      <c r="AC296" s="188"/>
      <c r="AD296" s="188"/>
      <c r="AF296" s="198">
        <v>-245999.88</v>
      </c>
      <c r="AG296" s="198"/>
      <c r="AH296" s="198"/>
      <c r="AI296" s="198"/>
      <c r="AK296" s="189">
        <v>2216</v>
      </c>
      <c r="AL296" s="189"/>
      <c r="AN296" s="190" t="s">
        <v>947</v>
      </c>
      <c r="AO296" s="190"/>
      <c r="AP296" s="190"/>
      <c r="AQ296" s="190"/>
      <c r="AW296" s="186" t="s">
        <v>948</v>
      </c>
      <c r="AX296" s="186"/>
      <c r="AY296" s="186"/>
      <c r="AZ296" s="186"/>
      <c r="BD296" s="198">
        <v>-245999.88</v>
      </c>
      <c r="BE296" s="198"/>
      <c r="BG296" s="188">
        <v>0</v>
      </c>
      <c r="BH296" s="188"/>
      <c r="BI296" s="188"/>
      <c r="BJ296" s="188">
        <v>0</v>
      </c>
      <c r="BK296" s="188"/>
      <c r="BL296" s="188"/>
      <c r="BM296" s="188"/>
      <c r="BN296" s="188"/>
      <c r="BP296" s="198">
        <v>-245999.88</v>
      </c>
      <c r="BQ296" s="198"/>
      <c r="BR296" s="198"/>
      <c r="BS296" s="198"/>
      <c r="BU296" s="191">
        <v>2215</v>
      </c>
      <c r="BV296" s="191"/>
      <c r="BX296" s="192" t="s">
        <v>944</v>
      </c>
      <c r="BY296" s="192"/>
      <c r="BZ296" s="192"/>
      <c r="CA296" s="192"/>
      <c r="CF296" s="193" t="s">
        <v>861</v>
      </c>
      <c r="CG296" s="193"/>
      <c r="CH296" s="193"/>
      <c r="CI296" s="193"/>
      <c r="CJ296" s="193"/>
      <c r="CN296" s="194">
        <v>-245999.88</v>
      </c>
      <c r="CO296" s="194"/>
      <c r="CQ296" s="195">
        <v>0</v>
      </c>
      <c r="CR296" s="195"/>
      <c r="CS296" s="195"/>
      <c r="CT296" s="195">
        <v>0</v>
      </c>
      <c r="CU296" s="195"/>
      <c r="CV296" s="195"/>
      <c r="CW296" s="195"/>
      <c r="CX296" s="195"/>
      <c r="CZ296" s="194">
        <v>-245999.88</v>
      </c>
      <c r="DA296" s="194"/>
      <c r="DB296" s="194"/>
      <c r="DC296" s="194"/>
      <c r="DE296" s="88">
        <v>40417</v>
      </c>
      <c r="DF296" s="94"/>
      <c r="DH296" s="192" t="s">
        <v>944</v>
      </c>
      <c r="DI296" s="192"/>
      <c r="DJ296" s="192"/>
      <c r="DK296" s="192"/>
      <c r="DP296" s="193" t="s">
        <v>861</v>
      </c>
      <c r="DQ296" s="193"/>
      <c r="DR296" s="193"/>
      <c r="DS296" s="193"/>
      <c r="DT296" s="193"/>
      <c r="DX296" s="194">
        <v>-245999.88</v>
      </c>
      <c r="DY296" s="194"/>
      <c r="EA296" s="195">
        <v>0</v>
      </c>
      <c r="EB296" s="195"/>
      <c r="EC296" s="195"/>
      <c r="ED296" s="195">
        <v>0</v>
      </c>
      <c r="EE296" s="195"/>
      <c r="EF296" s="195"/>
      <c r="EG296" s="195"/>
      <c r="EH296" s="195"/>
      <c r="EJ296" s="194">
        <v>-245999.88</v>
      </c>
      <c r="EK296" s="194"/>
      <c r="EL296" s="194"/>
      <c r="EM296" s="194"/>
      <c r="EO296" s="191">
        <v>2215</v>
      </c>
      <c r="EP296" s="191"/>
      <c r="ER296" s="192" t="s">
        <v>944</v>
      </c>
      <c r="ES296" s="192"/>
      <c r="ET296" s="192"/>
      <c r="EU296" s="192"/>
      <c r="EZ296" s="193" t="s">
        <v>861</v>
      </c>
      <c r="FA296" s="193"/>
      <c r="FB296" s="193"/>
      <c r="FC296" s="193"/>
      <c r="FD296" s="193"/>
      <c r="FH296" s="194">
        <v>-245999.88</v>
      </c>
      <c r="FI296" s="194"/>
      <c r="FK296" s="195">
        <v>0</v>
      </c>
      <c r="FL296" s="195"/>
      <c r="FM296" s="195"/>
      <c r="FN296" s="195">
        <v>0</v>
      </c>
      <c r="FO296" s="195"/>
      <c r="FP296" s="195"/>
      <c r="FQ296" s="195"/>
      <c r="FR296" s="195"/>
      <c r="FT296" s="194">
        <v>-245999.88</v>
      </c>
      <c r="FU296" s="194"/>
      <c r="FV296" s="194"/>
      <c r="FW296" s="194"/>
      <c r="FY296" s="88">
        <v>40446</v>
      </c>
      <c r="FZ296" s="88"/>
      <c r="GB296" s="190" t="s">
        <v>945</v>
      </c>
      <c r="GC296" s="190"/>
      <c r="GD296" s="190"/>
      <c r="GE296" s="190"/>
      <c r="GK296" s="186" t="s">
        <v>592</v>
      </c>
      <c r="GL296" s="186"/>
      <c r="GM296" s="186"/>
      <c r="GN296" s="186"/>
      <c r="GR296" s="198">
        <v>-374100</v>
      </c>
      <c r="GS296" s="198"/>
      <c r="GU296" s="188">
        <v>0</v>
      </c>
      <c r="GV296" s="188"/>
      <c r="GW296" s="188"/>
      <c r="GX296" s="188">
        <v>0</v>
      </c>
      <c r="GY296" s="188"/>
      <c r="GZ296" s="188"/>
      <c r="HA296" s="188"/>
      <c r="HB296" s="188"/>
      <c r="HD296" s="198">
        <v>-374100</v>
      </c>
      <c r="HE296" s="198"/>
      <c r="HF296" s="198"/>
      <c r="HG296" s="198"/>
      <c r="HI296" s="189">
        <v>40607</v>
      </c>
      <c r="HJ296" s="189"/>
      <c r="HL296" s="190" t="s">
        <v>945</v>
      </c>
      <c r="HM296" s="190"/>
      <c r="HN296" s="190"/>
      <c r="HO296" s="190"/>
      <c r="HU296" s="186" t="s">
        <v>592</v>
      </c>
      <c r="HV296" s="186"/>
      <c r="HW296" s="186"/>
      <c r="HX296" s="186"/>
      <c r="IB296" s="198">
        <v>-374100</v>
      </c>
      <c r="IC296" s="198"/>
      <c r="IE296" s="188">
        <v>0</v>
      </c>
      <c r="IF296" s="188"/>
      <c r="IG296" s="188"/>
      <c r="IH296" s="188">
        <v>0</v>
      </c>
      <c r="II296" s="188"/>
      <c r="IJ296" s="188"/>
      <c r="IK296" s="188"/>
      <c r="IL296" s="188"/>
      <c r="IN296" s="198">
        <v>-374100</v>
      </c>
      <c r="IO296" s="198"/>
      <c r="IP296" s="198"/>
      <c r="IQ296" s="198"/>
    </row>
    <row r="297" spans="1:251" ht="10.15" hidden="1" customHeight="1">
      <c r="A297" s="191">
        <v>22104</v>
      </c>
      <c r="B297" s="191"/>
      <c r="D297" s="192" t="s">
        <v>949</v>
      </c>
      <c r="E297" s="192"/>
      <c r="F297" s="192"/>
      <c r="G297" s="192"/>
      <c r="L297" s="193" t="s">
        <v>950</v>
      </c>
      <c r="M297" s="193"/>
      <c r="N297" s="193"/>
      <c r="O297" s="193"/>
      <c r="P297" s="193"/>
      <c r="T297" s="194">
        <v>-790781.72</v>
      </c>
      <c r="U297" s="194"/>
      <c r="W297" s="195">
        <v>0</v>
      </c>
      <c r="X297" s="195"/>
      <c r="Y297" s="195"/>
      <c r="Z297" s="195">
        <v>0</v>
      </c>
      <c r="AA297" s="195"/>
      <c r="AB297" s="195"/>
      <c r="AC297" s="195"/>
      <c r="AD297" s="195"/>
      <c r="AF297" s="194">
        <v>-790781.72</v>
      </c>
      <c r="AG297" s="194"/>
      <c r="AH297" s="194"/>
      <c r="AI297" s="194"/>
      <c r="AK297" s="191">
        <v>22104</v>
      </c>
      <c r="AL297" s="191"/>
      <c r="AN297" s="192" t="s">
        <v>949</v>
      </c>
      <c r="AO297" s="192"/>
      <c r="AP297" s="192"/>
      <c r="AQ297" s="192"/>
      <c r="AV297" s="193" t="s">
        <v>950</v>
      </c>
      <c r="AW297" s="193"/>
      <c r="AX297" s="193"/>
      <c r="AY297" s="193"/>
      <c r="AZ297" s="193"/>
      <c r="BD297" s="194">
        <v>-790781.72</v>
      </c>
      <c r="BE297" s="194"/>
      <c r="BG297" s="195">
        <v>0</v>
      </c>
      <c r="BH297" s="195"/>
      <c r="BI297" s="195"/>
      <c r="BJ297" s="195">
        <v>0</v>
      </c>
      <c r="BK297" s="195"/>
      <c r="BL297" s="195"/>
      <c r="BM297" s="195"/>
      <c r="BN297" s="195"/>
      <c r="BP297" s="194">
        <v>-790781.72</v>
      </c>
      <c r="BQ297" s="194"/>
      <c r="BR297" s="194"/>
      <c r="BS297" s="194"/>
      <c r="BU297" s="189">
        <v>2216</v>
      </c>
      <c r="BV297" s="189"/>
      <c r="BX297" s="190" t="s">
        <v>947</v>
      </c>
      <c r="BY297" s="190"/>
      <c r="BZ297" s="190"/>
      <c r="CA297" s="190"/>
      <c r="CG297" s="186" t="s">
        <v>948</v>
      </c>
      <c r="CH297" s="186"/>
      <c r="CI297" s="186"/>
      <c r="CJ297" s="186"/>
      <c r="CN297" s="198">
        <v>-245999.88</v>
      </c>
      <c r="CO297" s="198"/>
      <c r="CQ297" s="188">
        <v>0</v>
      </c>
      <c r="CR297" s="188"/>
      <c r="CS297" s="188"/>
      <c r="CT297" s="188">
        <v>0</v>
      </c>
      <c r="CU297" s="188"/>
      <c r="CV297" s="188"/>
      <c r="CW297" s="188"/>
      <c r="CX297" s="188"/>
      <c r="CZ297" s="198">
        <v>-245999.88</v>
      </c>
      <c r="DA297" s="198"/>
      <c r="DB297" s="198"/>
      <c r="DC297" s="198"/>
      <c r="DE297" s="88">
        <v>40424</v>
      </c>
      <c r="DF297" s="88"/>
      <c r="DH297" s="190" t="s">
        <v>947</v>
      </c>
      <c r="DI297" s="190"/>
      <c r="DJ297" s="190"/>
      <c r="DK297" s="190"/>
      <c r="DQ297" s="186" t="s">
        <v>948</v>
      </c>
      <c r="DR297" s="186"/>
      <c r="DS297" s="186"/>
      <c r="DT297" s="186"/>
      <c r="DX297" s="198">
        <v>-245999.88</v>
      </c>
      <c r="DY297" s="198"/>
      <c r="EA297" s="188">
        <v>0</v>
      </c>
      <c r="EB297" s="188"/>
      <c r="EC297" s="188"/>
      <c r="ED297" s="188">
        <v>0</v>
      </c>
      <c r="EE297" s="188"/>
      <c r="EF297" s="188"/>
      <c r="EG297" s="188"/>
      <c r="EH297" s="188"/>
      <c r="EJ297" s="198">
        <v>-245999.88</v>
      </c>
      <c r="EK297" s="198"/>
      <c r="EL297" s="198"/>
      <c r="EM297" s="198"/>
      <c r="EO297" s="189">
        <v>2216</v>
      </c>
      <c r="EP297" s="189"/>
      <c r="ER297" s="190" t="s">
        <v>947</v>
      </c>
      <c r="ES297" s="190"/>
      <c r="ET297" s="190"/>
      <c r="EU297" s="190"/>
      <c r="FA297" s="186" t="s">
        <v>948</v>
      </c>
      <c r="FB297" s="186"/>
      <c r="FC297" s="186"/>
      <c r="FD297" s="186"/>
      <c r="FH297" s="198">
        <v>-245999.88</v>
      </c>
      <c r="FI297" s="198"/>
      <c r="FK297" s="188">
        <v>0</v>
      </c>
      <c r="FL297" s="188"/>
      <c r="FM297" s="188"/>
      <c r="FN297" s="188">
        <v>0</v>
      </c>
      <c r="FO297" s="188"/>
      <c r="FP297" s="188"/>
      <c r="FQ297" s="188"/>
      <c r="FR297" s="188"/>
      <c r="FT297" s="198">
        <v>-245999.88</v>
      </c>
      <c r="FU297" s="198"/>
      <c r="FV297" s="198"/>
      <c r="FW297" s="198"/>
      <c r="FY297" s="88">
        <v>40447</v>
      </c>
      <c r="FZ297" s="88"/>
      <c r="GB297" s="190" t="s">
        <v>951</v>
      </c>
      <c r="GC297" s="190"/>
      <c r="GD297" s="190"/>
      <c r="GE297" s="190"/>
      <c r="GK297" s="186" t="s">
        <v>952</v>
      </c>
      <c r="GL297" s="186"/>
      <c r="GM297" s="186"/>
      <c r="GN297" s="186"/>
      <c r="GR297" s="198">
        <v>0</v>
      </c>
      <c r="GS297" s="198"/>
      <c r="GU297" s="188">
        <v>0</v>
      </c>
      <c r="GV297" s="188"/>
      <c r="GW297" s="188"/>
      <c r="GX297" s="188">
        <v>1470.4</v>
      </c>
      <c r="GY297" s="188"/>
      <c r="GZ297" s="188"/>
      <c r="HA297" s="188"/>
      <c r="HB297" s="188"/>
      <c r="HD297" s="198">
        <v>-1470.4</v>
      </c>
      <c r="HE297" s="198"/>
      <c r="HF297" s="198"/>
      <c r="HG297" s="198"/>
      <c r="HI297" s="189">
        <v>40616</v>
      </c>
      <c r="HJ297" s="189"/>
      <c r="HL297" s="190" t="s">
        <v>951</v>
      </c>
      <c r="HM297" s="190"/>
      <c r="HN297" s="190"/>
      <c r="HO297" s="190"/>
      <c r="HU297" s="186" t="s">
        <v>952</v>
      </c>
      <c r="HV297" s="186"/>
      <c r="HW297" s="186"/>
      <c r="HX297" s="186"/>
      <c r="IB297" s="198">
        <v>-1470.4</v>
      </c>
      <c r="IC297" s="198"/>
      <c r="IE297" s="188">
        <v>0</v>
      </c>
      <c r="IF297" s="188"/>
      <c r="IG297" s="188"/>
      <c r="IH297" s="188">
        <v>0</v>
      </c>
      <c r="II297" s="188"/>
      <c r="IJ297" s="188"/>
      <c r="IK297" s="188"/>
      <c r="IL297" s="188"/>
      <c r="IN297" s="198">
        <v>-1470.4</v>
      </c>
      <c r="IO297" s="198"/>
      <c r="IP297" s="198"/>
      <c r="IQ297" s="198"/>
    </row>
    <row r="298" spans="1:251" ht="10.15" hidden="1" customHeight="1">
      <c r="A298" s="189">
        <v>22105</v>
      </c>
      <c r="B298" s="189"/>
      <c r="D298" s="190" t="s">
        <v>953</v>
      </c>
      <c r="E298" s="190"/>
      <c r="F298" s="190"/>
      <c r="G298" s="190"/>
      <c r="M298" s="186" t="s">
        <v>954</v>
      </c>
      <c r="N298" s="186"/>
      <c r="O298" s="186"/>
      <c r="P298" s="186"/>
      <c r="T298" s="198">
        <v>-790781.72</v>
      </c>
      <c r="U298" s="198"/>
      <c r="W298" s="188">
        <v>0</v>
      </c>
      <c r="X298" s="188"/>
      <c r="Y298" s="188"/>
      <c r="Z298" s="188">
        <v>0</v>
      </c>
      <c r="AA298" s="188"/>
      <c r="AB298" s="188"/>
      <c r="AC298" s="188"/>
      <c r="AD298" s="188"/>
      <c r="AF298" s="198">
        <v>-790781.72</v>
      </c>
      <c r="AG298" s="198"/>
      <c r="AH298" s="198"/>
      <c r="AI298" s="198"/>
      <c r="AK298" s="189">
        <v>22105</v>
      </c>
      <c r="AL298" s="189"/>
      <c r="AN298" s="190" t="s">
        <v>953</v>
      </c>
      <c r="AO298" s="190"/>
      <c r="AP298" s="190"/>
      <c r="AQ298" s="190"/>
      <c r="AW298" s="186" t="s">
        <v>954</v>
      </c>
      <c r="AX298" s="186"/>
      <c r="AY298" s="186"/>
      <c r="AZ298" s="186"/>
      <c r="BD298" s="198">
        <v>-790781.72</v>
      </c>
      <c r="BE298" s="198"/>
      <c r="BG298" s="188">
        <v>0</v>
      </c>
      <c r="BH298" s="188"/>
      <c r="BI298" s="188"/>
      <c r="BJ298" s="188">
        <v>0</v>
      </c>
      <c r="BK298" s="188"/>
      <c r="BL298" s="188"/>
      <c r="BM298" s="188"/>
      <c r="BN298" s="188"/>
      <c r="BP298" s="198">
        <v>-790781.72</v>
      </c>
      <c r="BQ298" s="198"/>
      <c r="BR298" s="198"/>
      <c r="BS298" s="198"/>
      <c r="BU298" s="191">
        <v>22104</v>
      </c>
      <c r="BV298" s="191"/>
      <c r="BX298" s="192" t="s">
        <v>949</v>
      </c>
      <c r="BY298" s="192"/>
      <c r="BZ298" s="192"/>
      <c r="CA298" s="192"/>
      <c r="CF298" s="193" t="s">
        <v>950</v>
      </c>
      <c r="CG298" s="193"/>
      <c r="CH298" s="193"/>
      <c r="CI298" s="193"/>
      <c r="CJ298" s="193"/>
      <c r="CN298" s="194">
        <v>-790781.72</v>
      </c>
      <c r="CO298" s="194"/>
      <c r="CQ298" s="195">
        <v>0</v>
      </c>
      <c r="CR298" s="195"/>
      <c r="CS298" s="195"/>
      <c r="CT298" s="195">
        <v>0</v>
      </c>
      <c r="CU298" s="195"/>
      <c r="CV298" s="195"/>
      <c r="CW298" s="195"/>
      <c r="CX298" s="195"/>
      <c r="CZ298" s="194">
        <v>-790781.72</v>
      </c>
      <c r="DA298" s="194"/>
      <c r="DB298" s="194"/>
      <c r="DC298" s="194"/>
      <c r="DE298" s="88">
        <v>40419</v>
      </c>
      <c r="DF298" s="94"/>
      <c r="DH298" s="192" t="s">
        <v>949</v>
      </c>
      <c r="DI298" s="192"/>
      <c r="DJ298" s="192"/>
      <c r="DK298" s="192"/>
      <c r="DP298" s="193" t="s">
        <v>950</v>
      </c>
      <c r="DQ298" s="193"/>
      <c r="DR298" s="193"/>
      <c r="DS298" s="193"/>
      <c r="DT298" s="193"/>
      <c r="DX298" s="194">
        <v>-790781.72</v>
      </c>
      <c r="DY298" s="194"/>
      <c r="EA298" s="195">
        <v>0</v>
      </c>
      <c r="EB298" s="195"/>
      <c r="EC298" s="195"/>
      <c r="ED298" s="195">
        <v>0</v>
      </c>
      <c r="EE298" s="195"/>
      <c r="EF298" s="195"/>
      <c r="EG298" s="195"/>
      <c r="EH298" s="195"/>
      <c r="EJ298" s="194">
        <v>-790781.72</v>
      </c>
      <c r="EK298" s="194"/>
      <c r="EL298" s="194"/>
      <c r="EM298" s="194"/>
      <c r="EO298" s="191">
        <v>22104</v>
      </c>
      <c r="EP298" s="191"/>
      <c r="ER298" s="192" t="s">
        <v>949</v>
      </c>
      <c r="ES298" s="192"/>
      <c r="ET298" s="192"/>
      <c r="EU298" s="192"/>
      <c r="EZ298" s="193" t="s">
        <v>950</v>
      </c>
      <c r="FA298" s="193"/>
      <c r="FB298" s="193"/>
      <c r="FC298" s="193"/>
      <c r="FD298" s="193"/>
      <c r="FH298" s="194">
        <v>-790781.72</v>
      </c>
      <c r="FI298" s="194"/>
      <c r="FK298" s="195">
        <v>0</v>
      </c>
      <c r="FL298" s="195"/>
      <c r="FM298" s="195"/>
      <c r="FN298" s="195">
        <v>0</v>
      </c>
      <c r="FO298" s="195"/>
      <c r="FP298" s="195"/>
      <c r="FQ298" s="195"/>
      <c r="FR298" s="195"/>
      <c r="FT298" s="194">
        <v>-790781.72</v>
      </c>
      <c r="FU298" s="194"/>
      <c r="FV298" s="194"/>
      <c r="FW298" s="194"/>
      <c r="FY298" s="88">
        <v>40448</v>
      </c>
      <c r="FZ298" s="94"/>
      <c r="GB298" s="192" t="s">
        <v>944</v>
      </c>
      <c r="GC298" s="192"/>
      <c r="GD298" s="192"/>
      <c r="GE298" s="192"/>
      <c r="GJ298" s="193" t="s">
        <v>861</v>
      </c>
      <c r="GK298" s="193"/>
      <c r="GL298" s="193"/>
      <c r="GM298" s="193"/>
      <c r="GN298" s="193"/>
      <c r="GR298" s="194">
        <v>-245999.88</v>
      </c>
      <c r="GS298" s="194"/>
      <c r="GU298" s="195">
        <v>0</v>
      </c>
      <c r="GV298" s="195"/>
      <c r="GW298" s="195"/>
      <c r="GX298" s="195">
        <v>0</v>
      </c>
      <c r="GY298" s="195"/>
      <c r="GZ298" s="195"/>
      <c r="HA298" s="195"/>
      <c r="HB298" s="195"/>
      <c r="HD298" s="194">
        <v>-245999.88</v>
      </c>
      <c r="HE298" s="194"/>
      <c r="HF298" s="194"/>
      <c r="HG298" s="194"/>
      <c r="HI298" s="191">
        <v>2215</v>
      </c>
      <c r="HJ298" s="191"/>
      <c r="HL298" s="192" t="s">
        <v>944</v>
      </c>
      <c r="HM298" s="192"/>
      <c r="HN298" s="192"/>
      <c r="HO298" s="192"/>
      <c r="HT298" s="193" t="s">
        <v>861</v>
      </c>
      <c r="HU298" s="193"/>
      <c r="HV298" s="193"/>
      <c r="HW298" s="193"/>
      <c r="HX298" s="193"/>
      <c r="IB298" s="194">
        <v>-245999.88</v>
      </c>
      <c r="IC298" s="194"/>
      <c r="IE298" s="195">
        <v>0</v>
      </c>
      <c r="IF298" s="195"/>
      <c r="IG298" s="195"/>
      <c r="IH298" s="195">
        <v>0</v>
      </c>
      <c r="II298" s="195"/>
      <c r="IJ298" s="195"/>
      <c r="IK298" s="195"/>
      <c r="IL298" s="195"/>
      <c r="IN298" s="194">
        <v>-245999.88</v>
      </c>
      <c r="IO298" s="194"/>
      <c r="IP298" s="194"/>
      <c r="IQ298" s="194"/>
    </row>
    <row r="299" spans="1:251" ht="10.15" hidden="1" customHeight="1">
      <c r="A299" s="191">
        <v>2229</v>
      </c>
      <c r="B299" s="191"/>
      <c r="D299" s="192" t="s">
        <v>955</v>
      </c>
      <c r="E299" s="192"/>
      <c r="F299" s="192"/>
      <c r="G299" s="192"/>
      <c r="I299" s="193" t="s">
        <v>956</v>
      </c>
      <c r="J299" s="193"/>
      <c r="K299" s="193"/>
      <c r="L299" s="193"/>
      <c r="M299" s="193"/>
      <c r="N299" s="193"/>
      <c r="O299" s="193"/>
      <c r="P299" s="193"/>
      <c r="Q299" s="193"/>
      <c r="R299" s="193"/>
      <c r="T299" s="194">
        <v>0</v>
      </c>
      <c r="U299" s="194"/>
      <c r="W299" s="195">
        <v>611905.96</v>
      </c>
      <c r="X299" s="195"/>
      <c r="Y299" s="195"/>
      <c r="Z299" s="195">
        <v>91741.88</v>
      </c>
      <c r="AA299" s="195"/>
      <c r="AB299" s="195"/>
      <c r="AC299" s="195"/>
      <c r="AD299" s="195"/>
      <c r="AF299" s="196">
        <v>520164.08</v>
      </c>
      <c r="AG299" s="196"/>
      <c r="AH299" s="196"/>
      <c r="AI299" s="196"/>
      <c r="AK299" s="191">
        <v>2229</v>
      </c>
      <c r="AL299" s="191"/>
      <c r="AN299" s="192" t="s">
        <v>955</v>
      </c>
      <c r="AO299" s="192"/>
      <c r="AP299" s="192"/>
      <c r="AQ299" s="192"/>
      <c r="AS299" s="193" t="s">
        <v>956</v>
      </c>
      <c r="AT299" s="193"/>
      <c r="AU299" s="193"/>
      <c r="AV299" s="193"/>
      <c r="AW299" s="193"/>
      <c r="AX299" s="193"/>
      <c r="AY299" s="193"/>
      <c r="AZ299" s="193"/>
      <c r="BA299" s="193"/>
      <c r="BB299" s="193"/>
      <c r="BD299" s="196">
        <v>520164.08</v>
      </c>
      <c r="BE299" s="196"/>
      <c r="BG299" s="195">
        <v>0</v>
      </c>
      <c r="BH299" s="195"/>
      <c r="BI299" s="195"/>
      <c r="BJ299" s="195">
        <v>0</v>
      </c>
      <c r="BK299" s="195"/>
      <c r="BL299" s="195"/>
      <c r="BM299" s="195"/>
      <c r="BN299" s="195"/>
      <c r="BP299" s="196">
        <v>520164.08</v>
      </c>
      <c r="BQ299" s="196"/>
      <c r="BR299" s="196"/>
      <c r="BS299" s="196"/>
      <c r="BU299" s="189">
        <v>22105</v>
      </c>
      <c r="BV299" s="189"/>
      <c r="BX299" s="190" t="s">
        <v>953</v>
      </c>
      <c r="BY299" s="190"/>
      <c r="BZ299" s="190"/>
      <c r="CA299" s="190"/>
      <c r="CG299" s="186" t="s">
        <v>954</v>
      </c>
      <c r="CH299" s="186"/>
      <c r="CI299" s="186"/>
      <c r="CJ299" s="186"/>
      <c r="CN299" s="198">
        <v>-790781.72</v>
      </c>
      <c r="CO299" s="198"/>
      <c r="CQ299" s="188">
        <v>0</v>
      </c>
      <c r="CR299" s="188"/>
      <c r="CS299" s="188"/>
      <c r="CT299" s="188">
        <v>0</v>
      </c>
      <c r="CU299" s="188"/>
      <c r="CV299" s="188"/>
      <c r="CW299" s="188"/>
      <c r="CX299" s="188"/>
      <c r="CZ299" s="198">
        <v>-790781.72</v>
      </c>
      <c r="DA299" s="198"/>
      <c r="DB299" s="198"/>
      <c r="DC299" s="198"/>
      <c r="DE299" s="88">
        <v>40420</v>
      </c>
      <c r="DF299" s="88"/>
      <c r="DH299" s="190" t="s">
        <v>953</v>
      </c>
      <c r="DI299" s="190"/>
      <c r="DJ299" s="190"/>
      <c r="DK299" s="190"/>
      <c r="DQ299" s="186" t="s">
        <v>954</v>
      </c>
      <c r="DR299" s="186"/>
      <c r="DS299" s="186"/>
      <c r="DT299" s="186"/>
      <c r="DX299" s="198">
        <v>-790781.72</v>
      </c>
      <c r="DY299" s="198"/>
      <c r="EA299" s="188">
        <v>0</v>
      </c>
      <c r="EB299" s="188"/>
      <c r="EC299" s="188"/>
      <c r="ED299" s="188">
        <v>0</v>
      </c>
      <c r="EE299" s="188"/>
      <c r="EF299" s="188"/>
      <c r="EG299" s="188"/>
      <c r="EH299" s="188"/>
      <c r="EJ299" s="198">
        <v>-790781.72</v>
      </c>
      <c r="EK299" s="198"/>
      <c r="EL299" s="198"/>
      <c r="EM299" s="198"/>
      <c r="EO299" s="189">
        <v>22105</v>
      </c>
      <c r="EP299" s="189"/>
      <c r="ER299" s="190" t="s">
        <v>953</v>
      </c>
      <c r="ES299" s="190"/>
      <c r="ET299" s="190"/>
      <c r="EU299" s="190"/>
      <c r="FA299" s="186" t="s">
        <v>954</v>
      </c>
      <c r="FB299" s="186"/>
      <c r="FC299" s="186"/>
      <c r="FD299" s="186"/>
      <c r="FH299" s="198">
        <v>-790781.72</v>
      </c>
      <c r="FI299" s="198"/>
      <c r="FK299" s="188">
        <v>0</v>
      </c>
      <c r="FL299" s="188"/>
      <c r="FM299" s="188"/>
      <c r="FN299" s="188">
        <v>0</v>
      </c>
      <c r="FO299" s="188"/>
      <c r="FP299" s="188"/>
      <c r="FQ299" s="188"/>
      <c r="FR299" s="188"/>
      <c r="FT299" s="198">
        <v>-790781.72</v>
      </c>
      <c r="FU299" s="198"/>
      <c r="FV299" s="198"/>
      <c r="FW299" s="198"/>
      <c r="FY299" s="88">
        <v>40449</v>
      </c>
      <c r="FZ299" s="88"/>
      <c r="GB299" s="190" t="s">
        <v>947</v>
      </c>
      <c r="GC299" s="190"/>
      <c r="GD299" s="190"/>
      <c r="GE299" s="190"/>
      <c r="GK299" s="186" t="s">
        <v>948</v>
      </c>
      <c r="GL299" s="186"/>
      <c r="GM299" s="186"/>
      <c r="GN299" s="186"/>
      <c r="GR299" s="198">
        <v>-245999.88</v>
      </c>
      <c r="GS299" s="198"/>
      <c r="GU299" s="188">
        <v>0</v>
      </c>
      <c r="GV299" s="188"/>
      <c r="GW299" s="188"/>
      <c r="GX299" s="188">
        <v>0</v>
      </c>
      <c r="GY299" s="188"/>
      <c r="GZ299" s="188"/>
      <c r="HA299" s="188"/>
      <c r="HB299" s="188"/>
      <c r="HD299" s="198">
        <v>-245999.88</v>
      </c>
      <c r="HE299" s="198"/>
      <c r="HF299" s="198"/>
      <c r="HG299" s="198"/>
      <c r="HI299" s="189">
        <v>2216</v>
      </c>
      <c r="HJ299" s="189"/>
      <c r="HL299" s="190" t="s">
        <v>947</v>
      </c>
      <c r="HM299" s="190"/>
      <c r="HN299" s="190"/>
      <c r="HO299" s="190"/>
      <c r="HU299" s="186" t="s">
        <v>948</v>
      </c>
      <c r="HV299" s="186"/>
      <c r="HW299" s="186"/>
      <c r="HX299" s="186"/>
      <c r="IB299" s="198">
        <v>-245999.88</v>
      </c>
      <c r="IC299" s="198"/>
      <c r="IE299" s="188">
        <v>0</v>
      </c>
      <c r="IF299" s="188"/>
      <c r="IG299" s="188"/>
      <c r="IH299" s="188">
        <v>0</v>
      </c>
      <c r="II299" s="188"/>
      <c r="IJ299" s="188"/>
      <c r="IK299" s="188"/>
      <c r="IL299" s="188"/>
      <c r="IN299" s="198">
        <v>-245999.88</v>
      </c>
      <c r="IO299" s="198"/>
      <c r="IP299" s="198"/>
      <c r="IQ299" s="198"/>
    </row>
    <row r="300" spans="1:251" ht="10.15" hidden="1" customHeight="1">
      <c r="A300" s="191">
        <v>2230</v>
      </c>
      <c r="B300" s="191"/>
      <c r="D300" s="192" t="s">
        <v>957</v>
      </c>
      <c r="E300" s="192"/>
      <c r="F300" s="192"/>
      <c r="G300" s="192"/>
      <c r="J300" s="193" t="s">
        <v>956</v>
      </c>
      <c r="K300" s="193"/>
      <c r="L300" s="193"/>
      <c r="M300" s="193"/>
      <c r="N300" s="193"/>
      <c r="O300" s="193"/>
      <c r="P300" s="193"/>
      <c r="Q300" s="193"/>
      <c r="T300" s="194">
        <v>0</v>
      </c>
      <c r="U300" s="194"/>
      <c r="W300" s="195">
        <v>611905.96</v>
      </c>
      <c r="X300" s="195"/>
      <c r="Y300" s="195"/>
      <c r="Z300" s="195">
        <v>91741.88</v>
      </c>
      <c r="AA300" s="195"/>
      <c r="AB300" s="195"/>
      <c r="AC300" s="195"/>
      <c r="AD300" s="195"/>
      <c r="AF300" s="196">
        <v>520164.08</v>
      </c>
      <c r="AG300" s="196"/>
      <c r="AH300" s="196"/>
      <c r="AI300" s="196"/>
      <c r="AK300" s="191">
        <v>2230</v>
      </c>
      <c r="AL300" s="191"/>
      <c r="AN300" s="192" t="s">
        <v>957</v>
      </c>
      <c r="AO300" s="192"/>
      <c r="AP300" s="192"/>
      <c r="AQ300" s="192"/>
      <c r="AT300" s="193" t="s">
        <v>956</v>
      </c>
      <c r="AU300" s="193"/>
      <c r="AV300" s="193"/>
      <c r="AW300" s="193"/>
      <c r="AX300" s="193"/>
      <c r="AY300" s="193"/>
      <c r="AZ300" s="193"/>
      <c r="BA300" s="193"/>
      <c r="BD300" s="196">
        <v>520164.08</v>
      </c>
      <c r="BE300" s="196"/>
      <c r="BG300" s="195">
        <v>0</v>
      </c>
      <c r="BH300" s="195"/>
      <c r="BI300" s="195"/>
      <c r="BJ300" s="195">
        <v>0</v>
      </c>
      <c r="BK300" s="195"/>
      <c r="BL300" s="195"/>
      <c r="BM300" s="195"/>
      <c r="BN300" s="195"/>
      <c r="BP300" s="196">
        <v>520164.08</v>
      </c>
      <c r="BQ300" s="196"/>
      <c r="BR300" s="196"/>
      <c r="BS300" s="196"/>
      <c r="BT300" s="93"/>
      <c r="BU300" s="191">
        <v>2229</v>
      </c>
      <c r="BV300" s="191"/>
      <c r="BX300" s="192" t="s">
        <v>955</v>
      </c>
      <c r="BY300" s="192"/>
      <c r="BZ300" s="192"/>
      <c r="CA300" s="192"/>
      <c r="CC300" s="193" t="s">
        <v>956</v>
      </c>
      <c r="CD300" s="193"/>
      <c r="CE300" s="193"/>
      <c r="CF300" s="193"/>
      <c r="CG300" s="193"/>
      <c r="CH300" s="193"/>
      <c r="CI300" s="193"/>
      <c r="CJ300" s="193"/>
      <c r="CK300" s="193"/>
      <c r="CL300" s="193"/>
      <c r="CN300" s="196">
        <v>520164.08</v>
      </c>
      <c r="CO300" s="196"/>
      <c r="CQ300" s="195">
        <v>0</v>
      </c>
      <c r="CR300" s="195"/>
      <c r="CS300" s="195"/>
      <c r="CT300" s="195">
        <v>0</v>
      </c>
      <c r="CU300" s="195"/>
      <c r="CV300" s="195"/>
      <c r="CW300" s="195"/>
      <c r="CX300" s="195"/>
      <c r="CZ300" s="196">
        <v>520164.08</v>
      </c>
      <c r="DA300" s="196"/>
      <c r="DB300" s="196"/>
      <c r="DC300" s="196"/>
      <c r="DE300" s="88">
        <v>40421</v>
      </c>
      <c r="DF300" s="94"/>
      <c r="DH300" s="192" t="s">
        <v>955</v>
      </c>
      <c r="DI300" s="192"/>
      <c r="DJ300" s="192"/>
      <c r="DK300" s="192"/>
      <c r="DM300" s="193" t="s">
        <v>956</v>
      </c>
      <c r="DN300" s="193"/>
      <c r="DO300" s="193"/>
      <c r="DP300" s="193"/>
      <c r="DQ300" s="193"/>
      <c r="DR300" s="193"/>
      <c r="DS300" s="193"/>
      <c r="DT300" s="193"/>
      <c r="DU300" s="193"/>
      <c r="DV300" s="193"/>
      <c r="DX300" s="196">
        <v>520164.08</v>
      </c>
      <c r="DY300" s="196"/>
      <c r="EA300" s="195">
        <v>0</v>
      </c>
      <c r="EB300" s="195"/>
      <c r="EC300" s="195"/>
      <c r="ED300" s="195">
        <v>0</v>
      </c>
      <c r="EE300" s="195"/>
      <c r="EF300" s="195"/>
      <c r="EG300" s="195"/>
      <c r="EH300" s="195"/>
      <c r="EJ300" s="196">
        <v>520164.08</v>
      </c>
      <c r="EK300" s="196"/>
      <c r="EL300" s="196"/>
      <c r="EM300" s="196"/>
      <c r="EO300" s="191">
        <v>2229</v>
      </c>
      <c r="EP300" s="191"/>
      <c r="ER300" s="192" t="s">
        <v>955</v>
      </c>
      <c r="ES300" s="192"/>
      <c r="ET300" s="192"/>
      <c r="EU300" s="192"/>
      <c r="EW300" s="193" t="s">
        <v>956</v>
      </c>
      <c r="EX300" s="193"/>
      <c r="EY300" s="193"/>
      <c r="EZ300" s="193"/>
      <c r="FA300" s="193"/>
      <c r="FB300" s="193"/>
      <c r="FC300" s="193"/>
      <c r="FD300" s="193"/>
      <c r="FE300" s="193"/>
      <c r="FF300" s="193"/>
      <c r="FH300" s="196">
        <v>520164.08</v>
      </c>
      <c r="FI300" s="196"/>
      <c r="FK300" s="195">
        <v>30526.7</v>
      </c>
      <c r="FL300" s="195"/>
      <c r="FM300" s="195"/>
      <c r="FN300" s="195">
        <v>0</v>
      </c>
      <c r="FO300" s="195"/>
      <c r="FP300" s="195"/>
      <c r="FQ300" s="195"/>
      <c r="FR300" s="195"/>
      <c r="FT300" s="196">
        <v>550690.78</v>
      </c>
      <c r="FU300" s="196"/>
      <c r="FV300" s="196"/>
      <c r="FW300" s="196"/>
      <c r="FY300" s="88">
        <v>40450</v>
      </c>
      <c r="FZ300" s="94"/>
      <c r="GB300" s="192" t="s">
        <v>949</v>
      </c>
      <c r="GC300" s="192"/>
      <c r="GD300" s="192"/>
      <c r="GE300" s="192"/>
      <c r="GJ300" s="193" t="s">
        <v>950</v>
      </c>
      <c r="GK300" s="193"/>
      <c r="GL300" s="193"/>
      <c r="GM300" s="193"/>
      <c r="GN300" s="193"/>
      <c r="GR300" s="194">
        <v>-790781.72</v>
      </c>
      <c r="GS300" s="194"/>
      <c r="GU300" s="195">
        <v>0</v>
      </c>
      <c r="GV300" s="195"/>
      <c r="GW300" s="195"/>
      <c r="GX300" s="195">
        <v>0</v>
      </c>
      <c r="GY300" s="195"/>
      <c r="GZ300" s="195"/>
      <c r="HA300" s="195"/>
      <c r="HB300" s="195"/>
      <c r="HD300" s="194">
        <v>-790781.72</v>
      </c>
      <c r="HE300" s="194"/>
      <c r="HF300" s="194"/>
      <c r="HG300" s="194"/>
      <c r="HI300" s="191">
        <v>22104</v>
      </c>
      <c r="HJ300" s="191"/>
      <c r="HL300" s="192" t="s">
        <v>949</v>
      </c>
      <c r="HM300" s="192"/>
      <c r="HN300" s="192"/>
      <c r="HO300" s="192"/>
      <c r="HT300" s="193" t="s">
        <v>950</v>
      </c>
      <c r="HU300" s="193"/>
      <c r="HV300" s="193"/>
      <c r="HW300" s="193"/>
      <c r="HX300" s="193"/>
      <c r="IB300" s="194">
        <v>-790781.72</v>
      </c>
      <c r="IC300" s="194"/>
      <c r="IE300" s="195">
        <v>0</v>
      </c>
      <c r="IF300" s="195"/>
      <c r="IG300" s="195"/>
      <c r="IH300" s="195">
        <v>0</v>
      </c>
      <c r="II300" s="195"/>
      <c r="IJ300" s="195"/>
      <c r="IK300" s="195"/>
      <c r="IL300" s="195"/>
      <c r="IN300" s="194">
        <v>-790781.72</v>
      </c>
      <c r="IO300" s="194"/>
      <c r="IP300" s="194"/>
      <c r="IQ300" s="194"/>
    </row>
    <row r="301" spans="1:251" ht="10.15" hidden="1" customHeight="1">
      <c r="A301" s="191">
        <v>2231</v>
      </c>
      <c r="B301" s="191"/>
      <c r="D301" s="192" t="s">
        <v>958</v>
      </c>
      <c r="E301" s="192"/>
      <c r="F301" s="192"/>
      <c r="G301" s="192"/>
      <c r="K301" s="193" t="s">
        <v>956</v>
      </c>
      <c r="L301" s="193"/>
      <c r="M301" s="193"/>
      <c r="N301" s="193"/>
      <c r="O301" s="193"/>
      <c r="P301" s="193"/>
      <c r="Q301" s="193"/>
      <c r="T301" s="194">
        <v>0</v>
      </c>
      <c r="U301" s="194"/>
      <c r="W301" s="195">
        <v>611905.96</v>
      </c>
      <c r="X301" s="195"/>
      <c r="Y301" s="195"/>
      <c r="Z301" s="195">
        <v>91741.88</v>
      </c>
      <c r="AA301" s="195"/>
      <c r="AB301" s="195"/>
      <c r="AC301" s="195"/>
      <c r="AD301" s="195"/>
      <c r="AF301" s="196">
        <v>520164.08</v>
      </c>
      <c r="AG301" s="196"/>
      <c r="AH301" s="196"/>
      <c r="AI301" s="196"/>
      <c r="AK301" s="191">
        <v>2231</v>
      </c>
      <c r="AL301" s="191"/>
      <c r="AN301" s="192" t="s">
        <v>958</v>
      </c>
      <c r="AO301" s="192"/>
      <c r="AP301" s="192"/>
      <c r="AQ301" s="192"/>
      <c r="AU301" s="193" t="s">
        <v>956</v>
      </c>
      <c r="AV301" s="193"/>
      <c r="AW301" s="193"/>
      <c r="AX301" s="193"/>
      <c r="AY301" s="193"/>
      <c r="AZ301" s="193"/>
      <c r="BA301" s="193"/>
      <c r="BD301" s="196">
        <v>520164.08</v>
      </c>
      <c r="BE301" s="196"/>
      <c r="BG301" s="195">
        <v>0</v>
      </c>
      <c r="BH301" s="195"/>
      <c r="BI301" s="195"/>
      <c r="BJ301" s="195">
        <v>0</v>
      </c>
      <c r="BK301" s="195"/>
      <c r="BL301" s="195"/>
      <c r="BM301" s="195"/>
      <c r="BN301" s="195"/>
      <c r="BP301" s="196">
        <v>520164.08</v>
      </c>
      <c r="BQ301" s="196"/>
      <c r="BR301" s="196"/>
      <c r="BS301" s="196"/>
      <c r="BU301" s="191">
        <v>2230</v>
      </c>
      <c r="BV301" s="191"/>
      <c r="BX301" s="192" t="s">
        <v>957</v>
      </c>
      <c r="BY301" s="192"/>
      <c r="BZ301" s="192"/>
      <c r="CA301" s="192"/>
      <c r="CD301" s="193" t="s">
        <v>956</v>
      </c>
      <c r="CE301" s="193"/>
      <c r="CF301" s="193"/>
      <c r="CG301" s="193"/>
      <c r="CH301" s="193"/>
      <c r="CI301" s="193"/>
      <c r="CJ301" s="193"/>
      <c r="CK301" s="193"/>
      <c r="CN301" s="196">
        <v>520164.08</v>
      </c>
      <c r="CO301" s="196"/>
      <c r="CQ301" s="195">
        <v>0</v>
      </c>
      <c r="CR301" s="195"/>
      <c r="CS301" s="195"/>
      <c r="CT301" s="195">
        <v>0</v>
      </c>
      <c r="CU301" s="195"/>
      <c r="CV301" s="195"/>
      <c r="CW301" s="195"/>
      <c r="CX301" s="195"/>
      <c r="CZ301" s="196">
        <v>520164.08</v>
      </c>
      <c r="DA301" s="196"/>
      <c r="DB301" s="196"/>
      <c r="DC301" s="196"/>
      <c r="DE301" s="88">
        <v>40422</v>
      </c>
      <c r="DF301" s="94"/>
      <c r="DH301" s="192" t="s">
        <v>957</v>
      </c>
      <c r="DI301" s="192"/>
      <c r="DJ301" s="192"/>
      <c r="DK301" s="192"/>
      <c r="DN301" s="193" t="s">
        <v>956</v>
      </c>
      <c r="DO301" s="193"/>
      <c r="DP301" s="193"/>
      <c r="DQ301" s="193"/>
      <c r="DR301" s="193"/>
      <c r="DS301" s="193"/>
      <c r="DT301" s="193"/>
      <c r="DU301" s="193"/>
      <c r="DX301" s="196">
        <v>520164.08</v>
      </c>
      <c r="DY301" s="196"/>
      <c r="EA301" s="195">
        <v>0</v>
      </c>
      <c r="EB301" s="195"/>
      <c r="EC301" s="195"/>
      <c r="ED301" s="195">
        <v>0</v>
      </c>
      <c r="EE301" s="195"/>
      <c r="EF301" s="195"/>
      <c r="EG301" s="195"/>
      <c r="EH301" s="195"/>
      <c r="EJ301" s="196">
        <v>520164.08</v>
      </c>
      <c r="EK301" s="196"/>
      <c r="EL301" s="196"/>
      <c r="EM301" s="196"/>
      <c r="EO301" s="191">
        <v>2230</v>
      </c>
      <c r="EP301" s="191"/>
      <c r="ER301" s="192" t="s">
        <v>957</v>
      </c>
      <c r="ES301" s="192"/>
      <c r="ET301" s="192"/>
      <c r="EU301" s="192"/>
      <c r="EX301" s="193" t="s">
        <v>956</v>
      </c>
      <c r="EY301" s="193"/>
      <c r="EZ301" s="193"/>
      <c r="FA301" s="193"/>
      <c r="FB301" s="193"/>
      <c r="FC301" s="193"/>
      <c r="FD301" s="193"/>
      <c r="FE301" s="193"/>
      <c r="FH301" s="196">
        <v>520164.08</v>
      </c>
      <c r="FI301" s="196"/>
      <c r="FK301" s="195">
        <v>30526.7</v>
      </c>
      <c r="FL301" s="195"/>
      <c r="FM301" s="195"/>
      <c r="FN301" s="195">
        <v>0</v>
      </c>
      <c r="FO301" s="195"/>
      <c r="FP301" s="195"/>
      <c r="FQ301" s="195"/>
      <c r="FR301" s="195"/>
      <c r="FT301" s="196">
        <v>550690.78</v>
      </c>
      <c r="FU301" s="196"/>
      <c r="FV301" s="196"/>
      <c r="FW301" s="196"/>
      <c r="FY301" s="88">
        <v>40451</v>
      </c>
      <c r="FZ301" s="88"/>
      <c r="GB301" s="190" t="s">
        <v>953</v>
      </c>
      <c r="GC301" s="190"/>
      <c r="GD301" s="190"/>
      <c r="GE301" s="190"/>
      <c r="GK301" s="186" t="s">
        <v>954</v>
      </c>
      <c r="GL301" s="186"/>
      <c r="GM301" s="186"/>
      <c r="GN301" s="186"/>
      <c r="GR301" s="198">
        <v>-790781.72</v>
      </c>
      <c r="GS301" s="198"/>
      <c r="GU301" s="188">
        <v>0</v>
      </c>
      <c r="GV301" s="188"/>
      <c r="GW301" s="188"/>
      <c r="GX301" s="188">
        <v>0</v>
      </c>
      <c r="GY301" s="188"/>
      <c r="GZ301" s="188"/>
      <c r="HA301" s="188"/>
      <c r="HB301" s="188"/>
      <c r="HD301" s="198">
        <v>-790781.72</v>
      </c>
      <c r="HE301" s="198"/>
      <c r="HF301" s="198"/>
      <c r="HG301" s="198"/>
      <c r="HI301" s="189">
        <v>22105</v>
      </c>
      <c r="HJ301" s="189"/>
      <c r="HL301" s="190" t="s">
        <v>953</v>
      </c>
      <c r="HM301" s="190"/>
      <c r="HN301" s="190"/>
      <c r="HO301" s="190"/>
      <c r="HU301" s="186" t="s">
        <v>954</v>
      </c>
      <c r="HV301" s="186"/>
      <c r="HW301" s="186"/>
      <c r="HX301" s="186"/>
      <c r="IB301" s="198">
        <v>-790781.72</v>
      </c>
      <c r="IC301" s="198"/>
      <c r="IE301" s="188">
        <v>0</v>
      </c>
      <c r="IF301" s="188"/>
      <c r="IG301" s="188"/>
      <c r="IH301" s="188">
        <v>0</v>
      </c>
      <c r="II301" s="188"/>
      <c r="IJ301" s="188"/>
      <c r="IK301" s="188"/>
      <c r="IL301" s="188"/>
      <c r="IN301" s="198">
        <v>-790781.72</v>
      </c>
      <c r="IO301" s="198"/>
      <c r="IP301" s="198"/>
      <c r="IQ301" s="198"/>
    </row>
    <row r="302" spans="1:251" ht="10.15" hidden="1" customHeight="1">
      <c r="A302" s="191">
        <v>2237</v>
      </c>
      <c r="B302" s="191"/>
      <c r="D302" s="192" t="s">
        <v>959</v>
      </c>
      <c r="E302" s="192"/>
      <c r="F302" s="192"/>
      <c r="G302" s="192"/>
      <c r="L302" s="193" t="s">
        <v>960</v>
      </c>
      <c r="M302" s="193"/>
      <c r="N302" s="193"/>
      <c r="O302" s="193"/>
      <c r="P302" s="193"/>
      <c r="T302" s="194">
        <v>0</v>
      </c>
      <c r="U302" s="194"/>
      <c r="W302" s="195">
        <v>611905.96</v>
      </c>
      <c r="X302" s="195"/>
      <c r="Y302" s="195"/>
      <c r="Z302" s="195">
        <v>91741.88</v>
      </c>
      <c r="AA302" s="195"/>
      <c r="AB302" s="195"/>
      <c r="AC302" s="195"/>
      <c r="AD302" s="195"/>
      <c r="AF302" s="196">
        <v>520164.08</v>
      </c>
      <c r="AG302" s="196"/>
      <c r="AH302" s="196"/>
      <c r="AI302" s="196"/>
      <c r="AK302" s="191">
        <v>2237</v>
      </c>
      <c r="AL302" s="191"/>
      <c r="AN302" s="192" t="s">
        <v>959</v>
      </c>
      <c r="AO302" s="192"/>
      <c r="AP302" s="192"/>
      <c r="AQ302" s="192"/>
      <c r="AV302" s="193" t="s">
        <v>960</v>
      </c>
      <c r="AW302" s="193"/>
      <c r="AX302" s="193"/>
      <c r="AY302" s="193"/>
      <c r="AZ302" s="193"/>
      <c r="BD302" s="196">
        <v>520164.08</v>
      </c>
      <c r="BE302" s="196"/>
      <c r="BG302" s="195">
        <v>0</v>
      </c>
      <c r="BH302" s="195"/>
      <c r="BI302" s="195"/>
      <c r="BJ302" s="195">
        <v>0</v>
      </c>
      <c r="BK302" s="195"/>
      <c r="BL302" s="195"/>
      <c r="BM302" s="195"/>
      <c r="BN302" s="195"/>
      <c r="BP302" s="196">
        <v>520164.08</v>
      </c>
      <c r="BQ302" s="196"/>
      <c r="BR302" s="196"/>
      <c r="BS302" s="196"/>
      <c r="BU302" s="191">
        <v>2231</v>
      </c>
      <c r="BV302" s="191"/>
      <c r="BX302" s="192" t="s">
        <v>958</v>
      </c>
      <c r="BY302" s="192"/>
      <c r="BZ302" s="192"/>
      <c r="CA302" s="192"/>
      <c r="CE302" s="193" t="s">
        <v>956</v>
      </c>
      <c r="CF302" s="193"/>
      <c r="CG302" s="193"/>
      <c r="CH302" s="193"/>
      <c r="CI302" s="193"/>
      <c r="CJ302" s="193"/>
      <c r="CK302" s="193"/>
      <c r="CN302" s="196">
        <v>520164.08</v>
      </c>
      <c r="CO302" s="196"/>
      <c r="CQ302" s="195">
        <v>0</v>
      </c>
      <c r="CR302" s="195"/>
      <c r="CS302" s="195"/>
      <c r="CT302" s="195">
        <v>0</v>
      </c>
      <c r="CU302" s="195"/>
      <c r="CV302" s="195"/>
      <c r="CW302" s="195"/>
      <c r="CX302" s="195"/>
      <c r="CZ302" s="196">
        <v>520164.08</v>
      </c>
      <c r="DA302" s="196"/>
      <c r="DB302" s="196"/>
      <c r="DC302" s="196"/>
      <c r="DE302" s="88">
        <v>40436</v>
      </c>
      <c r="DF302" s="94"/>
      <c r="DH302" s="192" t="s">
        <v>958</v>
      </c>
      <c r="DI302" s="192"/>
      <c r="DJ302" s="192"/>
      <c r="DK302" s="192"/>
      <c r="DO302" s="193" t="s">
        <v>956</v>
      </c>
      <c r="DP302" s="193"/>
      <c r="DQ302" s="193"/>
      <c r="DR302" s="193"/>
      <c r="DS302" s="193"/>
      <c r="DT302" s="193"/>
      <c r="DU302" s="193"/>
      <c r="DX302" s="196">
        <v>520164.08</v>
      </c>
      <c r="DY302" s="196"/>
      <c r="EA302" s="195">
        <v>0</v>
      </c>
      <c r="EB302" s="195"/>
      <c r="EC302" s="195"/>
      <c r="ED302" s="195">
        <v>0</v>
      </c>
      <c r="EE302" s="195"/>
      <c r="EF302" s="195"/>
      <c r="EG302" s="195"/>
      <c r="EH302" s="195"/>
      <c r="EJ302" s="196">
        <v>520164.08</v>
      </c>
      <c r="EK302" s="196"/>
      <c r="EL302" s="196"/>
      <c r="EM302" s="196"/>
      <c r="EO302" s="191">
        <v>2231</v>
      </c>
      <c r="EP302" s="191"/>
      <c r="ER302" s="192" t="s">
        <v>958</v>
      </c>
      <c r="ES302" s="192"/>
      <c r="ET302" s="192"/>
      <c r="EU302" s="192"/>
      <c r="EY302" s="193" t="s">
        <v>956</v>
      </c>
      <c r="EZ302" s="193"/>
      <c r="FA302" s="193"/>
      <c r="FB302" s="193"/>
      <c r="FC302" s="193"/>
      <c r="FD302" s="193"/>
      <c r="FE302" s="193"/>
      <c r="FH302" s="196">
        <v>520164.08</v>
      </c>
      <c r="FI302" s="196"/>
      <c r="FK302" s="195">
        <v>30526.7</v>
      </c>
      <c r="FL302" s="195"/>
      <c r="FM302" s="195"/>
      <c r="FN302" s="195">
        <v>0</v>
      </c>
      <c r="FO302" s="195"/>
      <c r="FP302" s="195"/>
      <c r="FQ302" s="195"/>
      <c r="FR302" s="195"/>
      <c r="FT302" s="196">
        <v>550690.78</v>
      </c>
      <c r="FU302" s="196"/>
      <c r="FV302" s="196"/>
      <c r="FW302" s="196"/>
      <c r="FY302" s="88">
        <v>40453</v>
      </c>
      <c r="FZ302" s="94"/>
      <c r="GB302" s="192" t="s">
        <v>955</v>
      </c>
      <c r="GC302" s="192"/>
      <c r="GD302" s="192"/>
      <c r="GE302" s="192"/>
      <c r="GG302" s="193" t="s">
        <v>956</v>
      </c>
      <c r="GH302" s="193"/>
      <c r="GI302" s="193"/>
      <c r="GJ302" s="193"/>
      <c r="GK302" s="193"/>
      <c r="GL302" s="193"/>
      <c r="GM302" s="193"/>
      <c r="GN302" s="193"/>
      <c r="GO302" s="193"/>
      <c r="GP302" s="193"/>
      <c r="GR302" s="196">
        <v>550690.78</v>
      </c>
      <c r="GS302" s="196"/>
      <c r="GU302" s="195">
        <v>0</v>
      </c>
      <c r="GV302" s="195"/>
      <c r="GW302" s="195"/>
      <c r="GX302" s="195">
        <v>0</v>
      </c>
      <c r="GY302" s="195"/>
      <c r="GZ302" s="195"/>
      <c r="HA302" s="195"/>
      <c r="HB302" s="195"/>
      <c r="HD302" s="196">
        <v>550690.78</v>
      </c>
      <c r="HE302" s="196"/>
      <c r="HF302" s="196"/>
      <c r="HG302" s="196"/>
      <c r="HI302" s="191">
        <v>2229</v>
      </c>
      <c r="HJ302" s="191"/>
      <c r="HL302" s="192" t="s">
        <v>955</v>
      </c>
      <c r="HM302" s="192"/>
      <c r="HN302" s="192"/>
      <c r="HO302" s="192"/>
      <c r="HQ302" s="193" t="s">
        <v>956</v>
      </c>
      <c r="HR302" s="193"/>
      <c r="HS302" s="193"/>
      <c r="HT302" s="193"/>
      <c r="HU302" s="193"/>
      <c r="HV302" s="193"/>
      <c r="HW302" s="193"/>
      <c r="HX302" s="193"/>
      <c r="HY302" s="193"/>
      <c r="HZ302" s="193"/>
      <c r="IB302" s="196">
        <v>550690.78</v>
      </c>
      <c r="IC302" s="196"/>
      <c r="IE302" s="195">
        <v>0</v>
      </c>
      <c r="IF302" s="195"/>
      <c r="IG302" s="195"/>
      <c r="IH302" s="195">
        <v>0</v>
      </c>
      <c r="II302" s="195"/>
      <c r="IJ302" s="195"/>
      <c r="IK302" s="195"/>
      <c r="IL302" s="195"/>
      <c r="IN302" s="196">
        <v>550690.78</v>
      </c>
      <c r="IO302" s="196"/>
      <c r="IP302" s="196"/>
      <c r="IQ302" s="196"/>
    </row>
    <row r="303" spans="1:251" ht="10.15" hidden="1" customHeight="1">
      <c r="A303" s="189">
        <v>2298</v>
      </c>
      <c r="B303" s="189"/>
      <c r="D303" s="190" t="s">
        <v>961</v>
      </c>
      <c r="E303" s="190"/>
      <c r="F303" s="190"/>
      <c r="G303" s="190"/>
      <c r="M303" s="186" t="s">
        <v>962</v>
      </c>
      <c r="N303" s="186"/>
      <c r="O303" s="186"/>
      <c r="P303" s="186"/>
      <c r="T303" s="198">
        <v>0</v>
      </c>
      <c r="U303" s="198"/>
      <c r="W303" s="188">
        <v>611905.96</v>
      </c>
      <c r="X303" s="188"/>
      <c r="Y303" s="188"/>
      <c r="Z303" s="188">
        <v>91741.88</v>
      </c>
      <c r="AA303" s="188"/>
      <c r="AB303" s="188"/>
      <c r="AC303" s="188"/>
      <c r="AD303" s="188"/>
      <c r="AF303" s="187">
        <v>520164.08</v>
      </c>
      <c r="AG303" s="187"/>
      <c r="AH303" s="187"/>
      <c r="AI303" s="187"/>
      <c r="AK303" s="189">
        <v>2298</v>
      </c>
      <c r="AL303" s="189"/>
      <c r="AN303" s="190" t="s">
        <v>961</v>
      </c>
      <c r="AO303" s="190"/>
      <c r="AP303" s="190"/>
      <c r="AQ303" s="190"/>
      <c r="AW303" s="186" t="s">
        <v>962</v>
      </c>
      <c r="AX303" s="186"/>
      <c r="AY303" s="186"/>
      <c r="AZ303" s="186"/>
      <c r="BD303" s="187">
        <v>520164.08</v>
      </c>
      <c r="BE303" s="187"/>
      <c r="BG303" s="188">
        <v>0</v>
      </c>
      <c r="BH303" s="188"/>
      <c r="BI303" s="188"/>
      <c r="BJ303" s="188">
        <v>0</v>
      </c>
      <c r="BK303" s="188"/>
      <c r="BL303" s="188"/>
      <c r="BM303" s="188"/>
      <c r="BN303" s="188"/>
      <c r="BP303" s="187">
        <v>520164.08</v>
      </c>
      <c r="BQ303" s="187"/>
      <c r="BR303" s="187"/>
      <c r="BS303" s="187"/>
      <c r="BU303" s="191">
        <v>2237</v>
      </c>
      <c r="BV303" s="191"/>
      <c r="BX303" s="192" t="s">
        <v>959</v>
      </c>
      <c r="BY303" s="192"/>
      <c r="BZ303" s="192"/>
      <c r="CA303" s="192"/>
      <c r="CF303" s="193" t="s">
        <v>960</v>
      </c>
      <c r="CG303" s="193"/>
      <c r="CH303" s="193"/>
      <c r="CI303" s="193"/>
      <c r="CJ303" s="193"/>
      <c r="CN303" s="196">
        <v>520164.08</v>
      </c>
      <c r="CO303" s="196"/>
      <c r="CQ303" s="195">
        <v>0</v>
      </c>
      <c r="CR303" s="195"/>
      <c r="CS303" s="195"/>
      <c r="CT303" s="195">
        <v>0</v>
      </c>
      <c r="CU303" s="195"/>
      <c r="CV303" s="195"/>
      <c r="CW303" s="195"/>
      <c r="CX303" s="195"/>
      <c r="CZ303" s="196">
        <v>520164.08</v>
      </c>
      <c r="DA303" s="196"/>
      <c r="DB303" s="196"/>
      <c r="DC303" s="196"/>
      <c r="DE303" s="88">
        <v>40437</v>
      </c>
      <c r="DF303" s="94"/>
      <c r="DH303" s="192" t="s">
        <v>959</v>
      </c>
      <c r="DI303" s="192"/>
      <c r="DJ303" s="192"/>
      <c r="DK303" s="192"/>
      <c r="DP303" s="193" t="s">
        <v>960</v>
      </c>
      <c r="DQ303" s="193"/>
      <c r="DR303" s="193"/>
      <c r="DS303" s="193"/>
      <c r="DT303" s="193"/>
      <c r="DX303" s="196">
        <v>520164.08</v>
      </c>
      <c r="DY303" s="196"/>
      <c r="EA303" s="195">
        <v>0</v>
      </c>
      <c r="EB303" s="195"/>
      <c r="EC303" s="195"/>
      <c r="ED303" s="195">
        <v>0</v>
      </c>
      <c r="EE303" s="195"/>
      <c r="EF303" s="195"/>
      <c r="EG303" s="195"/>
      <c r="EH303" s="195"/>
      <c r="EJ303" s="196">
        <v>520164.08</v>
      </c>
      <c r="EK303" s="196"/>
      <c r="EL303" s="196"/>
      <c r="EM303" s="196"/>
      <c r="EO303" s="191">
        <v>2237</v>
      </c>
      <c r="EP303" s="191"/>
      <c r="ER303" s="192" t="s">
        <v>959</v>
      </c>
      <c r="ES303" s="192"/>
      <c r="ET303" s="192"/>
      <c r="EU303" s="192"/>
      <c r="EZ303" s="193" t="s">
        <v>960</v>
      </c>
      <c r="FA303" s="193"/>
      <c r="FB303" s="193"/>
      <c r="FC303" s="193"/>
      <c r="FD303" s="193"/>
      <c r="FH303" s="196">
        <v>520164.08</v>
      </c>
      <c r="FI303" s="196"/>
      <c r="FK303" s="195">
        <v>30526.7</v>
      </c>
      <c r="FL303" s="195"/>
      <c r="FM303" s="195"/>
      <c r="FN303" s="195">
        <v>0</v>
      </c>
      <c r="FO303" s="195"/>
      <c r="FP303" s="195"/>
      <c r="FQ303" s="195"/>
      <c r="FR303" s="195"/>
      <c r="FT303" s="196">
        <v>550690.78</v>
      </c>
      <c r="FU303" s="196"/>
      <c r="FV303" s="196"/>
      <c r="FW303" s="196"/>
      <c r="FY303" s="88">
        <v>40454</v>
      </c>
      <c r="FZ303" s="94"/>
      <c r="GB303" s="192" t="s">
        <v>957</v>
      </c>
      <c r="GC303" s="192"/>
      <c r="GD303" s="192"/>
      <c r="GE303" s="192"/>
      <c r="GH303" s="193" t="s">
        <v>956</v>
      </c>
      <c r="GI303" s="193"/>
      <c r="GJ303" s="193"/>
      <c r="GK303" s="193"/>
      <c r="GL303" s="193"/>
      <c r="GM303" s="193"/>
      <c r="GN303" s="193"/>
      <c r="GO303" s="193"/>
      <c r="GR303" s="196">
        <v>550690.78</v>
      </c>
      <c r="GS303" s="196"/>
      <c r="GU303" s="195">
        <v>0</v>
      </c>
      <c r="GV303" s="195"/>
      <c r="GW303" s="195"/>
      <c r="GX303" s="195">
        <v>0</v>
      </c>
      <c r="GY303" s="195"/>
      <c r="GZ303" s="195"/>
      <c r="HA303" s="195"/>
      <c r="HB303" s="195"/>
      <c r="HD303" s="196">
        <v>550690.78</v>
      </c>
      <c r="HE303" s="196"/>
      <c r="HF303" s="196"/>
      <c r="HG303" s="196"/>
      <c r="HI303" s="191">
        <v>2230</v>
      </c>
      <c r="HJ303" s="191"/>
      <c r="HL303" s="192" t="s">
        <v>957</v>
      </c>
      <c r="HM303" s="192"/>
      <c r="HN303" s="192"/>
      <c r="HO303" s="192"/>
      <c r="HR303" s="193" t="s">
        <v>956</v>
      </c>
      <c r="HS303" s="193"/>
      <c r="HT303" s="193"/>
      <c r="HU303" s="193"/>
      <c r="HV303" s="193"/>
      <c r="HW303" s="193"/>
      <c r="HX303" s="193"/>
      <c r="HY303" s="193"/>
      <c r="IB303" s="196">
        <v>550690.78</v>
      </c>
      <c r="IC303" s="196"/>
      <c r="IE303" s="195">
        <v>0</v>
      </c>
      <c r="IF303" s="195"/>
      <c r="IG303" s="195"/>
      <c r="IH303" s="195">
        <v>0</v>
      </c>
      <c r="II303" s="195"/>
      <c r="IJ303" s="195"/>
      <c r="IK303" s="195"/>
      <c r="IL303" s="195"/>
      <c r="IN303" s="196">
        <v>550690.78</v>
      </c>
      <c r="IO303" s="196"/>
      <c r="IP303" s="196"/>
      <c r="IQ303" s="196"/>
    </row>
    <row r="304" spans="1:251" ht="10.15" hidden="1" customHeight="1">
      <c r="A304" s="191">
        <v>2243</v>
      </c>
      <c r="B304" s="191"/>
      <c r="D304" s="192" t="s">
        <v>963</v>
      </c>
      <c r="E304" s="192"/>
      <c r="F304" s="192"/>
      <c r="G304" s="192"/>
      <c r="I304" s="193" t="s">
        <v>964</v>
      </c>
      <c r="J304" s="193"/>
      <c r="K304" s="193"/>
      <c r="L304" s="193"/>
      <c r="M304" s="193"/>
      <c r="N304" s="193"/>
      <c r="O304" s="193"/>
      <c r="P304" s="193"/>
      <c r="Q304" s="193"/>
      <c r="R304" s="193"/>
      <c r="T304" s="194">
        <v>-295574189.26999998</v>
      </c>
      <c r="U304" s="194"/>
      <c r="W304" s="195">
        <v>12363446.699999999</v>
      </c>
      <c r="X304" s="195"/>
      <c r="Y304" s="195"/>
      <c r="Z304" s="195">
        <v>0</v>
      </c>
      <c r="AA304" s="195"/>
      <c r="AB304" s="195"/>
      <c r="AC304" s="195"/>
      <c r="AD304" s="195"/>
      <c r="AF304" s="194">
        <v>-283210742.56999999</v>
      </c>
      <c r="AG304" s="194"/>
      <c r="AH304" s="194"/>
      <c r="AI304" s="194"/>
      <c r="AK304" s="191">
        <v>2243</v>
      </c>
      <c r="AL304" s="191"/>
      <c r="AN304" s="192" t="s">
        <v>963</v>
      </c>
      <c r="AO304" s="192"/>
      <c r="AP304" s="192"/>
      <c r="AQ304" s="192"/>
      <c r="AS304" s="193" t="s">
        <v>964</v>
      </c>
      <c r="AT304" s="193"/>
      <c r="AU304" s="193"/>
      <c r="AV304" s="193"/>
      <c r="AW304" s="193"/>
      <c r="AX304" s="193"/>
      <c r="AY304" s="193"/>
      <c r="AZ304" s="193"/>
      <c r="BA304" s="193"/>
      <c r="BB304" s="193"/>
      <c r="BD304" s="194">
        <v>-283210742.56999999</v>
      </c>
      <c r="BE304" s="194"/>
      <c r="BG304" s="195">
        <v>10056550.75</v>
      </c>
      <c r="BH304" s="195"/>
      <c r="BI304" s="195"/>
      <c r="BJ304" s="195">
        <v>0</v>
      </c>
      <c r="BK304" s="195"/>
      <c r="BL304" s="195"/>
      <c r="BM304" s="195"/>
      <c r="BN304" s="195"/>
      <c r="BP304" s="194">
        <v>-273154191.81999999</v>
      </c>
      <c r="BQ304" s="194"/>
      <c r="BR304" s="194"/>
      <c r="BS304" s="194"/>
      <c r="BU304" s="189">
        <v>2298</v>
      </c>
      <c r="BV304" s="189"/>
      <c r="BX304" s="190" t="s">
        <v>961</v>
      </c>
      <c r="BY304" s="190"/>
      <c r="BZ304" s="190"/>
      <c r="CA304" s="190"/>
      <c r="CG304" s="186" t="s">
        <v>962</v>
      </c>
      <c r="CH304" s="186"/>
      <c r="CI304" s="186"/>
      <c r="CJ304" s="186"/>
      <c r="CN304" s="187">
        <v>520164.08</v>
      </c>
      <c r="CO304" s="187"/>
      <c r="CQ304" s="188">
        <v>0</v>
      </c>
      <c r="CR304" s="188"/>
      <c r="CS304" s="188"/>
      <c r="CT304" s="188">
        <v>0</v>
      </c>
      <c r="CU304" s="188"/>
      <c r="CV304" s="188"/>
      <c r="CW304" s="188"/>
      <c r="CX304" s="188"/>
      <c r="CZ304" s="187">
        <v>520164.08</v>
      </c>
      <c r="DA304" s="187"/>
      <c r="DB304" s="187"/>
      <c r="DC304" s="187"/>
      <c r="DE304" s="88">
        <v>40438</v>
      </c>
      <c r="DF304" s="88"/>
      <c r="DH304" s="190" t="s">
        <v>961</v>
      </c>
      <c r="DI304" s="190"/>
      <c r="DJ304" s="190"/>
      <c r="DK304" s="190"/>
      <c r="DQ304" s="186" t="s">
        <v>962</v>
      </c>
      <c r="DR304" s="186"/>
      <c r="DS304" s="186"/>
      <c r="DT304" s="186"/>
      <c r="DX304" s="187">
        <v>520164.08</v>
      </c>
      <c r="DY304" s="187"/>
      <c r="EA304" s="188">
        <v>0</v>
      </c>
      <c r="EB304" s="188"/>
      <c r="EC304" s="188"/>
      <c r="ED304" s="188">
        <v>0</v>
      </c>
      <c r="EE304" s="188"/>
      <c r="EF304" s="188"/>
      <c r="EG304" s="188"/>
      <c r="EH304" s="188"/>
      <c r="EJ304" s="187">
        <v>520164.08</v>
      </c>
      <c r="EK304" s="187"/>
      <c r="EL304" s="187"/>
      <c r="EM304" s="187"/>
      <c r="EO304" s="189">
        <v>2298</v>
      </c>
      <c r="EP304" s="189"/>
      <c r="ER304" s="190" t="s">
        <v>961</v>
      </c>
      <c r="ES304" s="190"/>
      <c r="ET304" s="190"/>
      <c r="EU304" s="190"/>
      <c r="FA304" s="186" t="s">
        <v>962</v>
      </c>
      <c r="FB304" s="186"/>
      <c r="FC304" s="186"/>
      <c r="FD304" s="186"/>
      <c r="FH304" s="187">
        <v>520164.08</v>
      </c>
      <c r="FI304" s="187"/>
      <c r="FK304" s="188">
        <v>30526.7</v>
      </c>
      <c r="FL304" s="188"/>
      <c r="FM304" s="188"/>
      <c r="FN304" s="188">
        <v>0</v>
      </c>
      <c r="FO304" s="188"/>
      <c r="FP304" s="188"/>
      <c r="FQ304" s="188"/>
      <c r="FR304" s="188"/>
      <c r="FT304" s="187">
        <v>550690.78</v>
      </c>
      <c r="FU304" s="187"/>
      <c r="FV304" s="187"/>
      <c r="FW304" s="187"/>
      <c r="FY304" s="88">
        <v>40455</v>
      </c>
      <c r="FZ304" s="94"/>
      <c r="GB304" s="192" t="s">
        <v>958</v>
      </c>
      <c r="GC304" s="192"/>
      <c r="GD304" s="192"/>
      <c r="GE304" s="192"/>
      <c r="GI304" s="193" t="s">
        <v>956</v>
      </c>
      <c r="GJ304" s="193"/>
      <c r="GK304" s="193"/>
      <c r="GL304" s="193"/>
      <c r="GM304" s="193"/>
      <c r="GN304" s="193"/>
      <c r="GO304" s="193"/>
      <c r="GR304" s="196">
        <v>550690.78</v>
      </c>
      <c r="GS304" s="196"/>
      <c r="GU304" s="195">
        <v>0</v>
      </c>
      <c r="GV304" s="195"/>
      <c r="GW304" s="195"/>
      <c r="GX304" s="195">
        <v>0</v>
      </c>
      <c r="GY304" s="195"/>
      <c r="GZ304" s="195"/>
      <c r="HA304" s="195"/>
      <c r="HB304" s="195"/>
      <c r="HD304" s="196">
        <v>550690.78</v>
      </c>
      <c r="HE304" s="196"/>
      <c r="HF304" s="196"/>
      <c r="HG304" s="196"/>
      <c r="HI304" s="191">
        <v>2231</v>
      </c>
      <c r="HJ304" s="191"/>
      <c r="HL304" s="192" t="s">
        <v>958</v>
      </c>
      <c r="HM304" s="192"/>
      <c r="HN304" s="192"/>
      <c r="HO304" s="192"/>
      <c r="HS304" s="193" t="s">
        <v>956</v>
      </c>
      <c r="HT304" s="193"/>
      <c r="HU304" s="193"/>
      <c r="HV304" s="193"/>
      <c r="HW304" s="193"/>
      <c r="HX304" s="193"/>
      <c r="HY304" s="193"/>
      <c r="IB304" s="196">
        <v>550690.78</v>
      </c>
      <c r="IC304" s="196"/>
      <c r="IE304" s="195">
        <v>0</v>
      </c>
      <c r="IF304" s="195"/>
      <c r="IG304" s="195"/>
      <c r="IH304" s="195">
        <v>0</v>
      </c>
      <c r="II304" s="195"/>
      <c r="IJ304" s="195"/>
      <c r="IK304" s="195"/>
      <c r="IL304" s="195"/>
      <c r="IN304" s="196">
        <v>550690.78</v>
      </c>
      <c r="IO304" s="196"/>
      <c r="IP304" s="196"/>
      <c r="IQ304" s="196"/>
    </row>
    <row r="305" spans="1:251" ht="10.15" hidden="1" customHeight="1">
      <c r="A305" s="191">
        <v>2244</v>
      </c>
      <c r="B305" s="191"/>
      <c r="D305" s="192" t="s">
        <v>965</v>
      </c>
      <c r="E305" s="192"/>
      <c r="F305" s="192"/>
      <c r="G305" s="192"/>
      <c r="J305" s="193" t="s">
        <v>964</v>
      </c>
      <c r="K305" s="193"/>
      <c r="L305" s="193"/>
      <c r="M305" s="193"/>
      <c r="N305" s="193"/>
      <c r="O305" s="193"/>
      <c r="P305" s="193"/>
      <c r="Q305" s="193"/>
      <c r="T305" s="194">
        <v>-295574189.26999998</v>
      </c>
      <c r="U305" s="194"/>
      <c r="W305" s="195">
        <v>12363446.699999999</v>
      </c>
      <c r="X305" s="195"/>
      <c r="Y305" s="195"/>
      <c r="Z305" s="195">
        <v>0</v>
      </c>
      <c r="AA305" s="195"/>
      <c r="AB305" s="195"/>
      <c r="AC305" s="195"/>
      <c r="AD305" s="195"/>
      <c r="AF305" s="194">
        <v>-283210742.56999999</v>
      </c>
      <c r="AG305" s="194"/>
      <c r="AH305" s="194"/>
      <c r="AI305" s="194"/>
      <c r="AK305" s="191">
        <v>2244</v>
      </c>
      <c r="AL305" s="191"/>
      <c r="AN305" s="192" t="s">
        <v>965</v>
      </c>
      <c r="AO305" s="192"/>
      <c r="AP305" s="192"/>
      <c r="AQ305" s="192"/>
      <c r="AT305" s="193" t="s">
        <v>964</v>
      </c>
      <c r="AU305" s="193"/>
      <c r="AV305" s="193"/>
      <c r="AW305" s="193"/>
      <c r="AX305" s="193"/>
      <c r="AY305" s="193"/>
      <c r="AZ305" s="193"/>
      <c r="BA305" s="193"/>
      <c r="BD305" s="194">
        <v>-283210742.56999999</v>
      </c>
      <c r="BE305" s="194"/>
      <c r="BG305" s="195">
        <v>10056550.75</v>
      </c>
      <c r="BH305" s="195"/>
      <c r="BI305" s="195"/>
      <c r="BJ305" s="195">
        <v>0</v>
      </c>
      <c r="BK305" s="195"/>
      <c r="BL305" s="195"/>
      <c r="BM305" s="195"/>
      <c r="BN305" s="195"/>
      <c r="BP305" s="194">
        <v>-273154191.81999999</v>
      </c>
      <c r="BQ305" s="194"/>
      <c r="BR305" s="194"/>
      <c r="BS305" s="194"/>
      <c r="BU305" s="191">
        <v>2243</v>
      </c>
      <c r="BV305" s="191"/>
      <c r="BX305" s="192" t="s">
        <v>963</v>
      </c>
      <c r="BY305" s="192"/>
      <c r="BZ305" s="192"/>
      <c r="CA305" s="192"/>
      <c r="CC305" s="193" t="s">
        <v>964</v>
      </c>
      <c r="CD305" s="193"/>
      <c r="CE305" s="193"/>
      <c r="CF305" s="193"/>
      <c r="CG305" s="193"/>
      <c r="CH305" s="193"/>
      <c r="CI305" s="193"/>
      <c r="CJ305" s="193"/>
      <c r="CK305" s="193"/>
      <c r="CL305" s="193"/>
      <c r="CN305" s="194">
        <v>-273154191.81999999</v>
      </c>
      <c r="CO305" s="194"/>
      <c r="CQ305" s="195">
        <v>16454825.890000001</v>
      </c>
      <c r="CR305" s="195"/>
      <c r="CS305" s="195"/>
      <c r="CT305" s="195">
        <v>21230170.559999999</v>
      </c>
      <c r="CU305" s="195"/>
      <c r="CV305" s="195"/>
      <c r="CW305" s="195"/>
      <c r="CX305" s="195"/>
      <c r="CZ305" s="194">
        <v>-277929536.49000001</v>
      </c>
      <c r="DA305" s="194"/>
      <c r="DB305" s="194"/>
      <c r="DC305" s="194"/>
      <c r="DE305" s="88">
        <v>40442</v>
      </c>
      <c r="DF305" s="94"/>
      <c r="DH305" s="192" t="s">
        <v>963</v>
      </c>
      <c r="DI305" s="192"/>
      <c r="DJ305" s="192"/>
      <c r="DK305" s="192"/>
      <c r="DM305" s="193" t="s">
        <v>964</v>
      </c>
      <c r="DN305" s="193"/>
      <c r="DO305" s="193"/>
      <c r="DP305" s="193"/>
      <c r="DQ305" s="193"/>
      <c r="DR305" s="193"/>
      <c r="DS305" s="193"/>
      <c r="DT305" s="193"/>
      <c r="DU305" s="193"/>
      <c r="DV305" s="193"/>
      <c r="DX305" s="194">
        <v>-277929536.49000001</v>
      </c>
      <c r="DY305" s="194"/>
      <c r="EA305" s="195">
        <v>15000875.890000001</v>
      </c>
      <c r="EB305" s="195"/>
      <c r="EC305" s="195"/>
      <c r="ED305" s="195">
        <v>0</v>
      </c>
      <c r="EE305" s="195"/>
      <c r="EF305" s="195"/>
      <c r="EG305" s="195"/>
      <c r="EH305" s="195"/>
      <c r="EJ305" s="194">
        <v>-262928660.59999999</v>
      </c>
      <c r="EK305" s="194"/>
      <c r="EL305" s="194"/>
      <c r="EM305" s="194"/>
      <c r="EO305" s="191">
        <v>2243</v>
      </c>
      <c r="EP305" s="191"/>
      <c r="ER305" s="192" t="s">
        <v>963</v>
      </c>
      <c r="ES305" s="192"/>
      <c r="ET305" s="192"/>
      <c r="EU305" s="192"/>
      <c r="EW305" s="193" t="s">
        <v>964</v>
      </c>
      <c r="EX305" s="193"/>
      <c r="EY305" s="193"/>
      <c r="EZ305" s="193"/>
      <c r="FA305" s="193"/>
      <c r="FB305" s="193"/>
      <c r="FC305" s="193"/>
      <c r="FD305" s="193"/>
      <c r="FE305" s="193"/>
      <c r="FF305" s="193"/>
      <c r="FH305" s="194">
        <v>-262928660.59999999</v>
      </c>
      <c r="FI305" s="194"/>
      <c r="FK305" s="195">
        <v>15000875.890000001</v>
      </c>
      <c r="FL305" s="195"/>
      <c r="FM305" s="195"/>
      <c r="FN305" s="195">
        <v>0</v>
      </c>
      <c r="FO305" s="195"/>
      <c r="FP305" s="195"/>
      <c r="FQ305" s="195"/>
      <c r="FR305" s="195"/>
      <c r="FT305" s="194">
        <v>-247927784.71000001</v>
      </c>
      <c r="FU305" s="194"/>
      <c r="FV305" s="194"/>
      <c r="FW305" s="194"/>
      <c r="FY305" s="88">
        <v>40456</v>
      </c>
      <c r="FZ305" s="94"/>
      <c r="GB305" s="192" t="s">
        <v>959</v>
      </c>
      <c r="GC305" s="192"/>
      <c r="GD305" s="192"/>
      <c r="GE305" s="192"/>
      <c r="GJ305" s="193" t="s">
        <v>960</v>
      </c>
      <c r="GK305" s="193"/>
      <c r="GL305" s="193"/>
      <c r="GM305" s="193"/>
      <c r="GN305" s="193"/>
      <c r="GR305" s="196">
        <v>550690.78</v>
      </c>
      <c r="GS305" s="196"/>
      <c r="GU305" s="195">
        <v>0</v>
      </c>
      <c r="GV305" s="195"/>
      <c r="GW305" s="195"/>
      <c r="GX305" s="195">
        <v>0</v>
      </c>
      <c r="GY305" s="195"/>
      <c r="GZ305" s="195"/>
      <c r="HA305" s="195"/>
      <c r="HB305" s="195"/>
      <c r="HD305" s="196">
        <v>550690.78</v>
      </c>
      <c r="HE305" s="196"/>
      <c r="HF305" s="196"/>
      <c r="HG305" s="196"/>
      <c r="HI305" s="191">
        <v>2237</v>
      </c>
      <c r="HJ305" s="191"/>
      <c r="HL305" s="192" t="s">
        <v>959</v>
      </c>
      <c r="HM305" s="192"/>
      <c r="HN305" s="192"/>
      <c r="HO305" s="192"/>
      <c r="HT305" s="193" t="s">
        <v>960</v>
      </c>
      <c r="HU305" s="193"/>
      <c r="HV305" s="193"/>
      <c r="HW305" s="193"/>
      <c r="HX305" s="193"/>
      <c r="IB305" s="196">
        <v>550690.78</v>
      </c>
      <c r="IC305" s="196"/>
      <c r="IE305" s="195">
        <v>0</v>
      </c>
      <c r="IF305" s="195"/>
      <c r="IG305" s="195"/>
      <c r="IH305" s="195">
        <v>0</v>
      </c>
      <c r="II305" s="195"/>
      <c r="IJ305" s="195"/>
      <c r="IK305" s="195"/>
      <c r="IL305" s="195"/>
      <c r="IN305" s="196">
        <v>550690.78</v>
      </c>
      <c r="IO305" s="196"/>
      <c r="IP305" s="196"/>
      <c r="IQ305" s="196"/>
    </row>
    <row r="306" spans="1:251" ht="10.15" hidden="1" customHeight="1">
      <c r="A306" s="191">
        <v>2245</v>
      </c>
      <c r="B306" s="191"/>
      <c r="D306" s="192" t="s">
        <v>966</v>
      </c>
      <c r="E306" s="192"/>
      <c r="F306" s="192"/>
      <c r="G306" s="192"/>
      <c r="K306" s="193" t="s">
        <v>964</v>
      </c>
      <c r="L306" s="193"/>
      <c r="M306" s="193"/>
      <c r="N306" s="193"/>
      <c r="O306" s="193"/>
      <c r="P306" s="193"/>
      <c r="Q306" s="193"/>
      <c r="T306" s="194">
        <v>-1040787.9</v>
      </c>
      <c r="U306" s="194"/>
      <c r="W306" s="195">
        <v>0</v>
      </c>
      <c r="X306" s="195"/>
      <c r="Y306" s="195"/>
      <c r="Z306" s="195">
        <v>0</v>
      </c>
      <c r="AA306" s="195"/>
      <c r="AB306" s="195"/>
      <c r="AC306" s="195"/>
      <c r="AD306" s="195"/>
      <c r="AF306" s="194">
        <v>-1040787.9</v>
      </c>
      <c r="AG306" s="194"/>
      <c r="AH306" s="194"/>
      <c r="AI306" s="194"/>
      <c r="AK306" s="191">
        <v>2245</v>
      </c>
      <c r="AL306" s="191"/>
      <c r="AN306" s="192" t="s">
        <v>966</v>
      </c>
      <c r="AO306" s="192"/>
      <c r="AP306" s="192"/>
      <c r="AQ306" s="192"/>
      <c r="AU306" s="193" t="s">
        <v>964</v>
      </c>
      <c r="AV306" s="193"/>
      <c r="AW306" s="193"/>
      <c r="AX306" s="193"/>
      <c r="AY306" s="193"/>
      <c r="AZ306" s="193"/>
      <c r="BA306" s="193"/>
      <c r="BD306" s="194">
        <v>-1040787.9</v>
      </c>
      <c r="BE306" s="194"/>
      <c r="BG306" s="195">
        <v>0</v>
      </c>
      <c r="BH306" s="195"/>
      <c r="BI306" s="195"/>
      <c r="BJ306" s="195">
        <v>0</v>
      </c>
      <c r="BK306" s="195"/>
      <c r="BL306" s="195"/>
      <c r="BM306" s="195"/>
      <c r="BN306" s="195"/>
      <c r="BP306" s="194">
        <v>-1040787.9</v>
      </c>
      <c r="BQ306" s="194"/>
      <c r="BR306" s="194"/>
      <c r="BS306" s="194"/>
      <c r="BU306" s="191">
        <v>2244</v>
      </c>
      <c r="BV306" s="191"/>
      <c r="BX306" s="192" t="s">
        <v>965</v>
      </c>
      <c r="BY306" s="192"/>
      <c r="BZ306" s="192"/>
      <c r="CA306" s="192"/>
      <c r="CD306" s="193" t="s">
        <v>964</v>
      </c>
      <c r="CE306" s="193"/>
      <c r="CF306" s="193"/>
      <c r="CG306" s="193"/>
      <c r="CH306" s="193"/>
      <c r="CI306" s="193"/>
      <c r="CJ306" s="193"/>
      <c r="CK306" s="193"/>
      <c r="CN306" s="194">
        <v>-273154191.81999999</v>
      </c>
      <c r="CO306" s="194"/>
      <c r="CQ306" s="195">
        <v>16454825.890000001</v>
      </c>
      <c r="CR306" s="195"/>
      <c r="CS306" s="195"/>
      <c r="CT306" s="195">
        <v>21230170.559999999</v>
      </c>
      <c r="CU306" s="195"/>
      <c r="CV306" s="195"/>
      <c r="CW306" s="195"/>
      <c r="CX306" s="195"/>
      <c r="CZ306" s="194">
        <v>-277929536.49000001</v>
      </c>
      <c r="DA306" s="194"/>
      <c r="DB306" s="194"/>
      <c r="DC306" s="194"/>
      <c r="DE306" s="88">
        <v>40443</v>
      </c>
      <c r="DF306" s="94"/>
      <c r="DH306" s="192" t="s">
        <v>965</v>
      </c>
      <c r="DI306" s="192"/>
      <c r="DJ306" s="192"/>
      <c r="DK306" s="192"/>
      <c r="DN306" s="193" t="s">
        <v>964</v>
      </c>
      <c r="DO306" s="193"/>
      <c r="DP306" s="193"/>
      <c r="DQ306" s="193"/>
      <c r="DR306" s="193"/>
      <c r="DS306" s="193"/>
      <c r="DT306" s="193"/>
      <c r="DU306" s="193"/>
      <c r="DX306" s="194">
        <v>-277929536.49000001</v>
      </c>
      <c r="DY306" s="194"/>
      <c r="EA306" s="195">
        <v>15000875.890000001</v>
      </c>
      <c r="EB306" s="195"/>
      <c r="EC306" s="195"/>
      <c r="ED306" s="195">
        <v>0</v>
      </c>
      <c r="EE306" s="195"/>
      <c r="EF306" s="195"/>
      <c r="EG306" s="195"/>
      <c r="EH306" s="195"/>
      <c r="EJ306" s="194">
        <v>-262928660.59999999</v>
      </c>
      <c r="EK306" s="194"/>
      <c r="EL306" s="194"/>
      <c r="EM306" s="194"/>
      <c r="EO306" s="191">
        <v>2244</v>
      </c>
      <c r="EP306" s="191"/>
      <c r="ER306" s="192" t="s">
        <v>965</v>
      </c>
      <c r="ES306" s="192"/>
      <c r="ET306" s="192"/>
      <c r="EU306" s="192"/>
      <c r="EX306" s="193" t="s">
        <v>964</v>
      </c>
      <c r="EY306" s="193"/>
      <c r="EZ306" s="193"/>
      <c r="FA306" s="193"/>
      <c r="FB306" s="193"/>
      <c r="FC306" s="193"/>
      <c r="FD306" s="193"/>
      <c r="FE306" s="193"/>
      <c r="FH306" s="194">
        <v>-262928660.59999999</v>
      </c>
      <c r="FI306" s="194"/>
      <c r="FK306" s="195">
        <v>15000875.890000001</v>
      </c>
      <c r="FL306" s="195"/>
      <c r="FM306" s="195"/>
      <c r="FN306" s="195">
        <v>0</v>
      </c>
      <c r="FO306" s="195"/>
      <c r="FP306" s="195"/>
      <c r="FQ306" s="195"/>
      <c r="FR306" s="195"/>
      <c r="FT306" s="194">
        <v>-247927784.71000001</v>
      </c>
      <c r="FU306" s="194"/>
      <c r="FV306" s="194"/>
      <c r="FW306" s="194"/>
      <c r="FY306" s="88">
        <v>40457</v>
      </c>
      <c r="FZ306" s="88"/>
      <c r="GB306" s="190" t="s">
        <v>961</v>
      </c>
      <c r="GC306" s="190"/>
      <c r="GD306" s="190"/>
      <c r="GE306" s="190"/>
      <c r="GK306" s="186" t="s">
        <v>962</v>
      </c>
      <c r="GL306" s="186"/>
      <c r="GM306" s="186"/>
      <c r="GN306" s="186"/>
      <c r="GR306" s="187">
        <v>550690.78</v>
      </c>
      <c r="GS306" s="187"/>
      <c r="GU306" s="188">
        <v>0</v>
      </c>
      <c r="GV306" s="188"/>
      <c r="GW306" s="188"/>
      <c r="GX306" s="188">
        <v>0</v>
      </c>
      <c r="GY306" s="188"/>
      <c r="GZ306" s="188"/>
      <c r="HA306" s="188"/>
      <c r="HB306" s="188"/>
      <c r="HD306" s="187">
        <v>550690.78</v>
      </c>
      <c r="HE306" s="187"/>
      <c r="HF306" s="187"/>
      <c r="HG306" s="187"/>
      <c r="HI306" s="189">
        <v>2298</v>
      </c>
      <c r="HJ306" s="189"/>
      <c r="HL306" s="190" t="s">
        <v>961</v>
      </c>
      <c r="HM306" s="190"/>
      <c r="HN306" s="190"/>
      <c r="HO306" s="190"/>
      <c r="HU306" s="186" t="s">
        <v>962</v>
      </c>
      <c r="HV306" s="186"/>
      <c r="HW306" s="186"/>
      <c r="HX306" s="186"/>
      <c r="IB306" s="187">
        <v>550690.78</v>
      </c>
      <c r="IC306" s="187"/>
      <c r="IE306" s="188">
        <v>0</v>
      </c>
      <c r="IF306" s="188"/>
      <c r="IG306" s="188"/>
      <c r="IH306" s="188">
        <v>0</v>
      </c>
      <c r="II306" s="188"/>
      <c r="IJ306" s="188"/>
      <c r="IK306" s="188"/>
      <c r="IL306" s="188"/>
      <c r="IN306" s="187">
        <v>550690.78</v>
      </c>
      <c r="IO306" s="187"/>
      <c r="IP306" s="187"/>
      <c r="IQ306" s="187"/>
    </row>
    <row r="307" spans="1:251" ht="10.15" hidden="1" customHeight="1">
      <c r="A307" s="191">
        <v>2246</v>
      </c>
      <c r="B307" s="191"/>
      <c r="D307" s="192" t="s">
        <v>967</v>
      </c>
      <c r="E307" s="192"/>
      <c r="F307" s="192"/>
      <c r="G307" s="192"/>
      <c r="L307" s="193" t="s">
        <v>573</v>
      </c>
      <c r="M307" s="193"/>
      <c r="N307" s="193"/>
      <c r="O307" s="193"/>
      <c r="P307" s="193"/>
      <c r="T307" s="194">
        <v>-1040787.9</v>
      </c>
      <c r="U307" s="194"/>
      <c r="W307" s="195">
        <v>0</v>
      </c>
      <c r="X307" s="195"/>
      <c r="Y307" s="195"/>
      <c r="Z307" s="195">
        <v>0</v>
      </c>
      <c r="AA307" s="195"/>
      <c r="AB307" s="195"/>
      <c r="AC307" s="195"/>
      <c r="AD307" s="195"/>
      <c r="AF307" s="194">
        <v>-1040787.9</v>
      </c>
      <c r="AG307" s="194"/>
      <c r="AH307" s="194"/>
      <c r="AI307" s="194"/>
      <c r="AK307" s="191">
        <v>2246</v>
      </c>
      <c r="AL307" s="191"/>
      <c r="AN307" s="192" t="s">
        <v>967</v>
      </c>
      <c r="AO307" s="192"/>
      <c r="AP307" s="192"/>
      <c r="AQ307" s="192"/>
      <c r="AV307" s="193" t="s">
        <v>573</v>
      </c>
      <c r="AW307" s="193"/>
      <c r="AX307" s="193"/>
      <c r="AY307" s="193"/>
      <c r="AZ307" s="193"/>
      <c r="BD307" s="194">
        <v>-1040787.9</v>
      </c>
      <c r="BE307" s="194"/>
      <c r="BG307" s="195">
        <v>0</v>
      </c>
      <c r="BH307" s="195"/>
      <c r="BI307" s="195"/>
      <c r="BJ307" s="195">
        <v>0</v>
      </c>
      <c r="BK307" s="195"/>
      <c r="BL307" s="195"/>
      <c r="BM307" s="195"/>
      <c r="BN307" s="195"/>
      <c r="BP307" s="194">
        <v>-1040787.9</v>
      </c>
      <c r="BQ307" s="194"/>
      <c r="BR307" s="194"/>
      <c r="BS307" s="194"/>
      <c r="BU307" s="191">
        <v>2245</v>
      </c>
      <c r="BV307" s="191"/>
      <c r="BX307" s="192" t="s">
        <v>966</v>
      </c>
      <c r="BY307" s="192"/>
      <c r="BZ307" s="192"/>
      <c r="CA307" s="192"/>
      <c r="CE307" s="193" t="s">
        <v>964</v>
      </c>
      <c r="CF307" s="193"/>
      <c r="CG307" s="193"/>
      <c r="CH307" s="193"/>
      <c r="CI307" s="193"/>
      <c r="CJ307" s="193"/>
      <c r="CK307" s="193"/>
      <c r="CN307" s="194">
        <v>-1040787.9</v>
      </c>
      <c r="CO307" s="194"/>
      <c r="CQ307" s="195">
        <v>0</v>
      </c>
      <c r="CR307" s="195"/>
      <c r="CS307" s="195"/>
      <c r="CT307" s="195">
        <v>0</v>
      </c>
      <c r="CU307" s="195"/>
      <c r="CV307" s="195"/>
      <c r="CW307" s="195"/>
      <c r="CX307" s="195"/>
      <c r="CZ307" s="194">
        <v>-1040787.9</v>
      </c>
      <c r="DA307" s="194"/>
      <c r="DB307" s="194"/>
      <c r="DC307" s="194"/>
      <c r="DE307" s="88">
        <v>40472</v>
      </c>
      <c r="DF307" s="94"/>
      <c r="DH307" s="192" t="s">
        <v>966</v>
      </c>
      <c r="DI307" s="192"/>
      <c r="DJ307" s="192"/>
      <c r="DK307" s="192"/>
      <c r="DO307" s="193" t="s">
        <v>964</v>
      </c>
      <c r="DP307" s="193"/>
      <c r="DQ307" s="193"/>
      <c r="DR307" s="193"/>
      <c r="DS307" s="193"/>
      <c r="DT307" s="193"/>
      <c r="DU307" s="193"/>
      <c r="DX307" s="194">
        <v>-1040787.9</v>
      </c>
      <c r="DY307" s="194"/>
      <c r="EA307" s="195">
        <v>0</v>
      </c>
      <c r="EB307" s="195"/>
      <c r="EC307" s="195"/>
      <c r="ED307" s="195">
        <v>0</v>
      </c>
      <c r="EE307" s="195"/>
      <c r="EF307" s="195"/>
      <c r="EG307" s="195"/>
      <c r="EH307" s="195"/>
      <c r="EJ307" s="194">
        <v>-1040787.9</v>
      </c>
      <c r="EK307" s="194"/>
      <c r="EL307" s="194"/>
      <c r="EM307" s="194"/>
      <c r="EO307" s="191">
        <v>2245</v>
      </c>
      <c r="EP307" s="191"/>
      <c r="ER307" s="192" t="s">
        <v>966</v>
      </c>
      <c r="ES307" s="192"/>
      <c r="ET307" s="192"/>
      <c r="EU307" s="192"/>
      <c r="EY307" s="193" t="s">
        <v>964</v>
      </c>
      <c r="EZ307" s="193"/>
      <c r="FA307" s="193"/>
      <c r="FB307" s="193"/>
      <c r="FC307" s="193"/>
      <c r="FD307" s="193"/>
      <c r="FE307" s="193"/>
      <c r="FH307" s="194">
        <v>-1040787.9</v>
      </c>
      <c r="FI307" s="194"/>
      <c r="FK307" s="195">
        <v>0</v>
      </c>
      <c r="FL307" s="195"/>
      <c r="FM307" s="195"/>
      <c r="FN307" s="195">
        <v>0</v>
      </c>
      <c r="FO307" s="195"/>
      <c r="FP307" s="195"/>
      <c r="FQ307" s="195"/>
      <c r="FR307" s="195"/>
      <c r="FT307" s="194">
        <v>-1040787.9</v>
      </c>
      <c r="FU307" s="194"/>
      <c r="FV307" s="194"/>
      <c r="FW307" s="194"/>
      <c r="FY307" s="88">
        <v>40458</v>
      </c>
      <c r="FZ307" s="94"/>
      <c r="GB307" s="192" t="s">
        <v>963</v>
      </c>
      <c r="GC307" s="192"/>
      <c r="GD307" s="192"/>
      <c r="GE307" s="192"/>
      <c r="GG307" s="193" t="s">
        <v>964</v>
      </c>
      <c r="GH307" s="193"/>
      <c r="GI307" s="193"/>
      <c r="GJ307" s="193"/>
      <c r="GK307" s="193"/>
      <c r="GL307" s="193"/>
      <c r="GM307" s="193"/>
      <c r="GN307" s="193"/>
      <c r="GO307" s="193"/>
      <c r="GP307" s="193"/>
      <c r="GR307" s="194">
        <v>-247927784.71000001</v>
      </c>
      <c r="GS307" s="194"/>
      <c r="GU307" s="195">
        <v>14941875.890000001</v>
      </c>
      <c r="GV307" s="195"/>
      <c r="GW307" s="195"/>
      <c r="GX307" s="195">
        <v>0</v>
      </c>
      <c r="GY307" s="195"/>
      <c r="GZ307" s="195"/>
      <c r="HA307" s="195"/>
      <c r="HB307" s="195"/>
      <c r="HD307" s="194">
        <v>-232985908.81999999</v>
      </c>
      <c r="HE307" s="194"/>
      <c r="HF307" s="194"/>
      <c r="HG307" s="194"/>
      <c r="HI307" s="191">
        <v>2243</v>
      </c>
      <c r="HJ307" s="191"/>
      <c r="HL307" s="192" t="s">
        <v>963</v>
      </c>
      <c r="HM307" s="192"/>
      <c r="HN307" s="192"/>
      <c r="HO307" s="192"/>
      <c r="HQ307" s="193" t="s">
        <v>964</v>
      </c>
      <c r="HR307" s="193"/>
      <c r="HS307" s="193"/>
      <c r="HT307" s="193"/>
      <c r="HU307" s="193"/>
      <c r="HV307" s="193"/>
      <c r="HW307" s="193"/>
      <c r="HX307" s="193"/>
      <c r="HY307" s="193"/>
      <c r="HZ307" s="193"/>
      <c r="IB307" s="194">
        <v>-232985908.81999999</v>
      </c>
      <c r="IC307" s="194"/>
      <c r="IE307" s="195">
        <v>10056820.75</v>
      </c>
      <c r="IF307" s="195"/>
      <c r="IG307" s="195"/>
      <c r="IH307" s="195">
        <v>0</v>
      </c>
      <c r="II307" s="195"/>
      <c r="IJ307" s="195"/>
      <c r="IK307" s="195"/>
      <c r="IL307" s="195"/>
      <c r="IN307" s="194">
        <v>-222929088.06999999</v>
      </c>
      <c r="IO307" s="194"/>
      <c r="IP307" s="194"/>
      <c r="IQ307" s="194"/>
    </row>
    <row r="308" spans="1:251" ht="10.15" hidden="1" customHeight="1">
      <c r="A308" s="189">
        <v>2247</v>
      </c>
      <c r="B308" s="189"/>
      <c r="D308" s="190" t="s">
        <v>968</v>
      </c>
      <c r="E308" s="190"/>
      <c r="F308" s="190"/>
      <c r="G308" s="190"/>
      <c r="M308" s="186" t="s">
        <v>573</v>
      </c>
      <c r="N308" s="186"/>
      <c r="O308" s="186"/>
      <c r="P308" s="186"/>
      <c r="T308" s="198">
        <v>-1040787.9</v>
      </c>
      <c r="U308" s="198"/>
      <c r="W308" s="188">
        <v>0</v>
      </c>
      <c r="X308" s="188"/>
      <c r="Y308" s="188"/>
      <c r="Z308" s="188">
        <v>0</v>
      </c>
      <c r="AA308" s="188"/>
      <c r="AB308" s="188"/>
      <c r="AC308" s="188"/>
      <c r="AD308" s="188"/>
      <c r="AF308" s="198">
        <v>-1040787.9</v>
      </c>
      <c r="AG308" s="198"/>
      <c r="AH308" s="198"/>
      <c r="AI308" s="198"/>
      <c r="AK308" s="189">
        <v>2247</v>
      </c>
      <c r="AL308" s="189"/>
      <c r="AN308" s="190" t="s">
        <v>968</v>
      </c>
      <c r="AO308" s="190"/>
      <c r="AP308" s="190"/>
      <c r="AQ308" s="190"/>
      <c r="AW308" s="186" t="s">
        <v>573</v>
      </c>
      <c r="AX308" s="186"/>
      <c r="AY308" s="186"/>
      <c r="AZ308" s="186"/>
      <c r="BD308" s="198">
        <v>-1040787.9</v>
      </c>
      <c r="BE308" s="198"/>
      <c r="BG308" s="188">
        <v>0</v>
      </c>
      <c r="BH308" s="188"/>
      <c r="BI308" s="188"/>
      <c r="BJ308" s="188">
        <v>0</v>
      </c>
      <c r="BK308" s="188"/>
      <c r="BL308" s="188"/>
      <c r="BM308" s="188"/>
      <c r="BN308" s="188"/>
      <c r="BP308" s="198">
        <v>-1040787.9</v>
      </c>
      <c r="BQ308" s="198"/>
      <c r="BR308" s="198"/>
      <c r="BS308" s="198"/>
      <c r="BU308" s="191">
        <v>2246</v>
      </c>
      <c r="BV308" s="191"/>
      <c r="BX308" s="192" t="s">
        <v>967</v>
      </c>
      <c r="BY308" s="192"/>
      <c r="BZ308" s="192"/>
      <c r="CA308" s="192"/>
      <c r="CF308" s="193" t="s">
        <v>573</v>
      </c>
      <c r="CG308" s="193"/>
      <c r="CH308" s="193"/>
      <c r="CI308" s="193"/>
      <c r="CJ308" s="193"/>
      <c r="CN308" s="194">
        <v>-1040787.9</v>
      </c>
      <c r="CO308" s="194"/>
      <c r="CQ308" s="195">
        <v>0</v>
      </c>
      <c r="CR308" s="195"/>
      <c r="CS308" s="195"/>
      <c r="CT308" s="195">
        <v>0</v>
      </c>
      <c r="CU308" s="195"/>
      <c r="CV308" s="195"/>
      <c r="CW308" s="195"/>
      <c r="CX308" s="195"/>
      <c r="CZ308" s="194">
        <v>-1040787.9</v>
      </c>
      <c r="DA308" s="194"/>
      <c r="DB308" s="194"/>
      <c r="DC308" s="194"/>
      <c r="DE308" s="88">
        <v>40477</v>
      </c>
      <c r="DF308" s="94"/>
      <c r="DH308" s="192" t="s">
        <v>967</v>
      </c>
      <c r="DI308" s="192"/>
      <c r="DJ308" s="192"/>
      <c r="DK308" s="192"/>
      <c r="DP308" s="193" t="s">
        <v>573</v>
      </c>
      <c r="DQ308" s="193"/>
      <c r="DR308" s="193"/>
      <c r="DS308" s="193"/>
      <c r="DT308" s="193"/>
      <c r="DX308" s="194">
        <v>-1040787.9</v>
      </c>
      <c r="DY308" s="194"/>
      <c r="EA308" s="195">
        <v>0</v>
      </c>
      <c r="EB308" s="195"/>
      <c r="EC308" s="195"/>
      <c r="ED308" s="195">
        <v>0</v>
      </c>
      <c r="EE308" s="195"/>
      <c r="EF308" s="195"/>
      <c r="EG308" s="195"/>
      <c r="EH308" s="195"/>
      <c r="EJ308" s="194">
        <v>-1040787.9</v>
      </c>
      <c r="EK308" s="194"/>
      <c r="EL308" s="194"/>
      <c r="EM308" s="194"/>
      <c r="EO308" s="191">
        <v>2246</v>
      </c>
      <c r="EP308" s="191"/>
      <c r="ER308" s="192" t="s">
        <v>967</v>
      </c>
      <c r="ES308" s="192"/>
      <c r="ET308" s="192"/>
      <c r="EU308" s="192"/>
      <c r="EZ308" s="193" t="s">
        <v>573</v>
      </c>
      <c r="FA308" s="193"/>
      <c r="FB308" s="193"/>
      <c r="FC308" s="193"/>
      <c r="FD308" s="193"/>
      <c r="FH308" s="194">
        <v>-1040787.9</v>
      </c>
      <c r="FI308" s="194"/>
      <c r="FK308" s="195">
        <v>0</v>
      </c>
      <c r="FL308" s="195"/>
      <c r="FM308" s="195"/>
      <c r="FN308" s="195">
        <v>0</v>
      </c>
      <c r="FO308" s="195"/>
      <c r="FP308" s="195"/>
      <c r="FQ308" s="195"/>
      <c r="FR308" s="195"/>
      <c r="FT308" s="194">
        <v>-1040787.9</v>
      </c>
      <c r="FU308" s="194"/>
      <c r="FV308" s="194"/>
      <c r="FW308" s="194"/>
      <c r="FY308" s="94">
        <v>4081</v>
      </c>
      <c r="FZ308" s="94"/>
      <c r="GB308" s="192" t="s">
        <v>965</v>
      </c>
      <c r="GC308" s="192"/>
      <c r="GD308" s="192"/>
      <c r="GE308" s="192"/>
      <c r="GH308" s="193" t="s">
        <v>964</v>
      </c>
      <c r="GI308" s="193"/>
      <c r="GJ308" s="193"/>
      <c r="GK308" s="193"/>
      <c r="GL308" s="193"/>
      <c r="GM308" s="193"/>
      <c r="GN308" s="193"/>
      <c r="GO308" s="193"/>
      <c r="GR308" s="194">
        <v>-247927784.71000001</v>
      </c>
      <c r="GS308" s="194"/>
      <c r="GU308" s="195">
        <v>14941875.890000001</v>
      </c>
      <c r="GV308" s="195"/>
      <c r="GW308" s="195"/>
      <c r="GX308" s="195">
        <v>0</v>
      </c>
      <c r="GY308" s="195"/>
      <c r="GZ308" s="195"/>
      <c r="HA308" s="195"/>
      <c r="HB308" s="195"/>
      <c r="HD308" s="194">
        <v>-232985908.81999999</v>
      </c>
      <c r="HE308" s="194"/>
      <c r="HF308" s="194"/>
      <c r="HG308" s="194"/>
      <c r="HI308" s="191">
        <v>2244</v>
      </c>
      <c r="HJ308" s="191"/>
      <c r="HL308" s="192" t="s">
        <v>965</v>
      </c>
      <c r="HM308" s="192"/>
      <c r="HN308" s="192"/>
      <c r="HO308" s="192"/>
      <c r="HR308" s="193" t="s">
        <v>964</v>
      </c>
      <c r="HS308" s="193"/>
      <c r="HT308" s="193"/>
      <c r="HU308" s="193"/>
      <c r="HV308" s="193"/>
      <c r="HW308" s="193"/>
      <c r="HX308" s="193"/>
      <c r="HY308" s="193"/>
      <c r="IB308" s="194">
        <v>-232985908.81999999</v>
      </c>
      <c r="IC308" s="194"/>
      <c r="IE308" s="195">
        <v>10056820.75</v>
      </c>
      <c r="IF308" s="195"/>
      <c r="IG308" s="195"/>
      <c r="IH308" s="195">
        <v>0</v>
      </c>
      <c r="II308" s="195"/>
      <c r="IJ308" s="195"/>
      <c r="IK308" s="195"/>
      <c r="IL308" s="195"/>
      <c r="IN308" s="194">
        <v>-222929088.06999999</v>
      </c>
      <c r="IO308" s="194"/>
      <c r="IP308" s="194"/>
      <c r="IQ308" s="194"/>
    </row>
    <row r="309" spans="1:251" ht="10.15" hidden="1" customHeight="1">
      <c r="A309" s="191">
        <v>2248</v>
      </c>
      <c r="B309" s="191"/>
      <c r="D309" s="192" t="s">
        <v>969</v>
      </c>
      <c r="E309" s="192"/>
      <c r="F309" s="192"/>
      <c r="G309" s="192"/>
      <c r="K309" s="193" t="s">
        <v>970</v>
      </c>
      <c r="L309" s="193"/>
      <c r="M309" s="193"/>
      <c r="N309" s="193"/>
      <c r="O309" s="193"/>
      <c r="P309" s="193"/>
      <c r="Q309" s="193"/>
      <c r="T309" s="194">
        <v>-294533401.37</v>
      </c>
      <c r="U309" s="194"/>
      <c r="W309" s="195">
        <v>12363446.699999999</v>
      </c>
      <c r="X309" s="195"/>
      <c r="Y309" s="195"/>
      <c r="Z309" s="195">
        <v>0</v>
      </c>
      <c r="AA309" s="195"/>
      <c r="AB309" s="195"/>
      <c r="AC309" s="195"/>
      <c r="AD309" s="195"/>
      <c r="AF309" s="194">
        <v>-282169954.67000002</v>
      </c>
      <c r="AG309" s="194"/>
      <c r="AH309" s="194"/>
      <c r="AI309" s="194"/>
      <c r="AK309" s="191">
        <v>2248</v>
      </c>
      <c r="AL309" s="191"/>
      <c r="AN309" s="192" t="s">
        <v>969</v>
      </c>
      <c r="AO309" s="192"/>
      <c r="AP309" s="192"/>
      <c r="AQ309" s="192"/>
      <c r="AU309" s="193" t="s">
        <v>970</v>
      </c>
      <c r="AV309" s="193"/>
      <c r="AW309" s="193"/>
      <c r="AX309" s="193"/>
      <c r="AY309" s="193"/>
      <c r="AZ309" s="193"/>
      <c r="BA309" s="193"/>
      <c r="BD309" s="194">
        <v>-282169954.67000002</v>
      </c>
      <c r="BE309" s="194"/>
      <c r="BG309" s="195">
        <v>10056550.75</v>
      </c>
      <c r="BH309" s="195"/>
      <c r="BI309" s="195"/>
      <c r="BJ309" s="195">
        <v>0</v>
      </c>
      <c r="BK309" s="195"/>
      <c r="BL309" s="195"/>
      <c r="BM309" s="195"/>
      <c r="BN309" s="195"/>
      <c r="BP309" s="194">
        <v>-272113403.92000002</v>
      </c>
      <c r="BQ309" s="194"/>
      <c r="BR309" s="194"/>
      <c r="BS309" s="194"/>
      <c r="BU309" s="189">
        <v>2247</v>
      </c>
      <c r="BV309" s="189"/>
      <c r="BX309" s="190" t="s">
        <v>968</v>
      </c>
      <c r="BY309" s="190"/>
      <c r="BZ309" s="190"/>
      <c r="CA309" s="190"/>
      <c r="CG309" s="186" t="s">
        <v>573</v>
      </c>
      <c r="CH309" s="186"/>
      <c r="CI309" s="186"/>
      <c r="CJ309" s="186"/>
      <c r="CN309" s="198">
        <v>-1040787.9</v>
      </c>
      <c r="CO309" s="198"/>
      <c r="CQ309" s="188">
        <v>0</v>
      </c>
      <c r="CR309" s="188"/>
      <c r="CS309" s="188"/>
      <c r="CT309" s="188">
        <v>0</v>
      </c>
      <c r="CU309" s="188"/>
      <c r="CV309" s="188"/>
      <c r="CW309" s="188"/>
      <c r="CX309" s="188"/>
      <c r="CZ309" s="198">
        <v>-1040787.9</v>
      </c>
      <c r="DA309" s="198"/>
      <c r="DB309" s="198"/>
      <c r="DC309" s="198"/>
      <c r="DE309" s="88">
        <v>40617</v>
      </c>
      <c r="DF309" s="88"/>
      <c r="DH309" s="190" t="s">
        <v>968</v>
      </c>
      <c r="DI309" s="190"/>
      <c r="DJ309" s="190"/>
      <c r="DK309" s="190"/>
      <c r="DQ309" s="186" t="s">
        <v>573</v>
      </c>
      <c r="DR309" s="186"/>
      <c r="DS309" s="186"/>
      <c r="DT309" s="186"/>
      <c r="DX309" s="198">
        <v>-1040787.9</v>
      </c>
      <c r="DY309" s="198"/>
      <c r="EA309" s="188">
        <v>0</v>
      </c>
      <c r="EB309" s="188"/>
      <c r="EC309" s="188"/>
      <c r="ED309" s="188">
        <v>0</v>
      </c>
      <c r="EE309" s="188"/>
      <c r="EF309" s="188"/>
      <c r="EG309" s="188"/>
      <c r="EH309" s="188"/>
      <c r="EJ309" s="198">
        <v>-1040787.9</v>
      </c>
      <c r="EK309" s="198"/>
      <c r="EL309" s="198"/>
      <c r="EM309" s="198"/>
      <c r="EO309" s="189">
        <v>2247</v>
      </c>
      <c r="EP309" s="189"/>
      <c r="ER309" s="190" t="s">
        <v>968</v>
      </c>
      <c r="ES309" s="190"/>
      <c r="ET309" s="190"/>
      <c r="EU309" s="190"/>
      <c r="FA309" s="186" t="s">
        <v>573</v>
      </c>
      <c r="FB309" s="186"/>
      <c r="FC309" s="186"/>
      <c r="FD309" s="186"/>
      <c r="FH309" s="198">
        <v>-1040787.9</v>
      </c>
      <c r="FI309" s="198"/>
      <c r="FK309" s="188">
        <v>0</v>
      </c>
      <c r="FL309" s="188"/>
      <c r="FM309" s="188"/>
      <c r="FN309" s="188">
        <v>0</v>
      </c>
      <c r="FO309" s="188"/>
      <c r="FP309" s="188"/>
      <c r="FQ309" s="188"/>
      <c r="FR309" s="188"/>
      <c r="FT309" s="198">
        <v>-1040787.9</v>
      </c>
      <c r="FU309" s="198"/>
      <c r="FV309" s="198"/>
      <c r="FW309" s="198"/>
      <c r="FY309" s="88">
        <v>4084</v>
      </c>
      <c r="FZ309" s="94"/>
      <c r="GB309" s="192" t="s">
        <v>966</v>
      </c>
      <c r="GC309" s="192"/>
      <c r="GD309" s="192"/>
      <c r="GE309" s="192"/>
      <c r="GI309" s="193" t="s">
        <v>964</v>
      </c>
      <c r="GJ309" s="193"/>
      <c r="GK309" s="193"/>
      <c r="GL309" s="193"/>
      <c r="GM309" s="193"/>
      <c r="GN309" s="193"/>
      <c r="GO309" s="193"/>
      <c r="GR309" s="194">
        <v>-1040787.9</v>
      </c>
      <c r="GS309" s="194"/>
      <c r="GU309" s="195">
        <v>0</v>
      </c>
      <c r="GV309" s="195"/>
      <c r="GW309" s="195"/>
      <c r="GX309" s="195">
        <v>0</v>
      </c>
      <c r="GY309" s="195"/>
      <c r="GZ309" s="195"/>
      <c r="HA309" s="195"/>
      <c r="HB309" s="195"/>
      <c r="HD309" s="194">
        <v>-1040787.9</v>
      </c>
      <c r="HE309" s="194"/>
      <c r="HF309" s="194"/>
      <c r="HG309" s="194"/>
      <c r="HI309" s="191">
        <v>2245</v>
      </c>
      <c r="HJ309" s="191"/>
      <c r="HL309" s="192" t="s">
        <v>966</v>
      </c>
      <c r="HM309" s="192"/>
      <c r="HN309" s="192"/>
      <c r="HO309" s="192"/>
      <c r="HS309" s="193" t="s">
        <v>964</v>
      </c>
      <c r="HT309" s="193"/>
      <c r="HU309" s="193"/>
      <c r="HV309" s="193"/>
      <c r="HW309" s="193"/>
      <c r="HX309" s="193"/>
      <c r="HY309" s="193"/>
      <c r="IB309" s="194">
        <v>-1040787.9</v>
      </c>
      <c r="IC309" s="194"/>
      <c r="IE309" s="195">
        <v>0</v>
      </c>
      <c r="IF309" s="195"/>
      <c r="IG309" s="195"/>
      <c r="IH309" s="195">
        <v>0</v>
      </c>
      <c r="II309" s="195"/>
      <c r="IJ309" s="195"/>
      <c r="IK309" s="195"/>
      <c r="IL309" s="195"/>
      <c r="IN309" s="194">
        <v>-1040787.9</v>
      </c>
      <c r="IO309" s="194"/>
      <c r="IP309" s="194"/>
      <c r="IQ309" s="194"/>
    </row>
    <row r="310" spans="1:251" ht="10.15" hidden="1" customHeight="1">
      <c r="A310" s="191">
        <v>2249</v>
      </c>
      <c r="B310" s="191"/>
      <c r="D310" s="192" t="s">
        <v>971</v>
      </c>
      <c r="E310" s="192"/>
      <c r="F310" s="192"/>
      <c r="G310" s="192"/>
      <c r="L310" s="193" t="s">
        <v>580</v>
      </c>
      <c r="M310" s="193"/>
      <c r="N310" s="193"/>
      <c r="O310" s="193"/>
      <c r="P310" s="193"/>
      <c r="T310" s="194">
        <v>-20338673.140000001</v>
      </c>
      <c r="U310" s="194"/>
      <c r="W310" s="195">
        <v>0</v>
      </c>
      <c r="X310" s="195"/>
      <c r="Y310" s="195"/>
      <c r="Z310" s="195">
        <v>0</v>
      </c>
      <c r="AA310" s="195"/>
      <c r="AB310" s="195"/>
      <c r="AC310" s="195"/>
      <c r="AD310" s="195"/>
      <c r="AF310" s="194">
        <v>-20338673.140000001</v>
      </c>
      <c r="AG310" s="194"/>
      <c r="AH310" s="194"/>
      <c r="AI310" s="194"/>
      <c r="AK310" s="191">
        <v>2249</v>
      </c>
      <c r="AL310" s="191"/>
      <c r="AN310" s="192" t="s">
        <v>971</v>
      </c>
      <c r="AO310" s="192"/>
      <c r="AP310" s="192"/>
      <c r="AQ310" s="192"/>
      <c r="AV310" s="193" t="s">
        <v>580</v>
      </c>
      <c r="AW310" s="193"/>
      <c r="AX310" s="193"/>
      <c r="AY310" s="193"/>
      <c r="AZ310" s="193"/>
      <c r="BD310" s="194">
        <v>-20338673.140000001</v>
      </c>
      <c r="BE310" s="194"/>
      <c r="BG310" s="195">
        <v>0</v>
      </c>
      <c r="BH310" s="195"/>
      <c r="BI310" s="195"/>
      <c r="BJ310" s="195">
        <v>0</v>
      </c>
      <c r="BK310" s="195"/>
      <c r="BL310" s="195"/>
      <c r="BM310" s="195"/>
      <c r="BN310" s="195"/>
      <c r="BP310" s="194">
        <v>-20338673.140000001</v>
      </c>
      <c r="BQ310" s="194"/>
      <c r="BR310" s="194"/>
      <c r="BS310" s="194"/>
      <c r="BU310" s="191">
        <v>2248</v>
      </c>
      <c r="BV310" s="191"/>
      <c r="BX310" s="192" t="s">
        <v>969</v>
      </c>
      <c r="BY310" s="192"/>
      <c r="BZ310" s="192"/>
      <c r="CA310" s="192"/>
      <c r="CE310" s="193" t="s">
        <v>970</v>
      </c>
      <c r="CF310" s="193"/>
      <c r="CG310" s="193"/>
      <c r="CH310" s="193"/>
      <c r="CI310" s="193"/>
      <c r="CJ310" s="193"/>
      <c r="CK310" s="193"/>
      <c r="CN310" s="194">
        <v>-272113403.92000002</v>
      </c>
      <c r="CO310" s="194"/>
      <c r="CQ310" s="195">
        <v>16454825.890000001</v>
      </c>
      <c r="CR310" s="195"/>
      <c r="CS310" s="195"/>
      <c r="CT310" s="195">
        <v>21230170.559999999</v>
      </c>
      <c r="CU310" s="195"/>
      <c r="CV310" s="195"/>
      <c r="CW310" s="195"/>
      <c r="CX310" s="195"/>
      <c r="CZ310" s="194">
        <v>-276888748.58999997</v>
      </c>
      <c r="DA310" s="194"/>
      <c r="DB310" s="194"/>
      <c r="DC310" s="194"/>
      <c r="DE310" s="88">
        <v>40652</v>
      </c>
      <c r="DF310" s="94"/>
      <c r="DH310" s="192" t="s">
        <v>969</v>
      </c>
      <c r="DI310" s="192"/>
      <c r="DJ310" s="192"/>
      <c r="DK310" s="192"/>
      <c r="DO310" s="193" t="s">
        <v>970</v>
      </c>
      <c r="DP310" s="193"/>
      <c r="DQ310" s="193"/>
      <c r="DR310" s="193"/>
      <c r="DS310" s="193"/>
      <c r="DT310" s="193"/>
      <c r="DU310" s="193"/>
      <c r="DX310" s="194">
        <v>-276888748.58999997</v>
      </c>
      <c r="DY310" s="194"/>
      <c r="EA310" s="195">
        <v>15000875.890000001</v>
      </c>
      <c r="EB310" s="195"/>
      <c r="EC310" s="195"/>
      <c r="ED310" s="195">
        <v>0</v>
      </c>
      <c r="EE310" s="195"/>
      <c r="EF310" s="195"/>
      <c r="EG310" s="195"/>
      <c r="EH310" s="195"/>
      <c r="EJ310" s="194">
        <v>-261887872.69999999</v>
      </c>
      <c r="EK310" s="194"/>
      <c r="EL310" s="194"/>
      <c r="EM310" s="194"/>
      <c r="EO310" s="191">
        <v>2248</v>
      </c>
      <c r="EP310" s="191"/>
      <c r="ER310" s="192" t="s">
        <v>969</v>
      </c>
      <c r="ES310" s="192"/>
      <c r="ET310" s="192"/>
      <c r="EU310" s="192"/>
      <c r="EY310" s="193" t="s">
        <v>970</v>
      </c>
      <c r="EZ310" s="193"/>
      <c r="FA310" s="193"/>
      <c r="FB310" s="193"/>
      <c r="FC310" s="193"/>
      <c r="FD310" s="193"/>
      <c r="FE310" s="193"/>
      <c r="FH310" s="194">
        <v>-261887872.69999999</v>
      </c>
      <c r="FI310" s="194"/>
      <c r="FK310" s="195">
        <v>15000875.890000001</v>
      </c>
      <c r="FL310" s="195"/>
      <c r="FM310" s="195"/>
      <c r="FN310" s="195">
        <v>0</v>
      </c>
      <c r="FO310" s="195"/>
      <c r="FP310" s="195"/>
      <c r="FQ310" s="195"/>
      <c r="FR310" s="195"/>
      <c r="FT310" s="194">
        <v>-246886996.81</v>
      </c>
      <c r="FU310" s="194"/>
      <c r="FV310" s="194"/>
      <c r="FW310" s="194"/>
      <c r="FY310" s="94">
        <v>4085</v>
      </c>
      <c r="FZ310" s="94"/>
      <c r="GB310" s="192" t="s">
        <v>967</v>
      </c>
      <c r="GC310" s="192"/>
      <c r="GD310" s="192"/>
      <c r="GE310" s="192"/>
      <c r="GJ310" s="193" t="s">
        <v>573</v>
      </c>
      <c r="GK310" s="193"/>
      <c r="GL310" s="193"/>
      <c r="GM310" s="193"/>
      <c r="GN310" s="193"/>
      <c r="GR310" s="194">
        <v>-1040787.9</v>
      </c>
      <c r="GS310" s="194"/>
      <c r="GU310" s="195">
        <v>0</v>
      </c>
      <c r="GV310" s="195"/>
      <c r="GW310" s="195"/>
      <c r="GX310" s="195">
        <v>0</v>
      </c>
      <c r="GY310" s="195"/>
      <c r="GZ310" s="195"/>
      <c r="HA310" s="195"/>
      <c r="HB310" s="195"/>
      <c r="HD310" s="194">
        <v>-1040787.9</v>
      </c>
      <c r="HE310" s="194"/>
      <c r="HF310" s="194"/>
      <c r="HG310" s="194"/>
      <c r="HI310" s="191">
        <v>2246</v>
      </c>
      <c r="HJ310" s="191"/>
      <c r="HL310" s="192" t="s">
        <v>967</v>
      </c>
      <c r="HM310" s="192"/>
      <c r="HN310" s="192"/>
      <c r="HO310" s="192"/>
      <c r="HT310" s="193" t="s">
        <v>573</v>
      </c>
      <c r="HU310" s="193"/>
      <c r="HV310" s="193"/>
      <c r="HW310" s="193"/>
      <c r="HX310" s="193"/>
      <c r="IB310" s="194">
        <v>-1040787.9</v>
      </c>
      <c r="IC310" s="194"/>
      <c r="IE310" s="195">
        <v>0</v>
      </c>
      <c r="IF310" s="195"/>
      <c r="IG310" s="195"/>
      <c r="IH310" s="195">
        <v>0</v>
      </c>
      <c r="II310" s="195"/>
      <c r="IJ310" s="195"/>
      <c r="IK310" s="195"/>
      <c r="IL310" s="195"/>
      <c r="IN310" s="194">
        <v>-1040787.9</v>
      </c>
      <c r="IO310" s="194"/>
      <c r="IP310" s="194"/>
      <c r="IQ310" s="194"/>
    </row>
    <row r="311" spans="1:251" ht="10.15" hidden="1" customHeight="1">
      <c r="A311" s="189">
        <v>2312</v>
      </c>
      <c r="B311" s="189"/>
      <c r="D311" s="190" t="s">
        <v>972</v>
      </c>
      <c r="E311" s="190"/>
      <c r="F311" s="190"/>
      <c r="G311" s="190"/>
      <c r="M311" s="186" t="s">
        <v>973</v>
      </c>
      <c r="N311" s="186"/>
      <c r="O311" s="186"/>
      <c r="P311" s="186"/>
      <c r="T311" s="198">
        <v>-20338673.140000001</v>
      </c>
      <c r="U311" s="198"/>
      <c r="W311" s="188">
        <v>0</v>
      </c>
      <c r="X311" s="188"/>
      <c r="Y311" s="188"/>
      <c r="Z311" s="188">
        <v>0</v>
      </c>
      <c r="AA311" s="188"/>
      <c r="AB311" s="188"/>
      <c r="AC311" s="188"/>
      <c r="AD311" s="188"/>
      <c r="AF311" s="198">
        <v>-20338673.140000001</v>
      </c>
      <c r="AG311" s="198"/>
      <c r="AH311" s="198"/>
      <c r="AI311" s="198"/>
      <c r="AK311" s="189">
        <v>2312</v>
      </c>
      <c r="AL311" s="189"/>
      <c r="AN311" s="190" t="s">
        <v>972</v>
      </c>
      <c r="AO311" s="190"/>
      <c r="AP311" s="190"/>
      <c r="AQ311" s="190"/>
      <c r="AW311" s="186" t="s">
        <v>973</v>
      </c>
      <c r="AX311" s="186"/>
      <c r="AY311" s="186"/>
      <c r="AZ311" s="186"/>
      <c r="BD311" s="198">
        <v>-20338673.140000001</v>
      </c>
      <c r="BE311" s="198"/>
      <c r="BG311" s="188">
        <v>0</v>
      </c>
      <c r="BH311" s="188"/>
      <c r="BI311" s="188"/>
      <c r="BJ311" s="188">
        <v>0</v>
      </c>
      <c r="BK311" s="188"/>
      <c r="BL311" s="188"/>
      <c r="BM311" s="188"/>
      <c r="BN311" s="188"/>
      <c r="BP311" s="198">
        <v>-20338673.140000001</v>
      </c>
      <c r="BQ311" s="198"/>
      <c r="BR311" s="198"/>
      <c r="BS311" s="198"/>
      <c r="BU311" s="191">
        <v>2249</v>
      </c>
      <c r="BV311" s="191"/>
      <c r="BX311" s="192" t="s">
        <v>971</v>
      </c>
      <c r="BY311" s="192"/>
      <c r="BZ311" s="192"/>
      <c r="CA311" s="192"/>
      <c r="CF311" s="193" t="s">
        <v>580</v>
      </c>
      <c r="CG311" s="193"/>
      <c r="CH311" s="193"/>
      <c r="CI311" s="193"/>
      <c r="CJ311" s="193"/>
      <c r="CN311" s="194">
        <v>-20338673.140000001</v>
      </c>
      <c r="CO311" s="194"/>
      <c r="CQ311" s="195">
        <v>0</v>
      </c>
      <c r="CR311" s="195"/>
      <c r="CS311" s="195"/>
      <c r="CT311" s="195">
        <v>0</v>
      </c>
      <c r="CU311" s="195"/>
      <c r="CV311" s="195"/>
      <c r="CW311" s="195"/>
      <c r="CX311" s="195"/>
      <c r="CZ311" s="194">
        <v>-20338673.140000001</v>
      </c>
      <c r="DA311" s="194"/>
      <c r="DB311" s="194"/>
      <c r="DC311" s="194"/>
      <c r="DE311" s="94">
        <v>4029</v>
      </c>
      <c r="DF311" s="94"/>
      <c r="DH311" s="192" t="s">
        <v>971</v>
      </c>
      <c r="DI311" s="192"/>
      <c r="DJ311" s="192"/>
      <c r="DK311" s="192"/>
      <c r="DP311" s="193" t="s">
        <v>580</v>
      </c>
      <c r="DQ311" s="193"/>
      <c r="DR311" s="193"/>
      <c r="DS311" s="193"/>
      <c r="DT311" s="193"/>
      <c r="DX311" s="194">
        <v>-20338673.140000001</v>
      </c>
      <c r="DY311" s="194"/>
      <c r="EA311" s="195">
        <v>0</v>
      </c>
      <c r="EB311" s="195"/>
      <c r="EC311" s="195"/>
      <c r="ED311" s="195">
        <v>0</v>
      </c>
      <c r="EE311" s="195"/>
      <c r="EF311" s="195"/>
      <c r="EG311" s="195"/>
      <c r="EH311" s="195"/>
      <c r="EJ311" s="194">
        <v>-20338673.140000001</v>
      </c>
      <c r="EK311" s="194"/>
      <c r="EL311" s="194"/>
      <c r="EM311" s="194"/>
      <c r="EO311" s="191">
        <v>2249</v>
      </c>
      <c r="EP311" s="191"/>
      <c r="ER311" s="192" t="s">
        <v>971</v>
      </c>
      <c r="ES311" s="192"/>
      <c r="ET311" s="192"/>
      <c r="EU311" s="192"/>
      <c r="EZ311" s="193" t="s">
        <v>580</v>
      </c>
      <c r="FA311" s="193"/>
      <c r="FB311" s="193"/>
      <c r="FC311" s="193"/>
      <c r="FD311" s="193"/>
      <c r="FH311" s="194">
        <v>-20338673.140000001</v>
      </c>
      <c r="FI311" s="194"/>
      <c r="FK311" s="195">
        <v>0</v>
      </c>
      <c r="FL311" s="195"/>
      <c r="FM311" s="195"/>
      <c r="FN311" s="195">
        <v>0</v>
      </c>
      <c r="FO311" s="195"/>
      <c r="FP311" s="195"/>
      <c r="FQ311" s="195"/>
      <c r="FR311" s="195"/>
      <c r="FT311" s="194">
        <v>-20338673.140000001</v>
      </c>
      <c r="FU311" s="194"/>
      <c r="FV311" s="194"/>
      <c r="FW311" s="194"/>
      <c r="FY311" s="88">
        <v>4086</v>
      </c>
      <c r="FZ311" s="88"/>
      <c r="GB311" s="190" t="s">
        <v>968</v>
      </c>
      <c r="GC311" s="190"/>
      <c r="GD311" s="190"/>
      <c r="GE311" s="190"/>
      <c r="GK311" s="186" t="s">
        <v>573</v>
      </c>
      <c r="GL311" s="186"/>
      <c r="GM311" s="186"/>
      <c r="GN311" s="186"/>
      <c r="GR311" s="198">
        <v>-1040787.9</v>
      </c>
      <c r="GS311" s="198"/>
      <c r="GU311" s="188">
        <v>0</v>
      </c>
      <c r="GV311" s="188"/>
      <c r="GW311" s="188"/>
      <c r="GX311" s="188">
        <v>0</v>
      </c>
      <c r="GY311" s="188"/>
      <c r="GZ311" s="188"/>
      <c r="HA311" s="188"/>
      <c r="HB311" s="188"/>
      <c r="HD311" s="198">
        <v>-1040787.9</v>
      </c>
      <c r="HE311" s="198"/>
      <c r="HF311" s="198"/>
      <c r="HG311" s="198"/>
      <c r="HI311" s="189">
        <v>2247</v>
      </c>
      <c r="HJ311" s="189"/>
      <c r="HL311" s="190" t="s">
        <v>968</v>
      </c>
      <c r="HM311" s="190"/>
      <c r="HN311" s="190"/>
      <c r="HO311" s="190"/>
      <c r="HU311" s="186" t="s">
        <v>573</v>
      </c>
      <c r="HV311" s="186"/>
      <c r="HW311" s="186"/>
      <c r="HX311" s="186"/>
      <c r="IB311" s="198">
        <v>-1040787.9</v>
      </c>
      <c r="IC311" s="198"/>
      <c r="IE311" s="188">
        <v>0</v>
      </c>
      <c r="IF311" s="188"/>
      <c r="IG311" s="188"/>
      <c r="IH311" s="188">
        <v>0</v>
      </c>
      <c r="II311" s="188"/>
      <c r="IJ311" s="188"/>
      <c r="IK311" s="188"/>
      <c r="IL311" s="188"/>
      <c r="IN311" s="198">
        <v>-1040787.9</v>
      </c>
      <c r="IO311" s="198"/>
      <c r="IP311" s="198"/>
      <c r="IQ311" s="198"/>
    </row>
    <row r="312" spans="1:251" ht="10.15" hidden="1" customHeight="1">
      <c r="A312" s="191">
        <v>2265</v>
      </c>
      <c r="B312" s="191"/>
      <c r="D312" s="192" t="s">
        <v>974</v>
      </c>
      <c r="E312" s="192"/>
      <c r="F312" s="192"/>
      <c r="G312" s="192"/>
      <c r="L312" s="193" t="s">
        <v>584</v>
      </c>
      <c r="M312" s="193"/>
      <c r="N312" s="193"/>
      <c r="O312" s="193"/>
      <c r="P312" s="193"/>
      <c r="T312" s="194">
        <v>-3097853.06</v>
      </c>
      <c r="U312" s="194"/>
      <c r="W312" s="195">
        <v>0</v>
      </c>
      <c r="X312" s="195"/>
      <c r="Y312" s="195"/>
      <c r="Z312" s="195">
        <v>0</v>
      </c>
      <c r="AA312" s="195"/>
      <c r="AB312" s="195"/>
      <c r="AC312" s="195"/>
      <c r="AD312" s="195"/>
      <c r="AF312" s="194">
        <v>-3097853.06</v>
      </c>
      <c r="AG312" s="194"/>
      <c r="AH312" s="194"/>
      <c r="AI312" s="194"/>
      <c r="AK312" s="191">
        <v>2265</v>
      </c>
      <c r="AL312" s="191"/>
      <c r="AN312" s="192" t="s">
        <v>974</v>
      </c>
      <c r="AO312" s="192"/>
      <c r="AP312" s="192"/>
      <c r="AQ312" s="192"/>
      <c r="AV312" s="193" t="s">
        <v>584</v>
      </c>
      <c r="AW312" s="193"/>
      <c r="AX312" s="193"/>
      <c r="AY312" s="193"/>
      <c r="AZ312" s="193"/>
      <c r="BD312" s="194">
        <v>-3097853.06</v>
      </c>
      <c r="BE312" s="194"/>
      <c r="BG312" s="195">
        <v>0</v>
      </c>
      <c r="BH312" s="195"/>
      <c r="BI312" s="195"/>
      <c r="BJ312" s="195">
        <v>0</v>
      </c>
      <c r="BK312" s="195"/>
      <c r="BL312" s="195"/>
      <c r="BM312" s="195"/>
      <c r="BN312" s="195"/>
      <c r="BP312" s="194">
        <v>-3097853.06</v>
      </c>
      <c r="BQ312" s="194"/>
      <c r="BR312" s="194"/>
      <c r="BS312" s="194"/>
      <c r="BU312" s="189">
        <v>2312</v>
      </c>
      <c r="BV312" s="189"/>
      <c r="BX312" s="190" t="s">
        <v>972</v>
      </c>
      <c r="BY312" s="190"/>
      <c r="BZ312" s="190"/>
      <c r="CA312" s="190"/>
      <c r="CG312" s="186" t="s">
        <v>973</v>
      </c>
      <c r="CH312" s="186"/>
      <c r="CI312" s="186"/>
      <c r="CJ312" s="186"/>
      <c r="CN312" s="198">
        <v>-20338673.140000001</v>
      </c>
      <c r="CO312" s="198"/>
      <c r="CQ312" s="188">
        <v>0</v>
      </c>
      <c r="CR312" s="188"/>
      <c r="CS312" s="188"/>
      <c r="CT312" s="188">
        <v>0</v>
      </c>
      <c r="CU312" s="188"/>
      <c r="CV312" s="188"/>
      <c r="CW312" s="188"/>
      <c r="CX312" s="188"/>
      <c r="CZ312" s="198">
        <v>-20338673.140000001</v>
      </c>
      <c r="DA312" s="198"/>
      <c r="DB312" s="198"/>
      <c r="DC312" s="198"/>
      <c r="DE312" s="94">
        <v>4030</v>
      </c>
      <c r="DF312" s="88"/>
      <c r="DH312" s="190" t="s">
        <v>972</v>
      </c>
      <c r="DI312" s="190"/>
      <c r="DJ312" s="190"/>
      <c r="DK312" s="190"/>
      <c r="DQ312" s="186" t="s">
        <v>973</v>
      </c>
      <c r="DR312" s="186"/>
      <c r="DS312" s="186"/>
      <c r="DT312" s="186"/>
      <c r="DX312" s="198">
        <v>-20338673.140000001</v>
      </c>
      <c r="DY312" s="198"/>
      <c r="EA312" s="188">
        <v>0</v>
      </c>
      <c r="EB312" s="188"/>
      <c r="EC312" s="188"/>
      <c r="ED312" s="188">
        <v>0</v>
      </c>
      <c r="EE312" s="188"/>
      <c r="EF312" s="188"/>
      <c r="EG312" s="188"/>
      <c r="EH312" s="188"/>
      <c r="EJ312" s="198">
        <v>-20338673.140000001</v>
      </c>
      <c r="EK312" s="198"/>
      <c r="EL312" s="198"/>
      <c r="EM312" s="198"/>
      <c r="EO312" s="189">
        <v>2312</v>
      </c>
      <c r="EP312" s="189"/>
      <c r="ER312" s="190" t="s">
        <v>972</v>
      </c>
      <c r="ES312" s="190"/>
      <c r="ET312" s="190"/>
      <c r="EU312" s="190"/>
      <c r="FA312" s="186" t="s">
        <v>973</v>
      </c>
      <c r="FB312" s="186"/>
      <c r="FC312" s="186"/>
      <c r="FD312" s="186"/>
      <c r="FH312" s="198">
        <v>-20338673.140000001</v>
      </c>
      <c r="FI312" s="198"/>
      <c r="FK312" s="188">
        <v>0</v>
      </c>
      <c r="FL312" s="188"/>
      <c r="FM312" s="188"/>
      <c r="FN312" s="188">
        <v>0</v>
      </c>
      <c r="FO312" s="188"/>
      <c r="FP312" s="188"/>
      <c r="FQ312" s="188"/>
      <c r="FR312" s="188"/>
      <c r="FT312" s="198">
        <v>-20338673.140000001</v>
      </c>
      <c r="FU312" s="198"/>
      <c r="FV312" s="198"/>
      <c r="FW312" s="198"/>
      <c r="FY312" s="88">
        <v>4087</v>
      </c>
      <c r="FZ312" s="94"/>
      <c r="GB312" s="192" t="s">
        <v>969</v>
      </c>
      <c r="GC312" s="192"/>
      <c r="GD312" s="192"/>
      <c r="GE312" s="192"/>
      <c r="GI312" s="193" t="s">
        <v>970</v>
      </c>
      <c r="GJ312" s="193"/>
      <c r="GK312" s="193"/>
      <c r="GL312" s="193"/>
      <c r="GM312" s="193"/>
      <c r="GN312" s="193"/>
      <c r="GO312" s="193"/>
      <c r="GR312" s="194">
        <v>-246886996.81</v>
      </c>
      <c r="GS312" s="194"/>
      <c r="GU312" s="195">
        <v>14941875.890000001</v>
      </c>
      <c r="GV312" s="195"/>
      <c r="GW312" s="195"/>
      <c r="GX312" s="195">
        <v>0</v>
      </c>
      <c r="GY312" s="195"/>
      <c r="GZ312" s="195"/>
      <c r="HA312" s="195"/>
      <c r="HB312" s="195"/>
      <c r="HD312" s="194">
        <v>-231945120.91999999</v>
      </c>
      <c r="HE312" s="194"/>
      <c r="HF312" s="194"/>
      <c r="HG312" s="194"/>
      <c r="HI312" s="191">
        <v>2248</v>
      </c>
      <c r="HJ312" s="191"/>
      <c r="HL312" s="192" t="s">
        <v>969</v>
      </c>
      <c r="HM312" s="192"/>
      <c r="HN312" s="192"/>
      <c r="HO312" s="192"/>
      <c r="HS312" s="193" t="s">
        <v>970</v>
      </c>
      <c r="HT312" s="193"/>
      <c r="HU312" s="193"/>
      <c r="HV312" s="193"/>
      <c r="HW312" s="193"/>
      <c r="HX312" s="193"/>
      <c r="HY312" s="193"/>
      <c r="IB312" s="194">
        <v>-231945120.91999999</v>
      </c>
      <c r="IC312" s="194"/>
      <c r="IE312" s="195">
        <v>10056820.75</v>
      </c>
      <c r="IF312" s="195"/>
      <c r="IG312" s="195"/>
      <c r="IH312" s="195">
        <v>0</v>
      </c>
      <c r="II312" s="195"/>
      <c r="IJ312" s="195"/>
      <c r="IK312" s="195"/>
      <c r="IL312" s="195"/>
      <c r="IN312" s="194">
        <v>-221888300.16999999</v>
      </c>
      <c r="IO312" s="194"/>
      <c r="IP312" s="194"/>
      <c r="IQ312" s="194"/>
    </row>
    <row r="313" spans="1:251" ht="10.15" hidden="1" customHeight="1">
      <c r="A313" s="189">
        <v>2299</v>
      </c>
      <c r="B313" s="189"/>
      <c r="D313" s="190" t="s">
        <v>975</v>
      </c>
      <c r="E313" s="190"/>
      <c r="F313" s="190"/>
      <c r="G313" s="190"/>
      <c r="M313" s="186" t="s">
        <v>586</v>
      </c>
      <c r="N313" s="186"/>
      <c r="O313" s="186"/>
      <c r="P313" s="186"/>
      <c r="T313" s="198">
        <v>-3097853.06</v>
      </c>
      <c r="U313" s="198"/>
      <c r="W313" s="188">
        <v>0</v>
      </c>
      <c r="X313" s="188"/>
      <c r="Y313" s="188"/>
      <c r="Z313" s="188">
        <v>0</v>
      </c>
      <c r="AA313" s="188"/>
      <c r="AB313" s="188"/>
      <c r="AC313" s="188"/>
      <c r="AD313" s="188"/>
      <c r="AF313" s="198">
        <v>-3097853.06</v>
      </c>
      <c r="AG313" s="198"/>
      <c r="AH313" s="198"/>
      <c r="AI313" s="198"/>
      <c r="AK313" s="189">
        <v>2299</v>
      </c>
      <c r="AL313" s="189"/>
      <c r="AN313" s="190" t="s">
        <v>975</v>
      </c>
      <c r="AO313" s="190"/>
      <c r="AP313" s="190"/>
      <c r="AQ313" s="190"/>
      <c r="AW313" s="186" t="s">
        <v>586</v>
      </c>
      <c r="AX313" s="186"/>
      <c r="AY313" s="186"/>
      <c r="AZ313" s="186"/>
      <c r="BD313" s="198">
        <v>-3097853.06</v>
      </c>
      <c r="BE313" s="198"/>
      <c r="BG313" s="188">
        <v>0</v>
      </c>
      <c r="BH313" s="188"/>
      <c r="BI313" s="188"/>
      <c r="BJ313" s="188">
        <v>0</v>
      </c>
      <c r="BK313" s="188"/>
      <c r="BL313" s="188"/>
      <c r="BM313" s="188"/>
      <c r="BN313" s="188"/>
      <c r="BP313" s="198">
        <v>-3097853.06</v>
      </c>
      <c r="BQ313" s="198"/>
      <c r="BR313" s="198"/>
      <c r="BS313" s="198"/>
      <c r="BU313" s="191">
        <v>2265</v>
      </c>
      <c r="BV313" s="191"/>
      <c r="BX313" s="192" t="s">
        <v>974</v>
      </c>
      <c r="BY313" s="192"/>
      <c r="BZ313" s="192"/>
      <c r="CA313" s="192"/>
      <c r="CF313" s="193" t="s">
        <v>584</v>
      </c>
      <c r="CG313" s="193"/>
      <c r="CH313" s="193"/>
      <c r="CI313" s="193"/>
      <c r="CJ313" s="193"/>
      <c r="CN313" s="194">
        <v>-3097853.06</v>
      </c>
      <c r="CO313" s="194"/>
      <c r="CQ313" s="195">
        <v>0</v>
      </c>
      <c r="CR313" s="195"/>
      <c r="CS313" s="195"/>
      <c r="CT313" s="195">
        <v>0</v>
      </c>
      <c r="CU313" s="195"/>
      <c r="CV313" s="195"/>
      <c r="CW313" s="195"/>
      <c r="CX313" s="195"/>
      <c r="CZ313" s="194">
        <v>-3097853.06</v>
      </c>
      <c r="DA313" s="194"/>
      <c r="DB313" s="194"/>
      <c r="DC313" s="194"/>
      <c r="DE313" s="88">
        <v>4032</v>
      </c>
      <c r="DF313" s="94"/>
      <c r="DH313" s="192" t="s">
        <v>974</v>
      </c>
      <c r="DI313" s="192"/>
      <c r="DJ313" s="192"/>
      <c r="DK313" s="192"/>
      <c r="DP313" s="193" t="s">
        <v>584</v>
      </c>
      <c r="DQ313" s="193"/>
      <c r="DR313" s="193"/>
      <c r="DS313" s="193"/>
      <c r="DT313" s="193"/>
      <c r="DX313" s="194">
        <v>-3097853.06</v>
      </c>
      <c r="DY313" s="194"/>
      <c r="EA313" s="195">
        <v>0</v>
      </c>
      <c r="EB313" s="195"/>
      <c r="EC313" s="195"/>
      <c r="ED313" s="195">
        <v>0</v>
      </c>
      <c r="EE313" s="195"/>
      <c r="EF313" s="195"/>
      <c r="EG313" s="195"/>
      <c r="EH313" s="195"/>
      <c r="EJ313" s="194">
        <v>-3097853.06</v>
      </c>
      <c r="EK313" s="194"/>
      <c r="EL313" s="194"/>
      <c r="EM313" s="194"/>
      <c r="EO313" s="191">
        <v>2265</v>
      </c>
      <c r="EP313" s="191"/>
      <c r="ER313" s="192" t="s">
        <v>974</v>
      </c>
      <c r="ES313" s="192"/>
      <c r="ET313" s="192"/>
      <c r="EU313" s="192"/>
      <c r="EZ313" s="193" t="s">
        <v>584</v>
      </c>
      <c r="FA313" s="193"/>
      <c r="FB313" s="193"/>
      <c r="FC313" s="193"/>
      <c r="FD313" s="193"/>
      <c r="FH313" s="194">
        <v>-3097853.06</v>
      </c>
      <c r="FI313" s="194"/>
      <c r="FK313" s="195">
        <v>0</v>
      </c>
      <c r="FL313" s="195"/>
      <c r="FM313" s="195"/>
      <c r="FN313" s="195">
        <v>0</v>
      </c>
      <c r="FO313" s="195"/>
      <c r="FP313" s="195"/>
      <c r="FQ313" s="195"/>
      <c r="FR313" s="195"/>
      <c r="FT313" s="194">
        <v>-3097853.06</v>
      </c>
      <c r="FU313" s="194"/>
      <c r="FV313" s="194"/>
      <c r="FW313" s="194"/>
      <c r="FY313" s="88">
        <v>4088</v>
      </c>
      <c r="FZ313" s="94"/>
      <c r="GB313" s="192" t="s">
        <v>971</v>
      </c>
      <c r="GC313" s="192"/>
      <c r="GD313" s="192"/>
      <c r="GE313" s="192"/>
      <c r="GJ313" s="193" t="s">
        <v>580</v>
      </c>
      <c r="GK313" s="193"/>
      <c r="GL313" s="193"/>
      <c r="GM313" s="193"/>
      <c r="GN313" s="193"/>
      <c r="GR313" s="194">
        <v>-20338673.140000001</v>
      </c>
      <c r="GS313" s="194"/>
      <c r="GU313" s="195">
        <v>0</v>
      </c>
      <c r="GV313" s="195"/>
      <c r="GW313" s="195"/>
      <c r="GX313" s="195">
        <v>0</v>
      </c>
      <c r="GY313" s="195"/>
      <c r="GZ313" s="195"/>
      <c r="HA313" s="195"/>
      <c r="HB313" s="195"/>
      <c r="HD313" s="194">
        <v>-20338673.140000001</v>
      </c>
      <c r="HE313" s="194"/>
      <c r="HF313" s="194"/>
      <c r="HG313" s="194"/>
      <c r="HI313" s="191">
        <v>2249</v>
      </c>
      <c r="HJ313" s="191"/>
      <c r="HL313" s="192" t="s">
        <v>971</v>
      </c>
      <c r="HM313" s="192"/>
      <c r="HN313" s="192"/>
      <c r="HO313" s="192"/>
      <c r="HT313" s="193" t="s">
        <v>580</v>
      </c>
      <c r="HU313" s="193"/>
      <c r="HV313" s="193"/>
      <c r="HW313" s="193"/>
      <c r="HX313" s="193"/>
      <c r="IB313" s="194">
        <v>-20338673.140000001</v>
      </c>
      <c r="IC313" s="194"/>
      <c r="IE313" s="195">
        <v>0</v>
      </c>
      <c r="IF313" s="195"/>
      <c r="IG313" s="195"/>
      <c r="IH313" s="195">
        <v>0</v>
      </c>
      <c r="II313" s="195"/>
      <c r="IJ313" s="195"/>
      <c r="IK313" s="195"/>
      <c r="IL313" s="195"/>
      <c r="IN313" s="194">
        <v>-20338673.140000001</v>
      </c>
      <c r="IO313" s="194"/>
      <c r="IP313" s="194"/>
      <c r="IQ313" s="194"/>
    </row>
    <row r="314" spans="1:251" ht="10.15" hidden="1" customHeight="1">
      <c r="A314" s="191">
        <v>2281</v>
      </c>
      <c r="B314" s="191"/>
      <c r="D314" s="192" t="s">
        <v>976</v>
      </c>
      <c r="E314" s="192"/>
      <c r="F314" s="192"/>
      <c r="G314" s="192"/>
      <c r="L314" s="193" t="s">
        <v>588</v>
      </c>
      <c r="M314" s="193"/>
      <c r="N314" s="193"/>
      <c r="O314" s="193"/>
      <c r="P314" s="193"/>
      <c r="T314" s="194">
        <v>-271096875.17000002</v>
      </c>
      <c r="U314" s="194"/>
      <c r="W314" s="195">
        <v>12363446.699999999</v>
      </c>
      <c r="X314" s="195"/>
      <c r="Y314" s="195"/>
      <c r="Z314" s="195">
        <v>0</v>
      </c>
      <c r="AA314" s="195"/>
      <c r="AB314" s="195"/>
      <c r="AC314" s="195"/>
      <c r="AD314" s="195"/>
      <c r="AF314" s="194">
        <v>-258733428.47</v>
      </c>
      <c r="AG314" s="194"/>
      <c r="AH314" s="194"/>
      <c r="AI314" s="194"/>
      <c r="AK314" s="191">
        <v>2281</v>
      </c>
      <c r="AL314" s="191"/>
      <c r="AN314" s="192" t="s">
        <v>976</v>
      </c>
      <c r="AO314" s="192"/>
      <c r="AP314" s="192"/>
      <c r="AQ314" s="192"/>
      <c r="AV314" s="193" t="s">
        <v>588</v>
      </c>
      <c r="AW314" s="193"/>
      <c r="AX314" s="193"/>
      <c r="AY314" s="193"/>
      <c r="AZ314" s="193"/>
      <c r="BD314" s="194">
        <v>-258733428.47</v>
      </c>
      <c r="BE314" s="194"/>
      <c r="BG314" s="195">
        <v>10056550.75</v>
      </c>
      <c r="BH314" s="195"/>
      <c r="BI314" s="195"/>
      <c r="BJ314" s="195">
        <v>0</v>
      </c>
      <c r="BK314" s="195"/>
      <c r="BL314" s="195"/>
      <c r="BM314" s="195"/>
      <c r="BN314" s="195"/>
      <c r="BP314" s="194">
        <v>-248676877.72</v>
      </c>
      <c r="BQ314" s="194"/>
      <c r="BR314" s="194"/>
      <c r="BS314" s="194"/>
      <c r="BU314" s="189">
        <v>2299</v>
      </c>
      <c r="BV314" s="189"/>
      <c r="BX314" s="190" t="s">
        <v>975</v>
      </c>
      <c r="BY314" s="190"/>
      <c r="BZ314" s="190"/>
      <c r="CA314" s="190"/>
      <c r="CG314" s="186" t="s">
        <v>586</v>
      </c>
      <c r="CH314" s="186"/>
      <c r="CI314" s="186"/>
      <c r="CJ314" s="186"/>
      <c r="CN314" s="198">
        <v>-3097853.06</v>
      </c>
      <c r="CO314" s="198"/>
      <c r="CQ314" s="188">
        <v>0</v>
      </c>
      <c r="CR314" s="188"/>
      <c r="CS314" s="188"/>
      <c r="CT314" s="188">
        <v>0</v>
      </c>
      <c r="CU314" s="188"/>
      <c r="CV314" s="188"/>
      <c r="CW314" s="188"/>
      <c r="CX314" s="188"/>
      <c r="CZ314" s="198">
        <v>-3097853.06</v>
      </c>
      <c r="DA314" s="198"/>
      <c r="DB314" s="198"/>
      <c r="DC314" s="198"/>
      <c r="DE314" s="88">
        <v>4034</v>
      </c>
      <c r="DF314" s="88"/>
      <c r="DH314" s="190" t="s">
        <v>975</v>
      </c>
      <c r="DI314" s="190"/>
      <c r="DJ314" s="190"/>
      <c r="DK314" s="190"/>
      <c r="DQ314" s="186" t="s">
        <v>586</v>
      </c>
      <c r="DR314" s="186"/>
      <c r="DS314" s="186"/>
      <c r="DT314" s="186"/>
      <c r="DX314" s="198">
        <v>-3097853.06</v>
      </c>
      <c r="DY314" s="198"/>
      <c r="EA314" s="188">
        <v>0</v>
      </c>
      <c r="EB314" s="188"/>
      <c r="EC314" s="188"/>
      <c r="ED314" s="188">
        <v>0</v>
      </c>
      <c r="EE314" s="188"/>
      <c r="EF314" s="188"/>
      <c r="EG314" s="188"/>
      <c r="EH314" s="188"/>
      <c r="EJ314" s="198">
        <v>-3097853.06</v>
      </c>
      <c r="EK314" s="198"/>
      <c r="EL314" s="198"/>
      <c r="EM314" s="198"/>
      <c r="EO314" s="189">
        <v>2299</v>
      </c>
      <c r="EP314" s="189"/>
      <c r="ER314" s="190" t="s">
        <v>975</v>
      </c>
      <c r="ES314" s="190"/>
      <c r="ET314" s="190"/>
      <c r="EU314" s="190"/>
      <c r="FA314" s="186" t="s">
        <v>586</v>
      </c>
      <c r="FB314" s="186"/>
      <c r="FC314" s="186"/>
      <c r="FD314" s="186"/>
      <c r="FH314" s="198">
        <v>-3097853.06</v>
      </c>
      <c r="FI314" s="198"/>
      <c r="FK314" s="188">
        <v>0</v>
      </c>
      <c r="FL314" s="188"/>
      <c r="FM314" s="188"/>
      <c r="FN314" s="188">
        <v>0</v>
      </c>
      <c r="FO314" s="188"/>
      <c r="FP314" s="188"/>
      <c r="FQ314" s="188"/>
      <c r="FR314" s="188"/>
      <c r="FT314" s="198">
        <v>-3097853.06</v>
      </c>
      <c r="FU314" s="198"/>
      <c r="FV314" s="198"/>
      <c r="FW314" s="198"/>
      <c r="FY314" s="88">
        <v>4092</v>
      </c>
      <c r="FZ314" s="88"/>
      <c r="GB314" s="190" t="s">
        <v>972</v>
      </c>
      <c r="GC314" s="190"/>
      <c r="GD314" s="190"/>
      <c r="GE314" s="190"/>
      <c r="GK314" s="186" t="s">
        <v>973</v>
      </c>
      <c r="GL314" s="186"/>
      <c r="GM314" s="186"/>
      <c r="GN314" s="186"/>
      <c r="GR314" s="198">
        <v>-20338673.140000001</v>
      </c>
      <c r="GS314" s="198"/>
      <c r="GU314" s="188">
        <v>0</v>
      </c>
      <c r="GV314" s="188"/>
      <c r="GW314" s="188"/>
      <c r="GX314" s="188">
        <v>0</v>
      </c>
      <c r="GY314" s="188"/>
      <c r="GZ314" s="188"/>
      <c r="HA314" s="188"/>
      <c r="HB314" s="188"/>
      <c r="HD314" s="198">
        <v>-20338673.140000001</v>
      </c>
      <c r="HE314" s="198"/>
      <c r="HF314" s="198"/>
      <c r="HG314" s="198"/>
      <c r="HI314" s="189">
        <v>2312</v>
      </c>
      <c r="HJ314" s="189"/>
      <c r="HL314" s="190" t="s">
        <v>972</v>
      </c>
      <c r="HM314" s="190"/>
      <c r="HN314" s="190"/>
      <c r="HO314" s="190"/>
      <c r="HU314" s="186" t="s">
        <v>973</v>
      </c>
      <c r="HV314" s="186"/>
      <c r="HW314" s="186"/>
      <c r="HX314" s="186"/>
      <c r="IB314" s="198">
        <v>-20338673.140000001</v>
      </c>
      <c r="IC314" s="198"/>
      <c r="IE314" s="188">
        <v>0</v>
      </c>
      <c r="IF314" s="188"/>
      <c r="IG314" s="188"/>
      <c r="IH314" s="188">
        <v>0</v>
      </c>
      <c r="II314" s="188"/>
      <c r="IJ314" s="188"/>
      <c r="IK314" s="188"/>
      <c r="IL314" s="188"/>
      <c r="IN314" s="198">
        <v>-20338673.140000001</v>
      </c>
      <c r="IO314" s="198"/>
      <c r="IP314" s="198"/>
      <c r="IQ314" s="198"/>
    </row>
    <row r="315" spans="1:251" ht="10.15" hidden="1" customHeight="1">
      <c r="A315" s="189">
        <v>2150</v>
      </c>
      <c r="B315" s="189"/>
      <c r="D315" s="190" t="s">
        <v>977</v>
      </c>
      <c r="E315" s="190"/>
      <c r="F315" s="190"/>
      <c r="G315" s="190"/>
      <c r="M315" s="186" t="s">
        <v>590</v>
      </c>
      <c r="N315" s="186"/>
      <c r="O315" s="186"/>
      <c r="P315" s="186"/>
      <c r="T315" s="198">
        <v>-271096875.17000002</v>
      </c>
      <c r="U315" s="198"/>
      <c r="W315" s="188">
        <v>12363446.699999999</v>
      </c>
      <c r="X315" s="188"/>
      <c r="Y315" s="188"/>
      <c r="Z315" s="188">
        <v>0</v>
      </c>
      <c r="AA315" s="188"/>
      <c r="AB315" s="188"/>
      <c r="AC315" s="188"/>
      <c r="AD315" s="188"/>
      <c r="AF315" s="198">
        <v>-258733428.47</v>
      </c>
      <c r="AG315" s="198"/>
      <c r="AH315" s="198"/>
      <c r="AI315" s="198"/>
      <c r="AK315" s="189">
        <v>2150</v>
      </c>
      <c r="AL315" s="189"/>
      <c r="AN315" s="190" t="s">
        <v>977</v>
      </c>
      <c r="AO315" s="190"/>
      <c r="AP315" s="190"/>
      <c r="AQ315" s="190"/>
      <c r="AW315" s="186" t="s">
        <v>590</v>
      </c>
      <c r="AX315" s="186"/>
      <c r="AY315" s="186"/>
      <c r="AZ315" s="186"/>
      <c r="BD315" s="198">
        <v>-258733428.47</v>
      </c>
      <c r="BE315" s="198"/>
      <c r="BG315" s="188">
        <v>10056550.75</v>
      </c>
      <c r="BH315" s="188"/>
      <c r="BI315" s="188"/>
      <c r="BJ315" s="188">
        <v>0</v>
      </c>
      <c r="BK315" s="188"/>
      <c r="BL315" s="188"/>
      <c r="BM315" s="188"/>
      <c r="BN315" s="188"/>
      <c r="BP315" s="198">
        <v>-248676877.72</v>
      </c>
      <c r="BQ315" s="198"/>
      <c r="BR315" s="198"/>
      <c r="BS315" s="198"/>
      <c r="BU315" s="191">
        <v>2281</v>
      </c>
      <c r="BV315" s="191"/>
      <c r="BX315" s="192" t="s">
        <v>976</v>
      </c>
      <c r="BY315" s="192"/>
      <c r="BZ315" s="192"/>
      <c r="CA315" s="192"/>
      <c r="CF315" s="193" t="s">
        <v>588</v>
      </c>
      <c r="CG315" s="193"/>
      <c r="CH315" s="193"/>
      <c r="CI315" s="193"/>
      <c r="CJ315" s="193"/>
      <c r="CN315" s="194">
        <v>-248676877.72</v>
      </c>
      <c r="CO315" s="194"/>
      <c r="CQ315" s="195">
        <v>16454825.890000001</v>
      </c>
      <c r="CR315" s="195"/>
      <c r="CS315" s="195"/>
      <c r="CT315" s="195">
        <v>21230170.559999999</v>
      </c>
      <c r="CU315" s="195"/>
      <c r="CV315" s="195"/>
      <c r="CW315" s="195"/>
      <c r="CX315" s="195"/>
      <c r="CZ315" s="194">
        <v>-253452222.38999999</v>
      </c>
      <c r="DA315" s="194"/>
      <c r="DB315" s="194"/>
      <c r="DC315" s="194"/>
      <c r="DE315" s="88">
        <v>4035</v>
      </c>
      <c r="DF315" s="94"/>
      <c r="DH315" s="192" t="s">
        <v>976</v>
      </c>
      <c r="DI315" s="192"/>
      <c r="DJ315" s="192"/>
      <c r="DK315" s="192"/>
      <c r="DP315" s="193" t="s">
        <v>588</v>
      </c>
      <c r="DQ315" s="193"/>
      <c r="DR315" s="193"/>
      <c r="DS315" s="193"/>
      <c r="DT315" s="193"/>
      <c r="DX315" s="194">
        <v>-253452222.38999999</v>
      </c>
      <c r="DY315" s="194"/>
      <c r="EA315" s="195">
        <v>15000875.890000001</v>
      </c>
      <c r="EB315" s="195"/>
      <c r="EC315" s="195"/>
      <c r="ED315" s="195">
        <v>0</v>
      </c>
      <c r="EE315" s="195"/>
      <c r="EF315" s="195"/>
      <c r="EG315" s="195"/>
      <c r="EH315" s="195"/>
      <c r="EJ315" s="194">
        <v>-238451346.5</v>
      </c>
      <c r="EK315" s="194"/>
      <c r="EL315" s="194"/>
      <c r="EM315" s="194"/>
      <c r="EO315" s="191">
        <v>2281</v>
      </c>
      <c r="EP315" s="191"/>
      <c r="ER315" s="192" t="s">
        <v>976</v>
      </c>
      <c r="ES315" s="192"/>
      <c r="ET315" s="192"/>
      <c r="EU315" s="192"/>
      <c r="EZ315" s="193" t="s">
        <v>588</v>
      </c>
      <c r="FA315" s="193"/>
      <c r="FB315" s="193"/>
      <c r="FC315" s="193"/>
      <c r="FD315" s="193"/>
      <c r="FH315" s="194">
        <v>-238451346.5</v>
      </c>
      <c r="FI315" s="194"/>
      <c r="FK315" s="195">
        <v>15000875.890000001</v>
      </c>
      <c r="FL315" s="195"/>
      <c r="FM315" s="195"/>
      <c r="FN315" s="195">
        <v>0</v>
      </c>
      <c r="FO315" s="195"/>
      <c r="FP315" s="195"/>
      <c r="FQ315" s="195"/>
      <c r="FR315" s="195"/>
      <c r="FT315" s="194">
        <v>-223450470.61000001</v>
      </c>
      <c r="FU315" s="194"/>
      <c r="FV315" s="194"/>
      <c r="FW315" s="194"/>
      <c r="FY315" s="88">
        <v>4094</v>
      </c>
      <c r="FZ315" s="94"/>
      <c r="GB315" s="192" t="s">
        <v>974</v>
      </c>
      <c r="GC315" s="192"/>
      <c r="GD315" s="192"/>
      <c r="GE315" s="192"/>
      <c r="GJ315" s="193" t="s">
        <v>584</v>
      </c>
      <c r="GK315" s="193"/>
      <c r="GL315" s="193"/>
      <c r="GM315" s="193"/>
      <c r="GN315" s="193"/>
      <c r="GR315" s="194">
        <v>-3097853.06</v>
      </c>
      <c r="GS315" s="194"/>
      <c r="GU315" s="195">
        <v>0</v>
      </c>
      <c r="GV315" s="195"/>
      <c r="GW315" s="195"/>
      <c r="GX315" s="195">
        <v>0</v>
      </c>
      <c r="GY315" s="195"/>
      <c r="GZ315" s="195"/>
      <c r="HA315" s="195"/>
      <c r="HB315" s="195"/>
      <c r="HD315" s="194">
        <v>-3097853.06</v>
      </c>
      <c r="HE315" s="194"/>
      <c r="HF315" s="194"/>
      <c r="HG315" s="194"/>
      <c r="HI315" s="191">
        <v>2265</v>
      </c>
      <c r="HJ315" s="191"/>
      <c r="HL315" s="192" t="s">
        <v>974</v>
      </c>
      <c r="HM315" s="192"/>
      <c r="HN315" s="192"/>
      <c r="HO315" s="192"/>
      <c r="HT315" s="193" t="s">
        <v>584</v>
      </c>
      <c r="HU315" s="193"/>
      <c r="HV315" s="193"/>
      <c r="HW315" s="193"/>
      <c r="HX315" s="193"/>
      <c r="IB315" s="194">
        <v>-3097853.06</v>
      </c>
      <c r="IC315" s="194"/>
      <c r="IE315" s="195">
        <v>0</v>
      </c>
      <c r="IF315" s="195"/>
      <c r="IG315" s="195"/>
      <c r="IH315" s="195">
        <v>0</v>
      </c>
      <c r="II315" s="195"/>
      <c r="IJ315" s="195"/>
      <c r="IK315" s="195"/>
      <c r="IL315" s="195"/>
      <c r="IN315" s="194">
        <v>-3097853.06</v>
      </c>
      <c r="IO315" s="194"/>
      <c r="IP315" s="194"/>
      <c r="IQ315" s="194"/>
    </row>
    <row r="316" spans="1:251" ht="10.15" hidden="1" customHeight="1">
      <c r="A316" s="191">
        <v>3001</v>
      </c>
      <c r="B316" s="191"/>
      <c r="D316" s="192" t="s">
        <v>978</v>
      </c>
      <c r="E316" s="192"/>
      <c r="F316" s="192"/>
      <c r="G316" s="192"/>
      <c r="H316" s="193" t="s">
        <v>979</v>
      </c>
      <c r="I316" s="193"/>
      <c r="J316" s="193"/>
      <c r="K316" s="193"/>
      <c r="L316" s="193"/>
      <c r="M316" s="193"/>
      <c r="N316" s="193"/>
      <c r="O316" s="193"/>
      <c r="P316" s="193"/>
      <c r="Q316" s="193"/>
      <c r="R316" s="193"/>
      <c r="T316" s="194">
        <v>0</v>
      </c>
      <c r="U316" s="194"/>
      <c r="W316" s="195">
        <v>11682392.119999999</v>
      </c>
      <c r="X316" s="195"/>
      <c r="Y316" s="195"/>
      <c r="Z316" s="195">
        <v>12478329.720000001</v>
      </c>
      <c r="AA316" s="195"/>
      <c r="AB316" s="195"/>
      <c r="AC316" s="195"/>
      <c r="AD316" s="195"/>
      <c r="AF316" s="194">
        <v>-795937.6</v>
      </c>
      <c r="AG316" s="194"/>
      <c r="AH316" s="194"/>
      <c r="AI316" s="194"/>
      <c r="AK316" s="191">
        <v>3001</v>
      </c>
      <c r="AL316" s="191"/>
      <c r="AN316" s="192" t="s">
        <v>978</v>
      </c>
      <c r="AO316" s="192"/>
      <c r="AP316" s="192"/>
      <c r="AQ316" s="192"/>
      <c r="AR316" s="193" t="s">
        <v>979</v>
      </c>
      <c r="AS316" s="193"/>
      <c r="AT316" s="193"/>
      <c r="AU316" s="193"/>
      <c r="AV316" s="193"/>
      <c r="AW316" s="193"/>
      <c r="AX316" s="193"/>
      <c r="AY316" s="193"/>
      <c r="AZ316" s="193"/>
      <c r="BA316" s="193"/>
      <c r="BB316" s="193"/>
      <c r="BD316" s="194">
        <v>-795937.6</v>
      </c>
      <c r="BE316" s="194"/>
      <c r="BG316" s="195">
        <v>12368697.66</v>
      </c>
      <c r="BH316" s="195"/>
      <c r="BI316" s="195"/>
      <c r="BJ316" s="195">
        <v>10179749.1</v>
      </c>
      <c r="BK316" s="195"/>
      <c r="BL316" s="195"/>
      <c r="BM316" s="195"/>
      <c r="BN316" s="195"/>
      <c r="BP316" s="196">
        <v>1393010.96</v>
      </c>
      <c r="BQ316" s="196"/>
      <c r="BR316" s="196"/>
      <c r="BS316" s="196"/>
      <c r="BU316" s="189">
        <v>2150</v>
      </c>
      <c r="BV316" s="189"/>
      <c r="BX316" s="190" t="s">
        <v>977</v>
      </c>
      <c r="BY316" s="190"/>
      <c r="BZ316" s="190"/>
      <c r="CA316" s="190"/>
      <c r="CG316" s="186" t="s">
        <v>590</v>
      </c>
      <c r="CH316" s="186"/>
      <c r="CI316" s="186"/>
      <c r="CJ316" s="186"/>
      <c r="CN316" s="198">
        <v>-248676877.72</v>
      </c>
      <c r="CO316" s="198"/>
      <c r="CQ316" s="188">
        <v>16454825.890000001</v>
      </c>
      <c r="CR316" s="188"/>
      <c r="CS316" s="188"/>
      <c r="CT316" s="188">
        <v>21230170.559999999</v>
      </c>
      <c r="CU316" s="188"/>
      <c r="CV316" s="188"/>
      <c r="CW316" s="188"/>
      <c r="CX316" s="188"/>
      <c r="CZ316" s="198">
        <v>-253452222.38999999</v>
      </c>
      <c r="DA316" s="198"/>
      <c r="DB316" s="198"/>
      <c r="DC316" s="198"/>
      <c r="DE316" s="88">
        <v>4037</v>
      </c>
      <c r="DF316" s="88"/>
      <c r="DH316" s="190" t="s">
        <v>977</v>
      </c>
      <c r="DI316" s="190"/>
      <c r="DJ316" s="190"/>
      <c r="DK316" s="190"/>
      <c r="DQ316" s="186" t="s">
        <v>590</v>
      </c>
      <c r="DR316" s="186"/>
      <c r="DS316" s="186"/>
      <c r="DT316" s="186"/>
      <c r="DX316" s="198">
        <v>-253452222.38999999</v>
      </c>
      <c r="DY316" s="198"/>
      <c r="EA316" s="188">
        <v>15000875.890000001</v>
      </c>
      <c r="EB316" s="188"/>
      <c r="EC316" s="188"/>
      <c r="ED316" s="188">
        <v>0</v>
      </c>
      <c r="EE316" s="188"/>
      <c r="EF316" s="188"/>
      <c r="EG316" s="188"/>
      <c r="EH316" s="188"/>
      <c r="EJ316" s="198">
        <v>-238451346.5</v>
      </c>
      <c r="EK316" s="198"/>
      <c r="EL316" s="198"/>
      <c r="EM316" s="198"/>
      <c r="EO316" s="189">
        <v>2150</v>
      </c>
      <c r="EP316" s="189"/>
      <c r="ER316" s="190" t="s">
        <v>977</v>
      </c>
      <c r="ES316" s="190"/>
      <c r="ET316" s="190"/>
      <c r="EU316" s="190"/>
      <c r="FA316" s="186" t="s">
        <v>590</v>
      </c>
      <c r="FB316" s="186"/>
      <c r="FC316" s="186"/>
      <c r="FD316" s="186"/>
      <c r="FH316" s="198">
        <v>-238451346.5</v>
      </c>
      <c r="FI316" s="198"/>
      <c r="FK316" s="188">
        <v>15000875.890000001</v>
      </c>
      <c r="FL316" s="188"/>
      <c r="FM316" s="188"/>
      <c r="FN316" s="188">
        <v>0</v>
      </c>
      <c r="FO316" s="188"/>
      <c r="FP316" s="188"/>
      <c r="FQ316" s="188"/>
      <c r="FR316" s="188"/>
      <c r="FT316" s="198">
        <v>-223450470.61000001</v>
      </c>
      <c r="FU316" s="198"/>
      <c r="FV316" s="198"/>
      <c r="FW316" s="198"/>
      <c r="FY316" s="88">
        <v>4127</v>
      </c>
      <c r="FZ316" s="88"/>
      <c r="GB316" s="190" t="s">
        <v>975</v>
      </c>
      <c r="GC316" s="190"/>
      <c r="GD316" s="190"/>
      <c r="GE316" s="190"/>
      <c r="GK316" s="186" t="s">
        <v>586</v>
      </c>
      <c r="GL316" s="186"/>
      <c r="GM316" s="186"/>
      <c r="GN316" s="186"/>
      <c r="GR316" s="198">
        <v>-3097853.06</v>
      </c>
      <c r="GS316" s="198"/>
      <c r="GU316" s="188">
        <v>0</v>
      </c>
      <c r="GV316" s="188"/>
      <c r="GW316" s="188"/>
      <c r="GX316" s="188">
        <v>0</v>
      </c>
      <c r="GY316" s="188"/>
      <c r="GZ316" s="188"/>
      <c r="HA316" s="188"/>
      <c r="HB316" s="188"/>
      <c r="HD316" s="198">
        <v>-3097853.06</v>
      </c>
      <c r="HE316" s="198"/>
      <c r="HF316" s="198"/>
      <c r="HG316" s="198"/>
      <c r="HI316" s="189">
        <v>2299</v>
      </c>
      <c r="HJ316" s="189"/>
      <c r="HL316" s="190" t="s">
        <v>975</v>
      </c>
      <c r="HM316" s="190"/>
      <c r="HN316" s="190"/>
      <c r="HO316" s="190"/>
      <c r="HU316" s="186" t="s">
        <v>586</v>
      </c>
      <c r="HV316" s="186"/>
      <c r="HW316" s="186"/>
      <c r="HX316" s="186"/>
      <c r="IB316" s="198">
        <v>-3097853.06</v>
      </c>
      <c r="IC316" s="198"/>
      <c r="IE316" s="188">
        <v>0</v>
      </c>
      <c r="IF316" s="188"/>
      <c r="IG316" s="188"/>
      <c r="IH316" s="188">
        <v>0</v>
      </c>
      <c r="II316" s="188"/>
      <c r="IJ316" s="188"/>
      <c r="IK316" s="188"/>
      <c r="IL316" s="188"/>
      <c r="IN316" s="198">
        <v>-3097853.06</v>
      </c>
      <c r="IO316" s="198"/>
      <c r="IP316" s="198"/>
      <c r="IQ316" s="198"/>
    </row>
    <row r="317" spans="1:251" ht="10.15" hidden="1" customHeight="1">
      <c r="A317" s="191">
        <v>3002</v>
      </c>
      <c r="B317" s="191"/>
      <c r="D317" s="192" t="s">
        <v>980</v>
      </c>
      <c r="E317" s="192"/>
      <c r="F317" s="192"/>
      <c r="G317" s="192"/>
      <c r="I317" s="193" t="s">
        <v>981</v>
      </c>
      <c r="J317" s="193"/>
      <c r="K317" s="193"/>
      <c r="L317" s="193"/>
      <c r="M317" s="193"/>
      <c r="N317" s="193"/>
      <c r="O317" s="193"/>
      <c r="P317" s="193"/>
      <c r="Q317" s="193"/>
      <c r="R317" s="193"/>
      <c r="T317" s="194">
        <v>0</v>
      </c>
      <c r="U317" s="194"/>
      <c r="W317" s="195">
        <v>11682392.119999999</v>
      </c>
      <c r="X317" s="195"/>
      <c r="Y317" s="195"/>
      <c r="Z317" s="195">
        <v>12478329.720000001</v>
      </c>
      <c r="AA317" s="195"/>
      <c r="AB317" s="195"/>
      <c r="AC317" s="195"/>
      <c r="AD317" s="195"/>
      <c r="AF317" s="194">
        <v>-795937.6</v>
      </c>
      <c r="AG317" s="194"/>
      <c r="AH317" s="194"/>
      <c r="AI317" s="194"/>
      <c r="AK317" s="191">
        <v>3002</v>
      </c>
      <c r="AL317" s="191"/>
      <c r="AN317" s="192" t="s">
        <v>980</v>
      </c>
      <c r="AO317" s="192"/>
      <c r="AP317" s="192"/>
      <c r="AQ317" s="192"/>
      <c r="AS317" s="193" t="s">
        <v>981</v>
      </c>
      <c r="AT317" s="193"/>
      <c r="AU317" s="193"/>
      <c r="AV317" s="193"/>
      <c r="AW317" s="193"/>
      <c r="AX317" s="193"/>
      <c r="AY317" s="193"/>
      <c r="AZ317" s="193"/>
      <c r="BA317" s="193"/>
      <c r="BB317" s="193"/>
      <c r="BD317" s="194">
        <v>-795937.6</v>
      </c>
      <c r="BE317" s="194"/>
      <c r="BG317" s="195">
        <v>12368697.66</v>
      </c>
      <c r="BH317" s="195"/>
      <c r="BI317" s="195"/>
      <c r="BJ317" s="195">
        <v>10179749.1</v>
      </c>
      <c r="BK317" s="195"/>
      <c r="BL317" s="195"/>
      <c r="BM317" s="195"/>
      <c r="BN317" s="195"/>
      <c r="BP317" s="196">
        <v>1393010.96</v>
      </c>
      <c r="BQ317" s="196"/>
      <c r="BR317" s="196"/>
      <c r="BS317" s="196"/>
      <c r="BU317" s="191">
        <v>3001</v>
      </c>
      <c r="BV317" s="191"/>
      <c r="BX317" s="192" t="s">
        <v>978</v>
      </c>
      <c r="BY317" s="192"/>
      <c r="BZ317" s="192"/>
      <c r="CA317" s="192"/>
      <c r="CB317" s="193" t="s">
        <v>979</v>
      </c>
      <c r="CC317" s="193"/>
      <c r="CD317" s="193"/>
      <c r="CE317" s="193"/>
      <c r="CF317" s="193"/>
      <c r="CG317" s="193"/>
      <c r="CH317" s="193"/>
      <c r="CI317" s="193"/>
      <c r="CJ317" s="193"/>
      <c r="CK317" s="193"/>
      <c r="CL317" s="193"/>
      <c r="CN317" s="196">
        <v>1393010.96</v>
      </c>
      <c r="CO317" s="196"/>
      <c r="CQ317" s="195">
        <v>18902199.219999999</v>
      </c>
      <c r="CR317" s="195"/>
      <c r="CS317" s="195"/>
      <c r="CT317" s="195">
        <v>16656711.279999999</v>
      </c>
      <c r="CU317" s="195"/>
      <c r="CV317" s="195"/>
      <c r="CW317" s="195"/>
      <c r="CX317" s="195"/>
      <c r="CZ317" s="196">
        <v>3638498.9</v>
      </c>
      <c r="DA317" s="196"/>
      <c r="DB317" s="196"/>
      <c r="DC317" s="196"/>
      <c r="DE317" s="88">
        <v>40399</v>
      </c>
      <c r="DF317" s="94"/>
      <c r="DH317" s="192" t="s">
        <v>978</v>
      </c>
      <c r="DI317" s="192"/>
      <c r="DJ317" s="192"/>
      <c r="DK317" s="192"/>
      <c r="DL317" s="193" t="s">
        <v>979</v>
      </c>
      <c r="DM317" s="193"/>
      <c r="DN317" s="193"/>
      <c r="DO317" s="193"/>
      <c r="DP317" s="193"/>
      <c r="DQ317" s="193"/>
      <c r="DR317" s="193"/>
      <c r="DS317" s="193"/>
      <c r="DT317" s="193"/>
      <c r="DU317" s="193"/>
      <c r="DV317" s="193"/>
      <c r="DX317" s="196">
        <v>3638498.9</v>
      </c>
      <c r="DY317" s="196"/>
      <c r="EA317" s="195">
        <v>19878274.079999998</v>
      </c>
      <c r="EB317" s="195"/>
      <c r="EC317" s="195"/>
      <c r="ED317" s="195">
        <v>15124697.07</v>
      </c>
      <c r="EE317" s="195"/>
      <c r="EF317" s="195"/>
      <c r="EG317" s="195"/>
      <c r="EH317" s="195"/>
      <c r="EJ317" s="196">
        <v>8392075.9100000001</v>
      </c>
      <c r="EK317" s="196"/>
      <c r="EL317" s="196"/>
      <c r="EM317" s="196"/>
      <c r="EO317" s="191">
        <v>3001</v>
      </c>
      <c r="EP317" s="191"/>
      <c r="ER317" s="192" t="s">
        <v>978</v>
      </c>
      <c r="ES317" s="192"/>
      <c r="ET317" s="192"/>
      <c r="EU317" s="192"/>
      <c r="EV317" s="193" t="s">
        <v>979</v>
      </c>
      <c r="EW317" s="193"/>
      <c r="EX317" s="193"/>
      <c r="EY317" s="193"/>
      <c r="EZ317" s="193"/>
      <c r="FA317" s="193"/>
      <c r="FB317" s="193"/>
      <c r="FC317" s="193"/>
      <c r="FD317" s="193"/>
      <c r="FE317" s="193"/>
      <c r="FF317" s="193"/>
      <c r="FH317" s="196">
        <v>8392075.9100000001</v>
      </c>
      <c r="FI317" s="196"/>
      <c r="FK317" s="195">
        <v>17908978.949999999</v>
      </c>
      <c r="FL317" s="195"/>
      <c r="FM317" s="195"/>
      <c r="FN317" s="195">
        <v>15119248.82</v>
      </c>
      <c r="FO317" s="195"/>
      <c r="FP317" s="195"/>
      <c r="FQ317" s="195"/>
      <c r="FR317" s="195"/>
      <c r="FT317" s="196">
        <v>11181806.039999999</v>
      </c>
      <c r="FU317" s="196"/>
      <c r="FV317" s="196"/>
      <c r="FW317" s="196"/>
      <c r="FY317" s="88">
        <v>40407</v>
      </c>
      <c r="FZ317" s="94"/>
      <c r="GB317" s="192" t="s">
        <v>976</v>
      </c>
      <c r="GC317" s="192"/>
      <c r="GD317" s="192"/>
      <c r="GE317" s="192"/>
      <c r="GJ317" s="193" t="s">
        <v>588</v>
      </c>
      <c r="GK317" s="193"/>
      <c r="GL317" s="193"/>
      <c r="GM317" s="193"/>
      <c r="GN317" s="193"/>
      <c r="GR317" s="194">
        <v>-223450470.61000001</v>
      </c>
      <c r="GS317" s="194"/>
      <c r="GU317" s="195">
        <v>14941875.890000001</v>
      </c>
      <c r="GV317" s="195"/>
      <c r="GW317" s="195"/>
      <c r="GX317" s="195">
        <v>0</v>
      </c>
      <c r="GY317" s="195"/>
      <c r="GZ317" s="195"/>
      <c r="HA317" s="195"/>
      <c r="HB317" s="195"/>
      <c r="HD317" s="194">
        <v>-208508594.72</v>
      </c>
      <c r="HE317" s="194"/>
      <c r="HF317" s="194"/>
      <c r="HG317" s="194"/>
      <c r="HI317" s="191">
        <v>2281</v>
      </c>
      <c r="HJ317" s="191"/>
      <c r="HL317" s="192" t="s">
        <v>976</v>
      </c>
      <c r="HM317" s="192"/>
      <c r="HN317" s="192"/>
      <c r="HO317" s="192"/>
      <c r="HT317" s="193" t="s">
        <v>588</v>
      </c>
      <c r="HU317" s="193"/>
      <c r="HV317" s="193"/>
      <c r="HW317" s="193"/>
      <c r="HX317" s="193"/>
      <c r="IB317" s="194">
        <v>-208508594.72</v>
      </c>
      <c r="IC317" s="194"/>
      <c r="IE317" s="195">
        <v>10056820.75</v>
      </c>
      <c r="IF317" s="195"/>
      <c r="IG317" s="195"/>
      <c r="IH317" s="195">
        <v>0</v>
      </c>
      <c r="II317" s="195"/>
      <c r="IJ317" s="195"/>
      <c r="IK317" s="195"/>
      <c r="IL317" s="195"/>
      <c r="IN317" s="194">
        <v>-198451773.97</v>
      </c>
      <c r="IO317" s="194"/>
      <c r="IP317" s="194"/>
      <c r="IQ317" s="194"/>
    </row>
    <row r="318" spans="1:251" ht="10.15" hidden="1" customHeight="1">
      <c r="A318" s="191">
        <v>3003</v>
      </c>
      <c r="B318" s="191"/>
      <c r="D318" s="192" t="s">
        <v>982</v>
      </c>
      <c r="E318" s="192"/>
      <c r="F318" s="192"/>
      <c r="G318" s="192"/>
      <c r="J318" s="193" t="s">
        <v>983</v>
      </c>
      <c r="K318" s="193"/>
      <c r="L318" s="193"/>
      <c r="M318" s="193"/>
      <c r="N318" s="193"/>
      <c r="O318" s="193"/>
      <c r="P318" s="193"/>
      <c r="Q318" s="193"/>
      <c r="T318" s="194">
        <v>0</v>
      </c>
      <c r="U318" s="194"/>
      <c r="W318" s="195">
        <v>11682392.119999999</v>
      </c>
      <c r="X318" s="195"/>
      <c r="Y318" s="195"/>
      <c r="Z318" s="195">
        <v>12478329.720000001</v>
      </c>
      <c r="AA318" s="195"/>
      <c r="AB318" s="195"/>
      <c r="AC318" s="195"/>
      <c r="AD318" s="195"/>
      <c r="AF318" s="194">
        <v>-795937.6</v>
      </c>
      <c r="AG318" s="194"/>
      <c r="AH318" s="194"/>
      <c r="AI318" s="194"/>
      <c r="AK318" s="191">
        <v>3003</v>
      </c>
      <c r="AL318" s="191"/>
      <c r="AN318" s="192" t="s">
        <v>982</v>
      </c>
      <c r="AO318" s="192"/>
      <c r="AP318" s="192"/>
      <c r="AQ318" s="192"/>
      <c r="AT318" s="193" t="s">
        <v>983</v>
      </c>
      <c r="AU318" s="193"/>
      <c r="AV318" s="193"/>
      <c r="AW318" s="193"/>
      <c r="AX318" s="193"/>
      <c r="AY318" s="193"/>
      <c r="AZ318" s="193"/>
      <c r="BA318" s="193"/>
      <c r="BD318" s="194">
        <v>-795937.6</v>
      </c>
      <c r="BE318" s="194"/>
      <c r="BG318" s="195">
        <v>12368697.66</v>
      </c>
      <c r="BH318" s="195"/>
      <c r="BI318" s="195"/>
      <c r="BJ318" s="195">
        <v>10179749.1</v>
      </c>
      <c r="BK318" s="195"/>
      <c r="BL318" s="195"/>
      <c r="BM318" s="195"/>
      <c r="BN318" s="195"/>
      <c r="BP318" s="196">
        <v>1393010.96</v>
      </c>
      <c r="BQ318" s="196"/>
      <c r="BR318" s="196"/>
      <c r="BS318" s="196"/>
      <c r="BU318" s="191">
        <v>3002</v>
      </c>
      <c r="BV318" s="191"/>
      <c r="BX318" s="192" t="s">
        <v>980</v>
      </c>
      <c r="BY318" s="192"/>
      <c r="BZ318" s="192"/>
      <c r="CA318" s="192"/>
      <c r="CC318" s="193" t="s">
        <v>981</v>
      </c>
      <c r="CD318" s="193"/>
      <c r="CE318" s="193"/>
      <c r="CF318" s="193"/>
      <c r="CG318" s="193"/>
      <c r="CH318" s="193"/>
      <c r="CI318" s="193"/>
      <c r="CJ318" s="193"/>
      <c r="CK318" s="193"/>
      <c r="CL318" s="193"/>
      <c r="CN318" s="196">
        <v>1393010.96</v>
      </c>
      <c r="CO318" s="196"/>
      <c r="CQ318" s="195">
        <v>18902199.219999999</v>
      </c>
      <c r="CR318" s="195"/>
      <c r="CS318" s="195"/>
      <c r="CT318" s="195">
        <v>16656711.279999999</v>
      </c>
      <c r="CU318" s="195"/>
      <c r="CV318" s="195"/>
      <c r="CW318" s="195"/>
      <c r="CX318" s="195"/>
      <c r="CZ318" s="196">
        <v>3638498.9</v>
      </c>
      <c r="DA318" s="196"/>
      <c r="DB318" s="196"/>
      <c r="DC318" s="196"/>
      <c r="DE318" s="94">
        <v>4039</v>
      </c>
      <c r="DF318" s="94"/>
      <c r="DH318" s="192" t="s">
        <v>980</v>
      </c>
      <c r="DI318" s="192"/>
      <c r="DJ318" s="192"/>
      <c r="DK318" s="192"/>
      <c r="DM318" s="193" t="s">
        <v>981</v>
      </c>
      <c r="DN318" s="193"/>
      <c r="DO318" s="193"/>
      <c r="DP318" s="193"/>
      <c r="DQ318" s="193"/>
      <c r="DR318" s="193"/>
      <c r="DS318" s="193"/>
      <c r="DT318" s="193"/>
      <c r="DU318" s="193"/>
      <c r="DV318" s="193"/>
      <c r="DX318" s="196">
        <v>3638498.9</v>
      </c>
      <c r="DY318" s="196"/>
      <c r="EA318" s="195">
        <v>19878274.079999998</v>
      </c>
      <c r="EB318" s="195"/>
      <c r="EC318" s="195"/>
      <c r="ED318" s="195">
        <v>15124697.07</v>
      </c>
      <c r="EE318" s="195"/>
      <c r="EF318" s="195"/>
      <c r="EG318" s="195"/>
      <c r="EH318" s="195"/>
      <c r="EJ318" s="196">
        <v>8392075.9100000001</v>
      </c>
      <c r="EK318" s="196"/>
      <c r="EL318" s="196"/>
      <c r="EM318" s="196"/>
      <c r="EO318" s="191">
        <v>3002</v>
      </c>
      <c r="EP318" s="191"/>
      <c r="ER318" s="192" t="s">
        <v>980</v>
      </c>
      <c r="ES318" s="192"/>
      <c r="ET318" s="192"/>
      <c r="EU318" s="192"/>
      <c r="EW318" s="193" t="s">
        <v>981</v>
      </c>
      <c r="EX318" s="193"/>
      <c r="EY318" s="193"/>
      <c r="EZ318" s="193"/>
      <c r="FA318" s="193"/>
      <c r="FB318" s="193"/>
      <c r="FC318" s="193"/>
      <c r="FD318" s="193"/>
      <c r="FE318" s="193"/>
      <c r="FF318" s="193"/>
      <c r="FH318" s="196">
        <v>8392075.9100000001</v>
      </c>
      <c r="FI318" s="196"/>
      <c r="FK318" s="195">
        <v>17908978.949999999</v>
      </c>
      <c r="FL318" s="195"/>
      <c r="FM318" s="195"/>
      <c r="FN318" s="195">
        <v>15119248.82</v>
      </c>
      <c r="FO318" s="195"/>
      <c r="FP318" s="195"/>
      <c r="FQ318" s="195"/>
      <c r="FR318" s="195"/>
      <c r="FT318" s="196">
        <v>11181806.039999999</v>
      </c>
      <c r="FU318" s="196"/>
      <c r="FV318" s="196"/>
      <c r="FW318" s="196"/>
      <c r="FY318" s="88">
        <v>40408</v>
      </c>
      <c r="FZ318" s="88"/>
      <c r="GB318" s="190" t="s">
        <v>977</v>
      </c>
      <c r="GC318" s="190"/>
      <c r="GD318" s="190"/>
      <c r="GE318" s="190"/>
      <c r="GK318" s="186" t="s">
        <v>590</v>
      </c>
      <c r="GL318" s="186"/>
      <c r="GM318" s="186"/>
      <c r="GN318" s="186"/>
      <c r="GR318" s="198">
        <v>-223450470.61000001</v>
      </c>
      <c r="GS318" s="198"/>
      <c r="GU318" s="188">
        <v>14941875.890000001</v>
      </c>
      <c r="GV318" s="188"/>
      <c r="GW318" s="188"/>
      <c r="GX318" s="188">
        <v>0</v>
      </c>
      <c r="GY318" s="188"/>
      <c r="GZ318" s="188"/>
      <c r="HA318" s="188"/>
      <c r="HB318" s="188"/>
      <c r="HD318" s="198">
        <v>-208508594.72</v>
      </c>
      <c r="HE318" s="198"/>
      <c r="HF318" s="198"/>
      <c r="HG318" s="198"/>
      <c r="HI318" s="189">
        <v>2150</v>
      </c>
      <c r="HJ318" s="189"/>
      <c r="HL318" s="190" t="s">
        <v>977</v>
      </c>
      <c r="HM318" s="190"/>
      <c r="HN318" s="190"/>
      <c r="HO318" s="190"/>
      <c r="HU318" s="186" t="s">
        <v>590</v>
      </c>
      <c r="HV318" s="186"/>
      <c r="HW318" s="186"/>
      <c r="HX318" s="186"/>
      <c r="IB318" s="198">
        <v>-208508594.72</v>
      </c>
      <c r="IC318" s="198"/>
      <c r="IE318" s="188">
        <v>10056820.75</v>
      </c>
      <c r="IF318" s="188"/>
      <c r="IG318" s="188"/>
      <c r="IH318" s="188">
        <v>0</v>
      </c>
      <c r="II318" s="188"/>
      <c r="IJ318" s="188"/>
      <c r="IK318" s="188"/>
      <c r="IL318" s="188"/>
      <c r="IN318" s="198">
        <v>-198451773.97</v>
      </c>
      <c r="IO318" s="198"/>
      <c r="IP318" s="198"/>
      <c r="IQ318" s="198"/>
    </row>
    <row r="319" spans="1:251" ht="10.15" hidden="1" customHeight="1">
      <c r="A319" s="191">
        <v>3004</v>
      </c>
      <c r="B319" s="191"/>
      <c r="D319" s="192" t="s">
        <v>984</v>
      </c>
      <c r="E319" s="192"/>
      <c r="F319" s="192"/>
      <c r="G319" s="192"/>
      <c r="K319" s="193" t="s">
        <v>985</v>
      </c>
      <c r="L319" s="193"/>
      <c r="M319" s="193"/>
      <c r="N319" s="193"/>
      <c r="O319" s="193"/>
      <c r="P319" s="193"/>
      <c r="Q319" s="193"/>
      <c r="T319" s="194">
        <v>0</v>
      </c>
      <c r="U319" s="194"/>
      <c r="W319" s="195">
        <v>0.01</v>
      </c>
      <c r="X319" s="195"/>
      <c r="Y319" s="195"/>
      <c r="Z319" s="195">
        <v>12364370.57</v>
      </c>
      <c r="AA319" s="195"/>
      <c r="AB319" s="195"/>
      <c r="AC319" s="195"/>
      <c r="AD319" s="195"/>
      <c r="AF319" s="194">
        <v>-12364370.560000001</v>
      </c>
      <c r="AG319" s="194"/>
      <c r="AH319" s="194"/>
      <c r="AI319" s="194"/>
      <c r="AK319" s="191">
        <v>3004</v>
      </c>
      <c r="AL319" s="191"/>
      <c r="AN319" s="192" t="s">
        <v>984</v>
      </c>
      <c r="AO319" s="192"/>
      <c r="AP319" s="192"/>
      <c r="AQ319" s="192"/>
      <c r="AU319" s="193" t="s">
        <v>985</v>
      </c>
      <c r="AV319" s="193"/>
      <c r="AW319" s="193"/>
      <c r="AX319" s="193"/>
      <c r="AY319" s="193"/>
      <c r="AZ319" s="193"/>
      <c r="BA319" s="193"/>
      <c r="BD319" s="194">
        <v>-12364370.560000001</v>
      </c>
      <c r="BE319" s="194"/>
      <c r="BG319" s="195">
        <v>0</v>
      </c>
      <c r="BH319" s="195"/>
      <c r="BI319" s="195"/>
      <c r="BJ319" s="195">
        <v>10057334.35</v>
      </c>
      <c r="BK319" s="195"/>
      <c r="BL319" s="195"/>
      <c r="BM319" s="195"/>
      <c r="BN319" s="195"/>
      <c r="BP319" s="194">
        <v>-22421704.91</v>
      </c>
      <c r="BQ319" s="194"/>
      <c r="BR319" s="194"/>
      <c r="BS319" s="194"/>
      <c r="BU319" s="191">
        <v>3003</v>
      </c>
      <c r="BV319" s="191"/>
      <c r="BX319" s="192" t="s">
        <v>982</v>
      </c>
      <c r="BY319" s="192"/>
      <c r="BZ319" s="192"/>
      <c r="CA319" s="192"/>
      <c r="CD319" s="193" t="s">
        <v>983</v>
      </c>
      <c r="CE319" s="193"/>
      <c r="CF319" s="193"/>
      <c r="CG319" s="193"/>
      <c r="CH319" s="193"/>
      <c r="CI319" s="193"/>
      <c r="CJ319" s="193"/>
      <c r="CK319" s="193"/>
      <c r="CN319" s="196">
        <v>1393010.96</v>
      </c>
      <c r="CO319" s="196"/>
      <c r="CQ319" s="195">
        <v>18902199.219999999</v>
      </c>
      <c r="CR319" s="195"/>
      <c r="CS319" s="195"/>
      <c r="CT319" s="195">
        <v>16656711.279999999</v>
      </c>
      <c r="CU319" s="195"/>
      <c r="CV319" s="195"/>
      <c r="CW319" s="195"/>
      <c r="CX319" s="195"/>
      <c r="CZ319" s="196">
        <v>3638498.9</v>
      </c>
      <c r="DA319" s="196"/>
      <c r="DB319" s="196"/>
      <c r="DC319" s="196"/>
      <c r="DE319" s="88">
        <v>4040</v>
      </c>
      <c r="DF319" s="94"/>
      <c r="DH319" s="192" t="s">
        <v>982</v>
      </c>
      <c r="DI319" s="192"/>
      <c r="DJ319" s="192"/>
      <c r="DK319" s="192"/>
      <c r="DN319" s="193" t="s">
        <v>983</v>
      </c>
      <c r="DO319" s="193"/>
      <c r="DP319" s="193"/>
      <c r="DQ319" s="193"/>
      <c r="DR319" s="193"/>
      <c r="DS319" s="193"/>
      <c r="DT319" s="193"/>
      <c r="DU319" s="193"/>
      <c r="DX319" s="196">
        <v>3638498.9</v>
      </c>
      <c r="DY319" s="196"/>
      <c r="EA319" s="195">
        <v>19878274.079999998</v>
      </c>
      <c r="EB319" s="195"/>
      <c r="EC319" s="195"/>
      <c r="ED319" s="195">
        <v>15124697.07</v>
      </c>
      <c r="EE319" s="195"/>
      <c r="EF319" s="195"/>
      <c r="EG319" s="195"/>
      <c r="EH319" s="195"/>
      <c r="EJ319" s="196">
        <v>8392075.9100000001</v>
      </c>
      <c r="EK319" s="196"/>
      <c r="EL319" s="196"/>
      <c r="EM319" s="196"/>
      <c r="EO319" s="191">
        <v>3003</v>
      </c>
      <c r="EP319" s="191"/>
      <c r="ER319" s="192" t="s">
        <v>982</v>
      </c>
      <c r="ES319" s="192"/>
      <c r="ET319" s="192"/>
      <c r="EU319" s="192"/>
      <c r="EX319" s="193" t="s">
        <v>983</v>
      </c>
      <c r="EY319" s="193"/>
      <c r="EZ319" s="193"/>
      <c r="FA319" s="193"/>
      <c r="FB319" s="193"/>
      <c r="FC319" s="193"/>
      <c r="FD319" s="193"/>
      <c r="FE319" s="193"/>
      <c r="FH319" s="196">
        <v>8392075.9100000001</v>
      </c>
      <c r="FI319" s="196"/>
      <c r="FK319" s="195">
        <v>17908978.949999999</v>
      </c>
      <c r="FL319" s="195"/>
      <c r="FM319" s="195"/>
      <c r="FN319" s="195">
        <v>15119248.82</v>
      </c>
      <c r="FO319" s="195"/>
      <c r="FP319" s="195"/>
      <c r="FQ319" s="195"/>
      <c r="FR319" s="195"/>
      <c r="FT319" s="196">
        <v>11181806.039999999</v>
      </c>
      <c r="FU319" s="196"/>
      <c r="FV319" s="196"/>
      <c r="FW319" s="196"/>
      <c r="FY319" s="88">
        <v>40409</v>
      </c>
      <c r="FZ319" s="94"/>
      <c r="GB319" s="192" t="s">
        <v>978</v>
      </c>
      <c r="GC319" s="192"/>
      <c r="GD319" s="192"/>
      <c r="GE319" s="192"/>
      <c r="GF319" s="193" t="s">
        <v>979</v>
      </c>
      <c r="GG319" s="193"/>
      <c r="GH319" s="193"/>
      <c r="GI319" s="193"/>
      <c r="GJ319" s="193"/>
      <c r="GK319" s="193"/>
      <c r="GL319" s="193"/>
      <c r="GM319" s="193"/>
      <c r="GN319" s="193"/>
      <c r="GO319" s="193"/>
      <c r="GP319" s="193"/>
      <c r="GR319" s="196">
        <v>11181806.039999999</v>
      </c>
      <c r="GS319" s="196"/>
      <c r="GU319" s="195">
        <v>16690147.15</v>
      </c>
      <c r="GV319" s="195"/>
      <c r="GW319" s="195"/>
      <c r="GX319" s="195">
        <v>15290231.960000001</v>
      </c>
      <c r="GY319" s="195"/>
      <c r="GZ319" s="195"/>
      <c r="HA319" s="195"/>
      <c r="HB319" s="195"/>
      <c r="HD319" s="196">
        <v>12581721.23</v>
      </c>
      <c r="HE319" s="196"/>
      <c r="HF319" s="196"/>
      <c r="HG319" s="196"/>
      <c r="HI319" s="191">
        <v>3001</v>
      </c>
      <c r="HJ319" s="191"/>
      <c r="HL319" s="192" t="s">
        <v>978</v>
      </c>
      <c r="HM319" s="192"/>
      <c r="HN319" s="192"/>
      <c r="HO319" s="192"/>
      <c r="HP319" s="193" t="s">
        <v>979</v>
      </c>
      <c r="HQ319" s="193"/>
      <c r="HR319" s="193"/>
      <c r="HS319" s="193"/>
      <c r="HT319" s="193"/>
      <c r="HU319" s="193"/>
      <c r="HV319" s="193"/>
      <c r="HW319" s="193"/>
      <c r="HX319" s="193"/>
      <c r="HY319" s="193"/>
      <c r="HZ319" s="193"/>
      <c r="IB319" s="196">
        <v>12581721.23</v>
      </c>
      <c r="IC319" s="196"/>
      <c r="IE319" s="195">
        <v>15230589.470000001</v>
      </c>
      <c r="IF319" s="195"/>
      <c r="IG319" s="195"/>
      <c r="IH319" s="195">
        <v>11196638.77</v>
      </c>
      <c r="II319" s="195"/>
      <c r="IJ319" s="195"/>
      <c r="IK319" s="195"/>
      <c r="IL319" s="195"/>
      <c r="IN319" s="196">
        <v>16615671.93</v>
      </c>
      <c r="IO319" s="196"/>
      <c r="IP319" s="196"/>
      <c r="IQ319" s="196"/>
    </row>
    <row r="320" spans="1:251" ht="10.15" hidden="1" customHeight="1">
      <c r="A320" s="191">
        <v>3007</v>
      </c>
      <c r="B320" s="191"/>
      <c r="D320" s="192" t="s">
        <v>986</v>
      </c>
      <c r="E320" s="192"/>
      <c r="F320" s="192"/>
      <c r="G320" s="192"/>
      <c r="L320" s="193" t="s">
        <v>987</v>
      </c>
      <c r="M320" s="193"/>
      <c r="N320" s="193"/>
      <c r="O320" s="193"/>
      <c r="P320" s="193"/>
      <c r="T320" s="194">
        <v>0</v>
      </c>
      <c r="U320" s="194"/>
      <c r="W320" s="195">
        <v>0</v>
      </c>
      <c r="X320" s="195"/>
      <c r="Y320" s="195"/>
      <c r="Z320" s="195">
        <v>12363446.699999999</v>
      </c>
      <c r="AA320" s="195"/>
      <c r="AB320" s="195"/>
      <c r="AC320" s="195"/>
      <c r="AD320" s="195"/>
      <c r="AF320" s="194">
        <v>-12363446.699999999</v>
      </c>
      <c r="AG320" s="194"/>
      <c r="AH320" s="194"/>
      <c r="AI320" s="194"/>
      <c r="AK320" s="191">
        <v>3007</v>
      </c>
      <c r="AL320" s="191"/>
      <c r="AN320" s="192" t="s">
        <v>986</v>
      </c>
      <c r="AO320" s="192"/>
      <c r="AP320" s="192"/>
      <c r="AQ320" s="192"/>
      <c r="AV320" s="193" t="s">
        <v>987</v>
      </c>
      <c r="AW320" s="193"/>
      <c r="AX320" s="193"/>
      <c r="AY320" s="193"/>
      <c r="AZ320" s="193"/>
      <c r="BD320" s="194">
        <v>-12363446.699999999</v>
      </c>
      <c r="BE320" s="194"/>
      <c r="BG320" s="195">
        <v>0</v>
      </c>
      <c r="BH320" s="195"/>
      <c r="BI320" s="195"/>
      <c r="BJ320" s="195">
        <v>10056550.75</v>
      </c>
      <c r="BK320" s="195"/>
      <c r="BL320" s="195"/>
      <c r="BM320" s="195"/>
      <c r="BN320" s="195"/>
      <c r="BP320" s="194">
        <v>-22419997.449999999</v>
      </c>
      <c r="BQ320" s="194"/>
      <c r="BR320" s="194"/>
      <c r="BS320" s="194"/>
      <c r="BU320" s="191">
        <v>3004</v>
      </c>
      <c r="BV320" s="191"/>
      <c r="BX320" s="192" t="s">
        <v>984</v>
      </c>
      <c r="BY320" s="192"/>
      <c r="BZ320" s="192"/>
      <c r="CA320" s="192"/>
      <c r="CE320" s="193" t="s">
        <v>985</v>
      </c>
      <c r="CF320" s="193"/>
      <c r="CG320" s="193"/>
      <c r="CH320" s="193"/>
      <c r="CI320" s="193"/>
      <c r="CJ320" s="193"/>
      <c r="CK320" s="193"/>
      <c r="CN320" s="194">
        <v>-22421704.91</v>
      </c>
      <c r="CO320" s="194"/>
      <c r="CQ320" s="195">
        <v>0</v>
      </c>
      <c r="CR320" s="195"/>
      <c r="CS320" s="195"/>
      <c r="CT320" s="195">
        <v>16458076.84</v>
      </c>
      <c r="CU320" s="195"/>
      <c r="CV320" s="195"/>
      <c r="CW320" s="195"/>
      <c r="CX320" s="195"/>
      <c r="CZ320" s="194">
        <v>-38879781.75</v>
      </c>
      <c r="DA320" s="194"/>
      <c r="DB320" s="194"/>
      <c r="DC320" s="194"/>
      <c r="DE320" s="88">
        <v>4041</v>
      </c>
      <c r="DF320" s="94"/>
      <c r="DH320" s="192" t="s">
        <v>984</v>
      </c>
      <c r="DI320" s="192"/>
      <c r="DJ320" s="192"/>
      <c r="DK320" s="192"/>
      <c r="DO320" s="193" t="s">
        <v>985</v>
      </c>
      <c r="DP320" s="193"/>
      <c r="DQ320" s="193"/>
      <c r="DR320" s="193"/>
      <c r="DS320" s="193"/>
      <c r="DT320" s="193"/>
      <c r="DU320" s="193"/>
      <c r="DX320" s="194">
        <v>-38879781.75</v>
      </c>
      <c r="DY320" s="194"/>
      <c r="EA320" s="195">
        <v>0</v>
      </c>
      <c r="EB320" s="195"/>
      <c r="EC320" s="195"/>
      <c r="ED320" s="195">
        <v>15002789.41</v>
      </c>
      <c r="EE320" s="195"/>
      <c r="EF320" s="195"/>
      <c r="EG320" s="195"/>
      <c r="EH320" s="195"/>
      <c r="EJ320" s="194">
        <v>-53882571.159999996</v>
      </c>
      <c r="EK320" s="194"/>
      <c r="EL320" s="194"/>
      <c r="EM320" s="194"/>
      <c r="EO320" s="191">
        <v>3004</v>
      </c>
      <c r="EP320" s="191"/>
      <c r="ER320" s="192" t="s">
        <v>984</v>
      </c>
      <c r="ES320" s="192"/>
      <c r="ET320" s="192"/>
      <c r="EU320" s="192"/>
      <c r="EY320" s="193" t="s">
        <v>985</v>
      </c>
      <c r="EZ320" s="193"/>
      <c r="FA320" s="193"/>
      <c r="FB320" s="193"/>
      <c r="FC320" s="193"/>
      <c r="FD320" s="193"/>
      <c r="FE320" s="193"/>
      <c r="FH320" s="194">
        <v>-53882571.159999996</v>
      </c>
      <c r="FI320" s="194"/>
      <c r="FK320" s="195">
        <v>0</v>
      </c>
      <c r="FL320" s="195"/>
      <c r="FM320" s="195"/>
      <c r="FN320" s="195">
        <v>15004597.460000001</v>
      </c>
      <c r="FO320" s="195"/>
      <c r="FP320" s="195"/>
      <c r="FQ320" s="195"/>
      <c r="FR320" s="195"/>
      <c r="FT320" s="194">
        <v>-68887168.620000005</v>
      </c>
      <c r="FU320" s="194"/>
      <c r="FV320" s="194"/>
      <c r="FW320" s="194"/>
      <c r="FY320" s="88">
        <v>40482</v>
      </c>
      <c r="FZ320" s="94"/>
      <c r="GB320" s="192" t="s">
        <v>980</v>
      </c>
      <c r="GC320" s="192"/>
      <c r="GD320" s="192"/>
      <c r="GE320" s="192"/>
      <c r="GG320" s="193" t="s">
        <v>981</v>
      </c>
      <c r="GH320" s="193"/>
      <c r="GI320" s="193"/>
      <c r="GJ320" s="193"/>
      <c r="GK320" s="193"/>
      <c r="GL320" s="193"/>
      <c r="GM320" s="193"/>
      <c r="GN320" s="193"/>
      <c r="GO320" s="193"/>
      <c r="GP320" s="193"/>
      <c r="GR320" s="196">
        <v>11181806.039999999</v>
      </c>
      <c r="GS320" s="196"/>
      <c r="GU320" s="195">
        <v>16690147.15</v>
      </c>
      <c r="GV320" s="195"/>
      <c r="GW320" s="195"/>
      <c r="GX320" s="195">
        <v>15290231.960000001</v>
      </c>
      <c r="GY320" s="195"/>
      <c r="GZ320" s="195"/>
      <c r="HA320" s="195"/>
      <c r="HB320" s="195"/>
      <c r="HD320" s="196">
        <v>12581721.23</v>
      </c>
      <c r="HE320" s="196"/>
      <c r="HF320" s="196"/>
      <c r="HG320" s="196"/>
      <c r="HI320" s="191">
        <v>3002</v>
      </c>
      <c r="HJ320" s="191"/>
      <c r="HL320" s="192" t="s">
        <v>980</v>
      </c>
      <c r="HM320" s="192"/>
      <c r="HN320" s="192"/>
      <c r="HO320" s="192"/>
      <c r="HQ320" s="193" t="s">
        <v>981</v>
      </c>
      <c r="HR320" s="193"/>
      <c r="HS320" s="193"/>
      <c r="HT320" s="193"/>
      <c r="HU320" s="193"/>
      <c r="HV320" s="193"/>
      <c r="HW320" s="193"/>
      <c r="HX320" s="193"/>
      <c r="HY320" s="193"/>
      <c r="HZ320" s="193"/>
      <c r="IB320" s="196">
        <v>12581721.23</v>
      </c>
      <c r="IC320" s="196"/>
      <c r="IE320" s="195">
        <v>15230589.470000001</v>
      </c>
      <c r="IF320" s="195"/>
      <c r="IG320" s="195"/>
      <c r="IH320" s="195">
        <v>11196638.77</v>
      </c>
      <c r="II320" s="195"/>
      <c r="IJ320" s="195"/>
      <c r="IK320" s="195"/>
      <c r="IL320" s="195"/>
      <c r="IN320" s="196">
        <v>16615671.93</v>
      </c>
      <c r="IO320" s="196"/>
      <c r="IP320" s="196"/>
      <c r="IQ320" s="196"/>
    </row>
    <row r="321" spans="1:251" ht="10.15" hidden="1" customHeight="1">
      <c r="A321" s="189">
        <v>4135</v>
      </c>
      <c r="B321" s="189"/>
      <c r="D321" s="190" t="s">
        <v>988</v>
      </c>
      <c r="E321" s="190"/>
      <c r="F321" s="190"/>
      <c r="G321" s="190"/>
      <c r="M321" s="186" t="s">
        <v>989</v>
      </c>
      <c r="N321" s="186"/>
      <c r="O321" s="186"/>
      <c r="P321" s="186"/>
      <c r="T321" s="198">
        <v>0</v>
      </c>
      <c r="U321" s="198"/>
      <c r="W321" s="188">
        <v>0</v>
      </c>
      <c r="X321" s="188"/>
      <c r="Y321" s="188"/>
      <c r="Z321" s="188">
        <v>12363446.699999999</v>
      </c>
      <c r="AA321" s="188"/>
      <c r="AB321" s="188"/>
      <c r="AC321" s="188"/>
      <c r="AD321" s="188"/>
      <c r="AF321" s="198">
        <v>-12363446.699999999</v>
      </c>
      <c r="AG321" s="198"/>
      <c r="AH321" s="198"/>
      <c r="AI321" s="198"/>
      <c r="AK321" s="189">
        <v>4135</v>
      </c>
      <c r="AL321" s="189"/>
      <c r="AN321" s="190" t="s">
        <v>988</v>
      </c>
      <c r="AO321" s="190"/>
      <c r="AP321" s="190"/>
      <c r="AQ321" s="190"/>
      <c r="AW321" s="186" t="s">
        <v>989</v>
      </c>
      <c r="AX321" s="186"/>
      <c r="AY321" s="186"/>
      <c r="AZ321" s="186"/>
      <c r="BD321" s="198">
        <v>-12363446.699999999</v>
      </c>
      <c r="BE321" s="198"/>
      <c r="BG321" s="188">
        <v>0</v>
      </c>
      <c r="BH321" s="188"/>
      <c r="BI321" s="188"/>
      <c r="BJ321" s="188">
        <v>10056550.75</v>
      </c>
      <c r="BK321" s="188"/>
      <c r="BL321" s="188"/>
      <c r="BM321" s="188"/>
      <c r="BN321" s="188"/>
      <c r="BP321" s="198">
        <v>-22419997.449999999</v>
      </c>
      <c r="BQ321" s="198"/>
      <c r="BR321" s="198"/>
      <c r="BS321" s="198"/>
      <c r="BU321" s="191">
        <v>3007</v>
      </c>
      <c r="BV321" s="191"/>
      <c r="BX321" s="192" t="s">
        <v>986</v>
      </c>
      <c r="BY321" s="192"/>
      <c r="BZ321" s="192"/>
      <c r="CA321" s="192"/>
      <c r="CF321" s="193" t="s">
        <v>987</v>
      </c>
      <c r="CG321" s="193"/>
      <c r="CH321" s="193"/>
      <c r="CI321" s="193"/>
      <c r="CJ321" s="193"/>
      <c r="CN321" s="194">
        <v>-22419997.449999999</v>
      </c>
      <c r="CO321" s="194"/>
      <c r="CQ321" s="195">
        <v>0</v>
      </c>
      <c r="CR321" s="195"/>
      <c r="CS321" s="195"/>
      <c r="CT321" s="195">
        <v>16454825.890000001</v>
      </c>
      <c r="CU321" s="195"/>
      <c r="CV321" s="195"/>
      <c r="CW321" s="195"/>
      <c r="CX321" s="195"/>
      <c r="CZ321" s="194">
        <v>-38874823.340000004</v>
      </c>
      <c r="DA321" s="194"/>
      <c r="DB321" s="194"/>
      <c r="DC321" s="194"/>
      <c r="DE321" s="88">
        <v>4042</v>
      </c>
      <c r="DF321" s="94"/>
      <c r="DH321" s="192" t="s">
        <v>986</v>
      </c>
      <c r="DI321" s="192"/>
      <c r="DJ321" s="192"/>
      <c r="DK321" s="192"/>
      <c r="DP321" s="193" t="s">
        <v>987</v>
      </c>
      <c r="DQ321" s="193"/>
      <c r="DR321" s="193"/>
      <c r="DS321" s="193"/>
      <c r="DT321" s="193"/>
      <c r="DX321" s="194">
        <v>-38874823.340000004</v>
      </c>
      <c r="DY321" s="194"/>
      <c r="EA321" s="195">
        <v>0</v>
      </c>
      <c r="EB321" s="195"/>
      <c r="EC321" s="195"/>
      <c r="ED321" s="195">
        <v>15000875.890000001</v>
      </c>
      <c r="EE321" s="195"/>
      <c r="EF321" s="195"/>
      <c r="EG321" s="195"/>
      <c r="EH321" s="195"/>
      <c r="EJ321" s="194">
        <v>-53875699.229999997</v>
      </c>
      <c r="EK321" s="194"/>
      <c r="EL321" s="194"/>
      <c r="EM321" s="194"/>
      <c r="EO321" s="191">
        <v>3007</v>
      </c>
      <c r="EP321" s="191"/>
      <c r="ER321" s="192" t="s">
        <v>986</v>
      </c>
      <c r="ES321" s="192"/>
      <c r="ET321" s="192"/>
      <c r="EU321" s="192"/>
      <c r="EZ321" s="193" t="s">
        <v>987</v>
      </c>
      <c r="FA321" s="193"/>
      <c r="FB321" s="193"/>
      <c r="FC321" s="193"/>
      <c r="FD321" s="193"/>
      <c r="FH321" s="194">
        <v>-53875699.229999997</v>
      </c>
      <c r="FI321" s="194"/>
      <c r="FK321" s="195">
        <v>0</v>
      </c>
      <c r="FL321" s="195"/>
      <c r="FM321" s="195"/>
      <c r="FN321" s="195">
        <v>15000875.890000001</v>
      </c>
      <c r="FO321" s="195"/>
      <c r="FP321" s="195"/>
      <c r="FQ321" s="195"/>
      <c r="FR321" s="195"/>
      <c r="FT321" s="194">
        <v>-68876575.120000005</v>
      </c>
      <c r="FU321" s="194"/>
      <c r="FV321" s="194"/>
      <c r="FW321" s="194"/>
      <c r="FY321" s="88">
        <v>4142</v>
      </c>
      <c r="FZ321" s="94"/>
      <c r="GB321" s="192" t="s">
        <v>982</v>
      </c>
      <c r="GC321" s="192"/>
      <c r="GD321" s="192"/>
      <c r="GE321" s="192"/>
      <c r="GH321" s="193" t="s">
        <v>983</v>
      </c>
      <c r="GI321" s="193"/>
      <c r="GJ321" s="193"/>
      <c r="GK321" s="193"/>
      <c r="GL321" s="193"/>
      <c r="GM321" s="193"/>
      <c r="GN321" s="193"/>
      <c r="GO321" s="193"/>
      <c r="GR321" s="196">
        <v>11181806.039999999</v>
      </c>
      <c r="GS321" s="196"/>
      <c r="GU321" s="195">
        <v>16690147.15</v>
      </c>
      <c r="GV321" s="195"/>
      <c r="GW321" s="195"/>
      <c r="GX321" s="195">
        <v>15290231.960000001</v>
      </c>
      <c r="GY321" s="195"/>
      <c r="GZ321" s="195"/>
      <c r="HA321" s="195"/>
      <c r="HB321" s="195"/>
      <c r="HD321" s="196">
        <v>12581721.23</v>
      </c>
      <c r="HE321" s="196"/>
      <c r="HF321" s="196"/>
      <c r="HG321" s="196"/>
      <c r="HI321" s="191">
        <v>3003</v>
      </c>
      <c r="HJ321" s="191"/>
      <c r="HL321" s="192" t="s">
        <v>982</v>
      </c>
      <c r="HM321" s="192"/>
      <c r="HN321" s="192"/>
      <c r="HO321" s="192"/>
      <c r="HR321" s="193" t="s">
        <v>983</v>
      </c>
      <c r="HS321" s="193"/>
      <c r="HT321" s="193"/>
      <c r="HU321" s="193"/>
      <c r="HV321" s="193"/>
      <c r="HW321" s="193"/>
      <c r="HX321" s="193"/>
      <c r="HY321" s="193"/>
      <c r="IB321" s="196">
        <v>12581721.23</v>
      </c>
      <c r="IC321" s="196"/>
      <c r="IE321" s="195">
        <v>15230589.470000001</v>
      </c>
      <c r="IF321" s="195"/>
      <c r="IG321" s="195"/>
      <c r="IH321" s="195">
        <v>11196638.77</v>
      </c>
      <c r="II321" s="195"/>
      <c r="IJ321" s="195"/>
      <c r="IK321" s="195"/>
      <c r="IL321" s="195"/>
      <c r="IN321" s="196">
        <v>16615671.93</v>
      </c>
      <c r="IO321" s="196"/>
      <c r="IP321" s="196"/>
      <c r="IQ321" s="196"/>
    </row>
    <row r="322" spans="1:251" ht="10.15" hidden="1" customHeight="1">
      <c r="A322" s="191">
        <v>3008</v>
      </c>
      <c r="B322" s="191"/>
      <c r="D322" s="192" t="s">
        <v>990</v>
      </c>
      <c r="E322" s="192"/>
      <c r="F322" s="192"/>
      <c r="G322" s="192"/>
      <c r="L322" s="193" t="s">
        <v>991</v>
      </c>
      <c r="M322" s="193"/>
      <c r="N322" s="193"/>
      <c r="O322" s="193"/>
      <c r="P322" s="193"/>
      <c r="T322" s="194">
        <v>0</v>
      </c>
      <c r="U322" s="194"/>
      <c r="W322" s="195">
        <v>0.01</v>
      </c>
      <c r="X322" s="195"/>
      <c r="Y322" s="195"/>
      <c r="Z322" s="195">
        <v>541.87</v>
      </c>
      <c r="AA322" s="195"/>
      <c r="AB322" s="195"/>
      <c r="AC322" s="195"/>
      <c r="AD322" s="195"/>
      <c r="AF322" s="194">
        <v>-541.86</v>
      </c>
      <c r="AG322" s="194"/>
      <c r="AH322" s="194"/>
      <c r="AI322" s="194"/>
      <c r="AK322" s="191">
        <v>3008</v>
      </c>
      <c r="AL322" s="191"/>
      <c r="AN322" s="192" t="s">
        <v>990</v>
      </c>
      <c r="AO322" s="192"/>
      <c r="AP322" s="192"/>
      <c r="AQ322" s="192"/>
      <c r="AV322" s="193" t="s">
        <v>991</v>
      </c>
      <c r="AW322" s="193"/>
      <c r="AX322" s="193"/>
      <c r="AY322" s="193"/>
      <c r="AZ322" s="193"/>
      <c r="BD322" s="194">
        <v>-541.86</v>
      </c>
      <c r="BE322" s="194"/>
      <c r="BG322" s="195">
        <v>0</v>
      </c>
      <c r="BH322" s="195"/>
      <c r="BI322" s="195"/>
      <c r="BJ322" s="195">
        <v>783.6</v>
      </c>
      <c r="BK322" s="195"/>
      <c r="BL322" s="195"/>
      <c r="BM322" s="195"/>
      <c r="BN322" s="195"/>
      <c r="BP322" s="194">
        <v>-1325.46</v>
      </c>
      <c r="BQ322" s="194"/>
      <c r="BR322" s="194"/>
      <c r="BS322" s="194"/>
      <c r="BU322" s="189">
        <v>4135</v>
      </c>
      <c r="BV322" s="189"/>
      <c r="BX322" s="190" t="s">
        <v>988</v>
      </c>
      <c r="BY322" s="190"/>
      <c r="BZ322" s="190"/>
      <c r="CA322" s="190"/>
      <c r="CG322" s="186" t="s">
        <v>989</v>
      </c>
      <c r="CH322" s="186"/>
      <c r="CI322" s="186"/>
      <c r="CJ322" s="186"/>
      <c r="CN322" s="198">
        <v>-22419997.449999999</v>
      </c>
      <c r="CO322" s="198"/>
      <c r="CQ322" s="188">
        <v>0</v>
      </c>
      <c r="CR322" s="188"/>
      <c r="CS322" s="188"/>
      <c r="CT322" s="188">
        <v>16454825.890000001</v>
      </c>
      <c r="CU322" s="188"/>
      <c r="CV322" s="188"/>
      <c r="CW322" s="188"/>
      <c r="CX322" s="188"/>
      <c r="CZ322" s="198">
        <v>-38874823.340000004</v>
      </c>
      <c r="DA322" s="198"/>
      <c r="DB322" s="198"/>
      <c r="DC322" s="198"/>
      <c r="DE322" s="88">
        <v>4043</v>
      </c>
      <c r="DF322" s="88"/>
      <c r="DH322" s="190" t="s">
        <v>988</v>
      </c>
      <c r="DI322" s="190"/>
      <c r="DJ322" s="190"/>
      <c r="DK322" s="190"/>
      <c r="DQ322" s="186" t="s">
        <v>989</v>
      </c>
      <c r="DR322" s="186"/>
      <c r="DS322" s="186"/>
      <c r="DT322" s="186"/>
      <c r="DX322" s="198">
        <v>-38874823.340000004</v>
      </c>
      <c r="DY322" s="198"/>
      <c r="EA322" s="188">
        <v>0</v>
      </c>
      <c r="EB322" s="188"/>
      <c r="EC322" s="188"/>
      <c r="ED322" s="188">
        <v>15000875.890000001</v>
      </c>
      <c r="EE322" s="188"/>
      <c r="EF322" s="188"/>
      <c r="EG322" s="188"/>
      <c r="EH322" s="188"/>
      <c r="EJ322" s="198">
        <v>-53875699.229999997</v>
      </c>
      <c r="EK322" s="198"/>
      <c r="EL322" s="198"/>
      <c r="EM322" s="198"/>
      <c r="EO322" s="189">
        <v>4135</v>
      </c>
      <c r="EP322" s="189"/>
      <c r="ER322" s="190" t="s">
        <v>988</v>
      </c>
      <c r="ES322" s="190"/>
      <c r="ET322" s="190"/>
      <c r="EU322" s="190"/>
      <c r="FA322" s="186" t="s">
        <v>989</v>
      </c>
      <c r="FB322" s="186"/>
      <c r="FC322" s="186"/>
      <c r="FD322" s="186"/>
      <c r="FH322" s="198">
        <v>-53875699.229999997</v>
      </c>
      <c r="FI322" s="198"/>
      <c r="FK322" s="188">
        <v>0</v>
      </c>
      <c r="FL322" s="188"/>
      <c r="FM322" s="188"/>
      <c r="FN322" s="188">
        <v>15000875.890000001</v>
      </c>
      <c r="FO322" s="188"/>
      <c r="FP322" s="188"/>
      <c r="FQ322" s="188"/>
      <c r="FR322" s="188"/>
      <c r="FT322" s="198">
        <v>-68876575.120000005</v>
      </c>
      <c r="FU322" s="198"/>
      <c r="FV322" s="198"/>
      <c r="FW322" s="198"/>
      <c r="FY322" s="94">
        <v>4100</v>
      </c>
      <c r="FZ322" s="94"/>
      <c r="GB322" s="192" t="s">
        <v>984</v>
      </c>
      <c r="GC322" s="192"/>
      <c r="GD322" s="192"/>
      <c r="GE322" s="192"/>
      <c r="GI322" s="193" t="s">
        <v>985</v>
      </c>
      <c r="GJ322" s="193"/>
      <c r="GK322" s="193"/>
      <c r="GL322" s="193"/>
      <c r="GM322" s="193"/>
      <c r="GN322" s="193"/>
      <c r="GO322" s="193"/>
      <c r="GR322" s="194">
        <v>-68887168.620000005</v>
      </c>
      <c r="GS322" s="194"/>
      <c r="GU322" s="195">
        <v>0</v>
      </c>
      <c r="GV322" s="195"/>
      <c r="GW322" s="195"/>
      <c r="GX322" s="195">
        <v>14947631.49</v>
      </c>
      <c r="GY322" s="195"/>
      <c r="GZ322" s="195"/>
      <c r="HA322" s="195"/>
      <c r="HB322" s="195"/>
      <c r="HD322" s="194">
        <v>-83834800.109999999</v>
      </c>
      <c r="HE322" s="194"/>
      <c r="HF322" s="194"/>
      <c r="HG322" s="194"/>
      <c r="HI322" s="191">
        <v>3004</v>
      </c>
      <c r="HJ322" s="191"/>
      <c r="HL322" s="192" t="s">
        <v>984</v>
      </c>
      <c r="HM322" s="192"/>
      <c r="HN322" s="192"/>
      <c r="HO322" s="192"/>
      <c r="HS322" s="193" t="s">
        <v>985</v>
      </c>
      <c r="HT322" s="193"/>
      <c r="HU322" s="193"/>
      <c r="HV322" s="193"/>
      <c r="HW322" s="193"/>
      <c r="HX322" s="193"/>
      <c r="HY322" s="193"/>
      <c r="IB322" s="194">
        <v>-83834800.109999999</v>
      </c>
      <c r="IC322" s="194"/>
      <c r="IE322" s="195">
        <v>0</v>
      </c>
      <c r="IF322" s="195"/>
      <c r="IG322" s="195"/>
      <c r="IH322" s="195">
        <v>10057274.75</v>
      </c>
      <c r="II322" s="195"/>
      <c r="IJ322" s="195"/>
      <c r="IK322" s="195"/>
      <c r="IL322" s="195"/>
      <c r="IN322" s="194">
        <v>-93892074.859999999</v>
      </c>
      <c r="IO322" s="194"/>
      <c r="IP322" s="194"/>
      <c r="IQ322" s="194"/>
    </row>
    <row r="323" spans="1:251" ht="10.15" hidden="1" customHeight="1">
      <c r="A323" s="189">
        <v>3009</v>
      </c>
      <c r="B323" s="189"/>
      <c r="D323" s="190" t="s">
        <v>992</v>
      </c>
      <c r="E323" s="190"/>
      <c r="F323" s="190"/>
      <c r="G323" s="190"/>
      <c r="M323" s="186" t="s">
        <v>993</v>
      </c>
      <c r="N323" s="186"/>
      <c r="O323" s="186"/>
      <c r="P323" s="186"/>
      <c r="T323" s="198">
        <v>0</v>
      </c>
      <c r="U323" s="198"/>
      <c r="W323" s="188">
        <v>0</v>
      </c>
      <c r="X323" s="188"/>
      <c r="Y323" s="188"/>
      <c r="Z323" s="188">
        <v>532.26</v>
      </c>
      <c r="AA323" s="188"/>
      <c r="AB323" s="188"/>
      <c r="AC323" s="188"/>
      <c r="AD323" s="188"/>
      <c r="AF323" s="198">
        <v>-532.26</v>
      </c>
      <c r="AG323" s="198"/>
      <c r="AH323" s="198"/>
      <c r="AI323" s="198"/>
      <c r="AK323" s="189">
        <v>3009</v>
      </c>
      <c r="AL323" s="189"/>
      <c r="AN323" s="190" t="s">
        <v>992</v>
      </c>
      <c r="AO323" s="190"/>
      <c r="AP323" s="190"/>
      <c r="AQ323" s="190"/>
      <c r="AW323" s="186" t="s">
        <v>993</v>
      </c>
      <c r="AX323" s="186"/>
      <c r="AY323" s="186"/>
      <c r="AZ323" s="186"/>
      <c r="BD323" s="198">
        <v>-532.26</v>
      </c>
      <c r="BE323" s="198"/>
      <c r="BG323" s="188">
        <v>0</v>
      </c>
      <c r="BH323" s="188"/>
      <c r="BI323" s="188"/>
      <c r="BJ323" s="188">
        <v>669.35</v>
      </c>
      <c r="BK323" s="188"/>
      <c r="BL323" s="188"/>
      <c r="BM323" s="188"/>
      <c r="BN323" s="188"/>
      <c r="BP323" s="198">
        <v>-1201.6099999999999</v>
      </c>
      <c r="BQ323" s="198"/>
      <c r="BR323" s="198"/>
      <c r="BS323" s="198"/>
      <c r="BU323" s="191">
        <v>3008</v>
      </c>
      <c r="BV323" s="191"/>
      <c r="BX323" s="192" t="s">
        <v>990</v>
      </c>
      <c r="BY323" s="192"/>
      <c r="BZ323" s="192"/>
      <c r="CA323" s="192"/>
      <c r="CF323" s="193" t="s">
        <v>991</v>
      </c>
      <c r="CG323" s="193"/>
      <c r="CH323" s="193"/>
      <c r="CI323" s="193"/>
      <c r="CJ323" s="193"/>
      <c r="CN323" s="194">
        <v>-1325.46</v>
      </c>
      <c r="CO323" s="194"/>
      <c r="CQ323" s="195">
        <v>0</v>
      </c>
      <c r="CR323" s="195"/>
      <c r="CS323" s="195"/>
      <c r="CT323" s="195">
        <v>2150.9499999999998</v>
      </c>
      <c r="CU323" s="195"/>
      <c r="CV323" s="195"/>
      <c r="CW323" s="195"/>
      <c r="CX323" s="195"/>
      <c r="CZ323" s="194">
        <v>-3476.41</v>
      </c>
      <c r="DA323" s="194"/>
      <c r="DB323" s="194"/>
      <c r="DC323" s="194"/>
      <c r="DE323" s="88">
        <v>4044</v>
      </c>
      <c r="DF323" s="94"/>
      <c r="DH323" s="192" t="s">
        <v>990</v>
      </c>
      <c r="DI323" s="192"/>
      <c r="DJ323" s="192"/>
      <c r="DK323" s="192"/>
      <c r="DP323" s="193" t="s">
        <v>991</v>
      </c>
      <c r="DQ323" s="193"/>
      <c r="DR323" s="193"/>
      <c r="DS323" s="193"/>
      <c r="DT323" s="193"/>
      <c r="DX323" s="194">
        <v>-3476.41</v>
      </c>
      <c r="DY323" s="194"/>
      <c r="EA323" s="195">
        <v>0</v>
      </c>
      <c r="EB323" s="195"/>
      <c r="EC323" s="195"/>
      <c r="ED323" s="195">
        <v>1527.52</v>
      </c>
      <c r="EE323" s="195"/>
      <c r="EF323" s="195"/>
      <c r="EG323" s="195"/>
      <c r="EH323" s="195"/>
      <c r="EJ323" s="194">
        <v>-5003.93</v>
      </c>
      <c r="EK323" s="194"/>
      <c r="EL323" s="194"/>
      <c r="EM323" s="194"/>
      <c r="EO323" s="191">
        <v>3008</v>
      </c>
      <c r="EP323" s="191"/>
      <c r="ER323" s="192" t="s">
        <v>990</v>
      </c>
      <c r="ES323" s="192"/>
      <c r="ET323" s="192"/>
      <c r="EU323" s="192"/>
      <c r="EZ323" s="193" t="s">
        <v>991</v>
      </c>
      <c r="FA323" s="193"/>
      <c r="FB323" s="193"/>
      <c r="FC323" s="193"/>
      <c r="FD323" s="193"/>
      <c r="FH323" s="194">
        <v>-5003.93</v>
      </c>
      <c r="FI323" s="194"/>
      <c r="FK323" s="195">
        <v>0</v>
      </c>
      <c r="FL323" s="195"/>
      <c r="FM323" s="195"/>
      <c r="FN323" s="195">
        <v>3721.57</v>
      </c>
      <c r="FO323" s="195"/>
      <c r="FP323" s="195"/>
      <c r="FQ323" s="195"/>
      <c r="FR323" s="195"/>
      <c r="FT323" s="194">
        <v>-8725.5</v>
      </c>
      <c r="FU323" s="194"/>
      <c r="FV323" s="194"/>
      <c r="FW323" s="194"/>
      <c r="FY323" s="88">
        <v>4105</v>
      </c>
      <c r="FZ323" s="94"/>
      <c r="GB323" s="192" t="s">
        <v>986</v>
      </c>
      <c r="GC323" s="192"/>
      <c r="GD323" s="192"/>
      <c r="GE323" s="192"/>
      <c r="GJ323" s="193" t="s">
        <v>987</v>
      </c>
      <c r="GK323" s="193"/>
      <c r="GL323" s="193"/>
      <c r="GM323" s="193"/>
      <c r="GN323" s="193"/>
      <c r="GR323" s="194">
        <v>-68876575.120000005</v>
      </c>
      <c r="GS323" s="194"/>
      <c r="GU323" s="195">
        <v>0</v>
      </c>
      <c r="GV323" s="195"/>
      <c r="GW323" s="195"/>
      <c r="GX323" s="195">
        <v>14941875.890000001</v>
      </c>
      <c r="GY323" s="195"/>
      <c r="GZ323" s="195"/>
      <c r="HA323" s="195"/>
      <c r="HB323" s="195"/>
      <c r="HD323" s="194">
        <v>-83818451.010000005</v>
      </c>
      <c r="HE323" s="194"/>
      <c r="HF323" s="194"/>
      <c r="HG323" s="194"/>
      <c r="HI323" s="191">
        <v>3007</v>
      </c>
      <c r="HJ323" s="191"/>
      <c r="HL323" s="192" t="s">
        <v>986</v>
      </c>
      <c r="HM323" s="192"/>
      <c r="HN323" s="192"/>
      <c r="HO323" s="192"/>
      <c r="HT323" s="193" t="s">
        <v>987</v>
      </c>
      <c r="HU323" s="193"/>
      <c r="HV323" s="193"/>
      <c r="HW323" s="193"/>
      <c r="HX323" s="193"/>
      <c r="IB323" s="194">
        <v>-83818451.010000005</v>
      </c>
      <c r="IC323" s="194"/>
      <c r="IE323" s="195">
        <v>0</v>
      </c>
      <c r="IF323" s="195"/>
      <c r="IG323" s="195"/>
      <c r="IH323" s="195">
        <v>10056820.75</v>
      </c>
      <c r="II323" s="195"/>
      <c r="IJ323" s="195"/>
      <c r="IK323" s="195"/>
      <c r="IL323" s="195"/>
      <c r="IN323" s="194">
        <v>-93875271.760000005</v>
      </c>
      <c r="IO323" s="194"/>
      <c r="IP323" s="194"/>
      <c r="IQ323" s="194"/>
    </row>
    <row r="324" spans="1:251" ht="10.15" hidden="1" customHeight="1">
      <c r="A324" s="189">
        <v>3010</v>
      </c>
      <c r="B324" s="189"/>
      <c r="D324" s="190" t="s">
        <v>994</v>
      </c>
      <c r="E324" s="190"/>
      <c r="F324" s="190"/>
      <c r="G324" s="190"/>
      <c r="M324" s="186" t="s">
        <v>995</v>
      </c>
      <c r="N324" s="186"/>
      <c r="O324" s="186"/>
      <c r="P324" s="186"/>
      <c r="T324" s="198">
        <v>0</v>
      </c>
      <c r="U324" s="198"/>
      <c r="W324" s="188">
        <v>0.01</v>
      </c>
      <c r="X324" s="188"/>
      <c r="Y324" s="188"/>
      <c r="Z324" s="188">
        <v>9.61</v>
      </c>
      <c r="AA324" s="188"/>
      <c r="AB324" s="188"/>
      <c r="AC324" s="188"/>
      <c r="AD324" s="188"/>
      <c r="AF324" s="198">
        <v>-9.6</v>
      </c>
      <c r="AG324" s="198"/>
      <c r="AH324" s="198"/>
      <c r="AI324" s="198"/>
      <c r="AK324" s="189">
        <v>3010</v>
      </c>
      <c r="AL324" s="189"/>
      <c r="AN324" s="190" t="s">
        <v>994</v>
      </c>
      <c r="AO324" s="190"/>
      <c r="AP324" s="190"/>
      <c r="AQ324" s="190"/>
      <c r="AW324" s="186" t="s">
        <v>995</v>
      </c>
      <c r="AX324" s="186"/>
      <c r="AY324" s="186"/>
      <c r="AZ324" s="186"/>
      <c r="BD324" s="198">
        <v>-9.6</v>
      </c>
      <c r="BE324" s="198"/>
      <c r="BG324" s="188">
        <v>0</v>
      </c>
      <c r="BH324" s="188"/>
      <c r="BI324" s="188"/>
      <c r="BJ324" s="188">
        <v>114.25</v>
      </c>
      <c r="BK324" s="188"/>
      <c r="BL324" s="188"/>
      <c r="BM324" s="188"/>
      <c r="BN324" s="188"/>
      <c r="BP324" s="198">
        <v>-123.85</v>
      </c>
      <c r="BQ324" s="198"/>
      <c r="BR324" s="198"/>
      <c r="BS324" s="198"/>
      <c r="BU324" s="189">
        <v>3009</v>
      </c>
      <c r="BV324" s="189"/>
      <c r="BX324" s="190" t="s">
        <v>992</v>
      </c>
      <c r="BY324" s="190"/>
      <c r="BZ324" s="190"/>
      <c r="CA324" s="190"/>
      <c r="CG324" s="186" t="s">
        <v>993</v>
      </c>
      <c r="CH324" s="186"/>
      <c r="CI324" s="186"/>
      <c r="CJ324" s="186"/>
      <c r="CN324" s="198">
        <v>-1201.6099999999999</v>
      </c>
      <c r="CO324" s="198"/>
      <c r="CQ324" s="188">
        <v>0</v>
      </c>
      <c r="CR324" s="188"/>
      <c r="CS324" s="188"/>
      <c r="CT324" s="188">
        <v>2150.59</v>
      </c>
      <c r="CU324" s="188"/>
      <c r="CV324" s="188"/>
      <c r="CW324" s="188"/>
      <c r="CX324" s="188"/>
      <c r="CZ324" s="198">
        <v>-3352.2</v>
      </c>
      <c r="DA324" s="198"/>
      <c r="DB324" s="198"/>
      <c r="DC324" s="198"/>
      <c r="DE324" s="88">
        <v>4045</v>
      </c>
      <c r="DF324" s="88"/>
      <c r="DH324" s="190" t="s">
        <v>992</v>
      </c>
      <c r="DI324" s="190"/>
      <c r="DJ324" s="190"/>
      <c r="DK324" s="190"/>
      <c r="DQ324" s="186" t="s">
        <v>993</v>
      </c>
      <c r="DR324" s="186"/>
      <c r="DS324" s="186"/>
      <c r="DT324" s="186"/>
      <c r="DX324" s="198">
        <v>-3352.2</v>
      </c>
      <c r="DY324" s="198"/>
      <c r="EA324" s="188">
        <v>0</v>
      </c>
      <c r="EB324" s="188"/>
      <c r="EC324" s="188"/>
      <c r="ED324" s="188">
        <v>1527.52</v>
      </c>
      <c r="EE324" s="188"/>
      <c r="EF324" s="188"/>
      <c r="EG324" s="188"/>
      <c r="EH324" s="188"/>
      <c r="EJ324" s="198">
        <v>-4879.72</v>
      </c>
      <c r="EK324" s="198"/>
      <c r="EL324" s="198"/>
      <c r="EM324" s="198"/>
      <c r="EO324" s="189">
        <v>3009</v>
      </c>
      <c r="EP324" s="189"/>
      <c r="ER324" s="190" t="s">
        <v>992</v>
      </c>
      <c r="ES324" s="190"/>
      <c r="ET324" s="190"/>
      <c r="EU324" s="190"/>
      <c r="FA324" s="186" t="s">
        <v>993</v>
      </c>
      <c r="FB324" s="186"/>
      <c r="FC324" s="186"/>
      <c r="FD324" s="186"/>
      <c r="FH324" s="198">
        <v>-4879.72</v>
      </c>
      <c r="FI324" s="198"/>
      <c r="FK324" s="188">
        <v>0</v>
      </c>
      <c r="FL324" s="188"/>
      <c r="FM324" s="188"/>
      <c r="FN324" s="188">
        <v>3721.57</v>
      </c>
      <c r="FO324" s="188"/>
      <c r="FP324" s="188"/>
      <c r="FQ324" s="188"/>
      <c r="FR324" s="188"/>
      <c r="FT324" s="198">
        <v>-8601.2900000000009</v>
      </c>
      <c r="FU324" s="198"/>
      <c r="FV324" s="198"/>
      <c r="FW324" s="198"/>
      <c r="FY324" s="88">
        <v>4106</v>
      </c>
      <c r="FZ324" s="88"/>
      <c r="GB324" s="190" t="s">
        <v>988</v>
      </c>
      <c r="GC324" s="190"/>
      <c r="GD324" s="190"/>
      <c r="GE324" s="190"/>
      <c r="GK324" s="186" t="s">
        <v>989</v>
      </c>
      <c r="GL324" s="186"/>
      <c r="GM324" s="186"/>
      <c r="GN324" s="186"/>
      <c r="GR324" s="198">
        <v>-68876575.120000005</v>
      </c>
      <c r="GS324" s="198"/>
      <c r="GU324" s="188">
        <v>0</v>
      </c>
      <c r="GV324" s="188"/>
      <c r="GW324" s="188"/>
      <c r="GX324" s="188">
        <v>14941875.890000001</v>
      </c>
      <c r="GY324" s="188"/>
      <c r="GZ324" s="188"/>
      <c r="HA324" s="188"/>
      <c r="HB324" s="188"/>
      <c r="HD324" s="198">
        <v>-83818451.010000005</v>
      </c>
      <c r="HE324" s="198"/>
      <c r="HF324" s="198"/>
      <c r="HG324" s="198"/>
      <c r="HI324" s="189">
        <v>4135</v>
      </c>
      <c r="HJ324" s="189"/>
      <c r="HL324" s="190" t="s">
        <v>988</v>
      </c>
      <c r="HM324" s="190"/>
      <c r="HN324" s="190"/>
      <c r="HO324" s="190"/>
      <c r="HU324" s="186" t="s">
        <v>989</v>
      </c>
      <c r="HV324" s="186"/>
      <c r="HW324" s="186"/>
      <c r="HX324" s="186"/>
      <c r="IB324" s="198">
        <v>-83818451.010000005</v>
      </c>
      <c r="IC324" s="198"/>
      <c r="IE324" s="188">
        <v>0</v>
      </c>
      <c r="IF324" s="188"/>
      <c r="IG324" s="188"/>
      <c r="IH324" s="188">
        <v>10056820.75</v>
      </c>
      <c r="II324" s="188"/>
      <c r="IJ324" s="188"/>
      <c r="IK324" s="188"/>
      <c r="IL324" s="188"/>
      <c r="IN324" s="198">
        <v>-93875271.760000005</v>
      </c>
      <c r="IO324" s="198"/>
      <c r="IP324" s="198"/>
      <c r="IQ324" s="198"/>
    </row>
    <row r="325" spans="1:251" ht="10.15" hidden="1" customHeight="1">
      <c r="A325" s="191">
        <v>3011</v>
      </c>
      <c r="B325" s="191"/>
      <c r="D325" s="192" t="s">
        <v>996</v>
      </c>
      <c r="E325" s="192"/>
      <c r="F325" s="192"/>
      <c r="G325" s="192"/>
      <c r="L325" s="193" t="s">
        <v>997</v>
      </c>
      <c r="M325" s="193"/>
      <c r="N325" s="193"/>
      <c r="O325" s="193"/>
      <c r="P325" s="193"/>
      <c r="T325" s="194">
        <v>0</v>
      </c>
      <c r="U325" s="194"/>
      <c r="W325" s="195">
        <v>0</v>
      </c>
      <c r="X325" s="195"/>
      <c r="Y325" s="195"/>
      <c r="Z325" s="195">
        <v>382</v>
      </c>
      <c r="AA325" s="195"/>
      <c r="AB325" s="195"/>
      <c r="AC325" s="195"/>
      <c r="AD325" s="195"/>
      <c r="AF325" s="194">
        <v>-382</v>
      </c>
      <c r="AG325" s="194"/>
      <c r="AH325" s="194"/>
      <c r="AI325" s="194"/>
      <c r="AK325" s="191">
        <v>3011</v>
      </c>
      <c r="AL325" s="191"/>
      <c r="AN325" s="192" t="s">
        <v>996</v>
      </c>
      <c r="AO325" s="192"/>
      <c r="AP325" s="192"/>
      <c r="AQ325" s="192"/>
      <c r="AV325" s="193" t="s">
        <v>997</v>
      </c>
      <c r="AW325" s="193"/>
      <c r="AX325" s="193"/>
      <c r="AY325" s="193"/>
      <c r="AZ325" s="193"/>
      <c r="BD325" s="194">
        <v>-382</v>
      </c>
      <c r="BE325" s="194"/>
      <c r="BG325" s="195">
        <v>0</v>
      </c>
      <c r="BH325" s="195"/>
      <c r="BI325" s="195"/>
      <c r="BJ325" s="195">
        <v>0</v>
      </c>
      <c r="BK325" s="195"/>
      <c r="BL325" s="195"/>
      <c r="BM325" s="195"/>
      <c r="BN325" s="195"/>
      <c r="BP325" s="194">
        <v>-382</v>
      </c>
      <c r="BQ325" s="194"/>
      <c r="BR325" s="194"/>
      <c r="BS325" s="194"/>
      <c r="BU325" s="189">
        <v>3010</v>
      </c>
      <c r="BV325" s="189"/>
      <c r="BX325" s="190" t="s">
        <v>994</v>
      </c>
      <c r="BY325" s="190"/>
      <c r="BZ325" s="190"/>
      <c r="CA325" s="190"/>
      <c r="CG325" s="186" t="s">
        <v>995</v>
      </c>
      <c r="CH325" s="186"/>
      <c r="CI325" s="186"/>
      <c r="CJ325" s="186"/>
      <c r="CN325" s="198">
        <v>-123.85</v>
      </c>
      <c r="CO325" s="198"/>
      <c r="CQ325" s="188">
        <v>0</v>
      </c>
      <c r="CR325" s="188"/>
      <c r="CS325" s="188"/>
      <c r="CT325" s="188">
        <v>0.36</v>
      </c>
      <c r="CU325" s="188"/>
      <c r="CV325" s="188"/>
      <c r="CW325" s="188"/>
      <c r="CX325" s="188"/>
      <c r="CZ325" s="198">
        <v>-124.21</v>
      </c>
      <c r="DA325" s="198"/>
      <c r="DB325" s="198"/>
      <c r="DC325" s="198"/>
      <c r="DE325" s="88">
        <v>4046</v>
      </c>
      <c r="DF325" s="88"/>
      <c r="DH325" s="190" t="s">
        <v>994</v>
      </c>
      <c r="DI325" s="190"/>
      <c r="DJ325" s="190"/>
      <c r="DK325" s="190"/>
      <c r="DQ325" s="186" t="s">
        <v>995</v>
      </c>
      <c r="DR325" s="186"/>
      <c r="DS325" s="186"/>
      <c r="DT325" s="186"/>
      <c r="DX325" s="198">
        <v>-124.21</v>
      </c>
      <c r="DY325" s="198"/>
      <c r="EA325" s="188">
        <v>0</v>
      </c>
      <c r="EB325" s="188"/>
      <c r="EC325" s="188"/>
      <c r="ED325" s="188">
        <v>0</v>
      </c>
      <c r="EE325" s="188"/>
      <c r="EF325" s="188"/>
      <c r="EG325" s="188"/>
      <c r="EH325" s="188"/>
      <c r="EJ325" s="198">
        <v>-124.21</v>
      </c>
      <c r="EK325" s="198"/>
      <c r="EL325" s="198"/>
      <c r="EM325" s="198"/>
      <c r="EO325" s="189">
        <v>3010</v>
      </c>
      <c r="EP325" s="189"/>
      <c r="ER325" s="190" t="s">
        <v>994</v>
      </c>
      <c r="ES325" s="190"/>
      <c r="ET325" s="190"/>
      <c r="EU325" s="190"/>
      <c r="FA325" s="186" t="s">
        <v>995</v>
      </c>
      <c r="FB325" s="186"/>
      <c r="FC325" s="186"/>
      <c r="FD325" s="186"/>
      <c r="FH325" s="198">
        <v>-124.21</v>
      </c>
      <c r="FI325" s="198"/>
      <c r="FK325" s="188">
        <v>0</v>
      </c>
      <c r="FL325" s="188"/>
      <c r="FM325" s="188"/>
      <c r="FN325" s="188">
        <v>0</v>
      </c>
      <c r="FO325" s="188"/>
      <c r="FP325" s="188"/>
      <c r="FQ325" s="188"/>
      <c r="FR325" s="188"/>
      <c r="FT325" s="198">
        <v>-124.21</v>
      </c>
      <c r="FU325" s="198"/>
      <c r="FV325" s="198"/>
      <c r="FW325" s="198"/>
      <c r="FY325" s="88">
        <v>4107</v>
      </c>
      <c r="FZ325" s="94"/>
      <c r="GB325" s="192" t="s">
        <v>990</v>
      </c>
      <c r="GC325" s="192"/>
      <c r="GD325" s="192"/>
      <c r="GE325" s="192"/>
      <c r="GJ325" s="193" t="s">
        <v>991</v>
      </c>
      <c r="GK325" s="193"/>
      <c r="GL325" s="193"/>
      <c r="GM325" s="193"/>
      <c r="GN325" s="193"/>
      <c r="GR325" s="194">
        <v>-8725.5</v>
      </c>
      <c r="GS325" s="194"/>
      <c r="GU325" s="195">
        <v>0</v>
      </c>
      <c r="GV325" s="195"/>
      <c r="GW325" s="195"/>
      <c r="GX325" s="195">
        <v>380.89</v>
      </c>
      <c r="GY325" s="195"/>
      <c r="GZ325" s="195"/>
      <c r="HA325" s="195"/>
      <c r="HB325" s="195"/>
      <c r="HD325" s="194">
        <v>-9106.39</v>
      </c>
      <c r="HE325" s="194"/>
      <c r="HF325" s="194"/>
      <c r="HG325" s="194"/>
      <c r="HI325" s="191">
        <v>3008</v>
      </c>
      <c r="HJ325" s="191"/>
      <c r="HL325" s="192" t="s">
        <v>990</v>
      </c>
      <c r="HM325" s="192"/>
      <c r="HN325" s="192"/>
      <c r="HO325" s="192"/>
      <c r="HT325" s="193" t="s">
        <v>991</v>
      </c>
      <c r="HU325" s="193"/>
      <c r="HV325" s="193"/>
      <c r="HW325" s="193"/>
      <c r="HX325" s="193"/>
      <c r="IB325" s="194">
        <v>-9106.39</v>
      </c>
      <c r="IC325" s="194"/>
      <c r="IE325" s="195">
        <v>0</v>
      </c>
      <c r="IF325" s="195"/>
      <c r="IG325" s="195"/>
      <c r="IH325" s="195">
        <v>0</v>
      </c>
      <c r="II325" s="195"/>
      <c r="IJ325" s="195"/>
      <c r="IK325" s="195"/>
      <c r="IL325" s="195"/>
      <c r="IN325" s="194">
        <v>-9106.39</v>
      </c>
      <c r="IO325" s="194"/>
      <c r="IP325" s="194"/>
      <c r="IQ325" s="194"/>
    </row>
    <row r="326" spans="1:251" ht="10.15" hidden="1" customHeight="1">
      <c r="A326" s="189">
        <v>3016</v>
      </c>
      <c r="B326" s="189"/>
      <c r="D326" s="190" t="s">
        <v>998</v>
      </c>
      <c r="E326" s="190"/>
      <c r="F326" s="190"/>
      <c r="G326" s="190"/>
      <c r="M326" s="186" t="s">
        <v>997</v>
      </c>
      <c r="N326" s="186"/>
      <c r="O326" s="186"/>
      <c r="P326" s="186"/>
      <c r="T326" s="198">
        <v>0</v>
      </c>
      <c r="U326" s="198"/>
      <c r="W326" s="188">
        <v>0</v>
      </c>
      <c r="X326" s="188"/>
      <c r="Y326" s="188"/>
      <c r="Z326" s="188">
        <v>382</v>
      </c>
      <c r="AA326" s="188"/>
      <c r="AB326" s="188"/>
      <c r="AC326" s="188"/>
      <c r="AD326" s="188"/>
      <c r="AF326" s="198">
        <v>-382</v>
      </c>
      <c r="AG326" s="198"/>
      <c r="AH326" s="198"/>
      <c r="AI326" s="198"/>
      <c r="AK326" s="189">
        <v>3016</v>
      </c>
      <c r="AL326" s="189"/>
      <c r="AN326" s="190" t="s">
        <v>998</v>
      </c>
      <c r="AO326" s="190"/>
      <c r="AP326" s="190"/>
      <c r="AQ326" s="190"/>
      <c r="AW326" s="186" t="s">
        <v>997</v>
      </c>
      <c r="AX326" s="186"/>
      <c r="AY326" s="186"/>
      <c r="AZ326" s="186"/>
      <c r="BD326" s="198">
        <v>-382</v>
      </c>
      <c r="BE326" s="198"/>
      <c r="BG326" s="188">
        <v>0</v>
      </c>
      <c r="BH326" s="188"/>
      <c r="BI326" s="188"/>
      <c r="BJ326" s="188">
        <v>0</v>
      </c>
      <c r="BK326" s="188"/>
      <c r="BL326" s="188"/>
      <c r="BM326" s="188"/>
      <c r="BN326" s="188"/>
      <c r="BP326" s="198">
        <v>-382</v>
      </c>
      <c r="BQ326" s="198"/>
      <c r="BR326" s="198"/>
      <c r="BS326" s="198"/>
      <c r="BU326" s="191">
        <v>3011</v>
      </c>
      <c r="BV326" s="191"/>
      <c r="BX326" s="192" t="s">
        <v>996</v>
      </c>
      <c r="BY326" s="192"/>
      <c r="BZ326" s="192"/>
      <c r="CA326" s="192"/>
      <c r="CF326" s="193" t="s">
        <v>997</v>
      </c>
      <c r="CG326" s="193"/>
      <c r="CH326" s="193"/>
      <c r="CI326" s="193"/>
      <c r="CJ326" s="193"/>
      <c r="CN326" s="194">
        <v>-382</v>
      </c>
      <c r="CO326" s="194"/>
      <c r="CQ326" s="195">
        <v>0</v>
      </c>
      <c r="CR326" s="195"/>
      <c r="CS326" s="195"/>
      <c r="CT326" s="195">
        <v>1100</v>
      </c>
      <c r="CU326" s="195"/>
      <c r="CV326" s="195"/>
      <c r="CW326" s="195"/>
      <c r="CX326" s="195"/>
      <c r="CZ326" s="194">
        <v>-1482</v>
      </c>
      <c r="DA326" s="194"/>
      <c r="DB326" s="194"/>
      <c r="DC326" s="194"/>
      <c r="DE326" s="88">
        <v>40466</v>
      </c>
      <c r="DF326" s="94"/>
      <c r="DH326" s="192" t="s">
        <v>996</v>
      </c>
      <c r="DI326" s="192"/>
      <c r="DJ326" s="192"/>
      <c r="DK326" s="192"/>
      <c r="DP326" s="193" t="s">
        <v>997</v>
      </c>
      <c r="DQ326" s="193"/>
      <c r="DR326" s="193"/>
      <c r="DS326" s="193"/>
      <c r="DT326" s="193"/>
      <c r="DX326" s="194">
        <v>-1482</v>
      </c>
      <c r="DY326" s="194"/>
      <c r="EA326" s="195">
        <v>0</v>
      </c>
      <c r="EB326" s="195"/>
      <c r="EC326" s="195"/>
      <c r="ED326" s="195">
        <v>386</v>
      </c>
      <c r="EE326" s="195"/>
      <c r="EF326" s="195"/>
      <c r="EG326" s="195"/>
      <c r="EH326" s="195"/>
      <c r="EJ326" s="194">
        <v>-1868</v>
      </c>
      <c r="EK326" s="194"/>
      <c r="EL326" s="194"/>
      <c r="EM326" s="194"/>
      <c r="EO326" s="191">
        <v>3011</v>
      </c>
      <c r="EP326" s="191"/>
      <c r="ER326" s="192" t="s">
        <v>996</v>
      </c>
      <c r="ES326" s="192"/>
      <c r="ET326" s="192"/>
      <c r="EU326" s="192"/>
      <c r="EZ326" s="193" t="s">
        <v>997</v>
      </c>
      <c r="FA326" s="193"/>
      <c r="FB326" s="193"/>
      <c r="FC326" s="193"/>
      <c r="FD326" s="193"/>
      <c r="FH326" s="194">
        <v>-1868</v>
      </c>
      <c r="FI326" s="194"/>
      <c r="FK326" s="195">
        <v>0</v>
      </c>
      <c r="FL326" s="195"/>
      <c r="FM326" s="195"/>
      <c r="FN326" s="195">
        <v>0</v>
      </c>
      <c r="FO326" s="195"/>
      <c r="FP326" s="195"/>
      <c r="FQ326" s="195"/>
      <c r="FR326" s="195"/>
      <c r="FT326" s="194">
        <v>-1868</v>
      </c>
      <c r="FU326" s="194"/>
      <c r="FV326" s="194"/>
      <c r="FW326" s="194"/>
      <c r="FY326" s="88">
        <v>40642</v>
      </c>
      <c r="FZ326" s="88"/>
      <c r="GB326" s="190" t="s">
        <v>992</v>
      </c>
      <c r="GC326" s="190"/>
      <c r="GD326" s="190"/>
      <c r="GE326" s="190"/>
      <c r="GK326" s="186" t="s">
        <v>993</v>
      </c>
      <c r="GL326" s="186"/>
      <c r="GM326" s="186"/>
      <c r="GN326" s="186"/>
      <c r="GR326" s="198">
        <v>-8601.2900000000009</v>
      </c>
      <c r="GS326" s="198"/>
      <c r="GU326" s="188">
        <v>0</v>
      </c>
      <c r="GV326" s="188"/>
      <c r="GW326" s="188"/>
      <c r="GX326" s="188">
        <v>378.55</v>
      </c>
      <c r="GY326" s="188"/>
      <c r="GZ326" s="188"/>
      <c r="HA326" s="188"/>
      <c r="HB326" s="188"/>
      <c r="HD326" s="198">
        <v>-8979.84</v>
      </c>
      <c r="HE326" s="198"/>
      <c r="HF326" s="198"/>
      <c r="HG326" s="198"/>
      <c r="HI326" s="189">
        <v>3009</v>
      </c>
      <c r="HJ326" s="189"/>
      <c r="HL326" s="190" t="s">
        <v>992</v>
      </c>
      <c r="HM326" s="190"/>
      <c r="HN326" s="190"/>
      <c r="HO326" s="190"/>
      <c r="HU326" s="186" t="s">
        <v>993</v>
      </c>
      <c r="HV326" s="186"/>
      <c r="HW326" s="186"/>
      <c r="HX326" s="186"/>
      <c r="IB326" s="198">
        <v>-8979.84</v>
      </c>
      <c r="IC326" s="198"/>
      <c r="IE326" s="188">
        <v>0</v>
      </c>
      <c r="IF326" s="188"/>
      <c r="IG326" s="188"/>
      <c r="IH326" s="188">
        <v>0</v>
      </c>
      <c r="II326" s="188"/>
      <c r="IJ326" s="188"/>
      <c r="IK326" s="188"/>
      <c r="IL326" s="188"/>
      <c r="IN326" s="198">
        <v>-8979.84</v>
      </c>
      <c r="IO326" s="198"/>
      <c r="IP326" s="198"/>
      <c r="IQ326" s="198"/>
    </row>
    <row r="327" spans="1:251" ht="10.15" hidden="1" customHeight="1">
      <c r="A327" s="191">
        <v>4001</v>
      </c>
      <c r="B327" s="191"/>
      <c r="D327" s="192" t="s">
        <v>999</v>
      </c>
      <c r="E327" s="192"/>
      <c r="F327" s="192"/>
      <c r="G327" s="192"/>
      <c r="K327" s="193" t="s">
        <v>1000</v>
      </c>
      <c r="L327" s="193"/>
      <c r="M327" s="193"/>
      <c r="N327" s="193"/>
      <c r="O327" s="193"/>
      <c r="P327" s="193"/>
      <c r="Q327" s="193"/>
      <c r="T327" s="194">
        <v>0</v>
      </c>
      <c r="U327" s="194"/>
      <c r="W327" s="195">
        <v>1748885.45</v>
      </c>
      <c r="X327" s="195"/>
      <c r="Y327" s="195"/>
      <c r="Z327" s="195">
        <v>107914.03</v>
      </c>
      <c r="AA327" s="195"/>
      <c r="AB327" s="195"/>
      <c r="AC327" s="195"/>
      <c r="AD327" s="195"/>
      <c r="AF327" s="196">
        <v>1640971.42</v>
      </c>
      <c r="AG327" s="196"/>
      <c r="AH327" s="196"/>
      <c r="AI327" s="196"/>
      <c r="AK327" s="191">
        <v>4001</v>
      </c>
      <c r="AL327" s="191"/>
      <c r="AN327" s="192" t="s">
        <v>999</v>
      </c>
      <c r="AO327" s="192"/>
      <c r="AP327" s="192"/>
      <c r="AQ327" s="192"/>
      <c r="AU327" s="193" t="s">
        <v>1000</v>
      </c>
      <c r="AV327" s="193"/>
      <c r="AW327" s="193"/>
      <c r="AX327" s="193"/>
      <c r="AY327" s="193"/>
      <c r="AZ327" s="193"/>
      <c r="BA327" s="193"/>
      <c r="BD327" s="196">
        <v>1640971.42</v>
      </c>
      <c r="BE327" s="196"/>
      <c r="BG327" s="195">
        <v>1531698.18</v>
      </c>
      <c r="BH327" s="195"/>
      <c r="BI327" s="195"/>
      <c r="BJ327" s="195">
        <v>90166.61</v>
      </c>
      <c r="BK327" s="195"/>
      <c r="BL327" s="195"/>
      <c r="BM327" s="195"/>
      <c r="BN327" s="195"/>
      <c r="BP327" s="196">
        <v>3082502.99</v>
      </c>
      <c r="BQ327" s="196"/>
      <c r="BR327" s="196"/>
      <c r="BS327" s="196"/>
      <c r="BU327" s="189">
        <v>3016</v>
      </c>
      <c r="BV327" s="189"/>
      <c r="BX327" s="190" t="s">
        <v>998</v>
      </c>
      <c r="BY327" s="190"/>
      <c r="BZ327" s="190"/>
      <c r="CA327" s="190"/>
      <c r="CG327" s="186" t="s">
        <v>997</v>
      </c>
      <c r="CH327" s="186"/>
      <c r="CI327" s="186"/>
      <c r="CJ327" s="186"/>
      <c r="CN327" s="198">
        <v>-382</v>
      </c>
      <c r="CO327" s="198"/>
      <c r="CQ327" s="188">
        <v>0</v>
      </c>
      <c r="CR327" s="188"/>
      <c r="CS327" s="188"/>
      <c r="CT327" s="188">
        <v>1100</v>
      </c>
      <c r="CU327" s="188"/>
      <c r="CV327" s="188"/>
      <c r="CW327" s="188"/>
      <c r="CX327" s="188"/>
      <c r="CZ327" s="198">
        <v>-1482</v>
      </c>
      <c r="DA327" s="198"/>
      <c r="DB327" s="198"/>
      <c r="DC327" s="198"/>
      <c r="DE327" s="88">
        <v>40650</v>
      </c>
      <c r="DF327" s="88"/>
      <c r="DH327" s="190" t="s">
        <v>998</v>
      </c>
      <c r="DI327" s="190"/>
      <c r="DJ327" s="190"/>
      <c r="DK327" s="190"/>
      <c r="DQ327" s="186" t="s">
        <v>997</v>
      </c>
      <c r="DR327" s="186"/>
      <c r="DS327" s="186"/>
      <c r="DT327" s="186"/>
      <c r="DX327" s="198">
        <v>-1482</v>
      </c>
      <c r="DY327" s="198"/>
      <c r="EA327" s="188">
        <v>0</v>
      </c>
      <c r="EB327" s="188"/>
      <c r="EC327" s="188"/>
      <c r="ED327" s="188">
        <v>386</v>
      </c>
      <c r="EE327" s="188"/>
      <c r="EF327" s="188"/>
      <c r="EG327" s="188"/>
      <c r="EH327" s="188"/>
      <c r="EJ327" s="198">
        <v>-1868</v>
      </c>
      <c r="EK327" s="198"/>
      <c r="EL327" s="198"/>
      <c r="EM327" s="198"/>
      <c r="EO327" s="189">
        <v>3016</v>
      </c>
      <c r="EP327" s="189"/>
      <c r="ER327" s="190" t="s">
        <v>998</v>
      </c>
      <c r="ES327" s="190"/>
      <c r="ET327" s="190"/>
      <c r="EU327" s="190"/>
      <c r="FA327" s="186" t="s">
        <v>997</v>
      </c>
      <c r="FB327" s="186"/>
      <c r="FC327" s="186"/>
      <c r="FD327" s="186"/>
      <c r="FH327" s="198">
        <v>-1868</v>
      </c>
      <c r="FI327" s="198"/>
      <c r="FK327" s="188">
        <v>0</v>
      </c>
      <c r="FL327" s="188"/>
      <c r="FM327" s="188"/>
      <c r="FN327" s="188">
        <v>0</v>
      </c>
      <c r="FO327" s="188"/>
      <c r="FP327" s="188"/>
      <c r="FQ327" s="188"/>
      <c r="FR327" s="188"/>
      <c r="FT327" s="198">
        <v>-1868</v>
      </c>
      <c r="FU327" s="198"/>
      <c r="FV327" s="198"/>
      <c r="FW327" s="198"/>
      <c r="FY327" s="88">
        <v>4109</v>
      </c>
      <c r="FZ327" s="88"/>
      <c r="GB327" s="190" t="s">
        <v>994</v>
      </c>
      <c r="GC327" s="190"/>
      <c r="GD327" s="190"/>
      <c r="GE327" s="190"/>
      <c r="GK327" s="186" t="s">
        <v>995</v>
      </c>
      <c r="GL327" s="186"/>
      <c r="GM327" s="186"/>
      <c r="GN327" s="186"/>
      <c r="GR327" s="198">
        <v>-124.21</v>
      </c>
      <c r="GS327" s="198"/>
      <c r="GU327" s="188">
        <v>0</v>
      </c>
      <c r="GV327" s="188"/>
      <c r="GW327" s="188"/>
      <c r="GX327" s="188">
        <v>2.34</v>
      </c>
      <c r="GY327" s="188"/>
      <c r="GZ327" s="188"/>
      <c r="HA327" s="188"/>
      <c r="HB327" s="188"/>
      <c r="HD327" s="198">
        <v>-126.55</v>
      </c>
      <c r="HE327" s="198"/>
      <c r="HF327" s="198"/>
      <c r="HG327" s="198"/>
      <c r="HI327" s="189">
        <v>3010</v>
      </c>
      <c r="HJ327" s="189"/>
      <c r="HL327" s="190" t="s">
        <v>994</v>
      </c>
      <c r="HM327" s="190"/>
      <c r="HN327" s="190"/>
      <c r="HO327" s="190"/>
      <c r="HU327" s="186" t="s">
        <v>995</v>
      </c>
      <c r="HV327" s="186"/>
      <c r="HW327" s="186"/>
      <c r="HX327" s="186"/>
      <c r="IB327" s="198">
        <v>-126.55</v>
      </c>
      <c r="IC327" s="198"/>
      <c r="IE327" s="188">
        <v>0</v>
      </c>
      <c r="IF327" s="188"/>
      <c r="IG327" s="188"/>
      <c r="IH327" s="188">
        <v>0</v>
      </c>
      <c r="II327" s="188"/>
      <c r="IJ327" s="188"/>
      <c r="IK327" s="188"/>
      <c r="IL327" s="188"/>
      <c r="IN327" s="198">
        <v>-126.55</v>
      </c>
      <c r="IO327" s="198"/>
      <c r="IP327" s="198"/>
      <c r="IQ327" s="198"/>
    </row>
    <row r="328" spans="1:251" ht="10.15" hidden="1" customHeight="1">
      <c r="A328" s="191">
        <v>4004</v>
      </c>
      <c r="B328" s="191"/>
      <c r="D328" s="192" t="s">
        <v>1001</v>
      </c>
      <c r="E328" s="192"/>
      <c r="F328" s="192"/>
      <c r="G328" s="192"/>
      <c r="L328" s="193" t="s">
        <v>1002</v>
      </c>
      <c r="M328" s="193"/>
      <c r="N328" s="193"/>
      <c r="O328" s="193"/>
      <c r="P328" s="193"/>
      <c r="T328" s="194">
        <v>0</v>
      </c>
      <c r="U328" s="194"/>
      <c r="W328" s="195">
        <v>1748885.45</v>
      </c>
      <c r="X328" s="195"/>
      <c r="Y328" s="195"/>
      <c r="Z328" s="195">
        <v>107914.03</v>
      </c>
      <c r="AA328" s="195"/>
      <c r="AB328" s="195"/>
      <c r="AC328" s="195"/>
      <c r="AD328" s="195"/>
      <c r="AF328" s="196">
        <v>1640971.42</v>
      </c>
      <c r="AG328" s="196"/>
      <c r="AH328" s="196"/>
      <c r="AI328" s="196"/>
      <c r="AK328" s="191">
        <v>4004</v>
      </c>
      <c r="AL328" s="191"/>
      <c r="AN328" s="192" t="s">
        <v>1001</v>
      </c>
      <c r="AO328" s="192"/>
      <c r="AP328" s="192"/>
      <c r="AQ328" s="192"/>
      <c r="AV328" s="193" t="s">
        <v>1002</v>
      </c>
      <c r="AW328" s="193"/>
      <c r="AX328" s="193"/>
      <c r="AY328" s="193"/>
      <c r="AZ328" s="193"/>
      <c r="BD328" s="196">
        <v>1640971.42</v>
      </c>
      <c r="BE328" s="196"/>
      <c r="BG328" s="195">
        <v>1531698.18</v>
      </c>
      <c r="BH328" s="195"/>
      <c r="BI328" s="195"/>
      <c r="BJ328" s="195">
        <v>90166.61</v>
      </c>
      <c r="BK328" s="195"/>
      <c r="BL328" s="195"/>
      <c r="BM328" s="195"/>
      <c r="BN328" s="195"/>
      <c r="BP328" s="196">
        <v>3082502.99</v>
      </c>
      <c r="BQ328" s="196"/>
      <c r="BR328" s="196"/>
      <c r="BS328" s="196"/>
      <c r="BU328" s="191">
        <v>4001</v>
      </c>
      <c r="BV328" s="191"/>
      <c r="BX328" s="192" t="s">
        <v>999</v>
      </c>
      <c r="BY328" s="192"/>
      <c r="BZ328" s="192"/>
      <c r="CA328" s="192"/>
      <c r="CE328" s="193" t="s">
        <v>1000</v>
      </c>
      <c r="CF328" s="193"/>
      <c r="CG328" s="193"/>
      <c r="CH328" s="193"/>
      <c r="CI328" s="193"/>
      <c r="CJ328" s="193"/>
      <c r="CK328" s="193"/>
      <c r="CN328" s="196">
        <v>3082502.99</v>
      </c>
      <c r="CO328" s="196"/>
      <c r="CQ328" s="195">
        <v>1643600.21</v>
      </c>
      <c r="CR328" s="195"/>
      <c r="CS328" s="195"/>
      <c r="CT328" s="195">
        <v>121160.64</v>
      </c>
      <c r="CU328" s="195"/>
      <c r="CV328" s="195"/>
      <c r="CW328" s="195"/>
      <c r="CX328" s="195"/>
      <c r="CZ328" s="196">
        <v>4604942.5599999996</v>
      </c>
      <c r="DA328" s="196"/>
      <c r="DB328" s="196"/>
      <c r="DC328" s="196"/>
      <c r="DE328" s="88">
        <v>40651</v>
      </c>
      <c r="DF328" s="94"/>
      <c r="DH328" s="192" t="s">
        <v>999</v>
      </c>
      <c r="DI328" s="192"/>
      <c r="DJ328" s="192"/>
      <c r="DK328" s="192"/>
      <c r="DO328" s="193" t="s">
        <v>1000</v>
      </c>
      <c r="DP328" s="193"/>
      <c r="DQ328" s="193"/>
      <c r="DR328" s="193"/>
      <c r="DS328" s="193"/>
      <c r="DT328" s="193"/>
      <c r="DU328" s="193"/>
      <c r="DX328" s="196">
        <v>4604942.5599999996</v>
      </c>
      <c r="DY328" s="196"/>
      <c r="EA328" s="195">
        <v>1838385.31</v>
      </c>
      <c r="EB328" s="195"/>
      <c r="EC328" s="195"/>
      <c r="ED328" s="195">
        <v>90823.35</v>
      </c>
      <c r="EE328" s="195"/>
      <c r="EF328" s="195"/>
      <c r="EG328" s="195"/>
      <c r="EH328" s="195"/>
      <c r="EJ328" s="196">
        <v>6352504.5199999996</v>
      </c>
      <c r="EK328" s="196"/>
      <c r="EL328" s="196"/>
      <c r="EM328" s="196"/>
      <c r="EO328" s="191">
        <v>4001</v>
      </c>
      <c r="EP328" s="191"/>
      <c r="ER328" s="192" t="s">
        <v>999</v>
      </c>
      <c r="ES328" s="192"/>
      <c r="ET328" s="192"/>
      <c r="EU328" s="192"/>
      <c r="EY328" s="193" t="s">
        <v>1000</v>
      </c>
      <c r="EZ328" s="193"/>
      <c r="FA328" s="193"/>
      <c r="FB328" s="193"/>
      <c r="FC328" s="193"/>
      <c r="FD328" s="193"/>
      <c r="FE328" s="193"/>
      <c r="FH328" s="196">
        <v>6352504.5199999996</v>
      </c>
      <c r="FI328" s="196"/>
      <c r="FK328" s="195">
        <v>1756902.41</v>
      </c>
      <c r="FL328" s="195"/>
      <c r="FM328" s="195"/>
      <c r="FN328" s="195">
        <v>79438.289999999994</v>
      </c>
      <c r="FO328" s="195"/>
      <c r="FP328" s="195"/>
      <c r="FQ328" s="195"/>
      <c r="FR328" s="195"/>
      <c r="FT328" s="196">
        <v>8029968.6399999997</v>
      </c>
      <c r="FU328" s="196"/>
      <c r="FV328" s="196"/>
      <c r="FW328" s="196"/>
      <c r="FY328" s="94">
        <v>4138</v>
      </c>
      <c r="FZ328" s="94"/>
      <c r="GB328" s="192" t="s">
        <v>996</v>
      </c>
      <c r="GC328" s="192"/>
      <c r="GD328" s="192"/>
      <c r="GE328" s="192"/>
      <c r="GJ328" s="193" t="s">
        <v>997</v>
      </c>
      <c r="GK328" s="193"/>
      <c r="GL328" s="193"/>
      <c r="GM328" s="193"/>
      <c r="GN328" s="193"/>
      <c r="GR328" s="194">
        <v>-1868</v>
      </c>
      <c r="GS328" s="194"/>
      <c r="GU328" s="195">
        <v>0</v>
      </c>
      <c r="GV328" s="195"/>
      <c r="GW328" s="195"/>
      <c r="GX328" s="195">
        <v>5374.71</v>
      </c>
      <c r="GY328" s="195"/>
      <c r="GZ328" s="195"/>
      <c r="HA328" s="195"/>
      <c r="HB328" s="195"/>
      <c r="HD328" s="194">
        <v>-7242.71</v>
      </c>
      <c r="HE328" s="194"/>
      <c r="HF328" s="194"/>
      <c r="HG328" s="194"/>
      <c r="HI328" s="191">
        <v>3011</v>
      </c>
      <c r="HJ328" s="191"/>
      <c r="HL328" s="192" t="s">
        <v>996</v>
      </c>
      <c r="HM328" s="192"/>
      <c r="HN328" s="192"/>
      <c r="HO328" s="192"/>
      <c r="HT328" s="193" t="s">
        <v>997</v>
      </c>
      <c r="HU328" s="193"/>
      <c r="HV328" s="193"/>
      <c r="HW328" s="193"/>
      <c r="HX328" s="193"/>
      <c r="IB328" s="194">
        <v>-7242.71</v>
      </c>
      <c r="IC328" s="194"/>
      <c r="IE328" s="195">
        <v>0</v>
      </c>
      <c r="IF328" s="195"/>
      <c r="IG328" s="195"/>
      <c r="IH328" s="195">
        <v>454</v>
      </c>
      <c r="II328" s="195"/>
      <c r="IJ328" s="195"/>
      <c r="IK328" s="195"/>
      <c r="IL328" s="195"/>
      <c r="IN328" s="194">
        <v>-7696.71</v>
      </c>
      <c r="IO328" s="194"/>
      <c r="IP328" s="194"/>
      <c r="IQ328" s="194"/>
    </row>
    <row r="329" spans="1:251" ht="10.15" hidden="1" customHeight="1">
      <c r="A329" s="189">
        <v>4005</v>
      </c>
      <c r="B329" s="189"/>
      <c r="D329" s="190" t="s">
        <v>1003</v>
      </c>
      <c r="E329" s="190"/>
      <c r="F329" s="190"/>
      <c r="G329" s="190"/>
      <c r="M329" s="186" t="s">
        <v>1004</v>
      </c>
      <c r="N329" s="186"/>
      <c r="O329" s="186"/>
      <c r="P329" s="186"/>
      <c r="T329" s="198">
        <v>0</v>
      </c>
      <c r="U329" s="198"/>
      <c r="W329" s="188">
        <v>735171.36</v>
      </c>
      <c r="X329" s="188"/>
      <c r="Y329" s="188"/>
      <c r="Z329" s="188">
        <v>30757.06</v>
      </c>
      <c r="AA329" s="188"/>
      <c r="AB329" s="188"/>
      <c r="AC329" s="188"/>
      <c r="AD329" s="188"/>
      <c r="AF329" s="187">
        <v>704414.3</v>
      </c>
      <c r="AG329" s="187"/>
      <c r="AH329" s="187"/>
      <c r="AI329" s="187"/>
      <c r="AK329" s="189">
        <v>4005</v>
      </c>
      <c r="AL329" s="189"/>
      <c r="AN329" s="190" t="s">
        <v>1003</v>
      </c>
      <c r="AO329" s="190"/>
      <c r="AP329" s="190"/>
      <c r="AQ329" s="190"/>
      <c r="AW329" s="186" t="s">
        <v>1004</v>
      </c>
      <c r="AX329" s="186"/>
      <c r="AY329" s="186"/>
      <c r="AZ329" s="186"/>
      <c r="BD329" s="187">
        <v>704414.3</v>
      </c>
      <c r="BE329" s="187"/>
      <c r="BG329" s="188">
        <v>659417.39</v>
      </c>
      <c r="BH329" s="188"/>
      <c r="BI329" s="188"/>
      <c r="BJ329" s="188">
        <v>25020.49</v>
      </c>
      <c r="BK329" s="188"/>
      <c r="BL329" s="188"/>
      <c r="BM329" s="188"/>
      <c r="BN329" s="188"/>
      <c r="BP329" s="187">
        <v>1338811.2</v>
      </c>
      <c r="BQ329" s="187"/>
      <c r="BR329" s="187"/>
      <c r="BS329" s="187"/>
      <c r="BU329" s="191">
        <v>4004</v>
      </c>
      <c r="BV329" s="191"/>
      <c r="BX329" s="192" t="s">
        <v>1001</v>
      </c>
      <c r="BY329" s="192"/>
      <c r="BZ329" s="192"/>
      <c r="CA329" s="192"/>
      <c r="CF329" s="193" t="s">
        <v>1002</v>
      </c>
      <c r="CG329" s="193"/>
      <c r="CH329" s="193"/>
      <c r="CI329" s="193"/>
      <c r="CJ329" s="193"/>
      <c r="CN329" s="196">
        <v>3082502.99</v>
      </c>
      <c r="CO329" s="196"/>
      <c r="CQ329" s="195">
        <v>1643600.21</v>
      </c>
      <c r="CR329" s="195"/>
      <c r="CS329" s="195"/>
      <c r="CT329" s="195">
        <v>121160.64</v>
      </c>
      <c r="CU329" s="195"/>
      <c r="CV329" s="195"/>
      <c r="CW329" s="195"/>
      <c r="CX329" s="195"/>
      <c r="CZ329" s="196">
        <v>4604942.5599999996</v>
      </c>
      <c r="DA329" s="196"/>
      <c r="DB329" s="196"/>
      <c r="DC329" s="196"/>
      <c r="DE329" s="88">
        <v>40843</v>
      </c>
      <c r="DF329" s="94"/>
      <c r="DH329" s="192" t="s">
        <v>1001</v>
      </c>
      <c r="DI329" s="192"/>
      <c r="DJ329" s="192"/>
      <c r="DK329" s="192"/>
      <c r="DP329" s="193" t="s">
        <v>1002</v>
      </c>
      <c r="DQ329" s="193"/>
      <c r="DR329" s="193"/>
      <c r="DS329" s="193"/>
      <c r="DT329" s="193"/>
      <c r="DX329" s="196">
        <v>4604942.5599999996</v>
      </c>
      <c r="DY329" s="196"/>
      <c r="EA329" s="195">
        <v>1838385.31</v>
      </c>
      <c r="EB329" s="195"/>
      <c r="EC329" s="195"/>
      <c r="ED329" s="195">
        <v>90823.35</v>
      </c>
      <c r="EE329" s="195"/>
      <c r="EF329" s="195"/>
      <c r="EG329" s="195"/>
      <c r="EH329" s="195"/>
      <c r="EJ329" s="196">
        <v>6352504.5199999996</v>
      </c>
      <c r="EK329" s="196"/>
      <c r="EL329" s="196"/>
      <c r="EM329" s="196"/>
      <c r="EO329" s="191">
        <v>4004</v>
      </c>
      <c r="EP329" s="191"/>
      <c r="ER329" s="192" t="s">
        <v>1001</v>
      </c>
      <c r="ES329" s="192"/>
      <c r="ET329" s="192"/>
      <c r="EU329" s="192"/>
      <c r="EZ329" s="193" t="s">
        <v>1002</v>
      </c>
      <c r="FA329" s="193"/>
      <c r="FB329" s="193"/>
      <c r="FC329" s="193"/>
      <c r="FD329" s="193"/>
      <c r="FH329" s="196">
        <v>6352504.5199999996</v>
      </c>
      <c r="FI329" s="196"/>
      <c r="FK329" s="195">
        <v>1756902.41</v>
      </c>
      <c r="FL329" s="195"/>
      <c r="FM329" s="195"/>
      <c r="FN329" s="195">
        <v>79438.289999999994</v>
      </c>
      <c r="FO329" s="195"/>
      <c r="FP329" s="195"/>
      <c r="FQ329" s="195"/>
      <c r="FR329" s="195"/>
      <c r="FT329" s="196">
        <v>8029968.6399999997</v>
      </c>
      <c r="FU329" s="196"/>
      <c r="FV329" s="196"/>
      <c r="FW329" s="196"/>
      <c r="FY329" s="88">
        <v>4140</v>
      </c>
      <c r="FZ329" s="88"/>
      <c r="GB329" s="190" t="s">
        <v>998</v>
      </c>
      <c r="GC329" s="190"/>
      <c r="GD329" s="190"/>
      <c r="GE329" s="190"/>
      <c r="GK329" s="186" t="s">
        <v>997</v>
      </c>
      <c r="GL329" s="186"/>
      <c r="GM329" s="186"/>
      <c r="GN329" s="186"/>
      <c r="GR329" s="198">
        <v>-1868</v>
      </c>
      <c r="GS329" s="198"/>
      <c r="GU329" s="188">
        <v>0</v>
      </c>
      <c r="GV329" s="188"/>
      <c r="GW329" s="188"/>
      <c r="GX329" s="188">
        <v>0</v>
      </c>
      <c r="GY329" s="188"/>
      <c r="GZ329" s="188"/>
      <c r="HA329" s="188"/>
      <c r="HB329" s="188"/>
      <c r="HD329" s="198">
        <v>-1868</v>
      </c>
      <c r="HE329" s="198"/>
      <c r="HF329" s="198"/>
      <c r="HG329" s="198"/>
      <c r="HI329" s="189">
        <v>3016</v>
      </c>
      <c r="HJ329" s="189"/>
      <c r="HL329" s="190" t="s">
        <v>998</v>
      </c>
      <c r="HM329" s="190"/>
      <c r="HN329" s="190"/>
      <c r="HO329" s="190"/>
      <c r="HU329" s="186" t="s">
        <v>997</v>
      </c>
      <c r="HV329" s="186"/>
      <c r="HW329" s="186"/>
      <c r="HX329" s="186"/>
      <c r="IB329" s="198">
        <v>-1868</v>
      </c>
      <c r="IC329" s="198"/>
      <c r="IE329" s="188">
        <v>0</v>
      </c>
      <c r="IF329" s="188"/>
      <c r="IG329" s="188"/>
      <c r="IH329" s="188">
        <v>454</v>
      </c>
      <c r="II329" s="188"/>
      <c r="IJ329" s="188"/>
      <c r="IK329" s="188"/>
      <c r="IL329" s="188"/>
      <c r="IN329" s="198">
        <v>-2322</v>
      </c>
      <c r="IO329" s="198"/>
      <c r="IP329" s="198"/>
      <c r="IQ329" s="198"/>
    </row>
    <row r="330" spans="1:251" ht="10.15" hidden="1" customHeight="1">
      <c r="A330" s="189">
        <v>4007</v>
      </c>
      <c r="B330" s="189"/>
      <c r="D330" s="190" t="s">
        <v>1005</v>
      </c>
      <c r="E330" s="190"/>
      <c r="F330" s="190"/>
      <c r="G330" s="190"/>
      <c r="M330" s="186" t="s">
        <v>1006</v>
      </c>
      <c r="N330" s="186"/>
      <c r="O330" s="186"/>
      <c r="P330" s="186"/>
      <c r="T330" s="198">
        <v>0</v>
      </c>
      <c r="U330" s="198"/>
      <c r="W330" s="188">
        <v>135210.04</v>
      </c>
      <c r="X330" s="188"/>
      <c r="Y330" s="188"/>
      <c r="Z330" s="188">
        <v>5365.16</v>
      </c>
      <c r="AA330" s="188"/>
      <c r="AB330" s="188"/>
      <c r="AC330" s="188"/>
      <c r="AD330" s="188"/>
      <c r="AF330" s="187">
        <v>129844.88</v>
      </c>
      <c r="AG330" s="187"/>
      <c r="AH330" s="187"/>
      <c r="AI330" s="187"/>
      <c r="AK330" s="189">
        <v>4007</v>
      </c>
      <c r="AL330" s="189"/>
      <c r="AN330" s="190" t="s">
        <v>1005</v>
      </c>
      <c r="AO330" s="190"/>
      <c r="AP330" s="190"/>
      <c r="AQ330" s="190"/>
      <c r="AW330" s="186" t="s">
        <v>1006</v>
      </c>
      <c r="AX330" s="186"/>
      <c r="AY330" s="186"/>
      <c r="AZ330" s="186"/>
      <c r="BD330" s="187">
        <v>129844.88</v>
      </c>
      <c r="BE330" s="187"/>
      <c r="BG330" s="188">
        <v>100384.19</v>
      </c>
      <c r="BH330" s="188"/>
      <c r="BI330" s="188"/>
      <c r="BJ330" s="188">
        <v>7248.04</v>
      </c>
      <c r="BK330" s="188"/>
      <c r="BL330" s="188"/>
      <c r="BM330" s="188"/>
      <c r="BN330" s="188"/>
      <c r="BP330" s="187">
        <v>222981.03</v>
      </c>
      <c r="BQ330" s="187"/>
      <c r="BR330" s="187"/>
      <c r="BS330" s="187"/>
      <c r="BU330" s="189">
        <v>4005</v>
      </c>
      <c r="BV330" s="189"/>
      <c r="BX330" s="190" t="s">
        <v>1003</v>
      </c>
      <c r="BY330" s="190"/>
      <c r="BZ330" s="190"/>
      <c r="CA330" s="190"/>
      <c r="CG330" s="186" t="s">
        <v>1004</v>
      </c>
      <c r="CH330" s="186"/>
      <c r="CI330" s="186"/>
      <c r="CJ330" s="186"/>
      <c r="CN330" s="187">
        <v>1338811.2</v>
      </c>
      <c r="CO330" s="187"/>
      <c r="CQ330" s="188">
        <v>698120.64</v>
      </c>
      <c r="CR330" s="188"/>
      <c r="CS330" s="188"/>
      <c r="CT330" s="188">
        <v>27920.38</v>
      </c>
      <c r="CU330" s="188"/>
      <c r="CV330" s="188"/>
      <c r="CW330" s="188"/>
      <c r="CX330" s="188"/>
      <c r="CZ330" s="187">
        <v>2009011.46</v>
      </c>
      <c r="DA330" s="187"/>
      <c r="DB330" s="187"/>
      <c r="DC330" s="187"/>
      <c r="DE330" s="88">
        <v>40844</v>
      </c>
      <c r="DF330" s="88"/>
      <c r="DH330" s="190" t="s">
        <v>1003</v>
      </c>
      <c r="DI330" s="190"/>
      <c r="DJ330" s="190"/>
      <c r="DK330" s="190"/>
      <c r="DQ330" s="186" t="s">
        <v>1004</v>
      </c>
      <c r="DR330" s="186"/>
      <c r="DS330" s="186"/>
      <c r="DT330" s="186"/>
      <c r="DX330" s="187">
        <v>2009011.46</v>
      </c>
      <c r="DY330" s="187"/>
      <c r="EA330" s="188">
        <v>770199.55</v>
      </c>
      <c r="EB330" s="188"/>
      <c r="EC330" s="188"/>
      <c r="ED330" s="188">
        <v>27092.36</v>
      </c>
      <c r="EE330" s="188"/>
      <c r="EF330" s="188"/>
      <c r="EG330" s="188"/>
      <c r="EH330" s="188"/>
      <c r="EJ330" s="187">
        <v>2752118.65</v>
      </c>
      <c r="EK330" s="187"/>
      <c r="EL330" s="187"/>
      <c r="EM330" s="187"/>
      <c r="EO330" s="189">
        <v>4005</v>
      </c>
      <c r="EP330" s="189"/>
      <c r="ER330" s="190" t="s">
        <v>1003</v>
      </c>
      <c r="ES330" s="190"/>
      <c r="ET330" s="190"/>
      <c r="EU330" s="190"/>
      <c r="FA330" s="186" t="s">
        <v>1004</v>
      </c>
      <c r="FB330" s="186"/>
      <c r="FC330" s="186"/>
      <c r="FD330" s="186"/>
      <c r="FH330" s="187">
        <v>2752118.65</v>
      </c>
      <c r="FI330" s="187"/>
      <c r="FK330" s="188">
        <v>764977.05</v>
      </c>
      <c r="FL330" s="188"/>
      <c r="FM330" s="188"/>
      <c r="FN330" s="188">
        <v>34052.54</v>
      </c>
      <c r="FO330" s="188"/>
      <c r="FP330" s="188"/>
      <c r="FQ330" s="188"/>
      <c r="FR330" s="188"/>
      <c r="FT330" s="187">
        <v>3483043.16</v>
      </c>
      <c r="FU330" s="187"/>
      <c r="FV330" s="187"/>
      <c r="FW330" s="187"/>
      <c r="FY330" s="94">
        <v>4113</v>
      </c>
      <c r="FZ330" s="88"/>
      <c r="GB330" s="190" t="s">
        <v>1007</v>
      </c>
      <c r="GC330" s="190"/>
      <c r="GD330" s="190"/>
      <c r="GE330" s="190"/>
      <c r="GK330" s="186" t="s">
        <v>1008</v>
      </c>
      <c r="GL330" s="186"/>
      <c r="GM330" s="186"/>
      <c r="GN330" s="186"/>
      <c r="GR330" s="198">
        <v>0</v>
      </c>
      <c r="GS330" s="198"/>
      <c r="GU330" s="188">
        <v>0</v>
      </c>
      <c r="GV330" s="188"/>
      <c r="GW330" s="188"/>
      <c r="GX330" s="188">
        <v>5374.71</v>
      </c>
      <c r="GY330" s="188"/>
      <c r="GZ330" s="188"/>
      <c r="HA330" s="188"/>
      <c r="HB330" s="188"/>
      <c r="HD330" s="198">
        <v>-5374.71</v>
      </c>
      <c r="HE330" s="198"/>
      <c r="HF330" s="198"/>
      <c r="HG330" s="198"/>
      <c r="HI330" s="189">
        <v>4315</v>
      </c>
      <c r="HJ330" s="189"/>
      <c r="HL330" s="190" t="s">
        <v>1007</v>
      </c>
      <c r="HM330" s="190"/>
      <c r="HN330" s="190"/>
      <c r="HO330" s="190"/>
      <c r="HU330" s="186" t="s">
        <v>1008</v>
      </c>
      <c r="HV330" s="186"/>
      <c r="HW330" s="186"/>
      <c r="HX330" s="186"/>
      <c r="IB330" s="198">
        <v>-5374.71</v>
      </c>
      <c r="IC330" s="198"/>
      <c r="IE330" s="188">
        <v>0</v>
      </c>
      <c r="IF330" s="188"/>
      <c r="IG330" s="188"/>
      <c r="IH330" s="188">
        <v>0</v>
      </c>
      <c r="II330" s="188"/>
      <c r="IJ330" s="188"/>
      <c r="IK330" s="188"/>
      <c r="IL330" s="188"/>
      <c r="IN330" s="198">
        <v>-5374.71</v>
      </c>
      <c r="IO330" s="198"/>
      <c r="IP330" s="198"/>
      <c r="IQ330" s="198"/>
    </row>
    <row r="331" spans="1:251" ht="10.15" hidden="1" customHeight="1">
      <c r="A331" s="189">
        <v>4008</v>
      </c>
      <c r="B331" s="189"/>
      <c r="D331" s="190" t="s">
        <v>1009</v>
      </c>
      <c r="E331" s="190"/>
      <c r="F331" s="190"/>
      <c r="G331" s="190"/>
      <c r="M331" s="186" t="s">
        <v>1010</v>
      </c>
      <c r="N331" s="186"/>
      <c r="O331" s="186"/>
      <c r="P331" s="186"/>
      <c r="T331" s="198">
        <v>0</v>
      </c>
      <c r="U331" s="198"/>
      <c r="W331" s="188">
        <v>78542.820000000007</v>
      </c>
      <c r="X331" s="188"/>
      <c r="Y331" s="188"/>
      <c r="Z331" s="188">
        <v>0</v>
      </c>
      <c r="AA331" s="188"/>
      <c r="AB331" s="188"/>
      <c r="AC331" s="188"/>
      <c r="AD331" s="188"/>
      <c r="AF331" s="187">
        <v>78542.820000000007</v>
      </c>
      <c r="AG331" s="187"/>
      <c r="AH331" s="187"/>
      <c r="AI331" s="187"/>
      <c r="AK331" s="189">
        <v>4008</v>
      </c>
      <c r="AL331" s="189"/>
      <c r="AN331" s="190" t="s">
        <v>1009</v>
      </c>
      <c r="AO331" s="190"/>
      <c r="AP331" s="190"/>
      <c r="AQ331" s="190"/>
      <c r="AW331" s="186" t="s">
        <v>1010</v>
      </c>
      <c r="AX331" s="186"/>
      <c r="AY331" s="186"/>
      <c r="AZ331" s="186"/>
      <c r="BD331" s="187">
        <v>78542.820000000007</v>
      </c>
      <c r="BE331" s="187"/>
      <c r="BG331" s="188">
        <v>71778.91</v>
      </c>
      <c r="BH331" s="188"/>
      <c r="BI331" s="188"/>
      <c r="BJ331" s="188">
        <v>62.74</v>
      </c>
      <c r="BK331" s="188"/>
      <c r="BL331" s="188"/>
      <c r="BM331" s="188"/>
      <c r="BN331" s="188"/>
      <c r="BP331" s="187">
        <v>150258.99</v>
      </c>
      <c r="BQ331" s="187"/>
      <c r="BR331" s="187"/>
      <c r="BS331" s="187"/>
      <c r="BU331" s="189">
        <v>4007</v>
      </c>
      <c r="BV331" s="189"/>
      <c r="BX331" s="190" t="s">
        <v>1005</v>
      </c>
      <c r="BY331" s="190"/>
      <c r="BZ331" s="190"/>
      <c r="CA331" s="190"/>
      <c r="CG331" s="186" t="s">
        <v>1006</v>
      </c>
      <c r="CH331" s="186"/>
      <c r="CI331" s="186"/>
      <c r="CJ331" s="186"/>
      <c r="CN331" s="187">
        <v>222981.03</v>
      </c>
      <c r="CO331" s="187"/>
      <c r="CQ331" s="188">
        <v>134564.57</v>
      </c>
      <c r="CR331" s="188"/>
      <c r="CS331" s="188"/>
      <c r="CT331" s="188">
        <v>14211.23</v>
      </c>
      <c r="CU331" s="188"/>
      <c r="CV331" s="188"/>
      <c r="CW331" s="188"/>
      <c r="CX331" s="188"/>
      <c r="CZ331" s="187">
        <v>343334.37</v>
      </c>
      <c r="DA331" s="187"/>
      <c r="DB331" s="187"/>
      <c r="DC331" s="187"/>
      <c r="DE331" s="88">
        <v>40845</v>
      </c>
      <c r="DF331" s="88"/>
      <c r="DH331" s="190" t="s">
        <v>1005</v>
      </c>
      <c r="DI331" s="190"/>
      <c r="DJ331" s="190"/>
      <c r="DK331" s="190"/>
      <c r="DQ331" s="186" t="s">
        <v>1006</v>
      </c>
      <c r="DR331" s="186"/>
      <c r="DS331" s="186"/>
      <c r="DT331" s="186"/>
      <c r="DX331" s="187">
        <v>343334.37</v>
      </c>
      <c r="DY331" s="187"/>
      <c r="EA331" s="188">
        <v>104131.77</v>
      </c>
      <c r="EB331" s="188"/>
      <c r="EC331" s="188"/>
      <c r="ED331" s="188">
        <v>9865.75</v>
      </c>
      <c r="EE331" s="188"/>
      <c r="EF331" s="188"/>
      <c r="EG331" s="188"/>
      <c r="EH331" s="188"/>
      <c r="EJ331" s="187">
        <v>437600.39</v>
      </c>
      <c r="EK331" s="187"/>
      <c r="EL331" s="187"/>
      <c r="EM331" s="187"/>
      <c r="EO331" s="189">
        <v>4007</v>
      </c>
      <c r="EP331" s="189"/>
      <c r="ER331" s="190" t="s">
        <v>1005</v>
      </c>
      <c r="ES331" s="190"/>
      <c r="ET331" s="190"/>
      <c r="EU331" s="190"/>
      <c r="FA331" s="186" t="s">
        <v>1006</v>
      </c>
      <c r="FB331" s="186"/>
      <c r="FC331" s="186"/>
      <c r="FD331" s="186"/>
      <c r="FH331" s="187">
        <v>437600.39</v>
      </c>
      <c r="FI331" s="187"/>
      <c r="FK331" s="188">
        <v>122641.19</v>
      </c>
      <c r="FL331" s="188"/>
      <c r="FM331" s="188"/>
      <c r="FN331" s="188">
        <v>2038.75</v>
      </c>
      <c r="FO331" s="188"/>
      <c r="FP331" s="188"/>
      <c r="FQ331" s="188"/>
      <c r="FR331" s="188"/>
      <c r="FT331" s="187">
        <v>558202.82999999996</v>
      </c>
      <c r="FU331" s="187"/>
      <c r="FV331" s="187"/>
      <c r="FW331" s="187"/>
      <c r="FY331" s="88">
        <v>4114</v>
      </c>
      <c r="FZ331" s="94"/>
      <c r="GB331" s="192" t="s">
        <v>999</v>
      </c>
      <c r="GC331" s="192"/>
      <c r="GD331" s="192"/>
      <c r="GE331" s="192"/>
      <c r="GI331" s="193" t="s">
        <v>1000</v>
      </c>
      <c r="GJ331" s="193"/>
      <c r="GK331" s="193"/>
      <c r="GL331" s="193"/>
      <c r="GM331" s="193"/>
      <c r="GN331" s="193"/>
      <c r="GO331" s="193"/>
      <c r="GR331" s="196">
        <v>8029968.6399999997</v>
      </c>
      <c r="GS331" s="196"/>
      <c r="GU331" s="195">
        <v>1736510.54</v>
      </c>
      <c r="GV331" s="195"/>
      <c r="GW331" s="195"/>
      <c r="GX331" s="195">
        <v>66208.039999999994</v>
      </c>
      <c r="GY331" s="195"/>
      <c r="GZ331" s="195"/>
      <c r="HA331" s="195"/>
      <c r="HB331" s="195"/>
      <c r="HD331" s="196">
        <v>9700271.1400000006</v>
      </c>
      <c r="HE331" s="196"/>
      <c r="HF331" s="196"/>
      <c r="HG331" s="196"/>
      <c r="HI331" s="191">
        <v>4001</v>
      </c>
      <c r="HJ331" s="191"/>
      <c r="HL331" s="192" t="s">
        <v>999</v>
      </c>
      <c r="HM331" s="192"/>
      <c r="HN331" s="192"/>
      <c r="HO331" s="192"/>
      <c r="HS331" s="193" t="s">
        <v>1000</v>
      </c>
      <c r="HT331" s="193"/>
      <c r="HU331" s="193"/>
      <c r="HV331" s="193"/>
      <c r="HW331" s="193"/>
      <c r="HX331" s="193"/>
      <c r="HY331" s="193"/>
      <c r="IB331" s="196">
        <v>9700271.1400000006</v>
      </c>
      <c r="IC331" s="196"/>
      <c r="IE331" s="195">
        <v>1789806.08</v>
      </c>
      <c r="IF331" s="195"/>
      <c r="IG331" s="195"/>
      <c r="IH331" s="195">
        <v>85827.71</v>
      </c>
      <c r="II331" s="195"/>
      <c r="IJ331" s="195"/>
      <c r="IK331" s="195"/>
      <c r="IL331" s="195"/>
      <c r="IN331" s="196">
        <v>11404249.51</v>
      </c>
      <c r="IO331" s="196"/>
      <c r="IP331" s="196"/>
      <c r="IQ331" s="196"/>
    </row>
    <row r="332" spans="1:251" ht="10.15" hidden="1" customHeight="1">
      <c r="A332" s="189">
        <v>4012</v>
      </c>
      <c r="B332" s="189"/>
      <c r="D332" s="190" t="s">
        <v>1011</v>
      </c>
      <c r="E332" s="190"/>
      <c r="F332" s="190"/>
      <c r="G332" s="190"/>
      <c r="M332" s="186" t="s">
        <v>1012</v>
      </c>
      <c r="N332" s="186"/>
      <c r="O332" s="186"/>
      <c r="P332" s="186"/>
      <c r="T332" s="198">
        <v>0</v>
      </c>
      <c r="U332" s="198"/>
      <c r="W332" s="188">
        <v>421.29</v>
      </c>
      <c r="X332" s="188"/>
      <c r="Y332" s="188"/>
      <c r="Z332" s="188">
        <v>0</v>
      </c>
      <c r="AA332" s="188"/>
      <c r="AB332" s="188"/>
      <c r="AC332" s="188"/>
      <c r="AD332" s="188"/>
      <c r="AF332" s="187">
        <v>421.29</v>
      </c>
      <c r="AG332" s="187"/>
      <c r="AH332" s="187"/>
      <c r="AI332" s="187"/>
      <c r="AK332" s="189">
        <v>4012</v>
      </c>
      <c r="AL332" s="189"/>
      <c r="AN332" s="190" t="s">
        <v>1011</v>
      </c>
      <c r="AO332" s="190"/>
      <c r="AP332" s="190"/>
      <c r="AQ332" s="190"/>
      <c r="AW332" s="186" t="s">
        <v>1012</v>
      </c>
      <c r="AX332" s="186"/>
      <c r="AY332" s="186"/>
      <c r="AZ332" s="186"/>
      <c r="BD332" s="187">
        <v>421.29</v>
      </c>
      <c r="BE332" s="187"/>
      <c r="BG332" s="188">
        <v>3147.5</v>
      </c>
      <c r="BH332" s="188"/>
      <c r="BI332" s="188"/>
      <c r="BJ332" s="188">
        <v>0</v>
      </c>
      <c r="BK332" s="188"/>
      <c r="BL332" s="188"/>
      <c r="BM332" s="188"/>
      <c r="BN332" s="188"/>
      <c r="BP332" s="187">
        <v>3568.79</v>
      </c>
      <c r="BQ332" s="187"/>
      <c r="BR332" s="187"/>
      <c r="BS332" s="187"/>
      <c r="BU332" s="189">
        <v>4008</v>
      </c>
      <c r="BV332" s="189"/>
      <c r="BX332" s="190" t="s">
        <v>1009</v>
      </c>
      <c r="BY332" s="190"/>
      <c r="BZ332" s="190"/>
      <c r="CA332" s="190"/>
      <c r="CG332" s="186" t="s">
        <v>1010</v>
      </c>
      <c r="CH332" s="186"/>
      <c r="CI332" s="186"/>
      <c r="CJ332" s="186"/>
      <c r="CN332" s="187">
        <v>150258.99</v>
      </c>
      <c r="CO332" s="187"/>
      <c r="CQ332" s="188">
        <v>79833.740000000005</v>
      </c>
      <c r="CR332" s="188"/>
      <c r="CS332" s="188"/>
      <c r="CT332" s="188">
        <v>1198.17</v>
      </c>
      <c r="CU332" s="188"/>
      <c r="CV332" s="188"/>
      <c r="CW332" s="188"/>
      <c r="CX332" s="188"/>
      <c r="CZ332" s="187">
        <v>228894.56</v>
      </c>
      <c r="DA332" s="187"/>
      <c r="DB332" s="187"/>
      <c r="DC332" s="187"/>
      <c r="DE332" s="94">
        <v>4049</v>
      </c>
      <c r="DF332" s="88"/>
      <c r="DH332" s="190" t="s">
        <v>1009</v>
      </c>
      <c r="DI332" s="190"/>
      <c r="DJ332" s="190"/>
      <c r="DK332" s="190"/>
      <c r="DQ332" s="186" t="s">
        <v>1010</v>
      </c>
      <c r="DR332" s="186"/>
      <c r="DS332" s="186"/>
      <c r="DT332" s="186"/>
      <c r="DX332" s="187">
        <v>228894.56</v>
      </c>
      <c r="DY332" s="187"/>
      <c r="EA332" s="188">
        <v>79797.149999999994</v>
      </c>
      <c r="EB332" s="188"/>
      <c r="EC332" s="188"/>
      <c r="ED332" s="188">
        <v>2335.8000000000002</v>
      </c>
      <c r="EE332" s="188"/>
      <c r="EF332" s="188"/>
      <c r="EG332" s="188"/>
      <c r="EH332" s="188"/>
      <c r="EJ332" s="187">
        <v>306355.90999999997</v>
      </c>
      <c r="EK332" s="187"/>
      <c r="EL332" s="187"/>
      <c r="EM332" s="187"/>
      <c r="EO332" s="189">
        <v>4008</v>
      </c>
      <c r="EP332" s="189"/>
      <c r="ER332" s="190" t="s">
        <v>1009</v>
      </c>
      <c r="ES332" s="190"/>
      <c r="ET332" s="190"/>
      <c r="EU332" s="190"/>
      <c r="FA332" s="186" t="s">
        <v>1010</v>
      </c>
      <c r="FB332" s="186"/>
      <c r="FC332" s="186"/>
      <c r="FD332" s="186"/>
      <c r="FH332" s="187">
        <v>306355.90999999997</v>
      </c>
      <c r="FI332" s="187"/>
      <c r="FK332" s="188">
        <v>84451.92</v>
      </c>
      <c r="FL332" s="188"/>
      <c r="FM332" s="188"/>
      <c r="FN332" s="188">
        <v>0.01</v>
      </c>
      <c r="FO332" s="188"/>
      <c r="FP332" s="188"/>
      <c r="FQ332" s="188"/>
      <c r="FR332" s="188"/>
      <c r="FT332" s="187">
        <v>390807.82</v>
      </c>
      <c r="FU332" s="187"/>
      <c r="FV332" s="187"/>
      <c r="FW332" s="187"/>
      <c r="FY332" s="88">
        <v>4115</v>
      </c>
      <c r="FZ332" s="94"/>
      <c r="GB332" s="192" t="s">
        <v>1001</v>
      </c>
      <c r="GC332" s="192"/>
      <c r="GD332" s="192"/>
      <c r="GE332" s="192"/>
      <c r="GJ332" s="193" t="s">
        <v>1002</v>
      </c>
      <c r="GK332" s="193"/>
      <c r="GL332" s="193"/>
      <c r="GM332" s="193"/>
      <c r="GN332" s="193"/>
      <c r="GR332" s="196">
        <v>8029968.6399999997</v>
      </c>
      <c r="GS332" s="196"/>
      <c r="GU332" s="195">
        <v>1736510.54</v>
      </c>
      <c r="GV332" s="195"/>
      <c r="GW332" s="195"/>
      <c r="GX332" s="195">
        <v>66208.039999999994</v>
      </c>
      <c r="GY332" s="195"/>
      <c r="GZ332" s="195"/>
      <c r="HA332" s="195"/>
      <c r="HB332" s="195"/>
      <c r="HD332" s="196">
        <v>9700271.1400000006</v>
      </c>
      <c r="HE332" s="196"/>
      <c r="HF332" s="196"/>
      <c r="HG332" s="196"/>
      <c r="HI332" s="191">
        <v>4004</v>
      </c>
      <c r="HJ332" s="191"/>
      <c r="HL332" s="192" t="s">
        <v>1001</v>
      </c>
      <c r="HM332" s="192"/>
      <c r="HN332" s="192"/>
      <c r="HO332" s="192"/>
      <c r="HT332" s="193" t="s">
        <v>1002</v>
      </c>
      <c r="HU332" s="193"/>
      <c r="HV332" s="193"/>
      <c r="HW332" s="193"/>
      <c r="HX332" s="193"/>
      <c r="IB332" s="196">
        <v>9700271.1400000006</v>
      </c>
      <c r="IC332" s="196"/>
      <c r="IE332" s="195">
        <v>1789806.08</v>
      </c>
      <c r="IF332" s="195"/>
      <c r="IG332" s="195"/>
      <c r="IH332" s="195">
        <v>85827.71</v>
      </c>
      <c r="II332" s="195"/>
      <c r="IJ332" s="195"/>
      <c r="IK332" s="195"/>
      <c r="IL332" s="195"/>
      <c r="IN332" s="196">
        <v>11404249.51</v>
      </c>
      <c r="IO332" s="196"/>
      <c r="IP332" s="196"/>
      <c r="IQ332" s="196"/>
    </row>
    <row r="333" spans="1:251" ht="10.15" hidden="1" customHeight="1">
      <c r="A333" s="189">
        <v>4013</v>
      </c>
      <c r="B333" s="189"/>
      <c r="D333" s="190" t="s">
        <v>1013</v>
      </c>
      <c r="E333" s="190"/>
      <c r="F333" s="190"/>
      <c r="G333" s="190"/>
      <c r="M333" s="186" t="s">
        <v>1014</v>
      </c>
      <c r="N333" s="186"/>
      <c r="O333" s="186"/>
      <c r="P333" s="186"/>
      <c r="T333" s="198">
        <v>0</v>
      </c>
      <c r="U333" s="198"/>
      <c r="W333" s="188">
        <v>32477.98</v>
      </c>
      <c r="X333" s="188"/>
      <c r="Y333" s="188"/>
      <c r="Z333" s="188">
        <v>12857.35</v>
      </c>
      <c r="AA333" s="188"/>
      <c r="AB333" s="188"/>
      <c r="AC333" s="188"/>
      <c r="AD333" s="188"/>
      <c r="AF333" s="187">
        <v>19620.63</v>
      </c>
      <c r="AG333" s="187"/>
      <c r="AH333" s="187"/>
      <c r="AI333" s="187"/>
      <c r="AK333" s="189">
        <v>4013</v>
      </c>
      <c r="AL333" s="189"/>
      <c r="AN333" s="190" t="s">
        <v>1013</v>
      </c>
      <c r="AO333" s="190"/>
      <c r="AP333" s="190"/>
      <c r="AQ333" s="190"/>
      <c r="AW333" s="186" t="s">
        <v>1014</v>
      </c>
      <c r="AX333" s="186"/>
      <c r="AY333" s="186"/>
      <c r="AZ333" s="186"/>
      <c r="BD333" s="187">
        <v>19620.63</v>
      </c>
      <c r="BE333" s="187"/>
      <c r="BG333" s="188">
        <v>38172.89</v>
      </c>
      <c r="BH333" s="188"/>
      <c r="BI333" s="188"/>
      <c r="BJ333" s="188">
        <v>22523.98</v>
      </c>
      <c r="BK333" s="188"/>
      <c r="BL333" s="188"/>
      <c r="BM333" s="188"/>
      <c r="BN333" s="188"/>
      <c r="BP333" s="187">
        <v>35269.54</v>
      </c>
      <c r="BQ333" s="187"/>
      <c r="BR333" s="187"/>
      <c r="BS333" s="187"/>
      <c r="BU333" s="189">
        <v>4012</v>
      </c>
      <c r="BV333" s="189"/>
      <c r="BX333" s="190" t="s">
        <v>1011</v>
      </c>
      <c r="BY333" s="190"/>
      <c r="BZ333" s="190"/>
      <c r="CA333" s="190"/>
      <c r="CG333" s="186" t="s">
        <v>1012</v>
      </c>
      <c r="CH333" s="186"/>
      <c r="CI333" s="186"/>
      <c r="CJ333" s="186"/>
      <c r="CN333" s="187">
        <v>3568.79</v>
      </c>
      <c r="CO333" s="187"/>
      <c r="CQ333" s="188">
        <v>0</v>
      </c>
      <c r="CR333" s="188"/>
      <c r="CS333" s="188"/>
      <c r="CT333" s="188">
        <v>0</v>
      </c>
      <c r="CU333" s="188"/>
      <c r="CV333" s="188"/>
      <c r="CW333" s="188"/>
      <c r="CX333" s="188"/>
      <c r="CZ333" s="187">
        <v>3568.79</v>
      </c>
      <c r="DA333" s="187"/>
      <c r="DB333" s="187"/>
      <c r="DC333" s="187"/>
      <c r="DE333" s="88">
        <v>4052</v>
      </c>
      <c r="DF333" s="88"/>
      <c r="DH333" s="190" t="s">
        <v>1011</v>
      </c>
      <c r="DI333" s="190"/>
      <c r="DJ333" s="190"/>
      <c r="DK333" s="190"/>
      <c r="DQ333" s="186" t="s">
        <v>1012</v>
      </c>
      <c r="DR333" s="186"/>
      <c r="DS333" s="186"/>
      <c r="DT333" s="186"/>
      <c r="DX333" s="187">
        <v>3568.79</v>
      </c>
      <c r="DY333" s="187"/>
      <c r="EA333" s="188">
        <v>3410.69</v>
      </c>
      <c r="EB333" s="188"/>
      <c r="EC333" s="188"/>
      <c r="ED333" s="188">
        <v>0</v>
      </c>
      <c r="EE333" s="188"/>
      <c r="EF333" s="188"/>
      <c r="EG333" s="188"/>
      <c r="EH333" s="188"/>
      <c r="EJ333" s="187">
        <v>6979.48</v>
      </c>
      <c r="EK333" s="187"/>
      <c r="EL333" s="187"/>
      <c r="EM333" s="187"/>
      <c r="EO333" s="189">
        <v>4012</v>
      </c>
      <c r="EP333" s="189"/>
      <c r="ER333" s="190" t="s">
        <v>1011</v>
      </c>
      <c r="ES333" s="190"/>
      <c r="ET333" s="190"/>
      <c r="EU333" s="190"/>
      <c r="FA333" s="186" t="s">
        <v>1012</v>
      </c>
      <c r="FB333" s="186"/>
      <c r="FC333" s="186"/>
      <c r="FD333" s="186"/>
      <c r="FH333" s="187">
        <v>6979.48</v>
      </c>
      <c r="FI333" s="187"/>
      <c r="FK333" s="188">
        <v>2069.84</v>
      </c>
      <c r="FL333" s="188"/>
      <c r="FM333" s="188"/>
      <c r="FN333" s="188">
        <v>0</v>
      </c>
      <c r="FO333" s="188"/>
      <c r="FP333" s="188"/>
      <c r="FQ333" s="188"/>
      <c r="FR333" s="188"/>
      <c r="FT333" s="187">
        <v>9049.32</v>
      </c>
      <c r="FU333" s="187"/>
      <c r="FV333" s="187"/>
      <c r="FW333" s="187"/>
      <c r="FY333" s="88">
        <v>40426</v>
      </c>
      <c r="FZ333" s="88"/>
      <c r="GB333" s="190" t="s">
        <v>1003</v>
      </c>
      <c r="GC333" s="190"/>
      <c r="GD333" s="190"/>
      <c r="GE333" s="190"/>
      <c r="GK333" s="186" t="s">
        <v>1004</v>
      </c>
      <c r="GL333" s="186"/>
      <c r="GM333" s="186"/>
      <c r="GN333" s="186"/>
      <c r="GR333" s="187">
        <v>3483043.16</v>
      </c>
      <c r="GS333" s="187"/>
      <c r="GU333" s="188">
        <v>792233.33</v>
      </c>
      <c r="GV333" s="188"/>
      <c r="GW333" s="188"/>
      <c r="GX333" s="188">
        <v>35528.22</v>
      </c>
      <c r="GY333" s="188"/>
      <c r="GZ333" s="188"/>
      <c r="HA333" s="188"/>
      <c r="HB333" s="188"/>
      <c r="HD333" s="187">
        <v>4239748.2699999996</v>
      </c>
      <c r="HE333" s="187"/>
      <c r="HF333" s="187"/>
      <c r="HG333" s="187"/>
      <c r="HI333" s="189">
        <v>4005</v>
      </c>
      <c r="HJ333" s="189"/>
      <c r="HL333" s="190" t="s">
        <v>1003</v>
      </c>
      <c r="HM333" s="190"/>
      <c r="HN333" s="190"/>
      <c r="HO333" s="190"/>
      <c r="HU333" s="186" t="s">
        <v>1004</v>
      </c>
      <c r="HV333" s="186"/>
      <c r="HW333" s="186"/>
      <c r="HX333" s="186"/>
      <c r="IB333" s="187">
        <v>4239748.2699999996</v>
      </c>
      <c r="IC333" s="187"/>
      <c r="IE333" s="188">
        <v>798773.35</v>
      </c>
      <c r="IF333" s="188"/>
      <c r="IG333" s="188"/>
      <c r="IH333" s="188">
        <v>41611.54</v>
      </c>
      <c r="II333" s="188"/>
      <c r="IJ333" s="188"/>
      <c r="IK333" s="188"/>
      <c r="IL333" s="188"/>
      <c r="IN333" s="187">
        <v>4996910.08</v>
      </c>
      <c r="IO333" s="187"/>
      <c r="IP333" s="187"/>
      <c r="IQ333" s="187"/>
    </row>
    <row r="334" spans="1:251" ht="10.15" hidden="1" customHeight="1">
      <c r="A334" s="189">
        <v>40415</v>
      </c>
      <c r="B334" s="189"/>
      <c r="D334" s="190" t="s">
        <v>1015</v>
      </c>
      <c r="E334" s="190"/>
      <c r="F334" s="190"/>
      <c r="G334" s="190"/>
      <c r="M334" s="186" t="s">
        <v>1016</v>
      </c>
      <c r="N334" s="186"/>
      <c r="O334" s="186"/>
      <c r="P334" s="186"/>
      <c r="T334" s="198">
        <v>0</v>
      </c>
      <c r="U334" s="198"/>
      <c r="W334" s="188">
        <v>78928.89</v>
      </c>
      <c r="X334" s="188"/>
      <c r="Y334" s="188"/>
      <c r="Z334" s="188">
        <v>0</v>
      </c>
      <c r="AA334" s="188"/>
      <c r="AB334" s="188"/>
      <c r="AC334" s="188"/>
      <c r="AD334" s="188"/>
      <c r="AF334" s="187">
        <v>78928.89</v>
      </c>
      <c r="AG334" s="187"/>
      <c r="AH334" s="187"/>
      <c r="AI334" s="187"/>
      <c r="AK334" s="189">
        <v>40415</v>
      </c>
      <c r="AL334" s="189"/>
      <c r="AN334" s="190" t="s">
        <v>1015</v>
      </c>
      <c r="AO334" s="190"/>
      <c r="AP334" s="190"/>
      <c r="AQ334" s="190"/>
      <c r="AW334" s="186" t="s">
        <v>1016</v>
      </c>
      <c r="AX334" s="186"/>
      <c r="AY334" s="186"/>
      <c r="AZ334" s="186"/>
      <c r="BD334" s="187">
        <v>78928.89</v>
      </c>
      <c r="BE334" s="187"/>
      <c r="BG334" s="188">
        <v>69996.03</v>
      </c>
      <c r="BH334" s="188"/>
      <c r="BI334" s="188"/>
      <c r="BJ334" s="188">
        <v>0</v>
      </c>
      <c r="BK334" s="188"/>
      <c r="BL334" s="188"/>
      <c r="BM334" s="188"/>
      <c r="BN334" s="188"/>
      <c r="BP334" s="187">
        <v>148924.92000000001</v>
      </c>
      <c r="BQ334" s="187"/>
      <c r="BR334" s="187"/>
      <c r="BS334" s="187"/>
      <c r="BU334" s="189">
        <v>4013</v>
      </c>
      <c r="BV334" s="189"/>
      <c r="BX334" s="190" t="s">
        <v>1013</v>
      </c>
      <c r="BY334" s="190"/>
      <c r="BZ334" s="190"/>
      <c r="CA334" s="190"/>
      <c r="CG334" s="186" t="s">
        <v>1014</v>
      </c>
      <c r="CH334" s="186"/>
      <c r="CI334" s="186"/>
      <c r="CJ334" s="186"/>
      <c r="CN334" s="187">
        <v>35269.54</v>
      </c>
      <c r="CO334" s="187"/>
      <c r="CQ334" s="188">
        <v>11914.38</v>
      </c>
      <c r="CR334" s="188"/>
      <c r="CS334" s="188"/>
      <c r="CT334" s="188">
        <v>39122.699999999997</v>
      </c>
      <c r="CU334" s="188"/>
      <c r="CV334" s="188"/>
      <c r="CW334" s="188"/>
      <c r="CX334" s="188"/>
      <c r="CZ334" s="187">
        <v>8061.22</v>
      </c>
      <c r="DA334" s="187"/>
      <c r="DB334" s="187"/>
      <c r="DC334" s="187"/>
      <c r="DE334" s="94">
        <v>4053</v>
      </c>
      <c r="DF334" s="88"/>
      <c r="DH334" s="190" t="s">
        <v>1013</v>
      </c>
      <c r="DI334" s="190"/>
      <c r="DJ334" s="190"/>
      <c r="DK334" s="190"/>
      <c r="DQ334" s="186" t="s">
        <v>1014</v>
      </c>
      <c r="DR334" s="186"/>
      <c r="DS334" s="186"/>
      <c r="DT334" s="186"/>
      <c r="DX334" s="187">
        <v>8061.22</v>
      </c>
      <c r="DY334" s="187"/>
      <c r="EA334" s="188">
        <v>30238.46</v>
      </c>
      <c r="EB334" s="188"/>
      <c r="EC334" s="188"/>
      <c r="ED334" s="188">
        <v>11908.37</v>
      </c>
      <c r="EE334" s="188"/>
      <c r="EF334" s="188"/>
      <c r="EG334" s="188"/>
      <c r="EH334" s="188"/>
      <c r="EJ334" s="187">
        <v>26391.31</v>
      </c>
      <c r="EK334" s="187"/>
      <c r="EL334" s="187"/>
      <c r="EM334" s="187"/>
      <c r="EO334" s="189">
        <v>4013</v>
      </c>
      <c r="EP334" s="189"/>
      <c r="ER334" s="190" t="s">
        <v>1013</v>
      </c>
      <c r="ES334" s="190"/>
      <c r="ET334" s="190"/>
      <c r="EU334" s="190"/>
      <c r="FA334" s="186" t="s">
        <v>1014</v>
      </c>
      <c r="FB334" s="186"/>
      <c r="FC334" s="186"/>
      <c r="FD334" s="186"/>
      <c r="FH334" s="187">
        <v>26391.31</v>
      </c>
      <c r="FI334" s="187"/>
      <c r="FK334" s="188">
        <v>12287.37</v>
      </c>
      <c r="FL334" s="188"/>
      <c r="FM334" s="188"/>
      <c r="FN334" s="188">
        <v>12870.88</v>
      </c>
      <c r="FO334" s="188"/>
      <c r="FP334" s="188"/>
      <c r="FQ334" s="188"/>
      <c r="FR334" s="188"/>
      <c r="FT334" s="187">
        <v>25807.8</v>
      </c>
      <c r="FU334" s="187"/>
      <c r="FV334" s="187"/>
      <c r="FW334" s="187"/>
      <c r="FY334" s="88">
        <v>40427</v>
      </c>
      <c r="FZ334" s="88"/>
      <c r="GB334" s="190" t="s">
        <v>1005</v>
      </c>
      <c r="GC334" s="190"/>
      <c r="GD334" s="190"/>
      <c r="GE334" s="190"/>
      <c r="GK334" s="186" t="s">
        <v>1006</v>
      </c>
      <c r="GL334" s="186"/>
      <c r="GM334" s="186"/>
      <c r="GN334" s="186"/>
      <c r="GR334" s="187">
        <v>558202.82999999996</v>
      </c>
      <c r="GS334" s="187"/>
      <c r="GU334" s="188">
        <v>108863.02</v>
      </c>
      <c r="GV334" s="188"/>
      <c r="GW334" s="188"/>
      <c r="GX334" s="188">
        <v>5493.9</v>
      </c>
      <c r="GY334" s="188"/>
      <c r="GZ334" s="188"/>
      <c r="HA334" s="188"/>
      <c r="HB334" s="188"/>
      <c r="HD334" s="187">
        <v>661571.94999999995</v>
      </c>
      <c r="HE334" s="187"/>
      <c r="HF334" s="187"/>
      <c r="HG334" s="187"/>
      <c r="HI334" s="189">
        <v>4007</v>
      </c>
      <c r="HJ334" s="189"/>
      <c r="HL334" s="190" t="s">
        <v>1005</v>
      </c>
      <c r="HM334" s="190"/>
      <c r="HN334" s="190"/>
      <c r="HO334" s="190"/>
      <c r="HU334" s="186" t="s">
        <v>1006</v>
      </c>
      <c r="HV334" s="186"/>
      <c r="HW334" s="186"/>
      <c r="HX334" s="186"/>
      <c r="IB334" s="187">
        <v>661571.94999999995</v>
      </c>
      <c r="IC334" s="187"/>
      <c r="IE334" s="188">
        <v>131855.44</v>
      </c>
      <c r="IF334" s="188"/>
      <c r="IG334" s="188"/>
      <c r="IH334" s="188">
        <v>3442.47</v>
      </c>
      <c r="II334" s="188"/>
      <c r="IJ334" s="188"/>
      <c r="IK334" s="188"/>
      <c r="IL334" s="188"/>
      <c r="IN334" s="187">
        <v>789984.92</v>
      </c>
      <c r="IO334" s="187"/>
      <c r="IP334" s="187"/>
      <c r="IQ334" s="187"/>
    </row>
    <row r="335" spans="1:251" ht="10.15" hidden="1" customHeight="1">
      <c r="A335" s="189">
        <v>40416</v>
      </c>
      <c r="B335" s="189"/>
      <c r="D335" s="190" t="s">
        <v>1017</v>
      </c>
      <c r="E335" s="190"/>
      <c r="F335" s="190"/>
      <c r="G335" s="190"/>
      <c r="M335" s="186" t="s">
        <v>1018</v>
      </c>
      <c r="N335" s="186"/>
      <c r="O335" s="186"/>
      <c r="P335" s="186"/>
      <c r="T335" s="198">
        <v>0</v>
      </c>
      <c r="U335" s="198"/>
      <c r="W335" s="188">
        <v>70557.42</v>
      </c>
      <c r="X335" s="188"/>
      <c r="Y335" s="188"/>
      <c r="Z335" s="188">
        <v>0</v>
      </c>
      <c r="AA335" s="188"/>
      <c r="AB335" s="188"/>
      <c r="AC335" s="188"/>
      <c r="AD335" s="188"/>
      <c r="AF335" s="187">
        <v>70557.42</v>
      </c>
      <c r="AG335" s="187"/>
      <c r="AH335" s="187"/>
      <c r="AI335" s="187"/>
      <c r="AK335" s="189">
        <v>40416</v>
      </c>
      <c r="AL335" s="189"/>
      <c r="AN335" s="190" t="s">
        <v>1017</v>
      </c>
      <c r="AO335" s="190"/>
      <c r="AP335" s="190"/>
      <c r="AQ335" s="190"/>
      <c r="AW335" s="186" t="s">
        <v>1018</v>
      </c>
      <c r="AX335" s="186"/>
      <c r="AY335" s="186"/>
      <c r="AZ335" s="186"/>
      <c r="BD335" s="187">
        <v>70557.42</v>
      </c>
      <c r="BE335" s="187"/>
      <c r="BG335" s="188">
        <v>61854.46</v>
      </c>
      <c r="BH335" s="188"/>
      <c r="BI335" s="188"/>
      <c r="BJ335" s="188">
        <v>0</v>
      </c>
      <c r="BK335" s="188"/>
      <c r="BL335" s="188"/>
      <c r="BM335" s="188"/>
      <c r="BN335" s="188"/>
      <c r="BP335" s="187">
        <v>132411.88</v>
      </c>
      <c r="BQ335" s="187"/>
      <c r="BR335" s="187"/>
      <c r="BS335" s="187"/>
      <c r="BU335" s="189">
        <v>40415</v>
      </c>
      <c r="BV335" s="189"/>
      <c r="BX335" s="190" t="s">
        <v>1015</v>
      </c>
      <c r="BY335" s="190"/>
      <c r="BZ335" s="190"/>
      <c r="CA335" s="190"/>
      <c r="CG335" s="186" t="s">
        <v>1016</v>
      </c>
      <c r="CH335" s="186"/>
      <c r="CI335" s="186"/>
      <c r="CJ335" s="186"/>
      <c r="CN335" s="187">
        <v>148924.92000000001</v>
      </c>
      <c r="CO335" s="187"/>
      <c r="CQ335" s="188">
        <v>72668.88</v>
      </c>
      <c r="CR335" s="188"/>
      <c r="CS335" s="188"/>
      <c r="CT335" s="188">
        <v>0</v>
      </c>
      <c r="CU335" s="188"/>
      <c r="CV335" s="188"/>
      <c r="CW335" s="188"/>
      <c r="CX335" s="188"/>
      <c r="CZ335" s="187">
        <v>221593.8</v>
      </c>
      <c r="DA335" s="187"/>
      <c r="DB335" s="187"/>
      <c r="DC335" s="187"/>
      <c r="DE335" s="94">
        <v>4056</v>
      </c>
      <c r="DF335" s="88"/>
      <c r="DH335" s="190" t="s">
        <v>1015</v>
      </c>
      <c r="DI335" s="190"/>
      <c r="DJ335" s="190"/>
      <c r="DK335" s="190"/>
      <c r="DQ335" s="186" t="s">
        <v>1016</v>
      </c>
      <c r="DR335" s="186"/>
      <c r="DS335" s="186"/>
      <c r="DT335" s="186"/>
      <c r="DX335" s="187">
        <v>221593.8</v>
      </c>
      <c r="DY335" s="187"/>
      <c r="EA335" s="188">
        <v>80661.429999999993</v>
      </c>
      <c r="EB335" s="188"/>
      <c r="EC335" s="188"/>
      <c r="ED335" s="188">
        <v>0</v>
      </c>
      <c r="EE335" s="188"/>
      <c r="EF335" s="188"/>
      <c r="EG335" s="188"/>
      <c r="EH335" s="188"/>
      <c r="EJ335" s="187">
        <v>302255.23</v>
      </c>
      <c r="EK335" s="187"/>
      <c r="EL335" s="187"/>
      <c r="EM335" s="187"/>
      <c r="EO335" s="189">
        <v>40415</v>
      </c>
      <c r="EP335" s="189"/>
      <c r="ER335" s="190" t="s">
        <v>1015</v>
      </c>
      <c r="ES335" s="190"/>
      <c r="ET335" s="190"/>
      <c r="EU335" s="190"/>
      <c r="FA335" s="186" t="s">
        <v>1016</v>
      </c>
      <c r="FB335" s="186"/>
      <c r="FC335" s="186"/>
      <c r="FD335" s="186"/>
      <c r="FH335" s="187">
        <v>302255.23</v>
      </c>
      <c r="FI335" s="187"/>
      <c r="FK335" s="188">
        <v>78577.98</v>
      </c>
      <c r="FL335" s="188"/>
      <c r="FM335" s="188"/>
      <c r="FN335" s="188">
        <v>0</v>
      </c>
      <c r="FO335" s="188"/>
      <c r="FP335" s="188"/>
      <c r="FQ335" s="188"/>
      <c r="FR335" s="188"/>
      <c r="FT335" s="187">
        <v>380833.21</v>
      </c>
      <c r="FU335" s="187"/>
      <c r="FV335" s="187"/>
      <c r="FW335" s="187"/>
      <c r="FY335" s="88">
        <v>40428</v>
      </c>
      <c r="FZ335" s="88"/>
      <c r="GB335" s="190" t="s">
        <v>1009</v>
      </c>
      <c r="GC335" s="190"/>
      <c r="GD335" s="190"/>
      <c r="GE335" s="190"/>
      <c r="GK335" s="186" t="s">
        <v>1010</v>
      </c>
      <c r="GL335" s="186"/>
      <c r="GM335" s="186"/>
      <c r="GN335" s="186"/>
      <c r="GR335" s="187">
        <v>390807.82</v>
      </c>
      <c r="GS335" s="187"/>
      <c r="GU335" s="188">
        <v>85306.81</v>
      </c>
      <c r="GV335" s="188"/>
      <c r="GW335" s="188"/>
      <c r="GX335" s="188">
        <v>96.41</v>
      </c>
      <c r="GY335" s="188"/>
      <c r="GZ335" s="188"/>
      <c r="HA335" s="188"/>
      <c r="HB335" s="188"/>
      <c r="HD335" s="187">
        <v>476018.22</v>
      </c>
      <c r="HE335" s="187"/>
      <c r="HF335" s="187"/>
      <c r="HG335" s="187"/>
      <c r="HI335" s="189">
        <v>4008</v>
      </c>
      <c r="HJ335" s="189"/>
      <c r="HL335" s="190" t="s">
        <v>1009</v>
      </c>
      <c r="HM335" s="190"/>
      <c r="HN335" s="190"/>
      <c r="HO335" s="190"/>
      <c r="HU335" s="186" t="s">
        <v>1010</v>
      </c>
      <c r="HV335" s="186"/>
      <c r="HW335" s="186"/>
      <c r="HX335" s="186"/>
      <c r="IB335" s="187">
        <v>476018.22</v>
      </c>
      <c r="IC335" s="187"/>
      <c r="IE335" s="188">
        <v>88572.09</v>
      </c>
      <c r="IF335" s="188"/>
      <c r="IG335" s="188"/>
      <c r="IH335" s="188">
        <v>635.33000000000004</v>
      </c>
      <c r="II335" s="188"/>
      <c r="IJ335" s="188"/>
      <c r="IK335" s="188"/>
      <c r="IL335" s="188"/>
      <c r="IN335" s="187">
        <v>563954.98</v>
      </c>
      <c r="IO335" s="187"/>
      <c r="IP335" s="187"/>
      <c r="IQ335" s="187"/>
    </row>
    <row r="336" spans="1:251" ht="10.15" hidden="1" customHeight="1">
      <c r="A336" s="189">
        <v>40417</v>
      </c>
      <c r="B336" s="189"/>
      <c r="D336" s="190" t="s">
        <v>1019</v>
      </c>
      <c r="E336" s="190"/>
      <c r="F336" s="190"/>
      <c r="G336" s="190"/>
      <c r="M336" s="186" t="s">
        <v>1020</v>
      </c>
      <c r="N336" s="186"/>
      <c r="O336" s="186"/>
      <c r="P336" s="186"/>
      <c r="T336" s="198">
        <v>0</v>
      </c>
      <c r="U336" s="198"/>
      <c r="W336" s="188">
        <v>10103.120000000001</v>
      </c>
      <c r="X336" s="188"/>
      <c r="Y336" s="188"/>
      <c r="Z336" s="188">
        <v>0</v>
      </c>
      <c r="AA336" s="188"/>
      <c r="AB336" s="188"/>
      <c r="AC336" s="188"/>
      <c r="AD336" s="188"/>
      <c r="AF336" s="187">
        <v>10103.120000000001</v>
      </c>
      <c r="AG336" s="187"/>
      <c r="AH336" s="187"/>
      <c r="AI336" s="187"/>
      <c r="AK336" s="189">
        <v>40417</v>
      </c>
      <c r="AL336" s="189"/>
      <c r="AN336" s="190" t="s">
        <v>1019</v>
      </c>
      <c r="AO336" s="190"/>
      <c r="AP336" s="190"/>
      <c r="AQ336" s="190"/>
      <c r="AW336" s="186" t="s">
        <v>1020</v>
      </c>
      <c r="AX336" s="186"/>
      <c r="AY336" s="186"/>
      <c r="AZ336" s="186"/>
      <c r="BD336" s="187">
        <v>10103.120000000001</v>
      </c>
      <c r="BE336" s="187"/>
      <c r="BG336" s="188">
        <v>8587.3799999999992</v>
      </c>
      <c r="BH336" s="188"/>
      <c r="BI336" s="188"/>
      <c r="BJ336" s="188">
        <v>0</v>
      </c>
      <c r="BK336" s="188"/>
      <c r="BL336" s="188"/>
      <c r="BM336" s="188"/>
      <c r="BN336" s="188"/>
      <c r="BP336" s="187">
        <v>18690.5</v>
      </c>
      <c r="BQ336" s="187"/>
      <c r="BR336" s="187"/>
      <c r="BS336" s="187"/>
      <c r="BU336" s="189">
        <v>40416</v>
      </c>
      <c r="BV336" s="189"/>
      <c r="BX336" s="190" t="s">
        <v>1017</v>
      </c>
      <c r="BY336" s="190"/>
      <c r="BZ336" s="190"/>
      <c r="CA336" s="190"/>
      <c r="CG336" s="186" t="s">
        <v>1018</v>
      </c>
      <c r="CH336" s="186"/>
      <c r="CI336" s="186"/>
      <c r="CJ336" s="186"/>
      <c r="CN336" s="187">
        <v>132411.88</v>
      </c>
      <c r="CO336" s="187"/>
      <c r="CQ336" s="188">
        <v>79947.95</v>
      </c>
      <c r="CR336" s="188"/>
      <c r="CS336" s="188"/>
      <c r="CT336" s="188">
        <v>0</v>
      </c>
      <c r="CU336" s="188"/>
      <c r="CV336" s="188"/>
      <c r="CW336" s="188"/>
      <c r="CX336" s="188"/>
      <c r="CZ336" s="187">
        <v>212359.83</v>
      </c>
      <c r="DA336" s="187"/>
      <c r="DB336" s="187"/>
      <c r="DC336" s="187"/>
      <c r="DE336" s="88">
        <v>4057</v>
      </c>
      <c r="DF336" s="88"/>
      <c r="DH336" s="190" t="s">
        <v>1017</v>
      </c>
      <c r="DI336" s="190"/>
      <c r="DJ336" s="190"/>
      <c r="DK336" s="190"/>
      <c r="DQ336" s="186" t="s">
        <v>1018</v>
      </c>
      <c r="DR336" s="186"/>
      <c r="DS336" s="186"/>
      <c r="DT336" s="186"/>
      <c r="DX336" s="187">
        <v>212359.83</v>
      </c>
      <c r="DY336" s="187"/>
      <c r="EA336" s="188">
        <v>83906.86</v>
      </c>
      <c r="EB336" s="188"/>
      <c r="EC336" s="188"/>
      <c r="ED336" s="188">
        <v>0</v>
      </c>
      <c r="EE336" s="188"/>
      <c r="EF336" s="188"/>
      <c r="EG336" s="188"/>
      <c r="EH336" s="188"/>
      <c r="EJ336" s="187">
        <v>296266.69</v>
      </c>
      <c r="EK336" s="187"/>
      <c r="EL336" s="187"/>
      <c r="EM336" s="187"/>
      <c r="EO336" s="189">
        <v>40416</v>
      </c>
      <c r="EP336" s="189"/>
      <c r="ER336" s="190" t="s">
        <v>1017</v>
      </c>
      <c r="ES336" s="190"/>
      <c r="ET336" s="190"/>
      <c r="EU336" s="190"/>
      <c r="FA336" s="186" t="s">
        <v>1018</v>
      </c>
      <c r="FB336" s="186"/>
      <c r="FC336" s="186"/>
      <c r="FD336" s="186"/>
      <c r="FH336" s="187">
        <v>296266.69</v>
      </c>
      <c r="FI336" s="187"/>
      <c r="FK336" s="188">
        <v>81407.899999999994</v>
      </c>
      <c r="FL336" s="188"/>
      <c r="FM336" s="188"/>
      <c r="FN336" s="188">
        <v>0</v>
      </c>
      <c r="FO336" s="188"/>
      <c r="FP336" s="188"/>
      <c r="FQ336" s="188"/>
      <c r="FR336" s="188"/>
      <c r="FT336" s="187">
        <v>377674.59</v>
      </c>
      <c r="FU336" s="187"/>
      <c r="FV336" s="187"/>
      <c r="FW336" s="187"/>
      <c r="FY336" s="88">
        <v>40469</v>
      </c>
      <c r="FZ336" s="88"/>
      <c r="GB336" s="190" t="s">
        <v>1011</v>
      </c>
      <c r="GC336" s="190"/>
      <c r="GD336" s="190"/>
      <c r="GE336" s="190"/>
      <c r="GK336" s="186" t="s">
        <v>1012</v>
      </c>
      <c r="GL336" s="186"/>
      <c r="GM336" s="186"/>
      <c r="GN336" s="186"/>
      <c r="GR336" s="187">
        <v>9049.32</v>
      </c>
      <c r="GS336" s="187"/>
      <c r="GU336" s="188">
        <v>0</v>
      </c>
      <c r="GV336" s="188"/>
      <c r="GW336" s="188"/>
      <c r="GX336" s="188">
        <v>0</v>
      </c>
      <c r="GY336" s="188"/>
      <c r="GZ336" s="188"/>
      <c r="HA336" s="188"/>
      <c r="HB336" s="188"/>
      <c r="HD336" s="187">
        <v>9049.32</v>
      </c>
      <c r="HE336" s="187"/>
      <c r="HF336" s="187"/>
      <c r="HG336" s="187"/>
      <c r="HI336" s="189">
        <v>4012</v>
      </c>
      <c r="HJ336" s="189"/>
      <c r="HL336" s="190" t="s">
        <v>1011</v>
      </c>
      <c r="HM336" s="190"/>
      <c r="HN336" s="190"/>
      <c r="HO336" s="190"/>
      <c r="HU336" s="186" t="s">
        <v>1012</v>
      </c>
      <c r="HV336" s="186"/>
      <c r="HW336" s="186"/>
      <c r="HX336" s="186"/>
      <c r="IB336" s="187">
        <v>9049.32</v>
      </c>
      <c r="IC336" s="187"/>
      <c r="IE336" s="188">
        <v>0</v>
      </c>
      <c r="IF336" s="188"/>
      <c r="IG336" s="188"/>
      <c r="IH336" s="188">
        <v>0</v>
      </c>
      <c r="II336" s="188"/>
      <c r="IJ336" s="188"/>
      <c r="IK336" s="188"/>
      <c r="IL336" s="188"/>
      <c r="IN336" s="187">
        <v>9049.32</v>
      </c>
      <c r="IO336" s="187"/>
      <c r="IP336" s="187"/>
      <c r="IQ336" s="187"/>
    </row>
    <row r="337" spans="1:251" ht="10.15" hidden="1" customHeight="1">
      <c r="A337" s="189">
        <v>40424</v>
      </c>
      <c r="B337" s="189"/>
      <c r="D337" s="190" t="s">
        <v>1021</v>
      </c>
      <c r="E337" s="190"/>
      <c r="F337" s="190"/>
      <c r="G337" s="190"/>
      <c r="M337" s="186" t="s">
        <v>1022</v>
      </c>
      <c r="N337" s="186"/>
      <c r="O337" s="186"/>
      <c r="P337" s="186"/>
      <c r="T337" s="198">
        <v>0</v>
      </c>
      <c r="U337" s="198"/>
      <c r="W337" s="188">
        <v>5707.24</v>
      </c>
      <c r="X337" s="188"/>
      <c r="Y337" s="188"/>
      <c r="Z337" s="188">
        <v>4764.0600000000004</v>
      </c>
      <c r="AA337" s="188"/>
      <c r="AB337" s="188"/>
      <c r="AC337" s="188"/>
      <c r="AD337" s="188"/>
      <c r="AF337" s="187">
        <v>943.18</v>
      </c>
      <c r="AG337" s="187"/>
      <c r="AH337" s="187"/>
      <c r="AI337" s="187"/>
      <c r="AK337" s="189">
        <v>40424</v>
      </c>
      <c r="AL337" s="189"/>
      <c r="AN337" s="190" t="s">
        <v>1021</v>
      </c>
      <c r="AO337" s="190"/>
      <c r="AP337" s="190"/>
      <c r="AQ337" s="190"/>
      <c r="AW337" s="186" t="s">
        <v>1022</v>
      </c>
      <c r="AX337" s="186"/>
      <c r="AY337" s="186"/>
      <c r="AZ337" s="186"/>
      <c r="BD337" s="187">
        <v>943.18</v>
      </c>
      <c r="BE337" s="187"/>
      <c r="BG337" s="188">
        <v>3632.36</v>
      </c>
      <c r="BH337" s="188"/>
      <c r="BI337" s="188"/>
      <c r="BJ337" s="188">
        <v>3462.53</v>
      </c>
      <c r="BK337" s="188"/>
      <c r="BL337" s="188"/>
      <c r="BM337" s="188"/>
      <c r="BN337" s="188"/>
      <c r="BP337" s="187">
        <v>1113.01</v>
      </c>
      <c r="BQ337" s="187"/>
      <c r="BR337" s="187"/>
      <c r="BS337" s="187"/>
      <c r="BU337" s="189">
        <v>40417</v>
      </c>
      <c r="BV337" s="189"/>
      <c r="BX337" s="190" t="s">
        <v>1019</v>
      </c>
      <c r="BY337" s="190"/>
      <c r="BZ337" s="190"/>
      <c r="CA337" s="190"/>
      <c r="CG337" s="186" t="s">
        <v>1020</v>
      </c>
      <c r="CH337" s="186"/>
      <c r="CI337" s="186"/>
      <c r="CJ337" s="186"/>
      <c r="CN337" s="187">
        <v>18690.5</v>
      </c>
      <c r="CO337" s="187"/>
      <c r="CQ337" s="188">
        <v>9224.31</v>
      </c>
      <c r="CR337" s="188"/>
      <c r="CS337" s="188"/>
      <c r="CT337" s="188">
        <v>0</v>
      </c>
      <c r="CU337" s="188"/>
      <c r="CV337" s="188"/>
      <c r="CW337" s="188"/>
      <c r="CX337" s="188"/>
      <c r="CZ337" s="187">
        <v>27914.81</v>
      </c>
      <c r="DA337" s="187"/>
      <c r="DB337" s="187"/>
      <c r="DC337" s="187"/>
      <c r="DE337" s="88">
        <v>4059</v>
      </c>
      <c r="DF337" s="88"/>
      <c r="DH337" s="190" t="s">
        <v>1019</v>
      </c>
      <c r="DI337" s="190"/>
      <c r="DJ337" s="190"/>
      <c r="DK337" s="190"/>
      <c r="DQ337" s="186" t="s">
        <v>1020</v>
      </c>
      <c r="DR337" s="186"/>
      <c r="DS337" s="186"/>
      <c r="DT337" s="186"/>
      <c r="DX337" s="187">
        <v>27914.81</v>
      </c>
      <c r="DY337" s="187"/>
      <c r="EA337" s="188">
        <v>8396.34</v>
      </c>
      <c r="EB337" s="188"/>
      <c r="EC337" s="188"/>
      <c r="ED337" s="188">
        <v>0</v>
      </c>
      <c r="EE337" s="188"/>
      <c r="EF337" s="188"/>
      <c r="EG337" s="188"/>
      <c r="EH337" s="188"/>
      <c r="EJ337" s="187">
        <v>36311.15</v>
      </c>
      <c r="EK337" s="187"/>
      <c r="EL337" s="187"/>
      <c r="EM337" s="187"/>
      <c r="EO337" s="189">
        <v>40417</v>
      </c>
      <c r="EP337" s="189"/>
      <c r="ER337" s="190" t="s">
        <v>1019</v>
      </c>
      <c r="ES337" s="190"/>
      <c r="ET337" s="190"/>
      <c r="EU337" s="190"/>
      <c r="FA337" s="186" t="s">
        <v>1020</v>
      </c>
      <c r="FB337" s="186"/>
      <c r="FC337" s="186"/>
      <c r="FD337" s="186"/>
      <c r="FH337" s="187">
        <v>36311.15</v>
      </c>
      <c r="FI337" s="187"/>
      <c r="FK337" s="188">
        <v>7992.96</v>
      </c>
      <c r="FL337" s="188"/>
      <c r="FM337" s="188"/>
      <c r="FN337" s="188">
        <v>0</v>
      </c>
      <c r="FO337" s="188"/>
      <c r="FP337" s="188"/>
      <c r="FQ337" s="188"/>
      <c r="FR337" s="188"/>
      <c r="FT337" s="187">
        <v>44304.11</v>
      </c>
      <c r="FU337" s="187"/>
      <c r="FV337" s="187"/>
      <c r="FW337" s="187"/>
      <c r="FY337" s="94">
        <v>40410</v>
      </c>
      <c r="FZ337" s="88"/>
      <c r="GB337" s="190" t="s">
        <v>1013</v>
      </c>
      <c r="GC337" s="190"/>
      <c r="GD337" s="190"/>
      <c r="GE337" s="190"/>
      <c r="GK337" s="186" t="s">
        <v>1014</v>
      </c>
      <c r="GL337" s="186"/>
      <c r="GM337" s="186"/>
      <c r="GN337" s="186"/>
      <c r="GR337" s="187">
        <v>25807.8</v>
      </c>
      <c r="GS337" s="187"/>
      <c r="GU337" s="188">
        <v>1721.55</v>
      </c>
      <c r="GV337" s="188"/>
      <c r="GW337" s="188"/>
      <c r="GX337" s="188">
        <v>2222.85</v>
      </c>
      <c r="GY337" s="188"/>
      <c r="GZ337" s="188"/>
      <c r="HA337" s="188"/>
      <c r="HB337" s="188"/>
      <c r="HD337" s="187">
        <v>25306.5</v>
      </c>
      <c r="HE337" s="187"/>
      <c r="HF337" s="187"/>
      <c r="HG337" s="187"/>
      <c r="HI337" s="189">
        <v>4013</v>
      </c>
      <c r="HJ337" s="189"/>
      <c r="HL337" s="190" t="s">
        <v>1013</v>
      </c>
      <c r="HM337" s="190"/>
      <c r="HN337" s="190"/>
      <c r="HO337" s="190"/>
      <c r="HU337" s="186" t="s">
        <v>1014</v>
      </c>
      <c r="HV337" s="186"/>
      <c r="HW337" s="186"/>
      <c r="HX337" s="186"/>
      <c r="IB337" s="187">
        <v>25306.5</v>
      </c>
      <c r="IC337" s="187"/>
      <c r="IE337" s="188">
        <v>19841.990000000002</v>
      </c>
      <c r="IF337" s="188"/>
      <c r="IG337" s="188"/>
      <c r="IH337" s="188">
        <v>13125.67</v>
      </c>
      <c r="II337" s="188"/>
      <c r="IJ337" s="188"/>
      <c r="IK337" s="188"/>
      <c r="IL337" s="188"/>
      <c r="IN337" s="187">
        <v>32022.82</v>
      </c>
      <c r="IO337" s="187"/>
      <c r="IP337" s="187"/>
      <c r="IQ337" s="187"/>
    </row>
    <row r="338" spans="1:251" ht="10.15" hidden="1" customHeight="1">
      <c r="A338" s="189">
        <v>40419</v>
      </c>
      <c r="B338" s="189"/>
      <c r="D338" s="190" t="s">
        <v>1023</v>
      </c>
      <c r="E338" s="190"/>
      <c r="F338" s="190"/>
      <c r="G338" s="190"/>
      <c r="M338" s="186" t="s">
        <v>1024</v>
      </c>
      <c r="N338" s="186"/>
      <c r="O338" s="186"/>
      <c r="P338" s="186"/>
      <c r="T338" s="198">
        <v>0</v>
      </c>
      <c r="U338" s="198"/>
      <c r="W338" s="188">
        <v>22942.76</v>
      </c>
      <c r="X338" s="188"/>
      <c r="Y338" s="188"/>
      <c r="Z338" s="188">
        <v>0</v>
      </c>
      <c r="AA338" s="188"/>
      <c r="AB338" s="188"/>
      <c r="AC338" s="188"/>
      <c r="AD338" s="188"/>
      <c r="AF338" s="187">
        <v>22942.76</v>
      </c>
      <c r="AG338" s="187"/>
      <c r="AH338" s="187"/>
      <c r="AI338" s="187"/>
      <c r="AK338" s="189">
        <v>40419</v>
      </c>
      <c r="AL338" s="189"/>
      <c r="AN338" s="190" t="s">
        <v>1023</v>
      </c>
      <c r="AO338" s="190"/>
      <c r="AP338" s="190"/>
      <c r="AQ338" s="190"/>
      <c r="AW338" s="186" t="s">
        <v>1024</v>
      </c>
      <c r="AX338" s="186"/>
      <c r="AY338" s="186"/>
      <c r="AZ338" s="186"/>
      <c r="BD338" s="187">
        <v>22942.76</v>
      </c>
      <c r="BE338" s="187"/>
      <c r="BG338" s="188">
        <v>20669.509999999998</v>
      </c>
      <c r="BH338" s="188"/>
      <c r="BI338" s="188"/>
      <c r="BJ338" s="188">
        <v>0</v>
      </c>
      <c r="BK338" s="188"/>
      <c r="BL338" s="188"/>
      <c r="BM338" s="188"/>
      <c r="BN338" s="188"/>
      <c r="BP338" s="187">
        <v>43612.27</v>
      </c>
      <c r="BQ338" s="187"/>
      <c r="BR338" s="187"/>
      <c r="BS338" s="187"/>
      <c r="BU338" s="189">
        <v>40424</v>
      </c>
      <c r="BV338" s="189"/>
      <c r="BX338" s="190" t="s">
        <v>1021</v>
      </c>
      <c r="BY338" s="190"/>
      <c r="BZ338" s="190"/>
      <c r="CA338" s="190"/>
      <c r="CG338" s="186" t="s">
        <v>1022</v>
      </c>
      <c r="CH338" s="186"/>
      <c r="CI338" s="186"/>
      <c r="CJ338" s="186"/>
      <c r="CN338" s="187">
        <v>1113.01</v>
      </c>
      <c r="CO338" s="187"/>
      <c r="CQ338" s="188">
        <v>3225.21</v>
      </c>
      <c r="CR338" s="188"/>
      <c r="CS338" s="188"/>
      <c r="CT338" s="188">
        <v>4152.62</v>
      </c>
      <c r="CU338" s="188"/>
      <c r="CV338" s="188"/>
      <c r="CW338" s="188"/>
      <c r="CX338" s="188"/>
      <c r="CZ338" s="187">
        <v>185.6</v>
      </c>
      <c r="DA338" s="187"/>
      <c r="DB338" s="187"/>
      <c r="DC338" s="187"/>
      <c r="DE338" s="88">
        <v>4060</v>
      </c>
      <c r="DF338" s="88"/>
      <c r="DH338" s="190" t="s">
        <v>1021</v>
      </c>
      <c r="DI338" s="190"/>
      <c r="DJ338" s="190"/>
      <c r="DK338" s="190"/>
      <c r="DQ338" s="186" t="s">
        <v>1022</v>
      </c>
      <c r="DR338" s="186"/>
      <c r="DS338" s="186"/>
      <c r="DT338" s="186"/>
      <c r="DX338" s="187">
        <v>185.6</v>
      </c>
      <c r="DY338" s="187"/>
      <c r="EA338" s="188">
        <v>5411.95</v>
      </c>
      <c r="EB338" s="188"/>
      <c r="EC338" s="188"/>
      <c r="ED338" s="188">
        <v>8586.7199999999993</v>
      </c>
      <c r="EE338" s="188"/>
      <c r="EF338" s="188"/>
      <c r="EG338" s="188"/>
      <c r="EH338" s="188"/>
      <c r="EJ338" s="198">
        <v>-2989.17</v>
      </c>
      <c r="EK338" s="198"/>
      <c r="EL338" s="198"/>
      <c r="EM338" s="198"/>
      <c r="EO338" s="189">
        <v>40424</v>
      </c>
      <c r="EP338" s="189"/>
      <c r="ER338" s="190" t="s">
        <v>1021</v>
      </c>
      <c r="ES338" s="190"/>
      <c r="ET338" s="190"/>
      <c r="EU338" s="190"/>
      <c r="FA338" s="186" t="s">
        <v>1022</v>
      </c>
      <c r="FB338" s="186"/>
      <c r="FC338" s="186"/>
      <c r="FD338" s="186"/>
      <c r="FH338" s="198">
        <v>-2989.17</v>
      </c>
      <c r="FI338" s="198"/>
      <c r="FK338" s="188">
        <v>6060.27</v>
      </c>
      <c r="FL338" s="188"/>
      <c r="FM338" s="188"/>
      <c r="FN338" s="188">
        <v>10439.56</v>
      </c>
      <c r="FO338" s="188"/>
      <c r="FP338" s="188"/>
      <c r="FQ338" s="188"/>
      <c r="FR338" s="188"/>
      <c r="FT338" s="198">
        <v>-7368.46</v>
      </c>
      <c r="FU338" s="198"/>
      <c r="FV338" s="198"/>
      <c r="FW338" s="198"/>
      <c r="FY338" s="88">
        <v>40561</v>
      </c>
      <c r="FZ338" s="88"/>
      <c r="GB338" s="190" t="s">
        <v>1015</v>
      </c>
      <c r="GC338" s="190"/>
      <c r="GD338" s="190"/>
      <c r="GE338" s="190"/>
      <c r="GK338" s="186" t="s">
        <v>1016</v>
      </c>
      <c r="GL338" s="186"/>
      <c r="GM338" s="186"/>
      <c r="GN338" s="186"/>
      <c r="GR338" s="187">
        <v>380833.21</v>
      </c>
      <c r="GS338" s="187"/>
      <c r="GU338" s="188">
        <v>83449.64</v>
      </c>
      <c r="GV338" s="188"/>
      <c r="GW338" s="188"/>
      <c r="GX338" s="188">
        <v>0</v>
      </c>
      <c r="GY338" s="188"/>
      <c r="GZ338" s="188"/>
      <c r="HA338" s="188"/>
      <c r="HB338" s="188"/>
      <c r="HD338" s="187">
        <v>464282.85</v>
      </c>
      <c r="HE338" s="187"/>
      <c r="HF338" s="187"/>
      <c r="HG338" s="187"/>
      <c r="HI338" s="189">
        <v>40415</v>
      </c>
      <c r="HJ338" s="189"/>
      <c r="HL338" s="190" t="s">
        <v>1015</v>
      </c>
      <c r="HM338" s="190"/>
      <c r="HN338" s="190"/>
      <c r="HO338" s="190"/>
      <c r="HU338" s="186" t="s">
        <v>1016</v>
      </c>
      <c r="HV338" s="186"/>
      <c r="HW338" s="186"/>
      <c r="HX338" s="186"/>
      <c r="IB338" s="187">
        <v>464282.85</v>
      </c>
      <c r="IC338" s="187"/>
      <c r="IE338" s="188">
        <v>83877.87</v>
      </c>
      <c r="IF338" s="188"/>
      <c r="IG338" s="188"/>
      <c r="IH338" s="188">
        <v>0</v>
      </c>
      <c r="II338" s="188"/>
      <c r="IJ338" s="188"/>
      <c r="IK338" s="188"/>
      <c r="IL338" s="188"/>
      <c r="IN338" s="187">
        <v>548160.72</v>
      </c>
      <c r="IO338" s="187"/>
      <c r="IP338" s="187"/>
      <c r="IQ338" s="187"/>
    </row>
    <row r="339" spans="1:251" ht="10.15" hidden="1" customHeight="1">
      <c r="A339" s="189">
        <v>40420</v>
      </c>
      <c r="B339" s="189"/>
      <c r="D339" s="190" t="s">
        <v>1025</v>
      </c>
      <c r="E339" s="190"/>
      <c r="F339" s="190"/>
      <c r="G339" s="190"/>
      <c r="M339" s="186" t="s">
        <v>1026</v>
      </c>
      <c r="N339" s="186"/>
      <c r="O339" s="186"/>
      <c r="P339" s="186"/>
      <c r="T339" s="198">
        <v>0</v>
      </c>
      <c r="U339" s="198"/>
      <c r="W339" s="188">
        <v>69293.34</v>
      </c>
      <c r="X339" s="188"/>
      <c r="Y339" s="188"/>
      <c r="Z339" s="188">
        <v>0</v>
      </c>
      <c r="AA339" s="188"/>
      <c r="AB339" s="188"/>
      <c r="AC339" s="188"/>
      <c r="AD339" s="188"/>
      <c r="AF339" s="187">
        <v>69293.34</v>
      </c>
      <c r="AG339" s="187"/>
      <c r="AH339" s="187"/>
      <c r="AI339" s="187"/>
      <c r="AK339" s="189">
        <v>40420</v>
      </c>
      <c r="AL339" s="189"/>
      <c r="AN339" s="190" t="s">
        <v>1025</v>
      </c>
      <c r="AO339" s="190"/>
      <c r="AP339" s="190"/>
      <c r="AQ339" s="190"/>
      <c r="AW339" s="186" t="s">
        <v>1026</v>
      </c>
      <c r="AX339" s="186"/>
      <c r="AY339" s="186"/>
      <c r="AZ339" s="186"/>
      <c r="BD339" s="187">
        <v>69293.34</v>
      </c>
      <c r="BE339" s="187"/>
      <c r="BG339" s="188">
        <v>44243.08</v>
      </c>
      <c r="BH339" s="188"/>
      <c r="BI339" s="188"/>
      <c r="BJ339" s="188">
        <v>0</v>
      </c>
      <c r="BK339" s="188"/>
      <c r="BL339" s="188"/>
      <c r="BM339" s="188"/>
      <c r="BN339" s="188"/>
      <c r="BP339" s="187">
        <v>113536.42</v>
      </c>
      <c r="BQ339" s="187"/>
      <c r="BR339" s="187"/>
      <c r="BS339" s="187"/>
      <c r="BU339" s="189">
        <v>40419</v>
      </c>
      <c r="BV339" s="189"/>
      <c r="BX339" s="190" t="s">
        <v>1023</v>
      </c>
      <c r="BY339" s="190"/>
      <c r="BZ339" s="190"/>
      <c r="CA339" s="190"/>
      <c r="CG339" s="186" t="s">
        <v>1024</v>
      </c>
      <c r="CH339" s="186"/>
      <c r="CI339" s="186"/>
      <c r="CJ339" s="186"/>
      <c r="CN339" s="187">
        <v>43612.27</v>
      </c>
      <c r="CO339" s="187"/>
      <c r="CQ339" s="188">
        <v>23541.58</v>
      </c>
      <c r="CR339" s="188"/>
      <c r="CS339" s="188"/>
      <c r="CT339" s="188">
        <v>0</v>
      </c>
      <c r="CU339" s="188"/>
      <c r="CV339" s="188"/>
      <c r="CW339" s="188"/>
      <c r="CX339" s="188"/>
      <c r="CZ339" s="187">
        <v>67153.850000000006</v>
      </c>
      <c r="DA339" s="187"/>
      <c r="DB339" s="187"/>
      <c r="DC339" s="187"/>
      <c r="DE339" s="88">
        <v>4064</v>
      </c>
      <c r="DF339" s="88"/>
      <c r="DH339" s="190" t="s">
        <v>1023</v>
      </c>
      <c r="DI339" s="190"/>
      <c r="DJ339" s="190"/>
      <c r="DK339" s="190"/>
      <c r="DQ339" s="186" t="s">
        <v>1024</v>
      </c>
      <c r="DR339" s="186"/>
      <c r="DS339" s="186"/>
      <c r="DT339" s="186"/>
      <c r="DX339" s="187">
        <v>67153.850000000006</v>
      </c>
      <c r="DY339" s="187"/>
      <c r="EA339" s="188">
        <v>26638.35</v>
      </c>
      <c r="EB339" s="188"/>
      <c r="EC339" s="188"/>
      <c r="ED339" s="188">
        <v>0</v>
      </c>
      <c r="EE339" s="188"/>
      <c r="EF339" s="188"/>
      <c r="EG339" s="188"/>
      <c r="EH339" s="188"/>
      <c r="EJ339" s="187">
        <v>93792.2</v>
      </c>
      <c r="EK339" s="187"/>
      <c r="EL339" s="187"/>
      <c r="EM339" s="187"/>
      <c r="EO339" s="189">
        <v>40419</v>
      </c>
      <c r="EP339" s="189"/>
      <c r="ER339" s="190" t="s">
        <v>1023</v>
      </c>
      <c r="ES339" s="190"/>
      <c r="ET339" s="190"/>
      <c r="EU339" s="190"/>
      <c r="FA339" s="186" t="s">
        <v>1024</v>
      </c>
      <c r="FB339" s="186"/>
      <c r="FC339" s="186"/>
      <c r="FD339" s="186"/>
      <c r="FH339" s="187">
        <v>93792.2</v>
      </c>
      <c r="FI339" s="187"/>
      <c r="FK339" s="188">
        <v>25515.39</v>
      </c>
      <c r="FL339" s="188"/>
      <c r="FM339" s="188"/>
      <c r="FN339" s="188">
        <v>0</v>
      </c>
      <c r="FO339" s="188"/>
      <c r="FP339" s="188"/>
      <c r="FQ339" s="188"/>
      <c r="FR339" s="188"/>
      <c r="FT339" s="187">
        <v>119307.59</v>
      </c>
      <c r="FU339" s="187"/>
      <c r="FV339" s="187"/>
      <c r="FW339" s="187"/>
      <c r="FY339" s="95" t="s">
        <v>1027</v>
      </c>
      <c r="FZ339" s="88"/>
      <c r="GB339" s="190" t="s">
        <v>1017</v>
      </c>
      <c r="GC339" s="190"/>
      <c r="GD339" s="190"/>
      <c r="GE339" s="190"/>
      <c r="GK339" s="186" t="s">
        <v>1018</v>
      </c>
      <c r="GL339" s="186"/>
      <c r="GM339" s="186"/>
      <c r="GN339" s="186"/>
      <c r="GR339" s="187">
        <v>377674.59</v>
      </c>
      <c r="GS339" s="187"/>
      <c r="GU339" s="188">
        <v>84195.71</v>
      </c>
      <c r="GV339" s="188"/>
      <c r="GW339" s="188"/>
      <c r="GX339" s="188">
        <v>0</v>
      </c>
      <c r="GY339" s="188"/>
      <c r="GZ339" s="188"/>
      <c r="HA339" s="188"/>
      <c r="HB339" s="188"/>
      <c r="HD339" s="187">
        <v>461870.3</v>
      </c>
      <c r="HE339" s="187"/>
      <c r="HF339" s="187"/>
      <c r="HG339" s="187"/>
      <c r="HI339" s="189">
        <v>40416</v>
      </c>
      <c r="HJ339" s="189"/>
      <c r="HL339" s="190" t="s">
        <v>1017</v>
      </c>
      <c r="HM339" s="190"/>
      <c r="HN339" s="190"/>
      <c r="HO339" s="190"/>
      <c r="HU339" s="186" t="s">
        <v>1018</v>
      </c>
      <c r="HV339" s="186"/>
      <c r="HW339" s="186"/>
      <c r="HX339" s="186"/>
      <c r="IB339" s="187">
        <v>461870.3</v>
      </c>
      <c r="IC339" s="187"/>
      <c r="IE339" s="188">
        <v>80069.279999999999</v>
      </c>
      <c r="IF339" s="188"/>
      <c r="IG339" s="188"/>
      <c r="IH339" s="188">
        <v>0</v>
      </c>
      <c r="II339" s="188"/>
      <c r="IJ339" s="188"/>
      <c r="IK339" s="188"/>
      <c r="IL339" s="188"/>
      <c r="IN339" s="187">
        <v>541939.57999999996</v>
      </c>
      <c r="IO339" s="187"/>
      <c r="IP339" s="187"/>
      <c r="IQ339" s="187"/>
    </row>
    <row r="340" spans="1:251" ht="10.15" hidden="1" customHeight="1">
      <c r="A340" s="189">
        <v>40421</v>
      </c>
      <c r="B340" s="189"/>
      <c r="D340" s="190" t="s">
        <v>1028</v>
      </c>
      <c r="E340" s="190"/>
      <c r="F340" s="190"/>
      <c r="G340" s="190"/>
      <c r="M340" s="186" t="s">
        <v>1029</v>
      </c>
      <c r="N340" s="186"/>
      <c r="O340" s="186"/>
      <c r="P340" s="186"/>
      <c r="T340" s="198">
        <v>0</v>
      </c>
      <c r="U340" s="198"/>
      <c r="W340" s="188">
        <v>4472.21</v>
      </c>
      <c r="X340" s="188"/>
      <c r="Y340" s="188"/>
      <c r="Z340" s="188">
        <v>0</v>
      </c>
      <c r="AA340" s="188"/>
      <c r="AB340" s="188"/>
      <c r="AC340" s="188"/>
      <c r="AD340" s="188"/>
      <c r="AF340" s="187">
        <v>4472.21</v>
      </c>
      <c r="AG340" s="187"/>
      <c r="AH340" s="187"/>
      <c r="AI340" s="187"/>
      <c r="AK340" s="189">
        <v>40421</v>
      </c>
      <c r="AL340" s="189"/>
      <c r="AN340" s="190" t="s">
        <v>1028</v>
      </c>
      <c r="AO340" s="190"/>
      <c r="AP340" s="190"/>
      <c r="AQ340" s="190"/>
      <c r="AW340" s="186" t="s">
        <v>1029</v>
      </c>
      <c r="AX340" s="186"/>
      <c r="AY340" s="186"/>
      <c r="AZ340" s="186"/>
      <c r="BD340" s="187">
        <v>4472.21</v>
      </c>
      <c r="BE340" s="187"/>
      <c r="BG340" s="188">
        <v>2839.15</v>
      </c>
      <c r="BH340" s="188"/>
      <c r="BI340" s="188"/>
      <c r="BJ340" s="188">
        <v>0</v>
      </c>
      <c r="BK340" s="188"/>
      <c r="BL340" s="188"/>
      <c r="BM340" s="188"/>
      <c r="BN340" s="188"/>
      <c r="BP340" s="187">
        <v>7311.36</v>
      </c>
      <c r="BQ340" s="187"/>
      <c r="BR340" s="187"/>
      <c r="BS340" s="187"/>
      <c r="BU340" s="189">
        <v>40420</v>
      </c>
      <c r="BV340" s="189"/>
      <c r="BX340" s="190" t="s">
        <v>1025</v>
      </c>
      <c r="BY340" s="190"/>
      <c r="BZ340" s="190"/>
      <c r="CA340" s="190"/>
      <c r="CG340" s="186" t="s">
        <v>1026</v>
      </c>
      <c r="CH340" s="186"/>
      <c r="CI340" s="186"/>
      <c r="CJ340" s="186"/>
      <c r="CN340" s="187">
        <v>113536.42</v>
      </c>
      <c r="CO340" s="187"/>
      <c r="CQ340" s="188">
        <v>51008.82</v>
      </c>
      <c r="CR340" s="188"/>
      <c r="CS340" s="188"/>
      <c r="CT340" s="188">
        <v>0</v>
      </c>
      <c r="CU340" s="188"/>
      <c r="CV340" s="188"/>
      <c r="CW340" s="188"/>
      <c r="CX340" s="188"/>
      <c r="CZ340" s="187">
        <v>164545.24</v>
      </c>
      <c r="DA340" s="187"/>
      <c r="DB340" s="187"/>
      <c r="DC340" s="187"/>
      <c r="DE340" s="88">
        <v>4065</v>
      </c>
      <c r="DF340" s="88"/>
      <c r="DH340" s="190" t="s">
        <v>1025</v>
      </c>
      <c r="DI340" s="190"/>
      <c r="DJ340" s="190"/>
      <c r="DK340" s="190"/>
      <c r="DQ340" s="186" t="s">
        <v>1026</v>
      </c>
      <c r="DR340" s="186"/>
      <c r="DS340" s="186"/>
      <c r="DT340" s="186"/>
      <c r="DX340" s="187">
        <v>164545.24</v>
      </c>
      <c r="DY340" s="187"/>
      <c r="EA340" s="188">
        <v>106238.12</v>
      </c>
      <c r="EB340" s="188"/>
      <c r="EC340" s="188"/>
      <c r="ED340" s="188">
        <v>0</v>
      </c>
      <c r="EE340" s="188"/>
      <c r="EF340" s="188"/>
      <c r="EG340" s="188"/>
      <c r="EH340" s="188"/>
      <c r="EJ340" s="187">
        <v>270783.35999999999</v>
      </c>
      <c r="EK340" s="187"/>
      <c r="EL340" s="187"/>
      <c r="EM340" s="187"/>
      <c r="EO340" s="189">
        <v>40420</v>
      </c>
      <c r="EP340" s="189"/>
      <c r="ER340" s="190" t="s">
        <v>1025</v>
      </c>
      <c r="ES340" s="190"/>
      <c r="ET340" s="190"/>
      <c r="EU340" s="190"/>
      <c r="FA340" s="186" t="s">
        <v>1026</v>
      </c>
      <c r="FB340" s="186"/>
      <c r="FC340" s="186"/>
      <c r="FD340" s="186"/>
      <c r="FH340" s="187">
        <v>270783.35999999999</v>
      </c>
      <c r="FI340" s="187"/>
      <c r="FK340" s="188">
        <v>50634.43</v>
      </c>
      <c r="FL340" s="188"/>
      <c r="FM340" s="188"/>
      <c r="FN340" s="188">
        <v>0</v>
      </c>
      <c r="FO340" s="188"/>
      <c r="FP340" s="188"/>
      <c r="FQ340" s="188"/>
      <c r="FR340" s="188"/>
      <c r="FT340" s="187">
        <v>321417.78999999998</v>
      </c>
      <c r="FU340" s="187"/>
      <c r="FV340" s="187"/>
      <c r="FW340" s="187"/>
      <c r="FZ340" s="88"/>
      <c r="GB340" s="190" t="s">
        <v>1019</v>
      </c>
      <c r="GC340" s="190"/>
      <c r="GD340" s="190"/>
      <c r="GE340" s="190"/>
      <c r="GK340" s="186" t="s">
        <v>1020</v>
      </c>
      <c r="GL340" s="186"/>
      <c r="GM340" s="186"/>
      <c r="GN340" s="186"/>
      <c r="GR340" s="187">
        <v>44304.11</v>
      </c>
      <c r="GS340" s="187"/>
      <c r="GU340" s="188">
        <v>9034.5400000000009</v>
      </c>
      <c r="GV340" s="188"/>
      <c r="GW340" s="188"/>
      <c r="GX340" s="188">
        <v>0</v>
      </c>
      <c r="GY340" s="188"/>
      <c r="GZ340" s="188"/>
      <c r="HA340" s="188"/>
      <c r="HB340" s="188"/>
      <c r="HD340" s="187">
        <v>53338.65</v>
      </c>
      <c r="HE340" s="187"/>
      <c r="HF340" s="187"/>
      <c r="HG340" s="187"/>
      <c r="HI340" s="189">
        <v>40417</v>
      </c>
      <c r="HJ340" s="189"/>
      <c r="HL340" s="190" t="s">
        <v>1019</v>
      </c>
      <c r="HM340" s="190"/>
      <c r="HN340" s="190"/>
      <c r="HO340" s="190"/>
      <c r="HU340" s="186" t="s">
        <v>1020</v>
      </c>
      <c r="HV340" s="186"/>
      <c r="HW340" s="186"/>
      <c r="HX340" s="186"/>
      <c r="IB340" s="187">
        <v>53338.65</v>
      </c>
      <c r="IC340" s="187"/>
      <c r="IE340" s="188">
        <v>0</v>
      </c>
      <c r="IF340" s="188"/>
      <c r="IG340" s="188"/>
      <c r="IH340" s="188">
        <v>0</v>
      </c>
      <c r="II340" s="188"/>
      <c r="IJ340" s="188"/>
      <c r="IK340" s="188"/>
      <c r="IL340" s="188"/>
      <c r="IN340" s="187">
        <v>53338.65</v>
      </c>
      <c r="IO340" s="187"/>
      <c r="IP340" s="187"/>
      <c r="IQ340" s="187"/>
    </row>
    <row r="341" spans="1:251" ht="10.15" hidden="1" customHeight="1">
      <c r="A341" s="189">
        <v>40422</v>
      </c>
      <c r="B341" s="189"/>
      <c r="D341" s="190" t="s">
        <v>1030</v>
      </c>
      <c r="E341" s="190"/>
      <c r="F341" s="190"/>
      <c r="G341" s="190"/>
      <c r="M341" s="186" t="s">
        <v>1031</v>
      </c>
      <c r="N341" s="186"/>
      <c r="O341" s="186"/>
      <c r="P341" s="186"/>
      <c r="T341" s="198">
        <v>0</v>
      </c>
      <c r="U341" s="198"/>
      <c r="W341" s="188">
        <v>13322.97</v>
      </c>
      <c r="X341" s="188"/>
      <c r="Y341" s="188"/>
      <c r="Z341" s="188">
        <v>0</v>
      </c>
      <c r="AA341" s="188"/>
      <c r="AB341" s="188"/>
      <c r="AC341" s="188"/>
      <c r="AD341" s="188"/>
      <c r="AF341" s="187">
        <v>13322.97</v>
      </c>
      <c r="AG341" s="187"/>
      <c r="AH341" s="187"/>
      <c r="AI341" s="187"/>
      <c r="AK341" s="189">
        <v>40422</v>
      </c>
      <c r="AL341" s="189"/>
      <c r="AN341" s="190" t="s">
        <v>1030</v>
      </c>
      <c r="AO341" s="190"/>
      <c r="AP341" s="190"/>
      <c r="AQ341" s="190"/>
      <c r="AW341" s="186" t="s">
        <v>1031</v>
      </c>
      <c r="AX341" s="186"/>
      <c r="AY341" s="186"/>
      <c r="AZ341" s="186"/>
      <c r="BD341" s="187">
        <v>13322.97</v>
      </c>
      <c r="BE341" s="187"/>
      <c r="BG341" s="188">
        <v>10058.530000000001</v>
      </c>
      <c r="BH341" s="188"/>
      <c r="BI341" s="188"/>
      <c r="BJ341" s="188">
        <v>0</v>
      </c>
      <c r="BK341" s="188"/>
      <c r="BL341" s="188"/>
      <c r="BM341" s="188"/>
      <c r="BN341" s="188"/>
      <c r="BP341" s="187">
        <v>23381.5</v>
      </c>
      <c r="BQ341" s="187"/>
      <c r="BR341" s="187"/>
      <c r="BS341" s="187"/>
      <c r="BU341" s="189">
        <v>40421</v>
      </c>
      <c r="BV341" s="189"/>
      <c r="BX341" s="190" t="s">
        <v>1028</v>
      </c>
      <c r="BY341" s="190"/>
      <c r="BZ341" s="190"/>
      <c r="CA341" s="190"/>
      <c r="CG341" s="186" t="s">
        <v>1029</v>
      </c>
      <c r="CH341" s="186"/>
      <c r="CI341" s="186"/>
      <c r="CJ341" s="186"/>
      <c r="CN341" s="187">
        <v>7311.36</v>
      </c>
      <c r="CO341" s="187"/>
      <c r="CQ341" s="188">
        <v>3486.59</v>
      </c>
      <c r="CR341" s="188"/>
      <c r="CS341" s="188"/>
      <c r="CT341" s="188">
        <v>0</v>
      </c>
      <c r="CU341" s="188"/>
      <c r="CV341" s="188"/>
      <c r="CW341" s="188"/>
      <c r="CX341" s="188"/>
      <c r="CZ341" s="187">
        <v>10797.95</v>
      </c>
      <c r="DA341" s="187"/>
      <c r="DB341" s="187"/>
      <c r="DC341" s="187"/>
      <c r="DE341" s="88">
        <v>40446</v>
      </c>
      <c r="DF341" s="88"/>
      <c r="DH341" s="190" t="s">
        <v>1028</v>
      </c>
      <c r="DI341" s="190"/>
      <c r="DJ341" s="190"/>
      <c r="DK341" s="190"/>
      <c r="DQ341" s="186" t="s">
        <v>1029</v>
      </c>
      <c r="DR341" s="186"/>
      <c r="DS341" s="186"/>
      <c r="DT341" s="186"/>
      <c r="DX341" s="187">
        <v>10797.95</v>
      </c>
      <c r="DY341" s="187"/>
      <c r="EA341" s="188">
        <v>2616.5700000000002</v>
      </c>
      <c r="EB341" s="188"/>
      <c r="EC341" s="188"/>
      <c r="ED341" s="188">
        <v>0</v>
      </c>
      <c r="EE341" s="188"/>
      <c r="EF341" s="188"/>
      <c r="EG341" s="188"/>
      <c r="EH341" s="188"/>
      <c r="EJ341" s="187">
        <v>13414.52</v>
      </c>
      <c r="EK341" s="187"/>
      <c r="EL341" s="187"/>
      <c r="EM341" s="187"/>
      <c r="EO341" s="189">
        <v>40421</v>
      </c>
      <c r="EP341" s="189"/>
      <c r="ER341" s="190" t="s">
        <v>1028</v>
      </c>
      <c r="ES341" s="190"/>
      <c r="ET341" s="190"/>
      <c r="EU341" s="190"/>
      <c r="FA341" s="186" t="s">
        <v>1029</v>
      </c>
      <c r="FB341" s="186"/>
      <c r="FC341" s="186"/>
      <c r="FD341" s="186"/>
      <c r="FH341" s="187">
        <v>13414.52</v>
      </c>
      <c r="FI341" s="187"/>
      <c r="FK341" s="188">
        <v>4037.62</v>
      </c>
      <c r="FL341" s="188"/>
      <c r="FM341" s="188"/>
      <c r="FN341" s="188">
        <v>0</v>
      </c>
      <c r="FO341" s="188"/>
      <c r="FP341" s="188"/>
      <c r="FQ341" s="188"/>
      <c r="FR341" s="188"/>
      <c r="FT341" s="187">
        <v>17452.14</v>
      </c>
      <c r="FU341" s="187"/>
      <c r="FV341" s="187"/>
      <c r="FW341" s="187"/>
      <c r="FZ341" s="88"/>
      <c r="GB341" s="190" t="s">
        <v>1021</v>
      </c>
      <c r="GC341" s="190"/>
      <c r="GD341" s="190"/>
      <c r="GE341" s="190"/>
      <c r="GK341" s="186" t="s">
        <v>1022</v>
      </c>
      <c r="GL341" s="186"/>
      <c r="GM341" s="186"/>
      <c r="GN341" s="186"/>
      <c r="GR341" s="198">
        <v>-7368.46</v>
      </c>
      <c r="GS341" s="198"/>
      <c r="GU341" s="188">
        <v>4142.6099999999997</v>
      </c>
      <c r="GV341" s="188"/>
      <c r="GW341" s="188"/>
      <c r="GX341" s="188">
        <v>4427.24</v>
      </c>
      <c r="GY341" s="188"/>
      <c r="GZ341" s="188"/>
      <c r="HA341" s="188"/>
      <c r="HB341" s="188"/>
      <c r="HD341" s="198">
        <v>-7653.09</v>
      </c>
      <c r="HE341" s="198"/>
      <c r="HF341" s="198"/>
      <c r="HG341" s="198"/>
      <c r="HI341" s="189">
        <v>40424</v>
      </c>
      <c r="HJ341" s="189"/>
      <c r="HL341" s="190" t="s">
        <v>1021</v>
      </c>
      <c r="HM341" s="190"/>
      <c r="HN341" s="190"/>
      <c r="HO341" s="190"/>
      <c r="HU341" s="186" t="s">
        <v>1022</v>
      </c>
      <c r="HV341" s="186"/>
      <c r="HW341" s="186"/>
      <c r="HX341" s="186"/>
      <c r="IB341" s="198">
        <v>-7653.09</v>
      </c>
      <c r="IC341" s="198"/>
      <c r="IE341" s="188">
        <v>3545.83</v>
      </c>
      <c r="IF341" s="188"/>
      <c r="IG341" s="188"/>
      <c r="IH341" s="188">
        <v>4382.6099999999997</v>
      </c>
      <c r="II341" s="188"/>
      <c r="IJ341" s="188"/>
      <c r="IK341" s="188"/>
      <c r="IL341" s="188"/>
      <c r="IN341" s="198">
        <v>-8489.8700000000008</v>
      </c>
      <c r="IO341" s="198"/>
      <c r="IP341" s="198"/>
      <c r="IQ341" s="198"/>
    </row>
    <row r="342" spans="1:251" ht="10.15" hidden="1" customHeight="1">
      <c r="A342" s="189">
        <v>40436</v>
      </c>
      <c r="B342" s="189"/>
      <c r="D342" s="190" t="s">
        <v>1032</v>
      </c>
      <c r="E342" s="190"/>
      <c r="F342" s="190"/>
      <c r="G342" s="190"/>
      <c r="M342" s="186" t="s">
        <v>24</v>
      </c>
      <c r="N342" s="186"/>
      <c r="O342" s="186"/>
      <c r="P342" s="186"/>
      <c r="T342" s="198">
        <v>0</v>
      </c>
      <c r="U342" s="198"/>
      <c r="W342" s="188">
        <v>302027.65000000002</v>
      </c>
      <c r="X342" s="188"/>
      <c r="Y342" s="188"/>
      <c r="Z342" s="188">
        <v>32510.94</v>
      </c>
      <c r="AA342" s="188"/>
      <c r="AB342" s="188"/>
      <c r="AC342" s="188"/>
      <c r="AD342" s="188"/>
      <c r="AF342" s="187">
        <v>269516.71000000002</v>
      </c>
      <c r="AG342" s="187"/>
      <c r="AH342" s="187"/>
      <c r="AI342" s="187"/>
      <c r="AK342" s="189">
        <v>40436</v>
      </c>
      <c r="AL342" s="189"/>
      <c r="AN342" s="190" t="s">
        <v>1032</v>
      </c>
      <c r="AO342" s="190"/>
      <c r="AP342" s="190"/>
      <c r="AQ342" s="190"/>
      <c r="AW342" s="186" t="s">
        <v>24</v>
      </c>
      <c r="AX342" s="186"/>
      <c r="AY342" s="186"/>
      <c r="AZ342" s="186"/>
      <c r="BD342" s="187">
        <v>269516.71000000002</v>
      </c>
      <c r="BE342" s="187"/>
      <c r="BG342" s="188">
        <v>264529.13</v>
      </c>
      <c r="BH342" s="188"/>
      <c r="BI342" s="188"/>
      <c r="BJ342" s="188">
        <v>16772.169999999998</v>
      </c>
      <c r="BK342" s="188"/>
      <c r="BL342" s="188"/>
      <c r="BM342" s="188"/>
      <c r="BN342" s="188"/>
      <c r="BP342" s="187">
        <v>517273.67</v>
      </c>
      <c r="BQ342" s="187"/>
      <c r="BR342" s="187"/>
      <c r="BS342" s="187"/>
      <c r="BU342" s="189">
        <v>40422</v>
      </c>
      <c r="BV342" s="189"/>
      <c r="BX342" s="190" t="s">
        <v>1030</v>
      </c>
      <c r="BY342" s="190"/>
      <c r="BZ342" s="190"/>
      <c r="CA342" s="190"/>
      <c r="CG342" s="186" t="s">
        <v>1031</v>
      </c>
      <c r="CH342" s="186"/>
      <c r="CI342" s="186"/>
      <c r="CJ342" s="186"/>
      <c r="CN342" s="187">
        <v>23381.5</v>
      </c>
      <c r="CO342" s="187"/>
      <c r="CQ342" s="188">
        <v>10545.89</v>
      </c>
      <c r="CR342" s="188"/>
      <c r="CS342" s="188"/>
      <c r="CT342" s="188">
        <v>0</v>
      </c>
      <c r="CU342" s="188"/>
      <c r="CV342" s="188"/>
      <c r="CW342" s="188"/>
      <c r="CX342" s="188"/>
      <c r="CZ342" s="187">
        <v>33927.39</v>
      </c>
      <c r="DA342" s="187"/>
      <c r="DB342" s="187"/>
      <c r="DC342" s="187"/>
      <c r="DE342" s="88">
        <v>40447</v>
      </c>
      <c r="DF342" s="88"/>
      <c r="DH342" s="190" t="s">
        <v>1030</v>
      </c>
      <c r="DI342" s="190"/>
      <c r="DJ342" s="190"/>
      <c r="DK342" s="190"/>
      <c r="DQ342" s="186" t="s">
        <v>1031</v>
      </c>
      <c r="DR342" s="186"/>
      <c r="DS342" s="186"/>
      <c r="DT342" s="186"/>
      <c r="DX342" s="187">
        <v>33927.39</v>
      </c>
      <c r="DY342" s="187"/>
      <c r="EA342" s="188">
        <v>14095.33</v>
      </c>
      <c r="EB342" s="188"/>
      <c r="EC342" s="188"/>
      <c r="ED342" s="188">
        <v>0</v>
      </c>
      <c r="EE342" s="188"/>
      <c r="EF342" s="188"/>
      <c r="EG342" s="188"/>
      <c r="EH342" s="188"/>
      <c r="EJ342" s="187">
        <v>48022.720000000001</v>
      </c>
      <c r="EK342" s="187"/>
      <c r="EL342" s="187"/>
      <c r="EM342" s="187"/>
      <c r="EO342" s="189">
        <v>40422</v>
      </c>
      <c r="EP342" s="189"/>
      <c r="ER342" s="190" t="s">
        <v>1030</v>
      </c>
      <c r="ES342" s="190"/>
      <c r="ET342" s="190"/>
      <c r="EU342" s="190"/>
      <c r="FA342" s="186" t="s">
        <v>1031</v>
      </c>
      <c r="FB342" s="186"/>
      <c r="FC342" s="186"/>
      <c r="FD342" s="186"/>
      <c r="FH342" s="187">
        <v>48022.720000000001</v>
      </c>
      <c r="FI342" s="187"/>
      <c r="FK342" s="188">
        <v>15188.42</v>
      </c>
      <c r="FL342" s="188"/>
      <c r="FM342" s="188"/>
      <c r="FN342" s="188">
        <v>0</v>
      </c>
      <c r="FO342" s="188"/>
      <c r="FP342" s="188"/>
      <c r="FQ342" s="188"/>
      <c r="FR342" s="188"/>
      <c r="FT342" s="187">
        <v>63211.14</v>
      </c>
      <c r="FU342" s="187"/>
      <c r="FV342" s="187"/>
      <c r="FW342" s="187"/>
      <c r="FZ342" s="88"/>
      <c r="GB342" s="190" t="s">
        <v>1023</v>
      </c>
      <c r="GC342" s="190"/>
      <c r="GD342" s="190"/>
      <c r="GE342" s="190"/>
      <c r="GK342" s="186" t="s">
        <v>1024</v>
      </c>
      <c r="GL342" s="186"/>
      <c r="GM342" s="186"/>
      <c r="GN342" s="186"/>
      <c r="GR342" s="187">
        <v>119307.59</v>
      </c>
      <c r="GS342" s="187"/>
      <c r="GU342" s="188">
        <v>28000.66</v>
      </c>
      <c r="GV342" s="188"/>
      <c r="GW342" s="188"/>
      <c r="GX342" s="188">
        <v>0</v>
      </c>
      <c r="GY342" s="188"/>
      <c r="GZ342" s="188"/>
      <c r="HA342" s="188"/>
      <c r="HB342" s="188"/>
      <c r="HD342" s="187">
        <v>147308.25</v>
      </c>
      <c r="HE342" s="187"/>
      <c r="HF342" s="187"/>
      <c r="HG342" s="187"/>
      <c r="HI342" s="189">
        <v>40419</v>
      </c>
      <c r="HJ342" s="189"/>
      <c r="HL342" s="190" t="s">
        <v>1023</v>
      </c>
      <c r="HM342" s="190"/>
      <c r="HN342" s="190"/>
      <c r="HO342" s="190"/>
      <c r="HU342" s="186" t="s">
        <v>1024</v>
      </c>
      <c r="HV342" s="186"/>
      <c r="HW342" s="186"/>
      <c r="HX342" s="186"/>
      <c r="IB342" s="187">
        <v>147308.25</v>
      </c>
      <c r="IC342" s="187"/>
      <c r="IE342" s="188">
        <v>27069.97</v>
      </c>
      <c r="IF342" s="188"/>
      <c r="IG342" s="188"/>
      <c r="IH342" s="188">
        <v>0</v>
      </c>
      <c r="II342" s="188"/>
      <c r="IJ342" s="188"/>
      <c r="IK342" s="188"/>
      <c r="IL342" s="188"/>
      <c r="IN342" s="187">
        <v>174378.22</v>
      </c>
      <c r="IO342" s="187"/>
      <c r="IP342" s="187"/>
      <c r="IQ342" s="187"/>
    </row>
    <row r="343" spans="1:251" ht="10.15" hidden="1" customHeight="1">
      <c r="A343" s="189">
        <v>40437</v>
      </c>
      <c r="B343" s="189"/>
      <c r="D343" s="190" t="s">
        <v>1033</v>
      </c>
      <c r="E343" s="190"/>
      <c r="F343" s="190"/>
      <c r="G343" s="190"/>
      <c r="M343" s="186" t="s">
        <v>22</v>
      </c>
      <c r="N343" s="186"/>
      <c r="O343" s="186"/>
      <c r="P343" s="186"/>
      <c r="T343" s="198">
        <v>0</v>
      </c>
      <c r="U343" s="198"/>
      <c r="W343" s="188">
        <v>83767.44</v>
      </c>
      <c r="X343" s="188"/>
      <c r="Y343" s="188"/>
      <c r="Z343" s="188">
        <v>9814.2999999999993</v>
      </c>
      <c r="AA343" s="188"/>
      <c r="AB343" s="188"/>
      <c r="AC343" s="188"/>
      <c r="AD343" s="188"/>
      <c r="AF343" s="187">
        <v>73953.14</v>
      </c>
      <c r="AG343" s="187"/>
      <c r="AH343" s="187"/>
      <c r="AI343" s="187"/>
      <c r="AK343" s="189">
        <v>40437</v>
      </c>
      <c r="AL343" s="189"/>
      <c r="AN343" s="190" t="s">
        <v>1033</v>
      </c>
      <c r="AO343" s="190"/>
      <c r="AP343" s="190"/>
      <c r="AQ343" s="190"/>
      <c r="AW343" s="186" t="s">
        <v>22</v>
      </c>
      <c r="AX343" s="186"/>
      <c r="AY343" s="186"/>
      <c r="AZ343" s="186"/>
      <c r="BD343" s="187">
        <v>73953.14</v>
      </c>
      <c r="BE343" s="187"/>
      <c r="BG343" s="188">
        <v>76863.64</v>
      </c>
      <c r="BH343" s="188"/>
      <c r="BI343" s="188"/>
      <c r="BJ343" s="188">
        <v>5091.0600000000004</v>
      </c>
      <c r="BK343" s="188"/>
      <c r="BL343" s="188"/>
      <c r="BM343" s="188"/>
      <c r="BN343" s="188"/>
      <c r="BP343" s="187">
        <v>145725.72</v>
      </c>
      <c r="BQ343" s="187"/>
      <c r="BR343" s="187"/>
      <c r="BS343" s="187"/>
      <c r="BU343" s="189">
        <v>40436</v>
      </c>
      <c r="BV343" s="189"/>
      <c r="BX343" s="190" t="s">
        <v>1032</v>
      </c>
      <c r="BY343" s="190"/>
      <c r="BZ343" s="190"/>
      <c r="CA343" s="190"/>
      <c r="CG343" s="186" t="s">
        <v>24</v>
      </c>
      <c r="CH343" s="186"/>
      <c r="CI343" s="186"/>
      <c r="CJ343" s="186"/>
      <c r="CN343" s="187">
        <v>517273.67</v>
      </c>
      <c r="CO343" s="187"/>
      <c r="CQ343" s="188">
        <v>287919.78000000003</v>
      </c>
      <c r="CR343" s="188"/>
      <c r="CS343" s="188"/>
      <c r="CT343" s="188">
        <v>18599.21</v>
      </c>
      <c r="CU343" s="188"/>
      <c r="CV343" s="188"/>
      <c r="CW343" s="188"/>
      <c r="CX343" s="188"/>
      <c r="CZ343" s="187">
        <v>786594.24</v>
      </c>
      <c r="DA343" s="187"/>
      <c r="DB343" s="187"/>
      <c r="DC343" s="187"/>
      <c r="DE343" s="88">
        <v>40448</v>
      </c>
      <c r="DF343" s="88"/>
      <c r="DH343" s="190" t="s">
        <v>1032</v>
      </c>
      <c r="DI343" s="190"/>
      <c r="DJ343" s="190"/>
      <c r="DK343" s="190"/>
      <c r="DQ343" s="186" t="s">
        <v>24</v>
      </c>
      <c r="DR343" s="186"/>
      <c r="DS343" s="186"/>
      <c r="DT343" s="186"/>
      <c r="DX343" s="187">
        <v>786594.24</v>
      </c>
      <c r="DY343" s="187"/>
      <c r="EA343" s="188">
        <v>315217.75</v>
      </c>
      <c r="EB343" s="188"/>
      <c r="EC343" s="188"/>
      <c r="ED343" s="188">
        <v>15888.07</v>
      </c>
      <c r="EE343" s="188"/>
      <c r="EF343" s="188"/>
      <c r="EG343" s="188"/>
      <c r="EH343" s="188"/>
      <c r="EJ343" s="187">
        <v>1085923.92</v>
      </c>
      <c r="EK343" s="187"/>
      <c r="EL343" s="187"/>
      <c r="EM343" s="187"/>
      <c r="EO343" s="189">
        <v>40436</v>
      </c>
      <c r="EP343" s="189"/>
      <c r="ER343" s="190" t="s">
        <v>1032</v>
      </c>
      <c r="ES343" s="190"/>
      <c r="ET343" s="190"/>
      <c r="EU343" s="190"/>
      <c r="FA343" s="186" t="s">
        <v>24</v>
      </c>
      <c r="FB343" s="186"/>
      <c r="FC343" s="186"/>
      <c r="FD343" s="186"/>
      <c r="FH343" s="187">
        <v>1085923.92</v>
      </c>
      <c r="FI343" s="187"/>
      <c r="FK343" s="188">
        <v>305962.71999999997</v>
      </c>
      <c r="FL343" s="188"/>
      <c r="FM343" s="188"/>
      <c r="FN343" s="188">
        <v>7215.85</v>
      </c>
      <c r="FO343" s="188"/>
      <c r="FP343" s="188"/>
      <c r="FQ343" s="188"/>
      <c r="FR343" s="188"/>
      <c r="FT343" s="187">
        <v>1384670.79</v>
      </c>
      <c r="FU343" s="187"/>
      <c r="FV343" s="187"/>
      <c r="FW343" s="187"/>
      <c r="FZ343" s="88"/>
      <c r="GB343" s="190" t="s">
        <v>1025</v>
      </c>
      <c r="GC343" s="190"/>
      <c r="GD343" s="190"/>
      <c r="GE343" s="190"/>
      <c r="GK343" s="186" t="s">
        <v>1026</v>
      </c>
      <c r="GL343" s="186"/>
      <c r="GM343" s="186"/>
      <c r="GN343" s="186"/>
      <c r="GR343" s="187">
        <v>321417.78999999998</v>
      </c>
      <c r="GS343" s="187"/>
      <c r="GU343" s="188">
        <v>27252.560000000001</v>
      </c>
      <c r="GV343" s="188"/>
      <c r="GW343" s="188"/>
      <c r="GX343" s="188">
        <v>0</v>
      </c>
      <c r="GY343" s="188"/>
      <c r="GZ343" s="188"/>
      <c r="HA343" s="188"/>
      <c r="HB343" s="188"/>
      <c r="HD343" s="187">
        <v>348670.35</v>
      </c>
      <c r="HE343" s="187"/>
      <c r="HF343" s="187"/>
      <c r="HG343" s="187"/>
      <c r="HI343" s="189">
        <v>40420</v>
      </c>
      <c r="HJ343" s="189"/>
      <c r="HL343" s="190" t="s">
        <v>1025</v>
      </c>
      <c r="HM343" s="190"/>
      <c r="HN343" s="190"/>
      <c r="HO343" s="190"/>
      <c r="HU343" s="186" t="s">
        <v>1026</v>
      </c>
      <c r="HV343" s="186"/>
      <c r="HW343" s="186"/>
      <c r="HX343" s="186"/>
      <c r="IB343" s="187">
        <v>348670.35</v>
      </c>
      <c r="IC343" s="187"/>
      <c r="IE343" s="188">
        <v>23067.41</v>
      </c>
      <c r="IF343" s="188"/>
      <c r="IG343" s="188"/>
      <c r="IH343" s="188">
        <v>0</v>
      </c>
      <c r="II343" s="188"/>
      <c r="IJ343" s="188"/>
      <c r="IK343" s="188"/>
      <c r="IL343" s="188"/>
      <c r="IN343" s="187">
        <v>371737.76</v>
      </c>
      <c r="IO343" s="187"/>
      <c r="IP343" s="187"/>
      <c r="IQ343" s="187"/>
    </row>
    <row r="344" spans="1:251" ht="10.15" hidden="1" customHeight="1">
      <c r="A344" s="189">
        <v>40438</v>
      </c>
      <c r="B344" s="189"/>
      <c r="D344" s="190" t="s">
        <v>1034</v>
      </c>
      <c r="E344" s="190"/>
      <c r="F344" s="190"/>
      <c r="G344" s="190"/>
      <c r="M344" s="186" t="s">
        <v>1035</v>
      </c>
      <c r="N344" s="186"/>
      <c r="O344" s="186"/>
      <c r="P344" s="186"/>
      <c r="T344" s="198">
        <v>0</v>
      </c>
      <c r="U344" s="198"/>
      <c r="W344" s="188">
        <v>10511.02</v>
      </c>
      <c r="X344" s="188"/>
      <c r="Y344" s="188"/>
      <c r="Z344" s="188">
        <v>662.95</v>
      </c>
      <c r="AA344" s="188"/>
      <c r="AB344" s="188"/>
      <c r="AC344" s="188"/>
      <c r="AD344" s="188"/>
      <c r="AF344" s="187">
        <v>9848.07</v>
      </c>
      <c r="AG344" s="187"/>
      <c r="AH344" s="187"/>
      <c r="AI344" s="187"/>
      <c r="AK344" s="189">
        <v>40438</v>
      </c>
      <c r="AL344" s="189"/>
      <c r="AN344" s="190" t="s">
        <v>1034</v>
      </c>
      <c r="AO344" s="190"/>
      <c r="AP344" s="190"/>
      <c r="AQ344" s="190"/>
      <c r="AW344" s="186" t="s">
        <v>1035</v>
      </c>
      <c r="AX344" s="186"/>
      <c r="AY344" s="186"/>
      <c r="AZ344" s="186"/>
      <c r="BD344" s="187">
        <v>9848.07</v>
      </c>
      <c r="BE344" s="187"/>
      <c r="BG344" s="188">
        <v>9670.2900000000009</v>
      </c>
      <c r="BH344" s="188"/>
      <c r="BI344" s="188"/>
      <c r="BJ344" s="188">
        <v>518.74</v>
      </c>
      <c r="BK344" s="188"/>
      <c r="BL344" s="188"/>
      <c r="BM344" s="188"/>
      <c r="BN344" s="188"/>
      <c r="BP344" s="187">
        <v>18999.62</v>
      </c>
      <c r="BQ344" s="187"/>
      <c r="BR344" s="187"/>
      <c r="BS344" s="187"/>
      <c r="BU344" s="189">
        <v>40437</v>
      </c>
      <c r="BV344" s="189"/>
      <c r="BX344" s="190" t="s">
        <v>1033</v>
      </c>
      <c r="BY344" s="190"/>
      <c r="BZ344" s="190"/>
      <c r="CA344" s="190"/>
      <c r="CG344" s="186" t="s">
        <v>22</v>
      </c>
      <c r="CH344" s="186"/>
      <c r="CI344" s="186"/>
      <c r="CJ344" s="186"/>
      <c r="CN344" s="187">
        <v>145725.72</v>
      </c>
      <c r="CO344" s="187"/>
      <c r="CQ344" s="188">
        <v>85567.7</v>
      </c>
      <c r="CR344" s="188"/>
      <c r="CS344" s="188"/>
      <c r="CT344" s="188">
        <v>5614.63</v>
      </c>
      <c r="CU344" s="188"/>
      <c r="CV344" s="188"/>
      <c r="CW344" s="188"/>
      <c r="CX344" s="188"/>
      <c r="CZ344" s="187">
        <v>225678.79</v>
      </c>
      <c r="DA344" s="187"/>
      <c r="DB344" s="187"/>
      <c r="DC344" s="187"/>
      <c r="DE344" s="88">
        <v>40449</v>
      </c>
      <c r="DF344" s="88"/>
      <c r="DH344" s="190" t="s">
        <v>1033</v>
      </c>
      <c r="DI344" s="190"/>
      <c r="DJ344" s="190"/>
      <c r="DK344" s="190"/>
      <c r="DQ344" s="186" t="s">
        <v>22</v>
      </c>
      <c r="DR344" s="186"/>
      <c r="DS344" s="186"/>
      <c r="DT344" s="186"/>
      <c r="DX344" s="187">
        <v>225678.79</v>
      </c>
      <c r="DY344" s="187"/>
      <c r="EA344" s="188">
        <v>89136.55</v>
      </c>
      <c r="EB344" s="188"/>
      <c r="EC344" s="188"/>
      <c r="ED344" s="188">
        <v>4770.6400000000003</v>
      </c>
      <c r="EE344" s="188"/>
      <c r="EF344" s="188"/>
      <c r="EG344" s="188"/>
      <c r="EH344" s="188"/>
      <c r="EJ344" s="187">
        <v>310044.7</v>
      </c>
      <c r="EK344" s="187"/>
      <c r="EL344" s="187"/>
      <c r="EM344" s="187"/>
      <c r="EO344" s="189">
        <v>40437</v>
      </c>
      <c r="EP344" s="189"/>
      <c r="ER344" s="190" t="s">
        <v>1033</v>
      </c>
      <c r="ES344" s="190"/>
      <c r="ET344" s="190"/>
      <c r="EU344" s="190"/>
      <c r="FA344" s="186" t="s">
        <v>22</v>
      </c>
      <c r="FB344" s="186"/>
      <c r="FC344" s="186"/>
      <c r="FD344" s="186"/>
      <c r="FH344" s="187">
        <v>310044.7</v>
      </c>
      <c r="FI344" s="187"/>
      <c r="FK344" s="188">
        <v>90904.31</v>
      </c>
      <c r="FL344" s="188"/>
      <c r="FM344" s="188"/>
      <c r="FN344" s="188">
        <v>2178.2399999999998</v>
      </c>
      <c r="FO344" s="188"/>
      <c r="FP344" s="188"/>
      <c r="FQ344" s="188"/>
      <c r="FR344" s="188"/>
      <c r="FT344" s="187">
        <v>398770.77</v>
      </c>
      <c r="FU344" s="187"/>
      <c r="FV344" s="187"/>
      <c r="FW344" s="187"/>
      <c r="FZ344" s="88"/>
      <c r="GB344" s="190" t="s">
        <v>1028</v>
      </c>
      <c r="GC344" s="190"/>
      <c r="GD344" s="190"/>
      <c r="GE344" s="190"/>
      <c r="GK344" s="186" t="s">
        <v>1029</v>
      </c>
      <c r="GL344" s="186"/>
      <c r="GM344" s="186"/>
      <c r="GN344" s="186"/>
      <c r="GR344" s="187">
        <v>17452.14</v>
      </c>
      <c r="GS344" s="187"/>
      <c r="GU344" s="188">
        <v>4186.33</v>
      </c>
      <c r="GV344" s="188"/>
      <c r="GW344" s="188"/>
      <c r="GX344" s="188">
        <v>0</v>
      </c>
      <c r="GY344" s="188"/>
      <c r="GZ344" s="188"/>
      <c r="HA344" s="188"/>
      <c r="HB344" s="188"/>
      <c r="HD344" s="187">
        <v>21638.47</v>
      </c>
      <c r="HE344" s="187"/>
      <c r="HF344" s="187"/>
      <c r="HG344" s="187"/>
      <c r="HI344" s="189">
        <v>40421</v>
      </c>
      <c r="HJ344" s="189"/>
      <c r="HL344" s="190" t="s">
        <v>1028</v>
      </c>
      <c r="HM344" s="190"/>
      <c r="HN344" s="190"/>
      <c r="HO344" s="190"/>
      <c r="HU344" s="186" t="s">
        <v>1029</v>
      </c>
      <c r="HV344" s="186"/>
      <c r="HW344" s="186"/>
      <c r="HX344" s="186"/>
      <c r="IB344" s="187">
        <v>21638.47</v>
      </c>
      <c r="IC344" s="187"/>
      <c r="IE344" s="188">
        <v>4200.21</v>
      </c>
      <c r="IF344" s="188"/>
      <c r="IG344" s="188"/>
      <c r="IH344" s="188">
        <v>0</v>
      </c>
      <c r="II344" s="188"/>
      <c r="IJ344" s="188"/>
      <c r="IK344" s="188"/>
      <c r="IL344" s="188"/>
      <c r="IN344" s="187">
        <v>25838.68</v>
      </c>
      <c r="IO344" s="187"/>
      <c r="IP344" s="187"/>
      <c r="IQ344" s="187"/>
    </row>
    <row r="345" spans="1:251" ht="10.15" hidden="1" customHeight="1">
      <c r="A345" s="189">
        <v>40442</v>
      </c>
      <c r="B345" s="189"/>
      <c r="D345" s="190" t="s">
        <v>1036</v>
      </c>
      <c r="E345" s="190"/>
      <c r="F345" s="190"/>
      <c r="G345" s="190"/>
      <c r="M345" s="186" t="s">
        <v>1037</v>
      </c>
      <c r="N345" s="186"/>
      <c r="O345" s="186"/>
      <c r="P345" s="186"/>
      <c r="T345" s="198">
        <v>0</v>
      </c>
      <c r="U345" s="198"/>
      <c r="W345" s="188">
        <v>19380.400000000001</v>
      </c>
      <c r="X345" s="188"/>
      <c r="Y345" s="188"/>
      <c r="Z345" s="188">
        <v>11182.21</v>
      </c>
      <c r="AA345" s="188"/>
      <c r="AB345" s="188"/>
      <c r="AC345" s="188"/>
      <c r="AD345" s="188"/>
      <c r="AF345" s="187">
        <v>8198.19</v>
      </c>
      <c r="AG345" s="187"/>
      <c r="AH345" s="187"/>
      <c r="AI345" s="187"/>
      <c r="AK345" s="189">
        <v>40442</v>
      </c>
      <c r="AL345" s="189"/>
      <c r="AN345" s="190" t="s">
        <v>1036</v>
      </c>
      <c r="AO345" s="190"/>
      <c r="AP345" s="190"/>
      <c r="AQ345" s="190"/>
      <c r="AW345" s="186" t="s">
        <v>1037</v>
      </c>
      <c r="AX345" s="186"/>
      <c r="AY345" s="186"/>
      <c r="AZ345" s="186"/>
      <c r="BD345" s="187">
        <v>8198.19</v>
      </c>
      <c r="BE345" s="187"/>
      <c r="BG345" s="188">
        <v>17438.8</v>
      </c>
      <c r="BH345" s="188"/>
      <c r="BI345" s="188"/>
      <c r="BJ345" s="188">
        <v>9466.86</v>
      </c>
      <c r="BK345" s="188"/>
      <c r="BL345" s="188"/>
      <c r="BM345" s="188"/>
      <c r="BN345" s="188"/>
      <c r="BP345" s="187">
        <v>16170.13</v>
      </c>
      <c r="BQ345" s="187"/>
      <c r="BR345" s="187"/>
      <c r="BS345" s="187"/>
      <c r="BU345" s="189">
        <v>40438</v>
      </c>
      <c r="BV345" s="189"/>
      <c r="BX345" s="190" t="s">
        <v>1034</v>
      </c>
      <c r="BY345" s="190"/>
      <c r="BZ345" s="190"/>
      <c r="CA345" s="190"/>
      <c r="CG345" s="186" t="s">
        <v>1035</v>
      </c>
      <c r="CH345" s="186"/>
      <c r="CI345" s="186"/>
      <c r="CJ345" s="186"/>
      <c r="CN345" s="187">
        <v>18999.62</v>
      </c>
      <c r="CO345" s="187"/>
      <c r="CQ345" s="188">
        <v>10598.21</v>
      </c>
      <c r="CR345" s="188"/>
      <c r="CS345" s="188"/>
      <c r="CT345" s="188">
        <v>546.33000000000004</v>
      </c>
      <c r="CU345" s="188"/>
      <c r="CV345" s="188"/>
      <c r="CW345" s="188"/>
      <c r="CX345" s="188"/>
      <c r="CZ345" s="187">
        <v>29051.5</v>
      </c>
      <c r="DA345" s="187"/>
      <c r="DB345" s="187"/>
      <c r="DC345" s="187"/>
      <c r="DE345" s="88">
        <v>40450</v>
      </c>
      <c r="DF345" s="88"/>
      <c r="DH345" s="190" t="s">
        <v>1034</v>
      </c>
      <c r="DI345" s="190"/>
      <c r="DJ345" s="190"/>
      <c r="DK345" s="190"/>
      <c r="DQ345" s="186" t="s">
        <v>1035</v>
      </c>
      <c r="DR345" s="186"/>
      <c r="DS345" s="186"/>
      <c r="DT345" s="186"/>
      <c r="DX345" s="187">
        <v>29051.5</v>
      </c>
      <c r="DY345" s="187"/>
      <c r="EA345" s="188">
        <v>11080.42</v>
      </c>
      <c r="EB345" s="188"/>
      <c r="EC345" s="188"/>
      <c r="ED345" s="188">
        <v>292.83</v>
      </c>
      <c r="EE345" s="188"/>
      <c r="EF345" s="188"/>
      <c r="EG345" s="188"/>
      <c r="EH345" s="188"/>
      <c r="EJ345" s="187">
        <v>39839.089999999997</v>
      </c>
      <c r="EK345" s="187"/>
      <c r="EL345" s="187"/>
      <c r="EM345" s="187"/>
      <c r="EO345" s="189">
        <v>40438</v>
      </c>
      <c r="EP345" s="189"/>
      <c r="ER345" s="190" t="s">
        <v>1034</v>
      </c>
      <c r="ES345" s="190"/>
      <c r="ET345" s="190"/>
      <c r="EU345" s="190"/>
      <c r="FA345" s="186" t="s">
        <v>1035</v>
      </c>
      <c r="FB345" s="186"/>
      <c r="FC345" s="186"/>
      <c r="FD345" s="186"/>
      <c r="FH345" s="187">
        <v>39839.089999999997</v>
      </c>
      <c r="FI345" s="187"/>
      <c r="FK345" s="188">
        <v>10447.41</v>
      </c>
      <c r="FL345" s="188"/>
      <c r="FM345" s="188"/>
      <c r="FN345" s="188">
        <v>260.49</v>
      </c>
      <c r="FO345" s="188"/>
      <c r="FP345" s="188"/>
      <c r="FQ345" s="188"/>
      <c r="FR345" s="188"/>
      <c r="FT345" s="187">
        <v>50026.01</v>
      </c>
      <c r="FU345" s="187"/>
      <c r="FV345" s="187"/>
      <c r="FW345" s="187"/>
      <c r="FZ345" s="88"/>
      <c r="GB345" s="190" t="s">
        <v>1030</v>
      </c>
      <c r="GC345" s="190"/>
      <c r="GD345" s="190"/>
      <c r="GE345" s="190"/>
      <c r="GK345" s="186" t="s">
        <v>1031</v>
      </c>
      <c r="GL345" s="186"/>
      <c r="GM345" s="186"/>
      <c r="GN345" s="186"/>
      <c r="GR345" s="187">
        <v>63211.14</v>
      </c>
      <c r="GS345" s="187"/>
      <c r="GU345" s="188">
        <v>15577.75</v>
      </c>
      <c r="GV345" s="188"/>
      <c r="GW345" s="188"/>
      <c r="GX345" s="188">
        <v>0</v>
      </c>
      <c r="GY345" s="188"/>
      <c r="GZ345" s="188"/>
      <c r="HA345" s="188"/>
      <c r="HB345" s="188"/>
      <c r="HD345" s="187">
        <v>78788.89</v>
      </c>
      <c r="HE345" s="187"/>
      <c r="HF345" s="187"/>
      <c r="HG345" s="187"/>
      <c r="HI345" s="189">
        <v>40422</v>
      </c>
      <c r="HJ345" s="189"/>
      <c r="HL345" s="190" t="s">
        <v>1030</v>
      </c>
      <c r="HM345" s="190"/>
      <c r="HN345" s="190"/>
      <c r="HO345" s="190"/>
      <c r="HU345" s="186" t="s">
        <v>1031</v>
      </c>
      <c r="HV345" s="186"/>
      <c r="HW345" s="186"/>
      <c r="HX345" s="186"/>
      <c r="IB345" s="187">
        <v>78788.89</v>
      </c>
      <c r="IC345" s="187"/>
      <c r="IE345" s="188">
        <v>23933.67</v>
      </c>
      <c r="IF345" s="188"/>
      <c r="IG345" s="188"/>
      <c r="IH345" s="188">
        <v>0</v>
      </c>
      <c r="II345" s="188"/>
      <c r="IJ345" s="188"/>
      <c r="IK345" s="188"/>
      <c r="IL345" s="188"/>
      <c r="IN345" s="187">
        <v>102722.56</v>
      </c>
      <c r="IO345" s="187"/>
      <c r="IP345" s="187"/>
      <c r="IQ345" s="187"/>
    </row>
    <row r="346" spans="1:251" ht="10.15" hidden="1" customHeight="1">
      <c r="A346" s="189">
        <v>40443</v>
      </c>
      <c r="B346" s="189"/>
      <c r="D346" s="190" t="s">
        <v>1038</v>
      </c>
      <c r="E346" s="190"/>
      <c r="F346" s="190"/>
      <c r="G346" s="190"/>
      <c r="M346" s="186" t="s">
        <v>1039</v>
      </c>
      <c r="N346" s="186"/>
      <c r="O346" s="186"/>
      <c r="P346" s="186"/>
      <c r="T346" s="198">
        <v>0</v>
      </c>
      <c r="U346" s="198"/>
      <c r="W346" s="188">
        <v>72257.5</v>
      </c>
      <c r="X346" s="188"/>
      <c r="Y346" s="188"/>
      <c r="Z346" s="188">
        <v>0</v>
      </c>
      <c r="AA346" s="188"/>
      <c r="AB346" s="188"/>
      <c r="AC346" s="188"/>
      <c r="AD346" s="188"/>
      <c r="AF346" s="187">
        <v>72257.5</v>
      </c>
      <c r="AG346" s="187"/>
      <c r="AH346" s="187"/>
      <c r="AI346" s="187"/>
      <c r="AK346" s="189">
        <v>40443</v>
      </c>
      <c r="AL346" s="189"/>
      <c r="AN346" s="190" t="s">
        <v>1038</v>
      </c>
      <c r="AO346" s="190"/>
      <c r="AP346" s="190"/>
      <c r="AQ346" s="190"/>
      <c r="AW346" s="186" t="s">
        <v>1039</v>
      </c>
      <c r="AX346" s="186"/>
      <c r="AY346" s="186"/>
      <c r="AZ346" s="186"/>
      <c r="BD346" s="187">
        <v>72257.5</v>
      </c>
      <c r="BE346" s="187"/>
      <c r="BG346" s="188">
        <v>48641.89</v>
      </c>
      <c r="BH346" s="188"/>
      <c r="BI346" s="188"/>
      <c r="BJ346" s="188">
        <v>0</v>
      </c>
      <c r="BK346" s="188"/>
      <c r="BL346" s="188"/>
      <c r="BM346" s="188"/>
      <c r="BN346" s="188"/>
      <c r="BP346" s="187">
        <v>120899.39</v>
      </c>
      <c r="BQ346" s="187"/>
      <c r="BR346" s="187"/>
      <c r="BS346" s="187"/>
      <c r="BU346" s="189">
        <v>40442</v>
      </c>
      <c r="BV346" s="189"/>
      <c r="BX346" s="190" t="s">
        <v>1036</v>
      </c>
      <c r="BY346" s="190"/>
      <c r="BZ346" s="190"/>
      <c r="CA346" s="190"/>
      <c r="CG346" s="186" t="s">
        <v>1037</v>
      </c>
      <c r="CH346" s="186"/>
      <c r="CI346" s="186"/>
      <c r="CJ346" s="186"/>
      <c r="CN346" s="187">
        <v>16170.13</v>
      </c>
      <c r="CO346" s="187"/>
      <c r="CQ346" s="188">
        <v>18318.3</v>
      </c>
      <c r="CR346" s="188"/>
      <c r="CS346" s="188"/>
      <c r="CT346" s="188">
        <v>9795.3700000000008</v>
      </c>
      <c r="CU346" s="188"/>
      <c r="CV346" s="188"/>
      <c r="CW346" s="188"/>
      <c r="CX346" s="188"/>
      <c r="CZ346" s="187">
        <v>24693.06</v>
      </c>
      <c r="DA346" s="187"/>
      <c r="DB346" s="187"/>
      <c r="DC346" s="187"/>
      <c r="DE346" s="88">
        <v>40451</v>
      </c>
      <c r="DF346" s="88"/>
      <c r="DH346" s="190" t="s">
        <v>1036</v>
      </c>
      <c r="DI346" s="190"/>
      <c r="DJ346" s="190"/>
      <c r="DK346" s="190"/>
      <c r="DQ346" s="186" t="s">
        <v>1037</v>
      </c>
      <c r="DR346" s="186"/>
      <c r="DS346" s="186"/>
      <c r="DT346" s="186"/>
      <c r="DX346" s="187">
        <v>24693.06</v>
      </c>
      <c r="DY346" s="187"/>
      <c r="EA346" s="188">
        <v>21135.5</v>
      </c>
      <c r="EB346" s="188"/>
      <c r="EC346" s="188"/>
      <c r="ED346" s="188">
        <v>10082.81</v>
      </c>
      <c r="EE346" s="188"/>
      <c r="EF346" s="188"/>
      <c r="EG346" s="188"/>
      <c r="EH346" s="188"/>
      <c r="EJ346" s="187">
        <v>35745.75</v>
      </c>
      <c r="EK346" s="187"/>
      <c r="EL346" s="187"/>
      <c r="EM346" s="187"/>
      <c r="EO346" s="189">
        <v>40442</v>
      </c>
      <c r="EP346" s="189"/>
      <c r="ER346" s="190" t="s">
        <v>1036</v>
      </c>
      <c r="ES346" s="190"/>
      <c r="ET346" s="190"/>
      <c r="EU346" s="190"/>
      <c r="FA346" s="186" t="s">
        <v>1037</v>
      </c>
      <c r="FB346" s="186"/>
      <c r="FC346" s="186"/>
      <c r="FD346" s="186"/>
      <c r="FH346" s="187">
        <v>35745.75</v>
      </c>
      <c r="FI346" s="187"/>
      <c r="FK346" s="188">
        <v>23524.76</v>
      </c>
      <c r="FL346" s="188"/>
      <c r="FM346" s="188"/>
      <c r="FN346" s="188">
        <v>10381.969999999999</v>
      </c>
      <c r="FO346" s="188"/>
      <c r="FP346" s="188"/>
      <c r="FQ346" s="188"/>
      <c r="FR346" s="188"/>
      <c r="FT346" s="187">
        <v>48888.54</v>
      </c>
      <c r="FU346" s="187"/>
      <c r="FV346" s="187"/>
      <c r="FW346" s="187"/>
      <c r="FZ346" s="88"/>
      <c r="GB346" s="190" t="s">
        <v>1032</v>
      </c>
      <c r="GC346" s="190"/>
      <c r="GD346" s="190"/>
      <c r="GE346" s="190"/>
      <c r="GK346" s="186" t="s">
        <v>24</v>
      </c>
      <c r="GL346" s="186"/>
      <c r="GM346" s="186"/>
      <c r="GN346" s="186"/>
      <c r="GR346" s="187">
        <v>1384670.79</v>
      </c>
      <c r="GS346" s="187"/>
      <c r="GU346" s="188">
        <v>308065.88</v>
      </c>
      <c r="GV346" s="188"/>
      <c r="GW346" s="188"/>
      <c r="GX346" s="188">
        <v>5641.01</v>
      </c>
      <c r="GY346" s="188"/>
      <c r="GZ346" s="188"/>
      <c r="HA346" s="188"/>
      <c r="HB346" s="188"/>
      <c r="HD346" s="187">
        <v>1687095.66</v>
      </c>
      <c r="HE346" s="187"/>
      <c r="HF346" s="187"/>
      <c r="HG346" s="187"/>
      <c r="HI346" s="189">
        <v>40436</v>
      </c>
      <c r="HJ346" s="189"/>
      <c r="HL346" s="190" t="s">
        <v>1032</v>
      </c>
      <c r="HM346" s="190"/>
      <c r="HN346" s="190"/>
      <c r="HO346" s="190"/>
      <c r="HU346" s="186" t="s">
        <v>24</v>
      </c>
      <c r="HV346" s="186"/>
      <c r="HW346" s="186"/>
      <c r="HX346" s="186"/>
      <c r="IB346" s="187">
        <v>1687095.66</v>
      </c>
      <c r="IC346" s="187"/>
      <c r="IE346" s="188">
        <v>311056.09999999998</v>
      </c>
      <c r="IF346" s="188"/>
      <c r="IG346" s="188"/>
      <c r="IH346" s="188">
        <v>8653.51</v>
      </c>
      <c r="II346" s="188"/>
      <c r="IJ346" s="188"/>
      <c r="IK346" s="188"/>
      <c r="IL346" s="188"/>
      <c r="IN346" s="187">
        <v>1989498.25</v>
      </c>
      <c r="IO346" s="187"/>
      <c r="IP346" s="187"/>
      <c r="IQ346" s="187"/>
    </row>
    <row r="347" spans="1:251" ht="10.15" hidden="1" customHeight="1">
      <c r="A347" s="189">
        <v>40477</v>
      </c>
      <c r="B347" s="189"/>
      <c r="D347" s="190" t="s">
        <v>1040</v>
      </c>
      <c r="E347" s="190"/>
      <c r="F347" s="190"/>
      <c r="G347" s="190"/>
      <c r="M347" s="186" t="s">
        <v>1041</v>
      </c>
      <c r="N347" s="186"/>
      <c r="O347" s="186"/>
      <c r="P347" s="186"/>
      <c r="T347" s="198">
        <v>0</v>
      </c>
      <c r="U347" s="198"/>
      <c r="W347" s="188">
        <v>2040</v>
      </c>
      <c r="X347" s="188"/>
      <c r="Y347" s="188"/>
      <c r="Z347" s="188">
        <v>0</v>
      </c>
      <c r="AA347" s="188"/>
      <c r="AB347" s="188"/>
      <c r="AC347" s="188"/>
      <c r="AD347" s="188"/>
      <c r="AF347" s="187">
        <v>2040</v>
      </c>
      <c r="AG347" s="187"/>
      <c r="AH347" s="187"/>
      <c r="AI347" s="187"/>
      <c r="AK347" s="189">
        <v>40472</v>
      </c>
      <c r="AL347" s="189"/>
      <c r="AN347" s="190" t="s">
        <v>1042</v>
      </c>
      <c r="AO347" s="190"/>
      <c r="AP347" s="190"/>
      <c r="AQ347" s="190"/>
      <c r="AW347" s="186" t="s">
        <v>1043</v>
      </c>
      <c r="AX347" s="186"/>
      <c r="AY347" s="186"/>
      <c r="AZ347" s="186"/>
      <c r="BD347" s="198">
        <v>0</v>
      </c>
      <c r="BE347" s="198"/>
      <c r="BG347" s="188">
        <v>2213.13</v>
      </c>
      <c r="BH347" s="188"/>
      <c r="BI347" s="188"/>
      <c r="BJ347" s="188">
        <v>0</v>
      </c>
      <c r="BK347" s="188"/>
      <c r="BL347" s="188"/>
      <c r="BM347" s="188"/>
      <c r="BN347" s="188"/>
      <c r="BP347" s="187">
        <v>2213.13</v>
      </c>
      <c r="BQ347" s="187"/>
      <c r="BR347" s="187"/>
      <c r="BS347" s="187"/>
      <c r="BU347" s="189">
        <v>40443</v>
      </c>
      <c r="BV347" s="189"/>
      <c r="BX347" s="190" t="s">
        <v>1038</v>
      </c>
      <c r="BY347" s="190"/>
      <c r="BZ347" s="190"/>
      <c r="CA347" s="190"/>
      <c r="CG347" s="186" t="s">
        <v>1039</v>
      </c>
      <c r="CH347" s="186"/>
      <c r="CI347" s="186"/>
      <c r="CJ347" s="186"/>
      <c r="CN347" s="187">
        <v>120899.39</v>
      </c>
      <c r="CO347" s="187"/>
      <c r="CQ347" s="188">
        <v>49655.87</v>
      </c>
      <c r="CR347" s="188"/>
      <c r="CS347" s="188"/>
      <c r="CT347" s="188">
        <v>0</v>
      </c>
      <c r="CU347" s="188"/>
      <c r="CV347" s="188"/>
      <c r="CW347" s="188"/>
      <c r="CX347" s="188"/>
      <c r="CZ347" s="187">
        <v>170555.26</v>
      </c>
      <c r="DA347" s="187"/>
      <c r="DB347" s="187"/>
      <c r="DC347" s="187"/>
      <c r="DE347" s="88">
        <v>40453</v>
      </c>
      <c r="DF347" s="88"/>
      <c r="DH347" s="190" t="s">
        <v>1038</v>
      </c>
      <c r="DI347" s="190"/>
      <c r="DJ347" s="190"/>
      <c r="DK347" s="190"/>
      <c r="DQ347" s="186" t="s">
        <v>1039</v>
      </c>
      <c r="DR347" s="186"/>
      <c r="DS347" s="186"/>
      <c r="DT347" s="186"/>
      <c r="DX347" s="187">
        <v>170555.26</v>
      </c>
      <c r="DY347" s="187"/>
      <c r="EA347" s="188">
        <v>64814.18</v>
      </c>
      <c r="EB347" s="188"/>
      <c r="EC347" s="188"/>
      <c r="ED347" s="188">
        <v>0</v>
      </c>
      <c r="EE347" s="188"/>
      <c r="EF347" s="188"/>
      <c r="EG347" s="188"/>
      <c r="EH347" s="188"/>
      <c r="EJ347" s="187">
        <v>235369.44</v>
      </c>
      <c r="EK347" s="187"/>
      <c r="EL347" s="187"/>
      <c r="EM347" s="187"/>
      <c r="EO347" s="189">
        <v>40443</v>
      </c>
      <c r="EP347" s="189"/>
      <c r="ER347" s="190" t="s">
        <v>1038</v>
      </c>
      <c r="ES347" s="190"/>
      <c r="ET347" s="190"/>
      <c r="EU347" s="190"/>
      <c r="FA347" s="186" t="s">
        <v>1039</v>
      </c>
      <c r="FB347" s="186"/>
      <c r="FC347" s="186"/>
      <c r="FD347" s="186"/>
      <c r="FH347" s="187">
        <v>235369.44</v>
      </c>
      <c r="FI347" s="187"/>
      <c r="FK347" s="188">
        <v>47916.57</v>
      </c>
      <c r="FL347" s="188"/>
      <c r="FM347" s="188"/>
      <c r="FN347" s="188">
        <v>0</v>
      </c>
      <c r="FO347" s="188"/>
      <c r="FP347" s="188"/>
      <c r="FQ347" s="188"/>
      <c r="FR347" s="188"/>
      <c r="FT347" s="187">
        <v>283286.01</v>
      </c>
      <c r="FU347" s="187"/>
      <c r="FV347" s="187"/>
      <c r="FW347" s="187"/>
      <c r="FZ347" s="88"/>
      <c r="GB347" s="190" t="s">
        <v>1033</v>
      </c>
      <c r="GC347" s="190"/>
      <c r="GD347" s="190"/>
      <c r="GE347" s="190"/>
      <c r="GK347" s="186" t="s">
        <v>22</v>
      </c>
      <c r="GL347" s="186"/>
      <c r="GM347" s="186"/>
      <c r="GN347" s="186"/>
      <c r="GR347" s="187">
        <v>398770.77</v>
      </c>
      <c r="GS347" s="187"/>
      <c r="GU347" s="188">
        <v>90705.59</v>
      </c>
      <c r="GV347" s="188"/>
      <c r="GW347" s="188"/>
      <c r="GX347" s="188">
        <v>1717.78</v>
      </c>
      <c r="GY347" s="188"/>
      <c r="GZ347" s="188"/>
      <c r="HA347" s="188"/>
      <c r="HB347" s="188"/>
      <c r="HD347" s="187">
        <v>487758.58</v>
      </c>
      <c r="HE347" s="187"/>
      <c r="HF347" s="187"/>
      <c r="HG347" s="187"/>
      <c r="HI347" s="189">
        <v>40437</v>
      </c>
      <c r="HJ347" s="189"/>
      <c r="HL347" s="190" t="s">
        <v>1033</v>
      </c>
      <c r="HM347" s="190"/>
      <c r="HN347" s="190"/>
      <c r="HO347" s="190"/>
      <c r="HU347" s="186" t="s">
        <v>22</v>
      </c>
      <c r="HV347" s="186"/>
      <c r="HW347" s="186"/>
      <c r="HX347" s="186"/>
      <c r="IB347" s="187">
        <v>487758.58</v>
      </c>
      <c r="IC347" s="187"/>
      <c r="IE347" s="188">
        <v>93788.52</v>
      </c>
      <c r="IF347" s="188"/>
      <c r="IG347" s="188"/>
      <c r="IH347" s="188">
        <v>2619.08</v>
      </c>
      <c r="II347" s="188"/>
      <c r="IJ347" s="188"/>
      <c r="IK347" s="188"/>
      <c r="IL347" s="188"/>
      <c r="IN347" s="187">
        <v>578928.02</v>
      </c>
      <c r="IO347" s="187"/>
      <c r="IP347" s="187"/>
      <c r="IQ347" s="187"/>
    </row>
    <row r="348" spans="1:251" ht="10.15" hidden="1" customHeight="1">
      <c r="A348" s="189">
        <v>40617</v>
      </c>
      <c r="B348" s="189"/>
      <c r="D348" s="190" t="s">
        <v>1044</v>
      </c>
      <c r="E348" s="190"/>
      <c r="F348" s="190"/>
      <c r="G348" s="190"/>
      <c r="M348" s="186" t="s">
        <v>1045</v>
      </c>
      <c r="N348" s="186"/>
      <c r="O348" s="186"/>
      <c r="P348" s="186"/>
      <c r="T348" s="198">
        <v>0</v>
      </c>
      <c r="U348" s="198"/>
      <c r="W348" s="188">
        <v>1750</v>
      </c>
      <c r="X348" s="188"/>
      <c r="Y348" s="188"/>
      <c r="Z348" s="188">
        <v>0</v>
      </c>
      <c r="AA348" s="188"/>
      <c r="AB348" s="188"/>
      <c r="AC348" s="188"/>
      <c r="AD348" s="188"/>
      <c r="AF348" s="187">
        <v>1750</v>
      </c>
      <c r="AG348" s="187"/>
      <c r="AH348" s="187"/>
      <c r="AI348" s="187"/>
      <c r="AK348" s="189">
        <v>40477</v>
      </c>
      <c r="AL348" s="189"/>
      <c r="AN348" s="190" t="s">
        <v>1040</v>
      </c>
      <c r="AO348" s="190"/>
      <c r="AP348" s="190"/>
      <c r="AQ348" s="190"/>
      <c r="AW348" s="186" t="s">
        <v>1041</v>
      </c>
      <c r="AX348" s="186"/>
      <c r="AY348" s="186"/>
      <c r="AZ348" s="186"/>
      <c r="BD348" s="187">
        <v>2040</v>
      </c>
      <c r="BE348" s="187"/>
      <c r="BG348" s="188">
        <v>4920</v>
      </c>
      <c r="BH348" s="188"/>
      <c r="BI348" s="188"/>
      <c r="BJ348" s="188">
        <v>0</v>
      </c>
      <c r="BK348" s="188"/>
      <c r="BL348" s="188"/>
      <c r="BM348" s="188"/>
      <c r="BN348" s="188"/>
      <c r="BP348" s="187">
        <v>6960</v>
      </c>
      <c r="BQ348" s="187"/>
      <c r="BR348" s="187"/>
      <c r="BS348" s="187"/>
      <c r="BU348" s="189">
        <v>40472</v>
      </c>
      <c r="BV348" s="189"/>
      <c r="BX348" s="190" t="s">
        <v>1042</v>
      </c>
      <c r="BY348" s="190"/>
      <c r="BZ348" s="190"/>
      <c r="CA348" s="190"/>
      <c r="CG348" s="186" t="s">
        <v>1043</v>
      </c>
      <c r="CH348" s="186"/>
      <c r="CI348" s="186"/>
      <c r="CJ348" s="186"/>
      <c r="CN348" s="187">
        <v>2213.13</v>
      </c>
      <c r="CO348" s="187"/>
      <c r="CQ348" s="188">
        <v>1261.2</v>
      </c>
      <c r="CR348" s="188"/>
      <c r="CS348" s="188"/>
      <c r="CT348" s="188">
        <v>0</v>
      </c>
      <c r="CU348" s="188"/>
      <c r="CV348" s="188"/>
      <c r="CW348" s="188"/>
      <c r="CX348" s="188"/>
      <c r="CZ348" s="187">
        <v>3474.33</v>
      </c>
      <c r="DA348" s="187"/>
      <c r="DB348" s="187"/>
      <c r="DC348" s="187"/>
      <c r="DE348" s="88">
        <v>40454</v>
      </c>
      <c r="DF348" s="88"/>
      <c r="DH348" s="190" t="s">
        <v>1042</v>
      </c>
      <c r="DI348" s="190"/>
      <c r="DJ348" s="190"/>
      <c r="DK348" s="190"/>
      <c r="DQ348" s="186" t="s">
        <v>1043</v>
      </c>
      <c r="DR348" s="186"/>
      <c r="DS348" s="186"/>
      <c r="DT348" s="186"/>
      <c r="DX348" s="187">
        <v>3474.33</v>
      </c>
      <c r="DY348" s="187"/>
      <c r="EA348" s="188">
        <v>315</v>
      </c>
      <c r="EB348" s="188"/>
      <c r="EC348" s="188"/>
      <c r="ED348" s="188">
        <v>0</v>
      </c>
      <c r="EE348" s="188"/>
      <c r="EF348" s="188"/>
      <c r="EG348" s="188"/>
      <c r="EH348" s="188"/>
      <c r="EJ348" s="187">
        <v>3789.33</v>
      </c>
      <c r="EK348" s="187"/>
      <c r="EL348" s="187"/>
      <c r="EM348" s="187"/>
      <c r="EO348" s="189">
        <v>40472</v>
      </c>
      <c r="EP348" s="189"/>
      <c r="ER348" s="190" t="s">
        <v>1042</v>
      </c>
      <c r="ES348" s="190"/>
      <c r="ET348" s="190"/>
      <c r="EU348" s="190"/>
      <c r="FA348" s="186" t="s">
        <v>1043</v>
      </c>
      <c r="FB348" s="186"/>
      <c r="FC348" s="186"/>
      <c r="FD348" s="186"/>
      <c r="FH348" s="187">
        <v>3789.33</v>
      </c>
      <c r="FI348" s="187"/>
      <c r="FK348" s="188">
        <v>315</v>
      </c>
      <c r="FL348" s="188"/>
      <c r="FM348" s="188"/>
      <c r="FN348" s="188">
        <v>0</v>
      </c>
      <c r="FO348" s="188"/>
      <c r="FP348" s="188"/>
      <c r="FQ348" s="188"/>
      <c r="FR348" s="188"/>
      <c r="FT348" s="187">
        <v>4104.33</v>
      </c>
      <c r="FU348" s="187"/>
      <c r="FV348" s="187"/>
      <c r="FW348" s="187"/>
      <c r="FZ348" s="88"/>
      <c r="GB348" s="190" t="s">
        <v>1034</v>
      </c>
      <c r="GC348" s="190"/>
      <c r="GD348" s="190"/>
      <c r="GE348" s="190"/>
      <c r="GK348" s="186" t="s">
        <v>1035</v>
      </c>
      <c r="GL348" s="186"/>
      <c r="GM348" s="186"/>
      <c r="GN348" s="186"/>
      <c r="GR348" s="187">
        <v>50026.01</v>
      </c>
      <c r="GS348" s="187"/>
      <c r="GU348" s="188">
        <v>11542.28</v>
      </c>
      <c r="GV348" s="188"/>
      <c r="GW348" s="188"/>
      <c r="GX348" s="188">
        <v>177.34</v>
      </c>
      <c r="GY348" s="188"/>
      <c r="GZ348" s="188"/>
      <c r="HA348" s="188"/>
      <c r="HB348" s="188"/>
      <c r="HD348" s="187">
        <v>61390.95</v>
      </c>
      <c r="HE348" s="187"/>
      <c r="HF348" s="187"/>
      <c r="HG348" s="187"/>
      <c r="HI348" s="189">
        <v>40438</v>
      </c>
      <c r="HJ348" s="189"/>
      <c r="HL348" s="190" t="s">
        <v>1034</v>
      </c>
      <c r="HM348" s="190"/>
      <c r="HN348" s="190"/>
      <c r="HO348" s="190"/>
      <c r="HU348" s="186" t="s">
        <v>1035</v>
      </c>
      <c r="HV348" s="186"/>
      <c r="HW348" s="186"/>
      <c r="HX348" s="186"/>
      <c r="IB348" s="187">
        <v>61390.95</v>
      </c>
      <c r="IC348" s="187"/>
      <c r="IE348" s="188">
        <v>11755.69</v>
      </c>
      <c r="IF348" s="188"/>
      <c r="IG348" s="188"/>
      <c r="IH348" s="188">
        <v>196.42</v>
      </c>
      <c r="II348" s="188"/>
      <c r="IJ348" s="188"/>
      <c r="IK348" s="188"/>
      <c r="IL348" s="188"/>
      <c r="IN348" s="187">
        <v>72950.22</v>
      </c>
      <c r="IO348" s="187"/>
      <c r="IP348" s="187"/>
      <c r="IQ348" s="187"/>
    </row>
    <row r="349" spans="1:251" ht="10.15" hidden="1" customHeight="1">
      <c r="A349" s="191">
        <v>4029</v>
      </c>
      <c r="B349" s="191"/>
      <c r="D349" s="192" t="s">
        <v>1046</v>
      </c>
      <c r="E349" s="192"/>
      <c r="F349" s="192"/>
      <c r="G349" s="192"/>
      <c r="K349" s="193" t="s">
        <v>1047</v>
      </c>
      <c r="L349" s="193"/>
      <c r="M349" s="193"/>
      <c r="N349" s="193"/>
      <c r="O349" s="193"/>
      <c r="P349" s="193"/>
      <c r="Q349" s="193"/>
      <c r="T349" s="194">
        <v>0</v>
      </c>
      <c r="U349" s="194"/>
      <c r="W349" s="195">
        <v>8427218.4800000004</v>
      </c>
      <c r="X349" s="195"/>
      <c r="Y349" s="195"/>
      <c r="Z349" s="195">
        <v>3135.58</v>
      </c>
      <c r="AA349" s="195"/>
      <c r="AB349" s="195"/>
      <c r="AC349" s="195"/>
      <c r="AD349" s="195"/>
      <c r="AF349" s="196">
        <v>8424082.9000000004</v>
      </c>
      <c r="AG349" s="196"/>
      <c r="AH349" s="196"/>
      <c r="AI349" s="196"/>
      <c r="AK349" s="189">
        <v>40617</v>
      </c>
      <c r="AL349" s="189"/>
      <c r="AN349" s="190" t="s">
        <v>1044</v>
      </c>
      <c r="AO349" s="190"/>
      <c r="AP349" s="190"/>
      <c r="AQ349" s="190"/>
      <c r="AW349" s="186" t="s">
        <v>1045</v>
      </c>
      <c r="AX349" s="186"/>
      <c r="AY349" s="186"/>
      <c r="AZ349" s="186"/>
      <c r="BD349" s="187">
        <v>1750</v>
      </c>
      <c r="BE349" s="187"/>
      <c r="BG349" s="188">
        <v>1750</v>
      </c>
      <c r="BH349" s="188"/>
      <c r="BI349" s="188"/>
      <c r="BJ349" s="188">
        <v>0</v>
      </c>
      <c r="BK349" s="188"/>
      <c r="BL349" s="188"/>
      <c r="BM349" s="188"/>
      <c r="BN349" s="188"/>
      <c r="BP349" s="187">
        <v>3500</v>
      </c>
      <c r="BQ349" s="187"/>
      <c r="BR349" s="187"/>
      <c r="BS349" s="187"/>
      <c r="BU349" s="189">
        <v>40477</v>
      </c>
      <c r="BV349" s="189"/>
      <c r="BX349" s="190" t="s">
        <v>1040</v>
      </c>
      <c r="BY349" s="190"/>
      <c r="BZ349" s="190"/>
      <c r="CA349" s="190"/>
      <c r="CG349" s="186" t="s">
        <v>1041</v>
      </c>
      <c r="CH349" s="186"/>
      <c r="CI349" s="186"/>
      <c r="CJ349" s="186"/>
      <c r="CN349" s="187">
        <v>6960</v>
      </c>
      <c r="CO349" s="187"/>
      <c r="CQ349" s="188">
        <v>0</v>
      </c>
      <c r="CR349" s="188"/>
      <c r="CS349" s="188"/>
      <c r="CT349" s="188">
        <v>0</v>
      </c>
      <c r="CU349" s="188"/>
      <c r="CV349" s="188"/>
      <c r="CW349" s="188"/>
      <c r="CX349" s="188"/>
      <c r="CZ349" s="187">
        <v>6960</v>
      </c>
      <c r="DA349" s="187"/>
      <c r="DB349" s="187"/>
      <c r="DC349" s="187"/>
      <c r="DE349" s="88">
        <v>40455</v>
      </c>
      <c r="DF349" s="88"/>
      <c r="DH349" s="190" t="s">
        <v>1040</v>
      </c>
      <c r="DI349" s="190"/>
      <c r="DJ349" s="190"/>
      <c r="DK349" s="190"/>
      <c r="DQ349" s="186" t="s">
        <v>1041</v>
      </c>
      <c r="DR349" s="186"/>
      <c r="DS349" s="186"/>
      <c r="DT349" s="186"/>
      <c r="DX349" s="187">
        <v>6960</v>
      </c>
      <c r="DY349" s="187"/>
      <c r="EA349" s="188">
        <v>8610.7000000000007</v>
      </c>
      <c r="EB349" s="188"/>
      <c r="EC349" s="188"/>
      <c r="ED349" s="188">
        <v>0</v>
      </c>
      <c r="EE349" s="188"/>
      <c r="EF349" s="188"/>
      <c r="EG349" s="188"/>
      <c r="EH349" s="188"/>
      <c r="EJ349" s="187">
        <v>15570.7</v>
      </c>
      <c r="EK349" s="187"/>
      <c r="EL349" s="187"/>
      <c r="EM349" s="187"/>
      <c r="EO349" s="189">
        <v>40477</v>
      </c>
      <c r="EP349" s="189"/>
      <c r="ER349" s="190" t="s">
        <v>1040</v>
      </c>
      <c r="ES349" s="190"/>
      <c r="ET349" s="190"/>
      <c r="EU349" s="190"/>
      <c r="FA349" s="186" t="s">
        <v>1041</v>
      </c>
      <c r="FB349" s="186"/>
      <c r="FC349" s="186"/>
      <c r="FD349" s="186"/>
      <c r="FH349" s="187">
        <v>15570.7</v>
      </c>
      <c r="FI349" s="187"/>
      <c r="FK349" s="188">
        <v>0</v>
      </c>
      <c r="FL349" s="188"/>
      <c r="FM349" s="188"/>
      <c r="FN349" s="188">
        <v>0</v>
      </c>
      <c r="FO349" s="188"/>
      <c r="FP349" s="188"/>
      <c r="FQ349" s="188"/>
      <c r="FR349" s="188"/>
      <c r="FT349" s="187">
        <v>15570.7</v>
      </c>
      <c r="FU349" s="187"/>
      <c r="FV349" s="187"/>
      <c r="FW349" s="187"/>
      <c r="FZ349" s="88"/>
      <c r="GB349" s="190" t="s">
        <v>1036</v>
      </c>
      <c r="GC349" s="190"/>
      <c r="GD349" s="190"/>
      <c r="GE349" s="190"/>
      <c r="GK349" s="186" t="s">
        <v>1037</v>
      </c>
      <c r="GL349" s="186"/>
      <c r="GM349" s="186"/>
      <c r="GN349" s="186"/>
      <c r="GR349" s="187">
        <v>48888.54</v>
      </c>
      <c r="GS349" s="187"/>
      <c r="GU349" s="188">
        <v>19791.05</v>
      </c>
      <c r="GV349" s="188"/>
      <c r="GW349" s="188"/>
      <c r="GX349" s="188">
        <v>10903.29</v>
      </c>
      <c r="GY349" s="188"/>
      <c r="GZ349" s="188"/>
      <c r="HA349" s="188"/>
      <c r="HB349" s="188"/>
      <c r="HD349" s="187">
        <v>57776.3</v>
      </c>
      <c r="HE349" s="187"/>
      <c r="HF349" s="187"/>
      <c r="HG349" s="187"/>
      <c r="HI349" s="189">
        <v>40442</v>
      </c>
      <c r="HJ349" s="189"/>
      <c r="HL349" s="190" t="s">
        <v>1036</v>
      </c>
      <c r="HM349" s="190"/>
      <c r="HN349" s="190"/>
      <c r="HO349" s="190"/>
      <c r="HU349" s="186" t="s">
        <v>1037</v>
      </c>
      <c r="HV349" s="186"/>
      <c r="HW349" s="186"/>
      <c r="HX349" s="186"/>
      <c r="IB349" s="187">
        <v>57776.3</v>
      </c>
      <c r="IC349" s="187"/>
      <c r="IE349" s="188">
        <v>20994.83</v>
      </c>
      <c r="IF349" s="188"/>
      <c r="IG349" s="188"/>
      <c r="IH349" s="188">
        <v>11161.08</v>
      </c>
      <c r="II349" s="188"/>
      <c r="IJ349" s="188"/>
      <c r="IK349" s="188"/>
      <c r="IL349" s="188"/>
      <c r="IN349" s="187">
        <v>67610.05</v>
      </c>
      <c r="IO349" s="187"/>
      <c r="IP349" s="187"/>
      <c r="IQ349" s="187"/>
    </row>
    <row r="350" spans="1:251" ht="10.15" hidden="1" customHeight="1">
      <c r="A350" s="191">
        <v>4030</v>
      </c>
      <c r="B350" s="191"/>
      <c r="D350" s="192" t="s">
        <v>1048</v>
      </c>
      <c r="E350" s="192"/>
      <c r="F350" s="192"/>
      <c r="G350" s="192"/>
      <c r="L350" s="193" t="s">
        <v>1049</v>
      </c>
      <c r="M350" s="193"/>
      <c r="N350" s="193"/>
      <c r="O350" s="193"/>
      <c r="P350" s="193"/>
      <c r="T350" s="194">
        <v>0</v>
      </c>
      <c r="U350" s="194"/>
      <c r="W350" s="195">
        <v>1593163.22</v>
      </c>
      <c r="X350" s="195"/>
      <c r="Y350" s="195"/>
      <c r="Z350" s="195">
        <v>0</v>
      </c>
      <c r="AA350" s="195"/>
      <c r="AB350" s="195"/>
      <c r="AC350" s="195"/>
      <c r="AD350" s="195"/>
      <c r="AF350" s="196">
        <v>1593163.22</v>
      </c>
      <c r="AG350" s="196"/>
      <c r="AH350" s="196"/>
      <c r="AI350" s="196"/>
      <c r="AK350" s="189">
        <v>40652</v>
      </c>
      <c r="AL350" s="189"/>
      <c r="AN350" s="190" t="s">
        <v>1050</v>
      </c>
      <c r="AO350" s="190"/>
      <c r="AP350" s="190"/>
      <c r="AQ350" s="190"/>
      <c r="AW350" s="186" t="s">
        <v>1051</v>
      </c>
      <c r="AX350" s="186"/>
      <c r="AY350" s="186"/>
      <c r="AZ350" s="186"/>
      <c r="BD350" s="198">
        <v>0</v>
      </c>
      <c r="BE350" s="198"/>
      <c r="BG350" s="188">
        <v>10889.92</v>
      </c>
      <c r="BH350" s="188"/>
      <c r="BI350" s="188"/>
      <c r="BJ350" s="188">
        <v>0</v>
      </c>
      <c r="BK350" s="188"/>
      <c r="BL350" s="188"/>
      <c r="BM350" s="188"/>
      <c r="BN350" s="188"/>
      <c r="BP350" s="187">
        <v>10889.92</v>
      </c>
      <c r="BQ350" s="187"/>
      <c r="BR350" s="187"/>
      <c r="BS350" s="187"/>
      <c r="BU350" s="189">
        <v>40617</v>
      </c>
      <c r="BV350" s="189"/>
      <c r="BX350" s="190" t="s">
        <v>1044</v>
      </c>
      <c r="BY350" s="190"/>
      <c r="BZ350" s="190"/>
      <c r="CA350" s="190"/>
      <c r="CG350" s="186" t="s">
        <v>1045</v>
      </c>
      <c r="CH350" s="186"/>
      <c r="CI350" s="186"/>
      <c r="CJ350" s="186"/>
      <c r="CN350" s="187">
        <v>3500</v>
      </c>
      <c r="CO350" s="187"/>
      <c r="CQ350" s="188">
        <v>1750</v>
      </c>
      <c r="CR350" s="188"/>
      <c r="CS350" s="188"/>
      <c r="CT350" s="188">
        <v>0</v>
      </c>
      <c r="CU350" s="188"/>
      <c r="CV350" s="188"/>
      <c r="CW350" s="188"/>
      <c r="CX350" s="188"/>
      <c r="CZ350" s="187">
        <v>5250</v>
      </c>
      <c r="DA350" s="187"/>
      <c r="DB350" s="187"/>
      <c r="DC350" s="187"/>
      <c r="DE350" s="88">
        <v>40456</v>
      </c>
      <c r="DF350" s="88"/>
      <c r="DH350" s="190" t="s">
        <v>1044</v>
      </c>
      <c r="DI350" s="190"/>
      <c r="DJ350" s="190"/>
      <c r="DK350" s="190"/>
      <c r="DQ350" s="186" t="s">
        <v>1045</v>
      </c>
      <c r="DR350" s="186"/>
      <c r="DS350" s="186"/>
      <c r="DT350" s="186"/>
      <c r="DX350" s="187">
        <v>5250</v>
      </c>
      <c r="DY350" s="187"/>
      <c r="EA350" s="188">
        <v>1750</v>
      </c>
      <c r="EB350" s="188"/>
      <c r="EC350" s="188"/>
      <c r="ED350" s="188">
        <v>0</v>
      </c>
      <c r="EE350" s="188"/>
      <c r="EF350" s="188"/>
      <c r="EG350" s="188"/>
      <c r="EH350" s="188"/>
      <c r="EJ350" s="187">
        <v>7000</v>
      </c>
      <c r="EK350" s="187"/>
      <c r="EL350" s="187"/>
      <c r="EM350" s="187"/>
      <c r="EO350" s="189">
        <v>40617</v>
      </c>
      <c r="EP350" s="189"/>
      <c r="ER350" s="190" t="s">
        <v>1044</v>
      </c>
      <c r="ES350" s="190"/>
      <c r="ET350" s="190"/>
      <c r="EU350" s="190"/>
      <c r="FA350" s="186" t="s">
        <v>1045</v>
      </c>
      <c r="FB350" s="186"/>
      <c r="FC350" s="186"/>
      <c r="FD350" s="186"/>
      <c r="FH350" s="187">
        <v>7000</v>
      </c>
      <c r="FI350" s="187"/>
      <c r="FK350" s="188">
        <v>1750</v>
      </c>
      <c r="FL350" s="188"/>
      <c r="FM350" s="188"/>
      <c r="FN350" s="188">
        <v>0</v>
      </c>
      <c r="FO350" s="188"/>
      <c r="FP350" s="188"/>
      <c r="FQ350" s="188"/>
      <c r="FR350" s="188"/>
      <c r="FT350" s="187">
        <v>8750</v>
      </c>
      <c r="FU350" s="187"/>
      <c r="FV350" s="187"/>
      <c r="FW350" s="187"/>
      <c r="FZ350" s="88"/>
      <c r="GB350" s="190" t="s">
        <v>1038</v>
      </c>
      <c r="GC350" s="190"/>
      <c r="GD350" s="190"/>
      <c r="GE350" s="190"/>
      <c r="GK350" s="186" t="s">
        <v>1039</v>
      </c>
      <c r="GL350" s="186"/>
      <c r="GM350" s="186"/>
      <c r="GN350" s="186"/>
      <c r="GR350" s="187">
        <v>283286.01</v>
      </c>
      <c r="GS350" s="187"/>
      <c r="GU350" s="188">
        <v>47543.59</v>
      </c>
      <c r="GV350" s="188"/>
      <c r="GW350" s="188"/>
      <c r="GX350" s="188">
        <v>0</v>
      </c>
      <c r="GY350" s="188"/>
      <c r="GZ350" s="188"/>
      <c r="HA350" s="188"/>
      <c r="HB350" s="188"/>
      <c r="HD350" s="187">
        <v>330829.59999999998</v>
      </c>
      <c r="HE350" s="187"/>
      <c r="HF350" s="187"/>
      <c r="HG350" s="187"/>
      <c r="HI350" s="189">
        <v>40443</v>
      </c>
      <c r="HJ350" s="189"/>
      <c r="HL350" s="190" t="s">
        <v>1038</v>
      </c>
      <c r="HM350" s="190"/>
      <c r="HN350" s="190"/>
      <c r="HO350" s="190"/>
      <c r="HU350" s="186" t="s">
        <v>1039</v>
      </c>
      <c r="HV350" s="186"/>
      <c r="HW350" s="186"/>
      <c r="HX350" s="186"/>
      <c r="IB350" s="187">
        <v>330829.59999999998</v>
      </c>
      <c r="IC350" s="187"/>
      <c r="IE350" s="188">
        <v>58489.68</v>
      </c>
      <c r="IF350" s="188"/>
      <c r="IG350" s="188"/>
      <c r="IH350" s="188">
        <v>0</v>
      </c>
      <c r="II350" s="188"/>
      <c r="IJ350" s="188"/>
      <c r="IK350" s="188"/>
      <c r="IL350" s="188"/>
      <c r="IN350" s="187">
        <v>389319.28</v>
      </c>
      <c r="IO350" s="187"/>
      <c r="IP350" s="187"/>
      <c r="IQ350" s="187"/>
    </row>
    <row r="351" spans="1:251" ht="10.15" hidden="1" customHeight="1">
      <c r="A351" s="189">
        <v>4032</v>
      </c>
      <c r="B351" s="189"/>
      <c r="D351" s="190" t="s">
        <v>1052</v>
      </c>
      <c r="E351" s="190"/>
      <c r="F351" s="190"/>
      <c r="G351" s="190"/>
      <c r="M351" s="186" t="s">
        <v>1053</v>
      </c>
      <c r="N351" s="186"/>
      <c r="O351" s="186"/>
      <c r="P351" s="186"/>
      <c r="T351" s="198">
        <v>0</v>
      </c>
      <c r="U351" s="198"/>
      <c r="W351" s="188">
        <v>1279582.74</v>
      </c>
      <c r="X351" s="188"/>
      <c r="Y351" s="188"/>
      <c r="Z351" s="188">
        <v>0</v>
      </c>
      <c r="AA351" s="188"/>
      <c r="AB351" s="188"/>
      <c r="AC351" s="188"/>
      <c r="AD351" s="188"/>
      <c r="AF351" s="187">
        <v>1279582.74</v>
      </c>
      <c r="AG351" s="187"/>
      <c r="AH351" s="187"/>
      <c r="AI351" s="187"/>
      <c r="AK351" s="191">
        <v>4029</v>
      </c>
      <c r="AL351" s="191"/>
      <c r="AN351" s="192" t="s">
        <v>1046</v>
      </c>
      <c r="AO351" s="192"/>
      <c r="AP351" s="192"/>
      <c r="AQ351" s="192"/>
      <c r="AU351" s="193" t="s">
        <v>1047</v>
      </c>
      <c r="AV351" s="193"/>
      <c r="AW351" s="193"/>
      <c r="AX351" s="193"/>
      <c r="AY351" s="193"/>
      <c r="AZ351" s="193"/>
      <c r="BA351" s="193"/>
      <c r="BD351" s="196">
        <v>8424082.9000000004</v>
      </c>
      <c r="BE351" s="196"/>
      <c r="BG351" s="195">
        <v>8992527.0299999993</v>
      </c>
      <c r="BH351" s="195"/>
      <c r="BI351" s="195"/>
      <c r="BJ351" s="195">
        <v>25281.45</v>
      </c>
      <c r="BK351" s="195"/>
      <c r="BL351" s="195"/>
      <c r="BM351" s="195"/>
      <c r="BN351" s="195"/>
      <c r="BP351" s="196">
        <v>17391328.48</v>
      </c>
      <c r="BQ351" s="196"/>
      <c r="BR351" s="196"/>
      <c r="BS351" s="196"/>
      <c r="BU351" s="189">
        <v>40652</v>
      </c>
      <c r="BV351" s="189"/>
      <c r="BX351" s="190" t="s">
        <v>1050</v>
      </c>
      <c r="BY351" s="190"/>
      <c r="BZ351" s="190"/>
      <c r="CA351" s="190"/>
      <c r="CG351" s="186" t="s">
        <v>1051</v>
      </c>
      <c r="CH351" s="186"/>
      <c r="CI351" s="186"/>
      <c r="CJ351" s="186"/>
      <c r="CN351" s="187">
        <v>10889.92</v>
      </c>
      <c r="CO351" s="187"/>
      <c r="CQ351" s="188">
        <v>10446.59</v>
      </c>
      <c r="CR351" s="188"/>
      <c r="CS351" s="188"/>
      <c r="CT351" s="188">
        <v>0</v>
      </c>
      <c r="CU351" s="188"/>
      <c r="CV351" s="188"/>
      <c r="CW351" s="188"/>
      <c r="CX351" s="188"/>
      <c r="CZ351" s="187">
        <v>21336.51</v>
      </c>
      <c r="DA351" s="187"/>
      <c r="DB351" s="187"/>
      <c r="DC351" s="187"/>
      <c r="DE351" s="88">
        <v>40457</v>
      </c>
      <c r="DF351" s="88"/>
      <c r="DH351" s="190" t="s">
        <v>1050</v>
      </c>
      <c r="DI351" s="190"/>
      <c r="DJ351" s="190"/>
      <c r="DK351" s="190"/>
      <c r="DQ351" s="186" t="s">
        <v>1051</v>
      </c>
      <c r="DR351" s="186"/>
      <c r="DS351" s="186"/>
      <c r="DT351" s="186"/>
      <c r="DX351" s="187">
        <v>21336.51</v>
      </c>
      <c r="DY351" s="187"/>
      <c r="EA351" s="188">
        <v>10582.64</v>
      </c>
      <c r="EB351" s="188"/>
      <c r="EC351" s="188"/>
      <c r="ED351" s="188">
        <v>0</v>
      </c>
      <c r="EE351" s="188"/>
      <c r="EF351" s="188"/>
      <c r="EG351" s="188"/>
      <c r="EH351" s="188"/>
      <c r="EJ351" s="187">
        <v>31919.15</v>
      </c>
      <c r="EK351" s="187"/>
      <c r="EL351" s="187"/>
      <c r="EM351" s="187"/>
      <c r="EO351" s="189">
        <v>40652</v>
      </c>
      <c r="EP351" s="189"/>
      <c r="ER351" s="190" t="s">
        <v>1050</v>
      </c>
      <c r="ES351" s="190"/>
      <c r="ET351" s="190"/>
      <c r="EU351" s="190"/>
      <c r="FA351" s="186" t="s">
        <v>1051</v>
      </c>
      <c r="FB351" s="186"/>
      <c r="FC351" s="186"/>
      <c r="FD351" s="186"/>
      <c r="FH351" s="187">
        <v>31919.15</v>
      </c>
      <c r="FI351" s="187"/>
      <c r="FK351" s="188">
        <v>20239.3</v>
      </c>
      <c r="FL351" s="188"/>
      <c r="FM351" s="188"/>
      <c r="FN351" s="188">
        <v>0</v>
      </c>
      <c r="FO351" s="188"/>
      <c r="FP351" s="188"/>
      <c r="FQ351" s="188"/>
      <c r="FR351" s="188"/>
      <c r="FT351" s="187">
        <v>52158.45</v>
      </c>
      <c r="FU351" s="187"/>
      <c r="FV351" s="187"/>
      <c r="FW351" s="187"/>
      <c r="FZ351" s="88"/>
      <c r="GB351" s="190" t="s">
        <v>1042</v>
      </c>
      <c r="GC351" s="190"/>
      <c r="GD351" s="190"/>
      <c r="GE351" s="190"/>
      <c r="GK351" s="186" t="s">
        <v>1043</v>
      </c>
      <c r="GL351" s="186"/>
      <c r="GM351" s="186"/>
      <c r="GN351" s="186"/>
      <c r="GR351" s="187">
        <v>4104.33</v>
      </c>
      <c r="GS351" s="187"/>
      <c r="GU351" s="188">
        <v>99.76</v>
      </c>
      <c r="GV351" s="188"/>
      <c r="GW351" s="188"/>
      <c r="GX351" s="188">
        <v>0</v>
      </c>
      <c r="GY351" s="188"/>
      <c r="GZ351" s="188"/>
      <c r="HA351" s="188"/>
      <c r="HB351" s="188"/>
      <c r="HD351" s="187">
        <v>4204.09</v>
      </c>
      <c r="HE351" s="187"/>
      <c r="HF351" s="187"/>
      <c r="HG351" s="187"/>
      <c r="HI351" s="189">
        <v>40472</v>
      </c>
      <c r="HJ351" s="189"/>
      <c r="HL351" s="190" t="s">
        <v>1042</v>
      </c>
      <c r="HM351" s="190"/>
      <c r="HN351" s="190"/>
      <c r="HO351" s="190"/>
      <c r="HU351" s="186" t="s">
        <v>1043</v>
      </c>
      <c r="HV351" s="186"/>
      <c r="HW351" s="186"/>
      <c r="HX351" s="186"/>
      <c r="IB351" s="187">
        <v>4204.09</v>
      </c>
      <c r="IC351" s="187"/>
      <c r="IE351" s="188">
        <v>0</v>
      </c>
      <c r="IF351" s="188"/>
      <c r="IG351" s="188"/>
      <c r="IH351" s="188">
        <v>0</v>
      </c>
      <c r="II351" s="188"/>
      <c r="IJ351" s="188"/>
      <c r="IK351" s="188"/>
      <c r="IL351" s="188"/>
      <c r="IN351" s="187">
        <v>4204.09</v>
      </c>
      <c r="IO351" s="187"/>
      <c r="IP351" s="187"/>
      <c r="IQ351" s="187"/>
    </row>
    <row r="352" spans="1:251" ht="10.15" hidden="1" customHeight="1">
      <c r="A352" s="189">
        <v>4034</v>
      </c>
      <c r="B352" s="189"/>
      <c r="D352" s="190" t="s">
        <v>1054</v>
      </c>
      <c r="E352" s="190"/>
      <c r="F352" s="190"/>
      <c r="G352" s="190"/>
      <c r="M352" s="186" t="s">
        <v>1055</v>
      </c>
      <c r="N352" s="186"/>
      <c r="O352" s="186"/>
      <c r="P352" s="186"/>
      <c r="T352" s="198">
        <v>0</v>
      </c>
      <c r="U352" s="198"/>
      <c r="W352" s="188">
        <v>4232.66</v>
      </c>
      <c r="X352" s="188"/>
      <c r="Y352" s="188"/>
      <c r="Z352" s="188">
        <v>0</v>
      </c>
      <c r="AA352" s="188"/>
      <c r="AB352" s="188"/>
      <c r="AC352" s="188"/>
      <c r="AD352" s="188"/>
      <c r="AF352" s="187">
        <v>4232.66</v>
      </c>
      <c r="AG352" s="187"/>
      <c r="AH352" s="187"/>
      <c r="AI352" s="187"/>
      <c r="AK352" s="191">
        <v>4030</v>
      </c>
      <c r="AL352" s="191"/>
      <c r="AN352" s="192" t="s">
        <v>1048</v>
      </c>
      <c r="AO352" s="192"/>
      <c r="AP352" s="192"/>
      <c r="AQ352" s="192"/>
      <c r="AV352" s="193" t="s">
        <v>1049</v>
      </c>
      <c r="AW352" s="193"/>
      <c r="AX352" s="193"/>
      <c r="AY352" s="193"/>
      <c r="AZ352" s="193"/>
      <c r="BD352" s="196">
        <v>1593163.22</v>
      </c>
      <c r="BE352" s="196"/>
      <c r="BG352" s="195">
        <v>1475676.97</v>
      </c>
      <c r="BH352" s="195"/>
      <c r="BI352" s="195"/>
      <c r="BJ352" s="195">
        <v>0</v>
      </c>
      <c r="BK352" s="195"/>
      <c r="BL352" s="195"/>
      <c r="BM352" s="195"/>
      <c r="BN352" s="195"/>
      <c r="BP352" s="196">
        <v>3068840.19</v>
      </c>
      <c r="BQ352" s="196"/>
      <c r="BR352" s="196"/>
      <c r="BS352" s="196"/>
      <c r="BU352" s="191">
        <v>4029</v>
      </c>
      <c r="BV352" s="191"/>
      <c r="BX352" s="192" t="s">
        <v>1046</v>
      </c>
      <c r="BY352" s="192"/>
      <c r="BZ352" s="192"/>
      <c r="CA352" s="192"/>
      <c r="CE352" s="193" t="s">
        <v>1047</v>
      </c>
      <c r="CF352" s="193"/>
      <c r="CG352" s="193"/>
      <c r="CH352" s="193"/>
      <c r="CI352" s="193"/>
      <c r="CJ352" s="193"/>
      <c r="CK352" s="193"/>
      <c r="CN352" s="196">
        <v>17391328.48</v>
      </c>
      <c r="CO352" s="196"/>
      <c r="CQ352" s="195">
        <v>15695864.33</v>
      </c>
      <c r="CR352" s="195"/>
      <c r="CS352" s="195"/>
      <c r="CT352" s="195">
        <v>45129.120000000003</v>
      </c>
      <c r="CU352" s="195"/>
      <c r="CV352" s="195"/>
      <c r="CW352" s="195"/>
      <c r="CX352" s="195"/>
      <c r="CZ352" s="196">
        <v>33042063.690000001</v>
      </c>
      <c r="DA352" s="196"/>
      <c r="DB352" s="196"/>
      <c r="DC352" s="196"/>
      <c r="DE352" s="88">
        <v>40458</v>
      </c>
      <c r="DF352" s="94"/>
      <c r="DH352" s="192" t="s">
        <v>1046</v>
      </c>
      <c r="DI352" s="192"/>
      <c r="DJ352" s="192"/>
      <c r="DK352" s="192"/>
      <c r="DO352" s="193" t="s">
        <v>1047</v>
      </c>
      <c r="DP352" s="193"/>
      <c r="DQ352" s="193"/>
      <c r="DR352" s="193"/>
      <c r="DS352" s="193"/>
      <c r="DT352" s="193"/>
      <c r="DU352" s="193"/>
      <c r="DX352" s="196">
        <v>33042063.690000001</v>
      </c>
      <c r="DY352" s="196"/>
      <c r="EA352" s="195">
        <v>16505350.369999999</v>
      </c>
      <c r="EB352" s="195"/>
      <c r="EC352" s="195"/>
      <c r="ED352" s="195">
        <v>21284.19</v>
      </c>
      <c r="EE352" s="195"/>
      <c r="EF352" s="195"/>
      <c r="EG352" s="195"/>
      <c r="EH352" s="195"/>
      <c r="EJ352" s="196">
        <v>49526129.869999997</v>
      </c>
      <c r="EK352" s="196"/>
      <c r="EL352" s="196"/>
      <c r="EM352" s="196"/>
      <c r="EO352" s="191">
        <v>4029</v>
      </c>
      <c r="EP352" s="191"/>
      <c r="ER352" s="192" t="s">
        <v>1046</v>
      </c>
      <c r="ES352" s="192"/>
      <c r="ET352" s="192"/>
      <c r="EU352" s="192"/>
      <c r="EY352" s="193" t="s">
        <v>1047</v>
      </c>
      <c r="EZ352" s="193"/>
      <c r="FA352" s="193"/>
      <c r="FB352" s="193"/>
      <c r="FC352" s="193"/>
      <c r="FD352" s="193"/>
      <c r="FE352" s="193"/>
      <c r="FH352" s="196">
        <v>49526129.869999997</v>
      </c>
      <c r="FI352" s="196"/>
      <c r="FK352" s="195">
        <v>14252057.91</v>
      </c>
      <c r="FL352" s="195"/>
      <c r="FM352" s="195"/>
      <c r="FN352" s="195">
        <v>14963.45</v>
      </c>
      <c r="FO352" s="195"/>
      <c r="FP352" s="195"/>
      <c r="FQ352" s="195"/>
      <c r="FR352" s="195"/>
      <c r="FT352" s="196">
        <v>63763224.329999998</v>
      </c>
      <c r="FU352" s="196"/>
      <c r="FV352" s="196"/>
      <c r="FW352" s="196"/>
      <c r="FZ352" s="88"/>
      <c r="GB352" s="190" t="s">
        <v>1056</v>
      </c>
      <c r="GC352" s="190"/>
      <c r="GD352" s="190"/>
      <c r="GE352" s="190"/>
      <c r="GK352" s="186" t="s">
        <v>1057</v>
      </c>
      <c r="GL352" s="186"/>
      <c r="GM352" s="186"/>
      <c r="GN352" s="186"/>
      <c r="GR352" s="198">
        <v>0</v>
      </c>
      <c r="GS352" s="198"/>
      <c r="GU352" s="188">
        <v>550</v>
      </c>
      <c r="GV352" s="188"/>
      <c r="GW352" s="188"/>
      <c r="GX352" s="188">
        <v>0</v>
      </c>
      <c r="GY352" s="188"/>
      <c r="GZ352" s="188"/>
      <c r="HA352" s="188"/>
      <c r="HB352" s="188"/>
      <c r="HD352" s="187">
        <v>550</v>
      </c>
      <c r="HE352" s="187"/>
      <c r="HF352" s="187"/>
      <c r="HG352" s="187"/>
      <c r="HI352" s="189">
        <v>40474</v>
      </c>
      <c r="HJ352" s="189"/>
      <c r="HL352" s="190" t="s">
        <v>1056</v>
      </c>
      <c r="HM352" s="190"/>
      <c r="HN352" s="190"/>
      <c r="HO352" s="190"/>
      <c r="HU352" s="186" t="s">
        <v>1057</v>
      </c>
      <c r="HV352" s="186"/>
      <c r="HW352" s="186"/>
      <c r="HX352" s="186"/>
      <c r="IB352" s="187">
        <v>550</v>
      </c>
      <c r="IC352" s="187"/>
      <c r="IE352" s="188">
        <v>550</v>
      </c>
      <c r="IF352" s="188"/>
      <c r="IG352" s="188"/>
      <c r="IH352" s="188">
        <v>0</v>
      </c>
      <c r="II352" s="188"/>
      <c r="IJ352" s="188"/>
      <c r="IK352" s="188"/>
      <c r="IL352" s="188"/>
      <c r="IN352" s="187">
        <v>1100</v>
      </c>
      <c r="IO352" s="187"/>
      <c r="IP352" s="187"/>
      <c r="IQ352" s="187"/>
    </row>
    <row r="353" spans="1:251" ht="10.15" hidden="1" customHeight="1">
      <c r="A353" s="189">
        <v>4035</v>
      </c>
      <c r="B353" s="189"/>
      <c r="D353" s="190" t="s">
        <v>1058</v>
      </c>
      <c r="E353" s="190"/>
      <c r="F353" s="190"/>
      <c r="G353" s="190"/>
      <c r="M353" s="186" t="s">
        <v>1059</v>
      </c>
      <c r="N353" s="186"/>
      <c r="O353" s="186"/>
      <c r="P353" s="186"/>
      <c r="T353" s="198">
        <v>0</v>
      </c>
      <c r="U353" s="198"/>
      <c r="W353" s="188">
        <v>288406.02</v>
      </c>
      <c r="X353" s="188"/>
      <c r="Y353" s="188"/>
      <c r="Z353" s="188">
        <v>0</v>
      </c>
      <c r="AA353" s="188"/>
      <c r="AB353" s="188"/>
      <c r="AC353" s="188"/>
      <c r="AD353" s="188"/>
      <c r="AF353" s="187">
        <v>288406.02</v>
      </c>
      <c r="AG353" s="187"/>
      <c r="AH353" s="187"/>
      <c r="AI353" s="187"/>
      <c r="AK353" s="189">
        <v>4032</v>
      </c>
      <c r="AL353" s="189"/>
      <c r="AN353" s="190" t="s">
        <v>1052</v>
      </c>
      <c r="AO353" s="190"/>
      <c r="AP353" s="190"/>
      <c r="AQ353" s="190"/>
      <c r="AW353" s="186" t="s">
        <v>1053</v>
      </c>
      <c r="AX353" s="186"/>
      <c r="AY353" s="186"/>
      <c r="AZ353" s="186"/>
      <c r="BD353" s="187">
        <v>1279582.74</v>
      </c>
      <c r="BE353" s="187"/>
      <c r="BG353" s="188">
        <v>1108931.72</v>
      </c>
      <c r="BH353" s="188"/>
      <c r="BI353" s="188"/>
      <c r="BJ353" s="188">
        <v>0</v>
      </c>
      <c r="BK353" s="188"/>
      <c r="BL353" s="188"/>
      <c r="BM353" s="188"/>
      <c r="BN353" s="188"/>
      <c r="BP353" s="187">
        <v>2388514.46</v>
      </c>
      <c r="BQ353" s="187"/>
      <c r="BR353" s="187"/>
      <c r="BS353" s="187"/>
      <c r="BU353" s="191">
        <v>4030</v>
      </c>
      <c r="BV353" s="191"/>
      <c r="BX353" s="192" t="s">
        <v>1048</v>
      </c>
      <c r="BY353" s="192"/>
      <c r="BZ353" s="192"/>
      <c r="CA353" s="192"/>
      <c r="CF353" s="193" t="s">
        <v>1049</v>
      </c>
      <c r="CG353" s="193"/>
      <c r="CH353" s="193"/>
      <c r="CI353" s="193"/>
      <c r="CJ353" s="193"/>
      <c r="CN353" s="196">
        <v>3068840.19</v>
      </c>
      <c r="CO353" s="196"/>
      <c r="CQ353" s="195">
        <v>5245207.2699999996</v>
      </c>
      <c r="CR353" s="195"/>
      <c r="CS353" s="195"/>
      <c r="CT353" s="195">
        <v>0</v>
      </c>
      <c r="CU353" s="195"/>
      <c r="CV353" s="195"/>
      <c r="CW353" s="195"/>
      <c r="CX353" s="195"/>
      <c r="CZ353" s="196">
        <v>8314047.46</v>
      </c>
      <c r="DA353" s="196"/>
      <c r="DB353" s="196"/>
      <c r="DC353" s="196"/>
      <c r="DE353" s="94">
        <v>4081</v>
      </c>
      <c r="DF353" s="94"/>
      <c r="DH353" s="192" t="s">
        <v>1048</v>
      </c>
      <c r="DI353" s="192"/>
      <c r="DJ353" s="192"/>
      <c r="DK353" s="192"/>
      <c r="DP353" s="193" t="s">
        <v>1049</v>
      </c>
      <c r="DQ353" s="193"/>
      <c r="DR353" s="193"/>
      <c r="DS353" s="193"/>
      <c r="DT353" s="193"/>
      <c r="DX353" s="196">
        <v>8314047.46</v>
      </c>
      <c r="DY353" s="196"/>
      <c r="EA353" s="195">
        <v>4635825.21</v>
      </c>
      <c r="EB353" s="195"/>
      <c r="EC353" s="195"/>
      <c r="ED353" s="195">
        <v>0</v>
      </c>
      <c r="EE353" s="195"/>
      <c r="EF353" s="195"/>
      <c r="EG353" s="195"/>
      <c r="EH353" s="195"/>
      <c r="EJ353" s="196">
        <v>12949872.67</v>
      </c>
      <c r="EK353" s="196"/>
      <c r="EL353" s="196"/>
      <c r="EM353" s="196"/>
      <c r="EO353" s="191">
        <v>4030</v>
      </c>
      <c r="EP353" s="191"/>
      <c r="ER353" s="192" t="s">
        <v>1048</v>
      </c>
      <c r="ES353" s="192"/>
      <c r="ET353" s="192"/>
      <c r="EU353" s="192"/>
      <c r="EZ353" s="193" t="s">
        <v>1049</v>
      </c>
      <c r="FA353" s="193"/>
      <c r="FB353" s="193"/>
      <c r="FC353" s="193"/>
      <c r="FD353" s="193"/>
      <c r="FH353" s="196">
        <v>12949872.67</v>
      </c>
      <c r="FI353" s="196"/>
      <c r="FK353" s="195">
        <v>2585624.92</v>
      </c>
      <c r="FL353" s="195"/>
      <c r="FM353" s="195"/>
      <c r="FN353" s="195">
        <v>0</v>
      </c>
      <c r="FO353" s="195"/>
      <c r="FP353" s="195"/>
      <c r="FQ353" s="195"/>
      <c r="FR353" s="195"/>
      <c r="FT353" s="196">
        <v>15535497.59</v>
      </c>
      <c r="FU353" s="196"/>
      <c r="FV353" s="196"/>
      <c r="FW353" s="196"/>
      <c r="FZ353" s="88"/>
      <c r="GB353" s="190" t="s">
        <v>1040</v>
      </c>
      <c r="GC353" s="190"/>
      <c r="GD353" s="190"/>
      <c r="GE353" s="190"/>
      <c r="GK353" s="186" t="s">
        <v>1041</v>
      </c>
      <c r="GL353" s="186"/>
      <c r="GM353" s="186"/>
      <c r="GN353" s="186"/>
      <c r="GR353" s="187">
        <v>15570.7</v>
      </c>
      <c r="GS353" s="187"/>
      <c r="GU353" s="188">
        <v>4560.8999999999996</v>
      </c>
      <c r="GV353" s="188"/>
      <c r="GW353" s="188"/>
      <c r="GX353" s="188">
        <v>0</v>
      </c>
      <c r="GY353" s="188"/>
      <c r="GZ353" s="188"/>
      <c r="HA353" s="188"/>
      <c r="HB353" s="188"/>
      <c r="HD353" s="187">
        <v>20131.599999999999</v>
      </c>
      <c r="HE353" s="187"/>
      <c r="HF353" s="187"/>
      <c r="HG353" s="187"/>
      <c r="HI353" s="189">
        <v>40477</v>
      </c>
      <c r="HJ353" s="189"/>
      <c r="HL353" s="190" t="s">
        <v>1040</v>
      </c>
      <c r="HM353" s="190"/>
      <c r="HN353" s="190"/>
      <c r="HO353" s="190"/>
      <c r="HU353" s="186" t="s">
        <v>1041</v>
      </c>
      <c r="HV353" s="186"/>
      <c r="HW353" s="186"/>
      <c r="HX353" s="186"/>
      <c r="IB353" s="187">
        <v>20131.599999999999</v>
      </c>
      <c r="IC353" s="187"/>
      <c r="IE353" s="188">
        <v>0</v>
      </c>
      <c r="IF353" s="188"/>
      <c r="IG353" s="188"/>
      <c r="IH353" s="188">
        <v>0</v>
      </c>
      <c r="II353" s="188"/>
      <c r="IJ353" s="188"/>
      <c r="IK353" s="188"/>
      <c r="IL353" s="188"/>
      <c r="IN353" s="187">
        <v>20131.599999999999</v>
      </c>
      <c r="IO353" s="187"/>
      <c r="IP353" s="187"/>
      <c r="IQ353" s="187"/>
    </row>
    <row r="354" spans="1:251" ht="10.15" hidden="1" customHeight="1">
      <c r="A354" s="189">
        <v>40399</v>
      </c>
      <c r="B354" s="189"/>
      <c r="D354" s="190" t="s">
        <v>1060</v>
      </c>
      <c r="E354" s="190"/>
      <c r="F354" s="190"/>
      <c r="G354" s="190"/>
      <c r="M354" s="186" t="s">
        <v>1061</v>
      </c>
      <c r="N354" s="186"/>
      <c r="O354" s="186"/>
      <c r="P354" s="186"/>
      <c r="T354" s="198">
        <v>0</v>
      </c>
      <c r="U354" s="198"/>
      <c r="W354" s="188">
        <v>20941.8</v>
      </c>
      <c r="X354" s="188"/>
      <c r="Y354" s="188"/>
      <c r="Z354" s="188">
        <v>0</v>
      </c>
      <c r="AA354" s="188"/>
      <c r="AB354" s="188"/>
      <c r="AC354" s="188"/>
      <c r="AD354" s="188"/>
      <c r="AF354" s="187">
        <v>20941.8</v>
      </c>
      <c r="AG354" s="187"/>
      <c r="AH354" s="187"/>
      <c r="AI354" s="187"/>
      <c r="AK354" s="189">
        <v>4034</v>
      </c>
      <c r="AL354" s="189"/>
      <c r="AN354" s="190" t="s">
        <v>1054</v>
      </c>
      <c r="AO354" s="190"/>
      <c r="AP354" s="190"/>
      <c r="AQ354" s="190"/>
      <c r="AW354" s="186" t="s">
        <v>1055</v>
      </c>
      <c r="AX354" s="186"/>
      <c r="AY354" s="186"/>
      <c r="AZ354" s="186"/>
      <c r="BD354" s="187">
        <v>4232.66</v>
      </c>
      <c r="BE354" s="187"/>
      <c r="BG354" s="188">
        <v>2121.9</v>
      </c>
      <c r="BH354" s="188"/>
      <c r="BI354" s="188"/>
      <c r="BJ354" s="188">
        <v>0</v>
      </c>
      <c r="BK354" s="188"/>
      <c r="BL354" s="188"/>
      <c r="BM354" s="188"/>
      <c r="BN354" s="188"/>
      <c r="BP354" s="187">
        <v>6354.56</v>
      </c>
      <c r="BQ354" s="187"/>
      <c r="BR354" s="187"/>
      <c r="BS354" s="187"/>
      <c r="BU354" s="189">
        <v>4032</v>
      </c>
      <c r="BV354" s="189"/>
      <c r="BX354" s="190" t="s">
        <v>1052</v>
      </c>
      <c r="BY354" s="190"/>
      <c r="BZ354" s="190"/>
      <c r="CA354" s="190"/>
      <c r="CG354" s="186" t="s">
        <v>1053</v>
      </c>
      <c r="CH354" s="186"/>
      <c r="CI354" s="186"/>
      <c r="CJ354" s="186"/>
      <c r="CN354" s="187">
        <v>2388514.46</v>
      </c>
      <c r="CO354" s="187"/>
      <c r="CQ354" s="188">
        <v>3595411.55</v>
      </c>
      <c r="CR354" s="188"/>
      <c r="CS354" s="188"/>
      <c r="CT354" s="188">
        <v>0</v>
      </c>
      <c r="CU354" s="188"/>
      <c r="CV354" s="188"/>
      <c r="CW354" s="188"/>
      <c r="CX354" s="188"/>
      <c r="CZ354" s="187">
        <v>5983926.0099999998</v>
      </c>
      <c r="DA354" s="187"/>
      <c r="DB354" s="187"/>
      <c r="DC354" s="187"/>
      <c r="DE354" s="88">
        <v>4084</v>
      </c>
      <c r="DF354" s="88"/>
      <c r="DH354" s="190" t="s">
        <v>1052</v>
      </c>
      <c r="DI354" s="190"/>
      <c r="DJ354" s="190"/>
      <c r="DK354" s="190"/>
      <c r="DQ354" s="186" t="s">
        <v>1053</v>
      </c>
      <c r="DR354" s="186"/>
      <c r="DS354" s="186"/>
      <c r="DT354" s="186"/>
      <c r="DX354" s="187">
        <v>5983926.0099999998</v>
      </c>
      <c r="DY354" s="187"/>
      <c r="EA354" s="188">
        <v>4049440.01</v>
      </c>
      <c r="EB354" s="188"/>
      <c r="EC354" s="188"/>
      <c r="ED354" s="188">
        <v>0</v>
      </c>
      <c r="EE354" s="188"/>
      <c r="EF354" s="188"/>
      <c r="EG354" s="188"/>
      <c r="EH354" s="188"/>
      <c r="EJ354" s="187">
        <v>10033366.02</v>
      </c>
      <c r="EK354" s="187"/>
      <c r="EL354" s="187"/>
      <c r="EM354" s="187"/>
      <c r="EO354" s="189">
        <v>4032</v>
      </c>
      <c r="EP354" s="189"/>
      <c r="ER354" s="190" t="s">
        <v>1052</v>
      </c>
      <c r="ES354" s="190"/>
      <c r="ET354" s="190"/>
      <c r="EU354" s="190"/>
      <c r="FA354" s="186" t="s">
        <v>1053</v>
      </c>
      <c r="FB354" s="186"/>
      <c r="FC354" s="186"/>
      <c r="FD354" s="186"/>
      <c r="FH354" s="187">
        <v>10033366.02</v>
      </c>
      <c r="FI354" s="187"/>
      <c r="FK354" s="188">
        <v>2104049.6</v>
      </c>
      <c r="FL354" s="188"/>
      <c r="FM354" s="188"/>
      <c r="FN354" s="188">
        <v>0</v>
      </c>
      <c r="FO354" s="188"/>
      <c r="FP354" s="188"/>
      <c r="FQ354" s="188"/>
      <c r="FR354" s="188"/>
      <c r="FT354" s="187">
        <v>12137415.619999999</v>
      </c>
      <c r="FU354" s="187"/>
      <c r="FV354" s="187"/>
      <c r="FW354" s="187"/>
      <c r="FZ354" s="88"/>
      <c r="GB354" s="190" t="s">
        <v>1044</v>
      </c>
      <c r="GC354" s="190"/>
      <c r="GD354" s="190"/>
      <c r="GE354" s="190"/>
      <c r="GK354" s="186" t="s">
        <v>1045</v>
      </c>
      <c r="GL354" s="186"/>
      <c r="GM354" s="186"/>
      <c r="GN354" s="186"/>
      <c r="GR354" s="187">
        <v>8750</v>
      </c>
      <c r="GS354" s="187"/>
      <c r="GU354" s="188">
        <v>1750</v>
      </c>
      <c r="GV354" s="188"/>
      <c r="GW354" s="188"/>
      <c r="GX354" s="188">
        <v>0</v>
      </c>
      <c r="GY354" s="188"/>
      <c r="GZ354" s="188"/>
      <c r="HA354" s="188"/>
      <c r="HB354" s="188"/>
      <c r="HD354" s="187">
        <v>10500</v>
      </c>
      <c r="HE354" s="187"/>
      <c r="HF354" s="187"/>
      <c r="HG354" s="187"/>
      <c r="HI354" s="189">
        <v>40617</v>
      </c>
      <c r="HJ354" s="189"/>
      <c r="HL354" s="190" t="s">
        <v>1044</v>
      </c>
      <c r="HM354" s="190"/>
      <c r="HN354" s="190"/>
      <c r="HO354" s="190"/>
      <c r="HU354" s="186" t="s">
        <v>1045</v>
      </c>
      <c r="HV354" s="186"/>
      <c r="HW354" s="186"/>
      <c r="HX354" s="186"/>
      <c r="IB354" s="187">
        <v>10500</v>
      </c>
      <c r="IC354" s="187"/>
      <c r="IE354" s="188">
        <v>1750</v>
      </c>
      <c r="IF354" s="188"/>
      <c r="IG354" s="188"/>
      <c r="IH354" s="188">
        <v>0</v>
      </c>
      <c r="II354" s="188"/>
      <c r="IJ354" s="188"/>
      <c r="IK354" s="188"/>
      <c r="IL354" s="188"/>
      <c r="IN354" s="187">
        <v>12250</v>
      </c>
      <c r="IO354" s="187"/>
      <c r="IP354" s="187"/>
      <c r="IQ354" s="187"/>
    </row>
    <row r="355" spans="1:251" ht="10.15" hidden="1" customHeight="1">
      <c r="A355" s="191">
        <v>4039</v>
      </c>
      <c r="B355" s="191"/>
      <c r="D355" s="192" t="s">
        <v>1062</v>
      </c>
      <c r="E355" s="192"/>
      <c r="F355" s="192"/>
      <c r="G355" s="192"/>
      <c r="L355" s="193" t="s">
        <v>1063</v>
      </c>
      <c r="M355" s="193"/>
      <c r="N355" s="193"/>
      <c r="O355" s="193"/>
      <c r="P355" s="193"/>
      <c r="T355" s="194">
        <v>0</v>
      </c>
      <c r="U355" s="194"/>
      <c r="W355" s="195">
        <v>6765145.0800000001</v>
      </c>
      <c r="X355" s="195"/>
      <c r="Y355" s="195"/>
      <c r="Z355" s="195">
        <v>3135.58</v>
      </c>
      <c r="AA355" s="195"/>
      <c r="AB355" s="195"/>
      <c r="AC355" s="195"/>
      <c r="AD355" s="195"/>
      <c r="AF355" s="196">
        <v>6762009.5</v>
      </c>
      <c r="AG355" s="196"/>
      <c r="AH355" s="196"/>
      <c r="AI355" s="196"/>
      <c r="AK355" s="189">
        <v>4035</v>
      </c>
      <c r="AL355" s="189"/>
      <c r="AN355" s="190" t="s">
        <v>1058</v>
      </c>
      <c r="AO355" s="190"/>
      <c r="AP355" s="190"/>
      <c r="AQ355" s="190"/>
      <c r="AW355" s="186" t="s">
        <v>1059</v>
      </c>
      <c r="AX355" s="186"/>
      <c r="AY355" s="186"/>
      <c r="AZ355" s="186"/>
      <c r="BD355" s="187">
        <v>288406.02</v>
      </c>
      <c r="BE355" s="187"/>
      <c r="BG355" s="188">
        <v>344156.72</v>
      </c>
      <c r="BH355" s="188"/>
      <c r="BI355" s="188"/>
      <c r="BJ355" s="188">
        <v>0</v>
      </c>
      <c r="BK355" s="188"/>
      <c r="BL355" s="188"/>
      <c r="BM355" s="188"/>
      <c r="BN355" s="188"/>
      <c r="BP355" s="187">
        <v>632562.74</v>
      </c>
      <c r="BQ355" s="187"/>
      <c r="BR355" s="187"/>
      <c r="BS355" s="187"/>
      <c r="BU355" s="189">
        <v>4034</v>
      </c>
      <c r="BV355" s="189"/>
      <c r="BX355" s="190" t="s">
        <v>1054</v>
      </c>
      <c r="BY355" s="190"/>
      <c r="BZ355" s="190"/>
      <c r="CA355" s="190"/>
      <c r="CG355" s="186" t="s">
        <v>1055</v>
      </c>
      <c r="CH355" s="186"/>
      <c r="CI355" s="186"/>
      <c r="CJ355" s="186"/>
      <c r="CN355" s="187">
        <v>6354.56</v>
      </c>
      <c r="CO355" s="187"/>
      <c r="CQ355" s="188">
        <v>6504.84</v>
      </c>
      <c r="CR355" s="188"/>
      <c r="CS355" s="188"/>
      <c r="CT355" s="188">
        <v>0</v>
      </c>
      <c r="CU355" s="188"/>
      <c r="CV355" s="188"/>
      <c r="CW355" s="188"/>
      <c r="CX355" s="188"/>
      <c r="CZ355" s="187">
        <v>12859.4</v>
      </c>
      <c r="DA355" s="187"/>
      <c r="DB355" s="187"/>
      <c r="DC355" s="187"/>
      <c r="DE355" s="94">
        <v>4085</v>
      </c>
      <c r="DF355" s="88"/>
      <c r="DH355" s="190" t="s">
        <v>1054</v>
      </c>
      <c r="DI355" s="190"/>
      <c r="DJ355" s="190"/>
      <c r="DK355" s="190"/>
      <c r="DQ355" s="186" t="s">
        <v>1055</v>
      </c>
      <c r="DR355" s="186"/>
      <c r="DS355" s="186"/>
      <c r="DT355" s="186"/>
      <c r="DX355" s="187">
        <v>12859.4</v>
      </c>
      <c r="DY355" s="187"/>
      <c r="EA355" s="188">
        <v>4203.82</v>
      </c>
      <c r="EB355" s="188"/>
      <c r="EC355" s="188"/>
      <c r="ED355" s="188">
        <v>0</v>
      </c>
      <c r="EE355" s="188"/>
      <c r="EF355" s="188"/>
      <c r="EG355" s="188"/>
      <c r="EH355" s="188"/>
      <c r="EJ355" s="187">
        <v>17063.22</v>
      </c>
      <c r="EK355" s="187"/>
      <c r="EL355" s="187"/>
      <c r="EM355" s="187"/>
      <c r="EO355" s="189">
        <v>4034</v>
      </c>
      <c r="EP355" s="189"/>
      <c r="ER355" s="190" t="s">
        <v>1054</v>
      </c>
      <c r="ES355" s="190"/>
      <c r="ET355" s="190"/>
      <c r="EU355" s="190"/>
      <c r="FA355" s="186" t="s">
        <v>1055</v>
      </c>
      <c r="FB355" s="186"/>
      <c r="FC355" s="186"/>
      <c r="FD355" s="186"/>
      <c r="FH355" s="187">
        <v>17063.22</v>
      </c>
      <c r="FI355" s="187"/>
      <c r="FK355" s="188">
        <v>9936.94</v>
      </c>
      <c r="FL355" s="188"/>
      <c r="FM355" s="188"/>
      <c r="FN355" s="188">
        <v>0</v>
      </c>
      <c r="FO355" s="188"/>
      <c r="FP355" s="188"/>
      <c r="FQ355" s="188"/>
      <c r="FR355" s="188"/>
      <c r="FT355" s="187">
        <v>27000.16</v>
      </c>
      <c r="FU355" s="187"/>
      <c r="FV355" s="187"/>
      <c r="FW355" s="187"/>
      <c r="FZ355" s="88"/>
      <c r="GB355" s="190" t="s">
        <v>1050</v>
      </c>
      <c r="GC355" s="190"/>
      <c r="GD355" s="190"/>
      <c r="GE355" s="190"/>
      <c r="GK355" s="186" t="s">
        <v>1051</v>
      </c>
      <c r="GL355" s="186"/>
      <c r="GM355" s="186"/>
      <c r="GN355" s="186"/>
      <c r="GR355" s="187">
        <v>52158.45</v>
      </c>
      <c r="GS355" s="187"/>
      <c r="GU355" s="188">
        <v>7936.98</v>
      </c>
      <c r="GV355" s="188"/>
      <c r="GW355" s="188"/>
      <c r="GX355" s="188">
        <v>0</v>
      </c>
      <c r="GY355" s="188"/>
      <c r="GZ355" s="188"/>
      <c r="HA355" s="188"/>
      <c r="HB355" s="188"/>
      <c r="HD355" s="187">
        <v>60095.43</v>
      </c>
      <c r="HE355" s="187"/>
      <c r="HF355" s="187"/>
      <c r="HG355" s="187"/>
      <c r="HI355" s="189">
        <v>40652</v>
      </c>
      <c r="HJ355" s="189"/>
      <c r="HL355" s="190" t="s">
        <v>1050</v>
      </c>
      <c r="HM355" s="190"/>
      <c r="HN355" s="190"/>
      <c r="HO355" s="190"/>
      <c r="HU355" s="186" t="s">
        <v>1051</v>
      </c>
      <c r="HV355" s="186"/>
      <c r="HW355" s="186"/>
      <c r="HX355" s="186"/>
      <c r="IB355" s="187">
        <v>60095.43</v>
      </c>
      <c r="IC355" s="187"/>
      <c r="IE355" s="188">
        <v>6614.15</v>
      </c>
      <c r="IF355" s="188"/>
      <c r="IG355" s="188"/>
      <c r="IH355" s="188">
        <v>0</v>
      </c>
      <c r="II355" s="188"/>
      <c r="IJ355" s="188"/>
      <c r="IK355" s="188"/>
      <c r="IL355" s="188"/>
      <c r="IN355" s="187">
        <v>66709.58</v>
      </c>
      <c r="IO355" s="187"/>
      <c r="IP355" s="187"/>
      <c r="IQ355" s="187"/>
    </row>
    <row r="356" spans="1:251" ht="10.15" hidden="1" customHeight="1">
      <c r="A356" s="189">
        <v>4040</v>
      </c>
      <c r="B356" s="189"/>
      <c r="D356" s="190" t="s">
        <v>1064</v>
      </c>
      <c r="E356" s="190"/>
      <c r="F356" s="190"/>
      <c r="G356" s="190"/>
      <c r="M356" s="186" t="s">
        <v>1065</v>
      </c>
      <c r="N356" s="186"/>
      <c r="O356" s="186"/>
      <c r="P356" s="186"/>
      <c r="T356" s="198">
        <v>0</v>
      </c>
      <c r="U356" s="198"/>
      <c r="W356" s="188">
        <v>173593.05</v>
      </c>
      <c r="X356" s="188"/>
      <c r="Y356" s="188"/>
      <c r="Z356" s="188">
        <v>0</v>
      </c>
      <c r="AA356" s="188"/>
      <c r="AB356" s="188"/>
      <c r="AC356" s="188"/>
      <c r="AD356" s="188"/>
      <c r="AF356" s="187">
        <v>173593.05</v>
      </c>
      <c r="AG356" s="187"/>
      <c r="AH356" s="187"/>
      <c r="AI356" s="187"/>
      <c r="AK356" s="189">
        <v>40399</v>
      </c>
      <c r="AL356" s="189"/>
      <c r="AN356" s="190" t="s">
        <v>1060</v>
      </c>
      <c r="AO356" s="190"/>
      <c r="AP356" s="190"/>
      <c r="AQ356" s="190"/>
      <c r="AW356" s="186" t="s">
        <v>1061</v>
      </c>
      <c r="AX356" s="186"/>
      <c r="AY356" s="186"/>
      <c r="AZ356" s="186"/>
      <c r="BD356" s="187">
        <v>20941.8</v>
      </c>
      <c r="BE356" s="187"/>
      <c r="BG356" s="188">
        <v>20466.63</v>
      </c>
      <c r="BH356" s="188"/>
      <c r="BI356" s="188"/>
      <c r="BJ356" s="188">
        <v>0</v>
      </c>
      <c r="BK356" s="188"/>
      <c r="BL356" s="188"/>
      <c r="BM356" s="188"/>
      <c r="BN356" s="188"/>
      <c r="BP356" s="187">
        <v>41408.43</v>
      </c>
      <c r="BQ356" s="187"/>
      <c r="BR356" s="187"/>
      <c r="BS356" s="187"/>
      <c r="BU356" s="189">
        <v>4035</v>
      </c>
      <c r="BV356" s="189"/>
      <c r="BX356" s="190" t="s">
        <v>1058</v>
      </c>
      <c r="BY356" s="190"/>
      <c r="BZ356" s="190"/>
      <c r="CA356" s="190"/>
      <c r="CG356" s="186" t="s">
        <v>1059</v>
      </c>
      <c r="CH356" s="186"/>
      <c r="CI356" s="186"/>
      <c r="CJ356" s="186"/>
      <c r="CN356" s="187">
        <v>632562.74</v>
      </c>
      <c r="CO356" s="187"/>
      <c r="CQ356" s="188">
        <v>423326.22</v>
      </c>
      <c r="CR356" s="188"/>
      <c r="CS356" s="188"/>
      <c r="CT356" s="188">
        <v>0</v>
      </c>
      <c r="CU356" s="188"/>
      <c r="CV356" s="188"/>
      <c r="CW356" s="188"/>
      <c r="CX356" s="188"/>
      <c r="CZ356" s="187">
        <v>1055888.96</v>
      </c>
      <c r="DA356" s="187"/>
      <c r="DB356" s="187"/>
      <c r="DC356" s="187"/>
      <c r="DE356" s="88">
        <v>4086</v>
      </c>
      <c r="DF356" s="88"/>
      <c r="DH356" s="190" t="s">
        <v>1058</v>
      </c>
      <c r="DI356" s="190"/>
      <c r="DJ356" s="190"/>
      <c r="DK356" s="190"/>
      <c r="DQ356" s="186" t="s">
        <v>1059</v>
      </c>
      <c r="DR356" s="186"/>
      <c r="DS356" s="186"/>
      <c r="DT356" s="186"/>
      <c r="DX356" s="187">
        <v>1055888.96</v>
      </c>
      <c r="DY356" s="187"/>
      <c r="EA356" s="188">
        <v>546379.72</v>
      </c>
      <c r="EB356" s="188"/>
      <c r="EC356" s="188"/>
      <c r="ED356" s="188">
        <v>0</v>
      </c>
      <c r="EE356" s="188"/>
      <c r="EF356" s="188"/>
      <c r="EG356" s="188"/>
      <c r="EH356" s="188"/>
      <c r="EJ356" s="187">
        <v>1602268.68</v>
      </c>
      <c r="EK356" s="187"/>
      <c r="EL356" s="187"/>
      <c r="EM356" s="187"/>
      <c r="EO356" s="189">
        <v>4035</v>
      </c>
      <c r="EP356" s="189"/>
      <c r="ER356" s="190" t="s">
        <v>1058</v>
      </c>
      <c r="ES356" s="190"/>
      <c r="ET356" s="190"/>
      <c r="EU356" s="190"/>
      <c r="FA356" s="186" t="s">
        <v>1059</v>
      </c>
      <c r="FB356" s="186"/>
      <c r="FC356" s="186"/>
      <c r="FD356" s="186"/>
      <c r="FH356" s="187">
        <v>1602268.68</v>
      </c>
      <c r="FI356" s="187"/>
      <c r="FK356" s="188">
        <v>438793.74</v>
      </c>
      <c r="FL356" s="188"/>
      <c r="FM356" s="188"/>
      <c r="FN356" s="188">
        <v>0</v>
      </c>
      <c r="FO356" s="188"/>
      <c r="FP356" s="188"/>
      <c r="FQ356" s="188"/>
      <c r="FR356" s="188"/>
      <c r="FT356" s="187">
        <v>2041062.42</v>
      </c>
      <c r="FU356" s="187"/>
      <c r="FV356" s="187"/>
      <c r="FW356" s="187"/>
      <c r="FZ356" s="94"/>
      <c r="GB356" s="192" t="s">
        <v>1046</v>
      </c>
      <c r="GC356" s="192"/>
      <c r="GD356" s="192"/>
      <c r="GE356" s="192"/>
      <c r="GI356" s="193" t="s">
        <v>1047</v>
      </c>
      <c r="GJ356" s="193"/>
      <c r="GK356" s="193"/>
      <c r="GL356" s="193"/>
      <c r="GM356" s="193"/>
      <c r="GN356" s="193"/>
      <c r="GO356" s="193"/>
      <c r="GR356" s="196">
        <v>63763224.329999998</v>
      </c>
      <c r="GS356" s="196"/>
      <c r="GU356" s="195">
        <v>13422866.49</v>
      </c>
      <c r="GV356" s="195"/>
      <c r="GW356" s="195"/>
      <c r="GX356" s="195">
        <v>264717.39</v>
      </c>
      <c r="GY356" s="195"/>
      <c r="GZ356" s="195"/>
      <c r="HA356" s="195"/>
      <c r="HB356" s="195"/>
      <c r="HD356" s="196">
        <v>76921373.430000007</v>
      </c>
      <c r="HE356" s="196"/>
      <c r="HF356" s="196"/>
      <c r="HG356" s="196"/>
      <c r="HI356" s="191">
        <v>4029</v>
      </c>
      <c r="HJ356" s="191"/>
      <c r="HL356" s="192" t="s">
        <v>1046</v>
      </c>
      <c r="HM356" s="192"/>
      <c r="HN356" s="192"/>
      <c r="HO356" s="192"/>
      <c r="HS356" s="193" t="s">
        <v>1047</v>
      </c>
      <c r="HT356" s="193"/>
      <c r="HU356" s="193"/>
      <c r="HV356" s="193"/>
      <c r="HW356" s="193"/>
      <c r="HX356" s="193"/>
      <c r="HY356" s="193"/>
      <c r="IB356" s="196">
        <v>76921373.430000007</v>
      </c>
      <c r="IC356" s="196"/>
      <c r="IE356" s="195">
        <v>11550388.93</v>
      </c>
      <c r="IF356" s="195"/>
      <c r="IG356" s="195"/>
      <c r="IH356" s="195">
        <v>1043950.29</v>
      </c>
      <c r="II356" s="195"/>
      <c r="IJ356" s="195"/>
      <c r="IK356" s="195"/>
      <c r="IL356" s="195"/>
      <c r="IN356" s="196">
        <v>87427812.069999993</v>
      </c>
      <c r="IO356" s="196"/>
      <c r="IP356" s="196"/>
      <c r="IQ356" s="196"/>
    </row>
    <row r="357" spans="1:251" ht="10.15" hidden="1" customHeight="1">
      <c r="A357" s="189">
        <v>4041</v>
      </c>
      <c r="B357" s="189"/>
      <c r="D357" s="190" t="s">
        <v>1066</v>
      </c>
      <c r="E357" s="190"/>
      <c r="F357" s="190"/>
      <c r="G357" s="190"/>
      <c r="M357" s="186" t="s">
        <v>1067</v>
      </c>
      <c r="N357" s="186"/>
      <c r="O357" s="186"/>
      <c r="P357" s="186"/>
      <c r="T357" s="198">
        <v>0</v>
      </c>
      <c r="U357" s="198"/>
      <c r="W357" s="188">
        <v>28588.27</v>
      </c>
      <c r="X357" s="188"/>
      <c r="Y357" s="188"/>
      <c r="Z357" s="188">
        <v>0</v>
      </c>
      <c r="AA357" s="188"/>
      <c r="AB357" s="188"/>
      <c r="AC357" s="188"/>
      <c r="AD357" s="188"/>
      <c r="AF357" s="187">
        <v>28588.27</v>
      </c>
      <c r="AG357" s="187"/>
      <c r="AH357" s="187"/>
      <c r="AI357" s="187"/>
      <c r="AK357" s="191">
        <v>4039</v>
      </c>
      <c r="AL357" s="191"/>
      <c r="AN357" s="192" t="s">
        <v>1062</v>
      </c>
      <c r="AO357" s="192"/>
      <c r="AP357" s="192"/>
      <c r="AQ357" s="192"/>
      <c r="AV357" s="193" t="s">
        <v>1063</v>
      </c>
      <c r="AW357" s="193"/>
      <c r="AX357" s="193"/>
      <c r="AY357" s="193"/>
      <c r="AZ357" s="193"/>
      <c r="BD357" s="196">
        <v>6762009.5</v>
      </c>
      <c r="BE357" s="196"/>
      <c r="BG357" s="195">
        <v>7447220.8799999999</v>
      </c>
      <c r="BH357" s="195"/>
      <c r="BI357" s="195"/>
      <c r="BJ357" s="195">
        <v>25281.45</v>
      </c>
      <c r="BK357" s="195"/>
      <c r="BL357" s="195"/>
      <c r="BM357" s="195"/>
      <c r="BN357" s="195"/>
      <c r="BP357" s="196">
        <v>14183948.93</v>
      </c>
      <c r="BQ357" s="196"/>
      <c r="BR357" s="196"/>
      <c r="BS357" s="196"/>
      <c r="BU357" s="189">
        <v>4037</v>
      </c>
      <c r="BV357" s="189"/>
      <c r="BX357" s="190" t="s">
        <v>1068</v>
      </c>
      <c r="BY357" s="190"/>
      <c r="BZ357" s="190"/>
      <c r="CA357" s="190"/>
      <c r="CG357" s="186" t="s">
        <v>1069</v>
      </c>
      <c r="CH357" s="186"/>
      <c r="CI357" s="186"/>
      <c r="CJ357" s="186"/>
      <c r="CN357" s="198">
        <v>0</v>
      </c>
      <c r="CO357" s="198"/>
      <c r="CQ357" s="188">
        <v>1200000</v>
      </c>
      <c r="CR357" s="188"/>
      <c r="CS357" s="188"/>
      <c r="CT357" s="188">
        <v>0</v>
      </c>
      <c r="CU357" s="188"/>
      <c r="CV357" s="188"/>
      <c r="CW357" s="188"/>
      <c r="CX357" s="188"/>
      <c r="CZ357" s="187">
        <v>1200000</v>
      </c>
      <c r="DA357" s="187"/>
      <c r="DB357" s="187"/>
      <c r="DC357" s="187"/>
      <c r="DE357" s="88">
        <v>4087</v>
      </c>
      <c r="DF357" s="88"/>
      <c r="DH357" s="190" t="s">
        <v>1068</v>
      </c>
      <c r="DI357" s="190"/>
      <c r="DJ357" s="190"/>
      <c r="DK357" s="190"/>
      <c r="DQ357" s="186" t="s">
        <v>1069</v>
      </c>
      <c r="DR357" s="186"/>
      <c r="DS357" s="186"/>
      <c r="DT357" s="186"/>
      <c r="DX357" s="187">
        <v>1200000</v>
      </c>
      <c r="DY357" s="187"/>
      <c r="EA357" s="188">
        <v>0</v>
      </c>
      <c r="EB357" s="188"/>
      <c r="EC357" s="188"/>
      <c r="ED357" s="188">
        <v>0</v>
      </c>
      <c r="EE357" s="188"/>
      <c r="EF357" s="188"/>
      <c r="EG357" s="188"/>
      <c r="EH357" s="188"/>
      <c r="EJ357" s="187">
        <v>1200000</v>
      </c>
      <c r="EK357" s="187"/>
      <c r="EL357" s="187"/>
      <c r="EM357" s="187"/>
      <c r="EO357" s="189">
        <v>4037</v>
      </c>
      <c r="EP357" s="189"/>
      <c r="ER357" s="190" t="s">
        <v>1068</v>
      </c>
      <c r="ES357" s="190"/>
      <c r="ET357" s="190"/>
      <c r="EU357" s="190"/>
      <c r="FA357" s="186" t="s">
        <v>1069</v>
      </c>
      <c r="FB357" s="186"/>
      <c r="FC357" s="186"/>
      <c r="FD357" s="186"/>
      <c r="FH357" s="187">
        <v>1200000</v>
      </c>
      <c r="FI357" s="187"/>
      <c r="FK357" s="188">
        <v>0</v>
      </c>
      <c r="FL357" s="188"/>
      <c r="FM357" s="188"/>
      <c r="FN357" s="188">
        <v>0</v>
      </c>
      <c r="FO357" s="188"/>
      <c r="FP357" s="188"/>
      <c r="FQ357" s="188"/>
      <c r="FR357" s="188"/>
      <c r="FT357" s="187">
        <v>1200000</v>
      </c>
      <c r="FU357" s="187"/>
      <c r="FV357" s="187"/>
      <c r="FW357" s="187"/>
      <c r="FZ357" s="94"/>
      <c r="GB357" s="192" t="s">
        <v>1048</v>
      </c>
      <c r="GC357" s="192"/>
      <c r="GD357" s="192"/>
      <c r="GE357" s="192"/>
      <c r="GJ357" s="193" t="s">
        <v>1049</v>
      </c>
      <c r="GK357" s="193"/>
      <c r="GL357" s="193"/>
      <c r="GM357" s="193"/>
      <c r="GN357" s="193"/>
      <c r="GR357" s="196">
        <v>15535497.59</v>
      </c>
      <c r="GS357" s="196"/>
      <c r="GU357" s="195">
        <v>2847778.71</v>
      </c>
      <c r="GV357" s="195"/>
      <c r="GW357" s="195"/>
      <c r="GX357" s="195">
        <v>0</v>
      </c>
      <c r="GY357" s="195"/>
      <c r="GZ357" s="195"/>
      <c r="HA357" s="195"/>
      <c r="HB357" s="195"/>
      <c r="HD357" s="196">
        <v>18383276.300000001</v>
      </c>
      <c r="HE357" s="196"/>
      <c r="HF357" s="196"/>
      <c r="HG357" s="196"/>
      <c r="HI357" s="191">
        <v>4030</v>
      </c>
      <c r="HJ357" s="191"/>
      <c r="HL357" s="192" t="s">
        <v>1048</v>
      </c>
      <c r="HM357" s="192"/>
      <c r="HN357" s="192"/>
      <c r="HO357" s="192"/>
      <c r="HT357" s="193" t="s">
        <v>1049</v>
      </c>
      <c r="HU357" s="193"/>
      <c r="HV357" s="193"/>
      <c r="HW357" s="193"/>
      <c r="HX357" s="193"/>
      <c r="IB357" s="196">
        <v>18383276.300000001</v>
      </c>
      <c r="IC357" s="196"/>
      <c r="IE357" s="195">
        <v>1203758.82</v>
      </c>
      <c r="IF357" s="195"/>
      <c r="IG357" s="195"/>
      <c r="IH357" s="195">
        <v>0.08</v>
      </c>
      <c r="II357" s="195"/>
      <c r="IJ357" s="195"/>
      <c r="IK357" s="195"/>
      <c r="IL357" s="195"/>
      <c r="IN357" s="196">
        <v>19587035.039999999</v>
      </c>
      <c r="IO357" s="196"/>
      <c r="IP357" s="196"/>
      <c r="IQ357" s="196"/>
    </row>
    <row r="358" spans="1:251" ht="10.15" hidden="1" customHeight="1">
      <c r="A358" s="189">
        <v>4042</v>
      </c>
      <c r="B358" s="189"/>
      <c r="D358" s="190" t="s">
        <v>1070</v>
      </c>
      <c r="E358" s="190"/>
      <c r="F358" s="190"/>
      <c r="G358" s="190"/>
      <c r="M358" s="186" t="s">
        <v>1071</v>
      </c>
      <c r="N358" s="186"/>
      <c r="O358" s="186"/>
      <c r="P358" s="186"/>
      <c r="T358" s="198">
        <v>0</v>
      </c>
      <c r="U358" s="198"/>
      <c r="W358" s="188">
        <v>13157.22</v>
      </c>
      <c r="X358" s="188"/>
      <c r="Y358" s="188"/>
      <c r="Z358" s="188">
        <v>0</v>
      </c>
      <c r="AA358" s="188"/>
      <c r="AB358" s="188"/>
      <c r="AC358" s="188"/>
      <c r="AD358" s="188"/>
      <c r="AF358" s="187">
        <v>13157.22</v>
      </c>
      <c r="AG358" s="187"/>
      <c r="AH358" s="187"/>
      <c r="AI358" s="187"/>
      <c r="AK358" s="189">
        <v>4040</v>
      </c>
      <c r="AL358" s="189"/>
      <c r="AN358" s="190" t="s">
        <v>1064</v>
      </c>
      <c r="AO358" s="190"/>
      <c r="AP358" s="190"/>
      <c r="AQ358" s="190"/>
      <c r="AW358" s="186" t="s">
        <v>1065</v>
      </c>
      <c r="AX358" s="186"/>
      <c r="AY358" s="186"/>
      <c r="AZ358" s="186"/>
      <c r="BD358" s="187">
        <v>173593.05</v>
      </c>
      <c r="BE358" s="187"/>
      <c r="BG358" s="188">
        <v>229459.82</v>
      </c>
      <c r="BH358" s="188"/>
      <c r="BI358" s="188"/>
      <c r="BJ358" s="188">
        <v>0</v>
      </c>
      <c r="BK358" s="188"/>
      <c r="BL358" s="188"/>
      <c r="BM358" s="188"/>
      <c r="BN358" s="188"/>
      <c r="BP358" s="187">
        <v>403052.87</v>
      </c>
      <c r="BQ358" s="187"/>
      <c r="BR358" s="187"/>
      <c r="BS358" s="187"/>
      <c r="BU358" s="189">
        <v>40399</v>
      </c>
      <c r="BV358" s="189"/>
      <c r="BX358" s="190" t="s">
        <v>1060</v>
      </c>
      <c r="BY358" s="190"/>
      <c r="BZ358" s="190"/>
      <c r="CA358" s="190"/>
      <c r="CG358" s="186" t="s">
        <v>1061</v>
      </c>
      <c r="CH358" s="186"/>
      <c r="CI358" s="186"/>
      <c r="CJ358" s="186"/>
      <c r="CN358" s="187">
        <v>41408.43</v>
      </c>
      <c r="CO358" s="187"/>
      <c r="CQ358" s="188">
        <v>19964.66</v>
      </c>
      <c r="CR358" s="188"/>
      <c r="CS358" s="188"/>
      <c r="CT358" s="188">
        <v>0</v>
      </c>
      <c r="CU358" s="188"/>
      <c r="CV358" s="188"/>
      <c r="CW358" s="188"/>
      <c r="CX358" s="188"/>
      <c r="CZ358" s="187">
        <v>61373.09</v>
      </c>
      <c r="DA358" s="187"/>
      <c r="DB358" s="187"/>
      <c r="DC358" s="187"/>
      <c r="DE358" s="88">
        <v>4088</v>
      </c>
      <c r="DF358" s="88"/>
      <c r="DH358" s="190" t="s">
        <v>1060</v>
      </c>
      <c r="DI358" s="190"/>
      <c r="DJ358" s="190"/>
      <c r="DK358" s="190"/>
      <c r="DQ358" s="186" t="s">
        <v>1061</v>
      </c>
      <c r="DR358" s="186"/>
      <c r="DS358" s="186"/>
      <c r="DT358" s="186"/>
      <c r="DX358" s="187">
        <v>61373.09</v>
      </c>
      <c r="DY358" s="187"/>
      <c r="EA358" s="188">
        <v>35801.660000000003</v>
      </c>
      <c r="EB358" s="188"/>
      <c r="EC358" s="188"/>
      <c r="ED358" s="188">
        <v>0</v>
      </c>
      <c r="EE358" s="188"/>
      <c r="EF358" s="188"/>
      <c r="EG358" s="188"/>
      <c r="EH358" s="188"/>
      <c r="EJ358" s="187">
        <v>97174.75</v>
      </c>
      <c r="EK358" s="187"/>
      <c r="EL358" s="187"/>
      <c r="EM358" s="187"/>
      <c r="EO358" s="189">
        <v>40399</v>
      </c>
      <c r="EP358" s="189"/>
      <c r="ER358" s="190" t="s">
        <v>1060</v>
      </c>
      <c r="ES358" s="190"/>
      <c r="ET358" s="190"/>
      <c r="EU358" s="190"/>
      <c r="FA358" s="186" t="s">
        <v>1061</v>
      </c>
      <c r="FB358" s="186"/>
      <c r="FC358" s="186"/>
      <c r="FD358" s="186"/>
      <c r="FH358" s="187">
        <v>97174.75</v>
      </c>
      <c r="FI358" s="187"/>
      <c r="FK358" s="188">
        <v>32844.639999999999</v>
      </c>
      <c r="FL358" s="188"/>
      <c r="FM358" s="188"/>
      <c r="FN358" s="188">
        <v>0</v>
      </c>
      <c r="FO358" s="188"/>
      <c r="FP358" s="188"/>
      <c r="FQ358" s="188"/>
      <c r="FR358" s="188"/>
      <c r="FT358" s="187">
        <v>130019.39</v>
      </c>
      <c r="FU358" s="187"/>
      <c r="FV358" s="187"/>
      <c r="FW358" s="187"/>
      <c r="FZ358" s="88"/>
      <c r="GB358" s="190" t="s">
        <v>1052</v>
      </c>
      <c r="GC358" s="190"/>
      <c r="GD358" s="190"/>
      <c r="GE358" s="190"/>
      <c r="GK358" s="186" t="s">
        <v>1053</v>
      </c>
      <c r="GL358" s="186"/>
      <c r="GM358" s="186"/>
      <c r="GN358" s="186"/>
      <c r="GR358" s="187">
        <v>12137415.619999999</v>
      </c>
      <c r="GS358" s="187"/>
      <c r="GU358" s="188">
        <v>2348343.56</v>
      </c>
      <c r="GV358" s="188"/>
      <c r="GW358" s="188"/>
      <c r="GX358" s="188">
        <v>0</v>
      </c>
      <c r="GY358" s="188"/>
      <c r="GZ358" s="188"/>
      <c r="HA358" s="188"/>
      <c r="HB358" s="188"/>
      <c r="HD358" s="187">
        <v>14485759.18</v>
      </c>
      <c r="HE358" s="187"/>
      <c r="HF358" s="187"/>
      <c r="HG358" s="187"/>
      <c r="HI358" s="189">
        <v>4032</v>
      </c>
      <c r="HJ358" s="189"/>
      <c r="HL358" s="190" t="s">
        <v>1052</v>
      </c>
      <c r="HM358" s="190"/>
      <c r="HN358" s="190"/>
      <c r="HO358" s="190"/>
      <c r="HU358" s="186" t="s">
        <v>1053</v>
      </c>
      <c r="HV358" s="186"/>
      <c r="HW358" s="186"/>
      <c r="HX358" s="186"/>
      <c r="IB358" s="187">
        <v>14485759.18</v>
      </c>
      <c r="IC358" s="187"/>
      <c r="IE358" s="188">
        <v>702271.38</v>
      </c>
      <c r="IF358" s="188"/>
      <c r="IG358" s="188"/>
      <c r="IH358" s="188">
        <v>0</v>
      </c>
      <c r="II358" s="188"/>
      <c r="IJ358" s="188"/>
      <c r="IK358" s="188"/>
      <c r="IL358" s="188"/>
      <c r="IN358" s="187">
        <v>15188030.560000001</v>
      </c>
      <c r="IO358" s="187"/>
      <c r="IP358" s="187"/>
      <c r="IQ358" s="187"/>
    </row>
    <row r="359" spans="1:251" ht="10.15" hidden="1" customHeight="1">
      <c r="A359" s="189">
        <v>4043</v>
      </c>
      <c r="B359" s="189"/>
      <c r="D359" s="190" t="s">
        <v>1072</v>
      </c>
      <c r="E359" s="190"/>
      <c r="F359" s="190"/>
      <c r="G359" s="190"/>
      <c r="M359" s="186" t="s">
        <v>1073</v>
      </c>
      <c r="N359" s="186"/>
      <c r="O359" s="186"/>
      <c r="P359" s="186"/>
      <c r="T359" s="198">
        <v>0</v>
      </c>
      <c r="U359" s="198"/>
      <c r="W359" s="188">
        <v>520</v>
      </c>
      <c r="X359" s="188"/>
      <c r="Y359" s="188"/>
      <c r="Z359" s="188">
        <v>0</v>
      </c>
      <c r="AA359" s="188"/>
      <c r="AB359" s="188"/>
      <c r="AC359" s="188"/>
      <c r="AD359" s="188"/>
      <c r="AF359" s="187">
        <v>520</v>
      </c>
      <c r="AG359" s="187"/>
      <c r="AH359" s="187"/>
      <c r="AI359" s="187"/>
      <c r="AK359" s="189">
        <v>4041</v>
      </c>
      <c r="AL359" s="189"/>
      <c r="AN359" s="190" t="s">
        <v>1066</v>
      </c>
      <c r="AO359" s="190"/>
      <c r="AP359" s="190"/>
      <c r="AQ359" s="190"/>
      <c r="AW359" s="186" t="s">
        <v>1067</v>
      </c>
      <c r="AX359" s="186"/>
      <c r="AY359" s="186"/>
      <c r="AZ359" s="186"/>
      <c r="BD359" s="187">
        <v>28588.27</v>
      </c>
      <c r="BE359" s="187"/>
      <c r="BG359" s="188">
        <v>26566.29</v>
      </c>
      <c r="BH359" s="188"/>
      <c r="BI359" s="188"/>
      <c r="BJ359" s="188">
        <v>0</v>
      </c>
      <c r="BK359" s="188"/>
      <c r="BL359" s="188"/>
      <c r="BM359" s="188"/>
      <c r="BN359" s="188"/>
      <c r="BP359" s="187">
        <v>55154.559999999998</v>
      </c>
      <c r="BQ359" s="187"/>
      <c r="BR359" s="187"/>
      <c r="BS359" s="187"/>
      <c r="BU359" s="191">
        <v>4039</v>
      </c>
      <c r="BV359" s="191"/>
      <c r="BX359" s="192" t="s">
        <v>1062</v>
      </c>
      <c r="BY359" s="192"/>
      <c r="BZ359" s="192"/>
      <c r="CA359" s="192"/>
      <c r="CF359" s="193" t="s">
        <v>1063</v>
      </c>
      <c r="CG359" s="193"/>
      <c r="CH359" s="193"/>
      <c r="CI359" s="193"/>
      <c r="CJ359" s="193"/>
      <c r="CN359" s="196">
        <v>14183948.93</v>
      </c>
      <c r="CO359" s="196"/>
      <c r="CQ359" s="195">
        <v>10293922.800000001</v>
      </c>
      <c r="CR359" s="195"/>
      <c r="CS359" s="195"/>
      <c r="CT359" s="195">
        <v>45129.120000000003</v>
      </c>
      <c r="CU359" s="195"/>
      <c r="CV359" s="195"/>
      <c r="CW359" s="195"/>
      <c r="CX359" s="195"/>
      <c r="CZ359" s="196">
        <v>24432742.609999999</v>
      </c>
      <c r="DA359" s="196"/>
      <c r="DB359" s="196"/>
      <c r="DC359" s="196"/>
      <c r="DE359" s="88">
        <v>4092</v>
      </c>
      <c r="DF359" s="94"/>
      <c r="DH359" s="192" t="s">
        <v>1062</v>
      </c>
      <c r="DI359" s="192"/>
      <c r="DJ359" s="192"/>
      <c r="DK359" s="192"/>
      <c r="DP359" s="193" t="s">
        <v>1063</v>
      </c>
      <c r="DQ359" s="193"/>
      <c r="DR359" s="193"/>
      <c r="DS359" s="193"/>
      <c r="DT359" s="193"/>
      <c r="DX359" s="196">
        <v>24432742.609999999</v>
      </c>
      <c r="DY359" s="196"/>
      <c r="EA359" s="195">
        <v>11694369.34</v>
      </c>
      <c r="EB359" s="195"/>
      <c r="EC359" s="195"/>
      <c r="ED359" s="195">
        <v>21284.19</v>
      </c>
      <c r="EE359" s="195"/>
      <c r="EF359" s="195"/>
      <c r="EG359" s="195"/>
      <c r="EH359" s="195"/>
      <c r="EJ359" s="196">
        <v>36105827.759999998</v>
      </c>
      <c r="EK359" s="196"/>
      <c r="EL359" s="196"/>
      <c r="EM359" s="196"/>
      <c r="EO359" s="191">
        <v>4039</v>
      </c>
      <c r="EP359" s="191"/>
      <c r="ER359" s="192" t="s">
        <v>1062</v>
      </c>
      <c r="ES359" s="192"/>
      <c r="ET359" s="192"/>
      <c r="EU359" s="192"/>
      <c r="EZ359" s="193" t="s">
        <v>1063</v>
      </c>
      <c r="FA359" s="193"/>
      <c r="FB359" s="193"/>
      <c r="FC359" s="193"/>
      <c r="FD359" s="193"/>
      <c r="FH359" s="196">
        <v>36105827.759999998</v>
      </c>
      <c r="FI359" s="196"/>
      <c r="FK359" s="195">
        <v>11480565.66</v>
      </c>
      <c r="FL359" s="195"/>
      <c r="FM359" s="195"/>
      <c r="FN359" s="195">
        <v>14963.45</v>
      </c>
      <c r="FO359" s="195"/>
      <c r="FP359" s="195"/>
      <c r="FQ359" s="195"/>
      <c r="FR359" s="195"/>
      <c r="FT359" s="196">
        <v>47571429.969999999</v>
      </c>
      <c r="FU359" s="196"/>
      <c r="FV359" s="196"/>
      <c r="FW359" s="196"/>
      <c r="FZ359" s="88"/>
      <c r="GB359" s="190" t="s">
        <v>1054</v>
      </c>
      <c r="GC359" s="190"/>
      <c r="GD359" s="190"/>
      <c r="GE359" s="190"/>
      <c r="GK359" s="186" t="s">
        <v>1055</v>
      </c>
      <c r="GL359" s="186"/>
      <c r="GM359" s="186"/>
      <c r="GN359" s="186"/>
      <c r="GR359" s="187">
        <v>27000.16</v>
      </c>
      <c r="GS359" s="187"/>
      <c r="GU359" s="188">
        <v>3319.6</v>
      </c>
      <c r="GV359" s="188"/>
      <c r="GW359" s="188"/>
      <c r="GX359" s="188">
        <v>0</v>
      </c>
      <c r="GY359" s="188"/>
      <c r="GZ359" s="188"/>
      <c r="HA359" s="188"/>
      <c r="HB359" s="188"/>
      <c r="HD359" s="187">
        <v>30319.759999999998</v>
      </c>
      <c r="HE359" s="187"/>
      <c r="HF359" s="187"/>
      <c r="HG359" s="187"/>
      <c r="HI359" s="189">
        <v>4034</v>
      </c>
      <c r="HJ359" s="189"/>
      <c r="HL359" s="190" t="s">
        <v>1054</v>
      </c>
      <c r="HM359" s="190"/>
      <c r="HN359" s="190"/>
      <c r="HO359" s="190"/>
      <c r="HU359" s="186" t="s">
        <v>1055</v>
      </c>
      <c r="HV359" s="186"/>
      <c r="HW359" s="186"/>
      <c r="HX359" s="186"/>
      <c r="IB359" s="187">
        <v>30319.759999999998</v>
      </c>
      <c r="IC359" s="187"/>
      <c r="IE359" s="188">
        <v>7608.8</v>
      </c>
      <c r="IF359" s="188"/>
      <c r="IG359" s="188"/>
      <c r="IH359" s="188">
        <v>0</v>
      </c>
      <c r="II359" s="188"/>
      <c r="IJ359" s="188"/>
      <c r="IK359" s="188"/>
      <c r="IL359" s="188"/>
      <c r="IN359" s="187">
        <v>37928.559999999998</v>
      </c>
      <c r="IO359" s="187"/>
      <c r="IP359" s="187"/>
      <c r="IQ359" s="187"/>
    </row>
    <row r="360" spans="1:251" ht="10.15" hidden="1" customHeight="1">
      <c r="A360" s="189">
        <v>4044</v>
      </c>
      <c r="B360" s="189"/>
      <c r="D360" s="190" t="s">
        <v>1074</v>
      </c>
      <c r="E360" s="190"/>
      <c r="F360" s="190"/>
      <c r="G360" s="190"/>
      <c r="M360" s="186" t="s">
        <v>1075</v>
      </c>
      <c r="N360" s="186"/>
      <c r="O360" s="186"/>
      <c r="P360" s="186"/>
      <c r="T360" s="198">
        <v>0</v>
      </c>
      <c r="U360" s="198"/>
      <c r="W360" s="188">
        <v>105432.75</v>
      </c>
      <c r="X360" s="188"/>
      <c r="Y360" s="188"/>
      <c r="Z360" s="188">
        <v>0</v>
      </c>
      <c r="AA360" s="188"/>
      <c r="AB360" s="188"/>
      <c r="AC360" s="188"/>
      <c r="AD360" s="188"/>
      <c r="AF360" s="187">
        <v>105432.75</v>
      </c>
      <c r="AG360" s="187"/>
      <c r="AH360" s="187"/>
      <c r="AI360" s="187"/>
      <c r="AK360" s="189">
        <v>4042</v>
      </c>
      <c r="AL360" s="189"/>
      <c r="AN360" s="190" t="s">
        <v>1070</v>
      </c>
      <c r="AO360" s="190"/>
      <c r="AP360" s="190"/>
      <c r="AQ360" s="190"/>
      <c r="AW360" s="186" t="s">
        <v>1071</v>
      </c>
      <c r="AX360" s="186"/>
      <c r="AY360" s="186"/>
      <c r="AZ360" s="186"/>
      <c r="BD360" s="187">
        <v>13157.22</v>
      </c>
      <c r="BE360" s="187"/>
      <c r="BG360" s="188">
        <v>11193.94</v>
      </c>
      <c r="BH360" s="188"/>
      <c r="BI360" s="188"/>
      <c r="BJ360" s="188">
        <v>0</v>
      </c>
      <c r="BK360" s="188"/>
      <c r="BL360" s="188"/>
      <c r="BM360" s="188"/>
      <c r="BN360" s="188"/>
      <c r="BP360" s="187">
        <v>24351.16</v>
      </c>
      <c r="BQ360" s="187"/>
      <c r="BR360" s="187"/>
      <c r="BS360" s="187"/>
      <c r="BU360" s="189">
        <v>4040</v>
      </c>
      <c r="BV360" s="189"/>
      <c r="BX360" s="190" t="s">
        <v>1064</v>
      </c>
      <c r="BY360" s="190"/>
      <c r="BZ360" s="190"/>
      <c r="CA360" s="190"/>
      <c r="CG360" s="186" t="s">
        <v>1065</v>
      </c>
      <c r="CH360" s="186"/>
      <c r="CI360" s="186"/>
      <c r="CJ360" s="186"/>
      <c r="CN360" s="187">
        <v>403052.87</v>
      </c>
      <c r="CO360" s="187"/>
      <c r="CQ360" s="188">
        <v>199006.49</v>
      </c>
      <c r="CR360" s="188"/>
      <c r="CS360" s="188"/>
      <c r="CT360" s="188">
        <v>0</v>
      </c>
      <c r="CU360" s="188"/>
      <c r="CV360" s="188"/>
      <c r="CW360" s="188"/>
      <c r="CX360" s="188"/>
      <c r="CZ360" s="187">
        <v>602059.36</v>
      </c>
      <c r="DA360" s="187"/>
      <c r="DB360" s="187"/>
      <c r="DC360" s="187"/>
      <c r="DE360" s="88">
        <v>4094</v>
      </c>
      <c r="DF360" s="88"/>
      <c r="DH360" s="190" t="s">
        <v>1064</v>
      </c>
      <c r="DI360" s="190"/>
      <c r="DJ360" s="190"/>
      <c r="DK360" s="190"/>
      <c r="DQ360" s="186" t="s">
        <v>1065</v>
      </c>
      <c r="DR360" s="186"/>
      <c r="DS360" s="186"/>
      <c r="DT360" s="186"/>
      <c r="DX360" s="187">
        <v>602059.36</v>
      </c>
      <c r="DY360" s="187"/>
      <c r="EA360" s="188">
        <v>244808.09</v>
      </c>
      <c r="EB360" s="188"/>
      <c r="EC360" s="188"/>
      <c r="ED360" s="188">
        <v>0</v>
      </c>
      <c r="EE360" s="188"/>
      <c r="EF360" s="188"/>
      <c r="EG360" s="188"/>
      <c r="EH360" s="188"/>
      <c r="EJ360" s="187">
        <v>846867.45</v>
      </c>
      <c r="EK360" s="187"/>
      <c r="EL360" s="187"/>
      <c r="EM360" s="187"/>
      <c r="EO360" s="189">
        <v>4040</v>
      </c>
      <c r="EP360" s="189"/>
      <c r="ER360" s="190" t="s">
        <v>1064</v>
      </c>
      <c r="ES360" s="190"/>
      <c r="ET360" s="190"/>
      <c r="EU360" s="190"/>
      <c r="FA360" s="186" t="s">
        <v>1065</v>
      </c>
      <c r="FB360" s="186"/>
      <c r="FC360" s="186"/>
      <c r="FD360" s="186"/>
      <c r="FH360" s="187">
        <v>846867.45</v>
      </c>
      <c r="FI360" s="187"/>
      <c r="FK360" s="188">
        <v>280334.63</v>
      </c>
      <c r="FL360" s="188"/>
      <c r="FM360" s="188"/>
      <c r="FN360" s="188">
        <v>0</v>
      </c>
      <c r="FO360" s="188"/>
      <c r="FP360" s="188"/>
      <c r="FQ360" s="188"/>
      <c r="FR360" s="188"/>
      <c r="FT360" s="187">
        <v>1127202.08</v>
      </c>
      <c r="FU360" s="187"/>
      <c r="FV360" s="187"/>
      <c r="FW360" s="187"/>
      <c r="FZ360" s="88"/>
      <c r="GB360" s="190" t="s">
        <v>1058</v>
      </c>
      <c r="GC360" s="190"/>
      <c r="GD360" s="190"/>
      <c r="GE360" s="190"/>
      <c r="GK360" s="186" t="s">
        <v>1059</v>
      </c>
      <c r="GL360" s="186"/>
      <c r="GM360" s="186"/>
      <c r="GN360" s="186"/>
      <c r="GR360" s="187">
        <v>2041062.42</v>
      </c>
      <c r="GS360" s="187"/>
      <c r="GU360" s="188">
        <v>450976.75</v>
      </c>
      <c r="GV360" s="188"/>
      <c r="GW360" s="188"/>
      <c r="GX360" s="188">
        <v>0</v>
      </c>
      <c r="GY360" s="188"/>
      <c r="GZ360" s="188"/>
      <c r="HA360" s="188"/>
      <c r="HB360" s="188"/>
      <c r="HD360" s="187">
        <v>2492039.17</v>
      </c>
      <c r="HE360" s="187"/>
      <c r="HF360" s="187"/>
      <c r="HG360" s="187"/>
      <c r="HI360" s="189">
        <v>4035</v>
      </c>
      <c r="HJ360" s="189"/>
      <c r="HL360" s="190" t="s">
        <v>1058</v>
      </c>
      <c r="HM360" s="190"/>
      <c r="HN360" s="190"/>
      <c r="HO360" s="190"/>
      <c r="HU360" s="186" t="s">
        <v>1059</v>
      </c>
      <c r="HV360" s="186"/>
      <c r="HW360" s="186"/>
      <c r="HX360" s="186"/>
      <c r="IB360" s="187">
        <v>2492039.17</v>
      </c>
      <c r="IC360" s="187"/>
      <c r="IE360" s="188">
        <v>446721.74</v>
      </c>
      <c r="IF360" s="188"/>
      <c r="IG360" s="188"/>
      <c r="IH360" s="188">
        <v>0</v>
      </c>
      <c r="II360" s="188"/>
      <c r="IJ360" s="188"/>
      <c r="IK360" s="188"/>
      <c r="IL360" s="188"/>
      <c r="IN360" s="187">
        <v>2938760.91</v>
      </c>
      <c r="IO360" s="187"/>
      <c r="IP360" s="187"/>
      <c r="IQ360" s="187"/>
    </row>
    <row r="361" spans="1:251" ht="10.15" hidden="1" customHeight="1">
      <c r="A361" s="189">
        <v>4045</v>
      </c>
      <c r="B361" s="189"/>
      <c r="D361" s="190" t="s">
        <v>1076</v>
      </c>
      <c r="E361" s="190"/>
      <c r="F361" s="190"/>
      <c r="G361" s="190"/>
      <c r="M361" s="186" t="s">
        <v>1077</v>
      </c>
      <c r="N361" s="186"/>
      <c r="O361" s="186"/>
      <c r="P361" s="186"/>
      <c r="T361" s="198">
        <v>0</v>
      </c>
      <c r="U361" s="198"/>
      <c r="W361" s="188">
        <v>4917102.6500000004</v>
      </c>
      <c r="X361" s="188"/>
      <c r="Y361" s="188"/>
      <c r="Z361" s="188">
        <v>2351.2399999999998</v>
      </c>
      <c r="AA361" s="188"/>
      <c r="AB361" s="188"/>
      <c r="AC361" s="188"/>
      <c r="AD361" s="188"/>
      <c r="AF361" s="187">
        <v>4914751.41</v>
      </c>
      <c r="AG361" s="187"/>
      <c r="AH361" s="187"/>
      <c r="AI361" s="187"/>
      <c r="AK361" s="189">
        <v>4043</v>
      </c>
      <c r="AL361" s="189"/>
      <c r="AN361" s="190" t="s">
        <v>1072</v>
      </c>
      <c r="AO361" s="190"/>
      <c r="AP361" s="190"/>
      <c r="AQ361" s="190"/>
      <c r="AW361" s="186" t="s">
        <v>1073</v>
      </c>
      <c r="AX361" s="186"/>
      <c r="AY361" s="186"/>
      <c r="AZ361" s="186"/>
      <c r="BD361" s="187">
        <v>520</v>
      </c>
      <c r="BE361" s="187"/>
      <c r="BG361" s="188">
        <v>0</v>
      </c>
      <c r="BH361" s="188"/>
      <c r="BI361" s="188"/>
      <c r="BJ361" s="188">
        <v>0</v>
      </c>
      <c r="BK361" s="188"/>
      <c r="BL361" s="188"/>
      <c r="BM361" s="188"/>
      <c r="BN361" s="188"/>
      <c r="BP361" s="187">
        <v>520</v>
      </c>
      <c r="BQ361" s="187"/>
      <c r="BR361" s="187"/>
      <c r="BS361" s="187"/>
      <c r="BU361" s="189">
        <v>4041</v>
      </c>
      <c r="BV361" s="189"/>
      <c r="BX361" s="190" t="s">
        <v>1066</v>
      </c>
      <c r="BY361" s="190"/>
      <c r="BZ361" s="190"/>
      <c r="CA361" s="190"/>
      <c r="CG361" s="186" t="s">
        <v>1067</v>
      </c>
      <c r="CH361" s="186"/>
      <c r="CI361" s="186"/>
      <c r="CJ361" s="186"/>
      <c r="CN361" s="187">
        <v>55154.559999999998</v>
      </c>
      <c r="CO361" s="187"/>
      <c r="CQ361" s="188">
        <v>31303.45</v>
      </c>
      <c r="CR361" s="188"/>
      <c r="CS361" s="188"/>
      <c r="CT361" s="188">
        <v>0</v>
      </c>
      <c r="CU361" s="188"/>
      <c r="CV361" s="188"/>
      <c r="CW361" s="188"/>
      <c r="CX361" s="188"/>
      <c r="CZ361" s="187">
        <v>86458.01</v>
      </c>
      <c r="DA361" s="187"/>
      <c r="DB361" s="187"/>
      <c r="DC361" s="187"/>
      <c r="DE361" s="88">
        <v>4127</v>
      </c>
      <c r="DF361" s="88"/>
      <c r="DH361" s="190" t="s">
        <v>1066</v>
      </c>
      <c r="DI361" s="190"/>
      <c r="DJ361" s="190"/>
      <c r="DK361" s="190"/>
      <c r="DQ361" s="186" t="s">
        <v>1067</v>
      </c>
      <c r="DR361" s="186"/>
      <c r="DS361" s="186"/>
      <c r="DT361" s="186"/>
      <c r="DX361" s="187">
        <v>86458.01</v>
      </c>
      <c r="DY361" s="187"/>
      <c r="EA361" s="188">
        <v>32424.45</v>
      </c>
      <c r="EB361" s="188"/>
      <c r="EC361" s="188"/>
      <c r="ED361" s="188">
        <v>0</v>
      </c>
      <c r="EE361" s="188"/>
      <c r="EF361" s="188"/>
      <c r="EG361" s="188"/>
      <c r="EH361" s="188"/>
      <c r="EJ361" s="187">
        <v>118882.46</v>
      </c>
      <c r="EK361" s="187"/>
      <c r="EL361" s="187"/>
      <c r="EM361" s="187"/>
      <c r="EO361" s="189">
        <v>4041</v>
      </c>
      <c r="EP361" s="189"/>
      <c r="ER361" s="190" t="s">
        <v>1066</v>
      </c>
      <c r="ES361" s="190"/>
      <c r="ET361" s="190"/>
      <c r="EU361" s="190"/>
      <c r="FA361" s="186" t="s">
        <v>1067</v>
      </c>
      <c r="FB361" s="186"/>
      <c r="FC361" s="186"/>
      <c r="FD361" s="186"/>
      <c r="FH361" s="187">
        <v>118882.46</v>
      </c>
      <c r="FI361" s="187"/>
      <c r="FK361" s="188">
        <v>40690.04</v>
      </c>
      <c r="FL361" s="188"/>
      <c r="FM361" s="188"/>
      <c r="FN361" s="188">
        <v>0</v>
      </c>
      <c r="FO361" s="188"/>
      <c r="FP361" s="188"/>
      <c r="FQ361" s="188"/>
      <c r="FR361" s="188"/>
      <c r="FT361" s="187">
        <v>159572.5</v>
      </c>
      <c r="FU361" s="187"/>
      <c r="FV361" s="187"/>
      <c r="FW361" s="187"/>
      <c r="FZ361" s="88"/>
      <c r="GB361" s="190" t="s">
        <v>1068</v>
      </c>
      <c r="GC361" s="190"/>
      <c r="GD361" s="190"/>
      <c r="GE361" s="190"/>
      <c r="GK361" s="186" t="s">
        <v>1069</v>
      </c>
      <c r="GL361" s="186"/>
      <c r="GM361" s="186"/>
      <c r="GN361" s="186"/>
      <c r="GR361" s="187">
        <v>1200000</v>
      </c>
      <c r="GS361" s="187"/>
      <c r="GU361" s="188">
        <v>0</v>
      </c>
      <c r="GV361" s="188"/>
      <c r="GW361" s="188"/>
      <c r="GX361" s="188">
        <v>0</v>
      </c>
      <c r="GY361" s="188"/>
      <c r="GZ361" s="188"/>
      <c r="HA361" s="188"/>
      <c r="HB361" s="188"/>
      <c r="HD361" s="187">
        <v>1200000</v>
      </c>
      <c r="HE361" s="187"/>
      <c r="HF361" s="187"/>
      <c r="HG361" s="187"/>
      <c r="HI361" s="189">
        <v>4037</v>
      </c>
      <c r="HJ361" s="189"/>
      <c r="HL361" s="190" t="s">
        <v>1068</v>
      </c>
      <c r="HM361" s="190"/>
      <c r="HN361" s="190"/>
      <c r="HO361" s="190"/>
      <c r="HU361" s="186" t="s">
        <v>1069</v>
      </c>
      <c r="HV361" s="186"/>
      <c r="HW361" s="186"/>
      <c r="HX361" s="186"/>
      <c r="IB361" s="187">
        <v>1200000</v>
      </c>
      <c r="IC361" s="187"/>
      <c r="IE361" s="188">
        <v>0</v>
      </c>
      <c r="IF361" s="188"/>
      <c r="IG361" s="188"/>
      <c r="IH361" s="188">
        <v>0</v>
      </c>
      <c r="II361" s="188"/>
      <c r="IJ361" s="188"/>
      <c r="IK361" s="188"/>
      <c r="IL361" s="188"/>
      <c r="IN361" s="187">
        <v>1200000</v>
      </c>
      <c r="IO361" s="187"/>
      <c r="IP361" s="187"/>
      <c r="IQ361" s="187"/>
    </row>
    <row r="362" spans="1:251" ht="10.15" hidden="1" customHeight="1">
      <c r="A362" s="189">
        <v>4046</v>
      </c>
      <c r="B362" s="189"/>
      <c r="D362" s="190" t="s">
        <v>1078</v>
      </c>
      <c r="E362" s="190"/>
      <c r="F362" s="190"/>
      <c r="G362" s="190"/>
      <c r="M362" s="186" t="s">
        <v>1079</v>
      </c>
      <c r="N362" s="186"/>
      <c r="O362" s="186"/>
      <c r="P362" s="186"/>
      <c r="T362" s="198">
        <v>0</v>
      </c>
      <c r="U362" s="198"/>
      <c r="W362" s="188">
        <v>10508</v>
      </c>
      <c r="X362" s="188"/>
      <c r="Y362" s="188"/>
      <c r="Z362" s="188">
        <v>0</v>
      </c>
      <c r="AA362" s="188"/>
      <c r="AB362" s="188"/>
      <c r="AC362" s="188"/>
      <c r="AD362" s="188"/>
      <c r="AF362" s="187">
        <v>10508</v>
      </c>
      <c r="AG362" s="187"/>
      <c r="AH362" s="187"/>
      <c r="AI362" s="187"/>
      <c r="AK362" s="189">
        <v>4044</v>
      </c>
      <c r="AL362" s="189"/>
      <c r="AN362" s="190" t="s">
        <v>1074</v>
      </c>
      <c r="AO362" s="190"/>
      <c r="AP362" s="190"/>
      <c r="AQ362" s="190"/>
      <c r="AW362" s="186" t="s">
        <v>1075</v>
      </c>
      <c r="AX362" s="186"/>
      <c r="AY362" s="186"/>
      <c r="AZ362" s="186"/>
      <c r="BD362" s="187">
        <v>105432.75</v>
      </c>
      <c r="BE362" s="187"/>
      <c r="BG362" s="188">
        <v>109925.14</v>
      </c>
      <c r="BH362" s="188"/>
      <c r="BI362" s="188"/>
      <c r="BJ362" s="188">
        <v>0</v>
      </c>
      <c r="BK362" s="188"/>
      <c r="BL362" s="188"/>
      <c r="BM362" s="188"/>
      <c r="BN362" s="188"/>
      <c r="BP362" s="187">
        <v>215357.89</v>
      </c>
      <c r="BQ362" s="187"/>
      <c r="BR362" s="187"/>
      <c r="BS362" s="187"/>
      <c r="BU362" s="189">
        <v>4042</v>
      </c>
      <c r="BV362" s="189"/>
      <c r="BX362" s="190" t="s">
        <v>1070</v>
      </c>
      <c r="BY362" s="190"/>
      <c r="BZ362" s="190"/>
      <c r="CA362" s="190"/>
      <c r="CG362" s="186" t="s">
        <v>1071</v>
      </c>
      <c r="CH362" s="186"/>
      <c r="CI362" s="186"/>
      <c r="CJ362" s="186"/>
      <c r="CN362" s="187">
        <v>24351.16</v>
      </c>
      <c r="CO362" s="187"/>
      <c r="CQ362" s="188">
        <v>9137.59</v>
      </c>
      <c r="CR362" s="188"/>
      <c r="CS362" s="188"/>
      <c r="CT362" s="188">
        <v>0</v>
      </c>
      <c r="CU362" s="188"/>
      <c r="CV362" s="188"/>
      <c r="CW362" s="188"/>
      <c r="CX362" s="188"/>
      <c r="CZ362" s="187">
        <v>33488.75</v>
      </c>
      <c r="DA362" s="187"/>
      <c r="DB362" s="187"/>
      <c r="DC362" s="187"/>
      <c r="DE362" s="88">
        <v>40407</v>
      </c>
      <c r="DF362" s="88"/>
      <c r="DH362" s="190" t="s">
        <v>1070</v>
      </c>
      <c r="DI362" s="190"/>
      <c r="DJ362" s="190"/>
      <c r="DK362" s="190"/>
      <c r="DQ362" s="186" t="s">
        <v>1071</v>
      </c>
      <c r="DR362" s="186"/>
      <c r="DS362" s="186"/>
      <c r="DT362" s="186"/>
      <c r="DX362" s="187">
        <v>33488.75</v>
      </c>
      <c r="DY362" s="187"/>
      <c r="EA362" s="188">
        <v>7534.32</v>
      </c>
      <c r="EB362" s="188"/>
      <c r="EC362" s="188"/>
      <c r="ED362" s="188">
        <v>0</v>
      </c>
      <c r="EE362" s="188"/>
      <c r="EF362" s="188"/>
      <c r="EG362" s="188"/>
      <c r="EH362" s="188"/>
      <c r="EJ362" s="187">
        <v>41023.07</v>
      </c>
      <c r="EK362" s="187"/>
      <c r="EL362" s="187"/>
      <c r="EM362" s="187"/>
      <c r="EO362" s="189">
        <v>4042</v>
      </c>
      <c r="EP362" s="189"/>
      <c r="ER362" s="190" t="s">
        <v>1070</v>
      </c>
      <c r="ES362" s="190"/>
      <c r="ET362" s="190"/>
      <c r="EU362" s="190"/>
      <c r="FA362" s="186" t="s">
        <v>1071</v>
      </c>
      <c r="FB362" s="186"/>
      <c r="FC362" s="186"/>
      <c r="FD362" s="186"/>
      <c r="FH362" s="187">
        <v>41023.07</v>
      </c>
      <c r="FI362" s="187"/>
      <c r="FK362" s="188">
        <v>7550.28</v>
      </c>
      <c r="FL362" s="188"/>
      <c r="FM362" s="188"/>
      <c r="FN362" s="188">
        <v>0</v>
      </c>
      <c r="FO362" s="188"/>
      <c r="FP362" s="188"/>
      <c r="FQ362" s="188"/>
      <c r="FR362" s="188"/>
      <c r="FT362" s="187">
        <v>48573.35</v>
      </c>
      <c r="FU362" s="187"/>
      <c r="FV362" s="187"/>
      <c r="FW362" s="187"/>
      <c r="FZ362" s="88"/>
      <c r="GB362" s="190" t="s">
        <v>1060</v>
      </c>
      <c r="GC362" s="190"/>
      <c r="GD362" s="190"/>
      <c r="GE362" s="190"/>
      <c r="GK362" s="186" t="s">
        <v>1061</v>
      </c>
      <c r="GL362" s="186"/>
      <c r="GM362" s="186"/>
      <c r="GN362" s="186"/>
      <c r="GR362" s="187">
        <v>130019.39</v>
      </c>
      <c r="GS362" s="187"/>
      <c r="GU362" s="188">
        <v>45138.8</v>
      </c>
      <c r="GV362" s="188"/>
      <c r="GW362" s="188"/>
      <c r="GX362" s="188">
        <v>0</v>
      </c>
      <c r="GY362" s="188"/>
      <c r="GZ362" s="188"/>
      <c r="HA362" s="188"/>
      <c r="HB362" s="188"/>
      <c r="HD362" s="187">
        <v>175158.19</v>
      </c>
      <c r="HE362" s="187"/>
      <c r="HF362" s="187"/>
      <c r="HG362" s="187"/>
      <c r="HI362" s="189">
        <v>40399</v>
      </c>
      <c r="HJ362" s="189"/>
      <c r="HL362" s="190" t="s">
        <v>1060</v>
      </c>
      <c r="HM362" s="190"/>
      <c r="HN362" s="190"/>
      <c r="HO362" s="190"/>
      <c r="HU362" s="186" t="s">
        <v>1061</v>
      </c>
      <c r="HV362" s="186"/>
      <c r="HW362" s="186"/>
      <c r="HX362" s="186"/>
      <c r="IB362" s="187">
        <v>175158.19</v>
      </c>
      <c r="IC362" s="187"/>
      <c r="IE362" s="188">
        <v>47156.9</v>
      </c>
      <c r="IF362" s="188"/>
      <c r="IG362" s="188"/>
      <c r="IH362" s="188">
        <v>0.08</v>
      </c>
      <c r="II362" s="188"/>
      <c r="IJ362" s="188"/>
      <c r="IK362" s="188"/>
      <c r="IL362" s="188"/>
      <c r="IN362" s="187">
        <v>222315.01</v>
      </c>
      <c r="IO362" s="187"/>
      <c r="IP362" s="187"/>
      <c r="IQ362" s="187"/>
    </row>
    <row r="363" spans="1:251" ht="10.15" hidden="1" customHeight="1">
      <c r="A363" s="189">
        <v>40466</v>
      </c>
      <c r="B363" s="189"/>
      <c r="D363" s="190" t="s">
        <v>1080</v>
      </c>
      <c r="E363" s="190"/>
      <c r="F363" s="190"/>
      <c r="G363" s="190"/>
      <c r="M363" s="186" t="s">
        <v>1081</v>
      </c>
      <c r="N363" s="186"/>
      <c r="O363" s="186"/>
      <c r="P363" s="186"/>
      <c r="T363" s="198">
        <v>0</v>
      </c>
      <c r="U363" s="198"/>
      <c r="W363" s="188">
        <v>49195.45</v>
      </c>
      <c r="X363" s="188"/>
      <c r="Y363" s="188"/>
      <c r="Z363" s="188">
        <v>0</v>
      </c>
      <c r="AA363" s="188"/>
      <c r="AB363" s="188"/>
      <c r="AC363" s="188"/>
      <c r="AD363" s="188"/>
      <c r="AF363" s="187">
        <v>49195.45</v>
      </c>
      <c r="AG363" s="187"/>
      <c r="AH363" s="187"/>
      <c r="AI363" s="187"/>
      <c r="AK363" s="189">
        <v>4045</v>
      </c>
      <c r="AL363" s="189"/>
      <c r="AN363" s="190" t="s">
        <v>1076</v>
      </c>
      <c r="AO363" s="190"/>
      <c r="AP363" s="190"/>
      <c r="AQ363" s="190"/>
      <c r="AW363" s="186" t="s">
        <v>1077</v>
      </c>
      <c r="AX363" s="186"/>
      <c r="AY363" s="186"/>
      <c r="AZ363" s="186"/>
      <c r="BD363" s="187">
        <v>4914751.41</v>
      </c>
      <c r="BE363" s="187"/>
      <c r="BG363" s="188">
        <v>5448059.2199999997</v>
      </c>
      <c r="BH363" s="188"/>
      <c r="BI363" s="188"/>
      <c r="BJ363" s="188">
        <v>83.4</v>
      </c>
      <c r="BK363" s="188"/>
      <c r="BL363" s="188"/>
      <c r="BM363" s="188"/>
      <c r="BN363" s="188"/>
      <c r="BP363" s="187">
        <v>10362727.23</v>
      </c>
      <c r="BQ363" s="187"/>
      <c r="BR363" s="187"/>
      <c r="BS363" s="187"/>
      <c r="BU363" s="189">
        <v>4043</v>
      </c>
      <c r="BV363" s="189"/>
      <c r="BX363" s="190" t="s">
        <v>1072</v>
      </c>
      <c r="BY363" s="190"/>
      <c r="BZ363" s="190"/>
      <c r="CA363" s="190"/>
      <c r="CG363" s="186" t="s">
        <v>1073</v>
      </c>
      <c r="CH363" s="186"/>
      <c r="CI363" s="186"/>
      <c r="CJ363" s="186"/>
      <c r="CN363" s="187">
        <v>520</v>
      </c>
      <c r="CO363" s="187"/>
      <c r="CQ363" s="188">
        <v>1298.25</v>
      </c>
      <c r="CR363" s="188"/>
      <c r="CS363" s="188"/>
      <c r="CT363" s="188">
        <v>0</v>
      </c>
      <c r="CU363" s="188"/>
      <c r="CV363" s="188"/>
      <c r="CW363" s="188"/>
      <c r="CX363" s="188"/>
      <c r="CZ363" s="187">
        <v>1818.25</v>
      </c>
      <c r="DA363" s="187"/>
      <c r="DB363" s="187"/>
      <c r="DC363" s="187"/>
      <c r="DE363" s="88">
        <v>40408</v>
      </c>
      <c r="DF363" s="88"/>
      <c r="DH363" s="190" t="s">
        <v>1072</v>
      </c>
      <c r="DI363" s="190"/>
      <c r="DJ363" s="190"/>
      <c r="DK363" s="190"/>
      <c r="DQ363" s="186" t="s">
        <v>1073</v>
      </c>
      <c r="DR363" s="186"/>
      <c r="DS363" s="186"/>
      <c r="DT363" s="186"/>
      <c r="DX363" s="187">
        <v>1818.25</v>
      </c>
      <c r="DY363" s="187"/>
      <c r="EA363" s="188">
        <v>1298.25</v>
      </c>
      <c r="EB363" s="188"/>
      <c r="EC363" s="188"/>
      <c r="ED363" s="188">
        <v>0</v>
      </c>
      <c r="EE363" s="188"/>
      <c r="EF363" s="188"/>
      <c r="EG363" s="188"/>
      <c r="EH363" s="188"/>
      <c r="EJ363" s="187">
        <v>3116.5</v>
      </c>
      <c r="EK363" s="187"/>
      <c r="EL363" s="187"/>
      <c r="EM363" s="187"/>
      <c r="EO363" s="189">
        <v>4043</v>
      </c>
      <c r="EP363" s="189"/>
      <c r="ER363" s="190" t="s">
        <v>1072</v>
      </c>
      <c r="ES363" s="190"/>
      <c r="ET363" s="190"/>
      <c r="EU363" s="190"/>
      <c r="FA363" s="186" t="s">
        <v>1073</v>
      </c>
      <c r="FB363" s="186"/>
      <c r="FC363" s="186"/>
      <c r="FD363" s="186"/>
      <c r="FH363" s="187">
        <v>3116.5</v>
      </c>
      <c r="FI363" s="187"/>
      <c r="FK363" s="188">
        <v>2198.25</v>
      </c>
      <c r="FL363" s="188"/>
      <c r="FM363" s="188"/>
      <c r="FN363" s="188">
        <v>0</v>
      </c>
      <c r="FO363" s="188"/>
      <c r="FP363" s="188"/>
      <c r="FQ363" s="188"/>
      <c r="FR363" s="188"/>
      <c r="FT363" s="187">
        <v>5314.75</v>
      </c>
      <c r="FU363" s="187"/>
      <c r="FV363" s="187"/>
      <c r="FW363" s="187"/>
      <c r="FZ363" s="94"/>
      <c r="GB363" s="192" t="s">
        <v>1062</v>
      </c>
      <c r="GC363" s="192"/>
      <c r="GD363" s="192"/>
      <c r="GE363" s="192"/>
      <c r="GJ363" s="193" t="s">
        <v>1063</v>
      </c>
      <c r="GK363" s="193"/>
      <c r="GL363" s="193"/>
      <c r="GM363" s="193"/>
      <c r="GN363" s="193"/>
      <c r="GR363" s="196">
        <v>47571429.969999999</v>
      </c>
      <c r="GS363" s="196"/>
      <c r="GU363" s="195">
        <v>10453361.24</v>
      </c>
      <c r="GV363" s="195"/>
      <c r="GW363" s="195"/>
      <c r="GX363" s="195">
        <v>264717.39</v>
      </c>
      <c r="GY363" s="195"/>
      <c r="GZ363" s="195"/>
      <c r="HA363" s="195"/>
      <c r="HB363" s="195"/>
      <c r="HD363" s="196">
        <v>57760073.82</v>
      </c>
      <c r="HE363" s="196"/>
      <c r="HF363" s="196"/>
      <c r="HG363" s="196"/>
      <c r="HI363" s="191">
        <v>4039</v>
      </c>
      <c r="HJ363" s="191"/>
      <c r="HL363" s="192" t="s">
        <v>1062</v>
      </c>
      <c r="HM363" s="192"/>
      <c r="HN363" s="192"/>
      <c r="HO363" s="192"/>
      <c r="HT363" s="193" t="s">
        <v>1063</v>
      </c>
      <c r="HU363" s="193"/>
      <c r="HV363" s="193"/>
      <c r="HW363" s="193"/>
      <c r="HX363" s="193"/>
      <c r="IB363" s="196">
        <v>57760073.82</v>
      </c>
      <c r="IC363" s="196"/>
      <c r="IE363" s="195">
        <v>10170711.289999999</v>
      </c>
      <c r="IF363" s="195"/>
      <c r="IG363" s="195"/>
      <c r="IH363" s="195">
        <v>1043950.21</v>
      </c>
      <c r="II363" s="195"/>
      <c r="IJ363" s="195"/>
      <c r="IK363" s="195"/>
      <c r="IL363" s="195"/>
      <c r="IN363" s="196">
        <v>66886834.899999999</v>
      </c>
      <c r="IO363" s="196"/>
      <c r="IP363" s="196"/>
      <c r="IQ363" s="196"/>
    </row>
    <row r="364" spans="1:251" ht="10.15" hidden="1" customHeight="1">
      <c r="A364" s="189">
        <v>40650</v>
      </c>
      <c r="B364" s="189"/>
      <c r="D364" s="190" t="s">
        <v>1082</v>
      </c>
      <c r="E364" s="190"/>
      <c r="F364" s="190"/>
      <c r="G364" s="190"/>
      <c r="M364" s="186" t="s">
        <v>1083</v>
      </c>
      <c r="N364" s="186"/>
      <c r="O364" s="186"/>
      <c r="P364" s="186"/>
      <c r="T364" s="198">
        <v>0</v>
      </c>
      <c r="U364" s="198"/>
      <c r="W364" s="188">
        <v>412552.56</v>
      </c>
      <c r="X364" s="188"/>
      <c r="Y364" s="188"/>
      <c r="Z364" s="188">
        <v>0</v>
      </c>
      <c r="AA364" s="188"/>
      <c r="AB364" s="188"/>
      <c r="AC364" s="188"/>
      <c r="AD364" s="188"/>
      <c r="AF364" s="187">
        <v>412552.56</v>
      </c>
      <c r="AG364" s="187"/>
      <c r="AH364" s="187"/>
      <c r="AI364" s="187"/>
      <c r="AK364" s="189">
        <v>4046</v>
      </c>
      <c r="AL364" s="189"/>
      <c r="AN364" s="190" t="s">
        <v>1078</v>
      </c>
      <c r="AO364" s="190"/>
      <c r="AP364" s="190"/>
      <c r="AQ364" s="190"/>
      <c r="AW364" s="186" t="s">
        <v>1079</v>
      </c>
      <c r="AX364" s="186"/>
      <c r="AY364" s="186"/>
      <c r="AZ364" s="186"/>
      <c r="BD364" s="187">
        <v>10508</v>
      </c>
      <c r="BE364" s="187"/>
      <c r="BG364" s="188">
        <v>10508</v>
      </c>
      <c r="BH364" s="188"/>
      <c r="BI364" s="188"/>
      <c r="BJ364" s="188">
        <v>0</v>
      </c>
      <c r="BK364" s="188"/>
      <c r="BL364" s="188"/>
      <c r="BM364" s="188"/>
      <c r="BN364" s="188"/>
      <c r="BP364" s="187">
        <v>21016</v>
      </c>
      <c r="BQ364" s="187"/>
      <c r="BR364" s="187"/>
      <c r="BS364" s="187"/>
      <c r="BU364" s="189">
        <v>4044</v>
      </c>
      <c r="BV364" s="189"/>
      <c r="BX364" s="190" t="s">
        <v>1074</v>
      </c>
      <c r="BY364" s="190"/>
      <c r="BZ364" s="190"/>
      <c r="CA364" s="190"/>
      <c r="CG364" s="186" t="s">
        <v>1075</v>
      </c>
      <c r="CH364" s="186"/>
      <c r="CI364" s="186"/>
      <c r="CJ364" s="186"/>
      <c r="CN364" s="187">
        <v>215357.89</v>
      </c>
      <c r="CO364" s="187"/>
      <c r="CQ364" s="188">
        <v>110016.14</v>
      </c>
      <c r="CR364" s="188"/>
      <c r="CS364" s="188"/>
      <c r="CT364" s="188">
        <v>0</v>
      </c>
      <c r="CU364" s="188"/>
      <c r="CV364" s="188"/>
      <c r="CW364" s="188"/>
      <c r="CX364" s="188"/>
      <c r="CZ364" s="187">
        <v>325374.03000000003</v>
      </c>
      <c r="DA364" s="187"/>
      <c r="DB364" s="187"/>
      <c r="DC364" s="187"/>
      <c r="DE364" s="88">
        <v>40409</v>
      </c>
      <c r="DF364" s="88"/>
      <c r="DH364" s="190" t="s">
        <v>1074</v>
      </c>
      <c r="DI364" s="190"/>
      <c r="DJ364" s="190"/>
      <c r="DK364" s="190"/>
      <c r="DQ364" s="186" t="s">
        <v>1075</v>
      </c>
      <c r="DR364" s="186"/>
      <c r="DS364" s="186"/>
      <c r="DT364" s="186"/>
      <c r="DX364" s="187">
        <v>325374.03000000003</v>
      </c>
      <c r="DY364" s="187"/>
      <c r="EA364" s="188">
        <v>106551.14</v>
      </c>
      <c r="EB364" s="188"/>
      <c r="EC364" s="188"/>
      <c r="ED364" s="188">
        <v>0</v>
      </c>
      <c r="EE364" s="188"/>
      <c r="EF364" s="188"/>
      <c r="EG364" s="188"/>
      <c r="EH364" s="188"/>
      <c r="EJ364" s="187">
        <v>431925.17</v>
      </c>
      <c r="EK364" s="187"/>
      <c r="EL364" s="187"/>
      <c r="EM364" s="187"/>
      <c r="EO364" s="189">
        <v>4044</v>
      </c>
      <c r="EP364" s="189"/>
      <c r="ER364" s="190" t="s">
        <v>1074</v>
      </c>
      <c r="ES364" s="190"/>
      <c r="ET364" s="190"/>
      <c r="EU364" s="190"/>
      <c r="FA364" s="186" t="s">
        <v>1075</v>
      </c>
      <c r="FB364" s="186"/>
      <c r="FC364" s="186"/>
      <c r="FD364" s="186"/>
      <c r="FH364" s="187">
        <v>431925.17</v>
      </c>
      <c r="FI364" s="187"/>
      <c r="FK364" s="188">
        <v>106550.55</v>
      </c>
      <c r="FL364" s="188"/>
      <c r="FM364" s="188"/>
      <c r="FN364" s="188">
        <v>550</v>
      </c>
      <c r="FO364" s="188"/>
      <c r="FP364" s="188"/>
      <c r="FQ364" s="188"/>
      <c r="FR364" s="188"/>
      <c r="FT364" s="187">
        <v>537925.72</v>
      </c>
      <c r="FU364" s="187"/>
      <c r="FV364" s="187"/>
      <c r="FW364" s="187"/>
      <c r="FZ364" s="88"/>
      <c r="GB364" s="190" t="s">
        <v>1064</v>
      </c>
      <c r="GC364" s="190"/>
      <c r="GD364" s="190"/>
      <c r="GE364" s="190"/>
      <c r="GK364" s="186" t="s">
        <v>1065</v>
      </c>
      <c r="GL364" s="186"/>
      <c r="GM364" s="186"/>
      <c r="GN364" s="186"/>
      <c r="GR364" s="187">
        <v>1127202.08</v>
      </c>
      <c r="GS364" s="187"/>
      <c r="GU364" s="188">
        <v>276861.92</v>
      </c>
      <c r="GV364" s="188"/>
      <c r="GW364" s="188"/>
      <c r="GX364" s="188">
        <v>0</v>
      </c>
      <c r="GY364" s="188"/>
      <c r="GZ364" s="188"/>
      <c r="HA364" s="188"/>
      <c r="HB364" s="188"/>
      <c r="HD364" s="187">
        <v>1404064</v>
      </c>
      <c r="HE364" s="187"/>
      <c r="HF364" s="187"/>
      <c r="HG364" s="187"/>
      <c r="HI364" s="189">
        <v>4040</v>
      </c>
      <c r="HJ364" s="189"/>
      <c r="HL364" s="190" t="s">
        <v>1064</v>
      </c>
      <c r="HM364" s="190"/>
      <c r="HN364" s="190"/>
      <c r="HO364" s="190"/>
      <c r="HU364" s="186" t="s">
        <v>1065</v>
      </c>
      <c r="HV364" s="186"/>
      <c r="HW364" s="186"/>
      <c r="HX364" s="186"/>
      <c r="IB364" s="187">
        <v>1404064</v>
      </c>
      <c r="IC364" s="187"/>
      <c r="IE364" s="188">
        <v>227497.87</v>
      </c>
      <c r="IF364" s="188"/>
      <c r="IG364" s="188"/>
      <c r="IH364" s="188">
        <v>0</v>
      </c>
      <c r="II364" s="188"/>
      <c r="IJ364" s="188"/>
      <c r="IK364" s="188"/>
      <c r="IL364" s="188"/>
      <c r="IN364" s="187">
        <v>1631561.87</v>
      </c>
      <c r="IO364" s="187"/>
      <c r="IP364" s="187"/>
      <c r="IQ364" s="187"/>
    </row>
    <row r="365" spans="1:251" ht="10.15" hidden="1" customHeight="1">
      <c r="A365" s="189">
        <v>40651</v>
      </c>
      <c r="B365" s="189"/>
      <c r="D365" s="190" t="s">
        <v>1084</v>
      </c>
      <c r="E365" s="190"/>
      <c r="F365" s="190"/>
      <c r="G365" s="190"/>
      <c r="M365" s="186" t="s">
        <v>1085</v>
      </c>
      <c r="N365" s="186"/>
      <c r="O365" s="186"/>
      <c r="P365" s="186"/>
      <c r="T365" s="198">
        <v>0</v>
      </c>
      <c r="U365" s="198"/>
      <c r="W365" s="188">
        <v>217675.4</v>
      </c>
      <c r="X365" s="188"/>
      <c r="Y365" s="188"/>
      <c r="Z365" s="188">
        <v>0</v>
      </c>
      <c r="AA365" s="188"/>
      <c r="AB365" s="188"/>
      <c r="AC365" s="188"/>
      <c r="AD365" s="188"/>
      <c r="AF365" s="187">
        <v>217675.4</v>
      </c>
      <c r="AG365" s="187"/>
      <c r="AH365" s="187"/>
      <c r="AI365" s="187"/>
      <c r="AK365" s="189">
        <v>40466</v>
      </c>
      <c r="AL365" s="189"/>
      <c r="AN365" s="190" t="s">
        <v>1080</v>
      </c>
      <c r="AO365" s="190"/>
      <c r="AP365" s="190"/>
      <c r="AQ365" s="190"/>
      <c r="AW365" s="186" t="s">
        <v>1081</v>
      </c>
      <c r="AX365" s="186"/>
      <c r="AY365" s="186"/>
      <c r="AZ365" s="186"/>
      <c r="BD365" s="187">
        <v>49195.45</v>
      </c>
      <c r="BE365" s="187"/>
      <c r="BG365" s="188">
        <v>62851.63</v>
      </c>
      <c r="BH365" s="188"/>
      <c r="BI365" s="188"/>
      <c r="BJ365" s="188">
        <v>0</v>
      </c>
      <c r="BK365" s="188"/>
      <c r="BL365" s="188"/>
      <c r="BM365" s="188"/>
      <c r="BN365" s="188"/>
      <c r="BP365" s="187">
        <v>112047.08</v>
      </c>
      <c r="BQ365" s="187"/>
      <c r="BR365" s="187"/>
      <c r="BS365" s="187"/>
      <c r="BU365" s="189">
        <v>4045</v>
      </c>
      <c r="BV365" s="189"/>
      <c r="BX365" s="190" t="s">
        <v>1076</v>
      </c>
      <c r="BY365" s="190"/>
      <c r="BZ365" s="190"/>
      <c r="CA365" s="190"/>
      <c r="CG365" s="186" t="s">
        <v>1077</v>
      </c>
      <c r="CH365" s="186"/>
      <c r="CI365" s="186"/>
      <c r="CJ365" s="186"/>
      <c r="CN365" s="187">
        <v>10362727.23</v>
      </c>
      <c r="CO365" s="187"/>
      <c r="CQ365" s="188">
        <v>8053151.9000000004</v>
      </c>
      <c r="CR365" s="188"/>
      <c r="CS365" s="188"/>
      <c r="CT365" s="188">
        <v>36779.08</v>
      </c>
      <c r="CU365" s="188"/>
      <c r="CV365" s="188"/>
      <c r="CW365" s="188"/>
      <c r="CX365" s="188"/>
      <c r="CZ365" s="187">
        <v>18379100.050000001</v>
      </c>
      <c r="DA365" s="187"/>
      <c r="DB365" s="187"/>
      <c r="DC365" s="187"/>
      <c r="DE365" s="88">
        <v>40482</v>
      </c>
      <c r="DF365" s="88"/>
      <c r="DH365" s="190" t="s">
        <v>1076</v>
      </c>
      <c r="DI365" s="190"/>
      <c r="DJ365" s="190"/>
      <c r="DK365" s="190"/>
      <c r="DQ365" s="186" t="s">
        <v>1077</v>
      </c>
      <c r="DR365" s="186"/>
      <c r="DS365" s="186"/>
      <c r="DT365" s="186"/>
      <c r="DX365" s="187">
        <v>18379100.050000001</v>
      </c>
      <c r="DY365" s="187"/>
      <c r="EA365" s="188">
        <v>9142830.3000000007</v>
      </c>
      <c r="EB365" s="188"/>
      <c r="EC365" s="188"/>
      <c r="ED365" s="188">
        <v>19135.87</v>
      </c>
      <c r="EE365" s="188"/>
      <c r="EF365" s="188"/>
      <c r="EG365" s="188"/>
      <c r="EH365" s="188"/>
      <c r="EJ365" s="187">
        <v>27502794.48</v>
      </c>
      <c r="EK365" s="187"/>
      <c r="EL365" s="187"/>
      <c r="EM365" s="187"/>
      <c r="EO365" s="189">
        <v>4045</v>
      </c>
      <c r="EP365" s="189"/>
      <c r="ER365" s="190" t="s">
        <v>1076</v>
      </c>
      <c r="ES365" s="190"/>
      <c r="ET365" s="190"/>
      <c r="EU365" s="190"/>
      <c r="FA365" s="186" t="s">
        <v>1077</v>
      </c>
      <c r="FB365" s="186"/>
      <c r="FC365" s="186"/>
      <c r="FD365" s="186"/>
      <c r="FH365" s="187">
        <v>27502794.48</v>
      </c>
      <c r="FI365" s="187"/>
      <c r="FK365" s="188">
        <v>9140565.0299999993</v>
      </c>
      <c r="FL365" s="188"/>
      <c r="FM365" s="188"/>
      <c r="FN365" s="188">
        <v>8408.16</v>
      </c>
      <c r="FO365" s="188"/>
      <c r="FP365" s="188"/>
      <c r="FQ365" s="188"/>
      <c r="FR365" s="188"/>
      <c r="FT365" s="187">
        <v>36634951.350000001</v>
      </c>
      <c r="FU365" s="187"/>
      <c r="FV365" s="187"/>
      <c r="FW365" s="187"/>
      <c r="FZ365" s="88"/>
      <c r="GB365" s="190" t="s">
        <v>1066</v>
      </c>
      <c r="GC365" s="190"/>
      <c r="GD365" s="190"/>
      <c r="GE365" s="190"/>
      <c r="GK365" s="186" t="s">
        <v>1067</v>
      </c>
      <c r="GL365" s="186"/>
      <c r="GM365" s="186"/>
      <c r="GN365" s="186"/>
      <c r="GR365" s="187">
        <v>159572.5</v>
      </c>
      <c r="GS365" s="187"/>
      <c r="GU365" s="188">
        <v>37537.96</v>
      </c>
      <c r="GV365" s="188"/>
      <c r="GW365" s="188"/>
      <c r="GX365" s="188">
        <v>0</v>
      </c>
      <c r="GY365" s="188"/>
      <c r="GZ365" s="188"/>
      <c r="HA365" s="188"/>
      <c r="HB365" s="188"/>
      <c r="HD365" s="187">
        <v>197110.46</v>
      </c>
      <c r="HE365" s="187"/>
      <c r="HF365" s="187"/>
      <c r="HG365" s="187"/>
      <c r="HI365" s="189">
        <v>4041</v>
      </c>
      <c r="HJ365" s="189"/>
      <c r="HL365" s="190" t="s">
        <v>1066</v>
      </c>
      <c r="HM365" s="190"/>
      <c r="HN365" s="190"/>
      <c r="HO365" s="190"/>
      <c r="HU365" s="186" t="s">
        <v>1067</v>
      </c>
      <c r="HV365" s="186"/>
      <c r="HW365" s="186"/>
      <c r="HX365" s="186"/>
      <c r="IB365" s="187">
        <v>197110.46</v>
      </c>
      <c r="IC365" s="187"/>
      <c r="IE365" s="188">
        <v>31493.45</v>
      </c>
      <c r="IF365" s="188"/>
      <c r="IG365" s="188"/>
      <c r="IH365" s="188">
        <v>0</v>
      </c>
      <c r="II365" s="188"/>
      <c r="IJ365" s="188"/>
      <c r="IK365" s="188"/>
      <c r="IL365" s="188"/>
      <c r="IN365" s="187">
        <v>228603.91</v>
      </c>
      <c r="IO365" s="187"/>
      <c r="IP365" s="187"/>
      <c r="IQ365" s="187"/>
    </row>
    <row r="366" spans="1:251" ht="11.65" hidden="1" customHeight="1">
      <c r="A366" s="189">
        <v>40843</v>
      </c>
      <c r="B366" s="189"/>
      <c r="D366" s="190" t="s">
        <v>1086</v>
      </c>
      <c r="E366" s="190"/>
      <c r="F366" s="190"/>
      <c r="G366" s="190"/>
      <c r="M366" s="186" t="s">
        <v>1087</v>
      </c>
      <c r="N366" s="186"/>
      <c r="O366" s="186"/>
      <c r="P366" s="186"/>
      <c r="T366" s="198">
        <v>0</v>
      </c>
      <c r="U366" s="198"/>
      <c r="W366" s="188">
        <v>180622.73</v>
      </c>
      <c r="X366" s="188"/>
      <c r="Y366" s="188"/>
      <c r="Z366" s="188">
        <v>0</v>
      </c>
      <c r="AA366" s="188"/>
      <c r="AB366" s="188"/>
      <c r="AC366" s="188"/>
      <c r="AD366" s="188"/>
      <c r="AF366" s="187">
        <v>180622.73</v>
      </c>
      <c r="AG366" s="187"/>
      <c r="AH366" s="187"/>
      <c r="AI366" s="187"/>
      <c r="AK366" s="189">
        <v>40650</v>
      </c>
      <c r="AL366" s="189"/>
      <c r="AN366" s="190" t="s">
        <v>1082</v>
      </c>
      <c r="AO366" s="190"/>
      <c r="AP366" s="190"/>
      <c r="AQ366" s="190"/>
      <c r="AW366" s="186" t="s">
        <v>1083</v>
      </c>
      <c r="AX366" s="186"/>
      <c r="AY366" s="186"/>
      <c r="AZ366" s="186"/>
      <c r="BD366" s="187">
        <v>412552.56</v>
      </c>
      <c r="BE366" s="187"/>
      <c r="BG366" s="188">
        <v>448969.87</v>
      </c>
      <c r="BH366" s="188"/>
      <c r="BI366" s="188"/>
      <c r="BJ366" s="188">
        <v>9059.4</v>
      </c>
      <c r="BK366" s="188"/>
      <c r="BL366" s="188"/>
      <c r="BM366" s="188"/>
      <c r="BN366" s="188"/>
      <c r="BP366" s="187">
        <v>852463.03</v>
      </c>
      <c r="BQ366" s="187"/>
      <c r="BR366" s="187"/>
      <c r="BS366" s="187"/>
      <c r="BU366" s="189">
        <v>4046</v>
      </c>
      <c r="BV366" s="189"/>
      <c r="BX366" s="190" t="s">
        <v>1078</v>
      </c>
      <c r="BY366" s="190"/>
      <c r="BZ366" s="190"/>
      <c r="CA366" s="190"/>
      <c r="CG366" s="186" t="s">
        <v>1079</v>
      </c>
      <c r="CH366" s="186"/>
      <c r="CI366" s="186"/>
      <c r="CJ366" s="186"/>
      <c r="CN366" s="187">
        <v>21016</v>
      </c>
      <c r="CO366" s="187"/>
      <c r="CQ366" s="188">
        <v>10508</v>
      </c>
      <c r="CR366" s="188"/>
      <c r="CS366" s="188"/>
      <c r="CT366" s="188">
        <v>0</v>
      </c>
      <c r="CU366" s="188"/>
      <c r="CV366" s="188"/>
      <c r="CW366" s="188"/>
      <c r="CX366" s="188"/>
      <c r="CZ366" s="187">
        <v>31524</v>
      </c>
      <c r="DA366" s="187"/>
      <c r="DB366" s="187"/>
      <c r="DC366" s="187"/>
      <c r="DE366" s="88">
        <v>4142</v>
      </c>
      <c r="DF366" s="88"/>
      <c r="DH366" s="190" t="s">
        <v>1078</v>
      </c>
      <c r="DI366" s="190"/>
      <c r="DJ366" s="190"/>
      <c r="DK366" s="190"/>
      <c r="DQ366" s="186" t="s">
        <v>1079</v>
      </c>
      <c r="DR366" s="186"/>
      <c r="DS366" s="186"/>
      <c r="DT366" s="186"/>
      <c r="DX366" s="187">
        <v>31524</v>
      </c>
      <c r="DY366" s="187"/>
      <c r="EA366" s="188">
        <v>10508</v>
      </c>
      <c r="EB366" s="188"/>
      <c r="EC366" s="188"/>
      <c r="ED366" s="188">
        <v>0</v>
      </c>
      <c r="EE366" s="188"/>
      <c r="EF366" s="188"/>
      <c r="EG366" s="188"/>
      <c r="EH366" s="188"/>
      <c r="EJ366" s="187">
        <v>42032</v>
      </c>
      <c r="EK366" s="187"/>
      <c r="EL366" s="187"/>
      <c r="EM366" s="187"/>
      <c r="EO366" s="189">
        <v>4046</v>
      </c>
      <c r="EP366" s="189"/>
      <c r="ER366" s="190" t="s">
        <v>1078</v>
      </c>
      <c r="ES366" s="190"/>
      <c r="ET366" s="190"/>
      <c r="EU366" s="190"/>
      <c r="FA366" s="186" t="s">
        <v>1079</v>
      </c>
      <c r="FB366" s="186"/>
      <c r="FC366" s="186"/>
      <c r="FD366" s="186"/>
      <c r="FH366" s="187">
        <v>42032</v>
      </c>
      <c r="FI366" s="187"/>
      <c r="FK366" s="188">
        <v>10508</v>
      </c>
      <c r="FL366" s="188"/>
      <c r="FM366" s="188"/>
      <c r="FN366" s="188">
        <v>0</v>
      </c>
      <c r="FO366" s="188"/>
      <c r="FP366" s="188"/>
      <c r="FQ366" s="188"/>
      <c r="FR366" s="188"/>
      <c r="FT366" s="187">
        <v>52540</v>
      </c>
      <c r="FU366" s="187"/>
      <c r="FV366" s="187"/>
      <c r="FW366" s="187"/>
      <c r="FZ366" s="88"/>
      <c r="GB366" s="190" t="s">
        <v>1070</v>
      </c>
      <c r="GC366" s="190"/>
      <c r="GD366" s="190"/>
      <c r="GE366" s="190"/>
      <c r="GK366" s="186" t="s">
        <v>1071</v>
      </c>
      <c r="GL366" s="186"/>
      <c r="GM366" s="186"/>
      <c r="GN366" s="186"/>
      <c r="GR366" s="187">
        <v>48573.35</v>
      </c>
      <c r="GS366" s="187"/>
      <c r="GU366" s="188">
        <v>8154.79</v>
      </c>
      <c r="GV366" s="188"/>
      <c r="GW366" s="188"/>
      <c r="GX366" s="188">
        <v>0</v>
      </c>
      <c r="GY366" s="188"/>
      <c r="GZ366" s="188"/>
      <c r="HA366" s="188"/>
      <c r="HB366" s="188"/>
      <c r="HD366" s="187">
        <v>56728.14</v>
      </c>
      <c r="HE366" s="187"/>
      <c r="HF366" s="187"/>
      <c r="HG366" s="187"/>
      <c r="HI366" s="189">
        <v>4042</v>
      </c>
      <c r="HJ366" s="189"/>
      <c r="HL366" s="190" t="s">
        <v>1070</v>
      </c>
      <c r="HM366" s="190"/>
      <c r="HN366" s="190"/>
      <c r="HO366" s="190"/>
      <c r="HU366" s="186" t="s">
        <v>1071</v>
      </c>
      <c r="HV366" s="186"/>
      <c r="HW366" s="186"/>
      <c r="HX366" s="186"/>
      <c r="IB366" s="187">
        <v>56728.14</v>
      </c>
      <c r="IC366" s="187"/>
      <c r="IE366" s="188">
        <v>7830.44</v>
      </c>
      <c r="IF366" s="188"/>
      <c r="IG366" s="188"/>
      <c r="IH366" s="188">
        <v>0</v>
      </c>
      <c r="II366" s="188"/>
      <c r="IJ366" s="188"/>
      <c r="IK366" s="188"/>
      <c r="IL366" s="188"/>
      <c r="IN366" s="187">
        <v>64558.58</v>
      </c>
      <c r="IO366" s="187"/>
      <c r="IP366" s="187"/>
      <c r="IQ366" s="187"/>
    </row>
    <row r="367" spans="1:251" ht="10.9" hidden="1" customHeight="1">
      <c r="A367" s="189">
        <v>40844</v>
      </c>
      <c r="B367" s="189"/>
      <c r="D367" s="190" t="s">
        <v>1088</v>
      </c>
      <c r="E367" s="190"/>
      <c r="F367" s="190"/>
      <c r="G367" s="190"/>
      <c r="M367" s="186" t="s">
        <v>1089</v>
      </c>
      <c r="N367" s="186"/>
      <c r="O367" s="186"/>
      <c r="P367" s="186"/>
      <c r="T367" s="198">
        <v>0</v>
      </c>
      <c r="U367" s="198"/>
      <c r="W367" s="188">
        <v>521197</v>
      </c>
      <c r="X367" s="188"/>
      <c r="Y367" s="188"/>
      <c r="Z367" s="188">
        <v>784.34</v>
      </c>
      <c r="AA367" s="188"/>
      <c r="AB367" s="188"/>
      <c r="AC367" s="188"/>
      <c r="AD367" s="188"/>
      <c r="AF367" s="187">
        <v>520412.66</v>
      </c>
      <c r="AG367" s="187"/>
      <c r="AH367" s="187"/>
      <c r="AI367" s="187"/>
      <c r="AK367" s="189">
        <v>40651</v>
      </c>
      <c r="AL367" s="189"/>
      <c r="AN367" s="190" t="s">
        <v>1084</v>
      </c>
      <c r="AO367" s="190"/>
      <c r="AP367" s="190"/>
      <c r="AQ367" s="190"/>
      <c r="AW367" s="186" t="s">
        <v>1085</v>
      </c>
      <c r="AX367" s="186"/>
      <c r="AY367" s="186"/>
      <c r="AZ367" s="186"/>
      <c r="BD367" s="187">
        <v>217675.4</v>
      </c>
      <c r="BE367" s="187"/>
      <c r="BG367" s="188">
        <v>212283.09</v>
      </c>
      <c r="BH367" s="188"/>
      <c r="BI367" s="188"/>
      <c r="BJ367" s="188">
        <v>0</v>
      </c>
      <c r="BK367" s="188"/>
      <c r="BL367" s="188"/>
      <c r="BM367" s="188"/>
      <c r="BN367" s="188"/>
      <c r="BP367" s="187">
        <v>429958.49</v>
      </c>
      <c r="BQ367" s="187"/>
      <c r="BR367" s="187"/>
      <c r="BS367" s="187"/>
      <c r="BU367" s="189">
        <v>40466</v>
      </c>
      <c r="BV367" s="189"/>
      <c r="BX367" s="190" t="s">
        <v>1080</v>
      </c>
      <c r="BY367" s="190"/>
      <c r="BZ367" s="190"/>
      <c r="CA367" s="190"/>
      <c r="CG367" s="186" t="s">
        <v>1081</v>
      </c>
      <c r="CH367" s="186"/>
      <c r="CI367" s="186"/>
      <c r="CJ367" s="186"/>
      <c r="CN367" s="187">
        <v>112047.08</v>
      </c>
      <c r="CO367" s="187"/>
      <c r="CQ367" s="188">
        <v>88864.58</v>
      </c>
      <c r="CR367" s="188"/>
      <c r="CS367" s="188"/>
      <c r="CT367" s="188">
        <v>0</v>
      </c>
      <c r="CU367" s="188"/>
      <c r="CV367" s="188"/>
      <c r="CW367" s="188"/>
      <c r="CX367" s="188"/>
      <c r="CZ367" s="187">
        <v>200911.66</v>
      </c>
      <c r="DA367" s="187"/>
      <c r="DB367" s="187"/>
      <c r="DC367" s="187"/>
      <c r="DE367" s="94">
        <v>4100</v>
      </c>
      <c r="DF367" s="88"/>
      <c r="DH367" s="190" t="s">
        <v>1080</v>
      </c>
      <c r="DI367" s="190"/>
      <c r="DJ367" s="190"/>
      <c r="DK367" s="190"/>
      <c r="DQ367" s="186" t="s">
        <v>1081</v>
      </c>
      <c r="DR367" s="186"/>
      <c r="DS367" s="186"/>
      <c r="DT367" s="186"/>
      <c r="DX367" s="187">
        <v>200911.66</v>
      </c>
      <c r="DY367" s="187"/>
      <c r="EA367" s="188">
        <v>88465.7</v>
      </c>
      <c r="EB367" s="188"/>
      <c r="EC367" s="188"/>
      <c r="ED367" s="188">
        <v>0</v>
      </c>
      <c r="EE367" s="188"/>
      <c r="EF367" s="188"/>
      <c r="EG367" s="188"/>
      <c r="EH367" s="188"/>
      <c r="EJ367" s="187">
        <v>289377.36</v>
      </c>
      <c r="EK367" s="187"/>
      <c r="EL367" s="187"/>
      <c r="EM367" s="187"/>
      <c r="EO367" s="189">
        <v>40466</v>
      </c>
      <c r="EP367" s="189"/>
      <c r="ER367" s="190" t="s">
        <v>1080</v>
      </c>
      <c r="ES367" s="190"/>
      <c r="ET367" s="190"/>
      <c r="EU367" s="190"/>
      <c r="FA367" s="186" t="s">
        <v>1081</v>
      </c>
      <c r="FB367" s="186"/>
      <c r="FC367" s="186"/>
      <c r="FD367" s="186"/>
      <c r="FH367" s="187">
        <v>289377.36</v>
      </c>
      <c r="FI367" s="187"/>
      <c r="FK367" s="188">
        <v>80072.399999999994</v>
      </c>
      <c r="FL367" s="188"/>
      <c r="FM367" s="188"/>
      <c r="FN367" s="188">
        <v>0</v>
      </c>
      <c r="FO367" s="188"/>
      <c r="FP367" s="188"/>
      <c r="FQ367" s="188"/>
      <c r="FR367" s="188"/>
      <c r="FT367" s="187">
        <v>369449.76</v>
      </c>
      <c r="FU367" s="187"/>
      <c r="FV367" s="187"/>
      <c r="FW367" s="187"/>
      <c r="FZ367" s="88"/>
      <c r="GB367" s="190" t="s">
        <v>1072</v>
      </c>
      <c r="GC367" s="190"/>
      <c r="GD367" s="190"/>
      <c r="GE367" s="190"/>
      <c r="GK367" s="186" t="s">
        <v>1073</v>
      </c>
      <c r="GL367" s="186"/>
      <c r="GM367" s="186"/>
      <c r="GN367" s="186"/>
      <c r="GR367" s="187">
        <v>5314.75</v>
      </c>
      <c r="GS367" s="187"/>
      <c r="GU367" s="188">
        <v>3290.37</v>
      </c>
      <c r="GV367" s="188"/>
      <c r="GW367" s="188"/>
      <c r="GX367" s="188">
        <v>0</v>
      </c>
      <c r="GY367" s="188"/>
      <c r="GZ367" s="188"/>
      <c r="HA367" s="188"/>
      <c r="HB367" s="188"/>
      <c r="HD367" s="187">
        <v>8605.1200000000008</v>
      </c>
      <c r="HE367" s="187"/>
      <c r="HF367" s="187"/>
      <c r="HG367" s="187"/>
      <c r="HI367" s="189">
        <v>4043</v>
      </c>
      <c r="HJ367" s="189"/>
      <c r="HL367" s="190" t="s">
        <v>1072</v>
      </c>
      <c r="HM367" s="190"/>
      <c r="HN367" s="190"/>
      <c r="HO367" s="190"/>
      <c r="HU367" s="186" t="s">
        <v>1073</v>
      </c>
      <c r="HV367" s="186"/>
      <c r="HW367" s="186"/>
      <c r="HX367" s="186"/>
      <c r="IB367" s="187">
        <v>8605.1200000000008</v>
      </c>
      <c r="IC367" s="187"/>
      <c r="IE367" s="188">
        <v>0</v>
      </c>
      <c r="IF367" s="188"/>
      <c r="IG367" s="188"/>
      <c r="IH367" s="188">
        <v>0</v>
      </c>
      <c r="II367" s="188"/>
      <c r="IJ367" s="188"/>
      <c r="IK367" s="188"/>
      <c r="IL367" s="188"/>
      <c r="IN367" s="187">
        <v>8605.1200000000008</v>
      </c>
      <c r="IO367" s="187"/>
      <c r="IP367" s="187"/>
      <c r="IQ367" s="187"/>
    </row>
    <row r="368" spans="1:251" ht="11.65" hidden="1" customHeight="1">
      <c r="A368" s="189">
        <v>40845</v>
      </c>
      <c r="B368" s="189"/>
      <c r="D368" s="190" t="s">
        <v>1090</v>
      </c>
      <c r="E368" s="190"/>
      <c r="F368" s="190"/>
      <c r="G368" s="190"/>
      <c r="M368" s="186" t="s">
        <v>1091</v>
      </c>
      <c r="N368" s="186"/>
      <c r="O368" s="186"/>
      <c r="P368" s="186"/>
      <c r="T368" s="198">
        <v>0</v>
      </c>
      <c r="U368" s="198"/>
      <c r="W368" s="188">
        <v>135000</v>
      </c>
      <c r="X368" s="188"/>
      <c r="Y368" s="188"/>
      <c r="Z368" s="188">
        <v>0</v>
      </c>
      <c r="AA368" s="188"/>
      <c r="AB368" s="188"/>
      <c r="AC368" s="188"/>
      <c r="AD368" s="188"/>
      <c r="AF368" s="187">
        <v>135000</v>
      </c>
      <c r="AG368" s="187"/>
      <c r="AH368" s="187"/>
      <c r="AI368" s="187"/>
      <c r="AK368" s="189">
        <v>40843</v>
      </c>
      <c r="AL368" s="189"/>
      <c r="AN368" s="190" t="s">
        <v>1086</v>
      </c>
      <c r="AO368" s="190"/>
      <c r="AP368" s="190"/>
      <c r="AQ368" s="190"/>
      <c r="AW368" s="186" t="s">
        <v>1087</v>
      </c>
      <c r="AX368" s="186"/>
      <c r="AY368" s="186"/>
      <c r="AZ368" s="186"/>
      <c r="BD368" s="187">
        <v>180622.73</v>
      </c>
      <c r="BE368" s="187"/>
      <c r="BG368" s="188">
        <v>230761.81</v>
      </c>
      <c r="BH368" s="188"/>
      <c r="BI368" s="188"/>
      <c r="BJ368" s="188">
        <v>0</v>
      </c>
      <c r="BK368" s="188"/>
      <c r="BL368" s="188"/>
      <c r="BM368" s="188"/>
      <c r="BN368" s="188"/>
      <c r="BP368" s="187">
        <v>411384.54</v>
      </c>
      <c r="BQ368" s="187"/>
      <c r="BR368" s="187"/>
      <c r="BS368" s="187"/>
      <c r="BU368" s="189">
        <v>40650</v>
      </c>
      <c r="BV368" s="189"/>
      <c r="BX368" s="190" t="s">
        <v>1082</v>
      </c>
      <c r="BY368" s="190"/>
      <c r="BZ368" s="190"/>
      <c r="CA368" s="190"/>
      <c r="CG368" s="186" t="s">
        <v>1083</v>
      </c>
      <c r="CH368" s="186"/>
      <c r="CI368" s="186"/>
      <c r="CJ368" s="186"/>
      <c r="CN368" s="187">
        <v>852463.03</v>
      </c>
      <c r="CO368" s="187"/>
      <c r="CQ368" s="188">
        <v>519748.91</v>
      </c>
      <c r="CR368" s="188"/>
      <c r="CS368" s="188"/>
      <c r="CT368" s="188">
        <v>1367.23</v>
      </c>
      <c r="CU368" s="188"/>
      <c r="CV368" s="188"/>
      <c r="CW368" s="188"/>
      <c r="CX368" s="188"/>
      <c r="CZ368" s="187">
        <v>1370844.71</v>
      </c>
      <c r="DA368" s="187"/>
      <c r="DB368" s="187"/>
      <c r="DC368" s="187"/>
      <c r="DE368" s="88">
        <v>4105</v>
      </c>
      <c r="DF368" s="88"/>
      <c r="DH368" s="190" t="s">
        <v>1082</v>
      </c>
      <c r="DI368" s="190"/>
      <c r="DJ368" s="190"/>
      <c r="DK368" s="190"/>
      <c r="DQ368" s="186" t="s">
        <v>1083</v>
      </c>
      <c r="DR368" s="186"/>
      <c r="DS368" s="186"/>
      <c r="DT368" s="186"/>
      <c r="DX368" s="187">
        <v>1370844.71</v>
      </c>
      <c r="DY368" s="187"/>
      <c r="EA368" s="188">
        <v>591969.11</v>
      </c>
      <c r="EB368" s="188"/>
      <c r="EC368" s="188"/>
      <c r="ED368" s="188">
        <v>0</v>
      </c>
      <c r="EE368" s="188"/>
      <c r="EF368" s="188"/>
      <c r="EG368" s="188"/>
      <c r="EH368" s="188"/>
      <c r="EJ368" s="187">
        <v>1962813.82</v>
      </c>
      <c r="EK368" s="187"/>
      <c r="EL368" s="187"/>
      <c r="EM368" s="187"/>
      <c r="EO368" s="189">
        <v>40650</v>
      </c>
      <c r="EP368" s="189"/>
      <c r="ER368" s="190" t="s">
        <v>1082</v>
      </c>
      <c r="ES368" s="190"/>
      <c r="ET368" s="190"/>
      <c r="EU368" s="190"/>
      <c r="FA368" s="186" t="s">
        <v>1083</v>
      </c>
      <c r="FB368" s="186"/>
      <c r="FC368" s="186"/>
      <c r="FD368" s="186"/>
      <c r="FH368" s="187">
        <v>1962813.82</v>
      </c>
      <c r="FI368" s="187"/>
      <c r="FK368" s="188">
        <v>415165.35</v>
      </c>
      <c r="FL368" s="188"/>
      <c r="FM368" s="188"/>
      <c r="FN368" s="188">
        <v>0</v>
      </c>
      <c r="FO368" s="188"/>
      <c r="FP368" s="188"/>
      <c r="FQ368" s="188"/>
      <c r="FR368" s="188"/>
      <c r="FT368" s="187">
        <v>2377979.17</v>
      </c>
      <c r="FU368" s="187"/>
      <c r="FV368" s="187"/>
      <c r="FW368" s="187"/>
      <c r="FZ368" s="88"/>
      <c r="GB368" s="190" t="s">
        <v>1074</v>
      </c>
      <c r="GC368" s="190"/>
      <c r="GD368" s="190"/>
      <c r="GE368" s="190"/>
      <c r="GK368" s="186" t="s">
        <v>1075</v>
      </c>
      <c r="GL368" s="186"/>
      <c r="GM368" s="186"/>
      <c r="GN368" s="186"/>
      <c r="GR368" s="187">
        <v>537925.72</v>
      </c>
      <c r="GS368" s="187"/>
      <c r="GU368" s="188">
        <v>117820.55</v>
      </c>
      <c r="GV368" s="188"/>
      <c r="GW368" s="188"/>
      <c r="GX368" s="188">
        <v>0.59</v>
      </c>
      <c r="GY368" s="188"/>
      <c r="GZ368" s="188"/>
      <c r="HA368" s="188"/>
      <c r="HB368" s="188"/>
      <c r="HD368" s="187">
        <v>655745.68000000005</v>
      </c>
      <c r="HE368" s="187"/>
      <c r="HF368" s="187"/>
      <c r="HG368" s="187"/>
      <c r="HI368" s="189">
        <v>4044</v>
      </c>
      <c r="HJ368" s="189"/>
      <c r="HL368" s="190" t="s">
        <v>1074</v>
      </c>
      <c r="HM368" s="190"/>
      <c r="HN368" s="190"/>
      <c r="HO368" s="190"/>
      <c r="HU368" s="186" t="s">
        <v>1075</v>
      </c>
      <c r="HV368" s="186"/>
      <c r="HW368" s="186"/>
      <c r="HX368" s="186"/>
      <c r="IB368" s="187">
        <v>655745.68000000005</v>
      </c>
      <c r="IC368" s="187"/>
      <c r="IE368" s="188">
        <v>193866.81</v>
      </c>
      <c r="IF368" s="188"/>
      <c r="IG368" s="188"/>
      <c r="IH368" s="188">
        <v>0</v>
      </c>
      <c r="II368" s="188"/>
      <c r="IJ368" s="188"/>
      <c r="IK368" s="188"/>
      <c r="IL368" s="188"/>
      <c r="IN368" s="187">
        <v>849612.49</v>
      </c>
      <c r="IO368" s="187"/>
      <c r="IP368" s="187"/>
      <c r="IQ368" s="187"/>
    </row>
    <row r="369" spans="1:251" ht="11.65" hidden="1" customHeight="1">
      <c r="A369" s="191">
        <v>4049</v>
      </c>
      <c r="B369" s="191"/>
      <c r="D369" s="192" t="s">
        <v>1092</v>
      </c>
      <c r="E369" s="192"/>
      <c r="F369" s="192"/>
      <c r="G369" s="192"/>
      <c r="L369" s="193" t="s">
        <v>1093</v>
      </c>
      <c r="M369" s="193"/>
      <c r="N369" s="193"/>
      <c r="O369" s="193"/>
      <c r="P369" s="193"/>
      <c r="T369" s="194">
        <v>0</v>
      </c>
      <c r="U369" s="194"/>
      <c r="W369" s="195">
        <v>68910.179999999993</v>
      </c>
      <c r="X369" s="195"/>
      <c r="Y369" s="195"/>
      <c r="Z369" s="195">
        <v>0</v>
      </c>
      <c r="AA369" s="195"/>
      <c r="AB369" s="195"/>
      <c r="AC369" s="195"/>
      <c r="AD369" s="195"/>
      <c r="AF369" s="196">
        <v>68910.179999999993</v>
      </c>
      <c r="AG369" s="196"/>
      <c r="AH369" s="196"/>
      <c r="AI369" s="196"/>
      <c r="AK369" s="189">
        <v>40844</v>
      </c>
      <c r="AL369" s="189"/>
      <c r="AN369" s="190" t="s">
        <v>1088</v>
      </c>
      <c r="AO369" s="190"/>
      <c r="AP369" s="190"/>
      <c r="AQ369" s="190"/>
      <c r="AW369" s="186" t="s">
        <v>1089</v>
      </c>
      <c r="AX369" s="186"/>
      <c r="AY369" s="186"/>
      <c r="AZ369" s="186"/>
      <c r="BD369" s="187">
        <v>520412.66</v>
      </c>
      <c r="BE369" s="187"/>
      <c r="BG369" s="188">
        <v>517844.07</v>
      </c>
      <c r="BH369" s="188"/>
      <c r="BI369" s="188"/>
      <c r="BJ369" s="188">
        <v>16138.65</v>
      </c>
      <c r="BK369" s="188"/>
      <c r="BL369" s="188"/>
      <c r="BM369" s="188"/>
      <c r="BN369" s="188"/>
      <c r="BP369" s="187">
        <v>1022118.08</v>
      </c>
      <c r="BQ369" s="187"/>
      <c r="BR369" s="187"/>
      <c r="BS369" s="187"/>
      <c r="BU369" s="189">
        <v>40651</v>
      </c>
      <c r="BV369" s="189"/>
      <c r="BX369" s="190" t="s">
        <v>1084</v>
      </c>
      <c r="BY369" s="190"/>
      <c r="BZ369" s="190"/>
      <c r="CA369" s="190"/>
      <c r="CG369" s="186" t="s">
        <v>1085</v>
      </c>
      <c r="CH369" s="186"/>
      <c r="CI369" s="186"/>
      <c r="CJ369" s="186"/>
      <c r="CN369" s="187">
        <v>429958.49</v>
      </c>
      <c r="CO369" s="187"/>
      <c r="CQ369" s="188">
        <v>240369.36</v>
      </c>
      <c r="CR369" s="188"/>
      <c r="CS369" s="188"/>
      <c r="CT369" s="188">
        <v>2784.28</v>
      </c>
      <c r="CU369" s="188"/>
      <c r="CV369" s="188"/>
      <c r="CW369" s="188"/>
      <c r="CX369" s="188"/>
      <c r="CZ369" s="187">
        <v>667543.56999999995</v>
      </c>
      <c r="DA369" s="187"/>
      <c r="DB369" s="187"/>
      <c r="DC369" s="187"/>
      <c r="DE369" s="88">
        <v>4107</v>
      </c>
      <c r="DF369" s="88"/>
      <c r="DH369" s="190" t="s">
        <v>1084</v>
      </c>
      <c r="DI369" s="190"/>
      <c r="DJ369" s="190"/>
      <c r="DK369" s="190"/>
      <c r="DQ369" s="186" t="s">
        <v>1085</v>
      </c>
      <c r="DR369" s="186"/>
      <c r="DS369" s="186"/>
      <c r="DT369" s="186"/>
      <c r="DX369" s="187">
        <v>667543.56999999995</v>
      </c>
      <c r="DY369" s="187"/>
      <c r="EA369" s="188">
        <v>288674.84000000003</v>
      </c>
      <c r="EB369" s="188"/>
      <c r="EC369" s="188"/>
      <c r="ED369" s="188">
        <v>2148.3200000000002</v>
      </c>
      <c r="EE369" s="188"/>
      <c r="EF369" s="188"/>
      <c r="EG369" s="188"/>
      <c r="EH369" s="188"/>
      <c r="EJ369" s="187">
        <v>954070.09</v>
      </c>
      <c r="EK369" s="187"/>
      <c r="EL369" s="187"/>
      <c r="EM369" s="187"/>
      <c r="EO369" s="189">
        <v>40651</v>
      </c>
      <c r="EP369" s="189"/>
      <c r="ER369" s="190" t="s">
        <v>1084</v>
      </c>
      <c r="ES369" s="190"/>
      <c r="ET369" s="190"/>
      <c r="EU369" s="190"/>
      <c r="FA369" s="186" t="s">
        <v>1085</v>
      </c>
      <c r="FB369" s="186"/>
      <c r="FC369" s="186"/>
      <c r="FD369" s="186"/>
      <c r="FH369" s="187">
        <v>954070.09</v>
      </c>
      <c r="FI369" s="187"/>
      <c r="FK369" s="188">
        <v>290323.62</v>
      </c>
      <c r="FL369" s="188"/>
      <c r="FM369" s="188"/>
      <c r="FN369" s="188">
        <v>535.38</v>
      </c>
      <c r="FO369" s="188"/>
      <c r="FP369" s="188"/>
      <c r="FQ369" s="188"/>
      <c r="FR369" s="188"/>
      <c r="FT369" s="187">
        <v>1243858.33</v>
      </c>
      <c r="FU369" s="187"/>
      <c r="FV369" s="187"/>
      <c r="FW369" s="187"/>
      <c r="FZ369" s="88"/>
      <c r="GB369" s="190" t="s">
        <v>1076</v>
      </c>
      <c r="GC369" s="190"/>
      <c r="GD369" s="190"/>
      <c r="GE369" s="190"/>
      <c r="GK369" s="186" t="s">
        <v>1077</v>
      </c>
      <c r="GL369" s="186"/>
      <c r="GM369" s="186"/>
      <c r="GN369" s="186"/>
      <c r="GR369" s="187">
        <v>36634951.350000001</v>
      </c>
      <c r="GS369" s="187"/>
      <c r="GU369" s="188">
        <v>7911604.5800000001</v>
      </c>
      <c r="GV369" s="188"/>
      <c r="GW369" s="188"/>
      <c r="GX369" s="188">
        <v>258244.41</v>
      </c>
      <c r="GY369" s="188"/>
      <c r="GZ369" s="188"/>
      <c r="HA369" s="188"/>
      <c r="HB369" s="188"/>
      <c r="HD369" s="187">
        <v>44288311.520000003</v>
      </c>
      <c r="HE369" s="187"/>
      <c r="HF369" s="187"/>
      <c r="HG369" s="187"/>
      <c r="HI369" s="189">
        <v>4045</v>
      </c>
      <c r="HJ369" s="189"/>
      <c r="HL369" s="190" t="s">
        <v>1076</v>
      </c>
      <c r="HM369" s="190"/>
      <c r="HN369" s="190"/>
      <c r="HO369" s="190"/>
      <c r="HU369" s="186" t="s">
        <v>1077</v>
      </c>
      <c r="HV369" s="186"/>
      <c r="HW369" s="186"/>
      <c r="HX369" s="186"/>
      <c r="IB369" s="187">
        <v>44288311.520000003</v>
      </c>
      <c r="IC369" s="187"/>
      <c r="IE369" s="188">
        <v>7618829.8499999996</v>
      </c>
      <c r="IF369" s="188"/>
      <c r="IG369" s="188"/>
      <c r="IH369" s="188">
        <v>1010216.53</v>
      </c>
      <c r="II369" s="188"/>
      <c r="IJ369" s="188"/>
      <c r="IK369" s="188"/>
      <c r="IL369" s="188"/>
      <c r="IN369" s="187">
        <v>50896924.840000004</v>
      </c>
      <c r="IO369" s="187"/>
      <c r="IP369" s="187"/>
      <c r="IQ369" s="187"/>
    </row>
    <row r="370" spans="1:251" ht="18.399999999999999" hidden="1" customHeight="1">
      <c r="A370" s="189">
        <v>4052</v>
      </c>
      <c r="B370" s="189"/>
      <c r="D370" s="190" t="s">
        <v>1094</v>
      </c>
      <c r="E370" s="190"/>
      <c r="F370" s="190"/>
      <c r="G370" s="190"/>
      <c r="M370" s="186" t="s">
        <v>1095</v>
      </c>
      <c r="N370" s="186"/>
      <c r="O370" s="186"/>
      <c r="P370" s="186"/>
      <c r="T370" s="198">
        <v>0</v>
      </c>
      <c r="U370" s="198"/>
      <c r="W370" s="188">
        <v>68910.179999999993</v>
      </c>
      <c r="X370" s="188"/>
      <c r="Y370" s="188"/>
      <c r="Z370" s="188">
        <v>0</v>
      </c>
      <c r="AA370" s="188"/>
      <c r="AB370" s="188"/>
      <c r="AC370" s="188"/>
      <c r="AD370" s="188"/>
      <c r="AF370" s="187">
        <v>68910.179999999993</v>
      </c>
      <c r="AG370" s="187"/>
      <c r="AH370" s="187"/>
      <c r="AI370" s="187"/>
      <c r="AK370" s="189">
        <v>40845</v>
      </c>
      <c r="AL370" s="189"/>
      <c r="AN370" s="190" t="s">
        <v>1090</v>
      </c>
      <c r="AO370" s="190"/>
      <c r="AP370" s="190"/>
      <c r="AQ370" s="190"/>
      <c r="AW370" s="186" t="s">
        <v>1091</v>
      </c>
      <c r="AX370" s="186"/>
      <c r="AY370" s="186"/>
      <c r="AZ370" s="186"/>
      <c r="BD370" s="187">
        <v>135000</v>
      </c>
      <c r="BE370" s="187"/>
      <c r="BG370" s="188">
        <v>138798</v>
      </c>
      <c r="BH370" s="188"/>
      <c r="BI370" s="188"/>
      <c r="BJ370" s="188">
        <v>0</v>
      </c>
      <c r="BK370" s="188"/>
      <c r="BL370" s="188"/>
      <c r="BM370" s="188"/>
      <c r="BN370" s="188"/>
      <c r="BP370" s="187">
        <v>273798</v>
      </c>
      <c r="BQ370" s="187"/>
      <c r="BR370" s="187"/>
      <c r="BS370" s="187"/>
      <c r="BU370" s="189">
        <v>40843</v>
      </c>
      <c r="BV370" s="189"/>
      <c r="BX370" s="190" t="s">
        <v>1086</v>
      </c>
      <c r="BY370" s="190"/>
      <c r="BZ370" s="190"/>
      <c r="CA370" s="190"/>
      <c r="CG370" s="186" t="s">
        <v>1087</v>
      </c>
      <c r="CH370" s="186"/>
      <c r="CI370" s="186"/>
      <c r="CJ370" s="186"/>
      <c r="CN370" s="187">
        <v>411384.54</v>
      </c>
      <c r="CO370" s="187"/>
      <c r="CQ370" s="188">
        <v>326748.23</v>
      </c>
      <c r="CR370" s="188"/>
      <c r="CS370" s="188"/>
      <c r="CT370" s="188">
        <v>0</v>
      </c>
      <c r="CU370" s="188"/>
      <c r="CV370" s="188"/>
      <c r="CW370" s="188"/>
      <c r="CX370" s="188"/>
      <c r="CZ370" s="187">
        <v>738132.77</v>
      </c>
      <c r="DA370" s="187"/>
      <c r="DB370" s="187"/>
      <c r="DC370" s="187"/>
      <c r="DE370" s="88">
        <v>40642</v>
      </c>
      <c r="DF370" s="88"/>
      <c r="DH370" s="190" t="s">
        <v>1086</v>
      </c>
      <c r="DI370" s="190"/>
      <c r="DJ370" s="190"/>
      <c r="DK370" s="190"/>
      <c r="DQ370" s="186" t="s">
        <v>1087</v>
      </c>
      <c r="DR370" s="186"/>
      <c r="DS370" s="186"/>
      <c r="DT370" s="186"/>
      <c r="DX370" s="187">
        <v>738132.77</v>
      </c>
      <c r="DY370" s="187"/>
      <c r="EA370" s="188">
        <v>325281.58</v>
      </c>
      <c r="EB370" s="188"/>
      <c r="EC370" s="188"/>
      <c r="ED370" s="188">
        <v>0</v>
      </c>
      <c r="EE370" s="188"/>
      <c r="EF370" s="188"/>
      <c r="EG370" s="188"/>
      <c r="EH370" s="188"/>
      <c r="EJ370" s="187">
        <v>1063414.3500000001</v>
      </c>
      <c r="EK370" s="187"/>
      <c r="EL370" s="187"/>
      <c r="EM370" s="187"/>
      <c r="EO370" s="189">
        <v>40843</v>
      </c>
      <c r="EP370" s="189"/>
      <c r="ER370" s="190" t="s">
        <v>1086</v>
      </c>
      <c r="ES370" s="190"/>
      <c r="ET370" s="190"/>
      <c r="EU370" s="190"/>
      <c r="FA370" s="186" t="s">
        <v>1087</v>
      </c>
      <c r="FB370" s="186"/>
      <c r="FC370" s="186"/>
      <c r="FD370" s="186"/>
      <c r="FH370" s="187">
        <v>1063414.3500000001</v>
      </c>
      <c r="FI370" s="187"/>
      <c r="FK370" s="188">
        <v>271078.15000000002</v>
      </c>
      <c r="FL370" s="188"/>
      <c r="FM370" s="188"/>
      <c r="FN370" s="188">
        <v>0</v>
      </c>
      <c r="FO370" s="188"/>
      <c r="FP370" s="188"/>
      <c r="FQ370" s="188"/>
      <c r="FR370" s="188"/>
      <c r="FT370" s="187">
        <v>1334492.5</v>
      </c>
      <c r="FU370" s="187"/>
      <c r="FV370" s="187"/>
      <c r="FW370" s="187"/>
      <c r="FZ370" s="88"/>
      <c r="GB370" s="190" t="s">
        <v>1078</v>
      </c>
      <c r="GC370" s="190"/>
      <c r="GD370" s="190"/>
      <c r="GE370" s="190"/>
      <c r="GK370" s="186" t="s">
        <v>1079</v>
      </c>
      <c r="GL370" s="186"/>
      <c r="GM370" s="186"/>
      <c r="GN370" s="186"/>
      <c r="GR370" s="187">
        <v>52540</v>
      </c>
      <c r="GS370" s="187"/>
      <c r="GU370" s="188">
        <v>10508</v>
      </c>
      <c r="GV370" s="188"/>
      <c r="GW370" s="188"/>
      <c r="GX370" s="188">
        <v>0</v>
      </c>
      <c r="GY370" s="188"/>
      <c r="GZ370" s="188"/>
      <c r="HA370" s="188"/>
      <c r="HB370" s="188"/>
      <c r="HD370" s="187">
        <v>63048</v>
      </c>
      <c r="HE370" s="187"/>
      <c r="HF370" s="187"/>
      <c r="HG370" s="187"/>
      <c r="HI370" s="189">
        <v>4046</v>
      </c>
      <c r="HJ370" s="189"/>
      <c r="HL370" s="190" t="s">
        <v>1078</v>
      </c>
      <c r="HM370" s="190"/>
      <c r="HN370" s="190"/>
      <c r="HO370" s="190"/>
      <c r="HU370" s="186" t="s">
        <v>1079</v>
      </c>
      <c r="HV370" s="186"/>
      <c r="HW370" s="186"/>
      <c r="HX370" s="186"/>
      <c r="IB370" s="187">
        <v>63048</v>
      </c>
      <c r="IC370" s="187"/>
      <c r="IE370" s="188">
        <v>10508</v>
      </c>
      <c r="IF370" s="188"/>
      <c r="IG370" s="188"/>
      <c r="IH370" s="188">
        <v>0</v>
      </c>
      <c r="II370" s="188"/>
      <c r="IJ370" s="188"/>
      <c r="IK370" s="188"/>
      <c r="IL370" s="188"/>
      <c r="IN370" s="187">
        <v>73556</v>
      </c>
      <c r="IO370" s="187"/>
      <c r="IP370" s="187"/>
      <c r="IQ370" s="187"/>
    </row>
    <row r="371" spans="1:251" ht="10.9" hidden="1" customHeight="1">
      <c r="A371" s="191">
        <v>4053</v>
      </c>
      <c r="B371" s="191"/>
      <c r="D371" s="192" t="s">
        <v>1096</v>
      </c>
      <c r="E371" s="192"/>
      <c r="F371" s="192"/>
      <c r="G371" s="192"/>
      <c r="K371" s="193" t="s">
        <v>1097</v>
      </c>
      <c r="L371" s="193"/>
      <c r="M371" s="193"/>
      <c r="N371" s="193"/>
      <c r="O371" s="193"/>
      <c r="P371" s="193"/>
      <c r="Q371" s="193"/>
      <c r="T371" s="194">
        <v>0</v>
      </c>
      <c r="U371" s="194"/>
      <c r="W371" s="195">
        <v>1506288.18</v>
      </c>
      <c r="X371" s="195"/>
      <c r="Y371" s="195"/>
      <c r="Z371" s="195">
        <v>2909.54</v>
      </c>
      <c r="AA371" s="195"/>
      <c r="AB371" s="195"/>
      <c r="AC371" s="195"/>
      <c r="AD371" s="195"/>
      <c r="AF371" s="196">
        <v>1503378.64</v>
      </c>
      <c r="AG371" s="196"/>
      <c r="AH371" s="196"/>
      <c r="AI371" s="196"/>
      <c r="AK371" s="191">
        <v>4049</v>
      </c>
      <c r="AL371" s="191"/>
      <c r="AN371" s="192" t="s">
        <v>1092</v>
      </c>
      <c r="AO371" s="192"/>
      <c r="AP371" s="192"/>
      <c r="AQ371" s="192"/>
      <c r="AV371" s="193" t="s">
        <v>1093</v>
      </c>
      <c r="AW371" s="193"/>
      <c r="AX371" s="193"/>
      <c r="AY371" s="193"/>
      <c r="AZ371" s="193"/>
      <c r="BD371" s="196">
        <v>68910.179999999993</v>
      </c>
      <c r="BE371" s="196"/>
      <c r="BG371" s="195">
        <v>69629.179999999993</v>
      </c>
      <c r="BH371" s="195"/>
      <c r="BI371" s="195"/>
      <c r="BJ371" s="195">
        <v>0</v>
      </c>
      <c r="BK371" s="195"/>
      <c r="BL371" s="195"/>
      <c r="BM371" s="195"/>
      <c r="BN371" s="195"/>
      <c r="BP371" s="196">
        <v>138539.35999999999</v>
      </c>
      <c r="BQ371" s="196"/>
      <c r="BR371" s="196"/>
      <c r="BS371" s="196"/>
      <c r="BU371" s="189">
        <v>40844</v>
      </c>
      <c r="BV371" s="189"/>
      <c r="BX371" s="190" t="s">
        <v>1088</v>
      </c>
      <c r="BY371" s="190"/>
      <c r="BZ371" s="190"/>
      <c r="CA371" s="190"/>
      <c r="CG371" s="186" t="s">
        <v>1089</v>
      </c>
      <c r="CH371" s="186"/>
      <c r="CI371" s="186"/>
      <c r="CJ371" s="186"/>
      <c r="CN371" s="187">
        <v>1022118.08</v>
      </c>
      <c r="CO371" s="187"/>
      <c r="CQ371" s="188">
        <v>564271.9</v>
      </c>
      <c r="CR371" s="188"/>
      <c r="CS371" s="188"/>
      <c r="CT371" s="188">
        <v>4198.53</v>
      </c>
      <c r="CU371" s="188"/>
      <c r="CV371" s="188"/>
      <c r="CW371" s="188"/>
      <c r="CX371" s="188"/>
      <c r="CZ371" s="187">
        <v>1582191.45</v>
      </c>
      <c r="DA371" s="187"/>
      <c r="DB371" s="187"/>
      <c r="DC371" s="187"/>
      <c r="DE371" s="94">
        <v>4138</v>
      </c>
      <c r="DF371" s="88"/>
      <c r="DH371" s="190" t="s">
        <v>1088</v>
      </c>
      <c r="DI371" s="190"/>
      <c r="DJ371" s="190"/>
      <c r="DK371" s="190"/>
      <c r="DQ371" s="186" t="s">
        <v>1089</v>
      </c>
      <c r="DR371" s="186"/>
      <c r="DS371" s="186"/>
      <c r="DT371" s="186"/>
      <c r="DX371" s="187">
        <v>1582191.45</v>
      </c>
      <c r="DY371" s="187"/>
      <c r="EA371" s="188">
        <v>715825.56</v>
      </c>
      <c r="EB371" s="188"/>
      <c r="EC371" s="188"/>
      <c r="ED371" s="188">
        <v>0</v>
      </c>
      <c r="EE371" s="188"/>
      <c r="EF371" s="188"/>
      <c r="EG371" s="188"/>
      <c r="EH371" s="188"/>
      <c r="EJ371" s="187">
        <v>2298017.0099999998</v>
      </c>
      <c r="EK371" s="187"/>
      <c r="EL371" s="187"/>
      <c r="EM371" s="187"/>
      <c r="EO371" s="189">
        <v>40844</v>
      </c>
      <c r="EP371" s="189"/>
      <c r="ER371" s="190" t="s">
        <v>1088</v>
      </c>
      <c r="ES371" s="190"/>
      <c r="ET371" s="190"/>
      <c r="EU371" s="190"/>
      <c r="FA371" s="186" t="s">
        <v>1089</v>
      </c>
      <c r="FB371" s="186"/>
      <c r="FC371" s="186"/>
      <c r="FD371" s="186"/>
      <c r="FH371" s="187">
        <v>2298017.0099999998</v>
      </c>
      <c r="FI371" s="187"/>
      <c r="FK371" s="188">
        <v>697331.36</v>
      </c>
      <c r="FL371" s="188"/>
      <c r="FM371" s="188"/>
      <c r="FN371" s="188">
        <v>5469.91</v>
      </c>
      <c r="FO371" s="188"/>
      <c r="FP371" s="188"/>
      <c r="FQ371" s="188"/>
      <c r="FR371" s="188"/>
      <c r="FT371" s="187">
        <v>2989878.46</v>
      </c>
      <c r="FU371" s="187"/>
      <c r="FV371" s="187"/>
      <c r="FW371" s="187"/>
      <c r="FZ371" s="88"/>
      <c r="GB371" s="190" t="s">
        <v>1080</v>
      </c>
      <c r="GC371" s="190"/>
      <c r="GD371" s="190"/>
      <c r="GE371" s="190"/>
      <c r="GK371" s="186" t="s">
        <v>1081</v>
      </c>
      <c r="GL371" s="186"/>
      <c r="GM371" s="186"/>
      <c r="GN371" s="186"/>
      <c r="GR371" s="187">
        <v>369449.76</v>
      </c>
      <c r="GS371" s="187"/>
      <c r="GU371" s="188">
        <v>123268.66</v>
      </c>
      <c r="GV371" s="188"/>
      <c r="GW371" s="188"/>
      <c r="GX371" s="188">
        <v>0</v>
      </c>
      <c r="GY371" s="188"/>
      <c r="GZ371" s="188"/>
      <c r="HA371" s="188"/>
      <c r="HB371" s="188"/>
      <c r="HD371" s="187">
        <v>492718.42</v>
      </c>
      <c r="HE371" s="187"/>
      <c r="HF371" s="187"/>
      <c r="HG371" s="187"/>
      <c r="HI371" s="189">
        <v>40466</v>
      </c>
      <c r="HJ371" s="189"/>
      <c r="HL371" s="190" t="s">
        <v>1080</v>
      </c>
      <c r="HM371" s="190"/>
      <c r="HN371" s="190"/>
      <c r="HO371" s="190"/>
      <c r="HU371" s="186" t="s">
        <v>1081</v>
      </c>
      <c r="HV371" s="186"/>
      <c r="HW371" s="186"/>
      <c r="HX371" s="186"/>
      <c r="IB371" s="187">
        <v>492718.42</v>
      </c>
      <c r="IC371" s="187"/>
      <c r="IE371" s="188">
        <v>81660</v>
      </c>
      <c r="IF371" s="188"/>
      <c r="IG371" s="188"/>
      <c r="IH371" s="188">
        <v>0</v>
      </c>
      <c r="II371" s="188"/>
      <c r="IJ371" s="188"/>
      <c r="IK371" s="188"/>
      <c r="IL371" s="188"/>
      <c r="IN371" s="187">
        <v>574378.42000000004</v>
      </c>
      <c r="IO371" s="187"/>
      <c r="IP371" s="187"/>
      <c r="IQ371" s="187"/>
    </row>
    <row r="372" spans="1:251" ht="11.65" hidden="1" customHeight="1">
      <c r="A372" s="191">
        <v>4056</v>
      </c>
      <c r="B372" s="191"/>
      <c r="D372" s="192" t="s">
        <v>1098</v>
      </c>
      <c r="E372" s="192"/>
      <c r="F372" s="192"/>
      <c r="G372" s="192"/>
      <c r="L372" s="193" t="s">
        <v>1002</v>
      </c>
      <c r="M372" s="193"/>
      <c r="N372" s="193"/>
      <c r="O372" s="193"/>
      <c r="P372" s="193"/>
      <c r="T372" s="194">
        <v>0</v>
      </c>
      <c r="U372" s="194"/>
      <c r="W372" s="195">
        <v>251833.43</v>
      </c>
      <c r="X372" s="195"/>
      <c r="Y372" s="195"/>
      <c r="Z372" s="195">
        <v>2909.54</v>
      </c>
      <c r="AA372" s="195"/>
      <c r="AB372" s="195"/>
      <c r="AC372" s="195"/>
      <c r="AD372" s="195"/>
      <c r="AF372" s="196">
        <v>248923.89</v>
      </c>
      <c r="AG372" s="196"/>
      <c r="AH372" s="196"/>
      <c r="AI372" s="196"/>
      <c r="AK372" s="189">
        <v>4052</v>
      </c>
      <c r="AL372" s="189"/>
      <c r="AN372" s="190" t="s">
        <v>1094</v>
      </c>
      <c r="AO372" s="190"/>
      <c r="AP372" s="190"/>
      <c r="AQ372" s="190"/>
      <c r="AW372" s="186" t="s">
        <v>1095</v>
      </c>
      <c r="AX372" s="186"/>
      <c r="AY372" s="186"/>
      <c r="AZ372" s="186"/>
      <c r="BD372" s="187">
        <v>68910.179999999993</v>
      </c>
      <c r="BE372" s="187"/>
      <c r="BG372" s="188">
        <v>69629.179999999993</v>
      </c>
      <c r="BH372" s="188"/>
      <c r="BI372" s="188"/>
      <c r="BJ372" s="188">
        <v>0</v>
      </c>
      <c r="BK372" s="188"/>
      <c r="BL372" s="188"/>
      <c r="BM372" s="188"/>
      <c r="BN372" s="188"/>
      <c r="BP372" s="187">
        <v>138539.35999999999</v>
      </c>
      <c r="BQ372" s="187"/>
      <c r="BR372" s="187"/>
      <c r="BS372" s="187"/>
      <c r="BU372" s="189">
        <v>40845</v>
      </c>
      <c r="BV372" s="189"/>
      <c r="BX372" s="190" t="s">
        <v>1090</v>
      </c>
      <c r="BY372" s="190"/>
      <c r="BZ372" s="190"/>
      <c r="CA372" s="190"/>
      <c r="CG372" s="186" t="s">
        <v>1091</v>
      </c>
      <c r="CH372" s="186"/>
      <c r="CI372" s="186"/>
      <c r="CJ372" s="186"/>
      <c r="CN372" s="187">
        <v>273798</v>
      </c>
      <c r="CO372" s="187"/>
      <c r="CQ372" s="188">
        <v>139498</v>
      </c>
      <c r="CR372" s="188"/>
      <c r="CS372" s="188"/>
      <c r="CT372" s="188">
        <v>0</v>
      </c>
      <c r="CU372" s="188"/>
      <c r="CV372" s="188"/>
      <c r="CW372" s="188"/>
      <c r="CX372" s="188"/>
      <c r="CZ372" s="187">
        <v>413296</v>
      </c>
      <c r="DA372" s="187"/>
      <c r="DB372" s="187"/>
      <c r="DC372" s="187"/>
      <c r="DE372" s="88">
        <v>4140</v>
      </c>
      <c r="DF372" s="88"/>
      <c r="DH372" s="190" t="s">
        <v>1090</v>
      </c>
      <c r="DI372" s="190"/>
      <c r="DJ372" s="190"/>
      <c r="DK372" s="190"/>
      <c r="DQ372" s="186" t="s">
        <v>1091</v>
      </c>
      <c r="DR372" s="186"/>
      <c r="DS372" s="186"/>
      <c r="DT372" s="186"/>
      <c r="DX372" s="187">
        <v>413296</v>
      </c>
      <c r="DY372" s="187"/>
      <c r="EA372" s="188">
        <v>138198</v>
      </c>
      <c r="EB372" s="188"/>
      <c r="EC372" s="188"/>
      <c r="ED372" s="188">
        <v>0</v>
      </c>
      <c r="EE372" s="188"/>
      <c r="EF372" s="188"/>
      <c r="EG372" s="188"/>
      <c r="EH372" s="188"/>
      <c r="EJ372" s="187">
        <v>551494</v>
      </c>
      <c r="EK372" s="187"/>
      <c r="EL372" s="187"/>
      <c r="EM372" s="187"/>
      <c r="EO372" s="189">
        <v>40845</v>
      </c>
      <c r="EP372" s="189"/>
      <c r="ER372" s="190" t="s">
        <v>1090</v>
      </c>
      <c r="ES372" s="190"/>
      <c r="ET372" s="190"/>
      <c r="EU372" s="190"/>
      <c r="FA372" s="186" t="s">
        <v>1091</v>
      </c>
      <c r="FB372" s="186"/>
      <c r="FC372" s="186"/>
      <c r="FD372" s="186"/>
      <c r="FH372" s="187">
        <v>551494</v>
      </c>
      <c r="FI372" s="187"/>
      <c r="FK372" s="188">
        <v>138198</v>
      </c>
      <c r="FL372" s="188"/>
      <c r="FM372" s="188"/>
      <c r="FN372" s="188">
        <v>0</v>
      </c>
      <c r="FO372" s="188"/>
      <c r="FP372" s="188"/>
      <c r="FQ372" s="188"/>
      <c r="FR372" s="188"/>
      <c r="FT372" s="187">
        <v>689692</v>
      </c>
      <c r="FU372" s="187"/>
      <c r="FV372" s="187"/>
      <c r="FW372" s="187"/>
      <c r="FZ372" s="88"/>
      <c r="GB372" s="190" t="s">
        <v>1082</v>
      </c>
      <c r="GC372" s="190"/>
      <c r="GD372" s="190"/>
      <c r="GE372" s="190"/>
      <c r="GK372" s="186" t="s">
        <v>1083</v>
      </c>
      <c r="GL372" s="186"/>
      <c r="GM372" s="186"/>
      <c r="GN372" s="186"/>
      <c r="GR372" s="187">
        <v>2377979.17</v>
      </c>
      <c r="GS372" s="187"/>
      <c r="GU372" s="188">
        <v>551375.93000000005</v>
      </c>
      <c r="GV372" s="188"/>
      <c r="GW372" s="188"/>
      <c r="GX372" s="188">
        <v>0.26</v>
      </c>
      <c r="GY372" s="188"/>
      <c r="GZ372" s="188"/>
      <c r="HA372" s="188"/>
      <c r="HB372" s="188"/>
      <c r="HD372" s="187">
        <v>2929354.84</v>
      </c>
      <c r="HE372" s="187"/>
      <c r="HF372" s="187"/>
      <c r="HG372" s="187"/>
      <c r="HI372" s="189">
        <v>40650</v>
      </c>
      <c r="HJ372" s="189"/>
      <c r="HL372" s="190" t="s">
        <v>1082</v>
      </c>
      <c r="HM372" s="190"/>
      <c r="HN372" s="190"/>
      <c r="HO372" s="190"/>
      <c r="HU372" s="186" t="s">
        <v>1083</v>
      </c>
      <c r="HV372" s="186"/>
      <c r="HW372" s="186"/>
      <c r="HX372" s="186"/>
      <c r="IB372" s="187">
        <v>2929354.84</v>
      </c>
      <c r="IC372" s="187"/>
      <c r="IE372" s="188">
        <v>610933.09</v>
      </c>
      <c r="IF372" s="188"/>
      <c r="IG372" s="188"/>
      <c r="IH372" s="188">
        <v>0</v>
      </c>
      <c r="II372" s="188"/>
      <c r="IJ372" s="188"/>
      <c r="IK372" s="188"/>
      <c r="IL372" s="188"/>
      <c r="IN372" s="187">
        <v>3540287.93</v>
      </c>
      <c r="IO372" s="187"/>
      <c r="IP372" s="187"/>
      <c r="IQ372" s="187"/>
    </row>
    <row r="373" spans="1:251" ht="12.75" hidden="1" customHeight="1">
      <c r="A373" s="189">
        <v>4057</v>
      </c>
      <c r="B373" s="189"/>
      <c r="D373" s="190" t="s">
        <v>1099</v>
      </c>
      <c r="E373" s="190"/>
      <c r="F373" s="190"/>
      <c r="G373" s="190"/>
      <c r="M373" s="186" t="s">
        <v>1004</v>
      </c>
      <c r="N373" s="186"/>
      <c r="O373" s="186"/>
      <c r="P373" s="186"/>
      <c r="T373" s="198">
        <v>0</v>
      </c>
      <c r="U373" s="198"/>
      <c r="W373" s="188">
        <v>116291.76</v>
      </c>
      <c r="X373" s="188"/>
      <c r="Y373" s="188"/>
      <c r="Z373" s="188">
        <v>0</v>
      </c>
      <c r="AA373" s="188"/>
      <c r="AB373" s="188"/>
      <c r="AC373" s="188"/>
      <c r="AD373" s="188"/>
      <c r="AF373" s="187">
        <v>116291.76</v>
      </c>
      <c r="AG373" s="187"/>
      <c r="AH373" s="187"/>
      <c r="AI373" s="187"/>
      <c r="AK373" s="191">
        <v>4053</v>
      </c>
      <c r="AL373" s="191"/>
      <c r="AN373" s="192" t="s">
        <v>1096</v>
      </c>
      <c r="AO373" s="192"/>
      <c r="AP373" s="192"/>
      <c r="AQ373" s="192"/>
      <c r="AU373" s="193" t="s">
        <v>1097</v>
      </c>
      <c r="AV373" s="193"/>
      <c r="AW373" s="193"/>
      <c r="AX373" s="193"/>
      <c r="AY373" s="193"/>
      <c r="AZ373" s="193"/>
      <c r="BA373" s="193"/>
      <c r="BD373" s="196">
        <v>1503378.64</v>
      </c>
      <c r="BE373" s="196"/>
      <c r="BG373" s="195">
        <v>1844472.45</v>
      </c>
      <c r="BH373" s="195"/>
      <c r="BI373" s="195"/>
      <c r="BJ373" s="195">
        <v>6966.69</v>
      </c>
      <c r="BK373" s="195"/>
      <c r="BL373" s="195"/>
      <c r="BM373" s="195"/>
      <c r="BN373" s="195"/>
      <c r="BP373" s="196">
        <v>3340884.4</v>
      </c>
      <c r="BQ373" s="196"/>
      <c r="BR373" s="196"/>
      <c r="BS373" s="196"/>
      <c r="BU373" s="191">
        <v>4049</v>
      </c>
      <c r="BV373" s="191"/>
      <c r="BX373" s="192" t="s">
        <v>1092</v>
      </c>
      <c r="BY373" s="192"/>
      <c r="BZ373" s="192"/>
      <c r="CA373" s="192"/>
      <c r="CF373" s="193" t="s">
        <v>1093</v>
      </c>
      <c r="CG373" s="193"/>
      <c r="CH373" s="193"/>
      <c r="CI373" s="193"/>
      <c r="CJ373" s="193"/>
      <c r="CN373" s="196">
        <v>138539.35999999999</v>
      </c>
      <c r="CO373" s="196"/>
      <c r="CQ373" s="195">
        <v>156734.26</v>
      </c>
      <c r="CR373" s="195"/>
      <c r="CS373" s="195"/>
      <c r="CT373" s="195">
        <v>0</v>
      </c>
      <c r="CU373" s="195"/>
      <c r="CV373" s="195"/>
      <c r="CW373" s="195"/>
      <c r="CX373" s="195"/>
      <c r="CZ373" s="196">
        <v>295273.62</v>
      </c>
      <c r="DA373" s="196"/>
      <c r="DB373" s="196"/>
      <c r="DC373" s="196"/>
      <c r="DE373" s="94">
        <v>4113</v>
      </c>
      <c r="DF373" s="94"/>
      <c r="DH373" s="192" t="s">
        <v>1092</v>
      </c>
      <c r="DI373" s="192"/>
      <c r="DJ373" s="192"/>
      <c r="DK373" s="192"/>
      <c r="DP373" s="193" t="s">
        <v>1093</v>
      </c>
      <c r="DQ373" s="193"/>
      <c r="DR373" s="193"/>
      <c r="DS373" s="193"/>
      <c r="DT373" s="193"/>
      <c r="DX373" s="196">
        <v>295273.62</v>
      </c>
      <c r="DY373" s="196"/>
      <c r="EA373" s="195">
        <v>175155.82</v>
      </c>
      <c r="EB373" s="195"/>
      <c r="EC373" s="195"/>
      <c r="ED373" s="195">
        <v>0</v>
      </c>
      <c r="EE373" s="195"/>
      <c r="EF373" s="195"/>
      <c r="EG373" s="195"/>
      <c r="EH373" s="195"/>
      <c r="EJ373" s="196">
        <v>470429.44</v>
      </c>
      <c r="EK373" s="196"/>
      <c r="EL373" s="196"/>
      <c r="EM373" s="196"/>
      <c r="EO373" s="191">
        <v>4049</v>
      </c>
      <c r="EP373" s="191"/>
      <c r="ER373" s="192" t="s">
        <v>1092</v>
      </c>
      <c r="ES373" s="192"/>
      <c r="ET373" s="192"/>
      <c r="EU373" s="192"/>
      <c r="EZ373" s="193" t="s">
        <v>1093</v>
      </c>
      <c r="FA373" s="193"/>
      <c r="FB373" s="193"/>
      <c r="FC373" s="193"/>
      <c r="FD373" s="193"/>
      <c r="FH373" s="196">
        <v>470429.44</v>
      </c>
      <c r="FI373" s="196"/>
      <c r="FK373" s="195">
        <v>185867.33</v>
      </c>
      <c r="FL373" s="195"/>
      <c r="FM373" s="195"/>
      <c r="FN373" s="195">
        <v>0</v>
      </c>
      <c r="FO373" s="195"/>
      <c r="FP373" s="195"/>
      <c r="FQ373" s="195"/>
      <c r="FR373" s="195"/>
      <c r="FT373" s="196">
        <v>656296.77</v>
      </c>
      <c r="FU373" s="196"/>
      <c r="FV373" s="196"/>
      <c r="FW373" s="196"/>
      <c r="FZ373" s="88"/>
      <c r="GB373" s="190" t="s">
        <v>1084</v>
      </c>
      <c r="GC373" s="190"/>
      <c r="GD373" s="190"/>
      <c r="GE373" s="190"/>
      <c r="GK373" s="186" t="s">
        <v>1085</v>
      </c>
      <c r="GL373" s="186"/>
      <c r="GM373" s="186"/>
      <c r="GN373" s="186"/>
      <c r="GR373" s="187">
        <v>1243858.33</v>
      </c>
      <c r="GS373" s="187"/>
      <c r="GU373" s="188">
        <v>289753.58</v>
      </c>
      <c r="GV373" s="188"/>
      <c r="GW373" s="188"/>
      <c r="GX373" s="188">
        <v>1192.44</v>
      </c>
      <c r="GY373" s="188"/>
      <c r="GZ373" s="188"/>
      <c r="HA373" s="188"/>
      <c r="HB373" s="188"/>
      <c r="HD373" s="187">
        <v>1532419.47</v>
      </c>
      <c r="HE373" s="187"/>
      <c r="HF373" s="187"/>
      <c r="HG373" s="187"/>
      <c r="HI373" s="189">
        <v>40651</v>
      </c>
      <c r="HJ373" s="189"/>
      <c r="HL373" s="190" t="s">
        <v>1084</v>
      </c>
      <c r="HM373" s="190"/>
      <c r="HN373" s="190"/>
      <c r="HO373" s="190"/>
      <c r="HU373" s="186" t="s">
        <v>1085</v>
      </c>
      <c r="HV373" s="186"/>
      <c r="HW373" s="186"/>
      <c r="HX373" s="186"/>
      <c r="IB373" s="187">
        <v>1532419.47</v>
      </c>
      <c r="IC373" s="187"/>
      <c r="IE373" s="188">
        <v>289411.01</v>
      </c>
      <c r="IF373" s="188"/>
      <c r="IG373" s="188"/>
      <c r="IH373" s="188">
        <v>0</v>
      </c>
      <c r="II373" s="188"/>
      <c r="IJ373" s="188"/>
      <c r="IK373" s="188"/>
      <c r="IL373" s="188"/>
      <c r="IN373" s="187">
        <v>1821830.48</v>
      </c>
      <c r="IO373" s="187"/>
      <c r="IP373" s="187"/>
      <c r="IQ373" s="187"/>
    </row>
    <row r="374" spans="1:251" ht="10.9" hidden="1" customHeight="1">
      <c r="A374" s="189">
        <v>4059</v>
      </c>
      <c r="B374" s="189"/>
      <c r="D374" s="190" t="s">
        <v>1100</v>
      </c>
      <c r="E374" s="190"/>
      <c r="F374" s="190"/>
      <c r="G374" s="190"/>
      <c r="M374" s="186" t="s">
        <v>1006</v>
      </c>
      <c r="N374" s="186"/>
      <c r="O374" s="186"/>
      <c r="P374" s="186"/>
      <c r="T374" s="198">
        <v>0</v>
      </c>
      <c r="U374" s="198"/>
      <c r="W374" s="188">
        <v>23121.85</v>
      </c>
      <c r="X374" s="188"/>
      <c r="Y374" s="188"/>
      <c r="Z374" s="188">
        <v>64.53</v>
      </c>
      <c r="AA374" s="188"/>
      <c r="AB374" s="188"/>
      <c r="AC374" s="188"/>
      <c r="AD374" s="188"/>
      <c r="AF374" s="187">
        <v>23057.32</v>
      </c>
      <c r="AG374" s="187"/>
      <c r="AH374" s="187"/>
      <c r="AI374" s="187"/>
      <c r="AK374" s="191">
        <v>4056</v>
      </c>
      <c r="AL374" s="191"/>
      <c r="AN374" s="192" t="s">
        <v>1098</v>
      </c>
      <c r="AO374" s="192"/>
      <c r="AP374" s="192"/>
      <c r="AQ374" s="192"/>
      <c r="AV374" s="193" t="s">
        <v>1002</v>
      </c>
      <c r="AW374" s="193"/>
      <c r="AX374" s="193"/>
      <c r="AY374" s="193"/>
      <c r="AZ374" s="193"/>
      <c r="BD374" s="196">
        <v>248923.89</v>
      </c>
      <c r="BE374" s="196"/>
      <c r="BG374" s="195">
        <v>305390.38</v>
      </c>
      <c r="BH374" s="195"/>
      <c r="BI374" s="195"/>
      <c r="BJ374" s="195">
        <v>6966.69</v>
      </c>
      <c r="BK374" s="195"/>
      <c r="BL374" s="195"/>
      <c r="BM374" s="195"/>
      <c r="BN374" s="195"/>
      <c r="BP374" s="196">
        <v>547347.57999999996</v>
      </c>
      <c r="BQ374" s="196"/>
      <c r="BR374" s="196"/>
      <c r="BS374" s="196"/>
      <c r="BU374" s="189">
        <v>4052</v>
      </c>
      <c r="BV374" s="189"/>
      <c r="BX374" s="190" t="s">
        <v>1094</v>
      </c>
      <c r="BY374" s="190"/>
      <c r="BZ374" s="190"/>
      <c r="CA374" s="190"/>
      <c r="CG374" s="186" t="s">
        <v>1095</v>
      </c>
      <c r="CH374" s="186"/>
      <c r="CI374" s="186"/>
      <c r="CJ374" s="186"/>
      <c r="CN374" s="187">
        <v>138539.35999999999</v>
      </c>
      <c r="CO374" s="187"/>
      <c r="CQ374" s="188">
        <v>156734.26</v>
      </c>
      <c r="CR374" s="188"/>
      <c r="CS374" s="188"/>
      <c r="CT374" s="188">
        <v>0</v>
      </c>
      <c r="CU374" s="188"/>
      <c r="CV374" s="188"/>
      <c r="CW374" s="188"/>
      <c r="CX374" s="188"/>
      <c r="CZ374" s="187">
        <v>295273.62</v>
      </c>
      <c r="DA374" s="187"/>
      <c r="DB374" s="187"/>
      <c r="DC374" s="187"/>
      <c r="DE374" s="88">
        <v>4114</v>
      </c>
      <c r="DF374" s="88"/>
      <c r="DH374" s="190" t="s">
        <v>1094</v>
      </c>
      <c r="DI374" s="190"/>
      <c r="DJ374" s="190"/>
      <c r="DK374" s="190"/>
      <c r="DQ374" s="186" t="s">
        <v>1095</v>
      </c>
      <c r="DR374" s="186"/>
      <c r="DS374" s="186"/>
      <c r="DT374" s="186"/>
      <c r="DX374" s="187">
        <v>295273.62</v>
      </c>
      <c r="DY374" s="187"/>
      <c r="EA374" s="188">
        <v>175155.82</v>
      </c>
      <c r="EB374" s="188"/>
      <c r="EC374" s="188"/>
      <c r="ED374" s="188">
        <v>0</v>
      </c>
      <c r="EE374" s="188"/>
      <c r="EF374" s="188"/>
      <c r="EG374" s="188"/>
      <c r="EH374" s="188"/>
      <c r="EJ374" s="187">
        <v>470429.44</v>
      </c>
      <c r="EK374" s="187"/>
      <c r="EL374" s="187"/>
      <c r="EM374" s="187"/>
      <c r="EO374" s="189">
        <v>4052</v>
      </c>
      <c r="EP374" s="189"/>
      <c r="ER374" s="190" t="s">
        <v>1094</v>
      </c>
      <c r="ES374" s="190"/>
      <c r="ET374" s="190"/>
      <c r="EU374" s="190"/>
      <c r="FA374" s="186" t="s">
        <v>1095</v>
      </c>
      <c r="FB374" s="186"/>
      <c r="FC374" s="186"/>
      <c r="FD374" s="186"/>
      <c r="FH374" s="187">
        <v>470429.44</v>
      </c>
      <c r="FI374" s="187"/>
      <c r="FK374" s="188">
        <v>185867.33</v>
      </c>
      <c r="FL374" s="188"/>
      <c r="FM374" s="188"/>
      <c r="FN374" s="188">
        <v>0</v>
      </c>
      <c r="FO374" s="188"/>
      <c r="FP374" s="188"/>
      <c r="FQ374" s="188"/>
      <c r="FR374" s="188"/>
      <c r="FT374" s="187">
        <v>656296.77</v>
      </c>
      <c r="FU374" s="187"/>
      <c r="FV374" s="187"/>
      <c r="FW374" s="187"/>
      <c r="FZ374" s="88"/>
      <c r="GB374" s="190" t="s">
        <v>1086</v>
      </c>
      <c r="GC374" s="190"/>
      <c r="GD374" s="190"/>
      <c r="GE374" s="190"/>
      <c r="GK374" s="186" t="s">
        <v>1087</v>
      </c>
      <c r="GL374" s="186"/>
      <c r="GM374" s="186"/>
      <c r="GN374" s="186"/>
      <c r="GR374" s="187">
        <v>1334492.5</v>
      </c>
      <c r="GS374" s="187"/>
      <c r="GU374" s="188">
        <v>208335.66</v>
      </c>
      <c r="GV374" s="188"/>
      <c r="GW374" s="188"/>
      <c r="GX374" s="188">
        <v>0</v>
      </c>
      <c r="GY374" s="188"/>
      <c r="GZ374" s="188"/>
      <c r="HA374" s="188"/>
      <c r="HB374" s="188"/>
      <c r="HD374" s="187">
        <v>1542828.16</v>
      </c>
      <c r="HE374" s="187"/>
      <c r="HF374" s="187"/>
      <c r="HG374" s="187"/>
      <c r="HI374" s="189">
        <v>40843</v>
      </c>
      <c r="HJ374" s="189"/>
      <c r="HL374" s="190" t="s">
        <v>1086</v>
      </c>
      <c r="HM374" s="190"/>
      <c r="HN374" s="190"/>
      <c r="HO374" s="190"/>
      <c r="HU374" s="186" t="s">
        <v>1087</v>
      </c>
      <c r="HV374" s="186"/>
      <c r="HW374" s="186"/>
      <c r="HX374" s="186"/>
      <c r="IB374" s="187">
        <v>1542828.16</v>
      </c>
      <c r="IC374" s="187"/>
      <c r="IE374" s="188">
        <v>267543.09000000003</v>
      </c>
      <c r="IF374" s="188"/>
      <c r="IG374" s="188"/>
      <c r="IH374" s="188">
        <v>0</v>
      </c>
      <c r="II374" s="188"/>
      <c r="IJ374" s="188"/>
      <c r="IK374" s="188"/>
      <c r="IL374" s="188"/>
      <c r="IN374" s="187">
        <v>1810371.25</v>
      </c>
      <c r="IO374" s="187"/>
      <c r="IP374" s="187"/>
      <c r="IQ374" s="187"/>
    </row>
    <row r="375" spans="1:251" ht="11.65" hidden="1" customHeight="1">
      <c r="A375" s="189">
        <v>4060</v>
      </c>
      <c r="B375" s="189"/>
      <c r="D375" s="190" t="s">
        <v>1101</v>
      </c>
      <c r="E375" s="190"/>
      <c r="F375" s="190"/>
      <c r="G375" s="190"/>
      <c r="M375" s="186" t="s">
        <v>1010</v>
      </c>
      <c r="N375" s="186"/>
      <c r="O375" s="186"/>
      <c r="P375" s="186"/>
      <c r="T375" s="198">
        <v>0</v>
      </c>
      <c r="U375" s="198"/>
      <c r="W375" s="188">
        <v>12320.95</v>
      </c>
      <c r="X375" s="188"/>
      <c r="Y375" s="188"/>
      <c r="Z375" s="188">
        <v>0</v>
      </c>
      <c r="AA375" s="188"/>
      <c r="AB375" s="188"/>
      <c r="AC375" s="188"/>
      <c r="AD375" s="188"/>
      <c r="AF375" s="187">
        <v>12320.95</v>
      </c>
      <c r="AG375" s="187"/>
      <c r="AH375" s="187"/>
      <c r="AI375" s="187"/>
      <c r="AK375" s="189">
        <v>4057</v>
      </c>
      <c r="AL375" s="189"/>
      <c r="AN375" s="190" t="s">
        <v>1099</v>
      </c>
      <c r="AO375" s="190"/>
      <c r="AP375" s="190"/>
      <c r="AQ375" s="190"/>
      <c r="AW375" s="186" t="s">
        <v>1004</v>
      </c>
      <c r="AX375" s="186"/>
      <c r="AY375" s="186"/>
      <c r="AZ375" s="186"/>
      <c r="BD375" s="187">
        <v>116291.76</v>
      </c>
      <c r="BE375" s="187"/>
      <c r="BG375" s="188">
        <v>129465.9</v>
      </c>
      <c r="BH375" s="188"/>
      <c r="BI375" s="188"/>
      <c r="BJ375" s="188">
        <v>76.47</v>
      </c>
      <c r="BK375" s="188"/>
      <c r="BL375" s="188"/>
      <c r="BM375" s="188"/>
      <c r="BN375" s="188"/>
      <c r="BP375" s="187">
        <v>245681.19</v>
      </c>
      <c r="BQ375" s="187"/>
      <c r="BR375" s="187"/>
      <c r="BS375" s="187"/>
      <c r="BU375" s="191">
        <v>4053</v>
      </c>
      <c r="BV375" s="191"/>
      <c r="BX375" s="192" t="s">
        <v>1096</v>
      </c>
      <c r="BY375" s="192"/>
      <c r="BZ375" s="192"/>
      <c r="CA375" s="192"/>
      <c r="CE375" s="193" t="s">
        <v>1097</v>
      </c>
      <c r="CF375" s="193"/>
      <c r="CG375" s="193"/>
      <c r="CH375" s="193"/>
      <c r="CI375" s="193"/>
      <c r="CJ375" s="193"/>
      <c r="CK375" s="193"/>
      <c r="CN375" s="196">
        <v>3340884.4</v>
      </c>
      <c r="CO375" s="196"/>
      <c r="CQ375" s="195">
        <v>1562734.68</v>
      </c>
      <c r="CR375" s="195"/>
      <c r="CS375" s="195"/>
      <c r="CT375" s="195">
        <v>32344.68</v>
      </c>
      <c r="CU375" s="195"/>
      <c r="CV375" s="195"/>
      <c r="CW375" s="195"/>
      <c r="CX375" s="195"/>
      <c r="CZ375" s="196">
        <v>4871274.4000000004</v>
      </c>
      <c r="DA375" s="196"/>
      <c r="DB375" s="196"/>
      <c r="DC375" s="196"/>
      <c r="DE375" s="88">
        <v>4115</v>
      </c>
      <c r="DF375" s="94"/>
      <c r="DH375" s="192" t="s">
        <v>1096</v>
      </c>
      <c r="DI375" s="192"/>
      <c r="DJ375" s="192"/>
      <c r="DK375" s="192"/>
      <c r="DO375" s="193" t="s">
        <v>1097</v>
      </c>
      <c r="DP375" s="193"/>
      <c r="DQ375" s="193"/>
      <c r="DR375" s="193"/>
      <c r="DS375" s="193"/>
      <c r="DT375" s="193"/>
      <c r="DU375" s="193"/>
      <c r="DX375" s="196">
        <v>4871274.4000000004</v>
      </c>
      <c r="DY375" s="196"/>
      <c r="EA375" s="195">
        <v>1534538.4</v>
      </c>
      <c r="EB375" s="195"/>
      <c r="EC375" s="195"/>
      <c r="ED375" s="195">
        <v>9800.1200000000008</v>
      </c>
      <c r="EE375" s="195"/>
      <c r="EF375" s="195"/>
      <c r="EG375" s="195"/>
      <c r="EH375" s="195"/>
      <c r="EJ375" s="196">
        <v>6396012.6799999997</v>
      </c>
      <c r="EK375" s="196"/>
      <c r="EL375" s="196"/>
      <c r="EM375" s="196"/>
      <c r="EO375" s="191">
        <v>4053</v>
      </c>
      <c r="EP375" s="191"/>
      <c r="ER375" s="192" t="s">
        <v>1096</v>
      </c>
      <c r="ES375" s="192"/>
      <c r="ET375" s="192"/>
      <c r="EU375" s="192"/>
      <c r="EY375" s="193" t="s">
        <v>1097</v>
      </c>
      <c r="EZ375" s="193"/>
      <c r="FA375" s="193"/>
      <c r="FB375" s="193"/>
      <c r="FC375" s="193"/>
      <c r="FD375" s="193"/>
      <c r="FE375" s="193"/>
      <c r="FH375" s="196">
        <v>6396012.6799999997</v>
      </c>
      <c r="FI375" s="196"/>
      <c r="FK375" s="195">
        <v>1900018.63</v>
      </c>
      <c r="FL375" s="195"/>
      <c r="FM375" s="195"/>
      <c r="FN375" s="195">
        <v>20249.62</v>
      </c>
      <c r="FO375" s="195"/>
      <c r="FP375" s="195"/>
      <c r="FQ375" s="195"/>
      <c r="FR375" s="195"/>
      <c r="FT375" s="196">
        <v>8275781.6900000004</v>
      </c>
      <c r="FU375" s="196"/>
      <c r="FV375" s="196"/>
      <c r="FW375" s="196"/>
      <c r="FZ375" s="88"/>
      <c r="GB375" s="190" t="s">
        <v>1088</v>
      </c>
      <c r="GC375" s="190"/>
      <c r="GD375" s="190"/>
      <c r="GE375" s="190"/>
      <c r="GK375" s="186" t="s">
        <v>1089</v>
      </c>
      <c r="GL375" s="186"/>
      <c r="GM375" s="186"/>
      <c r="GN375" s="186"/>
      <c r="GR375" s="187">
        <v>2989878.46</v>
      </c>
      <c r="GS375" s="187"/>
      <c r="GU375" s="188">
        <v>689210.41</v>
      </c>
      <c r="GV375" s="188"/>
      <c r="GW375" s="188"/>
      <c r="GX375" s="188">
        <v>5279.69</v>
      </c>
      <c r="GY375" s="188"/>
      <c r="GZ375" s="188"/>
      <c r="HA375" s="188"/>
      <c r="HB375" s="188"/>
      <c r="HD375" s="187">
        <v>3673809.18</v>
      </c>
      <c r="HE375" s="187"/>
      <c r="HF375" s="187"/>
      <c r="HG375" s="187"/>
      <c r="HI375" s="189">
        <v>40844</v>
      </c>
      <c r="HJ375" s="189"/>
      <c r="HL375" s="190" t="s">
        <v>1088</v>
      </c>
      <c r="HM375" s="190"/>
      <c r="HN375" s="190"/>
      <c r="HO375" s="190"/>
      <c r="HU375" s="186" t="s">
        <v>1089</v>
      </c>
      <c r="HV375" s="186"/>
      <c r="HW375" s="186"/>
      <c r="HX375" s="186"/>
      <c r="IB375" s="187">
        <v>3673809.18</v>
      </c>
      <c r="IC375" s="187"/>
      <c r="IE375" s="188">
        <v>658448.18000000005</v>
      </c>
      <c r="IF375" s="188"/>
      <c r="IG375" s="188"/>
      <c r="IH375" s="188">
        <v>33733.68</v>
      </c>
      <c r="II375" s="188"/>
      <c r="IJ375" s="188"/>
      <c r="IK375" s="188"/>
      <c r="IL375" s="188"/>
      <c r="IN375" s="187">
        <v>4298523.68</v>
      </c>
      <c r="IO375" s="187"/>
      <c r="IP375" s="187"/>
      <c r="IQ375" s="187"/>
    </row>
    <row r="376" spans="1:251" hidden="1">
      <c r="A376" s="189">
        <v>4065</v>
      </c>
      <c r="B376" s="189"/>
      <c r="D376" s="190" t="s">
        <v>1102</v>
      </c>
      <c r="E376" s="190"/>
      <c r="F376" s="190"/>
      <c r="G376" s="190"/>
      <c r="M376" s="186" t="s">
        <v>1014</v>
      </c>
      <c r="N376" s="186"/>
      <c r="O376" s="186"/>
      <c r="P376" s="186"/>
      <c r="T376" s="198">
        <v>0</v>
      </c>
      <c r="U376" s="198"/>
      <c r="W376" s="188">
        <v>4033.14</v>
      </c>
      <c r="X376" s="188"/>
      <c r="Y376" s="188"/>
      <c r="Z376" s="188">
        <v>0</v>
      </c>
      <c r="AA376" s="188"/>
      <c r="AB376" s="188"/>
      <c r="AC376" s="188"/>
      <c r="AD376" s="188"/>
      <c r="AF376" s="187">
        <v>4033.14</v>
      </c>
      <c r="AG376" s="187"/>
      <c r="AH376" s="187"/>
      <c r="AI376" s="187"/>
      <c r="AK376" s="189">
        <v>4059</v>
      </c>
      <c r="AL376" s="189"/>
      <c r="AN376" s="190" t="s">
        <v>1100</v>
      </c>
      <c r="AO376" s="190"/>
      <c r="AP376" s="190"/>
      <c r="AQ376" s="190"/>
      <c r="AW376" s="186" t="s">
        <v>1006</v>
      </c>
      <c r="AX376" s="186"/>
      <c r="AY376" s="186"/>
      <c r="AZ376" s="186"/>
      <c r="BD376" s="187">
        <v>23057.32</v>
      </c>
      <c r="BE376" s="187"/>
      <c r="BG376" s="188">
        <v>33088.54</v>
      </c>
      <c r="BH376" s="188"/>
      <c r="BI376" s="188"/>
      <c r="BJ376" s="188">
        <v>580.98</v>
      </c>
      <c r="BK376" s="188"/>
      <c r="BL376" s="188"/>
      <c r="BM376" s="188"/>
      <c r="BN376" s="188"/>
      <c r="BP376" s="187">
        <v>55564.88</v>
      </c>
      <c r="BQ376" s="187"/>
      <c r="BR376" s="187"/>
      <c r="BS376" s="187"/>
      <c r="BU376" s="191">
        <v>4056</v>
      </c>
      <c r="BV376" s="191"/>
      <c r="BX376" s="192" t="s">
        <v>1098</v>
      </c>
      <c r="BY376" s="192"/>
      <c r="BZ376" s="192"/>
      <c r="CA376" s="192"/>
      <c r="CF376" s="193" t="s">
        <v>1002</v>
      </c>
      <c r="CG376" s="193"/>
      <c r="CH376" s="193"/>
      <c r="CI376" s="193"/>
      <c r="CJ376" s="193"/>
      <c r="CN376" s="196">
        <v>547347.57999999996</v>
      </c>
      <c r="CO376" s="196"/>
      <c r="CQ376" s="195">
        <v>321442.90999999997</v>
      </c>
      <c r="CR376" s="195"/>
      <c r="CS376" s="195"/>
      <c r="CT376" s="195">
        <v>32344.68</v>
      </c>
      <c r="CU376" s="195"/>
      <c r="CV376" s="195"/>
      <c r="CW376" s="195"/>
      <c r="CX376" s="195"/>
      <c r="CZ376" s="196">
        <v>836445.81</v>
      </c>
      <c r="DA376" s="196"/>
      <c r="DB376" s="196"/>
      <c r="DC376" s="196"/>
      <c r="DE376" s="88">
        <v>40426</v>
      </c>
      <c r="DF376" s="94"/>
      <c r="DH376" s="192" t="s">
        <v>1098</v>
      </c>
      <c r="DI376" s="192"/>
      <c r="DJ376" s="192"/>
      <c r="DK376" s="192"/>
      <c r="DP376" s="193" t="s">
        <v>1002</v>
      </c>
      <c r="DQ376" s="193"/>
      <c r="DR376" s="193"/>
      <c r="DS376" s="193"/>
      <c r="DT376" s="193"/>
      <c r="DX376" s="196">
        <v>836445.81</v>
      </c>
      <c r="DY376" s="196"/>
      <c r="EA376" s="195">
        <v>386357.99</v>
      </c>
      <c r="EB376" s="195"/>
      <c r="EC376" s="195"/>
      <c r="ED376" s="195">
        <v>9800.1200000000008</v>
      </c>
      <c r="EE376" s="195"/>
      <c r="EF376" s="195"/>
      <c r="EG376" s="195"/>
      <c r="EH376" s="195"/>
      <c r="EJ376" s="196">
        <v>1213003.68</v>
      </c>
      <c r="EK376" s="196"/>
      <c r="EL376" s="196"/>
      <c r="EM376" s="196"/>
      <c r="EO376" s="191">
        <v>4056</v>
      </c>
      <c r="EP376" s="191"/>
      <c r="ER376" s="192" t="s">
        <v>1098</v>
      </c>
      <c r="ES376" s="192"/>
      <c r="ET376" s="192"/>
      <c r="EU376" s="192"/>
      <c r="EZ376" s="193" t="s">
        <v>1002</v>
      </c>
      <c r="FA376" s="193"/>
      <c r="FB376" s="193"/>
      <c r="FC376" s="193"/>
      <c r="FD376" s="193"/>
      <c r="FH376" s="196">
        <v>1213003.68</v>
      </c>
      <c r="FI376" s="196"/>
      <c r="FK376" s="195">
        <v>427081.61</v>
      </c>
      <c r="FL376" s="195"/>
      <c r="FM376" s="195"/>
      <c r="FN376" s="195">
        <v>20249.61</v>
      </c>
      <c r="FO376" s="195"/>
      <c r="FP376" s="195"/>
      <c r="FQ376" s="195"/>
      <c r="FR376" s="195"/>
      <c r="FT376" s="196">
        <v>1619835.68</v>
      </c>
      <c r="FU376" s="196"/>
      <c r="FV376" s="196"/>
      <c r="FW376" s="196"/>
      <c r="FZ376" s="88"/>
      <c r="GB376" s="190" t="s">
        <v>1090</v>
      </c>
      <c r="GC376" s="190"/>
      <c r="GD376" s="190"/>
      <c r="GE376" s="190"/>
      <c r="GK376" s="186" t="s">
        <v>1091</v>
      </c>
      <c r="GL376" s="186"/>
      <c r="GM376" s="186"/>
      <c r="GN376" s="186"/>
      <c r="GR376" s="187">
        <v>689692</v>
      </c>
      <c r="GS376" s="187"/>
      <c r="GU376" s="188">
        <v>225638.83</v>
      </c>
      <c r="GV376" s="188"/>
      <c r="GW376" s="188"/>
      <c r="GX376" s="188">
        <v>0</v>
      </c>
      <c r="GY376" s="188"/>
      <c r="GZ376" s="188"/>
      <c r="HA376" s="188"/>
      <c r="HB376" s="188"/>
      <c r="HD376" s="187">
        <v>915330.83</v>
      </c>
      <c r="HE376" s="187"/>
      <c r="HF376" s="187"/>
      <c r="HG376" s="187"/>
      <c r="HI376" s="189">
        <v>40845</v>
      </c>
      <c r="HJ376" s="189"/>
      <c r="HL376" s="190" t="s">
        <v>1090</v>
      </c>
      <c r="HM376" s="190"/>
      <c r="HN376" s="190"/>
      <c r="HO376" s="190"/>
      <c r="HU376" s="186" t="s">
        <v>1091</v>
      </c>
      <c r="HV376" s="186"/>
      <c r="HW376" s="186"/>
      <c r="HX376" s="186"/>
      <c r="IB376" s="187">
        <v>915330.83</v>
      </c>
      <c r="IC376" s="187"/>
      <c r="IE376" s="188">
        <v>172689.5</v>
      </c>
      <c r="IF376" s="188"/>
      <c r="IG376" s="188"/>
      <c r="IH376" s="188">
        <v>0</v>
      </c>
      <c r="II376" s="188"/>
      <c r="IJ376" s="188"/>
      <c r="IK376" s="188"/>
      <c r="IL376" s="188"/>
      <c r="IN376" s="187">
        <v>1088020.33</v>
      </c>
      <c r="IO376" s="187"/>
      <c r="IP376" s="187"/>
      <c r="IQ376" s="187"/>
    </row>
    <row r="377" spans="1:251" hidden="1">
      <c r="A377" s="189">
        <v>40446</v>
      </c>
      <c r="B377" s="189"/>
      <c r="D377" s="190" t="s">
        <v>1103</v>
      </c>
      <c r="E377" s="190"/>
      <c r="F377" s="190"/>
      <c r="G377" s="190"/>
      <c r="M377" s="186" t="s">
        <v>1016</v>
      </c>
      <c r="N377" s="186"/>
      <c r="O377" s="186"/>
      <c r="P377" s="186"/>
      <c r="T377" s="198">
        <v>0</v>
      </c>
      <c r="U377" s="198"/>
      <c r="W377" s="188">
        <v>10304.69</v>
      </c>
      <c r="X377" s="188"/>
      <c r="Y377" s="188"/>
      <c r="Z377" s="188">
        <v>0</v>
      </c>
      <c r="AA377" s="188"/>
      <c r="AB377" s="188"/>
      <c r="AC377" s="188"/>
      <c r="AD377" s="188"/>
      <c r="AF377" s="187">
        <v>10304.69</v>
      </c>
      <c r="AG377" s="187"/>
      <c r="AH377" s="187"/>
      <c r="AI377" s="187"/>
      <c r="AK377" s="189">
        <v>4060</v>
      </c>
      <c r="AL377" s="189"/>
      <c r="AN377" s="190" t="s">
        <v>1101</v>
      </c>
      <c r="AO377" s="190"/>
      <c r="AP377" s="190"/>
      <c r="AQ377" s="190"/>
      <c r="AW377" s="186" t="s">
        <v>1010</v>
      </c>
      <c r="AX377" s="186"/>
      <c r="AY377" s="186"/>
      <c r="AZ377" s="186"/>
      <c r="BD377" s="187">
        <v>12320.95</v>
      </c>
      <c r="BE377" s="187"/>
      <c r="BG377" s="188">
        <v>14844.41</v>
      </c>
      <c r="BH377" s="188"/>
      <c r="BI377" s="188"/>
      <c r="BJ377" s="188">
        <v>14.54</v>
      </c>
      <c r="BK377" s="188"/>
      <c r="BL377" s="188"/>
      <c r="BM377" s="188"/>
      <c r="BN377" s="188"/>
      <c r="BP377" s="187">
        <v>27150.82</v>
      </c>
      <c r="BQ377" s="187"/>
      <c r="BR377" s="187"/>
      <c r="BS377" s="187"/>
      <c r="BU377" s="189">
        <v>4057</v>
      </c>
      <c r="BV377" s="189"/>
      <c r="BX377" s="190" t="s">
        <v>1099</v>
      </c>
      <c r="BY377" s="190"/>
      <c r="BZ377" s="190"/>
      <c r="CA377" s="190"/>
      <c r="CG377" s="186" t="s">
        <v>1004</v>
      </c>
      <c r="CH377" s="186"/>
      <c r="CI377" s="186"/>
      <c r="CJ377" s="186"/>
      <c r="CN377" s="187">
        <v>245681.19</v>
      </c>
      <c r="CO377" s="187"/>
      <c r="CQ377" s="188">
        <v>125047.63</v>
      </c>
      <c r="CR377" s="188"/>
      <c r="CS377" s="188"/>
      <c r="CT377" s="188">
        <v>1319.04</v>
      </c>
      <c r="CU377" s="188"/>
      <c r="CV377" s="188"/>
      <c r="CW377" s="188"/>
      <c r="CX377" s="188"/>
      <c r="CZ377" s="187">
        <v>369409.78</v>
      </c>
      <c r="DA377" s="187"/>
      <c r="DB377" s="187"/>
      <c r="DC377" s="187"/>
      <c r="DE377" s="88">
        <v>40427</v>
      </c>
      <c r="DF377" s="88"/>
      <c r="DH377" s="190" t="s">
        <v>1099</v>
      </c>
      <c r="DI377" s="190"/>
      <c r="DJ377" s="190"/>
      <c r="DK377" s="190"/>
      <c r="DQ377" s="186" t="s">
        <v>1004</v>
      </c>
      <c r="DR377" s="186"/>
      <c r="DS377" s="186"/>
      <c r="DT377" s="186"/>
      <c r="DX377" s="187">
        <v>369409.78</v>
      </c>
      <c r="DY377" s="187"/>
      <c r="EA377" s="188">
        <v>146638.68</v>
      </c>
      <c r="EB377" s="188"/>
      <c r="EC377" s="188"/>
      <c r="ED377" s="188">
        <v>476.55</v>
      </c>
      <c r="EE377" s="188"/>
      <c r="EF377" s="188"/>
      <c r="EG377" s="188"/>
      <c r="EH377" s="188"/>
      <c r="EJ377" s="187">
        <v>515571.91</v>
      </c>
      <c r="EK377" s="187"/>
      <c r="EL377" s="187"/>
      <c r="EM377" s="187"/>
      <c r="EO377" s="189">
        <v>4057</v>
      </c>
      <c r="EP377" s="189"/>
      <c r="ER377" s="190" t="s">
        <v>1099</v>
      </c>
      <c r="ES377" s="190"/>
      <c r="ET377" s="190"/>
      <c r="EU377" s="190"/>
      <c r="FA377" s="186" t="s">
        <v>1004</v>
      </c>
      <c r="FB377" s="186"/>
      <c r="FC377" s="186"/>
      <c r="FD377" s="186"/>
      <c r="FH377" s="187">
        <v>515571.91</v>
      </c>
      <c r="FI377" s="187"/>
      <c r="FK377" s="188">
        <v>137481.32</v>
      </c>
      <c r="FL377" s="188"/>
      <c r="FM377" s="188"/>
      <c r="FN377" s="188">
        <v>1392.01</v>
      </c>
      <c r="FO377" s="188"/>
      <c r="FP377" s="188"/>
      <c r="FQ377" s="188"/>
      <c r="FR377" s="188"/>
      <c r="FT377" s="187">
        <v>651661.22</v>
      </c>
      <c r="FU377" s="187"/>
      <c r="FV377" s="187"/>
      <c r="FW377" s="187"/>
      <c r="FZ377" s="94"/>
      <c r="GB377" s="192" t="s">
        <v>1092</v>
      </c>
      <c r="GC377" s="192"/>
      <c r="GD377" s="192"/>
      <c r="GE377" s="192"/>
      <c r="GJ377" s="193" t="s">
        <v>1093</v>
      </c>
      <c r="GK377" s="193"/>
      <c r="GL377" s="193"/>
      <c r="GM377" s="193"/>
      <c r="GN377" s="193"/>
      <c r="GR377" s="196">
        <v>656296.77</v>
      </c>
      <c r="GS377" s="196"/>
      <c r="GU377" s="195">
        <v>121726.54</v>
      </c>
      <c r="GV377" s="195"/>
      <c r="GW377" s="195"/>
      <c r="GX377" s="195">
        <v>0</v>
      </c>
      <c r="GY377" s="195"/>
      <c r="GZ377" s="195"/>
      <c r="HA377" s="195"/>
      <c r="HB377" s="195"/>
      <c r="HD377" s="196">
        <v>778023.31</v>
      </c>
      <c r="HE377" s="196"/>
      <c r="HF377" s="196"/>
      <c r="HG377" s="196"/>
      <c r="HI377" s="191">
        <v>4049</v>
      </c>
      <c r="HJ377" s="191"/>
      <c r="HL377" s="192" t="s">
        <v>1092</v>
      </c>
      <c r="HM377" s="192"/>
      <c r="HN377" s="192"/>
      <c r="HO377" s="192"/>
      <c r="HT377" s="193" t="s">
        <v>1093</v>
      </c>
      <c r="HU377" s="193"/>
      <c r="HV377" s="193"/>
      <c r="HW377" s="193"/>
      <c r="HX377" s="193"/>
      <c r="IB377" s="196">
        <v>778023.31</v>
      </c>
      <c r="IC377" s="196"/>
      <c r="IE377" s="195">
        <v>175918.82</v>
      </c>
      <c r="IF377" s="195"/>
      <c r="IG377" s="195"/>
      <c r="IH377" s="195">
        <v>0</v>
      </c>
      <c r="II377" s="195"/>
      <c r="IJ377" s="195"/>
      <c r="IK377" s="195"/>
      <c r="IL377" s="195"/>
      <c r="IN377" s="196">
        <v>953942.13</v>
      </c>
      <c r="IO377" s="196"/>
      <c r="IP377" s="196"/>
      <c r="IQ377" s="196"/>
    </row>
    <row r="378" spans="1:251" hidden="1">
      <c r="A378" s="189">
        <v>40447</v>
      </c>
      <c r="B378" s="189"/>
      <c r="D378" s="190" t="s">
        <v>1104</v>
      </c>
      <c r="E378" s="190"/>
      <c r="F378" s="190"/>
      <c r="G378" s="190"/>
      <c r="M378" s="186" t="s">
        <v>1018</v>
      </c>
      <c r="N378" s="186"/>
      <c r="O378" s="186"/>
      <c r="P378" s="186"/>
      <c r="T378" s="198">
        <v>0</v>
      </c>
      <c r="U378" s="198"/>
      <c r="W378" s="188">
        <v>3455.17</v>
      </c>
      <c r="X378" s="188"/>
      <c r="Y378" s="188"/>
      <c r="Z378" s="188">
        <v>0</v>
      </c>
      <c r="AA378" s="188"/>
      <c r="AB378" s="188"/>
      <c r="AC378" s="188"/>
      <c r="AD378" s="188"/>
      <c r="AF378" s="187">
        <v>3455.17</v>
      </c>
      <c r="AG378" s="187"/>
      <c r="AH378" s="187"/>
      <c r="AI378" s="187"/>
      <c r="AK378" s="189">
        <v>4064</v>
      </c>
      <c r="AL378" s="189"/>
      <c r="AN378" s="190" t="s">
        <v>1105</v>
      </c>
      <c r="AO378" s="190"/>
      <c r="AP378" s="190"/>
      <c r="AQ378" s="190"/>
      <c r="AW378" s="186" t="s">
        <v>1012</v>
      </c>
      <c r="AX378" s="186"/>
      <c r="AY378" s="186"/>
      <c r="AZ378" s="186"/>
      <c r="BD378" s="198">
        <v>0</v>
      </c>
      <c r="BE378" s="198"/>
      <c r="BG378" s="188">
        <v>672.77</v>
      </c>
      <c r="BH378" s="188"/>
      <c r="BI378" s="188"/>
      <c r="BJ378" s="188">
        <v>0</v>
      </c>
      <c r="BK378" s="188"/>
      <c r="BL378" s="188"/>
      <c r="BM378" s="188"/>
      <c r="BN378" s="188"/>
      <c r="BP378" s="187">
        <v>672.77</v>
      </c>
      <c r="BQ378" s="187"/>
      <c r="BR378" s="187"/>
      <c r="BS378" s="187"/>
      <c r="BU378" s="189">
        <v>4059</v>
      </c>
      <c r="BV378" s="189"/>
      <c r="BX378" s="190" t="s">
        <v>1100</v>
      </c>
      <c r="BY378" s="190"/>
      <c r="BZ378" s="190"/>
      <c r="CA378" s="190"/>
      <c r="CG378" s="186" t="s">
        <v>1006</v>
      </c>
      <c r="CH378" s="186"/>
      <c r="CI378" s="186"/>
      <c r="CJ378" s="186"/>
      <c r="CN378" s="187">
        <v>55564.88</v>
      </c>
      <c r="CO378" s="187"/>
      <c r="CQ378" s="188">
        <v>42091.62</v>
      </c>
      <c r="CR378" s="188"/>
      <c r="CS378" s="188"/>
      <c r="CT378" s="188">
        <v>16935.669999999998</v>
      </c>
      <c r="CU378" s="188"/>
      <c r="CV378" s="188"/>
      <c r="CW378" s="188"/>
      <c r="CX378" s="188"/>
      <c r="CZ378" s="187">
        <v>80720.83</v>
      </c>
      <c r="DA378" s="187"/>
      <c r="DB378" s="187"/>
      <c r="DC378" s="187"/>
      <c r="DE378" s="88">
        <v>40428</v>
      </c>
      <c r="DF378" s="88"/>
      <c r="DH378" s="190" t="s">
        <v>1100</v>
      </c>
      <c r="DI378" s="190"/>
      <c r="DJ378" s="190"/>
      <c r="DK378" s="190"/>
      <c r="DQ378" s="186" t="s">
        <v>1006</v>
      </c>
      <c r="DR378" s="186"/>
      <c r="DS378" s="186"/>
      <c r="DT378" s="186"/>
      <c r="DX378" s="187">
        <v>80720.83</v>
      </c>
      <c r="DY378" s="187"/>
      <c r="EA378" s="188">
        <v>24097.95</v>
      </c>
      <c r="EB378" s="188"/>
      <c r="EC378" s="188"/>
      <c r="ED378" s="188">
        <v>3101.45</v>
      </c>
      <c r="EE378" s="188"/>
      <c r="EF378" s="188"/>
      <c r="EG378" s="188"/>
      <c r="EH378" s="188"/>
      <c r="EJ378" s="187">
        <v>101717.33</v>
      </c>
      <c r="EK378" s="187"/>
      <c r="EL378" s="187"/>
      <c r="EM378" s="187"/>
      <c r="EO378" s="189">
        <v>4059</v>
      </c>
      <c r="EP378" s="189"/>
      <c r="ER378" s="190" t="s">
        <v>1100</v>
      </c>
      <c r="ES378" s="190"/>
      <c r="ET378" s="190"/>
      <c r="EU378" s="190"/>
      <c r="FA378" s="186" t="s">
        <v>1006</v>
      </c>
      <c r="FB378" s="186"/>
      <c r="FC378" s="186"/>
      <c r="FD378" s="186"/>
      <c r="FH378" s="187">
        <v>101717.33</v>
      </c>
      <c r="FI378" s="187"/>
      <c r="FK378" s="188">
        <v>32526.880000000001</v>
      </c>
      <c r="FL378" s="188"/>
      <c r="FM378" s="188"/>
      <c r="FN378" s="188">
        <v>755.5</v>
      </c>
      <c r="FO378" s="188"/>
      <c r="FP378" s="188"/>
      <c r="FQ378" s="188"/>
      <c r="FR378" s="188"/>
      <c r="FT378" s="187">
        <v>133488.71</v>
      </c>
      <c r="FU378" s="187"/>
      <c r="FV378" s="187"/>
      <c r="FW378" s="187"/>
      <c r="FZ378" s="88"/>
      <c r="GB378" s="190" t="s">
        <v>1094</v>
      </c>
      <c r="GC378" s="190"/>
      <c r="GD378" s="190"/>
      <c r="GE378" s="190"/>
      <c r="GK378" s="186" t="s">
        <v>1095</v>
      </c>
      <c r="GL378" s="186"/>
      <c r="GM378" s="186"/>
      <c r="GN378" s="186"/>
      <c r="GR378" s="187">
        <v>656296.77</v>
      </c>
      <c r="GS378" s="187"/>
      <c r="GU378" s="188">
        <v>121726.54</v>
      </c>
      <c r="GV378" s="188"/>
      <c r="GW378" s="188"/>
      <c r="GX378" s="188">
        <v>0</v>
      </c>
      <c r="GY378" s="188"/>
      <c r="GZ378" s="188"/>
      <c r="HA378" s="188"/>
      <c r="HB378" s="188"/>
      <c r="HD378" s="187">
        <v>778023.31</v>
      </c>
      <c r="HE378" s="187"/>
      <c r="HF378" s="187"/>
      <c r="HG378" s="187"/>
      <c r="HI378" s="189">
        <v>4052</v>
      </c>
      <c r="HJ378" s="189"/>
      <c r="HL378" s="190" t="s">
        <v>1094</v>
      </c>
      <c r="HM378" s="190"/>
      <c r="HN378" s="190"/>
      <c r="HO378" s="190"/>
      <c r="HU378" s="186" t="s">
        <v>1095</v>
      </c>
      <c r="HV378" s="186"/>
      <c r="HW378" s="186"/>
      <c r="HX378" s="186"/>
      <c r="IB378" s="187">
        <v>778023.31</v>
      </c>
      <c r="IC378" s="187"/>
      <c r="IE378" s="188">
        <v>175918.82</v>
      </c>
      <c r="IF378" s="188"/>
      <c r="IG378" s="188"/>
      <c r="IH378" s="188">
        <v>0</v>
      </c>
      <c r="II378" s="188"/>
      <c r="IJ378" s="188"/>
      <c r="IK378" s="188"/>
      <c r="IL378" s="188"/>
      <c r="IN378" s="187">
        <v>953942.13</v>
      </c>
      <c r="IO378" s="187"/>
      <c r="IP378" s="187"/>
      <c r="IQ378" s="187"/>
    </row>
    <row r="379" spans="1:251" hidden="1">
      <c r="A379" s="189">
        <v>40448</v>
      </c>
      <c r="B379" s="189"/>
      <c r="D379" s="190" t="s">
        <v>1106</v>
      </c>
      <c r="E379" s="190"/>
      <c r="F379" s="190"/>
      <c r="G379" s="190"/>
      <c r="M379" s="186" t="s">
        <v>1020</v>
      </c>
      <c r="N379" s="186"/>
      <c r="O379" s="186"/>
      <c r="P379" s="186"/>
      <c r="T379" s="198">
        <v>0</v>
      </c>
      <c r="U379" s="198"/>
      <c r="W379" s="188">
        <v>268.38</v>
      </c>
      <c r="X379" s="188"/>
      <c r="Y379" s="188"/>
      <c r="Z379" s="188">
        <v>0</v>
      </c>
      <c r="AA379" s="188"/>
      <c r="AB379" s="188"/>
      <c r="AC379" s="188"/>
      <c r="AD379" s="188"/>
      <c r="AF379" s="187">
        <v>268.38</v>
      </c>
      <c r="AG379" s="187"/>
      <c r="AH379" s="187"/>
      <c r="AI379" s="187"/>
      <c r="AK379" s="189">
        <v>4065</v>
      </c>
      <c r="AL379" s="189"/>
      <c r="AN379" s="190" t="s">
        <v>1102</v>
      </c>
      <c r="AO379" s="190"/>
      <c r="AP379" s="190"/>
      <c r="AQ379" s="190"/>
      <c r="AW379" s="186" t="s">
        <v>1014</v>
      </c>
      <c r="AX379" s="186"/>
      <c r="AY379" s="186"/>
      <c r="AZ379" s="186"/>
      <c r="BD379" s="187">
        <v>4033.14</v>
      </c>
      <c r="BE379" s="187"/>
      <c r="BG379" s="188">
        <v>19004.63</v>
      </c>
      <c r="BH379" s="188"/>
      <c r="BI379" s="188"/>
      <c r="BJ379" s="188">
        <v>0</v>
      </c>
      <c r="BK379" s="188"/>
      <c r="BL379" s="188"/>
      <c r="BM379" s="188"/>
      <c r="BN379" s="188"/>
      <c r="BP379" s="187">
        <v>23037.77</v>
      </c>
      <c r="BQ379" s="187"/>
      <c r="BR379" s="187"/>
      <c r="BS379" s="187"/>
      <c r="BU379" s="189">
        <v>4060</v>
      </c>
      <c r="BV379" s="189"/>
      <c r="BX379" s="190" t="s">
        <v>1101</v>
      </c>
      <c r="BY379" s="190"/>
      <c r="BZ379" s="190"/>
      <c r="CA379" s="190"/>
      <c r="CG379" s="186" t="s">
        <v>1010</v>
      </c>
      <c r="CH379" s="186"/>
      <c r="CI379" s="186"/>
      <c r="CJ379" s="186"/>
      <c r="CN379" s="187">
        <v>27150.82</v>
      </c>
      <c r="CO379" s="187"/>
      <c r="CQ379" s="188">
        <v>15828.72</v>
      </c>
      <c r="CR379" s="188"/>
      <c r="CS379" s="188"/>
      <c r="CT379" s="188">
        <v>2647.14</v>
      </c>
      <c r="CU379" s="188"/>
      <c r="CV379" s="188"/>
      <c r="CW379" s="188"/>
      <c r="CX379" s="188"/>
      <c r="CZ379" s="187">
        <v>40332.400000000001</v>
      </c>
      <c r="DA379" s="187"/>
      <c r="DB379" s="187"/>
      <c r="DC379" s="187"/>
      <c r="DE379" s="88">
        <v>40469</v>
      </c>
      <c r="DF379" s="88"/>
      <c r="DH379" s="190" t="s">
        <v>1101</v>
      </c>
      <c r="DI379" s="190"/>
      <c r="DJ379" s="190"/>
      <c r="DK379" s="190"/>
      <c r="DQ379" s="186" t="s">
        <v>1010</v>
      </c>
      <c r="DR379" s="186"/>
      <c r="DS379" s="186"/>
      <c r="DT379" s="186"/>
      <c r="DX379" s="187">
        <v>40332.400000000001</v>
      </c>
      <c r="DY379" s="187"/>
      <c r="EA379" s="188">
        <v>16032.24</v>
      </c>
      <c r="EB379" s="188"/>
      <c r="EC379" s="188"/>
      <c r="ED379" s="188">
        <v>0</v>
      </c>
      <c r="EE379" s="188"/>
      <c r="EF379" s="188"/>
      <c r="EG379" s="188"/>
      <c r="EH379" s="188"/>
      <c r="EJ379" s="187">
        <v>56364.639999999999</v>
      </c>
      <c r="EK379" s="187"/>
      <c r="EL379" s="187"/>
      <c r="EM379" s="187"/>
      <c r="EO379" s="189">
        <v>4060</v>
      </c>
      <c r="EP379" s="189"/>
      <c r="ER379" s="190" t="s">
        <v>1101</v>
      </c>
      <c r="ES379" s="190"/>
      <c r="ET379" s="190"/>
      <c r="EU379" s="190"/>
      <c r="FA379" s="186" t="s">
        <v>1010</v>
      </c>
      <c r="FB379" s="186"/>
      <c r="FC379" s="186"/>
      <c r="FD379" s="186"/>
      <c r="FH379" s="187">
        <v>56364.639999999999</v>
      </c>
      <c r="FI379" s="187"/>
      <c r="FK379" s="188">
        <v>18967.36</v>
      </c>
      <c r="FL379" s="188"/>
      <c r="FM379" s="188"/>
      <c r="FN379" s="188">
        <v>2266.52</v>
      </c>
      <c r="FO379" s="188"/>
      <c r="FP379" s="188"/>
      <c r="FQ379" s="188"/>
      <c r="FR379" s="188"/>
      <c r="FT379" s="187">
        <v>73065.48</v>
      </c>
      <c r="FU379" s="187"/>
      <c r="FV379" s="187"/>
      <c r="FW379" s="187"/>
      <c r="FZ379" s="94"/>
      <c r="GB379" s="192" t="s">
        <v>1096</v>
      </c>
      <c r="GC379" s="192"/>
      <c r="GD379" s="192"/>
      <c r="GE379" s="192"/>
      <c r="GI379" s="193" t="s">
        <v>1097</v>
      </c>
      <c r="GJ379" s="193"/>
      <c r="GK379" s="193"/>
      <c r="GL379" s="193"/>
      <c r="GM379" s="193"/>
      <c r="GN379" s="193"/>
      <c r="GO379" s="193"/>
      <c r="GR379" s="196">
        <v>8275781.6900000004</v>
      </c>
      <c r="GS379" s="196"/>
      <c r="GU379" s="195">
        <v>1530770.12</v>
      </c>
      <c r="GV379" s="195"/>
      <c r="GW379" s="195"/>
      <c r="GX379" s="195">
        <v>11675.04</v>
      </c>
      <c r="GY379" s="195"/>
      <c r="GZ379" s="195"/>
      <c r="HA379" s="195"/>
      <c r="HB379" s="195"/>
      <c r="HD379" s="196">
        <v>9794876.7699999996</v>
      </c>
      <c r="HE379" s="196"/>
      <c r="HF379" s="196"/>
      <c r="HG379" s="196"/>
      <c r="HI379" s="191">
        <v>4053</v>
      </c>
      <c r="HJ379" s="191"/>
      <c r="HL379" s="192" t="s">
        <v>1096</v>
      </c>
      <c r="HM379" s="192"/>
      <c r="HN379" s="192"/>
      <c r="HO379" s="192"/>
      <c r="HS379" s="193" t="s">
        <v>1097</v>
      </c>
      <c r="HT379" s="193"/>
      <c r="HU379" s="193"/>
      <c r="HV379" s="193"/>
      <c r="HW379" s="193"/>
      <c r="HX379" s="193"/>
      <c r="HY379" s="193"/>
      <c r="IB379" s="196">
        <v>9794876.7699999996</v>
      </c>
      <c r="IC379" s="196"/>
      <c r="IE379" s="195">
        <v>1890394.46</v>
      </c>
      <c r="IF379" s="195"/>
      <c r="IG379" s="195"/>
      <c r="IH379" s="195">
        <v>9586.02</v>
      </c>
      <c r="II379" s="195"/>
      <c r="IJ379" s="195"/>
      <c r="IK379" s="195"/>
      <c r="IL379" s="195"/>
      <c r="IN379" s="196">
        <v>11675685.210000001</v>
      </c>
      <c r="IO379" s="196"/>
      <c r="IP379" s="196"/>
      <c r="IQ379" s="196"/>
    </row>
    <row r="380" spans="1:251" ht="13.15" hidden="1" customHeight="1">
      <c r="A380" s="189">
        <v>40449</v>
      </c>
      <c r="B380" s="189"/>
      <c r="D380" s="190" t="s">
        <v>1107</v>
      </c>
      <c r="E380" s="190"/>
      <c r="F380" s="190"/>
      <c r="G380" s="190"/>
      <c r="M380" s="186" t="s">
        <v>1022</v>
      </c>
      <c r="N380" s="186"/>
      <c r="O380" s="186"/>
      <c r="P380" s="186"/>
      <c r="T380" s="198">
        <v>0</v>
      </c>
      <c r="U380" s="198"/>
      <c r="W380" s="188">
        <v>363.89</v>
      </c>
      <c r="X380" s="188"/>
      <c r="Y380" s="188"/>
      <c r="Z380" s="188">
        <v>0</v>
      </c>
      <c r="AA380" s="188"/>
      <c r="AB380" s="188"/>
      <c r="AC380" s="188"/>
      <c r="AD380" s="188"/>
      <c r="AF380" s="187">
        <v>363.89</v>
      </c>
      <c r="AG380" s="187"/>
      <c r="AH380" s="187"/>
      <c r="AI380" s="187"/>
      <c r="AK380" s="189">
        <v>40446</v>
      </c>
      <c r="AL380" s="189"/>
      <c r="AN380" s="190" t="s">
        <v>1103</v>
      </c>
      <c r="AO380" s="190"/>
      <c r="AP380" s="190"/>
      <c r="AQ380" s="190"/>
      <c r="AW380" s="186" t="s">
        <v>1016</v>
      </c>
      <c r="AX380" s="186"/>
      <c r="AY380" s="186"/>
      <c r="AZ380" s="186"/>
      <c r="BD380" s="187">
        <v>10304.69</v>
      </c>
      <c r="BE380" s="187"/>
      <c r="BG380" s="188">
        <v>10655.95</v>
      </c>
      <c r="BH380" s="188"/>
      <c r="BI380" s="188"/>
      <c r="BJ380" s="188">
        <v>0</v>
      </c>
      <c r="BK380" s="188"/>
      <c r="BL380" s="188"/>
      <c r="BM380" s="188"/>
      <c r="BN380" s="188"/>
      <c r="BP380" s="187">
        <v>20960.64</v>
      </c>
      <c r="BQ380" s="187"/>
      <c r="BR380" s="187"/>
      <c r="BS380" s="187"/>
      <c r="BU380" s="189">
        <v>4064</v>
      </c>
      <c r="BV380" s="189"/>
      <c r="BX380" s="190" t="s">
        <v>1105</v>
      </c>
      <c r="BY380" s="190"/>
      <c r="BZ380" s="190"/>
      <c r="CA380" s="190"/>
      <c r="CG380" s="186" t="s">
        <v>1012</v>
      </c>
      <c r="CH380" s="186"/>
      <c r="CI380" s="186"/>
      <c r="CJ380" s="186"/>
      <c r="CN380" s="187">
        <v>672.77</v>
      </c>
      <c r="CO380" s="187"/>
      <c r="CQ380" s="188">
        <v>452.52</v>
      </c>
      <c r="CR380" s="188"/>
      <c r="CS380" s="188"/>
      <c r="CT380" s="188">
        <v>0</v>
      </c>
      <c r="CU380" s="188"/>
      <c r="CV380" s="188"/>
      <c r="CW380" s="188"/>
      <c r="CX380" s="188"/>
      <c r="CZ380" s="187">
        <v>1125.29</v>
      </c>
      <c r="DA380" s="187"/>
      <c r="DB380" s="187"/>
      <c r="DC380" s="187"/>
      <c r="DE380" s="95" t="s">
        <v>1027</v>
      </c>
      <c r="DF380" s="88"/>
      <c r="DH380" s="190" t="s">
        <v>1105</v>
      </c>
      <c r="DI380" s="190"/>
      <c r="DJ380" s="190"/>
      <c r="DK380" s="190"/>
      <c r="DQ380" s="186" t="s">
        <v>1012</v>
      </c>
      <c r="DR380" s="186"/>
      <c r="DS380" s="186"/>
      <c r="DT380" s="186"/>
      <c r="DX380" s="187">
        <v>1125.29</v>
      </c>
      <c r="DY380" s="187"/>
      <c r="EA380" s="188">
        <v>11133.17</v>
      </c>
      <c r="EB380" s="188"/>
      <c r="EC380" s="188"/>
      <c r="ED380" s="188">
        <v>0</v>
      </c>
      <c r="EE380" s="188"/>
      <c r="EF380" s="188"/>
      <c r="EG380" s="188"/>
      <c r="EH380" s="188"/>
      <c r="EJ380" s="187">
        <v>12258.46</v>
      </c>
      <c r="EK380" s="187"/>
      <c r="EL380" s="187"/>
      <c r="EM380" s="187"/>
      <c r="EO380" s="189">
        <v>4064</v>
      </c>
      <c r="EP380" s="189"/>
      <c r="ER380" s="190" t="s">
        <v>1105</v>
      </c>
      <c r="ES380" s="190"/>
      <c r="ET380" s="190"/>
      <c r="EU380" s="190"/>
      <c r="FA380" s="186" t="s">
        <v>1012</v>
      </c>
      <c r="FB380" s="186"/>
      <c r="FC380" s="186"/>
      <c r="FD380" s="186"/>
      <c r="FH380" s="187">
        <v>12258.46</v>
      </c>
      <c r="FI380" s="187"/>
      <c r="FK380" s="188">
        <v>0</v>
      </c>
      <c r="FL380" s="188"/>
      <c r="FM380" s="188"/>
      <c r="FN380" s="188">
        <v>0</v>
      </c>
      <c r="FO380" s="188"/>
      <c r="FP380" s="188"/>
      <c r="FQ380" s="188"/>
      <c r="FR380" s="188"/>
      <c r="FT380" s="187">
        <v>12258.46</v>
      </c>
      <c r="FU380" s="187"/>
      <c r="FV380" s="187"/>
      <c r="FW380" s="187"/>
      <c r="FZ380" s="94"/>
      <c r="GB380" s="192" t="s">
        <v>1098</v>
      </c>
      <c r="GC380" s="192"/>
      <c r="GD380" s="192"/>
      <c r="GE380" s="192"/>
      <c r="GJ380" s="193" t="s">
        <v>1002</v>
      </c>
      <c r="GK380" s="193"/>
      <c r="GL380" s="193"/>
      <c r="GM380" s="193"/>
      <c r="GN380" s="193"/>
      <c r="GR380" s="196">
        <v>1619835.68</v>
      </c>
      <c r="GS380" s="196"/>
      <c r="GU380" s="195">
        <v>339002.66</v>
      </c>
      <c r="GV380" s="195"/>
      <c r="GW380" s="195"/>
      <c r="GX380" s="195">
        <v>11495.49</v>
      </c>
      <c r="GY380" s="195"/>
      <c r="GZ380" s="195"/>
      <c r="HA380" s="195"/>
      <c r="HB380" s="195"/>
      <c r="HD380" s="196">
        <v>1947342.85</v>
      </c>
      <c r="HE380" s="196"/>
      <c r="HF380" s="196"/>
      <c r="HG380" s="196"/>
      <c r="HI380" s="191">
        <v>4056</v>
      </c>
      <c r="HJ380" s="191"/>
      <c r="HL380" s="192" t="s">
        <v>1098</v>
      </c>
      <c r="HM380" s="192"/>
      <c r="HN380" s="192"/>
      <c r="HO380" s="192"/>
      <c r="HT380" s="193" t="s">
        <v>1002</v>
      </c>
      <c r="HU380" s="193"/>
      <c r="HV380" s="193"/>
      <c r="HW380" s="193"/>
      <c r="HX380" s="193"/>
      <c r="IB380" s="196">
        <v>1947342.85</v>
      </c>
      <c r="IC380" s="196"/>
      <c r="IE380" s="195">
        <v>441561.94</v>
      </c>
      <c r="IF380" s="195"/>
      <c r="IG380" s="195"/>
      <c r="IH380" s="195">
        <v>9586.02</v>
      </c>
      <c r="II380" s="195"/>
      <c r="IJ380" s="195"/>
      <c r="IK380" s="195"/>
      <c r="IL380" s="195"/>
      <c r="IN380" s="196">
        <v>2379318.77</v>
      </c>
      <c r="IO380" s="196"/>
      <c r="IP380" s="196"/>
      <c r="IQ380" s="196"/>
    </row>
    <row r="381" spans="1:251" hidden="1">
      <c r="A381" s="189">
        <v>40450</v>
      </c>
      <c r="B381" s="189"/>
      <c r="D381" s="190" t="s">
        <v>1108</v>
      </c>
      <c r="E381" s="190"/>
      <c r="F381" s="190"/>
      <c r="G381" s="190"/>
      <c r="M381" s="186" t="s">
        <v>1024</v>
      </c>
      <c r="N381" s="186"/>
      <c r="O381" s="186"/>
      <c r="P381" s="186"/>
      <c r="T381" s="198">
        <v>0</v>
      </c>
      <c r="U381" s="198"/>
      <c r="W381" s="188">
        <v>5496.62</v>
      </c>
      <c r="X381" s="188"/>
      <c r="Y381" s="188"/>
      <c r="Z381" s="188">
        <v>0</v>
      </c>
      <c r="AA381" s="188"/>
      <c r="AB381" s="188"/>
      <c r="AC381" s="188"/>
      <c r="AD381" s="188"/>
      <c r="AF381" s="187">
        <v>5496.62</v>
      </c>
      <c r="AG381" s="187"/>
      <c r="AH381" s="187"/>
      <c r="AI381" s="187"/>
      <c r="AK381" s="189">
        <v>40447</v>
      </c>
      <c r="AL381" s="189"/>
      <c r="AN381" s="190" t="s">
        <v>1104</v>
      </c>
      <c r="AO381" s="190"/>
      <c r="AP381" s="190"/>
      <c r="AQ381" s="190"/>
      <c r="AW381" s="186" t="s">
        <v>1018</v>
      </c>
      <c r="AX381" s="186"/>
      <c r="AY381" s="186"/>
      <c r="AZ381" s="186"/>
      <c r="BD381" s="187">
        <v>3455.17</v>
      </c>
      <c r="BE381" s="187"/>
      <c r="BG381" s="188">
        <v>2439.8000000000002</v>
      </c>
      <c r="BH381" s="188"/>
      <c r="BI381" s="188"/>
      <c r="BJ381" s="188">
        <v>0</v>
      </c>
      <c r="BK381" s="188"/>
      <c r="BL381" s="188"/>
      <c r="BM381" s="188"/>
      <c r="BN381" s="188"/>
      <c r="BP381" s="187">
        <v>5894.97</v>
      </c>
      <c r="BQ381" s="187"/>
      <c r="BR381" s="187"/>
      <c r="BS381" s="187"/>
      <c r="BU381" s="189">
        <v>4065</v>
      </c>
      <c r="BV381" s="189"/>
      <c r="BX381" s="190" t="s">
        <v>1102</v>
      </c>
      <c r="BY381" s="190"/>
      <c r="BZ381" s="190"/>
      <c r="CA381" s="190"/>
      <c r="CG381" s="186" t="s">
        <v>1014</v>
      </c>
      <c r="CH381" s="186"/>
      <c r="CI381" s="186"/>
      <c r="CJ381" s="186"/>
      <c r="CN381" s="187">
        <v>23037.77</v>
      </c>
      <c r="CO381" s="187"/>
      <c r="CQ381" s="188">
        <v>3772.36</v>
      </c>
      <c r="CR381" s="188"/>
      <c r="CS381" s="188"/>
      <c r="CT381" s="188">
        <v>0</v>
      </c>
      <c r="CU381" s="188"/>
      <c r="CV381" s="188"/>
      <c r="CW381" s="188"/>
      <c r="CX381" s="188"/>
      <c r="CZ381" s="187">
        <v>26810.13</v>
      </c>
      <c r="DA381" s="187"/>
      <c r="DB381" s="187"/>
      <c r="DC381" s="187"/>
      <c r="DF381" s="88"/>
      <c r="DH381" s="190" t="s">
        <v>1102</v>
      </c>
      <c r="DI381" s="190"/>
      <c r="DJ381" s="190"/>
      <c r="DK381" s="190"/>
      <c r="DQ381" s="186" t="s">
        <v>1014</v>
      </c>
      <c r="DR381" s="186"/>
      <c r="DS381" s="186"/>
      <c r="DT381" s="186"/>
      <c r="DX381" s="187">
        <v>26810.13</v>
      </c>
      <c r="DY381" s="187"/>
      <c r="EA381" s="188">
        <v>14150.8</v>
      </c>
      <c r="EB381" s="188"/>
      <c r="EC381" s="188"/>
      <c r="ED381" s="188">
        <v>0</v>
      </c>
      <c r="EE381" s="188"/>
      <c r="EF381" s="188"/>
      <c r="EG381" s="188"/>
      <c r="EH381" s="188"/>
      <c r="EJ381" s="187">
        <v>40960.93</v>
      </c>
      <c r="EK381" s="187"/>
      <c r="EL381" s="187"/>
      <c r="EM381" s="187"/>
      <c r="EO381" s="189">
        <v>4065</v>
      </c>
      <c r="EP381" s="189"/>
      <c r="ER381" s="190" t="s">
        <v>1102</v>
      </c>
      <c r="ES381" s="190"/>
      <c r="ET381" s="190"/>
      <c r="EU381" s="190"/>
      <c r="FA381" s="186" t="s">
        <v>1014</v>
      </c>
      <c r="FB381" s="186"/>
      <c r="FC381" s="186"/>
      <c r="FD381" s="186"/>
      <c r="FH381" s="187">
        <v>40960.93</v>
      </c>
      <c r="FI381" s="187"/>
      <c r="FK381" s="188">
        <v>30310.82</v>
      </c>
      <c r="FL381" s="188"/>
      <c r="FM381" s="188"/>
      <c r="FN381" s="188">
        <v>0</v>
      </c>
      <c r="FO381" s="188"/>
      <c r="FP381" s="188"/>
      <c r="FQ381" s="188"/>
      <c r="FR381" s="188"/>
      <c r="FT381" s="187">
        <v>71271.75</v>
      </c>
      <c r="FU381" s="187"/>
      <c r="FV381" s="187"/>
      <c r="FW381" s="187"/>
      <c r="FZ381" s="88"/>
      <c r="GB381" s="190" t="s">
        <v>1099</v>
      </c>
      <c r="GC381" s="190"/>
      <c r="GD381" s="190"/>
      <c r="GE381" s="190"/>
      <c r="GK381" s="186" t="s">
        <v>1004</v>
      </c>
      <c r="GL381" s="186"/>
      <c r="GM381" s="186"/>
      <c r="GN381" s="186"/>
      <c r="GR381" s="187">
        <v>651661.22</v>
      </c>
      <c r="GS381" s="187"/>
      <c r="GU381" s="188">
        <v>128122.06</v>
      </c>
      <c r="GV381" s="188"/>
      <c r="GW381" s="188"/>
      <c r="GX381" s="188">
        <v>1222.42</v>
      </c>
      <c r="GY381" s="188"/>
      <c r="GZ381" s="188"/>
      <c r="HA381" s="188"/>
      <c r="HB381" s="188"/>
      <c r="HD381" s="187">
        <v>778560.86</v>
      </c>
      <c r="HE381" s="187"/>
      <c r="HF381" s="187"/>
      <c r="HG381" s="187"/>
      <c r="HI381" s="189">
        <v>4057</v>
      </c>
      <c r="HJ381" s="189"/>
      <c r="HL381" s="190" t="s">
        <v>1099</v>
      </c>
      <c r="HM381" s="190"/>
      <c r="HN381" s="190"/>
      <c r="HO381" s="190"/>
      <c r="HU381" s="186" t="s">
        <v>1004</v>
      </c>
      <c r="HV381" s="186"/>
      <c r="HW381" s="186"/>
      <c r="HX381" s="186"/>
      <c r="IB381" s="187">
        <v>778560.86</v>
      </c>
      <c r="IC381" s="187"/>
      <c r="IE381" s="188">
        <v>132511.19</v>
      </c>
      <c r="IF381" s="188"/>
      <c r="IG381" s="188"/>
      <c r="IH381" s="188">
        <v>1497.65</v>
      </c>
      <c r="II381" s="188"/>
      <c r="IJ381" s="188"/>
      <c r="IK381" s="188"/>
      <c r="IL381" s="188"/>
      <c r="IN381" s="187">
        <v>909574.4</v>
      </c>
      <c r="IO381" s="187"/>
      <c r="IP381" s="187"/>
      <c r="IQ381" s="187"/>
    </row>
    <row r="382" spans="1:251" hidden="1">
      <c r="A382" s="189">
        <v>40451</v>
      </c>
      <c r="B382" s="189"/>
      <c r="D382" s="190" t="s">
        <v>1109</v>
      </c>
      <c r="E382" s="190"/>
      <c r="F382" s="190"/>
      <c r="G382" s="190"/>
      <c r="M382" s="186" t="s">
        <v>1026</v>
      </c>
      <c r="N382" s="186"/>
      <c r="O382" s="186"/>
      <c r="P382" s="186"/>
      <c r="T382" s="198">
        <v>0</v>
      </c>
      <c r="U382" s="198"/>
      <c r="W382" s="188">
        <v>4376.45</v>
      </c>
      <c r="X382" s="188"/>
      <c r="Y382" s="188"/>
      <c r="Z382" s="188">
        <v>0</v>
      </c>
      <c r="AA382" s="188"/>
      <c r="AB382" s="188"/>
      <c r="AC382" s="188"/>
      <c r="AD382" s="188"/>
      <c r="AF382" s="187">
        <v>4376.45</v>
      </c>
      <c r="AG382" s="187"/>
      <c r="AH382" s="187"/>
      <c r="AI382" s="187"/>
      <c r="AK382" s="189">
        <v>40448</v>
      </c>
      <c r="AL382" s="189"/>
      <c r="AN382" s="190" t="s">
        <v>1106</v>
      </c>
      <c r="AO382" s="190"/>
      <c r="AP382" s="190"/>
      <c r="AQ382" s="190"/>
      <c r="AW382" s="186" t="s">
        <v>1020</v>
      </c>
      <c r="AX382" s="186"/>
      <c r="AY382" s="186"/>
      <c r="AZ382" s="186"/>
      <c r="BD382" s="187">
        <v>268.38</v>
      </c>
      <c r="BE382" s="187"/>
      <c r="BG382" s="188">
        <v>0</v>
      </c>
      <c r="BH382" s="188"/>
      <c r="BI382" s="188"/>
      <c r="BJ382" s="188">
        <v>0</v>
      </c>
      <c r="BK382" s="188"/>
      <c r="BL382" s="188"/>
      <c r="BM382" s="188"/>
      <c r="BN382" s="188"/>
      <c r="BP382" s="187">
        <v>268.38</v>
      </c>
      <c r="BQ382" s="187"/>
      <c r="BR382" s="187"/>
      <c r="BS382" s="187"/>
      <c r="BU382" s="189">
        <v>40446</v>
      </c>
      <c r="BV382" s="189"/>
      <c r="BX382" s="190" t="s">
        <v>1103</v>
      </c>
      <c r="BY382" s="190"/>
      <c r="BZ382" s="190"/>
      <c r="CA382" s="190"/>
      <c r="CG382" s="186" t="s">
        <v>1016</v>
      </c>
      <c r="CH382" s="186"/>
      <c r="CI382" s="186"/>
      <c r="CJ382" s="186"/>
      <c r="CN382" s="187">
        <v>20960.64</v>
      </c>
      <c r="CO382" s="187"/>
      <c r="CQ382" s="188">
        <v>11438.12</v>
      </c>
      <c r="CR382" s="188"/>
      <c r="CS382" s="188"/>
      <c r="CT382" s="188">
        <v>0</v>
      </c>
      <c r="CU382" s="188"/>
      <c r="CV382" s="188"/>
      <c r="CW382" s="188"/>
      <c r="CX382" s="188"/>
      <c r="CZ382" s="187">
        <v>32398.76</v>
      </c>
      <c r="DA382" s="187"/>
      <c r="DB382" s="187"/>
      <c r="DC382" s="187"/>
      <c r="DF382" s="88"/>
      <c r="DH382" s="190" t="s">
        <v>1103</v>
      </c>
      <c r="DI382" s="190"/>
      <c r="DJ382" s="190"/>
      <c r="DK382" s="190"/>
      <c r="DQ382" s="186" t="s">
        <v>1016</v>
      </c>
      <c r="DR382" s="186"/>
      <c r="DS382" s="186"/>
      <c r="DT382" s="186"/>
      <c r="DX382" s="187">
        <v>32398.76</v>
      </c>
      <c r="DY382" s="187"/>
      <c r="EA382" s="188">
        <v>13013.79</v>
      </c>
      <c r="EB382" s="188"/>
      <c r="EC382" s="188"/>
      <c r="ED382" s="188">
        <v>0</v>
      </c>
      <c r="EE382" s="188"/>
      <c r="EF382" s="188"/>
      <c r="EG382" s="188"/>
      <c r="EH382" s="188"/>
      <c r="EJ382" s="187">
        <v>45412.55</v>
      </c>
      <c r="EK382" s="187"/>
      <c r="EL382" s="187"/>
      <c r="EM382" s="187"/>
      <c r="EO382" s="189">
        <v>40446</v>
      </c>
      <c r="EP382" s="189"/>
      <c r="ER382" s="190" t="s">
        <v>1103</v>
      </c>
      <c r="ES382" s="190"/>
      <c r="ET382" s="190"/>
      <c r="EU382" s="190"/>
      <c r="FA382" s="186" t="s">
        <v>1016</v>
      </c>
      <c r="FB382" s="186"/>
      <c r="FC382" s="186"/>
      <c r="FD382" s="186"/>
      <c r="FH382" s="187">
        <v>45412.55</v>
      </c>
      <c r="FI382" s="187"/>
      <c r="FK382" s="188">
        <v>12202.94</v>
      </c>
      <c r="FL382" s="188"/>
      <c r="FM382" s="188"/>
      <c r="FN382" s="188">
        <v>0</v>
      </c>
      <c r="FO382" s="188"/>
      <c r="FP382" s="188"/>
      <c r="FQ382" s="188"/>
      <c r="FR382" s="188"/>
      <c r="FT382" s="187">
        <v>57615.49</v>
      </c>
      <c r="FU382" s="187"/>
      <c r="FV382" s="187"/>
      <c r="FW382" s="187"/>
      <c r="FZ382" s="88"/>
      <c r="GB382" s="190" t="s">
        <v>1100</v>
      </c>
      <c r="GC382" s="190"/>
      <c r="GD382" s="190"/>
      <c r="GE382" s="190"/>
      <c r="GK382" s="186" t="s">
        <v>1006</v>
      </c>
      <c r="GL382" s="186"/>
      <c r="GM382" s="186"/>
      <c r="GN382" s="186"/>
      <c r="GR382" s="187">
        <v>133488.71</v>
      </c>
      <c r="GS382" s="187"/>
      <c r="GU382" s="188">
        <v>17974.560000000001</v>
      </c>
      <c r="GV382" s="188"/>
      <c r="GW382" s="188"/>
      <c r="GX382" s="188">
        <v>5336.75</v>
      </c>
      <c r="GY382" s="188"/>
      <c r="GZ382" s="188"/>
      <c r="HA382" s="188"/>
      <c r="HB382" s="188"/>
      <c r="HD382" s="187">
        <v>146126.51999999999</v>
      </c>
      <c r="HE382" s="187"/>
      <c r="HF382" s="187"/>
      <c r="HG382" s="187"/>
      <c r="HI382" s="189">
        <v>4059</v>
      </c>
      <c r="HJ382" s="189"/>
      <c r="HL382" s="190" t="s">
        <v>1100</v>
      </c>
      <c r="HM382" s="190"/>
      <c r="HN382" s="190"/>
      <c r="HO382" s="190"/>
      <c r="HU382" s="186" t="s">
        <v>1006</v>
      </c>
      <c r="HV382" s="186"/>
      <c r="HW382" s="186"/>
      <c r="HX382" s="186"/>
      <c r="IB382" s="187">
        <v>146126.51999999999</v>
      </c>
      <c r="IC382" s="187"/>
      <c r="IE382" s="188">
        <v>25416.66</v>
      </c>
      <c r="IF382" s="188"/>
      <c r="IG382" s="188"/>
      <c r="IH382" s="188">
        <v>18.03</v>
      </c>
      <c r="II382" s="188"/>
      <c r="IJ382" s="188"/>
      <c r="IK382" s="188"/>
      <c r="IL382" s="188"/>
      <c r="IN382" s="187">
        <v>171525.15</v>
      </c>
      <c r="IO382" s="187"/>
      <c r="IP382" s="187"/>
      <c r="IQ382" s="187"/>
    </row>
    <row r="383" spans="1:251" hidden="1">
      <c r="A383" s="189">
        <v>40453</v>
      </c>
      <c r="B383" s="189"/>
      <c r="D383" s="190" t="s">
        <v>1110</v>
      </c>
      <c r="E383" s="190"/>
      <c r="F383" s="190"/>
      <c r="G383" s="190"/>
      <c r="M383" s="186" t="s">
        <v>1031</v>
      </c>
      <c r="N383" s="186"/>
      <c r="O383" s="186"/>
      <c r="P383" s="186"/>
      <c r="T383" s="198">
        <v>0</v>
      </c>
      <c r="U383" s="198"/>
      <c r="W383" s="188">
        <v>1247.8399999999999</v>
      </c>
      <c r="X383" s="188"/>
      <c r="Y383" s="188"/>
      <c r="Z383" s="188">
        <v>0</v>
      </c>
      <c r="AA383" s="188"/>
      <c r="AB383" s="188"/>
      <c r="AC383" s="188"/>
      <c r="AD383" s="188"/>
      <c r="AF383" s="187">
        <v>1247.8399999999999</v>
      </c>
      <c r="AG383" s="187"/>
      <c r="AH383" s="187"/>
      <c r="AI383" s="187"/>
      <c r="AK383" s="189">
        <v>40449</v>
      </c>
      <c r="AL383" s="189"/>
      <c r="AN383" s="190" t="s">
        <v>1107</v>
      </c>
      <c r="AO383" s="190"/>
      <c r="AP383" s="190"/>
      <c r="AQ383" s="190"/>
      <c r="AW383" s="186" t="s">
        <v>1022</v>
      </c>
      <c r="AX383" s="186"/>
      <c r="AY383" s="186"/>
      <c r="AZ383" s="186"/>
      <c r="BD383" s="187">
        <v>363.89</v>
      </c>
      <c r="BE383" s="187"/>
      <c r="BG383" s="188">
        <v>318.88</v>
      </c>
      <c r="BH383" s="188"/>
      <c r="BI383" s="188"/>
      <c r="BJ383" s="188">
        <v>38.229999999999997</v>
      </c>
      <c r="BK383" s="188"/>
      <c r="BL383" s="188"/>
      <c r="BM383" s="188"/>
      <c r="BN383" s="188"/>
      <c r="BP383" s="187">
        <v>644.54</v>
      </c>
      <c r="BQ383" s="187"/>
      <c r="BR383" s="187"/>
      <c r="BS383" s="187"/>
      <c r="BU383" s="189">
        <v>40447</v>
      </c>
      <c r="BV383" s="189"/>
      <c r="BX383" s="190" t="s">
        <v>1104</v>
      </c>
      <c r="BY383" s="190"/>
      <c r="BZ383" s="190"/>
      <c r="CA383" s="190"/>
      <c r="CG383" s="186" t="s">
        <v>1018</v>
      </c>
      <c r="CH383" s="186"/>
      <c r="CI383" s="186"/>
      <c r="CJ383" s="186"/>
      <c r="CN383" s="187">
        <v>5894.97</v>
      </c>
      <c r="CO383" s="187"/>
      <c r="CQ383" s="188">
        <v>12318.49</v>
      </c>
      <c r="CR383" s="188"/>
      <c r="CS383" s="188"/>
      <c r="CT383" s="188">
        <v>0</v>
      </c>
      <c r="CU383" s="188"/>
      <c r="CV383" s="188"/>
      <c r="CW383" s="188"/>
      <c r="CX383" s="188"/>
      <c r="CZ383" s="187">
        <v>18213.46</v>
      </c>
      <c r="DA383" s="187"/>
      <c r="DB383" s="187"/>
      <c r="DC383" s="187"/>
      <c r="DF383" s="88"/>
      <c r="DH383" s="190" t="s">
        <v>1104</v>
      </c>
      <c r="DI383" s="190"/>
      <c r="DJ383" s="190"/>
      <c r="DK383" s="190"/>
      <c r="DQ383" s="186" t="s">
        <v>1018</v>
      </c>
      <c r="DR383" s="186"/>
      <c r="DS383" s="186"/>
      <c r="DT383" s="186"/>
      <c r="DX383" s="187">
        <v>18213.46</v>
      </c>
      <c r="DY383" s="187"/>
      <c r="EA383" s="188">
        <v>13673.47</v>
      </c>
      <c r="EB383" s="188"/>
      <c r="EC383" s="188"/>
      <c r="ED383" s="188">
        <v>0</v>
      </c>
      <c r="EE383" s="188"/>
      <c r="EF383" s="188"/>
      <c r="EG383" s="188"/>
      <c r="EH383" s="188"/>
      <c r="EJ383" s="187">
        <v>31886.93</v>
      </c>
      <c r="EK383" s="187"/>
      <c r="EL383" s="187"/>
      <c r="EM383" s="187"/>
      <c r="EO383" s="189">
        <v>40447</v>
      </c>
      <c r="EP383" s="189"/>
      <c r="ER383" s="190" t="s">
        <v>1104</v>
      </c>
      <c r="ES383" s="190"/>
      <c r="ET383" s="190"/>
      <c r="EU383" s="190"/>
      <c r="FA383" s="186" t="s">
        <v>1018</v>
      </c>
      <c r="FB383" s="186"/>
      <c r="FC383" s="186"/>
      <c r="FD383" s="186"/>
      <c r="FH383" s="187">
        <v>31886.93</v>
      </c>
      <c r="FI383" s="187"/>
      <c r="FK383" s="188">
        <v>26101.89</v>
      </c>
      <c r="FL383" s="188"/>
      <c r="FM383" s="188"/>
      <c r="FN383" s="188">
        <v>0</v>
      </c>
      <c r="FO383" s="188"/>
      <c r="FP383" s="188"/>
      <c r="FQ383" s="188"/>
      <c r="FR383" s="188"/>
      <c r="FT383" s="187">
        <v>57988.82</v>
      </c>
      <c r="FU383" s="187"/>
      <c r="FV383" s="187"/>
      <c r="FW383" s="187"/>
      <c r="FZ383" s="88"/>
      <c r="GB383" s="190" t="s">
        <v>1101</v>
      </c>
      <c r="GC383" s="190"/>
      <c r="GD383" s="190"/>
      <c r="GE383" s="190"/>
      <c r="GK383" s="186" t="s">
        <v>1010</v>
      </c>
      <c r="GL383" s="186"/>
      <c r="GM383" s="186"/>
      <c r="GN383" s="186"/>
      <c r="GR383" s="187">
        <v>73065.48</v>
      </c>
      <c r="GS383" s="187"/>
      <c r="GU383" s="188">
        <v>12550.85</v>
      </c>
      <c r="GV383" s="188"/>
      <c r="GW383" s="188"/>
      <c r="GX383" s="188">
        <v>0.56000000000000005</v>
      </c>
      <c r="GY383" s="188"/>
      <c r="GZ383" s="188"/>
      <c r="HA383" s="188"/>
      <c r="HB383" s="188"/>
      <c r="HD383" s="187">
        <v>85615.77</v>
      </c>
      <c r="HE383" s="187"/>
      <c r="HF383" s="187"/>
      <c r="HG383" s="187"/>
      <c r="HI383" s="189">
        <v>4060</v>
      </c>
      <c r="HJ383" s="189"/>
      <c r="HL383" s="190" t="s">
        <v>1101</v>
      </c>
      <c r="HM383" s="190"/>
      <c r="HN383" s="190"/>
      <c r="HO383" s="190"/>
      <c r="HU383" s="186" t="s">
        <v>1010</v>
      </c>
      <c r="HV383" s="186"/>
      <c r="HW383" s="186"/>
      <c r="HX383" s="186"/>
      <c r="IB383" s="187">
        <v>85615.77</v>
      </c>
      <c r="IC383" s="187"/>
      <c r="IE383" s="188">
        <v>16884.73</v>
      </c>
      <c r="IF383" s="188"/>
      <c r="IG383" s="188"/>
      <c r="IH383" s="188">
        <v>1.69</v>
      </c>
      <c r="II383" s="188"/>
      <c r="IJ383" s="188"/>
      <c r="IK383" s="188"/>
      <c r="IL383" s="188"/>
      <c r="IN383" s="187">
        <v>102498.81</v>
      </c>
      <c r="IO383" s="187"/>
      <c r="IP383" s="187"/>
      <c r="IQ383" s="187"/>
    </row>
    <row r="384" spans="1:251" hidden="1">
      <c r="A384" s="189">
        <v>40454</v>
      </c>
      <c r="B384" s="189"/>
      <c r="D384" s="190" t="s">
        <v>1111</v>
      </c>
      <c r="E384" s="190"/>
      <c r="F384" s="190"/>
      <c r="G384" s="190"/>
      <c r="M384" s="186" t="s">
        <v>24</v>
      </c>
      <c r="N384" s="186"/>
      <c r="O384" s="186"/>
      <c r="P384" s="186"/>
      <c r="T384" s="198">
        <v>0</v>
      </c>
      <c r="U384" s="198"/>
      <c r="W384" s="188">
        <v>46669.06</v>
      </c>
      <c r="X384" s="188"/>
      <c r="Y384" s="188"/>
      <c r="Z384" s="188">
        <v>1606.14</v>
      </c>
      <c r="AA384" s="188"/>
      <c r="AB384" s="188"/>
      <c r="AC384" s="188"/>
      <c r="AD384" s="188"/>
      <c r="AF384" s="187">
        <v>45062.92</v>
      </c>
      <c r="AG384" s="187"/>
      <c r="AH384" s="187"/>
      <c r="AI384" s="187"/>
      <c r="AK384" s="189">
        <v>40450</v>
      </c>
      <c r="AL384" s="189"/>
      <c r="AN384" s="190" t="s">
        <v>1108</v>
      </c>
      <c r="AO384" s="190"/>
      <c r="AP384" s="190"/>
      <c r="AQ384" s="190"/>
      <c r="AW384" s="186" t="s">
        <v>1024</v>
      </c>
      <c r="AX384" s="186"/>
      <c r="AY384" s="186"/>
      <c r="AZ384" s="186"/>
      <c r="BD384" s="187">
        <v>5496.62</v>
      </c>
      <c r="BE384" s="187"/>
      <c r="BG384" s="188">
        <v>6058.06</v>
      </c>
      <c r="BH384" s="188"/>
      <c r="BI384" s="188"/>
      <c r="BJ384" s="188">
        <v>0</v>
      </c>
      <c r="BK384" s="188"/>
      <c r="BL384" s="188"/>
      <c r="BM384" s="188"/>
      <c r="BN384" s="188"/>
      <c r="BP384" s="187">
        <v>11554.68</v>
      </c>
      <c r="BQ384" s="187"/>
      <c r="BR384" s="187"/>
      <c r="BS384" s="187"/>
      <c r="BU384" s="189">
        <v>40448</v>
      </c>
      <c r="BV384" s="189"/>
      <c r="BX384" s="190" t="s">
        <v>1106</v>
      </c>
      <c r="BY384" s="190"/>
      <c r="BZ384" s="190"/>
      <c r="CA384" s="190"/>
      <c r="CG384" s="186" t="s">
        <v>1020</v>
      </c>
      <c r="CH384" s="186"/>
      <c r="CI384" s="186"/>
      <c r="CJ384" s="186"/>
      <c r="CN384" s="187">
        <v>268.38</v>
      </c>
      <c r="CO384" s="187"/>
      <c r="CQ384" s="188">
        <v>0</v>
      </c>
      <c r="CR384" s="188"/>
      <c r="CS384" s="188"/>
      <c r="CT384" s="188">
        <v>0</v>
      </c>
      <c r="CU384" s="188"/>
      <c r="CV384" s="188"/>
      <c r="CW384" s="188"/>
      <c r="CX384" s="188"/>
      <c r="CZ384" s="187">
        <v>268.38</v>
      </c>
      <c r="DA384" s="187"/>
      <c r="DB384" s="187"/>
      <c r="DC384" s="187"/>
      <c r="DF384" s="88"/>
      <c r="DH384" s="190" t="s">
        <v>1106</v>
      </c>
      <c r="DI384" s="190"/>
      <c r="DJ384" s="190"/>
      <c r="DK384" s="190"/>
      <c r="DQ384" s="186" t="s">
        <v>1020</v>
      </c>
      <c r="DR384" s="186"/>
      <c r="DS384" s="186"/>
      <c r="DT384" s="186"/>
      <c r="DX384" s="187">
        <v>268.38</v>
      </c>
      <c r="DY384" s="187"/>
      <c r="EA384" s="188">
        <v>653.64</v>
      </c>
      <c r="EB384" s="188"/>
      <c r="EC384" s="188"/>
      <c r="ED384" s="188">
        <v>0</v>
      </c>
      <c r="EE384" s="188"/>
      <c r="EF384" s="188"/>
      <c r="EG384" s="188"/>
      <c r="EH384" s="188"/>
      <c r="EJ384" s="187">
        <v>922.02</v>
      </c>
      <c r="EK384" s="187"/>
      <c r="EL384" s="187"/>
      <c r="EM384" s="187"/>
      <c r="EO384" s="189">
        <v>40448</v>
      </c>
      <c r="EP384" s="189"/>
      <c r="ER384" s="190" t="s">
        <v>1106</v>
      </c>
      <c r="ES384" s="190"/>
      <c r="ET384" s="190"/>
      <c r="EU384" s="190"/>
      <c r="FA384" s="186" t="s">
        <v>1020</v>
      </c>
      <c r="FB384" s="186"/>
      <c r="FC384" s="186"/>
      <c r="FD384" s="186"/>
      <c r="FH384" s="187">
        <v>922.02</v>
      </c>
      <c r="FI384" s="187"/>
      <c r="FK384" s="188">
        <v>841.4</v>
      </c>
      <c r="FL384" s="188"/>
      <c r="FM384" s="188"/>
      <c r="FN384" s="188">
        <v>0</v>
      </c>
      <c r="FO384" s="188"/>
      <c r="FP384" s="188"/>
      <c r="FQ384" s="188"/>
      <c r="FR384" s="188"/>
      <c r="FT384" s="187">
        <v>1763.42</v>
      </c>
      <c r="FU384" s="187"/>
      <c r="FV384" s="187"/>
      <c r="FW384" s="187"/>
      <c r="FZ384" s="88"/>
      <c r="GB384" s="190" t="s">
        <v>1105</v>
      </c>
      <c r="GC384" s="190"/>
      <c r="GD384" s="190"/>
      <c r="GE384" s="190"/>
      <c r="GK384" s="186" t="s">
        <v>1012</v>
      </c>
      <c r="GL384" s="186"/>
      <c r="GM384" s="186"/>
      <c r="GN384" s="186"/>
      <c r="GR384" s="187">
        <v>12258.46</v>
      </c>
      <c r="GS384" s="187"/>
      <c r="GU384" s="188">
        <v>0</v>
      </c>
      <c r="GV384" s="188"/>
      <c r="GW384" s="188"/>
      <c r="GX384" s="188">
        <v>0</v>
      </c>
      <c r="GY384" s="188"/>
      <c r="GZ384" s="188"/>
      <c r="HA384" s="188"/>
      <c r="HB384" s="188"/>
      <c r="HD384" s="187">
        <v>12258.46</v>
      </c>
      <c r="HE384" s="187"/>
      <c r="HF384" s="187"/>
      <c r="HG384" s="187"/>
      <c r="HI384" s="189">
        <v>4064</v>
      </c>
      <c r="HJ384" s="189"/>
      <c r="HL384" s="190" t="s">
        <v>1105</v>
      </c>
      <c r="HM384" s="190"/>
      <c r="HN384" s="190"/>
      <c r="HO384" s="190"/>
      <c r="HU384" s="186" t="s">
        <v>1012</v>
      </c>
      <c r="HV384" s="186"/>
      <c r="HW384" s="186"/>
      <c r="HX384" s="186"/>
      <c r="IB384" s="187">
        <v>12258.46</v>
      </c>
      <c r="IC384" s="187"/>
      <c r="IE384" s="188">
        <v>6405.34</v>
      </c>
      <c r="IF384" s="188"/>
      <c r="IG384" s="188"/>
      <c r="IH384" s="188">
        <v>0</v>
      </c>
      <c r="II384" s="188"/>
      <c r="IJ384" s="188"/>
      <c r="IK384" s="188"/>
      <c r="IL384" s="188"/>
      <c r="IN384" s="187">
        <v>18663.8</v>
      </c>
      <c r="IO384" s="187"/>
      <c r="IP384" s="187"/>
      <c r="IQ384" s="187"/>
    </row>
    <row r="385" spans="1:251" hidden="1">
      <c r="A385" s="189">
        <v>40455</v>
      </c>
      <c r="B385" s="189"/>
      <c r="D385" s="190" t="s">
        <v>1112</v>
      </c>
      <c r="E385" s="190"/>
      <c r="F385" s="190"/>
      <c r="G385" s="190"/>
      <c r="M385" s="186" t="s">
        <v>22</v>
      </c>
      <c r="N385" s="186"/>
      <c r="O385" s="186"/>
      <c r="P385" s="186"/>
      <c r="T385" s="198">
        <v>0</v>
      </c>
      <c r="U385" s="198"/>
      <c r="W385" s="188">
        <v>13391.74</v>
      </c>
      <c r="X385" s="188"/>
      <c r="Y385" s="188"/>
      <c r="Z385" s="188">
        <v>484.87</v>
      </c>
      <c r="AA385" s="188"/>
      <c r="AB385" s="188"/>
      <c r="AC385" s="188"/>
      <c r="AD385" s="188"/>
      <c r="AF385" s="187">
        <v>12906.87</v>
      </c>
      <c r="AG385" s="187"/>
      <c r="AH385" s="187"/>
      <c r="AI385" s="187"/>
      <c r="AK385" s="189">
        <v>40451</v>
      </c>
      <c r="AL385" s="189"/>
      <c r="AN385" s="190" t="s">
        <v>1109</v>
      </c>
      <c r="AO385" s="190"/>
      <c r="AP385" s="190"/>
      <c r="AQ385" s="190"/>
      <c r="AW385" s="186" t="s">
        <v>1026</v>
      </c>
      <c r="AX385" s="186"/>
      <c r="AY385" s="186"/>
      <c r="AZ385" s="186"/>
      <c r="BD385" s="187">
        <v>4376.45</v>
      </c>
      <c r="BE385" s="187"/>
      <c r="BG385" s="188">
        <v>6513.02</v>
      </c>
      <c r="BH385" s="188"/>
      <c r="BI385" s="188"/>
      <c r="BJ385" s="188">
        <v>0</v>
      </c>
      <c r="BK385" s="188"/>
      <c r="BL385" s="188"/>
      <c r="BM385" s="188"/>
      <c r="BN385" s="188"/>
      <c r="BP385" s="187">
        <v>10889.47</v>
      </c>
      <c r="BQ385" s="187"/>
      <c r="BR385" s="187"/>
      <c r="BS385" s="187"/>
      <c r="BU385" s="189">
        <v>40449</v>
      </c>
      <c r="BV385" s="189"/>
      <c r="BX385" s="190" t="s">
        <v>1107</v>
      </c>
      <c r="BY385" s="190"/>
      <c r="BZ385" s="190"/>
      <c r="CA385" s="190"/>
      <c r="CG385" s="186" t="s">
        <v>1022</v>
      </c>
      <c r="CH385" s="186"/>
      <c r="CI385" s="186"/>
      <c r="CJ385" s="186"/>
      <c r="CN385" s="187">
        <v>644.54</v>
      </c>
      <c r="CO385" s="187"/>
      <c r="CQ385" s="188">
        <v>210.02</v>
      </c>
      <c r="CR385" s="188"/>
      <c r="CS385" s="188"/>
      <c r="CT385" s="188">
        <v>38.229999999999997</v>
      </c>
      <c r="CU385" s="188"/>
      <c r="CV385" s="188"/>
      <c r="CW385" s="188"/>
      <c r="CX385" s="188"/>
      <c r="CZ385" s="187">
        <v>816.33</v>
      </c>
      <c r="DA385" s="187"/>
      <c r="DB385" s="187"/>
      <c r="DC385" s="187"/>
      <c r="DF385" s="88"/>
      <c r="DH385" s="190" t="s">
        <v>1107</v>
      </c>
      <c r="DI385" s="190"/>
      <c r="DJ385" s="190"/>
      <c r="DK385" s="190"/>
      <c r="DQ385" s="186" t="s">
        <v>1022</v>
      </c>
      <c r="DR385" s="186"/>
      <c r="DS385" s="186"/>
      <c r="DT385" s="186"/>
      <c r="DX385" s="187">
        <v>816.33</v>
      </c>
      <c r="DY385" s="187"/>
      <c r="EA385" s="188">
        <v>2708.29</v>
      </c>
      <c r="EB385" s="188"/>
      <c r="EC385" s="188"/>
      <c r="ED385" s="188">
        <v>0</v>
      </c>
      <c r="EE385" s="188"/>
      <c r="EF385" s="188"/>
      <c r="EG385" s="188"/>
      <c r="EH385" s="188"/>
      <c r="EJ385" s="187">
        <v>3524.62</v>
      </c>
      <c r="EK385" s="187"/>
      <c r="EL385" s="187"/>
      <c r="EM385" s="187"/>
      <c r="EO385" s="189">
        <v>40449</v>
      </c>
      <c r="EP385" s="189"/>
      <c r="ER385" s="190" t="s">
        <v>1107</v>
      </c>
      <c r="ES385" s="190"/>
      <c r="ET385" s="190"/>
      <c r="EU385" s="190"/>
      <c r="FA385" s="186" t="s">
        <v>1022</v>
      </c>
      <c r="FB385" s="186"/>
      <c r="FC385" s="186"/>
      <c r="FD385" s="186"/>
      <c r="FH385" s="187">
        <v>3524.62</v>
      </c>
      <c r="FI385" s="187"/>
      <c r="FK385" s="188">
        <v>644.37</v>
      </c>
      <c r="FL385" s="188"/>
      <c r="FM385" s="188"/>
      <c r="FN385" s="188">
        <v>169.59</v>
      </c>
      <c r="FO385" s="188"/>
      <c r="FP385" s="188"/>
      <c r="FQ385" s="188"/>
      <c r="FR385" s="188"/>
      <c r="FT385" s="187">
        <v>3999.4</v>
      </c>
      <c r="FU385" s="187"/>
      <c r="FV385" s="187"/>
      <c r="FW385" s="187"/>
      <c r="FZ385" s="88"/>
      <c r="GB385" s="190" t="s">
        <v>1102</v>
      </c>
      <c r="GC385" s="190"/>
      <c r="GD385" s="190"/>
      <c r="GE385" s="190"/>
      <c r="GK385" s="186" t="s">
        <v>1014</v>
      </c>
      <c r="GL385" s="186"/>
      <c r="GM385" s="186"/>
      <c r="GN385" s="186"/>
      <c r="GR385" s="187">
        <v>71271.75</v>
      </c>
      <c r="GS385" s="187"/>
      <c r="GU385" s="188">
        <v>6279.47</v>
      </c>
      <c r="GV385" s="188"/>
      <c r="GW385" s="188"/>
      <c r="GX385" s="188">
        <v>0</v>
      </c>
      <c r="GY385" s="188"/>
      <c r="GZ385" s="188"/>
      <c r="HA385" s="188"/>
      <c r="HB385" s="188"/>
      <c r="HD385" s="187">
        <v>77551.22</v>
      </c>
      <c r="HE385" s="187"/>
      <c r="HF385" s="187"/>
      <c r="HG385" s="187"/>
      <c r="HI385" s="189">
        <v>4065</v>
      </c>
      <c r="HJ385" s="189"/>
      <c r="HL385" s="190" t="s">
        <v>1102</v>
      </c>
      <c r="HM385" s="190"/>
      <c r="HN385" s="190"/>
      <c r="HO385" s="190"/>
      <c r="HU385" s="186" t="s">
        <v>1014</v>
      </c>
      <c r="HV385" s="186"/>
      <c r="HW385" s="186"/>
      <c r="HX385" s="186"/>
      <c r="IB385" s="187">
        <v>77551.22</v>
      </c>
      <c r="IC385" s="187"/>
      <c r="IE385" s="188">
        <v>14736.42</v>
      </c>
      <c r="IF385" s="188"/>
      <c r="IG385" s="188"/>
      <c r="IH385" s="188">
        <v>3804.57</v>
      </c>
      <c r="II385" s="188"/>
      <c r="IJ385" s="188"/>
      <c r="IK385" s="188"/>
      <c r="IL385" s="188"/>
      <c r="IN385" s="187">
        <v>88483.07</v>
      </c>
      <c r="IO385" s="187"/>
      <c r="IP385" s="187"/>
      <c r="IQ385" s="187"/>
    </row>
    <row r="386" spans="1:251" hidden="1">
      <c r="A386" s="189">
        <v>40456</v>
      </c>
      <c r="B386" s="189"/>
      <c r="D386" s="190" t="s">
        <v>1113</v>
      </c>
      <c r="E386" s="190"/>
      <c r="F386" s="190"/>
      <c r="G386" s="190"/>
      <c r="M386" s="186" t="s">
        <v>1035</v>
      </c>
      <c r="N386" s="186"/>
      <c r="O386" s="186"/>
      <c r="P386" s="186"/>
      <c r="T386" s="198">
        <v>0</v>
      </c>
      <c r="U386" s="198"/>
      <c r="W386" s="188">
        <v>1629.68</v>
      </c>
      <c r="X386" s="188"/>
      <c r="Y386" s="188"/>
      <c r="Z386" s="188">
        <v>32.97</v>
      </c>
      <c r="AA386" s="188"/>
      <c r="AB386" s="188"/>
      <c r="AC386" s="188"/>
      <c r="AD386" s="188"/>
      <c r="AF386" s="187">
        <v>1596.71</v>
      </c>
      <c r="AG386" s="187"/>
      <c r="AH386" s="187"/>
      <c r="AI386" s="187"/>
      <c r="AK386" s="189">
        <v>40453</v>
      </c>
      <c r="AL386" s="189"/>
      <c r="AN386" s="190" t="s">
        <v>1110</v>
      </c>
      <c r="AO386" s="190"/>
      <c r="AP386" s="190"/>
      <c r="AQ386" s="190"/>
      <c r="AW386" s="186" t="s">
        <v>1031</v>
      </c>
      <c r="AX386" s="186"/>
      <c r="AY386" s="186"/>
      <c r="AZ386" s="186"/>
      <c r="BD386" s="187">
        <v>1247.8399999999999</v>
      </c>
      <c r="BE386" s="187"/>
      <c r="BG386" s="188">
        <v>1240.5</v>
      </c>
      <c r="BH386" s="188"/>
      <c r="BI386" s="188"/>
      <c r="BJ386" s="188">
        <v>0</v>
      </c>
      <c r="BK386" s="188"/>
      <c r="BL386" s="188"/>
      <c r="BM386" s="188"/>
      <c r="BN386" s="188"/>
      <c r="BP386" s="187">
        <v>2488.34</v>
      </c>
      <c r="BQ386" s="187"/>
      <c r="BR386" s="187"/>
      <c r="BS386" s="187"/>
      <c r="BU386" s="189">
        <v>40450</v>
      </c>
      <c r="BV386" s="189"/>
      <c r="BX386" s="190" t="s">
        <v>1108</v>
      </c>
      <c r="BY386" s="190"/>
      <c r="BZ386" s="190"/>
      <c r="CA386" s="190"/>
      <c r="CG386" s="186" t="s">
        <v>1024</v>
      </c>
      <c r="CH386" s="186"/>
      <c r="CI386" s="186"/>
      <c r="CJ386" s="186"/>
      <c r="CN386" s="187">
        <v>11554.68</v>
      </c>
      <c r="CO386" s="187"/>
      <c r="CQ386" s="188">
        <v>5934.41</v>
      </c>
      <c r="CR386" s="188"/>
      <c r="CS386" s="188"/>
      <c r="CT386" s="188">
        <v>0</v>
      </c>
      <c r="CU386" s="188"/>
      <c r="CV386" s="188"/>
      <c r="CW386" s="188"/>
      <c r="CX386" s="188"/>
      <c r="CZ386" s="187">
        <v>17489.09</v>
      </c>
      <c r="DA386" s="187"/>
      <c r="DB386" s="187"/>
      <c r="DC386" s="187"/>
      <c r="DF386" s="88"/>
      <c r="DH386" s="190" t="s">
        <v>1108</v>
      </c>
      <c r="DI386" s="190"/>
      <c r="DJ386" s="190"/>
      <c r="DK386" s="190"/>
      <c r="DQ386" s="186" t="s">
        <v>1024</v>
      </c>
      <c r="DR386" s="186"/>
      <c r="DS386" s="186"/>
      <c r="DT386" s="186"/>
      <c r="DX386" s="187">
        <v>17489.09</v>
      </c>
      <c r="DY386" s="187"/>
      <c r="EA386" s="188">
        <v>6973.32</v>
      </c>
      <c r="EB386" s="188"/>
      <c r="EC386" s="188"/>
      <c r="ED386" s="188">
        <v>0</v>
      </c>
      <c r="EE386" s="188"/>
      <c r="EF386" s="188"/>
      <c r="EG386" s="188"/>
      <c r="EH386" s="188"/>
      <c r="EJ386" s="187">
        <v>24462.41</v>
      </c>
      <c r="EK386" s="187"/>
      <c r="EL386" s="187"/>
      <c r="EM386" s="187"/>
      <c r="EO386" s="189">
        <v>40450</v>
      </c>
      <c r="EP386" s="189"/>
      <c r="ER386" s="190" t="s">
        <v>1108</v>
      </c>
      <c r="ES386" s="190"/>
      <c r="ET386" s="190"/>
      <c r="EU386" s="190"/>
      <c r="FA386" s="186" t="s">
        <v>1024</v>
      </c>
      <c r="FB386" s="186"/>
      <c r="FC386" s="186"/>
      <c r="FD386" s="186"/>
      <c r="FH386" s="187">
        <v>24462.41</v>
      </c>
      <c r="FI386" s="187"/>
      <c r="FK386" s="188">
        <v>6103.25</v>
      </c>
      <c r="FL386" s="188"/>
      <c r="FM386" s="188"/>
      <c r="FN386" s="188">
        <v>0</v>
      </c>
      <c r="FO386" s="188"/>
      <c r="FP386" s="188"/>
      <c r="FQ386" s="188"/>
      <c r="FR386" s="188"/>
      <c r="FT386" s="187">
        <v>30565.66</v>
      </c>
      <c r="FU386" s="187"/>
      <c r="FV386" s="187"/>
      <c r="FW386" s="187"/>
      <c r="FZ386" s="88"/>
      <c r="GB386" s="190" t="s">
        <v>1103</v>
      </c>
      <c r="GC386" s="190"/>
      <c r="GD386" s="190"/>
      <c r="GE386" s="190"/>
      <c r="GK386" s="186" t="s">
        <v>1016</v>
      </c>
      <c r="GL386" s="186"/>
      <c r="GM386" s="186"/>
      <c r="GN386" s="186"/>
      <c r="GR386" s="187">
        <v>57615.49</v>
      </c>
      <c r="GS386" s="187"/>
      <c r="GU386" s="188">
        <v>12092</v>
      </c>
      <c r="GV386" s="188"/>
      <c r="GW386" s="188"/>
      <c r="GX386" s="188">
        <v>0</v>
      </c>
      <c r="GY386" s="188"/>
      <c r="GZ386" s="188"/>
      <c r="HA386" s="188"/>
      <c r="HB386" s="188"/>
      <c r="HD386" s="187">
        <v>69707.490000000005</v>
      </c>
      <c r="HE386" s="187"/>
      <c r="HF386" s="187"/>
      <c r="HG386" s="187"/>
      <c r="HI386" s="189">
        <v>40446</v>
      </c>
      <c r="HJ386" s="189"/>
      <c r="HL386" s="190" t="s">
        <v>1103</v>
      </c>
      <c r="HM386" s="190"/>
      <c r="HN386" s="190"/>
      <c r="HO386" s="190"/>
      <c r="HU386" s="186" t="s">
        <v>1016</v>
      </c>
      <c r="HV386" s="186"/>
      <c r="HW386" s="186"/>
      <c r="HX386" s="186"/>
      <c r="IB386" s="187">
        <v>69707.490000000005</v>
      </c>
      <c r="IC386" s="187"/>
      <c r="IE386" s="188">
        <v>12693.08</v>
      </c>
      <c r="IF386" s="188"/>
      <c r="IG386" s="188"/>
      <c r="IH386" s="188">
        <v>0</v>
      </c>
      <c r="II386" s="188"/>
      <c r="IJ386" s="188"/>
      <c r="IK386" s="188"/>
      <c r="IL386" s="188"/>
      <c r="IN386" s="187">
        <v>82400.570000000007</v>
      </c>
      <c r="IO386" s="187"/>
      <c r="IP386" s="187"/>
      <c r="IQ386" s="187"/>
    </row>
    <row r="387" spans="1:251" hidden="1">
      <c r="A387" s="189">
        <v>40457</v>
      </c>
      <c r="B387" s="189"/>
      <c r="D387" s="190" t="s">
        <v>1114</v>
      </c>
      <c r="E387" s="190"/>
      <c r="F387" s="190"/>
      <c r="G387" s="190"/>
      <c r="M387" s="186" t="s">
        <v>1037</v>
      </c>
      <c r="N387" s="186"/>
      <c r="O387" s="186"/>
      <c r="P387" s="186"/>
      <c r="T387" s="198">
        <v>0</v>
      </c>
      <c r="U387" s="198"/>
      <c r="W387" s="188">
        <v>0</v>
      </c>
      <c r="X387" s="188"/>
      <c r="Y387" s="188"/>
      <c r="Z387" s="188">
        <v>721.03</v>
      </c>
      <c r="AA387" s="188"/>
      <c r="AB387" s="188"/>
      <c r="AC387" s="188"/>
      <c r="AD387" s="188"/>
      <c r="AF387" s="198">
        <v>-721.03</v>
      </c>
      <c r="AG387" s="198"/>
      <c r="AH387" s="198"/>
      <c r="AI387" s="198"/>
      <c r="AK387" s="189">
        <v>40454</v>
      </c>
      <c r="AL387" s="189"/>
      <c r="AN387" s="190" t="s">
        <v>1111</v>
      </c>
      <c r="AO387" s="190"/>
      <c r="AP387" s="190"/>
      <c r="AQ387" s="190"/>
      <c r="AW387" s="186" t="s">
        <v>24</v>
      </c>
      <c r="AX387" s="186"/>
      <c r="AY387" s="186"/>
      <c r="AZ387" s="186"/>
      <c r="BD387" s="187">
        <v>45062.92</v>
      </c>
      <c r="BE387" s="187"/>
      <c r="BG387" s="188">
        <v>54344.2</v>
      </c>
      <c r="BH387" s="188"/>
      <c r="BI387" s="188"/>
      <c r="BJ387" s="188">
        <v>4021.88</v>
      </c>
      <c r="BK387" s="188"/>
      <c r="BL387" s="188"/>
      <c r="BM387" s="188"/>
      <c r="BN387" s="188"/>
      <c r="BP387" s="187">
        <v>95385.24</v>
      </c>
      <c r="BQ387" s="187"/>
      <c r="BR387" s="187"/>
      <c r="BS387" s="187"/>
      <c r="BU387" s="189">
        <v>40451</v>
      </c>
      <c r="BV387" s="189"/>
      <c r="BX387" s="190" t="s">
        <v>1109</v>
      </c>
      <c r="BY387" s="190"/>
      <c r="BZ387" s="190"/>
      <c r="CA387" s="190"/>
      <c r="CG387" s="186" t="s">
        <v>1026</v>
      </c>
      <c r="CH387" s="186"/>
      <c r="CI387" s="186"/>
      <c r="CJ387" s="186"/>
      <c r="CN387" s="187">
        <v>10889.47</v>
      </c>
      <c r="CO387" s="187"/>
      <c r="CQ387" s="188">
        <v>15651.32</v>
      </c>
      <c r="CR387" s="188"/>
      <c r="CS387" s="188"/>
      <c r="CT387" s="188">
        <v>0</v>
      </c>
      <c r="CU387" s="188"/>
      <c r="CV387" s="188"/>
      <c r="CW387" s="188"/>
      <c r="CX387" s="188"/>
      <c r="CZ387" s="187">
        <v>26540.79</v>
      </c>
      <c r="DA387" s="187"/>
      <c r="DB387" s="187"/>
      <c r="DC387" s="187"/>
      <c r="DF387" s="88"/>
      <c r="DH387" s="190" t="s">
        <v>1109</v>
      </c>
      <c r="DI387" s="190"/>
      <c r="DJ387" s="190"/>
      <c r="DK387" s="190"/>
      <c r="DQ387" s="186" t="s">
        <v>1026</v>
      </c>
      <c r="DR387" s="186"/>
      <c r="DS387" s="186"/>
      <c r="DT387" s="186"/>
      <c r="DX387" s="187">
        <v>26540.79</v>
      </c>
      <c r="DY387" s="187"/>
      <c r="EA387" s="188">
        <v>33915.82</v>
      </c>
      <c r="EB387" s="188"/>
      <c r="EC387" s="188"/>
      <c r="ED387" s="188">
        <v>0</v>
      </c>
      <c r="EE387" s="188"/>
      <c r="EF387" s="188"/>
      <c r="EG387" s="188"/>
      <c r="EH387" s="188"/>
      <c r="EJ387" s="187">
        <v>60456.61</v>
      </c>
      <c r="EK387" s="187"/>
      <c r="EL387" s="187"/>
      <c r="EM387" s="187"/>
      <c r="EO387" s="189">
        <v>40451</v>
      </c>
      <c r="EP387" s="189"/>
      <c r="ER387" s="190" t="s">
        <v>1109</v>
      </c>
      <c r="ES387" s="190"/>
      <c r="ET387" s="190"/>
      <c r="EU387" s="190"/>
      <c r="FA387" s="186" t="s">
        <v>1026</v>
      </c>
      <c r="FB387" s="186"/>
      <c r="FC387" s="186"/>
      <c r="FD387" s="186"/>
      <c r="FH387" s="187">
        <v>60456.61</v>
      </c>
      <c r="FI387" s="187"/>
      <c r="FK387" s="188">
        <v>50147.61</v>
      </c>
      <c r="FL387" s="188"/>
      <c r="FM387" s="188"/>
      <c r="FN387" s="188">
        <v>0</v>
      </c>
      <c r="FO387" s="188"/>
      <c r="FP387" s="188"/>
      <c r="FQ387" s="188"/>
      <c r="FR387" s="188"/>
      <c r="FT387" s="187">
        <v>110604.22</v>
      </c>
      <c r="FU387" s="187"/>
      <c r="FV387" s="187"/>
      <c r="FW387" s="187"/>
      <c r="FZ387" s="88"/>
      <c r="GB387" s="190" t="s">
        <v>1104</v>
      </c>
      <c r="GC387" s="190"/>
      <c r="GD387" s="190"/>
      <c r="GE387" s="190"/>
      <c r="GK387" s="186" t="s">
        <v>1018</v>
      </c>
      <c r="GL387" s="186"/>
      <c r="GM387" s="186"/>
      <c r="GN387" s="186"/>
      <c r="GR387" s="187">
        <v>57988.82</v>
      </c>
      <c r="GS387" s="187"/>
      <c r="GU387" s="188">
        <v>14791.88</v>
      </c>
      <c r="GV387" s="188"/>
      <c r="GW387" s="188"/>
      <c r="GX387" s="188">
        <v>0</v>
      </c>
      <c r="GY387" s="188"/>
      <c r="GZ387" s="188"/>
      <c r="HA387" s="188"/>
      <c r="HB387" s="188"/>
      <c r="HD387" s="187">
        <v>72780.7</v>
      </c>
      <c r="HE387" s="187"/>
      <c r="HF387" s="187"/>
      <c r="HG387" s="187"/>
      <c r="HI387" s="189">
        <v>40447</v>
      </c>
      <c r="HJ387" s="189"/>
      <c r="HL387" s="190" t="s">
        <v>1104</v>
      </c>
      <c r="HM387" s="190"/>
      <c r="HN387" s="190"/>
      <c r="HO387" s="190"/>
      <c r="HU387" s="186" t="s">
        <v>1018</v>
      </c>
      <c r="HV387" s="186"/>
      <c r="HW387" s="186"/>
      <c r="HX387" s="186"/>
      <c r="IB387" s="187">
        <v>72780.7</v>
      </c>
      <c r="IC387" s="187"/>
      <c r="IE387" s="188">
        <v>10046.34</v>
      </c>
      <c r="IF387" s="188"/>
      <c r="IG387" s="188"/>
      <c r="IH387" s="188">
        <v>0</v>
      </c>
      <c r="II387" s="188"/>
      <c r="IJ387" s="188"/>
      <c r="IK387" s="188"/>
      <c r="IL387" s="188"/>
      <c r="IN387" s="187">
        <v>82827.039999999994</v>
      </c>
      <c r="IO387" s="187"/>
      <c r="IP387" s="187"/>
      <c r="IQ387" s="187"/>
    </row>
    <row r="388" spans="1:251" hidden="1">
      <c r="A388" s="189">
        <v>40458</v>
      </c>
      <c r="B388" s="189"/>
      <c r="D388" s="190" t="s">
        <v>1115</v>
      </c>
      <c r="E388" s="190"/>
      <c r="F388" s="190"/>
      <c r="G388" s="190"/>
      <c r="M388" s="186" t="s">
        <v>1039</v>
      </c>
      <c r="N388" s="186"/>
      <c r="O388" s="186"/>
      <c r="P388" s="186"/>
      <c r="T388" s="198">
        <v>0</v>
      </c>
      <c r="U388" s="198"/>
      <c r="W388" s="188">
        <v>8862.2099999999991</v>
      </c>
      <c r="X388" s="188"/>
      <c r="Y388" s="188"/>
      <c r="Z388" s="188">
        <v>0</v>
      </c>
      <c r="AA388" s="188"/>
      <c r="AB388" s="188"/>
      <c r="AC388" s="188"/>
      <c r="AD388" s="188"/>
      <c r="AF388" s="187">
        <v>8862.2099999999991</v>
      </c>
      <c r="AG388" s="187"/>
      <c r="AH388" s="187"/>
      <c r="AI388" s="187"/>
      <c r="AK388" s="189">
        <v>40455</v>
      </c>
      <c r="AL388" s="189"/>
      <c r="AN388" s="190" t="s">
        <v>1112</v>
      </c>
      <c r="AO388" s="190"/>
      <c r="AP388" s="190"/>
      <c r="AQ388" s="190"/>
      <c r="AW388" s="186" t="s">
        <v>22</v>
      </c>
      <c r="AX388" s="186"/>
      <c r="AY388" s="186"/>
      <c r="AZ388" s="186"/>
      <c r="BD388" s="187">
        <v>12906.87</v>
      </c>
      <c r="BE388" s="187"/>
      <c r="BG388" s="188">
        <v>15500.7</v>
      </c>
      <c r="BH388" s="188"/>
      <c r="BI388" s="188"/>
      <c r="BJ388" s="188">
        <v>1214.1300000000001</v>
      </c>
      <c r="BK388" s="188"/>
      <c r="BL388" s="188"/>
      <c r="BM388" s="188"/>
      <c r="BN388" s="188"/>
      <c r="BP388" s="187">
        <v>27193.439999999999</v>
      </c>
      <c r="BQ388" s="187"/>
      <c r="BR388" s="187"/>
      <c r="BS388" s="187"/>
      <c r="BU388" s="189">
        <v>40453</v>
      </c>
      <c r="BV388" s="189"/>
      <c r="BX388" s="190" t="s">
        <v>1110</v>
      </c>
      <c r="BY388" s="190"/>
      <c r="BZ388" s="190"/>
      <c r="CA388" s="190"/>
      <c r="CG388" s="186" t="s">
        <v>1031</v>
      </c>
      <c r="CH388" s="186"/>
      <c r="CI388" s="186"/>
      <c r="CJ388" s="186"/>
      <c r="CN388" s="187">
        <v>2488.34</v>
      </c>
      <c r="CO388" s="187"/>
      <c r="CQ388" s="188">
        <v>965.15</v>
      </c>
      <c r="CR388" s="188"/>
      <c r="CS388" s="188"/>
      <c r="CT388" s="188">
        <v>0</v>
      </c>
      <c r="CU388" s="188"/>
      <c r="CV388" s="188"/>
      <c r="CW388" s="188"/>
      <c r="CX388" s="188"/>
      <c r="CZ388" s="187">
        <v>3453.49</v>
      </c>
      <c r="DA388" s="187"/>
      <c r="DB388" s="187"/>
      <c r="DC388" s="187"/>
      <c r="DF388" s="88"/>
      <c r="DH388" s="190" t="s">
        <v>1110</v>
      </c>
      <c r="DI388" s="190"/>
      <c r="DJ388" s="190"/>
      <c r="DK388" s="190"/>
      <c r="DQ388" s="186" t="s">
        <v>1031</v>
      </c>
      <c r="DR388" s="186"/>
      <c r="DS388" s="186"/>
      <c r="DT388" s="186"/>
      <c r="DX388" s="187">
        <v>3453.49</v>
      </c>
      <c r="DY388" s="187"/>
      <c r="EA388" s="188">
        <v>1754.69</v>
      </c>
      <c r="EB388" s="188"/>
      <c r="EC388" s="188"/>
      <c r="ED388" s="188">
        <v>0</v>
      </c>
      <c r="EE388" s="188"/>
      <c r="EF388" s="188"/>
      <c r="EG388" s="188"/>
      <c r="EH388" s="188"/>
      <c r="EJ388" s="187">
        <v>5208.18</v>
      </c>
      <c r="EK388" s="187"/>
      <c r="EL388" s="187"/>
      <c r="EM388" s="187"/>
      <c r="EO388" s="189">
        <v>40453</v>
      </c>
      <c r="EP388" s="189"/>
      <c r="ER388" s="190" t="s">
        <v>1110</v>
      </c>
      <c r="ES388" s="190"/>
      <c r="ET388" s="190"/>
      <c r="EU388" s="190"/>
      <c r="FA388" s="186" t="s">
        <v>1031</v>
      </c>
      <c r="FB388" s="186"/>
      <c r="FC388" s="186"/>
      <c r="FD388" s="186"/>
      <c r="FH388" s="187">
        <v>5208.18</v>
      </c>
      <c r="FI388" s="187"/>
      <c r="FK388" s="188">
        <v>1843.47</v>
      </c>
      <c r="FL388" s="188"/>
      <c r="FM388" s="188"/>
      <c r="FN388" s="188">
        <v>0</v>
      </c>
      <c r="FO388" s="188"/>
      <c r="FP388" s="188"/>
      <c r="FQ388" s="188"/>
      <c r="FR388" s="188"/>
      <c r="FT388" s="187">
        <v>7051.65</v>
      </c>
      <c r="FU388" s="187"/>
      <c r="FV388" s="187"/>
      <c r="FW388" s="187"/>
      <c r="FZ388" s="88"/>
      <c r="GB388" s="190" t="s">
        <v>1106</v>
      </c>
      <c r="GC388" s="190"/>
      <c r="GD388" s="190"/>
      <c r="GE388" s="190"/>
      <c r="GK388" s="186" t="s">
        <v>1020</v>
      </c>
      <c r="GL388" s="186"/>
      <c r="GM388" s="186"/>
      <c r="GN388" s="186"/>
      <c r="GR388" s="187">
        <v>1763.42</v>
      </c>
      <c r="GS388" s="187"/>
      <c r="GU388" s="188">
        <v>0</v>
      </c>
      <c r="GV388" s="188"/>
      <c r="GW388" s="188"/>
      <c r="GX388" s="188">
        <v>0</v>
      </c>
      <c r="GY388" s="188"/>
      <c r="GZ388" s="188"/>
      <c r="HA388" s="188"/>
      <c r="HB388" s="188"/>
      <c r="HD388" s="187">
        <v>1763.42</v>
      </c>
      <c r="HE388" s="187"/>
      <c r="HF388" s="187"/>
      <c r="HG388" s="187"/>
      <c r="HI388" s="189">
        <v>40448</v>
      </c>
      <c r="HJ388" s="189"/>
      <c r="HL388" s="190" t="s">
        <v>1106</v>
      </c>
      <c r="HM388" s="190"/>
      <c r="HN388" s="190"/>
      <c r="HO388" s="190"/>
      <c r="HU388" s="186" t="s">
        <v>1020</v>
      </c>
      <c r="HV388" s="186"/>
      <c r="HW388" s="186"/>
      <c r="HX388" s="186"/>
      <c r="IB388" s="187">
        <v>1763.42</v>
      </c>
      <c r="IC388" s="187"/>
      <c r="IE388" s="188">
        <v>0</v>
      </c>
      <c r="IF388" s="188"/>
      <c r="IG388" s="188"/>
      <c r="IH388" s="188">
        <v>0</v>
      </c>
      <c r="II388" s="188"/>
      <c r="IJ388" s="188"/>
      <c r="IK388" s="188"/>
      <c r="IL388" s="188"/>
      <c r="IN388" s="187">
        <v>1763.42</v>
      </c>
      <c r="IO388" s="187"/>
      <c r="IP388" s="187"/>
      <c r="IQ388" s="187"/>
    </row>
    <row r="389" spans="1:251" hidden="1">
      <c r="A389" s="191">
        <v>4081</v>
      </c>
      <c r="B389" s="191"/>
      <c r="D389" s="192" t="s">
        <v>1116</v>
      </c>
      <c r="E389" s="192"/>
      <c r="F389" s="192"/>
      <c r="G389" s="192"/>
      <c r="L389" s="193" t="s">
        <v>1117</v>
      </c>
      <c r="M389" s="193"/>
      <c r="N389" s="193"/>
      <c r="O389" s="193"/>
      <c r="P389" s="193"/>
      <c r="T389" s="194">
        <v>0</v>
      </c>
      <c r="U389" s="194"/>
      <c r="W389" s="195">
        <v>3490</v>
      </c>
      <c r="X389" s="195"/>
      <c r="Y389" s="195"/>
      <c r="Z389" s="195">
        <v>0</v>
      </c>
      <c r="AA389" s="195"/>
      <c r="AB389" s="195"/>
      <c r="AC389" s="195"/>
      <c r="AD389" s="195"/>
      <c r="AF389" s="196">
        <v>3490</v>
      </c>
      <c r="AG389" s="196"/>
      <c r="AH389" s="196"/>
      <c r="AI389" s="196"/>
      <c r="AK389" s="189">
        <v>40456</v>
      </c>
      <c r="AL389" s="189"/>
      <c r="AN389" s="190" t="s">
        <v>1113</v>
      </c>
      <c r="AO389" s="190"/>
      <c r="AP389" s="190"/>
      <c r="AQ389" s="190"/>
      <c r="AW389" s="186" t="s">
        <v>1035</v>
      </c>
      <c r="AX389" s="186"/>
      <c r="AY389" s="186"/>
      <c r="AZ389" s="186"/>
      <c r="BD389" s="187">
        <v>1596.71</v>
      </c>
      <c r="BE389" s="187"/>
      <c r="BG389" s="188">
        <v>1896.16</v>
      </c>
      <c r="BH389" s="188"/>
      <c r="BI389" s="188"/>
      <c r="BJ389" s="188">
        <v>55.35</v>
      </c>
      <c r="BK389" s="188"/>
      <c r="BL389" s="188"/>
      <c r="BM389" s="188"/>
      <c r="BN389" s="188"/>
      <c r="BP389" s="187">
        <v>3437.52</v>
      </c>
      <c r="BQ389" s="187"/>
      <c r="BR389" s="187"/>
      <c r="BS389" s="187"/>
      <c r="BU389" s="189">
        <v>40454</v>
      </c>
      <c r="BV389" s="189"/>
      <c r="BX389" s="190" t="s">
        <v>1111</v>
      </c>
      <c r="BY389" s="190"/>
      <c r="BZ389" s="190"/>
      <c r="CA389" s="190"/>
      <c r="CG389" s="186" t="s">
        <v>24</v>
      </c>
      <c r="CH389" s="186"/>
      <c r="CI389" s="186"/>
      <c r="CJ389" s="186"/>
      <c r="CN389" s="187">
        <v>95385.24</v>
      </c>
      <c r="CO389" s="187"/>
      <c r="CQ389" s="188">
        <v>59367.19</v>
      </c>
      <c r="CR389" s="188"/>
      <c r="CS389" s="188"/>
      <c r="CT389" s="188">
        <v>7864.87</v>
      </c>
      <c r="CU389" s="188"/>
      <c r="CV389" s="188"/>
      <c r="CW389" s="188"/>
      <c r="CX389" s="188"/>
      <c r="CZ389" s="187">
        <v>146887.56</v>
      </c>
      <c r="DA389" s="187"/>
      <c r="DB389" s="187"/>
      <c r="DC389" s="187"/>
      <c r="DF389" s="88"/>
      <c r="DH389" s="190" t="s">
        <v>1111</v>
      </c>
      <c r="DI389" s="190"/>
      <c r="DJ389" s="190"/>
      <c r="DK389" s="190"/>
      <c r="DQ389" s="186" t="s">
        <v>24</v>
      </c>
      <c r="DR389" s="186"/>
      <c r="DS389" s="186"/>
      <c r="DT389" s="186"/>
      <c r="DX389" s="187">
        <v>146887.56</v>
      </c>
      <c r="DY389" s="187"/>
      <c r="EA389" s="188">
        <v>68981.740000000005</v>
      </c>
      <c r="EB389" s="188"/>
      <c r="EC389" s="188"/>
      <c r="ED389" s="188">
        <v>4055.32</v>
      </c>
      <c r="EE389" s="188"/>
      <c r="EF389" s="188"/>
      <c r="EG389" s="188"/>
      <c r="EH389" s="188"/>
      <c r="EJ389" s="187">
        <v>211813.98</v>
      </c>
      <c r="EK389" s="187"/>
      <c r="EL389" s="187"/>
      <c r="EM389" s="187"/>
      <c r="EO389" s="189">
        <v>40454</v>
      </c>
      <c r="EP389" s="189"/>
      <c r="ER389" s="190" t="s">
        <v>1111</v>
      </c>
      <c r="ES389" s="190"/>
      <c r="ET389" s="190"/>
      <c r="EU389" s="190"/>
      <c r="FA389" s="186" t="s">
        <v>24</v>
      </c>
      <c r="FB389" s="186"/>
      <c r="FC389" s="186"/>
      <c r="FD389" s="186"/>
      <c r="FH389" s="187">
        <v>211813.98</v>
      </c>
      <c r="FI389" s="187"/>
      <c r="FK389" s="188">
        <v>72350.63</v>
      </c>
      <c r="FL389" s="188"/>
      <c r="FM389" s="188"/>
      <c r="FN389" s="188">
        <v>11100.88</v>
      </c>
      <c r="FO389" s="188"/>
      <c r="FP389" s="188"/>
      <c r="FQ389" s="188"/>
      <c r="FR389" s="188"/>
      <c r="FT389" s="187">
        <v>273063.73</v>
      </c>
      <c r="FU389" s="187"/>
      <c r="FV389" s="187"/>
      <c r="FW389" s="187"/>
      <c r="FZ389" s="88"/>
      <c r="GB389" s="190" t="s">
        <v>1107</v>
      </c>
      <c r="GC389" s="190"/>
      <c r="GD389" s="190"/>
      <c r="GE389" s="190"/>
      <c r="GK389" s="186" t="s">
        <v>1022</v>
      </c>
      <c r="GL389" s="186"/>
      <c r="GM389" s="186"/>
      <c r="GN389" s="186"/>
      <c r="GR389" s="187">
        <v>3999.4</v>
      </c>
      <c r="GS389" s="187"/>
      <c r="GU389" s="188">
        <v>313.68</v>
      </c>
      <c r="GV389" s="188"/>
      <c r="GW389" s="188"/>
      <c r="GX389" s="188">
        <v>0</v>
      </c>
      <c r="GY389" s="188"/>
      <c r="GZ389" s="188"/>
      <c r="HA389" s="188"/>
      <c r="HB389" s="188"/>
      <c r="HD389" s="187">
        <v>4313.08</v>
      </c>
      <c r="HE389" s="187"/>
      <c r="HF389" s="187"/>
      <c r="HG389" s="187"/>
      <c r="HI389" s="189">
        <v>40449</v>
      </c>
      <c r="HJ389" s="189"/>
      <c r="HL389" s="190" t="s">
        <v>1107</v>
      </c>
      <c r="HM389" s="190"/>
      <c r="HN389" s="190"/>
      <c r="HO389" s="190"/>
      <c r="HU389" s="186" t="s">
        <v>1022</v>
      </c>
      <c r="HV389" s="186"/>
      <c r="HW389" s="186"/>
      <c r="HX389" s="186"/>
      <c r="IB389" s="187">
        <v>4313.08</v>
      </c>
      <c r="IC389" s="187"/>
      <c r="IE389" s="188">
        <v>1201.8599999999999</v>
      </c>
      <c r="IF389" s="188"/>
      <c r="IG389" s="188"/>
      <c r="IH389" s="188">
        <v>128.44999999999999</v>
      </c>
      <c r="II389" s="188"/>
      <c r="IJ389" s="188"/>
      <c r="IK389" s="188"/>
      <c r="IL389" s="188"/>
      <c r="IN389" s="187">
        <v>5386.49</v>
      </c>
      <c r="IO389" s="187"/>
      <c r="IP389" s="187"/>
      <c r="IQ389" s="187"/>
    </row>
    <row r="390" spans="1:251" hidden="1">
      <c r="A390" s="189">
        <v>4084</v>
      </c>
      <c r="B390" s="189"/>
      <c r="D390" s="190" t="s">
        <v>1118</v>
      </c>
      <c r="E390" s="190"/>
      <c r="F390" s="190"/>
      <c r="G390" s="190"/>
      <c r="M390" s="186" t="s">
        <v>1119</v>
      </c>
      <c r="N390" s="186"/>
      <c r="O390" s="186"/>
      <c r="P390" s="186"/>
      <c r="T390" s="198">
        <v>0</v>
      </c>
      <c r="U390" s="198"/>
      <c r="W390" s="188">
        <v>3490</v>
      </c>
      <c r="X390" s="188"/>
      <c r="Y390" s="188"/>
      <c r="Z390" s="188">
        <v>0</v>
      </c>
      <c r="AA390" s="188"/>
      <c r="AB390" s="188"/>
      <c r="AC390" s="188"/>
      <c r="AD390" s="188"/>
      <c r="AF390" s="187">
        <v>3490</v>
      </c>
      <c r="AG390" s="187"/>
      <c r="AH390" s="187"/>
      <c r="AI390" s="187"/>
      <c r="AK390" s="189">
        <v>40457</v>
      </c>
      <c r="AL390" s="189"/>
      <c r="AN390" s="190" t="s">
        <v>1114</v>
      </c>
      <c r="AO390" s="190"/>
      <c r="AP390" s="190"/>
      <c r="AQ390" s="190"/>
      <c r="AW390" s="186" t="s">
        <v>1037</v>
      </c>
      <c r="AX390" s="186"/>
      <c r="AY390" s="186"/>
      <c r="AZ390" s="186"/>
      <c r="BD390" s="198">
        <v>-721.03</v>
      </c>
      <c r="BE390" s="198"/>
      <c r="BG390" s="188">
        <v>0</v>
      </c>
      <c r="BH390" s="188"/>
      <c r="BI390" s="188"/>
      <c r="BJ390" s="188">
        <v>965.11</v>
      </c>
      <c r="BK390" s="188"/>
      <c r="BL390" s="188"/>
      <c r="BM390" s="188"/>
      <c r="BN390" s="188"/>
      <c r="BP390" s="198">
        <v>-1686.14</v>
      </c>
      <c r="BQ390" s="198"/>
      <c r="BR390" s="198"/>
      <c r="BS390" s="198"/>
      <c r="BU390" s="189">
        <v>40455</v>
      </c>
      <c r="BV390" s="189"/>
      <c r="BX390" s="190" t="s">
        <v>1112</v>
      </c>
      <c r="BY390" s="190"/>
      <c r="BZ390" s="190"/>
      <c r="CA390" s="190"/>
      <c r="CG390" s="186" t="s">
        <v>22</v>
      </c>
      <c r="CH390" s="186"/>
      <c r="CI390" s="186"/>
      <c r="CJ390" s="186"/>
      <c r="CN390" s="187">
        <v>27193.439999999999</v>
      </c>
      <c r="CO390" s="187"/>
      <c r="CQ390" s="188">
        <v>16712.080000000002</v>
      </c>
      <c r="CR390" s="188"/>
      <c r="CS390" s="188"/>
      <c r="CT390" s="188">
        <v>2374.2600000000002</v>
      </c>
      <c r="CU390" s="188"/>
      <c r="CV390" s="188"/>
      <c r="CW390" s="188"/>
      <c r="CX390" s="188"/>
      <c r="CZ390" s="187">
        <v>41531.26</v>
      </c>
      <c r="DA390" s="187"/>
      <c r="DB390" s="187"/>
      <c r="DC390" s="187"/>
      <c r="DF390" s="88"/>
      <c r="DH390" s="190" t="s">
        <v>1112</v>
      </c>
      <c r="DI390" s="190"/>
      <c r="DJ390" s="190"/>
      <c r="DK390" s="190"/>
      <c r="DQ390" s="186" t="s">
        <v>22</v>
      </c>
      <c r="DR390" s="186"/>
      <c r="DS390" s="186"/>
      <c r="DT390" s="186"/>
      <c r="DX390" s="187">
        <v>41531.26</v>
      </c>
      <c r="DY390" s="187"/>
      <c r="EA390" s="188">
        <v>16617.419999999998</v>
      </c>
      <c r="EB390" s="188"/>
      <c r="EC390" s="188"/>
      <c r="ED390" s="188">
        <v>1224.21</v>
      </c>
      <c r="EE390" s="188"/>
      <c r="EF390" s="188"/>
      <c r="EG390" s="188"/>
      <c r="EH390" s="188"/>
      <c r="EJ390" s="187">
        <v>56924.47</v>
      </c>
      <c r="EK390" s="187"/>
      <c r="EL390" s="187"/>
      <c r="EM390" s="187"/>
      <c r="EO390" s="189">
        <v>40455</v>
      </c>
      <c r="EP390" s="189"/>
      <c r="ER390" s="190" t="s">
        <v>1112</v>
      </c>
      <c r="ES390" s="190"/>
      <c r="ET390" s="190"/>
      <c r="EU390" s="190"/>
      <c r="FA390" s="186" t="s">
        <v>22</v>
      </c>
      <c r="FB390" s="186"/>
      <c r="FC390" s="186"/>
      <c r="FD390" s="186"/>
      <c r="FH390" s="187">
        <v>56924.47</v>
      </c>
      <c r="FI390" s="187"/>
      <c r="FK390" s="188">
        <v>16125.73</v>
      </c>
      <c r="FL390" s="188"/>
      <c r="FM390" s="188"/>
      <c r="FN390" s="188">
        <v>3351.18</v>
      </c>
      <c r="FO390" s="188"/>
      <c r="FP390" s="188"/>
      <c r="FQ390" s="188"/>
      <c r="FR390" s="188"/>
      <c r="FT390" s="187">
        <v>69699.02</v>
      </c>
      <c r="FU390" s="187"/>
      <c r="FV390" s="187"/>
      <c r="FW390" s="187"/>
      <c r="FZ390" s="88"/>
      <c r="GB390" s="190" t="s">
        <v>1108</v>
      </c>
      <c r="GC390" s="190"/>
      <c r="GD390" s="190"/>
      <c r="GE390" s="190"/>
      <c r="GK390" s="186" t="s">
        <v>1024</v>
      </c>
      <c r="GL390" s="186"/>
      <c r="GM390" s="186"/>
      <c r="GN390" s="186"/>
      <c r="GR390" s="187">
        <v>30565.66</v>
      </c>
      <c r="GS390" s="187"/>
      <c r="GU390" s="188">
        <v>6047.54</v>
      </c>
      <c r="GV390" s="188"/>
      <c r="GW390" s="188"/>
      <c r="GX390" s="188">
        <v>0</v>
      </c>
      <c r="GY390" s="188"/>
      <c r="GZ390" s="188"/>
      <c r="HA390" s="188"/>
      <c r="HB390" s="188"/>
      <c r="HD390" s="187">
        <v>36613.199999999997</v>
      </c>
      <c r="HE390" s="187"/>
      <c r="HF390" s="187"/>
      <c r="HG390" s="187"/>
      <c r="HI390" s="189">
        <v>40450</v>
      </c>
      <c r="HJ390" s="189"/>
      <c r="HL390" s="190" t="s">
        <v>1108</v>
      </c>
      <c r="HM390" s="190"/>
      <c r="HN390" s="190"/>
      <c r="HO390" s="190"/>
      <c r="HU390" s="186" t="s">
        <v>1024</v>
      </c>
      <c r="HV390" s="186"/>
      <c r="HW390" s="186"/>
      <c r="HX390" s="186"/>
      <c r="IB390" s="187">
        <v>36613.199999999997</v>
      </c>
      <c r="IC390" s="187"/>
      <c r="IE390" s="188">
        <v>6118.88</v>
      </c>
      <c r="IF390" s="188"/>
      <c r="IG390" s="188"/>
      <c r="IH390" s="188">
        <v>0</v>
      </c>
      <c r="II390" s="188"/>
      <c r="IJ390" s="188"/>
      <c r="IK390" s="188"/>
      <c r="IL390" s="188"/>
      <c r="IN390" s="187">
        <v>42732.08</v>
      </c>
      <c r="IO390" s="187"/>
      <c r="IP390" s="187"/>
      <c r="IQ390" s="187"/>
    </row>
    <row r="391" spans="1:251" hidden="1">
      <c r="A391" s="191">
        <v>4085</v>
      </c>
      <c r="B391" s="191"/>
      <c r="D391" s="192" t="s">
        <v>1120</v>
      </c>
      <c r="E391" s="192"/>
      <c r="F391" s="192"/>
      <c r="G391" s="192"/>
      <c r="L391" s="193" t="s">
        <v>1121</v>
      </c>
      <c r="M391" s="193"/>
      <c r="N391" s="193"/>
      <c r="O391" s="193"/>
      <c r="P391" s="193"/>
      <c r="T391" s="194">
        <v>0</v>
      </c>
      <c r="U391" s="194"/>
      <c r="W391" s="195">
        <v>596317.37</v>
      </c>
      <c r="X391" s="195"/>
      <c r="Y391" s="195"/>
      <c r="Z391" s="195">
        <v>0</v>
      </c>
      <c r="AA391" s="195"/>
      <c r="AB391" s="195"/>
      <c r="AC391" s="195"/>
      <c r="AD391" s="195"/>
      <c r="AF391" s="196">
        <v>596317.37</v>
      </c>
      <c r="AG391" s="196"/>
      <c r="AH391" s="196"/>
      <c r="AI391" s="196"/>
      <c r="AK391" s="189">
        <v>40458</v>
      </c>
      <c r="AL391" s="189"/>
      <c r="AN391" s="190" t="s">
        <v>1115</v>
      </c>
      <c r="AO391" s="190"/>
      <c r="AP391" s="190"/>
      <c r="AQ391" s="190"/>
      <c r="AW391" s="186" t="s">
        <v>1039</v>
      </c>
      <c r="AX391" s="186"/>
      <c r="AY391" s="186"/>
      <c r="AZ391" s="186"/>
      <c r="BD391" s="187">
        <v>8862.2099999999991</v>
      </c>
      <c r="BE391" s="187"/>
      <c r="BG391" s="188">
        <v>9346.86</v>
      </c>
      <c r="BH391" s="188"/>
      <c r="BI391" s="188"/>
      <c r="BJ391" s="188">
        <v>0</v>
      </c>
      <c r="BK391" s="188"/>
      <c r="BL391" s="188"/>
      <c r="BM391" s="188"/>
      <c r="BN391" s="188"/>
      <c r="BP391" s="187">
        <v>18209.07</v>
      </c>
      <c r="BQ391" s="187"/>
      <c r="BR391" s="187"/>
      <c r="BS391" s="187"/>
      <c r="BU391" s="189">
        <v>40456</v>
      </c>
      <c r="BV391" s="189"/>
      <c r="BX391" s="190" t="s">
        <v>1113</v>
      </c>
      <c r="BY391" s="190"/>
      <c r="BZ391" s="190"/>
      <c r="CA391" s="190"/>
      <c r="CG391" s="186" t="s">
        <v>1035</v>
      </c>
      <c r="CH391" s="186"/>
      <c r="CI391" s="186"/>
      <c r="CJ391" s="186"/>
      <c r="CN391" s="187">
        <v>3437.52</v>
      </c>
      <c r="CO391" s="187"/>
      <c r="CQ391" s="188">
        <v>2071.08</v>
      </c>
      <c r="CR391" s="188"/>
      <c r="CS391" s="188"/>
      <c r="CT391" s="188">
        <v>236.24</v>
      </c>
      <c r="CU391" s="188"/>
      <c r="CV391" s="188"/>
      <c r="CW391" s="188"/>
      <c r="CX391" s="188"/>
      <c r="CZ391" s="187">
        <v>5272.36</v>
      </c>
      <c r="DA391" s="187"/>
      <c r="DB391" s="187"/>
      <c r="DC391" s="187"/>
      <c r="DF391" s="88"/>
      <c r="DH391" s="190" t="s">
        <v>1113</v>
      </c>
      <c r="DI391" s="190"/>
      <c r="DJ391" s="190"/>
      <c r="DK391" s="190"/>
      <c r="DQ391" s="186" t="s">
        <v>1035</v>
      </c>
      <c r="DR391" s="186"/>
      <c r="DS391" s="186"/>
      <c r="DT391" s="186"/>
      <c r="DX391" s="187">
        <v>5272.36</v>
      </c>
      <c r="DY391" s="187"/>
      <c r="EA391" s="188">
        <v>2236.73</v>
      </c>
      <c r="EB391" s="188"/>
      <c r="EC391" s="188"/>
      <c r="ED391" s="188">
        <v>42.12</v>
      </c>
      <c r="EE391" s="188"/>
      <c r="EF391" s="188"/>
      <c r="EG391" s="188"/>
      <c r="EH391" s="188"/>
      <c r="EJ391" s="187">
        <v>7466.97</v>
      </c>
      <c r="EK391" s="187"/>
      <c r="EL391" s="187"/>
      <c r="EM391" s="187"/>
      <c r="EO391" s="189">
        <v>40456</v>
      </c>
      <c r="EP391" s="189"/>
      <c r="ER391" s="190" t="s">
        <v>1113</v>
      </c>
      <c r="ES391" s="190"/>
      <c r="ET391" s="190"/>
      <c r="EU391" s="190"/>
      <c r="FA391" s="186" t="s">
        <v>1035</v>
      </c>
      <c r="FB391" s="186"/>
      <c r="FC391" s="186"/>
      <c r="FD391" s="186"/>
      <c r="FH391" s="187">
        <v>7466.97</v>
      </c>
      <c r="FI391" s="187"/>
      <c r="FK391" s="188">
        <v>2204.9699999999998</v>
      </c>
      <c r="FL391" s="188"/>
      <c r="FM391" s="188"/>
      <c r="FN391" s="188">
        <v>272.13</v>
      </c>
      <c r="FO391" s="188"/>
      <c r="FP391" s="188"/>
      <c r="FQ391" s="188"/>
      <c r="FR391" s="188"/>
      <c r="FT391" s="187">
        <v>9399.81</v>
      </c>
      <c r="FU391" s="187"/>
      <c r="FV391" s="187"/>
      <c r="FW391" s="187"/>
      <c r="FZ391" s="88"/>
      <c r="GB391" s="190" t="s">
        <v>1109</v>
      </c>
      <c r="GC391" s="190"/>
      <c r="GD391" s="190"/>
      <c r="GE391" s="190"/>
      <c r="GK391" s="186" t="s">
        <v>1026</v>
      </c>
      <c r="GL391" s="186"/>
      <c r="GM391" s="186"/>
      <c r="GN391" s="186"/>
      <c r="GR391" s="187">
        <v>110604.22</v>
      </c>
      <c r="GS391" s="187"/>
      <c r="GU391" s="188">
        <v>52243</v>
      </c>
      <c r="GV391" s="188"/>
      <c r="GW391" s="188"/>
      <c r="GX391" s="188">
        <v>0</v>
      </c>
      <c r="GY391" s="188"/>
      <c r="GZ391" s="188"/>
      <c r="HA391" s="188"/>
      <c r="HB391" s="188"/>
      <c r="HD391" s="187">
        <v>162847.22</v>
      </c>
      <c r="HE391" s="187"/>
      <c r="HF391" s="187"/>
      <c r="HG391" s="187"/>
      <c r="HI391" s="189">
        <v>40451</v>
      </c>
      <c r="HJ391" s="189"/>
      <c r="HL391" s="190" t="s">
        <v>1109</v>
      </c>
      <c r="HM391" s="190"/>
      <c r="HN391" s="190"/>
      <c r="HO391" s="190"/>
      <c r="HU391" s="186" t="s">
        <v>1026</v>
      </c>
      <c r="HV391" s="186"/>
      <c r="HW391" s="186"/>
      <c r="HX391" s="186"/>
      <c r="IB391" s="187">
        <v>162847.22</v>
      </c>
      <c r="IC391" s="187"/>
      <c r="IE391" s="188">
        <v>105274.32</v>
      </c>
      <c r="IF391" s="188"/>
      <c r="IG391" s="188"/>
      <c r="IH391" s="188">
        <v>0</v>
      </c>
      <c r="II391" s="188"/>
      <c r="IJ391" s="188"/>
      <c r="IK391" s="188"/>
      <c r="IL391" s="188"/>
      <c r="IN391" s="187">
        <v>268121.53999999998</v>
      </c>
      <c r="IO391" s="187"/>
      <c r="IP391" s="187"/>
      <c r="IQ391" s="187"/>
    </row>
    <row r="392" spans="1:251" hidden="1">
      <c r="A392" s="189">
        <v>4086</v>
      </c>
      <c r="B392" s="189"/>
      <c r="D392" s="190" t="s">
        <v>1122</v>
      </c>
      <c r="E392" s="190"/>
      <c r="F392" s="190"/>
      <c r="G392" s="190"/>
      <c r="M392" s="186" t="s">
        <v>1123</v>
      </c>
      <c r="N392" s="186"/>
      <c r="O392" s="186"/>
      <c r="P392" s="186"/>
      <c r="T392" s="198">
        <v>0</v>
      </c>
      <c r="U392" s="198"/>
      <c r="W392" s="188">
        <v>121125</v>
      </c>
      <c r="X392" s="188"/>
      <c r="Y392" s="188"/>
      <c r="Z392" s="188">
        <v>0</v>
      </c>
      <c r="AA392" s="188"/>
      <c r="AB392" s="188"/>
      <c r="AC392" s="188"/>
      <c r="AD392" s="188"/>
      <c r="AF392" s="187">
        <v>121125</v>
      </c>
      <c r="AG392" s="187"/>
      <c r="AH392" s="187"/>
      <c r="AI392" s="187"/>
      <c r="AK392" s="191">
        <v>4081</v>
      </c>
      <c r="AL392" s="191"/>
      <c r="AN392" s="192" t="s">
        <v>1116</v>
      </c>
      <c r="AO392" s="192"/>
      <c r="AP392" s="192"/>
      <c r="AQ392" s="192"/>
      <c r="AV392" s="193" t="s">
        <v>1117</v>
      </c>
      <c r="AW392" s="193"/>
      <c r="AX392" s="193"/>
      <c r="AY392" s="193"/>
      <c r="AZ392" s="193"/>
      <c r="BD392" s="196">
        <v>3490</v>
      </c>
      <c r="BE392" s="196"/>
      <c r="BG392" s="195">
        <v>2490</v>
      </c>
      <c r="BH392" s="195"/>
      <c r="BI392" s="195"/>
      <c r="BJ392" s="195">
        <v>0</v>
      </c>
      <c r="BK392" s="195"/>
      <c r="BL392" s="195"/>
      <c r="BM392" s="195"/>
      <c r="BN392" s="195"/>
      <c r="BP392" s="196">
        <v>5980</v>
      </c>
      <c r="BQ392" s="196"/>
      <c r="BR392" s="196"/>
      <c r="BS392" s="196"/>
      <c r="BU392" s="189">
        <v>40457</v>
      </c>
      <c r="BV392" s="189"/>
      <c r="BX392" s="190" t="s">
        <v>1114</v>
      </c>
      <c r="BY392" s="190"/>
      <c r="BZ392" s="190"/>
      <c r="CA392" s="190"/>
      <c r="CG392" s="186" t="s">
        <v>1037</v>
      </c>
      <c r="CH392" s="186"/>
      <c r="CI392" s="186"/>
      <c r="CJ392" s="186"/>
      <c r="CN392" s="198">
        <v>-1686.14</v>
      </c>
      <c r="CO392" s="198"/>
      <c r="CQ392" s="188">
        <v>0</v>
      </c>
      <c r="CR392" s="188"/>
      <c r="CS392" s="188"/>
      <c r="CT392" s="188">
        <v>929.23</v>
      </c>
      <c r="CU392" s="188"/>
      <c r="CV392" s="188"/>
      <c r="CW392" s="188"/>
      <c r="CX392" s="188"/>
      <c r="CZ392" s="198">
        <v>-2615.37</v>
      </c>
      <c r="DA392" s="198"/>
      <c r="DB392" s="198"/>
      <c r="DC392" s="198"/>
      <c r="DF392" s="88"/>
      <c r="DH392" s="190" t="s">
        <v>1114</v>
      </c>
      <c r="DI392" s="190"/>
      <c r="DJ392" s="190"/>
      <c r="DK392" s="190"/>
      <c r="DQ392" s="186" t="s">
        <v>1037</v>
      </c>
      <c r="DR392" s="186"/>
      <c r="DS392" s="186"/>
      <c r="DT392" s="186"/>
      <c r="DX392" s="198">
        <v>-2615.37</v>
      </c>
      <c r="DY392" s="198"/>
      <c r="EA392" s="188">
        <v>0</v>
      </c>
      <c r="EB392" s="188"/>
      <c r="EC392" s="188"/>
      <c r="ED392" s="188">
        <v>900.47</v>
      </c>
      <c r="EE392" s="188"/>
      <c r="EF392" s="188"/>
      <c r="EG392" s="188"/>
      <c r="EH392" s="188"/>
      <c r="EJ392" s="198">
        <v>-3515.84</v>
      </c>
      <c r="EK392" s="198"/>
      <c r="EL392" s="198"/>
      <c r="EM392" s="198"/>
      <c r="EO392" s="189">
        <v>40457</v>
      </c>
      <c r="EP392" s="189"/>
      <c r="ER392" s="190" t="s">
        <v>1114</v>
      </c>
      <c r="ES392" s="190"/>
      <c r="ET392" s="190"/>
      <c r="EU392" s="190"/>
      <c r="FA392" s="186" t="s">
        <v>1037</v>
      </c>
      <c r="FB392" s="186"/>
      <c r="FC392" s="186"/>
      <c r="FD392" s="186"/>
      <c r="FH392" s="198">
        <v>-3515.84</v>
      </c>
      <c r="FI392" s="198"/>
      <c r="FK392" s="188">
        <v>0</v>
      </c>
      <c r="FL392" s="188"/>
      <c r="FM392" s="188"/>
      <c r="FN392" s="188">
        <v>941.8</v>
      </c>
      <c r="FO392" s="188"/>
      <c r="FP392" s="188"/>
      <c r="FQ392" s="188"/>
      <c r="FR392" s="188"/>
      <c r="FT392" s="198">
        <v>-4457.6400000000003</v>
      </c>
      <c r="FU392" s="198"/>
      <c r="FV392" s="198"/>
      <c r="FW392" s="198"/>
      <c r="FZ392" s="88"/>
      <c r="GB392" s="190" t="s">
        <v>1110</v>
      </c>
      <c r="GC392" s="190"/>
      <c r="GD392" s="190"/>
      <c r="GE392" s="190"/>
      <c r="GK392" s="186" t="s">
        <v>1031</v>
      </c>
      <c r="GL392" s="186"/>
      <c r="GM392" s="186"/>
      <c r="GN392" s="186"/>
      <c r="GR392" s="187">
        <v>7051.65</v>
      </c>
      <c r="GS392" s="187"/>
      <c r="GU392" s="188">
        <v>2038.82</v>
      </c>
      <c r="GV392" s="188"/>
      <c r="GW392" s="188"/>
      <c r="GX392" s="188">
        <v>0</v>
      </c>
      <c r="GY392" s="188"/>
      <c r="GZ392" s="188"/>
      <c r="HA392" s="188"/>
      <c r="HB392" s="188"/>
      <c r="HD392" s="187">
        <v>9090.4699999999993</v>
      </c>
      <c r="HE392" s="187"/>
      <c r="HF392" s="187"/>
      <c r="HG392" s="187"/>
      <c r="HI392" s="189">
        <v>40453</v>
      </c>
      <c r="HJ392" s="189"/>
      <c r="HL392" s="190" t="s">
        <v>1110</v>
      </c>
      <c r="HM392" s="190"/>
      <c r="HN392" s="190"/>
      <c r="HO392" s="190"/>
      <c r="HU392" s="186" t="s">
        <v>1031</v>
      </c>
      <c r="HV392" s="186"/>
      <c r="HW392" s="186"/>
      <c r="HX392" s="186"/>
      <c r="IB392" s="187">
        <v>9090.4699999999993</v>
      </c>
      <c r="IC392" s="187"/>
      <c r="IE392" s="188">
        <v>1707.26</v>
      </c>
      <c r="IF392" s="188"/>
      <c r="IG392" s="188"/>
      <c r="IH392" s="188">
        <v>0</v>
      </c>
      <c r="II392" s="188"/>
      <c r="IJ392" s="188"/>
      <c r="IK392" s="188"/>
      <c r="IL392" s="188"/>
      <c r="IN392" s="187">
        <v>10797.73</v>
      </c>
      <c r="IO392" s="187"/>
      <c r="IP392" s="187"/>
      <c r="IQ392" s="187"/>
    </row>
    <row r="393" spans="1:251" hidden="1">
      <c r="A393" s="189">
        <v>4087</v>
      </c>
      <c r="B393" s="189"/>
      <c r="D393" s="190" t="s">
        <v>1124</v>
      </c>
      <c r="E393" s="190"/>
      <c r="F393" s="190"/>
      <c r="G393" s="190"/>
      <c r="M393" s="186" t="s">
        <v>1125</v>
      </c>
      <c r="N393" s="186"/>
      <c r="O393" s="186"/>
      <c r="P393" s="186"/>
      <c r="T393" s="198">
        <v>0</v>
      </c>
      <c r="U393" s="198"/>
      <c r="W393" s="188">
        <v>58690.5</v>
      </c>
      <c r="X393" s="188"/>
      <c r="Y393" s="188"/>
      <c r="Z393" s="188">
        <v>0</v>
      </c>
      <c r="AA393" s="188"/>
      <c r="AB393" s="188"/>
      <c r="AC393" s="188"/>
      <c r="AD393" s="188"/>
      <c r="AF393" s="187">
        <v>58690.5</v>
      </c>
      <c r="AG393" s="187"/>
      <c r="AH393" s="187"/>
      <c r="AI393" s="187"/>
      <c r="AK393" s="189">
        <v>4084</v>
      </c>
      <c r="AL393" s="189"/>
      <c r="AN393" s="190" t="s">
        <v>1118</v>
      </c>
      <c r="AO393" s="190"/>
      <c r="AP393" s="190"/>
      <c r="AQ393" s="190"/>
      <c r="AW393" s="186" t="s">
        <v>1119</v>
      </c>
      <c r="AX393" s="186"/>
      <c r="AY393" s="186"/>
      <c r="AZ393" s="186"/>
      <c r="BD393" s="187">
        <v>3490</v>
      </c>
      <c r="BE393" s="187"/>
      <c r="BG393" s="188">
        <v>2490</v>
      </c>
      <c r="BH393" s="188"/>
      <c r="BI393" s="188"/>
      <c r="BJ393" s="188">
        <v>0</v>
      </c>
      <c r="BK393" s="188"/>
      <c r="BL393" s="188"/>
      <c r="BM393" s="188"/>
      <c r="BN393" s="188"/>
      <c r="BP393" s="187">
        <v>5980</v>
      </c>
      <c r="BQ393" s="187"/>
      <c r="BR393" s="187"/>
      <c r="BS393" s="187"/>
      <c r="BU393" s="189">
        <v>40458</v>
      </c>
      <c r="BV393" s="189"/>
      <c r="BX393" s="190" t="s">
        <v>1115</v>
      </c>
      <c r="BY393" s="190"/>
      <c r="BZ393" s="190"/>
      <c r="CA393" s="190"/>
      <c r="CG393" s="186" t="s">
        <v>1039</v>
      </c>
      <c r="CH393" s="186"/>
      <c r="CI393" s="186"/>
      <c r="CJ393" s="186"/>
      <c r="CN393" s="187">
        <v>18209.07</v>
      </c>
      <c r="CO393" s="187"/>
      <c r="CQ393" s="188">
        <v>9582.2000000000007</v>
      </c>
      <c r="CR393" s="188"/>
      <c r="CS393" s="188"/>
      <c r="CT393" s="188">
        <v>0</v>
      </c>
      <c r="CU393" s="188"/>
      <c r="CV393" s="188"/>
      <c r="CW393" s="188"/>
      <c r="CX393" s="188"/>
      <c r="CZ393" s="187">
        <v>27791.27</v>
      </c>
      <c r="DA393" s="187"/>
      <c r="DB393" s="187"/>
      <c r="DC393" s="187"/>
      <c r="DF393" s="88"/>
      <c r="DH393" s="190" t="s">
        <v>1115</v>
      </c>
      <c r="DI393" s="190"/>
      <c r="DJ393" s="190"/>
      <c r="DK393" s="190"/>
      <c r="DQ393" s="186" t="s">
        <v>1039</v>
      </c>
      <c r="DR393" s="186"/>
      <c r="DS393" s="186"/>
      <c r="DT393" s="186"/>
      <c r="DX393" s="187">
        <v>27791.27</v>
      </c>
      <c r="DY393" s="187"/>
      <c r="EA393" s="188">
        <v>13776.24</v>
      </c>
      <c r="EB393" s="188"/>
      <c r="EC393" s="188"/>
      <c r="ED393" s="188">
        <v>0</v>
      </c>
      <c r="EE393" s="188"/>
      <c r="EF393" s="188"/>
      <c r="EG393" s="188"/>
      <c r="EH393" s="188"/>
      <c r="EJ393" s="187">
        <v>41567.51</v>
      </c>
      <c r="EK393" s="187"/>
      <c r="EL393" s="187"/>
      <c r="EM393" s="187"/>
      <c r="EO393" s="189">
        <v>40458</v>
      </c>
      <c r="EP393" s="189"/>
      <c r="ER393" s="190" t="s">
        <v>1115</v>
      </c>
      <c r="ES393" s="190"/>
      <c r="ET393" s="190"/>
      <c r="EU393" s="190"/>
      <c r="FA393" s="186" t="s">
        <v>1039</v>
      </c>
      <c r="FB393" s="186"/>
      <c r="FC393" s="186"/>
      <c r="FD393" s="186"/>
      <c r="FH393" s="187">
        <v>41567.51</v>
      </c>
      <c r="FI393" s="187"/>
      <c r="FK393" s="188">
        <v>19228.97</v>
      </c>
      <c r="FL393" s="188"/>
      <c r="FM393" s="188"/>
      <c r="FN393" s="188">
        <v>0</v>
      </c>
      <c r="FO393" s="188"/>
      <c r="FP393" s="188"/>
      <c r="FQ393" s="188"/>
      <c r="FR393" s="188"/>
      <c r="FT393" s="187">
        <v>60796.480000000003</v>
      </c>
      <c r="FU393" s="187"/>
      <c r="FV393" s="187"/>
      <c r="FW393" s="187"/>
      <c r="FZ393" s="88"/>
      <c r="GB393" s="190" t="s">
        <v>1111</v>
      </c>
      <c r="GC393" s="190"/>
      <c r="GD393" s="190"/>
      <c r="GE393" s="190"/>
      <c r="GK393" s="186" t="s">
        <v>24</v>
      </c>
      <c r="GL393" s="186"/>
      <c r="GM393" s="186"/>
      <c r="GN393" s="186"/>
      <c r="GR393" s="187">
        <v>273063.73</v>
      </c>
      <c r="GS393" s="187"/>
      <c r="GU393" s="188">
        <v>61376.27</v>
      </c>
      <c r="GV393" s="188"/>
      <c r="GW393" s="188"/>
      <c r="GX393" s="188">
        <v>2639.16</v>
      </c>
      <c r="GY393" s="188"/>
      <c r="GZ393" s="188"/>
      <c r="HA393" s="188"/>
      <c r="HB393" s="188"/>
      <c r="HD393" s="187">
        <v>331800.84000000003</v>
      </c>
      <c r="HE393" s="187"/>
      <c r="HF393" s="187"/>
      <c r="HG393" s="187"/>
      <c r="HI393" s="189">
        <v>40454</v>
      </c>
      <c r="HJ393" s="189"/>
      <c r="HL393" s="190" t="s">
        <v>1111</v>
      </c>
      <c r="HM393" s="190"/>
      <c r="HN393" s="190"/>
      <c r="HO393" s="190"/>
      <c r="HU393" s="186" t="s">
        <v>24</v>
      </c>
      <c r="HV393" s="186"/>
      <c r="HW393" s="186"/>
      <c r="HX393" s="186"/>
      <c r="IB393" s="187">
        <v>331800.84000000003</v>
      </c>
      <c r="IC393" s="187"/>
      <c r="IE393" s="188">
        <v>75692.37</v>
      </c>
      <c r="IF393" s="188"/>
      <c r="IG393" s="188"/>
      <c r="IH393" s="188">
        <v>2308.12</v>
      </c>
      <c r="II393" s="188"/>
      <c r="IJ393" s="188"/>
      <c r="IK393" s="188"/>
      <c r="IL393" s="188"/>
      <c r="IN393" s="187">
        <v>405185.09</v>
      </c>
      <c r="IO393" s="187"/>
      <c r="IP393" s="187"/>
      <c r="IQ393" s="187"/>
    </row>
    <row r="394" spans="1:251" hidden="1">
      <c r="A394" s="189">
        <v>4092</v>
      </c>
      <c r="B394" s="189"/>
      <c r="D394" s="190" t="s">
        <v>1126</v>
      </c>
      <c r="E394" s="190"/>
      <c r="F394" s="190"/>
      <c r="G394" s="190"/>
      <c r="M394" s="186" t="s">
        <v>1127</v>
      </c>
      <c r="N394" s="186"/>
      <c r="O394" s="186"/>
      <c r="P394" s="186"/>
      <c r="T394" s="198">
        <v>0</v>
      </c>
      <c r="U394" s="198"/>
      <c r="W394" s="188">
        <v>33683.33</v>
      </c>
      <c r="X394" s="188"/>
      <c r="Y394" s="188"/>
      <c r="Z394" s="188">
        <v>0</v>
      </c>
      <c r="AA394" s="188"/>
      <c r="AB394" s="188"/>
      <c r="AC394" s="188"/>
      <c r="AD394" s="188"/>
      <c r="AF394" s="187">
        <v>33683.33</v>
      </c>
      <c r="AG394" s="187"/>
      <c r="AH394" s="187"/>
      <c r="AI394" s="187"/>
      <c r="AK394" s="191">
        <v>4085</v>
      </c>
      <c r="AL394" s="191"/>
      <c r="AN394" s="192" t="s">
        <v>1120</v>
      </c>
      <c r="AO394" s="192"/>
      <c r="AP394" s="192"/>
      <c r="AQ394" s="192"/>
      <c r="AV394" s="193" t="s">
        <v>1121</v>
      </c>
      <c r="AW394" s="193"/>
      <c r="AX394" s="193"/>
      <c r="AY394" s="193"/>
      <c r="AZ394" s="193"/>
      <c r="BD394" s="196">
        <v>596317.37</v>
      </c>
      <c r="BE394" s="196"/>
      <c r="BG394" s="195">
        <v>939089.34</v>
      </c>
      <c r="BH394" s="195"/>
      <c r="BI394" s="195"/>
      <c r="BJ394" s="195">
        <v>0</v>
      </c>
      <c r="BK394" s="195"/>
      <c r="BL394" s="195"/>
      <c r="BM394" s="195"/>
      <c r="BN394" s="195"/>
      <c r="BP394" s="196">
        <v>1535406.71</v>
      </c>
      <c r="BQ394" s="196"/>
      <c r="BR394" s="196"/>
      <c r="BS394" s="196"/>
      <c r="BU394" s="191">
        <v>4081</v>
      </c>
      <c r="BV394" s="191"/>
      <c r="BX394" s="192" t="s">
        <v>1116</v>
      </c>
      <c r="BY394" s="192"/>
      <c r="BZ394" s="192"/>
      <c r="CA394" s="192"/>
      <c r="CF394" s="193" t="s">
        <v>1117</v>
      </c>
      <c r="CG394" s="193"/>
      <c r="CH394" s="193"/>
      <c r="CI394" s="193"/>
      <c r="CJ394" s="193"/>
      <c r="CN394" s="196">
        <v>5980</v>
      </c>
      <c r="CO394" s="196"/>
      <c r="CQ394" s="195">
        <v>2946</v>
      </c>
      <c r="CR394" s="195"/>
      <c r="CS394" s="195"/>
      <c r="CT394" s="195">
        <v>0</v>
      </c>
      <c r="CU394" s="195"/>
      <c r="CV394" s="195"/>
      <c r="CW394" s="195"/>
      <c r="CX394" s="195"/>
      <c r="CZ394" s="196">
        <v>8926</v>
      </c>
      <c r="DA394" s="196"/>
      <c r="DB394" s="196"/>
      <c r="DC394" s="196"/>
      <c r="DF394" s="94"/>
      <c r="DH394" s="192" t="s">
        <v>1116</v>
      </c>
      <c r="DI394" s="192"/>
      <c r="DJ394" s="192"/>
      <c r="DK394" s="192"/>
      <c r="DP394" s="193" t="s">
        <v>1117</v>
      </c>
      <c r="DQ394" s="193"/>
      <c r="DR394" s="193"/>
      <c r="DS394" s="193"/>
      <c r="DT394" s="193"/>
      <c r="DX394" s="196">
        <v>8926</v>
      </c>
      <c r="DY394" s="196"/>
      <c r="EA394" s="195">
        <v>4181</v>
      </c>
      <c r="EB394" s="195"/>
      <c r="EC394" s="195"/>
      <c r="ED394" s="195">
        <v>0</v>
      </c>
      <c r="EE394" s="195"/>
      <c r="EF394" s="195"/>
      <c r="EG394" s="195"/>
      <c r="EH394" s="195"/>
      <c r="EJ394" s="196">
        <v>13107</v>
      </c>
      <c r="EK394" s="196"/>
      <c r="EL394" s="196"/>
      <c r="EM394" s="196"/>
      <c r="EO394" s="191">
        <v>4081</v>
      </c>
      <c r="EP394" s="191"/>
      <c r="ER394" s="192" t="s">
        <v>1116</v>
      </c>
      <c r="ES394" s="192"/>
      <c r="ET394" s="192"/>
      <c r="EU394" s="192"/>
      <c r="EZ394" s="193" t="s">
        <v>1117</v>
      </c>
      <c r="FA394" s="193"/>
      <c r="FB394" s="193"/>
      <c r="FC394" s="193"/>
      <c r="FD394" s="193"/>
      <c r="FH394" s="196">
        <v>13107</v>
      </c>
      <c r="FI394" s="196"/>
      <c r="FK394" s="195">
        <v>3900</v>
      </c>
      <c r="FL394" s="195"/>
      <c r="FM394" s="195"/>
      <c r="FN394" s="195">
        <v>0</v>
      </c>
      <c r="FO394" s="195"/>
      <c r="FP394" s="195"/>
      <c r="FQ394" s="195"/>
      <c r="FR394" s="195"/>
      <c r="FT394" s="196">
        <v>17007</v>
      </c>
      <c r="FU394" s="196"/>
      <c r="FV394" s="196"/>
      <c r="FW394" s="196"/>
      <c r="FZ394" s="88"/>
      <c r="GB394" s="190" t="s">
        <v>1112</v>
      </c>
      <c r="GC394" s="190"/>
      <c r="GD394" s="190"/>
      <c r="GE394" s="190"/>
      <c r="GK394" s="186" t="s">
        <v>22</v>
      </c>
      <c r="GL394" s="186"/>
      <c r="GM394" s="186"/>
      <c r="GN394" s="186"/>
      <c r="GR394" s="187">
        <v>69699.02</v>
      </c>
      <c r="GS394" s="187"/>
      <c r="GU394" s="188">
        <v>14728.6</v>
      </c>
      <c r="GV394" s="188"/>
      <c r="GW394" s="188"/>
      <c r="GX394" s="188">
        <v>796.72</v>
      </c>
      <c r="GY394" s="188"/>
      <c r="GZ394" s="188"/>
      <c r="HA394" s="188"/>
      <c r="HB394" s="188"/>
      <c r="HD394" s="187">
        <v>83630.899999999994</v>
      </c>
      <c r="HE394" s="187"/>
      <c r="HF394" s="187"/>
      <c r="HG394" s="187"/>
      <c r="HI394" s="189">
        <v>40455</v>
      </c>
      <c r="HJ394" s="189"/>
      <c r="HL394" s="190" t="s">
        <v>1112</v>
      </c>
      <c r="HM394" s="190"/>
      <c r="HN394" s="190"/>
      <c r="HO394" s="190"/>
      <c r="HU394" s="186" t="s">
        <v>22</v>
      </c>
      <c r="HV394" s="186"/>
      <c r="HW394" s="186"/>
      <c r="HX394" s="186"/>
      <c r="IB394" s="187">
        <v>83630.899999999994</v>
      </c>
      <c r="IC394" s="187"/>
      <c r="IE394" s="188">
        <v>16810.25</v>
      </c>
      <c r="IF394" s="188"/>
      <c r="IG394" s="188"/>
      <c r="IH394" s="188">
        <v>696.77</v>
      </c>
      <c r="II394" s="188"/>
      <c r="IJ394" s="188"/>
      <c r="IK394" s="188"/>
      <c r="IL394" s="188"/>
      <c r="IN394" s="187">
        <v>99744.38</v>
      </c>
      <c r="IO394" s="187"/>
      <c r="IP394" s="187"/>
      <c r="IQ394" s="187"/>
    </row>
    <row r="395" spans="1:251" hidden="1">
      <c r="A395" s="189">
        <v>4094</v>
      </c>
      <c r="B395" s="189"/>
      <c r="D395" s="190" t="s">
        <v>1128</v>
      </c>
      <c r="E395" s="190"/>
      <c r="F395" s="190"/>
      <c r="G395" s="190"/>
      <c r="M395" s="186" t="s">
        <v>1129</v>
      </c>
      <c r="N395" s="186"/>
      <c r="O395" s="186"/>
      <c r="P395" s="186"/>
      <c r="T395" s="198">
        <v>0</v>
      </c>
      <c r="U395" s="198"/>
      <c r="W395" s="188">
        <v>34716.39</v>
      </c>
      <c r="X395" s="188"/>
      <c r="Y395" s="188"/>
      <c r="Z395" s="188">
        <v>0</v>
      </c>
      <c r="AA395" s="188"/>
      <c r="AB395" s="188"/>
      <c r="AC395" s="188"/>
      <c r="AD395" s="188"/>
      <c r="AF395" s="187">
        <v>34716.39</v>
      </c>
      <c r="AG395" s="187"/>
      <c r="AH395" s="187"/>
      <c r="AI395" s="187"/>
      <c r="AK395" s="189">
        <v>4086</v>
      </c>
      <c r="AL395" s="189"/>
      <c r="AN395" s="190" t="s">
        <v>1122</v>
      </c>
      <c r="AO395" s="190"/>
      <c r="AP395" s="190"/>
      <c r="AQ395" s="190"/>
      <c r="AW395" s="186" t="s">
        <v>1123</v>
      </c>
      <c r="AX395" s="186"/>
      <c r="AY395" s="186"/>
      <c r="AZ395" s="186"/>
      <c r="BD395" s="187">
        <v>121125</v>
      </c>
      <c r="BE395" s="187"/>
      <c r="BG395" s="188">
        <v>0</v>
      </c>
      <c r="BH395" s="188"/>
      <c r="BI395" s="188"/>
      <c r="BJ395" s="188">
        <v>0</v>
      </c>
      <c r="BK395" s="188"/>
      <c r="BL395" s="188"/>
      <c r="BM395" s="188"/>
      <c r="BN395" s="188"/>
      <c r="BP395" s="187">
        <v>121125</v>
      </c>
      <c r="BQ395" s="187"/>
      <c r="BR395" s="187"/>
      <c r="BS395" s="187"/>
      <c r="BU395" s="189">
        <v>4084</v>
      </c>
      <c r="BV395" s="189"/>
      <c r="BX395" s="190" t="s">
        <v>1118</v>
      </c>
      <c r="BY395" s="190"/>
      <c r="BZ395" s="190"/>
      <c r="CA395" s="190"/>
      <c r="CG395" s="186" t="s">
        <v>1119</v>
      </c>
      <c r="CH395" s="186"/>
      <c r="CI395" s="186"/>
      <c r="CJ395" s="186"/>
      <c r="CN395" s="187">
        <v>5980</v>
      </c>
      <c r="CO395" s="187"/>
      <c r="CQ395" s="188">
        <v>2946</v>
      </c>
      <c r="CR395" s="188"/>
      <c r="CS395" s="188"/>
      <c r="CT395" s="188">
        <v>0</v>
      </c>
      <c r="CU395" s="188"/>
      <c r="CV395" s="188"/>
      <c r="CW395" s="188"/>
      <c r="CX395" s="188"/>
      <c r="CZ395" s="187">
        <v>8926</v>
      </c>
      <c r="DA395" s="187"/>
      <c r="DB395" s="187"/>
      <c r="DC395" s="187"/>
      <c r="DF395" s="88"/>
      <c r="DH395" s="190" t="s">
        <v>1118</v>
      </c>
      <c r="DI395" s="190"/>
      <c r="DJ395" s="190"/>
      <c r="DK395" s="190"/>
      <c r="DQ395" s="186" t="s">
        <v>1119</v>
      </c>
      <c r="DR395" s="186"/>
      <c r="DS395" s="186"/>
      <c r="DT395" s="186"/>
      <c r="DX395" s="187">
        <v>8926</v>
      </c>
      <c r="DY395" s="187"/>
      <c r="EA395" s="188">
        <v>4181</v>
      </c>
      <c r="EB395" s="188"/>
      <c r="EC395" s="188"/>
      <c r="ED395" s="188">
        <v>0</v>
      </c>
      <c r="EE395" s="188"/>
      <c r="EF395" s="188"/>
      <c r="EG395" s="188"/>
      <c r="EH395" s="188"/>
      <c r="EJ395" s="187">
        <v>13107</v>
      </c>
      <c r="EK395" s="187"/>
      <c r="EL395" s="187"/>
      <c r="EM395" s="187"/>
      <c r="EO395" s="189">
        <v>4084</v>
      </c>
      <c r="EP395" s="189"/>
      <c r="ER395" s="190" t="s">
        <v>1118</v>
      </c>
      <c r="ES395" s="190"/>
      <c r="ET395" s="190"/>
      <c r="EU395" s="190"/>
      <c r="FA395" s="186" t="s">
        <v>1119</v>
      </c>
      <c r="FB395" s="186"/>
      <c r="FC395" s="186"/>
      <c r="FD395" s="186"/>
      <c r="FH395" s="187">
        <v>13107</v>
      </c>
      <c r="FI395" s="187"/>
      <c r="FK395" s="188">
        <v>3900</v>
      </c>
      <c r="FL395" s="188"/>
      <c r="FM395" s="188"/>
      <c r="FN395" s="188">
        <v>0</v>
      </c>
      <c r="FO395" s="188"/>
      <c r="FP395" s="188"/>
      <c r="FQ395" s="188"/>
      <c r="FR395" s="188"/>
      <c r="FT395" s="187">
        <v>17007</v>
      </c>
      <c r="FU395" s="187"/>
      <c r="FV395" s="187"/>
      <c r="FW395" s="187"/>
      <c r="FZ395" s="88"/>
      <c r="GB395" s="190" t="s">
        <v>1113</v>
      </c>
      <c r="GC395" s="190"/>
      <c r="GD395" s="190"/>
      <c r="GE395" s="190"/>
      <c r="GK395" s="186" t="s">
        <v>1035</v>
      </c>
      <c r="GL395" s="186"/>
      <c r="GM395" s="186"/>
      <c r="GN395" s="186"/>
      <c r="GR395" s="187">
        <v>9399.81</v>
      </c>
      <c r="GS395" s="187"/>
      <c r="GU395" s="188">
        <v>1898.92</v>
      </c>
      <c r="GV395" s="188"/>
      <c r="GW395" s="188"/>
      <c r="GX395" s="188">
        <v>76.84</v>
      </c>
      <c r="GY395" s="188"/>
      <c r="GZ395" s="188"/>
      <c r="HA395" s="188"/>
      <c r="HB395" s="188"/>
      <c r="HD395" s="187">
        <v>11221.89</v>
      </c>
      <c r="HE395" s="187"/>
      <c r="HF395" s="187"/>
      <c r="HG395" s="187"/>
      <c r="HI395" s="189">
        <v>40456</v>
      </c>
      <c r="HJ395" s="189"/>
      <c r="HL395" s="190" t="s">
        <v>1113</v>
      </c>
      <c r="HM395" s="190"/>
      <c r="HN395" s="190"/>
      <c r="HO395" s="190"/>
      <c r="HU395" s="186" t="s">
        <v>1035</v>
      </c>
      <c r="HV395" s="186"/>
      <c r="HW395" s="186"/>
      <c r="HX395" s="186"/>
      <c r="IB395" s="187">
        <v>11221.89</v>
      </c>
      <c r="IC395" s="187"/>
      <c r="IE395" s="188">
        <v>2120.8200000000002</v>
      </c>
      <c r="IF395" s="188"/>
      <c r="IG395" s="188"/>
      <c r="IH395" s="188">
        <v>30.14</v>
      </c>
      <c r="II395" s="188"/>
      <c r="IJ395" s="188"/>
      <c r="IK395" s="188"/>
      <c r="IL395" s="188"/>
      <c r="IN395" s="187">
        <v>13312.57</v>
      </c>
      <c r="IO395" s="187"/>
      <c r="IP395" s="187"/>
      <c r="IQ395" s="187"/>
    </row>
    <row r="396" spans="1:251" hidden="1">
      <c r="A396" s="189">
        <v>4127</v>
      </c>
      <c r="B396" s="189"/>
      <c r="D396" s="190" t="s">
        <v>1130</v>
      </c>
      <c r="E396" s="190"/>
      <c r="F396" s="190"/>
      <c r="G396" s="190"/>
      <c r="M396" s="186" t="s">
        <v>1131</v>
      </c>
      <c r="N396" s="186"/>
      <c r="O396" s="186"/>
      <c r="P396" s="186"/>
      <c r="T396" s="198">
        <v>0</v>
      </c>
      <c r="U396" s="198"/>
      <c r="W396" s="188">
        <v>25115.200000000001</v>
      </c>
      <c r="X396" s="188"/>
      <c r="Y396" s="188"/>
      <c r="Z396" s="188">
        <v>0</v>
      </c>
      <c r="AA396" s="188"/>
      <c r="AB396" s="188"/>
      <c r="AC396" s="188"/>
      <c r="AD396" s="188"/>
      <c r="AF396" s="187">
        <v>25115.200000000001</v>
      </c>
      <c r="AG396" s="187"/>
      <c r="AH396" s="187"/>
      <c r="AI396" s="187"/>
      <c r="AK396" s="189">
        <v>4087</v>
      </c>
      <c r="AL396" s="189"/>
      <c r="AN396" s="190" t="s">
        <v>1124</v>
      </c>
      <c r="AO396" s="190"/>
      <c r="AP396" s="190"/>
      <c r="AQ396" s="190"/>
      <c r="AW396" s="186" t="s">
        <v>1125</v>
      </c>
      <c r="AX396" s="186"/>
      <c r="AY396" s="186"/>
      <c r="AZ396" s="186"/>
      <c r="BD396" s="187">
        <v>58690.5</v>
      </c>
      <c r="BE396" s="187"/>
      <c r="BG396" s="188">
        <v>41359</v>
      </c>
      <c r="BH396" s="188"/>
      <c r="BI396" s="188"/>
      <c r="BJ396" s="188">
        <v>0</v>
      </c>
      <c r="BK396" s="188"/>
      <c r="BL396" s="188"/>
      <c r="BM396" s="188"/>
      <c r="BN396" s="188"/>
      <c r="BP396" s="187">
        <v>100049.5</v>
      </c>
      <c r="BQ396" s="187"/>
      <c r="BR396" s="187"/>
      <c r="BS396" s="187"/>
      <c r="BU396" s="191">
        <v>4085</v>
      </c>
      <c r="BV396" s="191"/>
      <c r="BX396" s="192" t="s">
        <v>1120</v>
      </c>
      <c r="BY396" s="192"/>
      <c r="BZ396" s="192"/>
      <c r="CA396" s="192"/>
      <c r="CF396" s="193" t="s">
        <v>1121</v>
      </c>
      <c r="CG396" s="193"/>
      <c r="CH396" s="193"/>
      <c r="CI396" s="193"/>
      <c r="CJ396" s="193"/>
      <c r="CN396" s="196">
        <v>1535406.71</v>
      </c>
      <c r="CO396" s="196"/>
      <c r="CQ396" s="195">
        <v>1036165.05</v>
      </c>
      <c r="CR396" s="195"/>
      <c r="CS396" s="195"/>
      <c r="CT396" s="195">
        <v>0</v>
      </c>
      <c r="CU396" s="195"/>
      <c r="CV396" s="195"/>
      <c r="CW396" s="195"/>
      <c r="CX396" s="195"/>
      <c r="CZ396" s="196">
        <v>2571571.7599999998</v>
      </c>
      <c r="DA396" s="196"/>
      <c r="DB396" s="196"/>
      <c r="DC396" s="196"/>
      <c r="DF396" s="94"/>
      <c r="DH396" s="192" t="s">
        <v>1120</v>
      </c>
      <c r="DI396" s="192"/>
      <c r="DJ396" s="192"/>
      <c r="DK396" s="192"/>
      <c r="DP396" s="193" t="s">
        <v>1121</v>
      </c>
      <c r="DQ396" s="193"/>
      <c r="DR396" s="193"/>
      <c r="DS396" s="193"/>
      <c r="DT396" s="193"/>
      <c r="DX396" s="196">
        <v>2571571.7599999998</v>
      </c>
      <c r="DY396" s="196"/>
      <c r="EA396" s="195">
        <v>672455.34</v>
      </c>
      <c r="EB396" s="195"/>
      <c r="EC396" s="195"/>
      <c r="ED396" s="195">
        <v>0</v>
      </c>
      <c r="EE396" s="195"/>
      <c r="EF396" s="195"/>
      <c r="EG396" s="195"/>
      <c r="EH396" s="195"/>
      <c r="EJ396" s="196">
        <v>3244027.1</v>
      </c>
      <c r="EK396" s="196"/>
      <c r="EL396" s="196"/>
      <c r="EM396" s="196"/>
      <c r="EO396" s="191">
        <v>4085</v>
      </c>
      <c r="EP396" s="191"/>
      <c r="ER396" s="192" t="s">
        <v>1120</v>
      </c>
      <c r="ES396" s="192"/>
      <c r="ET396" s="192"/>
      <c r="EU396" s="192"/>
      <c r="EZ396" s="193" t="s">
        <v>1121</v>
      </c>
      <c r="FA396" s="193"/>
      <c r="FB396" s="193"/>
      <c r="FC396" s="193"/>
      <c r="FD396" s="193"/>
      <c r="FH396" s="196">
        <v>3244027.1</v>
      </c>
      <c r="FI396" s="196"/>
      <c r="FK396" s="195">
        <v>659367.1</v>
      </c>
      <c r="FL396" s="195"/>
      <c r="FM396" s="195"/>
      <c r="FN396" s="195">
        <v>0.01</v>
      </c>
      <c r="FO396" s="195"/>
      <c r="FP396" s="195"/>
      <c r="FQ396" s="195"/>
      <c r="FR396" s="195"/>
      <c r="FT396" s="196">
        <v>3903394.19</v>
      </c>
      <c r="FU396" s="196"/>
      <c r="FV396" s="196"/>
      <c r="FW396" s="196"/>
      <c r="FZ396" s="88"/>
      <c r="GB396" s="190" t="s">
        <v>1114</v>
      </c>
      <c r="GC396" s="190"/>
      <c r="GD396" s="190"/>
      <c r="GE396" s="190"/>
      <c r="GK396" s="186" t="s">
        <v>1037</v>
      </c>
      <c r="GL396" s="186"/>
      <c r="GM396" s="186"/>
      <c r="GN396" s="186"/>
      <c r="GR396" s="198">
        <v>-4457.6400000000003</v>
      </c>
      <c r="GS396" s="198"/>
      <c r="GU396" s="188">
        <v>0</v>
      </c>
      <c r="GV396" s="188"/>
      <c r="GW396" s="188"/>
      <c r="GX396" s="188">
        <v>1423.04</v>
      </c>
      <c r="GY396" s="188"/>
      <c r="GZ396" s="188"/>
      <c r="HA396" s="188"/>
      <c r="HB396" s="188"/>
      <c r="HD396" s="198">
        <v>-5880.68</v>
      </c>
      <c r="HE396" s="198"/>
      <c r="HF396" s="198"/>
      <c r="HG396" s="198"/>
      <c r="HI396" s="189">
        <v>40457</v>
      </c>
      <c r="HJ396" s="189"/>
      <c r="HL396" s="190" t="s">
        <v>1114</v>
      </c>
      <c r="HM396" s="190"/>
      <c r="HN396" s="190"/>
      <c r="HO396" s="190"/>
      <c r="HU396" s="186" t="s">
        <v>1037</v>
      </c>
      <c r="HV396" s="186"/>
      <c r="HW396" s="186"/>
      <c r="HX396" s="186"/>
      <c r="IB396" s="198">
        <v>-5880.68</v>
      </c>
      <c r="IC396" s="198"/>
      <c r="IE396" s="188">
        <v>0</v>
      </c>
      <c r="IF396" s="188"/>
      <c r="IG396" s="188"/>
      <c r="IH396" s="188">
        <v>1100.5999999999999</v>
      </c>
      <c r="II396" s="188"/>
      <c r="IJ396" s="188"/>
      <c r="IK396" s="188"/>
      <c r="IL396" s="188"/>
      <c r="IN396" s="198">
        <v>-6981.28</v>
      </c>
      <c r="IO396" s="198"/>
      <c r="IP396" s="198"/>
      <c r="IQ396" s="198"/>
    </row>
    <row r="397" spans="1:251" hidden="1">
      <c r="A397" s="189">
        <v>40407</v>
      </c>
      <c r="B397" s="189"/>
      <c r="D397" s="190" t="s">
        <v>1132</v>
      </c>
      <c r="E397" s="190"/>
      <c r="F397" s="190"/>
      <c r="G397" s="190"/>
      <c r="M397" s="186" t="s">
        <v>1133</v>
      </c>
      <c r="N397" s="186"/>
      <c r="O397" s="186"/>
      <c r="P397" s="186"/>
      <c r="T397" s="198">
        <v>0</v>
      </c>
      <c r="U397" s="198"/>
      <c r="W397" s="188">
        <v>66744.179999999993</v>
      </c>
      <c r="X397" s="188"/>
      <c r="Y397" s="188"/>
      <c r="Z397" s="188">
        <v>0</v>
      </c>
      <c r="AA397" s="188"/>
      <c r="AB397" s="188"/>
      <c r="AC397" s="188"/>
      <c r="AD397" s="188"/>
      <c r="AF397" s="187">
        <v>66744.179999999993</v>
      </c>
      <c r="AG397" s="187"/>
      <c r="AH397" s="187"/>
      <c r="AI397" s="187"/>
      <c r="AK397" s="189">
        <v>4092</v>
      </c>
      <c r="AL397" s="189"/>
      <c r="AN397" s="190" t="s">
        <v>1126</v>
      </c>
      <c r="AO397" s="190"/>
      <c r="AP397" s="190"/>
      <c r="AQ397" s="190"/>
      <c r="AW397" s="186" t="s">
        <v>1127</v>
      </c>
      <c r="AX397" s="186"/>
      <c r="AY397" s="186"/>
      <c r="AZ397" s="186"/>
      <c r="BD397" s="187">
        <v>33683.33</v>
      </c>
      <c r="BE397" s="187"/>
      <c r="BG397" s="188">
        <v>33683.33</v>
      </c>
      <c r="BH397" s="188"/>
      <c r="BI397" s="188"/>
      <c r="BJ397" s="188">
        <v>0</v>
      </c>
      <c r="BK397" s="188"/>
      <c r="BL397" s="188"/>
      <c r="BM397" s="188"/>
      <c r="BN397" s="188"/>
      <c r="BP397" s="187">
        <v>67366.66</v>
      </c>
      <c r="BQ397" s="187"/>
      <c r="BR397" s="187"/>
      <c r="BS397" s="187"/>
      <c r="BU397" s="189">
        <v>4086</v>
      </c>
      <c r="BV397" s="189"/>
      <c r="BX397" s="190" t="s">
        <v>1122</v>
      </c>
      <c r="BY397" s="190"/>
      <c r="BZ397" s="190"/>
      <c r="CA397" s="190"/>
      <c r="CG397" s="186" t="s">
        <v>1123</v>
      </c>
      <c r="CH397" s="186"/>
      <c r="CI397" s="186"/>
      <c r="CJ397" s="186"/>
      <c r="CN397" s="187">
        <v>121125</v>
      </c>
      <c r="CO397" s="187"/>
      <c r="CQ397" s="188">
        <v>0</v>
      </c>
      <c r="CR397" s="188"/>
      <c r="CS397" s="188"/>
      <c r="CT397" s="188">
        <v>0</v>
      </c>
      <c r="CU397" s="188"/>
      <c r="CV397" s="188"/>
      <c r="CW397" s="188"/>
      <c r="CX397" s="188"/>
      <c r="CZ397" s="187">
        <v>121125</v>
      </c>
      <c r="DA397" s="187"/>
      <c r="DB397" s="187"/>
      <c r="DC397" s="187"/>
      <c r="DF397" s="88"/>
      <c r="DH397" s="190" t="s">
        <v>1122</v>
      </c>
      <c r="DI397" s="190"/>
      <c r="DJ397" s="190"/>
      <c r="DK397" s="190"/>
      <c r="DQ397" s="186" t="s">
        <v>1123</v>
      </c>
      <c r="DR397" s="186"/>
      <c r="DS397" s="186"/>
      <c r="DT397" s="186"/>
      <c r="DX397" s="187">
        <v>121125</v>
      </c>
      <c r="DY397" s="187"/>
      <c r="EA397" s="188">
        <v>0</v>
      </c>
      <c r="EB397" s="188"/>
      <c r="EC397" s="188"/>
      <c r="ED397" s="188">
        <v>0</v>
      </c>
      <c r="EE397" s="188"/>
      <c r="EF397" s="188"/>
      <c r="EG397" s="188"/>
      <c r="EH397" s="188"/>
      <c r="EJ397" s="187">
        <v>121125</v>
      </c>
      <c r="EK397" s="187"/>
      <c r="EL397" s="187"/>
      <c r="EM397" s="187"/>
      <c r="EO397" s="189">
        <v>4086</v>
      </c>
      <c r="EP397" s="189"/>
      <c r="ER397" s="190" t="s">
        <v>1122</v>
      </c>
      <c r="ES397" s="190"/>
      <c r="ET397" s="190"/>
      <c r="EU397" s="190"/>
      <c r="FA397" s="186" t="s">
        <v>1123</v>
      </c>
      <c r="FB397" s="186"/>
      <c r="FC397" s="186"/>
      <c r="FD397" s="186"/>
      <c r="FH397" s="187">
        <v>121125</v>
      </c>
      <c r="FI397" s="187"/>
      <c r="FK397" s="188">
        <v>0</v>
      </c>
      <c r="FL397" s="188"/>
      <c r="FM397" s="188"/>
      <c r="FN397" s="188">
        <v>0</v>
      </c>
      <c r="FO397" s="188"/>
      <c r="FP397" s="188"/>
      <c r="FQ397" s="188"/>
      <c r="FR397" s="188"/>
      <c r="FT397" s="187">
        <v>121125</v>
      </c>
      <c r="FU397" s="187"/>
      <c r="FV397" s="187"/>
      <c r="FW397" s="187"/>
      <c r="FZ397" s="88"/>
      <c r="GB397" s="190" t="s">
        <v>1115</v>
      </c>
      <c r="GC397" s="190"/>
      <c r="GD397" s="190"/>
      <c r="GE397" s="190"/>
      <c r="GK397" s="186" t="s">
        <v>1039</v>
      </c>
      <c r="GL397" s="186"/>
      <c r="GM397" s="186"/>
      <c r="GN397" s="186"/>
      <c r="GR397" s="187">
        <v>60796.480000000003</v>
      </c>
      <c r="GS397" s="187"/>
      <c r="GU397" s="188">
        <v>8545.01</v>
      </c>
      <c r="GV397" s="188"/>
      <c r="GW397" s="188"/>
      <c r="GX397" s="188">
        <v>0</v>
      </c>
      <c r="GY397" s="188"/>
      <c r="GZ397" s="188"/>
      <c r="HA397" s="188"/>
      <c r="HB397" s="188"/>
      <c r="HD397" s="187">
        <v>69341.490000000005</v>
      </c>
      <c r="HE397" s="187"/>
      <c r="HF397" s="187"/>
      <c r="HG397" s="187"/>
      <c r="HI397" s="189">
        <v>40458</v>
      </c>
      <c r="HJ397" s="189"/>
      <c r="HL397" s="190" t="s">
        <v>1115</v>
      </c>
      <c r="HM397" s="190"/>
      <c r="HN397" s="190"/>
      <c r="HO397" s="190"/>
      <c r="HU397" s="186" t="s">
        <v>1039</v>
      </c>
      <c r="HV397" s="186"/>
      <c r="HW397" s="186"/>
      <c r="HX397" s="186"/>
      <c r="IB397" s="187">
        <v>69341.490000000005</v>
      </c>
      <c r="IC397" s="187"/>
      <c r="IE397" s="188">
        <v>13942.42</v>
      </c>
      <c r="IF397" s="188"/>
      <c r="IG397" s="188"/>
      <c r="IH397" s="188">
        <v>0</v>
      </c>
      <c r="II397" s="188"/>
      <c r="IJ397" s="188"/>
      <c r="IK397" s="188"/>
      <c r="IL397" s="188"/>
      <c r="IN397" s="187">
        <v>83283.91</v>
      </c>
      <c r="IO397" s="187"/>
      <c r="IP397" s="187"/>
      <c r="IQ397" s="187"/>
    </row>
    <row r="398" spans="1:251" hidden="1">
      <c r="A398" s="189">
        <v>40409</v>
      </c>
      <c r="B398" s="189"/>
      <c r="D398" s="190" t="s">
        <v>1134</v>
      </c>
      <c r="E398" s="190"/>
      <c r="F398" s="190"/>
      <c r="G398" s="190"/>
      <c r="M398" s="186" t="s">
        <v>1135</v>
      </c>
      <c r="N398" s="186"/>
      <c r="O398" s="186"/>
      <c r="P398" s="186"/>
      <c r="T398" s="198">
        <v>0</v>
      </c>
      <c r="U398" s="198"/>
      <c r="W398" s="188">
        <v>137722.76999999999</v>
      </c>
      <c r="X398" s="188"/>
      <c r="Y398" s="188"/>
      <c r="Z398" s="188">
        <v>0</v>
      </c>
      <c r="AA398" s="188"/>
      <c r="AB398" s="188"/>
      <c r="AC398" s="188"/>
      <c r="AD398" s="188"/>
      <c r="AF398" s="187">
        <v>137722.76999999999</v>
      </c>
      <c r="AG398" s="187"/>
      <c r="AH398" s="187"/>
      <c r="AI398" s="187"/>
      <c r="AK398" s="189">
        <v>4094</v>
      </c>
      <c r="AL398" s="189"/>
      <c r="AN398" s="190" t="s">
        <v>1128</v>
      </c>
      <c r="AO398" s="190"/>
      <c r="AP398" s="190"/>
      <c r="AQ398" s="190"/>
      <c r="AW398" s="186" t="s">
        <v>1129</v>
      </c>
      <c r="AX398" s="186"/>
      <c r="AY398" s="186"/>
      <c r="AZ398" s="186"/>
      <c r="BD398" s="187">
        <v>34716.39</v>
      </c>
      <c r="BE398" s="187"/>
      <c r="BG398" s="188">
        <v>0</v>
      </c>
      <c r="BH398" s="188"/>
      <c r="BI398" s="188"/>
      <c r="BJ398" s="188">
        <v>0</v>
      </c>
      <c r="BK398" s="188"/>
      <c r="BL398" s="188"/>
      <c r="BM398" s="188"/>
      <c r="BN398" s="188"/>
      <c r="BP398" s="187">
        <v>34716.39</v>
      </c>
      <c r="BQ398" s="187"/>
      <c r="BR398" s="187"/>
      <c r="BS398" s="187"/>
      <c r="BU398" s="189">
        <v>4087</v>
      </c>
      <c r="BV398" s="189"/>
      <c r="BX398" s="190" t="s">
        <v>1124</v>
      </c>
      <c r="BY398" s="190"/>
      <c r="BZ398" s="190"/>
      <c r="CA398" s="190"/>
      <c r="CG398" s="186" t="s">
        <v>1125</v>
      </c>
      <c r="CH398" s="186"/>
      <c r="CI398" s="186"/>
      <c r="CJ398" s="186"/>
      <c r="CN398" s="187">
        <v>100049.5</v>
      </c>
      <c r="CO398" s="187"/>
      <c r="CQ398" s="188">
        <v>42185.5</v>
      </c>
      <c r="CR398" s="188"/>
      <c r="CS398" s="188"/>
      <c r="CT398" s="188">
        <v>0</v>
      </c>
      <c r="CU398" s="188"/>
      <c r="CV398" s="188"/>
      <c r="CW398" s="188"/>
      <c r="CX398" s="188"/>
      <c r="CZ398" s="187">
        <v>142235</v>
      </c>
      <c r="DA398" s="187"/>
      <c r="DB398" s="187"/>
      <c r="DC398" s="187"/>
      <c r="DF398" s="88"/>
      <c r="DH398" s="190" t="s">
        <v>1124</v>
      </c>
      <c r="DI398" s="190"/>
      <c r="DJ398" s="190"/>
      <c r="DK398" s="190"/>
      <c r="DQ398" s="186" t="s">
        <v>1125</v>
      </c>
      <c r="DR398" s="186"/>
      <c r="DS398" s="186"/>
      <c r="DT398" s="186"/>
      <c r="DX398" s="187">
        <v>142235</v>
      </c>
      <c r="DY398" s="187"/>
      <c r="EA398" s="188">
        <v>44950</v>
      </c>
      <c r="EB398" s="188"/>
      <c r="EC398" s="188"/>
      <c r="ED398" s="188">
        <v>0</v>
      </c>
      <c r="EE398" s="188"/>
      <c r="EF398" s="188"/>
      <c r="EG398" s="188"/>
      <c r="EH398" s="188"/>
      <c r="EJ398" s="187">
        <v>187185</v>
      </c>
      <c r="EK398" s="187"/>
      <c r="EL398" s="187"/>
      <c r="EM398" s="187"/>
      <c r="EO398" s="189">
        <v>4087</v>
      </c>
      <c r="EP398" s="189"/>
      <c r="ER398" s="190" t="s">
        <v>1124</v>
      </c>
      <c r="ES398" s="190"/>
      <c r="ET398" s="190"/>
      <c r="EU398" s="190"/>
      <c r="FA398" s="186" t="s">
        <v>1125</v>
      </c>
      <c r="FB398" s="186"/>
      <c r="FC398" s="186"/>
      <c r="FD398" s="186"/>
      <c r="FH398" s="187">
        <v>187185</v>
      </c>
      <c r="FI398" s="187"/>
      <c r="FK398" s="188">
        <v>43048</v>
      </c>
      <c r="FL398" s="188"/>
      <c r="FM398" s="188"/>
      <c r="FN398" s="188">
        <v>0</v>
      </c>
      <c r="FO398" s="188"/>
      <c r="FP398" s="188"/>
      <c r="FQ398" s="188"/>
      <c r="FR398" s="188"/>
      <c r="FT398" s="187">
        <v>230233</v>
      </c>
      <c r="FU398" s="187"/>
      <c r="FV398" s="187"/>
      <c r="FW398" s="187"/>
      <c r="FZ398" s="94"/>
      <c r="GB398" s="192" t="s">
        <v>1116</v>
      </c>
      <c r="GC398" s="192"/>
      <c r="GD398" s="192"/>
      <c r="GE398" s="192"/>
      <c r="GJ398" s="193" t="s">
        <v>1117</v>
      </c>
      <c r="GK398" s="193"/>
      <c r="GL398" s="193"/>
      <c r="GM398" s="193"/>
      <c r="GN398" s="193"/>
      <c r="GR398" s="196">
        <v>17007</v>
      </c>
      <c r="GS398" s="196"/>
      <c r="GU398" s="195">
        <v>3900</v>
      </c>
      <c r="GV398" s="195"/>
      <c r="GW398" s="195"/>
      <c r="GX398" s="195">
        <v>0</v>
      </c>
      <c r="GY398" s="195"/>
      <c r="GZ398" s="195"/>
      <c r="HA398" s="195"/>
      <c r="HB398" s="195"/>
      <c r="HD398" s="196">
        <v>20907</v>
      </c>
      <c r="HE398" s="196"/>
      <c r="HF398" s="196"/>
      <c r="HG398" s="196"/>
      <c r="HI398" s="191">
        <v>4081</v>
      </c>
      <c r="HJ398" s="191"/>
      <c r="HL398" s="192" t="s">
        <v>1116</v>
      </c>
      <c r="HM398" s="192"/>
      <c r="HN398" s="192"/>
      <c r="HO398" s="192"/>
      <c r="HT398" s="193" t="s">
        <v>1117</v>
      </c>
      <c r="HU398" s="193"/>
      <c r="HV398" s="193"/>
      <c r="HW398" s="193"/>
      <c r="HX398" s="193"/>
      <c r="IB398" s="196">
        <v>20907</v>
      </c>
      <c r="IC398" s="196"/>
      <c r="IE398" s="195">
        <v>4500</v>
      </c>
      <c r="IF398" s="195"/>
      <c r="IG398" s="195"/>
      <c r="IH398" s="195">
        <v>0</v>
      </c>
      <c r="II398" s="195"/>
      <c r="IJ398" s="195"/>
      <c r="IK398" s="195"/>
      <c r="IL398" s="195"/>
      <c r="IN398" s="196">
        <v>25407</v>
      </c>
      <c r="IO398" s="196"/>
      <c r="IP398" s="196"/>
      <c r="IQ398" s="196"/>
    </row>
    <row r="399" spans="1:251" hidden="1">
      <c r="A399" s="189">
        <v>40482</v>
      </c>
      <c r="B399" s="189"/>
      <c r="D399" s="190" t="s">
        <v>1136</v>
      </c>
      <c r="E399" s="190"/>
      <c r="F399" s="190"/>
      <c r="G399" s="190"/>
      <c r="M399" s="186" t="s">
        <v>1137</v>
      </c>
      <c r="N399" s="186"/>
      <c r="O399" s="186"/>
      <c r="P399" s="186"/>
      <c r="T399" s="198">
        <v>0</v>
      </c>
      <c r="U399" s="198"/>
      <c r="W399" s="188">
        <v>3020</v>
      </c>
      <c r="X399" s="188"/>
      <c r="Y399" s="188"/>
      <c r="Z399" s="188">
        <v>0</v>
      </c>
      <c r="AA399" s="188"/>
      <c r="AB399" s="188"/>
      <c r="AC399" s="188"/>
      <c r="AD399" s="188"/>
      <c r="AF399" s="187">
        <v>3020</v>
      </c>
      <c r="AG399" s="187"/>
      <c r="AH399" s="187"/>
      <c r="AI399" s="187"/>
      <c r="AK399" s="189">
        <v>4127</v>
      </c>
      <c r="AL399" s="189"/>
      <c r="AN399" s="190" t="s">
        <v>1130</v>
      </c>
      <c r="AO399" s="190"/>
      <c r="AP399" s="190"/>
      <c r="AQ399" s="190"/>
      <c r="AW399" s="186" t="s">
        <v>1131</v>
      </c>
      <c r="AX399" s="186"/>
      <c r="AY399" s="186"/>
      <c r="AZ399" s="186"/>
      <c r="BD399" s="187">
        <v>25115.200000000001</v>
      </c>
      <c r="BE399" s="187"/>
      <c r="BG399" s="188">
        <v>25000</v>
      </c>
      <c r="BH399" s="188"/>
      <c r="BI399" s="188"/>
      <c r="BJ399" s="188">
        <v>0</v>
      </c>
      <c r="BK399" s="188"/>
      <c r="BL399" s="188"/>
      <c r="BM399" s="188"/>
      <c r="BN399" s="188"/>
      <c r="BP399" s="187">
        <v>50115.199999999997</v>
      </c>
      <c r="BQ399" s="187"/>
      <c r="BR399" s="187"/>
      <c r="BS399" s="187"/>
      <c r="BU399" s="189">
        <v>4088</v>
      </c>
      <c r="BV399" s="189"/>
      <c r="BX399" s="190" t="s">
        <v>1138</v>
      </c>
      <c r="BY399" s="190"/>
      <c r="BZ399" s="190"/>
      <c r="CA399" s="190"/>
      <c r="CG399" s="186" t="s">
        <v>1139</v>
      </c>
      <c r="CH399" s="186"/>
      <c r="CI399" s="186"/>
      <c r="CJ399" s="186"/>
      <c r="CN399" s="198">
        <v>0</v>
      </c>
      <c r="CO399" s="198"/>
      <c r="CQ399" s="188">
        <v>24500</v>
      </c>
      <c r="CR399" s="188"/>
      <c r="CS399" s="188"/>
      <c r="CT399" s="188">
        <v>0</v>
      </c>
      <c r="CU399" s="188"/>
      <c r="CV399" s="188"/>
      <c r="CW399" s="188"/>
      <c r="CX399" s="188"/>
      <c r="CZ399" s="187">
        <v>24500</v>
      </c>
      <c r="DA399" s="187"/>
      <c r="DB399" s="187"/>
      <c r="DC399" s="187"/>
      <c r="DF399" s="88"/>
      <c r="DH399" s="190" t="s">
        <v>1138</v>
      </c>
      <c r="DI399" s="190"/>
      <c r="DJ399" s="190"/>
      <c r="DK399" s="190"/>
      <c r="DQ399" s="186" t="s">
        <v>1139</v>
      </c>
      <c r="DR399" s="186"/>
      <c r="DS399" s="186"/>
      <c r="DT399" s="186"/>
      <c r="DX399" s="187">
        <v>24500</v>
      </c>
      <c r="DY399" s="187"/>
      <c r="EA399" s="188">
        <v>5000</v>
      </c>
      <c r="EB399" s="188"/>
      <c r="EC399" s="188"/>
      <c r="ED399" s="188">
        <v>0</v>
      </c>
      <c r="EE399" s="188"/>
      <c r="EF399" s="188"/>
      <c r="EG399" s="188"/>
      <c r="EH399" s="188"/>
      <c r="EJ399" s="187">
        <v>29500</v>
      </c>
      <c r="EK399" s="187"/>
      <c r="EL399" s="187"/>
      <c r="EM399" s="187"/>
      <c r="EO399" s="189">
        <v>4088</v>
      </c>
      <c r="EP399" s="189"/>
      <c r="ER399" s="190" t="s">
        <v>1138</v>
      </c>
      <c r="ES399" s="190"/>
      <c r="ET399" s="190"/>
      <c r="EU399" s="190"/>
      <c r="FA399" s="186" t="s">
        <v>1139</v>
      </c>
      <c r="FB399" s="186"/>
      <c r="FC399" s="186"/>
      <c r="FD399" s="186"/>
      <c r="FH399" s="187">
        <v>29500</v>
      </c>
      <c r="FI399" s="187"/>
      <c r="FK399" s="188">
        <v>30000</v>
      </c>
      <c r="FL399" s="188"/>
      <c r="FM399" s="188"/>
      <c r="FN399" s="188">
        <v>0</v>
      </c>
      <c r="FO399" s="188"/>
      <c r="FP399" s="188"/>
      <c r="FQ399" s="188"/>
      <c r="FR399" s="188"/>
      <c r="FT399" s="187">
        <v>59500</v>
      </c>
      <c r="FU399" s="187"/>
      <c r="FV399" s="187"/>
      <c r="FW399" s="187"/>
      <c r="FZ399" s="88"/>
      <c r="GB399" s="190" t="s">
        <v>1118</v>
      </c>
      <c r="GC399" s="190"/>
      <c r="GD399" s="190"/>
      <c r="GE399" s="190"/>
      <c r="GK399" s="186" t="s">
        <v>1119</v>
      </c>
      <c r="GL399" s="186"/>
      <c r="GM399" s="186"/>
      <c r="GN399" s="186"/>
      <c r="GR399" s="187">
        <v>17007</v>
      </c>
      <c r="GS399" s="187"/>
      <c r="GU399" s="188">
        <v>3900</v>
      </c>
      <c r="GV399" s="188"/>
      <c r="GW399" s="188"/>
      <c r="GX399" s="188">
        <v>0</v>
      </c>
      <c r="GY399" s="188"/>
      <c r="GZ399" s="188"/>
      <c r="HA399" s="188"/>
      <c r="HB399" s="188"/>
      <c r="HD399" s="187">
        <v>20907</v>
      </c>
      <c r="HE399" s="187"/>
      <c r="HF399" s="187"/>
      <c r="HG399" s="187"/>
      <c r="HI399" s="189">
        <v>4084</v>
      </c>
      <c r="HJ399" s="189"/>
      <c r="HL399" s="190" t="s">
        <v>1118</v>
      </c>
      <c r="HM399" s="190"/>
      <c r="HN399" s="190"/>
      <c r="HO399" s="190"/>
      <c r="HU399" s="186" t="s">
        <v>1119</v>
      </c>
      <c r="HV399" s="186"/>
      <c r="HW399" s="186"/>
      <c r="HX399" s="186"/>
      <c r="IB399" s="187">
        <v>20907</v>
      </c>
      <c r="IC399" s="187"/>
      <c r="IE399" s="188">
        <v>4500</v>
      </c>
      <c r="IF399" s="188"/>
      <c r="IG399" s="188"/>
      <c r="IH399" s="188">
        <v>0</v>
      </c>
      <c r="II399" s="188"/>
      <c r="IJ399" s="188"/>
      <c r="IK399" s="188"/>
      <c r="IL399" s="188"/>
      <c r="IN399" s="187">
        <v>25407</v>
      </c>
      <c r="IO399" s="187"/>
      <c r="IP399" s="187"/>
      <c r="IQ399" s="187"/>
    </row>
    <row r="400" spans="1:251" hidden="1">
      <c r="A400" s="189">
        <v>4142</v>
      </c>
      <c r="B400" s="189"/>
      <c r="D400" s="190" t="s">
        <v>1140</v>
      </c>
      <c r="E400" s="190"/>
      <c r="F400" s="190"/>
      <c r="G400" s="190"/>
      <c r="M400" s="186" t="s">
        <v>1141</v>
      </c>
      <c r="N400" s="186"/>
      <c r="O400" s="186"/>
      <c r="P400" s="186"/>
      <c r="T400" s="198">
        <v>0</v>
      </c>
      <c r="U400" s="198"/>
      <c r="W400" s="188">
        <v>115500</v>
      </c>
      <c r="X400" s="188"/>
      <c r="Y400" s="188"/>
      <c r="Z400" s="188">
        <v>0</v>
      </c>
      <c r="AA400" s="188"/>
      <c r="AB400" s="188"/>
      <c r="AC400" s="188"/>
      <c r="AD400" s="188"/>
      <c r="AF400" s="187">
        <v>115500</v>
      </c>
      <c r="AG400" s="187"/>
      <c r="AH400" s="187"/>
      <c r="AI400" s="187"/>
      <c r="AK400" s="189">
        <v>40407</v>
      </c>
      <c r="AL400" s="189"/>
      <c r="AN400" s="190" t="s">
        <v>1132</v>
      </c>
      <c r="AO400" s="190"/>
      <c r="AP400" s="190"/>
      <c r="AQ400" s="190"/>
      <c r="AW400" s="186" t="s">
        <v>1133</v>
      </c>
      <c r="AX400" s="186"/>
      <c r="AY400" s="186"/>
      <c r="AZ400" s="186"/>
      <c r="BD400" s="187">
        <v>66744.179999999993</v>
      </c>
      <c r="BE400" s="187"/>
      <c r="BG400" s="188">
        <v>591695.35</v>
      </c>
      <c r="BH400" s="188"/>
      <c r="BI400" s="188"/>
      <c r="BJ400" s="188">
        <v>0</v>
      </c>
      <c r="BK400" s="188"/>
      <c r="BL400" s="188"/>
      <c r="BM400" s="188"/>
      <c r="BN400" s="188"/>
      <c r="BP400" s="187">
        <v>658439.53</v>
      </c>
      <c r="BQ400" s="187"/>
      <c r="BR400" s="187"/>
      <c r="BS400" s="187"/>
      <c r="BU400" s="189">
        <v>4092</v>
      </c>
      <c r="BV400" s="189"/>
      <c r="BX400" s="190" t="s">
        <v>1126</v>
      </c>
      <c r="BY400" s="190"/>
      <c r="BZ400" s="190"/>
      <c r="CA400" s="190"/>
      <c r="CG400" s="186" t="s">
        <v>1127</v>
      </c>
      <c r="CH400" s="186"/>
      <c r="CI400" s="186"/>
      <c r="CJ400" s="186"/>
      <c r="CN400" s="187">
        <v>67366.66</v>
      </c>
      <c r="CO400" s="187"/>
      <c r="CQ400" s="188">
        <v>36766.660000000003</v>
      </c>
      <c r="CR400" s="188"/>
      <c r="CS400" s="188"/>
      <c r="CT400" s="188">
        <v>0</v>
      </c>
      <c r="CU400" s="188"/>
      <c r="CV400" s="188"/>
      <c r="CW400" s="188"/>
      <c r="CX400" s="188"/>
      <c r="CZ400" s="187">
        <v>104133.32</v>
      </c>
      <c r="DA400" s="187"/>
      <c r="DB400" s="187"/>
      <c r="DC400" s="187"/>
      <c r="DF400" s="88"/>
      <c r="DH400" s="190" t="s">
        <v>1126</v>
      </c>
      <c r="DI400" s="190"/>
      <c r="DJ400" s="190"/>
      <c r="DK400" s="190"/>
      <c r="DQ400" s="186" t="s">
        <v>1127</v>
      </c>
      <c r="DR400" s="186"/>
      <c r="DS400" s="186"/>
      <c r="DT400" s="186"/>
      <c r="DX400" s="187">
        <v>104133.32</v>
      </c>
      <c r="DY400" s="187"/>
      <c r="EA400" s="188">
        <v>36766.660000000003</v>
      </c>
      <c r="EB400" s="188"/>
      <c r="EC400" s="188"/>
      <c r="ED400" s="188">
        <v>0</v>
      </c>
      <c r="EE400" s="188"/>
      <c r="EF400" s="188"/>
      <c r="EG400" s="188"/>
      <c r="EH400" s="188"/>
      <c r="EJ400" s="187">
        <v>140899.98000000001</v>
      </c>
      <c r="EK400" s="187"/>
      <c r="EL400" s="187"/>
      <c r="EM400" s="187"/>
      <c r="EO400" s="189">
        <v>4092</v>
      </c>
      <c r="EP400" s="189"/>
      <c r="ER400" s="190" t="s">
        <v>1126</v>
      </c>
      <c r="ES400" s="190"/>
      <c r="ET400" s="190"/>
      <c r="EU400" s="190"/>
      <c r="FA400" s="186" t="s">
        <v>1127</v>
      </c>
      <c r="FB400" s="186"/>
      <c r="FC400" s="186"/>
      <c r="FD400" s="186"/>
      <c r="FH400" s="187">
        <v>140899.98000000001</v>
      </c>
      <c r="FI400" s="187"/>
      <c r="FK400" s="188">
        <v>36766.660000000003</v>
      </c>
      <c r="FL400" s="188"/>
      <c r="FM400" s="188"/>
      <c r="FN400" s="188">
        <v>0</v>
      </c>
      <c r="FO400" s="188"/>
      <c r="FP400" s="188"/>
      <c r="FQ400" s="188"/>
      <c r="FR400" s="188"/>
      <c r="FT400" s="187">
        <v>177666.64</v>
      </c>
      <c r="FU400" s="187"/>
      <c r="FV400" s="187"/>
      <c r="FW400" s="187"/>
      <c r="FZ400" s="94"/>
      <c r="GB400" s="192" t="s">
        <v>1120</v>
      </c>
      <c r="GC400" s="192"/>
      <c r="GD400" s="192"/>
      <c r="GE400" s="192"/>
      <c r="GJ400" s="193" t="s">
        <v>1121</v>
      </c>
      <c r="GK400" s="193"/>
      <c r="GL400" s="193"/>
      <c r="GM400" s="193"/>
      <c r="GN400" s="193"/>
      <c r="GR400" s="196">
        <v>3903394.19</v>
      </c>
      <c r="GS400" s="196"/>
      <c r="GU400" s="195">
        <v>549110.98</v>
      </c>
      <c r="GV400" s="195"/>
      <c r="GW400" s="195"/>
      <c r="GX400" s="195">
        <v>140</v>
      </c>
      <c r="GY400" s="195"/>
      <c r="GZ400" s="195"/>
      <c r="HA400" s="195"/>
      <c r="HB400" s="195"/>
      <c r="HD400" s="196">
        <v>4452365.17</v>
      </c>
      <c r="HE400" s="196"/>
      <c r="HF400" s="196"/>
      <c r="HG400" s="196"/>
      <c r="HI400" s="191">
        <v>4085</v>
      </c>
      <c r="HJ400" s="191"/>
      <c r="HL400" s="192" t="s">
        <v>1120</v>
      </c>
      <c r="HM400" s="192"/>
      <c r="HN400" s="192"/>
      <c r="HO400" s="192"/>
      <c r="HT400" s="193" t="s">
        <v>1121</v>
      </c>
      <c r="HU400" s="193"/>
      <c r="HV400" s="193"/>
      <c r="HW400" s="193"/>
      <c r="HX400" s="193"/>
      <c r="IB400" s="196">
        <v>4452365.17</v>
      </c>
      <c r="IC400" s="196"/>
      <c r="IE400" s="195">
        <v>724880.77</v>
      </c>
      <c r="IF400" s="195"/>
      <c r="IG400" s="195"/>
      <c r="IH400" s="195">
        <v>0</v>
      </c>
      <c r="II400" s="195"/>
      <c r="IJ400" s="195"/>
      <c r="IK400" s="195"/>
      <c r="IL400" s="195"/>
      <c r="IN400" s="196">
        <v>5177245.9400000004</v>
      </c>
      <c r="IO400" s="196"/>
      <c r="IP400" s="196"/>
      <c r="IQ400" s="196"/>
    </row>
    <row r="401" spans="1:251" hidden="1">
      <c r="A401" s="191">
        <v>4100</v>
      </c>
      <c r="B401" s="191"/>
      <c r="D401" s="192" t="s">
        <v>1142</v>
      </c>
      <c r="E401" s="192"/>
      <c r="F401" s="192"/>
      <c r="G401" s="192"/>
      <c r="L401" s="193" t="s">
        <v>1143</v>
      </c>
      <c r="M401" s="193"/>
      <c r="N401" s="193"/>
      <c r="O401" s="193"/>
      <c r="P401" s="193"/>
      <c r="T401" s="194">
        <v>0</v>
      </c>
      <c r="U401" s="194"/>
      <c r="W401" s="195">
        <v>3163.75</v>
      </c>
      <c r="X401" s="195"/>
      <c r="Y401" s="195"/>
      <c r="Z401" s="195">
        <v>0</v>
      </c>
      <c r="AA401" s="195"/>
      <c r="AB401" s="195"/>
      <c r="AC401" s="195"/>
      <c r="AD401" s="195"/>
      <c r="AF401" s="196">
        <v>3163.75</v>
      </c>
      <c r="AG401" s="196"/>
      <c r="AH401" s="196"/>
      <c r="AI401" s="196"/>
      <c r="AK401" s="189">
        <v>40409</v>
      </c>
      <c r="AL401" s="189"/>
      <c r="AN401" s="190" t="s">
        <v>1134</v>
      </c>
      <c r="AO401" s="190"/>
      <c r="AP401" s="190"/>
      <c r="AQ401" s="190"/>
      <c r="AW401" s="186" t="s">
        <v>1135</v>
      </c>
      <c r="AX401" s="186"/>
      <c r="AY401" s="186"/>
      <c r="AZ401" s="186"/>
      <c r="BD401" s="187">
        <v>137722.76999999999</v>
      </c>
      <c r="BE401" s="187"/>
      <c r="BG401" s="188">
        <v>149403.09</v>
      </c>
      <c r="BH401" s="188"/>
      <c r="BI401" s="188"/>
      <c r="BJ401" s="188">
        <v>0</v>
      </c>
      <c r="BK401" s="188"/>
      <c r="BL401" s="188"/>
      <c r="BM401" s="188"/>
      <c r="BN401" s="188"/>
      <c r="BP401" s="187">
        <v>287125.86</v>
      </c>
      <c r="BQ401" s="187"/>
      <c r="BR401" s="187"/>
      <c r="BS401" s="187"/>
      <c r="BU401" s="189">
        <v>4094</v>
      </c>
      <c r="BV401" s="189"/>
      <c r="BX401" s="190" t="s">
        <v>1128</v>
      </c>
      <c r="BY401" s="190"/>
      <c r="BZ401" s="190"/>
      <c r="CA401" s="190"/>
      <c r="CG401" s="186" t="s">
        <v>1129</v>
      </c>
      <c r="CH401" s="186"/>
      <c r="CI401" s="186"/>
      <c r="CJ401" s="186"/>
      <c r="CN401" s="187">
        <v>34716.39</v>
      </c>
      <c r="CO401" s="187"/>
      <c r="CQ401" s="188">
        <v>0</v>
      </c>
      <c r="CR401" s="188"/>
      <c r="CS401" s="188"/>
      <c r="CT401" s="188">
        <v>0</v>
      </c>
      <c r="CU401" s="188"/>
      <c r="CV401" s="188"/>
      <c r="CW401" s="188"/>
      <c r="CX401" s="188"/>
      <c r="CZ401" s="187">
        <v>34716.39</v>
      </c>
      <c r="DA401" s="187"/>
      <c r="DB401" s="187"/>
      <c r="DC401" s="187"/>
      <c r="DF401" s="88"/>
      <c r="DH401" s="190" t="s">
        <v>1128</v>
      </c>
      <c r="DI401" s="190"/>
      <c r="DJ401" s="190"/>
      <c r="DK401" s="190"/>
      <c r="DQ401" s="186" t="s">
        <v>1129</v>
      </c>
      <c r="DR401" s="186"/>
      <c r="DS401" s="186"/>
      <c r="DT401" s="186"/>
      <c r="DX401" s="187">
        <v>34716.39</v>
      </c>
      <c r="DY401" s="187"/>
      <c r="EA401" s="188">
        <v>0</v>
      </c>
      <c r="EB401" s="188"/>
      <c r="EC401" s="188"/>
      <c r="ED401" s="188">
        <v>0</v>
      </c>
      <c r="EE401" s="188"/>
      <c r="EF401" s="188"/>
      <c r="EG401" s="188"/>
      <c r="EH401" s="188"/>
      <c r="EJ401" s="187">
        <v>34716.39</v>
      </c>
      <c r="EK401" s="187"/>
      <c r="EL401" s="187"/>
      <c r="EM401" s="187"/>
      <c r="EO401" s="189">
        <v>4094</v>
      </c>
      <c r="EP401" s="189"/>
      <c r="ER401" s="190" t="s">
        <v>1128</v>
      </c>
      <c r="ES401" s="190"/>
      <c r="ET401" s="190"/>
      <c r="EU401" s="190"/>
      <c r="FA401" s="186" t="s">
        <v>1129</v>
      </c>
      <c r="FB401" s="186"/>
      <c r="FC401" s="186"/>
      <c r="FD401" s="186"/>
      <c r="FH401" s="187">
        <v>34716.39</v>
      </c>
      <c r="FI401" s="187"/>
      <c r="FK401" s="188">
        <v>0</v>
      </c>
      <c r="FL401" s="188"/>
      <c r="FM401" s="188"/>
      <c r="FN401" s="188">
        <v>0</v>
      </c>
      <c r="FO401" s="188"/>
      <c r="FP401" s="188"/>
      <c r="FQ401" s="188"/>
      <c r="FR401" s="188"/>
      <c r="FT401" s="187">
        <v>34716.39</v>
      </c>
      <c r="FU401" s="187"/>
      <c r="FV401" s="187"/>
      <c r="FW401" s="187"/>
      <c r="FZ401" s="88"/>
      <c r="GB401" s="190" t="s">
        <v>1122</v>
      </c>
      <c r="GC401" s="190"/>
      <c r="GD401" s="190"/>
      <c r="GE401" s="190"/>
      <c r="GK401" s="186" t="s">
        <v>1123</v>
      </c>
      <c r="GL401" s="186"/>
      <c r="GM401" s="186"/>
      <c r="GN401" s="186"/>
      <c r="GR401" s="187">
        <v>121125</v>
      </c>
      <c r="GS401" s="187"/>
      <c r="GU401" s="188">
        <v>0</v>
      </c>
      <c r="GV401" s="188"/>
      <c r="GW401" s="188"/>
      <c r="GX401" s="188">
        <v>0</v>
      </c>
      <c r="GY401" s="188"/>
      <c r="GZ401" s="188"/>
      <c r="HA401" s="188"/>
      <c r="HB401" s="188"/>
      <c r="HD401" s="187">
        <v>121125</v>
      </c>
      <c r="HE401" s="187"/>
      <c r="HF401" s="187"/>
      <c r="HG401" s="187"/>
      <c r="HI401" s="189">
        <v>4086</v>
      </c>
      <c r="HJ401" s="189"/>
      <c r="HL401" s="190" t="s">
        <v>1122</v>
      </c>
      <c r="HM401" s="190"/>
      <c r="HN401" s="190"/>
      <c r="HO401" s="190"/>
      <c r="HU401" s="186" t="s">
        <v>1123</v>
      </c>
      <c r="HV401" s="186"/>
      <c r="HW401" s="186"/>
      <c r="HX401" s="186"/>
      <c r="IB401" s="187">
        <v>121125</v>
      </c>
      <c r="IC401" s="187"/>
      <c r="IE401" s="188">
        <v>0</v>
      </c>
      <c r="IF401" s="188"/>
      <c r="IG401" s="188"/>
      <c r="IH401" s="188">
        <v>0</v>
      </c>
      <c r="II401" s="188"/>
      <c r="IJ401" s="188"/>
      <c r="IK401" s="188"/>
      <c r="IL401" s="188"/>
      <c r="IN401" s="187">
        <v>121125</v>
      </c>
      <c r="IO401" s="187"/>
      <c r="IP401" s="187"/>
      <c r="IQ401" s="187"/>
    </row>
    <row r="402" spans="1:251" hidden="1">
      <c r="A402" s="189">
        <v>4105</v>
      </c>
      <c r="B402" s="189"/>
      <c r="D402" s="190" t="s">
        <v>1144</v>
      </c>
      <c r="E402" s="190"/>
      <c r="F402" s="190"/>
      <c r="G402" s="190"/>
      <c r="M402" s="186" t="s">
        <v>1145</v>
      </c>
      <c r="N402" s="186"/>
      <c r="O402" s="186"/>
      <c r="P402" s="186"/>
      <c r="T402" s="198">
        <v>0</v>
      </c>
      <c r="U402" s="198"/>
      <c r="W402" s="188">
        <v>1808.11</v>
      </c>
      <c r="X402" s="188"/>
      <c r="Y402" s="188"/>
      <c r="Z402" s="188">
        <v>0</v>
      </c>
      <c r="AA402" s="188"/>
      <c r="AB402" s="188"/>
      <c r="AC402" s="188"/>
      <c r="AD402" s="188"/>
      <c r="AF402" s="187">
        <v>1808.11</v>
      </c>
      <c r="AG402" s="187"/>
      <c r="AH402" s="187"/>
      <c r="AI402" s="187"/>
      <c r="AK402" s="189">
        <v>40482</v>
      </c>
      <c r="AL402" s="189"/>
      <c r="AN402" s="190" t="s">
        <v>1136</v>
      </c>
      <c r="AO402" s="190"/>
      <c r="AP402" s="190"/>
      <c r="AQ402" s="190"/>
      <c r="AW402" s="186" t="s">
        <v>1137</v>
      </c>
      <c r="AX402" s="186"/>
      <c r="AY402" s="186"/>
      <c r="AZ402" s="186"/>
      <c r="BD402" s="187">
        <v>3020</v>
      </c>
      <c r="BE402" s="187"/>
      <c r="BG402" s="188">
        <v>3448.57</v>
      </c>
      <c r="BH402" s="188"/>
      <c r="BI402" s="188"/>
      <c r="BJ402" s="188">
        <v>0</v>
      </c>
      <c r="BK402" s="188"/>
      <c r="BL402" s="188"/>
      <c r="BM402" s="188"/>
      <c r="BN402" s="188"/>
      <c r="BP402" s="187">
        <v>6468.57</v>
      </c>
      <c r="BQ402" s="187"/>
      <c r="BR402" s="187"/>
      <c r="BS402" s="187"/>
      <c r="BU402" s="189">
        <v>4127</v>
      </c>
      <c r="BV402" s="189"/>
      <c r="BX402" s="190" t="s">
        <v>1130</v>
      </c>
      <c r="BY402" s="190"/>
      <c r="BZ402" s="190"/>
      <c r="CA402" s="190"/>
      <c r="CG402" s="186" t="s">
        <v>1131</v>
      </c>
      <c r="CH402" s="186"/>
      <c r="CI402" s="186"/>
      <c r="CJ402" s="186"/>
      <c r="CN402" s="187">
        <v>50115.199999999997</v>
      </c>
      <c r="CO402" s="187"/>
      <c r="CQ402" s="188">
        <v>25000</v>
      </c>
      <c r="CR402" s="188"/>
      <c r="CS402" s="188"/>
      <c r="CT402" s="188">
        <v>0</v>
      </c>
      <c r="CU402" s="188"/>
      <c r="CV402" s="188"/>
      <c r="CW402" s="188"/>
      <c r="CX402" s="188"/>
      <c r="CZ402" s="187">
        <v>75115.199999999997</v>
      </c>
      <c r="DA402" s="187"/>
      <c r="DB402" s="187"/>
      <c r="DC402" s="187"/>
      <c r="DF402" s="88"/>
      <c r="DH402" s="190" t="s">
        <v>1130</v>
      </c>
      <c r="DI402" s="190"/>
      <c r="DJ402" s="190"/>
      <c r="DK402" s="190"/>
      <c r="DQ402" s="186" t="s">
        <v>1131</v>
      </c>
      <c r="DR402" s="186"/>
      <c r="DS402" s="186"/>
      <c r="DT402" s="186"/>
      <c r="DX402" s="187">
        <v>75115.199999999997</v>
      </c>
      <c r="DY402" s="187"/>
      <c r="EA402" s="188">
        <v>25000</v>
      </c>
      <c r="EB402" s="188"/>
      <c r="EC402" s="188"/>
      <c r="ED402" s="188">
        <v>0</v>
      </c>
      <c r="EE402" s="188"/>
      <c r="EF402" s="188"/>
      <c r="EG402" s="188"/>
      <c r="EH402" s="188"/>
      <c r="EJ402" s="187">
        <v>100115.2</v>
      </c>
      <c r="EK402" s="187"/>
      <c r="EL402" s="187"/>
      <c r="EM402" s="187"/>
      <c r="EO402" s="189">
        <v>4127</v>
      </c>
      <c r="EP402" s="189"/>
      <c r="ER402" s="190" t="s">
        <v>1130</v>
      </c>
      <c r="ES402" s="190"/>
      <c r="ET402" s="190"/>
      <c r="EU402" s="190"/>
      <c r="FA402" s="186" t="s">
        <v>1131</v>
      </c>
      <c r="FB402" s="186"/>
      <c r="FC402" s="186"/>
      <c r="FD402" s="186"/>
      <c r="FH402" s="187">
        <v>100115.2</v>
      </c>
      <c r="FI402" s="187"/>
      <c r="FK402" s="188">
        <v>25000</v>
      </c>
      <c r="FL402" s="188"/>
      <c r="FM402" s="188"/>
      <c r="FN402" s="188">
        <v>0</v>
      </c>
      <c r="FO402" s="188"/>
      <c r="FP402" s="188"/>
      <c r="FQ402" s="188"/>
      <c r="FR402" s="188"/>
      <c r="FT402" s="187">
        <v>125115.2</v>
      </c>
      <c r="FU402" s="187"/>
      <c r="FV402" s="187"/>
      <c r="FW402" s="187"/>
      <c r="FZ402" s="88"/>
      <c r="GB402" s="190" t="s">
        <v>1124</v>
      </c>
      <c r="GC402" s="190"/>
      <c r="GD402" s="190"/>
      <c r="GE402" s="190"/>
      <c r="GK402" s="186" t="s">
        <v>1125</v>
      </c>
      <c r="GL402" s="186"/>
      <c r="GM402" s="186"/>
      <c r="GN402" s="186"/>
      <c r="GR402" s="187">
        <v>230233</v>
      </c>
      <c r="GS402" s="187"/>
      <c r="GU402" s="188">
        <v>43720</v>
      </c>
      <c r="GV402" s="188"/>
      <c r="GW402" s="188"/>
      <c r="GX402" s="188">
        <v>140</v>
      </c>
      <c r="GY402" s="188"/>
      <c r="GZ402" s="188"/>
      <c r="HA402" s="188"/>
      <c r="HB402" s="188"/>
      <c r="HD402" s="187">
        <v>273813</v>
      </c>
      <c r="HE402" s="187"/>
      <c r="HF402" s="187"/>
      <c r="HG402" s="187"/>
      <c r="HI402" s="189">
        <v>4087</v>
      </c>
      <c r="HJ402" s="189"/>
      <c r="HL402" s="190" t="s">
        <v>1124</v>
      </c>
      <c r="HM402" s="190"/>
      <c r="HN402" s="190"/>
      <c r="HO402" s="190"/>
      <c r="HU402" s="186" t="s">
        <v>1125</v>
      </c>
      <c r="HV402" s="186"/>
      <c r="HW402" s="186"/>
      <c r="HX402" s="186"/>
      <c r="IB402" s="187">
        <v>273813</v>
      </c>
      <c r="IC402" s="187"/>
      <c r="IE402" s="188">
        <v>43804</v>
      </c>
      <c r="IF402" s="188"/>
      <c r="IG402" s="188"/>
      <c r="IH402" s="188">
        <v>0</v>
      </c>
      <c r="II402" s="188"/>
      <c r="IJ402" s="188"/>
      <c r="IK402" s="188"/>
      <c r="IL402" s="188"/>
      <c r="IN402" s="187">
        <v>317617</v>
      </c>
      <c r="IO402" s="187"/>
      <c r="IP402" s="187"/>
      <c r="IQ402" s="187"/>
    </row>
    <row r="403" spans="1:251" hidden="1">
      <c r="A403" s="189">
        <v>4107</v>
      </c>
      <c r="B403" s="189"/>
      <c r="D403" s="190" t="s">
        <v>1146</v>
      </c>
      <c r="E403" s="190"/>
      <c r="F403" s="190"/>
      <c r="G403" s="190"/>
      <c r="M403" s="186" t="s">
        <v>1147</v>
      </c>
      <c r="N403" s="186"/>
      <c r="O403" s="186"/>
      <c r="P403" s="186"/>
      <c r="T403" s="198">
        <v>0</v>
      </c>
      <c r="U403" s="198"/>
      <c r="W403" s="188">
        <v>1355.64</v>
      </c>
      <c r="X403" s="188"/>
      <c r="Y403" s="188"/>
      <c r="Z403" s="188">
        <v>0</v>
      </c>
      <c r="AA403" s="188"/>
      <c r="AB403" s="188"/>
      <c r="AC403" s="188"/>
      <c r="AD403" s="188"/>
      <c r="AF403" s="187">
        <v>1355.64</v>
      </c>
      <c r="AG403" s="187"/>
      <c r="AH403" s="187"/>
      <c r="AI403" s="187"/>
      <c r="AK403" s="189">
        <v>4142</v>
      </c>
      <c r="AL403" s="189"/>
      <c r="AN403" s="190" t="s">
        <v>1140</v>
      </c>
      <c r="AO403" s="190"/>
      <c r="AP403" s="190"/>
      <c r="AQ403" s="190"/>
      <c r="AW403" s="186" t="s">
        <v>1141</v>
      </c>
      <c r="AX403" s="186"/>
      <c r="AY403" s="186"/>
      <c r="AZ403" s="186"/>
      <c r="BD403" s="187">
        <v>115500</v>
      </c>
      <c r="BE403" s="187"/>
      <c r="BG403" s="188">
        <v>94500</v>
      </c>
      <c r="BH403" s="188"/>
      <c r="BI403" s="188"/>
      <c r="BJ403" s="188">
        <v>0</v>
      </c>
      <c r="BK403" s="188"/>
      <c r="BL403" s="188"/>
      <c r="BM403" s="188"/>
      <c r="BN403" s="188"/>
      <c r="BP403" s="187">
        <v>210000</v>
      </c>
      <c r="BQ403" s="187"/>
      <c r="BR403" s="187"/>
      <c r="BS403" s="187"/>
      <c r="BU403" s="189">
        <v>40407</v>
      </c>
      <c r="BV403" s="189"/>
      <c r="BX403" s="190" t="s">
        <v>1132</v>
      </c>
      <c r="BY403" s="190"/>
      <c r="BZ403" s="190"/>
      <c r="CA403" s="190"/>
      <c r="CG403" s="186" t="s">
        <v>1133</v>
      </c>
      <c r="CH403" s="186"/>
      <c r="CI403" s="186"/>
      <c r="CJ403" s="186"/>
      <c r="CN403" s="187">
        <v>658439.53</v>
      </c>
      <c r="CO403" s="187"/>
      <c r="CQ403" s="188">
        <v>500854.16</v>
      </c>
      <c r="CR403" s="188"/>
      <c r="CS403" s="188"/>
      <c r="CT403" s="188">
        <v>0</v>
      </c>
      <c r="CU403" s="188"/>
      <c r="CV403" s="188"/>
      <c r="CW403" s="188"/>
      <c r="CX403" s="188"/>
      <c r="CZ403" s="187">
        <v>1159293.69</v>
      </c>
      <c r="DA403" s="187"/>
      <c r="DB403" s="187"/>
      <c r="DC403" s="187"/>
      <c r="DF403" s="88"/>
      <c r="DH403" s="190" t="s">
        <v>1132</v>
      </c>
      <c r="DI403" s="190"/>
      <c r="DJ403" s="190"/>
      <c r="DK403" s="190"/>
      <c r="DQ403" s="186" t="s">
        <v>1133</v>
      </c>
      <c r="DR403" s="186"/>
      <c r="DS403" s="186"/>
      <c r="DT403" s="186"/>
      <c r="DX403" s="187">
        <v>1159293.69</v>
      </c>
      <c r="DY403" s="187"/>
      <c r="EA403" s="188">
        <v>62633.59</v>
      </c>
      <c r="EB403" s="188"/>
      <c r="EC403" s="188"/>
      <c r="ED403" s="188">
        <v>0</v>
      </c>
      <c r="EE403" s="188"/>
      <c r="EF403" s="188"/>
      <c r="EG403" s="188"/>
      <c r="EH403" s="188"/>
      <c r="EJ403" s="187">
        <v>1221927.28</v>
      </c>
      <c r="EK403" s="187"/>
      <c r="EL403" s="187"/>
      <c r="EM403" s="187"/>
      <c r="EO403" s="189">
        <v>40407</v>
      </c>
      <c r="EP403" s="189"/>
      <c r="ER403" s="190" t="s">
        <v>1132</v>
      </c>
      <c r="ES403" s="190"/>
      <c r="ET403" s="190"/>
      <c r="EU403" s="190"/>
      <c r="FA403" s="186" t="s">
        <v>1133</v>
      </c>
      <c r="FB403" s="186"/>
      <c r="FC403" s="186"/>
      <c r="FD403" s="186"/>
      <c r="FH403" s="187">
        <v>1221927.28</v>
      </c>
      <c r="FI403" s="187"/>
      <c r="FK403" s="188">
        <v>249409.32</v>
      </c>
      <c r="FL403" s="188"/>
      <c r="FM403" s="188"/>
      <c r="FN403" s="188">
        <v>0</v>
      </c>
      <c r="FO403" s="188"/>
      <c r="FP403" s="188"/>
      <c r="FQ403" s="188"/>
      <c r="FR403" s="188"/>
      <c r="FT403" s="187">
        <v>1471336.6</v>
      </c>
      <c r="FU403" s="187"/>
      <c r="FV403" s="187"/>
      <c r="FW403" s="187"/>
      <c r="FZ403" s="88"/>
      <c r="GB403" s="190" t="s">
        <v>1138</v>
      </c>
      <c r="GC403" s="190"/>
      <c r="GD403" s="190"/>
      <c r="GE403" s="190"/>
      <c r="GK403" s="186" t="s">
        <v>1139</v>
      </c>
      <c r="GL403" s="186"/>
      <c r="GM403" s="186"/>
      <c r="GN403" s="186"/>
      <c r="GR403" s="187">
        <v>59500</v>
      </c>
      <c r="GS403" s="187"/>
      <c r="GU403" s="188">
        <v>30000</v>
      </c>
      <c r="GV403" s="188"/>
      <c r="GW403" s="188"/>
      <c r="GX403" s="188">
        <v>0</v>
      </c>
      <c r="GY403" s="188"/>
      <c r="GZ403" s="188"/>
      <c r="HA403" s="188"/>
      <c r="HB403" s="188"/>
      <c r="HD403" s="187">
        <v>89500</v>
      </c>
      <c r="HE403" s="187"/>
      <c r="HF403" s="187"/>
      <c r="HG403" s="187"/>
      <c r="HI403" s="189">
        <v>4088</v>
      </c>
      <c r="HJ403" s="189"/>
      <c r="HL403" s="190" t="s">
        <v>1138</v>
      </c>
      <c r="HM403" s="190"/>
      <c r="HN403" s="190"/>
      <c r="HO403" s="190"/>
      <c r="HU403" s="186" t="s">
        <v>1139</v>
      </c>
      <c r="HV403" s="186"/>
      <c r="HW403" s="186"/>
      <c r="HX403" s="186"/>
      <c r="IB403" s="187">
        <v>89500</v>
      </c>
      <c r="IC403" s="187"/>
      <c r="IE403" s="188">
        <v>30000</v>
      </c>
      <c r="IF403" s="188"/>
      <c r="IG403" s="188"/>
      <c r="IH403" s="188">
        <v>0</v>
      </c>
      <c r="II403" s="188"/>
      <c r="IJ403" s="188"/>
      <c r="IK403" s="188"/>
      <c r="IL403" s="188"/>
      <c r="IN403" s="187">
        <v>119500</v>
      </c>
      <c r="IO403" s="187"/>
      <c r="IP403" s="187"/>
      <c r="IQ403" s="187"/>
    </row>
    <row r="404" spans="1:251" hidden="1">
      <c r="A404" s="191">
        <v>4138</v>
      </c>
      <c r="B404" s="191"/>
      <c r="D404" s="192" t="s">
        <v>1148</v>
      </c>
      <c r="E404" s="192"/>
      <c r="F404" s="192"/>
      <c r="G404" s="192"/>
      <c r="L404" s="193" t="s">
        <v>1149</v>
      </c>
      <c r="M404" s="193"/>
      <c r="N404" s="193"/>
      <c r="O404" s="193"/>
      <c r="P404" s="193"/>
      <c r="T404" s="194">
        <v>0</v>
      </c>
      <c r="U404" s="194"/>
      <c r="W404" s="195">
        <v>437350.28</v>
      </c>
      <c r="X404" s="195"/>
      <c r="Y404" s="195"/>
      <c r="Z404" s="195">
        <v>0</v>
      </c>
      <c r="AA404" s="195"/>
      <c r="AB404" s="195"/>
      <c r="AC404" s="195"/>
      <c r="AD404" s="195"/>
      <c r="AF404" s="196">
        <v>437350.28</v>
      </c>
      <c r="AG404" s="196"/>
      <c r="AH404" s="196"/>
      <c r="AI404" s="196"/>
      <c r="AK404" s="191">
        <v>4100</v>
      </c>
      <c r="AL404" s="191"/>
      <c r="AN404" s="192" t="s">
        <v>1142</v>
      </c>
      <c r="AO404" s="192"/>
      <c r="AP404" s="192"/>
      <c r="AQ404" s="192"/>
      <c r="AV404" s="193" t="s">
        <v>1143</v>
      </c>
      <c r="AW404" s="193"/>
      <c r="AX404" s="193"/>
      <c r="AY404" s="193"/>
      <c r="AZ404" s="193"/>
      <c r="BD404" s="196">
        <v>3163.75</v>
      </c>
      <c r="BE404" s="196"/>
      <c r="BG404" s="195">
        <v>6071.94</v>
      </c>
      <c r="BH404" s="195"/>
      <c r="BI404" s="195"/>
      <c r="BJ404" s="195">
        <v>0</v>
      </c>
      <c r="BK404" s="195"/>
      <c r="BL404" s="195"/>
      <c r="BM404" s="195"/>
      <c r="BN404" s="195"/>
      <c r="BP404" s="196">
        <v>9235.69</v>
      </c>
      <c r="BQ404" s="196"/>
      <c r="BR404" s="196"/>
      <c r="BS404" s="196"/>
      <c r="BU404" s="189">
        <v>40408</v>
      </c>
      <c r="BV404" s="189"/>
      <c r="BX404" s="190" t="s">
        <v>1150</v>
      </c>
      <c r="BY404" s="190"/>
      <c r="BZ404" s="190"/>
      <c r="CA404" s="190"/>
      <c r="CG404" s="186" t="s">
        <v>1151</v>
      </c>
      <c r="CH404" s="186"/>
      <c r="CI404" s="186"/>
      <c r="CJ404" s="186"/>
      <c r="CN404" s="198">
        <v>0</v>
      </c>
      <c r="CO404" s="198"/>
      <c r="CQ404" s="188">
        <v>3020</v>
      </c>
      <c r="CR404" s="188"/>
      <c r="CS404" s="188"/>
      <c r="CT404" s="188">
        <v>0</v>
      </c>
      <c r="CU404" s="188"/>
      <c r="CV404" s="188"/>
      <c r="CW404" s="188"/>
      <c r="CX404" s="188"/>
      <c r="CZ404" s="187">
        <v>3020</v>
      </c>
      <c r="DA404" s="187"/>
      <c r="DB404" s="187"/>
      <c r="DC404" s="187"/>
      <c r="DF404" s="88"/>
      <c r="DH404" s="190" t="s">
        <v>1150</v>
      </c>
      <c r="DI404" s="190"/>
      <c r="DJ404" s="190"/>
      <c r="DK404" s="190"/>
      <c r="DQ404" s="186" t="s">
        <v>1151</v>
      </c>
      <c r="DR404" s="186"/>
      <c r="DS404" s="186"/>
      <c r="DT404" s="186"/>
      <c r="DX404" s="187">
        <v>3020</v>
      </c>
      <c r="DY404" s="187"/>
      <c r="EA404" s="188">
        <v>30</v>
      </c>
      <c r="EB404" s="188"/>
      <c r="EC404" s="188"/>
      <c r="ED404" s="188">
        <v>0</v>
      </c>
      <c r="EE404" s="188"/>
      <c r="EF404" s="188"/>
      <c r="EG404" s="188"/>
      <c r="EH404" s="188"/>
      <c r="EJ404" s="187">
        <v>3050</v>
      </c>
      <c r="EK404" s="187"/>
      <c r="EL404" s="187"/>
      <c r="EM404" s="187"/>
      <c r="EO404" s="189">
        <v>40408</v>
      </c>
      <c r="EP404" s="189"/>
      <c r="ER404" s="190" t="s">
        <v>1150</v>
      </c>
      <c r="ES404" s="190"/>
      <c r="ET404" s="190"/>
      <c r="EU404" s="190"/>
      <c r="FA404" s="186" t="s">
        <v>1151</v>
      </c>
      <c r="FB404" s="186"/>
      <c r="FC404" s="186"/>
      <c r="FD404" s="186"/>
      <c r="FH404" s="187">
        <v>3050</v>
      </c>
      <c r="FI404" s="187"/>
      <c r="FK404" s="188">
        <v>0</v>
      </c>
      <c r="FL404" s="188"/>
      <c r="FM404" s="188"/>
      <c r="FN404" s="188">
        <v>0</v>
      </c>
      <c r="FO404" s="188"/>
      <c r="FP404" s="188"/>
      <c r="FQ404" s="188"/>
      <c r="FR404" s="188"/>
      <c r="FT404" s="187">
        <v>3050</v>
      </c>
      <c r="FU404" s="187"/>
      <c r="FV404" s="187"/>
      <c r="FW404" s="187"/>
      <c r="FZ404" s="88"/>
      <c r="GB404" s="190" t="s">
        <v>1126</v>
      </c>
      <c r="GC404" s="190"/>
      <c r="GD404" s="190"/>
      <c r="GE404" s="190"/>
      <c r="GK404" s="186" t="s">
        <v>1127</v>
      </c>
      <c r="GL404" s="186"/>
      <c r="GM404" s="186"/>
      <c r="GN404" s="186"/>
      <c r="GR404" s="187">
        <v>177666.64</v>
      </c>
      <c r="GS404" s="187"/>
      <c r="GU404" s="188">
        <v>36766.660000000003</v>
      </c>
      <c r="GV404" s="188"/>
      <c r="GW404" s="188"/>
      <c r="GX404" s="188">
        <v>0</v>
      </c>
      <c r="GY404" s="188"/>
      <c r="GZ404" s="188"/>
      <c r="HA404" s="188"/>
      <c r="HB404" s="188"/>
      <c r="HD404" s="187">
        <v>214433.3</v>
      </c>
      <c r="HE404" s="187"/>
      <c r="HF404" s="187"/>
      <c r="HG404" s="187"/>
      <c r="HI404" s="189">
        <v>4092</v>
      </c>
      <c r="HJ404" s="189"/>
      <c r="HL404" s="190" t="s">
        <v>1126</v>
      </c>
      <c r="HM404" s="190"/>
      <c r="HN404" s="190"/>
      <c r="HO404" s="190"/>
      <c r="HU404" s="186" t="s">
        <v>1127</v>
      </c>
      <c r="HV404" s="186"/>
      <c r="HW404" s="186"/>
      <c r="HX404" s="186"/>
      <c r="IB404" s="187">
        <v>214433.3</v>
      </c>
      <c r="IC404" s="187"/>
      <c r="IE404" s="188">
        <v>36766.660000000003</v>
      </c>
      <c r="IF404" s="188"/>
      <c r="IG404" s="188"/>
      <c r="IH404" s="188">
        <v>0</v>
      </c>
      <c r="II404" s="188"/>
      <c r="IJ404" s="188"/>
      <c r="IK404" s="188"/>
      <c r="IL404" s="188"/>
      <c r="IN404" s="187">
        <v>251199.96</v>
      </c>
      <c r="IO404" s="187"/>
      <c r="IP404" s="187"/>
      <c r="IQ404" s="187"/>
    </row>
    <row r="405" spans="1:251" hidden="1">
      <c r="A405" s="189">
        <v>4140</v>
      </c>
      <c r="B405" s="189"/>
      <c r="D405" s="190" t="s">
        <v>1152</v>
      </c>
      <c r="E405" s="190"/>
      <c r="F405" s="190"/>
      <c r="G405" s="190"/>
      <c r="M405" s="186" t="s">
        <v>1153</v>
      </c>
      <c r="N405" s="186"/>
      <c r="O405" s="186"/>
      <c r="P405" s="186"/>
      <c r="T405" s="198">
        <v>0</v>
      </c>
      <c r="U405" s="198"/>
      <c r="W405" s="188">
        <v>437350.28</v>
      </c>
      <c r="X405" s="188"/>
      <c r="Y405" s="188"/>
      <c r="Z405" s="188">
        <v>0</v>
      </c>
      <c r="AA405" s="188"/>
      <c r="AB405" s="188"/>
      <c r="AC405" s="188"/>
      <c r="AD405" s="188"/>
      <c r="AF405" s="187">
        <v>437350.28</v>
      </c>
      <c r="AG405" s="187"/>
      <c r="AH405" s="187"/>
      <c r="AI405" s="187"/>
      <c r="AK405" s="189">
        <v>4105</v>
      </c>
      <c r="AL405" s="189"/>
      <c r="AN405" s="190" t="s">
        <v>1144</v>
      </c>
      <c r="AO405" s="190"/>
      <c r="AP405" s="190"/>
      <c r="AQ405" s="190"/>
      <c r="AW405" s="186" t="s">
        <v>1145</v>
      </c>
      <c r="AX405" s="186"/>
      <c r="AY405" s="186"/>
      <c r="AZ405" s="186"/>
      <c r="BD405" s="187">
        <v>1808.11</v>
      </c>
      <c r="BE405" s="187"/>
      <c r="BG405" s="188">
        <v>6071.94</v>
      </c>
      <c r="BH405" s="188"/>
      <c r="BI405" s="188"/>
      <c r="BJ405" s="188">
        <v>0</v>
      </c>
      <c r="BK405" s="188"/>
      <c r="BL405" s="188"/>
      <c r="BM405" s="188"/>
      <c r="BN405" s="188"/>
      <c r="BP405" s="187">
        <v>7880.05</v>
      </c>
      <c r="BQ405" s="187"/>
      <c r="BR405" s="187"/>
      <c r="BS405" s="187"/>
      <c r="BU405" s="189">
        <v>40409</v>
      </c>
      <c r="BV405" s="189"/>
      <c r="BX405" s="190" t="s">
        <v>1134</v>
      </c>
      <c r="BY405" s="190"/>
      <c r="BZ405" s="190"/>
      <c r="CA405" s="190"/>
      <c r="CG405" s="186" t="s">
        <v>1135</v>
      </c>
      <c r="CH405" s="186"/>
      <c r="CI405" s="186"/>
      <c r="CJ405" s="186"/>
      <c r="CN405" s="187">
        <v>287125.86</v>
      </c>
      <c r="CO405" s="187"/>
      <c r="CQ405" s="188">
        <v>175998.73</v>
      </c>
      <c r="CR405" s="188"/>
      <c r="CS405" s="188"/>
      <c r="CT405" s="188">
        <v>0</v>
      </c>
      <c r="CU405" s="188"/>
      <c r="CV405" s="188"/>
      <c r="CW405" s="188"/>
      <c r="CX405" s="188"/>
      <c r="CZ405" s="187">
        <v>463124.59</v>
      </c>
      <c r="DA405" s="187"/>
      <c r="DB405" s="187"/>
      <c r="DC405" s="187"/>
      <c r="DF405" s="88"/>
      <c r="DH405" s="190" t="s">
        <v>1134</v>
      </c>
      <c r="DI405" s="190"/>
      <c r="DJ405" s="190"/>
      <c r="DK405" s="190"/>
      <c r="DQ405" s="186" t="s">
        <v>1135</v>
      </c>
      <c r="DR405" s="186"/>
      <c r="DS405" s="186"/>
      <c r="DT405" s="186"/>
      <c r="DX405" s="187">
        <v>463124.59</v>
      </c>
      <c r="DY405" s="187"/>
      <c r="EA405" s="188">
        <v>406680.09</v>
      </c>
      <c r="EB405" s="188"/>
      <c r="EC405" s="188"/>
      <c r="ED405" s="188">
        <v>0</v>
      </c>
      <c r="EE405" s="188"/>
      <c r="EF405" s="188"/>
      <c r="EG405" s="188"/>
      <c r="EH405" s="188"/>
      <c r="EJ405" s="187">
        <v>869804.68</v>
      </c>
      <c r="EK405" s="187"/>
      <c r="EL405" s="187"/>
      <c r="EM405" s="187"/>
      <c r="EO405" s="189">
        <v>40409</v>
      </c>
      <c r="EP405" s="189"/>
      <c r="ER405" s="190" t="s">
        <v>1134</v>
      </c>
      <c r="ES405" s="190"/>
      <c r="ET405" s="190"/>
      <c r="EU405" s="190"/>
      <c r="FA405" s="186" t="s">
        <v>1135</v>
      </c>
      <c r="FB405" s="186"/>
      <c r="FC405" s="186"/>
      <c r="FD405" s="186"/>
      <c r="FH405" s="187">
        <v>869804.68</v>
      </c>
      <c r="FI405" s="187"/>
      <c r="FK405" s="188">
        <v>177643.12</v>
      </c>
      <c r="FL405" s="188"/>
      <c r="FM405" s="188"/>
      <c r="FN405" s="188">
        <v>0.01</v>
      </c>
      <c r="FO405" s="188"/>
      <c r="FP405" s="188"/>
      <c r="FQ405" s="188"/>
      <c r="FR405" s="188"/>
      <c r="FT405" s="187">
        <v>1047447.79</v>
      </c>
      <c r="FU405" s="187"/>
      <c r="FV405" s="187"/>
      <c r="FW405" s="187"/>
      <c r="FZ405" s="88"/>
      <c r="GB405" s="190" t="s">
        <v>1128</v>
      </c>
      <c r="GC405" s="190"/>
      <c r="GD405" s="190"/>
      <c r="GE405" s="190"/>
      <c r="GK405" s="186" t="s">
        <v>1129</v>
      </c>
      <c r="GL405" s="186"/>
      <c r="GM405" s="186"/>
      <c r="GN405" s="186"/>
      <c r="GR405" s="187">
        <v>34716.39</v>
      </c>
      <c r="GS405" s="187"/>
      <c r="GU405" s="188">
        <v>0</v>
      </c>
      <c r="GV405" s="188"/>
      <c r="GW405" s="188"/>
      <c r="GX405" s="188">
        <v>0</v>
      </c>
      <c r="GY405" s="188"/>
      <c r="GZ405" s="188"/>
      <c r="HA405" s="188"/>
      <c r="HB405" s="188"/>
      <c r="HD405" s="187">
        <v>34716.39</v>
      </c>
      <c r="HE405" s="187"/>
      <c r="HF405" s="187"/>
      <c r="HG405" s="187"/>
      <c r="HI405" s="189">
        <v>4094</v>
      </c>
      <c r="HJ405" s="189"/>
      <c r="HL405" s="190" t="s">
        <v>1128</v>
      </c>
      <c r="HM405" s="190"/>
      <c r="HN405" s="190"/>
      <c r="HO405" s="190"/>
      <c r="HU405" s="186" t="s">
        <v>1129</v>
      </c>
      <c r="HV405" s="186"/>
      <c r="HW405" s="186"/>
      <c r="HX405" s="186"/>
      <c r="IB405" s="187">
        <v>34716.39</v>
      </c>
      <c r="IC405" s="187"/>
      <c r="IE405" s="188">
        <v>0</v>
      </c>
      <c r="IF405" s="188"/>
      <c r="IG405" s="188"/>
      <c r="IH405" s="188">
        <v>0</v>
      </c>
      <c r="II405" s="188"/>
      <c r="IJ405" s="188"/>
      <c r="IK405" s="188"/>
      <c r="IL405" s="188"/>
      <c r="IN405" s="187">
        <v>34716.39</v>
      </c>
      <c r="IO405" s="187"/>
      <c r="IP405" s="187"/>
      <c r="IQ405" s="187"/>
    </row>
    <row r="406" spans="1:251" hidden="1">
      <c r="A406" s="191">
        <v>4113</v>
      </c>
      <c r="B406" s="191"/>
      <c r="D406" s="192" t="s">
        <v>1154</v>
      </c>
      <c r="E406" s="192"/>
      <c r="F406" s="192"/>
      <c r="G406" s="192"/>
      <c r="L406" s="193" t="s">
        <v>1155</v>
      </c>
      <c r="M406" s="193"/>
      <c r="N406" s="193"/>
      <c r="O406" s="193"/>
      <c r="P406" s="193"/>
      <c r="T406" s="194">
        <v>0</v>
      </c>
      <c r="U406" s="194"/>
      <c r="W406" s="195">
        <v>214133.35</v>
      </c>
      <c r="X406" s="195"/>
      <c r="Y406" s="195"/>
      <c r="Z406" s="195">
        <v>0</v>
      </c>
      <c r="AA406" s="195"/>
      <c r="AB406" s="195"/>
      <c r="AC406" s="195"/>
      <c r="AD406" s="195"/>
      <c r="AF406" s="196">
        <v>214133.35</v>
      </c>
      <c r="AG406" s="196"/>
      <c r="AH406" s="196"/>
      <c r="AI406" s="196"/>
      <c r="AK406" s="189">
        <v>4107</v>
      </c>
      <c r="AL406" s="189"/>
      <c r="AN406" s="190" t="s">
        <v>1146</v>
      </c>
      <c r="AO406" s="190"/>
      <c r="AP406" s="190"/>
      <c r="AQ406" s="190"/>
      <c r="AW406" s="186" t="s">
        <v>1147</v>
      </c>
      <c r="AX406" s="186"/>
      <c r="AY406" s="186"/>
      <c r="AZ406" s="186"/>
      <c r="BD406" s="187">
        <v>1355.64</v>
      </c>
      <c r="BE406" s="187"/>
      <c r="BG406" s="188">
        <v>0</v>
      </c>
      <c r="BH406" s="188"/>
      <c r="BI406" s="188"/>
      <c r="BJ406" s="188">
        <v>0</v>
      </c>
      <c r="BK406" s="188"/>
      <c r="BL406" s="188"/>
      <c r="BM406" s="188"/>
      <c r="BN406" s="188"/>
      <c r="BP406" s="187">
        <v>1355.64</v>
      </c>
      <c r="BQ406" s="187"/>
      <c r="BR406" s="187"/>
      <c r="BS406" s="187"/>
      <c r="BU406" s="189">
        <v>40482</v>
      </c>
      <c r="BV406" s="189"/>
      <c r="BX406" s="190" t="s">
        <v>1136</v>
      </c>
      <c r="BY406" s="190"/>
      <c r="BZ406" s="190"/>
      <c r="CA406" s="190"/>
      <c r="CG406" s="186" t="s">
        <v>1137</v>
      </c>
      <c r="CH406" s="186"/>
      <c r="CI406" s="186"/>
      <c r="CJ406" s="186"/>
      <c r="CN406" s="187">
        <v>6468.57</v>
      </c>
      <c r="CO406" s="187"/>
      <c r="CQ406" s="188">
        <v>5340</v>
      </c>
      <c r="CR406" s="188"/>
      <c r="CS406" s="188"/>
      <c r="CT406" s="188">
        <v>0</v>
      </c>
      <c r="CU406" s="188"/>
      <c r="CV406" s="188"/>
      <c r="CW406" s="188"/>
      <c r="CX406" s="188"/>
      <c r="CZ406" s="187">
        <v>11808.57</v>
      </c>
      <c r="DA406" s="187"/>
      <c r="DB406" s="187"/>
      <c r="DC406" s="187"/>
      <c r="DF406" s="88"/>
      <c r="DH406" s="190" t="s">
        <v>1136</v>
      </c>
      <c r="DI406" s="190"/>
      <c r="DJ406" s="190"/>
      <c r="DK406" s="190"/>
      <c r="DQ406" s="186" t="s">
        <v>1137</v>
      </c>
      <c r="DR406" s="186"/>
      <c r="DS406" s="186"/>
      <c r="DT406" s="186"/>
      <c r="DX406" s="187">
        <v>11808.57</v>
      </c>
      <c r="DY406" s="187"/>
      <c r="EA406" s="188">
        <v>3895</v>
      </c>
      <c r="EB406" s="188"/>
      <c r="EC406" s="188"/>
      <c r="ED406" s="188">
        <v>0</v>
      </c>
      <c r="EE406" s="188"/>
      <c r="EF406" s="188"/>
      <c r="EG406" s="188"/>
      <c r="EH406" s="188"/>
      <c r="EJ406" s="187">
        <v>15703.57</v>
      </c>
      <c r="EK406" s="187"/>
      <c r="EL406" s="187"/>
      <c r="EM406" s="187"/>
      <c r="EO406" s="189">
        <v>40482</v>
      </c>
      <c r="EP406" s="189"/>
      <c r="ER406" s="190" t="s">
        <v>1136</v>
      </c>
      <c r="ES406" s="190"/>
      <c r="ET406" s="190"/>
      <c r="EU406" s="190"/>
      <c r="FA406" s="186" t="s">
        <v>1137</v>
      </c>
      <c r="FB406" s="186"/>
      <c r="FC406" s="186"/>
      <c r="FD406" s="186"/>
      <c r="FH406" s="187">
        <v>15703.57</v>
      </c>
      <c r="FI406" s="187"/>
      <c r="FK406" s="188">
        <v>0</v>
      </c>
      <c r="FL406" s="188"/>
      <c r="FM406" s="188"/>
      <c r="FN406" s="188">
        <v>0</v>
      </c>
      <c r="FO406" s="188"/>
      <c r="FP406" s="188"/>
      <c r="FQ406" s="188"/>
      <c r="FR406" s="188"/>
      <c r="FT406" s="187">
        <v>15703.57</v>
      </c>
      <c r="FU406" s="187"/>
      <c r="FV406" s="187"/>
      <c r="FW406" s="187"/>
      <c r="FZ406" s="88"/>
      <c r="GB406" s="190" t="s">
        <v>1130</v>
      </c>
      <c r="GC406" s="190"/>
      <c r="GD406" s="190"/>
      <c r="GE406" s="190"/>
      <c r="GK406" s="186" t="s">
        <v>1131</v>
      </c>
      <c r="GL406" s="186"/>
      <c r="GM406" s="186"/>
      <c r="GN406" s="186"/>
      <c r="GR406" s="187">
        <v>125115.2</v>
      </c>
      <c r="GS406" s="187"/>
      <c r="GU406" s="188">
        <v>25000</v>
      </c>
      <c r="GV406" s="188"/>
      <c r="GW406" s="188"/>
      <c r="GX406" s="188">
        <v>0</v>
      </c>
      <c r="GY406" s="188"/>
      <c r="GZ406" s="188"/>
      <c r="HA406" s="188"/>
      <c r="HB406" s="188"/>
      <c r="HD406" s="187">
        <v>150115.20000000001</v>
      </c>
      <c r="HE406" s="187"/>
      <c r="HF406" s="187"/>
      <c r="HG406" s="187"/>
      <c r="HI406" s="189">
        <v>4127</v>
      </c>
      <c r="HJ406" s="189"/>
      <c r="HL406" s="190" t="s">
        <v>1130</v>
      </c>
      <c r="HM406" s="190"/>
      <c r="HN406" s="190"/>
      <c r="HO406" s="190"/>
      <c r="HU406" s="186" t="s">
        <v>1131</v>
      </c>
      <c r="HV406" s="186"/>
      <c r="HW406" s="186"/>
      <c r="HX406" s="186"/>
      <c r="IB406" s="187">
        <v>150115.20000000001</v>
      </c>
      <c r="IC406" s="187"/>
      <c r="IE406" s="188">
        <v>25000</v>
      </c>
      <c r="IF406" s="188"/>
      <c r="IG406" s="188"/>
      <c r="IH406" s="188">
        <v>0</v>
      </c>
      <c r="II406" s="188"/>
      <c r="IJ406" s="188"/>
      <c r="IK406" s="188"/>
      <c r="IL406" s="188"/>
      <c r="IN406" s="187">
        <v>175115.2</v>
      </c>
      <c r="IO406" s="187"/>
      <c r="IP406" s="187"/>
      <c r="IQ406" s="187"/>
    </row>
    <row r="407" spans="1:251" hidden="1">
      <c r="A407" s="189">
        <v>4114</v>
      </c>
      <c r="B407" s="189"/>
      <c r="D407" s="190" t="s">
        <v>1156</v>
      </c>
      <c r="E407" s="190"/>
      <c r="F407" s="190"/>
      <c r="G407" s="190"/>
      <c r="M407" s="186" t="s">
        <v>1157</v>
      </c>
      <c r="N407" s="186"/>
      <c r="O407" s="186"/>
      <c r="P407" s="186"/>
      <c r="T407" s="198">
        <v>0</v>
      </c>
      <c r="U407" s="198"/>
      <c r="W407" s="188">
        <v>3160.6</v>
      </c>
      <c r="X407" s="188"/>
      <c r="Y407" s="188"/>
      <c r="Z407" s="188">
        <v>0</v>
      </c>
      <c r="AA407" s="188"/>
      <c r="AB407" s="188"/>
      <c r="AC407" s="188"/>
      <c r="AD407" s="188"/>
      <c r="AF407" s="187">
        <v>3160.6</v>
      </c>
      <c r="AG407" s="187"/>
      <c r="AH407" s="187"/>
      <c r="AI407" s="187"/>
      <c r="AK407" s="191">
        <v>4138</v>
      </c>
      <c r="AL407" s="191"/>
      <c r="AN407" s="192" t="s">
        <v>1148</v>
      </c>
      <c r="AO407" s="192"/>
      <c r="AP407" s="192"/>
      <c r="AQ407" s="192"/>
      <c r="AV407" s="193" t="s">
        <v>1149</v>
      </c>
      <c r="AW407" s="193"/>
      <c r="AX407" s="193"/>
      <c r="AY407" s="193"/>
      <c r="AZ407" s="193"/>
      <c r="BD407" s="196">
        <v>437350.28</v>
      </c>
      <c r="BE407" s="196"/>
      <c r="BG407" s="195">
        <v>450000</v>
      </c>
      <c r="BH407" s="195"/>
      <c r="BI407" s="195"/>
      <c r="BJ407" s="195">
        <v>0</v>
      </c>
      <c r="BK407" s="195"/>
      <c r="BL407" s="195"/>
      <c r="BM407" s="195"/>
      <c r="BN407" s="195"/>
      <c r="BP407" s="196">
        <v>887350.28</v>
      </c>
      <c r="BQ407" s="196"/>
      <c r="BR407" s="196"/>
      <c r="BS407" s="196"/>
      <c r="BU407" s="189">
        <v>4142</v>
      </c>
      <c r="BV407" s="189"/>
      <c r="BX407" s="190" t="s">
        <v>1140</v>
      </c>
      <c r="BY407" s="190"/>
      <c r="BZ407" s="190"/>
      <c r="CA407" s="190"/>
      <c r="CG407" s="186" t="s">
        <v>1141</v>
      </c>
      <c r="CH407" s="186"/>
      <c r="CI407" s="186"/>
      <c r="CJ407" s="186"/>
      <c r="CN407" s="187">
        <v>210000</v>
      </c>
      <c r="CO407" s="187"/>
      <c r="CQ407" s="188">
        <v>222500</v>
      </c>
      <c r="CR407" s="188"/>
      <c r="CS407" s="188"/>
      <c r="CT407" s="188">
        <v>0</v>
      </c>
      <c r="CU407" s="188"/>
      <c r="CV407" s="188"/>
      <c r="CW407" s="188"/>
      <c r="CX407" s="188"/>
      <c r="CZ407" s="187">
        <v>432500</v>
      </c>
      <c r="DA407" s="187"/>
      <c r="DB407" s="187"/>
      <c r="DC407" s="187"/>
      <c r="DF407" s="88"/>
      <c r="DH407" s="190" t="s">
        <v>1140</v>
      </c>
      <c r="DI407" s="190"/>
      <c r="DJ407" s="190"/>
      <c r="DK407" s="190"/>
      <c r="DQ407" s="186" t="s">
        <v>1141</v>
      </c>
      <c r="DR407" s="186"/>
      <c r="DS407" s="186"/>
      <c r="DT407" s="186"/>
      <c r="DX407" s="187">
        <v>432500</v>
      </c>
      <c r="DY407" s="187"/>
      <c r="EA407" s="188">
        <v>87500</v>
      </c>
      <c r="EB407" s="188"/>
      <c r="EC407" s="188"/>
      <c r="ED407" s="188">
        <v>0</v>
      </c>
      <c r="EE407" s="188"/>
      <c r="EF407" s="188"/>
      <c r="EG407" s="188"/>
      <c r="EH407" s="188"/>
      <c r="EJ407" s="187">
        <v>520000</v>
      </c>
      <c r="EK407" s="187"/>
      <c r="EL407" s="187"/>
      <c r="EM407" s="187"/>
      <c r="EO407" s="189">
        <v>4142</v>
      </c>
      <c r="EP407" s="189"/>
      <c r="ER407" s="190" t="s">
        <v>1140</v>
      </c>
      <c r="ES407" s="190"/>
      <c r="ET407" s="190"/>
      <c r="EU407" s="190"/>
      <c r="FA407" s="186" t="s">
        <v>1141</v>
      </c>
      <c r="FB407" s="186"/>
      <c r="FC407" s="186"/>
      <c r="FD407" s="186"/>
      <c r="FH407" s="187">
        <v>520000</v>
      </c>
      <c r="FI407" s="187"/>
      <c r="FK407" s="188">
        <v>97500</v>
      </c>
      <c r="FL407" s="188"/>
      <c r="FM407" s="188"/>
      <c r="FN407" s="188">
        <v>0</v>
      </c>
      <c r="FO407" s="188"/>
      <c r="FP407" s="188"/>
      <c r="FQ407" s="188"/>
      <c r="FR407" s="188"/>
      <c r="FT407" s="187">
        <v>617500</v>
      </c>
      <c r="FU407" s="187"/>
      <c r="FV407" s="187"/>
      <c r="FW407" s="187"/>
      <c r="FZ407" s="88"/>
      <c r="GB407" s="190" t="s">
        <v>1132</v>
      </c>
      <c r="GC407" s="190"/>
      <c r="GD407" s="190"/>
      <c r="GE407" s="190"/>
      <c r="GK407" s="186" t="s">
        <v>1133</v>
      </c>
      <c r="GL407" s="186"/>
      <c r="GM407" s="186"/>
      <c r="GN407" s="186"/>
      <c r="GR407" s="187">
        <v>1471336.6</v>
      </c>
      <c r="GS407" s="187"/>
      <c r="GU407" s="188">
        <v>53687.42</v>
      </c>
      <c r="GV407" s="188"/>
      <c r="GW407" s="188"/>
      <c r="GX407" s="188">
        <v>0</v>
      </c>
      <c r="GY407" s="188"/>
      <c r="GZ407" s="188"/>
      <c r="HA407" s="188"/>
      <c r="HB407" s="188"/>
      <c r="HD407" s="187">
        <v>1525024.02</v>
      </c>
      <c r="HE407" s="187"/>
      <c r="HF407" s="187"/>
      <c r="HG407" s="187"/>
      <c r="HI407" s="189">
        <v>40407</v>
      </c>
      <c r="HJ407" s="189"/>
      <c r="HL407" s="190" t="s">
        <v>1132</v>
      </c>
      <c r="HM407" s="190"/>
      <c r="HN407" s="190"/>
      <c r="HO407" s="190"/>
      <c r="HU407" s="186" t="s">
        <v>1133</v>
      </c>
      <c r="HV407" s="186"/>
      <c r="HW407" s="186"/>
      <c r="HX407" s="186"/>
      <c r="IB407" s="187">
        <v>1525024.02</v>
      </c>
      <c r="IC407" s="187"/>
      <c r="IE407" s="188">
        <v>50731.31</v>
      </c>
      <c r="IF407" s="188"/>
      <c r="IG407" s="188"/>
      <c r="IH407" s="188">
        <v>0</v>
      </c>
      <c r="II407" s="188"/>
      <c r="IJ407" s="188"/>
      <c r="IK407" s="188"/>
      <c r="IL407" s="188"/>
      <c r="IN407" s="187">
        <v>1575755.33</v>
      </c>
      <c r="IO407" s="187"/>
      <c r="IP407" s="187"/>
      <c r="IQ407" s="187"/>
    </row>
    <row r="408" spans="1:251" hidden="1">
      <c r="A408" s="189">
        <v>4115</v>
      </c>
      <c r="B408" s="189"/>
      <c r="D408" s="190" t="s">
        <v>1158</v>
      </c>
      <c r="E408" s="190"/>
      <c r="F408" s="190"/>
      <c r="G408" s="190"/>
      <c r="M408" s="186" t="s">
        <v>1159</v>
      </c>
      <c r="N408" s="186"/>
      <c r="O408" s="186"/>
      <c r="P408" s="186"/>
      <c r="T408" s="198">
        <v>0</v>
      </c>
      <c r="U408" s="198"/>
      <c r="W408" s="188">
        <v>7097.34</v>
      </c>
      <c r="X408" s="188"/>
      <c r="Y408" s="188"/>
      <c r="Z408" s="188">
        <v>0</v>
      </c>
      <c r="AA408" s="188"/>
      <c r="AB408" s="188"/>
      <c r="AC408" s="188"/>
      <c r="AD408" s="188"/>
      <c r="AF408" s="187">
        <v>7097.34</v>
      </c>
      <c r="AG408" s="187"/>
      <c r="AH408" s="187"/>
      <c r="AI408" s="187"/>
      <c r="AK408" s="189">
        <v>4140</v>
      </c>
      <c r="AL408" s="189"/>
      <c r="AN408" s="190" t="s">
        <v>1152</v>
      </c>
      <c r="AO408" s="190"/>
      <c r="AP408" s="190"/>
      <c r="AQ408" s="190"/>
      <c r="AW408" s="186" t="s">
        <v>1153</v>
      </c>
      <c r="AX408" s="186"/>
      <c r="AY408" s="186"/>
      <c r="AZ408" s="186"/>
      <c r="BD408" s="187">
        <v>437350.28</v>
      </c>
      <c r="BE408" s="187"/>
      <c r="BG408" s="188">
        <v>450000</v>
      </c>
      <c r="BH408" s="188"/>
      <c r="BI408" s="188"/>
      <c r="BJ408" s="188">
        <v>0</v>
      </c>
      <c r="BK408" s="188"/>
      <c r="BL408" s="188"/>
      <c r="BM408" s="188"/>
      <c r="BN408" s="188"/>
      <c r="BP408" s="187">
        <v>887350.28</v>
      </c>
      <c r="BQ408" s="187"/>
      <c r="BR408" s="187"/>
      <c r="BS408" s="187"/>
      <c r="BU408" s="191">
        <v>4100</v>
      </c>
      <c r="BV408" s="191"/>
      <c r="BX408" s="192" t="s">
        <v>1142</v>
      </c>
      <c r="BY408" s="192"/>
      <c r="BZ408" s="192"/>
      <c r="CA408" s="192"/>
      <c r="CF408" s="193" t="s">
        <v>1143</v>
      </c>
      <c r="CG408" s="193"/>
      <c r="CH408" s="193"/>
      <c r="CI408" s="193"/>
      <c r="CJ408" s="193"/>
      <c r="CN408" s="196">
        <v>9235.69</v>
      </c>
      <c r="CO408" s="196"/>
      <c r="CQ408" s="195">
        <v>30446.46</v>
      </c>
      <c r="CR408" s="195"/>
      <c r="CS408" s="195"/>
      <c r="CT408" s="195">
        <v>0</v>
      </c>
      <c r="CU408" s="195"/>
      <c r="CV408" s="195"/>
      <c r="CW408" s="195"/>
      <c r="CX408" s="195"/>
      <c r="CZ408" s="196">
        <v>39682.15</v>
      </c>
      <c r="DA408" s="196"/>
      <c r="DB408" s="196"/>
      <c r="DC408" s="196"/>
      <c r="DF408" s="94"/>
      <c r="DH408" s="192" t="s">
        <v>1142</v>
      </c>
      <c r="DI408" s="192"/>
      <c r="DJ408" s="192"/>
      <c r="DK408" s="192"/>
      <c r="DP408" s="193" t="s">
        <v>1143</v>
      </c>
      <c r="DQ408" s="193"/>
      <c r="DR408" s="193"/>
      <c r="DS408" s="193"/>
      <c r="DT408" s="193"/>
      <c r="DX408" s="196">
        <v>39682.15</v>
      </c>
      <c r="DY408" s="196"/>
      <c r="EA408" s="195">
        <v>39654.42</v>
      </c>
      <c r="EB408" s="195"/>
      <c r="EC408" s="195"/>
      <c r="ED408" s="195">
        <v>0</v>
      </c>
      <c r="EE408" s="195"/>
      <c r="EF408" s="195"/>
      <c r="EG408" s="195"/>
      <c r="EH408" s="195"/>
      <c r="EJ408" s="196">
        <v>79336.570000000007</v>
      </c>
      <c r="EK408" s="196"/>
      <c r="EL408" s="196"/>
      <c r="EM408" s="196"/>
      <c r="EO408" s="191">
        <v>4100</v>
      </c>
      <c r="EP408" s="191"/>
      <c r="ER408" s="192" t="s">
        <v>1142</v>
      </c>
      <c r="ES408" s="192"/>
      <c r="ET408" s="192"/>
      <c r="EU408" s="192"/>
      <c r="EZ408" s="193" t="s">
        <v>1143</v>
      </c>
      <c r="FA408" s="193"/>
      <c r="FB408" s="193"/>
      <c r="FC408" s="193"/>
      <c r="FD408" s="193"/>
      <c r="FH408" s="196">
        <v>79336.570000000007</v>
      </c>
      <c r="FI408" s="196"/>
      <c r="FK408" s="195">
        <v>4885.1499999999996</v>
      </c>
      <c r="FL408" s="195"/>
      <c r="FM408" s="195"/>
      <c r="FN408" s="195">
        <v>0</v>
      </c>
      <c r="FO408" s="195"/>
      <c r="FP408" s="195"/>
      <c r="FQ408" s="195"/>
      <c r="FR408" s="195"/>
      <c r="FT408" s="196">
        <v>84221.72</v>
      </c>
      <c r="FU408" s="196"/>
      <c r="FV408" s="196"/>
      <c r="FW408" s="196"/>
      <c r="FZ408" s="88"/>
      <c r="GB408" s="190" t="s">
        <v>1150</v>
      </c>
      <c r="GC408" s="190"/>
      <c r="GD408" s="190"/>
      <c r="GE408" s="190"/>
      <c r="GK408" s="186" t="s">
        <v>1151</v>
      </c>
      <c r="GL408" s="186"/>
      <c r="GM408" s="186"/>
      <c r="GN408" s="186"/>
      <c r="GR408" s="187">
        <v>3050</v>
      </c>
      <c r="GS408" s="187"/>
      <c r="GU408" s="188">
        <v>4159</v>
      </c>
      <c r="GV408" s="188"/>
      <c r="GW408" s="188"/>
      <c r="GX408" s="188">
        <v>0</v>
      </c>
      <c r="GY408" s="188"/>
      <c r="GZ408" s="188"/>
      <c r="HA408" s="188"/>
      <c r="HB408" s="188"/>
      <c r="HD408" s="187">
        <v>7209</v>
      </c>
      <c r="HE408" s="187"/>
      <c r="HF408" s="187"/>
      <c r="HG408" s="187"/>
      <c r="HI408" s="189">
        <v>40408</v>
      </c>
      <c r="HJ408" s="189"/>
      <c r="HL408" s="190" t="s">
        <v>1150</v>
      </c>
      <c r="HM408" s="190"/>
      <c r="HN408" s="190"/>
      <c r="HO408" s="190"/>
      <c r="HU408" s="186" t="s">
        <v>1151</v>
      </c>
      <c r="HV408" s="186"/>
      <c r="HW408" s="186"/>
      <c r="HX408" s="186"/>
      <c r="IB408" s="187">
        <v>7209</v>
      </c>
      <c r="IC408" s="187"/>
      <c r="IE408" s="188">
        <v>11220</v>
      </c>
      <c r="IF408" s="188"/>
      <c r="IG408" s="188"/>
      <c r="IH408" s="188">
        <v>0</v>
      </c>
      <c r="II408" s="188"/>
      <c r="IJ408" s="188"/>
      <c r="IK408" s="188"/>
      <c r="IL408" s="188"/>
      <c r="IN408" s="187">
        <v>18429</v>
      </c>
      <c r="IO408" s="187"/>
      <c r="IP408" s="187"/>
      <c r="IQ408" s="187"/>
    </row>
    <row r="409" spans="1:251" hidden="1">
      <c r="A409" s="189">
        <v>40426</v>
      </c>
      <c r="B409" s="189"/>
      <c r="D409" s="190" t="s">
        <v>1160</v>
      </c>
      <c r="E409" s="190"/>
      <c r="F409" s="190"/>
      <c r="G409" s="190"/>
      <c r="M409" s="186" t="s">
        <v>1161</v>
      </c>
      <c r="N409" s="186"/>
      <c r="O409" s="186"/>
      <c r="P409" s="186"/>
      <c r="T409" s="198">
        <v>0</v>
      </c>
      <c r="U409" s="198"/>
      <c r="W409" s="188">
        <v>21237.57</v>
      </c>
      <c r="X409" s="188"/>
      <c r="Y409" s="188"/>
      <c r="Z409" s="188">
        <v>0</v>
      </c>
      <c r="AA409" s="188"/>
      <c r="AB409" s="188"/>
      <c r="AC409" s="188"/>
      <c r="AD409" s="188"/>
      <c r="AF409" s="187">
        <v>21237.57</v>
      </c>
      <c r="AG409" s="187"/>
      <c r="AH409" s="187"/>
      <c r="AI409" s="187"/>
      <c r="AK409" s="191">
        <v>4113</v>
      </c>
      <c r="AL409" s="191"/>
      <c r="AN409" s="192" t="s">
        <v>1154</v>
      </c>
      <c r="AO409" s="192"/>
      <c r="AP409" s="192"/>
      <c r="AQ409" s="192"/>
      <c r="AV409" s="193" t="s">
        <v>1155</v>
      </c>
      <c r="AW409" s="193"/>
      <c r="AX409" s="193"/>
      <c r="AY409" s="193"/>
      <c r="AZ409" s="193"/>
      <c r="BD409" s="196">
        <v>214133.35</v>
      </c>
      <c r="BE409" s="196"/>
      <c r="BG409" s="195">
        <v>141430.79</v>
      </c>
      <c r="BH409" s="195"/>
      <c r="BI409" s="195"/>
      <c r="BJ409" s="195">
        <v>0</v>
      </c>
      <c r="BK409" s="195"/>
      <c r="BL409" s="195"/>
      <c r="BM409" s="195"/>
      <c r="BN409" s="195"/>
      <c r="BP409" s="196">
        <v>355564.14</v>
      </c>
      <c r="BQ409" s="196"/>
      <c r="BR409" s="196"/>
      <c r="BS409" s="196"/>
      <c r="BU409" s="189">
        <v>4105</v>
      </c>
      <c r="BV409" s="189"/>
      <c r="BX409" s="190" t="s">
        <v>1144</v>
      </c>
      <c r="BY409" s="190"/>
      <c r="BZ409" s="190"/>
      <c r="CA409" s="190"/>
      <c r="CG409" s="186" t="s">
        <v>1145</v>
      </c>
      <c r="CH409" s="186"/>
      <c r="CI409" s="186"/>
      <c r="CJ409" s="186"/>
      <c r="CN409" s="187">
        <v>7880.05</v>
      </c>
      <c r="CO409" s="187"/>
      <c r="CQ409" s="188">
        <v>30446.46</v>
      </c>
      <c r="CR409" s="188"/>
      <c r="CS409" s="188"/>
      <c r="CT409" s="188">
        <v>0</v>
      </c>
      <c r="CU409" s="188"/>
      <c r="CV409" s="188"/>
      <c r="CW409" s="188"/>
      <c r="CX409" s="188"/>
      <c r="CZ409" s="187">
        <v>38326.51</v>
      </c>
      <c r="DA409" s="187"/>
      <c r="DB409" s="187"/>
      <c r="DC409" s="187"/>
      <c r="DF409" s="88"/>
      <c r="DH409" s="190" t="s">
        <v>1144</v>
      </c>
      <c r="DI409" s="190"/>
      <c r="DJ409" s="190"/>
      <c r="DK409" s="190"/>
      <c r="DQ409" s="186" t="s">
        <v>1145</v>
      </c>
      <c r="DR409" s="186"/>
      <c r="DS409" s="186"/>
      <c r="DT409" s="186"/>
      <c r="DX409" s="187">
        <v>38326.51</v>
      </c>
      <c r="DY409" s="187"/>
      <c r="EA409" s="188">
        <v>39599.54</v>
      </c>
      <c r="EB409" s="188"/>
      <c r="EC409" s="188"/>
      <c r="ED409" s="188">
        <v>0</v>
      </c>
      <c r="EE409" s="188"/>
      <c r="EF409" s="188"/>
      <c r="EG409" s="188"/>
      <c r="EH409" s="188"/>
      <c r="EJ409" s="187">
        <v>77926.05</v>
      </c>
      <c r="EK409" s="187"/>
      <c r="EL409" s="187"/>
      <c r="EM409" s="187"/>
      <c r="EO409" s="189">
        <v>4105</v>
      </c>
      <c r="EP409" s="189"/>
      <c r="ER409" s="190" t="s">
        <v>1144</v>
      </c>
      <c r="ES409" s="190"/>
      <c r="ET409" s="190"/>
      <c r="EU409" s="190"/>
      <c r="FA409" s="186" t="s">
        <v>1145</v>
      </c>
      <c r="FB409" s="186"/>
      <c r="FC409" s="186"/>
      <c r="FD409" s="186"/>
      <c r="FH409" s="187">
        <v>77926.05</v>
      </c>
      <c r="FI409" s="187"/>
      <c r="FK409" s="188">
        <v>4357.3999999999996</v>
      </c>
      <c r="FL409" s="188"/>
      <c r="FM409" s="188"/>
      <c r="FN409" s="188">
        <v>0</v>
      </c>
      <c r="FO409" s="188"/>
      <c r="FP409" s="188"/>
      <c r="FQ409" s="188"/>
      <c r="FR409" s="188"/>
      <c r="FT409" s="187">
        <v>82283.45</v>
      </c>
      <c r="FU409" s="187"/>
      <c r="FV409" s="187"/>
      <c r="FW409" s="187"/>
      <c r="FZ409" s="88"/>
      <c r="GB409" s="190" t="s">
        <v>1134</v>
      </c>
      <c r="GC409" s="190"/>
      <c r="GD409" s="190"/>
      <c r="GE409" s="190"/>
      <c r="GK409" s="186" t="s">
        <v>1135</v>
      </c>
      <c r="GL409" s="186"/>
      <c r="GM409" s="186"/>
      <c r="GN409" s="186"/>
      <c r="GR409" s="187">
        <v>1047447.79</v>
      </c>
      <c r="GS409" s="187"/>
      <c r="GU409" s="188">
        <v>174277.9</v>
      </c>
      <c r="GV409" s="188"/>
      <c r="GW409" s="188"/>
      <c r="GX409" s="188">
        <v>0</v>
      </c>
      <c r="GY409" s="188"/>
      <c r="GZ409" s="188"/>
      <c r="HA409" s="188"/>
      <c r="HB409" s="188"/>
      <c r="HD409" s="187">
        <v>1221725.69</v>
      </c>
      <c r="HE409" s="187"/>
      <c r="HF409" s="187"/>
      <c r="HG409" s="187"/>
      <c r="HI409" s="189">
        <v>40409</v>
      </c>
      <c r="HJ409" s="189"/>
      <c r="HL409" s="190" t="s">
        <v>1134</v>
      </c>
      <c r="HM409" s="190"/>
      <c r="HN409" s="190"/>
      <c r="HO409" s="190"/>
      <c r="HU409" s="186" t="s">
        <v>1135</v>
      </c>
      <c r="HV409" s="186"/>
      <c r="HW409" s="186"/>
      <c r="HX409" s="186"/>
      <c r="IB409" s="187">
        <v>1221725.69</v>
      </c>
      <c r="IC409" s="187"/>
      <c r="IE409" s="188">
        <v>279958.8</v>
      </c>
      <c r="IF409" s="188"/>
      <c r="IG409" s="188"/>
      <c r="IH409" s="188">
        <v>0</v>
      </c>
      <c r="II409" s="188"/>
      <c r="IJ409" s="188"/>
      <c r="IK409" s="188"/>
      <c r="IL409" s="188"/>
      <c r="IN409" s="187">
        <v>1501684.49</v>
      </c>
      <c r="IO409" s="187"/>
      <c r="IP409" s="187"/>
      <c r="IQ409" s="187"/>
    </row>
    <row r="410" spans="1:251" ht="13.15" hidden="1" customHeight="1">
      <c r="A410" s="189">
        <v>40427</v>
      </c>
      <c r="B410" s="189"/>
      <c r="D410" s="190" t="s">
        <v>1162</v>
      </c>
      <c r="E410" s="190"/>
      <c r="F410" s="190"/>
      <c r="G410" s="190"/>
      <c r="M410" s="186" t="s">
        <v>1163</v>
      </c>
      <c r="N410" s="186"/>
      <c r="O410" s="186"/>
      <c r="P410" s="186"/>
      <c r="T410" s="198">
        <v>0</v>
      </c>
      <c r="U410" s="198"/>
      <c r="W410" s="188">
        <v>182565.94</v>
      </c>
      <c r="X410" s="188"/>
      <c r="Y410" s="188"/>
      <c r="Z410" s="188">
        <v>0</v>
      </c>
      <c r="AA410" s="188"/>
      <c r="AB410" s="188"/>
      <c r="AC410" s="188"/>
      <c r="AD410" s="188"/>
      <c r="AF410" s="187">
        <v>182565.94</v>
      </c>
      <c r="AG410" s="187"/>
      <c r="AH410" s="187"/>
      <c r="AI410" s="187"/>
      <c r="AK410" s="189">
        <v>4114</v>
      </c>
      <c r="AL410" s="189"/>
      <c r="AN410" s="190" t="s">
        <v>1156</v>
      </c>
      <c r="AO410" s="190"/>
      <c r="AP410" s="190"/>
      <c r="AQ410" s="190"/>
      <c r="AW410" s="186" t="s">
        <v>1157</v>
      </c>
      <c r="AX410" s="186"/>
      <c r="AY410" s="186"/>
      <c r="AZ410" s="186"/>
      <c r="BD410" s="187">
        <v>3160.6</v>
      </c>
      <c r="BE410" s="187"/>
      <c r="BG410" s="188">
        <v>2648.31</v>
      </c>
      <c r="BH410" s="188"/>
      <c r="BI410" s="188"/>
      <c r="BJ410" s="188">
        <v>0</v>
      </c>
      <c r="BK410" s="188"/>
      <c r="BL410" s="188"/>
      <c r="BM410" s="188"/>
      <c r="BN410" s="188"/>
      <c r="BP410" s="187">
        <v>5808.91</v>
      </c>
      <c r="BQ410" s="187"/>
      <c r="BR410" s="187"/>
      <c r="BS410" s="187"/>
      <c r="BU410" s="189">
        <v>4107</v>
      </c>
      <c r="BV410" s="189"/>
      <c r="BX410" s="190" t="s">
        <v>1146</v>
      </c>
      <c r="BY410" s="190"/>
      <c r="BZ410" s="190"/>
      <c r="CA410" s="190"/>
      <c r="CG410" s="186" t="s">
        <v>1147</v>
      </c>
      <c r="CH410" s="186"/>
      <c r="CI410" s="186"/>
      <c r="CJ410" s="186"/>
      <c r="CN410" s="187">
        <v>1355.64</v>
      </c>
      <c r="CO410" s="187"/>
      <c r="CQ410" s="188">
        <v>0</v>
      </c>
      <c r="CR410" s="188"/>
      <c r="CS410" s="188"/>
      <c r="CT410" s="188">
        <v>0</v>
      </c>
      <c r="CU410" s="188"/>
      <c r="CV410" s="188"/>
      <c r="CW410" s="188"/>
      <c r="CX410" s="188"/>
      <c r="CZ410" s="187">
        <v>1355.64</v>
      </c>
      <c r="DA410" s="187"/>
      <c r="DB410" s="187"/>
      <c r="DC410" s="187"/>
      <c r="DF410" s="88"/>
      <c r="DH410" s="190" t="s">
        <v>1146</v>
      </c>
      <c r="DI410" s="190"/>
      <c r="DJ410" s="190"/>
      <c r="DK410" s="190"/>
      <c r="DQ410" s="186" t="s">
        <v>1147</v>
      </c>
      <c r="DR410" s="186"/>
      <c r="DS410" s="186"/>
      <c r="DT410" s="186"/>
      <c r="DX410" s="187">
        <v>1355.64</v>
      </c>
      <c r="DY410" s="187"/>
      <c r="EA410" s="188">
        <v>8.23</v>
      </c>
      <c r="EB410" s="188"/>
      <c r="EC410" s="188"/>
      <c r="ED410" s="188">
        <v>0</v>
      </c>
      <c r="EE410" s="188"/>
      <c r="EF410" s="188"/>
      <c r="EG410" s="188"/>
      <c r="EH410" s="188"/>
      <c r="EJ410" s="187">
        <v>1363.87</v>
      </c>
      <c r="EK410" s="187"/>
      <c r="EL410" s="187"/>
      <c r="EM410" s="187"/>
      <c r="EO410" s="189">
        <v>4106</v>
      </c>
      <c r="EP410" s="189"/>
      <c r="ER410" s="190" t="s">
        <v>1164</v>
      </c>
      <c r="ES410" s="190"/>
      <c r="ET410" s="190"/>
      <c r="EU410" s="190"/>
      <c r="FA410" s="186" t="s">
        <v>1165</v>
      </c>
      <c r="FB410" s="186"/>
      <c r="FC410" s="186"/>
      <c r="FD410" s="186"/>
      <c r="FH410" s="198">
        <v>0</v>
      </c>
      <c r="FI410" s="198"/>
      <c r="FK410" s="188">
        <v>90</v>
      </c>
      <c r="FL410" s="188"/>
      <c r="FM410" s="188"/>
      <c r="FN410" s="188">
        <v>0</v>
      </c>
      <c r="FO410" s="188"/>
      <c r="FP410" s="188"/>
      <c r="FQ410" s="188"/>
      <c r="FR410" s="188"/>
      <c r="FT410" s="187">
        <v>90</v>
      </c>
      <c r="FU410" s="187"/>
      <c r="FV410" s="187"/>
      <c r="FW410" s="187"/>
      <c r="FZ410" s="88"/>
      <c r="GB410" s="190" t="s">
        <v>1136</v>
      </c>
      <c r="GC410" s="190"/>
      <c r="GD410" s="190"/>
      <c r="GE410" s="190"/>
      <c r="GK410" s="186" t="s">
        <v>1137</v>
      </c>
      <c r="GL410" s="186"/>
      <c r="GM410" s="186"/>
      <c r="GN410" s="186"/>
      <c r="GR410" s="187">
        <v>15703.57</v>
      </c>
      <c r="GS410" s="187"/>
      <c r="GU410" s="188">
        <v>0</v>
      </c>
      <c r="GV410" s="188"/>
      <c r="GW410" s="188"/>
      <c r="GX410" s="188">
        <v>0</v>
      </c>
      <c r="GY410" s="188"/>
      <c r="GZ410" s="188"/>
      <c r="HA410" s="188"/>
      <c r="HB410" s="188"/>
      <c r="HD410" s="187">
        <v>15703.57</v>
      </c>
      <c r="HE410" s="187"/>
      <c r="HF410" s="187"/>
      <c r="HG410" s="187"/>
      <c r="HI410" s="189">
        <v>40482</v>
      </c>
      <c r="HJ410" s="189"/>
      <c r="HL410" s="190" t="s">
        <v>1136</v>
      </c>
      <c r="HM410" s="190"/>
      <c r="HN410" s="190"/>
      <c r="HO410" s="190"/>
      <c r="HU410" s="186" t="s">
        <v>1137</v>
      </c>
      <c r="HV410" s="186"/>
      <c r="HW410" s="186"/>
      <c r="HX410" s="186"/>
      <c r="IB410" s="187">
        <v>15703.57</v>
      </c>
      <c r="IC410" s="187"/>
      <c r="IE410" s="188">
        <v>0</v>
      </c>
      <c r="IF410" s="188"/>
      <c r="IG410" s="188"/>
      <c r="IH410" s="188">
        <v>0</v>
      </c>
      <c r="II410" s="188"/>
      <c r="IJ410" s="188"/>
      <c r="IK410" s="188"/>
      <c r="IL410" s="188"/>
      <c r="IN410" s="187">
        <v>15703.57</v>
      </c>
      <c r="IO410" s="187"/>
      <c r="IP410" s="187"/>
      <c r="IQ410" s="187"/>
    </row>
    <row r="411" spans="1:251" hidden="1">
      <c r="A411" s="189">
        <v>40428</v>
      </c>
      <c r="B411" s="189"/>
      <c r="D411" s="190" t="s">
        <v>1166</v>
      </c>
      <c r="E411" s="190"/>
      <c r="F411" s="190"/>
      <c r="G411" s="190"/>
      <c r="M411" s="186" t="s">
        <v>1167</v>
      </c>
      <c r="N411" s="186"/>
      <c r="O411" s="186"/>
      <c r="P411" s="186"/>
      <c r="T411" s="198">
        <v>0</v>
      </c>
      <c r="U411" s="198"/>
      <c r="W411" s="188">
        <v>0.02</v>
      </c>
      <c r="X411" s="188"/>
      <c r="Y411" s="188"/>
      <c r="Z411" s="188">
        <v>0</v>
      </c>
      <c r="AA411" s="188"/>
      <c r="AB411" s="188"/>
      <c r="AC411" s="188"/>
      <c r="AD411" s="188"/>
      <c r="AF411" s="187">
        <v>0.02</v>
      </c>
      <c r="AG411" s="187"/>
      <c r="AH411" s="187"/>
      <c r="AI411" s="187"/>
      <c r="AK411" s="189">
        <v>4115</v>
      </c>
      <c r="AL411" s="189"/>
      <c r="AN411" s="190" t="s">
        <v>1158</v>
      </c>
      <c r="AO411" s="190"/>
      <c r="AP411" s="190"/>
      <c r="AQ411" s="190"/>
      <c r="AW411" s="186" t="s">
        <v>1159</v>
      </c>
      <c r="AX411" s="186"/>
      <c r="AY411" s="186"/>
      <c r="AZ411" s="186"/>
      <c r="BD411" s="187">
        <v>7097.34</v>
      </c>
      <c r="BE411" s="187"/>
      <c r="BG411" s="188">
        <v>1891.5</v>
      </c>
      <c r="BH411" s="188"/>
      <c r="BI411" s="188"/>
      <c r="BJ411" s="188">
        <v>0</v>
      </c>
      <c r="BK411" s="188"/>
      <c r="BL411" s="188"/>
      <c r="BM411" s="188"/>
      <c r="BN411" s="188"/>
      <c r="BP411" s="187">
        <v>8988.84</v>
      </c>
      <c r="BQ411" s="187"/>
      <c r="BR411" s="187"/>
      <c r="BS411" s="187"/>
      <c r="BU411" s="191">
        <v>4138</v>
      </c>
      <c r="BV411" s="191"/>
      <c r="BX411" s="192" t="s">
        <v>1148</v>
      </c>
      <c r="BY411" s="192"/>
      <c r="BZ411" s="192"/>
      <c r="CA411" s="192"/>
      <c r="CF411" s="193" t="s">
        <v>1149</v>
      </c>
      <c r="CG411" s="193"/>
      <c r="CH411" s="193"/>
      <c r="CI411" s="193"/>
      <c r="CJ411" s="193"/>
      <c r="CN411" s="196">
        <v>887350.28</v>
      </c>
      <c r="CO411" s="196"/>
      <c r="CQ411" s="195">
        <v>0</v>
      </c>
      <c r="CR411" s="195"/>
      <c r="CS411" s="195"/>
      <c r="CT411" s="195">
        <v>0</v>
      </c>
      <c r="CU411" s="195"/>
      <c r="CV411" s="195"/>
      <c r="CW411" s="195"/>
      <c r="CX411" s="195"/>
      <c r="CZ411" s="196">
        <v>887350.28</v>
      </c>
      <c r="DA411" s="196"/>
      <c r="DB411" s="196"/>
      <c r="DC411" s="196"/>
      <c r="DF411" s="88"/>
      <c r="DH411" s="190" t="s">
        <v>1168</v>
      </c>
      <c r="DI411" s="190"/>
      <c r="DJ411" s="190"/>
      <c r="DK411" s="190"/>
      <c r="DQ411" s="186" t="s">
        <v>1169</v>
      </c>
      <c r="DR411" s="186"/>
      <c r="DS411" s="186"/>
      <c r="DT411" s="186"/>
      <c r="DX411" s="198">
        <v>0</v>
      </c>
      <c r="DY411" s="198"/>
      <c r="EA411" s="188">
        <v>46.65</v>
      </c>
      <c r="EB411" s="188"/>
      <c r="EC411" s="188"/>
      <c r="ED411" s="188">
        <v>0</v>
      </c>
      <c r="EE411" s="188"/>
      <c r="EF411" s="188"/>
      <c r="EG411" s="188"/>
      <c r="EH411" s="188"/>
      <c r="EJ411" s="187">
        <v>46.65</v>
      </c>
      <c r="EK411" s="187"/>
      <c r="EL411" s="187"/>
      <c r="EM411" s="187"/>
      <c r="EO411" s="189">
        <v>4107</v>
      </c>
      <c r="EP411" s="189"/>
      <c r="ER411" s="190" t="s">
        <v>1146</v>
      </c>
      <c r="ES411" s="190"/>
      <c r="ET411" s="190"/>
      <c r="EU411" s="190"/>
      <c r="FA411" s="186" t="s">
        <v>1147</v>
      </c>
      <c r="FB411" s="186"/>
      <c r="FC411" s="186"/>
      <c r="FD411" s="186"/>
      <c r="FH411" s="187">
        <v>1363.87</v>
      </c>
      <c r="FI411" s="187"/>
      <c r="FK411" s="188">
        <v>0</v>
      </c>
      <c r="FL411" s="188"/>
      <c r="FM411" s="188"/>
      <c r="FN411" s="188">
        <v>0</v>
      </c>
      <c r="FO411" s="188"/>
      <c r="FP411" s="188"/>
      <c r="FQ411" s="188"/>
      <c r="FR411" s="188"/>
      <c r="FT411" s="187">
        <v>1363.87</v>
      </c>
      <c r="FU411" s="187"/>
      <c r="FV411" s="187"/>
      <c r="FW411" s="187"/>
      <c r="FZ411" s="88"/>
      <c r="GB411" s="190" t="s">
        <v>1140</v>
      </c>
      <c r="GC411" s="190"/>
      <c r="GD411" s="190"/>
      <c r="GE411" s="190"/>
      <c r="GK411" s="186" t="s">
        <v>1141</v>
      </c>
      <c r="GL411" s="186"/>
      <c r="GM411" s="186"/>
      <c r="GN411" s="186"/>
      <c r="GR411" s="187">
        <v>617500</v>
      </c>
      <c r="GS411" s="187"/>
      <c r="GU411" s="188">
        <v>181500</v>
      </c>
      <c r="GV411" s="188"/>
      <c r="GW411" s="188"/>
      <c r="GX411" s="188">
        <v>0</v>
      </c>
      <c r="GY411" s="188"/>
      <c r="GZ411" s="188"/>
      <c r="HA411" s="188"/>
      <c r="HB411" s="188"/>
      <c r="HD411" s="187">
        <v>799000</v>
      </c>
      <c r="HE411" s="187"/>
      <c r="HF411" s="187"/>
      <c r="HG411" s="187"/>
      <c r="HI411" s="189">
        <v>4142</v>
      </c>
      <c r="HJ411" s="189"/>
      <c r="HL411" s="190" t="s">
        <v>1140</v>
      </c>
      <c r="HM411" s="190"/>
      <c r="HN411" s="190"/>
      <c r="HO411" s="190"/>
      <c r="HU411" s="186" t="s">
        <v>1141</v>
      </c>
      <c r="HV411" s="186"/>
      <c r="HW411" s="186"/>
      <c r="HX411" s="186"/>
      <c r="IB411" s="187">
        <v>799000</v>
      </c>
      <c r="IC411" s="187"/>
      <c r="IE411" s="188">
        <v>247400</v>
      </c>
      <c r="IF411" s="188"/>
      <c r="IG411" s="188"/>
      <c r="IH411" s="188">
        <v>0</v>
      </c>
      <c r="II411" s="188"/>
      <c r="IJ411" s="188"/>
      <c r="IK411" s="188"/>
      <c r="IL411" s="188"/>
      <c r="IN411" s="187">
        <v>1046400</v>
      </c>
      <c r="IO411" s="187"/>
      <c r="IP411" s="187"/>
      <c r="IQ411" s="187"/>
    </row>
    <row r="412" spans="1:251" hidden="1">
      <c r="A412" s="189">
        <v>40469</v>
      </c>
      <c r="B412" s="189"/>
      <c r="D412" s="190" t="s">
        <v>1170</v>
      </c>
      <c r="E412" s="190"/>
      <c r="F412" s="190"/>
      <c r="G412" s="190"/>
      <c r="M412" s="186" t="s">
        <v>1171</v>
      </c>
      <c r="N412" s="186"/>
      <c r="O412" s="186"/>
      <c r="P412" s="186"/>
      <c r="T412" s="198">
        <v>0</v>
      </c>
      <c r="U412" s="198"/>
      <c r="W412" s="188">
        <v>71.88</v>
      </c>
      <c r="X412" s="188"/>
      <c r="Y412" s="188"/>
      <c r="Z412" s="188">
        <v>0</v>
      </c>
      <c r="AA412" s="188"/>
      <c r="AB412" s="188"/>
      <c r="AC412" s="188"/>
      <c r="AD412" s="188"/>
      <c r="AF412" s="187">
        <v>71.88</v>
      </c>
      <c r="AG412" s="187"/>
      <c r="AH412" s="187"/>
      <c r="AI412" s="187"/>
      <c r="AK412" s="189">
        <v>40426</v>
      </c>
      <c r="AL412" s="189"/>
      <c r="AN412" s="190" t="s">
        <v>1160</v>
      </c>
      <c r="AO412" s="190"/>
      <c r="AP412" s="190"/>
      <c r="AQ412" s="190"/>
      <c r="AW412" s="186" t="s">
        <v>1161</v>
      </c>
      <c r="AX412" s="186"/>
      <c r="AY412" s="186"/>
      <c r="AZ412" s="186"/>
      <c r="BD412" s="187">
        <v>21237.57</v>
      </c>
      <c r="BE412" s="187"/>
      <c r="BG412" s="188">
        <v>353.1</v>
      </c>
      <c r="BH412" s="188"/>
      <c r="BI412" s="188"/>
      <c r="BJ412" s="188">
        <v>0</v>
      </c>
      <c r="BK412" s="188"/>
      <c r="BL412" s="188"/>
      <c r="BM412" s="188"/>
      <c r="BN412" s="188"/>
      <c r="BP412" s="187">
        <v>21590.67</v>
      </c>
      <c r="BQ412" s="187"/>
      <c r="BR412" s="187"/>
      <c r="BS412" s="187"/>
      <c r="BU412" s="189">
        <v>4140</v>
      </c>
      <c r="BV412" s="189"/>
      <c r="BX412" s="190" t="s">
        <v>1152</v>
      </c>
      <c r="BY412" s="190"/>
      <c r="BZ412" s="190"/>
      <c r="CA412" s="190"/>
      <c r="CG412" s="186" t="s">
        <v>1153</v>
      </c>
      <c r="CH412" s="186"/>
      <c r="CI412" s="186"/>
      <c r="CJ412" s="186"/>
      <c r="CN412" s="187">
        <v>887350.28</v>
      </c>
      <c r="CO412" s="187"/>
      <c r="CQ412" s="188">
        <v>0</v>
      </c>
      <c r="CR412" s="188"/>
      <c r="CS412" s="188"/>
      <c r="CT412" s="188">
        <v>0</v>
      </c>
      <c r="CU412" s="188"/>
      <c r="CV412" s="188"/>
      <c r="CW412" s="188"/>
      <c r="CX412" s="188"/>
      <c r="CZ412" s="187">
        <v>887350.28</v>
      </c>
      <c r="DA412" s="187"/>
      <c r="DB412" s="187"/>
      <c r="DC412" s="187"/>
      <c r="DF412" s="94"/>
      <c r="DH412" s="192" t="s">
        <v>1148</v>
      </c>
      <c r="DI412" s="192"/>
      <c r="DJ412" s="192"/>
      <c r="DK412" s="192"/>
      <c r="DP412" s="193" t="s">
        <v>1149</v>
      </c>
      <c r="DQ412" s="193"/>
      <c r="DR412" s="193"/>
      <c r="DS412" s="193"/>
      <c r="DT412" s="193"/>
      <c r="DX412" s="196">
        <v>887350.28</v>
      </c>
      <c r="DY412" s="196"/>
      <c r="EA412" s="195">
        <v>300000</v>
      </c>
      <c r="EB412" s="195"/>
      <c r="EC412" s="195"/>
      <c r="ED412" s="195">
        <v>0</v>
      </c>
      <c r="EE412" s="195"/>
      <c r="EF412" s="195"/>
      <c r="EG412" s="195"/>
      <c r="EH412" s="195"/>
      <c r="EJ412" s="196">
        <v>1187350.28</v>
      </c>
      <c r="EK412" s="196"/>
      <c r="EL412" s="196"/>
      <c r="EM412" s="196"/>
      <c r="EO412" s="189">
        <v>40642</v>
      </c>
      <c r="EP412" s="189"/>
      <c r="ER412" s="190" t="s">
        <v>1168</v>
      </c>
      <c r="ES412" s="190"/>
      <c r="ET412" s="190"/>
      <c r="EU412" s="190"/>
      <c r="FA412" s="186" t="s">
        <v>1169</v>
      </c>
      <c r="FB412" s="186"/>
      <c r="FC412" s="186"/>
      <c r="FD412" s="186"/>
      <c r="FH412" s="187">
        <v>46.65</v>
      </c>
      <c r="FI412" s="187"/>
      <c r="FK412" s="188">
        <v>77.75</v>
      </c>
      <c r="FL412" s="188"/>
      <c r="FM412" s="188"/>
      <c r="FN412" s="188">
        <v>0</v>
      </c>
      <c r="FO412" s="188"/>
      <c r="FP412" s="188"/>
      <c r="FQ412" s="188"/>
      <c r="FR412" s="188"/>
      <c r="FT412" s="187">
        <v>124.4</v>
      </c>
      <c r="FU412" s="187"/>
      <c r="FV412" s="187"/>
      <c r="FW412" s="187"/>
      <c r="FZ412" s="94"/>
      <c r="GB412" s="192" t="s">
        <v>1142</v>
      </c>
      <c r="GC412" s="192"/>
      <c r="GD412" s="192"/>
      <c r="GE412" s="192"/>
      <c r="GJ412" s="193" t="s">
        <v>1143</v>
      </c>
      <c r="GK412" s="193"/>
      <c r="GL412" s="193"/>
      <c r="GM412" s="193"/>
      <c r="GN412" s="193"/>
      <c r="GR412" s="196">
        <v>84221.72</v>
      </c>
      <c r="GS412" s="196"/>
      <c r="GU412" s="195">
        <v>25793.24</v>
      </c>
      <c r="GV412" s="195"/>
      <c r="GW412" s="195"/>
      <c r="GX412" s="195">
        <v>8.1</v>
      </c>
      <c r="GY412" s="195"/>
      <c r="GZ412" s="195"/>
      <c r="HA412" s="195"/>
      <c r="HB412" s="195"/>
      <c r="HD412" s="196">
        <v>110006.86</v>
      </c>
      <c r="HE412" s="196"/>
      <c r="HF412" s="196"/>
      <c r="HG412" s="196"/>
      <c r="HI412" s="191">
        <v>4100</v>
      </c>
      <c r="HJ412" s="191"/>
      <c r="HL412" s="192" t="s">
        <v>1142</v>
      </c>
      <c r="HM412" s="192"/>
      <c r="HN412" s="192"/>
      <c r="HO412" s="192"/>
      <c r="HT412" s="193" t="s">
        <v>1143</v>
      </c>
      <c r="HU412" s="193"/>
      <c r="HV412" s="193"/>
      <c r="HW412" s="193"/>
      <c r="HX412" s="193"/>
      <c r="IB412" s="196">
        <v>110006.86</v>
      </c>
      <c r="IC412" s="196"/>
      <c r="IE412" s="195">
        <v>17839.66</v>
      </c>
      <c r="IF412" s="195"/>
      <c r="IG412" s="195"/>
      <c r="IH412" s="195">
        <v>0</v>
      </c>
      <c r="II412" s="195"/>
      <c r="IJ412" s="195"/>
      <c r="IK412" s="195"/>
      <c r="IL412" s="195"/>
      <c r="IN412" s="196">
        <v>127846.52</v>
      </c>
      <c r="IO412" s="196"/>
      <c r="IP412" s="196"/>
      <c r="IQ412" s="196"/>
    </row>
    <row r="413" spans="1:251" hidden="1">
      <c r="A413" s="197" t="s">
        <v>1027</v>
      </c>
      <c r="B413" s="197"/>
      <c r="C413" s="197"/>
      <c r="D413" s="197"/>
      <c r="E413" s="197"/>
      <c r="F413" s="197"/>
      <c r="G413" s="197"/>
      <c r="H413" s="197"/>
      <c r="I413" s="197"/>
      <c r="J413" s="197"/>
      <c r="K413" s="197"/>
      <c r="L413" s="197"/>
      <c r="M413" s="197"/>
      <c r="N413" s="197"/>
      <c r="O413" s="197"/>
      <c r="P413" s="197"/>
      <c r="Q413" s="197"/>
      <c r="R413" s="197"/>
      <c r="S413" s="197"/>
      <c r="T413" s="197"/>
      <c r="U413" s="197"/>
      <c r="V413" s="197"/>
      <c r="W413" s="197"/>
      <c r="X413" s="197"/>
      <c r="Y413" s="197"/>
      <c r="Z413" s="197"/>
      <c r="AA413" s="197"/>
      <c r="AB413" s="197"/>
      <c r="AK413" s="189">
        <v>40427</v>
      </c>
      <c r="AL413" s="189"/>
      <c r="AN413" s="190" t="s">
        <v>1162</v>
      </c>
      <c r="AO413" s="190"/>
      <c r="AP413" s="190"/>
      <c r="AQ413" s="190"/>
      <c r="AW413" s="186" t="s">
        <v>1163</v>
      </c>
      <c r="AX413" s="186"/>
      <c r="AY413" s="186"/>
      <c r="AZ413" s="186"/>
      <c r="BD413" s="187">
        <v>182565.94</v>
      </c>
      <c r="BE413" s="187"/>
      <c r="BG413" s="188">
        <v>134928.51999999999</v>
      </c>
      <c r="BH413" s="188"/>
      <c r="BI413" s="188"/>
      <c r="BJ413" s="188">
        <v>0</v>
      </c>
      <c r="BK413" s="188"/>
      <c r="BL413" s="188"/>
      <c r="BM413" s="188"/>
      <c r="BN413" s="188"/>
      <c r="BP413" s="187">
        <v>317494.46000000002</v>
      </c>
      <c r="BQ413" s="187"/>
      <c r="BR413" s="187"/>
      <c r="BS413" s="187"/>
      <c r="BU413" s="191">
        <v>4113</v>
      </c>
      <c r="BV413" s="191"/>
      <c r="BX413" s="192" t="s">
        <v>1154</v>
      </c>
      <c r="BY413" s="192"/>
      <c r="BZ413" s="192"/>
      <c r="CA413" s="192"/>
      <c r="CF413" s="193" t="s">
        <v>1155</v>
      </c>
      <c r="CG413" s="193"/>
      <c r="CH413" s="193"/>
      <c r="CI413" s="193"/>
      <c r="CJ413" s="193"/>
      <c r="CN413" s="196">
        <v>355564.14</v>
      </c>
      <c r="CO413" s="196"/>
      <c r="CQ413" s="195">
        <v>171734.26</v>
      </c>
      <c r="CR413" s="195"/>
      <c r="CS413" s="195"/>
      <c r="CT413" s="195">
        <v>0</v>
      </c>
      <c r="CU413" s="195"/>
      <c r="CV413" s="195"/>
      <c r="CW413" s="195"/>
      <c r="CX413" s="195"/>
      <c r="CZ413" s="196">
        <v>527298.4</v>
      </c>
      <c r="DA413" s="196"/>
      <c r="DB413" s="196"/>
      <c r="DC413" s="196"/>
      <c r="DF413" s="88"/>
      <c r="DH413" s="190" t="s">
        <v>1152</v>
      </c>
      <c r="DI413" s="190"/>
      <c r="DJ413" s="190"/>
      <c r="DK413" s="190"/>
      <c r="DQ413" s="186" t="s">
        <v>1153</v>
      </c>
      <c r="DR413" s="186"/>
      <c r="DS413" s="186"/>
      <c r="DT413" s="186"/>
      <c r="DX413" s="187">
        <v>887350.28</v>
      </c>
      <c r="DY413" s="187"/>
      <c r="EA413" s="188">
        <v>300000</v>
      </c>
      <c r="EB413" s="188"/>
      <c r="EC413" s="188"/>
      <c r="ED413" s="188">
        <v>0</v>
      </c>
      <c r="EE413" s="188"/>
      <c r="EF413" s="188"/>
      <c r="EG413" s="188"/>
      <c r="EH413" s="188"/>
      <c r="EJ413" s="187">
        <v>1187350.28</v>
      </c>
      <c r="EK413" s="187"/>
      <c r="EL413" s="187"/>
      <c r="EM413" s="187"/>
      <c r="EO413" s="189">
        <v>4109</v>
      </c>
      <c r="EP413" s="189"/>
      <c r="ER413" s="190" t="s">
        <v>1172</v>
      </c>
      <c r="ES413" s="190"/>
      <c r="ET413" s="190"/>
      <c r="EU413" s="190"/>
      <c r="FA413" s="186" t="s">
        <v>1173</v>
      </c>
      <c r="FB413" s="186"/>
      <c r="FC413" s="186"/>
      <c r="FD413" s="186"/>
      <c r="FH413" s="198">
        <v>0</v>
      </c>
      <c r="FI413" s="198"/>
      <c r="FK413" s="188">
        <v>360</v>
      </c>
      <c r="FL413" s="188"/>
      <c r="FM413" s="188"/>
      <c r="FN413" s="188">
        <v>0</v>
      </c>
      <c r="FO413" s="188"/>
      <c r="FP413" s="188"/>
      <c r="FQ413" s="188"/>
      <c r="FR413" s="188"/>
      <c r="FT413" s="187">
        <v>360</v>
      </c>
      <c r="FU413" s="187"/>
      <c r="FV413" s="187"/>
      <c r="FW413" s="187"/>
      <c r="FZ413" s="88"/>
      <c r="GB413" s="190" t="s">
        <v>1144</v>
      </c>
      <c r="GC413" s="190"/>
      <c r="GD413" s="190"/>
      <c r="GE413" s="190"/>
      <c r="GK413" s="186" t="s">
        <v>1145</v>
      </c>
      <c r="GL413" s="186"/>
      <c r="GM413" s="186"/>
      <c r="GN413" s="186"/>
      <c r="GR413" s="187">
        <v>82283.45</v>
      </c>
      <c r="GS413" s="187"/>
      <c r="GU413" s="188">
        <v>25703.24</v>
      </c>
      <c r="GV413" s="188"/>
      <c r="GW413" s="188"/>
      <c r="GX413" s="188">
        <v>8.1</v>
      </c>
      <c r="GY413" s="188"/>
      <c r="GZ413" s="188"/>
      <c r="HA413" s="188"/>
      <c r="HB413" s="188"/>
      <c r="HD413" s="187">
        <v>107978.59</v>
      </c>
      <c r="HE413" s="187"/>
      <c r="HF413" s="187"/>
      <c r="HG413" s="187"/>
      <c r="HI413" s="189">
        <v>4105</v>
      </c>
      <c r="HJ413" s="189"/>
      <c r="HL413" s="190" t="s">
        <v>1144</v>
      </c>
      <c r="HM413" s="190"/>
      <c r="HN413" s="190"/>
      <c r="HO413" s="190"/>
      <c r="HU413" s="186" t="s">
        <v>1145</v>
      </c>
      <c r="HV413" s="186"/>
      <c r="HW413" s="186"/>
      <c r="HX413" s="186"/>
      <c r="IB413" s="187">
        <v>107978.59</v>
      </c>
      <c r="IC413" s="187"/>
      <c r="IE413" s="188">
        <v>17687.5</v>
      </c>
      <c r="IF413" s="188"/>
      <c r="IG413" s="188"/>
      <c r="IH413" s="188">
        <v>0</v>
      </c>
      <c r="II413" s="188"/>
      <c r="IJ413" s="188"/>
      <c r="IK413" s="188"/>
      <c r="IL413" s="188"/>
      <c r="IN413" s="187">
        <v>125666.09</v>
      </c>
      <c r="IO413" s="187"/>
      <c r="IP413" s="187"/>
      <c r="IQ413" s="187"/>
    </row>
    <row r="414" spans="1:251" hidden="1">
      <c r="AK414" s="189">
        <v>40428</v>
      </c>
      <c r="AL414" s="189"/>
      <c r="AN414" s="190" t="s">
        <v>1166</v>
      </c>
      <c r="AO414" s="190"/>
      <c r="AP414" s="190"/>
      <c r="AQ414" s="190"/>
      <c r="AW414" s="186" t="s">
        <v>1167</v>
      </c>
      <c r="AX414" s="186"/>
      <c r="AY414" s="186"/>
      <c r="AZ414" s="186"/>
      <c r="BD414" s="187">
        <v>0.02</v>
      </c>
      <c r="BE414" s="187"/>
      <c r="BG414" s="188">
        <v>970.37</v>
      </c>
      <c r="BH414" s="188"/>
      <c r="BI414" s="188"/>
      <c r="BJ414" s="188">
        <v>0</v>
      </c>
      <c r="BK414" s="188"/>
      <c r="BL414" s="188"/>
      <c r="BM414" s="188"/>
      <c r="BN414" s="188"/>
      <c r="BP414" s="187">
        <v>970.39</v>
      </c>
      <c r="BQ414" s="187"/>
      <c r="BR414" s="187"/>
      <c r="BS414" s="187"/>
      <c r="BU414" s="189">
        <v>4114</v>
      </c>
      <c r="BV414" s="189"/>
      <c r="BX414" s="190" t="s">
        <v>1156</v>
      </c>
      <c r="BY414" s="190"/>
      <c r="BZ414" s="190"/>
      <c r="CA414" s="190"/>
      <c r="CG414" s="186" t="s">
        <v>1157</v>
      </c>
      <c r="CH414" s="186"/>
      <c r="CI414" s="186"/>
      <c r="CJ414" s="186"/>
      <c r="CN414" s="187">
        <v>5808.91</v>
      </c>
      <c r="CO414" s="187"/>
      <c r="CQ414" s="188">
        <v>3351.91</v>
      </c>
      <c r="CR414" s="188"/>
      <c r="CS414" s="188"/>
      <c r="CT414" s="188">
        <v>0</v>
      </c>
      <c r="CU414" s="188"/>
      <c r="CV414" s="188"/>
      <c r="CW414" s="188"/>
      <c r="CX414" s="188"/>
      <c r="CZ414" s="187">
        <v>9160.82</v>
      </c>
      <c r="DA414" s="187"/>
      <c r="DB414" s="187"/>
      <c r="DC414" s="187"/>
      <c r="DF414" s="94"/>
      <c r="DH414" s="192" t="s">
        <v>1154</v>
      </c>
      <c r="DI414" s="192"/>
      <c r="DJ414" s="192"/>
      <c r="DK414" s="192"/>
      <c r="DP414" s="193" t="s">
        <v>1155</v>
      </c>
      <c r="DQ414" s="193"/>
      <c r="DR414" s="193"/>
      <c r="DS414" s="193"/>
      <c r="DT414" s="193"/>
      <c r="DX414" s="196">
        <v>527298.4</v>
      </c>
      <c r="DY414" s="196"/>
      <c r="EA414" s="195">
        <v>131889.65</v>
      </c>
      <c r="EB414" s="195"/>
      <c r="EC414" s="195"/>
      <c r="ED414" s="195">
        <v>0</v>
      </c>
      <c r="EE414" s="195"/>
      <c r="EF414" s="195"/>
      <c r="EG414" s="195"/>
      <c r="EH414" s="195"/>
      <c r="EJ414" s="196">
        <v>659188.05000000005</v>
      </c>
      <c r="EK414" s="196"/>
      <c r="EL414" s="196"/>
      <c r="EM414" s="196"/>
      <c r="EO414" s="191">
        <v>4138</v>
      </c>
      <c r="EP414" s="191"/>
      <c r="ER414" s="192" t="s">
        <v>1148</v>
      </c>
      <c r="ES414" s="192"/>
      <c r="ET414" s="192"/>
      <c r="EU414" s="192"/>
      <c r="EZ414" s="193" t="s">
        <v>1149</v>
      </c>
      <c r="FA414" s="193"/>
      <c r="FB414" s="193"/>
      <c r="FC414" s="193"/>
      <c r="FD414" s="193"/>
      <c r="FH414" s="196">
        <v>1187350.28</v>
      </c>
      <c r="FI414" s="196"/>
      <c r="FK414" s="195">
        <v>650026.27</v>
      </c>
      <c r="FL414" s="195"/>
      <c r="FM414" s="195"/>
      <c r="FN414" s="195">
        <v>0</v>
      </c>
      <c r="FO414" s="195"/>
      <c r="FP414" s="195"/>
      <c r="FQ414" s="195"/>
      <c r="FR414" s="195"/>
      <c r="FT414" s="196">
        <v>1837376.55</v>
      </c>
      <c r="FU414" s="196"/>
      <c r="FV414" s="196"/>
      <c r="FW414" s="196"/>
      <c r="FZ414" s="88"/>
      <c r="GB414" s="190" t="s">
        <v>1164</v>
      </c>
      <c r="GC414" s="190"/>
      <c r="GD414" s="190"/>
      <c r="GE414" s="190"/>
      <c r="GK414" s="186" t="s">
        <v>1165</v>
      </c>
      <c r="GL414" s="186"/>
      <c r="GM414" s="186"/>
      <c r="GN414" s="186"/>
      <c r="GR414" s="187">
        <v>90</v>
      </c>
      <c r="GS414" s="187"/>
      <c r="GU414" s="188">
        <v>90</v>
      </c>
      <c r="GV414" s="188"/>
      <c r="GW414" s="188"/>
      <c r="GX414" s="188">
        <v>0</v>
      </c>
      <c r="GY414" s="188"/>
      <c r="GZ414" s="188"/>
      <c r="HA414" s="188"/>
      <c r="HB414" s="188"/>
      <c r="HD414" s="187">
        <v>180</v>
      </c>
      <c r="HE414" s="187"/>
      <c r="HF414" s="187"/>
      <c r="HG414" s="187"/>
      <c r="HI414" s="189">
        <v>4106</v>
      </c>
      <c r="HJ414" s="189"/>
      <c r="HL414" s="190" t="s">
        <v>1164</v>
      </c>
      <c r="HM414" s="190"/>
      <c r="HN414" s="190"/>
      <c r="HO414" s="190"/>
      <c r="HU414" s="186" t="s">
        <v>1165</v>
      </c>
      <c r="HV414" s="186"/>
      <c r="HW414" s="186"/>
      <c r="HX414" s="186"/>
      <c r="IB414" s="187">
        <v>180</v>
      </c>
      <c r="IC414" s="187"/>
      <c r="IE414" s="188">
        <v>0</v>
      </c>
      <c r="IF414" s="188"/>
      <c r="IG414" s="188"/>
      <c r="IH414" s="188">
        <v>0</v>
      </c>
      <c r="II414" s="188"/>
      <c r="IJ414" s="188"/>
      <c r="IK414" s="188"/>
      <c r="IL414" s="188"/>
      <c r="IN414" s="187">
        <v>180</v>
      </c>
      <c r="IO414" s="187"/>
      <c r="IP414" s="187"/>
      <c r="IQ414" s="187"/>
    </row>
    <row r="415" spans="1:251" hidden="1">
      <c r="B415" s="183" t="s">
        <v>436</v>
      </c>
      <c r="C415" s="183"/>
      <c r="D415" s="183"/>
      <c r="E415" s="183"/>
      <c r="F415" s="183"/>
      <c r="G415" s="183"/>
      <c r="H415" s="183"/>
      <c r="I415" s="183"/>
      <c r="J415" s="183"/>
      <c r="K415" s="183"/>
      <c r="L415" s="183"/>
      <c r="M415" s="183"/>
      <c r="U415" s="184">
        <v>340422091.10000002</v>
      </c>
      <c r="V415" s="184"/>
      <c r="W415" s="184"/>
      <c r="Y415" s="185">
        <v>15110740.119999999</v>
      </c>
      <c r="Z415" s="185"/>
      <c r="AB415" s="185">
        <v>27184179.710000001</v>
      </c>
      <c r="AC415" s="185"/>
      <c r="AD415" s="185"/>
      <c r="AE415" s="185"/>
      <c r="AG415" s="184">
        <v>328348651.50999999</v>
      </c>
      <c r="AH415" s="184"/>
      <c r="AI415" s="184"/>
      <c r="AK415" s="189">
        <v>40469</v>
      </c>
      <c r="AL415" s="189"/>
      <c r="AN415" s="190" t="s">
        <v>1170</v>
      </c>
      <c r="AO415" s="190"/>
      <c r="AP415" s="190"/>
      <c r="AQ415" s="190"/>
      <c r="AW415" s="186" t="s">
        <v>1171</v>
      </c>
      <c r="AX415" s="186"/>
      <c r="AY415" s="186"/>
      <c r="AZ415" s="186"/>
      <c r="BD415" s="187">
        <v>71.88</v>
      </c>
      <c r="BE415" s="187"/>
      <c r="BG415" s="188">
        <v>638.99</v>
      </c>
      <c r="BH415" s="188"/>
      <c r="BI415" s="188"/>
      <c r="BJ415" s="188">
        <v>0</v>
      </c>
      <c r="BK415" s="188"/>
      <c r="BL415" s="188"/>
      <c r="BM415" s="188"/>
      <c r="BN415" s="188"/>
      <c r="BP415" s="187">
        <v>710.87</v>
      </c>
      <c r="BQ415" s="187"/>
      <c r="BR415" s="187"/>
      <c r="BS415" s="187"/>
      <c r="BU415" s="189">
        <v>4115</v>
      </c>
      <c r="BV415" s="189"/>
      <c r="BX415" s="190" t="s">
        <v>1158</v>
      </c>
      <c r="BY415" s="190"/>
      <c r="BZ415" s="190"/>
      <c r="CA415" s="190"/>
      <c r="CG415" s="186" t="s">
        <v>1159</v>
      </c>
      <c r="CH415" s="186"/>
      <c r="CI415" s="186"/>
      <c r="CJ415" s="186"/>
      <c r="CN415" s="187">
        <v>8988.84</v>
      </c>
      <c r="CO415" s="187"/>
      <c r="CQ415" s="188">
        <v>15452.9</v>
      </c>
      <c r="CR415" s="188"/>
      <c r="CS415" s="188"/>
      <c r="CT415" s="188">
        <v>0</v>
      </c>
      <c r="CU415" s="188"/>
      <c r="CV415" s="188"/>
      <c r="CW415" s="188"/>
      <c r="CX415" s="188"/>
      <c r="CZ415" s="187">
        <v>24441.74</v>
      </c>
      <c r="DA415" s="187"/>
      <c r="DB415" s="187"/>
      <c r="DC415" s="187"/>
      <c r="DF415" s="88"/>
      <c r="DH415" s="190" t="s">
        <v>1156</v>
      </c>
      <c r="DI415" s="190"/>
      <c r="DJ415" s="190"/>
      <c r="DK415" s="190"/>
      <c r="DQ415" s="186" t="s">
        <v>1157</v>
      </c>
      <c r="DR415" s="186"/>
      <c r="DS415" s="186"/>
      <c r="DT415" s="186"/>
      <c r="DX415" s="187">
        <v>9160.82</v>
      </c>
      <c r="DY415" s="187"/>
      <c r="EA415" s="188">
        <v>2764.14</v>
      </c>
      <c r="EB415" s="188"/>
      <c r="EC415" s="188"/>
      <c r="ED415" s="188">
        <v>0</v>
      </c>
      <c r="EE415" s="188"/>
      <c r="EF415" s="188"/>
      <c r="EG415" s="188"/>
      <c r="EH415" s="188"/>
      <c r="EJ415" s="187">
        <v>11924.96</v>
      </c>
      <c r="EK415" s="187"/>
      <c r="EL415" s="187"/>
      <c r="EM415" s="187"/>
      <c r="EO415" s="189">
        <v>4140</v>
      </c>
      <c r="EP415" s="189"/>
      <c r="ER415" s="190" t="s">
        <v>1152</v>
      </c>
      <c r="ES415" s="190"/>
      <c r="ET415" s="190"/>
      <c r="EU415" s="190"/>
      <c r="FA415" s="186" t="s">
        <v>1153</v>
      </c>
      <c r="FB415" s="186"/>
      <c r="FC415" s="186"/>
      <c r="FD415" s="186"/>
      <c r="FH415" s="187">
        <v>1187350.28</v>
      </c>
      <c r="FI415" s="187"/>
      <c r="FK415" s="188">
        <v>650026.27</v>
      </c>
      <c r="FL415" s="188"/>
      <c r="FM415" s="188"/>
      <c r="FN415" s="188">
        <v>0</v>
      </c>
      <c r="FO415" s="188"/>
      <c r="FP415" s="188"/>
      <c r="FQ415" s="188"/>
      <c r="FR415" s="188"/>
      <c r="FT415" s="187">
        <v>1837376.55</v>
      </c>
      <c r="FU415" s="187"/>
      <c r="FV415" s="187"/>
      <c r="FW415" s="187"/>
      <c r="FZ415" s="88"/>
      <c r="GB415" s="190" t="s">
        <v>1146</v>
      </c>
      <c r="GC415" s="190"/>
      <c r="GD415" s="190"/>
      <c r="GE415" s="190"/>
      <c r="GK415" s="186" t="s">
        <v>1147</v>
      </c>
      <c r="GL415" s="186"/>
      <c r="GM415" s="186"/>
      <c r="GN415" s="186"/>
      <c r="GR415" s="187">
        <v>1363.87</v>
      </c>
      <c r="GS415" s="187"/>
      <c r="GU415" s="188">
        <v>0</v>
      </c>
      <c r="GV415" s="188"/>
      <c r="GW415" s="188"/>
      <c r="GX415" s="188">
        <v>0</v>
      </c>
      <c r="GY415" s="188"/>
      <c r="GZ415" s="188"/>
      <c r="HA415" s="188"/>
      <c r="HB415" s="188"/>
      <c r="HD415" s="187">
        <v>1363.87</v>
      </c>
      <c r="HE415" s="187"/>
      <c r="HF415" s="187"/>
      <c r="HG415" s="187"/>
      <c r="HI415" s="189">
        <v>4107</v>
      </c>
      <c r="HJ415" s="189"/>
      <c r="HL415" s="190" t="s">
        <v>1146</v>
      </c>
      <c r="HM415" s="190"/>
      <c r="HN415" s="190"/>
      <c r="HO415" s="190"/>
      <c r="HU415" s="186" t="s">
        <v>1147</v>
      </c>
      <c r="HV415" s="186"/>
      <c r="HW415" s="186"/>
      <c r="HX415" s="186"/>
      <c r="IB415" s="187">
        <v>1363.87</v>
      </c>
      <c r="IC415" s="187"/>
      <c r="IE415" s="188">
        <v>0</v>
      </c>
      <c r="IF415" s="188"/>
      <c r="IG415" s="188"/>
      <c r="IH415" s="188">
        <v>0</v>
      </c>
      <c r="II415" s="188"/>
      <c r="IJ415" s="188"/>
      <c r="IK415" s="188"/>
      <c r="IL415" s="188"/>
      <c r="IN415" s="187">
        <v>1363.87</v>
      </c>
      <c r="IO415" s="187"/>
      <c r="IP415" s="187"/>
      <c r="IQ415" s="187"/>
    </row>
    <row r="416" spans="1:251" hidden="1">
      <c r="B416" s="183" t="s">
        <v>594</v>
      </c>
      <c r="C416" s="183"/>
      <c r="D416" s="183"/>
      <c r="E416" s="183"/>
      <c r="F416" s="183"/>
      <c r="G416" s="183"/>
      <c r="H416" s="183"/>
      <c r="I416" s="183"/>
      <c r="J416" s="183"/>
      <c r="K416" s="183"/>
      <c r="L416" s="183"/>
      <c r="M416" s="183"/>
      <c r="U416" s="184">
        <v>-340422091.10000002</v>
      </c>
      <c r="V416" s="184"/>
      <c r="W416" s="184"/>
      <c r="Y416" s="185">
        <v>54368543.200000003</v>
      </c>
      <c r="Z416" s="185"/>
      <c r="AB416" s="185">
        <v>41499166.009999998</v>
      </c>
      <c r="AC416" s="185"/>
      <c r="AD416" s="185"/>
      <c r="AE416" s="185"/>
      <c r="AG416" s="184">
        <v>-327552713.91000003</v>
      </c>
      <c r="AH416" s="184"/>
      <c r="AI416" s="184"/>
      <c r="AK416" s="197" t="s">
        <v>1027</v>
      </c>
      <c r="AL416" s="197"/>
      <c r="AM416" s="197"/>
      <c r="AN416" s="197"/>
      <c r="AO416" s="197"/>
      <c r="AP416" s="197"/>
      <c r="AQ416" s="197"/>
      <c r="AR416" s="197"/>
      <c r="AS416" s="197"/>
      <c r="AT416" s="197"/>
      <c r="AU416" s="197"/>
      <c r="AV416" s="197"/>
      <c r="AW416" s="197"/>
      <c r="AX416" s="197"/>
      <c r="AY416" s="197"/>
      <c r="AZ416" s="197"/>
      <c r="BA416" s="197"/>
      <c r="BB416" s="197"/>
      <c r="BC416" s="197"/>
      <c r="BD416" s="197"/>
      <c r="BE416" s="197"/>
      <c r="BF416" s="197"/>
      <c r="BG416" s="197"/>
      <c r="BH416" s="197"/>
      <c r="BI416" s="197"/>
      <c r="BJ416" s="197"/>
      <c r="BK416" s="197"/>
      <c r="BL416" s="197"/>
      <c r="BU416" s="189">
        <v>40426</v>
      </c>
      <c r="BV416" s="189"/>
      <c r="BX416" s="190" t="s">
        <v>1160</v>
      </c>
      <c r="BY416" s="190"/>
      <c r="BZ416" s="190"/>
      <c r="CA416" s="190"/>
      <c r="CG416" s="186" t="s">
        <v>1161</v>
      </c>
      <c r="CH416" s="186"/>
      <c r="CI416" s="186"/>
      <c r="CJ416" s="186"/>
      <c r="CN416" s="187">
        <v>21590.67</v>
      </c>
      <c r="CO416" s="187"/>
      <c r="CQ416" s="188">
        <v>6984.22</v>
      </c>
      <c r="CR416" s="188"/>
      <c r="CS416" s="188"/>
      <c r="CT416" s="188">
        <v>0</v>
      </c>
      <c r="CU416" s="188"/>
      <c r="CV416" s="188"/>
      <c r="CW416" s="188"/>
      <c r="CX416" s="188"/>
      <c r="CZ416" s="187">
        <v>28574.89</v>
      </c>
      <c r="DA416" s="187"/>
      <c r="DB416" s="187"/>
      <c r="DC416" s="187"/>
      <c r="DF416" s="88"/>
      <c r="DH416" s="190" t="s">
        <v>1158</v>
      </c>
      <c r="DI416" s="190"/>
      <c r="DJ416" s="190"/>
      <c r="DK416" s="190"/>
      <c r="DQ416" s="186" t="s">
        <v>1159</v>
      </c>
      <c r="DR416" s="186"/>
      <c r="DS416" s="186"/>
      <c r="DT416" s="186"/>
      <c r="DX416" s="187">
        <v>24441.74</v>
      </c>
      <c r="DY416" s="187"/>
      <c r="EA416" s="188">
        <v>16289.37</v>
      </c>
      <c r="EB416" s="188"/>
      <c r="EC416" s="188"/>
      <c r="ED416" s="188">
        <v>0</v>
      </c>
      <c r="EE416" s="188"/>
      <c r="EF416" s="188"/>
      <c r="EG416" s="188"/>
      <c r="EH416" s="188"/>
      <c r="EJ416" s="187">
        <v>40731.11</v>
      </c>
      <c r="EK416" s="187"/>
      <c r="EL416" s="187"/>
      <c r="EM416" s="187"/>
      <c r="EO416" s="191">
        <v>4113</v>
      </c>
      <c r="EP416" s="191"/>
      <c r="ER416" s="192" t="s">
        <v>1154</v>
      </c>
      <c r="ES416" s="192"/>
      <c r="ET416" s="192"/>
      <c r="EU416" s="192"/>
      <c r="EZ416" s="193" t="s">
        <v>1155</v>
      </c>
      <c r="FA416" s="193"/>
      <c r="FB416" s="193"/>
      <c r="FC416" s="193"/>
      <c r="FD416" s="193"/>
      <c r="FH416" s="196">
        <v>659188.05000000005</v>
      </c>
      <c r="FI416" s="196"/>
      <c r="FK416" s="195">
        <v>154758.5</v>
      </c>
      <c r="FL416" s="195"/>
      <c r="FM416" s="195"/>
      <c r="FN416" s="195">
        <v>0</v>
      </c>
      <c r="FO416" s="195"/>
      <c r="FP416" s="195"/>
      <c r="FQ416" s="195"/>
      <c r="FR416" s="195"/>
      <c r="FT416" s="196">
        <v>813946.55</v>
      </c>
      <c r="FU416" s="196"/>
      <c r="FV416" s="196"/>
      <c r="FW416" s="196"/>
      <c r="FZ416" s="88"/>
      <c r="GB416" s="190" t="s">
        <v>1168</v>
      </c>
      <c r="GC416" s="190"/>
      <c r="GD416" s="190"/>
      <c r="GE416" s="190"/>
      <c r="GK416" s="186" t="s">
        <v>1169</v>
      </c>
      <c r="GL416" s="186"/>
      <c r="GM416" s="186"/>
      <c r="GN416" s="186"/>
      <c r="GR416" s="187">
        <v>124.4</v>
      </c>
      <c r="GS416" s="187"/>
      <c r="GU416" s="188">
        <v>0</v>
      </c>
      <c r="GV416" s="188"/>
      <c r="GW416" s="188"/>
      <c r="GX416" s="188">
        <v>0</v>
      </c>
      <c r="GY416" s="188"/>
      <c r="GZ416" s="188"/>
      <c r="HA416" s="188"/>
      <c r="HB416" s="188"/>
      <c r="HD416" s="187">
        <v>124.4</v>
      </c>
      <c r="HE416" s="187"/>
      <c r="HF416" s="187"/>
      <c r="HG416" s="187"/>
      <c r="HI416" s="189">
        <v>4108</v>
      </c>
      <c r="HJ416" s="189"/>
      <c r="HL416" s="190" t="s">
        <v>1174</v>
      </c>
      <c r="HM416" s="190"/>
      <c r="HN416" s="190"/>
      <c r="HO416" s="190"/>
      <c r="HU416" s="186" t="s">
        <v>1175</v>
      </c>
      <c r="HV416" s="186"/>
      <c r="HW416" s="186"/>
      <c r="HX416" s="186"/>
      <c r="IB416" s="198">
        <v>0</v>
      </c>
      <c r="IC416" s="198"/>
      <c r="IE416" s="188">
        <v>152.16</v>
      </c>
      <c r="IF416" s="188"/>
      <c r="IG416" s="188"/>
      <c r="IH416" s="188">
        <v>0</v>
      </c>
      <c r="II416" s="188"/>
      <c r="IJ416" s="188"/>
      <c r="IK416" s="188"/>
      <c r="IL416" s="188"/>
      <c r="IN416" s="187">
        <v>152.16</v>
      </c>
      <c r="IO416" s="187"/>
      <c r="IP416" s="187"/>
      <c r="IQ416" s="187"/>
    </row>
    <row r="417" spans="2:251" hidden="1">
      <c r="B417" s="183" t="s">
        <v>979</v>
      </c>
      <c r="C417" s="183"/>
      <c r="D417" s="183"/>
      <c r="E417" s="183"/>
      <c r="F417" s="183"/>
      <c r="G417" s="183"/>
      <c r="H417" s="183"/>
      <c r="I417" s="183"/>
      <c r="J417" s="183"/>
      <c r="K417" s="183"/>
      <c r="L417" s="183"/>
      <c r="M417" s="183"/>
      <c r="U417" s="184">
        <v>0</v>
      </c>
      <c r="V417" s="184"/>
      <c r="W417" s="184"/>
      <c r="Y417" s="185">
        <v>11682392.119999999</v>
      </c>
      <c r="Z417" s="185"/>
      <c r="AB417" s="185">
        <v>12478329.720000001</v>
      </c>
      <c r="AC417" s="185"/>
      <c r="AD417" s="185"/>
      <c r="AE417" s="185"/>
      <c r="AG417" s="184">
        <v>-795937.6</v>
      </c>
      <c r="AH417" s="184"/>
      <c r="AI417" s="184"/>
      <c r="BU417" s="189">
        <v>40427</v>
      </c>
      <c r="BV417" s="189"/>
      <c r="BX417" s="190" t="s">
        <v>1162</v>
      </c>
      <c r="BY417" s="190"/>
      <c r="BZ417" s="190"/>
      <c r="CA417" s="190"/>
      <c r="CG417" s="186" t="s">
        <v>1163</v>
      </c>
      <c r="CH417" s="186"/>
      <c r="CI417" s="186"/>
      <c r="CJ417" s="186"/>
      <c r="CN417" s="187">
        <v>317494.46000000002</v>
      </c>
      <c r="CO417" s="187"/>
      <c r="CQ417" s="188">
        <v>136055.04000000001</v>
      </c>
      <c r="CR417" s="188"/>
      <c r="CS417" s="188"/>
      <c r="CT417" s="188">
        <v>0</v>
      </c>
      <c r="CU417" s="188"/>
      <c r="CV417" s="188"/>
      <c r="CW417" s="188"/>
      <c r="CX417" s="188"/>
      <c r="CZ417" s="187">
        <v>453549.5</v>
      </c>
      <c r="DA417" s="187"/>
      <c r="DB417" s="187"/>
      <c r="DC417" s="187"/>
      <c r="DF417" s="88"/>
      <c r="DH417" s="190" t="s">
        <v>1160</v>
      </c>
      <c r="DI417" s="190"/>
      <c r="DJ417" s="190"/>
      <c r="DK417" s="190"/>
      <c r="DQ417" s="186" t="s">
        <v>1161</v>
      </c>
      <c r="DR417" s="186"/>
      <c r="DS417" s="186"/>
      <c r="DT417" s="186"/>
      <c r="DX417" s="187">
        <v>28574.89</v>
      </c>
      <c r="DY417" s="187"/>
      <c r="EA417" s="188">
        <v>146.88</v>
      </c>
      <c r="EB417" s="188"/>
      <c r="EC417" s="188"/>
      <c r="ED417" s="188">
        <v>0</v>
      </c>
      <c r="EE417" s="188"/>
      <c r="EF417" s="188"/>
      <c r="EG417" s="188"/>
      <c r="EH417" s="188"/>
      <c r="EJ417" s="187">
        <v>28721.77</v>
      </c>
      <c r="EK417" s="187"/>
      <c r="EL417" s="187"/>
      <c r="EM417" s="187"/>
      <c r="EO417" s="189">
        <v>4114</v>
      </c>
      <c r="EP417" s="189"/>
      <c r="ER417" s="190" t="s">
        <v>1156</v>
      </c>
      <c r="ES417" s="190"/>
      <c r="ET417" s="190"/>
      <c r="EU417" s="190"/>
      <c r="FA417" s="186" t="s">
        <v>1157</v>
      </c>
      <c r="FB417" s="186"/>
      <c r="FC417" s="186"/>
      <c r="FD417" s="186"/>
      <c r="FH417" s="187">
        <v>11924.96</v>
      </c>
      <c r="FI417" s="187"/>
      <c r="FK417" s="188">
        <v>3320.6</v>
      </c>
      <c r="FL417" s="188"/>
      <c r="FM417" s="188"/>
      <c r="FN417" s="188">
        <v>0</v>
      </c>
      <c r="FO417" s="188"/>
      <c r="FP417" s="188"/>
      <c r="FQ417" s="188"/>
      <c r="FR417" s="188"/>
      <c r="FT417" s="187">
        <v>15245.56</v>
      </c>
      <c r="FU417" s="187"/>
      <c r="FV417" s="187"/>
      <c r="FW417" s="187"/>
      <c r="FZ417" s="88"/>
      <c r="GB417" s="190" t="s">
        <v>1172</v>
      </c>
      <c r="GC417" s="190"/>
      <c r="GD417" s="190"/>
      <c r="GE417" s="190"/>
      <c r="GK417" s="186" t="s">
        <v>1173</v>
      </c>
      <c r="GL417" s="186"/>
      <c r="GM417" s="186"/>
      <c r="GN417" s="186"/>
      <c r="GR417" s="187">
        <v>360</v>
      </c>
      <c r="GS417" s="187"/>
      <c r="GU417" s="188">
        <v>0</v>
      </c>
      <c r="GV417" s="188"/>
      <c r="GW417" s="188"/>
      <c r="GX417" s="188">
        <v>0</v>
      </c>
      <c r="GY417" s="188"/>
      <c r="GZ417" s="188"/>
      <c r="HA417" s="188"/>
      <c r="HB417" s="188"/>
      <c r="HD417" s="187">
        <v>360</v>
      </c>
      <c r="HE417" s="187"/>
      <c r="HF417" s="187"/>
      <c r="HG417" s="187"/>
      <c r="HI417" s="189">
        <v>40642</v>
      </c>
      <c r="HJ417" s="189"/>
      <c r="HL417" s="190" t="s">
        <v>1168</v>
      </c>
      <c r="HM417" s="190"/>
      <c r="HN417" s="190"/>
      <c r="HO417" s="190"/>
      <c r="HU417" s="186" t="s">
        <v>1169</v>
      </c>
      <c r="HV417" s="186"/>
      <c r="HW417" s="186"/>
      <c r="HX417" s="186"/>
      <c r="IB417" s="187">
        <v>124.4</v>
      </c>
      <c r="IC417" s="187"/>
      <c r="IE417" s="188">
        <v>0</v>
      </c>
      <c r="IF417" s="188"/>
      <c r="IG417" s="188"/>
      <c r="IH417" s="188">
        <v>0</v>
      </c>
      <c r="II417" s="188"/>
      <c r="IJ417" s="188"/>
      <c r="IK417" s="188"/>
      <c r="IL417" s="188"/>
      <c r="IN417" s="187">
        <v>124.4</v>
      </c>
      <c r="IO417" s="187"/>
      <c r="IP417" s="187"/>
      <c r="IQ417" s="187"/>
    </row>
    <row r="418" spans="2:251" hidden="1">
      <c r="AL418" s="183" t="s">
        <v>436</v>
      </c>
      <c r="AM418" s="183"/>
      <c r="AN418" s="183"/>
      <c r="AO418" s="183"/>
      <c r="AP418" s="183"/>
      <c r="AQ418" s="183"/>
      <c r="AR418" s="183"/>
      <c r="AS418" s="183"/>
      <c r="AT418" s="183"/>
      <c r="AU418" s="183"/>
      <c r="AV418" s="183"/>
      <c r="AW418" s="183"/>
      <c r="BE418" s="184">
        <v>328348651.50999999</v>
      </c>
      <c r="BF418" s="184"/>
      <c r="BG418" s="184"/>
      <c r="BI418" s="185">
        <v>10635323.65</v>
      </c>
      <c r="BJ418" s="185"/>
      <c r="BL418" s="185">
        <v>21520899.879999999</v>
      </c>
      <c r="BM418" s="185"/>
      <c r="BN418" s="185"/>
      <c r="BO418" s="185"/>
      <c r="BQ418" s="184">
        <v>317463075.27999997</v>
      </c>
      <c r="BR418" s="184"/>
      <c r="BS418" s="184"/>
      <c r="BU418" s="189">
        <v>40428</v>
      </c>
      <c r="BV418" s="189"/>
      <c r="BX418" s="190" t="s">
        <v>1166</v>
      </c>
      <c r="BY418" s="190"/>
      <c r="BZ418" s="190"/>
      <c r="CA418" s="190"/>
      <c r="CG418" s="186" t="s">
        <v>1167</v>
      </c>
      <c r="CH418" s="186"/>
      <c r="CI418" s="186"/>
      <c r="CJ418" s="186"/>
      <c r="CN418" s="187">
        <v>970.39</v>
      </c>
      <c r="CO418" s="187"/>
      <c r="CQ418" s="188">
        <v>8924.94</v>
      </c>
      <c r="CR418" s="188"/>
      <c r="CS418" s="188"/>
      <c r="CT418" s="188">
        <v>0</v>
      </c>
      <c r="CU418" s="188"/>
      <c r="CV418" s="188"/>
      <c r="CW418" s="188"/>
      <c r="CX418" s="188"/>
      <c r="CZ418" s="187">
        <v>9895.33</v>
      </c>
      <c r="DA418" s="187"/>
      <c r="DB418" s="187"/>
      <c r="DC418" s="187"/>
      <c r="DF418" s="88"/>
      <c r="DH418" s="190" t="s">
        <v>1162</v>
      </c>
      <c r="DI418" s="190"/>
      <c r="DJ418" s="190"/>
      <c r="DK418" s="190"/>
      <c r="DQ418" s="186" t="s">
        <v>1163</v>
      </c>
      <c r="DR418" s="186"/>
      <c r="DS418" s="186"/>
      <c r="DT418" s="186"/>
      <c r="DX418" s="187">
        <v>453549.5</v>
      </c>
      <c r="DY418" s="187"/>
      <c r="EA418" s="188">
        <v>110813.78</v>
      </c>
      <c r="EB418" s="188"/>
      <c r="EC418" s="188"/>
      <c r="ED418" s="188">
        <v>0</v>
      </c>
      <c r="EE418" s="188"/>
      <c r="EF418" s="188"/>
      <c r="EG418" s="188"/>
      <c r="EH418" s="188"/>
      <c r="EJ418" s="187">
        <v>564363.28</v>
      </c>
      <c r="EK418" s="187"/>
      <c r="EL418" s="187"/>
      <c r="EM418" s="187"/>
      <c r="EO418" s="189">
        <v>4115</v>
      </c>
      <c r="EP418" s="189"/>
      <c r="ER418" s="190" t="s">
        <v>1158</v>
      </c>
      <c r="ES418" s="190"/>
      <c r="ET418" s="190"/>
      <c r="EU418" s="190"/>
      <c r="FA418" s="186" t="s">
        <v>1159</v>
      </c>
      <c r="FB418" s="186"/>
      <c r="FC418" s="186"/>
      <c r="FD418" s="186"/>
      <c r="FH418" s="187">
        <v>40731.11</v>
      </c>
      <c r="FI418" s="187"/>
      <c r="FK418" s="188">
        <v>6528.57</v>
      </c>
      <c r="FL418" s="188"/>
      <c r="FM418" s="188"/>
      <c r="FN418" s="188">
        <v>0</v>
      </c>
      <c r="FO418" s="188"/>
      <c r="FP418" s="188"/>
      <c r="FQ418" s="188"/>
      <c r="FR418" s="188"/>
      <c r="FT418" s="187">
        <v>47259.68</v>
      </c>
      <c r="FU418" s="187"/>
      <c r="FV418" s="187"/>
      <c r="FW418" s="187"/>
      <c r="FZ418" s="94"/>
      <c r="GB418" s="192" t="s">
        <v>1148</v>
      </c>
      <c r="GC418" s="192"/>
      <c r="GD418" s="192"/>
      <c r="GE418" s="192"/>
      <c r="GJ418" s="193" t="s">
        <v>1149</v>
      </c>
      <c r="GK418" s="193"/>
      <c r="GL418" s="193"/>
      <c r="GM418" s="193"/>
      <c r="GN418" s="193"/>
      <c r="GR418" s="196">
        <v>1837376.55</v>
      </c>
      <c r="GS418" s="196"/>
      <c r="GU418" s="195">
        <v>450026.27</v>
      </c>
      <c r="GV418" s="195"/>
      <c r="GW418" s="195"/>
      <c r="GX418" s="195">
        <v>0</v>
      </c>
      <c r="GY418" s="195"/>
      <c r="GZ418" s="195"/>
      <c r="HA418" s="195"/>
      <c r="HB418" s="195"/>
      <c r="HD418" s="196">
        <v>2287402.8199999998</v>
      </c>
      <c r="HE418" s="196"/>
      <c r="HF418" s="196"/>
      <c r="HG418" s="196"/>
      <c r="HI418" s="189">
        <v>4109</v>
      </c>
      <c r="HJ418" s="189"/>
      <c r="HL418" s="190" t="s">
        <v>1172</v>
      </c>
      <c r="HM418" s="190"/>
      <c r="HN418" s="190"/>
      <c r="HO418" s="190"/>
      <c r="HU418" s="186" t="s">
        <v>1173</v>
      </c>
      <c r="HV418" s="186"/>
      <c r="HW418" s="186"/>
      <c r="HX418" s="186"/>
      <c r="IB418" s="187">
        <v>360</v>
      </c>
      <c r="IC418" s="187"/>
      <c r="IE418" s="188">
        <v>0</v>
      </c>
      <c r="IF418" s="188"/>
      <c r="IG418" s="188"/>
      <c r="IH418" s="188">
        <v>0</v>
      </c>
      <c r="II418" s="188"/>
      <c r="IJ418" s="188"/>
      <c r="IK418" s="188"/>
      <c r="IL418" s="188"/>
      <c r="IN418" s="187">
        <v>360</v>
      </c>
      <c r="IO418" s="187"/>
      <c r="IP418" s="187"/>
      <c r="IQ418" s="187"/>
    </row>
    <row r="419" spans="2:251" hidden="1">
      <c r="B419" s="183" t="s">
        <v>1176</v>
      </c>
      <c r="C419" s="183"/>
      <c r="D419" s="183"/>
      <c r="E419" s="183"/>
      <c r="F419" s="183"/>
      <c r="G419" s="183"/>
      <c r="H419" s="183"/>
      <c r="I419" s="183"/>
      <c r="J419" s="183"/>
      <c r="K419" s="183"/>
      <c r="L419" s="183"/>
      <c r="M419" s="183"/>
      <c r="U419" s="184">
        <v>340422091.10000002</v>
      </c>
      <c r="V419" s="184"/>
      <c r="W419" s="184"/>
      <c r="Y419" s="185">
        <v>26793132.239999998</v>
      </c>
      <c r="Z419" s="185"/>
      <c r="AB419" s="185">
        <v>39662509.43</v>
      </c>
      <c r="AC419" s="185"/>
      <c r="AD419" s="185"/>
      <c r="AE419" s="185"/>
      <c r="AG419" s="184">
        <v>327552713.90999991</v>
      </c>
      <c r="AH419" s="184"/>
      <c r="AI419" s="184"/>
      <c r="AL419" s="183" t="s">
        <v>594</v>
      </c>
      <c r="AM419" s="183"/>
      <c r="AN419" s="183"/>
      <c r="AO419" s="183"/>
      <c r="AP419" s="183"/>
      <c r="AQ419" s="183"/>
      <c r="AR419" s="183"/>
      <c r="AS419" s="183"/>
      <c r="AT419" s="183"/>
      <c r="AU419" s="183"/>
      <c r="AV419" s="183"/>
      <c r="AW419" s="183"/>
      <c r="BE419" s="184">
        <v>-327552713.91000003</v>
      </c>
      <c r="BF419" s="184"/>
      <c r="BG419" s="184"/>
      <c r="BI419" s="185">
        <v>22815653.670000002</v>
      </c>
      <c r="BJ419" s="185"/>
      <c r="BL419" s="185">
        <v>14119026</v>
      </c>
      <c r="BM419" s="185"/>
      <c r="BN419" s="185"/>
      <c r="BO419" s="185"/>
      <c r="BQ419" s="184">
        <v>-318856086.24000001</v>
      </c>
      <c r="BR419" s="184"/>
      <c r="BS419" s="184"/>
      <c r="BU419" s="189">
        <v>40469</v>
      </c>
      <c r="BV419" s="189"/>
      <c r="BX419" s="190" t="s">
        <v>1170</v>
      </c>
      <c r="BY419" s="190"/>
      <c r="BZ419" s="190"/>
      <c r="CA419" s="190"/>
      <c r="CG419" s="186" t="s">
        <v>1171</v>
      </c>
      <c r="CH419" s="186"/>
      <c r="CI419" s="186"/>
      <c r="CJ419" s="186"/>
      <c r="CN419" s="187">
        <v>710.87</v>
      </c>
      <c r="CO419" s="187"/>
      <c r="CQ419" s="188">
        <v>965.25</v>
      </c>
      <c r="CR419" s="188"/>
      <c r="CS419" s="188"/>
      <c r="CT419" s="188">
        <v>0</v>
      </c>
      <c r="CU419" s="188"/>
      <c r="CV419" s="188"/>
      <c r="CW419" s="188"/>
      <c r="CX419" s="188"/>
      <c r="CZ419" s="187">
        <v>1676.12</v>
      </c>
      <c r="DA419" s="187"/>
      <c r="DB419" s="187"/>
      <c r="DC419" s="187"/>
      <c r="DF419" s="88"/>
      <c r="DH419" s="190" t="s">
        <v>1166</v>
      </c>
      <c r="DI419" s="190"/>
      <c r="DJ419" s="190"/>
      <c r="DK419" s="190"/>
      <c r="DQ419" s="186" t="s">
        <v>1167</v>
      </c>
      <c r="DR419" s="186"/>
      <c r="DS419" s="186"/>
      <c r="DT419" s="186"/>
      <c r="DX419" s="187">
        <v>9895.33</v>
      </c>
      <c r="DY419" s="187"/>
      <c r="EA419" s="188">
        <v>960.8</v>
      </c>
      <c r="EB419" s="188"/>
      <c r="EC419" s="188"/>
      <c r="ED419" s="188">
        <v>0</v>
      </c>
      <c r="EE419" s="188"/>
      <c r="EF419" s="188"/>
      <c r="EG419" s="188"/>
      <c r="EH419" s="188"/>
      <c r="EJ419" s="187">
        <v>10856.13</v>
      </c>
      <c r="EK419" s="187"/>
      <c r="EL419" s="187"/>
      <c r="EM419" s="187"/>
      <c r="EO419" s="189">
        <v>40426</v>
      </c>
      <c r="EP419" s="189"/>
      <c r="ER419" s="190" t="s">
        <v>1160</v>
      </c>
      <c r="ES419" s="190"/>
      <c r="ET419" s="190"/>
      <c r="EU419" s="190"/>
      <c r="FA419" s="186" t="s">
        <v>1161</v>
      </c>
      <c r="FB419" s="186"/>
      <c r="FC419" s="186"/>
      <c r="FD419" s="186"/>
      <c r="FH419" s="187">
        <v>28721.77</v>
      </c>
      <c r="FI419" s="187"/>
      <c r="FK419" s="188">
        <v>20082.439999999999</v>
      </c>
      <c r="FL419" s="188"/>
      <c r="FM419" s="188"/>
      <c r="FN419" s="188">
        <v>0</v>
      </c>
      <c r="FO419" s="188"/>
      <c r="FP419" s="188"/>
      <c r="FQ419" s="188"/>
      <c r="FR419" s="188"/>
      <c r="FT419" s="187">
        <v>48804.21</v>
      </c>
      <c r="FU419" s="187"/>
      <c r="FV419" s="187"/>
      <c r="FW419" s="187"/>
      <c r="FZ419" s="88"/>
      <c r="GB419" s="190" t="s">
        <v>1152</v>
      </c>
      <c r="GC419" s="190"/>
      <c r="GD419" s="190"/>
      <c r="GE419" s="190"/>
      <c r="GK419" s="186" t="s">
        <v>1153</v>
      </c>
      <c r="GL419" s="186"/>
      <c r="GM419" s="186"/>
      <c r="GN419" s="186"/>
      <c r="GR419" s="187">
        <v>1837376.55</v>
      </c>
      <c r="GS419" s="187"/>
      <c r="GU419" s="188">
        <v>450026.27</v>
      </c>
      <c r="GV419" s="188"/>
      <c r="GW419" s="188"/>
      <c r="GX419" s="188">
        <v>0</v>
      </c>
      <c r="GY419" s="188"/>
      <c r="GZ419" s="188"/>
      <c r="HA419" s="188"/>
      <c r="HB419" s="188"/>
      <c r="HD419" s="187">
        <v>2287402.8199999998</v>
      </c>
      <c r="HE419" s="187"/>
      <c r="HF419" s="187"/>
      <c r="HG419" s="187"/>
      <c r="HI419" s="191">
        <v>4138</v>
      </c>
      <c r="HJ419" s="191"/>
      <c r="HL419" s="192" t="s">
        <v>1148</v>
      </c>
      <c r="HM419" s="192"/>
      <c r="HN419" s="192"/>
      <c r="HO419" s="192"/>
      <c r="HT419" s="193" t="s">
        <v>1149</v>
      </c>
      <c r="HU419" s="193"/>
      <c r="HV419" s="193"/>
      <c r="HW419" s="193"/>
      <c r="HX419" s="193"/>
      <c r="IB419" s="196">
        <v>2287402.8199999998</v>
      </c>
      <c r="IC419" s="196"/>
      <c r="IE419" s="195">
        <v>527176.99</v>
      </c>
      <c r="IF419" s="195"/>
      <c r="IG419" s="195"/>
      <c r="IH419" s="195">
        <v>0</v>
      </c>
      <c r="II419" s="195"/>
      <c r="IJ419" s="195"/>
      <c r="IK419" s="195"/>
      <c r="IL419" s="195"/>
      <c r="IN419" s="196">
        <v>2814579.81</v>
      </c>
      <c r="IO419" s="196"/>
      <c r="IP419" s="196"/>
      <c r="IQ419" s="196"/>
    </row>
    <row r="420" spans="2:251" hidden="1">
      <c r="B420" s="183" t="s">
        <v>1177</v>
      </c>
      <c r="C420" s="183"/>
      <c r="D420" s="183"/>
      <c r="E420" s="183"/>
      <c r="F420" s="183"/>
      <c r="G420" s="183"/>
      <c r="H420" s="183"/>
      <c r="I420" s="183"/>
      <c r="J420" s="183"/>
      <c r="K420" s="183"/>
      <c r="L420" s="183"/>
      <c r="M420" s="183"/>
      <c r="U420" s="184">
        <v>-340422091.10000002</v>
      </c>
      <c r="V420" s="184"/>
      <c r="W420" s="184"/>
      <c r="Y420" s="185">
        <v>54368543.200000003</v>
      </c>
      <c r="Z420" s="185"/>
      <c r="AB420" s="185">
        <v>41499166.009999998</v>
      </c>
      <c r="AC420" s="185"/>
      <c r="AD420" s="185"/>
      <c r="AE420" s="185"/>
      <c r="AG420" s="184">
        <v>-327552713.91000003</v>
      </c>
      <c r="AH420" s="184"/>
      <c r="AI420" s="184"/>
      <c r="AL420" s="183" t="s">
        <v>979</v>
      </c>
      <c r="AM420" s="183"/>
      <c r="AN420" s="183"/>
      <c r="AO420" s="183"/>
      <c r="AP420" s="183"/>
      <c r="AQ420" s="183"/>
      <c r="AR420" s="183"/>
      <c r="AS420" s="183"/>
      <c r="AT420" s="183"/>
      <c r="AU420" s="183"/>
      <c r="AV420" s="183"/>
      <c r="AW420" s="183"/>
      <c r="BE420" s="184">
        <v>-795937.6</v>
      </c>
      <c r="BF420" s="184"/>
      <c r="BG420" s="184"/>
      <c r="BI420" s="185">
        <v>12368697.66</v>
      </c>
      <c r="BJ420" s="185"/>
      <c r="BL420" s="185">
        <v>10179749.1</v>
      </c>
      <c r="BM420" s="185"/>
      <c r="BN420" s="185"/>
      <c r="BO420" s="185"/>
      <c r="BQ420" s="184">
        <v>1393010.96</v>
      </c>
      <c r="BR420" s="184"/>
      <c r="BS420" s="184"/>
      <c r="BU420" s="197" t="s">
        <v>1027</v>
      </c>
      <c r="BV420" s="197"/>
      <c r="BW420" s="197"/>
      <c r="BX420" s="197"/>
      <c r="BY420" s="197"/>
      <c r="BZ420" s="197"/>
      <c r="CA420" s="197"/>
      <c r="CB420" s="197"/>
      <c r="CC420" s="197"/>
      <c r="CD420" s="197"/>
      <c r="CE420" s="197"/>
      <c r="CF420" s="197"/>
      <c r="CG420" s="197"/>
      <c r="CH420" s="197"/>
      <c r="CI420" s="197"/>
      <c r="CJ420" s="197"/>
      <c r="CK420" s="197"/>
      <c r="CL420" s="197"/>
      <c r="CM420" s="197"/>
      <c r="CN420" s="197"/>
      <c r="CO420" s="197"/>
      <c r="CP420" s="197"/>
      <c r="CQ420" s="197"/>
      <c r="CR420" s="197"/>
      <c r="CS420" s="197"/>
      <c r="CT420" s="197"/>
      <c r="CU420" s="197"/>
      <c r="CV420" s="197"/>
      <c r="DF420" s="88"/>
      <c r="DH420" s="190" t="s">
        <v>1170</v>
      </c>
      <c r="DI420" s="190"/>
      <c r="DJ420" s="190"/>
      <c r="DK420" s="190"/>
      <c r="DQ420" s="186" t="s">
        <v>1171</v>
      </c>
      <c r="DR420" s="186"/>
      <c r="DS420" s="186"/>
      <c r="DT420" s="186"/>
      <c r="DX420" s="187">
        <v>1676.12</v>
      </c>
      <c r="DY420" s="187"/>
      <c r="EA420" s="188">
        <v>914.68</v>
      </c>
      <c r="EB420" s="188"/>
      <c r="EC420" s="188"/>
      <c r="ED420" s="188">
        <v>0</v>
      </c>
      <c r="EE420" s="188"/>
      <c r="EF420" s="188"/>
      <c r="EG420" s="188"/>
      <c r="EH420" s="188"/>
      <c r="EJ420" s="187">
        <v>2590.8000000000002</v>
      </c>
      <c r="EK420" s="187"/>
      <c r="EL420" s="187"/>
      <c r="EM420" s="187"/>
      <c r="EO420" s="189">
        <v>40427</v>
      </c>
      <c r="EP420" s="189"/>
      <c r="ER420" s="190" t="s">
        <v>1162</v>
      </c>
      <c r="ES420" s="190"/>
      <c r="ET420" s="190"/>
      <c r="EU420" s="190"/>
      <c r="FA420" s="186" t="s">
        <v>1163</v>
      </c>
      <c r="FB420" s="186"/>
      <c r="FC420" s="186"/>
      <c r="FD420" s="186"/>
      <c r="FH420" s="187">
        <v>564363.28</v>
      </c>
      <c r="FI420" s="187"/>
      <c r="FK420" s="188">
        <v>124826.89</v>
      </c>
      <c r="FL420" s="188"/>
      <c r="FM420" s="188"/>
      <c r="FN420" s="188">
        <v>0</v>
      </c>
      <c r="FO420" s="188"/>
      <c r="FP420" s="188"/>
      <c r="FQ420" s="188"/>
      <c r="FR420" s="188"/>
      <c r="FT420" s="187">
        <v>689190.17</v>
      </c>
      <c r="FU420" s="187"/>
      <c r="FV420" s="187"/>
      <c r="FW420" s="187"/>
      <c r="FZ420" s="94"/>
      <c r="GB420" s="192" t="s">
        <v>1154</v>
      </c>
      <c r="GC420" s="192"/>
      <c r="GD420" s="192"/>
      <c r="GE420" s="192"/>
      <c r="GJ420" s="193" t="s">
        <v>1155</v>
      </c>
      <c r="GK420" s="193"/>
      <c r="GL420" s="193"/>
      <c r="GM420" s="193"/>
      <c r="GN420" s="193"/>
      <c r="GR420" s="196">
        <v>813946.55</v>
      </c>
      <c r="GS420" s="196"/>
      <c r="GU420" s="195">
        <v>161489.76</v>
      </c>
      <c r="GV420" s="195"/>
      <c r="GW420" s="195"/>
      <c r="GX420" s="195">
        <v>31.45</v>
      </c>
      <c r="GY420" s="195"/>
      <c r="GZ420" s="195"/>
      <c r="HA420" s="195"/>
      <c r="HB420" s="195"/>
      <c r="HD420" s="196">
        <v>975404.86</v>
      </c>
      <c r="HE420" s="196"/>
      <c r="HF420" s="196"/>
      <c r="HG420" s="196"/>
      <c r="HI420" s="189">
        <v>4140</v>
      </c>
      <c r="HJ420" s="189"/>
      <c r="HL420" s="190" t="s">
        <v>1152</v>
      </c>
      <c r="HM420" s="190"/>
      <c r="HN420" s="190"/>
      <c r="HO420" s="190"/>
      <c r="HU420" s="186" t="s">
        <v>1153</v>
      </c>
      <c r="HV420" s="186"/>
      <c r="HW420" s="186"/>
      <c r="HX420" s="186"/>
      <c r="IB420" s="187">
        <v>2287402.8199999998</v>
      </c>
      <c r="IC420" s="187"/>
      <c r="IE420" s="188">
        <v>527176.99</v>
      </c>
      <c r="IF420" s="188"/>
      <c r="IG420" s="188"/>
      <c r="IH420" s="188">
        <v>0</v>
      </c>
      <c r="II420" s="188"/>
      <c r="IJ420" s="188"/>
      <c r="IK420" s="188"/>
      <c r="IL420" s="188"/>
      <c r="IN420" s="187">
        <v>2814579.81</v>
      </c>
      <c r="IO420" s="187"/>
      <c r="IP420" s="187"/>
      <c r="IQ420" s="187"/>
    </row>
    <row r="421" spans="2:251" hidden="1">
      <c r="DF421" s="95"/>
      <c r="DG421" s="95"/>
      <c r="DH421" s="95"/>
      <c r="DI421" s="95"/>
      <c r="DJ421" s="95"/>
      <c r="DK421" s="95"/>
      <c r="DL421" s="95"/>
      <c r="DM421" s="95"/>
      <c r="DN421" s="95"/>
      <c r="DO421" s="95"/>
      <c r="DP421" s="95"/>
      <c r="DQ421" s="95"/>
      <c r="DR421" s="95"/>
      <c r="DS421" s="95"/>
      <c r="DT421" s="95"/>
      <c r="DU421" s="95"/>
      <c r="DV421" s="95"/>
      <c r="DW421" s="95"/>
      <c r="DX421" s="95"/>
      <c r="DY421" s="95"/>
      <c r="DZ421" s="95"/>
      <c r="EA421" s="95"/>
      <c r="EB421" s="95"/>
      <c r="EC421" s="95"/>
      <c r="ED421" s="95"/>
      <c r="EE421" s="95"/>
      <c r="EF421" s="95"/>
      <c r="EO421" s="189">
        <v>40428</v>
      </c>
      <c r="EP421" s="189"/>
      <c r="ER421" s="190" t="s">
        <v>1166</v>
      </c>
      <c r="ES421" s="190"/>
      <c r="ET421" s="190"/>
      <c r="EU421" s="190"/>
      <c r="FA421" s="186" t="s">
        <v>1167</v>
      </c>
      <c r="FB421" s="186"/>
      <c r="FC421" s="186"/>
      <c r="FD421" s="186"/>
      <c r="FH421" s="187">
        <v>10856.13</v>
      </c>
      <c r="FI421" s="187"/>
      <c r="FK421" s="188">
        <v>0</v>
      </c>
      <c r="FL421" s="188"/>
      <c r="FM421" s="188"/>
      <c r="FN421" s="188">
        <v>0</v>
      </c>
      <c r="FO421" s="188"/>
      <c r="FP421" s="188"/>
      <c r="FQ421" s="188"/>
      <c r="FR421" s="188"/>
      <c r="FT421" s="187">
        <v>10856.13</v>
      </c>
      <c r="FU421" s="187"/>
      <c r="FV421" s="187"/>
      <c r="FW421" s="187"/>
      <c r="FZ421" s="88"/>
      <c r="GB421" s="190" t="s">
        <v>1156</v>
      </c>
      <c r="GC421" s="190"/>
      <c r="GD421" s="190"/>
      <c r="GE421" s="190"/>
      <c r="GK421" s="186" t="s">
        <v>1157</v>
      </c>
      <c r="GL421" s="186"/>
      <c r="GM421" s="186"/>
      <c r="GN421" s="186"/>
      <c r="GR421" s="187">
        <v>15245.56</v>
      </c>
      <c r="GS421" s="187"/>
      <c r="GU421" s="188">
        <v>3738.89</v>
      </c>
      <c r="GV421" s="188"/>
      <c r="GW421" s="188"/>
      <c r="GX421" s="188">
        <v>31.45</v>
      </c>
      <c r="GY421" s="188"/>
      <c r="GZ421" s="188"/>
      <c r="HA421" s="188"/>
      <c r="HB421" s="188"/>
      <c r="HD421" s="187">
        <v>18953</v>
      </c>
      <c r="HE421" s="187"/>
      <c r="HF421" s="187"/>
      <c r="HG421" s="187"/>
      <c r="HI421" s="191">
        <v>4113</v>
      </c>
      <c r="HJ421" s="191"/>
      <c r="HL421" s="192" t="s">
        <v>1154</v>
      </c>
      <c r="HM421" s="192"/>
      <c r="HN421" s="192"/>
      <c r="HO421" s="192"/>
      <c r="HT421" s="193" t="s">
        <v>1155</v>
      </c>
      <c r="HU421" s="193"/>
      <c r="HV421" s="193"/>
      <c r="HW421" s="193"/>
      <c r="HX421" s="193"/>
      <c r="IB421" s="196">
        <v>975404.86</v>
      </c>
      <c r="IC421" s="196"/>
      <c r="IE421" s="195">
        <v>174435.1</v>
      </c>
      <c r="IF421" s="195"/>
      <c r="IG421" s="195"/>
      <c r="IH421" s="195">
        <v>0</v>
      </c>
      <c r="II421" s="195"/>
      <c r="IJ421" s="195"/>
      <c r="IK421" s="195"/>
      <c r="IL421" s="195"/>
      <c r="IN421" s="196">
        <v>1149839.96</v>
      </c>
      <c r="IO421" s="196"/>
      <c r="IP421" s="196"/>
      <c r="IQ421" s="196"/>
    </row>
    <row r="422" spans="2:251" hidden="1">
      <c r="B422" s="183" t="s">
        <v>1178</v>
      </c>
      <c r="C422" s="183"/>
      <c r="D422" s="183"/>
      <c r="E422" s="183"/>
      <c r="F422" s="183"/>
      <c r="G422" s="183"/>
      <c r="H422" s="183"/>
      <c r="I422" s="183"/>
      <c r="J422" s="183"/>
      <c r="K422" s="183"/>
      <c r="L422" s="183"/>
      <c r="M422" s="183"/>
      <c r="U422" s="184">
        <v>0</v>
      </c>
      <c r="V422" s="184"/>
      <c r="W422" s="184"/>
      <c r="Y422" s="185">
        <v>-795937.60000000149</v>
      </c>
      <c r="Z422" s="185"/>
      <c r="AB422" s="185">
        <v>0</v>
      </c>
      <c r="AC422" s="185"/>
      <c r="AD422" s="185"/>
      <c r="AE422" s="185"/>
      <c r="AG422" s="184">
        <v>-795937.60000000149</v>
      </c>
      <c r="AH422" s="184"/>
      <c r="AI422" s="184"/>
      <c r="AL422" s="183" t="s">
        <v>1176</v>
      </c>
      <c r="AM422" s="183"/>
      <c r="AN422" s="183"/>
      <c r="AO422" s="183"/>
      <c r="AP422" s="183"/>
      <c r="AQ422" s="183"/>
      <c r="AR422" s="183"/>
      <c r="AS422" s="183"/>
      <c r="AT422" s="183"/>
      <c r="AU422" s="183"/>
      <c r="AV422" s="183"/>
      <c r="AW422" s="183"/>
      <c r="BE422" s="184">
        <v>327552713.90999991</v>
      </c>
      <c r="BF422" s="184"/>
      <c r="BG422" s="184"/>
      <c r="BI422" s="185">
        <v>23004021.310000002</v>
      </c>
      <c r="BJ422" s="185"/>
      <c r="BL422" s="185">
        <v>31700648.979999993</v>
      </c>
      <c r="BM422" s="185"/>
      <c r="BN422" s="185"/>
      <c r="BO422" s="185"/>
      <c r="BQ422" s="184">
        <v>318856086.23999995</v>
      </c>
      <c r="BR422" s="184"/>
      <c r="BS422" s="184"/>
      <c r="BV422" s="183" t="s">
        <v>436</v>
      </c>
      <c r="BW422" s="183"/>
      <c r="BX422" s="183"/>
      <c r="BY422" s="183"/>
      <c r="BZ422" s="183"/>
      <c r="CA422" s="183"/>
      <c r="CB422" s="183"/>
      <c r="CC422" s="183"/>
      <c r="CD422" s="183"/>
      <c r="CE422" s="183"/>
      <c r="CF422" s="183"/>
      <c r="CG422" s="183"/>
      <c r="CO422" s="184">
        <v>317463075.27999997</v>
      </c>
      <c r="CP422" s="184"/>
      <c r="CQ422" s="184"/>
      <c r="CS422" s="185">
        <v>31244277.579999998</v>
      </c>
      <c r="CT422" s="185"/>
      <c r="CV422" s="185">
        <v>24219105.370000001</v>
      </c>
      <c r="CW422" s="185"/>
      <c r="CX422" s="185"/>
      <c r="CY422" s="185"/>
      <c r="DA422" s="184">
        <v>324488247.49000001</v>
      </c>
      <c r="DB422" s="184"/>
      <c r="DC422" s="184"/>
      <c r="EO422" s="189">
        <v>40469</v>
      </c>
      <c r="EP422" s="189"/>
      <c r="ER422" s="190" t="s">
        <v>1170</v>
      </c>
      <c r="ES422" s="190"/>
      <c r="ET422" s="190"/>
      <c r="EU422" s="190"/>
      <c r="FA422" s="186" t="s">
        <v>1171</v>
      </c>
      <c r="FB422" s="186"/>
      <c r="FC422" s="186"/>
      <c r="FD422" s="186"/>
      <c r="FH422" s="187">
        <v>2590.8000000000002</v>
      </c>
      <c r="FI422" s="187"/>
      <c r="FK422" s="188">
        <v>0</v>
      </c>
      <c r="FL422" s="188"/>
      <c r="FM422" s="188"/>
      <c r="FN422" s="188">
        <v>0</v>
      </c>
      <c r="FO422" s="188"/>
      <c r="FP422" s="188"/>
      <c r="FQ422" s="188"/>
      <c r="FR422" s="188"/>
      <c r="FT422" s="187">
        <v>2590.8000000000002</v>
      </c>
      <c r="FU422" s="187"/>
      <c r="FV422" s="187"/>
      <c r="FW422" s="187"/>
      <c r="FZ422" s="88"/>
      <c r="GB422" s="190" t="s">
        <v>1158</v>
      </c>
      <c r="GC422" s="190"/>
      <c r="GD422" s="190"/>
      <c r="GE422" s="190"/>
      <c r="GK422" s="186" t="s">
        <v>1159</v>
      </c>
      <c r="GL422" s="186"/>
      <c r="GM422" s="186"/>
      <c r="GN422" s="186"/>
      <c r="GR422" s="187">
        <v>47259.68</v>
      </c>
      <c r="GS422" s="187"/>
      <c r="GU422" s="188">
        <v>7373.47</v>
      </c>
      <c r="GV422" s="188"/>
      <c r="GW422" s="188"/>
      <c r="GX422" s="188">
        <v>0</v>
      </c>
      <c r="GY422" s="188"/>
      <c r="GZ422" s="188"/>
      <c r="HA422" s="188"/>
      <c r="HB422" s="188"/>
      <c r="HD422" s="187">
        <v>54633.15</v>
      </c>
      <c r="HE422" s="187"/>
      <c r="HF422" s="187"/>
      <c r="HG422" s="187"/>
      <c r="HI422" s="189">
        <v>4114</v>
      </c>
      <c r="HJ422" s="189"/>
      <c r="HL422" s="190" t="s">
        <v>1156</v>
      </c>
      <c r="HM422" s="190"/>
      <c r="HN422" s="190"/>
      <c r="HO422" s="190"/>
      <c r="HU422" s="186" t="s">
        <v>1157</v>
      </c>
      <c r="HV422" s="186"/>
      <c r="HW422" s="186"/>
      <c r="HX422" s="186"/>
      <c r="IB422" s="187">
        <v>18953</v>
      </c>
      <c r="IC422" s="187"/>
      <c r="IE422" s="188">
        <v>3498.18</v>
      </c>
      <c r="IF422" s="188"/>
      <c r="IG422" s="188"/>
      <c r="IH422" s="188">
        <v>0</v>
      </c>
      <c r="II422" s="188"/>
      <c r="IJ422" s="188"/>
      <c r="IK422" s="188"/>
      <c r="IL422" s="188"/>
      <c r="IN422" s="187">
        <v>22451.18</v>
      </c>
      <c r="IO422" s="187"/>
      <c r="IP422" s="187"/>
      <c r="IQ422" s="187"/>
    </row>
    <row r="423" spans="2:251" hidden="1">
      <c r="B423" s="183" t="s">
        <v>1179</v>
      </c>
      <c r="C423" s="183"/>
      <c r="D423" s="183"/>
      <c r="E423" s="183"/>
      <c r="F423" s="183"/>
      <c r="G423" s="183"/>
      <c r="H423" s="183"/>
      <c r="I423" s="183"/>
      <c r="J423" s="183"/>
      <c r="K423" s="183"/>
      <c r="L423" s="183"/>
      <c r="M423" s="183"/>
      <c r="U423" s="184">
        <v>0</v>
      </c>
      <c r="V423" s="184"/>
      <c r="W423" s="184"/>
      <c r="Y423" s="185">
        <v>-795937.6</v>
      </c>
      <c r="Z423" s="185"/>
      <c r="AB423" s="185">
        <v>0</v>
      </c>
      <c r="AC423" s="185"/>
      <c r="AD423" s="185"/>
      <c r="AE423" s="185"/>
      <c r="AG423" s="184">
        <v>-795937.6</v>
      </c>
      <c r="AH423" s="184"/>
      <c r="AI423" s="184"/>
      <c r="AL423" s="183" t="s">
        <v>1177</v>
      </c>
      <c r="AM423" s="183"/>
      <c r="AN423" s="183"/>
      <c r="AO423" s="183"/>
      <c r="AP423" s="183"/>
      <c r="AQ423" s="183"/>
      <c r="AR423" s="183"/>
      <c r="AS423" s="183"/>
      <c r="AT423" s="183"/>
      <c r="AU423" s="183"/>
      <c r="AV423" s="183"/>
      <c r="AW423" s="183"/>
      <c r="BE423" s="184">
        <v>-327552713.91000003</v>
      </c>
      <c r="BF423" s="184"/>
      <c r="BG423" s="184"/>
      <c r="BI423" s="185">
        <v>22815653.670000002</v>
      </c>
      <c r="BJ423" s="185"/>
      <c r="BL423" s="185">
        <v>14119026</v>
      </c>
      <c r="BM423" s="185"/>
      <c r="BN423" s="185"/>
      <c r="BO423" s="185"/>
      <c r="BQ423" s="184">
        <v>-318856086.24000001</v>
      </c>
      <c r="BR423" s="184"/>
      <c r="BS423" s="184"/>
      <c r="BV423" s="183" t="s">
        <v>594</v>
      </c>
      <c r="BW423" s="183"/>
      <c r="BX423" s="183"/>
      <c r="BY423" s="183"/>
      <c r="BZ423" s="183"/>
      <c r="CA423" s="183"/>
      <c r="CB423" s="183"/>
      <c r="CC423" s="183"/>
      <c r="CD423" s="183"/>
      <c r="CE423" s="183"/>
      <c r="CF423" s="183"/>
      <c r="CG423" s="183"/>
      <c r="CO423" s="184">
        <v>-318856086.24000001</v>
      </c>
      <c r="CP423" s="184"/>
      <c r="CQ423" s="184"/>
      <c r="CS423" s="185">
        <v>36126821.109999999</v>
      </c>
      <c r="CT423" s="185"/>
      <c r="CV423" s="185">
        <v>45397481.259999998</v>
      </c>
      <c r="CW423" s="185"/>
      <c r="CX423" s="185"/>
      <c r="CY423" s="185"/>
      <c r="DA423" s="184">
        <v>-328126746.38999999</v>
      </c>
      <c r="DB423" s="184"/>
      <c r="DC423" s="184"/>
      <c r="DF423" s="183" t="s">
        <v>436</v>
      </c>
      <c r="DG423" s="183"/>
      <c r="DH423" s="183"/>
      <c r="DI423" s="183"/>
      <c r="DJ423" s="183"/>
      <c r="DK423" s="183"/>
      <c r="DL423" s="183"/>
      <c r="DM423" s="183"/>
      <c r="DN423" s="183"/>
      <c r="DO423" s="183"/>
      <c r="DP423" s="183"/>
      <c r="DQ423" s="183"/>
      <c r="DY423" s="184">
        <v>324488247.49000001</v>
      </c>
      <c r="DZ423" s="184"/>
      <c r="EA423" s="184"/>
      <c r="EC423" s="185">
        <v>36569292.299999997</v>
      </c>
      <c r="ED423" s="185"/>
      <c r="EF423" s="185">
        <v>45861582.060000002</v>
      </c>
      <c r="EG423" s="185"/>
      <c r="EH423" s="185"/>
      <c r="EI423" s="185"/>
      <c r="EK423" s="184">
        <v>315195957.73000002</v>
      </c>
      <c r="EL423" s="184"/>
      <c r="EM423" s="184"/>
      <c r="EO423" s="197" t="s">
        <v>1027</v>
      </c>
      <c r="EP423" s="197"/>
      <c r="EQ423" s="197"/>
      <c r="ER423" s="197"/>
      <c r="ES423" s="197"/>
      <c r="ET423" s="197"/>
      <c r="EU423" s="197"/>
      <c r="EV423" s="197"/>
      <c r="EW423" s="197"/>
      <c r="EX423" s="197"/>
      <c r="EY423" s="197"/>
      <c r="EZ423" s="197"/>
      <c r="FA423" s="197"/>
      <c r="FB423" s="197"/>
      <c r="FC423" s="197"/>
      <c r="FD423" s="197"/>
      <c r="FE423" s="197"/>
      <c r="FF423" s="197"/>
      <c r="FG423" s="197"/>
      <c r="FH423" s="197"/>
      <c r="FI423" s="197"/>
      <c r="FJ423" s="197"/>
      <c r="FK423" s="197"/>
      <c r="FL423" s="197"/>
      <c r="FM423" s="197"/>
      <c r="FN423" s="197"/>
      <c r="FO423" s="197"/>
      <c r="FP423" s="197"/>
      <c r="FZ423" s="88"/>
      <c r="GB423" s="190" t="s">
        <v>1160</v>
      </c>
      <c r="GC423" s="190"/>
      <c r="GD423" s="190"/>
      <c r="GE423" s="190"/>
      <c r="GK423" s="186" t="s">
        <v>1161</v>
      </c>
      <c r="GL423" s="186"/>
      <c r="GM423" s="186"/>
      <c r="GN423" s="186"/>
      <c r="GR423" s="187">
        <v>48804.21</v>
      </c>
      <c r="GS423" s="187"/>
      <c r="GU423" s="188">
        <v>93.93</v>
      </c>
      <c r="GV423" s="188"/>
      <c r="GW423" s="188"/>
      <c r="GX423" s="188">
        <v>0</v>
      </c>
      <c r="GY423" s="188"/>
      <c r="GZ423" s="188"/>
      <c r="HA423" s="188"/>
      <c r="HB423" s="188"/>
      <c r="HD423" s="187">
        <v>48898.14</v>
      </c>
      <c r="HE423" s="187"/>
      <c r="HF423" s="187"/>
      <c r="HG423" s="187"/>
      <c r="HI423" s="189">
        <v>4115</v>
      </c>
      <c r="HJ423" s="189"/>
      <c r="HL423" s="190" t="s">
        <v>1158</v>
      </c>
      <c r="HM423" s="190"/>
      <c r="HN423" s="190"/>
      <c r="HO423" s="190"/>
      <c r="HU423" s="186" t="s">
        <v>1159</v>
      </c>
      <c r="HV423" s="186"/>
      <c r="HW423" s="186"/>
      <c r="HX423" s="186"/>
      <c r="IB423" s="187">
        <v>54633.15</v>
      </c>
      <c r="IC423" s="187"/>
      <c r="IE423" s="188">
        <v>879.81</v>
      </c>
      <c r="IF423" s="188"/>
      <c r="IG423" s="188"/>
      <c r="IH423" s="188">
        <v>0</v>
      </c>
      <c r="II423" s="188"/>
      <c r="IJ423" s="188"/>
      <c r="IK423" s="188"/>
      <c r="IL423" s="188"/>
      <c r="IN423" s="187">
        <v>55512.959999999999</v>
      </c>
      <c r="IO423" s="187"/>
      <c r="IP423" s="187"/>
      <c r="IQ423" s="187"/>
    </row>
    <row r="424" spans="2:251" hidden="1">
      <c r="BV424" s="183" t="s">
        <v>979</v>
      </c>
      <c r="BW424" s="183"/>
      <c r="BX424" s="183"/>
      <c r="BY424" s="183"/>
      <c r="BZ424" s="183"/>
      <c r="CA424" s="183"/>
      <c r="CB424" s="183"/>
      <c r="CC424" s="183"/>
      <c r="CD424" s="183"/>
      <c r="CE424" s="183"/>
      <c r="CF424" s="183"/>
      <c r="CG424" s="183"/>
      <c r="CO424" s="184">
        <v>1393010.96</v>
      </c>
      <c r="CP424" s="184"/>
      <c r="CQ424" s="184"/>
      <c r="CS424" s="185">
        <v>18902199.219999999</v>
      </c>
      <c r="CT424" s="185"/>
      <c r="CV424" s="185">
        <v>16656711.279999999</v>
      </c>
      <c r="CW424" s="185"/>
      <c r="CX424" s="185"/>
      <c r="CY424" s="185"/>
      <c r="DA424" s="184">
        <v>3638498.9</v>
      </c>
      <c r="DB424" s="184"/>
      <c r="DC424" s="184"/>
      <c r="DF424" s="183" t="s">
        <v>594</v>
      </c>
      <c r="DG424" s="183"/>
      <c r="DH424" s="183"/>
      <c r="DI424" s="183"/>
      <c r="DJ424" s="183"/>
      <c r="DK424" s="183"/>
      <c r="DL424" s="183"/>
      <c r="DM424" s="183"/>
      <c r="DN424" s="183"/>
      <c r="DO424" s="183"/>
      <c r="DP424" s="183"/>
      <c r="DQ424" s="183"/>
      <c r="DY424" s="184">
        <v>-328126746.38999999</v>
      </c>
      <c r="DZ424" s="184"/>
      <c r="EA424" s="184"/>
      <c r="EC424" s="185">
        <v>33073009.41</v>
      </c>
      <c r="ED424" s="185"/>
      <c r="EF424" s="185">
        <v>28534296.66</v>
      </c>
      <c r="EG424" s="185"/>
      <c r="EH424" s="185"/>
      <c r="EI424" s="185"/>
      <c r="EK424" s="184">
        <v>-323588033.63999999</v>
      </c>
      <c r="EL424" s="184"/>
      <c r="EM424" s="184"/>
      <c r="FZ424" s="88"/>
      <c r="GB424" s="190" t="s">
        <v>1162</v>
      </c>
      <c r="GC424" s="190"/>
      <c r="GD424" s="190"/>
      <c r="GE424" s="190"/>
      <c r="GK424" s="186" t="s">
        <v>1163</v>
      </c>
      <c r="GL424" s="186"/>
      <c r="GM424" s="186"/>
      <c r="GN424" s="186"/>
      <c r="GR424" s="187">
        <v>689190.17</v>
      </c>
      <c r="GS424" s="187"/>
      <c r="GU424" s="188">
        <v>145107.82999999999</v>
      </c>
      <c r="GV424" s="188"/>
      <c r="GW424" s="188"/>
      <c r="GX424" s="188">
        <v>0</v>
      </c>
      <c r="GY424" s="188"/>
      <c r="GZ424" s="188"/>
      <c r="HA424" s="188"/>
      <c r="HB424" s="188"/>
      <c r="HD424" s="187">
        <v>834298</v>
      </c>
      <c r="HE424" s="187"/>
      <c r="HF424" s="187"/>
      <c r="HG424" s="187"/>
      <c r="HI424" s="189">
        <v>40426</v>
      </c>
      <c r="HJ424" s="189"/>
      <c r="HL424" s="190" t="s">
        <v>1160</v>
      </c>
      <c r="HM424" s="190"/>
      <c r="HN424" s="190"/>
      <c r="HO424" s="190"/>
      <c r="HU424" s="186" t="s">
        <v>1161</v>
      </c>
      <c r="HV424" s="186"/>
      <c r="HW424" s="186"/>
      <c r="HX424" s="186"/>
      <c r="IB424" s="187">
        <v>48898.14</v>
      </c>
      <c r="IC424" s="187"/>
      <c r="IE424" s="188">
        <v>11086.36</v>
      </c>
      <c r="IF424" s="188"/>
      <c r="IG424" s="188"/>
      <c r="IH424" s="188">
        <v>0</v>
      </c>
      <c r="II424" s="188"/>
      <c r="IJ424" s="188"/>
      <c r="IK424" s="188"/>
      <c r="IL424" s="188"/>
      <c r="IN424" s="187">
        <v>59984.5</v>
      </c>
      <c r="IO424" s="187"/>
      <c r="IP424" s="187"/>
      <c r="IQ424" s="187"/>
    </row>
    <row r="425" spans="2:251" hidden="1">
      <c r="AL425" s="183" t="s">
        <v>1178</v>
      </c>
      <c r="AM425" s="183"/>
      <c r="AN425" s="183"/>
      <c r="AO425" s="183"/>
      <c r="AP425" s="183"/>
      <c r="AQ425" s="183"/>
      <c r="AR425" s="183"/>
      <c r="AS425" s="183"/>
      <c r="AT425" s="183"/>
      <c r="AU425" s="183"/>
      <c r="AV425" s="183"/>
      <c r="AW425" s="183"/>
      <c r="BE425" s="184">
        <v>0</v>
      </c>
      <c r="BF425" s="184"/>
      <c r="BG425" s="184"/>
      <c r="BI425" s="185">
        <v>2188948.5600000005</v>
      </c>
      <c r="BJ425" s="185"/>
      <c r="BL425" s="185">
        <v>0</v>
      </c>
      <c r="BM425" s="185"/>
      <c r="BN425" s="185"/>
      <c r="BO425" s="185"/>
      <c r="BQ425" s="184">
        <v>2188948.5600000005</v>
      </c>
      <c r="BR425" s="184"/>
      <c r="BS425" s="184"/>
      <c r="DF425" s="183" t="s">
        <v>979</v>
      </c>
      <c r="DG425" s="183"/>
      <c r="DH425" s="183"/>
      <c r="DI425" s="183"/>
      <c r="DJ425" s="183"/>
      <c r="DK425" s="183"/>
      <c r="DL425" s="183"/>
      <c r="DM425" s="183"/>
      <c r="DN425" s="183"/>
      <c r="DO425" s="183"/>
      <c r="DP425" s="183"/>
      <c r="DQ425" s="183"/>
      <c r="DY425" s="184">
        <v>3638498.9</v>
      </c>
      <c r="DZ425" s="184"/>
      <c r="EA425" s="184"/>
      <c r="EC425" s="185">
        <v>19878274.079999998</v>
      </c>
      <c r="ED425" s="185"/>
      <c r="EF425" s="185">
        <v>15124697.07</v>
      </c>
      <c r="EG425" s="185"/>
      <c r="EH425" s="185"/>
      <c r="EI425" s="185"/>
      <c r="EK425" s="184">
        <v>8392075.9100000001</v>
      </c>
      <c r="EL425" s="184"/>
      <c r="EM425" s="184"/>
      <c r="EP425" s="183" t="s">
        <v>436</v>
      </c>
      <c r="EQ425" s="183"/>
      <c r="ER425" s="183"/>
      <c r="ES425" s="183"/>
      <c r="ET425" s="183"/>
      <c r="EU425" s="183"/>
      <c r="EV425" s="183"/>
      <c r="EW425" s="183"/>
      <c r="EX425" s="183"/>
      <c r="EY425" s="183"/>
      <c r="EZ425" s="183"/>
      <c r="FA425" s="183"/>
      <c r="FI425" s="184">
        <v>315195957.73000002</v>
      </c>
      <c r="FJ425" s="184"/>
      <c r="FK425" s="184"/>
      <c r="FM425" s="185">
        <v>17667142.440000001</v>
      </c>
      <c r="FN425" s="185"/>
      <c r="FP425" s="185">
        <v>34725163.390000001</v>
      </c>
      <c r="FQ425" s="185"/>
      <c r="FR425" s="185"/>
      <c r="FS425" s="185"/>
      <c r="FU425" s="184">
        <v>298137936.77999997</v>
      </c>
      <c r="FV425" s="184"/>
      <c r="FW425" s="184"/>
      <c r="FZ425" s="88"/>
      <c r="GB425" s="190" t="s">
        <v>1166</v>
      </c>
      <c r="GC425" s="190"/>
      <c r="GD425" s="190"/>
      <c r="GE425" s="190"/>
      <c r="GK425" s="186" t="s">
        <v>1167</v>
      </c>
      <c r="GL425" s="186"/>
      <c r="GM425" s="186"/>
      <c r="GN425" s="186"/>
      <c r="GR425" s="187">
        <v>10856.13</v>
      </c>
      <c r="GS425" s="187"/>
      <c r="GU425" s="188">
        <v>5175.6400000000003</v>
      </c>
      <c r="GV425" s="188"/>
      <c r="GW425" s="188"/>
      <c r="GX425" s="188">
        <v>0</v>
      </c>
      <c r="GY425" s="188"/>
      <c r="GZ425" s="188"/>
      <c r="HA425" s="188"/>
      <c r="HB425" s="188"/>
      <c r="HD425" s="187">
        <v>16031.77</v>
      </c>
      <c r="HE425" s="187"/>
      <c r="HF425" s="187"/>
      <c r="HG425" s="187"/>
      <c r="HI425" s="189">
        <v>40427</v>
      </c>
      <c r="HJ425" s="189"/>
      <c r="HL425" s="190" t="s">
        <v>1162</v>
      </c>
      <c r="HM425" s="190"/>
      <c r="HN425" s="190"/>
      <c r="HO425" s="190"/>
      <c r="HU425" s="186" t="s">
        <v>1163</v>
      </c>
      <c r="HV425" s="186"/>
      <c r="HW425" s="186"/>
      <c r="HX425" s="186"/>
      <c r="IB425" s="187">
        <v>834298</v>
      </c>
      <c r="IC425" s="187"/>
      <c r="IE425" s="188">
        <v>158842.76999999999</v>
      </c>
      <c r="IF425" s="188"/>
      <c r="IG425" s="188"/>
      <c r="IH425" s="188">
        <v>0</v>
      </c>
      <c r="II425" s="188"/>
      <c r="IJ425" s="188"/>
      <c r="IK425" s="188"/>
      <c r="IL425" s="188"/>
      <c r="IN425" s="187">
        <v>993140.77</v>
      </c>
      <c r="IO425" s="187"/>
      <c r="IP425" s="187"/>
      <c r="IQ425" s="187"/>
    </row>
    <row r="426" spans="2:251" hidden="1">
      <c r="AL426" s="183" t="s">
        <v>1179</v>
      </c>
      <c r="AM426" s="183"/>
      <c r="AN426" s="183"/>
      <c r="AO426" s="183"/>
      <c r="AP426" s="183"/>
      <c r="AQ426" s="183"/>
      <c r="AR426" s="183"/>
      <c r="AS426" s="183"/>
      <c r="AT426" s="183"/>
      <c r="AU426" s="183"/>
      <c r="AV426" s="183"/>
      <c r="AW426" s="183"/>
      <c r="BE426" s="184">
        <v>-795937.6</v>
      </c>
      <c r="BF426" s="184"/>
      <c r="BG426" s="184"/>
      <c r="BI426" s="185">
        <v>1393010.96</v>
      </c>
      <c r="BJ426" s="185"/>
      <c r="BL426" s="185">
        <v>0</v>
      </c>
      <c r="BM426" s="185"/>
      <c r="BN426" s="185"/>
      <c r="BO426" s="185"/>
      <c r="BQ426" s="184">
        <v>1393010.96</v>
      </c>
      <c r="BR426" s="184"/>
      <c r="BS426" s="184"/>
      <c r="BV426" s="183" t="s">
        <v>1176</v>
      </c>
      <c r="BW426" s="183"/>
      <c r="BX426" s="183"/>
      <c r="BY426" s="183"/>
      <c r="BZ426" s="183"/>
      <c r="CA426" s="183"/>
      <c r="CB426" s="183"/>
      <c r="CC426" s="183"/>
      <c r="CD426" s="183"/>
      <c r="CE426" s="183"/>
      <c r="CF426" s="183"/>
      <c r="CG426" s="183"/>
      <c r="CO426" s="184">
        <v>318856086.23999995</v>
      </c>
      <c r="CP426" s="184"/>
      <c r="CQ426" s="184"/>
      <c r="CS426" s="185">
        <v>50146476.799999997</v>
      </c>
      <c r="CT426" s="185"/>
      <c r="CV426" s="185">
        <v>40875816.649999999</v>
      </c>
      <c r="CW426" s="185"/>
      <c r="CX426" s="185"/>
      <c r="CY426" s="185"/>
      <c r="DA426" s="184">
        <v>328126746.38999999</v>
      </c>
      <c r="DB426" s="184"/>
      <c r="DC426" s="184"/>
      <c r="EP426" s="183" t="s">
        <v>594</v>
      </c>
      <c r="EQ426" s="183"/>
      <c r="ER426" s="183"/>
      <c r="ES426" s="183"/>
      <c r="ET426" s="183"/>
      <c r="EU426" s="183"/>
      <c r="EV426" s="183"/>
      <c r="EW426" s="183"/>
      <c r="EX426" s="183"/>
      <c r="EY426" s="183"/>
      <c r="EZ426" s="183"/>
      <c r="FA426" s="183"/>
      <c r="FI426" s="184">
        <v>-323588033.63999999</v>
      </c>
      <c r="FJ426" s="184"/>
      <c r="FK426" s="184"/>
      <c r="FM426" s="185">
        <v>36668615.130000003</v>
      </c>
      <c r="FN426" s="185"/>
      <c r="FP426" s="185">
        <v>22400324.309999999</v>
      </c>
      <c r="FQ426" s="185"/>
      <c r="FR426" s="185"/>
      <c r="FS426" s="185"/>
      <c r="FU426" s="184">
        <v>-309319742.81999999</v>
      </c>
      <c r="FV426" s="184"/>
      <c r="FW426" s="184"/>
      <c r="FZ426" s="88"/>
      <c r="GB426" s="190" t="s">
        <v>1170</v>
      </c>
      <c r="GC426" s="190"/>
      <c r="GD426" s="190"/>
      <c r="GE426" s="190"/>
      <c r="GK426" s="186" t="s">
        <v>1171</v>
      </c>
      <c r="GL426" s="186"/>
      <c r="GM426" s="186"/>
      <c r="GN426" s="186"/>
      <c r="GR426" s="187">
        <v>2590.8000000000002</v>
      </c>
      <c r="GS426" s="187"/>
      <c r="GU426" s="188">
        <v>0</v>
      </c>
      <c r="GV426" s="188"/>
      <c r="GW426" s="188"/>
      <c r="GX426" s="188">
        <v>0</v>
      </c>
      <c r="GY426" s="188"/>
      <c r="GZ426" s="188"/>
      <c r="HA426" s="188"/>
      <c r="HB426" s="188"/>
      <c r="HD426" s="187">
        <v>2590.8000000000002</v>
      </c>
      <c r="HE426" s="187"/>
      <c r="HF426" s="187"/>
      <c r="HG426" s="187"/>
      <c r="HI426" s="189">
        <v>40428</v>
      </c>
      <c r="HJ426" s="189"/>
      <c r="HL426" s="190" t="s">
        <v>1166</v>
      </c>
      <c r="HM426" s="190"/>
      <c r="HN426" s="190"/>
      <c r="HO426" s="190"/>
      <c r="HU426" s="186" t="s">
        <v>1167</v>
      </c>
      <c r="HV426" s="186"/>
      <c r="HW426" s="186"/>
      <c r="HX426" s="186"/>
      <c r="IB426" s="187">
        <v>16031.77</v>
      </c>
      <c r="IC426" s="187"/>
      <c r="IE426" s="188">
        <v>127.98</v>
      </c>
      <c r="IF426" s="188"/>
      <c r="IG426" s="188"/>
      <c r="IH426" s="188">
        <v>0</v>
      </c>
      <c r="II426" s="188"/>
      <c r="IJ426" s="188"/>
      <c r="IK426" s="188"/>
      <c r="IL426" s="188"/>
      <c r="IN426" s="187">
        <v>16159.75</v>
      </c>
      <c r="IO426" s="187"/>
      <c r="IP426" s="187"/>
      <c r="IQ426" s="187"/>
    </row>
    <row r="427" spans="2:251">
      <c r="BV427" s="183" t="s">
        <v>1177</v>
      </c>
      <c r="BW427" s="183"/>
      <c r="BX427" s="183"/>
      <c r="BY427" s="183"/>
      <c r="BZ427" s="183"/>
      <c r="CA427" s="183"/>
      <c r="CB427" s="183"/>
      <c r="CC427" s="183"/>
      <c r="CD427" s="183"/>
      <c r="CE427" s="183"/>
      <c r="CF427" s="183"/>
      <c r="CG427" s="183"/>
      <c r="CO427" s="184">
        <v>-318856086.24000001</v>
      </c>
      <c r="CP427" s="184"/>
      <c r="CQ427" s="184"/>
      <c r="CS427" s="185">
        <v>36126821.109999999</v>
      </c>
      <c r="CT427" s="185"/>
      <c r="CV427" s="185">
        <v>45397481.259999998</v>
      </c>
      <c r="CW427" s="185"/>
      <c r="CX427" s="185"/>
      <c r="CY427" s="185"/>
      <c r="DA427" s="184">
        <v>-328126746.38999999</v>
      </c>
      <c r="DB427" s="184"/>
      <c r="DC427" s="184"/>
      <c r="DF427" s="183" t="s">
        <v>1176</v>
      </c>
      <c r="DG427" s="183"/>
      <c r="DH427" s="183"/>
      <c r="DI427" s="183"/>
      <c r="DJ427" s="183"/>
      <c r="DK427" s="183"/>
      <c r="DL427" s="183"/>
      <c r="DM427" s="183"/>
      <c r="DN427" s="183"/>
      <c r="DO427" s="183"/>
      <c r="DP427" s="183"/>
      <c r="DQ427" s="183"/>
      <c r="DY427" s="184">
        <v>328126746.38999999</v>
      </c>
      <c r="DZ427" s="184"/>
      <c r="EA427" s="184"/>
      <c r="EC427" s="185">
        <v>56447566.379999995</v>
      </c>
      <c r="ED427" s="185"/>
      <c r="EF427" s="185">
        <v>60986279.130000003</v>
      </c>
      <c r="EG427" s="185"/>
      <c r="EH427" s="185"/>
      <c r="EI427" s="185"/>
      <c r="EK427" s="184">
        <v>323588033.64000005</v>
      </c>
      <c r="EL427" s="184"/>
      <c r="EM427" s="184"/>
      <c r="EP427" s="183" t="s">
        <v>979</v>
      </c>
      <c r="EQ427" s="183"/>
      <c r="ER427" s="183"/>
      <c r="ES427" s="183"/>
      <c r="ET427" s="183"/>
      <c r="EU427" s="183"/>
      <c r="EV427" s="183"/>
      <c r="EW427" s="183"/>
      <c r="EX427" s="183"/>
      <c r="EY427" s="183"/>
      <c r="EZ427" s="183"/>
      <c r="FA427" s="183"/>
      <c r="FI427" s="184">
        <v>8392075.9100000001</v>
      </c>
      <c r="FJ427" s="184"/>
      <c r="FK427" s="184"/>
      <c r="FM427" s="185">
        <v>17908978.949999999</v>
      </c>
      <c r="FN427" s="185"/>
      <c r="FP427" s="185">
        <v>15119248.82</v>
      </c>
      <c r="FQ427" s="185"/>
      <c r="FR427" s="185"/>
      <c r="FS427" s="185"/>
      <c r="FU427" s="184">
        <v>11181806.039999999</v>
      </c>
      <c r="FV427" s="184"/>
      <c r="FW427" s="184"/>
      <c r="FZ427" s="94"/>
      <c r="GB427" s="192" t="s">
        <v>1180</v>
      </c>
      <c r="GC427" s="192"/>
      <c r="GD427" s="192"/>
      <c r="GE427" s="192"/>
      <c r="GJ427" s="193" t="s">
        <v>1181</v>
      </c>
      <c r="GK427" s="193"/>
      <c r="GL427" s="193"/>
      <c r="GM427" s="193"/>
      <c r="GN427" s="193"/>
      <c r="GR427" s="194">
        <v>0</v>
      </c>
      <c r="GS427" s="194"/>
      <c r="GU427" s="195">
        <v>1447.21</v>
      </c>
      <c r="GV427" s="195"/>
      <c r="GW427" s="195"/>
      <c r="GX427" s="195">
        <v>0</v>
      </c>
      <c r="GY427" s="195"/>
      <c r="GZ427" s="195"/>
      <c r="HA427" s="195"/>
      <c r="HB427" s="195"/>
      <c r="HD427" s="196">
        <v>1447.21</v>
      </c>
      <c r="HE427" s="196"/>
      <c r="HF427" s="196"/>
      <c r="HG427" s="196"/>
      <c r="HI427" s="189">
        <v>40469</v>
      </c>
      <c r="HJ427" s="189"/>
      <c r="HL427" s="190" t="s">
        <v>1170</v>
      </c>
      <c r="HM427" s="190"/>
      <c r="HN427" s="190"/>
      <c r="HO427" s="190"/>
      <c r="HU427" s="186" t="s">
        <v>1171</v>
      </c>
      <c r="HV427" s="186"/>
      <c r="HW427" s="186"/>
      <c r="HX427" s="186"/>
      <c r="IB427" s="187">
        <v>2590.8000000000002</v>
      </c>
      <c r="IC427" s="187"/>
      <c r="IE427" s="188">
        <v>0</v>
      </c>
      <c r="IF427" s="188"/>
      <c r="IG427" s="188"/>
      <c r="IH427" s="188">
        <v>0</v>
      </c>
      <c r="II427" s="188"/>
      <c r="IJ427" s="188"/>
      <c r="IK427" s="188"/>
      <c r="IL427" s="188"/>
      <c r="IN427" s="187">
        <v>2590.8000000000002</v>
      </c>
      <c r="IO427" s="187"/>
      <c r="IP427" s="187"/>
      <c r="IQ427" s="187"/>
    </row>
    <row r="428" spans="2:251">
      <c r="DF428" s="183" t="s">
        <v>1177</v>
      </c>
      <c r="DG428" s="183"/>
      <c r="DH428" s="183"/>
      <c r="DI428" s="183"/>
      <c r="DJ428" s="183"/>
      <c r="DK428" s="183"/>
      <c r="DL428" s="183"/>
      <c r="DM428" s="183"/>
      <c r="DN428" s="183"/>
      <c r="DO428" s="183"/>
      <c r="DP428" s="183"/>
      <c r="DQ428" s="183"/>
      <c r="DY428" s="184">
        <v>-328126746.38999999</v>
      </c>
      <c r="DZ428" s="184"/>
      <c r="EA428" s="184"/>
      <c r="EC428" s="185">
        <v>33073009.41</v>
      </c>
      <c r="ED428" s="185"/>
      <c r="EF428" s="185">
        <v>28534296.66</v>
      </c>
      <c r="EG428" s="185"/>
      <c r="EH428" s="185"/>
      <c r="EI428" s="185"/>
      <c r="EK428" s="184">
        <v>-323588033.63999999</v>
      </c>
      <c r="EL428" s="184"/>
      <c r="EM428" s="184"/>
      <c r="FZ428" s="88"/>
      <c r="GB428" s="190" t="s">
        <v>1182</v>
      </c>
      <c r="GC428" s="190"/>
      <c r="GD428" s="190"/>
      <c r="GE428" s="190"/>
      <c r="GK428" s="186" t="s">
        <v>1183</v>
      </c>
      <c r="GL428" s="186"/>
      <c r="GM428" s="186"/>
      <c r="GN428" s="186"/>
      <c r="GR428" s="198">
        <v>0</v>
      </c>
      <c r="GS428" s="198"/>
      <c r="GU428" s="188">
        <v>1447.21</v>
      </c>
      <c r="GV428" s="188"/>
      <c r="GW428" s="188"/>
      <c r="GX428" s="188">
        <v>0</v>
      </c>
      <c r="GY428" s="188"/>
      <c r="GZ428" s="188"/>
      <c r="HA428" s="188"/>
      <c r="HB428" s="188"/>
      <c r="HD428" s="187">
        <v>1447.21</v>
      </c>
      <c r="HE428" s="187"/>
      <c r="HF428" s="187"/>
      <c r="HG428" s="187"/>
      <c r="HI428" s="191">
        <v>40410</v>
      </c>
      <c r="HJ428" s="191"/>
      <c r="HL428" s="192" t="s">
        <v>1180</v>
      </c>
      <c r="HM428" s="192"/>
      <c r="HN428" s="192"/>
      <c r="HO428" s="192"/>
      <c r="HT428" s="193" t="s">
        <v>1181</v>
      </c>
      <c r="HU428" s="193"/>
      <c r="HV428" s="193"/>
      <c r="HW428" s="193"/>
      <c r="HX428" s="193"/>
      <c r="IB428" s="196">
        <v>1447.21</v>
      </c>
      <c r="IC428" s="196"/>
      <c r="IE428" s="195">
        <v>0</v>
      </c>
      <c r="IF428" s="195"/>
      <c r="IG428" s="195"/>
      <c r="IH428" s="195">
        <v>0</v>
      </c>
      <c r="II428" s="195"/>
      <c r="IJ428" s="195"/>
      <c r="IK428" s="195"/>
      <c r="IL428" s="195"/>
      <c r="IN428" s="196">
        <v>1447.21</v>
      </c>
      <c r="IO428" s="196"/>
      <c r="IP428" s="196"/>
      <c r="IQ428" s="196"/>
    </row>
    <row r="429" spans="2:251">
      <c r="BV429" s="183" t="s">
        <v>1178</v>
      </c>
      <c r="BW429" s="183"/>
      <c r="BX429" s="183"/>
      <c r="BY429" s="183"/>
      <c r="BZ429" s="183"/>
      <c r="CA429" s="183"/>
      <c r="CB429" s="183"/>
      <c r="CC429" s="183"/>
      <c r="CD429" s="183"/>
      <c r="CE429" s="183"/>
      <c r="CF429" s="183"/>
      <c r="CG429" s="183"/>
      <c r="CO429" s="184">
        <v>0</v>
      </c>
      <c r="CP429" s="184"/>
      <c r="CQ429" s="184"/>
      <c r="CS429" s="185">
        <v>2245487.9399999995</v>
      </c>
      <c r="CT429" s="185"/>
      <c r="CV429" s="185">
        <v>0</v>
      </c>
      <c r="CW429" s="185"/>
      <c r="CX429" s="185"/>
      <c r="CY429" s="185"/>
      <c r="DA429" s="184">
        <v>2245487.9399999995</v>
      </c>
      <c r="DB429" s="184"/>
      <c r="DC429" s="184"/>
      <c r="EP429" s="183" t="s">
        <v>1176</v>
      </c>
      <c r="EQ429" s="183"/>
      <c r="ER429" s="183"/>
      <c r="ES429" s="183"/>
      <c r="ET429" s="183"/>
      <c r="EU429" s="183"/>
      <c r="EV429" s="183"/>
      <c r="EW429" s="183"/>
      <c r="EX429" s="183"/>
      <c r="EY429" s="183"/>
      <c r="EZ429" s="183"/>
      <c r="FA429" s="183"/>
      <c r="FI429" s="184">
        <v>323588033.64000005</v>
      </c>
      <c r="FJ429" s="184"/>
      <c r="FK429" s="184"/>
      <c r="FM429" s="185">
        <v>35576121.390000001</v>
      </c>
      <c r="FN429" s="185"/>
      <c r="FP429" s="185">
        <v>49844412.210000001</v>
      </c>
      <c r="FQ429" s="185"/>
      <c r="FR429" s="185"/>
      <c r="FS429" s="185"/>
      <c r="FU429" s="184">
        <v>309319742.81999999</v>
      </c>
      <c r="FV429" s="184"/>
      <c r="FW429" s="184"/>
      <c r="FZ429" s="95"/>
      <c r="GA429" s="95"/>
      <c r="GB429" s="95"/>
      <c r="GC429" s="95"/>
      <c r="GD429" s="95"/>
      <c r="GE429" s="95"/>
      <c r="GF429" s="95"/>
      <c r="GG429" s="95"/>
      <c r="GH429" s="95"/>
      <c r="GI429" s="95"/>
      <c r="GJ429" s="95"/>
      <c r="GK429" s="95"/>
      <c r="GL429" s="95"/>
      <c r="GM429" s="95"/>
      <c r="GN429" s="95"/>
      <c r="GO429" s="95"/>
      <c r="GP429" s="95"/>
      <c r="GQ429" s="95"/>
      <c r="GR429" s="95"/>
      <c r="GS429" s="95"/>
      <c r="GT429" s="95"/>
      <c r="GU429" s="95"/>
      <c r="GV429" s="95"/>
      <c r="GW429" s="95"/>
      <c r="GX429" s="95"/>
      <c r="GY429" s="95"/>
      <c r="GZ429" s="95"/>
      <c r="HI429" s="189">
        <v>40561</v>
      </c>
      <c r="HJ429" s="189"/>
      <c r="HL429" s="190" t="s">
        <v>1182</v>
      </c>
      <c r="HM429" s="190"/>
      <c r="HN429" s="190"/>
      <c r="HO429" s="190"/>
      <c r="HU429" s="186" t="s">
        <v>1183</v>
      </c>
      <c r="HV429" s="186"/>
      <c r="HW429" s="186"/>
      <c r="HX429" s="186"/>
      <c r="IB429" s="187">
        <v>1447.21</v>
      </c>
      <c r="IC429" s="187"/>
      <c r="IE429" s="188">
        <v>0</v>
      </c>
      <c r="IF429" s="188"/>
      <c r="IG429" s="188"/>
      <c r="IH429" s="188">
        <v>0</v>
      </c>
      <c r="II429" s="188"/>
      <c r="IJ429" s="188"/>
      <c r="IK429" s="188"/>
      <c r="IL429" s="188"/>
      <c r="IN429" s="187">
        <v>1447.21</v>
      </c>
      <c r="IO429" s="187"/>
      <c r="IP429" s="187"/>
      <c r="IQ429" s="187"/>
    </row>
    <row r="430" spans="2:251">
      <c r="BV430" s="183" t="s">
        <v>1179</v>
      </c>
      <c r="BW430" s="183"/>
      <c r="BX430" s="183"/>
      <c r="BY430" s="183"/>
      <c r="BZ430" s="183"/>
      <c r="CA430" s="183"/>
      <c r="CB430" s="183"/>
      <c r="CC430" s="183"/>
      <c r="CD430" s="183"/>
      <c r="CE430" s="183"/>
      <c r="CF430" s="183"/>
      <c r="CG430" s="183"/>
      <c r="CO430" s="184">
        <v>1393010.96</v>
      </c>
      <c r="CP430" s="184"/>
      <c r="CQ430" s="184"/>
      <c r="CS430" s="185">
        <v>3638498.9</v>
      </c>
      <c r="CT430" s="185"/>
      <c r="CV430" s="185">
        <v>0</v>
      </c>
      <c r="CW430" s="185"/>
      <c r="CX430" s="185"/>
      <c r="CY430" s="185"/>
      <c r="DA430" s="184">
        <v>3638498.9</v>
      </c>
      <c r="DB430" s="184"/>
      <c r="DC430" s="184"/>
      <c r="DF430" s="183" t="s">
        <v>1178</v>
      </c>
      <c r="DG430" s="183"/>
      <c r="DH430" s="183"/>
      <c r="DI430" s="183"/>
      <c r="DJ430" s="183"/>
      <c r="DK430" s="183"/>
      <c r="DL430" s="183"/>
      <c r="DM430" s="183"/>
      <c r="DN430" s="183"/>
      <c r="DO430" s="183"/>
      <c r="DP430" s="183"/>
      <c r="DQ430" s="183"/>
      <c r="DY430" s="184">
        <v>0</v>
      </c>
      <c r="DZ430" s="184"/>
      <c r="EA430" s="184"/>
      <c r="EC430" s="185">
        <v>4753577.0099999979</v>
      </c>
      <c r="ED430" s="185"/>
      <c r="EF430" s="185">
        <v>0</v>
      </c>
      <c r="EG430" s="185"/>
      <c r="EH430" s="185"/>
      <c r="EI430" s="185"/>
      <c r="EK430" s="184">
        <v>4753577.0099999979</v>
      </c>
      <c r="EL430" s="184"/>
      <c r="EM430" s="184"/>
      <c r="EP430" s="183" t="s">
        <v>1177</v>
      </c>
      <c r="EQ430" s="183"/>
      <c r="ER430" s="183"/>
      <c r="ES430" s="183"/>
      <c r="ET430" s="183"/>
      <c r="EU430" s="183"/>
      <c r="EV430" s="183"/>
      <c r="EW430" s="183"/>
      <c r="EX430" s="183"/>
      <c r="EY430" s="183"/>
      <c r="EZ430" s="183"/>
      <c r="FA430" s="183"/>
      <c r="FI430" s="184">
        <v>-323588033.63999999</v>
      </c>
      <c r="FJ430" s="184"/>
      <c r="FK430" s="184"/>
      <c r="FM430" s="185">
        <v>36668615.130000003</v>
      </c>
      <c r="FN430" s="185"/>
      <c r="FP430" s="185">
        <v>22400324.309999999</v>
      </c>
      <c r="FQ430" s="185"/>
      <c r="FR430" s="185"/>
      <c r="FS430" s="185"/>
      <c r="FU430" s="184">
        <v>-309319742.81999999</v>
      </c>
      <c r="FV430" s="184"/>
      <c r="FW430" s="184"/>
      <c r="HI430" s="197" t="s">
        <v>1027</v>
      </c>
      <c r="HJ430" s="197"/>
      <c r="HK430" s="197"/>
      <c r="HL430" s="197"/>
      <c r="HM430" s="197"/>
      <c r="HN430" s="197"/>
      <c r="HO430" s="197"/>
      <c r="HP430" s="197"/>
      <c r="HQ430" s="197"/>
      <c r="HR430" s="197"/>
      <c r="HS430" s="197"/>
      <c r="HT430" s="197"/>
      <c r="HU430" s="197"/>
      <c r="HV430" s="197"/>
      <c r="HW430" s="197"/>
      <c r="HX430" s="197"/>
      <c r="HY430" s="197"/>
      <c r="HZ430" s="197"/>
      <c r="IA430" s="197"/>
      <c r="IB430" s="197"/>
      <c r="IC430" s="197"/>
      <c r="ID430" s="197"/>
      <c r="IE430" s="197"/>
      <c r="IF430" s="197"/>
      <c r="IG430" s="197"/>
      <c r="IH430" s="197"/>
      <c r="II430" s="197"/>
      <c r="IJ430" s="197"/>
    </row>
    <row r="431" spans="2:251">
      <c r="DF431" s="183" t="s">
        <v>1179</v>
      </c>
      <c r="DG431" s="183"/>
      <c r="DH431" s="183"/>
      <c r="DI431" s="183"/>
      <c r="DJ431" s="183"/>
      <c r="DK431" s="183"/>
      <c r="DL431" s="183"/>
      <c r="DM431" s="183"/>
      <c r="DN431" s="183"/>
      <c r="DO431" s="183"/>
      <c r="DP431" s="183"/>
      <c r="DQ431" s="183"/>
      <c r="DY431" s="184">
        <v>3638498.9</v>
      </c>
      <c r="DZ431" s="184"/>
      <c r="EA431" s="184"/>
      <c r="EC431" s="185">
        <v>8392075.9100000001</v>
      </c>
      <c r="ED431" s="185"/>
      <c r="EF431" s="185">
        <v>0</v>
      </c>
      <c r="EG431" s="185"/>
      <c r="EH431" s="185"/>
      <c r="EI431" s="185"/>
      <c r="EK431" s="184">
        <v>8392075.9100000001</v>
      </c>
      <c r="EL431" s="184"/>
      <c r="EM431" s="184"/>
      <c r="FZ431" s="183" t="s">
        <v>436</v>
      </c>
      <c r="GA431" s="183"/>
      <c r="GB431" s="183"/>
      <c r="GC431" s="183"/>
      <c r="GD431" s="183"/>
      <c r="GE431" s="183"/>
      <c r="GF431" s="183"/>
      <c r="GG431" s="183"/>
      <c r="GH431" s="183"/>
      <c r="GI431" s="183"/>
      <c r="GJ431" s="183"/>
      <c r="GK431" s="183"/>
      <c r="GS431" s="184">
        <v>298137936.77999997</v>
      </c>
      <c r="GT431" s="184"/>
      <c r="GU431" s="184"/>
      <c r="GW431" s="185">
        <v>21138446.02</v>
      </c>
      <c r="GX431" s="185"/>
      <c r="GZ431" s="185">
        <v>38183591.009999998</v>
      </c>
      <c r="HA431" s="185"/>
      <c r="HB431" s="185"/>
      <c r="HC431" s="185"/>
      <c r="HE431" s="184">
        <v>281092791.79000002</v>
      </c>
      <c r="HF431" s="184"/>
      <c r="HG431" s="184"/>
    </row>
    <row r="432" spans="2:251">
      <c r="EP432" s="183" t="s">
        <v>1178</v>
      </c>
      <c r="EQ432" s="183"/>
      <c r="ER432" s="183"/>
      <c r="ES432" s="183"/>
      <c r="ET432" s="183"/>
      <c r="EU432" s="183"/>
      <c r="EV432" s="183"/>
      <c r="EW432" s="183"/>
      <c r="EX432" s="183"/>
      <c r="EY432" s="183"/>
      <c r="EZ432" s="183"/>
      <c r="FA432" s="183"/>
      <c r="FI432" s="184">
        <v>0</v>
      </c>
      <c r="FJ432" s="184"/>
      <c r="FK432" s="184"/>
      <c r="FM432" s="185">
        <v>2789730.129999999</v>
      </c>
      <c r="FN432" s="185"/>
      <c r="FP432" s="185">
        <v>0</v>
      </c>
      <c r="FQ432" s="185"/>
      <c r="FR432" s="185"/>
      <c r="FS432" s="185"/>
      <c r="FU432" s="184">
        <v>2789730.129999999</v>
      </c>
      <c r="FV432" s="184"/>
      <c r="FW432" s="184"/>
      <c r="FZ432" s="183" t="s">
        <v>594</v>
      </c>
      <c r="GA432" s="183"/>
      <c r="GB432" s="183"/>
      <c r="GC432" s="183"/>
      <c r="GD432" s="183"/>
      <c r="GE432" s="183"/>
      <c r="GF432" s="183"/>
      <c r="GG432" s="183"/>
      <c r="GH432" s="183"/>
      <c r="GI432" s="183"/>
      <c r="GJ432" s="183"/>
      <c r="GK432" s="183"/>
      <c r="GS432" s="184">
        <v>-309319742.81999999</v>
      </c>
      <c r="GT432" s="184"/>
      <c r="GU432" s="184"/>
      <c r="GW432" s="185">
        <v>41951116.759999998</v>
      </c>
      <c r="GX432" s="185"/>
      <c r="GZ432" s="185">
        <v>26305886.960000001</v>
      </c>
      <c r="HA432" s="185"/>
      <c r="HB432" s="185"/>
      <c r="HC432" s="185"/>
      <c r="HE432" s="184">
        <v>-293674513.01999998</v>
      </c>
      <c r="HF432" s="184"/>
      <c r="HG432" s="184"/>
      <c r="HJ432" s="183" t="s">
        <v>436</v>
      </c>
      <c r="HK432" s="183"/>
      <c r="HL432" s="183"/>
      <c r="HM432" s="183"/>
      <c r="HN432" s="183"/>
      <c r="HO432" s="183"/>
      <c r="HP432" s="183"/>
      <c r="HQ432" s="183"/>
      <c r="HR432" s="183"/>
      <c r="HS432" s="183"/>
      <c r="HT432" s="183"/>
      <c r="HU432" s="183"/>
      <c r="IC432" s="184">
        <v>281092791.79000002</v>
      </c>
      <c r="ID432" s="184"/>
      <c r="IE432" s="184"/>
      <c r="IG432" s="185">
        <v>15630160.57</v>
      </c>
      <c r="IH432" s="185"/>
      <c r="IJ432" s="185">
        <v>23385043.98</v>
      </c>
      <c r="IK432" s="185"/>
      <c r="IL432" s="185"/>
      <c r="IM432" s="185"/>
      <c r="IO432" s="184">
        <v>273337908.38</v>
      </c>
      <c r="IP432" s="184"/>
      <c r="IQ432" s="184"/>
    </row>
    <row r="433" spans="146:251">
      <c r="EP433" s="183" t="s">
        <v>1179</v>
      </c>
      <c r="EQ433" s="183"/>
      <c r="ER433" s="183"/>
      <c r="ES433" s="183"/>
      <c r="ET433" s="183"/>
      <c r="EU433" s="183"/>
      <c r="EV433" s="183"/>
      <c r="EW433" s="183"/>
      <c r="EX433" s="183"/>
      <c r="EY433" s="183"/>
      <c r="EZ433" s="183"/>
      <c r="FA433" s="183"/>
      <c r="FI433" s="184">
        <v>8392075.9100000001</v>
      </c>
      <c r="FJ433" s="184"/>
      <c r="FK433" s="184"/>
      <c r="FM433" s="185">
        <v>11181806.039999999</v>
      </c>
      <c r="FN433" s="185"/>
      <c r="FP433" s="185">
        <v>0</v>
      </c>
      <c r="FQ433" s="185"/>
      <c r="FR433" s="185"/>
      <c r="FS433" s="185"/>
      <c r="FU433" s="184">
        <v>11181806.039999999</v>
      </c>
      <c r="FV433" s="184"/>
      <c r="FW433" s="184"/>
      <c r="FZ433" s="183" t="s">
        <v>979</v>
      </c>
      <c r="GA433" s="183"/>
      <c r="GB433" s="183"/>
      <c r="GC433" s="183"/>
      <c r="GD433" s="183"/>
      <c r="GE433" s="183"/>
      <c r="GF433" s="183"/>
      <c r="GG433" s="183"/>
      <c r="GH433" s="183"/>
      <c r="GI433" s="183"/>
      <c r="GJ433" s="183"/>
      <c r="GK433" s="183"/>
      <c r="GS433" s="184">
        <v>11181806.039999999</v>
      </c>
      <c r="GT433" s="184"/>
      <c r="GU433" s="184"/>
      <c r="GW433" s="185">
        <v>16690147.15</v>
      </c>
      <c r="GX433" s="185"/>
      <c r="GZ433" s="185">
        <v>15290231.960000001</v>
      </c>
      <c r="HA433" s="185"/>
      <c r="HB433" s="185"/>
      <c r="HC433" s="185"/>
      <c r="HE433" s="184">
        <v>12581721.23</v>
      </c>
      <c r="HF433" s="184"/>
      <c r="HG433" s="184"/>
      <c r="HJ433" s="183" t="s">
        <v>594</v>
      </c>
      <c r="HK433" s="183"/>
      <c r="HL433" s="183"/>
      <c r="HM433" s="183"/>
      <c r="HN433" s="183"/>
      <c r="HO433" s="183"/>
      <c r="HP433" s="183"/>
      <c r="HQ433" s="183"/>
      <c r="HR433" s="183"/>
      <c r="HS433" s="183"/>
      <c r="HT433" s="183"/>
      <c r="HU433" s="183"/>
      <c r="IC433" s="184">
        <v>-293674513.01999998</v>
      </c>
      <c r="ID433" s="184"/>
      <c r="IE433" s="184"/>
      <c r="IG433" s="185">
        <v>27188672.370000001</v>
      </c>
      <c r="IH433" s="185"/>
      <c r="IJ433" s="185">
        <v>23467739.66</v>
      </c>
      <c r="IK433" s="185"/>
      <c r="IL433" s="185"/>
      <c r="IM433" s="185"/>
      <c r="IO433" s="184">
        <v>-289953580.31</v>
      </c>
      <c r="IP433" s="184"/>
      <c r="IQ433" s="184"/>
    </row>
    <row r="434" spans="146:251">
      <c r="HJ434" s="183" t="s">
        <v>979</v>
      </c>
      <c r="HK434" s="183"/>
      <c r="HL434" s="183"/>
      <c r="HM434" s="183"/>
      <c r="HN434" s="183"/>
      <c r="HO434" s="183"/>
      <c r="HP434" s="183"/>
      <c r="HQ434" s="183"/>
      <c r="HR434" s="183"/>
      <c r="HS434" s="183"/>
      <c r="HT434" s="183"/>
      <c r="HU434" s="183"/>
      <c r="IC434" s="184">
        <v>12581721.23</v>
      </c>
      <c r="ID434" s="184"/>
      <c r="IE434" s="184"/>
      <c r="IG434" s="185">
        <v>15230589.470000001</v>
      </c>
      <c r="IH434" s="185"/>
      <c r="IJ434" s="185">
        <v>11196638.77</v>
      </c>
      <c r="IK434" s="185"/>
      <c r="IL434" s="185"/>
      <c r="IM434" s="185"/>
      <c r="IO434" s="184">
        <v>16615671.93</v>
      </c>
      <c r="IP434" s="184"/>
      <c r="IQ434" s="184"/>
    </row>
    <row r="435" spans="146:251">
      <c r="FZ435" s="183" t="s">
        <v>1176</v>
      </c>
      <c r="GA435" s="183"/>
      <c r="GB435" s="183"/>
      <c r="GC435" s="183"/>
      <c r="GD435" s="183"/>
      <c r="GE435" s="183"/>
      <c r="GF435" s="183"/>
      <c r="GG435" s="183"/>
      <c r="GH435" s="183"/>
      <c r="GI435" s="183"/>
      <c r="GJ435" s="183"/>
      <c r="GK435" s="183"/>
      <c r="GS435" s="184">
        <v>309319742.81999999</v>
      </c>
      <c r="GT435" s="184"/>
      <c r="GU435" s="184"/>
      <c r="GW435" s="185">
        <v>37828593.170000002</v>
      </c>
      <c r="GX435" s="185"/>
      <c r="GZ435" s="185">
        <v>53473822.969999999</v>
      </c>
      <c r="HA435" s="185"/>
      <c r="HB435" s="185"/>
      <c r="HC435" s="185"/>
      <c r="HE435" s="184">
        <v>293674513.02000004</v>
      </c>
      <c r="HF435" s="184"/>
      <c r="HG435" s="184"/>
    </row>
    <row r="436" spans="146:251">
      <c r="FZ436" s="183" t="s">
        <v>1177</v>
      </c>
      <c r="GA436" s="183"/>
      <c r="GB436" s="183"/>
      <c r="GC436" s="183"/>
      <c r="GD436" s="183"/>
      <c r="GE436" s="183"/>
      <c r="GF436" s="183"/>
      <c r="GG436" s="183"/>
      <c r="GH436" s="183"/>
      <c r="GI436" s="183"/>
      <c r="GJ436" s="183"/>
      <c r="GK436" s="183"/>
      <c r="GS436" s="184">
        <v>-309319742.81999999</v>
      </c>
      <c r="GT436" s="184"/>
      <c r="GU436" s="184"/>
      <c r="GW436" s="185">
        <v>41951116.759999998</v>
      </c>
      <c r="GX436" s="185"/>
      <c r="GZ436" s="185">
        <v>26305886.960000001</v>
      </c>
      <c r="HA436" s="185"/>
      <c r="HB436" s="185"/>
      <c r="HC436" s="185"/>
      <c r="HE436" s="184">
        <v>-293674513.01999998</v>
      </c>
      <c r="HF436" s="184"/>
      <c r="HG436" s="184"/>
      <c r="HJ436" s="183" t="s">
        <v>1176</v>
      </c>
      <c r="HK436" s="183"/>
      <c r="HL436" s="183"/>
      <c r="HM436" s="183"/>
      <c r="HN436" s="183"/>
      <c r="HO436" s="183"/>
      <c r="HP436" s="183"/>
      <c r="HQ436" s="183"/>
      <c r="HR436" s="183"/>
      <c r="HS436" s="183"/>
      <c r="HT436" s="183"/>
      <c r="HU436" s="183"/>
      <c r="IC436" s="184">
        <v>293674513.02000004</v>
      </c>
      <c r="ID436" s="184"/>
      <c r="IE436" s="184"/>
      <c r="IG436" s="185">
        <v>30860750.039999999</v>
      </c>
      <c r="IH436" s="185"/>
      <c r="IJ436" s="185">
        <v>34581682.75</v>
      </c>
      <c r="IK436" s="185"/>
      <c r="IL436" s="185"/>
      <c r="IM436" s="185"/>
      <c r="IO436" s="184">
        <v>289953580.31</v>
      </c>
      <c r="IP436" s="184"/>
      <c r="IQ436" s="184"/>
    </row>
    <row r="437" spans="146:251">
      <c r="HJ437" s="183" t="s">
        <v>1177</v>
      </c>
      <c r="HK437" s="183"/>
      <c r="HL437" s="183"/>
      <c r="HM437" s="183"/>
      <c r="HN437" s="183"/>
      <c r="HO437" s="183"/>
      <c r="HP437" s="183"/>
      <c r="HQ437" s="183"/>
      <c r="HR437" s="183"/>
      <c r="HS437" s="183"/>
      <c r="HT437" s="183"/>
      <c r="HU437" s="183"/>
      <c r="IC437" s="184">
        <v>-293674513.01999998</v>
      </c>
      <c r="ID437" s="184"/>
      <c r="IE437" s="184"/>
      <c r="IG437" s="185">
        <v>27188672.370000001</v>
      </c>
      <c r="IH437" s="185"/>
      <c r="IJ437" s="185">
        <v>23467739.66</v>
      </c>
      <c r="IK437" s="185"/>
      <c r="IL437" s="185"/>
      <c r="IM437" s="185"/>
      <c r="IO437" s="184">
        <v>-289953580.31</v>
      </c>
      <c r="IP437" s="184"/>
      <c r="IQ437" s="184"/>
    </row>
    <row r="438" spans="146:251">
      <c r="FZ438" s="183" t="s">
        <v>1178</v>
      </c>
      <c r="GA438" s="183"/>
      <c r="GB438" s="183"/>
      <c r="GC438" s="183"/>
      <c r="GD438" s="183"/>
      <c r="GE438" s="183"/>
      <c r="GF438" s="183"/>
      <c r="GG438" s="183"/>
      <c r="GH438" s="183"/>
      <c r="GI438" s="183"/>
      <c r="GJ438" s="183"/>
      <c r="GK438" s="183"/>
      <c r="GS438" s="184">
        <v>0</v>
      </c>
      <c r="GT438" s="184"/>
      <c r="GU438" s="184"/>
      <c r="GW438" s="185">
        <v>1399915.1899999995</v>
      </c>
      <c r="GX438" s="185"/>
      <c r="GZ438" s="185">
        <v>0</v>
      </c>
      <c r="HA438" s="185"/>
      <c r="HB438" s="185"/>
      <c r="HC438" s="185"/>
      <c r="HE438" s="184">
        <v>1399915.1899999995</v>
      </c>
      <c r="HF438" s="184"/>
      <c r="HG438" s="184"/>
    </row>
    <row r="439" spans="146:251">
      <c r="FZ439" s="183" t="s">
        <v>1179</v>
      </c>
      <c r="GA439" s="183"/>
      <c r="GB439" s="183"/>
      <c r="GC439" s="183"/>
      <c r="GD439" s="183"/>
      <c r="GE439" s="183"/>
      <c r="GF439" s="183"/>
      <c r="GG439" s="183"/>
      <c r="GH439" s="183"/>
      <c r="GI439" s="183"/>
      <c r="GJ439" s="183"/>
      <c r="GK439" s="183"/>
      <c r="GS439" s="184">
        <v>11181806.039999999</v>
      </c>
      <c r="GT439" s="184"/>
      <c r="GU439" s="184"/>
      <c r="GW439" s="185">
        <v>12581721.23</v>
      </c>
      <c r="GX439" s="185"/>
      <c r="GZ439" s="185">
        <v>0</v>
      </c>
      <c r="HA439" s="185"/>
      <c r="HB439" s="185"/>
      <c r="HC439" s="185"/>
      <c r="HE439" s="184">
        <v>12581721.23</v>
      </c>
      <c r="HF439" s="184"/>
      <c r="HG439" s="184"/>
      <c r="HJ439" s="183" t="s">
        <v>1178</v>
      </c>
      <c r="HK439" s="183"/>
      <c r="HL439" s="183"/>
      <c r="HM439" s="183"/>
      <c r="HN439" s="183"/>
      <c r="HO439" s="183"/>
      <c r="HP439" s="183"/>
      <c r="HQ439" s="183"/>
      <c r="HR439" s="183"/>
      <c r="HS439" s="183"/>
      <c r="HT439" s="183"/>
      <c r="HU439" s="183"/>
      <c r="IC439" s="184">
        <v>0</v>
      </c>
      <c r="ID439" s="184"/>
      <c r="IE439" s="184"/>
      <c r="IG439" s="185">
        <v>4033950.7000000011</v>
      </c>
      <c r="IH439" s="185"/>
      <c r="IJ439" s="185">
        <v>0</v>
      </c>
      <c r="IK439" s="185"/>
      <c r="IL439" s="185"/>
      <c r="IM439" s="185"/>
      <c r="IO439" s="184">
        <v>4033950.7000000011</v>
      </c>
      <c r="IP439" s="184"/>
      <c r="IQ439" s="184"/>
    </row>
    <row r="440" spans="146:251">
      <c r="HJ440" s="183" t="s">
        <v>1179</v>
      </c>
      <c r="HK440" s="183"/>
      <c r="HL440" s="183"/>
      <c r="HM440" s="183"/>
      <c r="HN440" s="183"/>
      <c r="HO440" s="183"/>
      <c r="HP440" s="183"/>
      <c r="HQ440" s="183"/>
      <c r="HR440" s="183"/>
      <c r="HS440" s="183"/>
      <c r="HT440" s="183"/>
      <c r="HU440" s="183"/>
      <c r="IC440" s="184">
        <v>12581721.23</v>
      </c>
      <c r="ID440" s="184"/>
      <c r="IE440" s="184"/>
      <c r="IG440" s="185">
        <v>16615671.93</v>
      </c>
      <c r="IH440" s="185"/>
      <c r="IJ440" s="185">
        <v>0</v>
      </c>
      <c r="IK440" s="185"/>
      <c r="IL440" s="185"/>
      <c r="IM440" s="185"/>
      <c r="IO440" s="184">
        <v>16615671.93</v>
      </c>
      <c r="IP440" s="184"/>
      <c r="IQ440" s="184"/>
    </row>
  </sheetData>
  <mergeCells count="16150">
    <mergeCell ref="IP2:IQ2"/>
    <mergeCell ref="A3:D3"/>
    <mergeCell ref="F3:N3"/>
    <mergeCell ref="AD3:AG3"/>
    <mergeCell ref="AH3:AI3"/>
    <mergeCell ref="AK3:AN3"/>
    <mergeCell ref="DH7:DJ7"/>
    <mergeCell ref="DL7:DS7"/>
    <mergeCell ref="BJ7:BN7"/>
    <mergeCell ref="BP7:BS7"/>
    <mergeCell ref="BU7:BV7"/>
    <mergeCell ref="BX7:BZ7"/>
    <mergeCell ref="HI1:HM1"/>
    <mergeCell ref="HN1:IJ1"/>
    <mergeCell ref="IL1:IP1"/>
    <mergeCell ref="A2:D2"/>
    <mergeCell ref="F2:N2"/>
    <mergeCell ref="AD2:AG2"/>
    <mergeCell ref="AH2:AI2"/>
    <mergeCell ref="AK2:AN2"/>
    <mergeCell ref="AP2:AX2"/>
    <mergeCell ref="BN2:BQ2"/>
    <mergeCell ref="EO1:ES1"/>
    <mergeCell ref="ET1:FP1"/>
    <mergeCell ref="FR1:FV1"/>
    <mergeCell ref="FY1:GC1"/>
    <mergeCell ref="GD1:GZ1"/>
    <mergeCell ref="HB1:HF1"/>
    <mergeCell ref="BU1:BY1"/>
    <mergeCell ref="BZ1:CV1"/>
    <mergeCell ref="CX1:DB1"/>
    <mergeCell ref="DE1:DI1"/>
    <mergeCell ref="DJ1:EF1"/>
    <mergeCell ref="EH1:EL1"/>
    <mergeCell ref="A1:E1"/>
    <mergeCell ref="F1:AB1"/>
    <mergeCell ref="AD1:AH1"/>
    <mergeCell ref="AK1:AO1"/>
    <mergeCell ref="AP1:BL1"/>
    <mergeCell ref="BN1:BR1"/>
    <mergeCell ref="HN3:HV3"/>
    <mergeCell ref="IL3:IO3"/>
    <mergeCell ref="IP3:IQ3"/>
    <mergeCell ref="A5:AI5"/>
    <mergeCell ref="AK5:BS5"/>
    <mergeCell ref="BU5:DC5"/>
    <mergeCell ref="DE5:EM5"/>
    <mergeCell ref="EO5:FW5"/>
    <mergeCell ref="FY5:HG5"/>
    <mergeCell ref="HI5:IQ5"/>
    <mergeCell ref="FV3:FW3"/>
    <mergeCell ref="FY3:GB3"/>
    <mergeCell ref="GD3:GL3"/>
    <mergeCell ref="HB3:HE3"/>
    <mergeCell ref="HF3:HG3"/>
    <mergeCell ref="HI3:HL3"/>
    <mergeCell ref="DJ3:DR3"/>
    <mergeCell ref="EH3:EK3"/>
    <mergeCell ref="EL3:EM3"/>
    <mergeCell ref="EO3:ER3"/>
    <mergeCell ref="ET3:FB3"/>
    <mergeCell ref="FR3:FU3"/>
    <mergeCell ref="BR3:BS3"/>
    <mergeCell ref="BU3:BX3"/>
    <mergeCell ref="BZ3:CH3"/>
    <mergeCell ref="CX3:DA3"/>
    <mergeCell ref="DB3:DC3"/>
    <mergeCell ref="DE3:DH3"/>
    <mergeCell ref="HN2:HV2"/>
    <mergeCell ref="IL2:IO2"/>
    <mergeCell ref="BD8:BE8"/>
    <mergeCell ref="BG8:BI8"/>
    <mergeCell ref="BJ8:BN8"/>
    <mergeCell ref="BP8:BS8"/>
    <mergeCell ref="BU8:BV8"/>
    <mergeCell ref="IN9:IQ9"/>
    <mergeCell ref="AP3:AX3"/>
    <mergeCell ref="BN3:BQ3"/>
    <mergeCell ref="FV2:FW2"/>
    <mergeCell ref="FY2:GB2"/>
    <mergeCell ref="GD2:GL2"/>
    <mergeCell ref="HB2:HE2"/>
    <mergeCell ref="HF2:HG2"/>
    <mergeCell ref="HI2:HL2"/>
    <mergeCell ref="DJ2:DR2"/>
    <mergeCell ref="EH2:EK2"/>
    <mergeCell ref="EL2:EM2"/>
    <mergeCell ref="EO2:ER2"/>
    <mergeCell ref="ET2:FB2"/>
    <mergeCell ref="FR2:FU2"/>
    <mergeCell ref="BR2:BS2"/>
    <mergeCell ref="BU2:BX2"/>
    <mergeCell ref="BZ2:CH2"/>
    <mergeCell ref="CX2:DA2"/>
    <mergeCell ref="DB2:DC2"/>
    <mergeCell ref="DE2:DH2"/>
    <mergeCell ref="IN7:IQ7"/>
    <mergeCell ref="HI9:HJ9"/>
    <mergeCell ref="HL9:HO9"/>
    <mergeCell ref="HQ9:HZ9"/>
    <mergeCell ref="IB9:IC9"/>
    <mergeCell ref="IE9:IG9"/>
    <mergeCell ref="IH9:IL9"/>
    <mergeCell ref="GB9:GE9"/>
    <mergeCell ref="GG9:GP9"/>
    <mergeCell ref="GR9:GS9"/>
    <mergeCell ref="GU9:GW9"/>
    <mergeCell ref="GX9:HB9"/>
    <mergeCell ref="HD9:HG9"/>
    <mergeCell ref="EW9:FF9"/>
    <mergeCell ref="FH9:FI9"/>
    <mergeCell ref="FK9:FM9"/>
    <mergeCell ref="FN9:FR9"/>
    <mergeCell ref="FT9:FW9"/>
    <mergeCell ref="FY9:FZ9"/>
    <mergeCell ref="DX9:DY9"/>
    <mergeCell ref="EA9:EC9"/>
    <mergeCell ref="ED9:EH9"/>
    <mergeCell ref="EJ9:EM9"/>
    <mergeCell ref="EO9:EP9"/>
    <mergeCell ref="ER9:EU9"/>
    <mergeCell ref="CQ9:CS9"/>
    <mergeCell ref="CT9:CX9"/>
    <mergeCell ref="CZ9:DC9"/>
    <mergeCell ref="DE9:DF9"/>
    <mergeCell ref="DH9:DK9"/>
    <mergeCell ref="DM9:DV9"/>
    <mergeCell ref="BJ9:BN9"/>
    <mergeCell ref="A8:B8"/>
    <mergeCell ref="D8:G8"/>
    <mergeCell ref="H8:R8"/>
    <mergeCell ref="T8:U8"/>
    <mergeCell ref="W8:Y8"/>
    <mergeCell ref="Z8:AD8"/>
    <mergeCell ref="AF8:AI8"/>
    <mergeCell ref="AK8:AL8"/>
    <mergeCell ref="AN8:AQ8"/>
    <mergeCell ref="HI7:HJ7"/>
    <mergeCell ref="HL7:HN7"/>
    <mergeCell ref="HP7:HW7"/>
    <mergeCell ref="HX7:IC7"/>
    <mergeCell ref="IE7:IG7"/>
    <mergeCell ref="IH7:IL7"/>
    <mergeCell ref="GB7:GD7"/>
    <mergeCell ref="GF7:GM7"/>
    <mergeCell ref="GN7:GS7"/>
    <mergeCell ref="GU7:GW7"/>
    <mergeCell ref="GX7:HB7"/>
    <mergeCell ref="HD7:HG7"/>
    <mergeCell ref="EV7:FC7"/>
    <mergeCell ref="FD7:FI7"/>
    <mergeCell ref="FK7:FM7"/>
    <mergeCell ref="FN7:FR7"/>
    <mergeCell ref="FT7:FW7"/>
    <mergeCell ref="FY7:FZ7"/>
    <mergeCell ref="DT7:DY7"/>
    <mergeCell ref="EA7:EC7"/>
    <mergeCell ref="ED7:EH7"/>
    <mergeCell ref="EJ7:EM7"/>
    <mergeCell ref="EO7:EP7"/>
    <mergeCell ref="ER7:ET7"/>
    <mergeCell ref="CQ7:CS7"/>
    <mergeCell ref="CT7:CX7"/>
    <mergeCell ref="CZ7:DC7"/>
    <mergeCell ref="DE7:DF7"/>
    <mergeCell ref="AF9:AI9"/>
    <mergeCell ref="AK9:AL9"/>
    <mergeCell ref="AN9:AQ9"/>
    <mergeCell ref="AS9:BB9"/>
    <mergeCell ref="BD9:BE9"/>
    <mergeCell ref="BG9:BI9"/>
    <mergeCell ref="IB10:IC10"/>
    <mergeCell ref="IE10:IG10"/>
    <mergeCell ref="IH10:IL10"/>
    <mergeCell ref="CB7:CI7"/>
    <mergeCell ref="CJ7:CO7"/>
    <mergeCell ref="AF7:AI7"/>
    <mergeCell ref="AK7:AL7"/>
    <mergeCell ref="AN7:AP7"/>
    <mergeCell ref="AR7:AY7"/>
    <mergeCell ref="AZ7:BE7"/>
    <mergeCell ref="BG7:BI7"/>
    <mergeCell ref="A7:B7"/>
    <mergeCell ref="D7:F7"/>
    <mergeCell ref="H7:O7"/>
    <mergeCell ref="P7:U7"/>
    <mergeCell ref="W7:Y7"/>
    <mergeCell ref="Z7:AD7"/>
    <mergeCell ref="IB8:IC8"/>
    <mergeCell ref="IE8:IG8"/>
    <mergeCell ref="IH8:IL8"/>
    <mergeCell ref="IN8:IQ8"/>
    <mergeCell ref="A9:B9"/>
    <mergeCell ref="D9:G9"/>
    <mergeCell ref="I9:R9"/>
    <mergeCell ref="T9:U9"/>
    <mergeCell ref="W9:Y9"/>
    <mergeCell ref="Z9:AD9"/>
    <mergeCell ref="GU8:GW8"/>
    <mergeCell ref="GX8:HB8"/>
    <mergeCell ref="HD8:HG8"/>
    <mergeCell ref="HI8:HJ8"/>
    <mergeCell ref="HL8:HO8"/>
    <mergeCell ref="HP8:HZ8"/>
    <mergeCell ref="FN8:FR8"/>
    <mergeCell ref="FT8:FW8"/>
    <mergeCell ref="FY8:FZ8"/>
    <mergeCell ref="GB8:GE8"/>
    <mergeCell ref="GF8:GP8"/>
    <mergeCell ref="GR8:GS8"/>
    <mergeCell ref="EJ8:EM8"/>
    <mergeCell ref="EO8:EP8"/>
    <mergeCell ref="ER8:EU8"/>
    <mergeCell ref="EV8:FF8"/>
    <mergeCell ref="FH8:FI8"/>
    <mergeCell ref="FK8:FM8"/>
    <mergeCell ref="DE8:DF8"/>
    <mergeCell ref="DH8:DK8"/>
    <mergeCell ref="DL8:DV8"/>
    <mergeCell ref="DX8:DY8"/>
    <mergeCell ref="EA8:EC8"/>
    <mergeCell ref="ED8:EH8"/>
    <mergeCell ref="BX8:CA8"/>
    <mergeCell ref="CB8:CL8"/>
    <mergeCell ref="CN8:CO8"/>
    <mergeCell ref="CQ8:CS8"/>
    <mergeCell ref="CT8:CX8"/>
    <mergeCell ref="CZ8:DC8"/>
    <mergeCell ref="AR8:BB8"/>
    <mergeCell ref="BP9:BS9"/>
    <mergeCell ref="BU9:BV9"/>
    <mergeCell ref="BX9:CA9"/>
    <mergeCell ref="CC9:CL9"/>
    <mergeCell ref="CN9:CO9"/>
    <mergeCell ref="AF11:AI11"/>
    <mergeCell ref="AK11:AL11"/>
    <mergeCell ref="AN11:AQ11"/>
    <mergeCell ref="AU11:BA11"/>
    <mergeCell ref="BD11:BE11"/>
    <mergeCell ref="BG11:BI11"/>
    <mergeCell ref="IB12:IC12"/>
    <mergeCell ref="IE12:IG12"/>
    <mergeCell ref="IH12:IL12"/>
    <mergeCell ref="IN10:IQ10"/>
    <mergeCell ref="A11:B11"/>
    <mergeCell ref="D11:G11"/>
    <mergeCell ref="K11:Q11"/>
    <mergeCell ref="T11:U11"/>
    <mergeCell ref="W11:Y11"/>
    <mergeCell ref="Z11:AD11"/>
    <mergeCell ref="GU10:GW10"/>
    <mergeCell ref="GX10:HB10"/>
    <mergeCell ref="HD10:HG10"/>
    <mergeCell ref="HI10:HJ10"/>
    <mergeCell ref="HL10:HO10"/>
    <mergeCell ref="HR10:HY10"/>
    <mergeCell ref="FN10:FR10"/>
    <mergeCell ref="FT10:FW10"/>
    <mergeCell ref="FY10:FZ10"/>
    <mergeCell ref="GB10:GE10"/>
    <mergeCell ref="GH10:GO10"/>
    <mergeCell ref="GR10:GS10"/>
    <mergeCell ref="EJ10:EM10"/>
    <mergeCell ref="EO10:EP10"/>
    <mergeCell ref="ER10:EU10"/>
    <mergeCell ref="EX10:FE10"/>
    <mergeCell ref="FH10:FI10"/>
    <mergeCell ref="FK10:FM10"/>
    <mergeCell ref="DE10:DF10"/>
    <mergeCell ref="DH10:DK10"/>
    <mergeCell ref="DN10:DU10"/>
    <mergeCell ref="DX10:DY10"/>
    <mergeCell ref="EA10:EC10"/>
    <mergeCell ref="ED10:EH10"/>
    <mergeCell ref="BX10:CA10"/>
    <mergeCell ref="CD10:CK10"/>
    <mergeCell ref="CN10:CO10"/>
    <mergeCell ref="CQ10:CS10"/>
    <mergeCell ref="CT10:CX10"/>
    <mergeCell ref="CZ10:DC10"/>
    <mergeCell ref="AT10:BA10"/>
    <mergeCell ref="BD10:BE10"/>
    <mergeCell ref="BG10:BI10"/>
    <mergeCell ref="BJ10:BN10"/>
    <mergeCell ref="BP10:BS10"/>
    <mergeCell ref="BU10:BV10"/>
    <mergeCell ref="IN11:IQ11"/>
    <mergeCell ref="A10:B10"/>
    <mergeCell ref="D10:G10"/>
    <mergeCell ref="J10:Q10"/>
    <mergeCell ref="T10:U10"/>
    <mergeCell ref="W10:Y10"/>
    <mergeCell ref="Z10:AD10"/>
    <mergeCell ref="AF10:AI10"/>
    <mergeCell ref="AK10:AL10"/>
    <mergeCell ref="AN10:AQ10"/>
    <mergeCell ref="HI11:HJ11"/>
    <mergeCell ref="HL11:HO11"/>
    <mergeCell ref="HS11:HY11"/>
    <mergeCell ref="IB11:IC11"/>
    <mergeCell ref="IE11:IG11"/>
    <mergeCell ref="IH11:IL11"/>
    <mergeCell ref="GB11:GE11"/>
    <mergeCell ref="GI11:GO11"/>
    <mergeCell ref="GR11:GS11"/>
    <mergeCell ref="GU11:GW11"/>
    <mergeCell ref="GX11:HB11"/>
    <mergeCell ref="HD11:HG11"/>
    <mergeCell ref="EY11:FE11"/>
    <mergeCell ref="FH11:FI11"/>
    <mergeCell ref="FK11:FM11"/>
    <mergeCell ref="FN11:FR11"/>
    <mergeCell ref="FT11:FW11"/>
    <mergeCell ref="FY11:FZ11"/>
    <mergeCell ref="DX11:DY11"/>
    <mergeCell ref="EA11:EC11"/>
    <mergeCell ref="ED11:EH11"/>
    <mergeCell ref="EJ11:EM11"/>
    <mergeCell ref="EO11:EP11"/>
    <mergeCell ref="ER11:EU11"/>
    <mergeCell ref="CQ11:CS11"/>
    <mergeCell ref="CT11:CX11"/>
    <mergeCell ref="CZ11:DC11"/>
    <mergeCell ref="DE11:DF11"/>
    <mergeCell ref="DH11:DK11"/>
    <mergeCell ref="DO11:DU11"/>
    <mergeCell ref="BJ11:BN11"/>
    <mergeCell ref="BP11:BS11"/>
    <mergeCell ref="BU11:BV11"/>
    <mergeCell ref="BX11:CA11"/>
    <mergeCell ref="CE11:CK11"/>
    <mergeCell ref="CN11:CO11"/>
    <mergeCell ref="AF13:AI13"/>
    <mergeCell ref="AK13:AL13"/>
    <mergeCell ref="AN13:AQ13"/>
    <mergeCell ref="AW13:AZ13"/>
    <mergeCell ref="BD13:BE13"/>
    <mergeCell ref="BG13:BI13"/>
    <mergeCell ref="IB14:IC14"/>
    <mergeCell ref="IE14:IG14"/>
    <mergeCell ref="IH14:IL14"/>
    <mergeCell ref="IN12:IQ12"/>
    <mergeCell ref="A13:B13"/>
    <mergeCell ref="D13:G13"/>
    <mergeCell ref="M13:P13"/>
    <mergeCell ref="T13:U13"/>
    <mergeCell ref="W13:Y13"/>
    <mergeCell ref="Z13:AD13"/>
    <mergeCell ref="GU12:GW12"/>
    <mergeCell ref="GX12:HB12"/>
    <mergeCell ref="HD12:HG12"/>
    <mergeCell ref="HI12:HJ12"/>
    <mergeCell ref="HL12:HO12"/>
    <mergeCell ref="HT12:HX12"/>
    <mergeCell ref="FN12:FR12"/>
    <mergeCell ref="FT12:FW12"/>
    <mergeCell ref="FY12:FZ12"/>
    <mergeCell ref="GB12:GE12"/>
    <mergeCell ref="GJ12:GN12"/>
    <mergeCell ref="GR12:GS12"/>
    <mergeCell ref="EJ12:EM12"/>
    <mergeCell ref="EO12:EP12"/>
    <mergeCell ref="ER12:EU12"/>
    <mergeCell ref="EZ12:FD12"/>
    <mergeCell ref="FH12:FI12"/>
    <mergeCell ref="FK12:FM12"/>
    <mergeCell ref="DE12:DF12"/>
    <mergeCell ref="DH12:DK12"/>
    <mergeCell ref="DP12:DT12"/>
    <mergeCell ref="DX12:DY12"/>
    <mergeCell ref="EA12:EC12"/>
    <mergeCell ref="ED12:EH12"/>
    <mergeCell ref="BX12:CA12"/>
    <mergeCell ref="CF12:CJ12"/>
    <mergeCell ref="CN12:CO12"/>
    <mergeCell ref="CQ12:CS12"/>
    <mergeCell ref="CT12:CX12"/>
    <mergeCell ref="CZ12:DC12"/>
    <mergeCell ref="AV12:AZ12"/>
    <mergeCell ref="BD12:BE12"/>
    <mergeCell ref="BG12:BI12"/>
    <mergeCell ref="BJ12:BN12"/>
    <mergeCell ref="BP12:BS12"/>
    <mergeCell ref="BU12:BV12"/>
    <mergeCell ref="IN13:IQ13"/>
    <mergeCell ref="A12:B12"/>
    <mergeCell ref="D12:G12"/>
    <mergeCell ref="L12:P12"/>
    <mergeCell ref="T12:U12"/>
    <mergeCell ref="W12:Y12"/>
    <mergeCell ref="Z12:AD12"/>
    <mergeCell ref="AF12:AI12"/>
    <mergeCell ref="AK12:AL12"/>
    <mergeCell ref="AN12:AQ12"/>
    <mergeCell ref="HI13:HJ13"/>
    <mergeCell ref="HL13:HO13"/>
    <mergeCell ref="HU13:HX13"/>
    <mergeCell ref="IB13:IC13"/>
    <mergeCell ref="IE13:IG13"/>
    <mergeCell ref="IH13:IL13"/>
    <mergeCell ref="GB13:GE13"/>
    <mergeCell ref="GK13:GN13"/>
    <mergeCell ref="GR13:GS13"/>
    <mergeCell ref="GU13:GW13"/>
    <mergeCell ref="GX13:HB13"/>
    <mergeCell ref="HD13:HG13"/>
    <mergeCell ref="FA13:FD13"/>
    <mergeCell ref="FH13:FI13"/>
    <mergeCell ref="FK13:FM13"/>
    <mergeCell ref="FN13:FR13"/>
    <mergeCell ref="FT13:FW13"/>
    <mergeCell ref="FY13:FZ13"/>
    <mergeCell ref="DX13:DY13"/>
    <mergeCell ref="EA13:EC13"/>
    <mergeCell ref="ED13:EH13"/>
    <mergeCell ref="EJ13:EM13"/>
    <mergeCell ref="EO13:EP13"/>
    <mergeCell ref="ER13:EU13"/>
    <mergeCell ref="CQ13:CS13"/>
    <mergeCell ref="CT13:CX13"/>
    <mergeCell ref="CZ13:DC13"/>
    <mergeCell ref="DE13:DF13"/>
    <mergeCell ref="DH13:DK13"/>
    <mergeCell ref="DQ13:DT13"/>
    <mergeCell ref="BJ13:BN13"/>
    <mergeCell ref="BP13:BS13"/>
    <mergeCell ref="BU13:BV13"/>
    <mergeCell ref="BX13:CA13"/>
    <mergeCell ref="CG13:CJ13"/>
    <mergeCell ref="CN13:CO13"/>
    <mergeCell ref="AF15:AI15"/>
    <mergeCell ref="AK15:AL15"/>
    <mergeCell ref="AN15:AQ15"/>
    <mergeCell ref="AW15:AZ15"/>
    <mergeCell ref="BD15:BE15"/>
    <mergeCell ref="BG15:BI15"/>
    <mergeCell ref="IB16:IC16"/>
    <mergeCell ref="IE16:IG16"/>
    <mergeCell ref="IH16:IL16"/>
    <mergeCell ref="IN14:IQ14"/>
    <mergeCell ref="A15:B15"/>
    <mergeCell ref="D15:G15"/>
    <mergeCell ref="M15:P15"/>
    <mergeCell ref="T15:U15"/>
    <mergeCell ref="W15:Y15"/>
    <mergeCell ref="Z15:AD15"/>
    <mergeCell ref="GU14:GW14"/>
    <mergeCell ref="GX14:HB14"/>
    <mergeCell ref="HD14:HG14"/>
    <mergeCell ref="HI14:HJ14"/>
    <mergeCell ref="HL14:HO14"/>
    <mergeCell ref="HT14:HX14"/>
    <mergeCell ref="FN14:FR14"/>
    <mergeCell ref="FT14:FW14"/>
    <mergeCell ref="FY14:FZ14"/>
    <mergeCell ref="GB14:GE14"/>
    <mergeCell ref="GJ14:GN14"/>
    <mergeCell ref="GR14:GS14"/>
    <mergeCell ref="EJ14:EM14"/>
    <mergeCell ref="EO14:EP14"/>
    <mergeCell ref="ER14:EU14"/>
    <mergeCell ref="EZ14:FD14"/>
    <mergeCell ref="FH14:FI14"/>
    <mergeCell ref="FK14:FM14"/>
    <mergeCell ref="DE14:DF14"/>
    <mergeCell ref="DH14:DK14"/>
    <mergeCell ref="DP14:DT14"/>
    <mergeCell ref="DX14:DY14"/>
    <mergeCell ref="EA14:EC14"/>
    <mergeCell ref="ED14:EH14"/>
    <mergeCell ref="BX14:CA14"/>
    <mergeCell ref="CF14:CJ14"/>
    <mergeCell ref="CN14:CO14"/>
    <mergeCell ref="CQ14:CS14"/>
    <mergeCell ref="CT14:CX14"/>
    <mergeCell ref="CZ14:DC14"/>
    <mergeCell ref="AV14:AZ14"/>
    <mergeCell ref="BD14:BE14"/>
    <mergeCell ref="BG14:BI14"/>
    <mergeCell ref="BJ14:BN14"/>
    <mergeCell ref="BP14:BS14"/>
    <mergeCell ref="BU14:BV14"/>
    <mergeCell ref="IN15:IQ15"/>
    <mergeCell ref="A14:B14"/>
    <mergeCell ref="D14:G14"/>
    <mergeCell ref="L14:P14"/>
    <mergeCell ref="T14:U14"/>
    <mergeCell ref="W14:Y14"/>
    <mergeCell ref="Z14:AD14"/>
    <mergeCell ref="AF14:AI14"/>
    <mergeCell ref="AK14:AL14"/>
    <mergeCell ref="AN14:AQ14"/>
    <mergeCell ref="HI15:HJ15"/>
    <mergeCell ref="HL15:HO15"/>
    <mergeCell ref="HU15:HX15"/>
    <mergeCell ref="IB15:IC15"/>
    <mergeCell ref="IE15:IG15"/>
    <mergeCell ref="IH15:IL15"/>
    <mergeCell ref="GB15:GE15"/>
    <mergeCell ref="GK15:GN15"/>
    <mergeCell ref="GR15:GS15"/>
    <mergeCell ref="GU15:GW15"/>
    <mergeCell ref="GX15:HB15"/>
    <mergeCell ref="HD15:HG15"/>
    <mergeCell ref="FA15:FD15"/>
    <mergeCell ref="FH15:FI15"/>
    <mergeCell ref="FK15:FM15"/>
    <mergeCell ref="FN15:FR15"/>
    <mergeCell ref="FT15:FW15"/>
    <mergeCell ref="FY15:FZ15"/>
    <mergeCell ref="DX15:DY15"/>
    <mergeCell ref="EA15:EC15"/>
    <mergeCell ref="ED15:EH15"/>
    <mergeCell ref="EJ15:EM15"/>
    <mergeCell ref="EO15:EP15"/>
    <mergeCell ref="ER15:EU15"/>
    <mergeCell ref="CQ15:CS15"/>
    <mergeCell ref="CT15:CX15"/>
    <mergeCell ref="CZ15:DC15"/>
    <mergeCell ref="DE15:DF15"/>
    <mergeCell ref="DH15:DK15"/>
    <mergeCell ref="DQ15:DT15"/>
    <mergeCell ref="BJ15:BN15"/>
    <mergeCell ref="BP15:BS15"/>
    <mergeCell ref="BU15:BV15"/>
    <mergeCell ref="BX15:CA15"/>
    <mergeCell ref="CG15:CJ15"/>
    <mergeCell ref="CN15:CO15"/>
    <mergeCell ref="AF17:AI17"/>
    <mergeCell ref="AK17:AL17"/>
    <mergeCell ref="AN17:AQ17"/>
    <mergeCell ref="AU17:BA17"/>
    <mergeCell ref="BD17:BE17"/>
    <mergeCell ref="BG17:BI17"/>
    <mergeCell ref="IB18:IC18"/>
    <mergeCell ref="IE18:IG18"/>
    <mergeCell ref="IH18:IL18"/>
    <mergeCell ref="IN16:IQ16"/>
    <mergeCell ref="A17:B17"/>
    <mergeCell ref="D17:G17"/>
    <mergeCell ref="L17:P17"/>
    <mergeCell ref="T17:U17"/>
    <mergeCell ref="W17:Y17"/>
    <mergeCell ref="Z17:AD17"/>
    <mergeCell ref="GU16:GW16"/>
    <mergeCell ref="GX16:HB16"/>
    <mergeCell ref="HD16:HG16"/>
    <mergeCell ref="HI16:HJ16"/>
    <mergeCell ref="HL16:HO16"/>
    <mergeCell ref="HT16:HX16"/>
    <mergeCell ref="FN16:FR16"/>
    <mergeCell ref="FT16:FW16"/>
    <mergeCell ref="FY16:FZ16"/>
    <mergeCell ref="GB16:GE16"/>
    <mergeCell ref="GJ16:GN16"/>
    <mergeCell ref="GR16:GS16"/>
    <mergeCell ref="EJ16:EM16"/>
    <mergeCell ref="EO16:EP16"/>
    <mergeCell ref="ER16:EU16"/>
    <mergeCell ref="EZ16:FD16"/>
    <mergeCell ref="FH16:FI16"/>
    <mergeCell ref="FK16:FM16"/>
    <mergeCell ref="DE16:DF16"/>
    <mergeCell ref="DH16:DK16"/>
    <mergeCell ref="DP16:DT16"/>
    <mergeCell ref="DX16:DY16"/>
    <mergeCell ref="EA16:EC16"/>
    <mergeCell ref="ED16:EH16"/>
    <mergeCell ref="BX16:CA16"/>
    <mergeCell ref="CD16:CK16"/>
    <mergeCell ref="CN16:CO16"/>
    <mergeCell ref="CQ16:CS16"/>
    <mergeCell ref="CT16:CX16"/>
    <mergeCell ref="CZ16:DC16"/>
    <mergeCell ref="AT16:BA16"/>
    <mergeCell ref="BD16:BE16"/>
    <mergeCell ref="BG16:BI16"/>
    <mergeCell ref="BJ16:BN16"/>
    <mergeCell ref="BP16:BS16"/>
    <mergeCell ref="BU16:BV16"/>
    <mergeCell ref="IN17:IQ17"/>
    <mergeCell ref="A16:B16"/>
    <mergeCell ref="D16:G16"/>
    <mergeCell ref="M16:P16"/>
    <mergeCell ref="T16:U16"/>
    <mergeCell ref="W16:Y16"/>
    <mergeCell ref="Z16:AD16"/>
    <mergeCell ref="AF16:AI16"/>
    <mergeCell ref="AK16:AL16"/>
    <mergeCell ref="AN16:AQ16"/>
    <mergeCell ref="HI17:HJ17"/>
    <mergeCell ref="HL17:HO17"/>
    <mergeCell ref="HU17:HX17"/>
    <mergeCell ref="IB17:IC17"/>
    <mergeCell ref="IE17:IG17"/>
    <mergeCell ref="IH17:IL17"/>
    <mergeCell ref="GB17:GE17"/>
    <mergeCell ref="GK17:GN17"/>
    <mergeCell ref="GR17:GS17"/>
    <mergeCell ref="GU17:GW17"/>
    <mergeCell ref="GX17:HB17"/>
    <mergeCell ref="HD17:HG17"/>
    <mergeCell ref="FA17:FD17"/>
    <mergeCell ref="FH17:FI17"/>
    <mergeCell ref="FK17:FM17"/>
    <mergeCell ref="FN17:FR17"/>
    <mergeCell ref="FT17:FW17"/>
    <mergeCell ref="FY17:FZ17"/>
    <mergeCell ref="DX17:DY17"/>
    <mergeCell ref="EA17:EC17"/>
    <mergeCell ref="ED17:EH17"/>
    <mergeCell ref="EJ17:EM17"/>
    <mergeCell ref="EO17:EP17"/>
    <mergeCell ref="ER17:EU17"/>
    <mergeCell ref="CQ17:CS17"/>
    <mergeCell ref="CT17:CX17"/>
    <mergeCell ref="CZ17:DC17"/>
    <mergeCell ref="DE17:DF17"/>
    <mergeCell ref="DH17:DK17"/>
    <mergeCell ref="DQ17:DT17"/>
    <mergeCell ref="BJ17:BN17"/>
    <mergeCell ref="BP17:BS17"/>
    <mergeCell ref="BU17:BV17"/>
    <mergeCell ref="BX17:CA17"/>
    <mergeCell ref="CE17:CK17"/>
    <mergeCell ref="CN17:CO17"/>
    <mergeCell ref="AF19:AI19"/>
    <mergeCell ref="AK19:AL19"/>
    <mergeCell ref="AN19:AQ19"/>
    <mergeCell ref="AW19:AZ19"/>
    <mergeCell ref="BD19:BE19"/>
    <mergeCell ref="BG19:BI19"/>
    <mergeCell ref="IB20:IC20"/>
    <mergeCell ref="IE20:IG20"/>
    <mergeCell ref="IH20:IL20"/>
    <mergeCell ref="IN18:IQ18"/>
    <mergeCell ref="A19:B19"/>
    <mergeCell ref="D19:G19"/>
    <mergeCell ref="J19:Q19"/>
    <mergeCell ref="T19:U19"/>
    <mergeCell ref="W19:Y19"/>
    <mergeCell ref="Z19:AD19"/>
    <mergeCell ref="GU18:GW18"/>
    <mergeCell ref="GX18:HB18"/>
    <mergeCell ref="HD18:HG18"/>
    <mergeCell ref="HI18:HJ18"/>
    <mergeCell ref="HL18:HO18"/>
    <mergeCell ref="HR18:HY18"/>
    <mergeCell ref="FN18:FR18"/>
    <mergeCell ref="FT18:FW18"/>
    <mergeCell ref="FY18:FZ18"/>
    <mergeCell ref="GB18:GE18"/>
    <mergeCell ref="GH18:GO18"/>
    <mergeCell ref="GR18:GS18"/>
    <mergeCell ref="EJ18:EM18"/>
    <mergeCell ref="EO18:EP18"/>
    <mergeCell ref="ER18:EU18"/>
    <mergeCell ref="EX18:FE18"/>
    <mergeCell ref="FH18:FI18"/>
    <mergeCell ref="FK18:FM18"/>
    <mergeCell ref="DE18:DF18"/>
    <mergeCell ref="DH18:DK18"/>
    <mergeCell ref="DN18:DU18"/>
    <mergeCell ref="DX18:DY18"/>
    <mergeCell ref="EA18:EC18"/>
    <mergeCell ref="ED18:EH18"/>
    <mergeCell ref="BX18:CA18"/>
    <mergeCell ref="CF18:CJ18"/>
    <mergeCell ref="CN18:CO18"/>
    <mergeCell ref="CQ18:CS18"/>
    <mergeCell ref="CT18:CX18"/>
    <mergeCell ref="CZ18:DC18"/>
    <mergeCell ref="AV18:AZ18"/>
    <mergeCell ref="BD18:BE18"/>
    <mergeCell ref="BG18:BI18"/>
    <mergeCell ref="BJ18:BN18"/>
    <mergeCell ref="BP18:BS18"/>
    <mergeCell ref="BU18:BV18"/>
    <mergeCell ref="IN19:IQ19"/>
    <mergeCell ref="A18:B18"/>
    <mergeCell ref="D18:G18"/>
    <mergeCell ref="M18:P18"/>
    <mergeCell ref="T18:U18"/>
    <mergeCell ref="W18:Y18"/>
    <mergeCell ref="Z18:AD18"/>
    <mergeCell ref="AF18:AI18"/>
    <mergeCell ref="AK18:AL18"/>
    <mergeCell ref="AN18:AQ18"/>
    <mergeCell ref="HI19:HJ19"/>
    <mergeCell ref="HL19:HO19"/>
    <mergeCell ref="HS19:HY19"/>
    <mergeCell ref="IB19:IC19"/>
    <mergeCell ref="IE19:IG19"/>
    <mergeCell ref="IH19:IL19"/>
    <mergeCell ref="GB19:GE19"/>
    <mergeCell ref="GI19:GO19"/>
    <mergeCell ref="GR19:GS19"/>
    <mergeCell ref="GU19:GW19"/>
    <mergeCell ref="GX19:HB19"/>
    <mergeCell ref="HD19:HG19"/>
    <mergeCell ref="EY19:FE19"/>
    <mergeCell ref="FH19:FI19"/>
    <mergeCell ref="FK19:FM19"/>
    <mergeCell ref="FN19:FR19"/>
    <mergeCell ref="FT19:FW19"/>
    <mergeCell ref="FY19:FZ19"/>
    <mergeCell ref="DX19:DY19"/>
    <mergeCell ref="EA19:EC19"/>
    <mergeCell ref="ED19:EH19"/>
    <mergeCell ref="EJ19:EM19"/>
    <mergeCell ref="EO19:EP19"/>
    <mergeCell ref="ER19:EU19"/>
    <mergeCell ref="CQ19:CS19"/>
    <mergeCell ref="CT19:CX19"/>
    <mergeCell ref="CZ19:DC19"/>
    <mergeCell ref="DE19:DF19"/>
    <mergeCell ref="DH19:DK19"/>
    <mergeCell ref="DO19:DU19"/>
    <mergeCell ref="BJ19:BN19"/>
    <mergeCell ref="BP19:BS19"/>
    <mergeCell ref="BU19:BV19"/>
    <mergeCell ref="BX19:CA19"/>
    <mergeCell ref="CG19:CJ19"/>
    <mergeCell ref="CN19:CO19"/>
    <mergeCell ref="AF21:AI21"/>
    <mergeCell ref="AK21:AL21"/>
    <mergeCell ref="AN21:AQ21"/>
    <mergeCell ref="AW21:AZ21"/>
    <mergeCell ref="BD21:BE21"/>
    <mergeCell ref="BG21:BI21"/>
    <mergeCell ref="IB22:IC22"/>
    <mergeCell ref="IE22:IG22"/>
    <mergeCell ref="IH22:IL22"/>
    <mergeCell ref="IN20:IQ20"/>
    <mergeCell ref="A21:B21"/>
    <mergeCell ref="D21:G21"/>
    <mergeCell ref="L21:P21"/>
    <mergeCell ref="T21:U21"/>
    <mergeCell ref="W21:Y21"/>
    <mergeCell ref="Z21:AD21"/>
    <mergeCell ref="GU20:GW20"/>
    <mergeCell ref="GX20:HB20"/>
    <mergeCell ref="HD20:HG20"/>
    <mergeCell ref="HI20:HJ20"/>
    <mergeCell ref="HL20:HO20"/>
    <mergeCell ref="HT20:HX20"/>
    <mergeCell ref="FN20:FR20"/>
    <mergeCell ref="FT20:FW20"/>
    <mergeCell ref="FY20:FZ20"/>
    <mergeCell ref="GB20:GE20"/>
    <mergeCell ref="GJ20:GN20"/>
    <mergeCell ref="GR20:GS20"/>
    <mergeCell ref="EJ20:EM20"/>
    <mergeCell ref="EO20:EP20"/>
    <mergeCell ref="ER20:EU20"/>
    <mergeCell ref="EZ20:FD20"/>
    <mergeCell ref="FH20:FI20"/>
    <mergeCell ref="FK20:FM20"/>
    <mergeCell ref="DE20:DF20"/>
    <mergeCell ref="DH20:DK20"/>
    <mergeCell ref="DP20:DT20"/>
    <mergeCell ref="DX20:DY20"/>
    <mergeCell ref="EA20:EC20"/>
    <mergeCell ref="ED20:EH20"/>
    <mergeCell ref="BX20:CA20"/>
    <mergeCell ref="CG20:CJ20"/>
    <mergeCell ref="CN20:CO20"/>
    <mergeCell ref="CQ20:CS20"/>
    <mergeCell ref="CT20:CX20"/>
    <mergeCell ref="CZ20:DC20"/>
    <mergeCell ref="AW20:AZ20"/>
    <mergeCell ref="BD20:BE20"/>
    <mergeCell ref="BG20:BI20"/>
    <mergeCell ref="BJ20:BN20"/>
    <mergeCell ref="BP20:BS20"/>
    <mergeCell ref="BU20:BV20"/>
    <mergeCell ref="IN21:IQ21"/>
    <mergeCell ref="A20:B20"/>
    <mergeCell ref="D20:G20"/>
    <mergeCell ref="K20:Q20"/>
    <mergeCell ref="T20:U20"/>
    <mergeCell ref="W20:Y20"/>
    <mergeCell ref="Z20:AD20"/>
    <mergeCell ref="AF20:AI20"/>
    <mergeCell ref="AK20:AL20"/>
    <mergeCell ref="AN20:AQ20"/>
    <mergeCell ref="HI21:HJ21"/>
    <mergeCell ref="HL21:HO21"/>
    <mergeCell ref="HU21:HX21"/>
    <mergeCell ref="IB21:IC21"/>
    <mergeCell ref="IE21:IG21"/>
    <mergeCell ref="IH21:IL21"/>
    <mergeCell ref="GB21:GE21"/>
    <mergeCell ref="GK21:GN21"/>
    <mergeCell ref="GR21:GS21"/>
    <mergeCell ref="GU21:GW21"/>
    <mergeCell ref="GX21:HB21"/>
    <mergeCell ref="HD21:HG21"/>
    <mergeCell ref="FA21:FD21"/>
    <mergeCell ref="FH21:FI21"/>
    <mergeCell ref="FK21:FM21"/>
    <mergeCell ref="FN21:FR21"/>
    <mergeCell ref="FT21:FW21"/>
    <mergeCell ref="FY21:FZ21"/>
    <mergeCell ref="DX21:DY21"/>
    <mergeCell ref="EA21:EC21"/>
    <mergeCell ref="ED21:EH21"/>
    <mergeCell ref="EJ21:EM21"/>
    <mergeCell ref="EO21:EP21"/>
    <mergeCell ref="ER21:EU21"/>
    <mergeCell ref="CQ21:CS21"/>
    <mergeCell ref="CT21:CX21"/>
    <mergeCell ref="CZ21:DC21"/>
    <mergeCell ref="DE21:DF21"/>
    <mergeCell ref="DH21:DK21"/>
    <mergeCell ref="DQ21:DT21"/>
    <mergeCell ref="BJ21:BN21"/>
    <mergeCell ref="BP21:BS21"/>
    <mergeCell ref="BU21:BV21"/>
    <mergeCell ref="BX21:CA21"/>
    <mergeCell ref="CG21:CJ21"/>
    <mergeCell ref="CN21:CO21"/>
    <mergeCell ref="AF23:AI23"/>
    <mergeCell ref="AK23:AL23"/>
    <mergeCell ref="AN23:AQ23"/>
    <mergeCell ref="AV23:AZ23"/>
    <mergeCell ref="BD23:BE23"/>
    <mergeCell ref="BG23:BI23"/>
    <mergeCell ref="IB24:IC24"/>
    <mergeCell ref="IE24:IG24"/>
    <mergeCell ref="IH24:IL24"/>
    <mergeCell ref="IN22:IQ22"/>
    <mergeCell ref="A23:B23"/>
    <mergeCell ref="D23:G23"/>
    <mergeCell ref="K23:Q23"/>
    <mergeCell ref="T23:U23"/>
    <mergeCell ref="W23:Y23"/>
    <mergeCell ref="Z23:AD23"/>
    <mergeCell ref="GU22:GW22"/>
    <mergeCell ref="GX22:HB22"/>
    <mergeCell ref="HD22:HG22"/>
    <mergeCell ref="HI22:HJ22"/>
    <mergeCell ref="HL22:HO22"/>
    <mergeCell ref="HU22:HX22"/>
    <mergeCell ref="FN22:FR22"/>
    <mergeCell ref="FT22:FW22"/>
    <mergeCell ref="FY22:FZ22"/>
    <mergeCell ref="GB22:GE22"/>
    <mergeCell ref="GK22:GN22"/>
    <mergeCell ref="GR22:GS22"/>
    <mergeCell ref="EJ22:EM22"/>
    <mergeCell ref="EO22:EP22"/>
    <mergeCell ref="ER22:EU22"/>
    <mergeCell ref="FA22:FD22"/>
    <mergeCell ref="FH22:FI22"/>
    <mergeCell ref="FK22:FM22"/>
    <mergeCell ref="DE22:DF22"/>
    <mergeCell ref="DH22:DK22"/>
    <mergeCell ref="DQ22:DT22"/>
    <mergeCell ref="DX22:DY22"/>
    <mergeCell ref="EA22:EC22"/>
    <mergeCell ref="ED22:EH22"/>
    <mergeCell ref="BX22:CA22"/>
    <mergeCell ref="CG22:CJ22"/>
    <mergeCell ref="CN22:CO22"/>
    <mergeCell ref="CQ22:CS22"/>
    <mergeCell ref="CT22:CX22"/>
    <mergeCell ref="CZ22:DC22"/>
    <mergeCell ref="AU22:BA22"/>
    <mergeCell ref="BD22:BE22"/>
    <mergeCell ref="BG22:BI22"/>
    <mergeCell ref="BJ22:BN22"/>
    <mergeCell ref="BP22:BS22"/>
    <mergeCell ref="BU22:BV22"/>
    <mergeCell ref="IN23:IQ23"/>
    <mergeCell ref="A22:B22"/>
    <mergeCell ref="D22:G22"/>
    <mergeCell ref="M22:P22"/>
    <mergeCell ref="T22:U22"/>
    <mergeCell ref="W22:Y22"/>
    <mergeCell ref="Z22:AD22"/>
    <mergeCell ref="AF22:AI22"/>
    <mergeCell ref="AK22:AL22"/>
    <mergeCell ref="AN22:AQ22"/>
    <mergeCell ref="HI23:HJ23"/>
    <mergeCell ref="HL23:HO23"/>
    <mergeCell ref="HU23:HX23"/>
    <mergeCell ref="IB23:IC23"/>
    <mergeCell ref="IE23:IG23"/>
    <mergeCell ref="IH23:IL23"/>
    <mergeCell ref="GB23:GE23"/>
    <mergeCell ref="GK23:GN23"/>
    <mergeCell ref="GR23:GS23"/>
    <mergeCell ref="GU23:GW23"/>
    <mergeCell ref="GX23:HB23"/>
    <mergeCell ref="HD23:HG23"/>
    <mergeCell ref="FA23:FD23"/>
    <mergeCell ref="FH23:FI23"/>
    <mergeCell ref="FK23:FM23"/>
    <mergeCell ref="FN23:FR23"/>
    <mergeCell ref="FT23:FW23"/>
    <mergeCell ref="FY23:FZ23"/>
    <mergeCell ref="DX23:DY23"/>
    <mergeCell ref="EA23:EC23"/>
    <mergeCell ref="ED23:EH23"/>
    <mergeCell ref="EJ23:EM23"/>
    <mergeCell ref="EO23:EP23"/>
    <mergeCell ref="ER23:EU23"/>
    <mergeCell ref="CQ23:CS23"/>
    <mergeCell ref="CT23:CX23"/>
    <mergeCell ref="CZ23:DC23"/>
    <mergeCell ref="DE23:DF23"/>
    <mergeCell ref="DH23:DK23"/>
    <mergeCell ref="DQ23:DT23"/>
    <mergeCell ref="BJ23:BN23"/>
    <mergeCell ref="BP23:BS23"/>
    <mergeCell ref="BU23:BV23"/>
    <mergeCell ref="BX23:CA23"/>
    <mergeCell ref="CE23:CK23"/>
    <mergeCell ref="CN23:CO23"/>
    <mergeCell ref="AF25:AI25"/>
    <mergeCell ref="AK25:AL25"/>
    <mergeCell ref="AN25:AQ25"/>
    <mergeCell ref="AV25:AZ25"/>
    <mergeCell ref="BD25:BE25"/>
    <mergeCell ref="BG25:BI25"/>
    <mergeCell ref="IB26:IC26"/>
    <mergeCell ref="IE26:IG26"/>
    <mergeCell ref="IH26:IL26"/>
    <mergeCell ref="IN24:IQ24"/>
    <mergeCell ref="A25:B25"/>
    <mergeCell ref="D25:G25"/>
    <mergeCell ref="M25:P25"/>
    <mergeCell ref="T25:U25"/>
    <mergeCell ref="W25:Y25"/>
    <mergeCell ref="Z25:AD25"/>
    <mergeCell ref="GU24:GW24"/>
    <mergeCell ref="GX24:HB24"/>
    <mergeCell ref="HD24:HG24"/>
    <mergeCell ref="HI24:HJ24"/>
    <mergeCell ref="HL24:HO24"/>
    <mergeCell ref="HU24:HX24"/>
    <mergeCell ref="FN24:FR24"/>
    <mergeCell ref="FT24:FW24"/>
    <mergeCell ref="FY24:FZ24"/>
    <mergeCell ref="GB24:GE24"/>
    <mergeCell ref="GK24:GN24"/>
    <mergeCell ref="GR24:GS24"/>
    <mergeCell ref="EJ24:EM24"/>
    <mergeCell ref="EO24:EP24"/>
    <mergeCell ref="ER24:EU24"/>
    <mergeCell ref="FA24:FD24"/>
    <mergeCell ref="FH24:FI24"/>
    <mergeCell ref="FK24:FM24"/>
    <mergeCell ref="DE24:DF24"/>
    <mergeCell ref="DH24:DK24"/>
    <mergeCell ref="DQ24:DT24"/>
    <mergeCell ref="DX24:DY24"/>
    <mergeCell ref="EA24:EC24"/>
    <mergeCell ref="ED24:EH24"/>
    <mergeCell ref="BX24:CA24"/>
    <mergeCell ref="CF24:CJ24"/>
    <mergeCell ref="CN24:CO24"/>
    <mergeCell ref="CQ24:CS24"/>
    <mergeCell ref="CT24:CX24"/>
    <mergeCell ref="CZ24:DC24"/>
    <mergeCell ref="AW24:AZ24"/>
    <mergeCell ref="BD24:BE24"/>
    <mergeCell ref="BG24:BI24"/>
    <mergeCell ref="BJ24:BN24"/>
    <mergeCell ref="BP24:BS24"/>
    <mergeCell ref="BU24:BV24"/>
    <mergeCell ref="IN25:IQ25"/>
    <mergeCell ref="A24:B24"/>
    <mergeCell ref="D24:G24"/>
    <mergeCell ref="L24:P24"/>
    <mergeCell ref="T24:U24"/>
    <mergeCell ref="W24:Y24"/>
    <mergeCell ref="Z24:AD24"/>
    <mergeCell ref="AF24:AI24"/>
    <mergeCell ref="AK24:AL24"/>
    <mergeCell ref="AN24:AQ24"/>
    <mergeCell ref="HI25:HJ25"/>
    <mergeCell ref="HL25:HO25"/>
    <mergeCell ref="HU25:HX25"/>
    <mergeCell ref="IB25:IC25"/>
    <mergeCell ref="IE25:IG25"/>
    <mergeCell ref="IH25:IL25"/>
    <mergeCell ref="GB25:GE25"/>
    <mergeCell ref="GK25:GN25"/>
    <mergeCell ref="GR25:GS25"/>
    <mergeCell ref="GU25:GW25"/>
    <mergeCell ref="GX25:HB25"/>
    <mergeCell ref="HD25:HG25"/>
    <mergeCell ref="FA25:FD25"/>
    <mergeCell ref="FH25:FI25"/>
    <mergeCell ref="FK25:FM25"/>
    <mergeCell ref="FN25:FR25"/>
    <mergeCell ref="FT25:FW25"/>
    <mergeCell ref="FY25:FZ25"/>
    <mergeCell ref="DX25:DY25"/>
    <mergeCell ref="EA25:EC25"/>
    <mergeCell ref="ED25:EH25"/>
    <mergeCell ref="EJ25:EM25"/>
    <mergeCell ref="EO25:EP25"/>
    <mergeCell ref="ER25:EU25"/>
    <mergeCell ref="CQ25:CS25"/>
    <mergeCell ref="CT25:CX25"/>
    <mergeCell ref="CZ25:DC25"/>
    <mergeCell ref="DE25:DF25"/>
    <mergeCell ref="DH25:DK25"/>
    <mergeCell ref="DQ25:DT25"/>
    <mergeCell ref="BJ25:BN25"/>
    <mergeCell ref="BP25:BS25"/>
    <mergeCell ref="BU25:BV25"/>
    <mergeCell ref="BX25:CA25"/>
    <mergeCell ref="CG25:CJ25"/>
    <mergeCell ref="CN25:CO25"/>
    <mergeCell ref="AF27:AI27"/>
    <mergeCell ref="AK27:AL27"/>
    <mergeCell ref="AN27:AQ27"/>
    <mergeCell ref="AW27:AZ27"/>
    <mergeCell ref="BD27:BE27"/>
    <mergeCell ref="BG27:BI27"/>
    <mergeCell ref="IB28:IC28"/>
    <mergeCell ref="IE28:IG28"/>
    <mergeCell ref="IH28:IL28"/>
    <mergeCell ref="IN26:IQ26"/>
    <mergeCell ref="A27:B27"/>
    <mergeCell ref="D27:G27"/>
    <mergeCell ref="M27:P27"/>
    <mergeCell ref="T27:U27"/>
    <mergeCell ref="W27:Y27"/>
    <mergeCell ref="Z27:AD27"/>
    <mergeCell ref="GU26:GW26"/>
    <mergeCell ref="GX26:HB26"/>
    <mergeCell ref="HD26:HG26"/>
    <mergeCell ref="HI26:HJ26"/>
    <mergeCell ref="HL26:HO26"/>
    <mergeCell ref="HU26:HX26"/>
    <mergeCell ref="FN26:FR26"/>
    <mergeCell ref="FT26:FW26"/>
    <mergeCell ref="FY26:FZ26"/>
    <mergeCell ref="GB26:GE26"/>
    <mergeCell ref="GK26:GN26"/>
    <mergeCell ref="GR26:GS26"/>
    <mergeCell ref="EJ26:EM26"/>
    <mergeCell ref="EO26:EP26"/>
    <mergeCell ref="ER26:EU26"/>
    <mergeCell ref="FA26:FD26"/>
    <mergeCell ref="FH26:FI26"/>
    <mergeCell ref="FK26:FM26"/>
    <mergeCell ref="DE26:DF26"/>
    <mergeCell ref="DH26:DK26"/>
    <mergeCell ref="DQ26:DT26"/>
    <mergeCell ref="DX26:DY26"/>
    <mergeCell ref="EA26:EC26"/>
    <mergeCell ref="ED26:EH26"/>
    <mergeCell ref="BX26:CA26"/>
    <mergeCell ref="CF26:CJ26"/>
    <mergeCell ref="CN26:CO26"/>
    <mergeCell ref="CQ26:CS26"/>
    <mergeCell ref="CT26:CX26"/>
    <mergeCell ref="CZ26:DC26"/>
    <mergeCell ref="AW26:AZ26"/>
    <mergeCell ref="BD26:BE26"/>
    <mergeCell ref="BG26:BI26"/>
    <mergeCell ref="BJ26:BN26"/>
    <mergeCell ref="BP26:BS26"/>
    <mergeCell ref="BU26:BV26"/>
    <mergeCell ref="IN27:IQ27"/>
    <mergeCell ref="A26:B26"/>
    <mergeCell ref="D26:G26"/>
    <mergeCell ref="L26:P26"/>
    <mergeCell ref="T26:U26"/>
    <mergeCell ref="W26:Y26"/>
    <mergeCell ref="Z26:AD26"/>
    <mergeCell ref="AF26:AI26"/>
    <mergeCell ref="AK26:AL26"/>
    <mergeCell ref="AN26:AQ26"/>
    <mergeCell ref="HI27:HJ27"/>
    <mergeCell ref="HL27:HO27"/>
    <mergeCell ref="HU27:HX27"/>
    <mergeCell ref="IB27:IC27"/>
    <mergeCell ref="IE27:IG27"/>
    <mergeCell ref="IH27:IL27"/>
    <mergeCell ref="GB27:GE27"/>
    <mergeCell ref="GK27:GN27"/>
    <mergeCell ref="GR27:GS27"/>
    <mergeCell ref="GU27:GW27"/>
    <mergeCell ref="GX27:HB27"/>
    <mergeCell ref="HD27:HG27"/>
    <mergeCell ref="FA27:FD27"/>
    <mergeCell ref="FH27:FI27"/>
    <mergeCell ref="FK27:FM27"/>
    <mergeCell ref="FN27:FR27"/>
    <mergeCell ref="FT27:FW27"/>
    <mergeCell ref="FY27:FZ27"/>
    <mergeCell ref="DX27:DY27"/>
    <mergeCell ref="EA27:EC27"/>
    <mergeCell ref="ED27:EH27"/>
    <mergeCell ref="EJ27:EM27"/>
    <mergeCell ref="EO27:EP27"/>
    <mergeCell ref="ER27:EU27"/>
    <mergeCell ref="CQ27:CS27"/>
    <mergeCell ref="CT27:CX27"/>
    <mergeCell ref="CZ27:DC27"/>
    <mergeCell ref="DE27:DF27"/>
    <mergeCell ref="DH27:DK27"/>
    <mergeCell ref="DO27:DU27"/>
    <mergeCell ref="BJ27:BN27"/>
    <mergeCell ref="BP27:BS27"/>
    <mergeCell ref="BU27:BV27"/>
    <mergeCell ref="BX27:CA27"/>
    <mergeCell ref="CG27:CJ27"/>
    <mergeCell ref="CN27:CO27"/>
    <mergeCell ref="AF29:AI29"/>
    <mergeCell ref="AK29:AL29"/>
    <mergeCell ref="AN29:AQ29"/>
    <mergeCell ref="AW29:AZ29"/>
    <mergeCell ref="BD29:BE29"/>
    <mergeCell ref="BG29:BI29"/>
    <mergeCell ref="IB30:IC30"/>
    <mergeCell ref="IE30:IG30"/>
    <mergeCell ref="IH30:IL30"/>
    <mergeCell ref="IN28:IQ28"/>
    <mergeCell ref="A29:B29"/>
    <mergeCell ref="D29:G29"/>
    <mergeCell ref="M29:P29"/>
    <mergeCell ref="T29:U29"/>
    <mergeCell ref="W29:Y29"/>
    <mergeCell ref="Z29:AD29"/>
    <mergeCell ref="GU28:GW28"/>
    <mergeCell ref="GX28:HB28"/>
    <mergeCell ref="HD28:HG28"/>
    <mergeCell ref="HI28:HJ28"/>
    <mergeCell ref="HL28:HO28"/>
    <mergeCell ref="HU28:HX28"/>
    <mergeCell ref="FN28:FR28"/>
    <mergeCell ref="FT28:FW28"/>
    <mergeCell ref="FY28:FZ28"/>
    <mergeCell ref="GB28:GE28"/>
    <mergeCell ref="GK28:GN28"/>
    <mergeCell ref="GR28:GS28"/>
    <mergeCell ref="EJ28:EM28"/>
    <mergeCell ref="EO28:EP28"/>
    <mergeCell ref="ER28:EU28"/>
    <mergeCell ref="FA28:FD28"/>
    <mergeCell ref="FH28:FI28"/>
    <mergeCell ref="FK28:FM28"/>
    <mergeCell ref="DE28:DF28"/>
    <mergeCell ref="DH28:DK28"/>
    <mergeCell ref="DP28:DT28"/>
    <mergeCell ref="DX28:DY28"/>
    <mergeCell ref="EA28:EC28"/>
    <mergeCell ref="ED28:EH28"/>
    <mergeCell ref="BX28:CA28"/>
    <mergeCell ref="CG28:CJ28"/>
    <mergeCell ref="CN28:CO28"/>
    <mergeCell ref="CQ28:CS28"/>
    <mergeCell ref="CT28:CX28"/>
    <mergeCell ref="CZ28:DC28"/>
    <mergeCell ref="AW28:AZ28"/>
    <mergeCell ref="BD28:BE28"/>
    <mergeCell ref="BG28:BI28"/>
    <mergeCell ref="BJ28:BN28"/>
    <mergeCell ref="BP28:BS28"/>
    <mergeCell ref="BU28:BV28"/>
    <mergeCell ref="IN29:IQ29"/>
    <mergeCell ref="A28:B28"/>
    <mergeCell ref="D28:G28"/>
    <mergeCell ref="M28:P28"/>
    <mergeCell ref="T28:U28"/>
    <mergeCell ref="W28:Y28"/>
    <mergeCell ref="Z28:AD28"/>
    <mergeCell ref="AF28:AI28"/>
    <mergeCell ref="AK28:AL28"/>
    <mergeCell ref="AN28:AQ28"/>
    <mergeCell ref="HI29:HJ29"/>
    <mergeCell ref="HL29:HO29"/>
    <mergeCell ref="HU29:HX29"/>
    <mergeCell ref="IB29:IC29"/>
    <mergeCell ref="IE29:IG29"/>
    <mergeCell ref="IH29:IL29"/>
    <mergeCell ref="GB29:GE29"/>
    <mergeCell ref="GK29:GN29"/>
    <mergeCell ref="GR29:GS29"/>
    <mergeCell ref="GU29:GW29"/>
    <mergeCell ref="GX29:HB29"/>
    <mergeCell ref="HD29:HG29"/>
    <mergeCell ref="FA29:FD29"/>
    <mergeCell ref="FH29:FI29"/>
    <mergeCell ref="FK29:FM29"/>
    <mergeCell ref="FN29:FR29"/>
    <mergeCell ref="FT29:FW29"/>
    <mergeCell ref="FY29:FZ29"/>
    <mergeCell ref="DX29:DY29"/>
    <mergeCell ref="EA29:EC29"/>
    <mergeCell ref="ED29:EH29"/>
    <mergeCell ref="EJ29:EM29"/>
    <mergeCell ref="EO29:EP29"/>
    <mergeCell ref="ER29:EU29"/>
    <mergeCell ref="CQ29:CS29"/>
    <mergeCell ref="CT29:CX29"/>
    <mergeCell ref="CZ29:DC29"/>
    <mergeCell ref="DE29:DF29"/>
    <mergeCell ref="DH29:DK29"/>
    <mergeCell ref="DQ29:DT29"/>
    <mergeCell ref="BJ29:BN29"/>
    <mergeCell ref="BP29:BS29"/>
    <mergeCell ref="BU29:BV29"/>
    <mergeCell ref="BX29:CA29"/>
    <mergeCell ref="CG29:CJ29"/>
    <mergeCell ref="CN29:CO29"/>
    <mergeCell ref="AF31:AI31"/>
    <mergeCell ref="AK31:AL31"/>
    <mergeCell ref="AN31:AQ31"/>
    <mergeCell ref="AW31:AZ31"/>
    <mergeCell ref="BD31:BE31"/>
    <mergeCell ref="BG31:BI31"/>
    <mergeCell ref="IB32:IC32"/>
    <mergeCell ref="IE32:IG32"/>
    <mergeCell ref="IH32:IL32"/>
    <mergeCell ref="IN30:IQ30"/>
    <mergeCell ref="A31:B31"/>
    <mergeCell ref="D31:G31"/>
    <mergeCell ref="M31:P31"/>
    <mergeCell ref="T31:U31"/>
    <mergeCell ref="W31:Y31"/>
    <mergeCell ref="Z31:AD31"/>
    <mergeCell ref="GU30:GW30"/>
    <mergeCell ref="GX30:HB30"/>
    <mergeCell ref="HD30:HG30"/>
    <mergeCell ref="HI30:HJ30"/>
    <mergeCell ref="HL30:HO30"/>
    <mergeCell ref="HU30:HX30"/>
    <mergeCell ref="FN30:FR30"/>
    <mergeCell ref="FT30:FW30"/>
    <mergeCell ref="FY30:FZ30"/>
    <mergeCell ref="GB30:GE30"/>
    <mergeCell ref="GK30:GN30"/>
    <mergeCell ref="GR30:GS30"/>
    <mergeCell ref="EJ30:EM30"/>
    <mergeCell ref="EO30:EP30"/>
    <mergeCell ref="ER30:EU30"/>
    <mergeCell ref="EY30:FE30"/>
    <mergeCell ref="FH30:FI30"/>
    <mergeCell ref="FK30:FM30"/>
    <mergeCell ref="DE30:DF30"/>
    <mergeCell ref="DH30:DK30"/>
    <mergeCell ref="DP30:DT30"/>
    <mergeCell ref="DX30:DY30"/>
    <mergeCell ref="EA30:EC30"/>
    <mergeCell ref="ED30:EH30"/>
    <mergeCell ref="BX30:CA30"/>
    <mergeCell ref="CG30:CJ30"/>
    <mergeCell ref="CN30:CO30"/>
    <mergeCell ref="CQ30:CS30"/>
    <mergeCell ref="CT30:CX30"/>
    <mergeCell ref="CZ30:DC30"/>
    <mergeCell ref="AW30:AZ30"/>
    <mergeCell ref="BD30:BE30"/>
    <mergeCell ref="BG30:BI30"/>
    <mergeCell ref="BJ30:BN30"/>
    <mergeCell ref="BP30:BS30"/>
    <mergeCell ref="BU30:BV30"/>
    <mergeCell ref="IN31:IQ31"/>
    <mergeCell ref="A30:B30"/>
    <mergeCell ref="D30:G30"/>
    <mergeCell ref="M30:P30"/>
    <mergeCell ref="T30:U30"/>
    <mergeCell ref="W30:Y30"/>
    <mergeCell ref="Z30:AD30"/>
    <mergeCell ref="AF30:AI30"/>
    <mergeCell ref="AK30:AL30"/>
    <mergeCell ref="AN30:AQ30"/>
    <mergeCell ref="HI31:HJ31"/>
    <mergeCell ref="HL31:HO31"/>
    <mergeCell ref="HU31:HX31"/>
    <mergeCell ref="IB31:IC31"/>
    <mergeCell ref="IE31:IG31"/>
    <mergeCell ref="IH31:IL31"/>
    <mergeCell ref="GB31:GE31"/>
    <mergeCell ref="GK31:GN31"/>
    <mergeCell ref="GR31:GS31"/>
    <mergeCell ref="GU31:GW31"/>
    <mergeCell ref="GX31:HB31"/>
    <mergeCell ref="HD31:HG31"/>
    <mergeCell ref="EZ31:FD31"/>
    <mergeCell ref="FH31:FI31"/>
    <mergeCell ref="FK31:FM31"/>
    <mergeCell ref="FN31:FR31"/>
    <mergeCell ref="FT31:FW31"/>
    <mergeCell ref="FY31:FZ31"/>
    <mergeCell ref="DX31:DY31"/>
    <mergeCell ref="EA31:EC31"/>
    <mergeCell ref="ED31:EH31"/>
    <mergeCell ref="EJ31:EM31"/>
    <mergeCell ref="EO31:EP31"/>
    <mergeCell ref="ER31:EU31"/>
    <mergeCell ref="CQ31:CS31"/>
    <mergeCell ref="CT31:CX31"/>
    <mergeCell ref="CZ31:DC31"/>
    <mergeCell ref="DE31:DF31"/>
    <mergeCell ref="DH31:DK31"/>
    <mergeCell ref="DQ31:DT31"/>
    <mergeCell ref="BJ31:BN31"/>
    <mergeCell ref="BP31:BS31"/>
    <mergeCell ref="BU31:BV31"/>
    <mergeCell ref="BX31:CA31"/>
    <mergeCell ref="CG31:CJ31"/>
    <mergeCell ref="CN31:CO31"/>
    <mergeCell ref="AF33:AI33"/>
    <mergeCell ref="AK33:AL33"/>
    <mergeCell ref="AN33:AQ33"/>
    <mergeCell ref="AW33:AZ33"/>
    <mergeCell ref="BD33:BE33"/>
    <mergeCell ref="BG33:BI33"/>
    <mergeCell ref="IB34:IC34"/>
    <mergeCell ref="IE34:IG34"/>
    <mergeCell ref="IH34:IL34"/>
    <mergeCell ref="IN32:IQ32"/>
    <mergeCell ref="A33:B33"/>
    <mergeCell ref="D33:G33"/>
    <mergeCell ref="M33:P33"/>
    <mergeCell ref="T33:U33"/>
    <mergeCell ref="W33:Y33"/>
    <mergeCell ref="Z33:AD33"/>
    <mergeCell ref="GU32:GW32"/>
    <mergeCell ref="GX32:HB32"/>
    <mergeCell ref="HD32:HG32"/>
    <mergeCell ref="HI32:HJ32"/>
    <mergeCell ref="HL32:HO32"/>
    <mergeCell ref="HU32:HX32"/>
    <mergeCell ref="FN32:FR32"/>
    <mergeCell ref="FT32:FW32"/>
    <mergeCell ref="FY32:FZ32"/>
    <mergeCell ref="GB32:GE32"/>
    <mergeCell ref="GK32:GN32"/>
    <mergeCell ref="GR32:GS32"/>
    <mergeCell ref="EJ32:EM32"/>
    <mergeCell ref="EO32:EP32"/>
    <mergeCell ref="ER32:EU32"/>
    <mergeCell ref="FA32:FD32"/>
    <mergeCell ref="FH32:FI32"/>
    <mergeCell ref="FK32:FM32"/>
    <mergeCell ref="DE32:DF32"/>
    <mergeCell ref="DH32:DK32"/>
    <mergeCell ref="DQ32:DT32"/>
    <mergeCell ref="DX32:DY32"/>
    <mergeCell ref="EA32:EC32"/>
    <mergeCell ref="ED32:EH32"/>
    <mergeCell ref="BX32:CA32"/>
    <mergeCell ref="CG32:CJ32"/>
    <mergeCell ref="CN32:CO32"/>
    <mergeCell ref="CQ32:CS32"/>
    <mergeCell ref="CT32:CX32"/>
    <mergeCell ref="CZ32:DC32"/>
    <mergeCell ref="AW32:AZ32"/>
    <mergeCell ref="BD32:BE32"/>
    <mergeCell ref="BG32:BI32"/>
    <mergeCell ref="BJ32:BN32"/>
    <mergeCell ref="BP32:BS32"/>
    <mergeCell ref="BU32:BV32"/>
    <mergeCell ref="IN33:IQ33"/>
    <mergeCell ref="A32:B32"/>
    <mergeCell ref="D32:G32"/>
    <mergeCell ref="M32:P32"/>
    <mergeCell ref="T32:U32"/>
    <mergeCell ref="W32:Y32"/>
    <mergeCell ref="Z32:AD32"/>
    <mergeCell ref="AF32:AI32"/>
    <mergeCell ref="AK32:AL32"/>
    <mergeCell ref="AN32:AQ32"/>
    <mergeCell ref="HI33:HJ33"/>
    <mergeCell ref="HL33:HO33"/>
    <mergeCell ref="HU33:HX33"/>
    <mergeCell ref="IB33:IC33"/>
    <mergeCell ref="IE33:IG33"/>
    <mergeCell ref="IH33:IL33"/>
    <mergeCell ref="GB33:GE33"/>
    <mergeCell ref="GK33:GN33"/>
    <mergeCell ref="GR33:GS33"/>
    <mergeCell ref="GU33:GW33"/>
    <mergeCell ref="GX33:HB33"/>
    <mergeCell ref="HD33:HG33"/>
    <mergeCell ref="EZ33:FD33"/>
    <mergeCell ref="FH33:FI33"/>
    <mergeCell ref="FK33:FM33"/>
    <mergeCell ref="FN33:FR33"/>
    <mergeCell ref="FT33:FW33"/>
    <mergeCell ref="FY33:FZ33"/>
    <mergeCell ref="DX33:DY33"/>
    <mergeCell ref="EA33:EC33"/>
    <mergeCell ref="ED33:EH33"/>
    <mergeCell ref="EJ33:EM33"/>
    <mergeCell ref="EO33:EP33"/>
    <mergeCell ref="ER33:EU33"/>
    <mergeCell ref="CQ33:CS33"/>
    <mergeCell ref="CT33:CX33"/>
    <mergeCell ref="CZ33:DC33"/>
    <mergeCell ref="DE33:DF33"/>
    <mergeCell ref="DH33:DK33"/>
    <mergeCell ref="DQ33:DT33"/>
    <mergeCell ref="BJ33:BN33"/>
    <mergeCell ref="BP33:BS33"/>
    <mergeCell ref="BU33:BV33"/>
    <mergeCell ref="BX33:CA33"/>
    <mergeCell ref="CG33:CJ33"/>
    <mergeCell ref="CN33:CO33"/>
    <mergeCell ref="AF35:AI35"/>
    <mergeCell ref="AK35:AL35"/>
    <mergeCell ref="AN35:AQ35"/>
    <mergeCell ref="AW35:AZ35"/>
    <mergeCell ref="BD35:BE35"/>
    <mergeCell ref="BG35:BI35"/>
    <mergeCell ref="IB36:IC36"/>
    <mergeCell ref="IE36:IG36"/>
    <mergeCell ref="IH36:IL36"/>
    <mergeCell ref="IN34:IQ34"/>
    <mergeCell ref="A35:B35"/>
    <mergeCell ref="D35:G35"/>
    <mergeCell ref="M35:P35"/>
    <mergeCell ref="T35:U35"/>
    <mergeCell ref="W35:Y35"/>
    <mergeCell ref="Z35:AD35"/>
    <mergeCell ref="GU34:GW34"/>
    <mergeCell ref="GX34:HB34"/>
    <mergeCell ref="HD34:HG34"/>
    <mergeCell ref="HI34:HJ34"/>
    <mergeCell ref="HL34:HO34"/>
    <mergeCell ref="HU34:HX34"/>
    <mergeCell ref="FN34:FR34"/>
    <mergeCell ref="FT34:FW34"/>
    <mergeCell ref="FY34:FZ34"/>
    <mergeCell ref="GB34:GE34"/>
    <mergeCell ref="GK34:GN34"/>
    <mergeCell ref="GR34:GS34"/>
    <mergeCell ref="EJ34:EM34"/>
    <mergeCell ref="EO34:EP34"/>
    <mergeCell ref="ER34:EU34"/>
    <mergeCell ref="FA34:FD34"/>
    <mergeCell ref="FH34:FI34"/>
    <mergeCell ref="FK34:FM34"/>
    <mergeCell ref="DE34:DF34"/>
    <mergeCell ref="DH34:DK34"/>
    <mergeCell ref="DQ34:DT34"/>
    <mergeCell ref="DX34:DY34"/>
    <mergeCell ref="EA34:EC34"/>
    <mergeCell ref="ED34:EH34"/>
    <mergeCell ref="BX34:CA34"/>
    <mergeCell ref="CG34:CJ34"/>
    <mergeCell ref="CN34:CO34"/>
    <mergeCell ref="CQ34:CS34"/>
    <mergeCell ref="CT34:CX34"/>
    <mergeCell ref="CZ34:DC34"/>
    <mergeCell ref="AW34:AZ34"/>
    <mergeCell ref="BD34:BE34"/>
    <mergeCell ref="BG34:BI34"/>
    <mergeCell ref="BJ34:BN34"/>
    <mergeCell ref="BP34:BS34"/>
    <mergeCell ref="BU34:BV34"/>
    <mergeCell ref="IN35:IQ35"/>
    <mergeCell ref="A34:B34"/>
    <mergeCell ref="D34:G34"/>
    <mergeCell ref="M34:P34"/>
    <mergeCell ref="T34:U34"/>
    <mergeCell ref="W34:Y34"/>
    <mergeCell ref="Z34:AD34"/>
    <mergeCell ref="AF34:AI34"/>
    <mergeCell ref="AK34:AL34"/>
    <mergeCell ref="AN34:AQ34"/>
    <mergeCell ref="HI35:HJ35"/>
    <mergeCell ref="HL35:HO35"/>
    <mergeCell ref="HU35:HX35"/>
    <mergeCell ref="IB35:IC35"/>
    <mergeCell ref="IE35:IG35"/>
    <mergeCell ref="IH35:IL35"/>
    <mergeCell ref="GB35:GE35"/>
    <mergeCell ref="GK35:GN35"/>
    <mergeCell ref="GR35:GS35"/>
    <mergeCell ref="GU35:GW35"/>
    <mergeCell ref="GX35:HB35"/>
    <mergeCell ref="HD35:HG35"/>
    <mergeCell ref="FA35:FD35"/>
    <mergeCell ref="FH35:FI35"/>
    <mergeCell ref="FK35:FM35"/>
    <mergeCell ref="FN35:FR35"/>
    <mergeCell ref="FT35:FW35"/>
    <mergeCell ref="FY35:FZ35"/>
    <mergeCell ref="DX35:DY35"/>
    <mergeCell ref="EA35:EC35"/>
    <mergeCell ref="ED35:EH35"/>
    <mergeCell ref="EJ35:EM35"/>
    <mergeCell ref="EO35:EP35"/>
    <mergeCell ref="ER35:EU35"/>
    <mergeCell ref="CQ35:CS35"/>
    <mergeCell ref="CT35:CX35"/>
    <mergeCell ref="CZ35:DC35"/>
    <mergeCell ref="DE35:DF35"/>
    <mergeCell ref="DH35:DK35"/>
    <mergeCell ref="DQ35:DT35"/>
    <mergeCell ref="BJ35:BN35"/>
    <mergeCell ref="BP35:BS35"/>
    <mergeCell ref="BU35:BV35"/>
    <mergeCell ref="BX35:CA35"/>
    <mergeCell ref="CG35:CJ35"/>
    <mergeCell ref="CN35:CO35"/>
    <mergeCell ref="AF37:AI37"/>
    <mergeCell ref="AK37:AL37"/>
    <mergeCell ref="AN37:AQ37"/>
    <mergeCell ref="AW37:AZ37"/>
    <mergeCell ref="BD37:BE37"/>
    <mergeCell ref="BG37:BI37"/>
    <mergeCell ref="IB38:IC38"/>
    <mergeCell ref="IE38:IG38"/>
    <mergeCell ref="IH38:IL38"/>
    <mergeCell ref="IN36:IQ36"/>
    <mergeCell ref="A37:B37"/>
    <mergeCell ref="D37:G37"/>
    <mergeCell ref="M37:P37"/>
    <mergeCell ref="T37:U37"/>
    <mergeCell ref="W37:Y37"/>
    <mergeCell ref="Z37:AD37"/>
    <mergeCell ref="GU36:GW36"/>
    <mergeCell ref="GX36:HB36"/>
    <mergeCell ref="HD36:HG36"/>
    <mergeCell ref="HI36:HJ36"/>
    <mergeCell ref="HL36:HO36"/>
    <mergeCell ref="HU36:HX36"/>
    <mergeCell ref="FN36:FR36"/>
    <mergeCell ref="FT36:FW36"/>
    <mergeCell ref="FY36:FZ36"/>
    <mergeCell ref="GB36:GE36"/>
    <mergeCell ref="GK36:GN36"/>
    <mergeCell ref="GR36:GS36"/>
    <mergeCell ref="EJ36:EM36"/>
    <mergeCell ref="EO36:EP36"/>
    <mergeCell ref="ER36:EU36"/>
    <mergeCell ref="FA36:FD36"/>
    <mergeCell ref="FH36:FI36"/>
    <mergeCell ref="FK36:FM36"/>
    <mergeCell ref="DE36:DF36"/>
    <mergeCell ref="DH36:DK36"/>
    <mergeCell ref="DQ36:DT36"/>
    <mergeCell ref="DX36:DY36"/>
    <mergeCell ref="EA36:EC36"/>
    <mergeCell ref="ED36:EH36"/>
    <mergeCell ref="BX36:CA36"/>
    <mergeCell ref="CG36:CJ36"/>
    <mergeCell ref="CN36:CO36"/>
    <mergeCell ref="CQ36:CS36"/>
    <mergeCell ref="CT36:CX36"/>
    <mergeCell ref="CZ36:DC36"/>
    <mergeCell ref="AV36:AZ36"/>
    <mergeCell ref="BD36:BE36"/>
    <mergeCell ref="BG36:BI36"/>
    <mergeCell ref="BJ36:BN36"/>
    <mergeCell ref="BP36:BS36"/>
    <mergeCell ref="BU36:BV36"/>
    <mergeCell ref="IN37:IQ37"/>
    <mergeCell ref="A36:B36"/>
    <mergeCell ref="D36:G36"/>
    <mergeCell ref="M36:P36"/>
    <mergeCell ref="T36:U36"/>
    <mergeCell ref="W36:Y36"/>
    <mergeCell ref="Z36:AD36"/>
    <mergeCell ref="AF36:AI36"/>
    <mergeCell ref="AK36:AL36"/>
    <mergeCell ref="AN36:AQ36"/>
    <mergeCell ref="HI37:HJ37"/>
    <mergeCell ref="HL37:HO37"/>
    <mergeCell ref="HU37:HX37"/>
    <mergeCell ref="IB37:IC37"/>
    <mergeCell ref="IE37:IG37"/>
    <mergeCell ref="IH37:IL37"/>
    <mergeCell ref="GB37:GE37"/>
    <mergeCell ref="GK37:GN37"/>
    <mergeCell ref="GR37:GS37"/>
    <mergeCell ref="GU37:GW37"/>
    <mergeCell ref="GX37:HB37"/>
    <mergeCell ref="HD37:HG37"/>
    <mergeCell ref="FA37:FD37"/>
    <mergeCell ref="FH37:FI37"/>
    <mergeCell ref="FK37:FM37"/>
    <mergeCell ref="FN37:FR37"/>
    <mergeCell ref="FT37:FW37"/>
    <mergeCell ref="FY37:FZ37"/>
    <mergeCell ref="DX37:DY37"/>
    <mergeCell ref="EA37:EC37"/>
    <mergeCell ref="ED37:EH37"/>
    <mergeCell ref="EJ37:EM37"/>
    <mergeCell ref="EO37:EP37"/>
    <mergeCell ref="ER37:EU37"/>
    <mergeCell ref="CQ37:CS37"/>
    <mergeCell ref="CT37:CX37"/>
    <mergeCell ref="CZ37:DC37"/>
    <mergeCell ref="DE37:DF37"/>
    <mergeCell ref="DH37:DK37"/>
    <mergeCell ref="DQ37:DT37"/>
    <mergeCell ref="BJ37:BN37"/>
    <mergeCell ref="BP37:BS37"/>
    <mergeCell ref="BU37:BV37"/>
    <mergeCell ref="BX37:CA37"/>
    <mergeCell ref="CF37:CJ37"/>
    <mergeCell ref="CN37:CO37"/>
    <mergeCell ref="AF39:AI39"/>
    <mergeCell ref="AK39:AL39"/>
    <mergeCell ref="AN39:AQ39"/>
    <mergeCell ref="AV39:AZ39"/>
    <mergeCell ref="BD39:BE39"/>
    <mergeCell ref="BG39:BI39"/>
    <mergeCell ref="IB40:IC40"/>
    <mergeCell ref="IE40:IG40"/>
    <mergeCell ref="IH40:IL40"/>
    <mergeCell ref="IN38:IQ38"/>
    <mergeCell ref="A39:B39"/>
    <mergeCell ref="D39:G39"/>
    <mergeCell ref="M39:P39"/>
    <mergeCell ref="T39:U39"/>
    <mergeCell ref="W39:Y39"/>
    <mergeCell ref="Z39:AD39"/>
    <mergeCell ref="GU38:GW38"/>
    <mergeCell ref="GX38:HB38"/>
    <mergeCell ref="HD38:HG38"/>
    <mergeCell ref="HI38:HJ38"/>
    <mergeCell ref="HL38:HO38"/>
    <mergeCell ref="HU38:HX38"/>
    <mergeCell ref="FN38:FR38"/>
    <mergeCell ref="FT38:FW38"/>
    <mergeCell ref="FY38:FZ38"/>
    <mergeCell ref="GB38:GE38"/>
    <mergeCell ref="GK38:GN38"/>
    <mergeCell ref="GR38:GS38"/>
    <mergeCell ref="EJ38:EM38"/>
    <mergeCell ref="EO38:EP38"/>
    <mergeCell ref="ER38:EU38"/>
    <mergeCell ref="FA38:FD38"/>
    <mergeCell ref="FH38:FI38"/>
    <mergeCell ref="FK38:FM38"/>
    <mergeCell ref="DE38:DF38"/>
    <mergeCell ref="DH38:DK38"/>
    <mergeCell ref="DQ38:DT38"/>
    <mergeCell ref="DX38:DY38"/>
    <mergeCell ref="EA38:EC38"/>
    <mergeCell ref="ED38:EH38"/>
    <mergeCell ref="BX38:CA38"/>
    <mergeCell ref="CG38:CJ38"/>
    <mergeCell ref="CN38:CO38"/>
    <mergeCell ref="CQ38:CS38"/>
    <mergeCell ref="CT38:CX38"/>
    <mergeCell ref="CZ38:DC38"/>
    <mergeCell ref="AW38:AZ38"/>
    <mergeCell ref="BD38:BE38"/>
    <mergeCell ref="BG38:BI38"/>
    <mergeCell ref="BJ38:BN38"/>
    <mergeCell ref="BP38:BS38"/>
    <mergeCell ref="BU38:BV38"/>
    <mergeCell ref="IN39:IQ39"/>
    <mergeCell ref="A38:B38"/>
    <mergeCell ref="D38:G38"/>
    <mergeCell ref="L38:P38"/>
    <mergeCell ref="T38:U38"/>
    <mergeCell ref="W38:Y38"/>
    <mergeCell ref="Z38:AD38"/>
    <mergeCell ref="AF38:AI38"/>
    <mergeCell ref="AK38:AL38"/>
    <mergeCell ref="AN38:AQ38"/>
    <mergeCell ref="HI39:HJ39"/>
    <mergeCell ref="HL39:HO39"/>
    <mergeCell ref="HU39:HX39"/>
    <mergeCell ref="IB39:IC39"/>
    <mergeCell ref="IE39:IG39"/>
    <mergeCell ref="IH39:IL39"/>
    <mergeCell ref="GB39:GE39"/>
    <mergeCell ref="GI39:GO39"/>
    <mergeCell ref="GR39:GS39"/>
    <mergeCell ref="GU39:GW39"/>
    <mergeCell ref="GX39:HB39"/>
    <mergeCell ref="HD39:HG39"/>
    <mergeCell ref="FA39:FD39"/>
    <mergeCell ref="FH39:FI39"/>
    <mergeCell ref="FK39:FM39"/>
    <mergeCell ref="FN39:FR39"/>
    <mergeCell ref="FT39:FW39"/>
    <mergeCell ref="FY39:FZ39"/>
    <mergeCell ref="DX39:DY39"/>
    <mergeCell ref="EA39:EC39"/>
    <mergeCell ref="ED39:EH39"/>
    <mergeCell ref="EJ39:EM39"/>
    <mergeCell ref="EO39:EP39"/>
    <mergeCell ref="ER39:EU39"/>
    <mergeCell ref="CQ39:CS39"/>
    <mergeCell ref="CT39:CX39"/>
    <mergeCell ref="CZ39:DC39"/>
    <mergeCell ref="DE39:DF39"/>
    <mergeCell ref="DH39:DK39"/>
    <mergeCell ref="DQ39:DT39"/>
    <mergeCell ref="BJ39:BN39"/>
    <mergeCell ref="BP39:BS39"/>
    <mergeCell ref="BU39:BV39"/>
    <mergeCell ref="BX39:CA39"/>
    <mergeCell ref="CG39:CJ39"/>
    <mergeCell ref="CN39:CO39"/>
    <mergeCell ref="AF41:AI41"/>
    <mergeCell ref="AK41:AL41"/>
    <mergeCell ref="AN41:AQ41"/>
    <mergeCell ref="AT41:BA41"/>
    <mergeCell ref="BD41:BE41"/>
    <mergeCell ref="BG41:BI41"/>
    <mergeCell ref="IB42:IC42"/>
    <mergeCell ref="IE42:IG42"/>
    <mergeCell ref="IH42:IL42"/>
    <mergeCell ref="IN40:IQ40"/>
    <mergeCell ref="A41:B41"/>
    <mergeCell ref="D41:G41"/>
    <mergeCell ref="L41:P41"/>
    <mergeCell ref="T41:U41"/>
    <mergeCell ref="W41:Y41"/>
    <mergeCell ref="Z41:AD41"/>
    <mergeCell ref="GU40:GW40"/>
    <mergeCell ref="GX40:HB40"/>
    <mergeCell ref="HD40:HG40"/>
    <mergeCell ref="HI40:HJ40"/>
    <mergeCell ref="HL40:HO40"/>
    <mergeCell ref="HU40:HX40"/>
    <mergeCell ref="FN40:FR40"/>
    <mergeCell ref="FT40:FW40"/>
    <mergeCell ref="FY40:FZ40"/>
    <mergeCell ref="GB40:GE40"/>
    <mergeCell ref="GJ40:GN40"/>
    <mergeCell ref="GR40:GS40"/>
    <mergeCell ref="EJ40:EM40"/>
    <mergeCell ref="EO40:EP40"/>
    <mergeCell ref="ER40:EU40"/>
    <mergeCell ref="FA40:FD40"/>
    <mergeCell ref="FH40:FI40"/>
    <mergeCell ref="FK40:FM40"/>
    <mergeCell ref="DE40:DF40"/>
    <mergeCell ref="DH40:DK40"/>
    <mergeCell ref="DQ40:DT40"/>
    <mergeCell ref="DX40:DY40"/>
    <mergeCell ref="EA40:EC40"/>
    <mergeCell ref="ED40:EH40"/>
    <mergeCell ref="BX40:CA40"/>
    <mergeCell ref="CF40:CJ40"/>
    <mergeCell ref="CN40:CO40"/>
    <mergeCell ref="CQ40:CS40"/>
    <mergeCell ref="CT40:CX40"/>
    <mergeCell ref="CZ40:DC40"/>
    <mergeCell ref="AW40:AZ40"/>
    <mergeCell ref="BD40:BE40"/>
    <mergeCell ref="BG40:BI40"/>
    <mergeCell ref="BJ40:BN40"/>
    <mergeCell ref="BP40:BS40"/>
    <mergeCell ref="BU40:BV40"/>
    <mergeCell ref="IN41:IQ41"/>
    <mergeCell ref="A40:B40"/>
    <mergeCell ref="D40:G40"/>
    <mergeCell ref="M40:P40"/>
    <mergeCell ref="T40:U40"/>
    <mergeCell ref="W40:Y40"/>
    <mergeCell ref="Z40:AD40"/>
    <mergeCell ref="AF40:AI40"/>
    <mergeCell ref="AK40:AL40"/>
    <mergeCell ref="AN40:AQ40"/>
    <mergeCell ref="HI41:HJ41"/>
    <mergeCell ref="HL41:HO41"/>
    <mergeCell ref="HU41:HX41"/>
    <mergeCell ref="IB41:IC41"/>
    <mergeCell ref="IE41:IG41"/>
    <mergeCell ref="IH41:IL41"/>
    <mergeCell ref="GB41:GE41"/>
    <mergeCell ref="GK41:GN41"/>
    <mergeCell ref="GR41:GS41"/>
    <mergeCell ref="GU41:GW41"/>
    <mergeCell ref="GX41:HB41"/>
    <mergeCell ref="HD41:HG41"/>
    <mergeCell ref="FA41:FD41"/>
    <mergeCell ref="FH41:FI41"/>
    <mergeCell ref="FK41:FM41"/>
    <mergeCell ref="FN41:FR41"/>
    <mergeCell ref="FT41:FW41"/>
    <mergeCell ref="FY41:FZ41"/>
    <mergeCell ref="DX41:DY41"/>
    <mergeCell ref="EA41:EC41"/>
    <mergeCell ref="ED41:EH41"/>
    <mergeCell ref="EJ41:EM41"/>
    <mergeCell ref="EO41:EP41"/>
    <mergeCell ref="ER41:EU41"/>
    <mergeCell ref="CQ41:CS41"/>
    <mergeCell ref="CT41:CX41"/>
    <mergeCell ref="CZ41:DC41"/>
    <mergeCell ref="DE41:DF41"/>
    <mergeCell ref="DH41:DK41"/>
    <mergeCell ref="DP41:DT41"/>
    <mergeCell ref="BJ41:BN41"/>
    <mergeCell ref="BP41:BS41"/>
    <mergeCell ref="BU41:BV41"/>
    <mergeCell ref="BX41:CA41"/>
    <mergeCell ref="CG41:CJ41"/>
    <mergeCell ref="CN41:CO41"/>
    <mergeCell ref="AF43:AI43"/>
    <mergeCell ref="AK43:AL43"/>
    <mergeCell ref="AN43:AQ43"/>
    <mergeCell ref="AV43:AZ43"/>
    <mergeCell ref="BD43:BE43"/>
    <mergeCell ref="BG43:BI43"/>
    <mergeCell ref="IB44:IC44"/>
    <mergeCell ref="IE44:IG44"/>
    <mergeCell ref="IH44:IL44"/>
    <mergeCell ref="IN42:IQ42"/>
    <mergeCell ref="A43:B43"/>
    <mergeCell ref="D43:G43"/>
    <mergeCell ref="J43:Q43"/>
    <mergeCell ref="T43:U43"/>
    <mergeCell ref="W43:Y43"/>
    <mergeCell ref="Z43:AD43"/>
    <mergeCell ref="GU42:GW42"/>
    <mergeCell ref="GX42:HB42"/>
    <mergeCell ref="HD42:HG42"/>
    <mergeCell ref="HI42:HJ42"/>
    <mergeCell ref="HL42:HO42"/>
    <mergeCell ref="HS42:HY42"/>
    <mergeCell ref="FN42:FR42"/>
    <mergeCell ref="FT42:FW42"/>
    <mergeCell ref="FY42:FZ42"/>
    <mergeCell ref="GB42:GE42"/>
    <mergeCell ref="GJ42:GN42"/>
    <mergeCell ref="GR42:GS42"/>
    <mergeCell ref="EJ42:EM42"/>
    <mergeCell ref="EO42:EP42"/>
    <mergeCell ref="ER42:EU42"/>
    <mergeCell ref="FA42:FD42"/>
    <mergeCell ref="FH42:FI42"/>
    <mergeCell ref="FK42:FM42"/>
    <mergeCell ref="DE42:DF42"/>
    <mergeCell ref="DH42:DK42"/>
    <mergeCell ref="DQ42:DT42"/>
    <mergeCell ref="DX42:DY42"/>
    <mergeCell ref="EA42:EC42"/>
    <mergeCell ref="ED42:EH42"/>
    <mergeCell ref="BX42:CA42"/>
    <mergeCell ref="CD42:CK42"/>
    <mergeCell ref="CN42:CO42"/>
    <mergeCell ref="CQ42:CS42"/>
    <mergeCell ref="CT42:CX42"/>
    <mergeCell ref="CZ42:DC42"/>
    <mergeCell ref="AU42:BA42"/>
    <mergeCell ref="BD42:BE42"/>
    <mergeCell ref="BG42:BI42"/>
    <mergeCell ref="BJ42:BN42"/>
    <mergeCell ref="BP42:BS42"/>
    <mergeCell ref="BU42:BV42"/>
    <mergeCell ref="IN43:IQ43"/>
    <mergeCell ref="A42:B42"/>
    <mergeCell ref="D42:G42"/>
    <mergeCell ref="M42:P42"/>
    <mergeCell ref="T42:U42"/>
    <mergeCell ref="W42:Y42"/>
    <mergeCell ref="Z42:AD42"/>
    <mergeCell ref="AF42:AI42"/>
    <mergeCell ref="AK42:AL42"/>
    <mergeCell ref="AN42:AQ42"/>
    <mergeCell ref="HI43:HJ43"/>
    <mergeCell ref="HL43:HO43"/>
    <mergeCell ref="HT43:HX43"/>
    <mergeCell ref="IB43:IC43"/>
    <mergeCell ref="IE43:IG43"/>
    <mergeCell ref="IH43:IL43"/>
    <mergeCell ref="GB43:GE43"/>
    <mergeCell ref="GK43:GN43"/>
    <mergeCell ref="GR43:GS43"/>
    <mergeCell ref="GU43:GW43"/>
    <mergeCell ref="GX43:HB43"/>
    <mergeCell ref="HD43:HG43"/>
    <mergeCell ref="FA43:FD43"/>
    <mergeCell ref="FH43:FI43"/>
    <mergeCell ref="FK43:FM43"/>
    <mergeCell ref="FN43:FR43"/>
    <mergeCell ref="FT43:FW43"/>
    <mergeCell ref="FY43:FZ43"/>
    <mergeCell ref="DX43:DY43"/>
    <mergeCell ref="EA43:EC43"/>
    <mergeCell ref="ED43:EH43"/>
    <mergeCell ref="EJ43:EM43"/>
    <mergeCell ref="EO43:EP43"/>
    <mergeCell ref="ER43:EU43"/>
    <mergeCell ref="CQ43:CS43"/>
    <mergeCell ref="CT43:CX43"/>
    <mergeCell ref="CZ43:DC43"/>
    <mergeCell ref="DE43:DF43"/>
    <mergeCell ref="DH43:DK43"/>
    <mergeCell ref="DQ43:DT43"/>
    <mergeCell ref="BJ43:BN43"/>
    <mergeCell ref="BP43:BS43"/>
    <mergeCell ref="BU43:BV43"/>
    <mergeCell ref="BX43:CA43"/>
    <mergeCell ref="CE43:CK43"/>
    <mergeCell ref="CN43:CO43"/>
    <mergeCell ref="AF45:AI45"/>
    <mergeCell ref="AK45:AL45"/>
    <mergeCell ref="AN45:AQ45"/>
    <mergeCell ref="AT45:BA45"/>
    <mergeCell ref="BD45:BE45"/>
    <mergeCell ref="BG45:BI45"/>
    <mergeCell ref="IB46:IC46"/>
    <mergeCell ref="IE46:IG46"/>
    <mergeCell ref="IH46:IL46"/>
    <mergeCell ref="IN44:IQ44"/>
    <mergeCell ref="A45:B45"/>
    <mergeCell ref="D45:G45"/>
    <mergeCell ref="L45:P45"/>
    <mergeCell ref="T45:U45"/>
    <mergeCell ref="W45:Y45"/>
    <mergeCell ref="Z45:AD45"/>
    <mergeCell ref="GU44:GW44"/>
    <mergeCell ref="GX44:HB44"/>
    <mergeCell ref="HD44:HG44"/>
    <mergeCell ref="HI44:HJ44"/>
    <mergeCell ref="HL44:HO44"/>
    <mergeCell ref="HU44:HX44"/>
    <mergeCell ref="FN44:FR44"/>
    <mergeCell ref="FT44:FW44"/>
    <mergeCell ref="FY44:FZ44"/>
    <mergeCell ref="GB44:GE44"/>
    <mergeCell ref="GK44:GN44"/>
    <mergeCell ref="GR44:GS44"/>
    <mergeCell ref="EJ44:EM44"/>
    <mergeCell ref="EO44:EP44"/>
    <mergeCell ref="ER44:EU44"/>
    <mergeCell ref="EZ44:FD44"/>
    <mergeCell ref="FH44:FI44"/>
    <mergeCell ref="FK44:FM44"/>
    <mergeCell ref="DE44:DF44"/>
    <mergeCell ref="DH44:DK44"/>
    <mergeCell ref="DP44:DT44"/>
    <mergeCell ref="DX44:DY44"/>
    <mergeCell ref="EA44:EC44"/>
    <mergeCell ref="ED44:EH44"/>
    <mergeCell ref="BX44:CA44"/>
    <mergeCell ref="CF44:CJ44"/>
    <mergeCell ref="CN44:CO44"/>
    <mergeCell ref="CQ44:CS44"/>
    <mergeCell ref="CT44:CX44"/>
    <mergeCell ref="CZ44:DC44"/>
    <mergeCell ref="AW44:AZ44"/>
    <mergeCell ref="BD44:BE44"/>
    <mergeCell ref="BG44:BI44"/>
    <mergeCell ref="BJ44:BN44"/>
    <mergeCell ref="BP44:BS44"/>
    <mergeCell ref="BU44:BV44"/>
    <mergeCell ref="IN45:IQ45"/>
    <mergeCell ref="A44:B44"/>
    <mergeCell ref="D44:G44"/>
    <mergeCell ref="K44:Q44"/>
    <mergeCell ref="T44:U44"/>
    <mergeCell ref="W44:Y44"/>
    <mergeCell ref="Z44:AD44"/>
    <mergeCell ref="AF44:AI44"/>
    <mergeCell ref="AK44:AL44"/>
    <mergeCell ref="AN44:AQ44"/>
    <mergeCell ref="HI45:HJ45"/>
    <mergeCell ref="HL45:HO45"/>
    <mergeCell ref="HT45:HX45"/>
    <mergeCell ref="IB45:IC45"/>
    <mergeCell ref="IE45:IG45"/>
    <mergeCell ref="IH45:IL45"/>
    <mergeCell ref="GB45:GE45"/>
    <mergeCell ref="GK45:GN45"/>
    <mergeCell ref="GR45:GS45"/>
    <mergeCell ref="GU45:GW45"/>
    <mergeCell ref="GX45:HB45"/>
    <mergeCell ref="HD45:HG45"/>
    <mergeCell ref="FA45:FD45"/>
    <mergeCell ref="FH45:FI45"/>
    <mergeCell ref="FK45:FM45"/>
    <mergeCell ref="FN45:FR45"/>
    <mergeCell ref="FT45:FW45"/>
    <mergeCell ref="FY45:FZ45"/>
    <mergeCell ref="DX45:DY45"/>
    <mergeCell ref="EA45:EC45"/>
    <mergeCell ref="ED45:EH45"/>
    <mergeCell ref="EJ45:EM45"/>
    <mergeCell ref="EO45:EP45"/>
    <mergeCell ref="ER45:EU45"/>
    <mergeCell ref="CQ45:CS45"/>
    <mergeCell ref="CT45:CX45"/>
    <mergeCell ref="CZ45:DC45"/>
    <mergeCell ref="DE45:DF45"/>
    <mergeCell ref="DH45:DK45"/>
    <mergeCell ref="DQ45:DT45"/>
    <mergeCell ref="BJ45:BN45"/>
    <mergeCell ref="BP45:BS45"/>
    <mergeCell ref="BU45:BV45"/>
    <mergeCell ref="BX45:CA45"/>
    <mergeCell ref="CG45:CJ45"/>
    <mergeCell ref="CN45:CO45"/>
    <mergeCell ref="AF47:AI47"/>
    <mergeCell ref="AK47:AL47"/>
    <mergeCell ref="AN47:AQ47"/>
    <mergeCell ref="AW47:AZ47"/>
    <mergeCell ref="BD47:BE47"/>
    <mergeCell ref="BG47:BI47"/>
    <mergeCell ref="IB48:IC48"/>
    <mergeCell ref="IE48:IG48"/>
    <mergeCell ref="IH48:IL48"/>
    <mergeCell ref="IN46:IQ46"/>
    <mergeCell ref="A47:B47"/>
    <mergeCell ref="D47:G47"/>
    <mergeCell ref="J47:Q47"/>
    <mergeCell ref="T47:U47"/>
    <mergeCell ref="W47:Y47"/>
    <mergeCell ref="Z47:AD47"/>
    <mergeCell ref="GU46:GW46"/>
    <mergeCell ref="GX46:HB46"/>
    <mergeCell ref="HD46:HG46"/>
    <mergeCell ref="HI46:HJ46"/>
    <mergeCell ref="HL46:HO46"/>
    <mergeCell ref="HU46:HX46"/>
    <mergeCell ref="FN46:FR46"/>
    <mergeCell ref="FT46:FW46"/>
    <mergeCell ref="FY46:FZ46"/>
    <mergeCell ref="GB46:GE46"/>
    <mergeCell ref="GK46:GN46"/>
    <mergeCell ref="GR46:GS46"/>
    <mergeCell ref="EJ46:EM46"/>
    <mergeCell ref="EO46:EP46"/>
    <mergeCell ref="ER46:EU46"/>
    <mergeCell ref="FA46:FD46"/>
    <mergeCell ref="FH46:FI46"/>
    <mergeCell ref="FK46:FM46"/>
    <mergeCell ref="DE46:DF46"/>
    <mergeCell ref="DH46:DK46"/>
    <mergeCell ref="DN46:DU46"/>
    <mergeCell ref="DX46:DY46"/>
    <mergeCell ref="EA46:EC46"/>
    <mergeCell ref="ED46:EH46"/>
    <mergeCell ref="BX46:CA46"/>
    <mergeCell ref="CD46:CK46"/>
    <mergeCell ref="CN46:CO46"/>
    <mergeCell ref="CQ46:CS46"/>
    <mergeCell ref="CT46:CX46"/>
    <mergeCell ref="CZ46:DC46"/>
    <mergeCell ref="AU46:BA46"/>
    <mergeCell ref="BD46:BE46"/>
    <mergeCell ref="BG46:BI46"/>
    <mergeCell ref="BJ46:BN46"/>
    <mergeCell ref="BP46:BS46"/>
    <mergeCell ref="BU46:BV46"/>
    <mergeCell ref="IN47:IQ47"/>
    <mergeCell ref="A46:B46"/>
    <mergeCell ref="D46:G46"/>
    <mergeCell ref="M46:P46"/>
    <mergeCell ref="T46:U46"/>
    <mergeCell ref="W46:Y46"/>
    <mergeCell ref="Z46:AD46"/>
    <mergeCell ref="AF46:AI46"/>
    <mergeCell ref="AK46:AL46"/>
    <mergeCell ref="AN46:AQ46"/>
    <mergeCell ref="HI47:HJ47"/>
    <mergeCell ref="HL47:HO47"/>
    <mergeCell ref="HU47:HX47"/>
    <mergeCell ref="IB47:IC47"/>
    <mergeCell ref="IE47:IG47"/>
    <mergeCell ref="IH47:IL47"/>
    <mergeCell ref="GB47:GE47"/>
    <mergeCell ref="GK47:GN47"/>
    <mergeCell ref="GR47:GS47"/>
    <mergeCell ref="GU47:GW47"/>
    <mergeCell ref="GX47:HB47"/>
    <mergeCell ref="HD47:HG47"/>
    <mergeCell ref="EZ47:FD47"/>
    <mergeCell ref="FH47:FI47"/>
    <mergeCell ref="FK47:FM47"/>
    <mergeCell ref="FN47:FR47"/>
    <mergeCell ref="FT47:FW47"/>
    <mergeCell ref="FY47:FZ47"/>
    <mergeCell ref="DX47:DY47"/>
    <mergeCell ref="EA47:EC47"/>
    <mergeCell ref="ED47:EH47"/>
    <mergeCell ref="EJ47:EM47"/>
    <mergeCell ref="EO47:EP47"/>
    <mergeCell ref="ER47:EU47"/>
    <mergeCell ref="CQ47:CS47"/>
    <mergeCell ref="CT47:CX47"/>
    <mergeCell ref="CZ47:DC47"/>
    <mergeCell ref="DE47:DF47"/>
    <mergeCell ref="DH47:DK47"/>
    <mergeCell ref="DO47:DU47"/>
    <mergeCell ref="BJ47:BN47"/>
    <mergeCell ref="BP47:BS47"/>
    <mergeCell ref="BU47:BV47"/>
    <mergeCell ref="BX47:CA47"/>
    <mergeCell ref="CE47:CK47"/>
    <mergeCell ref="CN47:CO47"/>
    <mergeCell ref="AF49:AI49"/>
    <mergeCell ref="AK49:AL49"/>
    <mergeCell ref="AN49:AQ49"/>
    <mergeCell ref="AT49:BA49"/>
    <mergeCell ref="BD49:BE49"/>
    <mergeCell ref="BG49:BI49"/>
    <mergeCell ref="IB50:IC50"/>
    <mergeCell ref="IE50:IG50"/>
    <mergeCell ref="IH50:IL50"/>
    <mergeCell ref="IN48:IQ48"/>
    <mergeCell ref="A49:B49"/>
    <mergeCell ref="D49:G49"/>
    <mergeCell ref="M49:P49"/>
    <mergeCell ref="T49:U49"/>
    <mergeCell ref="W49:Y49"/>
    <mergeCell ref="Z49:AD49"/>
    <mergeCell ref="GU48:GW48"/>
    <mergeCell ref="GX48:HB48"/>
    <mergeCell ref="HD48:HG48"/>
    <mergeCell ref="HI48:HJ48"/>
    <mergeCell ref="HL48:HO48"/>
    <mergeCell ref="HU48:HX48"/>
    <mergeCell ref="FN48:FR48"/>
    <mergeCell ref="FT48:FW48"/>
    <mergeCell ref="FY48:FZ48"/>
    <mergeCell ref="GB48:GE48"/>
    <mergeCell ref="GK48:GN48"/>
    <mergeCell ref="GR48:GS48"/>
    <mergeCell ref="EJ48:EM48"/>
    <mergeCell ref="EO48:EP48"/>
    <mergeCell ref="ER48:EU48"/>
    <mergeCell ref="FA48:FD48"/>
    <mergeCell ref="FH48:FI48"/>
    <mergeCell ref="FK48:FM48"/>
    <mergeCell ref="DE48:DF48"/>
    <mergeCell ref="DH48:DK48"/>
    <mergeCell ref="DP48:DT48"/>
    <mergeCell ref="DX48:DY48"/>
    <mergeCell ref="EA48:EC48"/>
    <mergeCell ref="ED48:EH48"/>
    <mergeCell ref="BX48:CA48"/>
    <mergeCell ref="CG48:CJ48"/>
    <mergeCell ref="CN48:CO48"/>
    <mergeCell ref="CQ48:CS48"/>
    <mergeCell ref="CT48:CX48"/>
    <mergeCell ref="CZ48:DC48"/>
    <mergeCell ref="AS48:BB48"/>
    <mergeCell ref="BD48:BE48"/>
    <mergeCell ref="BG48:BI48"/>
    <mergeCell ref="BJ48:BN48"/>
    <mergeCell ref="BP48:BS48"/>
    <mergeCell ref="BU48:BV48"/>
    <mergeCell ref="IN49:IQ49"/>
    <mergeCell ref="A48:B48"/>
    <mergeCell ref="D48:G48"/>
    <mergeCell ref="K48:Q48"/>
    <mergeCell ref="T48:U48"/>
    <mergeCell ref="W48:Y48"/>
    <mergeCell ref="Z48:AD48"/>
    <mergeCell ref="AF48:AI48"/>
    <mergeCell ref="AK48:AL48"/>
    <mergeCell ref="AN48:AQ48"/>
    <mergeCell ref="HI49:HJ49"/>
    <mergeCell ref="HL49:HO49"/>
    <mergeCell ref="HU49:HX49"/>
    <mergeCell ref="IB49:IC49"/>
    <mergeCell ref="IE49:IG49"/>
    <mergeCell ref="IH49:IL49"/>
    <mergeCell ref="GB49:GE49"/>
    <mergeCell ref="GK49:GN49"/>
    <mergeCell ref="GR49:GS49"/>
    <mergeCell ref="GU49:GW49"/>
    <mergeCell ref="GX49:HB49"/>
    <mergeCell ref="HD49:HG49"/>
    <mergeCell ref="EX49:FE49"/>
    <mergeCell ref="FH49:FI49"/>
    <mergeCell ref="FK49:FM49"/>
    <mergeCell ref="FN49:FR49"/>
    <mergeCell ref="FT49:FW49"/>
    <mergeCell ref="FY49:FZ49"/>
    <mergeCell ref="DX49:DY49"/>
    <mergeCell ref="EA49:EC49"/>
    <mergeCell ref="ED49:EH49"/>
    <mergeCell ref="EJ49:EM49"/>
    <mergeCell ref="EO49:EP49"/>
    <mergeCell ref="ER49:EU49"/>
    <mergeCell ref="CQ49:CS49"/>
    <mergeCell ref="CT49:CX49"/>
    <mergeCell ref="CZ49:DC49"/>
    <mergeCell ref="DE49:DF49"/>
    <mergeCell ref="DH49:DK49"/>
    <mergeCell ref="DQ49:DT49"/>
    <mergeCell ref="BJ49:BN49"/>
    <mergeCell ref="BP49:BS49"/>
    <mergeCell ref="BU49:BV49"/>
    <mergeCell ref="BX49:CA49"/>
    <mergeCell ref="CC49:CL49"/>
    <mergeCell ref="CN49:CO49"/>
    <mergeCell ref="AF51:AI51"/>
    <mergeCell ref="AK51:AL51"/>
    <mergeCell ref="AN51:AQ51"/>
    <mergeCell ref="AV51:AZ51"/>
    <mergeCell ref="BD51:BE51"/>
    <mergeCell ref="BG51:BI51"/>
    <mergeCell ref="IB52:IC52"/>
    <mergeCell ref="IE52:IG52"/>
    <mergeCell ref="IH52:IL52"/>
    <mergeCell ref="IN50:IQ50"/>
    <mergeCell ref="A51:B51"/>
    <mergeCell ref="D51:G51"/>
    <mergeCell ref="J51:Q51"/>
    <mergeCell ref="T51:U51"/>
    <mergeCell ref="W51:Y51"/>
    <mergeCell ref="Z51:AD51"/>
    <mergeCell ref="GU50:GW50"/>
    <mergeCell ref="GX50:HB50"/>
    <mergeCell ref="HD50:HG50"/>
    <mergeCell ref="HI50:HJ50"/>
    <mergeCell ref="HL50:HO50"/>
    <mergeCell ref="HU50:HX50"/>
    <mergeCell ref="FN50:FR50"/>
    <mergeCell ref="FT50:FW50"/>
    <mergeCell ref="FY50:FZ50"/>
    <mergeCell ref="GB50:GE50"/>
    <mergeCell ref="GK50:GN50"/>
    <mergeCell ref="GR50:GS50"/>
    <mergeCell ref="EJ50:EM50"/>
    <mergeCell ref="EO50:EP50"/>
    <mergeCell ref="ER50:EU50"/>
    <mergeCell ref="EY50:FE50"/>
    <mergeCell ref="FH50:FI50"/>
    <mergeCell ref="FK50:FM50"/>
    <mergeCell ref="DE50:DF50"/>
    <mergeCell ref="DH50:DK50"/>
    <mergeCell ref="DN50:DU50"/>
    <mergeCell ref="DX50:DY50"/>
    <mergeCell ref="EA50:EC50"/>
    <mergeCell ref="ED50:EH50"/>
    <mergeCell ref="BX50:CA50"/>
    <mergeCell ref="CD50:CK50"/>
    <mergeCell ref="CN50:CO50"/>
    <mergeCell ref="CQ50:CS50"/>
    <mergeCell ref="CT50:CX50"/>
    <mergeCell ref="CZ50:DC50"/>
    <mergeCell ref="AU50:BA50"/>
    <mergeCell ref="BD50:BE50"/>
    <mergeCell ref="BG50:BI50"/>
    <mergeCell ref="BJ50:BN50"/>
    <mergeCell ref="BP50:BS50"/>
    <mergeCell ref="BU50:BV50"/>
    <mergeCell ref="IN51:IQ51"/>
    <mergeCell ref="A50:B50"/>
    <mergeCell ref="D50:G50"/>
    <mergeCell ref="I50:R50"/>
    <mergeCell ref="T50:U50"/>
    <mergeCell ref="W50:Y50"/>
    <mergeCell ref="Z50:AD50"/>
    <mergeCell ref="AF50:AI50"/>
    <mergeCell ref="AK50:AL50"/>
    <mergeCell ref="AN50:AQ50"/>
    <mergeCell ref="HI51:HJ51"/>
    <mergeCell ref="HL51:HO51"/>
    <mergeCell ref="HU51:HX51"/>
    <mergeCell ref="IB51:IC51"/>
    <mergeCell ref="IE51:IG51"/>
    <mergeCell ref="IH51:IL51"/>
    <mergeCell ref="GB51:GE51"/>
    <mergeCell ref="GK51:GN51"/>
    <mergeCell ref="GR51:GS51"/>
    <mergeCell ref="GU51:GW51"/>
    <mergeCell ref="GX51:HB51"/>
    <mergeCell ref="HD51:HG51"/>
    <mergeCell ref="EZ51:FD51"/>
    <mergeCell ref="FH51:FI51"/>
    <mergeCell ref="FK51:FM51"/>
    <mergeCell ref="FN51:FR51"/>
    <mergeCell ref="FT51:FW51"/>
    <mergeCell ref="FY51:FZ51"/>
    <mergeCell ref="DX51:DY51"/>
    <mergeCell ref="EA51:EC51"/>
    <mergeCell ref="ED51:EH51"/>
    <mergeCell ref="EJ51:EM51"/>
    <mergeCell ref="EO51:EP51"/>
    <mergeCell ref="ER51:EU51"/>
    <mergeCell ref="CQ51:CS51"/>
    <mergeCell ref="CT51:CX51"/>
    <mergeCell ref="CZ51:DC51"/>
    <mergeCell ref="DE51:DF51"/>
    <mergeCell ref="DH51:DK51"/>
    <mergeCell ref="DO51:DU51"/>
    <mergeCell ref="BJ51:BN51"/>
    <mergeCell ref="BP51:BS51"/>
    <mergeCell ref="BU51:BV51"/>
    <mergeCell ref="BX51:CA51"/>
    <mergeCell ref="CE51:CK51"/>
    <mergeCell ref="CN51:CO51"/>
    <mergeCell ref="AF53:AI53"/>
    <mergeCell ref="AK53:AL53"/>
    <mergeCell ref="AN53:AQ53"/>
    <mergeCell ref="AS53:BB53"/>
    <mergeCell ref="BD53:BE53"/>
    <mergeCell ref="BG53:BI53"/>
    <mergeCell ref="IB54:IC54"/>
    <mergeCell ref="IE54:IG54"/>
    <mergeCell ref="IH54:IL54"/>
    <mergeCell ref="IN52:IQ52"/>
    <mergeCell ref="A53:B53"/>
    <mergeCell ref="D53:G53"/>
    <mergeCell ref="L53:P53"/>
    <mergeCell ref="T53:U53"/>
    <mergeCell ref="W53:Y53"/>
    <mergeCell ref="Z53:AD53"/>
    <mergeCell ref="GU52:GW52"/>
    <mergeCell ref="GX52:HB52"/>
    <mergeCell ref="HD52:HG52"/>
    <mergeCell ref="HI52:HJ52"/>
    <mergeCell ref="HL52:HO52"/>
    <mergeCell ref="HU52:HX52"/>
    <mergeCell ref="FN52:FR52"/>
    <mergeCell ref="FT52:FW52"/>
    <mergeCell ref="FY52:FZ52"/>
    <mergeCell ref="GB52:GE52"/>
    <mergeCell ref="GK52:GN52"/>
    <mergeCell ref="GR52:GS52"/>
    <mergeCell ref="EJ52:EM52"/>
    <mergeCell ref="EO52:EP52"/>
    <mergeCell ref="ER52:EU52"/>
    <mergeCell ref="FA52:FD52"/>
    <mergeCell ref="FH52:FI52"/>
    <mergeCell ref="FK52:FM52"/>
    <mergeCell ref="DE52:DF52"/>
    <mergeCell ref="DH52:DK52"/>
    <mergeCell ref="DQ52:DT52"/>
    <mergeCell ref="DX52:DY52"/>
    <mergeCell ref="EA52:EC52"/>
    <mergeCell ref="ED52:EH52"/>
    <mergeCell ref="BX52:CA52"/>
    <mergeCell ref="CF52:CJ52"/>
    <mergeCell ref="CN52:CO52"/>
    <mergeCell ref="CQ52:CS52"/>
    <mergeCell ref="CT52:CX52"/>
    <mergeCell ref="CZ52:DC52"/>
    <mergeCell ref="AW52:AZ52"/>
    <mergeCell ref="BD52:BE52"/>
    <mergeCell ref="BG52:BI52"/>
    <mergeCell ref="BJ52:BN52"/>
    <mergeCell ref="BP52:BS52"/>
    <mergeCell ref="BU52:BV52"/>
    <mergeCell ref="IN53:IQ53"/>
    <mergeCell ref="A52:B52"/>
    <mergeCell ref="D52:G52"/>
    <mergeCell ref="K52:Q52"/>
    <mergeCell ref="T52:U52"/>
    <mergeCell ref="W52:Y52"/>
    <mergeCell ref="Z52:AD52"/>
    <mergeCell ref="AF52:AI52"/>
    <mergeCell ref="AK52:AL52"/>
    <mergeCell ref="AN52:AQ52"/>
    <mergeCell ref="HI53:HJ53"/>
    <mergeCell ref="HL53:HO53"/>
    <mergeCell ref="HU53:HX53"/>
    <mergeCell ref="IB53:IC53"/>
    <mergeCell ref="IE53:IG53"/>
    <mergeCell ref="IH53:IL53"/>
    <mergeCell ref="GB53:GE53"/>
    <mergeCell ref="GJ53:GN53"/>
    <mergeCell ref="GR53:GS53"/>
    <mergeCell ref="GU53:GW53"/>
    <mergeCell ref="GX53:HB53"/>
    <mergeCell ref="HD53:HG53"/>
    <mergeCell ref="EX53:FE53"/>
    <mergeCell ref="FH53:FI53"/>
    <mergeCell ref="FK53:FM53"/>
    <mergeCell ref="FN53:FR53"/>
    <mergeCell ref="FT53:FW53"/>
    <mergeCell ref="FY53:FZ53"/>
    <mergeCell ref="DX53:DY53"/>
    <mergeCell ref="EA53:EC53"/>
    <mergeCell ref="ED53:EH53"/>
    <mergeCell ref="EJ53:EM53"/>
    <mergeCell ref="EO53:EP53"/>
    <mergeCell ref="ER53:EU53"/>
    <mergeCell ref="CQ53:CS53"/>
    <mergeCell ref="CT53:CX53"/>
    <mergeCell ref="CZ53:DC53"/>
    <mergeCell ref="DE53:DF53"/>
    <mergeCell ref="DH53:DK53"/>
    <mergeCell ref="DM53:DV53"/>
    <mergeCell ref="BJ53:BN53"/>
    <mergeCell ref="BP53:BS53"/>
    <mergeCell ref="BU53:BV53"/>
    <mergeCell ref="BX53:CA53"/>
    <mergeCell ref="CG53:CJ53"/>
    <mergeCell ref="CN53:CO53"/>
    <mergeCell ref="AF55:AI55"/>
    <mergeCell ref="AK55:AL55"/>
    <mergeCell ref="AN55:AQ55"/>
    <mergeCell ref="AU55:BA55"/>
    <mergeCell ref="BD55:BE55"/>
    <mergeCell ref="BG55:BI55"/>
    <mergeCell ref="IB56:IC56"/>
    <mergeCell ref="IE56:IG56"/>
    <mergeCell ref="IH56:IL56"/>
    <mergeCell ref="IN54:IQ54"/>
    <mergeCell ref="A55:B55"/>
    <mergeCell ref="D55:G55"/>
    <mergeCell ref="I55:R55"/>
    <mergeCell ref="T55:U55"/>
    <mergeCell ref="W55:Y55"/>
    <mergeCell ref="Z55:AD55"/>
    <mergeCell ref="GU54:GW54"/>
    <mergeCell ref="GX54:HB54"/>
    <mergeCell ref="HD54:HG54"/>
    <mergeCell ref="HI54:HJ54"/>
    <mergeCell ref="HL54:HO54"/>
    <mergeCell ref="HU54:HX54"/>
    <mergeCell ref="FN54:FR54"/>
    <mergeCell ref="FT54:FW54"/>
    <mergeCell ref="FY54:FZ54"/>
    <mergeCell ref="GB54:GE54"/>
    <mergeCell ref="GK54:GN54"/>
    <mergeCell ref="GR54:GS54"/>
    <mergeCell ref="EJ54:EM54"/>
    <mergeCell ref="EO54:EP54"/>
    <mergeCell ref="ER54:EU54"/>
    <mergeCell ref="EY54:FE54"/>
    <mergeCell ref="FH54:FI54"/>
    <mergeCell ref="FK54:FM54"/>
    <mergeCell ref="DE54:DF54"/>
    <mergeCell ref="DH54:DK54"/>
    <mergeCell ref="DN54:DU54"/>
    <mergeCell ref="DX54:DY54"/>
    <mergeCell ref="EA54:EC54"/>
    <mergeCell ref="ED54:EH54"/>
    <mergeCell ref="BX54:CA54"/>
    <mergeCell ref="CG54:CJ54"/>
    <mergeCell ref="CN54:CO54"/>
    <mergeCell ref="CQ54:CS54"/>
    <mergeCell ref="CT54:CX54"/>
    <mergeCell ref="CZ54:DC54"/>
    <mergeCell ref="AT54:BA54"/>
    <mergeCell ref="BD54:BE54"/>
    <mergeCell ref="BG54:BI54"/>
    <mergeCell ref="BJ54:BN54"/>
    <mergeCell ref="BP54:BS54"/>
    <mergeCell ref="BU54:BV54"/>
    <mergeCell ref="IN55:IQ55"/>
    <mergeCell ref="A54:B54"/>
    <mergeCell ref="D54:G54"/>
    <mergeCell ref="M54:P54"/>
    <mergeCell ref="T54:U54"/>
    <mergeCell ref="W54:Y54"/>
    <mergeCell ref="Z54:AD54"/>
    <mergeCell ref="AF54:AI54"/>
    <mergeCell ref="AK54:AL54"/>
    <mergeCell ref="AN54:AQ54"/>
    <mergeCell ref="HI55:HJ55"/>
    <mergeCell ref="HL55:HO55"/>
    <mergeCell ref="HU55:HX55"/>
    <mergeCell ref="IB55:IC55"/>
    <mergeCell ref="IE55:IG55"/>
    <mergeCell ref="IH55:IL55"/>
    <mergeCell ref="GB55:GE55"/>
    <mergeCell ref="GK55:GN55"/>
    <mergeCell ref="GR55:GS55"/>
    <mergeCell ref="GU55:GW55"/>
    <mergeCell ref="GX55:HB55"/>
    <mergeCell ref="HD55:HG55"/>
    <mergeCell ref="FA55:FD55"/>
    <mergeCell ref="FH55:FI55"/>
    <mergeCell ref="FK55:FM55"/>
    <mergeCell ref="FN55:FR55"/>
    <mergeCell ref="FT55:FW55"/>
    <mergeCell ref="FY55:FZ55"/>
    <mergeCell ref="DX55:DY55"/>
    <mergeCell ref="EA55:EC55"/>
    <mergeCell ref="ED55:EH55"/>
    <mergeCell ref="EJ55:EM55"/>
    <mergeCell ref="EO55:EP55"/>
    <mergeCell ref="ER55:EU55"/>
    <mergeCell ref="CQ55:CS55"/>
    <mergeCell ref="CT55:CX55"/>
    <mergeCell ref="CZ55:DC55"/>
    <mergeCell ref="DE55:DF55"/>
    <mergeCell ref="DH55:DK55"/>
    <mergeCell ref="DO55:DU55"/>
    <mergeCell ref="BJ55:BN55"/>
    <mergeCell ref="BP55:BS55"/>
    <mergeCell ref="BU55:BV55"/>
    <mergeCell ref="BX55:CA55"/>
    <mergeCell ref="CC55:CL55"/>
    <mergeCell ref="CN55:CO55"/>
    <mergeCell ref="AF57:AI57"/>
    <mergeCell ref="AK57:AL57"/>
    <mergeCell ref="AN57:AQ57"/>
    <mergeCell ref="AW57:AZ57"/>
    <mergeCell ref="BD57:BE57"/>
    <mergeCell ref="BG57:BI57"/>
    <mergeCell ref="IB58:IC58"/>
    <mergeCell ref="IE58:IG58"/>
    <mergeCell ref="IH58:IL58"/>
    <mergeCell ref="IN56:IQ56"/>
    <mergeCell ref="A57:B57"/>
    <mergeCell ref="D57:G57"/>
    <mergeCell ref="K57:Q57"/>
    <mergeCell ref="T57:U57"/>
    <mergeCell ref="W57:Y57"/>
    <mergeCell ref="Z57:AD57"/>
    <mergeCell ref="GU56:GW56"/>
    <mergeCell ref="GX56:HB56"/>
    <mergeCell ref="HD56:HG56"/>
    <mergeCell ref="HI56:HJ56"/>
    <mergeCell ref="HL56:HO56"/>
    <mergeCell ref="HU56:HX56"/>
    <mergeCell ref="FN56:FR56"/>
    <mergeCell ref="FT56:FW56"/>
    <mergeCell ref="FY56:FZ56"/>
    <mergeCell ref="GB56:GE56"/>
    <mergeCell ref="GJ56:GN56"/>
    <mergeCell ref="GR56:GS56"/>
    <mergeCell ref="EJ56:EM56"/>
    <mergeCell ref="EO56:EP56"/>
    <mergeCell ref="ER56:EU56"/>
    <mergeCell ref="EW56:FF56"/>
    <mergeCell ref="FH56:FI56"/>
    <mergeCell ref="FK56:FM56"/>
    <mergeCell ref="DE56:DF56"/>
    <mergeCell ref="DH56:DK56"/>
    <mergeCell ref="DP56:DT56"/>
    <mergeCell ref="DX56:DY56"/>
    <mergeCell ref="EA56:EC56"/>
    <mergeCell ref="ED56:EH56"/>
    <mergeCell ref="BX56:CA56"/>
    <mergeCell ref="CD56:CK56"/>
    <mergeCell ref="CN56:CO56"/>
    <mergeCell ref="CQ56:CS56"/>
    <mergeCell ref="CT56:CX56"/>
    <mergeCell ref="CZ56:DC56"/>
    <mergeCell ref="AV56:AZ56"/>
    <mergeCell ref="BD56:BE56"/>
    <mergeCell ref="BG56:BI56"/>
    <mergeCell ref="BJ56:BN56"/>
    <mergeCell ref="BP56:BS56"/>
    <mergeCell ref="BU56:BV56"/>
    <mergeCell ref="IN57:IQ57"/>
    <mergeCell ref="A56:B56"/>
    <mergeCell ref="D56:G56"/>
    <mergeCell ref="J56:Q56"/>
    <mergeCell ref="T56:U56"/>
    <mergeCell ref="W56:Y56"/>
    <mergeCell ref="Z56:AD56"/>
    <mergeCell ref="AF56:AI56"/>
    <mergeCell ref="AK56:AL56"/>
    <mergeCell ref="AN56:AQ56"/>
    <mergeCell ref="HI57:HJ57"/>
    <mergeCell ref="HL57:HO57"/>
    <mergeCell ref="HT57:HX57"/>
    <mergeCell ref="IB57:IC57"/>
    <mergeCell ref="IE57:IG57"/>
    <mergeCell ref="IH57:IL57"/>
    <mergeCell ref="GB57:GE57"/>
    <mergeCell ref="GK57:GN57"/>
    <mergeCell ref="GR57:GS57"/>
    <mergeCell ref="GU57:GW57"/>
    <mergeCell ref="GX57:HB57"/>
    <mergeCell ref="HD57:HG57"/>
    <mergeCell ref="EX57:FE57"/>
    <mergeCell ref="FH57:FI57"/>
    <mergeCell ref="FK57:FM57"/>
    <mergeCell ref="FN57:FR57"/>
    <mergeCell ref="FT57:FW57"/>
    <mergeCell ref="FY57:FZ57"/>
    <mergeCell ref="DX57:DY57"/>
    <mergeCell ref="EA57:EC57"/>
    <mergeCell ref="ED57:EH57"/>
    <mergeCell ref="EJ57:EM57"/>
    <mergeCell ref="EO57:EP57"/>
    <mergeCell ref="ER57:EU57"/>
    <mergeCell ref="CQ57:CS57"/>
    <mergeCell ref="CT57:CX57"/>
    <mergeCell ref="CZ57:DC57"/>
    <mergeCell ref="DE57:DF57"/>
    <mergeCell ref="DH57:DK57"/>
    <mergeCell ref="DQ57:DT57"/>
    <mergeCell ref="BJ57:BN57"/>
    <mergeCell ref="BP57:BS57"/>
    <mergeCell ref="BU57:BV57"/>
    <mergeCell ref="BX57:CA57"/>
    <mergeCell ref="CE57:CK57"/>
    <mergeCell ref="CN57:CO57"/>
    <mergeCell ref="AF59:AI59"/>
    <mergeCell ref="AK59:AL59"/>
    <mergeCell ref="AN59:AQ59"/>
    <mergeCell ref="AV59:AZ59"/>
    <mergeCell ref="BD59:BE59"/>
    <mergeCell ref="BG59:BI59"/>
    <mergeCell ref="IB60:IC60"/>
    <mergeCell ref="IE60:IG60"/>
    <mergeCell ref="IH60:IL60"/>
    <mergeCell ref="IN58:IQ58"/>
    <mergeCell ref="A59:B59"/>
    <mergeCell ref="D59:G59"/>
    <mergeCell ref="M59:P59"/>
    <mergeCell ref="T59:U59"/>
    <mergeCell ref="W59:Y59"/>
    <mergeCell ref="Z59:AD59"/>
    <mergeCell ref="GU58:GW58"/>
    <mergeCell ref="GX58:HB58"/>
    <mergeCell ref="HD58:HG58"/>
    <mergeCell ref="HI58:HJ58"/>
    <mergeCell ref="HL58:HO58"/>
    <mergeCell ref="HU58:HX58"/>
    <mergeCell ref="FN58:FR58"/>
    <mergeCell ref="FT58:FW58"/>
    <mergeCell ref="FY58:FZ58"/>
    <mergeCell ref="GB58:GE58"/>
    <mergeCell ref="GH58:GO58"/>
    <mergeCell ref="GR58:GS58"/>
    <mergeCell ref="EJ58:EM58"/>
    <mergeCell ref="EO58:EP58"/>
    <mergeCell ref="ER58:EU58"/>
    <mergeCell ref="EY58:FE58"/>
    <mergeCell ref="FH58:FI58"/>
    <mergeCell ref="FK58:FM58"/>
    <mergeCell ref="DE58:DF58"/>
    <mergeCell ref="DH58:DK58"/>
    <mergeCell ref="DQ58:DT58"/>
    <mergeCell ref="DX58:DY58"/>
    <mergeCell ref="EA58:EC58"/>
    <mergeCell ref="ED58:EH58"/>
    <mergeCell ref="BX58:CA58"/>
    <mergeCell ref="CF58:CJ58"/>
    <mergeCell ref="CN58:CO58"/>
    <mergeCell ref="CQ58:CS58"/>
    <mergeCell ref="CT58:CX58"/>
    <mergeCell ref="CZ58:DC58"/>
    <mergeCell ref="AU58:BA58"/>
    <mergeCell ref="BD58:BE58"/>
    <mergeCell ref="BG58:BI58"/>
    <mergeCell ref="BJ58:BN58"/>
    <mergeCell ref="BP58:BS58"/>
    <mergeCell ref="BU58:BV58"/>
    <mergeCell ref="IN59:IQ59"/>
    <mergeCell ref="A58:B58"/>
    <mergeCell ref="D58:G58"/>
    <mergeCell ref="L58:P58"/>
    <mergeCell ref="T58:U58"/>
    <mergeCell ref="W58:Y58"/>
    <mergeCell ref="Z58:AD58"/>
    <mergeCell ref="AF58:AI58"/>
    <mergeCell ref="AK58:AL58"/>
    <mergeCell ref="AN58:AQ58"/>
    <mergeCell ref="HI59:HJ59"/>
    <mergeCell ref="HL59:HO59"/>
    <mergeCell ref="HU59:HX59"/>
    <mergeCell ref="IB59:IC59"/>
    <mergeCell ref="IE59:IG59"/>
    <mergeCell ref="IH59:IL59"/>
    <mergeCell ref="GB59:GE59"/>
    <mergeCell ref="GI59:GO59"/>
    <mergeCell ref="GR59:GS59"/>
    <mergeCell ref="GU59:GW59"/>
    <mergeCell ref="GX59:HB59"/>
    <mergeCell ref="HD59:HG59"/>
    <mergeCell ref="EZ59:FD59"/>
    <mergeCell ref="FH59:FI59"/>
    <mergeCell ref="FK59:FM59"/>
    <mergeCell ref="FN59:FR59"/>
    <mergeCell ref="FT59:FW59"/>
    <mergeCell ref="FY59:FZ59"/>
    <mergeCell ref="DX59:DY59"/>
    <mergeCell ref="EA59:EC59"/>
    <mergeCell ref="ED59:EH59"/>
    <mergeCell ref="EJ59:EM59"/>
    <mergeCell ref="EO59:EP59"/>
    <mergeCell ref="ER59:EU59"/>
    <mergeCell ref="CQ59:CS59"/>
    <mergeCell ref="CT59:CX59"/>
    <mergeCell ref="CZ59:DC59"/>
    <mergeCell ref="DE59:DF59"/>
    <mergeCell ref="DH59:DK59"/>
    <mergeCell ref="DM59:DV59"/>
    <mergeCell ref="BJ59:BN59"/>
    <mergeCell ref="BP59:BS59"/>
    <mergeCell ref="BU59:BV59"/>
    <mergeCell ref="BX59:CA59"/>
    <mergeCell ref="CG59:CJ59"/>
    <mergeCell ref="CN59:CO59"/>
    <mergeCell ref="AF61:AI61"/>
    <mergeCell ref="AK61:AL61"/>
    <mergeCell ref="AN61:AQ61"/>
    <mergeCell ref="AV61:AZ61"/>
    <mergeCell ref="BD61:BE61"/>
    <mergeCell ref="BG61:BI61"/>
    <mergeCell ref="IB62:IC62"/>
    <mergeCell ref="IE62:IG62"/>
    <mergeCell ref="IH62:IL62"/>
    <mergeCell ref="IN60:IQ60"/>
    <mergeCell ref="A61:B61"/>
    <mergeCell ref="D61:G61"/>
    <mergeCell ref="L61:P61"/>
    <mergeCell ref="T61:U61"/>
    <mergeCell ref="W61:Y61"/>
    <mergeCell ref="Z61:AD61"/>
    <mergeCell ref="GU60:GW60"/>
    <mergeCell ref="GX60:HB60"/>
    <mergeCell ref="HD60:HG60"/>
    <mergeCell ref="HI60:HJ60"/>
    <mergeCell ref="HL60:HO60"/>
    <mergeCell ref="HT60:HX60"/>
    <mergeCell ref="FN60:FR60"/>
    <mergeCell ref="FT60:FW60"/>
    <mergeCell ref="FY60:FZ60"/>
    <mergeCell ref="GB60:GE60"/>
    <mergeCell ref="GJ60:GN60"/>
    <mergeCell ref="GR60:GS60"/>
    <mergeCell ref="EJ60:EM60"/>
    <mergeCell ref="EO60:EP60"/>
    <mergeCell ref="ER60:EU60"/>
    <mergeCell ref="FA60:FD60"/>
    <mergeCell ref="FH60:FI60"/>
    <mergeCell ref="FK60:FM60"/>
    <mergeCell ref="DE60:DF60"/>
    <mergeCell ref="DH60:DK60"/>
    <mergeCell ref="DN60:DU60"/>
    <mergeCell ref="DX60:DY60"/>
    <mergeCell ref="EA60:EC60"/>
    <mergeCell ref="ED60:EH60"/>
    <mergeCell ref="BX60:CA60"/>
    <mergeCell ref="CE60:CK60"/>
    <mergeCell ref="CN60:CO60"/>
    <mergeCell ref="CQ60:CS60"/>
    <mergeCell ref="CT60:CX60"/>
    <mergeCell ref="CZ60:DC60"/>
    <mergeCell ref="AW60:AZ60"/>
    <mergeCell ref="BD60:BE60"/>
    <mergeCell ref="BG60:BI60"/>
    <mergeCell ref="BJ60:BN60"/>
    <mergeCell ref="BP60:BS60"/>
    <mergeCell ref="BU60:BV60"/>
    <mergeCell ref="IN61:IQ61"/>
    <mergeCell ref="A60:B60"/>
    <mergeCell ref="D60:G60"/>
    <mergeCell ref="K60:Q60"/>
    <mergeCell ref="T60:U60"/>
    <mergeCell ref="W60:Y60"/>
    <mergeCell ref="Z60:AD60"/>
    <mergeCell ref="AF60:AI60"/>
    <mergeCell ref="AK60:AL60"/>
    <mergeCell ref="AN60:AQ60"/>
    <mergeCell ref="HI61:HJ61"/>
    <mergeCell ref="HL61:HO61"/>
    <mergeCell ref="HU61:HX61"/>
    <mergeCell ref="IB61:IC61"/>
    <mergeCell ref="IE61:IG61"/>
    <mergeCell ref="IH61:IL61"/>
    <mergeCell ref="GB61:GE61"/>
    <mergeCell ref="GK61:GN61"/>
    <mergeCell ref="GR61:GS61"/>
    <mergeCell ref="GU61:GW61"/>
    <mergeCell ref="GX61:HB61"/>
    <mergeCell ref="HD61:HG61"/>
    <mergeCell ref="FA61:FD61"/>
    <mergeCell ref="FH61:FI61"/>
    <mergeCell ref="FK61:FM61"/>
    <mergeCell ref="FN61:FR61"/>
    <mergeCell ref="FT61:FW61"/>
    <mergeCell ref="FY61:FZ61"/>
    <mergeCell ref="DX61:DY61"/>
    <mergeCell ref="EA61:EC61"/>
    <mergeCell ref="ED61:EH61"/>
    <mergeCell ref="EJ61:EM61"/>
    <mergeCell ref="EO61:EP61"/>
    <mergeCell ref="ER61:EU61"/>
    <mergeCell ref="CQ61:CS61"/>
    <mergeCell ref="CT61:CX61"/>
    <mergeCell ref="CZ61:DC61"/>
    <mergeCell ref="DE61:DF61"/>
    <mergeCell ref="DH61:DK61"/>
    <mergeCell ref="DO61:DU61"/>
    <mergeCell ref="BJ61:BN61"/>
    <mergeCell ref="BP61:BS61"/>
    <mergeCell ref="BU61:BV61"/>
    <mergeCell ref="BX61:CA61"/>
    <mergeCell ref="CF61:CJ61"/>
    <mergeCell ref="CN61:CO61"/>
    <mergeCell ref="AF63:AI63"/>
    <mergeCell ref="AK63:AL63"/>
    <mergeCell ref="AN63:AQ63"/>
    <mergeCell ref="AV63:AZ63"/>
    <mergeCell ref="BD63:BE63"/>
    <mergeCell ref="BG63:BI63"/>
    <mergeCell ref="IB64:IC64"/>
    <mergeCell ref="IE64:IG64"/>
    <mergeCell ref="IH64:IL64"/>
    <mergeCell ref="IN62:IQ62"/>
    <mergeCell ref="A63:B63"/>
    <mergeCell ref="D63:G63"/>
    <mergeCell ref="L63:P63"/>
    <mergeCell ref="T63:U63"/>
    <mergeCell ref="W63:Y63"/>
    <mergeCell ref="Z63:AD63"/>
    <mergeCell ref="GU62:GW62"/>
    <mergeCell ref="GX62:HB62"/>
    <mergeCell ref="HD62:HG62"/>
    <mergeCell ref="HI62:HJ62"/>
    <mergeCell ref="HL62:HO62"/>
    <mergeCell ref="HR62:HY62"/>
    <mergeCell ref="FN62:FR62"/>
    <mergeCell ref="FT62:FW62"/>
    <mergeCell ref="FY62:FZ62"/>
    <mergeCell ref="GB62:GE62"/>
    <mergeCell ref="GH62:GO62"/>
    <mergeCell ref="GR62:GS62"/>
    <mergeCell ref="EJ62:EM62"/>
    <mergeCell ref="EO62:EP62"/>
    <mergeCell ref="ER62:EU62"/>
    <mergeCell ref="EW62:FF62"/>
    <mergeCell ref="FH62:FI62"/>
    <mergeCell ref="FK62:FM62"/>
    <mergeCell ref="DE62:DF62"/>
    <mergeCell ref="DH62:DK62"/>
    <mergeCell ref="DP62:DT62"/>
    <mergeCell ref="DX62:DY62"/>
    <mergeCell ref="EA62:EC62"/>
    <mergeCell ref="ED62:EH62"/>
    <mergeCell ref="BX62:CA62"/>
    <mergeCell ref="CG62:CJ62"/>
    <mergeCell ref="CN62:CO62"/>
    <mergeCell ref="CQ62:CS62"/>
    <mergeCell ref="CT62:CX62"/>
    <mergeCell ref="CZ62:DC62"/>
    <mergeCell ref="AW62:AZ62"/>
    <mergeCell ref="BD62:BE62"/>
    <mergeCell ref="BG62:BI62"/>
    <mergeCell ref="BJ62:BN62"/>
    <mergeCell ref="BP62:BS62"/>
    <mergeCell ref="BU62:BV62"/>
    <mergeCell ref="IN63:IQ63"/>
    <mergeCell ref="A62:B62"/>
    <mergeCell ref="D62:G62"/>
    <mergeCell ref="M62:P62"/>
    <mergeCell ref="T62:U62"/>
    <mergeCell ref="W62:Y62"/>
    <mergeCell ref="Z62:AD62"/>
    <mergeCell ref="AF62:AI62"/>
    <mergeCell ref="AK62:AL62"/>
    <mergeCell ref="AN62:AQ62"/>
    <mergeCell ref="HI63:HJ63"/>
    <mergeCell ref="HL63:HO63"/>
    <mergeCell ref="HS63:HY63"/>
    <mergeCell ref="IB63:IC63"/>
    <mergeCell ref="IE63:IG63"/>
    <mergeCell ref="IH63:IL63"/>
    <mergeCell ref="GB63:GE63"/>
    <mergeCell ref="GI63:GO63"/>
    <mergeCell ref="GR63:GS63"/>
    <mergeCell ref="GU63:GW63"/>
    <mergeCell ref="GX63:HB63"/>
    <mergeCell ref="HD63:HG63"/>
    <mergeCell ref="EX63:FE63"/>
    <mergeCell ref="FH63:FI63"/>
    <mergeCell ref="FK63:FM63"/>
    <mergeCell ref="FN63:FR63"/>
    <mergeCell ref="FT63:FW63"/>
    <mergeCell ref="FY63:FZ63"/>
    <mergeCell ref="DX63:DY63"/>
    <mergeCell ref="EA63:EC63"/>
    <mergeCell ref="ED63:EH63"/>
    <mergeCell ref="EJ63:EM63"/>
    <mergeCell ref="EO63:EP63"/>
    <mergeCell ref="ER63:EU63"/>
    <mergeCell ref="CQ63:CS63"/>
    <mergeCell ref="CT63:CX63"/>
    <mergeCell ref="CZ63:DC63"/>
    <mergeCell ref="DE63:DF63"/>
    <mergeCell ref="DH63:DK63"/>
    <mergeCell ref="DQ63:DT63"/>
    <mergeCell ref="BJ63:BN63"/>
    <mergeCell ref="BP63:BS63"/>
    <mergeCell ref="BU63:BV63"/>
    <mergeCell ref="BX63:CA63"/>
    <mergeCell ref="CF63:CJ63"/>
    <mergeCell ref="CN63:CO63"/>
    <mergeCell ref="IN64:IQ64"/>
    <mergeCell ref="A65:B65"/>
    <mergeCell ref="D65:G65"/>
    <mergeCell ref="L65:P65"/>
    <mergeCell ref="T65:U65"/>
    <mergeCell ref="W65:Y65"/>
    <mergeCell ref="Z65:AD65"/>
    <mergeCell ref="GU64:GW64"/>
    <mergeCell ref="GX64:HB64"/>
    <mergeCell ref="HD64:HG64"/>
    <mergeCell ref="HI64:HJ64"/>
    <mergeCell ref="HL64:HO64"/>
    <mergeCell ref="HT64:HX64"/>
    <mergeCell ref="FN64:FR64"/>
    <mergeCell ref="FT64:FW64"/>
    <mergeCell ref="FY64:FZ64"/>
    <mergeCell ref="GB64:GE64"/>
    <mergeCell ref="GK64:GN64"/>
    <mergeCell ref="GR64:GS64"/>
    <mergeCell ref="EJ64:EM64"/>
    <mergeCell ref="EO64:EP64"/>
    <mergeCell ref="ER64:EU64"/>
    <mergeCell ref="EY64:FE64"/>
    <mergeCell ref="FH64:FI64"/>
    <mergeCell ref="FK64:FM64"/>
    <mergeCell ref="DE64:DF64"/>
    <mergeCell ref="DH64:DK64"/>
    <mergeCell ref="DO64:DU64"/>
    <mergeCell ref="DX64:DY64"/>
    <mergeCell ref="EA64:EC64"/>
    <mergeCell ref="ED64:EH64"/>
    <mergeCell ref="BX64:CA64"/>
    <mergeCell ref="CG64:CJ64"/>
    <mergeCell ref="CN64:CO64"/>
    <mergeCell ref="CQ64:CS64"/>
    <mergeCell ref="CT64:CX64"/>
    <mergeCell ref="CZ64:DC64"/>
    <mergeCell ref="AW64:AZ64"/>
    <mergeCell ref="BD64:BE64"/>
    <mergeCell ref="BG64:BI64"/>
    <mergeCell ref="BJ64:BN64"/>
    <mergeCell ref="BP64:BS64"/>
    <mergeCell ref="BU64:BV64"/>
    <mergeCell ref="A64:B64"/>
    <mergeCell ref="D64:G64"/>
    <mergeCell ref="M64:P64"/>
    <mergeCell ref="T64:U64"/>
    <mergeCell ref="W64:Y64"/>
    <mergeCell ref="Z64:AD64"/>
    <mergeCell ref="AF64:AI64"/>
    <mergeCell ref="AK64:AL64"/>
    <mergeCell ref="AN64:AQ64"/>
    <mergeCell ref="A66:B66"/>
    <mergeCell ref="D66:G66"/>
    <mergeCell ref="M66:P66"/>
    <mergeCell ref="T66:U66"/>
    <mergeCell ref="W66:Y66"/>
    <mergeCell ref="Z66:AD66"/>
    <mergeCell ref="HL65:HO65"/>
    <mergeCell ref="HU65:HX65"/>
    <mergeCell ref="IB65:IC65"/>
    <mergeCell ref="IE65:IG65"/>
    <mergeCell ref="IH65:IL65"/>
    <mergeCell ref="IN65:IQ65"/>
    <mergeCell ref="GG65:GP65"/>
    <mergeCell ref="GR65:GS65"/>
    <mergeCell ref="GU65:GW65"/>
    <mergeCell ref="GX65:HB65"/>
    <mergeCell ref="HD65:HG65"/>
    <mergeCell ref="HI65:HJ65"/>
    <mergeCell ref="FH65:FI65"/>
    <mergeCell ref="FK65:FM65"/>
    <mergeCell ref="FN65:FR65"/>
    <mergeCell ref="FT65:FW65"/>
    <mergeCell ref="FY65:FZ65"/>
    <mergeCell ref="GB65:GE65"/>
    <mergeCell ref="EA65:EC65"/>
    <mergeCell ref="ED65:EH65"/>
    <mergeCell ref="EJ65:EM65"/>
    <mergeCell ref="EO65:EP65"/>
    <mergeCell ref="ER65:EU65"/>
    <mergeCell ref="EZ65:FD65"/>
    <mergeCell ref="CT65:CX65"/>
    <mergeCell ref="CZ65:DC65"/>
    <mergeCell ref="DE65:DF65"/>
    <mergeCell ref="DH65:DK65"/>
    <mergeCell ref="DP65:DT65"/>
    <mergeCell ref="DX65:DY65"/>
    <mergeCell ref="AF65:AI65"/>
    <mergeCell ref="BU65:BV65"/>
    <mergeCell ref="BX65:CA65"/>
    <mergeCell ref="CF65:CJ65"/>
    <mergeCell ref="CN65:CO65"/>
    <mergeCell ref="CQ65:CS65"/>
    <mergeCell ref="HL66:HO66"/>
    <mergeCell ref="HR66:HY66"/>
    <mergeCell ref="IB66:IC66"/>
    <mergeCell ref="IE66:IG66"/>
    <mergeCell ref="IH66:IL66"/>
    <mergeCell ref="IN66:IQ66"/>
    <mergeCell ref="GH66:GO66"/>
    <mergeCell ref="GR66:GS66"/>
    <mergeCell ref="GU66:GW66"/>
    <mergeCell ref="GX66:HB66"/>
    <mergeCell ref="HD66:HG66"/>
    <mergeCell ref="HI66:HJ66"/>
    <mergeCell ref="FH66:FI66"/>
    <mergeCell ref="FK66:FM66"/>
    <mergeCell ref="FN66:FR66"/>
    <mergeCell ref="FT66:FW66"/>
    <mergeCell ref="FY66:FZ66"/>
    <mergeCell ref="GB66:GE66"/>
    <mergeCell ref="EA66:EC66"/>
    <mergeCell ref="ED66:EH66"/>
    <mergeCell ref="EJ66:EM66"/>
    <mergeCell ref="EO66:EP66"/>
    <mergeCell ref="ER66:EU66"/>
    <mergeCell ref="FA66:FD66"/>
    <mergeCell ref="CT66:CX66"/>
    <mergeCell ref="CZ66:DC66"/>
    <mergeCell ref="DE66:DF66"/>
    <mergeCell ref="DH66:DK66"/>
    <mergeCell ref="DQ66:DT66"/>
    <mergeCell ref="DX66:DY66"/>
    <mergeCell ref="AF66:AI66"/>
    <mergeCell ref="BU66:BV66"/>
    <mergeCell ref="BX66:CA66"/>
    <mergeCell ref="CG66:CJ66"/>
    <mergeCell ref="CN66:CO66"/>
    <mergeCell ref="CQ66:CS66"/>
    <mergeCell ref="IB68:IC68"/>
    <mergeCell ref="IE68:IG68"/>
    <mergeCell ref="IH68:IL68"/>
    <mergeCell ref="IN68:IQ68"/>
    <mergeCell ref="DE69:DF69"/>
    <mergeCell ref="DH69:DK69"/>
    <mergeCell ref="DP69:DT69"/>
    <mergeCell ref="DX69:DY69"/>
    <mergeCell ref="EA69:EC69"/>
    <mergeCell ref="ED69:EH69"/>
    <mergeCell ref="GU68:GW68"/>
    <mergeCell ref="GX68:HB68"/>
    <mergeCell ref="HD68:HG68"/>
    <mergeCell ref="HI68:HJ68"/>
    <mergeCell ref="HL68:HO68"/>
    <mergeCell ref="HU68:HX68"/>
    <mergeCell ref="FN68:FR68"/>
    <mergeCell ref="FT68:FW68"/>
    <mergeCell ref="FY68:FZ68"/>
    <mergeCell ref="GB68:GE68"/>
    <mergeCell ref="GJ68:GN68"/>
    <mergeCell ref="GR68:GS68"/>
    <mergeCell ref="EJ68:EM68"/>
    <mergeCell ref="EO68:EP68"/>
    <mergeCell ref="ER68:EU68"/>
    <mergeCell ref="EZ68:FD68"/>
    <mergeCell ref="FH68:FI68"/>
    <mergeCell ref="FK68:FM68"/>
    <mergeCell ref="IB67:IC67"/>
    <mergeCell ref="IE67:IG67"/>
    <mergeCell ref="IH67:IL67"/>
    <mergeCell ref="IN67:IQ67"/>
    <mergeCell ref="DE68:DF68"/>
    <mergeCell ref="DH68:DK68"/>
    <mergeCell ref="DQ68:DT68"/>
    <mergeCell ref="DX68:DY68"/>
    <mergeCell ref="EA68:EC68"/>
    <mergeCell ref="ED68:EH68"/>
    <mergeCell ref="GU67:GW67"/>
    <mergeCell ref="GX67:HB67"/>
    <mergeCell ref="HD67:HG67"/>
    <mergeCell ref="HI67:HJ67"/>
    <mergeCell ref="HL67:HO67"/>
    <mergeCell ref="HS67:HY67"/>
    <mergeCell ref="FN67:FR67"/>
    <mergeCell ref="FT67:FW67"/>
    <mergeCell ref="FY67:FZ67"/>
    <mergeCell ref="GB67:GE67"/>
    <mergeCell ref="GI67:GO67"/>
    <mergeCell ref="GR67:GS67"/>
    <mergeCell ref="EJ67:EM67"/>
    <mergeCell ref="EO67:EP67"/>
    <mergeCell ref="ER67:EU67"/>
    <mergeCell ref="EY67:FE67"/>
    <mergeCell ref="FH67:FI67"/>
    <mergeCell ref="FK67:FM67"/>
    <mergeCell ref="DE67:DF67"/>
    <mergeCell ref="DH67:DK67"/>
    <mergeCell ref="DP67:DT67"/>
    <mergeCell ref="DX67:DY67"/>
    <mergeCell ref="EA67:EC67"/>
    <mergeCell ref="ED67:EH67"/>
    <mergeCell ref="EJ70:EM70"/>
    <mergeCell ref="EO70:EP70"/>
    <mergeCell ref="ER70:EU70"/>
    <mergeCell ref="EZ70:FD70"/>
    <mergeCell ref="FH70:FI70"/>
    <mergeCell ref="FK70:FM70"/>
    <mergeCell ref="IB69:IC69"/>
    <mergeCell ref="IE69:IG69"/>
    <mergeCell ref="IH69:IL69"/>
    <mergeCell ref="IN69:IQ69"/>
    <mergeCell ref="DE70:DF70"/>
    <mergeCell ref="DH70:DK70"/>
    <mergeCell ref="DQ70:DT70"/>
    <mergeCell ref="DX70:DY70"/>
    <mergeCell ref="EA70:EC70"/>
    <mergeCell ref="ED70:EH70"/>
    <mergeCell ref="GU69:GW69"/>
    <mergeCell ref="GX69:HB69"/>
    <mergeCell ref="HD69:HG69"/>
    <mergeCell ref="HI69:HJ69"/>
    <mergeCell ref="HL69:HO69"/>
    <mergeCell ref="HQ69:HZ69"/>
    <mergeCell ref="FN69:FR69"/>
    <mergeCell ref="FT69:FW69"/>
    <mergeCell ref="FY69:FZ69"/>
    <mergeCell ref="GB69:GE69"/>
    <mergeCell ref="GK69:GN69"/>
    <mergeCell ref="GR69:GS69"/>
    <mergeCell ref="EJ69:EM69"/>
    <mergeCell ref="EO69:EP69"/>
    <mergeCell ref="ER69:EU69"/>
    <mergeCell ref="FA69:FD69"/>
    <mergeCell ref="FH69:FI69"/>
    <mergeCell ref="FK69:FM69"/>
    <mergeCell ref="IE71:IG71"/>
    <mergeCell ref="IH71:IL71"/>
    <mergeCell ref="IN71:IQ71"/>
    <mergeCell ref="EO72:EP72"/>
    <mergeCell ref="ER72:EU72"/>
    <mergeCell ref="EZ72:FD72"/>
    <mergeCell ref="FH72:FI72"/>
    <mergeCell ref="FK72:FM72"/>
    <mergeCell ref="FN72:FR72"/>
    <mergeCell ref="FT72:FW72"/>
    <mergeCell ref="GX71:HB71"/>
    <mergeCell ref="HD71:HG71"/>
    <mergeCell ref="HI71:HJ71"/>
    <mergeCell ref="HL71:HO71"/>
    <mergeCell ref="HS71:HY71"/>
    <mergeCell ref="IB71:IC71"/>
    <mergeCell ref="FT71:FW71"/>
    <mergeCell ref="FY71:FZ71"/>
    <mergeCell ref="GB71:GE71"/>
    <mergeCell ref="GK71:GN71"/>
    <mergeCell ref="GR71:GS71"/>
    <mergeCell ref="GU71:GW71"/>
    <mergeCell ref="IB70:IC70"/>
    <mergeCell ref="IE70:IG70"/>
    <mergeCell ref="IH70:IL70"/>
    <mergeCell ref="IN70:IQ70"/>
    <mergeCell ref="EO71:EP71"/>
    <mergeCell ref="ER71:EU71"/>
    <mergeCell ref="FA71:FD71"/>
    <mergeCell ref="FH71:FI71"/>
    <mergeCell ref="FK71:FM71"/>
    <mergeCell ref="FN71:FR71"/>
    <mergeCell ref="GU70:GW70"/>
    <mergeCell ref="GX70:HB70"/>
    <mergeCell ref="HD70:HG70"/>
    <mergeCell ref="HI70:HJ70"/>
    <mergeCell ref="HL70:HO70"/>
    <mergeCell ref="HR70:HY70"/>
    <mergeCell ref="FN70:FR70"/>
    <mergeCell ref="FT70:FW70"/>
    <mergeCell ref="FY70:FZ70"/>
    <mergeCell ref="GB70:GE70"/>
    <mergeCell ref="GK70:GN70"/>
    <mergeCell ref="GR70:GS70"/>
    <mergeCell ref="IN73:IQ73"/>
    <mergeCell ref="FY74:FZ74"/>
    <mergeCell ref="GB74:GE74"/>
    <mergeCell ref="GI74:GO74"/>
    <mergeCell ref="GR74:GS74"/>
    <mergeCell ref="GU74:GW74"/>
    <mergeCell ref="GX74:HB74"/>
    <mergeCell ref="HD74:HG74"/>
    <mergeCell ref="HI74:HJ74"/>
    <mergeCell ref="HL74:HO74"/>
    <mergeCell ref="HI73:HJ73"/>
    <mergeCell ref="HL73:HO73"/>
    <mergeCell ref="HU73:HX73"/>
    <mergeCell ref="IB73:IC73"/>
    <mergeCell ref="IE73:IG73"/>
    <mergeCell ref="IH73:IL73"/>
    <mergeCell ref="GB73:GE73"/>
    <mergeCell ref="GH73:GO73"/>
    <mergeCell ref="GR73:GS73"/>
    <mergeCell ref="GU73:GW73"/>
    <mergeCell ref="GX73:HB73"/>
    <mergeCell ref="HD73:HG73"/>
    <mergeCell ref="IH72:IL72"/>
    <mergeCell ref="IN72:IQ72"/>
    <mergeCell ref="EO73:EP73"/>
    <mergeCell ref="ER73:EU73"/>
    <mergeCell ref="FA73:FD73"/>
    <mergeCell ref="FH73:FI73"/>
    <mergeCell ref="FK73:FM73"/>
    <mergeCell ref="FN73:FR73"/>
    <mergeCell ref="FT73:FW73"/>
    <mergeCell ref="FY73:FZ73"/>
    <mergeCell ref="HD72:HG72"/>
    <mergeCell ref="HI72:HJ72"/>
    <mergeCell ref="HL72:HO72"/>
    <mergeCell ref="HT72:HX72"/>
    <mergeCell ref="IB72:IC72"/>
    <mergeCell ref="IE72:IG72"/>
    <mergeCell ref="FY72:FZ72"/>
    <mergeCell ref="GB72:GE72"/>
    <mergeCell ref="GG72:GP72"/>
    <mergeCell ref="GR72:GS72"/>
    <mergeCell ref="GU72:GW72"/>
    <mergeCell ref="GX72:HB72"/>
    <mergeCell ref="IN76:IQ76"/>
    <mergeCell ref="FY77:FZ77"/>
    <mergeCell ref="GB77:GE77"/>
    <mergeCell ref="GI77:GO77"/>
    <mergeCell ref="GR77:GS77"/>
    <mergeCell ref="GU77:GW77"/>
    <mergeCell ref="GX77:HB77"/>
    <mergeCell ref="HD77:HG77"/>
    <mergeCell ref="HI77:HJ77"/>
    <mergeCell ref="HL77:HO77"/>
    <mergeCell ref="HI76:HJ76"/>
    <mergeCell ref="HL76:HO76"/>
    <mergeCell ref="HQ76:HZ76"/>
    <mergeCell ref="IB76:IC76"/>
    <mergeCell ref="IE76:IG76"/>
    <mergeCell ref="IH76:IL76"/>
    <mergeCell ref="IE75:IG75"/>
    <mergeCell ref="IH75:IL75"/>
    <mergeCell ref="IN75:IQ75"/>
    <mergeCell ref="FY76:FZ76"/>
    <mergeCell ref="GB76:GE76"/>
    <mergeCell ref="GK76:GN76"/>
    <mergeCell ref="GR76:GS76"/>
    <mergeCell ref="GU76:GW76"/>
    <mergeCell ref="GX76:HB76"/>
    <mergeCell ref="HD76:HG76"/>
    <mergeCell ref="GX75:HB75"/>
    <mergeCell ref="HD75:HG75"/>
    <mergeCell ref="HI75:HJ75"/>
    <mergeCell ref="HL75:HO75"/>
    <mergeCell ref="HU75:HX75"/>
    <mergeCell ref="IB75:IC75"/>
    <mergeCell ref="HU74:HX74"/>
    <mergeCell ref="IB74:IC74"/>
    <mergeCell ref="IE74:IG74"/>
    <mergeCell ref="IH74:IL74"/>
    <mergeCell ref="IN74:IQ74"/>
    <mergeCell ref="FY75:FZ75"/>
    <mergeCell ref="GB75:GE75"/>
    <mergeCell ref="GJ75:GN75"/>
    <mergeCell ref="GR75:GS75"/>
    <mergeCell ref="GU75:GW75"/>
    <mergeCell ref="IN79:IQ79"/>
    <mergeCell ref="FY80:FZ80"/>
    <mergeCell ref="GB80:GE80"/>
    <mergeCell ref="GJ80:GN80"/>
    <mergeCell ref="GR80:GS80"/>
    <mergeCell ref="GU80:GW80"/>
    <mergeCell ref="GX80:HB80"/>
    <mergeCell ref="HD80:HG80"/>
    <mergeCell ref="HI80:HJ80"/>
    <mergeCell ref="HL80:HO80"/>
    <mergeCell ref="HI79:HJ79"/>
    <mergeCell ref="HL79:HO79"/>
    <mergeCell ref="HT79:HX79"/>
    <mergeCell ref="IB79:IC79"/>
    <mergeCell ref="IE79:IG79"/>
    <mergeCell ref="IH79:IL79"/>
    <mergeCell ref="IE78:IG78"/>
    <mergeCell ref="IH78:IL78"/>
    <mergeCell ref="IN78:IQ78"/>
    <mergeCell ref="FY79:FZ79"/>
    <mergeCell ref="GB79:GE79"/>
    <mergeCell ref="GK79:GN79"/>
    <mergeCell ref="GR79:GS79"/>
    <mergeCell ref="GU79:GW79"/>
    <mergeCell ref="GX79:HB79"/>
    <mergeCell ref="HD79:HG79"/>
    <mergeCell ref="GX78:HB78"/>
    <mergeCell ref="HD78:HG78"/>
    <mergeCell ref="HI78:HJ78"/>
    <mergeCell ref="HL78:HO78"/>
    <mergeCell ref="HS78:HY78"/>
    <mergeCell ref="IB78:IC78"/>
    <mergeCell ref="HR77:HY77"/>
    <mergeCell ref="IB77:IC77"/>
    <mergeCell ref="IE77:IG77"/>
    <mergeCell ref="IH77:IL77"/>
    <mergeCell ref="IN77:IQ77"/>
    <mergeCell ref="FY78:FZ78"/>
    <mergeCell ref="GB78:GE78"/>
    <mergeCell ref="GJ78:GN78"/>
    <mergeCell ref="GR78:GS78"/>
    <mergeCell ref="GU78:GW78"/>
    <mergeCell ref="IN82:IQ82"/>
    <mergeCell ref="FY83:FZ83"/>
    <mergeCell ref="GB83:GE83"/>
    <mergeCell ref="GK83:GN83"/>
    <mergeCell ref="GR83:GS83"/>
    <mergeCell ref="GU83:GW83"/>
    <mergeCell ref="GX83:HB83"/>
    <mergeCell ref="HD83:HG83"/>
    <mergeCell ref="HI83:HJ83"/>
    <mergeCell ref="HL83:HO83"/>
    <mergeCell ref="HI82:HJ82"/>
    <mergeCell ref="HL82:HO82"/>
    <mergeCell ref="HT82:HX82"/>
    <mergeCell ref="IB82:IC82"/>
    <mergeCell ref="IE82:IG82"/>
    <mergeCell ref="IH82:IL82"/>
    <mergeCell ref="IE81:IG81"/>
    <mergeCell ref="IH81:IL81"/>
    <mergeCell ref="IN81:IQ81"/>
    <mergeCell ref="FY82:FZ82"/>
    <mergeCell ref="GB82:GE82"/>
    <mergeCell ref="GJ82:GN82"/>
    <mergeCell ref="GR82:GS82"/>
    <mergeCell ref="GU82:GW82"/>
    <mergeCell ref="GX82:HB82"/>
    <mergeCell ref="HD82:HG82"/>
    <mergeCell ref="GX81:HB81"/>
    <mergeCell ref="HD81:HG81"/>
    <mergeCell ref="HI81:HJ81"/>
    <mergeCell ref="HL81:HO81"/>
    <mergeCell ref="HS81:HY81"/>
    <mergeCell ref="IB81:IC81"/>
    <mergeCell ref="HU80:HX80"/>
    <mergeCell ref="IB80:IC80"/>
    <mergeCell ref="IE80:IG80"/>
    <mergeCell ref="IH80:IL80"/>
    <mergeCell ref="IN80:IQ80"/>
    <mergeCell ref="FY81:FZ81"/>
    <mergeCell ref="GB81:GE81"/>
    <mergeCell ref="GK81:GN81"/>
    <mergeCell ref="GR81:GS81"/>
    <mergeCell ref="GU81:GW81"/>
    <mergeCell ref="IN86:IQ86"/>
    <mergeCell ref="HI87:HJ87"/>
    <mergeCell ref="HL87:HO87"/>
    <mergeCell ref="HU87:HX87"/>
    <mergeCell ref="IB87:IC87"/>
    <mergeCell ref="IE87:IG87"/>
    <mergeCell ref="IH87:IL87"/>
    <mergeCell ref="IN87:IQ87"/>
    <mergeCell ref="HI86:HJ86"/>
    <mergeCell ref="HL86:HO86"/>
    <mergeCell ref="HT86:HX86"/>
    <mergeCell ref="IB86:IC86"/>
    <mergeCell ref="IE86:IG86"/>
    <mergeCell ref="IH86:IL86"/>
    <mergeCell ref="IH84:IL84"/>
    <mergeCell ref="IN84:IQ84"/>
    <mergeCell ref="HI85:HJ85"/>
    <mergeCell ref="HL85:HO85"/>
    <mergeCell ref="HU85:HX85"/>
    <mergeCell ref="IB85:IC85"/>
    <mergeCell ref="IE85:IG85"/>
    <mergeCell ref="IH85:IL85"/>
    <mergeCell ref="IN85:IQ85"/>
    <mergeCell ref="HU83:HX83"/>
    <mergeCell ref="IB83:IC83"/>
    <mergeCell ref="IE83:IG83"/>
    <mergeCell ref="IH83:IL83"/>
    <mergeCell ref="IN83:IQ83"/>
    <mergeCell ref="HI84:HJ84"/>
    <mergeCell ref="HL84:HO84"/>
    <mergeCell ref="HT84:HX84"/>
    <mergeCell ref="IB84:IC84"/>
    <mergeCell ref="IE84:IG84"/>
    <mergeCell ref="IN96:IQ96"/>
    <mergeCell ref="A97:B97"/>
    <mergeCell ref="D97:G97"/>
    <mergeCell ref="I97:R97"/>
    <mergeCell ref="T97:U97"/>
    <mergeCell ref="W97:Y97"/>
    <mergeCell ref="Z97:AD97"/>
    <mergeCell ref="AF97:AI97"/>
    <mergeCell ref="AK97:AL97"/>
    <mergeCell ref="AN97:AQ97"/>
    <mergeCell ref="HI96:HJ96"/>
    <mergeCell ref="HL96:HO96"/>
    <mergeCell ref="HP96:HZ96"/>
    <mergeCell ref="IB96:IC96"/>
    <mergeCell ref="IE96:IG96"/>
    <mergeCell ref="IH96:IL96"/>
    <mergeCell ref="GB96:GE96"/>
    <mergeCell ref="GF96:GP96"/>
    <mergeCell ref="GR96:GS96"/>
    <mergeCell ref="GU96:GW96"/>
    <mergeCell ref="GX96:HB96"/>
    <mergeCell ref="HD96:HG96"/>
    <mergeCell ref="EV96:FF96"/>
    <mergeCell ref="FH96:FI96"/>
    <mergeCell ref="FK96:FM96"/>
    <mergeCell ref="FN96:FR96"/>
    <mergeCell ref="FT96:FW96"/>
    <mergeCell ref="FY96:FZ96"/>
    <mergeCell ref="DX96:DY96"/>
    <mergeCell ref="EA96:EC96"/>
    <mergeCell ref="ED96:EH96"/>
    <mergeCell ref="EJ96:EM96"/>
    <mergeCell ref="EO96:EP96"/>
    <mergeCell ref="ER96:EU96"/>
    <mergeCell ref="CQ96:CS96"/>
    <mergeCell ref="CT96:CX96"/>
    <mergeCell ref="CZ96:DC96"/>
    <mergeCell ref="DE96:DF96"/>
    <mergeCell ref="DH96:DK96"/>
    <mergeCell ref="DL96:DV96"/>
    <mergeCell ref="BJ96:BN96"/>
    <mergeCell ref="BP96:BS96"/>
    <mergeCell ref="BU96:BV96"/>
    <mergeCell ref="BX96:CA96"/>
    <mergeCell ref="CB96:CL96"/>
    <mergeCell ref="CN96:CO96"/>
    <mergeCell ref="AF96:AI96"/>
    <mergeCell ref="AK96:AL96"/>
    <mergeCell ref="AN96:AQ96"/>
    <mergeCell ref="AR96:BB96"/>
    <mergeCell ref="BD96:BE96"/>
    <mergeCell ref="BG96:BI96"/>
    <mergeCell ref="A96:B96"/>
    <mergeCell ref="D96:G96"/>
    <mergeCell ref="H96:R96"/>
    <mergeCell ref="T96:U96"/>
    <mergeCell ref="W96:Y96"/>
    <mergeCell ref="Z96:AD96"/>
    <mergeCell ref="IB97:IC97"/>
    <mergeCell ref="IE97:IG97"/>
    <mergeCell ref="IH97:IL97"/>
    <mergeCell ref="IN97:IQ97"/>
    <mergeCell ref="GU97:GW97"/>
    <mergeCell ref="GX97:HB97"/>
    <mergeCell ref="HD97:HG97"/>
    <mergeCell ref="HI97:HJ97"/>
    <mergeCell ref="HL97:HO97"/>
    <mergeCell ref="HQ97:HZ97"/>
    <mergeCell ref="FN97:FR97"/>
    <mergeCell ref="FT97:FW97"/>
    <mergeCell ref="FY97:FZ97"/>
    <mergeCell ref="GB97:GE97"/>
    <mergeCell ref="GG97:GP97"/>
    <mergeCell ref="GR97:GS97"/>
    <mergeCell ref="EJ97:EM97"/>
    <mergeCell ref="EO97:EP97"/>
    <mergeCell ref="ER97:EU97"/>
    <mergeCell ref="EW97:FF97"/>
    <mergeCell ref="FH97:FI97"/>
    <mergeCell ref="FK97:FM97"/>
    <mergeCell ref="DE97:DF97"/>
    <mergeCell ref="DH97:DK97"/>
    <mergeCell ref="DM97:DV97"/>
    <mergeCell ref="DX97:DY97"/>
    <mergeCell ref="EA97:EC97"/>
    <mergeCell ref="ED97:EH97"/>
    <mergeCell ref="BX97:CA97"/>
    <mergeCell ref="CC97:CL97"/>
    <mergeCell ref="CN97:CO97"/>
    <mergeCell ref="CQ97:CS97"/>
    <mergeCell ref="CT97:CX97"/>
    <mergeCell ref="CZ97:DC97"/>
    <mergeCell ref="AS97:BB97"/>
    <mergeCell ref="BD97:BE97"/>
    <mergeCell ref="BG97:BI97"/>
    <mergeCell ref="BJ97:BN97"/>
    <mergeCell ref="BP97:BS97"/>
    <mergeCell ref="BU97:BV97"/>
    <mergeCell ref="IN98:IQ98"/>
    <mergeCell ref="A99:B99"/>
    <mergeCell ref="D99:G99"/>
    <mergeCell ref="K99:Q99"/>
    <mergeCell ref="T99:U99"/>
    <mergeCell ref="W99:Y99"/>
    <mergeCell ref="Z99:AD99"/>
    <mergeCell ref="AF99:AI99"/>
    <mergeCell ref="AK99:AL99"/>
    <mergeCell ref="AN99:AQ99"/>
    <mergeCell ref="HI98:HJ98"/>
    <mergeCell ref="HL98:HO98"/>
    <mergeCell ref="HR98:HY98"/>
    <mergeCell ref="IB98:IC98"/>
    <mergeCell ref="IE98:IG98"/>
    <mergeCell ref="IH98:IL98"/>
    <mergeCell ref="GB98:GE98"/>
    <mergeCell ref="GH98:GO98"/>
    <mergeCell ref="GR98:GS98"/>
    <mergeCell ref="GU98:GW98"/>
    <mergeCell ref="GX98:HB98"/>
    <mergeCell ref="HD98:HG98"/>
    <mergeCell ref="EX98:FE98"/>
    <mergeCell ref="FH98:FI98"/>
    <mergeCell ref="FK98:FM98"/>
    <mergeCell ref="FN98:FR98"/>
    <mergeCell ref="FT98:FW98"/>
    <mergeCell ref="FY98:FZ98"/>
    <mergeCell ref="DX98:DY98"/>
    <mergeCell ref="EA98:EC98"/>
    <mergeCell ref="ED98:EH98"/>
    <mergeCell ref="EJ98:EM98"/>
    <mergeCell ref="EO98:EP98"/>
    <mergeCell ref="ER98:EU98"/>
    <mergeCell ref="CQ98:CS98"/>
    <mergeCell ref="CT98:CX98"/>
    <mergeCell ref="CZ98:DC98"/>
    <mergeCell ref="DE98:DF98"/>
    <mergeCell ref="DH98:DK98"/>
    <mergeCell ref="DN98:DU98"/>
    <mergeCell ref="BJ98:BN98"/>
    <mergeCell ref="BP98:BS98"/>
    <mergeCell ref="BU98:BV98"/>
    <mergeCell ref="BX98:CA98"/>
    <mergeCell ref="CD98:CK98"/>
    <mergeCell ref="CN98:CO98"/>
    <mergeCell ref="AF98:AI98"/>
    <mergeCell ref="AK98:AL98"/>
    <mergeCell ref="AN98:AQ98"/>
    <mergeCell ref="AT98:BA98"/>
    <mergeCell ref="BD98:BE98"/>
    <mergeCell ref="BG98:BI98"/>
    <mergeCell ref="IB99:IC99"/>
    <mergeCell ref="IE99:IG99"/>
    <mergeCell ref="IH99:IL99"/>
    <mergeCell ref="IN99:IQ99"/>
    <mergeCell ref="A98:B98"/>
    <mergeCell ref="D98:G98"/>
    <mergeCell ref="J98:Q98"/>
    <mergeCell ref="T98:U98"/>
    <mergeCell ref="W98:Y98"/>
    <mergeCell ref="Z98:AD98"/>
    <mergeCell ref="GU99:GW99"/>
    <mergeCell ref="GX99:HB99"/>
    <mergeCell ref="HD99:HG99"/>
    <mergeCell ref="HI99:HJ99"/>
    <mergeCell ref="HL99:HO99"/>
    <mergeCell ref="HS99:HY99"/>
    <mergeCell ref="FN99:FR99"/>
    <mergeCell ref="FT99:FW99"/>
    <mergeCell ref="FY99:FZ99"/>
    <mergeCell ref="GB99:GE99"/>
    <mergeCell ref="GI99:GO99"/>
    <mergeCell ref="GR99:GS99"/>
    <mergeCell ref="EJ99:EM99"/>
    <mergeCell ref="EO99:EP99"/>
    <mergeCell ref="ER99:EU99"/>
    <mergeCell ref="EY99:FE99"/>
    <mergeCell ref="FH99:FI99"/>
    <mergeCell ref="FK99:FM99"/>
    <mergeCell ref="DE99:DF99"/>
    <mergeCell ref="DH99:DK99"/>
    <mergeCell ref="DO99:DU99"/>
    <mergeCell ref="DX99:DY99"/>
    <mergeCell ref="EA99:EC99"/>
    <mergeCell ref="ED99:EH99"/>
    <mergeCell ref="BX99:CA99"/>
    <mergeCell ref="CE99:CK99"/>
    <mergeCell ref="CN99:CO99"/>
    <mergeCell ref="CQ99:CS99"/>
    <mergeCell ref="CT99:CX99"/>
    <mergeCell ref="CZ99:DC99"/>
    <mergeCell ref="AU99:BA99"/>
    <mergeCell ref="BD99:BE99"/>
    <mergeCell ref="BG99:BI99"/>
    <mergeCell ref="BJ99:BN99"/>
    <mergeCell ref="BP99:BS99"/>
    <mergeCell ref="BU99:BV99"/>
    <mergeCell ref="IN100:IQ100"/>
    <mergeCell ref="A101:B101"/>
    <mergeCell ref="D101:G101"/>
    <mergeCell ref="M101:P101"/>
    <mergeCell ref="T101:U101"/>
    <mergeCell ref="W101:Y101"/>
    <mergeCell ref="Z101:AD101"/>
    <mergeCell ref="AF101:AI101"/>
    <mergeCell ref="AK101:AL101"/>
    <mergeCell ref="AN101:AQ101"/>
    <mergeCell ref="HI100:HJ100"/>
    <mergeCell ref="HL100:HO100"/>
    <mergeCell ref="HT100:HX100"/>
    <mergeCell ref="IB100:IC100"/>
    <mergeCell ref="IE100:IG100"/>
    <mergeCell ref="IH100:IL100"/>
    <mergeCell ref="GB100:GE100"/>
    <mergeCell ref="GJ100:GN100"/>
    <mergeCell ref="GR100:GS100"/>
    <mergeCell ref="GU100:GW100"/>
    <mergeCell ref="GX100:HB100"/>
    <mergeCell ref="HD100:HG100"/>
    <mergeCell ref="EZ100:FD100"/>
    <mergeCell ref="FH100:FI100"/>
    <mergeCell ref="FK100:FM100"/>
    <mergeCell ref="FN100:FR100"/>
    <mergeCell ref="FT100:FW100"/>
    <mergeCell ref="FY100:FZ100"/>
    <mergeCell ref="DX100:DY100"/>
    <mergeCell ref="EA100:EC100"/>
    <mergeCell ref="ED100:EH100"/>
    <mergeCell ref="EJ100:EM100"/>
    <mergeCell ref="EO100:EP100"/>
    <mergeCell ref="ER100:EU100"/>
    <mergeCell ref="CQ100:CS100"/>
    <mergeCell ref="CT100:CX100"/>
    <mergeCell ref="CZ100:DC100"/>
    <mergeCell ref="DE100:DF100"/>
    <mergeCell ref="DH100:DK100"/>
    <mergeCell ref="DP100:DT100"/>
    <mergeCell ref="BJ100:BN100"/>
    <mergeCell ref="BP100:BS100"/>
    <mergeCell ref="BU100:BV100"/>
    <mergeCell ref="BX100:CA100"/>
    <mergeCell ref="CF100:CJ100"/>
    <mergeCell ref="CN100:CO100"/>
    <mergeCell ref="AF100:AI100"/>
    <mergeCell ref="AK100:AL100"/>
    <mergeCell ref="AN100:AQ100"/>
    <mergeCell ref="AV100:AZ100"/>
    <mergeCell ref="BD100:BE100"/>
    <mergeCell ref="BG100:BI100"/>
    <mergeCell ref="IB101:IC101"/>
    <mergeCell ref="IE101:IG101"/>
    <mergeCell ref="IH101:IL101"/>
    <mergeCell ref="IN101:IQ101"/>
    <mergeCell ref="A100:B100"/>
    <mergeCell ref="D100:G100"/>
    <mergeCell ref="L100:P100"/>
    <mergeCell ref="T100:U100"/>
    <mergeCell ref="W100:Y100"/>
    <mergeCell ref="Z100:AD100"/>
    <mergeCell ref="GU101:GW101"/>
    <mergeCell ref="GX101:HB101"/>
    <mergeCell ref="HD101:HG101"/>
    <mergeCell ref="HI101:HJ101"/>
    <mergeCell ref="HL101:HO101"/>
    <mergeCell ref="HU101:HX101"/>
    <mergeCell ref="FN101:FR101"/>
    <mergeCell ref="FT101:FW101"/>
    <mergeCell ref="FY101:FZ101"/>
    <mergeCell ref="GB101:GE101"/>
    <mergeCell ref="GK101:GN101"/>
    <mergeCell ref="GR101:GS101"/>
    <mergeCell ref="EJ101:EM101"/>
    <mergeCell ref="EO101:EP101"/>
    <mergeCell ref="ER101:EU101"/>
    <mergeCell ref="FA101:FD101"/>
    <mergeCell ref="FH101:FI101"/>
    <mergeCell ref="FK101:FM101"/>
    <mergeCell ref="DE101:DF101"/>
    <mergeCell ref="DH101:DK101"/>
    <mergeCell ref="DQ101:DT101"/>
    <mergeCell ref="DX101:DY101"/>
    <mergeCell ref="EA101:EC101"/>
    <mergeCell ref="ED101:EH101"/>
    <mergeCell ref="BX101:CA101"/>
    <mergeCell ref="CG101:CJ101"/>
    <mergeCell ref="CN101:CO101"/>
    <mergeCell ref="CQ101:CS101"/>
    <mergeCell ref="CT101:CX101"/>
    <mergeCell ref="CZ101:DC101"/>
    <mergeCell ref="AW101:AZ101"/>
    <mergeCell ref="BD101:BE101"/>
    <mergeCell ref="BG101:BI101"/>
    <mergeCell ref="BJ101:BN101"/>
    <mergeCell ref="BP101:BS101"/>
    <mergeCell ref="BU101:BV101"/>
    <mergeCell ref="IN102:IQ102"/>
    <mergeCell ref="A103:B103"/>
    <mergeCell ref="D103:G103"/>
    <mergeCell ref="M103:P103"/>
    <mergeCell ref="T103:U103"/>
    <mergeCell ref="W103:Y103"/>
    <mergeCell ref="Z103:AD103"/>
    <mergeCell ref="AF103:AI103"/>
    <mergeCell ref="AK103:AL103"/>
    <mergeCell ref="AN103:AQ103"/>
    <mergeCell ref="HI102:HJ102"/>
    <mergeCell ref="HL102:HO102"/>
    <mergeCell ref="HU102:HX102"/>
    <mergeCell ref="IB102:IC102"/>
    <mergeCell ref="IE102:IG102"/>
    <mergeCell ref="IH102:IL102"/>
    <mergeCell ref="GB102:GE102"/>
    <mergeCell ref="GK102:GN102"/>
    <mergeCell ref="GR102:GS102"/>
    <mergeCell ref="GU102:GW102"/>
    <mergeCell ref="GX102:HB102"/>
    <mergeCell ref="HD102:HG102"/>
    <mergeCell ref="FA102:FD102"/>
    <mergeCell ref="FH102:FI102"/>
    <mergeCell ref="FK102:FM102"/>
    <mergeCell ref="FN102:FR102"/>
    <mergeCell ref="FT102:FW102"/>
    <mergeCell ref="FY102:FZ102"/>
    <mergeCell ref="DX102:DY102"/>
    <mergeCell ref="EA102:EC102"/>
    <mergeCell ref="ED102:EH102"/>
    <mergeCell ref="EJ102:EM102"/>
    <mergeCell ref="EO102:EP102"/>
    <mergeCell ref="ER102:EU102"/>
    <mergeCell ref="CQ102:CS102"/>
    <mergeCell ref="CT102:CX102"/>
    <mergeCell ref="CZ102:DC102"/>
    <mergeCell ref="DE102:DF102"/>
    <mergeCell ref="DH102:DK102"/>
    <mergeCell ref="DQ102:DT102"/>
    <mergeCell ref="BJ102:BN102"/>
    <mergeCell ref="BP102:BS102"/>
    <mergeCell ref="BU102:BV102"/>
    <mergeCell ref="BX102:CA102"/>
    <mergeCell ref="CF102:CJ102"/>
    <mergeCell ref="CN102:CO102"/>
    <mergeCell ref="AF102:AI102"/>
    <mergeCell ref="AK102:AL102"/>
    <mergeCell ref="AN102:AQ102"/>
    <mergeCell ref="AV102:AZ102"/>
    <mergeCell ref="BD102:BE102"/>
    <mergeCell ref="BG102:BI102"/>
    <mergeCell ref="IB103:IC103"/>
    <mergeCell ref="IE103:IG103"/>
    <mergeCell ref="IH103:IL103"/>
    <mergeCell ref="IN103:IQ103"/>
    <mergeCell ref="A102:B102"/>
    <mergeCell ref="D102:G102"/>
    <mergeCell ref="L102:P102"/>
    <mergeCell ref="T102:U102"/>
    <mergeCell ref="W102:Y102"/>
    <mergeCell ref="Z102:AD102"/>
    <mergeCell ref="GU103:GW103"/>
    <mergeCell ref="GX103:HB103"/>
    <mergeCell ref="HD103:HG103"/>
    <mergeCell ref="HI103:HJ103"/>
    <mergeCell ref="HL103:HO103"/>
    <mergeCell ref="HU103:HX103"/>
    <mergeCell ref="FN103:FR103"/>
    <mergeCell ref="FT103:FW103"/>
    <mergeCell ref="FY103:FZ103"/>
    <mergeCell ref="GB103:GE103"/>
    <mergeCell ref="GK103:GN103"/>
    <mergeCell ref="GR103:GS103"/>
    <mergeCell ref="EJ103:EM103"/>
    <mergeCell ref="EO103:EP103"/>
    <mergeCell ref="ER103:EU103"/>
    <mergeCell ref="FA103:FD103"/>
    <mergeCell ref="FH103:FI103"/>
    <mergeCell ref="FK103:FM103"/>
    <mergeCell ref="DE103:DF103"/>
    <mergeCell ref="DH103:DK103"/>
    <mergeCell ref="DQ103:DT103"/>
    <mergeCell ref="DX103:DY103"/>
    <mergeCell ref="EA103:EC103"/>
    <mergeCell ref="ED103:EH103"/>
    <mergeCell ref="BX103:CA103"/>
    <mergeCell ref="CG103:CJ103"/>
    <mergeCell ref="CN103:CO103"/>
    <mergeCell ref="CQ103:CS103"/>
    <mergeCell ref="CT103:CX103"/>
    <mergeCell ref="CZ103:DC103"/>
    <mergeCell ref="AW103:AZ103"/>
    <mergeCell ref="BD103:BE103"/>
    <mergeCell ref="BG103:BI103"/>
    <mergeCell ref="BJ103:BN103"/>
    <mergeCell ref="BP103:BS103"/>
    <mergeCell ref="BU103:BV103"/>
    <mergeCell ref="IN104:IQ104"/>
    <mergeCell ref="A105:B105"/>
    <mergeCell ref="D105:G105"/>
    <mergeCell ref="M105:P105"/>
    <mergeCell ref="T105:U105"/>
    <mergeCell ref="W105:Y105"/>
    <mergeCell ref="Z105:AD105"/>
    <mergeCell ref="AF105:AI105"/>
    <mergeCell ref="AK105:AL105"/>
    <mergeCell ref="AN105:AQ105"/>
    <mergeCell ref="HI104:HJ104"/>
    <mergeCell ref="HL104:HO104"/>
    <mergeCell ref="HU104:HX104"/>
    <mergeCell ref="IB104:IC104"/>
    <mergeCell ref="IE104:IG104"/>
    <mergeCell ref="IH104:IL104"/>
    <mergeCell ref="GB104:GE104"/>
    <mergeCell ref="GK104:GN104"/>
    <mergeCell ref="GR104:GS104"/>
    <mergeCell ref="GU104:GW104"/>
    <mergeCell ref="GX104:HB104"/>
    <mergeCell ref="HD104:HG104"/>
    <mergeCell ref="FA104:FD104"/>
    <mergeCell ref="FH104:FI104"/>
    <mergeCell ref="FK104:FM104"/>
    <mergeCell ref="FN104:FR104"/>
    <mergeCell ref="FT104:FW104"/>
    <mergeCell ref="FY104:FZ104"/>
    <mergeCell ref="DX104:DY104"/>
    <mergeCell ref="EA104:EC104"/>
    <mergeCell ref="ED104:EH104"/>
    <mergeCell ref="EJ104:EM104"/>
    <mergeCell ref="EO104:EP104"/>
    <mergeCell ref="ER104:EU104"/>
    <mergeCell ref="CQ104:CS104"/>
    <mergeCell ref="CT104:CX104"/>
    <mergeCell ref="CZ104:DC104"/>
    <mergeCell ref="DE104:DF104"/>
    <mergeCell ref="DH104:DK104"/>
    <mergeCell ref="DQ104:DT104"/>
    <mergeCell ref="BJ104:BN104"/>
    <mergeCell ref="BP104:BS104"/>
    <mergeCell ref="BU104:BV104"/>
    <mergeCell ref="BX104:CA104"/>
    <mergeCell ref="CG104:CJ104"/>
    <mergeCell ref="CN104:CO104"/>
    <mergeCell ref="AF104:AI104"/>
    <mergeCell ref="AK104:AL104"/>
    <mergeCell ref="AN104:AQ104"/>
    <mergeCell ref="AW104:AZ104"/>
    <mergeCell ref="BD104:BE104"/>
    <mergeCell ref="BG104:BI104"/>
    <mergeCell ref="IB105:IC105"/>
    <mergeCell ref="IE105:IG105"/>
    <mergeCell ref="IH105:IL105"/>
    <mergeCell ref="IN105:IQ105"/>
    <mergeCell ref="A104:B104"/>
    <mergeCell ref="D104:G104"/>
    <mergeCell ref="L104:P104"/>
    <mergeCell ref="T104:U104"/>
    <mergeCell ref="W104:Y104"/>
    <mergeCell ref="Z104:AD104"/>
    <mergeCell ref="GU105:GW105"/>
    <mergeCell ref="GX105:HB105"/>
    <mergeCell ref="HD105:HG105"/>
    <mergeCell ref="HI105:HJ105"/>
    <mergeCell ref="HL105:HO105"/>
    <mergeCell ref="HU105:HX105"/>
    <mergeCell ref="FN105:FR105"/>
    <mergeCell ref="FT105:FW105"/>
    <mergeCell ref="FY105:FZ105"/>
    <mergeCell ref="GB105:GE105"/>
    <mergeCell ref="GK105:GN105"/>
    <mergeCell ref="GR105:GS105"/>
    <mergeCell ref="EJ105:EM105"/>
    <mergeCell ref="EO105:EP105"/>
    <mergeCell ref="ER105:EU105"/>
    <mergeCell ref="FA105:FD105"/>
    <mergeCell ref="FH105:FI105"/>
    <mergeCell ref="FK105:FM105"/>
    <mergeCell ref="DE105:DF105"/>
    <mergeCell ref="DH105:DK105"/>
    <mergeCell ref="DQ105:DT105"/>
    <mergeCell ref="DX105:DY105"/>
    <mergeCell ref="EA105:EC105"/>
    <mergeCell ref="ED105:EH105"/>
    <mergeCell ref="BX105:CA105"/>
    <mergeCell ref="CG105:CJ105"/>
    <mergeCell ref="CN105:CO105"/>
    <mergeCell ref="CQ105:CS105"/>
    <mergeCell ref="CT105:CX105"/>
    <mergeCell ref="CZ105:DC105"/>
    <mergeCell ref="AW105:AZ105"/>
    <mergeCell ref="BD105:BE105"/>
    <mergeCell ref="BG105:BI105"/>
    <mergeCell ref="BJ105:BN105"/>
    <mergeCell ref="BP105:BS105"/>
    <mergeCell ref="BU105:BV105"/>
    <mergeCell ref="IN106:IQ106"/>
    <mergeCell ref="A107:B107"/>
    <mergeCell ref="D107:G107"/>
    <mergeCell ref="M107:P107"/>
    <mergeCell ref="T107:U107"/>
    <mergeCell ref="W107:Y107"/>
    <mergeCell ref="Z107:AD107"/>
    <mergeCell ref="AF107:AI107"/>
    <mergeCell ref="AK107:AL107"/>
    <mergeCell ref="AN107:AQ107"/>
    <mergeCell ref="HI106:HJ106"/>
    <mergeCell ref="HL106:HO106"/>
    <mergeCell ref="HU106:HX106"/>
    <mergeCell ref="IB106:IC106"/>
    <mergeCell ref="IE106:IG106"/>
    <mergeCell ref="IH106:IL106"/>
    <mergeCell ref="GB106:GE106"/>
    <mergeCell ref="GK106:GN106"/>
    <mergeCell ref="GR106:GS106"/>
    <mergeCell ref="GU106:GW106"/>
    <mergeCell ref="GX106:HB106"/>
    <mergeCell ref="HD106:HG106"/>
    <mergeCell ref="FA106:FD106"/>
    <mergeCell ref="FH106:FI106"/>
    <mergeCell ref="FK106:FM106"/>
    <mergeCell ref="FN106:FR106"/>
    <mergeCell ref="FT106:FW106"/>
    <mergeCell ref="FY106:FZ106"/>
    <mergeCell ref="DX106:DY106"/>
    <mergeCell ref="EA106:EC106"/>
    <mergeCell ref="ED106:EH106"/>
    <mergeCell ref="EJ106:EM106"/>
    <mergeCell ref="EO106:EP106"/>
    <mergeCell ref="ER106:EU106"/>
    <mergeCell ref="CQ106:CS106"/>
    <mergeCell ref="CT106:CX106"/>
    <mergeCell ref="CZ106:DC106"/>
    <mergeCell ref="DE106:DF106"/>
    <mergeCell ref="DH106:DK106"/>
    <mergeCell ref="DQ106:DT106"/>
    <mergeCell ref="BJ106:BN106"/>
    <mergeCell ref="BP106:BS106"/>
    <mergeCell ref="BU106:BV106"/>
    <mergeCell ref="BX106:CA106"/>
    <mergeCell ref="CG106:CJ106"/>
    <mergeCell ref="CN106:CO106"/>
    <mergeCell ref="AF106:AI106"/>
    <mergeCell ref="AK106:AL106"/>
    <mergeCell ref="AN106:AQ106"/>
    <mergeCell ref="AW106:AZ106"/>
    <mergeCell ref="BD106:BE106"/>
    <mergeCell ref="BG106:BI106"/>
    <mergeCell ref="IB107:IC107"/>
    <mergeCell ref="IE107:IG107"/>
    <mergeCell ref="IH107:IL107"/>
    <mergeCell ref="IN107:IQ107"/>
    <mergeCell ref="A106:B106"/>
    <mergeCell ref="D106:G106"/>
    <mergeCell ref="M106:P106"/>
    <mergeCell ref="T106:U106"/>
    <mergeCell ref="W106:Y106"/>
    <mergeCell ref="Z106:AD106"/>
    <mergeCell ref="GU107:GW107"/>
    <mergeCell ref="GX107:HB107"/>
    <mergeCell ref="HD107:HG107"/>
    <mergeCell ref="HI107:HJ107"/>
    <mergeCell ref="HL107:HO107"/>
    <mergeCell ref="HU107:HX107"/>
    <mergeCell ref="FN107:FR107"/>
    <mergeCell ref="FT107:FW107"/>
    <mergeCell ref="FY107:FZ107"/>
    <mergeCell ref="GB107:GE107"/>
    <mergeCell ref="GK107:GN107"/>
    <mergeCell ref="GR107:GS107"/>
    <mergeCell ref="EJ107:EM107"/>
    <mergeCell ref="EO107:EP107"/>
    <mergeCell ref="ER107:EU107"/>
    <mergeCell ref="FA107:FD107"/>
    <mergeCell ref="FH107:FI107"/>
    <mergeCell ref="FK107:FM107"/>
    <mergeCell ref="DE107:DF107"/>
    <mergeCell ref="DH107:DK107"/>
    <mergeCell ref="DQ107:DT107"/>
    <mergeCell ref="DX107:DY107"/>
    <mergeCell ref="EA107:EC107"/>
    <mergeCell ref="ED107:EH107"/>
    <mergeCell ref="BX107:CA107"/>
    <mergeCell ref="CG107:CJ107"/>
    <mergeCell ref="CN107:CO107"/>
    <mergeCell ref="CQ107:CS107"/>
    <mergeCell ref="CT107:CX107"/>
    <mergeCell ref="CZ107:DC107"/>
    <mergeCell ref="AW107:AZ107"/>
    <mergeCell ref="BD107:BE107"/>
    <mergeCell ref="BG107:BI107"/>
    <mergeCell ref="BJ107:BN107"/>
    <mergeCell ref="BP107:BS107"/>
    <mergeCell ref="BU107:BV107"/>
    <mergeCell ref="IN108:IQ108"/>
    <mergeCell ref="A109:B109"/>
    <mergeCell ref="D109:G109"/>
    <mergeCell ref="M109:P109"/>
    <mergeCell ref="T109:U109"/>
    <mergeCell ref="W109:Y109"/>
    <mergeCell ref="Z109:AD109"/>
    <mergeCell ref="AF109:AI109"/>
    <mergeCell ref="AK109:AL109"/>
    <mergeCell ref="AN109:AQ109"/>
    <mergeCell ref="HI108:HJ108"/>
    <mergeCell ref="HL108:HO108"/>
    <mergeCell ref="HU108:HX108"/>
    <mergeCell ref="IB108:IC108"/>
    <mergeCell ref="IE108:IG108"/>
    <mergeCell ref="IH108:IL108"/>
    <mergeCell ref="GB108:GE108"/>
    <mergeCell ref="GK108:GN108"/>
    <mergeCell ref="GR108:GS108"/>
    <mergeCell ref="GU108:GW108"/>
    <mergeCell ref="GX108:HB108"/>
    <mergeCell ref="HD108:HG108"/>
    <mergeCell ref="FA108:FD108"/>
    <mergeCell ref="FH108:FI108"/>
    <mergeCell ref="FK108:FM108"/>
    <mergeCell ref="FN108:FR108"/>
    <mergeCell ref="FT108:FW108"/>
    <mergeCell ref="FY108:FZ108"/>
    <mergeCell ref="DX108:DY108"/>
    <mergeCell ref="EA108:EC108"/>
    <mergeCell ref="ED108:EH108"/>
    <mergeCell ref="EJ108:EM108"/>
    <mergeCell ref="EO108:EP108"/>
    <mergeCell ref="ER108:EU108"/>
    <mergeCell ref="CQ108:CS108"/>
    <mergeCell ref="CT108:CX108"/>
    <mergeCell ref="CZ108:DC108"/>
    <mergeCell ref="DE108:DF108"/>
    <mergeCell ref="DH108:DK108"/>
    <mergeCell ref="DQ108:DT108"/>
    <mergeCell ref="BJ108:BN108"/>
    <mergeCell ref="BP108:BS108"/>
    <mergeCell ref="BU108:BV108"/>
    <mergeCell ref="BX108:CA108"/>
    <mergeCell ref="CG108:CJ108"/>
    <mergeCell ref="CN108:CO108"/>
    <mergeCell ref="AF108:AI108"/>
    <mergeCell ref="AK108:AL108"/>
    <mergeCell ref="AN108:AQ108"/>
    <mergeCell ref="AW108:AZ108"/>
    <mergeCell ref="BD108:BE108"/>
    <mergeCell ref="BG108:BI108"/>
    <mergeCell ref="IB109:IC109"/>
    <mergeCell ref="IE109:IG109"/>
    <mergeCell ref="IH109:IL109"/>
    <mergeCell ref="IN109:IQ109"/>
    <mergeCell ref="A108:B108"/>
    <mergeCell ref="D108:G108"/>
    <mergeCell ref="M108:P108"/>
    <mergeCell ref="T108:U108"/>
    <mergeCell ref="W108:Y108"/>
    <mergeCell ref="Z108:AD108"/>
    <mergeCell ref="GU109:GW109"/>
    <mergeCell ref="GX109:HB109"/>
    <mergeCell ref="HD109:HG109"/>
    <mergeCell ref="HI109:HJ109"/>
    <mergeCell ref="HL109:HO109"/>
    <mergeCell ref="HU109:HX109"/>
    <mergeCell ref="FN109:FR109"/>
    <mergeCell ref="FT109:FW109"/>
    <mergeCell ref="FY109:FZ109"/>
    <mergeCell ref="GB109:GE109"/>
    <mergeCell ref="GK109:GN109"/>
    <mergeCell ref="GR109:GS109"/>
    <mergeCell ref="EJ109:EM109"/>
    <mergeCell ref="EO109:EP109"/>
    <mergeCell ref="ER109:EU109"/>
    <mergeCell ref="FA109:FD109"/>
    <mergeCell ref="FH109:FI109"/>
    <mergeCell ref="FK109:FM109"/>
    <mergeCell ref="DE109:DF109"/>
    <mergeCell ref="DH109:DK109"/>
    <mergeCell ref="DQ109:DT109"/>
    <mergeCell ref="DX109:DY109"/>
    <mergeCell ref="EA109:EC109"/>
    <mergeCell ref="ED109:EH109"/>
    <mergeCell ref="BX109:CA109"/>
    <mergeCell ref="CG109:CJ109"/>
    <mergeCell ref="CN109:CO109"/>
    <mergeCell ref="CQ109:CS109"/>
    <mergeCell ref="CT109:CX109"/>
    <mergeCell ref="CZ109:DC109"/>
    <mergeCell ref="AW109:AZ109"/>
    <mergeCell ref="BD109:BE109"/>
    <mergeCell ref="BG109:BI109"/>
    <mergeCell ref="BJ109:BN109"/>
    <mergeCell ref="BP109:BS109"/>
    <mergeCell ref="BU109:BV109"/>
    <mergeCell ref="IN110:IQ110"/>
    <mergeCell ref="A111:B111"/>
    <mergeCell ref="D111:G111"/>
    <mergeCell ref="M111:P111"/>
    <mergeCell ref="T111:U111"/>
    <mergeCell ref="W111:Y111"/>
    <mergeCell ref="Z111:AD111"/>
    <mergeCell ref="AF111:AI111"/>
    <mergeCell ref="AK111:AL111"/>
    <mergeCell ref="AN111:AQ111"/>
    <mergeCell ref="HI110:HJ110"/>
    <mergeCell ref="HL110:HO110"/>
    <mergeCell ref="HU110:HX110"/>
    <mergeCell ref="IB110:IC110"/>
    <mergeCell ref="IE110:IG110"/>
    <mergeCell ref="IH110:IL110"/>
    <mergeCell ref="GB110:GE110"/>
    <mergeCell ref="GK110:GN110"/>
    <mergeCell ref="GR110:GS110"/>
    <mergeCell ref="GU110:GW110"/>
    <mergeCell ref="GX110:HB110"/>
    <mergeCell ref="HD110:HG110"/>
    <mergeCell ref="FA110:FD110"/>
    <mergeCell ref="FH110:FI110"/>
    <mergeCell ref="FK110:FM110"/>
    <mergeCell ref="FN110:FR110"/>
    <mergeCell ref="FT110:FW110"/>
    <mergeCell ref="FY110:FZ110"/>
    <mergeCell ref="DX110:DY110"/>
    <mergeCell ref="EA110:EC110"/>
    <mergeCell ref="ED110:EH110"/>
    <mergeCell ref="EJ110:EM110"/>
    <mergeCell ref="EO110:EP110"/>
    <mergeCell ref="ER110:EU110"/>
    <mergeCell ref="CQ110:CS110"/>
    <mergeCell ref="CT110:CX110"/>
    <mergeCell ref="CZ110:DC110"/>
    <mergeCell ref="DE110:DF110"/>
    <mergeCell ref="DH110:DK110"/>
    <mergeCell ref="DQ110:DT110"/>
    <mergeCell ref="BJ110:BN110"/>
    <mergeCell ref="BP110:BS110"/>
    <mergeCell ref="BU110:BV110"/>
    <mergeCell ref="BX110:CA110"/>
    <mergeCell ref="CG110:CJ110"/>
    <mergeCell ref="CN110:CO110"/>
    <mergeCell ref="AF110:AI110"/>
    <mergeCell ref="AK110:AL110"/>
    <mergeCell ref="AN110:AQ110"/>
    <mergeCell ref="AW110:AZ110"/>
    <mergeCell ref="BD110:BE110"/>
    <mergeCell ref="BG110:BI110"/>
    <mergeCell ref="IB111:IC111"/>
    <mergeCell ref="IE111:IG111"/>
    <mergeCell ref="IH111:IL111"/>
    <mergeCell ref="IN111:IQ111"/>
    <mergeCell ref="A110:B110"/>
    <mergeCell ref="D110:G110"/>
    <mergeCell ref="M110:P110"/>
    <mergeCell ref="T110:U110"/>
    <mergeCell ref="W110:Y110"/>
    <mergeCell ref="Z110:AD110"/>
    <mergeCell ref="GU111:GW111"/>
    <mergeCell ref="GX111:HB111"/>
    <mergeCell ref="HD111:HG111"/>
    <mergeCell ref="HI111:HJ111"/>
    <mergeCell ref="HL111:HO111"/>
    <mergeCell ref="HU111:HX111"/>
    <mergeCell ref="FN111:FR111"/>
    <mergeCell ref="FT111:FW111"/>
    <mergeCell ref="FY111:FZ111"/>
    <mergeCell ref="GB111:GE111"/>
    <mergeCell ref="GK111:GN111"/>
    <mergeCell ref="GR111:GS111"/>
    <mergeCell ref="EJ111:EM111"/>
    <mergeCell ref="EO111:EP111"/>
    <mergeCell ref="ER111:EU111"/>
    <mergeCell ref="FA111:FD111"/>
    <mergeCell ref="FH111:FI111"/>
    <mergeCell ref="FK111:FM111"/>
    <mergeCell ref="DE111:DF111"/>
    <mergeCell ref="DH111:DK111"/>
    <mergeCell ref="DQ111:DT111"/>
    <mergeCell ref="DX111:DY111"/>
    <mergeCell ref="EA111:EC111"/>
    <mergeCell ref="ED111:EH111"/>
    <mergeCell ref="BX111:CA111"/>
    <mergeCell ref="CG111:CJ111"/>
    <mergeCell ref="CN111:CO111"/>
    <mergeCell ref="CQ111:CS111"/>
    <mergeCell ref="CT111:CX111"/>
    <mergeCell ref="CZ111:DC111"/>
    <mergeCell ref="AW111:AZ111"/>
    <mergeCell ref="BD111:BE111"/>
    <mergeCell ref="BG111:BI111"/>
    <mergeCell ref="BJ111:BN111"/>
    <mergeCell ref="BP111:BS111"/>
    <mergeCell ref="BU111:BV111"/>
    <mergeCell ref="IN112:IQ112"/>
    <mergeCell ref="A113:B113"/>
    <mergeCell ref="D113:G113"/>
    <mergeCell ref="M113:P113"/>
    <mergeCell ref="T113:U113"/>
    <mergeCell ref="W113:Y113"/>
    <mergeCell ref="Z113:AD113"/>
    <mergeCell ref="AF113:AI113"/>
    <mergeCell ref="AK113:AL113"/>
    <mergeCell ref="AN113:AQ113"/>
    <mergeCell ref="HI112:HJ112"/>
    <mergeCell ref="HL112:HO112"/>
    <mergeCell ref="HU112:HX112"/>
    <mergeCell ref="IB112:IC112"/>
    <mergeCell ref="IE112:IG112"/>
    <mergeCell ref="IH112:IL112"/>
    <mergeCell ref="GB112:GE112"/>
    <mergeCell ref="GK112:GN112"/>
    <mergeCell ref="GR112:GS112"/>
    <mergeCell ref="GU112:GW112"/>
    <mergeCell ref="GX112:HB112"/>
    <mergeCell ref="HD112:HG112"/>
    <mergeCell ref="FA112:FD112"/>
    <mergeCell ref="FH112:FI112"/>
    <mergeCell ref="FK112:FM112"/>
    <mergeCell ref="FN112:FR112"/>
    <mergeCell ref="FT112:FW112"/>
    <mergeCell ref="FY112:FZ112"/>
    <mergeCell ref="DX112:DY112"/>
    <mergeCell ref="EA112:EC112"/>
    <mergeCell ref="ED112:EH112"/>
    <mergeCell ref="EJ112:EM112"/>
    <mergeCell ref="EO112:EP112"/>
    <mergeCell ref="ER112:EU112"/>
    <mergeCell ref="CQ112:CS112"/>
    <mergeCell ref="CT112:CX112"/>
    <mergeCell ref="CZ112:DC112"/>
    <mergeCell ref="DE112:DF112"/>
    <mergeCell ref="DH112:DK112"/>
    <mergeCell ref="DQ112:DT112"/>
    <mergeCell ref="BJ112:BN112"/>
    <mergeCell ref="BP112:BS112"/>
    <mergeCell ref="BU112:BV112"/>
    <mergeCell ref="BX112:CA112"/>
    <mergeCell ref="CG112:CJ112"/>
    <mergeCell ref="CN112:CO112"/>
    <mergeCell ref="AF112:AI112"/>
    <mergeCell ref="AK112:AL112"/>
    <mergeCell ref="AN112:AQ112"/>
    <mergeCell ref="AW112:AZ112"/>
    <mergeCell ref="BD112:BE112"/>
    <mergeCell ref="BG112:BI112"/>
    <mergeCell ref="IB113:IC113"/>
    <mergeCell ref="IE113:IG113"/>
    <mergeCell ref="IH113:IL113"/>
    <mergeCell ref="IN113:IQ113"/>
    <mergeCell ref="A112:B112"/>
    <mergeCell ref="D112:G112"/>
    <mergeCell ref="M112:P112"/>
    <mergeCell ref="T112:U112"/>
    <mergeCell ref="W112:Y112"/>
    <mergeCell ref="Z112:AD112"/>
    <mergeCell ref="GU113:GW113"/>
    <mergeCell ref="GX113:HB113"/>
    <mergeCell ref="HD113:HG113"/>
    <mergeCell ref="HI113:HJ113"/>
    <mergeCell ref="HL113:HO113"/>
    <mergeCell ref="HU113:HX113"/>
    <mergeCell ref="FN113:FR113"/>
    <mergeCell ref="FT113:FW113"/>
    <mergeCell ref="FY113:FZ113"/>
    <mergeCell ref="GB113:GE113"/>
    <mergeCell ref="GK113:GN113"/>
    <mergeCell ref="GR113:GS113"/>
    <mergeCell ref="EJ113:EM113"/>
    <mergeCell ref="EO113:EP113"/>
    <mergeCell ref="ER113:EU113"/>
    <mergeCell ref="FA113:FD113"/>
    <mergeCell ref="FH113:FI113"/>
    <mergeCell ref="FK113:FM113"/>
    <mergeCell ref="DE113:DF113"/>
    <mergeCell ref="DH113:DK113"/>
    <mergeCell ref="DQ113:DT113"/>
    <mergeCell ref="DX113:DY113"/>
    <mergeCell ref="EA113:EC113"/>
    <mergeCell ref="ED113:EH113"/>
    <mergeCell ref="BX113:CA113"/>
    <mergeCell ref="CG113:CJ113"/>
    <mergeCell ref="CN113:CO113"/>
    <mergeCell ref="CQ113:CS113"/>
    <mergeCell ref="CT113:CX113"/>
    <mergeCell ref="CZ113:DC113"/>
    <mergeCell ref="AW113:AZ113"/>
    <mergeCell ref="BD113:BE113"/>
    <mergeCell ref="BG113:BI113"/>
    <mergeCell ref="BJ113:BN113"/>
    <mergeCell ref="BP113:BS113"/>
    <mergeCell ref="BU113:BV113"/>
    <mergeCell ref="IN114:IQ114"/>
    <mergeCell ref="A115:B115"/>
    <mergeCell ref="D115:G115"/>
    <mergeCell ref="M115:P115"/>
    <mergeCell ref="T115:U115"/>
    <mergeCell ref="W115:Y115"/>
    <mergeCell ref="Z115:AD115"/>
    <mergeCell ref="AF115:AI115"/>
    <mergeCell ref="AK115:AL115"/>
    <mergeCell ref="AN115:AQ115"/>
    <mergeCell ref="HI114:HJ114"/>
    <mergeCell ref="HL114:HO114"/>
    <mergeCell ref="HU114:HX114"/>
    <mergeCell ref="IB114:IC114"/>
    <mergeCell ref="IE114:IG114"/>
    <mergeCell ref="IH114:IL114"/>
    <mergeCell ref="GB114:GE114"/>
    <mergeCell ref="GK114:GN114"/>
    <mergeCell ref="GR114:GS114"/>
    <mergeCell ref="GU114:GW114"/>
    <mergeCell ref="GX114:HB114"/>
    <mergeCell ref="HD114:HG114"/>
    <mergeCell ref="FA114:FD114"/>
    <mergeCell ref="FH114:FI114"/>
    <mergeCell ref="FK114:FM114"/>
    <mergeCell ref="FN114:FR114"/>
    <mergeCell ref="FT114:FW114"/>
    <mergeCell ref="FY114:FZ114"/>
    <mergeCell ref="DX114:DY114"/>
    <mergeCell ref="EA114:EC114"/>
    <mergeCell ref="ED114:EH114"/>
    <mergeCell ref="EJ114:EM114"/>
    <mergeCell ref="EO114:EP114"/>
    <mergeCell ref="ER114:EU114"/>
    <mergeCell ref="CQ114:CS114"/>
    <mergeCell ref="CT114:CX114"/>
    <mergeCell ref="CZ114:DC114"/>
    <mergeCell ref="DE114:DF114"/>
    <mergeCell ref="DH114:DK114"/>
    <mergeCell ref="DQ114:DT114"/>
    <mergeCell ref="BJ114:BN114"/>
    <mergeCell ref="BP114:BS114"/>
    <mergeCell ref="BU114:BV114"/>
    <mergeCell ref="BX114:CA114"/>
    <mergeCell ref="CG114:CJ114"/>
    <mergeCell ref="CN114:CO114"/>
    <mergeCell ref="AF114:AI114"/>
    <mergeCell ref="AK114:AL114"/>
    <mergeCell ref="AN114:AQ114"/>
    <mergeCell ref="AW114:AZ114"/>
    <mergeCell ref="BD114:BE114"/>
    <mergeCell ref="BG114:BI114"/>
    <mergeCell ref="IB115:IC115"/>
    <mergeCell ref="IE115:IG115"/>
    <mergeCell ref="IH115:IL115"/>
    <mergeCell ref="IN115:IQ115"/>
    <mergeCell ref="A114:B114"/>
    <mergeCell ref="D114:G114"/>
    <mergeCell ref="M114:P114"/>
    <mergeCell ref="T114:U114"/>
    <mergeCell ref="W114:Y114"/>
    <mergeCell ref="Z114:AD114"/>
    <mergeCell ref="GU115:GW115"/>
    <mergeCell ref="GX115:HB115"/>
    <mergeCell ref="HD115:HG115"/>
    <mergeCell ref="HI115:HJ115"/>
    <mergeCell ref="HL115:HO115"/>
    <mergeCell ref="HU115:HX115"/>
    <mergeCell ref="FN115:FR115"/>
    <mergeCell ref="FT115:FW115"/>
    <mergeCell ref="FY115:FZ115"/>
    <mergeCell ref="GB115:GE115"/>
    <mergeCell ref="GK115:GN115"/>
    <mergeCell ref="GR115:GS115"/>
    <mergeCell ref="EJ115:EM115"/>
    <mergeCell ref="EO115:EP115"/>
    <mergeCell ref="ER115:EU115"/>
    <mergeCell ref="FA115:FD115"/>
    <mergeCell ref="FH115:FI115"/>
    <mergeCell ref="FK115:FM115"/>
    <mergeCell ref="DE115:DF115"/>
    <mergeCell ref="DH115:DK115"/>
    <mergeCell ref="DQ115:DT115"/>
    <mergeCell ref="DX115:DY115"/>
    <mergeCell ref="EA115:EC115"/>
    <mergeCell ref="ED115:EH115"/>
    <mergeCell ref="BX115:CA115"/>
    <mergeCell ref="CG115:CJ115"/>
    <mergeCell ref="CN115:CO115"/>
    <mergeCell ref="CQ115:CS115"/>
    <mergeCell ref="CT115:CX115"/>
    <mergeCell ref="CZ115:DC115"/>
    <mergeCell ref="AW115:AZ115"/>
    <mergeCell ref="BD115:BE115"/>
    <mergeCell ref="BG115:BI115"/>
    <mergeCell ref="BJ115:BN115"/>
    <mergeCell ref="BP115:BS115"/>
    <mergeCell ref="BU115:BV115"/>
    <mergeCell ref="IN116:IQ116"/>
    <mergeCell ref="A117:B117"/>
    <mergeCell ref="D117:G117"/>
    <mergeCell ref="M117:P117"/>
    <mergeCell ref="T117:U117"/>
    <mergeCell ref="W117:Y117"/>
    <mergeCell ref="Z117:AD117"/>
    <mergeCell ref="AF117:AI117"/>
    <mergeCell ref="AK117:AL117"/>
    <mergeCell ref="AN117:AQ117"/>
    <mergeCell ref="HI116:HJ116"/>
    <mergeCell ref="HL116:HO116"/>
    <mergeCell ref="HU116:HX116"/>
    <mergeCell ref="IB116:IC116"/>
    <mergeCell ref="IE116:IG116"/>
    <mergeCell ref="IH116:IL116"/>
    <mergeCell ref="GB116:GE116"/>
    <mergeCell ref="GK116:GN116"/>
    <mergeCell ref="GR116:GS116"/>
    <mergeCell ref="GU116:GW116"/>
    <mergeCell ref="GX116:HB116"/>
    <mergeCell ref="HD116:HG116"/>
    <mergeCell ref="FA116:FD116"/>
    <mergeCell ref="FH116:FI116"/>
    <mergeCell ref="FK116:FM116"/>
    <mergeCell ref="FN116:FR116"/>
    <mergeCell ref="FT116:FW116"/>
    <mergeCell ref="FY116:FZ116"/>
    <mergeCell ref="DX116:DY116"/>
    <mergeCell ref="EA116:EC116"/>
    <mergeCell ref="ED116:EH116"/>
    <mergeCell ref="EJ116:EM116"/>
    <mergeCell ref="EO116:EP116"/>
    <mergeCell ref="ER116:EU116"/>
    <mergeCell ref="CQ116:CS116"/>
    <mergeCell ref="CT116:CX116"/>
    <mergeCell ref="CZ116:DC116"/>
    <mergeCell ref="DE116:DF116"/>
    <mergeCell ref="DH116:DK116"/>
    <mergeCell ref="DQ116:DT116"/>
    <mergeCell ref="BJ116:BN116"/>
    <mergeCell ref="BP116:BS116"/>
    <mergeCell ref="BU116:BV116"/>
    <mergeCell ref="BX116:CA116"/>
    <mergeCell ref="CG116:CJ116"/>
    <mergeCell ref="CN116:CO116"/>
    <mergeCell ref="AF116:AI116"/>
    <mergeCell ref="AK116:AL116"/>
    <mergeCell ref="AN116:AQ116"/>
    <mergeCell ref="AW116:AZ116"/>
    <mergeCell ref="BD116:BE116"/>
    <mergeCell ref="BG116:BI116"/>
    <mergeCell ref="IB117:IC117"/>
    <mergeCell ref="IE117:IG117"/>
    <mergeCell ref="IH117:IL117"/>
    <mergeCell ref="IN117:IQ117"/>
    <mergeCell ref="A116:B116"/>
    <mergeCell ref="D116:G116"/>
    <mergeCell ref="M116:P116"/>
    <mergeCell ref="T116:U116"/>
    <mergeCell ref="W116:Y116"/>
    <mergeCell ref="Z116:AD116"/>
    <mergeCell ref="GU117:GW117"/>
    <mergeCell ref="GX117:HB117"/>
    <mergeCell ref="HD117:HG117"/>
    <mergeCell ref="HI117:HJ117"/>
    <mergeCell ref="HL117:HO117"/>
    <mergeCell ref="HU117:HX117"/>
    <mergeCell ref="FN117:FR117"/>
    <mergeCell ref="FT117:FW117"/>
    <mergeCell ref="FY117:FZ117"/>
    <mergeCell ref="GB117:GE117"/>
    <mergeCell ref="GK117:GN117"/>
    <mergeCell ref="GR117:GS117"/>
    <mergeCell ref="EJ117:EM117"/>
    <mergeCell ref="EO117:EP117"/>
    <mergeCell ref="ER117:EU117"/>
    <mergeCell ref="FA117:FD117"/>
    <mergeCell ref="FH117:FI117"/>
    <mergeCell ref="FK117:FM117"/>
    <mergeCell ref="DE117:DF117"/>
    <mergeCell ref="DH117:DK117"/>
    <mergeCell ref="DQ117:DT117"/>
    <mergeCell ref="DX117:DY117"/>
    <mergeCell ref="EA117:EC117"/>
    <mergeCell ref="ED117:EH117"/>
    <mergeCell ref="BX117:CA117"/>
    <mergeCell ref="CG117:CJ117"/>
    <mergeCell ref="CN117:CO117"/>
    <mergeCell ref="CQ117:CS117"/>
    <mergeCell ref="CT117:CX117"/>
    <mergeCell ref="CZ117:DC117"/>
    <mergeCell ref="AW117:AZ117"/>
    <mergeCell ref="BD117:BE117"/>
    <mergeCell ref="BG117:BI117"/>
    <mergeCell ref="BJ117:BN117"/>
    <mergeCell ref="BP117:BS117"/>
    <mergeCell ref="BU117:BV117"/>
    <mergeCell ref="IN118:IQ118"/>
    <mergeCell ref="A119:B119"/>
    <mergeCell ref="D119:G119"/>
    <mergeCell ref="M119:P119"/>
    <mergeCell ref="T119:U119"/>
    <mergeCell ref="W119:Y119"/>
    <mergeCell ref="Z119:AD119"/>
    <mergeCell ref="AF119:AI119"/>
    <mergeCell ref="AK119:AL119"/>
    <mergeCell ref="AN119:AQ119"/>
    <mergeCell ref="HI118:HJ118"/>
    <mergeCell ref="HL118:HO118"/>
    <mergeCell ref="HU118:HX118"/>
    <mergeCell ref="IB118:IC118"/>
    <mergeCell ref="IE118:IG118"/>
    <mergeCell ref="IH118:IL118"/>
    <mergeCell ref="GB118:GE118"/>
    <mergeCell ref="GK118:GN118"/>
    <mergeCell ref="GR118:GS118"/>
    <mergeCell ref="GU118:GW118"/>
    <mergeCell ref="GX118:HB118"/>
    <mergeCell ref="HD118:HG118"/>
    <mergeCell ref="FA118:FD118"/>
    <mergeCell ref="FH118:FI118"/>
    <mergeCell ref="FK118:FM118"/>
    <mergeCell ref="FN118:FR118"/>
    <mergeCell ref="FT118:FW118"/>
    <mergeCell ref="FY118:FZ118"/>
    <mergeCell ref="DX118:DY118"/>
    <mergeCell ref="EA118:EC118"/>
    <mergeCell ref="ED118:EH118"/>
    <mergeCell ref="EJ118:EM118"/>
    <mergeCell ref="EO118:EP118"/>
    <mergeCell ref="ER118:EU118"/>
    <mergeCell ref="CQ118:CS118"/>
    <mergeCell ref="CT118:CX118"/>
    <mergeCell ref="CZ118:DC118"/>
    <mergeCell ref="DE118:DF118"/>
    <mergeCell ref="DH118:DK118"/>
    <mergeCell ref="DQ118:DT118"/>
    <mergeCell ref="BJ118:BN118"/>
    <mergeCell ref="BP118:BS118"/>
    <mergeCell ref="BU118:BV118"/>
    <mergeCell ref="BX118:CA118"/>
    <mergeCell ref="CG118:CJ118"/>
    <mergeCell ref="CN118:CO118"/>
    <mergeCell ref="AF118:AI118"/>
    <mergeCell ref="AK118:AL118"/>
    <mergeCell ref="AN118:AQ118"/>
    <mergeCell ref="AW118:AZ118"/>
    <mergeCell ref="BD118:BE118"/>
    <mergeCell ref="BG118:BI118"/>
    <mergeCell ref="IB119:IC119"/>
    <mergeCell ref="IE119:IG119"/>
    <mergeCell ref="IH119:IL119"/>
    <mergeCell ref="IN119:IQ119"/>
    <mergeCell ref="A118:B118"/>
    <mergeCell ref="D118:G118"/>
    <mergeCell ref="M118:P118"/>
    <mergeCell ref="T118:U118"/>
    <mergeCell ref="W118:Y118"/>
    <mergeCell ref="Z118:AD118"/>
    <mergeCell ref="GU119:GW119"/>
    <mergeCell ref="GX119:HB119"/>
    <mergeCell ref="HD119:HG119"/>
    <mergeCell ref="HI119:HJ119"/>
    <mergeCell ref="HL119:HO119"/>
    <mergeCell ref="HU119:HX119"/>
    <mergeCell ref="FN119:FR119"/>
    <mergeCell ref="FT119:FW119"/>
    <mergeCell ref="FY119:FZ119"/>
    <mergeCell ref="GB119:GE119"/>
    <mergeCell ref="GK119:GN119"/>
    <mergeCell ref="GR119:GS119"/>
    <mergeCell ref="EJ119:EM119"/>
    <mergeCell ref="EO119:EP119"/>
    <mergeCell ref="ER119:EU119"/>
    <mergeCell ref="FA119:FD119"/>
    <mergeCell ref="FH119:FI119"/>
    <mergeCell ref="FK119:FM119"/>
    <mergeCell ref="DE119:DF119"/>
    <mergeCell ref="DH119:DK119"/>
    <mergeCell ref="DQ119:DT119"/>
    <mergeCell ref="DX119:DY119"/>
    <mergeCell ref="EA119:EC119"/>
    <mergeCell ref="ED119:EH119"/>
    <mergeCell ref="BX119:CA119"/>
    <mergeCell ref="CG119:CJ119"/>
    <mergeCell ref="CN119:CO119"/>
    <mergeCell ref="CQ119:CS119"/>
    <mergeCell ref="CT119:CX119"/>
    <mergeCell ref="CZ119:DC119"/>
    <mergeCell ref="AW119:AZ119"/>
    <mergeCell ref="BD119:BE119"/>
    <mergeCell ref="BG119:BI119"/>
    <mergeCell ref="BJ119:BN119"/>
    <mergeCell ref="BP119:BS119"/>
    <mergeCell ref="BU119:BV119"/>
    <mergeCell ref="IN120:IQ120"/>
    <mergeCell ref="A121:B121"/>
    <mergeCell ref="D121:G121"/>
    <mergeCell ref="M121:P121"/>
    <mergeCell ref="T121:U121"/>
    <mergeCell ref="W121:Y121"/>
    <mergeCell ref="Z121:AD121"/>
    <mergeCell ref="AF121:AI121"/>
    <mergeCell ref="AK121:AL121"/>
    <mergeCell ref="AN121:AQ121"/>
    <mergeCell ref="HI120:HJ120"/>
    <mergeCell ref="HL120:HO120"/>
    <mergeCell ref="HU120:HX120"/>
    <mergeCell ref="IB120:IC120"/>
    <mergeCell ref="IE120:IG120"/>
    <mergeCell ref="IH120:IL120"/>
    <mergeCell ref="GB120:GE120"/>
    <mergeCell ref="GK120:GN120"/>
    <mergeCell ref="GR120:GS120"/>
    <mergeCell ref="GU120:GW120"/>
    <mergeCell ref="GX120:HB120"/>
    <mergeCell ref="HD120:HG120"/>
    <mergeCell ref="FA120:FD120"/>
    <mergeCell ref="FH120:FI120"/>
    <mergeCell ref="FK120:FM120"/>
    <mergeCell ref="FN120:FR120"/>
    <mergeCell ref="FT120:FW120"/>
    <mergeCell ref="FY120:FZ120"/>
    <mergeCell ref="DX120:DY120"/>
    <mergeCell ref="EA120:EC120"/>
    <mergeCell ref="ED120:EH120"/>
    <mergeCell ref="EJ120:EM120"/>
    <mergeCell ref="EO120:EP120"/>
    <mergeCell ref="ER120:EU120"/>
    <mergeCell ref="CQ120:CS120"/>
    <mergeCell ref="CT120:CX120"/>
    <mergeCell ref="CZ120:DC120"/>
    <mergeCell ref="DE120:DF120"/>
    <mergeCell ref="DH120:DK120"/>
    <mergeCell ref="DQ120:DT120"/>
    <mergeCell ref="BJ120:BN120"/>
    <mergeCell ref="BP120:BS120"/>
    <mergeCell ref="BU120:BV120"/>
    <mergeCell ref="BX120:CA120"/>
    <mergeCell ref="CG120:CJ120"/>
    <mergeCell ref="CN120:CO120"/>
    <mergeCell ref="AF120:AI120"/>
    <mergeCell ref="AK120:AL120"/>
    <mergeCell ref="AN120:AQ120"/>
    <mergeCell ref="AW120:AZ120"/>
    <mergeCell ref="BD120:BE120"/>
    <mergeCell ref="BG120:BI120"/>
    <mergeCell ref="IB121:IC121"/>
    <mergeCell ref="IE121:IG121"/>
    <mergeCell ref="IH121:IL121"/>
    <mergeCell ref="IN121:IQ121"/>
    <mergeCell ref="A120:B120"/>
    <mergeCell ref="D120:G120"/>
    <mergeCell ref="M120:P120"/>
    <mergeCell ref="T120:U120"/>
    <mergeCell ref="W120:Y120"/>
    <mergeCell ref="Z120:AD120"/>
    <mergeCell ref="GU121:GW121"/>
    <mergeCell ref="GX121:HB121"/>
    <mergeCell ref="HD121:HG121"/>
    <mergeCell ref="HI121:HJ121"/>
    <mergeCell ref="HL121:HO121"/>
    <mergeCell ref="HU121:HX121"/>
    <mergeCell ref="FN121:FR121"/>
    <mergeCell ref="FT121:FW121"/>
    <mergeCell ref="FY121:FZ121"/>
    <mergeCell ref="GB121:GE121"/>
    <mergeCell ref="GK121:GN121"/>
    <mergeCell ref="GR121:GS121"/>
    <mergeCell ref="EJ121:EM121"/>
    <mergeCell ref="EO121:EP121"/>
    <mergeCell ref="ER121:EU121"/>
    <mergeCell ref="FA121:FD121"/>
    <mergeCell ref="FH121:FI121"/>
    <mergeCell ref="FK121:FM121"/>
    <mergeCell ref="DE121:DF121"/>
    <mergeCell ref="DH121:DK121"/>
    <mergeCell ref="DQ121:DT121"/>
    <mergeCell ref="DX121:DY121"/>
    <mergeCell ref="EA121:EC121"/>
    <mergeCell ref="ED121:EH121"/>
    <mergeCell ref="BX121:CA121"/>
    <mergeCell ref="CG121:CJ121"/>
    <mergeCell ref="CN121:CO121"/>
    <mergeCell ref="CQ121:CS121"/>
    <mergeCell ref="CT121:CX121"/>
    <mergeCell ref="CZ121:DC121"/>
    <mergeCell ref="AW121:AZ121"/>
    <mergeCell ref="BD121:BE121"/>
    <mergeCell ref="BG121:BI121"/>
    <mergeCell ref="BJ121:BN121"/>
    <mergeCell ref="BP121:BS121"/>
    <mergeCell ref="BU121:BV121"/>
    <mergeCell ref="IN122:IQ122"/>
    <mergeCell ref="A123:B123"/>
    <mergeCell ref="D123:G123"/>
    <mergeCell ref="M123:P123"/>
    <mergeCell ref="T123:U123"/>
    <mergeCell ref="W123:Y123"/>
    <mergeCell ref="Z123:AD123"/>
    <mergeCell ref="AF123:AI123"/>
    <mergeCell ref="AK123:AL123"/>
    <mergeCell ref="AN123:AQ123"/>
    <mergeCell ref="HI122:HJ122"/>
    <mergeCell ref="HL122:HO122"/>
    <mergeCell ref="HU122:HX122"/>
    <mergeCell ref="IB122:IC122"/>
    <mergeCell ref="IE122:IG122"/>
    <mergeCell ref="IH122:IL122"/>
    <mergeCell ref="GB122:GE122"/>
    <mergeCell ref="GK122:GN122"/>
    <mergeCell ref="GR122:GS122"/>
    <mergeCell ref="GU122:GW122"/>
    <mergeCell ref="GX122:HB122"/>
    <mergeCell ref="HD122:HG122"/>
    <mergeCell ref="FA122:FD122"/>
    <mergeCell ref="FH122:FI122"/>
    <mergeCell ref="FK122:FM122"/>
    <mergeCell ref="FN122:FR122"/>
    <mergeCell ref="FT122:FW122"/>
    <mergeCell ref="FY122:FZ122"/>
    <mergeCell ref="DX122:DY122"/>
    <mergeCell ref="EA122:EC122"/>
    <mergeCell ref="ED122:EH122"/>
    <mergeCell ref="EJ122:EM122"/>
    <mergeCell ref="EO122:EP122"/>
    <mergeCell ref="ER122:EU122"/>
    <mergeCell ref="CQ122:CS122"/>
    <mergeCell ref="CT122:CX122"/>
    <mergeCell ref="CZ122:DC122"/>
    <mergeCell ref="DE122:DF122"/>
    <mergeCell ref="DH122:DK122"/>
    <mergeCell ref="DQ122:DT122"/>
    <mergeCell ref="BJ122:BN122"/>
    <mergeCell ref="BP122:BS122"/>
    <mergeCell ref="BU122:BV122"/>
    <mergeCell ref="BX122:CA122"/>
    <mergeCell ref="CG122:CJ122"/>
    <mergeCell ref="CN122:CO122"/>
    <mergeCell ref="AF122:AI122"/>
    <mergeCell ref="AK122:AL122"/>
    <mergeCell ref="AN122:AQ122"/>
    <mergeCell ref="AW122:AZ122"/>
    <mergeCell ref="BD122:BE122"/>
    <mergeCell ref="BG122:BI122"/>
    <mergeCell ref="IB123:IC123"/>
    <mergeCell ref="IE123:IG123"/>
    <mergeCell ref="IH123:IL123"/>
    <mergeCell ref="IN123:IQ123"/>
    <mergeCell ref="A122:B122"/>
    <mergeCell ref="D122:G122"/>
    <mergeCell ref="M122:P122"/>
    <mergeCell ref="T122:U122"/>
    <mergeCell ref="W122:Y122"/>
    <mergeCell ref="Z122:AD122"/>
    <mergeCell ref="GU123:GW123"/>
    <mergeCell ref="GX123:HB123"/>
    <mergeCell ref="HD123:HG123"/>
    <mergeCell ref="HI123:HJ123"/>
    <mergeCell ref="HL123:HO123"/>
    <mergeCell ref="HU123:HX123"/>
    <mergeCell ref="FN123:FR123"/>
    <mergeCell ref="FT123:FW123"/>
    <mergeCell ref="FY123:FZ123"/>
    <mergeCell ref="GB123:GE123"/>
    <mergeCell ref="GK123:GN123"/>
    <mergeCell ref="GR123:GS123"/>
    <mergeCell ref="EJ123:EM123"/>
    <mergeCell ref="EO123:EP123"/>
    <mergeCell ref="ER123:EU123"/>
    <mergeCell ref="FA123:FD123"/>
    <mergeCell ref="FH123:FI123"/>
    <mergeCell ref="FK123:FM123"/>
    <mergeCell ref="DE123:DF123"/>
    <mergeCell ref="DH123:DK123"/>
    <mergeCell ref="DQ123:DT123"/>
    <mergeCell ref="DX123:DY123"/>
    <mergeCell ref="EA123:EC123"/>
    <mergeCell ref="ED123:EH123"/>
    <mergeCell ref="BX123:CA123"/>
    <mergeCell ref="CG123:CJ123"/>
    <mergeCell ref="CN123:CO123"/>
    <mergeCell ref="CQ123:CS123"/>
    <mergeCell ref="CT123:CX123"/>
    <mergeCell ref="CZ123:DC123"/>
    <mergeCell ref="AW123:AZ123"/>
    <mergeCell ref="BD123:BE123"/>
    <mergeCell ref="BG123:BI123"/>
    <mergeCell ref="BJ123:BN123"/>
    <mergeCell ref="BP123:BS123"/>
    <mergeCell ref="BU123:BV123"/>
    <mergeCell ref="IN124:IQ124"/>
    <mergeCell ref="A125:B125"/>
    <mergeCell ref="D125:G125"/>
    <mergeCell ref="M125:P125"/>
    <mergeCell ref="T125:U125"/>
    <mergeCell ref="W125:Y125"/>
    <mergeCell ref="Z125:AD125"/>
    <mergeCell ref="AF125:AI125"/>
    <mergeCell ref="AK125:AL125"/>
    <mergeCell ref="AN125:AQ125"/>
    <mergeCell ref="HI124:HJ124"/>
    <mergeCell ref="HL124:HO124"/>
    <mergeCell ref="HU124:HX124"/>
    <mergeCell ref="IB124:IC124"/>
    <mergeCell ref="IE124:IG124"/>
    <mergeCell ref="IH124:IL124"/>
    <mergeCell ref="GB124:GE124"/>
    <mergeCell ref="GK124:GN124"/>
    <mergeCell ref="GR124:GS124"/>
    <mergeCell ref="GU124:GW124"/>
    <mergeCell ref="GX124:HB124"/>
    <mergeCell ref="HD124:HG124"/>
    <mergeCell ref="FA124:FD124"/>
    <mergeCell ref="FH124:FI124"/>
    <mergeCell ref="FK124:FM124"/>
    <mergeCell ref="FN124:FR124"/>
    <mergeCell ref="FT124:FW124"/>
    <mergeCell ref="FY124:FZ124"/>
    <mergeCell ref="DX124:DY124"/>
    <mergeCell ref="EA124:EC124"/>
    <mergeCell ref="ED124:EH124"/>
    <mergeCell ref="EJ124:EM124"/>
    <mergeCell ref="EO124:EP124"/>
    <mergeCell ref="ER124:EU124"/>
    <mergeCell ref="CQ124:CS124"/>
    <mergeCell ref="CT124:CX124"/>
    <mergeCell ref="CZ124:DC124"/>
    <mergeCell ref="DE124:DF124"/>
    <mergeCell ref="DH124:DK124"/>
    <mergeCell ref="DQ124:DT124"/>
    <mergeCell ref="BJ124:BN124"/>
    <mergeCell ref="BP124:BS124"/>
    <mergeCell ref="BU124:BV124"/>
    <mergeCell ref="BX124:CA124"/>
    <mergeCell ref="CG124:CJ124"/>
    <mergeCell ref="CN124:CO124"/>
    <mergeCell ref="AF124:AI124"/>
    <mergeCell ref="AK124:AL124"/>
    <mergeCell ref="AN124:AQ124"/>
    <mergeCell ref="AW124:AZ124"/>
    <mergeCell ref="BD124:BE124"/>
    <mergeCell ref="BG124:BI124"/>
    <mergeCell ref="IB125:IC125"/>
    <mergeCell ref="IE125:IG125"/>
    <mergeCell ref="IH125:IL125"/>
    <mergeCell ref="IN125:IQ125"/>
    <mergeCell ref="A124:B124"/>
    <mergeCell ref="D124:G124"/>
    <mergeCell ref="M124:P124"/>
    <mergeCell ref="T124:U124"/>
    <mergeCell ref="W124:Y124"/>
    <mergeCell ref="Z124:AD124"/>
    <mergeCell ref="GU125:GW125"/>
    <mergeCell ref="GX125:HB125"/>
    <mergeCell ref="HD125:HG125"/>
    <mergeCell ref="HI125:HJ125"/>
    <mergeCell ref="HL125:HO125"/>
    <mergeCell ref="HU125:HX125"/>
    <mergeCell ref="FN125:FR125"/>
    <mergeCell ref="FT125:FW125"/>
    <mergeCell ref="FY125:FZ125"/>
    <mergeCell ref="GB125:GE125"/>
    <mergeCell ref="GK125:GN125"/>
    <mergeCell ref="GR125:GS125"/>
    <mergeCell ref="EJ125:EM125"/>
    <mergeCell ref="EO125:EP125"/>
    <mergeCell ref="ER125:EU125"/>
    <mergeCell ref="FA125:FD125"/>
    <mergeCell ref="FH125:FI125"/>
    <mergeCell ref="FK125:FM125"/>
    <mergeCell ref="DE125:DF125"/>
    <mergeCell ref="DH125:DK125"/>
    <mergeCell ref="DQ125:DT125"/>
    <mergeCell ref="DX125:DY125"/>
    <mergeCell ref="EA125:EC125"/>
    <mergeCell ref="ED125:EH125"/>
    <mergeCell ref="BX125:CA125"/>
    <mergeCell ref="CG125:CJ125"/>
    <mergeCell ref="CN125:CO125"/>
    <mergeCell ref="CQ125:CS125"/>
    <mergeCell ref="CT125:CX125"/>
    <mergeCell ref="CZ125:DC125"/>
    <mergeCell ref="AW125:AZ125"/>
    <mergeCell ref="BD125:BE125"/>
    <mergeCell ref="BG125:BI125"/>
    <mergeCell ref="BJ125:BN125"/>
    <mergeCell ref="BP125:BS125"/>
    <mergeCell ref="BU125:BV125"/>
    <mergeCell ref="IN126:IQ126"/>
    <mergeCell ref="A127:B127"/>
    <mergeCell ref="D127:G127"/>
    <mergeCell ref="M127:P127"/>
    <mergeCell ref="T127:U127"/>
    <mergeCell ref="W127:Y127"/>
    <mergeCell ref="Z127:AD127"/>
    <mergeCell ref="AF127:AI127"/>
    <mergeCell ref="AK127:AL127"/>
    <mergeCell ref="AN127:AQ127"/>
    <mergeCell ref="HI126:HJ126"/>
    <mergeCell ref="HL126:HO126"/>
    <mergeCell ref="HU126:HX126"/>
    <mergeCell ref="IB126:IC126"/>
    <mergeCell ref="IE126:IG126"/>
    <mergeCell ref="IH126:IL126"/>
    <mergeCell ref="GB126:GE126"/>
    <mergeCell ref="GK126:GN126"/>
    <mergeCell ref="GR126:GS126"/>
    <mergeCell ref="GU126:GW126"/>
    <mergeCell ref="GX126:HB126"/>
    <mergeCell ref="HD126:HG126"/>
    <mergeCell ref="FA126:FD126"/>
    <mergeCell ref="FH126:FI126"/>
    <mergeCell ref="FK126:FM126"/>
    <mergeCell ref="FN126:FR126"/>
    <mergeCell ref="FT126:FW126"/>
    <mergeCell ref="FY126:FZ126"/>
    <mergeCell ref="DX126:DY126"/>
    <mergeCell ref="EA126:EC126"/>
    <mergeCell ref="ED126:EH126"/>
    <mergeCell ref="EJ126:EM126"/>
    <mergeCell ref="EO126:EP126"/>
    <mergeCell ref="ER126:EU126"/>
    <mergeCell ref="CQ126:CS126"/>
    <mergeCell ref="CT126:CX126"/>
    <mergeCell ref="CZ126:DC126"/>
    <mergeCell ref="DE126:DF126"/>
    <mergeCell ref="DH126:DK126"/>
    <mergeCell ref="DQ126:DT126"/>
    <mergeCell ref="BJ126:BN126"/>
    <mergeCell ref="BP126:BS126"/>
    <mergeCell ref="BU126:BV126"/>
    <mergeCell ref="BX126:CA126"/>
    <mergeCell ref="CG126:CJ126"/>
    <mergeCell ref="CN126:CO126"/>
    <mergeCell ref="AF126:AI126"/>
    <mergeCell ref="AK126:AL126"/>
    <mergeCell ref="AN126:AQ126"/>
    <mergeCell ref="AW126:AZ126"/>
    <mergeCell ref="BD126:BE126"/>
    <mergeCell ref="BG126:BI126"/>
    <mergeCell ref="IB127:IC127"/>
    <mergeCell ref="IE127:IG127"/>
    <mergeCell ref="IH127:IL127"/>
    <mergeCell ref="IN127:IQ127"/>
    <mergeCell ref="A126:B126"/>
    <mergeCell ref="D126:G126"/>
    <mergeCell ref="M126:P126"/>
    <mergeCell ref="T126:U126"/>
    <mergeCell ref="W126:Y126"/>
    <mergeCell ref="Z126:AD126"/>
    <mergeCell ref="GU127:GW127"/>
    <mergeCell ref="GX127:HB127"/>
    <mergeCell ref="HD127:HG127"/>
    <mergeCell ref="HI127:HJ127"/>
    <mergeCell ref="HL127:HO127"/>
    <mergeCell ref="HU127:HX127"/>
    <mergeCell ref="FN127:FR127"/>
    <mergeCell ref="FT127:FW127"/>
    <mergeCell ref="FY127:FZ127"/>
    <mergeCell ref="GB127:GE127"/>
    <mergeCell ref="GK127:GN127"/>
    <mergeCell ref="GR127:GS127"/>
    <mergeCell ref="EJ127:EM127"/>
    <mergeCell ref="EO127:EP127"/>
    <mergeCell ref="ER127:EU127"/>
    <mergeCell ref="FA127:FD127"/>
    <mergeCell ref="FH127:FI127"/>
    <mergeCell ref="FK127:FM127"/>
    <mergeCell ref="DE127:DF127"/>
    <mergeCell ref="DH127:DK127"/>
    <mergeCell ref="DQ127:DT127"/>
    <mergeCell ref="DX127:DY127"/>
    <mergeCell ref="EA127:EC127"/>
    <mergeCell ref="ED127:EH127"/>
    <mergeCell ref="BX127:CA127"/>
    <mergeCell ref="CG127:CJ127"/>
    <mergeCell ref="CN127:CO127"/>
    <mergeCell ref="CQ127:CS127"/>
    <mergeCell ref="CT127:CX127"/>
    <mergeCell ref="CZ127:DC127"/>
    <mergeCell ref="AW127:AZ127"/>
    <mergeCell ref="BD127:BE127"/>
    <mergeCell ref="BG127:BI127"/>
    <mergeCell ref="BJ127:BN127"/>
    <mergeCell ref="BP127:BS127"/>
    <mergeCell ref="BU127:BV127"/>
    <mergeCell ref="IN128:IQ128"/>
    <mergeCell ref="A129:B129"/>
    <mergeCell ref="D129:G129"/>
    <mergeCell ref="M129:P129"/>
    <mergeCell ref="T129:U129"/>
    <mergeCell ref="W129:Y129"/>
    <mergeCell ref="Z129:AD129"/>
    <mergeCell ref="AF129:AI129"/>
    <mergeCell ref="AK129:AL129"/>
    <mergeCell ref="AN129:AQ129"/>
    <mergeCell ref="HI128:HJ128"/>
    <mergeCell ref="HL128:HO128"/>
    <mergeCell ref="HU128:HX128"/>
    <mergeCell ref="IB128:IC128"/>
    <mergeCell ref="IE128:IG128"/>
    <mergeCell ref="IH128:IL128"/>
    <mergeCell ref="GB128:GE128"/>
    <mergeCell ref="GK128:GN128"/>
    <mergeCell ref="GR128:GS128"/>
    <mergeCell ref="GU128:GW128"/>
    <mergeCell ref="GX128:HB128"/>
    <mergeCell ref="HD128:HG128"/>
    <mergeCell ref="FA128:FD128"/>
    <mergeCell ref="FH128:FI128"/>
    <mergeCell ref="FK128:FM128"/>
    <mergeCell ref="FN128:FR128"/>
    <mergeCell ref="FT128:FW128"/>
    <mergeCell ref="FY128:FZ128"/>
    <mergeCell ref="DX128:DY128"/>
    <mergeCell ref="EA128:EC128"/>
    <mergeCell ref="ED128:EH128"/>
    <mergeCell ref="EJ128:EM128"/>
    <mergeCell ref="EO128:EP128"/>
    <mergeCell ref="ER128:EU128"/>
    <mergeCell ref="CQ128:CS128"/>
    <mergeCell ref="CT128:CX128"/>
    <mergeCell ref="CZ128:DC128"/>
    <mergeCell ref="DE128:DF128"/>
    <mergeCell ref="DH128:DK128"/>
    <mergeCell ref="DQ128:DT128"/>
    <mergeCell ref="BJ128:BN128"/>
    <mergeCell ref="BP128:BS128"/>
    <mergeCell ref="BU128:BV128"/>
    <mergeCell ref="BX128:CA128"/>
    <mergeCell ref="CG128:CJ128"/>
    <mergeCell ref="CN128:CO128"/>
    <mergeCell ref="AF128:AI128"/>
    <mergeCell ref="AK128:AL128"/>
    <mergeCell ref="AN128:AQ128"/>
    <mergeCell ref="AW128:AZ128"/>
    <mergeCell ref="BD128:BE128"/>
    <mergeCell ref="BG128:BI128"/>
    <mergeCell ref="IB129:IC129"/>
    <mergeCell ref="IE129:IG129"/>
    <mergeCell ref="IH129:IL129"/>
    <mergeCell ref="IN129:IQ129"/>
    <mergeCell ref="A128:B128"/>
    <mergeCell ref="D128:G128"/>
    <mergeCell ref="M128:P128"/>
    <mergeCell ref="T128:U128"/>
    <mergeCell ref="W128:Y128"/>
    <mergeCell ref="Z128:AD128"/>
    <mergeCell ref="GU129:GW129"/>
    <mergeCell ref="GX129:HB129"/>
    <mergeCell ref="HD129:HG129"/>
    <mergeCell ref="HI129:HJ129"/>
    <mergeCell ref="HL129:HO129"/>
    <mergeCell ref="HU129:HX129"/>
    <mergeCell ref="FN129:FR129"/>
    <mergeCell ref="FT129:FW129"/>
    <mergeCell ref="FY129:FZ129"/>
    <mergeCell ref="GB129:GE129"/>
    <mergeCell ref="GK129:GN129"/>
    <mergeCell ref="GR129:GS129"/>
    <mergeCell ref="EJ129:EM129"/>
    <mergeCell ref="EO129:EP129"/>
    <mergeCell ref="ER129:EU129"/>
    <mergeCell ref="FA129:FD129"/>
    <mergeCell ref="FH129:FI129"/>
    <mergeCell ref="FK129:FM129"/>
    <mergeCell ref="DE129:DF129"/>
    <mergeCell ref="DH129:DK129"/>
    <mergeCell ref="DQ129:DT129"/>
    <mergeCell ref="DX129:DY129"/>
    <mergeCell ref="EA129:EC129"/>
    <mergeCell ref="ED129:EH129"/>
    <mergeCell ref="BX129:CA129"/>
    <mergeCell ref="CG129:CJ129"/>
    <mergeCell ref="CN129:CO129"/>
    <mergeCell ref="CQ129:CS129"/>
    <mergeCell ref="CT129:CX129"/>
    <mergeCell ref="CZ129:DC129"/>
    <mergeCell ref="AW129:AZ129"/>
    <mergeCell ref="BD129:BE129"/>
    <mergeCell ref="BG129:BI129"/>
    <mergeCell ref="BJ129:BN129"/>
    <mergeCell ref="BP129:BS129"/>
    <mergeCell ref="BU129:BV129"/>
    <mergeCell ref="IN130:IQ130"/>
    <mergeCell ref="A131:B131"/>
    <mergeCell ref="D131:G131"/>
    <mergeCell ref="M131:P131"/>
    <mergeCell ref="T131:U131"/>
    <mergeCell ref="W131:Y131"/>
    <mergeCell ref="Z131:AD131"/>
    <mergeCell ref="AF131:AI131"/>
    <mergeCell ref="AK131:AL131"/>
    <mergeCell ref="AN131:AQ131"/>
    <mergeCell ref="HI130:HJ130"/>
    <mergeCell ref="HL130:HO130"/>
    <mergeCell ref="HU130:HX130"/>
    <mergeCell ref="IB130:IC130"/>
    <mergeCell ref="IE130:IG130"/>
    <mergeCell ref="IH130:IL130"/>
    <mergeCell ref="GB130:GE130"/>
    <mergeCell ref="GK130:GN130"/>
    <mergeCell ref="GR130:GS130"/>
    <mergeCell ref="GU130:GW130"/>
    <mergeCell ref="GX130:HB130"/>
    <mergeCell ref="HD130:HG130"/>
    <mergeCell ref="FA130:FD130"/>
    <mergeCell ref="FH130:FI130"/>
    <mergeCell ref="FK130:FM130"/>
    <mergeCell ref="FN130:FR130"/>
    <mergeCell ref="FT130:FW130"/>
    <mergeCell ref="FY130:FZ130"/>
    <mergeCell ref="DX130:DY130"/>
    <mergeCell ref="EA130:EC130"/>
    <mergeCell ref="ED130:EH130"/>
    <mergeCell ref="EJ130:EM130"/>
    <mergeCell ref="EO130:EP130"/>
    <mergeCell ref="ER130:EU130"/>
    <mergeCell ref="CQ130:CS130"/>
    <mergeCell ref="CT130:CX130"/>
    <mergeCell ref="CZ130:DC130"/>
    <mergeCell ref="DE130:DF130"/>
    <mergeCell ref="DH130:DK130"/>
    <mergeCell ref="DQ130:DT130"/>
    <mergeCell ref="BJ130:BN130"/>
    <mergeCell ref="BP130:BS130"/>
    <mergeCell ref="BU130:BV130"/>
    <mergeCell ref="BX130:CA130"/>
    <mergeCell ref="CG130:CJ130"/>
    <mergeCell ref="CN130:CO130"/>
    <mergeCell ref="AF130:AI130"/>
    <mergeCell ref="AK130:AL130"/>
    <mergeCell ref="AN130:AQ130"/>
    <mergeCell ref="AW130:AZ130"/>
    <mergeCell ref="BD130:BE130"/>
    <mergeCell ref="BG130:BI130"/>
    <mergeCell ref="IB131:IC131"/>
    <mergeCell ref="IE131:IG131"/>
    <mergeCell ref="IH131:IL131"/>
    <mergeCell ref="IN131:IQ131"/>
    <mergeCell ref="A130:B130"/>
    <mergeCell ref="D130:G130"/>
    <mergeCell ref="M130:P130"/>
    <mergeCell ref="T130:U130"/>
    <mergeCell ref="W130:Y130"/>
    <mergeCell ref="Z130:AD130"/>
    <mergeCell ref="GU131:GW131"/>
    <mergeCell ref="GX131:HB131"/>
    <mergeCell ref="HD131:HG131"/>
    <mergeCell ref="HI131:HJ131"/>
    <mergeCell ref="HL131:HO131"/>
    <mergeCell ref="HU131:HX131"/>
    <mergeCell ref="FN131:FR131"/>
    <mergeCell ref="FT131:FW131"/>
    <mergeCell ref="FY131:FZ131"/>
    <mergeCell ref="GB131:GE131"/>
    <mergeCell ref="GK131:GN131"/>
    <mergeCell ref="GR131:GS131"/>
    <mergeCell ref="EJ131:EM131"/>
    <mergeCell ref="EO131:EP131"/>
    <mergeCell ref="ER131:EU131"/>
    <mergeCell ref="FA131:FD131"/>
    <mergeCell ref="FH131:FI131"/>
    <mergeCell ref="FK131:FM131"/>
    <mergeCell ref="DE131:DF131"/>
    <mergeCell ref="DH131:DK131"/>
    <mergeCell ref="DQ131:DT131"/>
    <mergeCell ref="DX131:DY131"/>
    <mergeCell ref="EA131:EC131"/>
    <mergeCell ref="ED131:EH131"/>
    <mergeCell ref="BX131:CA131"/>
    <mergeCell ref="CG131:CJ131"/>
    <mergeCell ref="CN131:CO131"/>
    <mergeCell ref="CQ131:CS131"/>
    <mergeCell ref="CT131:CX131"/>
    <mergeCell ref="CZ131:DC131"/>
    <mergeCell ref="AW131:AZ131"/>
    <mergeCell ref="BD131:BE131"/>
    <mergeCell ref="BG131:BI131"/>
    <mergeCell ref="BJ131:BN131"/>
    <mergeCell ref="BP131:BS131"/>
    <mergeCell ref="BU131:BV131"/>
    <mergeCell ref="IN132:IQ132"/>
    <mergeCell ref="A133:B133"/>
    <mergeCell ref="D133:G133"/>
    <mergeCell ref="M133:P133"/>
    <mergeCell ref="T133:U133"/>
    <mergeCell ref="W133:Y133"/>
    <mergeCell ref="Z133:AD133"/>
    <mergeCell ref="AF133:AI133"/>
    <mergeCell ref="AK133:AL133"/>
    <mergeCell ref="AN133:AQ133"/>
    <mergeCell ref="HI132:HJ132"/>
    <mergeCell ref="HL132:HO132"/>
    <mergeCell ref="HU132:HX132"/>
    <mergeCell ref="IB132:IC132"/>
    <mergeCell ref="IE132:IG132"/>
    <mergeCell ref="IH132:IL132"/>
    <mergeCell ref="GB132:GE132"/>
    <mergeCell ref="GK132:GN132"/>
    <mergeCell ref="GR132:GS132"/>
    <mergeCell ref="GU132:GW132"/>
    <mergeCell ref="GX132:HB132"/>
    <mergeCell ref="HD132:HG132"/>
    <mergeCell ref="FA132:FD132"/>
    <mergeCell ref="FH132:FI132"/>
    <mergeCell ref="FK132:FM132"/>
    <mergeCell ref="FN132:FR132"/>
    <mergeCell ref="FT132:FW132"/>
    <mergeCell ref="FY132:FZ132"/>
    <mergeCell ref="DX132:DY132"/>
    <mergeCell ref="EA132:EC132"/>
    <mergeCell ref="ED132:EH132"/>
    <mergeCell ref="EJ132:EM132"/>
    <mergeCell ref="EO132:EP132"/>
    <mergeCell ref="ER132:EU132"/>
    <mergeCell ref="CQ132:CS132"/>
    <mergeCell ref="CT132:CX132"/>
    <mergeCell ref="CZ132:DC132"/>
    <mergeCell ref="DE132:DF132"/>
    <mergeCell ref="DH132:DK132"/>
    <mergeCell ref="DQ132:DT132"/>
    <mergeCell ref="BJ132:BN132"/>
    <mergeCell ref="BP132:BS132"/>
    <mergeCell ref="BU132:BV132"/>
    <mergeCell ref="BX132:CA132"/>
    <mergeCell ref="CG132:CJ132"/>
    <mergeCell ref="CN132:CO132"/>
    <mergeCell ref="AF132:AI132"/>
    <mergeCell ref="AK132:AL132"/>
    <mergeCell ref="AN132:AQ132"/>
    <mergeCell ref="AW132:AZ132"/>
    <mergeCell ref="BD132:BE132"/>
    <mergeCell ref="BG132:BI132"/>
    <mergeCell ref="IB133:IC133"/>
    <mergeCell ref="IE133:IG133"/>
    <mergeCell ref="IH133:IL133"/>
    <mergeCell ref="IN133:IQ133"/>
    <mergeCell ref="A132:B132"/>
    <mergeCell ref="D132:G132"/>
    <mergeCell ref="M132:P132"/>
    <mergeCell ref="T132:U132"/>
    <mergeCell ref="W132:Y132"/>
    <mergeCell ref="Z132:AD132"/>
    <mergeCell ref="GU133:GW133"/>
    <mergeCell ref="GX133:HB133"/>
    <mergeCell ref="HD133:HG133"/>
    <mergeCell ref="HI133:HJ133"/>
    <mergeCell ref="HL133:HO133"/>
    <mergeCell ref="HU133:HX133"/>
    <mergeCell ref="FN133:FR133"/>
    <mergeCell ref="FT133:FW133"/>
    <mergeCell ref="FY133:FZ133"/>
    <mergeCell ref="GB133:GE133"/>
    <mergeCell ref="GK133:GN133"/>
    <mergeCell ref="GR133:GS133"/>
    <mergeCell ref="EJ133:EM133"/>
    <mergeCell ref="EO133:EP133"/>
    <mergeCell ref="ER133:EU133"/>
    <mergeCell ref="FA133:FD133"/>
    <mergeCell ref="FH133:FI133"/>
    <mergeCell ref="FK133:FM133"/>
    <mergeCell ref="DE133:DF133"/>
    <mergeCell ref="DH133:DK133"/>
    <mergeCell ref="DQ133:DT133"/>
    <mergeCell ref="DX133:DY133"/>
    <mergeCell ref="EA133:EC133"/>
    <mergeCell ref="ED133:EH133"/>
    <mergeCell ref="BX133:CA133"/>
    <mergeCell ref="CG133:CJ133"/>
    <mergeCell ref="CN133:CO133"/>
    <mergeCell ref="CQ133:CS133"/>
    <mergeCell ref="CT133:CX133"/>
    <mergeCell ref="CZ133:DC133"/>
    <mergeCell ref="AW133:AZ133"/>
    <mergeCell ref="BD133:BE133"/>
    <mergeCell ref="BG133:BI133"/>
    <mergeCell ref="BJ133:BN133"/>
    <mergeCell ref="BP133:BS133"/>
    <mergeCell ref="BU133:BV133"/>
    <mergeCell ref="IN134:IQ134"/>
    <mergeCell ref="A135:B135"/>
    <mergeCell ref="D135:G135"/>
    <mergeCell ref="M135:P135"/>
    <mergeCell ref="T135:U135"/>
    <mergeCell ref="W135:Y135"/>
    <mergeCell ref="Z135:AD135"/>
    <mergeCell ref="AF135:AI135"/>
    <mergeCell ref="AK135:AL135"/>
    <mergeCell ref="AN135:AQ135"/>
    <mergeCell ref="HI134:HJ134"/>
    <mergeCell ref="HL134:HO134"/>
    <mergeCell ref="HU134:HX134"/>
    <mergeCell ref="IB134:IC134"/>
    <mergeCell ref="IE134:IG134"/>
    <mergeCell ref="IH134:IL134"/>
    <mergeCell ref="GB134:GE134"/>
    <mergeCell ref="GK134:GN134"/>
    <mergeCell ref="GR134:GS134"/>
    <mergeCell ref="GU134:GW134"/>
    <mergeCell ref="GX134:HB134"/>
    <mergeCell ref="HD134:HG134"/>
    <mergeCell ref="FA134:FD134"/>
    <mergeCell ref="FH134:FI134"/>
    <mergeCell ref="FK134:FM134"/>
    <mergeCell ref="FN134:FR134"/>
    <mergeCell ref="FT134:FW134"/>
    <mergeCell ref="FY134:FZ134"/>
    <mergeCell ref="DX134:DY134"/>
    <mergeCell ref="EA134:EC134"/>
    <mergeCell ref="ED134:EH134"/>
    <mergeCell ref="EJ134:EM134"/>
    <mergeCell ref="EO134:EP134"/>
    <mergeCell ref="ER134:EU134"/>
    <mergeCell ref="CQ134:CS134"/>
    <mergeCell ref="CT134:CX134"/>
    <mergeCell ref="CZ134:DC134"/>
    <mergeCell ref="DE134:DF134"/>
    <mergeCell ref="DH134:DK134"/>
    <mergeCell ref="DQ134:DT134"/>
    <mergeCell ref="BJ134:BN134"/>
    <mergeCell ref="BP134:BS134"/>
    <mergeCell ref="BU134:BV134"/>
    <mergeCell ref="BX134:CA134"/>
    <mergeCell ref="CG134:CJ134"/>
    <mergeCell ref="CN134:CO134"/>
    <mergeCell ref="AF134:AI134"/>
    <mergeCell ref="AK134:AL134"/>
    <mergeCell ref="AN134:AQ134"/>
    <mergeCell ref="AW134:AZ134"/>
    <mergeCell ref="BD134:BE134"/>
    <mergeCell ref="BG134:BI134"/>
    <mergeCell ref="IB135:IC135"/>
    <mergeCell ref="IE135:IG135"/>
    <mergeCell ref="IH135:IL135"/>
    <mergeCell ref="IN135:IQ135"/>
    <mergeCell ref="A134:B134"/>
    <mergeCell ref="D134:G134"/>
    <mergeCell ref="M134:P134"/>
    <mergeCell ref="T134:U134"/>
    <mergeCell ref="W134:Y134"/>
    <mergeCell ref="Z134:AD134"/>
    <mergeCell ref="GU135:GW135"/>
    <mergeCell ref="GX135:HB135"/>
    <mergeCell ref="HD135:HG135"/>
    <mergeCell ref="HI135:HJ135"/>
    <mergeCell ref="HL135:HO135"/>
    <mergeCell ref="HU135:HX135"/>
    <mergeCell ref="FN135:FR135"/>
    <mergeCell ref="FT135:FW135"/>
    <mergeCell ref="FY135:FZ135"/>
    <mergeCell ref="GB135:GE135"/>
    <mergeCell ref="GK135:GN135"/>
    <mergeCell ref="GR135:GS135"/>
    <mergeCell ref="EJ135:EM135"/>
    <mergeCell ref="EO135:EP135"/>
    <mergeCell ref="ER135:EU135"/>
    <mergeCell ref="FA135:FD135"/>
    <mergeCell ref="FH135:FI135"/>
    <mergeCell ref="FK135:FM135"/>
    <mergeCell ref="DE135:DF135"/>
    <mergeCell ref="DH135:DK135"/>
    <mergeCell ref="DQ135:DT135"/>
    <mergeCell ref="DX135:DY135"/>
    <mergeCell ref="EA135:EC135"/>
    <mergeCell ref="ED135:EH135"/>
    <mergeCell ref="BX135:CA135"/>
    <mergeCell ref="CG135:CJ135"/>
    <mergeCell ref="CN135:CO135"/>
    <mergeCell ref="CQ135:CS135"/>
    <mergeCell ref="CT135:CX135"/>
    <mergeCell ref="CZ135:DC135"/>
    <mergeCell ref="AW135:AZ135"/>
    <mergeCell ref="BD135:BE135"/>
    <mergeCell ref="BG135:BI135"/>
    <mergeCell ref="BJ135:BN135"/>
    <mergeCell ref="BP135:BS135"/>
    <mergeCell ref="BU135:BV135"/>
    <mergeCell ref="IN136:IQ136"/>
    <mergeCell ref="A137:B137"/>
    <mergeCell ref="D137:G137"/>
    <mergeCell ref="M137:P137"/>
    <mergeCell ref="T137:U137"/>
    <mergeCell ref="W137:Y137"/>
    <mergeCell ref="Z137:AD137"/>
    <mergeCell ref="AF137:AI137"/>
    <mergeCell ref="AK137:AL137"/>
    <mergeCell ref="AN137:AQ137"/>
    <mergeCell ref="HI136:HJ136"/>
    <mergeCell ref="HL136:HO136"/>
    <mergeCell ref="HU136:HX136"/>
    <mergeCell ref="IB136:IC136"/>
    <mergeCell ref="IE136:IG136"/>
    <mergeCell ref="IH136:IL136"/>
    <mergeCell ref="GB136:GE136"/>
    <mergeCell ref="GK136:GN136"/>
    <mergeCell ref="GR136:GS136"/>
    <mergeCell ref="GU136:GW136"/>
    <mergeCell ref="GX136:HB136"/>
    <mergeCell ref="HD136:HG136"/>
    <mergeCell ref="FA136:FD136"/>
    <mergeCell ref="FH136:FI136"/>
    <mergeCell ref="FK136:FM136"/>
    <mergeCell ref="FN136:FR136"/>
    <mergeCell ref="FT136:FW136"/>
    <mergeCell ref="FY136:FZ136"/>
    <mergeCell ref="DX136:DY136"/>
    <mergeCell ref="EA136:EC136"/>
    <mergeCell ref="ED136:EH136"/>
    <mergeCell ref="EJ136:EM136"/>
    <mergeCell ref="EO136:EP136"/>
    <mergeCell ref="ER136:EU136"/>
    <mergeCell ref="CQ136:CS136"/>
    <mergeCell ref="CT136:CX136"/>
    <mergeCell ref="CZ136:DC136"/>
    <mergeCell ref="DE136:DF136"/>
    <mergeCell ref="DH136:DK136"/>
    <mergeCell ref="DQ136:DT136"/>
    <mergeCell ref="BJ136:BN136"/>
    <mergeCell ref="BP136:BS136"/>
    <mergeCell ref="BU136:BV136"/>
    <mergeCell ref="BX136:CA136"/>
    <mergeCell ref="CG136:CJ136"/>
    <mergeCell ref="CN136:CO136"/>
    <mergeCell ref="AF136:AI136"/>
    <mergeCell ref="AK136:AL136"/>
    <mergeCell ref="AN136:AQ136"/>
    <mergeCell ref="AW136:AZ136"/>
    <mergeCell ref="BD136:BE136"/>
    <mergeCell ref="BG136:BI136"/>
    <mergeCell ref="IB137:IC137"/>
    <mergeCell ref="IE137:IG137"/>
    <mergeCell ref="IH137:IL137"/>
    <mergeCell ref="IN137:IQ137"/>
    <mergeCell ref="A136:B136"/>
    <mergeCell ref="D136:G136"/>
    <mergeCell ref="M136:P136"/>
    <mergeCell ref="T136:U136"/>
    <mergeCell ref="W136:Y136"/>
    <mergeCell ref="Z136:AD136"/>
    <mergeCell ref="GU137:GW137"/>
    <mergeCell ref="GX137:HB137"/>
    <mergeCell ref="HD137:HG137"/>
    <mergeCell ref="HI137:HJ137"/>
    <mergeCell ref="HL137:HO137"/>
    <mergeCell ref="HU137:HX137"/>
    <mergeCell ref="FN137:FR137"/>
    <mergeCell ref="FT137:FW137"/>
    <mergeCell ref="FY137:FZ137"/>
    <mergeCell ref="GB137:GE137"/>
    <mergeCell ref="GK137:GN137"/>
    <mergeCell ref="GR137:GS137"/>
    <mergeCell ref="EJ137:EM137"/>
    <mergeCell ref="EO137:EP137"/>
    <mergeCell ref="ER137:EU137"/>
    <mergeCell ref="FA137:FD137"/>
    <mergeCell ref="FH137:FI137"/>
    <mergeCell ref="FK137:FM137"/>
    <mergeCell ref="DE137:DF137"/>
    <mergeCell ref="DH137:DK137"/>
    <mergeCell ref="DQ137:DT137"/>
    <mergeCell ref="DX137:DY137"/>
    <mergeCell ref="EA137:EC137"/>
    <mergeCell ref="ED137:EH137"/>
    <mergeCell ref="BX137:CA137"/>
    <mergeCell ref="CG137:CJ137"/>
    <mergeCell ref="CN137:CO137"/>
    <mergeCell ref="CQ137:CS137"/>
    <mergeCell ref="CT137:CX137"/>
    <mergeCell ref="CZ137:DC137"/>
    <mergeCell ref="AW137:AZ137"/>
    <mergeCell ref="BD137:BE137"/>
    <mergeCell ref="BG137:BI137"/>
    <mergeCell ref="BJ137:BN137"/>
    <mergeCell ref="BP137:BS137"/>
    <mergeCell ref="BU137:BV137"/>
    <mergeCell ref="IN138:IQ138"/>
    <mergeCell ref="A139:B139"/>
    <mergeCell ref="D139:G139"/>
    <mergeCell ref="M139:P139"/>
    <mergeCell ref="T139:U139"/>
    <mergeCell ref="W139:Y139"/>
    <mergeCell ref="Z139:AD139"/>
    <mergeCell ref="AF139:AI139"/>
    <mergeCell ref="AK139:AL139"/>
    <mergeCell ref="AN139:AQ139"/>
    <mergeCell ref="HI138:HJ138"/>
    <mergeCell ref="HL138:HO138"/>
    <mergeCell ref="HU138:HX138"/>
    <mergeCell ref="IB138:IC138"/>
    <mergeCell ref="IE138:IG138"/>
    <mergeCell ref="IH138:IL138"/>
    <mergeCell ref="GB138:GE138"/>
    <mergeCell ref="GK138:GN138"/>
    <mergeCell ref="GR138:GS138"/>
    <mergeCell ref="GU138:GW138"/>
    <mergeCell ref="GX138:HB138"/>
    <mergeCell ref="HD138:HG138"/>
    <mergeCell ref="FA138:FD138"/>
    <mergeCell ref="FH138:FI138"/>
    <mergeCell ref="FK138:FM138"/>
    <mergeCell ref="FN138:FR138"/>
    <mergeCell ref="FT138:FW138"/>
    <mergeCell ref="FY138:FZ138"/>
    <mergeCell ref="DX138:DY138"/>
    <mergeCell ref="EA138:EC138"/>
    <mergeCell ref="ED138:EH138"/>
    <mergeCell ref="EJ138:EM138"/>
    <mergeCell ref="EO138:EP138"/>
    <mergeCell ref="ER138:EU138"/>
    <mergeCell ref="CQ138:CS138"/>
    <mergeCell ref="CT138:CX138"/>
    <mergeCell ref="CZ138:DC138"/>
    <mergeCell ref="DE138:DF138"/>
    <mergeCell ref="DH138:DK138"/>
    <mergeCell ref="DQ138:DT138"/>
    <mergeCell ref="BJ138:BN138"/>
    <mergeCell ref="BP138:BS138"/>
    <mergeCell ref="BU138:BV138"/>
    <mergeCell ref="BX138:CA138"/>
    <mergeCell ref="CG138:CJ138"/>
    <mergeCell ref="CN138:CO138"/>
    <mergeCell ref="AF138:AI138"/>
    <mergeCell ref="AK138:AL138"/>
    <mergeCell ref="AN138:AQ138"/>
    <mergeCell ref="AW138:AZ138"/>
    <mergeCell ref="BD138:BE138"/>
    <mergeCell ref="BG138:BI138"/>
    <mergeCell ref="IB139:IC139"/>
    <mergeCell ref="IE139:IG139"/>
    <mergeCell ref="IH139:IL139"/>
    <mergeCell ref="IN139:IQ139"/>
    <mergeCell ref="A138:B138"/>
    <mergeCell ref="D138:G138"/>
    <mergeCell ref="M138:P138"/>
    <mergeCell ref="T138:U138"/>
    <mergeCell ref="W138:Y138"/>
    <mergeCell ref="Z138:AD138"/>
    <mergeCell ref="GU139:GW139"/>
    <mergeCell ref="GX139:HB139"/>
    <mergeCell ref="HD139:HG139"/>
    <mergeCell ref="HI139:HJ139"/>
    <mergeCell ref="HL139:HO139"/>
    <mergeCell ref="HU139:HX139"/>
    <mergeCell ref="FN139:FR139"/>
    <mergeCell ref="FT139:FW139"/>
    <mergeCell ref="FY139:FZ139"/>
    <mergeCell ref="GB139:GE139"/>
    <mergeCell ref="GK139:GN139"/>
    <mergeCell ref="GR139:GS139"/>
    <mergeCell ref="EJ139:EM139"/>
    <mergeCell ref="EO139:EP139"/>
    <mergeCell ref="ER139:EU139"/>
    <mergeCell ref="FA139:FD139"/>
    <mergeCell ref="FH139:FI139"/>
    <mergeCell ref="FK139:FM139"/>
    <mergeCell ref="DE139:DF139"/>
    <mergeCell ref="DH139:DK139"/>
    <mergeCell ref="DQ139:DT139"/>
    <mergeCell ref="DX139:DY139"/>
    <mergeCell ref="EA139:EC139"/>
    <mergeCell ref="ED139:EH139"/>
    <mergeCell ref="BX139:CA139"/>
    <mergeCell ref="CG139:CJ139"/>
    <mergeCell ref="CN139:CO139"/>
    <mergeCell ref="CQ139:CS139"/>
    <mergeCell ref="CT139:CX139"/>
    <mergeCell ref="CZ139:DC139"/>
    <mergeCell ref="AW139:AZ139"/>
    <mergeCell ref="BD139:BE139"/>
    <mergeCell ref="BG139:BI139"/>
    <mergeCell ref="BJ139:BN139"/>
    <mergeCell ref="BP139:BS139"/>
    <mergeCell ref="BU139:BV139"/>
    <mergeCell ref="IN140:IQ140"/>
    <mergeCell ref="A141:B141"/>
    <mergeCell ref="D141:G141"/>
    <mergeCell ref="M141:P141"/>
    <mergeCell ref="T141:U141"/>
    <mergeCell ref="W141:Y141"/>
    <mergeCell ref="Z141:AD141"/>
    <mergeCell ref="AF141:AI141"/>
    <mergeCell ref="AK141:AL141"/>
    <mergeCell ref="AN141:AQ141"/>
    <mergeCell ref="HI140:HJ140"/>
    <mergeCell ref="HL140:HO140"/>
    <mergeCell ref="HU140:HX140"/>
    <mergeCell ref="IB140:IC140"/>
    <mergeCell ref="IE140:IG140"/>
    <mergeCell ref="IH140:IL140"/>
    <mergeCell ref="GB140:GE140"/>
    <mergeCell ref="GK140:GN140"/>
    <mergeCell ref="GR140:GS140"/>
    <mergeCell ref="GU140:GW140"/>
    <mergeCell ref="GX140:HB140"/>
    <mergeCell ref="HD140:HG140"/>
    <mergeCell ref="FA140:FD140"/>
    <mergeCell ref="FH140:FI140"/>
    <mergeCell ref="FK140:FM140"/>
    <mergeCell ref="FN140:FR140"/>
    <mergeCell ref="FT140:FW140"/>
    <mergeCell ref="FY140:FZ140"/>
    <mergeCell ref="DX140:DY140"/>
    <mergeCell ref="EA140:EC140"/>
    <mergeCell ref="ED140:EH140"/>
    <mergeCell ref="EJ140:EM140"/>
    <mergeCell ref="EO140:EP140"/>
    <mergeCell ref="ER140:EU140"/>
    <mergeCell ref="CQ140:CS140"/>
    <mergeCell ref="CT140:CX140"/>
    <mergeCell ref="CZ140:DC140"/>
    <mergeCell ref="DE140:DF140"/>
    <mergeCell ref="DH140:DK140"/>
    <mergeCell ref="DQ140:DT140"/>
    <mergeCell ref="BJ140:BN140"/>
    <mergeCell ref="BP140:BS140"/>
    <mergeCell ref="BU140:BV140"/>
    <mergeCell ref="BX140:CA140"/>
    <mergeCell ref="CG140:CJ140"/>
    <mergeCell ref="CN140:CO140"/>
    <mergeCell ref="AF140:AI140"/>
    <mergeCell ref="AK140:AL140"/>
    <mergeCell ref="AN140:AQ140"/>
    <mergeCell ref="AW140:AZ140"/>
    <mergeCell ref="BD140:BE140"/>
    <mergeCell ref="BG140:BI140"/>
    <mergeCell ref="IB141:IC141"/>
    <mergeCell ref="IE141:IG141"/>
    <mergeCell ref="IH141:IL141"/>
    <mergeCell ref="IN141:IQ141"/>
    <mergeCell ref="A140:B140"/>
    <mergeCell ref="D140:G140"/>
    <mergeCell ref="M140:P140"/>
    <mergeCell ref="T140:U140"/>
    <mergeCell ref="W140:Y140"/>
    <mergeCell ref="Z140:AD140"/>
    <mergeCell ref="GU141:GW141"/>
    <mergeCell ref="GX141:HB141"/>
    <mergeCell ref="HD141:HG141"/>
    <mergeCell ref="HI141:HJ141"/>
    <mergeCell ref="HL141:HO141"/>
    <mergeCell ref="HU141:HX141"/>
    <mergeCell ref="FN141:FR141"/>
    <mergeCell ref="FT141:FW141"/>
    <mergeCell ref="FY141:FZ141"/>
    <mergeCell ref="GB141:GE141"/>
    <mergeCell ref="GK141:GN141"/>
    <mergeCell ref="GR141:GS141"/>
    <mergeCell ref="EJ141:EM141"/>
    <mergeCell ref="EO141:EP141"/>
    <mergeCell ref="ER141:EU141"/>
    <mergeCell ref="FA141:FD141"/>
    <mergeCell ref="FH141:FI141"/>
    <mergeCell ref="FK141:FM141"/>
    <mergeCell ref="DE141:DF141"/>
    <mergeCell ref="DH141:DK141"/>
    <mergeCell ref="DQ141:DT141"/>
    <mergeCell ref="DX141:DY141"/>
    <mergeCell ref="EA141:EC141"/>
    <mergeCell ref="ED141:EH141"/>
    <mergeCell ref="BX141:CA141"/>
    <mergeCell ref="CG141:CJ141"/>
    <mergeCell ref="CN141:CO141"/>
    <mergeCell ref="CQ141:CS141"/>
    <mergeCell ref="CT141:CX141"/>
    <mergeCell ref="CZ141:DC141"/>
    <mergeCell ref="AW141:AZ141"/>
    <mergeCell ref="BD141:BE141"/>
    <mergeCell ref="BG141:BI141"/>
    <mergeCell ref="BJ141:BN141"/>
    <mergeCell ref="BP141:BS141"/>
    <mergeCell ref="BU141:BV141"/>
    <mergeCell ref="IN142:IQ142"/>
    <mergeCell ref="A143:B143"/>
    <mergeCell ref="D143:G143"/>
    <mergeCell ref="M143:P143"/>
    <mergeCell ref="T143:U143"/>
    <mergeCell ref="W143:Y143"/>
    <mergeCell ref="Z143:AD143"/>
    <mergeCell ref="AF143:AI143"/>
    <mergeCell ref="AK143:AL143"/>
    <mergeCell ref="AN143:AQ143"/>
    <mergeCell ref="HI142:HJ142"/>
    <mergeCell ref="HL142:HO142"/>
    <mergeCell ref="HU142:HX142"/>
    <mergeCell ref="IB142:IC142"/>
    <mergeCell ref="IE142:IG142"/>
    <mergeCell ref="IH142:IL142"/>
    <mergeCell ref="GB142:GE142"/>
    <mergeCell ref="GK142:GN142"/>
    <mergeCell ref="GR142:GS142"/>
    <mergeCell ref="GU142:GW142"/>
    <mergeCell ref="GX142:HB142"/>
    <mergeCell ref="HD142:HG142"/>
    <mergeCell ref="FA142:FD142"/>
    <mergeCell ref="FH142:FI142"/>
    <mergeCell ref="FK142:FM142"/>
    <mergeCell ref="FN142:FR142"/>
    <mergeCell ref="FT142:FW142"/>
    <mergeCell ref="FY142:FZ142"/>
    <mergeCell ref="DX142:DY142"/>
    <mergeCell ref="EA142:EC142"/>
    <mergeCell ref="ED142:EH142"/>
    <mergeCell ref="EJ142:EM142"/>
    <mergeCell ref="EO142:EP142"/>
    <mergeCell ref="ER142:EU142"/>
    <mergeCell ref="CQ142:CS142"/>
    <mergeCell ref="CT142:CX142"/>
    <mergeCell ref="CZ142:DC142"/>
    <mergeCell ref="DE142:DF142"/>
    <mergeCell ref="DH142:DK142"/>
    <mergeCell ref="DQ142:DT142"/>
    <mergeCell ref="BJ142:BN142"/>
    <mergeCell ref="BP142:BS142"/>
    <mergeCell ref="BU142:BV142"/>
    <mergeCell ref="BX142:CA142"/>
    <mergeCell ref="CG142:CJ142"/>
    <mergeCell ref="CN142:CO142"/>
    <mergeCell ref="AF142:AI142"/>
    <mergeCell ref="AK142:AL142"/>
    <mergeCell ref="AN142:AQ142"/>
    <mergeCell ref="AW142:AZ142"/>
    <mergeCell ref="BD142:BE142"/>
    <mergeCell ref="BG142:BI142"/>
    <mergeCell ref="IB143:IC143"/>
    <mergeCell ref="IE143:IG143"/>
    <mergeCell ref="IH143:IL143"/>
    <mergeCell ref="IN143:IQ143"/>
    <mergeCell ref="A142:B142"/>
    <mergeCell ref="D142:G142"/>
    <mergeCell ref="M142:P142"/>
    <mergeCell ref="T142:U142"/>
    <mergeCell ref="W142:Y142"/>
    <mergeCell ref="Z142:AD142"/>
    <mergeCell ref="GU143:GW143"/>
    <mergeCell ref="GX143:HB143"/>
    <mergeCell ref="HD143:HG143"/>
    <mergeCell ref="HI143:HJ143"/>
    <mergeCell ref="HL143:HO143"/>
    <mergeCell ref="HU143:HX143"/>
    <mergeCell ref="FN143:FR143"/>
    <mergeCell ref="FT143:FW143"/>
    <mergeCell ref="FY143:FZ143"/>
    <mergeCell ref="GB143:GE143"/>
    <mergeCell ref="GK143:GN143"/>
    <mergeCell ref="GR143:GS143"/>
    <mergeCell ref="EJ143:EM143"/>
    <mergeCell ref="EO143:EP143"/>
    <mergeCell ref="ER143:EU143"/>
    <mergeCell ref="FA143:FD143"/>
    <mergeCell ref="FH143:FI143"/>
    <mergeCell ref="FK143:FM143"/>
    <mergeCell ref="DE143:DF143"/>
    <mergeCell ref="DH143:DK143"/>
    <mergeCell ref="DQ143:DT143"/>
    <mergeCell ref="DX143:DY143"/>
    <mergeCell ref="EA143:EC143"/>
    <mergeCell ref="ED143:EH143"/>
    <mergeCell ref="BX143:CA143"/>
    <mergeCell ref="CG143:CJ143"/>
    <mergeCell ref="CN143:CO143"/>
    <mergeCell ref="CQ143:CS143"/>
    <mergeCell ref="CT143:CX143"/>
    <mergeCell ref="CZ143:DC143"/>
    <mergeCell ref="AW143:AZ143"/>
    <mergeCell ref="BD143:BE143"/>
    <mergeCell ref="BG143:BI143"/>
    <mergeCell ref="BJ143:BN143"/>
    <mergeCell ref="BP143:BS143"/>
    <mergeCell ref="BU143:BV143"/>
    <mergeCell ref="IN144:IQ144"/>
    <mergeCell ref="A145:B145"/>
    <mergeCell ref="D145:G145"/>
    <mergeCell ref="M145:P145"/>
    <mergeCell ref="T145:U145"/>
    <mergeCell ref="W145:Y145"/>
    <mergeCell ref="Z145:AD145"/>
    <mergeCell ref="AF145:AI145"/>
    <mergeCell ref="AK145:AL145"/>
    <mergeCell ref="AN145:AQ145"/>
    <mergeCell ref="HI144:HJ144"/>
    <mergeCell ref="HL144:HO144"/>
    <mergeCell ref="HU144:HX144"/>
    <mergeCell ref="IB144:IC144"/>
    <mergeCell ref="IE144:IG144"/>
    <mergeCell ref="IH144:IL144"/>
    <mergeCell ref="GB144:GE144"/>
    <mergeCell ref="GK144:GN144"/>
    <mergeCell ref="GR144:GS144"/>
    <mergeCell ref="GU144:GW144"/>
    <mergeCell ref="GX144:HB144"/>
    <mergeCell ref="HD144:HG144"/>
    <mergeCell ref="FA144:FD144"/>
    <mergeCell ref="FH144:FI144"/>
    <mergeCell ref="FK144:FM144"/>
    <mergeCell ref="FN144:FR144"/>
    <mergeCell ref="FT144:FW144"/>
    <mergeCell ref="FY144:FZ144"/>
    <mergeCell ref="DX144:DY144"/>
    <mergeCell ref="EA144:EC144"/>
    <mergeCell ref="ED144:EH144"/>
    <mergeCell ref="EJ144:EM144"/>
    <mergeCell ref="EO144:EP144"/>
    <mergeCell ref="ER144:EU144"/>
    <mergeCell ref="CQ144:CS144"/>
    <mergeCell ref="CT144:CX144"/>
    <mergeCell ref="CZ144:DC144"/>
    <mergeCell ref="DE144:DF144"/>
    <mergeCell ref="DH144:DK144"/>
    <mergeCell ref="DQ144:DT144"/>
    <mergeCell ref="BJ144:BN144"/>
    <mergeCell ref="BP144:BS144"/>
    <mergeCell ref="BU144:BV144"/>
    <mergeCell ref="BX144:CA144"/>
    <mergeCell ref="CG144:CJ144"/>
    <mergeCell ref="CN144:CO144"/>
    <mergeCell ref="AF144:AI144"/>
    <mergeCell ref="AK144:AL144"/>
    <mergeCell ref="AN144:AQ144"/>
    <mergeCell ref="AW144:AZ144"/>
    <mergeCell ref="BD144:BE144"/>
    <mergeCell ref="BG144:BI144"/>
    <mergeCell ref="IB145:IC145"/>
    <mergeCell ref="IE145:IG145"/>
    <mergeCell ref="IH145:IL145"/>
    <mergeCell ref="IN145:IQ145"/>
    <mergeCell ref="A144:B144"/>
    <mergeCell ref="D144:G144"/>
    <mergeCell ref="M144:P144"/>
    <mergeCell ref="T144:U144"/>
    <mergeCell ref="W144:Y144"/>
    <mergeCell ref="Z144:AD144"/>
    <mergeCell ref="GU145:GW145"/>
    <mergeCell ref="GX145:HB145"/>
    <mergeCell ref="HD145:HG145"/>
    <mergeCell ref="HI145:HJ145"/>
    <mergeCell ref="HL145:HO145"/>
    <mergeCell ref="HU145:HX145"/>
    <mergeCell ref="FN145:FR145"/>
    <mergeCell ref="FT145:FW145"/>
    <mergeCell ref="FY145:FZ145"/>
    <mergeCell ref="GB145:GE145"/>
    <mergeCell ref="GK145:GN145"/>
    <mergeCell ref="GR145:GS145"/>
    <mergeCell ref="EJ145:EM145"/>
    <mergeCell ref="EO145:EP145"/>
    <mergeCell ref="ER145:EU145"/>
    <mergeCell ref="FA145:FD145"/>
    <mergeCell ref="FH145:FI145"/>
    <mergeCell ref="FK145:FM145"/>
    <mergeCell ref="DE145:DF145"/>
    <mergeCell ref="DH145:DK145"/>
    <mergeCell ref="DQ145:DT145"/>
    <mergeCell ref="DX145:DY145"/>
    <mergeCell ref="EA145:EC145"/>
    <mergeCell ref="ED145:EH145"/>
    <mergeCell ref="BX145:CA145"/>
    <mergeCell ref="CG145:CJ145"/>
    <mergeCell ref="CN145:CO145"/>
    <mergeCell ref="CQ145:CS145"/>
    <mergeCell ref="CT145:CX145"/>
    <mergeCell ref="CZ145:DC145"/>
    <mergeCell ref="AW145:AZ145"/>
    <mergeCell ref="BD145:BE145"/>
    <mergeCell ref="BG145:BI145"/>
    <mergeCell ref="BJ145:BN145"/>
    <mergeCell ref="BP145:BS145"/>
    <mergeCell ref="BU145:BV145"/>
    <mergeCell ref="IN146:IQ146"/>
    <mergeCell ref="A147:B147"/>
    <mergeCell ref="D147:G147"/>
    <mergeCell ref="M147:P147"/>
    <mergeCell ref="T147:U147"/>
    <mergeCell ref="W147:Y147"/>
    <mergeCell ref="Z147:AD147"/>
    <mergeCell ref="AF147:AI147"/>
    <mergeCell ref="AK147:AL147"/>
    <mergeCell ref="AN147:AQ147"/>
    <mergeCell ref="HI146:HJ146"/>
    <mergeCell ref="HL146:HO146"/>
    <mergeCell ref="HU146:HX146"/>
    <mergeCell ref="IB146:IC146"/>
    <mergeCell ref="IE146:IG146"/>
    <mergeCell ref="IH146:IL146"/>
    <mergeCell ref="GB146:GE146"/>
    <mergeCell ref="GK146:GN146"/>
    <mergeCell ref="GR146:GS146"/>
    <mergeCell ref="GU146:GW146"/>
    <mergeCell ref="GX146:HB146"/>
    <mergeCell ref="HD146:HG146"/>
    <mergeCell ref="FA146:FD146"/>
    <mergeCell ref="FH146:FI146"/>
    <mergeCell ref="FK146:FM146"/>
    <mergeCell ref="FN146:FR146"/>
    <mergeCell ref="FT146:FW146"/>
    <mergeCell ref="FY146:FZ146"/>
    <mergeCell ref="DX146:DY146"/>
    <mergeCell ref="EA146:EC146"/>
    <mergeCell ref="ED146:EH146"/>
    <mergeCell ref="EJ146:EM146"/>
    <mergeCell ref="EO146:EP146"/>
    <mergeCell ref="ER146:EU146"/>
    <mergeCell ref="CQ146:CS146"/>
    <mergeCell ref="CT146:CX146"/>
    <mergeCell ref="CZ146:DC146"/>
    <mergeCell ref="DE146:DF146"/>
    <mergeCell ref="DH146:DK146"/>
    <mergeCell ref="DQ146:DT146"/>
    <mergeCell ref="BJ146:BN146"/>
    <mergeCell ref="BP146:BS146"/>
    <mergeCell ref="BU146:BV146"/>
    <mergeCell ref="BX146:CA146"/>
    <mergeCell ref="CG146:CJ146"/>
    <mergeCell ref="CN146:CO146"/>
    <mergeCell ref="AF146:AI146"/>
    <mergeCell ref="AK146:AL146"/>
    <mergeCell ref="AN146:AQ146"/>
    <mergeCell ref="AW146:AZ146"/>
    <mergeCell ref="BD146:BE146"/>
    <mergeCell ref="BG146:BI146"/>
    <mergeCell ref="IB147:IC147"/>
    <mergeCell ref="IE147:IG147"/>
    <mergeCell ref="IH147:IL147"/>
    <mergeCell ref="IN147:IQ147"/>
    <mergeCell ref="A146:B146"/>
    <mergeCell ref="D146:G146"/>
    <mergeCell ref="M146:P146"/>
    <mergeCell ref="T146:U146"/>
    <mergeCell ref="W146:Y146"/>
    <mergeCell ref="Z146:AD146"/>
    <mergeCell ref="GU147:GW147"/>
    <mergeCell ref="GX147:HB147"/>
    <mergeCell ref="HD147:HG147"/>
    <mergeCell ref="HI147:HJ147"/>
    <mergeCell ref="HL147:HO147"/>
    <mergeCell ref="HU147:HX147"/>
    <mergeCell ref="FN147:FR147"/>
    <mergeCell ref="FT147:FW147"/>
    <mergeCell ref="FY147:FZ147"/>
    <mergeCell ref="GB147:GE147"/>
    <mergeCell ref="GK147:GN147"/>
    <mergeCell ref="GR147:GS147"/>
    <mergeCell ref="EJ147:EM147"/>
    <mergeCell ref="EO147:EP147"/>
    <mergeCell ref="ER147:EU147"/>
    <mergeCell ref="FA147:FD147"/>
    <mergeCell ref="FH147:FI147"/>
    <mergeCell ref="FK147:FM147"/>
    <mergeCell ref="DE147:DF147"/>
    <mergeCell ref="DH147:DK147"/>
    <mergeCell ref="DQ147:DT147"/>
    <mergeCell ref="DX147:DY147"/>
    <mergeCell ref="EA147:EC147"/>
    <mergeCell ref="ED147:EH147"/>
    <mergeCell ref="BX147:CA147"/>
    <mergeCell ref="CG147:CJ147"/>
    <mergeCell ref="CN147:CO147"/>
    <mergeCell ref="CQ147:CS147"/>
    <mergeCell ref="CT147:CX147"/>
    <mergeCell ref="CZ147:DC147"/>
    <mergeCell ref="AW147:AZ147"/>
    <mergeCell ref="BD147:BE147"/>
    <mergeCell ref="BG147:BI147"/>
    <mergeCell ref="BJ147:BN147"/>
    <mergeCell ref="BP147:BS147"/>
    <mergeCell ref="BU147:BV147"/>
    <mergeCell ref="IN148:IQ148"/>
    <mergeCell ref="A149:B149"/>
    <mergeCell ref="D149:G149"/>
    <mergeCell ref="M149:P149"/>
    <mergeCell ref="T149:U149"/>
    <mergeCell ref="W149:Y149"/>
    <mergeCell ref="Z149:AD149"/>
    <mergeCell ref="AF149:AI149"/>
    <mergeCell ref="AK149:AL149"/>
    <mergeCell ref="AN149:AQ149"/>
    <mergeCell ref="HI148:HJ148"/>
    <mergeCell ref="HL148:HO148"/>
    <mergeCell ref="HU148:HX148"/>
    <mergeCell ref="IB148:IC148"/>
    <mergeCell ref="IE148:IG148"/>
    <mergeCell ref="IH148:IL148"/>
    <mergeCell ref="GB148:GE148"/>
    <mergeCell ref="GK148:GN148"/>
    <mergeCell ref="GR148:GS148"/>
    <mergeCell ref="GU148:GW148"/>
    <mergeCell ref="GX148:HB148"/>
    <mergeCell ref="HD148:HG148"/>
    <mergeCell ref="FA148:FD148"/>
    <mergeCell ref="FH148:FI148"/>
    <mergeCell ref="FK148:FM148"/>
    <mergeCell ref="FN148:FR148"/>
    <mergeCell ref="FT148:FW148"/>
    <mergeCell ref="FY148:FZ148"/>
    <mergeCell ref="DX148:DY148"/>
    <mergeCell ref="EA148:EC148"/>
    <mergeCell ref="ED148:EH148"/>
    <mergeCell ref="EJ148:EM148"/>
    <mergeCell ref="EO148:EP148"/>
    <mergeCell ref="ER148:EU148"/>
    <mergeCell ref="CQ148:CS148"/>
    <mergeCell ref="CT148:CX148"/>
    <mergeCell ref="CZ148:DC148"/>
    <mergeCell ref="DE148:DF148"/>
    <mergeCell ref="DH148:DK148"/>
    <mergeCell ref="DQ148:DT148"/>
    <mergeCell ref="BJ148:BN148"/>
    <mergeCell ref="BP148:BS148"/>
    <mergeCell ref="BU148:BV148"/>
    <mergeCell ref="BX148:CA148"/>
    <mergeCell ref="CG148:CJ148"/>
    <mergeCell ref="CN148:CO148"/>
    <mergeCell ref="AF148:AI148"/>
    <mergeCell ref="AK148:AL148"/>
    <mergeCell ref="AN148:AQ148"/>
    <mergeCell ref="AW148:AZ148"/>
    <mergeCell ref="BD148:BE148"/>
    <mergeCell ref="BG148:BI148"/>
    <mergeCell ref="IB149:IC149"/>
    <mergeCell ref="IE149:IG149"/>
    <mergeCell ref="IH149:IL149"/>
    <mergeCell ref="IN149:IQ149"/>
    <mergeCell ref="A148:B148"/>
    <mergeCell ref="D148:G148"/>
    <mergeCell ref="M148:P148"/>
    <mergeCell ref="T148:U148"/>
    <mergeCell ref="W148:Y148"/>
    <mergeCell ref="Z148:AD148"/>
    <mergeCell ref="GU149:GW149"/>
    <mergeCell ref="GX149:HB149"/>
    <mergeCell ref="HD149:HG149"/>
    <mergeCell ref="HI149:HJ149"/>
    <mergeCell ref="HL149:HO149"/>
    <mergeCell ref="HU149:HX149"/>
    <mergeCell ref="FN149:FR149"/>
    <mergeCell ref="FT149:FW149"/>
    <mergeCell ref="FY149:FZ149"/>
    <mergeCell ref="GB149:GE149"/>
    <mergeCell ref="GK149:GN149"/>
    <mergeCell ref="GR149:GS149"/>
    <mergeCell ref="EJ149:EM149"/>
    <mergeCell ref="EO149:EP149"/>
    <mergeCell ref="ER149:EU149"/>
    <mergeCell ref="FA149:FD149"/>
    <mergeCell ref="FH149:FI149"/>
    <mergeCell ref="FK149:FM149"/>
    <mergeCell ref="DE149:DF149"/>
    <mergeCell ref="DH149:DK149"/>
    <mergeCell ref="DQ149:DT149"/>
    <mergeCell ref="DX149:DY149"/>
    <mergeCell ref="EA149:EC149"/>
    <mergeCell ref="ED149:EH149"/>
    <mergeCell ref="BX149:CA149"/>
    <mergeCell ref="CG149:CJ149"/>
    <mergeCell ref="CN149:CO149"/>
    <mergeCell ref="CQ149:CS149"/>
    <mergeCell ref="CT149:CX149"/>
    <mergeCell ref="CZ149:DC149"/>
    <mergeCell ref="AW149:AZ149"/>
    <mergeCell ref="BD149:BE149"/>
    <mergeCell ref="BG149:BI149"/>
    <mergeCell ref="BJ149:BN149"/>
    <mergeCell ref="BP149:BS149"/>
    <mergeCell ref="BU149:BV149"/>
    <mergeCell ref="IN150:IQ150"/>
    <mergeCell ref="A151:B151"/>
    <mergeCell ref="D151:G151"/>
    <mergeCell ref="M151:P151"/>
    <mergeCell ref="T151:U151"/>
    <mergeCell ref="W151:Y151"/>
    <mergeCell ref="Z151:AD151"/>
    <mergeCell ref="AF151:AI151"/>
    <mergeCell ref="AK151:AL151"/>
    <mergeCell ref="AN151:AQ151"/>
    <mergeCell ref="HI150:HJ150"/>
    <mergeCell ref="HL150:HO150"/>
    <mergeCell ref="HU150:HX150"/>
    <mergeCell ref="IB150:IC150"/>
    <mergeCell ref="IE150:IG150"/>
    <mergeCell ref="IH150:IL150"/>
    <mergeCell ref="GB150:GE150"/>
    <mergeCell ref="GK150:GN150"/>
    <mergeCell ref="GR150:GS150"/>
    <mergeCell ref="GU150:GW150"/>
    <mergeCell ref="GX150:HB150"/>
    <mergeCell ref="HD150:HG150"/>
    <mergeCell ref="FA150:FD150"/>
    <mergeCell ref="FH150:FI150"/>
    <mergeCell ref="FK150:FM150"/>
    <mergeCell ref="FN150:FR150"/>
    <mergeCell ref="FT150:FW150"/>
    <mergeCell ref="FY150:FZ150"/>
    <mergeCell ref="DX150:DY150"/>
    <mergeCell ref="EA150:EC150"/>
    <mergeCell ref="ED150:EH150"/>
    <mergeCell ref="EJ150:EM150"/>
    <mergeCell ref="EO150:EP150"/>
    <mergeCell ref="ER150:EU150"/>
    <mergeCell ref="CQ150:CS150"/>
    <mergeCell ref="CT150:CX150"/>
    <mergeCell ref="CZ150:DC150"/>
    <mergeCell ref="DE150:DF150"/>
    <mergeCell ref="DH150:DK150"/>
    <mergeCell ref="DQ150:DT150"/>
    <mergeCell ref="BJ150:BN150"/>
    <mergeCell ref="BP150:BS150"/>
    <mergeCell ref="BU150:BV150"/>
    <mergeCell ref="BX150:CA150"/>
    <mergeCell ref="CG150:CJ150"/>
    <mergeCell ref="CN150:CO150"/>
    <mergeCell ref="AF150:AI150"/>
    <mergeCell ref="AK150:AL150"/>
    <mergeCell ref="AN150:AQ150"/>
    <mergeCell ref="AW150:AZ150"/>
    <mergeCell ref="BD150:BE150"/>
    <mergeCell ref="BG150:BI150"/>
    <mergeCell ref="IB151:IC151"/>
    <mergeCell ref="IE151:IG151"/>
    <mergeCell ref="IH151:IL151"/>
    <mergeCell ref="IN151:IQ151"/>
    <mergeCell ref="A150:B150"/>
    <mergeCell ref="D150:G150"/>
    <mergeCell ref="M150:P150"/>
    <mergeCell ref="T150:U150"/>
    <mergeCell ref="W150:Y150"/>
    <mergeCell ref="Z150:AD150"/>
    <mergeCell ref="GU151:GW151"/>
    <mergeCell ref="GX151:HB151"/>
    <mergeCell ref="HD151:HG151"/>
    <mergeCell ref="HI151:HJ151"/>
    <mergeCell ref="HL151:HO151"/>
    <mergeCell ref="HU151:HX151"/>
    <mergeCell ref="FN151:FR151"/>
    <mergeCell ref="FT151:FW151"/>
    <mergeCell ref="FY151:FZ151"/>
    <mergeCell ref="GB151:GE151"/>
    <mergeCell ref="GK151:GN151"/>
    <mergeCell ref="GR151:GS151"/>
    <mergeCell ref="EJ151:EM151"/>
    <mergeCell ref="EO151:EP151"/>
    <mergeCell ref="ER151:EU151"/>
    <mergeCell ref="FA151:FD151"/>
    <mergeCell ref="FH151:FI151"/>
    <mergeCell ref="FK151:FM151"/>
    <mergeCell ref="DE151:DF151"/>
    <mergeCell ref="DH151:DK151"/>
    <mergeCell ref="DQ151:DT151"/>
    <mergeCell ref="DX151:DY151"/>
    <mergeCell ref="EA151:EC151"/>
    <mergeCell ref="ED151:EH151"/>
    <mergeCell ref="BX151:CA151"/>
    <mergeCell ref="CG151:CJ151"/>
    <mergeCell ref="CN151:CO151"/>
    <mergeCell ref="CQ151:CS151"/>
    <mergeCell ref="CT151:CX151"/>
    <mergeCell ref="CZ151:DC151"/>
    <mergeCell ref="AW151:AZ151"/>
    <mergeCell ref="BD151:BE151"/>
    <mergeCell ref="BG151:BI151"/>
    <mergeCell ref="BJ151:BN151"/>
    <mergeCell ref="BP151:BS151"/>
    <mergeCell ref="BU151:BV151"/>
    <mergeCell ref="IN152:IQ152"/>
    <mergeCell ref="A153:B153"/>
    <mergeCell ref="D153:G153"/>
    <mergeCell ref="M153:P153"/>
    <mergeCell ref="T153:U153"/>
    <mergeCell ref="W153:Y153"/>
    <mergeCell ref="Z153:AD153"/>
    <mergeCell ref="AF153:AI153"/>
    <mergeCell ref="AK153:AL153"/>
    <mergeCell ref="AN153:AQ153"/>
    <mergeCell ref="HI152:HJ152"/>
    <mergeCell ref="HL152:HO152"/>
    <mergeCell ref="HU152:HX152"/>
    <mergeCell ref="IB152:IC152"/>
    <mergeCell ref="IE152:IG152"/>
    <mergeCell ref="IH152:IL152"/>
    <mergeCell ref="GB152:GE152"/>
    <mergeCell ref="GK152:GN152"/>
    <mergeCell ref="GR152:GS152"/>
    <mergeCell ref="GU152:GW152"/>
    <mergeCell ref="GX152:HB152"/>
    <mergeCell ref="HD152:HG152"/>
    <mergeCell ref="FA152:FD152"/>
    <mergeCell ref="FH152:FI152"/>
    <mergeCell ref="FK152:FM152"/>
    <mergeCell ref="FN152:FR152"/>
    <mergeCell ref="FT152:FW152"/>
    <mergeCell ref="FY152:FZ152"/>
    <mergeCell ref="DX152:DY152"/>
    <mergeCell ref="EA152:EC152"/>
    <mergeCell ref="ED152:EH152"/>
    <mergeCell ref="EJ152:EM152"/>
    <mergeCell ref="EO152:EP152"/>
    <mergeCell ref="ER152:EU152"/>
    <mergeCell ref="CQ152:CS152"/>
    <mergeCell ref="CT152:CX152"/>
    <mergeCell ref="CZ152:DC152"/>
    <mergeCell ref="DE152:DF152"/>
    <mergeCell ref="DH152:DK152"/>
    <mergeCell ref="DQ152:DT152"/>
    <mergeCell ref="BJ152:BN152"/>
    <mergeCell ref="BP152:BS152"/>
    <mergeCell ref="BU152:BV152"/>
    <mergeCell ref="BX152:CA152"/>
    <mergeCell ref="CG152:CJ152"/>
    <mergeCell ref="CN152:CO152"/>
    <mergeCell ref="AF152:AI152"/>
    <mergeCell ref="AK152:AL152"/>
    <mergeCell ref="AN152:AQ152"/>
    <mergeCell ref="AW152:AZ152"/>
    <mergeCell ref="BD152:BE152"/>
    <mergeCell ref="BG152:BI152"/>
    <mergeCell ref="IB153:IC153"/>
    <mergeCell ref="IE153:IG153"/>
    <mergeCell ref="IH153:IL153"/>
    <mergeCell ref="IN153:IQ153"/>
    <mergeCell ref="A152:B152"/>
    <mergeCell ref="D152:G152"/>
    <mergeCell ref="M152:P152"/>
    <mergeCell ref="T152:U152"/>
    <mergeCell ref="W152:Y152"/>
    <mergeCell ref="Z152:AD152"/>
    <mergeCell ref="GU153:GW153"/>
    <mergeCell ref="GX153:HB153"/>
    <mergeCell ref="HD153:HG153"/>
    <mergeCell ref="HI153:HJ153"/>
    <mergeCell ref="HL153:HO153"/>
    <mergeCell ref="HU153:HX153"/>
    <mergeCell ref="FN153:FR153"/>
    <mergeCell ref="FT153:FW153"/>
    <mergeCell ref="FY153:FZ153"/>
    <mergeCell ref="GB153:GE153"/>
    <mergeCell ref="GK153:GN153"/>
    <mergeCell ref="GR153:GS153"/>
    <mergeCell ref="EJ153:EM153"/>
    <mergeCell ref="EO153:EP153"/>
    <mergeCell ref="ER153:EU153"/>
    <mergeCell ref="FA153:FD153"/>
    <mergeCell ref="FH153:FI153"/>
    <mergeCell ref="FK153:FM153"/>
    <mergeCell ref="DE153:DF153"/>
    <mergeCell ref="DH153:DK153"/>
    <mergeCell ref="DQ153:DT153"/>
    <mergeCell ref="DX153:DY153"/>
    <mergeCell ref="EA153:EC153"/>
    <mergeCell ref="ED153:EH153"/>
    <mergeCell ref="BX153:CA153"/>
    <mergeCell ref="CG153:CJ153"/>
    <mergeCell ref="CN153:CO153"/>
    <mergeCell ref="CQ153:CS153"/>
    <mergeCell ref="CT153:CX153"/>
    <mergeCell ref="CZ153:DC153"/>
    <mergeCell ref="AW153:AZ153"/>
    <mergeCell ref="BD153:BE153"/>
    <mergeCell ref="BG153:BI153"/>
    <mergeCell ref="BJ153:BN153"/>
    <mergeCell ref="BP153:BS153"/>
    <mergeCell ref="BU153:BV153"/>
    <mergeCell ref="IN154:IQ154"/>
    <mergeCell ref="A155:B155"/>
    <mergeCell ref="D155:G155"/>
    <mergeCell ref="M155:P155"/>
    <mergeCell ref="T155:U155"/>
    <mergeCell ref="W155:Y155"/>
    <mergeCell ref="Z155:AD155"/>
    <mergeCell ref="AF155:AI155"/>
    <mergeCell ref="AK155:AL155"/>
    <mergeCell ref="AN155:AQ155"/>
    <mergeCell ref="HI154:HJ154"/>
    <mergeCell ref="HL154:HO154"/>
    <mergeCell ref="HU154:HX154"/>
    <mergeCell ref="IB154:IC154"/>
    <mergeCell ref="IE154:IG154"/>
    <mergeCell ref="IH154:IL154"/>
    <mergeCell ref="GB154:GE154"/>
    <mergeCell ref="GK154:GN154"/>
    <mergeCell ref="GR154:GS154"/>
    <mergeCell ref="GU154:GW154"/>
    <mergeCell ref="GX154:HB154"/>
    <mergeCell ref="HD154:HG154"/>
    <mergeCell ref="FA154:FD154"/>
    <mergeCell ref="FH154:FI154"/>
    <mergeCell ref="FK154:FM154"/>
    <mergeCell ref="FN154:FR154"/>
    <mergeCell ref="FT154:FW154"/>
    <mergeCell ref="FY154:FZ154"/>
    <mergeCell ref="DX154:DY154"/>
    <mergeCell ref="EA154:EC154"/>
    <mergeCell ref="ED154:EH154"/>
    <mergeCell ref="EJ154:EM154"/>
    <mergeCell ref="EO154:EP154"/>
    <mergeCell ref="ER154:EU154"/>
    <mergeCell ref="CQ154:CS154"/>
    <mergeCell ref="CT154:CX154"/>
    <mergeCell ref="CZ154:DC154"/>
    <mergeCell ref="DE154:DF154"/>
    <mergeCell ref="DH154:DK154"/>
    <mergeCell ref="DQ154:DT154"/>
    <mergeCell ref="BJ154:BN154"/>
    <mergeCell ref="BP154:BS154"/>
    <mergeCell ref="BU154:BV154"/>
    <mergeCell ref="BX154:CA154"/>
    <mergeCell ref="CG154:CJ154"/>
    <mergeCell ref="CN154:CO154"/>
    <mergeCell ref="AF154:AI154"/>
    <mergeCell ref="AK154:AL154"/>
    <mergeCell ref="AN154:AQ154"/>
    <mergeCell ref="AW154:AZ154"/>
    <mergeCell ref="BD154:BE154"/>
    <mergeCell ref="BG154:BI154"/>
    <mergeCell ref="IB155:IC155"/>
    <mergeCell ref="IE155:IG155"/>
    <mergeCell ref="IH155:IL155"/>
    <mergeCell ref="IN155:IQ155"/>
    <mergeCell ref="A154:B154"/>
    <mergeCell ref="D154:G154"/>
    <mergeCell ref="M154:P154"/>
    <mergeCell ref="T154:U154"/>
    <mergeCell ref="W154:Y154"/>
    <mergeCell ref="Z154:AD154"/>
    <mergeCell ref="GU155:GW155"/>
    <mergeCell ref="GX155:HB155"/>
    <mergeCell ref="HD155:HG155"/>
    <mergeCell ref="HI155:HJ155"/>
    <mergeCell ref="HL155:HO155"/>
    <mergeCell ref="HT155:HX155"/>
    <mergeCell ref="FN155:FR155"/>
    <mergeCell ref="FT155:FW155"/>
    <mergeCell ref="FY155:FZ155"/>
    <mergeCell ref="GB155:GE155"/>
    <mergeCell ref="GK155:GN155"/>
    <mergeCell ref="GR155:GS155"/>
    <mergeCell ref="EJ155:EM155"/>
    <mergeCell ref="EO155:EP155"/>
    <mergeCell ref="ER155:EU155"/>
    <mergeCell ref="FA155:FD155"/>
    <mergeCell ref="FH155:FI155"/>
    <mergeCell ref="FK155:FM155"/>
    <mergeCell ref="DE155:DF155"/>
    <mergeCell ref="DH155:DK155"/>
    <mergeCell ref="DQ155:DT155"/>
    <mergeCell ref="DX155:DY155"/>
    <mergeCell ref="EA155:EC155"/>
    <mergeCell ref="ED155:EH155"/>
    <mergeCell ref="BX155:CA155"/>
    <mergeCell ref="CG155:CJ155"/>
    <mergeCell ref="CN155:CO155"/>
    <mergeCell ref="CQ155:CS155"/>
    <mergeCell ref="CT155:CX155"/>
    <mergeCell ref="CZ155:DC155"/>
    <mergeCell ref="AW155:AZ155"/>
    <mergeCell ref="BD155:BE155"/>
    <mergeCell ref="BG155:BI155"/>
    <mergeCell ref="BJ155:BN155"/>
    <mergeCell ref="BP155:BS155"/>
    <mergeCell ref="BU155:BV155"/>
    <mergeCell ref="IN156:IQ156"/>
    <mergeCell ref="A157:B157"/>
    <mergeCell ref="D157:G157"/>
    <mergeCell ref="M157:P157"/>
    <mergeCell ref="T157:U157"/>
    <mergeCell ref="W157:Y157"/>
    <mergeCell ref="Z157:AD157"/>
    <mergeCell ref="AF157:AI157"/>
    <mergeCell ref="AK157:AL157"/>
    <mergeCell ref="AN157:AQ157"/>
    <mergeCell ref="HI156:HJ156"/>
    <mergeCell ref="HL156:HO156"/>
    <mergeCell ref="HU156:HX156"/>
    <mergeCell ref="IB156:IC156"/>
    <mergeCell ref="IE156:IG156"/>
    <mergeCell ref="IH156:IL156"/>
    <mergeCell ref="GB156:GE156"/>
    <mergeCell ref="GK156:GN156"/>
    <mergeCell ref="GR156:GS156"/>
    <mergeCell ref="GU156:GW156"/>
    <mergeCell ref="GX156:HB156"/>
    <mergeCell ref="HD156:HG156"/>
    <mergeCell ref="FA156:FD156"/>
    <mergeCell ref="FH156:FI156"/>
    <mergeCell ref="FK156:FM156"/>
    <mergeCell ref="FN156:FR156"/>
    <mergeCell ref="FT156:FW156"/>
    <mergeCell ref="FY156:FZ156"/>
    <mergeCell ref="DX156:DY156"/>
    <mergeCell ref="EA156:EC156"/>
    <mergeCell ref="ED156:EH156"/>
    <mergeCell ref="EJ156:EM156"/>
    <mergeCell ref="EO156:EP156"/>
    <mergeCell ref="ER156:EU156"/>
    <mergeCell ref="CQ156:CS156"/>
    <mergeCell ref="CT156:CX156"/>
    <mergeCell ref="CZ156:DC156"/>
    <mergeCell ref="DE156:DF156"/>
    <mergeCell ref="DH156:DK156"/>
    <mergeCell ref="DQ156:DT156"/>
    <mergeCell ref="BJ156:BN156"/>
    <mergeCell ref="BP156:BS156"/>
    <mergeCell ref="BU156:BV156"/>
    <mergeCell ref="BX156:CA156"/>
    <mergeCell ref="CG156:CJ156"/>
    <mergeCell ref="CN156:CO156"/>
    <mergeCell ref="AF156:AI156"/>
    <mergeCell ref="AK156:AL156"/>
    <mergeCell ref="AN156:AQ156"/>
    <mergeCell ref="AW156:AZ156"/>
    <mergeCell ref="BD156:BE156"/>
    <mergeCell ref="BG156:BI156"/>
    <mergeCell ref="IB157:IC157"/>
    <mergeCell ref="IE157:IG157"/>
    <mergeCell ref="IH157:IL157"/>
    <mergeCell ref="IN157:IQ157"/>
    <mergeCell ref="A156:B156"/>
    <mergeCell ref="D156:G156"/>
    <mergeCell ref="M156:P156"/>
    <mergeCell ref="T156:U156"/>
    <mergeCell ref="W156:Y156"/>
    <mergeCell ref="Z156:AD156"/>
    <mergeCell ref="GU157:GW157"/>
    <mergeCell ref="GX157:HB157"/>
    <mergeCell ref="HD157:HG157"/>
    <mergeCell ref="HI157:HJ157"/>
    <mergeCell ref="HL157:HO157"/>
    <mergeCell ref="HT157:HX157"/>
    <mergeCell ref="FN157:FR157"/>
    <mergeCell ref="FT157:FW157"/>
    <mergeCell ref="FY157:FZ157"/>
    <mergeCell ref="GB157:GE157"/>
    <mergeCell ref="GK157:GN157"/>
    <mergeCell ref="GR157:GS157"/>
    <mergeCell ref="EJ157:EM157"/>
    <mergeCell ref="EO157:EP157"/>
    <mergeCell ref="ER157:EU157"/>
    <mergeCell ref="FA157:FD157"/>
    <mergeCell ref="FH157:FI157"/>
    <mergeCell ref="FK157:FM157"/>
    <mergeCell ref="DE157:DF157"/>
    <mergeCell ref="DH157:DK157"/>
    <mergeCell ref="DQ157:DT157"/>
    <mergeCell ref="DX157:DY157"/>
    <mergeCell ref="EA157:EC157"/>
    <mergeCell ref="ED157:EH157"/>
    <mergeCell ref="BX157:CA157"/>
    <mergeCell ref="CG157:CJ157"/>
    <mergeCell ref="CN157:CO157"/>
    <mergeCell ref="CQ157:CS157"/>
    <mergeCell ref="CT157:CX157"/>
    <mergeCell ref="CZ157:DC157"/>
    <mergeCell ref="AW157:AZ157"/>
    <mergeCell ref="BD157:BE157"/>
    <mergeCell ref="BG157:BI157"/>
    <mergeCell ref="BJ157:BN157"/>
    <mergeCell ref="BP157:BS157"/>
    <mergeCell ref="BU157:BV157"/>
    <mergeCell ref="IN158:IQ158"/>
    <mergeCell ref="A159:B159"/>
    <mergeCell ref="D159:G159"/>
    <mergeCell ref="M159:P159"/>
    <mergeCell ref="T159:U159"/>
    <mergeCell ref="W159:Y159"/>
    <mergeCell ref="Z159:AD159"/>
    <mergeCell ref="AF159:AI159"/>
    <mergeCell ref="AK159:AL159"/>
    <mergeCell ref="AN159:AQ159"/>
    <mergeCell ref="HI158:HJ158"/>
    <mergeCell ref="HL158:HO158"/>
    <mergeCell ref="HU158:HX158"/>
    <mergeCell ref="IB158:IC158"/>
    <mergeCell ref="IE158:IG158"/>
    <mergeCell ref="IH158:IL158"/>
    <mergeCell ref="GB158:GE158"/>
    <mergeCell ref="GK158:GN158"/>
    <mergeCell ref="GR158:GS158"/>
    <mergeCell ref="GU158:GW158"/>
    <mergeCell ref="GX158:HB158"/>
    <mergeCell ref="HD158:HG158"/>
    <mergeCell ref="FA158:FD158"/>
    <mergeCell ref="FH158:FI158"/>
    <mergeCell ref="FK158:FM158"/>
    <mergeCell ref="FN158:FR158"/>
    <mergeCell ref="FT158:FW158"/>
    <mergeCell ref="FY158:FZ158"/>
    <mergeCell ref="DX158:DY158"/>
    <mergeCell ref="EA158:EC158"/>
    <mergeCell ref="ED158:EH158"/>
    <mergeCell ref="EJ158:EM158"/>
    <mergeCell ref="EO158:EP158"/>
    <mergeCell ref="ER158:EU158"/>
    <mergeCell ref="CQ158:CS158"/>
    <mergeCell ref="CT158:CX158"/>
    <mergeCell ref="CZ158:DC158"/>
    <mergeCell ref="DE158:DF158"/>
    <mergeCell ref="DH158:DK158"/>
    <mergeCell ref="DQ158:DT158"/>
    <mergeCell ref="BJ158:BN158"/>
    <mergeCell ref="BP158:BS158"/>
    <mergeCell ref="BU158:BV158"/>
    <mergeCell ref="BX158:CA158"/>
    <mergeCell ref="CG158:CJ158"/>
    <mergeCell ref="CN158:CO158"/>
    <mergeCell ref="AF158:AI158"/>
    <mergeCell ref="AK158:AL158"/>
    <mergeCell ref="AN158:AQ158"/>
    <mergeCell ref="AW158:AZ158"/>
    <mergeCell ref="BD158:BE158"/>
    <mergeCell ref="BG158:BI158"/>
    <mergeCell ref="IB159:IC159"/>
    <mergeCell ref="IE159:IG159"/>
    <mergeCell ref="IH159:IL159"/>
    <mergeCell ref="IN159:IQ159"/>
    <mergeCell ref="A158:B158"/>
    <mergeCell ref="D158:G158"/>
    <mergeCell ref="M158:P158"/>
    <mergeCell ref="T158:U158"/>
    <mergeCell ref="W158:Y158"/>
    <mergeCell ref="Z158:AD158"/>
    <mergeCell ref="GU159:GW159"/>
    <mergeCell ref="GX159:HB159"/>
    <mergeCell ref="HD159:HG159"/>
    <mergeCell ref="HI159:HJ159"/>
    <mergeCell ref="HL159:HO159"/>
    <mergeCell ref="HU159:HX159"/>
    <mergeCell ref="FN159:FR159"/>
    <mergeCell ref="FT159:FW159"/>
    <mergeCell ref="FY159:FZ159"/>
    <mergeCell ref="GB159:GE159"/>
    <mergeCell ref="GK159:GN159"/>
    <mergeCell ref="GR159:GS159"/>
    <mergeCell ref="EJ159:EM159"/>
    <mergeCell ref="EO159:EP159"/>
    <mergeCell ref="ER159:EU159"/>
    <mergeCell ref="FA159:FD159"/>
    <mergeCell ref="FH159:FI159"/>
    <mergeCell ref="FK159:FM159"/>
    <mergeCell ref="DE159:DF159"/>
    <mergeCell ref="DH159:DK159"/>
    <mergeCell ref="DQ159:DT159"/>
    <mergeCell ref="DX159:DY159"/>
    <mergeCell ref="EA159:EC159"/>
    <mergeCell ref="ED159:EH159"/>
    <mergeCell ref="BX159:CA159"/>
    <mergeCell ref="CG159:CJ159"/>
    <mergeCell ref="CN159:CO159"/>
    <mergeCell ref="CQ159:CS159"/>
    <mergeCell ref="CT159:CX159"/>
    <mergeCell ref="CZ159:DC159"/>
    <mergeCell ref="AW159:AZ159"/>
    <mergeCell ref="BD159:BE159"/>
    <mergeCell ref="BG159:BI159"/>
    <mergeCell ref="BJ159:BN159"/>
    <mergeCell ref="BP159:BS159"/>
    <mergeCell ref="BU159:BV159"/>
    <mergeCell ref="IN160:IQ160"/>
    <mergeCell ref="A161:B161"/>
    <mergeCell ref="D161:G161"/>
    <mergeCell ref="M161:P161"/>
    <mergeCell ref="T161:U161"/>
    <mergeCell ref="W161:Y161"/>
    <mergeCell ref="Z161:AD161"/>
    <mergeCell ref="AF161:AI161"/>
    <mergeCell ref="AK161:AL161"/>
    <mergeCell ref="AN161:AQ161"/>
    <mergeCell ref="HI160:HJ160"/>
    <mergeCell ref="HL160:HO160"/>
    <mergeCell ref="HU160:HX160"/>
    <mergeCell ref="IB160:IC160"/>
    <mergeCell ref="IE160:IG160"/>
    <mergeCell ref="IH160:IL160"/>
    <mergeCell ref="GB160:GE160"/>
    <mergeCell ref="GJ160:GN160"/>
    <mergeCell ref="GR160:GS160"/>
    <mergeCell ref="GU160:GW160"/>
    <mergeCell ref="GX160:HB160"/>
    <mergeCell ref="HD160:HG160"/>
    <mergeCell ref="FA160:FD160"/>
    <mergeCell ref="FH160:FI160"/>
    <mergeCell ref="FK160:FM160"/>
    <mergeCell ref="FN160:FR160"/>
    <mergeCell ref="FT160:FW160"/>
    <mergeCell ref="FY160:FZ160"/>
    <mergeCell ref="DX160:DY160"/>
    <mergeCell ref="EA160:EC160"/>
    <mergeCell ref="ED160:EH160"/>
    <mergeCell ref="EJ160:EM160"/>
    <mergeCell ref="EO160:EP160"/>
    <mergeCell ref="ER160:EU160"/>
    <mergeCell ref="CQ160:CS160"/>
    <mergeCell ref="CT160:CX160"/>
    <mergeCell ref="CZ160:DC160"/>
    <mergeCell ref="DE160:DF160"/>
    <mergeCell ref="DH160:DK160"/>
    <mergeCell ref="DQ160:DT160"/>
    <mergeCell ref="BJ160:BN160"/>
    <mergeCell ref="BP160:BS160"/>
    <mergeCell ref="BU160:BV160"/>
    <mergeCell ref="BX160:CA160"/>
    <mergeCell ref="CG160:CJ160"/>
    <mergeCell ref="CN160:CO160"/>
    <mergeCell ref="AF160:AI160"/>
    <mergeCell ref="AK160:AL160"/>
    <mergeCell ref="AN160:AQ160"/>
    <mergeCell ref="AW160:AZ160"/>
    <mergeCell ref="BD160:BE160"/>
    <mergeCell ref="BG160:BI160"/>
    <mergeCell ref="IB161:IC161"/>
    <mergeCell ref="IE161:IG161"/>
    <mergeCell ref="IH161:IL161"/>
    <mergeCell ref="IN161:IQ161"/>
    <mergeCell ref="A160:B160"/>
    <mergeCell ref="D160:G160"/>
    <mergeCell ref="M160:P160"/>
    <mergeCell ref="T160:U160"/>
    <mergeCell ref="W160:Y160"/>
    <mergeCell ref="Z160:AD160"/>
    <mergeCell ref="GU161:GW161"/>
    <mergeCell ref="GX161:HB161"/>
    <mergeCell ref="HD161:HG161"/>
    <mergeCell ref="HI161:HJ161"/>
    <mergeCell ref="HL161:HO161"/>
    <mergeCell ref="HT161:HX161"/>
    <mergeCell ref="FN161:FR161"/>
    <mergeCell ref="FT161:FW161"/>
    <mergeCell ref="FY161:FZ161"/>
    <mergeCell ref="GB161:GE161"/>
    <mergeCell ref="GK161:GN161"/>
    <mergeCell ref="GR161:GS161"/>
    <mergeCell ref="EJ161:EM161"/>
    <mergeCell ref="EO161:EP161"/>
    <mergeCell ref="ER161:EU161"/>
    <mergeCell ref="FA161:FD161"/>
    <mergeCell ref="FH161:FI161"/>
    <mergeCell ref="FK161:FM161"/>
    <mergeCell ref="DE161:DF161"/>
    <mergeCell ref="DH161:DK161"/>
    <mergeCell ref="DQ161:DT161"/>
    <mergeCell ref="DX161:DY161"/>
    <mergeCell ref="EA161:EC161"/>
    <mergeCell ref="ED161:EH161"/>
    <mergeCell ref="BX161:CA161"/>
    <mergeCell ref="CG161:CJ161"/>
    <mergeCell ref="CN161:CO161"/>
    <mergeCell ref="CQ161:CS161"/>
    <mergeCell ref="CT161:CX161"/>
    <mergeCell ref="CZ161:DC161"/>
    <mergeCell ref="AW161:AZ161"/>
    <mergeCell ref="BD161:BE161"/>
    <mergeCell ref="BG161:BI161"/>
    <mergeCell ref="BJ161:BN161"/>
    <mergeCell ref="BP161:BS161"/>
    <mergeCell ref="BU161:BV161"/>
    <mergeCell ref="IN162:IQ162"/>
    <mergeCell ref="A163:B163"/>
    <mergeCell ref="D163:G163"/>
    <mergeCell ref="M163:P163"/>
    <mergeCell ref="T163:U163"/>
    <mergeCell ref="W163:Y163"/>
    <mergeCell ref="Z163:AD163"/>
    <mergeCell ref="AF163:AI163"/>
    <mergeCell ref="AK163:AL163"/>
    <mergeCell ref="AN163:AQ163"/>
    <mergeCell ref="HI162:HJ162"/>
    <mergeCell ref="HL162:HO162"/>
    <mergeCell ref="HU162:HX162"/>
    <mergeCell ref="IB162:IC162"/>
    <mergeCell ref="IE162:IG162"/>
    <mergeCell ref="IH162:IL162"/>
    <mergeCell ref="GB162:GE162"/>
    <mergeCell ref="GJ162:GN162"/>
    <mergeCell ref="GR162:GS162"/>
    <mergeCell ref="GU162:GW162"/>
    <mergeCell ref="GX162:HB162"/>
    <mergeCell ref="HD162:HG162"/>
    <mergeCell ref="FA162:FD162"/>
    <mergeCell ref="FH162:FI162"/>
    <mergeCell ref="FK162:FM162"/>
    <mergeCell ref="FN162:FR162"/>
    <mergeCell ref="FT162:FW162"/>
    <mergeCell ref="FY162:FZ162"/>
    <mergeCell ref="DX162:DY162"/>
    <mergeCell ref="EA162:EC162"/>
    <mergeCell ref="ED162:EH162"/>
    <mergeCell ref="EJ162:EM162"/>
    <mergeCell ref="EO162:EP162"/>
    <mergeCell ref="ER162:EU162"/>
    <mergeCell ref="CQ162:CS162"/>
    <mergeCell ref="CT162:CX162"/>
    <mergeCell ref="CZ162:DC162"/>
    <mergeCell ref="DE162:DF162"/>
    <mergeCell ref="DH162:DK162"/>
    <mergeCell ref="DQ162:DT162"/>
    <mergeCell ref="BJ162:BN162"/>
    <mergeCell ref="BP162:BS162"/>
    <mergeCell ref="BU162:BV162"/>
    <mergeCell ref="BX162:CA162"/>
    <mergeCell ref="CG162:CJ162"/>
    <mergeCell ref="CN162:CO162"/>
    <mergeCell ref="AF162:AI162"/>
    <mergeCell ref="AK162:AL162"/>
    <mergeCell ref="AN162:AQ162"/>
    <mergeCell ref="AW162:AZ162"/>
    <mergeCell ref="BD162:BE162"/>
    <mergeCell ref="BG162:BI162"/>
    <mergeCell ref="IB163:IC163"/>
    <mergeCell ref="IE163:IG163"/>
    <mergeCell ref="IH163:IL163"/>
    <mergeCell ref="IN163:IQ163"/>
    <mergeCell ref="A162:B162"/>
    <mergeCell ref="D162:G162"/>
    <mergeCell ref="M162:P162"/>
    <mergeCell ref="T162:U162"/>
    <mergeCell ref="W162:Y162"/>
    <mergeCell ref="Z162:AD162"/>
    <mergeCell ref="GU163:GW163"/>
    <mergeCell ref="GX163:HB163"/>
    <mergeCell ref="HD163:HG163"/>
    <mergeCell ref="HI163:HJ163"/>
    <mergeCell ref="HL163:HO163"/>
    <mergeCell ref="HU163:HX163"/>
    <mergeCell ref="FN163:FR163"/>
    <mergeCell ref="FT163:FW163"/>
    <mergeCell ref="FY163:FZ163"/>
    <mergeCell ref="GB163:GE163"/>
    <mergeCell ref="GK163:GN163"/>
    <mergeCell ref="GR163:GS163"/>
    <mergeCell ref="EJ163:EM163"/>
    <mergeCell ref="EO163:EP163"/>
    <mergeCell ref="ER163:EU163"/>
    <mergeCell ref="FA163:FD163"/>
    <mergeCell ref="FH163:FI163"/>
    <mergeCell ref="FK163:FM163"/>
    <mergeCell ref="DE163:DF163"/>
    <mergeCell ref="DH163:DK163"/>
    <mergeCell ref="DQ163:DT163"/>
    <mergeCell ref="DX163:DY163"/>
    <mergeCell ref="EA163:EC163"/>
    <mergeCell ref="ED163:EH163"/>
    <mergeCell ref="BX163:CA163"/>
    <mergeCell ref="CG163:CJ163"/>
    <mergeCell ref="CN163:CO163"/>
    <mergeCell ref="CQ163:CS163"/>
    <mergeCell ref="CT163:CX163"/>
    <mergeCell ref="CZ163:DC163"/>
    <mergeCell ref="AW163:AZ163"/>
    <mergeCell ref="BD163:BE163"/>
    <mergeCell ref="BG163:BI163"/>
    <mergeCell ref="BJ163:BN163"/>
    <mergeCell ref="BP163:BS163"/>
    <mergeCell ref="BU163:BV163"/>
    <mergeCell ref="IN164:IQ164"/>
    <mergeCell ref="A165:B165"/>
    <mergeCell ref="D165:G165"/>
    <mergeCell ref="M165:P165"/>
    <mergeCell ref="T165:U165"/>
    <mergeCell ref="W165:Y165"/>
    <mergeCell ref="Z165:AD165"/>
    <mergeCell ref="AF165:AI165"/>
    <mergeCell ref="AK165:AL165"/>
    <mergeCell ref="AN165:AQ165"/>
    <mergeCell ref="HI164:HJ164"/>
    <mergeCell ref="HL164:HO164"/>
    <mergeCell ref="HU164:HX164"/>
    <mergeCell ref="IB164:IC164"/>
    <mergeCell ref="IE164:IG164"/>
    <mergeCell ref="IH164:IL164"/>
    <mergeCell ref="GB164:GE164"/>
    <mergeCell ref="GK164:GN164"/>
    <mergeCell ref="GR164:GS164"/>
    <mergeCell ref="GU164:GW164"/>
    <mergeCell ref="GX164:HB164"/>
    <mergeCell ref="HD164:HG164"/>
    <mergeCell ref="EZ164:FD164"/>
    <mergeCell ref="FH164:FI164"/>
    <mergeCell ref="FK164:FM164"/>
    <mergeCell ref="FN164:FR164"/>
    <mergeCell ref="FT164:FW164"/>
    <mergeCell ref="FY164:FZ164"/>
    <mergeCell ref="DX164:DY164"/>
    <mergeCell ref="EA164:EC164"/>
    <mergeCell ref="ED164:EH164"/>
    <mergeCell ref="EJ164:EM164"/>
    <mergeCell ref="EO164:EP164"/>
    <mergeCell ref="ER164:EU164"/>
    <mergeCell ref="CQ164:CS164"/>
    <mergeCell ref="CT164:CX164"/>
    <mergeCell ref="CZ164:DC164"/>
    <mergeCell ref="DE164:DF164"/>
    <mergeCell ref="DH164:DK164"/>
    <mergeCell ref="DQ164:DT164"/>
    <mergeCell ref="BJ164:BN164"/>
    <mergeCell ref="BP164:BS164"/>
    <mergeCell ref="BU164:BV164"/>
    <mergeCell ref="BX164:CA164"/>
    <mergeCell ref="CG164:CJ164"/>
    <mergeCell ref="CN164:CO164"/>
    <mergeCell ref="AF164:AI164"/>
    <mergeCell ref="AK164:AL164"/>
    <mergeCell ref="AN164:AQ164"/>
    <mergeCell ref="AW164:AZ164"/>
    <mergeCell ref="BD164:BE164"/>
    <mergeCell ref="BG164:BI164"/>
    <mergeCell ref="IB165:IC165"/>
    <mergeCell ref="IE165:IG165"/>
    <mergeCell ref="IH165:IL165"/>
    <mergeCell ref="IN165:IQ165"/>
    <mergeCell ref="A164:B164"/>
    <mergeCell ref="D164:G164"/>
    <mergeCell ref="M164:P164"/>
    <mergeCell ref="T164:U164"/>
    <mergeCell ref="W164:Y164"/>
    <mergeCell ref="Z164:AD164"/>
    <mergeCell ref="GU165:GW165"/>
    <mergeCell ref="GX165:HB165"/>
    <mergeCell ref="HD165:HG165"/>
    <mergeCell ref="HI165:HJ165"/>
    <mergeCell ref="HL165:HO165"/>
    <mergeCell ref="HU165:HX165"/>
    <mergeCell ref="FN165:FR165"/>
    <mergeCell ref="FT165:FW165"/>
    <mergeCell ref="FY165:FZ165"/>
    <mergeCell ref="GB165:GE165"/>
    <mergeCell ref="GK165:GN165"/>
    <mergeCell ref="GR165:GS165"/>
    <mergeCell ref="EJ165:EM165"/>
    <mergeCell ref="EO165:EP165"/>
    <mergeCell ref="ER165:EU165"/>
    <mergeCell ref="FA165:FD165"/>
    <mergeCell ref="FH165:FI165"/>
    <mergeCell ref="FK165:FM165"/>
    <mergeCell ref="DE165:DF165"/>
    <mergeCell ref="DH165:DK165"/>
    <mergeCell ref="DQ165:DT165"/>
    <mergeCell ref="DX165:DY165"/>
    <mergeCell ref="EA165:EC165"/>
    <mergeCell ref="ED165:EH165"/>
    <mergeCell ref="BX165:CA165"/>
    <mergeCell ref="CG165:CJ165"/>
    <mergeCell ref="CN165:CO165"/>
    <mergeCell ref="CQ165:CS165"/>
    <mergeCell ref="CT165:CX165"/>
    <mergeCell ref="CZ165:DC165"/>
    <mergeCell ref="AW165:AZ165"/>
    <mergeCell ref="BD165:BE165"/>
    <mergeCell ref="BG165:BI165"/>
    <mergeCell ref="BJ165:BN165"/>
    <mergeCell ref="BP165:BS165"/>
    <mergeCell ref="BU165:BV165"/>
    <mergeCell ref="IN166:IQ166"/>
    <mergeCell ref="A167:B167"/>
    <mergeCell ref="D167:G167"/>
    <mergeCell ref="M167:P167"/>
    <mergeCell ref="T167:U167"/>
    <mergeCell ref="W167:Y167"/>
    <mergeCell ref="Z167:AD167"/>
    <mergeCell ref="AF167:AI167"/>
    <mergeCell ref="AK167:AL167"/>
    <mergeCell ref="AN167:AQ167"/>
    <mergeCell ref="HI166:HJ166"/>
    <mergeCell ref="HL166:HO166"/>
    <mergeCell ref="HU166:HX166"/>
    <mergeCell ref="IB166:IC166"/>
    <mergeCell ref="IE166:IG166"/>
    <mergeCell ref="IH166:IL166"/>
    <mergeCell ref="GB166:GE166"/>
    <mergeCell ref="GJ166:GN166"/>
    <mergeCell ref="GR166:GS166"/>
    <mergeCell ref="GU166:GW166"/>
    <mergeCell ref="GX166:HB166"/>
    <mergeCell ref="HD166:HG166"/>
    <mergeCell ref="EZ166:FD166"/>
    <mergeCell ref="FH166:FI166"/>
    <mergeCell ref="FK166:FM166"/>
    <mergeCell ref="FN166:FR166"/>
    <mergeCell ref="FT166:FW166"/>
    <mergeCell ref="FY166:FZ166"/>
    <mergeCell ref="DX166:DY166"/>
    <mergeCell ref="EA166:EC166"/>
    <mergeCell ref="ED166:EH166"/>
    <mergeCell ref="EJ166:EM166"/>
    <mergeCell ref="EO166:EP166"/>
    <mergeCell ref="ER166:EU166"/>
    <mergeCell ref="CQ166:CS166"/>
    <mergeCell ref="CT166:CX166"/>
    <mergeCell ref="CZ166:DC166"/>
    <mergeCell ref="DE166:DF166"/>
    <mergeCell ref="DH166:DK166"/>
    <mergeCell ref="DQ166:DT166"/>
    <mergeCell ref="BJ166:BN166"/>
    <mergeCell ref="BP166:BS166"/>
    <mergeCell ref="BU166:BV166"/>
    <mergeCell ref="BX166:CA166"/>
    <mergeCell ref="CG166:CJ166"/>
    <mergeCell ref="CN166:CO166"/>
    <mergeCell ref="AF166:AI166"/>
    <mergeCell ref="AK166:AL166"/>
    <mergeCell ref="AN166:AQ166"/>
    <mergeCell ref="AW166:AZ166"/>
    <mergeCell ref="BD166:BE166"/>
    <mergeCell ref="BG166:BI166"/>
    <mergeCell ref="IB167:IC167"/>
    <mergeCell ref="IE167:IG167"/>
    <mergeCell ref="IH167:IL167"/>
    <mergeCell ref="IN167:IQ167"/>
    <mergeCell ref="A166:B166"/>
    <mergeCell ref="D166:G166"/>
    <mergeCell ref="M166:P166"/>
    <mergeCell ref="T166:U166"/>
    <mergeCell ref="W166:Y166"/>
    <mergeCell ref="Z166:AD166"/>
    <mergeCell ref="GU167:GW167"/>
    <mergeCell ref="GX167:HB167"/>
    <mergeCell ref="HD167:HG167"/>
    <mergeCell ref="HI167:HJ167"/>
    <mergeCell ref="HL167:HO167"/>
    <mergeCell ref="HT167:HX167"/>
    <mergeCell ref="FN167:FR167"/>
    <mergeCell ref="FT167:FW167"/>
    <mergeCell ref="FY167:FZ167"/>
    <mergeCell ref="GB167:GE167"/>
    <mergeCell ref="GK167:GN167"/>
    <mergeCell ref="GR167:GS167"/>
    <mergeCell ref="EJ167:EM167"/>
    <mergeCell ref="EO167:EP167"/>
    <mergeCell ref="ER167:EU167"/>
    <mergeCell ref="FA167:FD167"/>
    <mergeCell ref="FH167:FI167"/>
    <mergeCell ref="FK167:FM167"/>
    <mergeCell ref="DE167:DF167"/>
    <mergeCell ref="DH167:DK167"/>
    <mergeCell ref="DQ167:DT167"/>
    <mergeCell ref="DX167:DY167"/>
    <mergeCell ref="EA167:EC167"/>
    <mergeCell ref="ED167:EH167"/>
    <mergeCell ref="BX167:CA167"/>
    <mergeCell ref="CG167:CJ167"/>
    <mergeCell ref="CN167:CO167"/>
    <mergeCell ref="CQ167:CS167"/>
    <mergeCell ref="CT167:CX167"/>
    <mergeCell ref="CZ167:DC167"/>
    <mergeCell ref="AW167:AZ167"/>
    <mergeCell ref="BD167:BE167"/>
    <mergeCell ref="BG167:BI167"/>
    <mergeCell ref="BJ167:BN167"/>
    <mergeCell ref="BP167:BS167"/>
    <mergeCell ref="BU167:BV167"/>
    <mergeCell ref="IN168:IQ168"/>
    <mergeCell ref="A169:B169"/>
    <mergeCell ref="D169:G169"/>
    <mergeCell ref="M169:P169"/>
    <mergeCell ref="T169:U169"/>
    <mergeCell ref="W169:Y169"/>
    <mergeCell ref="Z169:AD169"/>
    <mergeCell ref="AF169:AI169"/>
    <mergeCell ref="AK169:AL169"/>
    <mergeCell ref="AN169:AQ169"/>
    <mergeCell ref="HI168:HJ168"/>
    <mergeCell ref="HL168:HO168"/>
    <mergeCell ref="HU168:HX168"/>
    <mergeCell ref="IB168:IC168"/>
    <mergeCell ref="IE168:IG168"/>
    <mergeCell ref="IH168:IL168"/>
    <mergeCell ref="GB168:GE168"/>
    <mergeCell ref="GK168:GN168"/>
    <mergeCell ref="GR168:GS168"/>
    <mergeCell ref="GU168:GW168"/>
    <mergeCell ref="GX168:HB168"/>
    <mergeCell ref="HD168:HG168"/>
    <mergeCell ref="FA168:FD168"/>
    <mergeCell ref="FH168:FI168"/>
    <mergeCell ref="FK168:FM168"/>
    <mergeCell ref="FN168:FR168"/>
    <mergeCell ref="FT168:FW168"/>
    <mergeCell ref="FY168:FZ168"/>
    <mergeCell ref="DX168:DY168"/>
    <mergeCell ref="EA168:EC168"/>
    <mergeCell ref="ED168:EH168"/>
    <mergeCell ref="EJ168:EM168"/>
    <mergeCell ref="EO168:EP168"/>
    <mergeCell ref="ER168:EU168"/>
    <mergeCell ref="CQ168:CS168"/>
    <mergeCell ref="CT168:CX168"/>
    <mergeCell ref="CZ168:DC168"/>
    <mergeCell ref="DE168:DF168"/>
    <mergeCell ref="DH168:DK168"/>
    <mergeCell ref="DQ168:DT168"/>
    <mergeCell ref="BJ168:BN168"/>
    <mergeCell ref="BP168:BS168"/>
    <mergeCell ref="BU168:BV168"/>
    <mergeCell ref="BX168:CA168"/>
    <mergeCell ref="CG168:CJ168"/>
    <mergeCell ref="CN168:CO168"/>
    <mergeCell ref="AF168:AI168"/>
    <mergeCell ref="AK168:AL168"/>
    <mergeCell ref="AN168:AQ168"/>
    <mergeCell ref="AW168:AZ168"/>
    <mergeCell ref="BD168:BE168"/>
    <mergeCell ref="BG168:BI168"/>
    <mergeCell ref="IB169:IC169"/>
    <mergeCell ref="IE169:IG169"/>
    <mergeCell ref="IH169:IL169"/>
    <mergeCell ref="IN169:IQ169"/>
    <mergeCell ref="A168:B168"/>
    <mergeCell ref="D168:G168"/>
    <mergeCell ref="M168:P168"/>
    <mergeCell ref="T168:U168"/>
    <mergeCell ref="W168:Y168"/>
    <mergeCell ref="Z168:AD168"/>
    <mergeCell ref="GU169:GW169"/>
    <mergeCell ref="GX169:HB169"/>
    <mergeCell ref="HD169:HG169"/>
    <mergeCell ref="HI169:HJ169"/>
    <mergeCell ref="HL169:HO169"/>
    <mergeCell ref="HU169:HX169"/>
    <mergeCell ref="FN169:FR169"/>
    <mergeCell ref="FT169:FW169"/>
    <mergeCell ref="FY169:FZ169"/>
    <mergeCell ref="GB169:GE169"/>
    <mergeCell ref="GK169:GN169"/>
    <mergeCell ref="GR169:GS169"/>
    <mergeCell ref="EJ169:EM169"/>
    <mergeCell ref="EO169:EP169"/>
    <mergeCell ref="ER169:EU169"/>
    <mergeCell ref="FA169:FD169"/>
    <mergeCell ref="FH169:FI169"/>
    <mergeCell ref="FK169:FM169"/>
    <mergeCell ref="DE169:DF169"/>
    <mergeCell ref="DH169:DK169"/>
    <mergeCell ref="DQ169:DT169"/>
    <mergeCell ref="DX169:DY169"/>
    <mergeCell ref="EA169:EC169"/>
    <mergeCell ref="ED169:EH169"/>
    <mergeCell ref="BX169:CA169"/>
    <mergeCell ref="CG169:CJ169"/>
    <mergeCell ref="CN169:CO169"/>
    <mergeCell ref="CQ169:CS169"/>
    <mergeCell ref="CT169:CX169"/>
    <mergeCell ref="CZ169:DC169"/>
    <mergeCell ref="AW169:AZ169"/>
    <mergeCell ref="BD169:BE169"/>
    <mergeCell ref="BG169:BI169"/>
    <mergeCell ref="BJ169:BN169"/>
    <mergeCell ref="BP169:BS169"/>
    <mergeCell ref="BU169:BV169"/>
    <mergeCell ref="IN170:IQ170"/>
    <mergeCell ref="A171:B171"/>
    <mergeCell ref="D171:G171"/>
    <mergeCell ref="M171:P171"/>
    <mergeCell ref="T171:U171"/>
    <mergeCell ref="W171:Y171"/>
    <mergeCell ref="Z171:AD171"/>
    <mergeCell ref="AF171:AI171"/>
    <mergeCell ref="AK171:AL171"/>
    <mergeCell ref="AN171:AQ171"/>
    <mergeCell ref="HI170:HJ170"/>
    <mergeCell ref="HL170:HO170"/>
    <mergeCell ref="HU170:HX170"/>
    <mergeCell ref="IB170:IC170"/>
    <mergeCell ref="IE170:IG170"/>
    <mergeCell ref="IH170:IL170"/>
    <mergeCell ref="GB170:GE170"/>
    <mergeCell ref="GK170:GN170"/>
    <mergeCell ref="GR170:GS170"/>
    <mergeCell ref="GU170:GW170"/>
    <mergeCell ref="GX170:HB170"/>
    <mergeCell ref="HD170:HG170"/>
    <mergeCell ref="EZ170:FD170"/>
    <mergeCell ref="FH170:FI170"/>
    <mergeCell ref="FK170:FM170"/>
    <mergeCell ref="FN170:FR170"/>
    <mergeCell ref="FT170:FW170"/>
    <mergeCell ref="FY170:FZ170"/>
    <mergeCell ref="DX170:DY170"/>
    <mergeCell ref="EA170:EC170"/>
    <mergeCell ref="ED170:EH170"/>
    <mergeCell ref="EJ170:EM170"/>
    <mergeCell ref="EO170:EP170"/>
    <mergeCell ref="ER170:EU170"/>
    <mergeCell ref="CQ170:CS170"/>
    <mergeCell ref="CT170:CX170"/>
    <mergeCell ref="CZ170:DC170"/>
    <mergeCell ref="DE170:DF170"/>
    <mergeCell ref="DH170:DK170"/>
    <mergeCell ref="DQ170:DT170"/>
    <mergeCell ref="BJ170:BN170"/>
    <mergeCell ref="BP170:BS170"/>
    <mergeCell ref="BU170:BV170"/>
    <mergeCell ref="BX170:CA170"/>
    <mergeCell ref="CG170:CJ170"/>
    <mergeCell ref="CN170:CO170"/>
    <mergeCell ref="AF170:AI170"/>
    <mergeCell ref="AK170:AL170"/>
    <mergeCell ref="AN170:AQ170"/>
    <mergeCell ref="AW170:AZ170"/>
    <mergeCell ref="BD170:BE170"/>
    <mergeCell ref="BG170:BI170"/>
    <mergeCell ref="IB171:IC171"/>
    <mergeCell ref="IE171:IG171"/>
    <mergeCell ref="IH171:IL171"/>
    <mergeCell ref="IN171:IQ171"/>
    <mergeCell ref="A170:B170"/>
    <mergeCell ref="D170:G170"/>
    <mergeCell ref="M170:P170"/>
    <mergeCell ref="T170:U170"/>
    <mergeCell ref="W170:Y170"/>
    <mergeCell ref="Z170:AD170"/>
    <mergeCell ref="GU171:GW171"/>
    <mergeCell ref="GX171:HB171"/>
    <mergeCell ref="HD171:HG171"/>
    <mergeCell ref="HI171:HJ171"/>
    <mergeCell ref="HL171:HO171"/>
    <mergeCell ref="HU171:HX171"/>
    <mergeCell ref="FN171:FR171"/>
    <mergeCell ref="FT171:FW171"/>
    <mergeCell ref="FY171:FZ171"/>
    <mergeCell ref="GB171:GE171"/>
    <mergeCell ref="GK171:GN171"/>
    <mergeCell ref="GR171:GS171"/>
    <mergeCell ref="EJ171:EM171"/>
    <mergeCell ref="EO171:EP171"/>
    <mergeCell ref="ER171:EU171"/>
    <mergeCell ref="FA171:FD171"/>
    <mergeCell ref="FH171:FI171"/>
    <mergeCell ref="FK171:FM171"/>
    <mergeCell ref="DE171:DF171"/>
    <mergeCell ref="DH171:DK171"/>
    <mergeCell ref="DQ171:DT171"/>
    <mergeCell ref="DX171:DY171"/>
    <mergeCell ref="EA171:EC171"/>
    <mergeCell ref="ED171:EH171"/>
    <mergeCell ref="BX171:CA171"/>
    <mergeCell ref="CG171:CJ171"/>
    <mergeCell ref="CN171:CO171"/>
    <mergeCell ref="CQ171:CS171"/>
    <mergeCell ref="CT171:CX171"/>
    <mergeCell ref="CZ171:DC171"/>
    <mergeCell ref="AW171:AZ171"/>
    <mergeCell ref="BD171:BE171"/>
    <mergeCell ref="BG171:BI171"/>
    <mergeCell ref="BJ171:BN171"/>
    <mergeCell ref="BP171:BS171"/>
    <mergeCell ref="BU171:BV171"/>
    <mergeCell ref="IN172:IQ172"/>
    <mergeCell ref="A173:B173"/>
    <mergeCell ref="D173:G173"/>
    <mergeCell ref="M173:P173"/>
    <mergeCell ref="T173:U173"/>
    <mergeCell ref="W173:Y173"/>
    <mergeCell ref="Z173:AD173"/>
    <mergeCell ref="AF173:AI173"/>
    <mergeCell ref="AK173:AL173"/>
    <mergeCell ref="AN173:AQ173"/>
    <mergeCell ref="HI172:HJ172"/>
    <mergeCell ref="HL172:HO172"/>
    <mergeCell ref="HT172:HX172"/>
    <mergeCell ref="IB172:IC172"/>
    <mergeCell ref="IE172:IG172"/>
    <mergeCell ref="IH172:IL172"/>
    <mergeCell ref="GB172:GE172"/>
    <mergeCell ref="GJ172:GN172"/>
    <mergeCell ref="GR172:GS172"/>
    <mergeCell ref="GU172:GW172"/>
    <mergeCell ref="GX172:HB172"/>
    <mergeCell ref="HD172:HG172"/>
    <mergeCell ref="FA172:FD172"/>
    <mergeCell ref="FH172:FI172"/>
    <mergeCell ref="FK172:FM172"/>
    <mergeCell ref="FN172:FR172"/>
    <mergeCell ref="FT172:FW172"/>
    <mergeCell ref="FY172:FZ172"/>
    <mergeCell ref="DX172:DY172"/>
    <mergeCell ref="EA172:EC172"/>
    <mergeCell ref="ED172:EH172"/>
    <mergeCell ref="EJ172:EM172"/>
    <mergeCell ref="EO172:EP172"/>
    <mergeCell ref="ER172:EU172"/>
    <mergeCell ref="CQ172:CS172"/>
    <mergeCell ref="CT172:CX172"/>
    <mergeCell ref="CZ172:DC172"/>
    <mergeCell ref="DE172:DF172"/>
    <mergeCell ref="DH172:DK172"/>
    <mergeCell ref="DQ172:DT172"/>
    <mergeCell ref="BJ172:BN172"/>
    <mergeCell ref="BP172:BS172"/>
    <mergeCell ref="BU172:BV172"/>
    <mergeCell ref="BX172:CA172"/>
    <mergeCell ref="CG172:CJ172"/>
    <mergeCell ref="CN172:CO172"/>
    <mergeCell ref="AF172:AI172"/>
    <mergeCell ref="AK172:AL172"/>
    <mergeCell ref="AN172:AQ172"/>
    <mergeCell ref="AW172:AZ172"/>
    <mergeCell ref="BD172:BE172"/>
    <mergeCell ref="BG172:BI172"/>
    <mergeCell ref="IB173:IC173"/>
    <mergeCell ref="IE173:IG173"/>
    <mergeCell ref="IH173:IL173"/>
    <mergeCell ref="IN173:IQ173"/>
    <mergeCell ref="A172:B172"/>
    <mergeCell ref="D172:G172"/>
    <mergeCell ref="M172:P172"/>
    <mergeCell ref="T172:U172"/>
    <mergeCell ref="W172:Y172"/>
    <mergeCell ref="Z172:AD172"/>
    <mergeCell ref="GU173:GW173"/>
    <mergeCell ref="GX173:HB173"/>
    <mergeCell ref="HD173:HG173"/>
    <mergeCell ref="HI173:HJ173"/>
    <mergeCell ref="HL173:HO173"/>
    <mergeCell ref="HU173:HX173"/>
    <mergeCell ref="FN173:FR173"/>
    <mergeCell ref="FT173:FW173"/>
    <mergeCell ref="FY173:FZ173"/>
    <mergeCell ref="GB173:GE173"/>
    <mergeCell ref="GK173:GN173"/>
    <mergeCell ref="GR173:GS173"/>
    <mergeCell ref="EJ173:EM173"/>
    <mergeCell ref="EO173:EP173"/>
    <mergeCell ref="ER173:EU173"/>
    <mergeCell ref="FA173:FD173"/>
    <mergeCell ref="FH173:FI173"/>
    <mergeCell ref="FK173:FM173"/>
    <mergeCell ref="DE173:DF173"/>
    <mergeCell ref="DH173:DK173"/>
    <mergeCell ref="DQ173:DT173"/>
    <mergeCell ref="DX173:DY173"/>
    <mergeCell ref="EA173:EC173"/>
    <mergeCell ref="ED173:EH173"/>
    <mergeCell ref="BX173:CA173"/>
    <mergeCell ref="CG173:CJ173"/>
    <mergeCell ref="CN173:CO173"/>
    <mergeCell ref="CQ173:CS173"/>
    <mergeCell ref="CT173:CX173"/>
    <mergeCell ref="CZ173:DC173"/>
    <mergeCell ref="AW173:AZ173"/>
    <mergeCell ref="BD173:BE173"/>
    <mergeCell ref="BG173:BI173"/>
    <mergeCell ref="BJ173:BN173"/>
    <mergeCell ref="BP173:BS173"/>
    <mergeCell ref="BU173:BV173"/>
    <mergeCell ref="IN174:IQ174"/>
    <mergeCell ref="A175:B175"/>
    <mergeCell ref="D175:G175"/>
    <mergeCell ref="M175:P175"/>
    <mergeCell ref="T175:U175"/>
    <mergeCell ref="W175:Y175"/>
    <mergeCell ref="Z175:AD175"/>
    <mergeCell ref="AF175:AI175"/>
    <mergeCell ref="AK175:AL175"/>
    <mergeCell ref="AN175:AQ175"/>
    <mergeCell ref="HI174:HJ174"/>
    <mergeCell ref="HL174:HO174"/>
    <mergeCell ref="HT174:HX174"/>
    <mergeCell ref="IB174:IC174"/>
    <mergeCell ref="IE174:IG174"/>
    <mergeCell ref="IH174:IL174"/>
    <mergeCell ref="GB174:GE174"/>
    <mergeCell ref="GK174:GN174"/>
    <mergeCell ref="GR174:GS174"/>
    <mergeCell ref="GU174:GW174"/>
    <mergeCell ref="GX174:HB174"/>
    <mergeCell ref="HD174:HG174"/>
    <mergeCell ref="FA174:FD174"/>
    <mergeCell ref="FH174:FI174"/>
    <mergeCell ref="FK174:FM174"/>
    <mergeCell ref="FN174:FR174"/>
    <mergeCell ref="FT174:FW174"/>
    <mergeCell ref="FY174:FZ174"/>
    <mergeCell ref="DX174:DY174"/>
    <mergeCell ref="EA174:EC174"/>
    <mergeCell ref="ED174:EH174"/>
    <mergeCell ref="EJ174:EM174"/>
    <mergeCell ref="EO174:EP174"/>
    <mergeCell ref="ER174:EU174"/>
    <mergeCell ref="CQ174:CS174"/>
    <mergeCell ref="CT174:CX174"/>
    <mergeCell ref="CZ174:DC174"/>
    <mergeCell ref="DE174:DF174"/>
    <mergeCell ref="DH174:DK174"/>
    <mergeCell ref="DQ174:DT174"/>
    <mergeCell ref="BJ174:BN174"/>
    <mergeCell ref="BP174:BS174"/>
    <mergeCell ref="BU174:BV174"/>
    <mergeCell ref="BX174:CA174"/>
    <mergeCell ref="CG174:CJ174"/>
    <mergeCell ref="CN174:CO174"/>
    <mergeCell ref="AF174:AI174"/>
    <mergeCell ref="AK174:AL174"/>
    <mergeCell ref="AN174:AQ174"/>
    <mergeCell ref="AW174:AZ174"/>
    <mergeCell ref="BD174:BE174"/>
    <mergeCell ref="BG174:BI174"/>
    <mergeCell ref="IB175:IC175"/>
    <mergeCell ref="IE175:IG175"/>
    <mergeCell ref="IH175:IL175"/>
    <mergeCell ref="IN175:IQ175"/>
    <mergeCell ref="A174:B174"/>
    <mergeCell ref="D174:G174"/>
    <mergeCell ref="M174:P174"/>
    <mergeCell ref="T174:U174"/>
    <mergeCell ref="W174:Y174"/>
    <mergeCell ref="Z174:AD174"/>
    <mergeCell ref="GU175:GW175"/>
    <mergeCell ref="GX175:HB175"/>
    <mergeCell ref="HD175:HG175"/>
    <mergeCell ref="HI175:HJ175"/>
    <mergeCell ref="HL175:HO175"/>
    <mergeCell ref="HU175:HX175"/>
    <mergeCell ref="FN175:FR175"/>
    <mergeCell ref="FT175:FW175"/>
    <mergeCell ref="FY175:FZ175"/>
    <mergeCell ref="GB175:GE175"/>
    <mergeCell ref="GK175:GN175"/>
    <mergeCell ref="GR175:GS175"/>
    <mergeCell ref="EJ175:EM175"/>
    <mergeCell ref="EO175:EP175"/>
    <mergeCell ref="ER175:EU175"/>
    <mergeCell ref="FA175:FD175"/>
    <mergeCell ref="FH175:FI175"/>
    <mergeCell ref="FK175:FM175"/>
    <mergeCell ref="DE175:DF175"/>
    <mergeCell ref="DH175:DK175"/>
    <mergeCell ref="DP175:DT175"/>
    <mergeCell ref="DX175:DY175"/>
    <mergeCell ref="EA175:EC175"/>
    <mergeCell ref="ED175:EH175"/>
    <mergeCell ref="BX175:CA175"/>
    <mergeCell ref="CG175:CJ175"/>
    <mergeCell ref="CN175:CO175"/>
    <mergeCell ref="CQ175:CS175"/>
    <mergeCell ref="CT175:CX175"/>
    <mergeCell ref="CZ175:DC175"/>
    <mergeCell ref="AW175:AZ175"/>
    <mergeCell ref="BD175:BE175"/>
    <mergeCell ref="BG175:BI175"/>
    <mergeCell ref="BJ175:BN175"/>
    <mergeCell ref="BP175:BS175"/>
    <mergeCell ref="BU175:BV175"/>
    <mergeCell ref="IN176:IQ176"/>
    <mergeCell ref="A177:B177"/>
    <mergeCell ref="D177:G177"/>
    <mergeCell ref="M177:P177"/>
    <mergeCell ref="T177:U177"/>
    <mergeCell ref="W177:Y177"/>
    <mergeCell ref="Z177:AD177"/>
    <mergeCell ref="AF177:AI177"/>
    <mergeCell ref="AK177:AL177"/>
    <mergeCell ref="AN177:AQ177"/>
    <mergeCell ref="HI176:HJ176"/>
    <mergeCell ref="HL176:HO176"/>
    <mergeCell ref="HU176:HX176"/>
    <mergeCell ref="IB176:IC176"/>
    <mergeCell ref="IE176:IG176"/>
    <mergeCell ref="IH176:IL176"/>
    <mergeCell ref="GB176:GE176"/>
    <mergeCell ref="GK176:GN176"/>
    <mergeCell ref="GR176:GS176"/>
    <mergeCell ref="GU176:GW176"/>
    <mergeCell ref="GX176:HB176"/>
    <mergeCell ref="HD176:HG176"/>
    <mergeCell ref="EZ176:FD176"/>
    <mergeCell ref="FH176:FI176"/>
    <mergeCell ref="FK176:FM176"/>
    <mergeCell ref="FN176:FR176"/>
    <mergeCell ref="FT176:FW176"/>
    <mergeCell ref="FY176:FZ176"/>
    <mergeCell ref="DX176:DY176"/>
    <mergeCell ref="EA176:EC176"/>
    <mergeCell ref="ED176:EH176"/>
    <mergeCell ref="EJ176:EM176"/>
    <mergeCell ref="EO176:EP176"/>
    <mergeCell ref="ER176:EU176"/>
    <mergeCell ref="CQ176:CS176"/>
    <mergeCell ref="CT176:CX176"/>
    <mergeCell ref="CZ176:DC176"/>
    <mergeCell ref="DE176:DF176"/>
    <mergeCell ref="DH176:DK176"/>
    <mergeCell ref="DQ176:DT176"/>
    <mergeCell ref="BJ176:BN176"/>
    <mergeCell ref="BP176:BS176"/>
    <mergeCell ref="BU176:BV176"/>
    <mergeCell ref="BX176:CA176"/>
    <mergeCell ref="CG176:CJ176"/>
    <mergeCell ref="CN176:CO176"/>
    <mergeCell ref="AF176:AI176"/>
    <mergeCell ref="AK176:AL176"/>
    <mergeCell ref="AN176:AQ176"/>
    <mergeCell ref="AW176:AZ176"/>
    <mergeCell ref="BD176:BE176"/>
    <mergeCell ref="BG176:BI176"/>
    <mergeCell ref="IB177:IC177"/>
    <mergeCell ref="IE177:IG177"/>
    <mergeCell ref="IH177:IL177"/>
    <mergeCell ref="IN177:IQ177"/>
    <mergeCell ref="A176:B176"/>
    <mergeCell ref="D176:G176"/>
    <mergeCell ref="M176:P176"/>
    <mergeCell ref="T176:U176"/>
    <mergeCell ref="W176:Y176"/>
    <mergeCell ref="Z176:AD176"/>
    <mergeCell ref="GU177:GW177"/>
    <mergeCell ref="GX177:HB177"/>
    <mergeCell ref="HD177:HG177"/>
    <mergeCell ref="HI177:HJ177"/>
    <mergeCell ref="HL177:HO177"/>
    <mergeCell ref="HU177:HX177"/>
    <mergeCell ref="FN177:FR177"/>
    <mergeCell ref="FT177:FW177"/>
    <mergeCell ref="FY177:FZ177"/>
    <mergeCell ref="GB177:GE177"/>
    <mergeCell ref="GJ177:GN177"/>
    <mergeCell ref="GR177:GS177"/>
    <mergeCell ref="EJ177:EM177"/>
    <mergeCell ref="EO177:EP177"/>
    <mergeCell ref="ER177:EU177"/>
    <mergeCell ref="FA177:FD177"/>
    <mergeCell ref="FH177:FI177"/>
    <mergeCell ref="FK177:FM177"/>
    <mergeCell ref="DE177:DF177"/>
    <mergeCell ref="DH177:DK177"/>
    <mergeCell ref="DP177:DT177"/>
    <mergeCell ref="DX177:DY177"/>
    <mergeCell ref="EA177:EC177"/>
    <mergeCell ref="ED177:EH177"/>
    <mergeCell ref="BX177:CA177"/>
    <mergeCell ref="CG177:CJ177"/>
    <mergeCell ref="CN177:CO177"/>
    <mergeCell ref="CQ177:CS177"/>
    <mergeCell ref="CT177:CX177"/>
    <mergeCell ref="CZ177:DC177"/>
    <mergeCell ref="AW177:AZ177"/>
    <mergeCell ref="BD177:BE177"/>
    <mergeCell ref="BG177:BI177"/>
    <mergeCell ref="BJ177:BN177"/>
    <mergeCell ref="BP177:BS177"/>
    <mergeCell ref="BU177:BV177"/>
    <mergeCell ref="IN178:IQ178"/>
    <mergeCell ref="A179:B179"/>
    <mergeCell ref="D179:G179"/>
    <mergeCell ref="M179:P179"/>
    <mergeCell ref="T179:U179"/>
    <mergeCell ref="W179:Y179"/>
    <mergeCell ref="Z179:AD179"/>
    <mergeCell ref="AF179:AI179"/>
    <mergeCell ref="AK179:AL179"/>
    <mergeCell ref="AN179:AQ179"/>
    <mergeCell ref="HI178:HJ178"/>
    <mergeCell ref="HL178:HO178"/>
    <mergeCell ref="HU178:HX178"/>
    <mergeCell ref="IB178:IC178"/>
    <mergeCell ref="IE178:IG178"/>
    <mergeCell ref="IH178:IL178"/>
    <mergeCell ref="GB178:GE178"/>
    <mergeCell ref="GK178:GN178"/>
    <mergeCell ref="GR178:GS178"/>
    <mergeCell ref="GU178:GW178"/>
    <mergeCell ref="GX178:HB178"/>
    <mergeCell ref="HD178:HG178"/>
    <mergeCell ref="FA178:FD178"/>
    <mergeCell ref="FH178:FI178"/>
    <mergeCell ref="FK178:FM178"/>
    <mergeCell ref="FN178:FR178"/>
    <mergeCell ref="FT178:FW178"/>
    <mergeCell ref="FY178:FZ178"/>
    <mergeCell ref="DX178:DY178"/>
    <mergeCell ref="EA178:EC178"/>
    <mergeCell ref="ED178:EH178"/>
    <mergeCell ref="EJ178:EM178"/>
    <mergeCell ref="EO178:EP178"/>
    <mergeCell ref="ER178:EU178"/>
    <mergeCell ref="CQ178:CS178"/>
    <mergeCell ref="CT178:CX178"/>
    <mergeCell ref="CZ178:DC178"/>
    <mergeCell ref="DE178:DF178"/>
    <mergeCell ref="DH178:DK178"/>
    <mergeCell ref="DQ178:DT178"/>
    <mergeCell ref="BJ178:BN178"/>
    <mergeCell ref="BP178:BS178"/>
    <mergeCell ref="BU178:BV178"/>
    <mergeCell ref="BX178:CA178"/>
    <mergeCell ref="CG178:CJ178"/>
    <mergeCell ref="CN178:CO178"/>
    <mergeCell ref="AF178:AI178"/>
    <mergeCell ref="AK178:AL178"/>
    <mergeCell ref="AN178:AQ178"/>
    <mergeCell ref="AW178:AZ178"/>
    <mergeCell ref="BD178:BE178"/>
    <mergeCell ref="BG178:BI178"/>
    <mergeCell ref="IB179:IC179"/>
    <mergeCell ref="IE179:IG179"/>
    <mergeCell ref="IH179:IL179"/>
    <mergeCell ref="IN179:IQ179"/>
    <mergeCell ref="A178:B178"/>
    <mergeCell ref="D178:G178"/>
    <mergeCell ref="M178:P178"/>
    <mergeCell ref="T178:U178"/>
    <mergeCell ref="W178:Y178"/>
    <mergeCell ref="Z178:AD178"/>
    <mergeCell ref="GU179:GW179"/>
    <mergeCell ref="GX179:HB179"/>
    <mergeCell ref="HD179:HG179"/>
    <mergeCell ref="HI179:HJ179"/>
    <mergeCell ref="HL179:HO179"/>
    <mergeCell ref="HU179:HX179"/>
    <mergeCell ref="FN179:FR179"/>
    <mergeCell ref="FT179:FW179"/>
    <mergeCell ref="FY179:FZ179"/>
    <mergeCell ref="GB179:GE179"/>
    <mergeCell ref="GJ179:GN179"/>
    <mergeCell ref="GR179:GS179"/>
    <mergeCell ref="EJ179:EM179"/>
    <mergeCell ref="EO179:EP179"/>
    <mergeCell ref="ER179:EU179"/>
    <mergeCell ref="FA179:FD179"/>
    <mergeCell ref="FH179:FI179"/>
    <mergeCell ref="FK179:FM179"/>
    <mergeCell ref="DE179:DF179"/>
    <mergeCell ref="DH179:DK179"/>
    <mergeCell ref="DQ179:DT179"/>
    <mergeCell ref="DX179:DY179"/>
    <mergeCell ref="EA179:EC179"/>
    <mergeCell ref="ED179:EH179"/>
    <mergeCell ref="BX179:CA179"/>
    <mergeCell ref="CG179:CJ179"/>
    <mergeCell ref="CN179:CO179"/>
    <mergeCell ref="CQ179:CS179"/>
    <mergeCell ref="CT179:CX179"/>
    <mergeCell ref="CZ179:DC179"/>
    <mergeCell ref="AW179:AZ179"/>
    <mergeCell ref="BD179:BE179"/>
    <mergeCell ref="BG179:BI179"/>
    <mergeCell ref="BJ179:BN179"/>
    <mergeCell ref="BP179:BS179"/>
    <mergeCell ref="BU179:BV179"/>
    <mergeCell ref="IN180:IQ180"/>
    <mergeCell ref="A181:B181"/>
    <mergeCell ref="D181:G181"/>
    <mergeCell ref="M181:P181"/>
    <mergeCell ref="T181:U181"/>
    <mergeCell ref="W181:Y181"/>
    <mergeCell ref="Z181:AD181"/>
    <mergeCell ref="AF181:AI181"/>
    <mergeCell ref="AK181:AL181"/>
    <mergeCell ref="AN181:AQ181"/>
    <mergeCell ref="HI180:HJ180"/>
    <mergeCell ref="HL180:HO180"/>
    <mergeCell ref="HU180:HX180"/>
    <mergeCell ref="IB180:IC180"/>
    <mergeCell ref="IE180:IG180"/>
    <mergeCell ref="IH180:IL180"/>
    <mergeCell ref="GB180:GE180"/>
    <mergeCell ref="GK180:GN180"/>
    <mergeCell ref="GR180:GS180"/>
    <mergeCell ref="GU180:GW180"/>
    <mergeCell ref="GX180:HB180"/>
    <mergeCell ref="HD180:HG180"/>
    <mergeCell ref="FA180:FD180"/>
    <mergeCell ref="FH180:FI180"/>
    <mergeCell ref="FK180:FM180"/>
    <mergeCell ref="FN180:FR180"/>
    <mergeCell ref="FT180:FW180"/>
    <mergeCell ref="FY180:FZ180"/>
    <mergeCell ref="DX180:DY180"/>
    <mergeCell ref="EA180:EC180"/>
    <mergeCell ref="ED180:EH180"/>
    <mergeCell ref="EJ180:EM180"/>
    <mergeCell ref="EO180:EP180"/>
    <mergeCell ref="ER180:EU180"/>
    <mergeCell ref="CQ180:CS180"/>
    <mergeCell ref="CT180:CX180"/>
    <mergeCell ref="CZ180:DC180"/>
    <mergeCell ref="DE180:DF180"/>
    <mergeCell ref="DH180:DK180"/>
    <mergeCell ref="DQ180:DT180"/>
    <mergeCell ref="BJ180:BN180"/>
    <mergeCell ref="BP180:BS180"/>
    <mergeCell ref="BU180:BV180"/>
    <mergeCell ref="BX180:CA180"/>
    <mergeCell ref="CG180:CJ180"/>
    <mergeCell ref="CN180:CO180"/>
    <mergeCell ref="AF180:AI180"/>
    <mergeCell ref="AK180:AL180"/>
    <mergeCell ref="AN180:AQ180"/>
    <mergeCell ref="AW180:AZ180"/>
    <mergeCell ref="BD180:BE180"/>
    <mergeCell ref="BG180:BI180"/>
    <mergeCell ref="IB181:IC181"/>
    <mergeCell ref="IE181:IG181"/>
    <mergeCell ref="IH181:IL181"/>
    <mergeCell ref="IN181:IQ181"/>
    <mergeCell ref="A180:B180"/>
    <mergeCell ref="D180:G180"/>
    <mergeCell ref="M180:P180"/>
    <mergeCell ref="T180:U180"/>
    <mergeCell ref="W180:Y180"/>
    <mergeCell ref="Z180:AD180"/>
    <mergeCell ref="GU181:GW181"/>
    <mergeCell ref="GX181:HB181"/>
    <mergeCell ref="HD181:HG181"/>
    <mergeCell ref="HI181:HJ181"/>
    <mergeCell ref="HL181:HO181"/>
    <mergeCell ref="HT181:HX181"/>
    <mergeCell ref="FN181:FR181"/>
    <mergeCell ref="FT181:FW181"/>
    <mergeCell ref="FY181:FZ181"/>
    <mergeCell ref="GB181:GE181"/>
    <mergeCell ref="GK181:GN181"/>
    <mergeCell ref="GR181:GS181"/>
    <mergeCell ref="EJ181:EM181"/>
    <mergeCell ref="EO181:EP181"/>
    <mergeCell ref="ER181:EU181"/>
    <mergeCell ref="EZ181:FD181"/>
    <mergeCell ref="FH181:FI181"/>
    <mergeCell ref="FK181:FM181"/>
    <mergeCell ref="DE181:DF181"/>
    <mergeCell ref="DH181:DK181"/>
    <mergeCell ref="DP181:DT181"/>
    <mergeCell ref="DX181:DY181"/>
    <mergeCell ref="EA181:EC181"/>
    <mergeCell ref="ED181:EH181"/>
    <mergeCell ref="BX181:CA181"/>
    <mergeCell ref="CG181:CJ181"/>
    <mergeCell ref="CN181:CO181"/>
    <mergeCell ref="CQ181:CS181"/>
    <mergeCell ref="CT181:CX181"/>
    <mergeCell ref="CZ181:DC181"/>
    <mergeCell ref="AW181:AZ181"/>
    <mergeCell ref="BD181:BE181"/>
    <mergeCell ref="BG181:BI181"/>
    <mergeCell ref="BJ181:BN181"/>
    <mergeCell ref="BP181:BS181"/>
    <mergeCell ref="BU181:BV181"/>
    <mergeCell ref="IN182:IQ182"/>
    <mergeCell ref="A183:B183"/>
    <mergeCell ref="D183:G183"/>
    <mergeCell ref="M183:P183"/>
    <mergeCell ref="T183:U183"/>
    <mergeCell ref="W183:Y183"/>
    <mergeCell ref="Z183:AD183"/>
    <mergeCell ref="AF183:AI183"/>
    <mergeCell ref="AK183:AL183"/>
    <mergeCell ref="AN183:AQ183"/>
    <mergeCell ref="HI182:HJ182"/>
    <mergeCell ref="HL182:HO182"/>
    <mergeCell ref="HU182:HX182"/>
    <mergeCell ref="IB182:IC182"/>
    <mergeCell ref="IE182:IG182"/>
    <mergeCell ref="IH182:IL182"/>
    <mergeCell ref="GB182:GE182"/>
    <mergeCell ref="GK182:GN182"/>
    <mergeCell ref="GR182:GS182"/>
    <mergeCell ref="GU182:GW182"/>
    <mergeCell ref="GX182:HB182"/>
    <mergeCell ref="HD182:HG182"/>
    <mergeCell ref="FA182:FD182"/>
    <mergeCell ref="FH182:FI182"/>
    <mergeCell ref="FK182:FM182"/>
    <mergeCell ref="FN182:FR182"/>
    <mergeCell ref="FT182:FW182"/>
    <mergeCell ref="FY182:FZ182"/>
    <mergeCell ref="DX182:DY182"/>
    <mergeCell ref="EA182:EC182"/>
    <mergeCell ref="ED182:EH182"/>
    <mergeCell ref="EJ182:EM182"/>
    <mergeCell ref="EO182:EP182"/>
    <mergeCell ref="ER182:EU182"/>
    <mergeCell ref="CQ182:CS182"/>
    <mergeCell ref="CT182:CX182"/>
    <mergeCell ref="CZ182:DC182"/>
    <mergeCell ref="DE182:DF182"/>
    <mergeCell ref="DH182:DK182"/>
    <mergeCell ref="DQ182:DT182"/>
    <mergeCell ref="BJ182:BN182"/>
    <mergeCell ref="BP182:BS182"/>
    <mergeCell ref="BU182:BV182"/>
    <mergeCell ref="BX182:CA182"/>
    <mergeCell ref="CG182:CJ182"/>
    <mergeCell ref="CN182:CO182"/>
    <mergeCell ref="AF182:AI182"/>
    <mergeCell ref="AK182:AL182"/>
    <mergeCell ref="AN182:AQ182"/>
    <mergeCell ref="AW182:AZ182"/>
    <mergeCell ref="BD182:BE182"/>
    <mergeCell ref="BG182:BI182"/>
    <mergeCell ref="IB183:IC183"/>
    <mergeCell ref="IE183:IG183"/>
    <mergeCell ref="IH183:IL183"/>
    <mergeCell ref="IN183:IQ183"/>
    <mergeCell ref="A182:B182"/>
    <mergeCell ref="D182:G182"/>
    <mergeCell ref="M182:P182"/>
    <mergeCell ref="T182:U182"/>
    <mergeCell ref="W182:Y182"/>
    <mergeCell ref="Z182:AD182"/>
    <mergeCell ref="GU183:GW183"/>
    <mergeCell ref="GX183:HB183"/>
    <mergeCell ref="HD183:HG183"/>
    <mergeCell ref="HI183:HJ183"/>
    <mergeCell ref="HL183:HO183"/>
    <mergeCell ref="HU183:HX183"/>
    <mergeCell ref="FN183:FR183"/>
    <mergeCell ref="FT183:FW183"/>
    <mergeCell ref="FY183:FZ183"/>
    <mergeCell ref="GB183:GE183"/>
    <mergeCell ref="GK183:GN183"/>
    <mergeCell ref="GR183:GS183"/>
    <mergeCell ref="EJ183:EM183"/>
    <mergeCell ref="EO183:EP183"/>
    <mergeCell ref="ER183:EU183"/>
    <mergeCell ref="EZ183:FD183"/>
    <mergeCell ref="FH183:FI183"/>
    <mergeCell ref="FK183:FM183"/>
    <mergeCell ref="DE183:DF183"/>
    <mergeCell ref="DH183:DK183"/>
    <mergeCell ref="DQ183:DT183"/>
    <mergeCell ref="DX183:DY183"/>
    <mergeCell ref="EA183:EC183"/>
    <mergeCell ref="ED183:EH183"/>
    <mergeCell ref="BX183:CA183"/>
    <mergeCell ref="CG183:CJ183"/>
    <mergeCell ref="CN183:CO183"/>
    <mergeCell ref="CQ183:CS183"/>
    <mergeCell ref="CT183:CX183"/>
    <mergeCell ref="CZ183:DC183"/>
    <mergeCell ref="AW183:AZ183"/>
    <mergeCell ref="BD183:BE183"/>
    <mergeCell ref="BG183:BI183"/>
    <mergeCell ref="BJ183:BN183"/>
    <mergeCell ref="BP183:BS183"/>
    <mergeCell ref="BU183:BV183"/>
    <mergeCell ref="IN184:IQ184"/>
    <mergeCell ref="A185:B185"/>
    <mergeCell ref="D185:G185"/>
    <mergeCell ref="M185:P185"/>
    <mergeCell ref="T185:U185"/>
    <mergeCell ref="W185:Y185"/>
    <mergeCell ref="Z185:AD185"/>
    <mergeCell ref="AF185:AI185"/>
    <mergeCell ref="AK185:AL185"/>
    <mergeCell ref="AN185:AQ185"/>
    <mergeCell ref="HI184:HJ184"/>
    <mergeCell ref="HL184:HO184"/>
    <mergeCell ref="HU184:HX184"/>
    <mergeCell ref="IB184:IC184"/>
    <mergeCell ref="IE184:IG184"/>
    <mergeCell ref="IH184:IL184"/>
    <mergeCell ref="GB184:GE184"/>
    <mergeCell ref="GK184:GN184"/>
    <mergeCell ref="GR184:GS184"/>
    <mergeCell ref="GU184:GW184"/>
    <mergeCell ref="GX184:HB184"/>
    <mergeCell ref="HD184:HG184"/>
    <mergeCell ref="FA184:FD184"/>
    <mergeCell ref="FH184:FI184"/>
    <mergeCell ref="FK184:FM184"/>
    <mergeCell ref="FN184:FR184"/>
    <mergeCell ref="FT184:FW184"/>
    <mergeCell ref="FY184:FZ184"/>
    <mergeCell ref="DX184:DY184"/>
    <mergeCell ref="EA184:EC184"/>
    <mergeCell ref="ED184:EH184"/>
    <mergeCell ref="EJ184:EM184"/>
    <mergeCell ref="EO184:EP184"/>
    <mergeCell ref="ER184:EU184"/>
    <mergeCell ref="CQ184:CS184"/>
    <mergeCell ref="CT184:CX184"/>
    <mergeCell ref="CZ184:DC184"/>
    <mergeCell ref="DE184:DF184"/>
    <mergeCell ref="DH184:DK184"/>
    <mergeCell ref="DQ184:DT184"/>
    <mergeCell ref="BJ184:BN184"/>
    <mergeCell ref="BP184:BS184"/>
    <mergeCell ref="BU184:BV184"/>
    <mergeCell ref="BX184:CA184"/>
    <mergeCell ref="CG184:CJ184"/>
    <mergeCell ref="CN184:CO184"/>
    <mergeCell ref="AF184:AI184"/>
    <mergeCell ref="AK184:AL184"/>
    <mergeCell ref="AN184:AQ184"/>
    <mergeCell ref="AW184:AZ184"/>
    <mergeCell ref="BD184:BE184"/>
    <mergeCell ref="BG184:BI184"/>
    <mergeCell ref="IB185:IC185"/>
    <mergeCell ref="IE185:IG185"/>
    <mergeCell ref="IH185:IL185"/>
    <mergeCell ref="IN185:IQ185"/>
    <mergeCell ref="A184:B184"/>
    <mergeCell ref="D184:G184"/>
    <mergeCell ref="M184:P184"/>
    <mergeCell ref="T184:U184"/>
    <mergeCell ref="W184:Y184"/>
    <mergeCell ref="Z184:AD184"/>
    <mergeCell ref="GU185:GW185"/>
    <mergeCell ref="GX185:HB185"/>
    <mergeCell ref="HD185:HG185"/>
    <mergeCell ref="HI185:HJ185"/>
    <mergeCell ref="HL185:HO185"/>
    <mergeCell ref="HU185:HX185"/>
    <mergeCell ref="FN185:FR185"/>
    <mergeCell ref="FT185:FW185"/>
    <mergeCell ref="FY185:FZ185"/>
    <mergeCell ref="GB185:GE185"/>
    <mergeCell ref="GK185:GN185"/>
    <mergeCell ref="GR185:GS185"/>
    <mergeCell ref="EJ185:EM185"/>
    <mergeCell ref="EO185:EP185"/>
    <mergeCell ref="ER185:EU185"/>
    <mergeCell ref="FA185:FD185"/>
    <mergeCell ref="FH185:FI185"/>
    <mergeCell ref="FK185:FM185"/>
    <mergeCell ref="DE185:DF185"/>
    <mergeCell ref="DH185:DK185"/>
    <mergeCell ref="DQ185:DT185"/>
    <mergeCell ref="DX185:DY185"/>
    <mergeCell ref="EA185:EC185"/>
    <mergeCell ref="ED185:EH185"/>
    <mergeCell ref="BX185:CA185"/>
    <mergeCell ref="CG185:CJ185"/>
    <mergeCell ref="CN185:CO185"/>
    <mergeCell ref="CQ185:CS185"/>
    <mergeCell ref="CT185:CX185"/>
    <mergeCell ref="CZ185:DC185"/>
    <mergeCell ref="AW185:AZ185"/>
    <mergeCell ref="BD185:BE185"/>
    <mergeCell ref="BG185:BI185"/>
    <mergeCell ref="BJ185:BN185"/>
    <mergeCell ref="BP185:BS185"/>
    <mergeCell ref="BU185:BV185"/>
    <mergeCell ref="IN186:IQ186"/>
    <mergeCell ref="A187:B187"/>
    <mergeCell ref="D187:G187"/>
    <mergeCell ref="M187:P187"/>
    <mergeCell ref="T187:U187"/>
    <mergeCell ref="W187:Y187"/>
    <mergeCell ref="Z187:AD187"/>
    <mergeCell ref="AF187:AI187"/>
    <mergeCell ref="AK187:AL187"/>
    <mergeCell ref="AN187:AQ187"/>
    <mergeCell ref="HI186:HJ186"/>
    <mergeCell ref="HL186:HO186"/>
    <mergeCell ref="HU186:HX186"/>
    <mergeCell ref="IB186:IC186"/>
    <mergeCell ref="IE186:IG186"/>
    <mergeCell ref="IH186:IL186"/>
    <mergeCell ref="GB186:GE186"/>
    <mergeCell ref="GJ186:GN186"/>
    <mergeCell ref="GR186:GS186"/>
    <mergeCell ref="GU186:GW186"/>
    <mergeCell ref="GX186:HB186"/>
    <mergeCell ref="HD186:HG186"/>
    <mergeCell ref="FA186:FD186"/>
    <mergeCell ref="FH186:FI186"/>
    <mergeCell ref="FK186:FM186"/>
    <mergeCell ref="FN186:FR186"/>
    <mergeCell ref="FT186:FW186"/>
    <mergeCell ref="FY186:FZ186"/>
    <mergeCell ref="DX186:DY186"/>
    <mergeCell ref="EA186:EC186"/>
    <mergeCell ref="ED186:EH186"/>
    <mergeCell ref="EJ186:EM186"/>
    <mergeCell ref="EO186:EP186"/>
    <mergeCell ref="ER186:EU186"/>
    <mergeCell ref="CQ186:CS186"/>
    <mergeCell ref="CT186:CX186"/>
    <mergeCell ref="CZ186:DC186"/>
    <mergeCell ref="DE186:DF186"/>
    <mergeCell ref="DH186:DK186"/>
    <mergeCell ref="DQ186:DT186"/>
    <mergeCell ref="BJ186:BN186"/>
    <mergeCell ref="BP186:BS186"/>
    <mergeCell ref="BU186:BV186"/>
    <mergeCell ref="BX186:CA186"/>
    <mergeCell ref="CG186:CJ186"/>
    <mergeCell ref="CN186:CO186"/>
    <mergeCell ref="AF186:AI186"/>
    <mergeCell ref="AK186:AL186"/>
    <mergeCell ref="AN186:AQ186"/>
    <mergeCell ref="AW186:AZ186"/>
    <mergeCell ref="BD186:BE186"/>
    <mergeCell ref="BG186:BI186"/>
    <mergeCell ref="IB187:IC187"/>
    <mergeCell ref="IE187:IG187"/>
    <mergeCell ref="IH187:IL187"/>
    <mergeCell ref="IN187:IQ187"/>
    <mergeCell ref="A186:B186"/>
    <mergeCell ref="D186:G186"/>
    <mergeCell ref="M186:P186"/>
    <mergeCell ref="T186:U186"/>
    <mergeCell ref="W186:Y186"/>
    <mergeCell ref="Z186:AD186"/>
    <mergeCell ref="GU187:GW187"/>
    <mergeCell ref="GX187:HB187"/>
    <mergeCell ref="HD187:HG187"/>
    <mergeCell ref="HI187:HJ187"/>
    <mergeCell ref="HL187:HO187"/>
    <mergeCell ref="HU187:HX187"/>
    <mergeCell ref="FN187:FR187"/>
    <mergeCell ref="FT187:FW187"/>
    <mergeCell ref="FY187:FZ187"/>
    <mergeCell ref="GB187:GE187"/>
    <mergeCell ref="GK187:GN187"/>
    <mergeCell ref="GR187:GS187"/>
    <mergeCell ref="EJ187:EM187"/>
    <mergeCell ref="EO187:EP187"/>
    <mergeCell ref="ER187:EU187"/>
    <mergeCell ref="FA187:FD187"/>
    <mergeCell ref="FH187:FI187"/>
    <mergeCell ref="FK187:FM187"/>
    <mergeCell ref="DE187:DF187"/>
    <mergeCell ref="DH187:DK187"/>
    <mergeCell ref="DP187:DT187"/>
    <mergeCell ref="DX187:DY187"/>
    <mergeCell ref="EA187:EC187"/>
    <mergeCell ref="ED187:EH187"/>
    <mergeCell ref="BX187:CA187"/>
    <mergeCell ref="CG187:CJ187"/>
    <mergeCell ref="CN187:CO187"/>
    <mergeCell ref="CQ187:CS187"/>
    <mergeCell ref="CT187:CX187"/>
    <mergeCell ref="CZ187:DC187"/>
    <mergeCell ref="AW187:AZ187"/>
    <mergeCell ref="BD187:BE187"/>
    <mergeCell ref="BG187:BI187"/>
    <mergeCell ref="BJ187:BN187"/>
    <mergeCell ref="BP187:BS187"/>
    <mergeCell ref="BU187:BV187"/>
    <mergeCell ref="IN188:IQ188"/>
    <mergeCell ref="A189:B189"/>
    <mergeCell ref="D189:G189"/>
    <mergeCell ref="M189:P189"/>
    <mergeCell ref="T189:U189"/>
    <mergeCell ref="W189:Y189"/>
    <mergeCell ref="Z189:AD189"/>
    <mergeCell ref="AF189:AI189"/>
    <mergeCell ref="AK189:AL189"/>
    <mergeCell ref="AN189:AQ189"/>
    <mergeCell ref="HI188:HJ188"/>
    <mergeCell ref="HL188:HO188"/>
    <mergeCell ref="HU188:HX188"/>
    <mergeCell ref="IB188:IC188"/>
    <mergeCell ref="IE188:IG188"/>
    <mergeCell ref="IH188:IL188"/>
    <mergeCell ref="GB188:GE188"/>
    <mergeCell ref="GK188:GN188"/>
    <mergeCell ref="GR188:GS188"/>
    <mergeCell ref="GU188:GW188"/>
    <mergeCell ref="GX188:HB188"/>
    <mergeCell ref="HD188:HG188"/>
    <mergeCell ref="FA188:FD188"/>
    <mergeCell ref="FH188:FI188"/>
    <mergeCell ref="FK188:FM188"/>
    <mergeCell ref="FN188:FR188"/>
    <mergeCell ref="FT188:FW188"/>
    <mergeCell ref="FY188:FZ188"/>
    <mergeCell ref="DX188:DY188"/>
    <mergeCell ref="EA188:EC188"/>
    <mergeCell ref="ED188:EH188"/>
    <mergeCell ref="EJ188:EM188"/>
    <mergeCell ref="EO188:EP188"/>
    <mergeCell ref="ER188:EU188"/>
    <mergeCell ref="CQ188:CS188"/>
    <mergeCell ref="CT188:CX188"/>
    <mergeCell ref="CZ188:DC188"/>
    <mergeCell ref="DE188:DF188"/>
    <mergeCell ref="DH188:DK188"/>
    <mergeCell ref="DQ188:DT188"/>
    <mergeCell ref="BJ188:BN188"/>
    <mergeCell ref="BP188:BS188"/>
    <mergeCell ref="BU188:BV188"/>
    <mergeCell ref="BX188:CA188"/>
    <mergeCell ref="CG188:CJ188"/>
    <mergeCell ref="CN188:CO188"/>
    <mergeCell ref="AF188:AI188"/>
    <mergeCell ref="AK188:AL188"/>
    <mergeCell ref="AN188:AQ188"/>
    <mergeCell ref="AW188:AZ188"/>
    <mergeCell ref="BD188:BE188"/>
    <mergeCell ref="BG188:BI188"/>
    <mergeCell ref="IB189:IC189"/>
    <mergeCell ref="IE189:IG189"/>
    <mergeCell ref="IH189:IL189"/>
    <mergeCell ref="IN189:IQ189"/>
    <mergeCell ref="A188:B188"/>
    <mergeCell ref="D188:G188"/>
    <mergeCell ref="M188:P188"/>
    <mergeCell ref="T188:U188"/>
    <mergeCell ref="W188:Y188"/>
    <mergeCell ref="Z188:AD188"/>
    <mergeCell ref="GU189:GW189"/>
    <mergeCell ref="GX189:HB189"/>
    <mergeCell ref="HD189:HG189"/>
    <mergeCell ref="HI189:HJ189"/>
    <mergeCell ref="HL189:HO189"/>
    <mergeCell ref="HU189:HX189"/>
    <mergeCell ref="FN189:FR189"/>
    <mergeCell ref="FT189:FW189"/>
    <mergeCell ref="FY189:FZ189"/>
    <mergeCell ref="GB189:GE189"/>
    <mergeCell ref="GK189:GN189"/>
    <mergeCell ref="GR189:GS189"/>
    <mergeCell ref="EJ189:EM189"/>
    <mergeCell ref="EO189:EP189"/>
    <mergeCell ref="ER189:EU189"/>
    <mergeCell ref="FA189:FD189"/>
    <mergeCell ref="FH189:FI189"/>
    <mergeCell ref="FK189:FM189"/>
    <mergeCell ref="DE189:DF189"/>
    <mergeCell ref="DH189:DK189"/>
    <mergeCell ref="DQ189:DT189"/>
    <mergeCell ref="DX189:DY189"/>
    <mergeCell ref="EA189:EC189"/>
    <mergeCell ref="ED189:EH189"/>
    <mergeCell ref="BX189:CA189"/>
    <mergeCell ref="CG189:CJ189"/>
    <mergeCell ref="CN189:CO189"/>
    <mergeCell ref="CQ189:CS189"/>
    <mergeCell ref="CT189:CX189"/>
    <mergeCell ref="CZ189:DC189"/>
    <mergeCell ref="AW189:AZ189"/>
    <mergeCell ref="BD189:BE189"/>
    <mergeCell ref="BG189:BI189"/>
    <mergeCell ref="BJ189:BN189"/>
    <mergeCell ref="BP189:BS189"/>
    <mergeCell ref="BU189:BV189"/>
    <mergeCell ref="IN190:IQ190"/>
    <mergeCell ref="A191:B191"/>
    <mergeCell ref="D191:G191"/>
    <mergeCell ref="M191:P191"/>
    <mergeCell ref="T191:U191"/>
    <mergeCell ref="W191:Y191"/>
    <mergeCell ref="Z191:AD191"/>
    <mergeCell ref="AF191:AI191"/>
    <mergeCell ref="AK191:AL191"/>
    <mergeCell ref="AN191:AQ191"/>
    <mergeCell ref="HI190:HJ190"/>
    <mergeCell ref="HL190:HO190"/>
    <mergeCell ref="HU190:HX190"/>
    <mergeCell ref="IB190:IC190"/>
    <mergeCell ref="IE190:IG190"/>
    <mergeCell ref="IH190:IL190"/>
    <mergeCell ref="GB190:GE190"/>
    <mergeCell ref="GK190:GN190"/>
    <mergeCell ref="GR190:GS190"/>
    <mergeCell ref="GU190:GW190"/>
    <mergeCell ref="GX190:HB190"/>
    <mergeCell ref="HD190:HG190"/>
    <mergeCell ref="EZ190:FD190"/>
    <mergeCell ref="FH190:FI190"/>
    <mergeCell ref="FK190:FM190"/>
    <mergeCell ref="FN190:FR190"/>
    <mergeCell ref="FT190:FW190"/>
    <mergeCell ref="FY190:FZ190"/>
    <mergeCell ref="DX190:DY190"/>
    <mergeCell ref="EA190:EC190"/>
    <mergeCell ref="ED190:EH190"/>
    <mergeCell ref="EJ190:EM190"/>
    <mergeCell ref="EO190:EP190"/>
    <mergeCell ref="ER190:EU190"/>
    <mergeCell ref="CQ190:CS190"/>
    <mergeCell ref="CT190:CX190"/>
    <mergeCell ref="CZ190:DC190"/>
    <mergeCell ref="DE190:DF190"/>
    <mergeCell ref="DH190:DK190"/>
    <mergeCell ref="DQ190:DT190"/>
    <mergeCell ref="BJ190:BN190"/>
    <mergeCell ref="BP190:BS190"/>
    <mergeCell ref="BU190:BV190"/>
    <mergeCell ref="BX190:CA190"/>
    <mergeCell ref="CG190:CJ190"/>
    <mergeCell ref="CN190:CO190"/>
    <mergeCell ref="AF190:AI190"/>
    <mergeCell ref="AK190:AL190"/>
    <mergeCell ref="AN190:AQ190"/>
    <mergeCell ref="AW190:AZ190"/>
    <mergeCell ref="BD190:BE190"/>
    <mergeCell ref="BG190:BI190"/>
    <mergeCell ref="A190:B190"/>
    <mergeCell ref="D190:G190"/>
    <mergeCell ref="M190:P190"/>
    <mergeCell ref="T190:U190"/>
    <mergeCell ref="W190:Y190"/>
    <mergeCell ref="Z190:AD190"/>
    <mergeCell ref="A192:B192"/>
    <mergeCell ref="D192:G192"/>
    <mergeCell ref="M192:P192"/>
    <mergeCell ref="T192:U192"/>
    <mergeCell ref="W192:Y192"/>
    <mergeCell ref="Z192:AD192"/>
    <mergeCell ref="GU191:GW191"/>
    <mergeCell ref="GX191:HB191"/>
    <mergeCell ref="HD191:HG191"/>
    <mergeCell ref="HI290:HJ290"/>
    <mergeCell ref="HL290:HO290"/>
    <mergeCell ref="HQ290:HZ290"/>
    <mergeCell ref="FN191:FR191"/>
    <mergeCell ref="FT191:FW191"/>
    <mergeCell ref="FY191:FZ191"/>
    <mergeCell ref="GB191:GE191"/>
    <mergeCell ref="GK191:GN191"/>
    <mergeCell ref="GR191:GS191"/>
    <mergeCell ref="EJ191:EM191"/>
    <mergeCell ref="EO191:EP191"/>
    <mergeCell ref="ER191:EU191"/>
    <mergeCell ref="FA191:FD191"/>
    <mergeCell ref="FH191:FI191"/>
    <mergeCell ref="FK191:FM191"/>
    <mergeCell ref="DE191:DF191"/>
    <mergeCell ref="DH191:DK191"/>
    <mergeCell ref="DQ191:DT191"/>
    <mergeCell ref="DX191:DY191"/>
    <mergeCell ref="EA191:EC191"/>
    <mergeCell ref="ED191:EH191"/>
    <mergeCell ref="BX191:CA191"/>
    <mergeCell ref="CG191:CJ191"/>
    <mergeCell ref="CN191:CO191"/>
    <mergeCell ref="CQ191:CS191"/>
    <mergeCell ref="CT191:CX191"/>
    <mergeCell ref="CZ191:DC191"/>
    <mergeCell ref="AW191:AZ191"/>
    <mergeCell ref="BD191:BE191"/>
    <mergeCell ref="BG191:BI191"/>
    <mergeCell ref="BJ191:BN191"/>
    <mergeCell ref="BP191:BS191"/>
    <mergeCell ref="BU191:BV191"/>
    <mergeCell ref="GB192:GE192"/>
    <mergeCell ref="GK192:GN192"/>
    <mergeCell ref="GR192:GS192"/>
    <mergeCell ref="GU192:GW192"/>
    <mergeCell ref="GX192:HB192"/>
    <mergeCell ref="HD192:HG192"/>
    <mergeCell ref="FA192:FD192"/>
    <mergeCell ref="FH192:FI192"/>
    <mergeCell ref="FK192:FM192"/>
    <mergeCell ref="FN192:FR192"/>
    <mergeCell ref="FT192:FW192"/>
    <mergeCell ref="FY192:FZ192"/>
    <mergeCell ref="DX192:DY192"/>
    <mergeCell ref="EA192:EC192"/>
    <mergeCell ref="ED192:EH192"/>
    <mergeCell ref="EJ192:EM192"/>
    <mergeCell ref="EO192:EP192"/>
    <mergeCell ref="ER192:EU192"/>
    <mergeCell ref="CQ192:CS192"/>
    <mergeCell ref="CT192:CX192"/>
    <mergeCell ref="CZ192:DC192"/>
    <mergeCell ref="DE192:DF192"/>
    <mergeCell ref="DH192:DK192"/>
    <mergeCell ref="DP192:DT192"/>
    <mergeCell ref="BJ192:BN192"/>
    <mergeCell ref="BP192:BS192"/>
    <mergeCell ref="BU192:BV192"/>
    <mergeCell ref="BX192:CA192"/>
    <mergeCell ref="CG192:CJ192"/>
    <mergeCell ref="CN192:CO192"/>
    <mergeCell ref="AF192:AI192"/>
    <mergeCell ref="AK192:AL192"/>
    <mergeCell ref="AN192:AQ192"/>
    <mergeCell ref="AW192:AZ192"/>
    <mergeCell ref="BD192:BE192"/>
    <mergeCell ref="BG192:BI192"/>
    <mergeCell ref="A194:B194"/>
    <mergeCell ref="D194:G194"/>
    <mergeCell ref="M194:P194"/>
    <mergeCell ref="T194:U194"/>
    <mergeCell ref="W194:Y194"/>
    <mergeCell ref="Z194:AD194"/>
    <mergeCell ref="GU193:GW193"/>
    <mergeCell ref="GX193:HB193"/>
    <mergeCell ref="HD193:HG193"/>
    <mergeCell ref="HI292:HJ292"/>
    <mergeCell ref="HL292:HO292"/>
    <mergeCell ref="HS292:HY292"/>
    <mergeCell ref="FN193:FR193"/>
    <mergeCell ref="FT193:FW193"/>
    <mergeCell ref="FY193:FZ193"/>
    <mergeCell ref="GB193:GE193"/>
    <mergeCell ref="GK193:GN193"/>
    <mergeCell ref="GR193:GS193"/>
    <mergeCell ref="EJ193:EM193"/>
    <mergeCell ref="EO193:EP193"/>
    <mergeCell ref="ER193:EU193"/>
    <mergeCell ref="FA193:FD193"/>
    <mergeCell ref="FH193:FI193"/>
    <mergeCell ref="FK193:FM193"/>
    <mergeCell ref="DE193:DF193"/>
    <mergeCell ref="DH193:DK193"/>
    <mergeCell ref="DQ193:DT193"/>
    <mergeCell ref="DX193:DY193"/>
    <mergeCell ref="EA193:EC193"/>
    <mergeCell ref="ED193:EH193"/>
    <mergeCell ref="BX193:CA193"/>
    <mergeCell ref="CG193:CJ193"/>
    <mergeCell ref="CN193:CO193"/>
    <mergeCell ref="CQ193:CS193"/>
    <mergeCell ref="CT193:CX193"/>
    <mergeCell ref="CZ193:DC193"/>
    <mergeCell ref="AW193:AZ193"/>
    <mergeCell ref="BD193:BE193"/>
    <mergeCell ref="BG193:BI193"/>
    <mergeCell ref="BJ193:BN193"/>
    <mergeCell ref="BP193:BS193"/>
    <mergeCell ref="BU193:BV193"/>
    <mergeCell ref="A193:B193"/>
    <mergeCell ref="D193:G193"/>
    <mergeCell ref="M193:P193"/>
    <mergeCell ref="T193:U193"/>
    <mergeCell ref="W193:Y193"/>
    <mergeCell ref="Z193:AD193"/>
    <mergeCell ref="AF193:AI193"/>
    <mergeCell ref="AK193:AL193"/>
    <mergeCell ref="AN193:AQ193"/>
    <mergeCell ref="HI291:HJ291"/>
    <mergeCell ref="HL291:HO291"/>
    <mergeCell ref="HR291:HY291"/>
    <mergeCell ref="GB194:GE194"/>
    <mergeCell ref="GK194:GN194"/>
    <mergeCell ref="GR194:GS194"/>
    <mergeCell ref="GU194:GW194"/>
    <mergeCell ref="GX194:HB194"/>
    <mergeCell ref="HD194:HG194"/>
    <mergeCell ref="FA194:FD194"/>
    <mergeCell ref="FH194:FI194"/>
    <mergeCell ref="FK194:FM194"/>
    <mergeCell ref="FN194:FR194"/>
    <mergeCell ref="FT194:FW194"/>
    <mergeCell ref="FY194:FZ194"/>
    <mergeCell ref="DX194:DY194"/>
    <mergeCell ref="EA194:EC194"/>
    <mergeCell ref="ED194:EH194"/>
    <mergeCell ref="EJ194:EM194"/>
    <mergeCell ref="EO194:EP194"/>
    <mergeCell ref="ER194:EU194"/>
    <mergeCell ref="CQ194:CS194"/>
    <mergeCell ref="CT194:CX194"/>
    <mergeCell ref="CZ194:DC194"/>
    <mergeCell ref="DE194:DF194"/>
    <mergeCell ref="DH194:DK194"/>
    <mergeCell ref="DP194:DT194"/>
    <mergeCell ref="BJ194:BN194"/>
    <mergeCell ref="BP194:BS194"/>
    <mergeCell ref="BU194:BV194"/>
    <mergeCell ref="BX194:CA194"/>
    <mergeCell ref="CG194:CJ194"/>
    <mergeCell ref="CN194:CO194"/>
    <mergeCell ref="FT196:FW196"/>
    <mergeCell ref="DX196:DY196"/>
    <mergeCell ref="EA196:EC196"/>
    <mergeCell ref="ED196:EH196"/>
    <mergeCell ref="EJ196:EM196"/>
    <mergeCell ref="EO196:EP196"/>
    <mergeCell ref="ER196:EU196"/>
    <mergeCell ref="CQ196:CS196"/>
    <mergeCell ref="CT196:CX196"/>
    <mergeCell ref="CZ196:DC196"/>
    <mergeCell ref="DE196:DF196"/>
    <mergeCell ref="DH196:DK196"/>
    <mergeCell ref="DQ196:DT196"/>
    <mergeCell ref="BJ196:BN196"/>
    <mergeCell ref="BP196:BS196"/>
    <mergeCell ref="BU196:BV196"/>
    <mergeCell ref="BX196:CA196"/>
    <mergeCell ref="CG196:CJ196"/>
    <mergeCell ref="CN196:CO196"/>
    <mergeCell ref="DX197:DY197"/>
    <mergeCell ref="EA197:EC197"/>
    <mergeCell ref="ED197:EH197"/>
    <mergeCell ref="BX197:CA197"/>
    <mergeCell ref="CG197:CJ197"/>
    <mergeCell ref="CN197:CO197"/>
    <mergeCell ref="CQ197:CS197"/>
    <mergeCell ref="CT197:CX197"/>
    <mergeCell ref="CZ197:DC197"/>
    <mergeCell ref="AW197:AZ197"/>
    <mergeCell ref="BD197:BE197"/>
    <mergeCell ref="AF194:AI194"/>
    <mergeCell ref="AK194:AL194"/>
    <mergeCell ref="AN194:AQ194"/>
    <mergeCell ref="AW194:AZ194"/>
    <mergeCell ref="BD194:BE194"/>
    <mergeCell ref="BG194:BI194"/>
    <mergeCell ref="A196:B196"/>
    <mergeCell ref="D196:G196"/>
    <mergeCell ref="M196:P196"/>
    <mergeCell ref="T196:U196"/>
    <mergeCell ref="W196:Y196"/>
    <mergeCell ref="Z196:AD196"/>
    <mergeCell ref="GU195:GW195"/>
    <mergeCell ref="GX195:HB195"/>
    <mergeCell ref="HD195:HG195"/>
    <mergeCell ref="HI294:HJ294"/>
    <mergeCell ref="HL294:HO294"/>
    <mergeCell ref="HU294:HX294"/>
    <mergeCell ref="FN195:FR195"/>
    <mergeCell ref="FT195:FW195"/>
    <mergeCell ref="FY195:FZ195"/>
    <mergeCell ref="GB195:GE195"/>
    <mergeCell ref="GK195:GN195"/>
    <mergeCell ref="GR195:GS195"/>
    <mergeCell ref="EJ195:EM195"/>
    <mergeCell ref="EO195:EP195"/>
    <mergeCell ref="ER195:EU195"/>
    <mergeCell ref="FA195:FD195"/>
    <mergeCell ref="FH195:FI195"/>
    <mergeCell ref="FK195:FM195"/>
    <mergeCell ref="DE195:DF195"/>
    <mergeCell ref="DH195:DK195"/>
    <mergeCell ref="DQ195:DT195"/>
    <mergeCell ref="DX195:DY195"/>
    <mergeCell ref="EA195:EC195"/>
    <mergeCell ref="ED195:EH195"/>
    <mergeCell ref="BX195:CA195"/>
    <mergeCell ref="CG195:CJ195"/>
    <mergeCell ref="CN195:CO195"/>
    <mergeCell ref="CQ195:CS195"/>
    <mergeCell ref="CT195:CX195"/>
    <mergeCell ref="CZ195:DC195"/>
    <mergeCell ref="AW195:AZ195"/>
    <mergeCell ref="BD195:BE195"/>
    <mergeCell ref="BG195:BI195"/>
    <mergeCell ref="BJ195:BN195"/>
    <mergeCell ref="BP195:BS195"/>
    <mergeCell ref="BU195:BV195"/>
    <mergeCell ref="A195:B195"/>
    <mergeCell ref="D195:G195"/>
    <mergeCell ref="M195:P195"/>
    <mergeCell ref="T195:U195"/>
    <mergeCell ref="W195:Y195"/>
    <mergeCell ref="Z195:AD195"/>
    <mergeCell ref="AF195:AI195"/>
    <mergeCell ref="AK195:AL195"/>
    <mergeCell ref="AN195:AQ195"/>
    <mergeCell ref="HI293:HJ293"/>
    <mergeCell ref="HL293:HO293"/>
    <mergeCell ref="HT293:HX293"/>
    <mergeCell ref="FA196:FD196"/>
    <mergeCell ref="FH196:FI196"/>
    <mergeCell ref="FK196:FM196"/>
    <mergeCell ref="FN196:FR196"/>
    <mergeCell ref="AF196:AI196"/>
    <mergeCell ref="AK196:AL196"/>
    <mergeCell ref="AN196:AQ196"/>
    <mergeCell ref="AW196:AZ196"/>
    <mergeCell ref="BD196:BE196"/>
    <mergeCell ref="BG196:BI196"/>
    <mergeCell ref="IB294:IC294"/>
    <mergeCell ref="IE294:IG294"/>
    <mergeCell ref="IH294:IL294"/>
    <mergeCell ref="IN294:IQ294"/>
    <mergeCell ref="IN293:IQ293"/>
    <mergeCell ref="IB293:IC293"/>
    <mergeCell ref="IE293:IG293"/>
    <mergeCell ref="IH293:IL293"/>
    <mergeCell ref="IB292:IC292"/>
    <mergeCell ref="IE292:IG292"/>
    <mergeCell ref="IH292:IL292"/>
    <mergeCell ref="IN292:IQ292"/>
    <mergeCell ref="IN291:IQ291"/>
    <mergeCell ref="IB291:IC291"/>
    <mergeCell ref="IE291:IG291"/>
    <mergeCell ref="IH291:IL291"/>
    <mergeCell ref="IB290:IC290"/>
    <mergeCell ref="IE290:IG290"/>
    <mergeCell ref="IH290:IL290"/>
    <mergeCell ref="IN290:IQ290"/>
    <mergeCell ref="A198:B198"/>
    <mergeCell ref="D198:G198"/>
    <mergeCell ref="M198:P198"/>
    <mergeCell ref="T198:U198"/>
    <mergeCell ref="W198:Y198"/>
    <mergeCell ref="Z198:AD198"/>
    <mergeCell ref="GU291:GW291"/>
    <mergeCell ref="GX291:HB291"/>
    <mergeCell ref="HD291:HG291"/>
    <mergeCell ref="DE198:DF198"/>
    <mergeCell ref="DH198:DK198"/>
    <mergeCell ref="DQ198:DT198"/>
    <mergeCell ref="BJ198:BN198"/>
    <mergeCell ref="BP198:BS198"/>
    <mergeCell ref="BU198:BV198"/>
    <mergeCell ref="BX198:CA198"/>
    <mergeCell ref="CG198:CJ198"/>
    <mergeCell ref="CN198:CO198"/>
    <mergeCell ref="AF198:AI198"/>
    <mergeCell ref="AK198:AL198"/>
    <mergeCell ref="AN198:AQ198"/>
    <mergeCell ref="AW198:AZ198"/>
    <mergeCell ref="BD198:BE198"/>
    <mergeCell ref="BG198:BI198"/>
    <mergeCell ref="FN197:FR197"/>
    <mergeCell ref="FT197:FW197"/>
    <mergeCell ref="GB291:GE291"/>
    <mergeCell ref="GH291:GO291"/>
    <mergeCell ref="GR291:GS291"/>
    <mergeCell ref="EJ197:EM197"/>
    <mergeCell ref="EO197:EP197"/>
    <mergeCell ref="ER197:EU197"/>
    <mergeCell ref="FA197:FD197"/>
    <mergeCell ref="FH197:FI197"/>
    <mergeCell ref="FK197:FM197"/>
    <mergeCell ref="DE197:DF197"/>
    <mergeCell ref="DH197:DK197"/>
    <mergeCell ref="DQ197:DT197"/>
    <mergeCell ref="BG197:BI197"/>
    <mergeCell ref="BJ197:BN197"/>
    <mergeCell ref="BP197:BS197"/>
    <mergeCell ref="BU197:BV197"/>
    <mergeCell ref="A197:B197"/>
    <mergeCell ref="D197:G197"/>
    <mergeCell ref="M197:P197"/>
    <mergeCell ref="T197:U197"/>
    <mergeCell ref="W197:Y197"/>
    <mergeCell ref="Z197:AD197"/>
    <mergeCell ref="AF197:AI197"/>
    <mergeCell ref="AK197:AL197"/>
    <mergeCell ref="AN197:AQ197"/>
    <mergeCell ref="GB290:GE290"/>
    <mergeCell ref="GG290:GP290"/>
    <mergeCell ref="GR290:GS290"/>
    <mergeCell ref="FA198:FD198"/>
    <mergeCell ref="FH198:FI198"/>
    <mergeCell ref="FK198:FM198"/>
    <mergeCell ref="FN198:FR198"/>
    <mergeCell ref="FT198:FW198"/>
    <mergeCell ref="DX198:DY198"/>
    <mergeCell ref="EA198:EC198"/>
    <mergeCell ref="ED198:EH198"/>
    <mergeCell ref="EJ198:EM198"/>
    <mergeCell ref="EO198:EP198"/>
    <mergeCell ref="ER198:EU198"/>
    <mergeCell ref="CQ198:CS198"/>
    <mergeCell ref="CT198:CX198"/>
    <mergeCell ref="CZ198:DC198"/>
    <mergeCell ref="IN296:IQ296"/>
    <mergeCell ref="IN295:IQ295"/>
    <mergeCell ref="IB295:IC295"/>
    <mergeCell ref="IE295:IG295"/>
    <mergeCell ref="IH295:IL295"/>
    <mergeCell ref="FN199:FR199"/>
    <mergeCell ref="FT199:FW199"/>
    <mergeCell ref="GB293:GE293"/>
    <mergeCell ref="GJ293:GN293"/>
    <mergeCell ref="GR293:GS293"/>
    <mergeCell ref="EJ199:EM199"/>
    <mergeCell ref="EO199:EP199"/>
    <mergeCell ref="ER199:EU199"/>
    <mergeCell ref="FA199:FD199"/>
    <mergeCell ref="FH199:FI199"/>
    <mergeCell ref="FK199:FM199"/>
    <mergeCell ref="DE199:DF199"/>
    <mergeCell ref="DH199:DK199"/>
    <mergeCell ref="DQ199:DT199"/>
    <mergeCell ref="DX199:DY199"/>
    <mergeCell ref="EA199:EC199"/>
    <mergeCell ref="ED199:EH199"/>
    <mergeCell ref="BX199:CA199"/>
    <mergeCell ref="CG199:CJ199"/>
    <mergeCell ref="CN199:CO199"/>
    <mergeCell ref="CQ199:CS199"/>
    <mergeCell ref="CT199:CX199"/>
    <mergeCell ref="CZ199:DC199"/>
    <mergeCell ref="AW199:AZ199"/>
    <mergeCell ref="BD199:BE199"/>
    <mergeCell ref="BG199:BI199"/>
    <mergeCell ref="BJ199:BN199"/>
    <mergeCell ref="BP199:BS199"/>
    <mergeCell ref="BU199:BV199"/>
    <mergeCell ref="A199:B199"/>
    <mergeCell ref="D199:G199"/>
    <mergeCell ref="M199:P199"/>
    <mergeCell ref="T199:U199"/>
    <mergeCell ref="W199:Y199"/>
    <mergeCell ref="Z199:AD199"/>
    <mergeCell ref="AF199:AI199"/>
    <mergeCell ref="AK199:AL199"/>
    <mergeCell ref="AN199:AQ199"/>
    <mergeCell ref="HI297:HJ297"/>
    <mergeCell ref="HL297:HO297"/>
    <mergeCell ref="HU297:HX297"/>
    <mergeCell ref="IB297:IC297"/>
    <mergeCell ref="IE297:IG297"/>
    <mergeCell ref="IH297:IL297"/>
    <mergeCell ref="GB292:GE292"/>
    <mergeCell ref="GI292:GO292"/>
    <mergeCell ref="GR292:GS292"/>
    <mergeCell ref="GU292:GW292"/>
    <mergeCell ref="GX292:HB292"/>
    <mergeCell ref="HD292:HG292"/>
    <mergeCell ref="DX200:DY200"/>
    <mergeCell ref="EA200:EC200"/>
    <mergeCell ref="ED200:EH200"/>
    <mergeCell ref="EJ200:EM200"/>
    <mergeCell ref="EO290:EP290"/>
    <mergeCell ref="ER290:EU290"/>
    <mergeCell ref="CQ200:CS200"/>
    <mergeCell ref="CT200:CX200"/>
    <mergeCell ref="CZ200:DC200"/>
    <mergeCell ref="DE200:DF200"/>
    <mergeCell ref="DH200:DK200"/>
    <mergeCell ref="DQ200:DT200"/>
    <mergeCell ref="BJ200:BN200"/>
    <mergeCell ref="BP200:BS200"/>
    <mergeCell ref="BU200:BV200"/>
    <mergeCell ref="BX200:CA200"/>
    <mergeCell ref="CG200:CJ200"/>
    <mergeCell ref="CN200:CO200"/>
    <mergeCell ref="AF200:AI200"/>
    <mergeCell ref="AK200:AL200"/>
    <mergeCell ref="AN200:AQ200"/>
    <mergeCell ref="AW200:AZ200"/>
    <mergeCell ref="BD200:BE200"/>
    <mergeCell ref="BG200:BI200"/>
    <mergeCell ref="IB296:IC296"/>
    <mergeCell ref="IE296:IG296"/>
    <mergeCell ref="IH296:IL296"/>
    <mergeCell ref="A200:B200"/>
    <mergeCell ref="D200:G200"/>
    <mergeCell ref="M200:P200"/>
    <mergeCell ref="T200:U200"/>
    <mergeCell ref="W200:Y200"/>
    <mergeCell ref="Z200:AD200"/>
    <mergeCell ref="GU293:GW293"/>
    <mergeCell ref="AW201:AZ201"/>
    <mergeCell ref="BD201:BE201"/>
    <mergeCell ref="BG201:BI201"/>
    <mergeCell ref="BJ201:BN201"/>
    <mergeCell ref="BP201:BS201"/>
    <mergeCell ref="BU201:BV201"/>
    <mergeCell ref="A201:B201"/>
    <mergeCell ref="D201:G201"/>
    <mergeCell ref="M201:P201"/>
    <mergeCell ref="A202:B202"/>
    <mergeCell ref="D202:G202"/>
    <mergeCell ref="M202:P202"/>
    <mergeCell ref="T202:U202"/>
    <mergeCell ref="W202:Y202"/>
    <mergeCell ref="Z202:AD202"/>
    <mergeCell ref="HI296:HJ296"/>
    <mergeCell ref="HL296:HO296"/>
    <mergeCell ref="HU296:HX296"/>
    <mergeCell ref="HI295:HJ295"/>
    <mergeCell ref="HL295:HO295"/>
    <mergeCell ref="HU295:HX295"/>
    <mergeCell ref="GU290:GW290"/>
    <mergeCell ref="GX290:HB290"/>
    <mergeCell ref="HD290:HG290"/>
    <mergeCell ref="DX202:DY202"/>
    <mergeCell ref="EA202:EC202"/>
    <mergeCell ref="ED202:EH202"/>
    <mergeCell ref="EJ202:EM202"/>
    <mergeCell ref="EO292:EP292"/>
    <mergeCell ref="ER292:EU292"/>
    <mergeCell ref="CQ202:CS202"/>
    <mergeCell ref="CT202:CX202"/>
    <mergeCell ref="CZ202:DC202"/>
    <mergeCell ref="DE202:DF202"/>
    <mergeCell ref="DH202:DK202"/>
    <mergeCell ref="DQ202:DT202"/>
    <mergeCell ref="BJ202:BN202"/>
    <mergeCell ref="BP202:BS202"/>
    <mergeCell ref="BU202:BV202"/>
    <mergeCell ref="BX202:CA202"/>
    <mergeCell ref="CG202:CJ202"/>
    <mergeCell ref="CN202:CO202"/>
    <mergeCell ref="A203:B203"/>
    <mergeCell ref="D203:G203"/>
    <mergeCell ref="M203:P203"/>
    <mergeCell ref="T203:U203"/>
    <mergeCell ref="W203:Y203"/>
    <mergeCell ref="Z203:AD203"/>
    <mergeCell ref="AF203:AI203"/>
    <mergeCell ref="AK203:AL203"/>
    <mergeCell ref="AN203:AQ203"/>
    <mergeCell ref="AF204:AI204"/>
    <mergeCell ref="AK204:AL204"/>
    <mergeCell ref="AN204:AQ204"/>
    <mergeCell ref="A204:B204"/>
    <mergeCell ref="D204:G204"/>
    <mergeCell ref="M204:P204"/>
    <mergeCell ref="T204:U204"/>
    <mergeCell ref="W204:Y204"/>
    <mergeCell ref="Z204:AD204"/>
    <mergeCell ref="A205:B205"/>
    <mergeCell ref="EO293:EP293"/>
    <mergeCell ref="ER293:EU293"/>
    <mergeCell ref="EZ293:FD293"/>
    <mergeCell ref="FH293:FI293"/>
    <mergeCell ref="FK293:FM293"/>
    <mergeCell ref="D205:G205"/>
    <mergeCell ref="M205:P205"/>
    <mergeCell ref="AF206:AI206"/>
    <mergeCell ref="AK206:AL206"/>
    <mergeCell ref="AN206:AQ206"/>
    <mergeCell ref="AW206:AZ206"/>
    <mergeCell ref="BD206:BE206"/>
    <mergeCell ref="EJ201:EM201"/>
    <mergeCell ref="EO291:EP291"/>
    <mergeCell ref="ER291:EU291"/>
    <mergeCell ref="EX291:FE291"/>
    <mergeCell ref="FH291:FI291"/>
    <mergeCell ref="FK291:FM291"/>
    <mergeCell ref="DE201:DF201"/>
    <mergeCell ref="DH201:DK201"/>
    <mergeCell ref="DP201:DT201"/>
    <mergeCell ref="DX201:DY201"/>
    <mergeCell ref="EA201:EC201"/>
    <mergeCell ref="ED201:EH201"/>
    <mergeCell ref="BX201:CA201"/>
    <mergeCell ref="CG201:CJ201"/>
    <mergeCell ref="CN201:CO201"/>
    <mergeCell ref="CQ201:CS201"/>
    <mergeCell ref="CT201:CX201"/>
    <mergeCell ref="CZ201:DC201"/>
    <mergeCell ref="AW203:AZ203"/>
    <mergeCell ref="BD203:BE203"/>
    <mergeCell ref="BG203:BI203"/>
    <mergeCell ref="BJ203:BN203"/>
    <mergeCell ref="BP203:BS203"/>
    <mergeCell ref="BU203:BV203"/>
    <mergeCell ref="AW204:AZ204"/>
    <mergeCell ref="BD204:BE204"/>
    <mergeCell ref="BG204:BI204"/>
    <mergeCell ref="T201:U201"/>
    <mergeCell ref="W201:Y201"/>
    <mergeCell ref="Z201:AD201"/>
    <mergeCell ref="AF201:AI201"/>
    <mergeCell ref="AK201:AL201"/>
    <mergeCell ref="AN201:AQ201"/>
    <mergeCell ref="AF202:AI202"/>
    <mergeCell ref="AK202:AL202"/>
    <mergeCell ref="AN202:AQ202"/>
    <mergeCell ref="AW202:AZ202"/>
    <mergeCell ref="BD202:BE202"/>
    <mergeCell ref="BG202:BI202"/>
    <mergeCell ref="EJ203:EM203"/>
    <mergeCell ref="DE203:DF203"/>
    <mergeCell ref="DH203:DK203"/>
    <mergeCell ref="DQ203:DT203"/>
    <mergeCell ref="DX203:DY203"/>
    <mergeCell ref="EA203:EC203"/>
    <mergeCell ref="ED203:EH203"/>
    <mergeCell ref="BX203:CA203"/>
    <mergeCell ref="CG203:CJ203"/>
    <mergeCell ref="CN203:CO203"/>
    <mergeCell ref="CQ203:CS203"/>
    <mergeCell ref="CT203:CX203"/>
    <mergeCell ref="CZ203:DC203"/>
    <mergeCell ref="AW205:AZ205"/>
    <mergeCell ref="BD205:BE205"/>
    <mergeCell ref="BG205:BI205"/>
    <mergeCell ref="BJ205:BN205"/>
    <mergeCell ref="BP205:BS205"/>
    <mergeCell ref="BU205:BV205"/>
    <mergeCell ref="T205:U205"/>
    <mergeCell ref="W205:Y205"/>
    <mergeCell ref="Z205:AD205"/>
    <mergeCell ref="AF205:AI205"/>
    <mergeCell ref="AK205:AL205"/>
    <mergeCell ref="AN205:AQ205"/>
    <mergeCell ref="DX204:DY204"/>
    <mergeCell ref="EA204:EC204"/>
    <mergeCell ref="ED204:EH204"/>
    <mergeCell ref="EJ204:EM204"/>
    <mergeCell ref="EO294:EP294"/>
    <mergeCell ref="ER294:EU294"/>
    <mergeCell ref="CQ204:CS204"/>
    <mergeCell ref="CT204:CX204"/>
    <mergeCell ref="CZ204:DC204"/>
    <mergeCell ref="DE204:DF204"/>
    <mergeCell ref="DH204:DK204"/>
    <mergeCell ref="DQ204:DT204"/>
    <mergeCell ref="BJ204:BN204"/>
    <mergeCell ref="BP204:BS204"/>
    <mergeCell ref="BU204:BV204"/>
    <mergeCell ref="BX204:CA204"/>
    <mergeCell ref="CG204:CJ204"/>
    <mergeCell ref="CN204:CO204"/>
    <mergeCell ref="IB298:IC298"/>
    <mergeCell ref="IE298:IG298"/>
    <mergeCell ref="IH298:IL298"/>
    <mergeCell ref="GU295:GW295"/>
    <mergeCell ref="GX295:HB295"/>
    <mergeCell ref="EJ205:EM205"/>
    <mergeCell ref="DE205:DF205"/>
    <mergeCell ref="DH205:DK205"/>
    <mergeCell ref="DQ205:DT205"/>
    <mergeCell ref="DX205:DY205"/>
    <mergeCell ref="EA205:EC205"/>
    <mergeCell ref="ED205:EH205"/>
    <mergeCell ref="BX205:CA205"/>
    <mergeCell ref="CG205:CJ205"/>
    <mergeCell ref="CN205:CO205"/>
    <mergeCell ref="CQ205:CS205"/>
    <mergeCell ref="CT205:CX205"/>
    <mergeCell ref="CZ205:DC205"/>
    <mergeCell ref="DQ207:DT207"/>
    <mergeCell ref="DX207:DY207"/>
    <mergeCell ref="EA207:EC207"/>
    <mergeCell ref="ED207:EH207"/>
    <mergeCell ref="BX207:CA207"/>
    <mergeCell ref="CG207:CJ207"/>
    <mergeCell ref="CN207:CO207"/>
    <mergeCell ref="CQ207:CS207"/>
    <mergeCell ref="CT207:CX207"/>
    <mergeCell ref="CZ207:DC207"/>
    <mergeCell ref="CZ210:DC210"/>
    <mergeCell ref="BU210:BV210"/>
    <mergeCell ref="BX210:CA210"/>
    <mergeCell ref="CF210:CJ210"/>
    <mergeCell ref="CN210:CO210"/>
    <mergeCell ref="DN291:DU291"/>
    <mergeCell ref="BJ212:BN212"/>
    <mergeCell ref="BP212:BS212"/>
    <mergeCell ref="BU212:BV212"/>
    <mergeCell ref="BX212:CA212"/>
    <mergeCell ref="CF212:CJ212"/>
    <mergeCell ref="CN212:CO212"/>
    <mergeCell ref="CZ218:DC218"/>
    <mergeCell ref="BJ218:BN218"/>
    <mergeCell ref="BP218:BS218"/>
    <mergeCell ref="BU218:BV218"/>
    <mergeCell ref="BX218:CA218"/>
    <mergeCell ref="CG218:CJ218"/>
    <mergeCell ref="BG206:BI206"/>
    <mergeCell ref="A206:B206"/>
    <mergeCell ref="D206:G206"/>
    <mergeCell ref="M206:P206"/>
    <mergeCell ref="T206:U206"/>
    <mergeCell ref="W206:Y206"/>
    <mergeCell ref="Z206:AD206"/>
    <mergeCell ref="HI301:HJ301"/>
    <mergeCell ref="HL301:HO301"/>
    <mergeCell ref="HU301:HX301"/>
    <mergeCell ref="IB301:IC301"/>
    <mergeCell ref="IE301:IG301"/>
    <mergeCell ref="IH301:IL301"/>
    <mergeCell ref="GB296:GE296"/>
    <mergeCell ref="GK296:GN296"/>
    <mergeCell ref="GR296:GS296"/>
    <mergeCell ref="GU296:GW296"/>
    <mergeCell ref="GX296:HB296"/>
    <mergeCell ref="HD296:HG296"/>
    <mergeCell ref="EY292:FE292"/>
    <mergeCell ref="FH292:FI292"/>
    <mergeCell ref="FK292:FM292"/>
    <mergeCell ref="FN292:FR292"/>
    <mergeCell ref="FT292:FW292"/>
    <mergeCell ref="DX206:DY206"/>
    <mergeCell ref="EA206:EC206"/>
    <mergeCell ref="ED206:EH206"/>
    <mergeCell ref="EJ206:EM206"/>
    <mergeCell ref="EO296:EP296"/>
    <mergeCell ref="ER296:EU296"/>
    <mergeCell ref="CQ206:CS206"/>
    <mergeCell ref="CT206:CX206"/>
    <mergeCell ref="CZ206:DC206"/>
    <mergeCell ref="DE206:DF206"/>
    <mergeCell ref="DH206:DK206"/>
    <mergeCell ref="DQ206:DT206"/>
    <mergeCell ref="BJ206:BN206"/>
    <mergeCell ref="BP206:BS206"/>
    <mergeCell ref="BU206:BV206"/>
    <mergeCell ref="BX206:CA206"/>
    <mergeCell ref="CG206:CJ206"/>
    <mergeCell ref="CN206:CO206"/>
    <mergeCell ref="AW207:AZ207"/>
    <mergeCell ref="BD207:BE207"/>
    <mergeCell ref="BG207:BI207"/>
    <mergeCell ref="BJ207:BN207"/>
    <mergeCell ref="BP207:BS207"/>
    <mergeCell ref="BU207:BV207"/>
    <mergeCell ref="A207:B207"/>
    <mergeCell ref="D207:G207"/>
    <mergeCell ref="M207:P207"/>
    <mergeCell ref="EO295:EP295"/>
    <mergeCell ref="ER295:EU295"/>
    <mergeCell ref="FA295:FD295"/>
    <mergeCell ref="FH295:FI295"/>
    <mergeCell ref="FK295:FM295"/>
    <mergeCell ref="EJ207:EM207"/>
    <mergeCell ref="EO297:EP297"/>
    <mergeCell ref="ER297:EU297"/>
    <mergeCell ref="FA297:FD297"/>
    <mergeCell ref="FH297:FI297"/>
    <mergeCell ref="FK297:FM297"/>
    <mergeCell ref="DE207:DF207"/>
    <mergeCell ref="DH207:DK207"/>
    <mergeCell ref="T207:U207"/>
    <mergeCell ref="W207:Y207"/>
    <mergeCell ref="Z207:AD207"/>
    <mergeCell ref="AF207:AI207"/>
    <mergeCell ref="AK207:AL207"/>
    <mergeCell ref="AN207:AQ207"/>
    <mergeCell ref="AF208:AI208"/>
    <mergeCell ref="AK208:AL208"/>
    <mergeCell ref="AN208:AQ208"/>
    <mergeCell ref="AW208:AZ208"/>
    <mergeCell ref="BD208:BE208"/>
    <mergeCell ref="BG208:BI208"/>
    <mergeCell ref="AF210:AI210"/>
    <mergeCell ref="AK210:AL210"/>
    <mergeCell ref="AN210:AQ210"/>
    <mergeCell ref="AW210:AZ210"/>
    <mergeCell ref="BD210:BE210"/>
    <mergeCell ref="BG210:BI210"/>
    <mergeCell ref="M218:P218"/>
    <mergeCell ref="T218:U218"/>
    <mergeCell ref="W218:Y218"/>
    <mergeCell ref="Z218:AD218"/>
    <mergeCell ref="FA294:FD294"/>
    <mergeCell ref="FH294:FI294"/>
    <mergeCell ref="FK294:FM294"/>
    <mergeCell ref="DX208:DY208"/>
    <mergeCell ref="EA208:EC208"/>
    <mergeCell ref="ED208:EH208"/>
    <mergeCell ref="EJ208:EM208"/>
    <mergeCell ref="EO298:EP298"/>
    <mergeCell ref="ER298:EU298"/>
    <mergeCell ref="CQ208:CS208"/>
    <mergeCell ref="CT208:CX208"/>
    <mergeCell ref="CZ208:DC208"/>
    <mergeCell ref="DE208:DF208"/>
    <mergeCell ref="DH208:DK208"/>
    <mergeCell ref="DQ208:DT208"/>
    <mergeCell ref="BJ208:BN208"/>
    <mergeCell ref="BP208:BS208"/>
    <mergeCell ref="BU208:BV208"/>
    <mergeCell ref="BX208:CA208"/>
    <mergeCell ref="CG208:CJ208"/>
    <mergeCell ref="CN208:CO208"/>
    <mergeCell ref="AW211:AZ211"/>
    <mergeCell ref="BD211:BE211"/>
    <mergeCell ref="BG211:BI211"/>
    <mergeCell ref="BG220:BI220"/>
    <mergeCell ref="AW221:AZ221"/>
    <mergeCell ref="BD221:BE221"/>
    <mergeCell ref="BG221:BI221"/>
    <mergeCell ref="AF228:AI228"/>
    <mergeCell ref="AK228:AL228"/>
    <mergeCell ref="AN228:AQ228"/>
    <mergeCell ref="AW228:AZ228"/>
    <mergeCell ref="BD228:BE228"/>
    <mergeCell ref="BG228:BI228"/>
    <mergeCell ref="AK230:AL230"/>
    <mergeCell ref="AN230:AQ230"/>
    <mergeCell ref="AV230:AZ230"/>
    <mergeCell ref="BD230:BE230"/>
    <mergeCell ref="BG230:BI230"/>
    <mergeCell ref="AW227:AZ227"/>
    <mergeCell ref="BD227:BE227"/>
    <mergeCell ref="BG227:BI227"/>
    <mergeCell ref="BX211:CA211"/>
    <mergeCell ref="CG211:CJ211"/>
    <mergeCell ref="CN211:CO211"/>
    <mergeCell ref="CQ211:CS211"/>
    <mergeCell ref="CT211:CX211"/>
    <mergeCell ref="CZ211:DC211"/>
    <mergeCell ref="BJ211:BN211"/>
    <mergeCell ref="BP211:BS211"/>
    <mergeCell ref="BU211:BV211"/>
    <mergeCell ref="IB302:IC302"/>
    <mergeCell ref="IE302:IG302"/>
    <mergeCell ref="IH302:IL302"/>
    <mergeCell ref="GU299:GW299"/>
    <mergeCell ref="GX299:HB299"/>
    <mergeCell ref="HD299:HG299"/>
    <mergeCell ref="HI302:HJ302"/>
    <mergeCell ref="HL302:HO302"/>
    <mergeCell ref="HQ302:HZ302"/>
    <mergeCell ref="FN293:FR293"/>
    <mergeCell ref="FT293:FW293"/>
    <mergeCell ref="GB297:GE297"/>
    <mergeCell ref="GK297:GN297"/>
    <mergeCell ref="GR297:GS297"/>
    <mergeCell ref="IB300:IC300"/>
    <mergeCell ref="IE300:IG300"/>
    <mergeCell ref="IH300:IL300"/>
    <mergeCell ref="GU297:GW297"/>
    <mergeCell ref="GX297:HB297"/>
    <mergeCell ref="HD297:HG297"/>
    <mergeCell ref="HI300:HJ300"/>
    <mergeCell ref="HL300:HO300"/>
    <mergeCell ref="HT300:HX300"/>
    <mergeCell ref="BJ220:BN220"/>
    <mergeCell ref="HI299:HJ299"/>
    <mergeCell ref="HL299:HO299"/>
    <mergeCell ref="HU299:HX299"/>
    <mergeCell ref="IB299:IC299"/>
    <mergeCell ref="IE299:IG299"/>
    <mergeCell ref="CQ212:CS212"/>
    <mergeCell ref="CT212:CX212"/>
    <mergeCell ref="CZ212:DC212"/>
    <mergeCell ref="DH291:DK291"/>
    <mergeCell ref="CQ229:CS229"/>
    <mergeCell ref="CT229:CX229"/>
    <mergeCell ref="BX231:CA231"/>
    <mergeCell ref="CG231:CJ231"/>
    <mergeCell ref="CN231:CO231"/>
    <mergeCell ref="CQ231:CS231"/>
    <mergeCell ref="CT231:CX231"/>
    <mergeCell ref="CZ231:DC231"/>
    <mergeCell ref="BU243:BV243"/>
    <mergeCell ref="BP262:BS262"/>
    <mergeCell ref="BJ264:BN264"/>
    <mergeCell ref="BP264:BS264"/>
    <mergeCell ref="BX215:CA215"/>
    <mergeCell ref="FN299:FR299"/>
    <mergeCell ref="FT299:FW299"/>
    <mergeCell ref="CZ215:DC215"/>
    <mergeCell ref="CQ214:CS214"/>
    <mergeCell ref="CT214:CX214"/>
    <mergeCell ref="CZ214:DC214"/>
    <mergeCell ref="BX214:CA214"/>
    <mergeCell ref="BX213:CA213"/>
    <mergeCell ref="CG213:CJ213"/>
    <mergeCell ref="A208:B208"/>
    <mergeCell ref="D208:G208"/>
    <mergeCell ref="M208:P208"/>
    <mergeCell ref="T208:U208"/>
    <mergeCell ref="W208:Y208"/>
    <mergeCell ref="Z208:AD208"/>
    <mergeCell ref="GU301:GW301"/>
    <mergeCell ref="GX301:HB301"/>
    <mergeCell ref="HD301:HG301"/>
    <mergeCell ref="HI306:HJ306"/>
    <mergeCell ref="HL306:HO306"/>
    <mergeCell ref="HU306:HX306"/>
    <mergeCell ref="FN297:FR297"/>
    <mergeCell ref="FT297:FW297"/>
    <mergeCell ref="GB301:GE301"/>
    <mergeCell ref="GK301:GN301"/>
    <mergeCell ref="GR301:GS301"/>
    <mergeCell ref="EJ209:EM209"/>
    <mergeCell ref="EO299:EP299"/>
    <mergeCell ref="ER299:EU299"/>
    <mergeCell ref="FA299:FD299"/>
    <mergeCell ref="FH299:FI299"/>
    <mergeCell ref="FK299:FM299"/>
    <mergeCell ref="DE209:DF209"/>
    <mergeCell ref="DH209:DK209"/>
    <mergeCell ref="DQ209:DT209"/>
    <mergeCell ref="DX209:DY209"/>
    <mergeCell ref="EA209:EC209"/>
    <mergeCell ref="ED209:EH209"/>
    <mergeCell ref="BX209:CA209"/>
    <mergeCell ref="CG209:CJ209"/>
    <mergeCell ref="CN209:CO209"/>
    <mergeCell ref="CQ209:CS209"/>
    <mergeCell ref="CT209:CX209"/>
    <mergeCell ref="CZ209:DC209"/>
    <mergeCell ref="AW209:AZ209"/>
    <mergeCell ref="BD209:BE209"/>
    <mergeCell ref="BG209:BI209"/>
    <mergeCell ref="BJ209:BN209"/>
    <mergeCell ref="BP209:BS209"/>
    <mergeCell ref="BU209:BV209"/>
    <mergeCell ref="A210:B210"/>
    <mergeCell ref="D210:G210"/>
    <mergeCell ref="M210:P210"/>
    <mergeCell ref="T210:U210"/>
    <mergeCell ref="W210:Y210"/>
    <mergeCell ref="Z210:AD210"/>
    <mergeCell ref="GU303:GW303"/>
    <mergeCell ref="GX303:HB303"/>
    <mergeCell ref="HD303:HG303"/>
    <mergeCell ref="A212:B212"/>
    <mergeCell ref="D212:G212"/>
    <mergeCell ref="M212:P212"/>
    <mergeCell ref="T212:U212"/>
    <mergeCell ref="W212:Y212"/>
    <mergeCell ref="Z212:AD212"/>
    <mergeCell ref="D218:G218"/>
    <mergeCell ref="HI305:HJ305"/>
    <mergeCell ref="HL305:HO305"/>
    <mergeCell ref="HT305:HX305"/>
    <mergeCell ref="GB300:GE300"/>
    <mergeCell ref="GJ300:GN300"/>
    <mergeCell ref="GR300:GS300"/>
    <mergeCell ref="GU300:GW300"/>
    <mergeCell ref="A209:B209"/>
    <mergeCell ref="D209:G209"/>
    <mergeCell ref="M209:P209"/>
    <mergeCell ref="T209:U209"/>
    <mergeCell ref="W209:Y209"/>
    <mergeCell ref="Z209:AD209"/>
    <mergeCell ref="AF209:AI209"/>
    <mergeCell ref="AK209:AL209"/>
    <mergeCell ref="AN209:AQ209"/>
    <mergeCell ref="HI307:HJ307"/>
    <mergeCell ref="HL307:HO307"/>
    <mergeCell ref="HQ307:HZ307"/>
    <mergeCell ref="IB307:IC307"/>
    <mergeCell ref="IE307:IG307"/>
    <mergeCell ref="IH307:IL307"/>
    <mergeCell ref="GB302:GE302"/>
    <mergeCell ref="GG302:GP302"/>
    <mergeCell ref="GR302:GS302"/>
    <mergeCell ref="GU302:GW302"/>
    <mergeCell ref="GX302:HB302"/>
    <mergeCell ref="HD302:HG302"/>
    <mergeCell ref="EZ298:FD298"/>
    <mergeCell ref="FH298:FI298"/>
    <mergeCell ref="FK298:FM298"/>
    <mergeCell ref="FN298:FR298"/>
    <mergeCell ref="FT298:FW298"/>
    <mergeCell ref="DX210:DY210"/>
    <mergeCell ref="EA210:EC210"/>
    <mergeCell ref="ED210:EH210"/>
    <mergeCell ref="EJ210:EM210"/>
    <mergeCell ref="EO300:EP300"/>
    <mergeCell ref="ER300:EU300"/>
    <mergeCell ref="CQ210:CS210"/>
    <mergeCell ref="CT210:CX210"/>
    <mergeCell ref="A211:B211"/>
    <mergeCell ref="D211:G211"/>
    <mergeCell ref="M211:P211"/>
    <mergeCell ref="T211:U211"/>
    <mergeCell ref="W211:Y211"/>
    <mergeCell ref="Z211:AD211"/>
    <mergeCell ref="AF211:AI211"/>
    <mergeCell ref="AK211:AL211"/>
    <mergeCell ref="AN211:AQ211"/>
    <mergeCell ref="IB306:IC306"/>
    <mergeCell ref="IE306:IG306"/>
    <mergeCell ref="IH306:IL306"/>
    <mergeCell ref="IB305:IC305"/>
    <mergeCell ref="AF216:AI216"/>
    <mergeCell ref="AK216:AL216"/>
    <mergeCell ref="AN216:AQ216"/>
    <mergeCell ref="AW216:AZ216"/>
    <mergeCell ref="BD216:BE216"/>
    <mergeCell ref="BG216:BI216"/>
    <mergeCell ref="AK218:AL218"/>
    <mergeCell ref="AN218:AQ218"/>
    <mergeCell ref="AW218:AZ218"/>
    <mergeCell ref="BD218:BE218"/>
    <mergeCell ref="BG218:BI218"/>
    <mergeCell ref="A218:B218"/>
    <mergeCell ref="DE210:DF210"/>
    <mergeCell ref="DH210:DK210"/>
    <mergeCell ref="DQ210:DT210"/>
    <mergeCell ref="BJ210:BN210"/>
    <mergeCell ref="BP210:BS210"/>
    <mergeCell ref="CN213:CO213"/>
    <mergeCell ref="CQ213:CS213"/>
    <mergeCell ref="CT213:CX213"/>
    <mergeCell ref="CZ213:DC213"/>
    <mergeCell ref="AW213:AZ213"/>
    <mergeCell ref="BD213:BE213"/>
    <mergeCell ref="BG213:BI213"/>
    <mergeCell ref="BJ213:BN213"/>
    <mergeCell ref="BP213:BS213"/>
    <mergeCell ref="BU213:BV213"/>
    <mergeCell ref="IB304:IC304"/>
    <mergeCell ref="IE304:IG304"/>
    <mergeCell ref="IH304:IL304"/>
    <mergeCell ref="IH299:IL299"/>
    <mergeCell ref="GB294:GE294"/>
    <mergeCell ref="GK294:GN294"/>
    <mergeCell ref="GR294:GS294"/>
    <mergeCell ref="GU294:GW294"/>
    <mergeCell ref="GX294:HB294"/>
    <mergeCell ref="HD294:HG294"/>
    <mergeCell ref="EW290:FF290"/>
    <mergeCell ref="FH290:FI290"/>
    <mergeCell ref="FK290:FM290"/>
    <mergeCell ref="FN290:FR290"/>
    <mergeCell ref="FT290:FW290"/>
    <mergeCell ref="CQ216:CS216"/>
    <mergeCell ref="CT216:CX216"/>
    <mergeCell ref="CZ216:DC216"/>
    <mergeCell ref="DH295:DK295"/>
    <mergeCell ref="DQ295:DT295"/>
    <mergeCell ref="BJ216:BN216"/>
    <mergeCell ref="BP216:BS216"/>
    <mergeCell ref="BU216:BV216"/>
    <mergeCell ref="BX216:CA216"/>
    <mergeCell ref="CF216:CJ216"/>
    <mergeCell ref="CN216:CO216"/>
    <mergeCell ref="CQ218:CS218"/>
    <mergeCell ref="CT218:CX218"/>
    <mergeCell ref="HI304:HJ304"/>
    <mergeCell ref="HL304:HO304"/>
    <mergeCell ref="HS304:HY304"/>
    <mergeCell ref="FN295:FR295"/>
    <mergeCell ref="FT295:FW295"/>
    <mergeCell ref="GB299:GE299"/>
    <mergeCell ref="GK299:GN299"/>
    <mergeCell ref="IE303:IG303"/>
    <mergeCell ref="IH303:IL303"/>
    <mergeCell ref="GB298:GE298"/>
    <mergeCell ref="GJ298:GN298"/>
    <mergeCell ref="GR298:GS298"/>
    <mergeCell ref="GU298:GW298"/>
    <mergeCell ref="GX298:HB298"/>
    <mergeCell ref="HD298:HG298"/>
    <mergeCell ref="CQ215:CS215"/>
    <mergeCell ref="CT215:CX215"/>
    <mergeCell ref="FN294:FR294"/>
    <mergeCell ref="FT294:FW294"/>
    <mergeCell ref="AW215:AZ215"/>
    <mergeCell ref="BD215:BE215"/>
    <mergeCell ref="BG215:BI215"/>
    <mergeCell ref="BJ215:BN215"/>
    <mergeCell ref="BP215:BS215"/>
    <mergeCell ref="BU215:BV215"/>
    <mergeCell ref="BJ214:BN214"/>
    <mergeCell ref="AF212:AI212"/>
    <mergeCell ref="AK212:AL212"/>
    <mergeCell ref="AN212:AQ212"/>
    <mergeCell ref="AW212:AZ212"/>
    <mergeCell ref="BD212:BE212"/>
    <mergeCell ref="BG212:BI212"/>
    <mergeCell ref="A213:B213"/>
    <mergeCell ref="D213:G213"/>
    <mergeCell ref="M213:P213"/>
    <mergeCell ref="T213:U213"/>
    <mergeCell ref="W213:Y213"/>
    <mergeCell ref="Z213:AD213"/>
    <mergeCell ref="AF213:AI213"/>
    <mergeCell ref="AK213:AL213"/>
    <mergeCell ref="AN213:AQ213"/>
    <mergeCell ref="AF214:AI214"/>
    <mergeCell ref="AK214:AL214"/>
    <mergeCell ref="AN214:AQ214"/>
    <mergeCell ref="AW214:AZ214"/>
    <mergeCell ref="BD214:BE214"/>
    <mergeCell ref="BG214:BI214"/>
    <mergeCell ref="A214:B214"/>
    <mergeCell ref="D214:G214"/>
    <mergeCell ref="M214:P214"/>
    <mergeCell ref="T214:U214"/>
    <mergeCell ref="W214:Y214"/>
    <mergeCell ref="Z214:AD214"/>
    <mergeCell ref="T217:U217"/>
    <mergeCell ref="W217:Y217"/>
    <mergeCell ref="A216:B216"/>
    <mergeCell ref="D216:G216"/>
    <mergeCell ref="A217:B217"/>
    <mergeCell ref="D217:G217"/>
    <mergeCell ref="M217:P217"/>
    <mergeCell ref="IN313:IQ313"/>
    <mergeCell ref="A215:B215"/>
    <mergeCell ref="D215:G215"/>
    <mergeCell ref="M215:P215"/>
    <mergeCell ref="T215:U215"/>
    <mergeCell ref="W215:Y215"/>
    <mergeCell ref="Z215:AD215"/>
    <mergeCell ref="AF215:AI215"/>
    <mergeCell ref="AK215:AL215"/>
    <mergeCell ref="AN215:AQ215"/>
    <mergeCell ref="HI313:HJ313"/>
    <mergeCell ref="HL313:HO313"/>
    <mergeCell ref="HT313:HX313"/>
    <mergeCell ref="IB313:IC313"/>
    <mergeCell ref="IE313:IG313"/>
    <mergeCell ref="IH313:IL313"/>
    <mergeCell ref="GB308:GE308"/>
    <mergeCell ref="GH308:GO308"/>
    <mergeCell ref="GR308:GS308"/>
    <mergeCell ref="GU308:GW308"/>
    <mergeCell ref="GX308:HB308"/>
    <mergeCell ref="HD308:HG308"/>
    <mergeCell ref="FA304:FD304"/>
    <mergeCell ref="FH304:FI304"/>
    <mergeCell ref="FK304:FM304"/>
    <mergeCell ref="FN304:FR304"/>
    <mergeCell ref="FT304:FW304"/>
    <mergeCell ref="DX293:DY293"/>
    <mergeCell ref="EA293:EC293"/>
    <mergeCell ref="ED293:EH293"/>
    <mergeCell ref="EJ293:EM293"/>
    <mergeCell ref="EO304:EP304"/>
    <mergeCell ref="ER304:EU304"/>
    <mergeCell ref="HI311:HJ311"/>
    <mergeCell ref="HL311:HO311"/>
    <mergeCell ref="HU311:HX311"/>
    <mergeCell ref="IB311:IC311"/>
    <mergeCell ref="IE311:IG311"/>
    <mergeCell ref="IH311:IL311"/>
    <mergeCell ref="GB306:GE306"/>
    <mergeCell ref="GK306:GN306"/>
    <mergeCell ref="CZ217:DC217"/>
    <mergeCell ref="AW217:AZ217"/>
    <mergeCell ref="BD217:BE217"/>
    <mergeCell ref="BG217:BI217"/>
    <mergeCell ref="BJ217:BN217"/>
    <mergeCell ref="BP217:BS217"/>
    <mergeCell ref="BU217:BV217"/>
    <mergeCell ref="Z217:AD217"/>
    <mergeCell ref="AF217:AI217"/>
    <mergeCell ref="AK217:AL217"/>
    <mergeCell ref="AN217:AQ217"/>
    <mergeCell ref="AF218:AI218"/>
    <mergeCell ref="A219:B219"/>
    <mergeCell ref="D219:G219"/>
    <mergeCell ref="M219:P219"/>
    <mergeCell ref="T219:U219"/>
    <mergeCell ref="W219:Y219"/>
    <mergeCell ref="Z219:AD219"/>
    <mergeCell ref="AF219:AI219"/>
    <mergeCell ref="AK219:AL219"/>
    <mergeCell ref="AN219:AQ219"/>
    <mergeCell ref="AF220:AI220"/>
    <mergeCell ref="AK220:AL220"/>
    <mergeCell ref="BP214:BS214"/>
    <mergeCell ref="BU214:BV214"/>
    <mergeCell ref="M216:P216"/>
    <mergeCell ref="T216:U216"/>
    <mergeCell ref="W216:Y216"/>
    <mergeCell ref="Z216:AD216"/>
    <mergeCell ref="AW219:AZ219"/>
    <mergeCell ref="A223:B223"/>
    <mergeCell ref="D223:G223"/>
    <mergeCell ref="CG214:CJ214"/>
    <mergeCell ref="CN214:CO214"/>
    <mergeCell ref="CN218:CO218"/>
    <mergeCell ref="BU219:BV219"/>
    <mergeCell ref="AN220:AQ220"/>
    <mergeCell ref="AW220:AZ220"/>
    <mergeCell ref="BD220:BE220"/>
    <mergeCell ref="W220:Y220"/>
    <mergeCell ref="Z220:AD220"/>
    <mergeCell ref="A220:B220"/>
    <mergeCell ref="D220:G220"/>
    <mergeCell ref="M220:P220"/>
    <mergeCell ref="T220:U220"/>
    <mergeCell ref="CQ220:CS220"/>
    <mergeCell ref="CT220:CX220"/>
    <mergeCell ref="CZ220:DC220"/>
    <mergeCell ref="A222:B222"/>
    <mergeCell ref="D222:G222"/>
    <mergeCell ref="Z222:AD222"/>
    <mergeCell ref="CQ222:CS222"/>
    <mergeCell ref="CT222:CX222"/>
    <mergeCell ref="CZ222:DC222"/>
    <mergeCell ref="BJ222:BN222"/>
    <mergeCell ref="BP222:BS222"/>
    <mergeCell ref="BU222:BV222"/>
    <mergeCell ref="BX222:CA222"/>
    <mergeCell ref="CF222:CJ222"/>
    <mergeCell ref="BX221:CA221"/>
    <mergeCell ref="CG221:CJ221"/>
    <mergeCell ref="CN221:CO221"/>
    <mergeCell ref="CQ221:CS221"/>
    <mergeCell ref="BX223:CA223"/>
    <mergeCell ref="CG223:CJ223"/>
    <mergeCell ref="CN223:CO223"/>
    <mergeCell ref="CQ223:CS223"/>
    <mergeCell ref="CG215:CJ215"/>
    <mergeCell ref="CN215:CO215"/>
    <mergeCell ref="CT221:CX221"/>
    <mergeCell ref="CZ221:DC221"/>
    <mergeCell ref="BX217:CA217"/>
    <mergeCell ref="CG217:CJ217"/>
    <mergeCell ref="CN217:CO217"/>
    <mergeCell ref="CQ217:CS217"/>
    <mergeCell ref="CT217:CX217"/>
    <mergeCell ref="BX219:CA219"/>
    <mergeCell ref="CG219:CJ219"/>
    <mergeCell ref="CN219:CO219"/>
    <mergeCell ref="CQ219:CS219"/>
    <mergeCell ref="CT219:CX219"/>
    <mergeCell ref="CZ219:DC219"/>
    <mergeCell ref="BD219:BE219"/>
    <mergeCell ref="BG219:BI219"/>
    <mergeCell ref="BJ219:BN219"/>
    <mergeCell ref="BP219:BS219"/>
    <mergeCell ref="CN222:CO222"/>
    <mergeCell ref="A224:B224"/>
    <mergeCell ref="D224:G224"/>
    <mergeCell ref="M224:P224"/>
    <mergeCell ref="T224:U224"/>
    <mergeCell ref="W224:Y224"/>
    <mergeCell ref="Z224:AD224"/>
    <mergeCell ref="CQ224:CS224"/>
    <mergeCell ref="CT224:CX224"/>
    <mergeCell ref="CZ224:DC224"/>
    <mergeCell ref="BJ224:BN224"/>
    <mergeCell ref="BP224:BS224"/>
    <mergeCell ref="BU224:BV224"/>
    <mergeCell ref="BX224:CA224"/>
    <mergeCell ref="CG224:CJ224"/>
    <mergeCell ref="CN224:CO224"/>
    <mergeCell ref="A225:B225"/>
    <mergeCell ref="D225:G225"/>
    <mergeCell ref="AK225:AL225"/>
    <mergeCell ref="AN225:AQ225"/>
    <mergeCell ref="AF226:AI226"/>
    <mergeCell ref="AK226:AL226"/>
    <mergeCell ref="AN226:AQ226"/>
    <mergeCell ref="AW226:AZ226"/>
    <mergeCell ref="BD226:BE226"/>
    <mergeCell ref="BG226:BI226"/>
    <mergeCell ref="A226:B226"/>
    <mergeCell ref="D226:G226"/>
    <mergeCell ref="M226:P226"/>
    <mergeCell ref="T226:U226"/>
    <mergeCell ref="W226:Y226"/>
    <mergeCell ref="Z226:AD226"/>
    <mergeCell ref="CQ226:CS226"/>
    <mergeCell ref="CT226:CX226"/>
    <mergeCell ref="M225:P225"/>
    <mergeCell ref="T225:U225"/>
    <mergeCell ref="W225:Y225"/>
    <mergeCell ref="Z225:AD225"/>
    <mergeCell ref="BG225:BI225"/>
    <mergeCell ref="BJ225:BN225"/>
    <mergeCell ref="IN312:IQ312"/>
    <mergeCell ref="IN311:IQ311"/>
    <mergeCell ref="IN310:IQ310"/>
    <mergeCell ref="IN309:IQ309"/>
    <mergeCell ref="IN308:IQ308"/>
    <mergeCell ref="IN302:IQ302"/>
    <mergeCell ref="IN301:IQ301"/>
    <mergeCell ref="IN300:IQ300"/>
    <mergeCell ref="IN299:IQ299"/>
    <mergeCell ref="IN298:IQ298"/>
    <mergeCell ref="IN297:IQ297"/>
    <mergeCell ref="CT235:CX235"/>
    <mergeCell ref="CZ235:DC235"/>
    <mergeCell ref="CC290:CL290"/>
    <mergeCell ref="CN290:CO290"/>
    <mergeCell ref="GU307:GW307"/>
    <mergeCell ref="GX307:HB307"/>
    <mergeCell ref="HD307:HG307"/>
    <mergeCell ref="IB309:IC309"/>
    <mergeCell ref="IE309:IG309"/>
    <mergeCell ref="IH309:IL309"/>
    <mergeCell ref="GU304:GW304"/>
    <mergeCell ref="GX304:HB304"/>
    <mergeCell ref="HD304:HG304"/>
    <mergeCell ref="EW300:FF300"/>
    <mergeCell ref="FH300:FI300"/>
    <mergeCell ref="FK300:FM300"/>
    <mergeCell ref="FN300:FR300"/>
    <mergeCell ref="FT300:FW300"/>
    <mergeCell ref="IN307:IQ307"/>
    <mergeCell ref="IN306:IQ306"/>
    <mergeCell ref="IN305:IQ305"/>
    <mergeCell ref="IN304:IQ304"/>
    <mergeCell ref="IN303:IQ303"/>
    <mergeCell ref="DH303:DK303"/>
    <mergeCell ref="DP303:DT303"/>
    <mergeCell ref="HI312:HJ312"/>
    <mergeCell ref="HL312:HO312"/>
    <mergeCell ref="HS312:HY312"/>
    <mergeCell ref="FN303:FR303"/>
    <mergeCell ref="FT303:FW303"/>
    <mergeCell ref="HR303:HY303"/>
    <mergeCell ref="DX303:DY303"/>
    <mergeCell ref="EA303:EC303"/>
    <mergeCell ref="CZ243:DC243"/>
    <mergeCell ref="CG245:CJ245"/>
    <mergeCell ref="CN245:CO245"/>
    <mergeCell ref="HT298:HX298"/>
    <mergeCell ref="EJ296:EM296"/>
    <mergeCell ref="EO307:EP307"/>
    <mergeCell ref="ER307:EU307"/>
    <mergeCell ref="EY307:FE307"/>
    <mergeCell ref="DX299:DY299"/>
    <mergeCell ref="EA299:EC299"/>
    <mergeCell ref="ED299:EH299"/>
    <mergeCell ref="CG240:CJ240"/>
    <mergeCell ref="CN240:CO240"/>
    <mergeCell ref="HL303:HO303"/>
    <mergeCell ref="GR306:GS306"/>
    <mergeCell ref="GU306:GW306"/>
    <mergeCell ref="GX306:HB306"/>
    <mergeCell ref="HD306:HG306"/>
    <mergeCell ref="HI309:HJ309"/>
    <mergeCell ref="HL309:HO309"/>
    <mergeCell ref="CT243:CX243"/>
    <mergeCell ref="BJ227:BN227"/>
    <mergeCell ref="CZ233:DC233"/>
    <mergeCell ref="CQ232:CS232"/>
    <mergeCell ref="CT232:CX232"/>
    <mergeCell ref="CZ232:DC232"/>
    <mergeCell ref="AV242:AZ242"/>
    <mergeCell ref="BD242:BE242"/>
    <mergeCell ref="AW225:AZ225"/>
    <mergeCell ref="BD225:BE225"/>
    <mergeCell ref="CT228:CX228"/>
    <mergeCell ref="CZ228:DC228"/>
    <mergeCell ref="BP228:BS228"/>
    <mergeCell ref="BU228:BV228"/>
    <mergeCell ref="BX228:CA228"/>
    <mergeCell ref="CG228:CJ228"/>
    <mergeCell ref="CN228:CO228"/>
    <mergeCell ref="BP238:BS238"/>
    <mergeCell ref="BU238:BV238"/>
    <mergeCell ref="BP231:BS231"/>
    <mergeCell ref="CQ230:CS230"/>
    <mergeCell ref="CT230:CX230"/>
    <mergeCell ref="CZ230:DC230"/>
    <mergeCell ref="AK263:AL263"/>
    <mergeCell ref="CZ229:DC229"/>
    <mergeCell ref="BU242:BV242"/>
    <mergeCell ref="BX242:CA242"/>
    <mergeCell ref="CG242:CJ242"/>
    <mergeCell ref="CN242:CO242"/>
    <mergeCell ref="BX243:CA243"/>
    <mergeCell ref="CG243:CJ243"/>
    <mergeCell ref="CQ241:CS241"/>
    <mergeCell ref="CT241:CX241"/>
    <mergeCell ref="AW233:AZ233"/>
    <mergeCell ref="BD233:BE233"/>
    <mergeCell ref="BG233:BI233"/>
    <mergeCell ref="BJ233:BN233"/>
    <mergeCell ref="BP233:BS233"/>
    <mergeCell ref="BU233:BV233"/>
    <mergeCell ref="AW234:AZ234"/>
    <mergeCell ref="CZ241:DC241"/>
    <mergeCell ref="CQ238:CS238"/>
    <mergeCell ref="AW239:AZ239"/>
    <mergeCell ref="AK254:AL254"/>
    <mergeCell ref="BJ236:BN236"/>
    <mergeCell ref="BP236:BS236"/>
    <mergeCell ref="BU236:BV236"/>
    <mergeCell ref="BX236:CA236"/>
    <mergeCell ref="CF236:CJ236"/>
    <mergeCell ref="BP240:BS240"/>
    <mergeCell ref="BG242:BI242"/>
    <mergeCell ref="AW262:AZ262"/>
    <mergeCell ref="AW261:AZ261"/>
    <mergeCell ref="BD261:BE261"/>
    <mergeCell ref="BG261:BI261"/>
    <mergeCell ref="BJ261:BN261"/>
    <mergeCell ref="W254:Y254"/>
    <mergeCell ref="Z254:AD254"/>
    <mergeCell ref="T259:U259"/>
    <mergeCell ref="AW243:AZ243"/>
    <mergeCell ref="BD243:BE243"/>
    <mergeCell ref="BG243:BI243"/>
    <mergeCell ref="AN244:AQ244"/>
    <mergeCell ref="DH301:DK301"/>
    <mergeCell ref="DX295:DY295"/>
    <mergeCell ref="CQ242:CS242"/>
    <mergeCell ref="CT242:CX242"/>
    <mergeCell ref="CZ242:DC242"/>
    <mergeCell ref="BJ242:BN242"/>
    <mergeCell ref="BP242:BS242"/>
    <mergeCell ref="M222:P222"/>
    <mergeCell ref="T222:U222"/>
    <mergeCell ref="W222:Y222"/>
    <mergeCell ref="CQ228:CS228"/>
    <mergeCell ref="AW223:AZ223"/>
    <mergeCell ref="BU221:BV221"/>
    <mergeCell ref="W229:Y229"/>
    <mergeCell ref="M230:P230"/>
    <mergeCell ref="BJ230:BN230"/>
    <mergeCell ref="BP230:BS230"/>
    <mergeCell ref="BU230:BV230"/>
    <mergeCell ref="BX230:CA230"/>
    <mergeCell ref="CG230:CJ230"/>
    <mergeCell ref="CN230:CO230"/>
    <mergeCell ref="BD223:BE223"/>
    <mergeCell ref="BG223:BI223"/>
    <mergeCell ref="BJ223:BN223"/>
    <mergeCell ref="BP223:BS223"/>
    <mergeCell ref="BU223:BV223"/>
    <mergeCell ref="M223:P223"/>
    <mergeCell ref="T223:U223"/>
    <mergeCell ref="W223:Y223"/>
    <mergeCell ref="Z223:AD223"/>
    <mergeCell ref="AF223:AI223"/>
    <mergeCell ref="AK223:AL223"/>
    <mergeCell ref="AN223:AQ223"/>
    <mergeCell ref="AF224:AI224"/>
    <mergeCell ref="AK224:AL224"/>
    <mergeCell ref="AN224:AQ224"/>
    <mergeCell ref="AW224:AZ224"/>
    <mergeCell ref="BD224:BE224"/>
    <mergeCell ref="BG224:BI224"/>
    <mergeCell ref="CT223:CX223"/>
    <mergeCell ref="M264:P264"/>
    <mergeCell ref="T264:U264"/>
    <mergeCell ref="W264:Y264"/>
    <mergeCell ref="Z264:AD264"/>
    <mergeCell ref="BX229:CA229"/>
    <mergeCell ref="CF229:CJ229"/>
    <mergeCell ref="CN229:CO229"/>
    <mergeCell ref="BJ232:BN232"/>
    <mergeCell ref="BP232:BS232"/>
    <mergeCell ref="BU232:BV232"/>
    <mergeCell ref="BX232:CA232"/>
    <mergeCell ref="CT238:CX238"/>
    <mergeCell ref="CZ238:DC238"/>
    <mergeCell ref="CT236:CX236"/>
    <mergeCell ref="CZ236:DC236"/>
    <mergeCell ref="CN243:CO243"/>
    <mergeCell ref="CQ243:CS243"/>
    <mergeCell ref="BP220:BS220"/>
    <mergeCell ref="BU220:BV220"/>
    <mergeCell ref="BX220:CA220"/>
    <mergeCell ref="CG220:CJ220"/>
    <mergeCell ref="CN220:CO220"/>
    <mergeCell ref="T230:U230"/>
    <mergeCell ref="W230:Y230"/>
    <mergeCell ref="Z230:AD230"/>
    <mergeCell ref="BP225:BS225"/>
    <mergeCell ref="BU225:BV225"/>
    <mergeCell ref="BU231:BV231"/>
    <mergeCell ref="BX235:CA235"/>
    <mergeCell ref="CG235:CJ235"/>
    <mergeCell ref="CN235:CO235"/>
    <mergeCell ref="CQ235:CS235"/>
    <mergeCell ref="Z233:AD233"/>
    <mergeCell ref="AF233:AI233"/>
    <mergeCell ref="AK233:AL233"/>
    <mergeCell ref="AN233:AQ233"/>
    <mergeCell ref="AF234:AI234"/>
    <mergeCell ref="AK234:AL234"/>
    <mergeCell ref="AN234:AQ234"/>
    <mergeCell ref="BG229:BI229"/>
    <mergeCell ref="BJ229:BN229"/>
    <mergeCell ref="BP229:BS229"/>
    <mergeCell ref="BU229:BV229"/>
    <mergeCell ref="T234:U234"/>
    <mergeCell ref="W234:Y234"/>
    <mergeCell ref="Z234:AD234"/>
    <mergeCell ref="AW229:AZ229"/>
    <mergeCell ref="BD229:BE229"/>
    <mergeCell ref="CZ223:DC223"/>
    <mergeCell ref="CZ239:DC239"/>
    <mergeCell ref="CG232:CJ232"/>
    <mergeCell ref="CN232:CO232"/>
    <mergeCell ref="BX233:CA233"/>
    <mergeCell ref="CG233:CJ233"/>
    <mergeCell ref="CN233:CO233"/>
    <mergeCell ref="CQ233:CS233"/>
    <mergeCell ref="BD237:BE237"/>
    <mergeCell ref="BG237:BI237"/>
    <mergeCell ref="BJ237:BN237"/>
    <mergeCell ref="BP237:BS237"/>
    <mergeCell ref="BU237:BV237"/>
    <mergeCell ref="BD234:BE234"/>
    <mergeCell ref="BG234:BI234"/>
    <mergeCell ref="CQ234:CS234"/>
    <mergeCell ref="CT234:CX234"/>
    <mergeCell ref="CZ234:DC234"/>
    <mergeCell ref="BJ234:BN234"/>
    <mergeCell ref="BP234:BS234"/>
    <mergeCell ref="BU234:BV234"/>
    <mergeCell ref="BX234:CA234"/>
    <mergeCell ref="CG234:CJ234"/>
    <mergeCell ref="CZ237:DC237"/>
    <mergeCell ref="CN234:CO234"/>
    <mergeCell ref="Z235:AD235"/>
    <mergeCell ref="AF235:AI235"/>
    <mergeCell ref="AK235:AL235"/>
    <mergeCell ref="AN235:AQ235"/>
    <mergeCell ref="AF236:AI236"/>
    <mergeCell ref="AK236:AL236"/>
    <mergeCell ref="AN236:AQ236"/>
    <mergeCell ref="A221:B221"/>
    <mergeCell ref="D221:G221"/>
    <mergeCell ref="M221:P221"/>
    <mergeCell ref="CZ226:DC226"/>
    <mergeCell ref="BJ226:BN226"/>
    <mergeCell ref="BP226:BS226"/>
    <mergeCell ref="BU226:BV226"/>
    <mergeCell ref="BX226:CA226"/>
    <mergeCell ref="CG226:CJ226"/>
    <mergeCell ref="CN226:CO226"/>
    <mergeCell ref="BJ221:BN221"/>
    <mergeCell ref="BP221:BS221"/>
    <mergeCell ref="AF225:AI225"/>
    <mergeCell ref="BX225:CA225"/>
    <mergeCell ref="CG225:CJ225"/>
    <mergeCell ref="CN225:CO225"/>
    <mergeCell ref="CQ225:CS225"/>
    <mergeCell ref="CT225:CX225"/>
    <mergeCell ref="CZ225:DC225"/>
    <mergeCell ref="HR308:HY308"/>
    <mergeCell ref="IB310:IC310"/>
    <mergeCell ref="IB308:IC308"/>
    <mergeCell ref="EO309:EP309"/>
    <mergeCell ref="FK307:FM307"/>
    <mergeCell ref="HI310:HJ310"/>
    <mergeCell ref="HL310:HO310"/>
    <mergeCell ref="HT310:HX310"/>
    <mergeCell ref="EX306:FE306"/>
    <mergeCell ref="FH306:FI306"/>
    <mergeCell ref="FK306:FM306"/>
    <mergeCell ref="T221:U221"/>
    <mergeCell ref="W221:Y221"/>
    <mergeCell ref="Z221:AD221"/>
    <mergeCell ref="AF221:AI221"/>
    <mergeCell ref="AK221:AL221"/>
    <mergeCell ref="AN221:AQ221"/>
    <mergeCell ref="AF222:AI222"/>
    <mergeCell ref="AK222:AL222"/>
    <mergeCell ref="AN222:AQ222"/>
    <mergeCell ref="AW222:AZ222"/>
    <mergeCell ref="BD222:BE222"/>
    <mergeCell ref="BG222:BI222"/>
    <mergeCell ref="BX227:CA227"/>
    <mergeCell ref="CF227:CJ227"/>
    <mergeCell ref="CN227:CO227"/>
    <mergeCell ref="CQ227:CS227"/>
    <mergeCell ref="CT227:CX227"/>
    <mergeCell ref="CZ227:DC227"/>
    <mergeCell ref="BP227:BS227"/>
    <mergeCell ref="BU227:BV227"/>
    <mergeCell ref="GB303:GE303"/>
    <mergeCell ref="GH303:GO303"/>
    <mergeCell ref="GR303:GS303"/>
    <mergeCell ref="GX300:HB300"/>
    <mergeCell ref="HD300:HG300"/>
    <mergeCell ref="EJ294:EM294"/>
    <mergeCell ref="EO305:EP305"/>
    <mergeCell ref="ER305:EU305"/>
    <mergeCell ref="EW305:FF305"/>
    <mergeCell ref="FH305:FI305"/>
    <mergeCell ref="A229:B229"/>
    <mergeCell ref="D229:G229"/>
    <mergeCell ref="M229:P229"/>
    <mergeCell ref="T229:U229"/>
    <mergeCell ref="A250:B250"/>
    <mergeCell ref="D250:G250"/>
    <mergeCell ref="M250:P250"/>
    <mergeCell ref="T250:U250"/>
    <mergeCell ref="W250:Y250"/>
    <mergeCell ref="Z250:AD250"/>
    <mergeCell ref="AF252:AI252"/>
    <mergeCell ref="AK252:AL252"/>
    <mergeCell ref="AN252:AQ252"/>
    <mergeCell ref="AW252:AZ252"/>
    <mergeCell ref="BD252:BE252"/>
    <mergeCell ref="AN254:AQ254"/>
    <mergeCell ref="AW254:AZ254"/>
    <mergeCell ref="BD254:BE254"/>
    <mergeCell ref="A254:B254"/>
    <mergeCell ref="D254:G254"/>
    <mergeCell ref="L254:P254"/>
    <mergeCell ref="A251:B251"/>
    <mergeCell ref="AN253:AQ253"/>
    <mergeCell ref="AF254:AI254"/>
    <mergeCell ref="CQ245:CS245"/>
    <mergeCell ref="CT245:CX245"/>
    <mergeCell ref="CZ245:DC245"/>
    <mergeCell ref="BX292:CA292"/>
    <mergeCell ref="CE292:CK292"/>
    <mergeCell ref="BD247:BE247"/>
    <mergeCell ref="BG247:BI247"/>
    <mergeCell ref="AV249:AZ249"/>
    <mergeCell ref="AN249:AQ249"/>
    <mergeCell ref="AF250:AI250"/>
    <mergeCell ref="AK250:AL250"/>
    <mergeCell ref="AN250:AQ250"/>
    <mergeCell ref="BU298:BV298"/>
    <mergeCell ref="BU294:BV294"/>
    <mergeCell ref="W247:Y247"/>
    <mergeCell ref="AK247:AL247"/>
    <mergeCell ref="AN247:AQ247"/>
    <mergeCell ref="AF248:AI248"/>
    <mergeCell ref="AK248:AL248"/>
    <mergeCell ref="BJ247:BN247"/>
    <mergeCell ref="AK259:AL259"/>
    <mergeCell ref="AN259:AQ259"/>
    <mergeCell ref="W259:Y259"/>
    <mergeCell ref="M256:P256"/>
    <mergeCell ref="T256:U256"/>
    <mergeCell ref="W256:Y256"/>
    <mergeCell ref="Z256:AD256"/>
    <mergeCell ref="M267:P267"/>
    <mergeCell ref="BG262:BI262"/>
    <mergeCell ref="BD260:BE260"/>
    <mergeCell ref="BG260:BI260"/>
    <mergeCell ref="BD265:BE265"/>
    <mergeCell ref="BG265:BI265"/>
    <mergeCell ref="BJ265:BN265"/>
    <mergeCell ref="BP265:BS265"/>
    <mergeCell ref="BP253:BS253"/>
    <mergeCell ref="AW245:AZ245"/>
    <mergeCell ref="BD245:BE245"/>
    <mergeCell ref="CQ296:CS296"/>
    <mergeCell ref="CT296:CX296"/>
    <mergeCell ref="CZ296:DC296"/>
    <mergeCell ref="BJ290:BN290"/>
    <mergeCell ref="AW250:AZ250"/>
    <mergeCell ref="BD250:BE250"/>
    <mergeCell ref="HD295:HG295"/>
    <mergeCell ref="GX293:HB293"/>
    <mergeCell ref="HD293:HG293"/>
    <mergeCell ref="DQ297:DT297"/>
    <mergeCell ref="EJ298:EM298"/>
    <mergeCell ref="A244:B244"/>
    <mergeCell ref="D244:G244"/>
    <mergeCell ref="M244:P244"/>
    <mergeCell ref="T244:U244"/>
    <mergeCell ref="W244:Y244"/>
    <mergeCell ref="Z244:AD244"/>
    <mergeCell ref="AK242:AL242"/>
    <mergeCell ref="AN242:AQ242"/>
    <mergeCell ref="DH306:DK306"/>
    <mergeCell ref="DN306:DU306"/>
    <mergeCell ref="DX306:DY306"/>
    <mergeCell ref="EA306:EC306"/>
    <mergeCell ref="ED306:EH306"/>
    <mergeCell ref="EJ302:EM302"/>
    <mergeCell ref="W237:Y237"/>
    <mergeCell ref="BJ238:BN238"/>
    <mergeCell ref="AF240:AI240"/>
    <mergeCell ref="AK240:AL240"/>
    <mergeCell ref="AN240:AQ240"/>
    <mergeCell ref="DH296:DK296"/>
    <mergeCell ref="D242:G242"/>
    <mergeCell ref="M242:P242"/>
    <mergeCell ref="T242:U242"/>
    <mergeCell ref="W242:Y242"/>
    <mergeCell ref="Z242:AD242"/>
    <mergeCell ref="AF242:AI242"/>
    <mergeCell ref="M245:P245"/>
    <mergeCell ref="T245:U245"/>
    <mergeCell ref="W245:Y245"/>
    <mergeCell ref="CZ244:DC244"/>
    <mergeCell ref="D248:G248"/>
    <mergeCell ref="AN262:AQ262"/>
    <mergeCell ref="A262:B262"/>
    <mergeCell ref="D262:G262"/>
    <mergeCell ref="M248:P248"/>
    <mergeCell ref="T248:U248"/>
    <mergeCell ref="W248:Y248"/>
    <mergeCell ref="BD249:BE249"/>
    <mergeCell ref="A249:B249"/>
    <mergeCell ref="D249:G249"/>
    <mergeCell ref="M249:P249"/>
    <mergeCell ref="Z245:AD245"/>
    <mergeCell ref="A246:B246"/>
    <mergeCell ref="D246:G246"/>
    <mergeCell ref="M246:P246"/>
    <mergeCell ref="T246:U246"/>
    <mergeCell ref="W246:Y246"/>
    <mergeCell ref="Z246:AD246"/>
    <mergeCell ref="AN260:AQ260"/>
    <mergeCell ref="AW260:AZ260"/>
    <mergeCell ref="AW265:AZ265"/>
    <mergeCell ref="A247:B247"/>
    <mergeCell ref="D247:G247"/>
    <mergeCell ref="L247:P247"/>
    <mergeCell ref="DH299:DK299"/>
    <mergeCell ref="DQ299:DT299"/>
    <mergeCell ref="BJ246:BN246"/>
    <mergeCell ref="BP246:BS246"/>
    <mergeCell ref="BU290:BV290"/>
    <mergeCell ref="IE317:IG317"/>
    <mergeCell ref="IH317:IL317"/>
    <mergeCell ref="IB316:IC316"/>
    <mergeCell ref="IH315:IL315"/>
    <mergeCell ref="IE308:IG308"/>
    <mergeCell ref="IE314:IG314"/>
    <mergeCell ref="IH308:IL308"/>
    <mergeCell ref="GU305:GW305"/>
    <mergeCell ref="GX305:HB305"/>
    <mergeCell ref="IB315:IC315"/>
    <mergeCell ref="IB314:IC314"/>
    <mergeCell ref="GB310:GE310"/>
    <mergeCell ref="GJ310:GN310"/>
    <mergeCell ref="GR310:GS310"/>
    <mergeCell ref="GU310:GW310"/>
    <mergeCell ref="IH314:IL314"/>
    <mergeCell ref="GU311:GW311"/>
    <mergeCell ref="GX311:HB311"/>
    <mergeCell ref="HD311:HG311"/>
    <mergeCell ref="IB312:IC312"/>
    <mergeCell ref="IE312:IG312"/>
    <mergeCell ref="IH312:IL312"/>
    <mergeCell ref="FN315:FR315"/>
    <mergeCell ref="EJ315:EM315"/>
    <mergeCell ref="FN313:FR313"/>
    <mergeCell ref="EA314:EC314"/>
    <mergeCell ref="FT317:FW317"/>
    <mergeCell ref="EZ315:FD315"/>
    <mergeCell ref="FH315:FI315"/>
    <mergeCell ref="FK315:FM315"/>
    <mergeCell ref="FT315:FW315"/>
    <mergeCell ref="EO317:EP317"/>
    <mergeCell ref="ER317:EU317"/>
    <mergeCell ref="FN308:FR308"/>
    <mergeCell ref="FT308:FW308"/>
    <mergeCell ref="EO312:EP312"/>
    <mergeCell ref="ER312:EU312"/>
    <mergeCell ref="FA309:FD309"/>
    <mergeCell ref="FH309:FI309"/>
    <mergeCell ref="FK309:FM309"/>
    <mergeCell ref="GB305:GE305"/>
    <mergeCell ref="GJ305:GN305"/>
    <mergeCell ref="FH307:FI307"/>
    <mergeCell ref="IB319:IC319"/>
    <mergeCell ref="GK311:GN311"/>
    <mergeCell ref="GR311:GS311"/>
    <mergeCell ref="GB309:GE309"/>
    <mergeCell ref="GI309:GO309"/>
    <mergeCell ref="GR309:GS309"/>
    <mergeCell ref="HI315:HJ315"/>
    <mergeCell ref="HL315:HO315"/>
    <mergeCell ref="HT315:HX315"/>
    <mergeCell ref="EZ296:FD296"/>
    <mergeCell ref="FH296:FI296"/>
    <mergeCell ref="EY302:FE302"/>
    <mergeCell ref="FH302:FI302"/>
    <mergeCell ref="FK302:FM302"/>
    <mergeCell ref="FN302:FR302"/>
    <mergeCell ref="FT302:FW302"/>
    <mergeCell ref="HI308:HJ308"/>
    <mergeCell ref="HL308:HO308"/>
    <mergeCell ref="ER308:EU308"/>
    <mergeCell ref="HI298:HJ298"/>
    <mergeCell ref="HL298:HO298"/>
    <mergeCell ref="FK313:FM313"/>
    <mergeCell ref="GB311:GE311"/>
    <mergeCell ref="FH314:FI314"/>
    <mergeCell ref="FK314:FM314"/>
    <mergeCell ref="FN314:FR314"/>
    <mergeCell ref="FT314:FW314"/>
    <mergeCell ref="FN312:FR312"/>
    <mergeCell ref="FT312:FW312"/>
    <mergeCell ref="GR312:GS312"/>
    <mergeCell ref="GU312:GW312"/>
    <mergeCell ref="GX312:HB312"/>
    <mergeCell ref="HD312:HG312"/>
    <mergeCell ref="FH308:FI308"/>
    <mergeCell ref="FK308:FM308"/>
    <mergeCell ref="GB307:GE307"/>
    <mergeCell ref="EZ303:FD303"/>
    <mergeCell ref="HI318:HJ318"/>
    <mergeCell ref="HL318:HO318"/>
    <mergeCell ref="HU318:HX318"/>
    <mergeCell ref="GB313:GE313"/>
    <mergeCell ref="GJ313:GN313"/>
    <mergeCell ref="DN301:DU301"/>
    <mergeCell ref="EJ292:EM292"/>
    <mergeCell ref="DX291:DY291"/>
    <mergeCell ref="EA291:EC291"/>
    <mergeCell ref="BJ250:BN250"/>
    <mergeCell ref="BP250:BS250"/>
    <mergeCell ref="CN292:CO292"/>
    <mergeCell ref="CQ290:CS290"/>
    <mergeCell ref="CT290:CX290"/>
    <mergeCell ref="CZ290:DC290"/>
    <mergeCell ref="DP298:DT298"/>
    <mergeCell ref="DX298:DY298"/>
    <mergeCell ref="DO302:DU302"/>
    <mergeCell ref="DX302:DY302"/>
    <mergeCell ref="EA298:EC298"/>
    <mergeCell ref="HL320:HO320"/>
    <mergeCell ref="HQ320:HZ320"/>
    <mergeCell ref="FN311:FR311"/>
    <mergeCell ref="FT311:FW311"/>
    <mergeCell ref="GB315:GE315"/>
    <mergeCell ref="GJ315:GN315"/>
    <mergeCell ref="GR315:GS315"/>
    <mergeCell ref="EJ300:EM300"/>
    <mergeCell ref="EO311:EP311"/>
    <mergeCell ref="ER311:EU311"/>
    <mergeCell ref="EZ311:FD311"/>
    <mergeCell ref="FH311:FI311"/>
    <mergeCell ref="FK311:FM311"/>
    <mergeCell ref="DH300:DK300"/>
    <mergeCell ref="DM300:DV300"/>
    <mergeCell ref="DX300:DY300"/>
    <mergeCell ref="EA300:EC300"/>
    <mergeCell ref="ED300:EH300"/>
    <mergeCell ref="HI319:HJ319"/>
    <mergeCell ref="HL319:HO319"/>
    <mergeCell ref="HP319:HZ319"/>
    <mergeCell ref="FK303:FM303"/>
    <mergeCell ref="FN307:FR307"/>
    <mergeCell ref="FT307:FW307"/>
    <mergeCell ref="BP296:BS296"/>
    <mergeCell ref="HS309:HY309"/>
    <mergeCell ref="FN306:FR306"/>
    <mergeCell ref="FT306:FW306"/>
    <mergeCell ref="EO306:EP306"/>
    <mergeCell ref="GU309:GW309"/>
    <mergeCell ref="GX309:HB309"/>
    <mergeCell ref="HD309:HG309"/>
    <mergeCell ref="HI314:HJ314"/>
    <mergeCell ref="HL314:HO314"/>
    <mergeCell ref="HU314:HX314"/>
    <mergeCell ref="FN305:FR305"/>
    <mergeCell ref="GX310:HB310"/>
    <mergeCell ref="EO314:EP314"/>
    <mergeCell ref="ER314:EU314"/>
    <mergeCell ref="HD305:HG305"/>
    <mergeCell ref="ED298:EH298"/>
    <mergeCell ref="DH311:DK311"/>
    <mergeCell ref="DP311:DT311"/>
    <mergeCell ref="EA292:EC292"/>
    <mergeCell ref="ED292:EH292"/>
    <mergeCell ref="DX309:DY309"/>
    <mergeCell ref="EA309:EC309"/>
    <mergeCell ref="ED309:EH309"/>
    <mergeCell ref="EJ309:EM309"/>
    <mergeCell ref="D235:G235"/>
    <mergeCell ref="L235:P235"/>
    <mergeCell ref="T235:U235"/>
    <mergeCell ref="W235:Y235"/>
    <mergeCell ref="DX297:DY297"/>
    <mergeCell ref="EJ290:EM290"/>
    <mergeCell ref="DH290:DK290"/>
    <mergeCell ref="DM290:DV290"/>
    <mergeCell ref="BG249:BI249"/>
    <mergeCell ref="BJ248:BN248"/>
    <mergeCell ref="BP248:BS248"/>
    <mergeCell ref="BG252:BI252"/>
    <mergeCell ref="BG254:BI254"/>
    <mergeCell ref="BG253:BI253"/>
    <mergeCell ref="BJ249:BN249"/>
    <mergeCell ref="BP249:BS249"/>
    <mergeCell ref="BJ254:BN254"/>
    <mergeCell ref="BP254:BS254"/>
    <mergeCell ref="BG292:BI292"/>
    <mergeCell ref="BJ296:BN296"/>
    <mergeCell ref="BP239:BS239"/>
    <mergeCell ref="BU239:BV239"/>
    <mergeCell ref="CN236:CO236"/>
    <mergeCell ref="BX238:CA238"/>
    <mergeCell ref="CG238:CJ238"/>
    <mergeCell ref="CN238:CO238"/>
    <mergeCell ref="BX239:CA239"/>
    <mergeCell ref="CG239:CJ239"/>
    <mergeCell ref="CN239:CO239"/>
    <mergeCell ref="CQ239:CS239"/>
    <mergeCell ref="CQ240:CS240"/>
    <mergeCell ref="CT240:CX240"/>
    <mergeCell ref="BP235:BS235"/>
    <mergeCell ref="BU235:BV235"/>
    <mergeCell ref="BX237:CA237"/>
    <mergeCell ref="CG237:CJ237"/>
    <mergeCell ref="CN237:CO237"/>
    <mergeCell ref="CQ237:CS237"/>
    <mergeCell ref="CT237:CX237"/>
    <mergeCell ref="CT239:CX239"/>
    <mergeCell ref="BP261:BS261"/>
    <mergeCell ref="D241:G241"/>
    <mergeCell ref="M243:P243"/>
    <mergeCell ref="T243:U243"/>
    <mergeCell ref="W243:Y243"/>
    <mergeCell ref="Z249:AD249"/>
    <mergeCell ref="AF249:AI249"/>
    <mergeCell ref="DH297:DK297"/>
    <mergeCell ref="BU240:BV240"/>
    <mergeCell ref="BX240:CA240"/>
    <mergeCell ref="BJ243:BN243"/>
    <mergeCell ref="BP243:BS243"/>
    <mergeCell ref="M263:P263"/>
    <mergeCell ref="T263:U263"/>
    <mergeCell ref="W263:Y263"/>
    <mergeCell ref="Z263:AD263"/>
    <mergeCell ref="AF263:AI263"/>
    <mergeCell ref="BX290:CA290"/>
    <mergeCell ref="BG244:BI244"/>
    <mergeCell ref="AF259:AI259"/>
    <mergeCell ref="T249:U249"/>
    <mergeCell ref="W249:Y249"/>
    <mergeCell ref="Z248:AD248"/>
    <mergeCell ref="T254:U254"/>
    <mergeCell ref="EJ299:EM299"/>
    <mergeCell ref="BX245:CA245"/>
    <mergeCell ref="CQ244:CS244"/>
    <mergeCell ref="CT244:CX244"/>
    <mergeCell ref="BP247:BS247"/>
    <mergeCell ref="DH294:DK294"/>
    <mergeCell ref="DQ294:DT294"/>
    <mergeCell ref="DX294:DY294"/>
    <mergeCell ref="EA294:EC294"/>
    <mergeCell ref="AW241:AZ241"/>
    <mergeCell ref="Z237:AD237"/>
    <mergeCell ref="AF237:AI237"/>
    <mergeCell ref="AK237:AL237"/>
    <mergeCell ref="AN237:AQ237"/>
    <mergeCell ref="AF238:AI238"/>
    <mergeCell ref="AK238:AL238"/>
    <mergeCell ref="AN238:AQ238"/>
    <mergeCell ref="AW238:AZ238"/>
    <mergeCell ref="BD238:BE238"/>
    <mergeCell ref="BG238:BI238"/>
    <mergeCell ref="BJ228:BN228"/>
    <mergeCell ref="Z241:AD241"/>
    <mergeCell ref="AF241:AI241"/>
    <mergeCell ref="AK241:AL241"/>
    <mergeCell ref="AN241:AQ241"/>
    <mergeCell ref="T237:U237"/>
    <mergeCell ref="A233:B233"/>
    <mergeCell ref="D233:G233"/>
    <mergeCell ref="W233:Y233"/>
    <mergeCell ref="W241:Y241"/>
    <mergeCell ref="D230:G230"/>
    <mergeCell ref="A230:B230"/>
    <mergeCell ref="D237:G237"/>
    <mergeCell ref="L237:P237"/>
    <mergeCell ref="BD241:BE241"/>
    <mergeCell ref="M233:P233"/>
    <mergeCell ref="T233:U233"/>
    <mergeCell ref="A234:B234"/>
    <mergeCell ref="D234:G234"/>
    <mergeCell ref="M234:P234"/>
    <mergeCell ref="A241:B241"/>
    <mergeCell ref="W228:Y228"/>
    <mergeCell ref="Z228:AD228"/>
    <mergeCell ref="D238:G238"/>
    <mergeCell ref="M238:P238"/>
    <mergeCell ref="T238:U238"/>
    <mergeCell ref="W238:Y238"/>
    <mergeCell ref="Z238:AD238"/>
    <mergeCell ref="BG239:BI239"/>
    <mergeCell ref="BJ239:BN239"/>
    <mergeCell ref="BD240:BE240"/>
    <mergeCell ref="BG240:BI240"/>
    <mergeCell ref="AW235:AZ235"/>
    <mergeCell ref="BD235:BE235"/>
    <mergeCell ref="BG235:BI235"/>
    <mergeCell ref="BJ235:BN235"/>
    <mergeCell ref="BD239:BE239"/>
    <mergeCell ref="AW237:AZ237"/>
    <mergeCell ref="AW240:AZ240"/>
    <mergeCell ref="A235:B235"/>
    <mergeCell ref="BD232:BE232"/>
    <mergeCell ref="BG232:BI232"/>
    <mergeCell ref="EA290:EC290"/>
    <mergeCell ref="ED290:EH290"/>
    <mergeCell ref="EA302:EC302"/>
    <mergeCell ref="ED302:EH302"/>
    <mergeCell ref="A236:B236"/>
    <mergeCell ref="D236:G236"/>
    <mergeCell ref="M236:P236"/>
    <mergeCell ref="T236:U236"/>
    <mergeCell ref="W236:Y236"/>
    <mergeCell ref="Z236:AD236"/>
    <mergeCell ref="A237:B237"/>
    <mergeCell ref="A238:B238"/>
    <mergeCell ref="IN325:IQ325"/>
    <mergeCell ref="A227:B227"/>
    <mergeCell ref="D227:G227"/>
    <mergeCell ref="M227:P227"/>
    <mergeCell ref="T227:U227"/>
    <mergeCell ref="W227:Y227"/>
    <mergeCell ref="Z227:AD227"/>
    <mergeCell ref="AF227:AI227"/>
    <mergeCell ref="AK227:AL227"/>
    <mergeCell ref="AN227:AQ227"/>
    <mergeCell ref="HI325:HJ325"/>
    <mergeCell ref="HL325:HO325"/>
    <mergeCell ref="HT325:HX325"/>
    <mergeCell ref="IB325:IC325"/>
    <mergeCell ref="IE325:IG325"/>
    <mergeCell ref="IH325:IL325"/>
    <mergeCell ref="GB320:GE320"/>
    <mergeCell ref="GG320:GP320"/>
    <mergeCell ref="GR320:GS320"/>
    <mergeCell ref="GU320:GW320"/>
    <mergeCell ref="GX320:HB320"/>
    <mergeCell ref="HD320:HG320"/>
    <mergeCell ref="FA316:FD316"/>
    <mergeCell ref="FH316:FI316"/>
    <mergeCell ref="FK316:FM316"/>
    <mergeCell ref="FN316:FR316"/>
    <mergeCell ref="FT316:FW316"/>
    <mergeCell ref="DX305:DY305"/>
    <mergeCell ref="EA305:EC305"/>
    <mergeCell ref="ED305:EH305"/>
    <mergeCell ref="EJ305:EM305"/>
    <mergeCell ref="EO316:EP316"/>
    <mergeCell ref="ER316:EU316"/>
    <mergeCell ref="HI323:HJ323"/>
    <mergeCell ref="HL323:HO323"/>
    <mergeCell ref="HT323:HX323"/>
    <mergeCell ref="IB323:IC323"/>
    <mergeCell ref="IE323:IG323"/>
    <mergeCell ref="IH323:IL323"/>
    <mergeCell ref="GB318:GE318"/>
    <mergeCell ref="GK318:GN318"/>
    <mergeCell ref="GR318:GS318"/>
    <mergeCell ref="GU318:GW318"/>
    <mergeCell ref="AF245:AI245"/>
    <mergeCell ref="AK245:AL245"/>
    <mergeCell ref="AN245:AQ245"/>
    <mergeCell ref="AF246:AI246"/>
    <mergeCell ref="AK246:AL246"/>
    <mergeCell ref="AN246:AQ246"/>
    <mergeCell ref="AW246:AZ246"/>
    <mergeCell ref="BD246:BE246"/>
    <mergeCell ref="BG246:BI246"/>
    <mergeCell ref="EA308:EC308"/>
    <mergeCell ref="ED308:EH308"/>
    <mergeCell ref="DH309:DK309"/>
    <mergeCell ref="DX301:DY301"/>
    <mergeCell ref="AN290:AQ290"/>
    <mergeCell ref="AK249:AL249"/>
    <mergeCell ref="A228:B228"/>
    <mergeCell ref="D228:G228"/>
    <mergeCell ref="M228:P228"/>
    <mergeCell ref="T228:U228"/>
    <mergeCell ref="HD321:HG321"/>
    <mergeCell ref="Z229:AD229"/>
    <mergeCell ref="AF229:AI229"/>
    <mergeCell ref="AK229:AL229"/>
    <mergeCell ref="AN229:AQ229"/>
    <mergeCell ref="AF230:AI230"/>
    <mergeCell ref="A231:B231"/>
    <mergeCell ref="D231:G231"/>
    <mergeCell ref="M231:P231"/>
    <mergeCell ref="T231:U231"/>
    <mergeCell ref="W231:Y231"/>
    <mergeCell ref="Z231:AD231"/>
    <mergeCell ref="AF231:AI231"/>
    <mergeCell ref="AK231:AL231"/>
    <mergeCell ref="AN231:AQ231"/>
    <mergeCell ref="AF232:AI232"/>
    <mergeCell ref="AK232:AL232"/>
    <mergeCell ref="AN232:AQ232"/>
    <mergeCell ref="A232:B232"/>
    <mergeCell ref="D232:G232"/>
    <mergeCell ref="L232:P232"/>
    <mergeCell ref="T232:U232"/>
    <mergeCell ref="W232:Y232"/>
    <mergeCell ref="Z232:AD232"/>
    <mergeCell ref="BG245:BI245"/>
    <mergeCell ref="BJ245:BN245"/>
    <mergeCell ref="BP245:BS245"/>
    <mergeCell ref="BU245:BV245"/>
    <mergeCell ref="DP296:DT296"/>
    <mergeCell ref="DX296:DY296"/>
    <mergeCell ref="GR299:GS299"/>
    <mergeCell ref="GB312:GE312"/>
    <mergeCell ref="GI312:GO312"/>
    <mergeCell ref="DH307:DK307"/>
    <mergeCell ref="DO307:DU307"/>
    <mergeCell ref="DH313:DK313"/>
    <mergeCell ref="DP313:DT313"/>
    <mergeCell ref="DH308:DK308"/>
    <mergeCell ref="DP308:DT308"/>
    <mergeCell ref="DX308:DY308"/>
    <mergeCell ref="GB304:GE304"/>
    <mergeCell ref="GI304:GO304"/>
    <mergeCell ref="GR304:GS304"/>
    <mergeCell ref="BD258:BE258"/>
    <mergeCell ref="BD262:BE262"/>
    <mergeCell ref="AW231:AZ231"/>
    <mergeCell ref="BD231:BE231"/>
    <mergeCell ref="BG231:BI231"/>
    <mergeCell ref="BJ231:BN231"/>
    <mergeCell ref="BG241:BI241"/>
    <mergeCell ref="BJ241:BN241"/>
    <mergeCell ref="BP241:BS241"/>
    <mergeCell ref="BU241:BV241"/>
    <mergeCell ref="AV232:AZ232"/>
    <mergeCell ref="ED294:EH294"/>
    <mergeCell ref="DX290:DY290"/>
    <mergeCell ref="A242:B242"/>
    <mergeCell ref="CT233:CX233"/>
    <mergeCell ref="AV236:AZ236"/>
    <mergeCell ref="BD236:BE236"/>
    <mergeCell ref="BG236:BI236"/>
    <mergeCell ref="CQ236:CS236"/>
    <mergeCell ref="IN324:IQ324"/>
    <mergeCell ref="IN323:IQ323"/>
    <mergeCell ref="IN322:IQ322"/>
    <mergeCell ref="IN321:IQ321"/>
    <mergeCell ref="IN320:IQ320"/>
    <mergeCell ref="IN319:IQ319"/>
    <mergeCell ref="IN318:IQ318"/>
    <mergeCell ref="IN317:IQ317"/>
    <mergeCell ref="IN316:IQ316"/>
    <mergeCell ref="IN315:IQ315"/>
    <mergeCell ref="IN314:IQ314"/>
    <mergeCell ref="HI322:HJ322"/>
    <mergeCell ref="CT291:CX291"/>
    <mergeCell ref="CZ291:DC291"/>
    <mergeCell ref="IB303:IC303"/>
    <mergeCell ref="ER302:EU302"/>
    <mergeCell ref="DH302:DK302"/>
    <mergeCell ref="EA301:EC301"/>
    <mergeCell ref="ED301:EH301"/>
    <mergeCell ref="EJ301:EM301"/>
    <mergeCell ref="DQ309:DT309"/>
    <mergeCell ref="FN301:FR301"/>
    <mergeCell ref="FT301:FW301"/>
    <mergeCell ref="EX301:FE301"/>
    <mergeCell ref="EJ319:EM319"/>
    <mergeCell ref="FN320:FR320"/>
    <mergeCell ref="FT320:FW320"/>
    <mergeCell ref="EO320:EP320"/>
    <mergeCell ref="IE310:IG310"/>
    <mergeCell ref="IH310:IL310"/>
    <mergeCell ref="IE305:IG305"/>
    <mergeCell ref="IH305:IL305"/>
    <mergeCell ref="EZ308:FD308"/>
    <mergeCell ref="HI303:HJ303"/>
    <mergeCell ref="GX319:HB319"/>
    <mergeCell ref="IB317:IC317"/>
    <mergeCell ref="FH303:FI303"/>
    <mergeCell ref="EA307:EC307"/>
    <mergeCell ref="ED307:EH307"/>
    <mergeCell ref="EY320:FE320"/>
    <mergeCell ref="FH320:FI320"/>
    <mergeCell ref="FK320:FM320"/>
    <mergeCell ref="DO320:DU320"/>
    <mergeCell ref="DX320:DY320"/>
    <mergeCell ref="EA320:EC320"/>
    <mergeCell ref="ER310:EU310"/>
    <mergeCell ref="EO308:EP308"/>
    <mergeCell ref="ER309:EU309"/>
    <mergeCell ref="FK305:FM305"/>
    <mergeCell ref="GR305:GS305"/>
    <mergeCell ref="EO301:EP301"/>
    <mergeCell ref="ER301:EU301"/>
    <mergeCell ref="FT305:FW305"/>
    <mergeCell ref="CT297:CX297"/>
    <mergeCell ref="AK294:AL294"/>
    <mergeCell ref="AN294:AQ294"/>
    <mergeCell ref="BG250:BI250"/>
    <mergeCell ref="BU301:BV301"/>
    <mergeCell ref="IB322:IC322"/>
    <mergeCell ref="IE322:IG322"/>
    <mergeCell ref="IH322:IL322"/>
    <mergeCell ref="GU319:GW319"/>
    <mergeCell ref="GU321:GW321"/>
    <mergeCell ref="ED291:EH291"/>
    <mergeCell ref="EJ291:EM291"/>
    <mergeCell ref="ED304:EH304"/>
    <mergeCell ref="AW251:AZ251"/>
    <mergeCell ref="BD251:BE251"/>
    <mergeCell ref="BG251:BI251"/>
    <mergeCell ref="BJ251:BN251"/>
    <mergeCell ref="BP251:BS251"/>
    <mergeCell ref="AW255:AZ255"/>
    <mergeCell ref="BD255:BE255"/>
    <mergeCell ref="DX316:DY316"/>
    <mergeCell ref="BG258:BI258"/>
    <mergeCell ref="FH301:FI301"/>
    <mergeCell ref="FK301:FM301"/>
    <mergeCell ref="EO302:EP302"/>
    <mergeCell ref="FK296:FM296"/>
    <mergeCell ref="EO310:EP310"/>
    <mergeCell ref="EJ306:EM306"/>
    <mergeCell ref="CT301:CX301"/>
    <mergeCell ref="ED314:EH314"/>
    <mergeCell ref="CQ308:CS308"/>
    <mergeCell ref="CT308:CX308"/>
    <mergeCell ref="CZ309:DC309"/>
    <mergeCell ref="BU295:BV295"/>
    <mergeCell ref="BU293:BV293"/>
    <mergeCell ref="BX297:CA297"/>
    <mergeCell ref="BG255:BI255"/>
    <mergeCell ref="EJ307:EM307"/>
    <mergeCell ref="DH292:DK292"/>
    <mergeCell ref="DO292:DU292"/>
    <mergeCell ref="DX292:DY292"/>
    <mergeCell ref="EO303:EP303"/>
    <mergeCell ref="ER303:EU303"/>
    <mergeCell ref="ER306:EU306"/>
    <mergeCell ref="EJ303:EM303"/>
    <mergeCell ref="AW294:AZ294"/>
    <mergeCell ref="BD294:BE294"/>
    <mergeCell ref="BG294:BI294"/>
    <mergeCell ref="BU291:BV291"/>
    <mergeCell ref="CQ297:CS297"/>
    <mergeCell ref="BJ304:BN304"/>
    <mergeCell ref="BP304:BS304"/>
    <mergeCell ref="GG307:GP307"/>
    <mergeCell ref="GR307:GS307"/>
    <mergeCell ref="BD292:BE292"/>
    <mergeCell ref="BJ256:BN256"/>
    <mergeCell ref="BP256:BS256"/>
    <mergeCell ref="IE319:IG319"/>
    <mergeCell ref="IH319:IL319"/>
    <mergeCell ref="FK310:FM310"/>
    <mergeCell ref="FN310:FR310"/>
    <mergeCell ref="FT310:FW310"/>
    <mergeCell ref="HD310:HG310"/>
    <mergeCell ref="BD322:BE322"/>
    <mergeCell ref="BG322:BI322"/>
    <mergeCell ref="IH316:IL316"/>
    <mergeCell ref="DQ312:DT312"/>
    <mergeCell ref="EZ321:FD321"/>
    <mergeCell ref="HD315:HG315"/>
    <mergeCell ref="HI328:HJ328"/>
    <mergeCell ref="HL328:HO328"/>
    <mergeCell ref="HT328:HX328"/>
    <mergeCell ref="GB323:GE323"/>
    <mergeCell ref="Z243:AD243"/>
    <mergeCell ref="AF243:AI243"/>
    <mergeCell ref="AK243:AL243"/>
    <mergeCell ref="AN243:AQ243"/>
    <mergeCell ref="AF244:AI244"/>
    <mergeCell ref="AK244:AL244"/>
    <mergeCell ref="AK256:AL256"/>
    <mergeCell ref="GU313:GW313"/>
    <mergeCell ref="GX313:HB313"/>
    <mergeCell ref="HD313:HG313"/>
    <mergeCell ref="GB317:GE317"/>
    <mergeCell ref="BD256:BE256"/>
    <mergeCell ref="BG256:BI256"/>
    <mergeCell ref="AN256:AQ256"/>
    <mergeCell ref="AV256:AZ256"/>
    <mergeCell ref="BD317:BE317"/>
    <mergeCell ref="BG317:BI317"/>
    <mergeCell ref="AF266:AI266"/>
    <mergeCell ref="AK290:AL290"/>
    <mergeCell ref="AV247:AZ247"/>
    <mergeCell ref="AW244:AZ244"/>
    <mergeCell ref="BD244:BE244"/>
    <mergeCell ref="GU317:GW317"/>
    <mergeCell ref="GX317:HB317"/>
    <mergeCell ref="HD317:HG317"/>
    <mergeCell ref="DH317:DK317"/>
    <mergeCell ref="DL317:DV317"/>
    <mergeCell ref="CT313:CX313"/>
    <mergeCell ref="CZ313:DC313"/>
    <mergeCell ref="GJ317:GN317"/>
    <mergeCell ref="GR317:GS317"/>
    <mergeCell ref="CT316:CX316"/>
    <mergeCell ref="CZ316:DC316"/>
    <mergeCell ref="BJ244:BN244"/>
    <mergeCell ref="BP244:BS244"/>
    <mergeCell ref="BU244:BV244"/>
    <mergeCell ref="BX244:CA244"/>
    <mergeCell ref="CG244:CJ244"/>
    <mergeCell ref="CN244:CO244"/>
    <mergeCell ref="BU316:BV316"/>
    <mergeCell ref="FA314:FD314"/>
    <mergeCell ref="DX311:DY311"/>
    <mergeCell ref="EA311:EC311"/>
    <mergeCell ref="ED311:EH311"/>
    <mergeCell ref="AN248:AQ248"/>
    <mergeCell ref="AW248:AZ248"/>
    <mergeCell ref="BD248:BE248"/>
    <mergeCell ref="BG248:BI248"/>
    <mergeCell ref="AN263:AQ263"/>
    <mergeCell ref="AF264:AI264"/>
    <mergeCell ref="AK264:AL264"/>
    <mergeCell ref="AN264:AQ264"/>
    <mergeCell ref="AW264:AZ264"/>
    <mergeCell ref="BD264:BE264"/>
    <mergeCell ref="BG264:BI264"/>
    <mergeCell ref="AW263:AZ263"/>
    <mergeCell ref="BD263:BE263"/>
    <mergeCell ref="BG263:BI263"/>
    <mergeCell ref="AN293:AQ293"/>
    <mergeCell ref="AF270:AI270"/>
    <mergeCell ref="HD333:HG333"/>
    <mergeCell ref="BP312:BS312"/>
    <mergeCell ref="CN318:CO318"/>
    <mergeCell ref="BU309:BV309"/>
    <mergeCell ref="Z247:AD247"/>
    <mergeCell ref="AF247:AI247"/>
    <mergeCell ref="CG241:CJ241"/>
    <mergeCell ref="CN241:CO241"/>
    <mergeCell ref="DH310:DK310"/>
    <mergeCell ref="DO310:DU310"/>
    <mergeCell ref="DX310:DY310"/>
    <mergeCell ref="EA310:EC310"/>
    <mergeCell ref="ED310:EH310"/>
    <mergeCell ref="GF319:GP319"/>
    <mergeCell ref="GR319:GS319"/>
    <mergeCell ref="EJ304:EM304"/>
    <mergeCell ref="EO315:EP315"/>
    <mergeCell ref="CZ310:DC310"/>
    <mergeCell ref="DH323:DK323"/>
    <mergeCell ref="FK317:FM317"/>
    <mergeCell ref="FT313:FW313"/>
    <mergeCell ref="GB328:GE328"/>
    <mergeCell ref="GJ328:GN328"/>
    <mergeCell ref="GR328:GS328"/>
    <mergeCell ref="HD326:HG326"/>
    <mergeCell ref="IE315:IG315"/>
    <mergeCell ref="IE318:IG318"/>
    <mergeCell ref="IH318:IL318"/>
    <mergeCell ref="IH328:IL328"/>
    <mergeCell ref="IH327:IL327"/>
    <mergeCell ref="GX322:HB322"/>
    <mergeCell ref="HD322:HG322"/>
    <mergeCell ref="EW318:FF318"/>
    <mergeCell ref="FN326:FR326"/>
    <mergeCell ref="CQ301:CS301"/>
    <mergeCell ref="CT304:CX304"/>
    <mergeCell ref="CZ304:DC304"/>
    <mergeCell ref="DQ314:DT314"/>
    <mergeCell ref="DX314:DY314"/>
    <mergeCell ref="FN296:FR296"/>
    <mergeCell ref="FT296:FW296"/>
    <mergeCell ref="FN291:FR291"/>
    <mergeCell ref="FT291:FW291"/>
    <mergeCell ref="GB295:GE295"/>
    <mergeCell ref="GK295:GN295"/>
    <mergeCell ref="GR295:GS295"/>
    <mergeCell ref="DX315:DY315"/>
    <mergeCell ref="EA315:EC315"/>
    <mergeCell ref="DH315:DK315"/>
    <mergeCell ref="EA297:EC297"/>
    <mergeCell ref="ED297:EH297"/>
    <mergeCell ref="EJ297:EM297"/>
    <mergeCell ref="DH293:DK293"/>
    <mergeCell ref="DP293:DT293"/>
    <mergeCell ref="DH305:DK305"/>
    <mergeCell ref="DM305:DV305"/>
    <mergeCell ref="EA296:EC296"/>
    <mergeCell ref="ED296:EH296"/>
    <mergeCell ref="DH298:DK298"/>
    <mergeCell ref="AF260:AI260"/>
    <mergeCell ref="AK260:AL260"/>
    <mergeCell ref="GX326:HB326"/>
    <mergeCell ref="GX325:HB325"/>
    <mergeCell ref="DH312:DK312"/>
    <mergeCell ref="GX337:HB337"/>
    <mergeCell ref="A248:B248"/>
    <mergeCell ref="IN334:IQ334"/>
    <mergeCell ref="IN333:IQ333"/>
    <mergeCell ref="IN332:IQ332"/>
    <mergeCell ref="IN331:IQ331"/>
    <mergeCell ref="IN330:IQ330"/>
    <mergeCell ref="IN329:IQ329"/>
    <mergeCell ref="IN328:IQ328"/>
    <mergeCell ref="IN327:IQ327"/>
    <mergeCell ref="IN326:IQ326"/>
    <mergeCell ref="A240:B240"/>
    <mergeCell ref="D240:G240"/>
    <mergeCell ref="M240:P240"/>
    <mergeCell ref="T240:U240"/>
    <mergeCell ref="W240:Y240"/>
    <mergeCell ref="Z240:AD240"/>
    <mergeCell ref="GU333:GW333"/>
    <mergeCell ref="M262:P262"/>
    <mergeCell ref="T262:U262"/>
    <mergeCell ref="W262:Y262"/>
    <mergeCell ref="Z262:AD262"/>
    <mergeCell ref="A263:B263"/>
    <mergeCell ref="D263:G263"/>
    <mergeCell ref="BJ260:BN260"/>
    <mergeCell ref="BP260:BS260"/>
    <mergeCell ref="BJ263:BN263"/>
    <mergeCell ref="BP263:BS263"/>
    <mergeCell ref="D243:G243"/>
    <mergeCell ref="L241:P241"/>
    <mergeCell ref="T241:U241"/>
    <mergeCell ref="AF256:AI256"/>
    <mergeCell ref="A243:B243"/>
    <mergeCell ref="AS290:BB290"/>
    <mergeCell ref="BD290:BE290"/>
    <mergeCell ref="BG290:BI290"/>
    <mergeCell ref="BP290:BS290"/>
    <mergeCell ref="BU310:BV310"/>
    <mergeCell ref="CZ240:DC240"/>
    <mergeCell ref="DH319:DK319"/>
    <mergeCell ref="DN319:DU319"/>
    <mergeCell ref="BJ240:BN240"/>
    <mergeCell ref="HR321:HY321"/>
    <mergeCell ref="IB321:IC321"/>
    <mergeCell ref="IE321:IG321"/>
    <mergeCell ref="IH321:IL321"/>
    <mergeCell ref="HD316:HG316"/>
    <mergeCell ref="FA312:FD312"/>
    <mergeCell ref="FH312:FI312"/>
    <mergeCell ref="FK312:FM312"/>
    <mergeCell ref="GB319:GE319"/>
    <mergeCell ref="IE328:IG328"/>
    <mergeCell ref="GU325:GW325"/>
    <mergeCell ref="BX241:CA241"/>
    <mergeCell ref="IB327:IC327"/>
    <mergeCell ref="GB322:GE322"/>
    <mergeCell ref="GI322:GO322"/>
    <mergeCell ref="GR322:GS322"/>
    <mergeCell ref="GU322:GW322"/>
    <mergeCell ref="IB320:IC320"/>
    <mergeCell ref="IE316:IG316"/>
    <mergeCell ref="IE320:IG320"/>
    <mergeCell ref="HU326:HX326"/>
    <mergeCell ref="DH320:DK320"/>
    <mergeCell ref="FN329:FR329"/>
    <mergeCell ref="FT329:FW329"/>
    <mergeCell ref="DX307:DY307"/>
    <mergeCell ref="EY310:FE310"/>
    <mergeCell ref="FH310:FI310"/>
    <mergeCell ref="BX310:CA310"/>
    <mergeCell ref="CE310:CK310"/>
    <mergeCell ref="CN310:CO310"/>
    <mergeCell ref="CZ303:DC303"/>
    <mergeCell ref="DH322:DK322"/>
    <mergeCell ref="DQ322:DT322"/>
    <mergeCell ref="DX322:DY322"/>
    <mergeCell ref="ED321:EH321"/>
    <mergeCell ref="EJ321:EM321"/>
    <mergeCell ref="IN337:IQ337"/>
    <mergeCell ref="A239:B239"/>
    <mergeCell ref="D239:G239"/>
    <mergeCell ref="M239:P239"/>
    <mergeCell ref="T239:U239"/>
    <mergeCell ref="W239:Y239"/>
    <mergeCell ref="Z239:AD239"/>
    <mergeCell ref="AF239:AI239"/>
    <mergeCell ref="AK239:AL239"/>
    <mergeCell ref="AN239:AQ239"/>
    <mergeCell ref="HI337:HJ337"/>
    <mergeCell ref="HL337:HO337"/>
    <mergeCell ref="HU337:HX337"/>
    <mergeCell ref="IB337:IC337"/>
    <mergeCell ref="IE337:IG337"/>
    <mergeCell ref="IH337:IL337"/>
    <mergeCell ref="GB332:GE332"/>
    <mergeCell ref="GJ332:GN332"/>
    <mergeCell ref="GR332:GS332"/>
    <mergeCell ref="GU332:GW332"/>
    <mergeCell ref="GX332:HB332"/>
    <mergeCell ref="HD332:HG332"/>
    <mergeCell ref="EY328:FE328"/>
    <mergeCell ref="FH328:FI328"/>
    <mergeCell ref="FK328:FM328"/>
    <mergeCell ref="FN328:FR328"/>
    <mergeCell ref="FT328:FW328"/>
    <mergeCell ref="DX317:DY317"/>
    <mergeCell ref="EA317:EC317"/>
    <mergeCell ref="ED317:EH317"/>
    <mergeCell ref="EJ317:EM317"/>
    <mergeCell ref="EO328:EP328"/>
    <mergeCell ref="ER328:EU328"/>
    <mergeCell ref="A245:B245"/>
    <mergeCell ref="D245:G245"/>
    <mergeCell ref="IN336:IQ336"/>
    <mergeCell ref="IN335:IQ335"/>
    <mergeCell ref="T247:U247"/>
    <mergeCell ref="HI332:HJ332"/>
    <mergeCell ref="HL332:HO332"/>
    <mergeCell ref="HT332:HX332"/>
    <mergeCell ref="FN319:FR319"/>
    <mergeCell ref="FT319:FW319"/>
    <mergeCell ref="EO319:EP319"/>
    <mergeCell ref="ER319:EU319"/>
    <mergeCell ref="EX319:FE319"/>
    <mergeCell ref="FH319:FI319"/>
    <mergeCell ref="FK319:FM319"/>
    <mergeCell ref="EJ313:EM313"/>
    <mergeCell ref="HI321:HJ321"/>
    <mergeCell ref="HL321:HO321"/>
    <mergeCell ref="DH321:DK321"/>
    <mergeCell ref="DP321:DT321"/>
    <mergeCell ref="EA316:EC316"/>
    <mergeCell ref="ED316:EH316"/>
    <mergeCell ref="ED315:EH315"/>
    <mergeCell ref="CQ316:CS316"/>
    <mergeCell ref="HI320:HJ320"/>
    <mergeCell ref="ER321:EU321"/>
    <mergeCell ref="FH327:FI327"/>
    <mergeCell ref="FK327:FM327"/>
    <mergeCell ref="CN323:CO323"/>
    <mergeCell ref="CQ323:CS323"/>
    <mergeCell ref="CT327:CX327"/>
    <mergeCell ref="CZ327:DC327"/>
    <mergeCell ref="HD319:HG319"/>
    <mergeCell ref="GX316:HB316"/>
    <mergeCell ref="DP315:DT315"/>
    <mergeCell ref="ED320:EH320"/>
    <mergeCell ref="DX319:DY319"/>
    <mergeCell ref="EA319:EC319"/>
    <mergeCell ref="ED319:EH319"/>
    <mergeCell ref="GX318:HB318"/>
    <mergeCell ref="HD318:HG318"/>
    <mergeCell ref="GB314:GE314"/>
    <mergeCell ref="GK314:GN314"/>
    <mergeCell ref="GR314:GS314"/>
    <mergeCell ref="GU314:GW314"/>
    <mergeCell ref="GX314:HB314"/>
    <mergeCell ref="HD314:HG314"/>
    <mergeCell ref="DX313:DY313"/>
    <mergeCell ref="EA313:EC313"/>
    <mergeCell ref="HI326:HJ326"/>
    <mergeCell ref="HL326:HO326"/>
    <mergeCell ref="FN323:FR323"/>
    <mergeCell ref="FT323:FW323"/>
    <mergeCell ref="GB327:GE327"/>
    <mergeCell ref="GK327:GN327"/>
    <mergeCell ref="HD325:HG325"/>
    <mergeCell ref="D251:G251"/>
    <mergeCell ref="M251:P251"/>
    <mergeCell ref="T251:U251"/>
    <mergeCell ref="W251:Y251"/>
    <mergeCell ref="Z251:AD251"/>
    <mergeCell ref="AF251:AI251"/>
    <mergeCell ref="AK251:AL251"/>
    <mergeCell ref="AN251:AQ251"/>
    <mergeCell ref="CZ294:DC294"/>
    <mergeCell ref="DH329:DK329"/>
    <mergeCell ref="DP329:DT329"/>
    <mergeCell ref="BJ252:BN252"/>
    <mergeCell ref="BP252:BS252"/>
    <mergeCell ref="BU296:BV296"/>
    <mergeCell ref="BX296:CA296"/>
    <mergeCell ref="CF296:CJ296"/>
    <mergeCell ref="CN296:CO296"/>
    <mergeCell ref="HL349:HO349"/>
    <mergeCell ref="HU349:HX349"/>
    <mergeCell ref="IB349:IC349"/>
    <mergeCell ref="IE349:IG349"/>
    <mergeCell ref="IH349:IL349"/>
    <mergeCell ref="GB344:GE344"/>
    <mergeCell ref="GK344:GN344"/>
    <mergeCell ref="GR344:GS344"/>
    <mergeCell ref="GU344:GW344"/>
    <mergeCell ref="GX344:HB344"/>
    <mergeCell ref="HD344:HG344"/>
    <mergeCell ref="FA340:FD340"/>
    <mergeCell ref="FH340:FI340"/>
    <mergeCell ref="FK340:FM340"/>
    <mergeCell ref="FN340:FR340"/>
    <mergeCell ref="FT340:FW340"/>
    <mergeCell ref="DX329:DY329"/>
    <mergeCell ref="EA329:EC329"/>
    <mergeCell ref="ED329:EH329"/>
    <mergeCell ref="EJ329:EM329"/>
    <mergeCell ref="EO340:EP340"/>
    <mergeCell ref="ER340:EU340"/>
    <mergeCell ref="CQ294:CS294"/>
    <mergeCell ref="IB346:IC346"/>
    <mergeCell ref="IE346:IG346"/>
    <mergeCell ref="IH346:IL346"/>
    <mergeCell ref="GU343:GW343"/>
    <mergeCell ref="GX343:HB343"/>
    <mergeCell ref="HD343:HG343"/>
    <mergeCell ref="CT294:CX294"/>
    <mergeCell ref="HL316:HO316"/>
    <mergeCell ref="HU316:HX316"/>
    <mergeCell ref="GR313:GS313"/>
    <mergeCell ref="HI317:HJ317"/>
    <mergeCell ref="HL317:HO317"/>
    <mergeCell ref="HT317:HX317"/>
    <mergeCell ref="IB318:IC318"/>
    <mergeCell ref="GU315:GW315"/>
    <mergeCell ref="IB328:IC328"/>
    <mergeCell ref="HD324:HG324"/>
    <mergeCell ref="GU328:GW328"/>
    <mergeCell ref="BJ253:BN253"/>
    <mergeCell ref="BJ255:BN255"/>
    <mergeCell ref="BP255:BS255"/>
    <mergeCell ref="HL322:HO322"/>
    <mergeCell ref="HS322:HY322"/>
    <mergeCell ref="GB316:GE316"/>
    <mergeCell ref="GB339:GE339"/>
    <mergeCell ref="GK339:GN339"/>
    <mergeCell ref="GR339:GS339"/>
    <mergeCell ref="EJ324:EM324"/>
    <mergeCell ref="EO335:EP335"/>
    <mergeCell ref="ER335:EU335"/>
    <mergeCell ref="FA335:FD335"/>
    <mergeCell ref="FH335:FI335"/>
    <mergeCell ref="FK335:FM335"/>
    <mergeCell ref="BX294:CA294"/>
    <mergeCell ref="ER315:EU315"/>
    <mergeCell ref="CG294:CJ294"/>
    <mergeCell ref="CN294:CO294"/>
    <mergeCell ref="GB329:GE329"/>
    <mergeCell ref="GK329:GN329"/>
    <mergeCell ref="GR329:GS329"/>
    <mergeCell ref="HI329:HJ329"/>
    <mergeCell ref="FH321:FI321"/>
    <mergeCell ref="FK321:FM321"/>
    <mergeCell ref="IB330:IC330"/>
    <mergeCell ref="IE332:IG332"/>
    <mergeCell ref="IH332:IL332"/>
    <mergeCell ref="GU329:GW329"/>
    <mergeCell ref="GB326:GE326"/>
    <mergeCell ref="HD337:HG337"/>
    <mergeCell ref="FN337:FR337"/>
    <mergeCell ref="FT337:FW337"/>
    <mergeCell ref="GB341:GE341"/>
    <mergeCell ref="GK341:GN341"/>
    <mergeCell ref="GR341:GS341"/>
    <mergeCell ref="EJ326:EM326"/>
    <mergeCell ref="EO337:EP337"/>
    <mergeCell ref="ER337:EU337"/>
    <mergeCell ref="FA337:FD337"/>
    <mergeCell ref="GK330:GN330"/>
    <mergeCell ref="GR330:GS330"/>
    <mergeCell ref="GU330:GW330"/>
    <mergeCell ref="DH316:DK316"/>
    <mergeCell ref="DQ316:DT316"/>
    <mergeCell ref="GX315:HB315"/>
    <mergeCell ref="FN318:FR318"/>
    <mergeCell ref="FT318:FW318"/>
    <mergeCell ref="EO318:EP318"/>
    <mergeCell ref="ER318:EU318"/>
    <mergeCell ref="ER320:EU320"/>
    <mergeCell ref="GU323:GW323"/>
    <mergeCell ref="GX323:HB323"/>
    <mergeCell ref="GX328:HB328"/>
    <mergeCell ref="FA324:FD324"/>
    <mergeCell ref="FH324:FI324"/>
    <mergeCell ref="ED318:EH318"/>
    <mergeCell ref="IB331:IC331"/>
    <mergeCell ref="IE331:IG331"/>
    <mergeCell ref="GB330:GE330"/>
    <mergeCell ref="HI316:HJ316"/>
    <mergeCell ref="GB334:GE334"/>
    <mergeCell ref="GK316:GN316"/>
    <mergeCell ref="GR316:GS316"/>
    <mergeCell ref="GU316:GW316"/>
    <mergeCell ref="GJ323:GN323"/>
    <mergeCell ref="GR323:GS323"/>
    <mergeCell ref="HI327:HJ327"/>
    <mergeCell ref="HL327:HO327"/>
    <mergeCell ref="HU327:HX327"/>
    <mergeCell ref="W258:Y258"/>
    <mergeCell ref="AS317:BB317"/>
    <mergeCell ref="FH318:FI318"/>
    <mergeCell ref="FK318:FM318"/>
    <mergeCell ref="ED303:EH303"/>
    <mergeCell ref="ED313:EH313"/>
    <mergeCell ref="FN331:FR331"/>
    <mergeCell ref="GX333:HB333"/>
    <mergeCell ref="A256:B256"/>
    <mergeCell ref="D256:G256"/>
    <mergeCell ref="A255:B255"/>
    <mergeCell ref="IH320:IL320"/>
    <mergeCell ref="IN349:IQ349"/>
    <mergeCell ref="DP326:DT326"/>
    <mergeCell ref="DX326:DY326"/>
    <mergeCell ref="EA326:EC326"/>
    <mergeCell ref="ED326:EH326"/>
    <mergeCell ref="BX291:CA291"/>
    <mergeCell ref="CD291:CK291"/>
    <mergeCell ref="CN291:CO291"/>
    <mergeCell ref="CQ291:CS291"/>
    <mergeCell ref="IN348:IQ348"/>
    <mergeCell ref="IN347:IQ347"/>
    <mergeCell ref="IN346:IQ346"/>
    <mergeCell ref="IN345:IQ345"/>
    <mergeCell ref="IN344:IQ344"/>
    <mergeCell ref="IN343:IQ343"/>
    <mergeCell ref="FK324:FM324"/>
    <mergeCell ref="FN324:FR324"/>
    <mergeCell ref="FT324:FW324"/>
    <mergeCell ref="EO324:EP324"/>
    <mergeCell ref="ER324:EU324"/>
    <mergeCell ref="GR324:GS324"/>
    <mergeCell ref="GU324:GW324"/>
    <mergeCell ref="DX331:DY331"/>
    <mergeCell ref="FH326:FI326"/>
    <mergeCell ref="FH337:FI337"/>
    <mergeCell ref="FK337:FM337"/>
    <mergeCell ref="DH326:DK326"/>
    <mergeCell ref="EO327:EP327"/>
    <mergeCell ref="FA330:FD330"/>
    <mergeCell ref="FH330:FI330"/>
    <mergeCell ref="GR321:GS321"/>
    <mergeCell ref="GB331:GE331"/>
    <mergeCell ref="FA331:FD331"/>
    <mergeCell ref="FH331:FI331"/>
    <mergeCell ref="FK331:FM331"/>
    <mergeCell ref="GX321:HB321"/>
    <mergeCell ref="IB336:IC336"/>
    <mergeCell ref="IE336:IG336"/>
    <mergeCell ref="BX298:CA298"/>
    <mergeCell ref="CF298:CJ298"/>
    <mergeCell ref="CN298:CO298"/>
    <mergeCell ref="IB344:IC344"/>
    <mergeCell ref="IE344:IG344"/>
    <mergeCell ref="IH344:IL344"/>
    <mergeCell ref="GU341:GW341"/>
    <mergeCell ref="GX341:HB341"/>
    <mergeCell ref="HD341:HG341"/>
    <mergeCell ref="HI344:HJ344"/>
    <mergeCell ref="HL344:HO344"/>
    <mergeCell ref="HU344:HX344"/>
    <mergeCell ref="FN335:FR335"/>
    <mergeCell ref="FT335:FW335"/>
    <mergeCell ref="IN342:IQ342"/>
    <mergeCell ref="IN341:IQ341"/>
    <mergeCell ref="IN340:IQ340"/>
    <mergeCell ref="IN339:IQ339"/>
    <mergeCell ref="IN338:IQ338"/>
    <mergeCell ref="IH336:IL336"/>
    <mergeCell ref="IB335:IC335"/>
    <mergeCell ref="IE335:IG335"/>
    <mergeCell ref="IH335:IL335"/>
    <mergeCell ref="IB339:IC339"/>
    <mergeCell ref="IE339:IG339"/>
    <mergeCell ref="IH339:IL339"/>
    <mergeCell ref="D255:G255"/>
    <mergeCell ref="M255:P255"/>
    <mergeCell ref="T255:U255"/>
    <mergeCell ref="W255:Y255"/>
    <mergeCell ref="Z255:AD255"/>
    <mergeCell ref="AF255:AI255"/>
    <mergeCell ref="AK255:AL255"/>
    <mergeCell ref="AN255:AQ255"/>
    <mergeCell ref="HI345:HJ345"/>
    <mergeCell ref="HL345:HO345"/>
    <mergeCell ref="HU345:HX345"/>
    <mergeCell ref="IB345:IC345"/>
    <mergeCell ref="IE345:IG345"/>
    <mergeCell ref="IH345:IL345"/>
    <mergeCell ref="GB340:GE340"/>
    <mergeCell ref="GK340:GN340"/>
    <mergeCell ref="GR340:GS340"/>
    <mergeCell ref="GU340:GW340"/>
    <mergeCell ref="GX340:HB340"/>
    <mergeCell ref="HD340:HG340"/>
    <mergeCell ref="FA336:FD336"/>
    <mergeCell ref="FH336:FI336"/>
    <mergeCell ref="FK336:FM336"/>
    <mergeCell ref="FN336:FR336"/>
    <mergeCell ref="FT336:FW336"/>
    <mergeCell ref="AW258:AZ258"/>
    <mergeCell ref="ER313:EU313"/>
    <mergeCell ref="EZ313:FD313"/>
    <mergeCell ref="FH313:FI313"/>
    <mergeCell ref="GB333:GE333"/>
    <mergeCell ref="GK333:GN333"/>
    <mergeCell ref="GR333:GS333"/>
    <mergeCell ref="EJ318:EM318"/>
    <mergeCell ref="EO329:EP329"/>
    <mergeCell ref="ER329:EU329"/>
    <mergeCell ref="EZ329:FD329"/>
    <mergeCell ref="FH329:FI329"/>
    <mergeCell ref="FK329:FM329"/>
    <mergeCell ref="HU336:HX336"/>
    <mergeCell ref="EO331:EP331"/>
    <mergeCell ref="ER331:EU331"/>
    <mergeCell ref="IH331:IL331"/>
    <mergeCell ref="IB333:IC333"/>
    <mergeCell ref="IE333:IG333"/>
    <mergeCell ref="IH333:IL333"/>
    <mergeCell ref="GX330:HB330"/>
    <mergeCell ref="HD330:HG330"/>
    <mergeCell ref="EZ326:FD326"/>
    <mergeCell ref="AN261:AQ261"/>
    <mergeCell ref="AF262:AI262"/>
    <mergeCell ref="AK262:AL262"/>
    <mergeCell ref="GX324:HB324"/>
    <mergeCell ref="A253:B253"/>
    <mergeCell ref="D253:G253"/>
    <mergeCell ref="M253:P253"/>
    <mergeCell ref="T253:U253"/>
    <mergeCell ref="W253:Y253"/>
    <mergeCell ref="IE330:IG330"/>
    <mergeCell ref="IB332:IC332"/>
    <mergeCell ref="HL339:HO339"/>
    <mergeCell ref="Z253:AD253"/>
    <mergeCell ref="AF253:AI253"/>
    <mergeCell ref="AK253:AL253"/>
    <mergeCell ref="HI348:HJ348"/>
    <mergeCell ref="HL348:HO348"/>
    <mergeCell ref="HU348:HX348"/>
    <mergeCell ref="FN339:FR339"/>
    <mergeCell ref="FT339:FW339"/>
    <mergeCell ref="GB343:GE343"/>
    <mergeCell ref="GK343:GN343"/>
    <mergeCell ref="GR343:GS343"/>
    <mergeCell ref="EJ328:EM328"/>
    <mergeCell ref="EO339:EP339"/>
    <mergeCell ref="ER339:EU339"/>
    <mergeCell ref="FA339:FD339"/>
    <mergeCell ref="FH339:FI339"/>
    <mergeCell ref="FK339:FM339"/>
    <mergeCell ref="DH328:DK328"/>
    <mergeCell ref="DO328:DU328"/>
    <mergeCell ref="DX328:DY328"/>
    <mergeCell ref="EA328:EC328"/>
    <mergeCell ref="ED328:EH328"/>
    <mergeCell ref="BX293:CA293"/>
    <mergeCell ref="CF293:CJ293"/>
    <mergeCell ref="CN293:CO293"/>
    <mergeCell ref="CQ293:CS293"/>
    <mergeCell ref="CT293:CX293"/>
    <mergeCell ref="CZ293:DC293"/>
    <mergeCell ref="CZ292:DC292"/>
    <mergeCell ref="DH327:DK327"/>
    <mergeCell ref="DQ327:DT327"/>
    <mergeCell ref="DX325:DY325"/>
    <mergeCell ref="EA325:EC325"/>
    <mergeCell ref="ED325:EH325"/>
    <mergeCell ref="EJ325:EM325"/>
    <mergeCell ref="EO336:EP336"/>
    <mergeCell ref="ER336:EU336"/>
    <mergeCell ref="DH325:DK325"/>
    <mergeCell ref="DQ325:DT325"/>
    <mergeCell ref="D264:G264"/>
    <mergeCell ref="A259:B259"/>
    <mergeCell ref="D259:G259"/>
    <mergeCell ref="M259:P259"/>
    <mergeCell ref="AW259:AZ259"/>
    <mergeCell ref="BD259:BE259"/>
    <mergeCell ref="L310:P310"/>
    <mergeCell ref="T310:U310"/>
    <mergeCell ref="W310:Y310"/>
    <mergeCell ref="L314:P314"/>
    <mergeCell ref="T314:U314"/>
    <mergeCell ref="HI346:HJ346"/>
    <mergeCell ref="HL346:HO346"/>
    <mergeCell ref="HU346:HX346"/>
    <mergeCell ref="A257:B257"/>
    <mergeCell ref="D257:G257"/>
    <mergeCell ref="M257:P257"/>
    <mergeCell ref="A252:B252"/>
    <mergeCell ref="D252:G252"/>
    <mergeCell ref="L252:P252"/>
    <mergeCell ref="T252:U252"/>
    <mergeCell ref="W252:Y252"/>
    <mergeCell ref="Z252:AD252"/>
    <mergeCell ref="GU345:GW345"/>
    <mergeCell ref="GX345:HB345"/>
    <mergeCell ref="HD345:HG345"/>
    <mergeCell ref="HI350:HJ350"/>
    <mergeCell ref="HL350:HO350"/>
    <mergeCell ref="HU350:HX350"/>
    <mergeCell ref="FN341:FR341"/>
    <mergeCell ref="FT341:FW341"/>
    <mergeCell ref="GB345:GE345"/>
    <mergeCell ref="GK345:GN345"/>
    <mergeCell ref="GR345:GS345"/>
    <mergeCell ref="EJ330:EM330"/>
    <mergeCell ref="EO341:EP341"/>
    <mergeCell ref="ER341:EU341"/>
    <mergeCell ref="FA341:FD341"/>
    <mergeCell ref="FH341:FI341"/>
    <mergeCell ref="FK341:FM341"/>
    <mergeCell ref="DH330:DK330"/>
    <mergeCell ref="DQ330:DT330"/>
    <mergeCell ref="DX330:DY330"/>
    <mergeCell ref="EA330:EC330"/>
    <mergeCell ref="ED330:EH330"/>
    <mergeCell ref="BX295:CA295"/>
    <mergeCell ref="CG295:CJ295"/>
    <mergeCell ref="CN295:CO295"/>
    <mergeCell ref="CQ295:CS295"/>
    <mergeCell ref="CT295:CX295"/>
    <mergeCell ref="CZ295:DC295"/>
    <mergeCell ref="AW253:AZ253"/>
    <mergeCell ref="BD253:BE253"/>
    <mergeCell ref="AW257:AZ257"/>
    <mergeCell ref="BD257:BE257"/>
    <mergeCell ref="BG257:BI257"/>
    <mergeCell ref="BJ257:BN257"/>
    <mergeCell ref="BP257:BS257"/>
    <mergeCell ref="GU335:GW335"/>
    <mergeCell ref="GX335:HB335"/>
    <mergeCell ref="HD335:HG335"/>
    <mergeCell ref="FT338:FW338"/>
    <mergeCell ref="HI335:HJ335"/>
    <mergeCell ref="HL335:HO335"/>
    <mergeCell ref="HU335:HX335"/>
    <mergeCell ref="HI336:HJ336"/>
    <mergeCell ref="HL336:HO336"/>
    <mergeCell ref="HL333:HO333"/>
    <mergeCell ref="HU333:HX333"/>
    <mergeCell ref="FT342:FW342"/>
    <mergeCell ref="HL334:HO334"/>
    <mergeCell ref="GU331:GW331"/>
    <mergeCell ref="EO332:EP332"/>
    <mergeCell ref="FA342:FD342"/>
    <mergeCell ref="FH342:FI342"/>
    <mergeCell ref="FT345:FW345"/>
    <mergeCell ref="BU292:BV292"/>
    <mergeCell ref="DH304:DK304"/>
    <mergeCell ref="HI331:HJ331"/>
    <mergeCell ref="HL331:HO331"/>
    <mergeCell ref="HS331:HY331"/>
    <mergeCell ref="IB338:IC338"/>
    <mergeCell ref="IE338:IG338"/>
    <mergeCell ref="GU327:GW327"/>
    <mergeCell ref="AN257:AQ257"/>
    <mergeCell ref="AF258:AI258"/>
    <mergeCell ref="AK258:AL258"/>
    <mergeCell ref="AN258:AQ258"/>
    <mergeCell ref="A258:B258"/>
    <mergeCell ref="D258:G258"/>
    <mergeCell ref="M258:P258"/>
    <mergeCell ref="T258:U258"/>
    <mergeCell ref="BJ258:BN258"/>
    <mergeCell ref="BP258:BS258"/>
    <mergeCell ref="BU302:BV302"/>
    <mergeCell ref="BX302:CA302"/>
    <mergeCell ref="CE302:CK302"/>
    <mergeCell ref="CN302:CO302"/>
    <mergeCell ref="BG259:BI259"/>
    <mergeCell ref="BJ259:BN259"/>
    <mergeCell ref="DX333:DY333"/>
    <mergeCell ref="EA333:EC333"/>
    <mergeCell ref="ED333:EH333"/>
    <mergeCell ref="EJ333:EM333"/>
    <mergeCell ref="CQ298:CS298"/>
    <mergeCell ref="CT298:CX298"/>
    <mergeCell ref="CZ298:DC298"/>
    <mergeCell ref="DH333:DK333"/>
    <mergeCell ref="DQ333:DT333"/>
    <mergeCell ref="ED323:EH323"/>
    <mergeCell ref="EJ323:EM323"/>
    <mergeCell ref="EA322:EC322"/>
    <mergeCell ref="ED322:EH322"/>
    <mergeCell ref="CZ301:DC301"/>
    <mergeCell ref="BP259:BS259"/>
    <mergeCell ref="CN301:CO301"/>
    <mergeCell ref="BJ262:BN262"/>
    <mergeCell ref="CN299:CO299"/>
    <mergeCell ref="DP323:DT323"/>
    <mergeCell ref="A260:B260"/>
    <mergeCell ref="D260:G260"/>
    <mergeCell ref="M260:P260"/>
    <mergeCell ref="T260:U260"/>
    <mergeCell ref="W260:Y260"/>
    <mergeCell ref="Z260:AD260"/>
    <mergeCell ref="A261:B261"/>
    <mergeCell ref="D261:G261"/>
    <mergeCell ref="L261:P261"/>
    <mergeCell ref="T261:U261"/>
    <mergeCell ref="W261:Y261"/>
    <mergeCell ref="Z261:AD261"/>
    <mergeCell ref="AF261:AI261"/>
    <mergeCell ref="AK261:AL261"/>
    <mergeCell ref="A264:B264"/>
    <mergeCell ref="W314:Y314"/>
    <mergeCell ref="AN320:AQ320"/>
    <mergeCell ref="AV320:AZ320"/>
    <mergeCell ref="Z258:AD258"/>
    <mergeCell ref="Z259:AD259"/>
    <mergeCell ref="GK326:GN326"/>
    <mergeCell ref="T257:U257"/>
    <mergeCell ref="W257:Y257"/>
    <mergeCell ref="Z257:AD257"/>
    <mergeCell ref="AF257:AI257"/>
    <mergeCell ref="AK257:AL257"/>
    <mergeCell ref="FN344:FR344"/>
    <mergeCell ref="HD349:HG349"/>
    <mergeCell ref="IB351:IC351"/>
    <mergeCell ref="IE351:IG351"/>
    <mergeCell ref="IH351:IL351"/>
    <mergeCell ref="GB346:GE346"/>
    <mergeCell ref="GK346:GN346"/>
    <mergeCell ref="GR346:GS346"/>
    <mergeCell ref="GU346:GW346"/>
    <mergeCell ref="GX346:HB346"/>
    <mergeCell ref="HD346:HG346"/>
    <mergeCell ref="ER342:EU342"/>
    <mergeCell ref="IB350:IC350"/>
    <mergeCell ref="IE350:IG350"/>
    <mergeCell ref="IH350:IL350"/>
    <mergeCell ref="IB348:IC348"/>
    <mergeCell ref="IE348:IG348"/>
    <mergeCell ref="IH348:IL348"/>
    <mergeCell ref="GR326:GS326"/>
    <mergeCell ref="FA322:FD322"/>
    <mergeCell ref="GR349:GS349"/>
    <mergeCell ref="IE327:IG327"/>
    <mergeCell ref="HI324:HJ324"/>
    <mergeCell ref="HL324:HO324"/>
    <mergeCell ref="HU324:HX324"/>
    <mergeCell ref="FA343:FD343"/>
    <mergeCell ref="FH343:FI343"/>
    <mergeCell ref="FK343:FM343"/>
    <mergeCell ref="IB326:IC326"/>
    <mergeCell ref="IE326:IG326"/>
    <mergeCell ref="IH326:IL326"/>
    <mergeCell ref="IB324:IC324"/>
    <mergeCell ref="IE324:IG324"/>
    <mergeCell ref="IH324:IL324"/>
    <mergeCell ref="ER334:EU334"/>
    <mergeCell ref="FA332:FD332"/>
    <mergeCell ref="FH332:FI332"/>
    <mergeCell ref="FK332:FM332"/>
    <mergeCell ref="FN332:FR332"/>
    <mergeCell ref="FT332:FW332"/>
    <mergeCell ref="HL340:HO340"/>
    <mergeCell ref="HL329:HO329"/>
    <mergeCell ref="HU329:HX329"/>
    <mergeCell ref="GU334:GW334"/>
    <mergeCell ref="GX334:HB334"/>
    <mergeCell ref="HD334:HG334"/>
    <mergeCell ref="IH330:IL330"/>
    <mergeCell ref="IB329:IC329"/>
    <mergeCell ref="FT344:FW344"/>
    <mergeCell ref="GX336:HB336"/>
    <mergeCell ref="HD336:HG336"/>
    <mergeCell ref="IE340:IG340"/>
    <mergeCell ref="IH340:IL340"/>
    <mergeCell ref="IB342:IC342"/>
    <mergeCell ref="IE342:IG342"/>
    <mergeCell ref="IH342:IL342"/>
    <mergeCell ref="GU339:GW339"/>
    <mergeCell ref="GX339:HB339"/>
    <mergeCell ref="HD339:HG339"/>
    <mergeCell ref="HI342:HJ342"/>
    <mergeCell ref="HL342:HO342"/>
    <mergeCell ref="FK326:FM326"/>
    <mergeCell ref="GX331:HB331"/>
    <mergeCell ref="HD331:HG331"/>
    <mergeCell ref="EA304:EC304"/>
    <mergeCell ref="FN309:FR309"/>
    <mergeCell ref="FT309:FW309"/>
    <mergeCell ref="ER325:EU325"/>
    <mergeCell ref="FA325:FD325"/>
    <mergeCell ref="FH325:FI325"/>
    <mergeCell ref="FK325:FM325"/>
    <mergeCell ref="FN325:FR325"/>
    <mergeCell ref="FT325:FW325"/>
    <mergeCell ref="EJ314:EM314"/>
    <mergeCell ref="EO325:EP325"/>
    <mergeCell ref="DX312:DY312"/>
    <mergeCell ref="EA312:EC312"/>
    <mergeCell ref="ED312:EH312"/>
    <mergeCell ref="FN317:FR317"/>
    <mergeCell ref="BU300:BV300"/>
    <mergeCell ref="BX300:CA300"/>
    <mergeCell ref="CC300:CL300"/>
    <mergeCell ref="CN300:CO300"/>
    <mergeCell ref="DH314:DK314"/>
    <mergeCell ref="ER323:EU323"/>
    <mergeCell ref="AK317:AL317"/>
    <mergeCell ref="AN317:AQ317"/>
    <mergeCell ref="CN320:CO320"/>
    <mergeCell ref="AN316:AQ316"/>
    <mergeCell ref="IB353:IC353"/>
    <mergeCell ref="IE353:IG353"/>
    <mergeCell ref="IH353:IL353"/>
    <mergeCell ref="GB348:GE348"/>
    <mergeCell ref="GK348:GN348"/>
    <mergeCell ref="GR348:GS348"/>
    <mergeCell ref="GU348:GW348"/>
    <mergeCell ref="GX348:HB348"/>
    <mergeCell ref="HD348:HG348"/>
    <mergeCell ref="GB337:GE337"/>
    <mergeCell ref="GK337:GN337"/>
    <mergeCell ref="GR337:GS337"/>
    <mergeCell ref="IB334:IC334"/>
    <mergeCell ref="IE334:IG334"/>
    <mergeCell ref="IH334:IL334"/>
    <mergeCell ref="HI334:HJ334"/>
    <mergeCell ref="HI351:HJ351"/>
    <mergeCell ref="HL351:HO351"/>
    <mergeCell ref="HU351:HX351"/>
    <mergeCell ref="GU347:GW347"/>
    <mergeCell ref="GX347:HB347"/>
    <mergeCell ref="HD347:HG347"/>
    <mergeCell ref="ER330:EU330"/>
    <mergeCell ref="EJ322:EM322"/>
    <mergeCell ref="DX332:DY332"/>
    <mergeCell ref="EA332:EC332"/>
    <mergeCell ref="ED332:EH332"/>
    <mergeCell ref="EO334:EP334"/>
    <mergeCell ref="IE329:IG329"/>
    <mergeCell ref="IH329:IL329"/>
    <mergeCell ref="HI341:HJ341"/>
    <mergeCell ref="HL341:HO341"/>
    <mergeCell ref="HU341:HX341"/>
    <mergeCell ref="IB341:IC341"/>
    <mergeCell ref="IE341:IG341"/>
    <mergeCell ref="CT302:CX302"/>
    <mergeCell ref="CZ302:DC302"/>
    <mergeCell ref="IH338:IL338"/>
    <mergeCell ref="FK344:FM344"/>
    <mergeCell ref="CQ299:CS299"/>
    <mergeCell ref="CT299:CX299"/>
    <mergeCell ref="FK350:FM350"/>
    <mergeCell ref="FN350:FR350"/>
    <mergeCell ref="FT350:FW350"/>
    <mergeCell ref="CZ308:DC308"/>
    <mergeCell ref="DH343:DK343"/>
    <mergeCell ref="DQ343:DT343"/>
    <mergeCell ref="CT334:CX334"/>
    <mergeCell ref="CZ334:DC334"/>
    <mergeCell ref="BU299:BV299"/>
    <mergeCell ref="BU297:BV297"/>
    <mergeCell ref="BU304:BV304"/>
    <mergeCell ref="BU311:BV311"/>
    <mergeCell ref="GU355:GW355"/>
    <mergeCell ref="GX355:HB355"/>
    <mergeCell ref="HD355:HG355"/>
    <mergeCell ref="FK347:FM347"/>
    <mergeCell ref="FK353:FM353"/>
    <mergeCell ref="EO349:EP349"/>
    <mergeCell ref="ER349:EU349"/>
    <mergeCell ref="FA349:FD349"/>
    <mergeCell ref="FH349:FI349"/>
    <mergeCell ref="FK349:FM349"/>
    <mergeCell ref="DH332:DK332"/>
    <mergeCell ref="AF310:AI310"/>
    <mergeCell ref="AK315:AL315"/>
    <mergeCell ref="AN315:AQ315"/>
    <mergeCell ref="AF311:AI311"/>
    <mergeCell ref="CN330:CO330"/>
    <mergeCell ref="AF314:AI314"/>
    <mergeCell ref="AK319:AL319"/>
    <mergeCell ref="AN319:AQ319"/>
    <mergeCell ref="AF315:AI315"/>
    <mergeCell ref="AK320:AL320"/>
    <mergeCell ref="BX324:CA324"/>
    <mergeCell ref="GK334:GN334"/>
    <mergeCell ref="GB321:GE321"/>
    <mergeCell ref="GH321:GO321"/>
    <mergeCell ref="EA331:EC331"/>
    <mergeCell ref="ED331:EH331"/>
    <mergeCell ref="CT309:CX309"/>
    <mergeCell ref="AN314:AQ314"/>
    <mergeCell ref="AV314:AZ314"/>
    <mergeCell ref="BD316:BE316"/>
    <mergeCell ref="BG316:BI316"/>
    <mergeCell ref="AK316:AL316"/>
    <mergeCell ref="GB324:GE324"/>
    <mergeCell ref="GK324:GN324"/>
    <mergeCell ref="EV317:FF317"/>
    <mergeCell ref="FH317:FI317"/>
    <mergeCell ref="HD323:HG323"/>
    <mergeCell ref="HD328:HG328"/>
    <mergeCell ref="FT331:FW331"/>
    <mergeCell ref="EJ320:EM320"/>
    <mergeCell ref="GB336:GE336"/>
    <mergeCell ref="GK336:GN336"/>
    <mergeCell ref="GR336:GS336"/>
    <mergeCell ref="GU336:GW336"/>
    <mergeCell ref="EJ338:EM338"/>
    <mergeCell ref="FT333:FW333"/>
    <mergeCell ref="GU337:GW337"/>
    <mergeCell ref="GB335:GE335"/>
    <mergeCell ref="GK335:GN335"/>
    <mergeCell ref="W267:Y267"/>
    <mergeCell ref="AK265:AL265"/>
    <mergeCell ref="AN265:AQ265"/>
    <mergeCell ref="AK318:AL318"/>
    <mergeCell ref="AN318:AQ318"/>
    <mergeCell ref="AT318:BA318"/>
    <mergeCell ref="BD320:BE320"/>
    <mergeCell ref="BG320:BI320"/>
    <mergeCell ref="BX307:CA307"/>
    <mergeCell ref="CE307:CK307"/>
    <mergeCell ref="CN307:CO307"/>
    <mergeCell ref="W292:Y292"/>
    <mergeCell ref="BX303:CA303"/>
    <mergeCell ref="CF303:CJ303"/>
    <mergeCell ref="CN303:CO303"/>
    <mergeCell ref="CQ303:CS303"/>
    <mergeCell ref="CT303:CX303"/>
    <mergeCell ref="Z267:AD267"/>
    <mergeCell ref="AF267:AI267"/>
    <mergeCell ref="AK291:AL291"/>
    <mergeCell ref="AN291:AQ291"/>
    <mergeCell ref="AF268:AI268"/>
    <mergeCell ref="AK292:AL292"/>
    <mergeCell ref="AN292:AQ292"/>
    <mergeCell ref="AU292:BA292"/>
    <mergeCell ref="FN333:FR333"/>
    <mergeCell ref="EJ331:EM331"/>
    <mergeCell ref="EO342:EP342"/>
    <mergeCell ref="FA344:FD344"/>
    <mergeCell ref="FH344:FI344"/>
    <mergeCell ref="FA338:FD338"/>
    <mergeCell ref="FA346:FD346"/>
    <mergeCell ref="FH346:FI346"/>
    <mergeCell ref="FK346:FM346"/>
    <mergeCell ref="Z310:AD310"/>
    <mergeCell ref="Z312:AD312"/>
    <mergeCell ref="AF312:AI312"/>
    <mergeCell ref="AF313:AI313"/>
    <mergeCell ref="AW313:AZ313"/>
    <mergeCell ref="BD313:BE313"/>
    <mergeCell ref="BG313:BI313"/>
    <mergeCell ref="EA295:EC295"/>
    <mergeCell ref="ED295:EH295"/>
    <mergeCell ref="EJ295:EM295"/>
    <mergeCell ref="BU327:BV327"/>
    <mergeCell ref="AW342:AZ342"/>
    <mergeCell ref="EJ312:EM312"/>
    <mergeCell ref="EO323:EP323"/>
    <mergeCell ref="Z314:AD314"/>
    <mergeCell ref="BJ316:BN316"/>
    <mergeCell ref="BP316:BS316"/>
    <mergeCell ref="BU306:BV306"/>
    <mergeCell ref="EJ311:EM311"/>
    <mergeCell ref="EJ308:EM308"/>
    <mergeCell ref="CQ292:CS292"/>
    <mergeCell ref="CT292:CX292"/>
    <mergeCell ref="CZ299:DC299"/>
    <mergeCell ref="BX299:CA299"/>
    <mergeCell ref="CG299:CJ299"/>
    <mergeCell ref="CT305:CX305"/>
    <mergeCell ref="CZ305:DC305"/>
    <mergeCell ref="CG297:CJ297"/>
    <mergeCell ref="CN297:CO297"/>
    <mergeCell ref="CQ304:CS304"/>
    <mergeCell ref="A265:B265"/>
    <mergeCell ref="D265:G265"/>
    <mergeCell ref="M265:P265"/>
    <mergeCell ref="T265:U265"/>
    <mergeCell ref="W265:Y265"/>
    <mergeCell ref="Z265:AD265"/>
    <mergeCell ref="AF265:AI265"/>
    <mergeCell ref="FH347:FI347"/>
    <mergeCell ref="DH336:DK336"/>
    <mergeCell ref="DQ336:DT336"/>
    <mergeCell ref="DX336:DY336"/>
    <mergeCell ref="EA336:EC336"/>
    <mergeCell ref="ED336:EH336"/>
    <mergeCell ref="BX301:CA301"/>
    <mergeCell ref="CD301:CK301"/>
    <mergeCell ref="DQ324:DT324"/>
    <mergeCell ref="DX324:DY324"/>
    <mergeCell ref="CQ306:CS306"/>
    <mergeCell ref="CT306:CX306"/>
    <mergeCell ref="CZ306:DC306"/>
    <mergeCell ref="EO321:EP321"/>
    <mergeCell ref="DH341:DK341"/>
    <mergeCell ref="DQ341:DT341"/>
    <mergeCell ref="DH342:DK342"/>
    <mergeCell ref="DQ342:DT342"/>
    <mergeCell ref="DX342:DY342"/>
    <mergeCell ref="EA342:EC342"/>
    <mergeCell ref="ED342:EH342"/>
    <mergeCell ref="CQ307:CS307"/>
    <mergeCell ref="CT307:CX307"/>
    <mergeCell ref="CZ307:DC307"/>
    <mergeCell ref="CQ310:CS310"/>
    <mergeCell ref="CT310:CX310"/>
    <mergeCell ref="EJ342:EM342"/>
    <mergeCell ref="DH338:DK338"/>
    <mergeCell ref="DQ338:DT338"/>
    <mergeCell ref="DX338:DY338"/>
    <mergeCell ref="EA338:EC338"/>
    <mergeCell ref="ED338:EH338"/>
    <mergeCell ref="Z292:AD292"/>
    <mergeCell ref="AF292:AI292"/>
    <mergeCell ref="AK297:AL297"/>
    <mergeCell ref="AN297:AQ297"/>
    <mergeCell ref="AF293:AI293"/>
    <mergeCell ref="AK298:AL298"/>
    <mergeCell ref="AN298:AQ298"/>
    <mergeCell ref="AW298:AZ298"/>
    <mergeCell ref="BD298:BE298"/>
    <mergeCell ref="BG298:BI298"/>
    <mergeCell ref="BJ298:BN298"/>
    <mergeCell ref="BP298:BS298"/>
    <mergeCell ref="DH339:DK339"/>
    <mergeCell ref="DQ339:DT339"/>
    <mergeCell ref="FH338:FI338"/>
    <mergeCell ref="DQ334:DT334"/>
    <mergeCell ref="DX334:DY334"/>
    <mergeCell ref="EA334:EC334"/>
    <mergeCell ref="ED334:EH334"/>
    <mergeCell ref="BX305:CA305"/>
    <mergeCell ref="CC305:CL305"/>
    <mergeCell ref="CN305:CO305"/>
    <mergeCell ref="CQ305:CS305"/>
    <mergeCell ref="DH331:DK331"/>
    <mergeCell ref="DQ331:DT331"/>
    <mergeCell ref="CZ297:DC297"/>
    <mergeCell ref="HI347:HJ347"/>
    <mergeCell ref="HL347:HO347"/>
    <mergeCell ref="HU347:HX347"/>
    <mergeCell ref="IB347:IC347"/>
    <mergeCell ref="IE347:IG347"/>
    <mergeCell ref="IH347:IL347"/>
    <mergeCell ref="GB342:GE342"/>
    <mergeCell ref="GK342:GN342"/>
    <mergeCell ref="HI343:HJ343"/>
    <mergeCell ref="HL343:HO343"/>
    <mergeCell ref="HU343:HX343"/>
    <mergeCell ref="IB343:IC343"/>
    <mergeCell ref="IE343:IG343"/>
    <mergeCell ref="IH343:IL343"/>
    <mergeCell ref="GB338:GE338"/>
    <mergeCell ref="GK338:GN338"/>
    <mergeCell ref="GR338:GS338"/>
    <mergeCell ref="HI355:HJ355"/>
    <mergeCell ref="HL355:HO355"/>
    <mergeCell ref="HU355:HX355"/>
    <mergeCell ref="IB355:IC355"/>
    <mergeCell ref="IH356:IL356"/>
    <mergeCell ref="HL352:HO352"/>
    <mergeCell ref="HU352:HX352"/>
    <mergeCell ref="FN343:FR343"/>
    <mergeCell ref="FT343:FW343"/>
    <mergeCell ref="GB347:GE347"/>
    <mergeCell ref="GK347:GN347"/>
    <mergeCell ref="GR347:GS347"/>
    <mergeCell ref="ER350:EU350"/>
    <mergeCell ref="FA334:FD334"/>
    <mergeCell ref="FH334:FI334"/>
    <mergeCell ref="FK334:FM334"/>
    <mergeCell ref="FN334:FR334"/>
    <mergeCell ref="FT334:FW334"/>
    <mergeCell ref="DX323:DY323"/>
    <mergeCell ref="EA323:EC323"/>
    <mergeCell ref="DH324:DK324"/>
    <mergeCell ref="FN347:FR347"/>
    <mergeCell ref="FT347:FW347"/>
    <mergeCell ref="GB351:GE351"/>
    <mergeCell ref="GK351:GN351"/>
    <mergeCell ref="GR351:GS351"/>
    <mergeCell ref="EJ336:EM336"/>
    <mergeCell ref="EO347:EP347"/>
    <mergeCell ref="ER347:EU347"/>
    <mergeCell ref="FA347:FD347"/>
    <mergeCell ref="EO343:EP343"/>
    <mergeCell ref="ER343:EU343"/>
    <mergeCell ref="GR327:GS327"/>
    <mergeCell ref="FA354:FD354"/>
    <mergeCell ref="FH354:FI354"/>
    <mergeCell ref="GU353:GW353"/>
    <mergeCell ref="HI349:HJ349"/>
    <mergeCell ref="GX327:HB327"/>
    <mergeCell ref="HD327:HG327"/>
    <mergeCell ref="GX329:HB329"/>
    <mergeCell ref="HD329:HG329"/>
    <mergeCell ref="IH341:IL341"/>
    <mergeCell ref="DH348:DK348"/>
    <mergeCell ref="DQ348:DT348"/>
    <mergeCell ref="DQ304:DT304"/>
    <mergeCell ref="DX304:DY304"/>
    <mergeCell ref="CQ300:CS300"/>
    <mergeCell ref="CT300:CX300"/>
    <mergeCell ref="CZ300:DC300"/>
    <mergeCell ref="DH335:DK335"/>
    <mergeCell ref="DQ335:DT335"/>
    <mergeCell ref="BX304:CA304"/>
    <mergeCell ref="CG304:CJ304"/>
    <mergeCell ref="CN304:CO304"/>
    <mergeCell ref="IB354:IC354"/>
    <mergeCell ref="IE354:IG354"/>
    <mergeCell ref="IH354:IL354"/>
    <mergeCell ref="GU351:GW351"/>
    <mergeCell ref="GX351:HB351"/>
    <mergeCell ref="HD351:HG351"/>
    <mergeCell ref="HI354:HJ354"/>
    <mergeCell ref="HL354:HO354"/>
    <mergeCell ref="HU354:HX354"/>
    <mergeCell ref="HI357:HJ357"/>
    <mergeCell ref="IB358:IC358"/>
    <mergeCell ref="IE358:IG358"/>
    <mergeCell ref="IH358:IL358"/>
    <mergeCell ref="DQ332:DT332"/>
    <mergeCell ref="FK338:FM338"/>
    <mergeCell ref="FN338:FR338"/>
    <mergeCell ref="EO338:EP338"/>
    <mergeCell ref="ER338:EU338"/>
    <mergeCell ref="FA333:FD333"/>
    <mergeCell ref="FH333:FI333"/>
    <mergeCell ref="FK333:FM333"/>
    <mergeCell ref="ER322:EU322"/>
    <mergeCell ref="ER327:EU327"/>
    <mergeCell ref="FA327:FD327"/>
    <mergeCell ref="HI358:HJ358"/>
    <mergeCell ref="HL358:HO358"/>
    <mergeCell ref="HU358:HX358"/>
    <mergeCell ref="HU334:HX334"/>
    <mergeCell ref="GB353:GE353"/>
    <mergeCell ref="GK353:GN353"/>
    <mergeCell ref="GB349:GE349"/>
    <mergeCell ref="GK349:GN349"/>
    <mergeCell ref="ER332:EU332"/>
    <mergeCell ref="FK342:FM342"/>
    <mergeCell ref="FN342:FR342"/>
    <mergeCell ref="IB357:IC357"/>
    <mergeCell ref="IE357:IG357"/>
    <mergeCell ref="IH357:IL357"/>
    <mergeCell ref="GB352:GE352"/>
    <mergeCell ref="GK352:GN352"/>
    <mergeCell ref="GR352:GS352"/>
    <mergeCell ref="GU352:GW352"/>
    <mergeCell ref="GX352:HB352"/>
    <mergeCell ref="HD352:HG352"/>
    <mergeCell ref="FA348:FD348"/>
    <mergeCell ref="FH348:FI348"/>
    <mergeCell ref="FK348:FM348"/>
    <mergeCell ref="FN348:FR348"/>
    <mergeCell ref="FT348:FW348"/>
    <mergeCell ref="DX337:DY337"/>
    <mergeCell ref="EA337:EC337"/>
    <mergeCell ref="ED337:EH337"/>
    <mergeCell ref="EJ337:EM337"/>
    <mergeCell ref="EO348:EP348"/>
    <mergeCell ref="ER348:EU348"/>
    <mergeCell ref="CQ302:CS302"/>
    <mergeCell ref="IB361:IC361"/>
    <mergeCell ref="FN358:FR358"/>
    <mergeCell ref="AV307:AZ307"/>
    <mergeCell ref="BD307:BE307"/>
    <mergeCell ref="BG307:BI307"/>
    <mergeCell ref="BJ307:BN307"/>
    <mergeCell ref="BP307:BS307"/>
    <mergeCell ref="CT325:CX325"/>
    <mergeCell ref="CZ325:DC325"/>
    <mergeCell ref="AR316:BB316"/>
    <mergeCell ref="BD318:BE318"/>
    <mergeCell ref="BG318:BI318"/>
    <mergeCell ref="EO353:EP353"/>
    <mergeCell ref="ER353:EU353"/>
    <mergeCell ref="GR334:GS334"/>
    <mergeCell ref="ER345:EU345"/>
    <mergeCell ref="FA345:FD345"/>
    <mergeCell ref="FH345:FI345"/>
    <mergeCell ref="FK345:FM345"/>
    <mergeCell ref="DH334:DK334"/>
    <mergeCell ref="IB352:IC352"/>
    <mergeCell ref="IE352:IG352"/>
    <mergeCell ref="IH352:IL352"/>
    <mergeCell ref="GU349:GW349"/>
    <mergeCell ref="GX349:HB349"/>
    <mergeCell ref="HI352:HJ352"/>
    <mergeCell ref="EY352:FE352"/>
    <mergeCell ref="FH352:FI352"/>
    <mergeCell ref="EJ310:EM310"/>
    <mergeCell ref="CZ322:DC322"/>
    <mergeCell ref="DH357:DK357"/>
    <mergeCell ref="DH345:DK345"/>
    <mergeCell ref="DQ345:DT345"/>
    <mergeCell ref="FH358:FI358"/>
    <mergeCell ref="FK358:FM358"/>
    <mergeCell ref="HU339:HX339"/>
    <mergeCell ref="IE359:IG359"/>
    <mergeCell ref="IH359:IL359"/>
    <mergeCell ref="GB354:GE354"/>
    <mergeCell ref="GK354:GN354"/>
    <mergeCell ref="GR354:GS354"/>
    <mergeCell ref="GU354:GW354"/>
    <mergeCell ref="GX354:HB354"/>
    <mergeCell ref="HD354:HG354"/>
    <mergeCell ref="FA350:FD350"/>
    <mergeCell ref="FH350:FI350"/>
    <mergeCell ref="BX308:CA308"/>
    <mergeCell ref="CF308:CJ308"/>
    <mergeCell ref="CN308:CO308"/>
    <mergeCell ref="FT346:FW346"/>
    <mergeCell ref="DX335:DY335"/>
    <mergeCell ref="EA335:EC335"/>
    <mergeCell ref="ED335:EH335"/>
    <mergeCell ref="EJ335:EM335"/>
    <mergeCell ref="EO346:EP346"/>
    <mergeCell ref="ER346:EU346"/>
    <mergeCell ref="HL357:HO357"/>
    <mergeCell ref="HT357:HX357"/>
    <mergeCell ref="BU308:BV308"/>
    <mergeCell ref="HU340:HX340"/>
    <mergeCell ref="GR335:GS335"/>
    <mergeCell ref="HI339:HJ339"/>
    <mergeCell ref="IB340:IC340"/>
    <mergeCell ref="HI333:HJ333"/>
    <mergeCell ref="A266:B266"/>
    <mergeCell ref="D266:G266"/>
    <mergeCell ref="M266:P266"/>
    <mergeCell ref="T266:U266"/>
    <mergeCell ref="W266:Y266"/>
    <mergeCell ref="Z266:AD266"/>
    <mergeCell ref="GU359:GW359"/>
    <mergeCell ref="GX359:HB359"/>
    <mergeCell ref="HD359:HG359"/>
    <mergeCell ref="HI364:HJ364"/>
    <mergeCell ref="HL364:HO364"/>
    <mergeCell ref="HU364:HX364"/>
    <mergeCell ref="FN355:FR355"/>
    <mergeCell ref="FT355:FW355"/>
    <mergeCell ref="GB359:GE359"/>
    <mergeCell ref="GK359:GN359"/>
    <mergeCell ref="GR359:GS359"/>
    <mergeCell ref="EJ344:EM344"/>
    <mergeCell ref="EO355:EP355"/>
    <mergeCell ref="ER355:EU355"/>
    <mergeCell ref="FA355:FD355"/>
    <mergeCell ref="FH355:FI355"/>
    <mergeCell ref="FK355:FM355"/>
    <mergeCell ref="DH344:DK344"/>
    <mergeCell ref="DQ344:DT344"/>
    <mergeCell ref="DX344:DY344"/>
    <mergeCell ref="EA344:EC344"/>
    <mergeCell ref="ED344:EH344"/>
    <mergeCell ref="BX309:CA309"/>
    <mergeCell ref="CG309:CJ309"/>
    <mergeCell ref="CN309:CO309"/>
    <mergeCell ref="CQ309:CS309"/>
    <mergeCell ref="CT311:CX311"/>
    <mergeCell ref="CZ311:DC311"/>
    <mergeCell ref="AT291:BA291"/>
    <mergeCell ref="BD291:BE291"/>
    <mergeCell ref="BG291:BI291"/>
    <mergeCell ref="BJ291:BN291"/>
    <mergeCell ref="BP291:BS291"/>
    <mergeCell ref="FA356:FD356"/>
    <mergeCell ref="FH356:FI356"/>
    <mergeCell ref="FK356:FM356"/>
    <mergeCell ref="FN356:FR356"/>
    <mergeCell ref="FT356:FW356"/>
    <mergeCell ref="DX345:DY345"/>
    <mergeCell ref="EA345:EC345"/>
    <mergeCell ref="ED345:EH345"/>
    <mergeCell ref="EJ345:EM345"/>
    <mergeCell ref="EO356:EP356"/>
    <mergeCell ref="ER356:EU356"/>
    <mergeCell ref="A268:B268"/>
    <mergeCell ref="D268:G268"/>
    <mergeCell ref="M268:P268"/>
    <mergeCell ref="BD342:BE342"/>
    <mergeCell ref="BG342:BI342"/>
    <mergeCell ref="EJ332:EM332"/>
    <mergeCell ref="BJ317:BN317"/>
    <mergeCell ref="BP317:BS317"/>
    <mergeCell ref="EA324:EC324"/>
    <mergeCell ref="ED324:EH324"/>
    <mergeCell ref="ER326:EU326"/>
    <mergeCell ref="EO313:EP313"/>
    <mergeCell ref="EJ316:EM316"/>
    <mergeCell ref="DX327:DY327"/>
    <mergeCell ref="T268:U268"/>
    <mergeCell ref="W268:Y268"/>
    <mergeCell ref="Z268:AD268"/>
    <mergeCell ref="DQ357:DT357"/>
    <mergeCell ref="BJ302:BN302"/>
    <mergeCell ref="BP302:BS302"/>
    <mergeCell ref="BU322:BV322"/>
    <mergeCell ref="A267:B267"/>
    <mergeCell ref="D267:G267"/>
    <mergeCell ref="A299:B299"/>
    <mergeCell ref="T267:U267"/>
    <mergeCell ref="A269:B269"/>
    <mergeCell ref="D269:G269"/>
    <mergeCell ref="M269:P269"/>
    <mergeCell ref="T269:U269"/>
    <mergeCell ref="W269:Y269"/>
    <mergeCell ref="Z269:AD269"/>
    <mergeCell ref="AF269:AI269"/>
    <mergeCell ref="AK293:AL293"/>
    <mergeCell ref="BJ294:BN294"/>
    <mergeCell ref="BP294:BS294"/>
    <mergeCell ref="BU314:BV314"/>
    <mergeCell ref="BX314:CA314"/>
    <mergeCell ref="CG314:CJ314"/>
    <mergeCell ref="CN314:CO314"/>
    <mergeCell ref="BU305:BV305"/>
    <mergeCell ref="CT324:CX324"/>
    <mergeCell ref="CZ324:DC324"/>
    <mergeCell ref="BJ312:BN312"/>
    <mergeCell ref="CQ312:CS312"/>
    <mergeCell ref="CT312:CX312"/>
    <mergeCell ref="CZ312:DC312"/>
    <mergeCell ref="DH347:DK347"/>
    <mergeCell ref="DQ347:DT347"/>
    <mergeCell ref="BJ292:BN292"/>
    <mergeCell ref="BP292:BS292"/>
    <mergeCell ref="A270:B270"/>
    <mergeCell ref="D270:G270"/>
    <mergeCell ref="M270:P270"/>
    <mergeCell ref="T270:U270"/>
    <mergeCell ref="W270:Y270"/>
    <mergeCell ref="Z270:AD270"/>
    <mergeCell ref="A290:B290"/>
    <mergeCell ref="D290:G290"/>
    <mergeCell ref="I290:R290"/>
    <mergeCell ref="T290:U290"/>
    <mergeCell ref="W290:Y290"/>
    <mergeCell ref="Z290:AD290"/>
    <mergeCell ref="AF290:AI290"/>
    <mergeCell ref="AK295:AL295"/>
    <mergeCell ref="AN295:AQ295"/>
    <mergeCell ref="AF291:AI291"/>
    <mergeCell ref="AK296:AL296"/>
    <mergeCell ref="AN296:AQ296"/>
    <mergeCell ref="AW296:AZ296"/>
    <mergeCell ref="BD296:BE296"/>
    <mergeCell ref="BG296:BI296"/>
    <mergeCell ref="AV293:AZ293"/>
    <mergeCell ref="BD293:BE293"/>
    <mergeCell ref="BG293:BI293"/>
    <mergeCell ref="BJ293:BN293"/>
    <mergeCell ref="BP293:BS293"/>
    <mergeCell ref="A291:B291"/>
    <mergeCell ref="D291:G291"/>
    <mergeCell ref="Z300:AD300"/>
    <mergeCell ref="AF300:AI300"/>
    <mergeCell ref="AK305:AL305"/>
    <mergeCell ref="AN305:AQ305"/>
    <mergeCell ref="AF301:AI301"/>
    <mergeCell ref="AK306:AL306"/>
    <mergeCell ref="AN306:AQ306"/>
    <mergeCell ref="AU306:BA306"/>
    <mergeCell ref="BJ306:BN306"/>
    <mergeCell ref="BP306:BS306"/>
    <mergeCell ref="A301:B301"/>
    <mergeCell ref="D301:G301"/>
    <mergeCell ref="K301:Q301"/>
    <mergeCell ref="T301:U301"/>
    <mergeCell ref="W301:Y301"/>
    <mergeCell ref="Z301:AD301"/>
    <mergeCell ref="GU361:GW361"/>
    <mergeCell ref="GX361:HB361"/>
    <mergeCell ref="FN357:FR357"/>
    <mergeCell ref="FT357:FW357"/>
    <mergeCell ref="GB361:GE361"/>
    <mergeCell ref="GK361:GN361"/>
    <mergeCell ref="GR361:GS361"/>
    <mergeCell ref="EJ346:EM346"/>
    <mergeCell ref="BD300:BE300"/>
    <mergeCell ref="BG300:BI300"/>
    <mergeCell ref="CC318:CL318"/>
    <mergeCell ref="BX316:CA316"/>
    <mergeCell ref="CG316:CJ316"/>
    <mergeCell ref="CN316:CO316"/>
    <mergeCell ref="BU307:BV307"/>
    <mergeCell ref="D299:G299"/>
    <mergeCell ref="A300:B300"/>
    <mergeCell ref="D300:G300"/>
    <mergeCell ref="A303:B303"/>
    <mergeCell ref="D303:G303"/>
    <mergeCell ref="A308:B308"/>
    <mergeCell ref="D308:G308"/>
    <mergeCell ref="T308:U308"/>
    <mergeCell ref="W308:Y308"/>
    <mergeCell ref="Z308:AD308"/>
    <mergeCell ref="AF308:AI308"/>
    <mergeCell ref="AK313:AL313"/>
    <mergeCell ref="AN313:AQ313"/>
    <mergeCell ref="A304:B304"/>
    <mergeCell ref="D304:G304"/>
    <mergeCell ref="I304:R304"/>
    <mergeCell ref="T304:U304"/>
    <mergeCell ref="A307:B307"/>
    <mergeCell ref="D307:G307"/>
    <mergeCell ref="L307:P307"/>
    <mergeCell ref="T307:U307"/>
    <mergeCell ref="W307:Y307"/>
    <mergeCell ref="Z307:AD307"/>
    <mergeCell ref="FN345:FR345"/>
    <mergeCell ref="CQ332:CS332"/>
    <mergeCell ref="BX323:CA323"/>
    <mergeCell ref="CF323:CJ323"/>
    <mergeCell ref="EO344:EP344"/>
    <mergeCell ref="ER344:EU344"/>
    <mergeCell ref="EA327:EC327"/>
    <mergeCell ref="FN353:FR353"/>
    <mergeCell ref="FT353:FW353"/>
    <mergeCell ref="GB357:GE357"/>
    <mergeCell ref="IE364:IG364"/>
    <mergeCell ref="IH364:IL364"/>
    <mergeCell ref="ER362:EU362"/>
    <mergeCell ref="CQ328:CS328"/>
    <mergeCell ref="CT328:CX328"/>
    <mergeCell ref="CZ328:DC328"/>
    <mergeCell ref="DH363:DK363"/>
    <mergeCell ref="DQ363:DT363"/>
    <mergeCell ref="BJ308:BN308"/>
    <mergeCell ref="BP308:BS308"/>
    <mergeCell ref="BU328:BV328"/>
    <mergeCell ref="HD361:HG361"/>
    <mergeCell ref="EO357:EP357"/>
    <mergeCell ref="ER357:EU357"/>
    <mergeCell ref="FA357:FD357"/>
    <mergeCell ref="FH357:FI357"/>
    <mergeCell ref="FK357:FM357"/>
    <mergeCell ref="DH346:DK346"/>
    <mergeCell ref="DQ346:DT346"/>
    <mergeCell ref="DX346:DY346"/>
    <mergeCell ref="EA346:EC346"/>
    <mergeCell ref="ED346:EH346"/>
    <mergeCell ref="BX311:CA311"/>
    <mergeCell ref="CF311:CJ311"/>
    <mergeCell ref="CN311:CO311"/>
    <mergeCell ref="CQ311:CS311"/>
    <mergeCell ref="CT315:CX315"/>
    <mergeCell ref="CZ315:DC315"/>
    <mergeCell ref="AV295:AZ295"/>
    <mergeCell ref="BD295:BE295"/>
    <mergeCell ref="BG295:BI295"/>
    <mergeCell ref="BJ295:BN295"/>
    <mergeCell ref="BP295:BS295"/>
    <mergeCell ref="HD363:HG363"/>
    <mergeCell ref="IE361:IG361"/>
    <mergeCell ref="IH361:IL361"/>
    <mergeCell ref="EJ360:EM360"/>
    <mergeCell ref="GX338:HB338"/>
    <mergeCell ref="GU363:GW363"/>
    <mergeCell ref="GX363:HB363"/>
    <mergeCell ref="CN324:CO324"/>
    <mergeCell ref="BU315:BV315"/>
    <mergeCell ref="AS299:BB299"/>
    <mergeCell ref="BD299:BE299"/>
    <mergeCell ref="BG299:BI299"/>
    <mergeCell ref="BJ299:BN299"/>
    <mergeCell ref="BP299:BS299"/>
    <mergeCell ref="HI359:HJ359"/>
    <mergeCell ref="HL359:HO359"/>
    <mergeCell ref="IE355:IG355"/>
    <mergeCell ref="IH355:IL355"/>
    <mergeCell ref="IB359:IC359"/>
    <mergeCell ref="HL362:HO362"/>
    <mergeCell ref="HU362:HX362"/>
    <mergeCell ref="GJ357:GN357"/>
    <mergeCell ref="HL363:HO363"/>
    <mergeCell ref="HT363:HX363"/>
    <mergeCell ref="IB363:IC363"/>
    <mergeCell ref="IE363:IG363"/>
    <mergeCell ref="EZ353:FD353"/>
    <mergeCell ref="FH353:FI353"/>
    <mergeCell ref="IH363:IL363"/>
    <mergeCell ref="GB358:GE358"/>
    <mergeCell ref="CQ334:CS334"/>
    <mergeCell ref="IN368:IQ368"/>
    <mergeCell ref="IN367:IQ367"/>
    <mergeCell ref="IN366:IQ366"/>
    <mergeCell ref="IN365:IQ365"/>
    <mergeCell ref="IN354:IQ354"/>
    <mergeCell ref="IN353:IQ353"/>
    <mergeCell ref="IN352:IQ352"/>
    <mergeCell ref="IN351:IQ351"/>
    <mergeCell ref="IN350:IQ350"/>
    <mergeCell ref="BU312:BV312"/>
    <mergeCell ref="BX312:CA312"/>
    <mergeCell ref="CG312:CJ312"/>
    <mergeCell ref="CN312:CO312"/>
    <mergeCell ref="BU303:BV303"/>
    <mergeCell ref="BX332:CA332"/>
    <mergeCell ref="CG332:CJ332"/>
    <mergeCell ref="CN332:CO332"/>
    <mergeCell ref="BU323:BV323"/>
    <mergeCell ref="CQ318:CS318"/>
    <mergeCell ref="CT318:CX318"/>
    <mergeCell ref="CZ318:DC318"/>
    <mergeCell ref="BJ314:BN314"/>
    <mergeCell ref="BP314:BS314"/>
    <mergeCell ref="BU334:BV334"/>
    <mergeCell ref="BX334:CA334"/>
    <mergeCell ref="CG334:CJ334"/>
    <mergeCell ref="CN334:CO334"/>
    <mergeCell ref="BU325:BV325"/>
    <mergeCell ref="HI363:HJ363"/>
    <mergeCell ref="BU318:BV318"/>
    <mergeCell ref="BX318:CA318"/>
    <mergeCell ref="IB368:IC368"/>
    <mergeCell ref="IE368:IG368"/>
    <mergeCell ref="IH368:IL368"/>
    <mergeCell ref="IB365:IC365"/>
    <mergeCell ref="IE365:IG365"/>
    <mergeCell ref="CT319:CX319"/>
    <mergeCell ref="CZ319:DC319"/>
    <mergeCell ref="HI368:HJ368"/>
    <mergeCell ref="HL368:HO368"/>
    <mergeCell ref="HU368:HX368"/>
    <mergeCell ref="FN359:FR359"/>
    <mergeCell ref="FT359:FW359"/>
    <mergeCell ref="IN363:IQ363"/>
    <mergeCell ref="IN362:IQ362"/>
    <mergeCell ref="IN361:IQ361"/>
    <mergeCell ref="IN360:IQ360"/>
    <mergeCell ref="IN359:IQ359"/>
    <mergeCell ref="IN358:IQ358"/>
    <mergeCell ref="IN357:IQ357"/>
    <mergeCell ref="IN356:IQ356"/>
    <mergeCell ref="IN355:IQ355"/>
    <mergeCell ref="GR342:GS342"/>
    <mergeCell ref="GU342:GW342"/>
    <mergeCell ref="GX342:HB342"/>
    <mergeCell ref="HD342:HG342"/>
    <mergeCell ref="IB362:IC362"/>
    <mergeCell ref="IE362:IG362"/>
    <mergeCell ref="IH362:IL362"/>
    <mergeCell ref="BX306:CA306"/>
    <mergeCell ref="CD306:CK306"/>
    <mergeCell ref="CN306:CO306"/>
    <mergeCell ref="IB356:IC356"/>
    <mergeCell ref="IE356:IG356"/>
    <mergeCell ref="J291:Q291"/>
    <mergeCell ref="T291:U291"/>
    <mergeCell ref="W291:Y291"/>
    <mergeCell ref="Z291:AD291"/>
    <mergeCell ref="GU365:GW365"/>
    <mergeCell ref="GX365:HB365"/>
    <mergeCell ref="HD365:HG365"/>
    <mergeCell ref="HI370:HJ370"/>
    <mergeCell ref="HL370:HO370"/>
    <mergeCell ref="HU370:HX370"/>
    <mergeCell ref="FN361:FR361"/>
    <mergeCell ref="FT361:FW361"/>
    <mergeCell ref="GB365:GE365"/>
    <mergeCell ref="GK365:GN365"/>
    <mergeCell ref="GR365:GS365"/>
    <mergeCell ref="EJ350:EM350"/>
    <mergeCell ref="EO361:EP361"/>
    <mergeCell ref="ER361:EU361"/>
    <mergeCell ref="FA361:FD361"/>
    <mergeCell ref="FH361:FI361"/>
    <mergeCell ref="FK361:FM361"/>
    <mergeCell ref="DH350:DK350"/>
    <mergeCell ref="DQ350:DT350"/>
    <mergeCell ref="DX350:DY350"/>
    <mergeCell ref="EA350:EC350"/>
    <mergeCell ref="ED350:EH350"/>
    <mergeCell ref="BX315:CA315"/>
    <mergeCell ref="CF315:CJ315"/>
    <mergeCell ref="CN315:CO315"/>
    <mergeCell ref="CQ315:CS315"/>
    <mergeCell ref="CT317:CX317"/>
    <mergeCell ref="CZ317:DC317"/>
    <mergeCell ref="AV297:AZ297"/>
    <mergeCell ref="BD297:BE297"/>
    <mergeCell ref="BG297:BI297"/>
    <mergeCell ref="BJ297:BN297"/>
    <mergeCell ref="BP297:BS297"/>
    <mergeCell ref="FA362:FD362"/>
    <mergeCell ref="FH362:FI362"/>
    <mergeCell ref="FK362:FM362"/>
    <mergeCell ref="FN362:FR362"/>
    <mergeCell ref="FT362:FW362"/>
    <mergeCell ref="I299:R299"/>
    <mergeCell ref="T299:U299"/>
    <mergeCell ref="W299:Y299"/>
    <mergeCell ref="Z299:AD299"/>
    <mergeCell ref="AT305:BA305"/>
    <mergeCell ref="BD305:BE305"/>
    <mergeCell ref="BG305:BI305"/>
    <mergeCell ref="BJ305:BN305"/>
    <mergeCell ref="BP305:BS305"/>
    <mergeCell ref="BG304:BI304"/>
    <mergeCell ref="J300:Q300"/>
    <mergeCell ref="T300:U300"/>
    <mergeCell ref="W300:Y300"/>
    <mergeCell ref="GJ363:GN363"/>
    <mergeCell ref="GR363:GS363"/>
    <mergeCell ref="EJ348:EM348"/>
    <mergeCell ref="EO359:EP359"/>
    <mergeCell ref="M303:P303"/>
    <mergeCell ref="T303:U303"/>
    <mergeCell ref="W303:Y303"/>
    <mergeCell ref="Z303:AD303"/>
    <mergeCell ref="M308:P308"/>
    <mergeCell ref="A292:B292"/>
    <mergeCell ref="D292:G292"/>
    <mergeCell ref="K292:Q292"/>
    <mergeCell ref="T292:U292"/>
    <mergeCell ref="A293:B293"/>
    <mergeCell ref="D293:G293"/>
    <mergeCell ref="L293:P293"/>
    <mergeCell ref="T293:U293"/>
    <mergeCell ref="W293:Y293"/>
    <mergeCell ref="Z293:AD293"/>
    <mergeCell ref="GU367:GW367"/>
    <mergeCell ref="GX367:HB367"/>
    <mergeCell ref="HD367:HG367"/>
    <mergeCell ref="HI372:HJ372"/>
    <mergeCell ref="HL372:HO372"/>
    <mergeCell ref="HU372:HX372"/>
    <mergeCell ref="FN363:FR363"/>
    <mergeCell ref="FT363:FW363"/>
    <mergeCell ref="GB367:GE367"/>
    <mergeCell ref="GK367:GN367"/>
    <mergeCell ref="GR367:GS367"/>
    <mergeCell ref="EJ352:EM352"/>
    <mergeCell ref="EO363:EP363"/>
    <mergeCell ref="ER363:EU363"/>
    <mergeCell ref="FA363:FD363"/>
    <mergeCell ref="FH363:FI363"/>
    <mergeCell ref="FK363:FM363"/>
    <mergeCell ref="DH352:DK352"/>
    <mergeCell ref="DO352:DU352"/>
    <mergeCell ref="DX352:DY352"/>
    <mergeCell ref="EA352:EC352"/>
    <mergeCell ref="ED352:EH352"/>
    <mergeCell ref="BX317:CA317"/>
    <mergeCell ref="CB317:CL317"/>
    <mergeCell ref="CN317:CO317"/>
    <mergeCell ref="CQ317:CS317"/>
    <mergeCell ref="CT321:CX321"/>
    <mergeCell ref="CZ321:DC321"/>
    <mergeCell ref="AU301:BA301"/>
    <mergeCell ref="BD301:BE301"/>
    <mergeCell ref="BG301:BI301"/>
    <mergeCell ref="BJ301:BN301"/>
    <mergeCell ref="BP301:BS301"/>
    <mergeCell ref="A294:B294"/>
    <mergeCell ref="D294:G294"/>
    <mergeCell ref="M294:P294"/>
    <mergeCell ref="T294:U294"/>
    <mergeCell ref="W294:Y294"/>
    <mergeCell ref="Z294:AD294"/>
    <mergeCell ref="AF294:AI294"/>
    <mergeCell ref="AK299:AL299"/>
    <mergeCell ref="AN299:AQ299"/>
    <mergeCell ref="AF295:AI295"/>
    <mergeCell ref="AK300:AL300"/>
    <mergeCell ref="AN300:AQ300"/>
    <mergeCell ref="AT300:BA300"/>
    <mergeCell ref="BJ300:BN300"/>
    <mergeCell ref="BP300:BS300"/>
    <mergeCell ref="BU320:BV320"/>
    <mergeCell ref="BX320:CA320"/>
    <mergeCell ref="CE320:CK320"/>
    <mergeCell ref="GB364:GE364"/>
    <mergeCell ref="GK364:GN364"/>
    <mergeCell ref="GB363:GE363"/>
    <mergeCell ref="A295:B295"/>
    <mergeCell ref="D295:G295"/>
    <mergeCell ref="L295:P295"/>
    <mergeCell ref="T295:U295"/>
    <mergeCell ref="W295:Y295"/>
    <mergeCell ref="Z295:AD295"/>
    <mergeCell ref="GU369:GW369"/>
    <mergeCell ref="GX369:HB369"/>
    <mergeCell ref="HD369:HG369"/>
    <mergeCell ref="HI374:HJ374"/>
    <mergeCell ref="HL374:HO374"/>
    <mergeCell ref="HU374:HX374"/>
    <mergeCell ref="FN365:FR365"/>
    <mergeCell ref="FT365:FW365"/>
    <mergeCell ref="GB369:GE369"/>
    <mergeCell ref="GK369:GN369"/>
    <mergeCell ref="GR369:GS369"/>
    <mergeCell ref="EJ354:EM354"/>
    <mergeCell ref="EO365:EP365"/>
    <mergeCell ref="ER365:EU365"/>
    <mergeCell ref="FA365:FD365"/>
    <mergeCell ref="FH365:FI365"/>
    <mergeCell ref="FK365:FM365"/>
    <mergeCell ref="DH354:DK354"/>
    <mergeCell ref="DQ354:DT354"/>
    <mergeCell ref="DX354:DY354"/>
    <mergeCell ref="EA354:EC354"/>
    <mergeCell ref="ED354:EH354"/>
    <mergeCell ref="BX319:CA319"/>
    <mergeCell ref="CD319:CK319"/>
    <mergeCell ref="CN319:CO319"/>
    <mergeCell ref="CQ319:CS319"/>
    <mergeCell ref="IH371:IL371"/>
    <mergeCell ref="GB366:GE366"/>
    <mergeCell ref="GK366:GN366"/>
    <mergeCell ref="GR366:GS366"/>
    <mergeCell ref="GU366:GW366"/>
    <mergeCell ref="GX366:HB366"/>
    <mergeCell ref="HD366:HG366"/>
    <mergeCell ref="A296:B296"/>
    <mergeCell ref="D296:G296"/>
    <mergeCell ref="M296:P296"/>
    <mergeCell ref="T296:U296"/>
    <mergeCell ref="W296:Y296"/>
    <mergeCell ref="Z296:AD296"/>
    <mergeCell ref="AF296:AI296"/>
    <mergeCell ref="AK301:AL301"/>
    <mergeCell ref="AN301:AQ301"/>
    <mergeCell ref="AF297:AI297"/>
    <mergeCell ref="AK302:AL302"/>
    <mergeCell ref="AN302:AQ302"/>
    <mergeCell ref="AV302:AZ302"/>
    <mergeCell ref="BD306:BE306"/>
    <mergeCell ref="BG306:BI306"/>
    <mergeCell ref="BD302:BE302"/>
    <mergeCell ref="BG302:BI302"/>
    <mergeCell ref="CG324:CJ324"/>
    <mergeCell ref="BX322:CA322"/>
    <mergeCell ref="CG322:CJ322"/>
    <mergeCell ref="CN322:CO322"/>
    <mergeCell ref="BU313:BV313"/>
    <mergeCell ref="IB364:IC364"/>
    <mergeCell ref="IB369:IC369"/>
    <mergeCell ref="IE369:IG369"/>
    <mergeCell ref="A297:B297"/>
    <mergeCell ref="D297:G297"/>
    <mergeCell ref="L297:P297"/>
    <mergeCell ref="T297:U297"/>
    <mergeCell ref="W297:Y297"/>
    <mergeCell ref="Z297:AD297"/>
    <mergeCell ref="GU371:GW371"/>
    <mergeCell ref="GX371:HB371"/>
    <mergeCell ref="HD371:HG371"/>
    <mergeCell ref="HI376:HJ376"/>
    <mergeCell ref="HL376:HO376"/>
    <mergeCell ref="HU376:HX376"/>
    <mergeCell ref="FN367:FR367"/>
    <mergeCell ref="FT367:FW367"/>
    <mergeCell ref="GB371:GE371"/>
    <mergeCell ref="GK371:GN371"/>
    <mergeCell ref="GR371:GS371"/>
    <mergeCell ref="EJ356:EM356"/>
    <mergeCell ref="EO367:EP367"/>
    <mergeCell ref="ER367:EU367"/>
    <mergeCell ref="FA367:FD367"/>
    <mergeCell ref="FH367:FI367"/>
    <mergeCell ref="FK367:FM367"/>
    <mergeCell ref="DH356:DK356"/>
    <mergeCell ref="DQ356:DT356"/>
    <mergeCell ref="DX356:DY356"/>
    <mergeCell ref="EA356:EC356"/>
    <mergeCell ref="ED356:EH356"/>
    <mergeCell ref="BX321:CA321"/>
    <mergeCell ref="CF321:CJ321"/>
    <mergeCell ref="CN321:CO321"/>
    <mergeCell ref="CQ321:CS321"/>
    <mergeCell ref="CT323:CX323"/>
    <mergeCell ref="CZ323:DC323"/>
    <mergeCell ref="AW303:AZ303"/>
    <mergeCell ref="BD303:BE303"/>
    <mergeCell ref="BG303:BI303"/>
    <mergeCell ref="BJ303:BN303"/>
    <mergeCell ref="BP303:BS303"/>
    <mergeCell ref="FA368:FD368"/>
    <mergeCell ref="FH368:FI368"/>
    <mergeCell ref="FK368:FM368"/>
    <mergeCell ref="FN368:FR368"/>
    <mergeCell ref="FT368:FW368"/>
    <mergeCell ref="DX357:DY357"/>
    <mergeCell ref="EA357:EC357"/>
    <mergeCell ref="ED357:EH357"/>
    <mergeCell ref="EJ357:EM357"/>
    <mergeCell ref="A298:B298"/>
    <mergeCell ref="D298:G298"/>
    <mergeCell ref="M298:P298"/>
    <mergeCell ref="T298:U298"/>
    <mergeCell ref="W298:Y298"/>
    <mergeCell ref="Z298:AD298"/>
    <mergeCell ref="AF298:AI298"/>
    <mergeCell ref="AK303:AL303"/>
    <mergeCell ref="AN303:AQ303"/>
    <mergeCell ref="AF299:AI299"/>
    <mergeCell ref="AK304:AL304"/>
    <mergeCell ref="AN304:AQ304"/>
    <mergeCell ref="AS304:BB304"/>
    <mergeCell ref="BD304:BE304"/>
    <mergeCell ref="ER359:EU359"/>
    <mergeCell ref="EZ359:FD359"/>
    <mergeCell ref="DX348:DY348"/>
    <mergeCell ref="EA348:EC348"/>
    <mergeCell ref="ED348:EH348"/>
    <mergeCell ref="BX313:CA313"/>
    <mergeCell ref="CF313:CJ313"/>
    <mergeCell ref="CN313:CO313"/>
    <mergeCell ref="CQ313:CS313"/>
    <mergeCell ref="GB360:GE360"/>
    <mergeCell ref="GK360:GN360"/>
    <mergeCell ref="GR360:GS360"/>
    <mergeCell ref="GU360:GW360"/>
    <mergeCell ref="FT358:FW358"/>
    <mergeCell ref="DX347:DY347"/>
    <mergeCell ref="EA347:EC347"/>
    <mergeCell ref="ED347:EH347"/>
    <mergeCell ref="EJ347:EM347"/>
    <mergeCell ref="EO358:EP358"/>
    <mergeCell ref="ER358:EU358"/>
    <mergeCell ref="CZ337:DC337"/>
    <mergeCell ref="BU324:BV324"/>
    <mergeCell ref="GU338:GW338"/>
    <mergeCell ref="GB356:GE356"/>
    <mergeCell ref="GI356:GO356"/>
    <mergeCell ref="GR356:GS356"/>
    <mergeCell ref="GU356:GW356"/>
    <mergeCell ref="BU332:BV332"/>
    <mergeCell ref="FA358:FD358"/>
    <mergeCell ref="FN327:FR327"/>
    <mergeCell ref="FT327:FW327"/>
    <mergeCell ref="FN330:FR330"/>
    <mergeCell ref="FT330:FW330"/>
    <mergeCell ref="EO330:EP330"/>
    <mergeCell ref="FK330:FM330"/>
    <mergeCell ref="FH322:FI322"/>
    <mergeCell ref="FK322:FM322"/>
    <mergeCell ref="FN322:FR322"/>
    <mergeCell ref="FT322:FW322"/>
    <mergeCell ref="EO322:EP322"/>
    <mergeCell ref="FT326:FW326"/>
    <mergeCell ref="FN346:FR346"/>
    <mergeCell ref="FN349:FR349"/>
    <mergeCell ref="FT349:FW349"/>
    <mergeCell ref="CQ330:CS330"/>
    <mergeCell ref="CT330:CX330"/>
    <mergeCell ref="CZ330:DC330"/>
    <mergeCell ref="DX321:DY321"/>
    <mergeCell ref="EA321:EC321"/>
    <mergeCell ref="EZ323:FD323"/>
    <mergeCell ref="FH323:FI323"/>
    <mergeCell ref="FK323:FM323"/>
    <mergeCell ref="BU329:BV329"/>
    <mergeCell ref="GI331:GO331"/>
    <mergeCell ref="GR331:GS331"/>
    <mergeCell ref="ED327:EH327"/>
    <mergeCell ref="EJ327:EM327"/>
    <mergeCell ref="GU326:GW326"/>
    <mergeCell ref="BU336:BV336"/>
    <mergeCell ref="BX336:CA336"/>
    <mergeCell ref="DH318:DK318"/>
    <mergeCell ref="DM318:DV318"/>
    <mergeCell ref="DX318:DY318"/>
    <mergeCell ref="EA318:EC318"/>
    <mergeCell ref="DH337:DK337"/>
    <mergeCell ref="DQ337:DT337"/>
    <mergeCell ref="IE371:IG371"/>
    <mergeCell ref="IB372:IC372"/>
    <mergeCell ref="IE372:IG372"/>
    <mergeCell ref="IH372:IL372"/>
    <mergeCell ref="IE370:IG370"/>
    <mergeCell ref="IH370:IL370"/>
    <mergeCell ref="HI367:HJ367"/>
    <mergeCell ref="HL367:HO367"/>
    <mergeCell ref="W304:Y304"/>
    <mergeCell ref="Z304:AD304"/>
    <mergeCell ref="AF304:AI304"/>
    <mergeCell ref="AK309:AL309"/>
    <mergeCell ref="AN309:AQ309"/>
    <mergeCell ref="AF305:AI305"/>
    <mergeCell ref="AK310:AL310"/>
    <mergeCell ref="AN310:AQ310"/>
    <mergeCell ref="AV310:AZ310"/>
    <mergeCell ref="BD310:BE310"/>
    <mergeCell ref="BG310:BI310"/>
    <mergeCell ref="GX375:HB375"/>
    <mergeCell ref="HD375:HG375"/>
    <mergeCell ref="BP318:BS318"/>
    <mergeCell ref="BU338:BV338"/>
    <mergeCell ref="BX338:CA338"/>
    <mergeCell ref="AF309:AI309"/>
    <mergeCell ref="AK314:AL314"/>
    <mergeCell ref="D314:G314"/>
    <mergeCell ref="EA349:EC349"/>
    <mergeCell ref="ED349:EH349"/>
    <mergeCell ref="EJ349:EM349"/>
    <mergeCell ref="EO360:EP360"/>
    <mergeCell ref="ER360:EU360"/>
    <mergeCell ref="CQ314:CS314"/>
    <mergeCell ref="CT314:CX314"/>
    <mergeCell ref="CZ314:DC314"/>
    <mergeCell ref="DH349:DK349"/>
    <mergeCell ref="DQ349:DT349"/>
    <mergeCell ref="DX351:DY351"/>
    <mergeCell ref="EA351:EC351"/>
    <mergeCell ref="ED351:EH351"/>
    <mergeCell ref="EJ351:EM351"/>
    <mergeCell ref="EO362:EP362"/>
    <mergeCell ref="FH371:FI371"/>
    <mergeCell ref="FK371:FM371"/>
    <mergeCell ref="DH360:DK360"/>
    <mergeCell ref="DQ360:DT360"/>
    <mergeCell ref="DX360:DY360"/>
    <mergeCell ref="EA360:EC360"/>
    <mergeCell ref="ED360:EH360"/>
    <mergeCell ref="BX325:CA325"/>
    <mergeCell ref="CG325:CJ325"/>
    <mergeCell ref="CN325:CO325"/>
    <mergeCell ref="CQ325:CS325"/>
    <mergeCell ref="CZ333:DC333"/>
    <mergeCell ref="GU373:GW373"/>
    <mergeCell ref="FN369:FR369"/>
    <mergeCell ref="FT369:FW369"/>
    <mergeCell ref="GB373:GE373"/>
    <mergeCell ref="GK373:GN373"/>
    <mergeCell ref="GR373:GS373"/>
    <mergeCell ref="EJ358:EM358"/>
    <mergeCell ref="EO369:EP369"/>
    <mergeCell ref="DX339:DY339"/>
    <mergeCell ref="EA339:EC339"/>
    <mergeCell ref="IE366:IG366"/>
    <mergeCell ref="IH366:IL366"/>
    <mergeCell ref="IH365:IL365"/>
    <mergeCell ref="FK354:FM354"/>
    <mergeCell ref="FN354:FR354"/>
    <mergeCell ref="FT354:FW354"/>
    <mergeCell ref="DX343:DY343"/>
    <mergeCell ref="EA343:EC343"/>
    <mergeCell ref="ED343:EH343"/>
    <mergeCell ref="EJ343:EM343"/>
    <mergeCell ref="EO354:EP354"/>
    <mergeCell ref="ER354:EU354"/>
    <mergeCell ref="DH351:DK351"/>
    <mergeCell ref="DQ351:DT351"/>
    <mergeCell ref="IB379:IC379"/>
    <mergeCell ref="IE379:IG379"/>
    <mergeCell ref="IB360:IC360"/>
    <mergeCell ref="IE360:IG360"/>
    <mergeCell ref="IH360:IL360"/>
    <mergeCell ref="GU357:GW357"/>
    <mergeCell ref="GX357:HB357"/>
    <mergeCell ref="GR357:GS357"/>
    <mergeCell ref="HI371:HJ371"/>
    <mergeCell ref="HL371:HO371"/>
    <mergeCell ref="HU371:HX371"/>
    <mergeCell ref="GR364:GS364"/>
    <mergeCell ref="A302:B302"/>
    <mergeCell ref="D302:G302"/>
    <mergeCell ref="L302:P302"/>
    <mergeCell ref="T302:U302"/>
    <mergeCell ref="W302:Y302"/>
    <mergeCell ref="Z302:AD302"/>
    <mergeCell ref="AF302:AI302"/>
    <mergeCell ref="AK307:AL307"/>
    <mergeCell ref="AN307:AQ307"/>
    <mergeCell ref="AF303:AI303"/>
    <mergeCell ref="AK308:AL308"/>
    <mergeCell ref="AN308:AQ308"/>
    <mergeCell ref="AW308:AZ308"/>
    <mergeCell ref="BD312:BE312"/>
    <mergeCell ref="BG312:BI312"/>
    <mergeCell ref="BD308:BE308"/>
    <mergeCell ref="BG308:BI308"/>
    <mergeCell ref="CG330:CJ330"/>
    <mergeCell ref="BX328:CA328"/>
    <mergeCell ref="CE328:CK328"/>
    <mergeCell ref="CN328:CO328"/>
    <mergeCell ref="BU319:BV319"/>
    <mergeCell ref="IB370:IC370"/>
    <mergeCell ref="IB375:IC375"/>
    <mergeCell ref="IE375:IG375"/>
    <mergeCell ref="IB367:IC367"/>
    <mergeCell ref="IE367:IG367"/>
    <mergeCell ref="IH367:IL367"/>
    <mergeCell ref="GB362:GE362"/>
    <mergeCell ref="GK362:GN362"/>
    <mergeCell ref="GR362:GS362"/>
    <mergeCell ref="DH371:DK371"/>
    <mergeCell ref="DQ371:DT371"/>
    <mergeCell ref="BJ318:BN318"/>
    <mergeCell ref="IB374:IC374"/>
    <mergeCell ref="IE374:IG374"/>
    <mergeCell ref="IH374:IL374"/>
    <mergeCell ref="IB371:IC371"/>
    <mergeCell ref="IN375:IQ375"/>
    <mergeCell ref="IN374:IQ374"/>
    <mergeCell ref="IN373:IQ373"/>
    <mergeCell ref="IN372:IQ372"/>
    <mergeCell ref="IN371:IQ371"/>
    <mergeCell ref="IN370:IQ370"/>
    <mergeCell ref="IN369:IQ369"/>
    <mergeCell ref="IN364:IQ364"/>
    <mergeCell ref="FN351:FR351"/>
    <mergeCell ref="FT351:FW351"/>
    <mergeCell ref="GB355:GE355"/>
    <mergeCell ref="GK355:GN355"/>
    <mergeCell ref="GR355:GS355"/>
    <mergeCell ref="EJ340:EM340"/>
    <mergeCell ref="EO351:EP351"/>
    <mergeCell ref="ER351:EU351"/>
    <mergeCell ref="FA351:FD351"/>
    <mergeCell ref="FH351:FI351"/>
    <mergeCell ref="FK351:FM351"/>
    <mergeCell ref="DH340:DK340"/>
    <mergeCell ref="DQ340:DT340"/>
    <mergeCell ref="DX340:DY340"/>
    <mergeCell ref="EA340:EC340"/>
    <mergeCell ref="EO333:EP333"/>
    <mergeCell ref="ER333:EU333"/>
    <mergeCell ref="GJ325:GN325"/>
    <mergeCell ref="GR325:GS325"/>
    <mergeCell ref="CQ322:CS322"/>
    <mergeCell ref="CT322:CX322"/>
    <mergeCell ref="IB380:IC380"/>
    <mergeCell ref="IE380:IG380"/>
    <mergeCell ref="IH380:IL380"/>
    <mergeCell ref="IB377:IC377"/>
    <mergeCell ref="IE377:IG377"/>
    <mergeCell ref="FH374:FI374"/>
    <mergeCell ref="FK374:FM374"/>
    <mergeCell ref="FN374:FR374"/>
    <mergeCell ref="FT374:FW374"/>
    <mergeCell ref="DX363:DY363"/>
    <mergeCell ref="EA363:EC363"/>
    <mergeCell ref="ED363:EH363"/>
    <mergeCell ref="HI380:HJ380"/>
    <mergeCell ref="HL380:HO380"/>
    <mergeCell ref="HT380:HX380"/>
    <mergeCell ref="FN371:FR371"/>
    <mergeCell ref="FT371:FW371"/>
    <mergeCell ref="IB378:IC378"/>
    <mergeCell ref="IE378:IG378"/>
    <mergeCell ref="IH378:IL378"/>
    <mergeCell ref="ED368:EH368"/>
    <mergeCell ref="CQ333:CS333"/>
    <mergeCell ref="CT333:CX333"/>
    <mergeCell ref="IH377:IL377"/>
    <mergeCell ref="GB372:GE372"/>
    <mergeCell ref="GK372:GN372"/>
    <mergeCell ref="GR372:GS372"/>
    <mergeCell ref="GU372:GW372"/>
    <mergeCell ref="GX372:HB372"/>
    <mergeCell ref="HD372:HG372"/>
    <mergeCell ref="GX373:HB373"/>
    <mergeCell ref="HD373:HG373"/>
    <mergeCell ref="HI378:HJ378"/>
    <mergeCell ref="HL378:HO378"/>
    <mergeCell ref="HU378:HX378"/>
    <mergeCell ref="HI382:HJ382"/>
    <mergeCell ref="HL382:HO382"/>
    <mergeCell ref="HU382:HX382"/>
    <mergeCell ref="FN373:FR373"/>
    <mergeCell ref="FT373:FW373"/>
    <mergeCell ref="GB377:GE377"/>
    <mergeCell ref="GJ377:GN377"/>
    <mergeCell ref="GR377:GS377"/>
    <mergeCell ref="EJ362:EM362"/>
    <mergeCell ref="EO373:EP373"/>
    <mergeCell ref="ER373:EU373"/>
    <mergeCell ref="EZ373:FD373"/>
    <mergeCell ref="FH373:FI373"/>
    <mergeCell ref="FK373:FM373"/>
    <mergeCell ref="DH362:DK362"/>
    <mergeCell ref="DQ362:DT362"/>
    <mergeCell ref="DX362:DY362"/>
    <mergeCell ref="EA362:EC362"/>
    <mergeCell ref="ED362:EH362"/>
    <mergeCell ref="BX327:CA327"/>
    <mergeCell ref="CG327:CJ327"/>
    <mergeCell ref="CN327:CO327"/>
    <mergeCell ref="CQ327:CS327"/>
    <mergeCell ref="CT329:CX329"/>
    <mergeCell ref="CZ329:DC329"/>
    <mergeCell ref="AU309:BA309"/>
    <mergeCell ref="BD309:BE309"/>
    <mergeCell ref="BG309:BI309"/>
    <mergeCell ref="BJ309:BN309"/>
    <mergeCell ref="BP309:BS309"/>
    <mergeCell ref="EJ363:EM363"/>
    <mergeCell ref="EO374:EP374"/>
    <mergeCell ref="ER374:EU374"/>
    <mergeCell ref="HU367:HX367"/>
    <mergeCell ref="BG314:BI314"/>
    <mergeCell ref="FK370:FM370"/>
    <mergeCell ref="FN370:FR370"/>
    <mergeCell ref="FT370:FW370"/>
    <mergeCell ref="GB368:GE368"/>
    <mergeCell ref="GK368:GN368"/>
    <mergeCell ref="EJ339:EM339"/>
    <mergeCell ref="HI362:HJ362"/>
    <mergeCell ref="GU381:GW381"/>
    <mergeCell ref="GX381:HB381"/>
    <mergeCell ref="HD381:HG381"/>
    <mergeCell ref="EJ341:EM341"/>
    <mergeCell ref="EO352:EP352"/>
    <mergeCell ref="ER352:EU352"/>
    <mergeCell ref="GU358:GW358"/>
    <mergeCell ref="GX358:HB358"/>
    <mergeCell ref="HD358:HG358"/>
    <mergeCell ref="HI360:HJ360"/>
    <mergeCell ref="HL360:HO360"/>
    <mergeCell ref="HU360:HX360"/>
    <mergeCell ref="ED340:EH340"/>
    <mergeCell ref="HI338:HJ338"/>
    <mergeCell ref="HL338:HO338"/>
    <mergeCell ref="HU338:HX338"/>
    <mergeCell ref="GB375:GE375"/>
    <mergeCell ref="GK375:GN375"/>
    <mergeCell ref="GR375:GS375"/>
    <mergeCell ref="GU375:GW375"/>
    <mergeCell ref="FH359:FI359"/>
    <mergeCell ref="FK359:FM359"/>
    <mergeCell ref="A380:B380"/>
    <mergeCell ref="D380:G380"/>
    <mergeCell ref="BJ320:BN320"/>
    <mergeCell ref="HU381:HX381"/>
    <mergeCell ref="CN326:CO326"/>
    <mergeCell ref="BU317:BV317"/>
    <mergeCell ref="HI377:HJ377"/>
    <mergeCell ref="HL377:HO377"/>
    <mergeCell ref="A305:B305"/>
    <mergeCell ref="D305:G305"/>
    <mergeCell ref="J305:Q305"/>
    <mergeCell ref="T305:U305"/>
    <mergeCell ref="W305:Y305"/>
    <mergeCell ref="Z305:AD305"/>
    <mergeCell ref="GU379:GW379"/>
    <mergeCell ref="GX379:HB379"/>
    <mergeCell ref="HD379:HG379"/>
    <mergeCell ref="HI384:HJ384"/>
    <mergeCell ref="HL384:HO384"/>
    <mergeCell ref="HU384:HX384"/>
    <mergeCell ref="FN375:FR375"/>
    <mergeCell ref="FT375:FW375"/>
    <mergeCell ref="GB379:GE379"/>
    <mergeCell ref="GI379:GO379"/>
    <mergeCell ref="GR379:GS379"/>
    <mergeCell ref="EJ364:EM364"/>
    <mergeCell ref="EO375:EP375"/>
    <mergeCell ref="ER375:EU375"/>
    <mergeCell ref="EY375:FE375"/>
    <mergeCell ref="FH375:FI375"/>
    <mergeCell ref="FK375:FM375"/>
    <mergeCell ref="DH364:DK364"/>
    <mergeCell ref="DQ364:DT364"/>
    <mergeCell ref="DX364:DY364"/>
    <mergeCell ref="EA364:EC364"/>
    <mergeCell ref="ED364:EH364"/>
    <mergeCell ref="BX329:CA329"/>
    <mergeCell ref="CF329:CJ329"/>
    <mergeCell ref="CN329:CO329"/>
    <mergeCell ref="CQ329:CS329"/>
    <mergeCell ref="CT331:CX331"/>
    <mergeCell ref="CZ331:DC331"/>
    <mergeCell ref="AW311:AZ311"/>
    <mergeCell ref="BD311:BE311"/>
    <mergeCell ref="BG311:BI311"/>
    <mergeCell ref="BJ311:BN311"/>
    <mergeCell ref="BP311:BS311"/>
    <mergeCell ref="ER364:EU364"/>
    <mergeCell ref="DH353:DK353"/>
    <mergeCell ref="DP353:DT353"/>
    <mergeCell ref="A306:B306"/>
    <mergeCell ref="D306:G306"/>
    <mergeCell ref="K306:Q306"/>
    <mergeCell ref="T306:U306"/>
    <mergeCell ref="W306:Y306"/>
    <mergeCell ref="Z306:AD306"/>
    <mergeCell ref="AF306:AI306"/>
    <mergeCell ref="AK311:AL311"/>
    <mergeCell ref="AN311:AQ311"/>
    <mergeCell ref="AF307:AI307"/>
    <mergeCell ref="AK312:AL312"/>
    <mergeCell ref="AN312:AQ312"/>
    <mergeCell ref="AV312:AZ312"/>
    <mergeCell ref="BD314:BE314"/>
    <mergeCell ref="W383:Y383"/>
    <mergeCell ref="Z383:AD383"/>
    <mergeCell ref="AF383:AI383"/>
    <mergeCell ref="A310:B310"/>
    <mergeCell ref="D310:G310"/>
    <mergeCell ref="HT377:HX377"/>
    <mergeCell ref="FH366:FI366"/>
    <mergeCell ref="IE383:IG383"/>
    <mergeCell ref="IH383:IL383"/>
    <mergeCell ref="GB378:GE378"/>
    <mergeCell ref="GK378:GN378"/>
    <mergeCell ref="GR378:GS378"/>
    <mergeCell ref="GU378:GW378"/>
    <mergeCell ref="GX378:HB378"/>
    <mergeCell ref="HD378:HG378"/>
    <mergeCell ref="FA374:FD374"/>
    <mergeCell ref="FN364:FR364"/>
    <mergeCell ref="FT364:FW364"/>
    <mergeCell ref="DX353:DY353"/>
    <mergeCell ref="EA353:EC353"/>
    <mergeCell ref="ED353:EH353"/>
    <mergeCell ref="EJ353:EM353"/>
    <mergeCell ref="EO364:EP364"/>
    <mergeCell ref="GX384:HB384"/>
    <mergeCell ref="HD384:HG384"/>
    <mergeCell ref="FA380:FD380"/>
    <mergeCell ref="FH380:FI380"/>
    <mergeCell ref="FK380:FM380"/>
    <mergeCell ref="FN380:FR380"/>
    <mergeCell ref="FT380:FW380"/>
    <mergeCell ref="DX369:DY369"/>
    <mergeCell ref="EA369:EC369"/>
    <mergeCell ref="ED369:EH369"/>
    <mergeCell ref="EJ369:EM369"/>
    <mergeCell ref="EO380:EP380"/>
    <mergeCell ref="ER380:EU380"/>
    <mergeCell ref="GU362:GW362"/>
    <mergeCell ref="IH379:IL379"/>
    <mergeCell ref="GB374:GE374"/>
    <mergeCell ref="GK374:GN374"/>
    <mergeCell ref="GR374:GS374"/>
    <mergeCell ref="IB376:IC376"/>
    <mergeCell ref="IH381:IL381"/>
    <mergeCell ref="GB376:GE376"/>
    <mergeCell ref="GK376:GN376"/>
    <mergeCell ref="IE382:IG382"/>
    <mergeCell ref="IH382:IL382"/>
    <mergeCell ref="GR376:GS376"/>
    <mergeCell ref="GU376:GW376"/>
    <mergeCell ref="GX376:HB376"/>
    <mergeCell ref="HD376:HG376"/>
    <mergeCell ref="FA372:FD372"/>
    <mergeCell ref="FH372:FI372"/>
    <mergeCell ref="FK372:FM372"/>
    <mergeCell ref="FN372:FR372"/>
    <mergeCell ref="FT372:FW372"/>
    <mergeCell ref="HI383:HJ383"/>
    <mergeCell ref="HL383:HO383"/>
    <mergeCell ref="HU383:HX383"/>
    <mergeCell ref="GU374:GW374"/>
    <mergeCell ref="GX374:HB374"/>
    <mergeCell ref="HD374:HG374"/>
    <mergeCell ref="FA370:FD370"/>
    <mergeCell ref="FH370:FI370"/>
    <mergeCell ref="IH369:IL369"/>
    <mergeCell ref="IB366:IC366"/>
    <mergeCell ref="HL361:HO361"/>
    <mergeCell ref="HU361:HX361"/>
    <mergeCell ref="FK352:FM352"/>
    <mergeCell ref="BJ313:BN313"/>
    <mergeCell ref="BP313:BS313"/>
    <mergeCell ref="DX361:DY361"/>
    <mergeCell ref="EA361:EC361"/>
    <mergeCell ref="ED361:EH361"/>
    <mergeCell ref="EJ361:EM361"/>
    <mergeCell ref="EO372:EP372"/>
    <mergeCell ref="ER372:EU372"/>
    <mergeCell ref="EO326:EP326"/>
    <mergeCell ref="HI330:HJ330"/>
    <mergeCell ref="HL330:HO330"/>
    <mergeCell ref="HU330:HX330"/>
    <mergeCell ref="FN321:FR321"/>
    <mergeCell ref="FT321:FW321"/>
    <mergeCell ref="GB325:GE325"/>
    <mergeCell ref="BU321:BV321"/>
    <mergeCell ref="CQ324:CS324"/>
    <mergeCell ref="GU364:GW364"/>
    <mergeCell ref="GX364:HB364"/>
    <mergeCell ref="HD364:HG364"/>
    <mergeCell ref="FA360:FD360"/>
    <mergeCell ref="FH360:FI360"/>
    <mergeCell ref="FK360:FM360"/>
    <mergeCell ref="FN360:FR360"/>
    <mergeCell ref="FT360:FW360"/>
    <mergeCell ref="DX349:DY349"/>
    <mergeCell ref="BU326:BV326"/>
    <mergeCell ref="BX326:CA326"/>
    <mergeCell ref="CF326:CJ326"/>
    <mergeCell ref="GB370:GE370"/>
    <mergeCell ref="GK370:GN370"/>
    <mergeCell ref="GR370:GS370"/>
    <mergeCell ref="GU370:GW370"/>
    <mergeCell ref="GX370:HB370"/>
    <mergeCell ref="HD370:HG370"/>
    <mergeCell ref="FA366:FD366"/>
    <mergeCell ref="FK366:FM366"/>
    <mergeCell ref="FN366:FR366"/>
    <mergeCell ref="FT366:FW366"/>
    <mergeCell ref="DX355:DY355"/>
    <mergeCell ref="EA355:EC355"/>
    <mergeCell ref="ED355:EH355"/>
    <mergeCell ref="EJ355:EM355"/>
    <mergeCell ref="EO366:EP366"/>
    <mergeCell ref="ER366:EU366"/>
    <mergeCell ref="CQ320:CS320"/>
    <mergeCell ref="CT320:CX320"/>
    <mergeCell ref="CZ320:DC320"/>
    <mergeCell ref="DH355:DK355"/>
    <mergeCell ref="DQ355:DT355"/>
    <mergeCell ref="BP320:BS320"/>
    <mergeCell ref="BU331:BV331"/>
    <mergeCell ref="BX333:CA333"/>
    <mergeCell ref="CT332:CX332"/>
    <mergeCell ref="CZ332:DC332"/>
    <mergeCell ref="DH367:DK367"/>
    <mergeCell ref="DQ367:DT367"/>
    <mergeCell ref="HU342:HX342"/>
    <mergeCell ref="ED339:EH339"/>
    <mergeCell ref="HI386:HJ386"/>
    <mergeCell ref="HL386:HO386"/>
    <mergeCell ref="HU386:HX386"/>
    <mergeCell ref="FN377:FR377"/>
    <mergeCell ref="FT377:FW377"/>
    <mergeCell ref="GB381:GE381"/>
    <mergeCell ref="GK381:GN381"/>
    <mergeCell ref="GR381:GS381"/>
    <mergeCell ref="EJ366:EM366"/>
    <mergeCell ref="EO377:EP377"/>
    <mergeCell ref="ER377:EU377"/>
    <mergeCell ref="FA377:FD377"/>
    <mergeCell ref="FH377:FI377"/>
    <mergeCell ref="FK377:FM377"/>
    <mergeCell ref="DH366:DK366"/>
    <mergeCell ref="DQ366:DT366"/>
    <mergeCell ref="DX366:DY366"/>
    <mergeCell ref="EA366:EC366"/>
    <mergeCell ref="ED366:EH366"/>
    <mergeCell ref="BX331:CA331"/>
    <mergeCell ref="CG331:CJ331"/>
    <mergeCell ref="CN331:CO331"/>
    <mergeCell ref="CQ331:CS331"/>
    <mergeCell ref="A309:B309"/>
    <mergeCell ref="D309:G309"/>
    <mergeCell ref="K309:Q309"/>
    <mergeCell ref="T309:U309"/>
    <mergeCell ref="W309:Y309"/>
    <mergeCell ref="Z309:AD309"/>
    <mergeCell ref="GU383:GW383"/>
    <mergeCell ref="DX359:DY359"/>
    <mergeCell ref="EA359:EC359"/>
    <mergeCell ref="ED359:EH359"/>
    <mergeCell ref="ED371:EH371"/>
    <mergeCell ref="EJ371:EM371"/>
    <mergeCell ref="EO382:EP382"/>
    <mergeCell ref="ER382:EU382"/>
    <mergeCell ref="CQ336:CS336"/>
    <mergeCell ref="CT336:CX336"/>
    <mergeCell ref="CZ336:DC336"/>
    <mergeCell ref="A383:B383"/>
    <mergeCell ref="D383:G383"/>
    <mergeCell ref="AF382:AI382"/>
    <mergeCell ref="DH369:DK369"/>
    <mergeCell ref="DQ369:DT369"/>
    <mergeCell ref="CQ326:CS326"/>
    <mergeCell ref="CT326:CX326"/>
    <mergeCell ref="CZ326:DC326"/>
    <mergeCell ref="DH361:DK361"/>
    <mergeCell ref="DQ361:DT361"/>
    <mergeCell ref="BJ310:BN310"/>
    <mergeCell ref="BP310:BS310"/>
    <mergeCell ref="BU330:BV330"/>
    <mergeCell ref="BX330:CA330"/>
    <mergeCell ref="EO368:EP368"/>
    <mergeCell ref="M380:P380"/>
    <mergeCell ref="T380:U380"/>
    <mergeCell ref="W380:Y380"/>
    <mergeCell ref="Z380:AD380"/>
    <mergeCell ref="FN352:FR352"/>
    <mergeCell ref="FT352:FW352"/>
    <mergeCell ref="DX341:DY341"/>
    <mergeCell ref="EA341:EC341"/>
    <mergeCell ref="ED341:EH341"/>
    <mergeCell ref="EO371:EP371"/>
    <mergeCell ref="ER371:EU371"/>
    <mergeCell ref="FA371:FD371"/>
    <mergeCell ref="HI375:HJ375"/>
    <mergeCell ref="HL375:HO375"/>
    <mergeCell ref="HU375:HX375"/>
    <mergeCell ref="GX353:HB353"/>
    <mergeCell ref="HD353:HG353"/>
    <mergeCell ref="HI356:HJ356"/>
    <mergeCell ref="HL356:HO356"/>
    <mergeCell ref="HS356:HY356"/>
    <mergeCell ref="HD380:HG380"/>
    <mergeCell ref="EZ376:FD376"/>
    <mergeCell ref="FH376:FI376"/>
    <mergeCell ref="GB380:GE380"/>
    <mergeCell ref="GJ380:GN380"/>
    <mergeCell ref="GR380:GS380"/>
    <mergeCell ref="GX362:HB362"/>
    <mergeCell ref="HD362:HG362"/>
    <mergeCell ref="ER368:EU368"/>
    <mergeCell ref="HI373:HJ373"/>
    <mergeCell ref="HL373:HO373"/>
    <mergeCell ref="ER369:EU369"/>
    <mergeCell ref="FA369:FD369"/>
    <mergeCell ref="FH369:FI369"/>
    <mergeCell ref="FK369:FM369"/>
    <mergeCell ref="DH358:DK358"/>
    <mergeCell ref="DQ358:DT358"/>
    <mergeCell ref="DX358:DY358"/>
    <mergeCell ref="EA358:EC358"/>
    <mergeCell ref="ED358:EH358"/>
    <mergeCell ref="GX360:HB360"/>
    <mergeCell ref="HD360:HG360"/>
    <mergeCell ref="HI366:HJ366"/>
    <mergeCell ref="HL366:HO366"/>
    <mergeCell ref="HU366:HX366"/>
    <mergeCell ref="HU359:HX359"/>
    <mergeCell ref="GU377:GW377"/>
    <mergeCell ref="GX377:HB377"/>
    <mergeCell ref="HD377:HG377"/>
    <mergeCell ref="DH365:DK365"/>
    <mergeCell ref="HD357:HG357"/>
    <mergeCell ref="HI361:HJ361"/>
    <mergeCell ref="A384:B384"/>
    <mergeCell ref="D384:G384"/>
    <mergeCell ref="M384:P384"/>
    <mergeCell ref="T384:U384"/>
    <mergeCell ref="W384:Y384"/>
    <mergeCell ref="Z384:AD384"/>
    <mergeCell ref="AF384:AI384"/>
    <mergeCell ref="HI379:HJ379"/>
    <mergeCell ref="HL379:HO379"/>
    <mergeCell ref="HS379:HY379"/>
    <mergeCell ref="EJ359:EM359"/>
    <mergeCell ref="EO370:EP370"/>
    <mergeCell ref="ER370:EU370"/>
    <mergeCell ref="DH359:DK359"/>
    <mergeCell ref="DP359:DT359"/>
    <mergeCell ref="HU373:HX373"/>
    <mergeCell ref="IN390:IQ390"/>
    <mergeCell ref="A311:B311"/>
    <mergeCell ref="D311:G311"/>
    <mergeCell ref="M311:P311"/>
    <mergeCell ref="T311:U311"/>
    <mergeCell ref="W311:Y311"/>
    <mergeCell ref="Z311:AD311"/>
    <mergeCell ref="GU385:GW385"/>
    <mergeCell ref="GX385:HB385"/>
    <mergeCell ref="HD385:HG385"/>
    <mergeCell ref="HI390:HJ390"/>
    <mergeCell ref="HL390:HO390"/>
    <mergeCell ref="HU390:HX390"/>
    <mergeCell ref="FN381:FR381"/>
    <mergeCell ref="FT381:FW381"/>
    <mergeCell ref="GB385:GE385"/>
    <mergeCell ref="GK385:GN385"/>
    <mergeCell ref="GR385:GS385"/>
    <mergeCell ref="EJ370:EM370"/>
    <mergeCell ref="EO381:EP381"/>
    <mergeCell ref="ER381:EU381"/>
    <mergeCell ref="FA381:FD381"/>
    <mergeCell ref="FH381:FI381"/>
    <mergeCell ref="FK381:FM381"/>
    <mergeCell ref="DH370:DK370"/>
    <mergeCell ref="DQ370:DT370"/>
    <mergeCell ref="DX370:DY370"/>
    <mergeCell ref="EA370:EC370"/>
    <mergeCell ref="ED370:EH370"/>
    <mergeCell ref="BX335:CA335"/>
    <mergeCell ref="CG335:CJ335"/>
    <mergeCell ref="CN335:CO335"/>
    <mergeCell ref="CQ335:CS335"/>
    <mergeCell ref="CT335:CX335"/>
    <mergeCell ref="CZ335:DC335"/>
    <mergeCell ref="AW315:AZ315"/>
    <mergeCell ref="BD315:BE315"/>
    <mergeCell ref="BG315:BI315"/>
    <mergeCell ref="BJ315:BN315"/>
    <mergeCell ref="BP315:BS315"/>
    <mergeCell ref="IN389:IQ389"/>
    <mergeCell ref="A312:B312"/>
    <mergeCell ref="D312:G312"/>
    <mergeCell ref="L312:P312"/>
    <mergeCell ref="T312:U312"/>
    <mergeCell ref="W312:Y312"/>
    <mergeCell ref="GU380:GW380"/>
    <mergeCell ref="GX380:HB380"/>
    <mergeCell ref="IN388:IQ388"/>
    <mergeCell ref="IN387:IQ387"/>
    <mergeCell ref="IE387:IG387"/>
    <mergeCell ref="IH387:IL387"/>
    <mergeCell ref="GX382:HB382"/>
    <mergeCell ref="HD382:HG382"/>
    <mergeCell ref="FA378:FD378"/>
    <mergeCell ref="FH378:FI378"/>
    <mergeCell ref="FK378:FM378"/>
    <mergeCell ref="FN378:FR378"/>
    <mergeCell ref="FT378:FW378"/>
    <mergeCell ref="HI391:HJ391"/>
    <mergeCell ref="HL391:HO391"/>
    <mergeCell ref="HU391:HX391"/>
    <mergeCell ref="AK384:AL384"/>
    <mergeCell ref="AN384:AQ384"/>
    <mergeCell ref="AW384:AZ384"/>
    <mergeCell ref="BD384:BE384"/>
    <mergeCell ref="HI387:HJ387"/>
    <mergeCell ref="HL387:HO387"/>
    <mergeCell ref="HU387:HX387"/>
    <mergeCell ref="FK376:FM376"/>
    <mergeCell ref="FN376:FR376"/>
    <mergeCell ref="FT376:FW376"/>
    <mergeCell ref="DX365:DY365"/>
    <mergeCell ref="EA365:EC365"/>
    <mergeCell ref="ED365:EH365"/>
    <mergeCell ref="EJ365:EM365"/>
    <mergeCell ref="EO376:EP376"/>
    <mergeCell ref="ER376:EU376"/>
    <mergeCell ref="DX367:DY367"/>
    <mergeCell ref="EA367:EC367"/>
    <mergeCell ref="ED367:EH367"/>
    <mergeCell ref="EJ367:EM367"/>
    <mergeCell ref="EO378:EP378"/>
    <mergeCell ref="ER378:EU378"/>
    <mergeCell ref="AK389:AL389"/>
    <mergeCell ref="BP388:BS388"/>
    <mergeCell ref="IE385:IG385"/>
    <mergeCell ref="IH385:IL385"/>
    <mergeCell ref="FK384:FM384"/>
    <mergeCell ref="FN384:FR384"/>
    <mergeCell ref="IB382:IC382"/>
    <mergeCell ref="IN386:IQ386"/>
    <mergeCell ref="IN385:IQ385"/>
    <mergeCell ref="IB381:IC381"/>
    <mergeCell ref="IE381:IG381"/>
    <mergeCell ref="HI381:HJ381"/>
    <mergeCell ref="HL381:HO381"/>
    <mergeCell ref="IN384:IQ384"/>
    <mergeCell ref="IN383:IQ383"/>
    <mergeCell ref="IN382:IQ382"/>
    <mergeCell ref="IB373:IC373"/>
    <mergeCell ref="IE373:IG373"/>
    <mergeCell ref="IH373:IL373"/>
    <mergeCell ref="IN381:IQ381"/>
    <mergeCell ref="IN380:IQ380"/>
    <mergeCell ref="IN379:IQ379"/>
    <mergeCell ref="IN378:IQ378"/>
    <mergeCell ref="IN377:IQ377"/>
    <mergeCell ref="IH375:IL375"/>
    <mergeCell ref="IE376:IG376"/>
    <mergeCell ref="IH376:IL376"/>
    <mergeCell ref="IN376:IQ376"/>
    <mergeCell ref="GU386:GW386"/>
    <mergeCell ref="GX386:HB386"/>
    <mergeCell ref="HD386:HG386"/>
    <mergeCell ref="FA382:FD382"/>
    <mergeCell ref="FH382:FI382"/>
    <mergeCell ref="FK382:FM382"/>
    <mergeCell ref="FN382:FR382"/>
    <mergeCell ref="FT382:FW382"/>
    <mergeCell ref="DX371:DY371"/>
    <mergeCell ref="EA371:EC371"/>
    <mergeCell ref="HI388:HJ388"/>
    <mergeCell ref="HL388:HO388"/>
    <mergeCell ref="HU388:HX388"/>
    <mergeCell ref="CQ338:CS338"/>
    <mergeCell ref="CT338:CX338"/>
    <mergeCell ref="CZ338:DC338"/>
    <mergeCell ref="BU340:BV340"/>
    <mergeCell ref="BX340:CA340"/>
    <mergeCell ref="CG340:CJ340"/>
    <mergeCell ref="CN340:CO340"/>
    <mergeCell ref="GR368:GS368"/>
    <mergeCell ref="GU368:GW368"/>
    <mergeCell ref="GX368:HB368"/>
    <mergeCell ref="HD368:HG368"/>
    <mergeCell ref="FA364:FD364"/>
    <mergeCell ref="FH364:FI364"/>
    <mergeCell ref="FK364:FM364"/>
    <mergeCell ref="EJ368:EM368"/>
    <mergeCell ref="DH368:DK368"/>
    <mergeCell ref="DQ368:DT368"/>
    <mergeCell ref="DX368:DY368"/>
    <mergeCell ref="EA368:EC368"/>
    <mergeCell ref="CG333:CJ333"/>
    <mergeCell ref="CN333:CO333"/>
    <mergeCell ref="HD338:HG338"/>
    <mergeCell ref="GX356:HB356"/>
    <mergeCell ref="HD356:HG356"/>
    <mergeCell ref="HI340:HJ340"/>
    <mergeCell ref="HI369:HJ369"/>
    <mergeCell ref="HL369:HO369"/>
    <mergeCell ref="HU369:HX369"/>
    <mergeCell ref="HI365:HJ365"/>
    <mergeCell ref="HL365:HO365"/>
    <mergeCell ref="HU365:HX365"/>
    <mergeCell ref="EJ334:EM334"/>
    <mergeCell ref="EO345:EP345"/>
    <mergeCell ref="CG336:CJ336"/>
    <mergeCell ref="CN336:CO336"/>
    <mergeCell ref="GB350:GE350"/>
    <mergeCell ref="GK350:GN350"/>
    <mergeCell ref="GR350:GS350"/>
    <mergeCell ref="GU350:GW350"/>
    <mergeCell ref="GX350:HB350"/>
    <mergeCell ref="HD350:HG350"/>
    <mergeCell ref="GR353:GS353"/>
    <mergeCell ref="HI353:HJ353"/>
    <mergeCell ref="HL353:HO353"/>
    <mergeCell ref="HU353:HX353"/>
    <mergeCell ref="DQ365:DT365"/>
    <mergeCell ref="CG338:CJ338"/>
    <mergeCell ref="CN338:CO338"/>
    <mergeCell ref="EO350:EP350"/>
    <mergeCell ref="GK358:GN358"/>
    <mergeCell ref="GR358:GS358"/>
    <mergeCell ref="T390:U390"/>
    <mergeCell ref="W390:Y390"/>
    <mergeCell ref="Z390:AD390"/>
    <mergeCell ref="AK385:AL385"/>
    <mergeCell ref="M383:P383"/>
    <mergeCell ref="T383:U383"/>
    <mergeCell ref="HI385:HJ385"/>
    <mergeCell ref="HL385:HO385"/>
    <mergeCell ref="IB390:IC390"/>
    <mergeCell ref="IE390:IG390"/>
    <mergeCell ref="IH390:IL390"/>
    <mergeCell ref="IB389:IC389"/>
    <mergeCell ref="IE389:IG389"/>
    <mergeCell ref="IH389:IL389"/>
    <mergeCell ref="GB384:GE384"/>
    <mergeCell ref="GK384:GN384"/>
    <mergeCell ref="GR384:GS384"/>
    <mergeCell ref="GU384:GW384"/>
    <mergeCell ref="FT384:FW384"/>
    <mergeCell ref="DX373:DY373"/>
    <mergeCell ref="EA373:EC373"/>
    <mergeCell ref="ED373:EH373"/>
    <mergeCell ref="EJ373:EM373"/>
    <mergeCell ref="EO384:EP384"/>
    <mergeCell ref="ER384:EU384"/>
    <mergeCell ref="DH373:DK373"/>
    <mergeCell ref="DP373:DT373"/>
    <mergeCell ref="IB388:IC388"/>
    <mergeCell ref="IB387:IC387"/>
    <mergeCell ref="HI389:HJ389"/>
    <mergeCell ref="HL389:HO389"/>
    <mergeCell ref="HU389:HX389"/>
    <mergeCell ref="FN379:FR379"/>
    <mergeCell ref="FT379:FW379"/>
    <mergeCell ref="GB383:GE383"/>
    <mergeCell ref="GK383:GN383"/>
    <mergeCell ref="GR383:GS383"/>
    <mergeCell ref="EO379:EP379"/>
    <mergeCell ref="ER379:EU379"/>
    <mergeCell ref="FA379:FD379"/>
    <mergeCell ref="FH379:FI379"/>
    <mergeCell ref="FK379:FM379"/>
    <mergeCell ref="IB386:IC386"/>
    <mergeCell ref="HU385:HX385"/>
    <mergeCell ref="GB382:GE382"/>
    <mergeCell ref="GK382:GN382"/>
    <mergeCell ref="GR382:GS382"/>
    <mergeCell ref="GU382:GW382"/>
    <mergeCell ref="AW385:AZ385"/>
    <mergeCell ref="BD385:BE385"/>
    <mergeCell ref="BG385:BI385"/>
    <mergeCell ref="BG384:BI384"/>
    <mergeCell ref="IE386:IG386"/>
    <mergeCell ref="IH386:IL386"/>
    <mergeCell ref="IB385:IC385"/>
    <mergeCell ref="GX383:HB383"/>
    <mergeCell ref="HD383:HG383"/>
    <mergeCell ref="AF380:AI380"/>
    <mergeCell ref="IB384:IC384"/>
    <mergeCell ref="IE384:IG384"/>
    <mergeCell ref="IH384:IL384"/>
    <mergeCell ref="IB383:IC383"/>
    <mergeCell ref="IE388:IG388"/>
    <mergeCell ref="IH388:IL388"/>
    <mergeCell ref="IB392:IC392"/>
    <mergeCell ref="IE392:IG392"/>
    <mergeCell ref="IH392:IL392"/>
    <mergeCell ref="IN392:IQ392"/>
    <mergeCell ref="A313:B313"/>
    <mergeCell ref="D313:G313"/>
    <mergeCell ref="M313:P313"/>
    <mergeCell ref="T313:U313"/>
    <mergeCell ref="W313:Y313"/>
    <mergeCell ref="Z313:AD313"/>
    <mergeCell ref="GU387:GW387"/>
    <mergeCell ref="GX387:HB387"/>
    <mergeCell ref="HD387:HG387"/>
    <mergeCell ref="HI392:HJ392"/>
    <mergeCell ref="HL392:HO392"/>
    <mergeCell ref="HU392:HX392"/>
    <mergeCell ref="FN383:FR383"/>
    <mergeCell ref="FT383:FW383"/>
    <mergeCell ref="GB387:GE387"/>
    <mergeCell ref="GK387:GN387"/>
    <mergeCell ref="GR387:GS387"/>
    <mergeCell ref="EJ372:EM372"/>
    <mergeCell ref="EO383:EP383"/>
    <mergeCell ref="ER383:EU383"/>
    <mergeCell ref="FA383:FD383"/>
    <mergeCell ref="FH383:FI383"/>
    <mergeCell ref="FK383:FM383"/>
    <mergeCell ref="DH372:DK372"/>
    <mergeCell ref="DQ372:DT372"/>
    <mergeCell ref="DX372:DY372"/>
    <mergeCell ref="EA372:EC372"/>
    <mergeCell ref="ED372:EH372"/>
    <mergeCell ref="BX337:CA337"/>
    <mergeCell ref="CG337:CJ337"/>
    <mergeCell ref="CN337:CO337"/>
    <mergeCell ref="CQ337:CS337"/>
    <mergeCell ref="CT337:CX337"/>
    <mergeCell ref="IN391:IQ391"/>
    <mergeCell ref="A314:B314"/>
    <mergeCell ref="AK323:AL323"/>
    <mergeCell ref="AN323:AQ323"/>
    <mergeCell ref="AF319:AI319"/>
    <mergeCell ref="AK324:AL324"/>
    <mergeCell ref="AN324:AQ324"/>
    <mergeCell ref="AW324:AZ324"/>
    <mergeCell ref="BD326:BE326"/>
    <mergeCell ref="BG326:BI326"/>
    <mergeCell ref="A381:B381"/>
    <mergeCell ref="D381:G381"/>
    <mergeCell ref="M381:P381"/>
    <mergeCell ref="T381:U381"/>
    <mergeCell ref="W381:Y381"/>
    <mergeCell ref="AK390:AL390"/>
    <mergeCell ref="AN390:AQ390"/>
    <mergeCell ref="AN389:AQ389"/>
    <mergeCell ref="AW389:AZ389"/>
    <mergeCell ref="BD389:BE389"/>
    <mergeCell ref="BG389:BI389"/>
    <mergeCell ref="IB391:IC391"/>
    <mergeCell ref="IE391:IG391"/>
    <mergeCell ref="IH391:IL391"/>
    <mergeCell ref="GB386:GE386"/>
    <mergeCell ref="GK386:GN386"/>
    <mergeCell ref="GR386:GS386"/>
    <mergeCell ref="IN394:IQ394"/>
    <mergeCell ref="A315:B315"/>
    <mergeCell ref="D315:G315"/>
    <mergeCell ref="M315:P315"/>
    <mergeCell ref="T315:U315"/>
    <mergeCell ref="W315:Y315"/>
    <mergeCell ref="Z315:AD315"/>
    <mergeCell ref="GU389:GW389"/>
    <mergeCell ref="GX389:HB389"/>
    <mergeCell ref="HD389:HG389"/>
    <mergeCell ref="HI394:HJ394"/>
    <mergeCell ref="HL394:HO394"/>
    <mergeCell ref="HU394:HX394"/>
    <mergeCell ref="FN385:FR385"/>
    <mergeCell ref="FT385:FW385"/>
    <mergeCell ref="GB389:GE389"/>
    <mergeCell ref="GK389:GN389"/>
    <mergeCell ref="GR389:GS389"/>
    <mergeCell ref="EJ374:EM374"/>
    <mergeCell ref="EO385:EP385"/>
    <mergeCell ref="ER385:EU385"/>
    <mergeCell ref="FA385:FD385"/>
    <mergeCell ref="FH385:FI385"/>
    <mergeCell ref="FK385:FM385"/>
    <mergeCell ref="DH374:DK374"/>
    <mergeCell ref="DQ374:DT374"/>
    <mergeCell ref="DX374:DY374"/>
    <mergeCell ref="EA374:EC374"/>
    <mergeCell ref="ED374:EH374"/>
    <mergeCell ref="BX339:CA339"/>
    <mergeCell ref="CG339:CJ339"/>
    <mergeCell ref="CN339:CO339"/>
    <mergeCell ref="CQ339:CS339"/>
    <mergeCell ref="CT339:CX339"/>
    <mergeCell ref="CZ339:DC339"/>
    <mergeCell ref="AU319:BA319"/>
    <mergeCell ref="BD319:BE319"/>
    <mergeCell ref="BG319:BI319"/>
    <mergeCell ref="BJ319:BN319"/>
    <mergeCell ref="BP319:BS319"/>
    <mergeCell ref="IN393:IQ393"/>
    <mergeCell ref="A316:B316"/>
    <mergeCell ref="D316:G316"/>
    <mergeCell ref="H316:R316"/>
    <mergeCell ref="T316:U316"/>
    <mergeCell ref="W316:Y316"/>
    <mergeCell ref="Z316:AD316"/>
    <mergeCell ref="AF316:AI316"/>
    <mergeCell ref="AK321:AL321"/>
    <mergeCell ref="AN321:AQ321"/>
    <mergeCell ref="AF317:AI317"/>
    <mergeCell ref="AK322:AL322"/>
    <mergeCell ref="AN322:AQ322"/>
    <mergeCell ref="AV322:AZ322"/>
    <mergeCell ref="BD324:BE324"/>
    <mergeCell ref="BG324:BI324"/>
    <mergeCell ref="Z381:AD381"/>
    <mergeCell ref="AF381:AI381"/>
    <mergeCell ref="AK386:AL386"/>
    <mergeCell ref="AN386:AQ386"/>
    <mergeCell ref="AN385:AQ385"/>
    <mergeCell ref="HI393:HJ393"/>
    <mergeCell ref="HL393:HO393"/>
    <mergeCell ref="HU393:HX393"/>
    <mergeCell ref="HI395:HJ395"/>
    <mergeCell ref="HL395:HO395"/>
    <mergeCell ref="HU395:HX395"/>
    <mergeCell ref="IB395:IC395"/>
    <mergeCell ref="IE395:IG395"/>
    <mergeCell ref="IH395:IL395"/>
    <mergeCell ref="GB390:GE390"/>
    <mergeCell ref="GK390:GN390"/>
    <mergeCell ref="GR390:GS390"/>
    <mergeCell ref="GU390:GW390"/>
    <mergeCell ref="GX390:HB390"/>
    <mergeCell ref="HD390:HG390"/>
    <mergeCell ref="FA386:FD386"/>
    <mergeCell ref="FH386:FI386"/>
    <mergeCell ref="FK386:FM386"/>
    <mergeCell ref="FN386:FR386"/>
    <mergeCell ref="FT386:FW386"/>
    <mergeCell ref="DX375:DY375"/>
    <mergeCell ref="EA375:EC375"/>
    <mergeCell ref="ED375:EH375"/>
    <mergeCell ref="EJ375:EM375"/>
    <mergeCell ref="EO386:EP386"/>
    <mergeCell ref="ER386:EU386"/>
    <mergeCell ref="CQ340:CS340"/>
    <mergeCell ref="CT340:CX340"/>
    <mergeCell ref="CZ340:DC340"/>
    <mergeCell ref="DH375:DK375"/>
    <mergeCell ref="DO375:DU375"/>
    <mergeCell ref="BJ322:BN322"/>
    <mergeCell ref="BP322:BS322"/>
    <mergeCell ref="BU342:BV342"/>
    <mergeCell ref="BX342:CA342"/>
    <mergeCell ref="CG342:CJ342"/>
    <mergeCell ref="CN342:CO342"/>
    <mergeCell ref="BU333:BV333"/>
    <mergeCell ref="IB394:IC394"/>
    <mergeCell ref="IE394:IG394"/>
    <mergeCell ref="IH394:IL394"/>
    <mergeCell ref="IB393:IC393"/>
    <mergeCell ref="IE393:IG393"/>
    <mergeCell ref="IH393:IL393"/>
    <mergeCell ref="GB388:GE388"/>
    <mergeCell ref="GK388:GN388"/>
    <mergeCell ref="GR388:GS388"/>
    <mergeCell ref="GU388:GW388"/>
    <mergeCell ref="GX388:HB388"/>
    <mergeCell ref="HD388:HG388"/>
    <mergeCell ref="FA384:FD384"/>
    <mergeCell ref="FH384:FI384"/>
    <mergeCell ref="ER388:EU388"/>
    <mergeCell ref="CQ342:CS342"/>
    <mergeCell ref="CT342:CX342"/>
    <mergeCell ref="CZ342:DC342"/>
    <mergeCell ref="DH377:DK377"/>
    <mergeCell ref="DQ377:DT377"/>
    <mergeCell ref="BJ324:BN324"/>
    <mergeCell ref="BP324:BS324"/>
    <mergeCell ref="BU344:BV344"/>
    <mergeCell ref="BX344:CA344"/>
    <mergeCell ref="CG344:CJ344"/>
    <mergeCell ref="CN344:CO344"/>
    <mergeCell ref="BU335:BV335"/>
    <mergeCell ref="BJ389:BN389"/>
    <mergeCell ref="BP389:BS389"/>
    <mergeCell ref="IB396:IC396"/>
    <mergeCell ref="IE396:IG396"/>
    <mergeCell ref="IH396:IL396"/>
    <mergeCell ref="IN396:IQ396"/>
    <mergeCell ref="A317:B317"/>
    <mergeCell ref="D317:G317"/>
    <mergeCell ref="I317:R317"/>
    <mergeCell ref="T317:U317"/>
    <mergeCell ref="W317:Y317"/>
    <mergeCell ref="Z317:AD317"/>
    <mergeCell ref="GU391:GW391"/>
    <mergeCell ref="GX391:HB391"/>
    <mergeCell ref="HD391:HG391"/>
    <mergeCell ref="HI396:HJ396"/>
    <mergeCell ref="HL396:HO396"/>
    <mergeCell ref="HU396:HX396"/>
    <mergeCell ref="FN387:FR387"/>
    <mergeCell ref="FT387:FW387"/>
    <mergeCell ref="GB391:GE391"/>
    <mergeCell ref="GK391:GN391"/>
    <mergeCell ref="GR391:GS391"/>
    <mergeCell ref="EJ376:EM376"/>
    <mergeCell ref="EO387:EP387"/>
    <mergeCell ref="ER387:EU387"/>
    <mergeCell ref="FA387:FD387"/>
    <mergeCell ref="FH387:FI387"/>
    <mergeCell ref="FK387:FM387"/>
    <mergeCell ref="DH376:DK376"/>
    <mergeCell ref="DP376:DT376"/>
    <mergeCell ref="DX376:DY376"/>
    <mergeCell ref="EA376:EC376"/>
    <mergeCell ref="ED376:EH376"/>
    <mergeCell ref="BX341:CA341"/>
    <mergeCell ref="CG341:CJ341"/>
    <mergeCell ref="CN341:CO341"/>
    <mergeCell ref="CQ341:CS341"/>
    <mergeCell ref="CT341:CX341"/>
    <mergeCell ref="CZ341:DC341"/>
    <mergeCell ref="AW321:AZ321"/>
    <mergeCell ref="BD321:BE321"/>
    <mergeCell ref="BG321:BI321"/>
    <mergeCell ref="BJ321:BN321"/>
    <mergeCell ref="BP321:BS321"/>
    <mergeCell ref="IN395:IQ395"/>
    <mergeCell ref="A318:B318"/>
    <mergeCell ref="D318:G318"/>
    <mergeCell ref="J318:Q318"/>
    <mergeCell ref="T318:U318"/>
    <mergeCell ref="W318:Y318"/>
    <mergeCell ref="Z318:AD318"/>
    <mergeCell ref="AF318:AI318"/>
    <mergeCell ref="AN382:AQ382"/>
    <mergeCell ref="AN381:AQ381"/>
    <mergeCell ref="AW381:AZ381"/>
    <mergeCell ref="BD381:BE381"/>
    <mergeCell ref="BG381:BI381"/>
    <mergeCell ref="AW386:AZ386"/>
    <mergeCell ref="A385:B385"/>
    <mergeCell ref="D385:G385"/>
    <mergeCell ref="M385:P385"/>
    <mergeCell ref="T385:U385"/>
    <mergeCell ref="W385:Y385"/>
    <mergeCell ref="Z385:AD385"/>
    <mergeCell ref="AF385:AI385"/>
    <mergeCell ref="IN398:IQ398"/>
    <mergeCell ref="A319:B319"/>
    <mergeCell ref="D319:G319"/>
    <mergeCell ref="K319:Q319"/>
    <mergeCell ref="T319:U319"/>
    <mergeCell ref="W319:Y319"/>
    <mergeCell ref="Z319:AD319"/>
    <mergeCell ref="GU393:GW393"/>
    <mergeCell ref="GX393:HB393"/>
    <mergeCell ref="HD393:HG393"/>
    <mergeCell ref="HI398:HJ398"/>
    <mergeCell ref="HL398:HO398"/>
    <mergeCell ref="HT398:HX398"/>
    <mergeCell ref="FN389:FR389"/>
    <mergeCell ref="FT389:FW389"/>
    <mergeCell ref="GB393:GE393"/>
    <mergeCell ref="GK393:GN393"/>
    <mergeCell ref="GR393:GS393"/>
    <mergeCell ref="EJ378:EM378"/>
    <mergeCell ref="EO389:EP389"/>
    <mergeCell ref="ER389:EU389"/>
    <mergeCell ref="FA389:FD389"/>
    <mergeCell ref="FH389:FI389"/>
    <mergeCell ref="FK389:FM389"/>
    <mergeCell ref="DH378:DK378"/>
    <mergeCell ref="DQ378:DT378"/>
    <mergeCell ref="DX378:DY378"/>
    <mergeCell ref="EA378:EC378"/>
    <mergeCell ref="ED378:EH378"/>
    <mergeCell ref="BX343:CA343"/>
    <mergeCell ref="CG343:CJ343"/>
    <mergeCell ref="CN343:CO343"/>
    <mergeCell ref="CQ343:CS343"/>
    <mergeCell ref="CT343:CX343"/>
    <mergeCell ref="CZ343:DC343"/>
    <mergeCell ref="AW323:AZ323"/>
    <mergeCell ref="BD323:BE323"/>
    <mergeCell ref="BG323:BI323"/>
    <mergeCell ref="BJ323:BN323"/>
    <mergeCell ref="BP323:BS323"/>
    <mergeCell ref="IN397:IQ397"/>
    <mergeCell ref="A320:B320"/>
    <mergeCell ref="D320:G320"/>
    <mergeCell ref="L320:P320"/>
    <mergeCell ref="T320:U320"/>
    <mergeCell ref="W320:Y320"/>
    <mergeCell ref="Z320:AD320"/>
    <mergeCell ref="AF320:AI320"/>
    <mergeCell ref="AK325:AL325"/>
    <mergeCell ref="AN325:AQ325"/>
    <mergeCell ref="AF321:AI321"/>
    <mergeCell ref="AK326:AL326"/>
    <mergeCell ref="AN326:AQ326"/>
    <mergeCell ref="AW326:AZ326"/>
    <mergeCell ref="BD328:BE328"/>
    <mergeCell ref="BG328:BI328"/>
    <mergeCell ref="W378:Y378"/>
    <mergeCell ref="Z378:AD378"/>
    <mergeCell ref="AW382:AZ382"/>
    <mergeCell ref="BD382:BE382"/>
    <mergeCell ref="BG382:BI382"/>
    <mergeCell ref="HI397:HJ397"/>
    <mergeCell ref="HL397:HO397"/>
    <mergeCell ref="HU397:HX397"/>
    <mergeCell ref="HI399:HJ399"/>
    <mergeCell ref="HL399:HO399"/>
    <mergeCell ref="HU399:HX399"/>
    <mergeCell ref="IB399:IC399"/>
    <mergeCell ref="IE399:IG399"/>
    <mergeCell ref="IH399:IL399"/>
    <mergeCell ref="GB394:GE394"/>
    <mergeCell ref="GK394:GN394"/>
    <mergeCell ref="GR394:GS394"/>
    <mergeCell ref="GU394:GW394"/>
    <mergeCell ref="GX394:HB394"/>
    <mergeCell ref="HD394:HG394"/>
    <mergeCell ref="FA390:FD390"/>
    <mergeCell ref="FH390:FI390"/>
    <mergeCell ref="FK390:FM390"/>
    <mergeCell ref="FN390:FR390"/>
    <mergeCell ref="FT390:FW390"/>
    <mergeCell ref="DX379:DY379"/>
    <mergeCell ref="EA379:EC379"/>
    <mergeCell ref="ED379:EH379"/>
    <mergeCell ref="EJ379:EM379"/>
    <mergeCell ref="EO390:EP390"/>
    <mergeCell ref="ER390:EU390"/>
    <mergeCell ref="CQ344:CS344"/>
    <mergeCell ref="CT344:CX344"/>
    <mergeCell ref="CZ344:DC344"/>
    <mergeCell ref="DH379:DK379"/>
    <mergeCell ref="DQ379:DT379"/>
    <mergeCell ref="BJ326:BN326"/>
    <mergeCell ref="BP326:BS326"/>
    <mergeCell ref="BU346:BV346"/>
    <mergeCell ref="BX346:CA346"/>
    <mergeCell ref="CG346:CJ346"/>
    <mergeCell ref="CN346:CO346"/>
    <mergeCell ref="BU337:BV337"/>
    <mergeCell ref="EJ391:EM391"/>
    <mergeCell ref="BJ338:BN338"/>
    <mergeCell ref="BP338:BS338"/>
    <mergeCell ref="BU349:BV349"/>
    <mergeCell ref="BJ340:BN340"/>
    <mergeCell ref="BP340:BS340"/>
    <mergeCell ref="BU351:BV351"/>
    <mergeCell ref="IB398:IC398"/>
    <mergeCell ref="IE398:IG398"/>
    <mergeCell ref="IH398:IL398"/>
    <mergeCell ref="IB397:IC397"/>
    <mergeCell ref="IE397:IG397"/>
    <mergeCell ref="IH397:IL397"/>
    <mergeCell ref="GB392:GE392"/>
    <mergeCell ref="GK392:GN392"/>
    <mergeCell ref="GR392:GS392"/>
    <mergeCell ref="GU392:GW392"/>
    <mergeCell ref="GX392:HB392"/>
    <mergeCell ref="HD392:HG392"/>
    <mergeCell ref="FA388:FD388"/>
    <mergeCell ref="FH388:FI388"/>
    <mergeCell ref="FK388:FM388"/>
    <mergeCell ref="FN388:FR388"/>
    <mergeCell ref="FT388:FW388"/>
    <mergeCell ref="DX377:DY377"/>
    <mergeCell ref="EA377:EC377"/>
    <mergeCell ref="ED377:EH377"/>
    <mergeCell ref="EJ377:EM377"/>
    <mergeCell ref="EO388:EP388"/>
    <mergeCell ref="IB400:IC400"/>
    <mergeCell ref="IE400:IG400"/>
    <mergeCell ref="IH400:IL400"/>
    <mergeCell ref="IN400:IQ400"/>
    <mergeCell ref="A321:B321"/>
    <mergeCell ref="D321:G321"/>
    <mergeCell ref="M321:P321"/>
    <mergeCell ref="T321:U321"/>
    <mergeCell ref="W321:Y321"/>
    <mergeCell ref="Z321:AD321"/>
    <mergeCell ref="GU395:GW395"/>
    <mergeCell ref="GX395:HB395"/>
    <mergeCell ref="HD395:HG395"/>
    <mergeCell ref="HI400:HJ400"/>
    <mergeCell ref="HL400:HO400"/>
    <mergeCell ref="HT400:HX400"/>
    <mergeCell ref="FN391:FR391"/>
    <mergeCell ref="FT391:FW391"/>
    <mergeCell ref="GB395:GE395"/>
    <mergeCell ref="GK395:GN395"/>
    <mergeCell ref="GR395:GS395"/>
    <mergeCell ref="EJ380:EM380"/>
    <mergeCell ref="EO391:EP391"/>
    <mergeCell ref="ER391:EU391"/>
    <mergeCell ref="FA391:FD391"/>
    <mergeCell ref="FH391:FI391"/>
    <mergeCell ref="FK391:FM391"/>
    <mergeCell ref="DH380:DK380"/>
    <mergeCell ref="DQ380:DT380"/>
    <mergeCell ref="DX380:DY380"/>
    <mergeCell ref="EA380:EC380"/>
    <mergeCell ref="ED380:EH380"/>
    <mergeCell ref="BX345:CA345"/>
    <mergeCell ref="CG345:CJ345"/>
    <mergeCell ref="CN345:CO345"/>
    <mergeCell ref="CQ345:CS345"/>
    <mergeCell ref="CT345:CX345"/>
    <mergeCell ref="CZ345:DC345"/>
    <mergeCell ref="AV325:AZ325"/>
    <mergeCell ref="BD325:BE325"/>
    <mergeCell ref="BG325:BI325"/>
    <mergeCell ref="BJ325:BN325"/>
    <mergeCell ref="BP325:BS325"/>
    <mergeCell ref="IN399:IQ399"/>
    <mergeCell ref="A322:B322"/>
    <mergeCell ref="D322:G322"/>
    <mergeCell ref="L322:P322"/>
    <mergeCell ref="T322:U322"/>
    <mergeCell ref="W322:Y322"/>
    <mergeCell ref="Z322:AD322"/>
    <mergeCell ref="AF322:AI322"/>
    <mergeCell ref="AK327:AL327"/>
    <mergeCell ref="AN327:AQ327"/>
    <mergeCell ref="AF323:AI323"/>
    <mergeCell ref="AK328:AL328"/>
    <mergeCell ref="AN328:AQ328"/>
    <mergeCell ref="AV328:AZ328"/>
    <mergeCell ref="A329:B329"/>
    <mergeCell ref="D329:G329"/>
    <mergeCell ref="M329:P329"/>
    <mergeCell ref="T329:U329"/>
    <mergeCell ref="W329:Y329"/>
    <mergeCell ref="Z329:AD329"/>
    <mergeCell ref="ED391:EH391"/>
    <mergeCell ref="IN402:IQ402"/>
    <mergeCell ref="A323:B323"/>
    <mergeCell ref="D323:G323"/>
    <mergeCell ref="M323:P323"/>
    <mergeCell ref="T323:U323"/>
    <mergeCell ref="W323:Y323"/>
    <mergeCell ref="Z323:AD323"/>
    <mergeCell ref="GU397:GW397"/>
    <mergeCell ref="GX397:HB397"/>
    <mergeCell ref="HD397:HG397"/>
    <mergeCell ref="HI402:HJ402"/>
    <mergeCell ref="HL402:HO402"/>
    <mergeCell ref="HU402:HX402"/>
    <mergeCell ref="FN393:FR393"/>
    <mergeCell ref="FT393:FW393"/>
    <mergeCell ref="GB397:GE397"/>
    <mergeCell ref="GK397:GN397"/>
    <mergeCell ref="GR397:GS397"/>
    <mergeCell ref="EJ382:EM382"/>
    <mergeCell ref="EO393:EP393"/>
    <mergeCell ref="ER393:EU393"/>
    <mergeCell ref="FA393:FD393"/>
    <mergeCell ref="FH393:FI393"/>
    <mergeCell ref="FK393:FM393"/>
    <mergeCell ref="DH382:DK382"/>
    <mergeCell ref="DQ382:DT382"/>
    <mergeCell ref="DX382:DY382"/>
    <mergeCell ref="EA382:EC382"/>
    <mergeCell ref="ED382:EH382"/>
    <mergeCell ref="BX347:CA347"/>
    <mergeCell ref="CG347:CJ347"/>
    <mergeCell ref="CN347:CO347"/>
    <mergeCell ref="CQ347:CS347"/>
    <mergeCell ref="CT347:CX347"/>
    <mergeCell ref="CZ347:DC347"/>
    <mergeCell ref="AU327:BA327"/>
    <mergeCell ref="BD327:BE327"/>
    <mergeCell ref="BG327:BI327"/>
    <mergeCell ref="BJ327:BN327"/>
    <mergeCell ref="BP327:BS327"/>
    <mergeCell ref="IN401:IQ401"/>
    <mergeCell ref="A324:B324"/>
    <mergeCell ref="D324:G324"/>
    <mergeCell ref="M324:P324"/>
    <mergeCell ref="T324:U324"/>
    <mergeCell ref="W324:Y324"/>
    <mergeCell ref="Z324:AD324"/>
    <mergeCell ref="AF324:AI324"/>
    <mergeCell ref="AK329:AL329"/>
    <mergeCell ref="AN329:AQ329"/>
    <mergeCell ref="AF325:AI325"/>
    <mergeCell ref="AK330:AL330"/>
    <mergeCell ref="AN330:AQ330"/>
    <mergeCell ref="AW330:AZ330"/>
    <mergeCell ref="BD330:BE330"/>
    <mergeCell ref="BG330:BI330"/>
    <mergeCell ref="BG383:BI383"/>
    <mergeCell ref="A378:B378"/>
    <mergeCell ref="D378:G378"/>
    <mergeCell ref="M378:P378"/>
    <mergeCell ref="T378:U378"/>
    <mergeCell ref="HI401:HJ401"/>
    <mergeCell ref="HL401:HO401"/>
    <mergeCell ref="HU401:HX401"/>
    <mergeCell ref="HI403:HJ403"/>
    <mergeCell ref="HL403:HO403"/>
    <mergeCell ref="HU403:HX403"/>
    <mergeCell ref="IB403:IC403"/>
    <mergeCell ref="IE403:IG403"/>
    <mergeCell ref="IH403:IL403"/>
    <mergeCell ref="GB398:GE398"/>
    <mergeCell ref="GJ398:GN398"/>
    <mergeCell ref="GR398:GS398"/>
    <mergeCell ref="GU398:GW398"/>
    <mergeCell ref="GX398:HB398"/>
    <mergeCell ref="HD398:HG398"/>
    <mergeCell ref="EZ394:FD394"/>
    <mergeCell ref="FH394:FI394"/>
    <mergeCell ref="FK394:FM394"/>
    <mergeCell ref="FN394:FR394"/>
    <mergeCell ref="FT394:FW394"/>
    <mergeCell ref="DX383:DY383"/>
    <mergeCell ref="EA383:EC383"/>
    <mergeCell ref="ED383:EH383"/>
    <mergeCell ref="EJ383:EM383"/>
    <mergeCell ref="EO394:EP394"/>
    <mergeCell ref="ER394:EU394"/>
    <mergeCell ref="CQ348:CS348"/>
    <mergeCell ref="CT348:CX348"/>
    <mergeCell ref="CZ348:DC348"/>
    <mergeCell ref="DH383:DK383"/>
    <mergeCell ref="DQ383:DT383"/>
    <mergeCell ref="BJ328:BN328"/>
    <mergeCell ref="BP328:BS328"/>
    <mergeCell ref="BU348:BV348"/>
    <mergeCell ref="BX348:CA348"/>
    <mergeCell ref="CG348:CJ348"/>
    <mergeCell ref="CN348:CO348"/>
    <mergeCell ref="BU339:BV339"/>
    <mergeCell ref="IB402:IC402"/>
    <mergeCell ref="IE402:IG402"/>
    <mergeCell ref="IH402:IL402"/>
    <mergeCell ref="IB401:IC401"/>
    <mergeCell ref="IE401:IG401"/>
    <mergeCell ref="IH401:IL401"/>
    <mergeCell ref="GB396:GE396"/>
    <mergeCell ref="GK396:GN396"/>
    <mergeCell ref="GR396:GS396"/>
    <mergeCell ref="GU396:GW396"/>
    <mergeCell ref="GX396:HB396"/>
    <mergeCell ref="HD396:HG396"/>
    <mergeCell ref="FA392:FD392"/>
    <mergeCell ref="FH392:FI392"/>
    <mergeCell ref="FK392:FM392"/>
    <mergeCell ref="FN392:FR392"/>
    <mergeCell ref="FT392:FW392"/>
    <mergeCell ref="DX381:DY381"/>
    <mergeCell ref="EA381:EC381"/>
    <mergeCell ref="ED381:EH381"/>
    <mergeCell ref="EJ381:EM381"/>
    <mergeCell ref="EO392:EP392"/>
    <mergeCell ref="ER392:EU392"/>
    <mergeCell ref="CQ346:CS346"/>
    <mergeCell ref="CT346:CX346"/>
    <mergeCell ref="CZ346:DC346"/>
    <mergeCell ref="DH381:DK381"/>
    <mergeCell ref="DQ381:DT381"/>
    <mergeCell ref="GU403:GW403"/>
    <mergeCell ref="IB404:IC404"/>
    <mergeCell ref="IE404:IG404"/>
    <mergeCell ref="IH404:IL404"/>
    <mergeCell ref="IN404:IQ404"/>
    <mergeCell ref="A325:B325"/>
    <mergeCell ref="D325:G325"/>
    <mergeCell ref="L325:P325"/>
    <mergeCell ref="T325:U325"/>
    <mergeCell ref="W325:Y325"/>
    <mergeCell ref="Z325:AD325"/>
    <mergeCell ref="GU399:GW399"/>
    <mergeCell ref="GX399:HB399"/>
    <mergeCell ref="HD399:HG399"/>
    <mergeCell ref="HI404:HJ404"/>
    <mergeCell ref="HL404:HO404"/>
    <mergeCell ref="HU404:HX404"/>
    <mergeCell ref="FN395:FR395"/>
    <mergeCell ref="FT395:FW395"/>
    <mergeCell ref="GB399:GE399"/>
    <mergeCell ref="GK399:GN399"/>
    <mergeCell ref="GR399:GS399"/>
    <mergeCell ref="EJ384:EM384"/>
    <mergeCell ref="EO395:EP395"/>
    <mergeCell ref="ER395:EU395"/>
    <mergeCell ref="FA395:FD395"/>
    <mergeCell ref="FH395:FI395"/>
    <mergeCell ref="FK395:FM395"/>
    <mergeCell ref="DH384:DK384"/>
    <mergeCell ref="DQ384:DT384"/>
    <mergeCell ref="DX384:DY384"/>
    <mergeCell ref="EA384:EC384"/>
    <mergeCell ref="ED384:EH384"/>
    <mergeCell ref="BX349:CA349"/>
    <mergeCell ref="CG349:CJ349"/>
    <mergeCell ref="CN349:CO349"/>
    <mergeCell ref="CQ349:CS349"/>
    <mergeCell ref="CT349:CX349"/>
    <mergeCell ref="CZ349:DC349"/>
    <mergeCell ref="AW329:AZ329"/>
    <mergeCell ref="BD329:BE329"/>
    <mergeCell ref="BG329:BI329"/>
    <mergeCell ref="BJ329:BN329"/>
    <mergeCell ref="BP329:BS329"/>
    <mergeCell ref="IN403:IQ403"/>
    <mergeCell ref="A326:B326"/>
    <mergeCell ref="D326:G326"/>
    <mergeCell ref="M326:P326"/>
    <mergeCell ref="T326:U326"/>
    <mergeCell ref="W326:Y326"/>
    <mergeCell ref="Z326:AD326"/>
    <mergeCell ref="AF326:AI326"/>
    <mergeCell ref="AK331:AL331"/>
    <mergeCell ref="AN331:AQ331"/>
    <mergeCell ref="AF327:AI327"/>
    <mergeCell ref="AK332:AL332"/>
    <mergeCell ref="AN332:AQ332"/>
    <mergeCell ref="AW332:AZ332"/>
    <mergeCell ref="BD332:BE332"/>
    <mergeCell ref="BG332:BI332"/>
    <mergeCell ref="AF378:AI378"/>
    <mergeCell ref="AK383:AL383"/>
    <mergeCell ref="AN383:AQ383"/>
    <mergeCell ref="AW383:AZ383"/>
    <mergeCell ref="BD383:BE383"/>
    <mergeCell ref="IN406:IQ406"/>
    <mergeCell ref="A327:B327"/>
    <mergeCell ref="D327:G327"/>
    <mergeCell ref="K327:Q327"/>
    <mergeCell ref="T327:U327"/>
    <mergeCell ref="W327:Y327"/>
    <mergeCell ref="Z327:AD327"/>
    <mergeCell ref="GU401:GW401"/>
    <mergeCell ref="GX401:HB401"/>
    <mergeCell ref="HD401:HG401"/>
    <mergeCell ref="HI406:HJ406"/>
    <mergeCell ref="HL406:HO406"/>
    <mergeCell ref="HU406:HX406"/>
    <mergeCell ref="FN397:FR397"/>
    <mergeCell ref="FT397:FW397"/>
    <mergeCell ref="GB401:GE401"/>
    <mergeCell ref="GK401:GN401"/>
    <mergeCell ref="GR401:GS401"/>
    <mergeCell ref="EJ386:EM386"/>
    <mergeCell ref="EO397:EP397"/>
    <mergeCell ref="ER397:EU397"/>
    <mergeCell ref="FA397:FD397"/>
    <mergeCell ref="FH397:FI397"/>
    <mergeCell ref="FK397:FM397"/>
    <mergeCell ref="DH386:DK386"/>
    <mergeCell ref="DQ386:DT386"/>
    <mergeCell ref="DX386:DY386"/>
    <mergeCell ref="EA386:EC386"/>
    <mergeCell ref="ED386:EH386"/>
    <mergeCell ref="BX351:CA351"/>
    <mergeCell ref="CG351:CJ351"/>
    <mergeCell ref="CN351:CO351"/>
    <mergeCell ref="CQ351:CS351"/>
    <mergeCell ref="CT351:CX351"/>
    <mergeCell ref="CZ351:DC351"/>
    <mergeCell ref="AW331:AZ331"/>
    <mergeCell ref="BD331:BE331"/>
    <mergeCell ref="BG331:BI331"/>
    <mergeCell ref="BJ331:BN331"/>
    <mergeCell ref="BP331:BS331"/>
    <mergeCell ref="IN405:IQ405"/>
    <mergeCell ref="A328:B328"/>
    <mergeCell ref="D328:G328"/>
    <mergeCell ref="L328:P328"/>
    <mergeCell ref="T328:U328"/>
    <mergeCell ref="W328:Y328"/>
    <mergeCell ref="Z328:AD328"/>
    <mergeCell ref="AF328:AI328"/>
    <mergeCell ref="AK333:AL333"/>
    <mergeCell ref="AN333:AQ333"/>
    <mergeCell ref="AF329:AI329"/>
    <mergeCell ref="AK334:AL334"/>
    <mergeCell ref="AN334:AQ334"/>
    <mergeCell ref="AW334:AZ334"/>
    <mergeCell ref="BD334:BE334"/>
    <mergeCell ref="BG334:BI334"/>
    <mergeCell ref="M379:P379"/>
    <mergeCell ref="T379:U379"/>
    <mergeCell ref="W379:Y379"/>
    <mergeCell ref="Z379:AD379"/>
    <mergeCell ref="AF379:AI379"/>
    <mergeCell ref="HI405:HJ405"/>
    <mergeCell ref="HL405:HO405"/>
    <mergeCell ref="HU405:HX405"/>
    <mergeCell ref="IE407:IG407"/>
    <mergeCell ref="IH407:IL407"/>
    <mergeCell ref="GB402:GE402"/>
    <mergeCell ref="GK402:GN402"/>
    <mergeCell ref="GR402:GS402"/>
    <mergeCell ref="GU402:GW402"/>
    <mergeCell ref="GX402:HB402"/>
    <mergeCell ref="HD402:HG402"/>
    <mergeCell ref="FA398:FD398"/>
    <mergeCell ref="FH398:FI398"/>
    <mergeCell ref="FK398:FM398"/>
    <mergeCell ref="FN398:FR398"/>
    <mergeCell ref="FT398:FW398"/>
    <mergeCell ref="DX387:DY387"/>
    <mergeCell ref="EA387:EC387"/>
    <mergeCell ref="ED387:EH387"/>
    <mergeCell ref="EJ387:EM387"/>
    <mergeCell ref="EO398:EP398"/>
    <mergeCell ref="ER398:EU398"/>
    <mergeCell ref="CQ352:CS352"/>
    <mergeCell ref="CT352:CX352"/>
    <mergeCell ref="CZ352:DC352"/>
    <mergeCell ref="DH387:DK387"/>
    <mergeCell ref="DQ387:DT387"/>
    <mergeCell ref="BJ332:BN332"/>
    <mergeCell ref="BP332:BS332"/>
    <mergeCell ref="BU352:BV352"/>
    <mergeCell ref="BX352:CA352"/>
    <mergeCell ref="CE352:CK352"/>
    <mergeCell ref="CN352:CO352"/>
    <mergeCell ref="BU343:BV343"/>
    <mergeCell ref="IB406:IC406"/>
    <mergeCell ref="IE406:IG406"/>
    <mergeCell ref="IH406:IL406"/>
    <mergeCell ref="IB405:IC405"/>
    <mergeCell ref="IE405:IG405"/>
    <mergeCell ref="IH405:IL405"/>
    <mergeCell ref="GB400:GE400"/>
    <mergeCell ref="GJ400:GN400"/>
    <mergeCell ref="GR400:GS400"/>
    <mergeCell ref="GU400:GW400"/>
    <mergeCell ref="GX400:HB400"/>
    <mergeCell ref="HD400:HG400"/>
    <mergeCell ref="EZ396:FD396"/>
    <mergeCell ref="FH396:FI396"/>
    <mergeCell ref="FK396:FM396"/>
    <mergeCell ref="FN396:FR396"/>
    <mergeCell ref="FT396:FW396"/>
    <mergeCell ref="DX385:DY385"/>
    <mergeCell ref="EA385:EC385"/>
    <mergeCell ref="ED385:EH385"/>
    <mergeCell ref="EJ385:EM385"/>
    <mergeCell ref="EO396:EP396"/>
    <mergeCell ref="ER396:EU396"/>
    <mergeCell ref="CQ350:CS350"/>
    <mergeCell ref="CT350:CX350"/>
    <mergeCell ref="CZ350:DC350"/>
    <mergeCell ref="DH385:DK385"/>
    <mergeCell ref="DQ385:DT385"/>
    <mergeCell ref="BU350:BV350"/>
    <mergeCell ref="BX350:CA350"/>
    <mergeCell ref="CG350:CJ350"/>
    <mergeCell ref="CN350:CO350"/>
    <mergeCell ref="BU341:BV341"/>
    <mergeCell ref="GX403:HB403"/>
    <mergeCell ref="HD403:HG403"/>
    <mergeCell ref="HI408:HJ408"/>
    <mergeCell ref="HL408:HO408"/>
    <mergeCell ref="HU408:HX408"/>
    <mergeCell ref="FN399:FR399"/>
    <mergeCell ref="FT399:FW399"/>
    <mergeCell ref="GB403:GE403"/>
    <mergeCell ref="GK403:GN403"/>
    <mergeCell ref="GR403:GS403"/>
    <mergeCell ref="EJ388:EM388"/>
    <mergeCell ref="EO399:EP399"/>
    <mergeCell ref="ER399:EU399"/>
    <mergeCell ref="FA399:FD399"/>
    <mergeCell ref="FH399:FI399"/>
    <mergeCell ref="FK399:FM399"/>
    <mergeCell ref="DH388:DK388"/>
    <mergeCell ref="DQ388:DT388"/>
    <mergeCell ref="DX388:DY388"/>
    <mergeCell ref="EA388:EC388"/>
    <mergeCell ref="ED388:EH388"/>
    <mergeCell ref="BX353:CA353"/>
    <mergeCell ref="CF353:CJ353"/>
    <mergeCell ref="CN353:CO353"/>
    <mergeCell ref="CQ353:CS353"/>
    <mergeCell ref="CT353:CX353"/>
    <mergeCell ref="CZ353:DC353"/>
    <mergeCell ref="AW333:AZ333"/>
    <mergeCell ref="BD333:BE333"/>
    <mergeCell ref="BG333:BI333"/>
    <mergeCell ref="BJ333:BN333"/>
    <mergeCell ref="BP333:BS333"/>
    <mergeCell ref="A330:B330"/>
    <mergeCell ref="D330:G330"/>
    <mergeCell ref="M330:P330"/>
    <mergeCell ref="T330:U330"/>
    <mergeCell ref="W330:Y330"/>
    <mergeCell ref="Z330:AD330"/>
    <mergeCell ref="AF330:AI330"/>
    <mergeCell ref="AK335:AL335"/>
    <mergeCell ref="AN335:AQ335"/>
    <mergeCell ref="AF331:AI331"/>
    <mergeCell ref="AK336:AL336"/>
    <mergeCell ref="AN336:AQ336"/>
    <mergeCell ref="AW336:AZ336"/>
    <mergeCell ref="BD336:BE336"/>
    <mergeCell ref="BG336:BI336"/>
    <mergeCell ref="AW380:AZ380"/>
    <mergeCell ref="BD380:BE380"/>
    <mergeCell ref="BG380:BI380"/>
    <mergeCell ref="A379:B379"/>
    <mergeCell ref="D379:G379"/>
    <mergeCell ref="HI407:HJ407"/>
    <mergeCell ref="HL407:HO407"/>
    <mergeCell ref="HU407:HX407"/>
    <mergeCell ref="BJ330:BN330"/>
    <mergeCell ref="BP330:BS330"/>
    <mergeCell ref="BJ335:BN335"/>
    <mergeCell ref="BP335:BS335"/>
    <mergeCell ref="FK402:FM402"/>
    <mergeCell ref="FN402:FR402"/>
    <mergeCell ref="FT402:FW402"/>
    <mergeCell ref="DX391:DY391"/>
    <mergeCell ref="EA391:EC391"/>
    <mergeCell ref="IN409:IQ409"/>
    <mergeCell ref="A332:B332"/>
    <mergeCell ref="D332:G332"/>
    <mergeCell ref="M332:P332"/>
    <mergeCell ref="T332:U332"/>
    <mergeCell ref="W332:Y332"/>
    <mergeCell ref="Z332:AD332"/>
    <mergeCell ref="AF332:AI332"/>
    <mergeCell ref="AK337:AL337"/>
    <mergeCell ref="AN337:AQ337"/>
    <mergeCell ref="AF333:AI333"/>
    <mergeCell ref="AK338:AL338"/>
    <mergeCell ref="AN338:AQ338"/>
    <mergeCell ref="AW338:AZ338"/>
    <mergeCell ref="BD338:BE338"/>
    <mergeCell ref="BG338:BI338"/>
    <mergeCell ref="Z376:AD376"/>
    <mergeCell ref="AF376:AI376"/>
    <mergeCell ref="AK381:AL381"/>
    <mergeCell ref="AK380:AL380"/>
    <mergeCell ref="AN380:AQ380"/>
    <mergeCell ref="HI409:HJ409"/>
    <mergeCell ref="HL409:HO409"/>
    <mergeCell ref="HU409:HX409"/>
    <mergeCell ref="IB409:IC409"/>
    <mergeCell ref="IE409:IG409"/>
    <mergeCell ref="IH409:IL409"/>
    <mergeCell ref="GB404:GE404"/>
    <mergeCell ref="GK404:GN404"/>
    <mergeCell ref="GR404:GS404"/>
    <mergeCell ref="GU404:GW404"/>
    <mergeCell ref="GX404:HB404"/>
    <mergeCell ref="HD404:HG404"/>
    <mergeCell ref="FA400:FD400"/>
    <mergeCell ref="FH400:FI400"/>
    <mergeCell ref="FK400:FM400"/>
    <mergeCell ref="FN400:FR400"/>
    <mergeCell ref="FT400:FW400"/>
    <mergeCell ref="DX389:DY389"/>
    <mergeCell ref="EA389:EC389"/>
    <mergeCell ref="ED389:EH389"/>
    <mergeCell ref="EJ389:EM389"/>
    <mergeCell ref="EO400:EP400"/>
    <mergeCell ref="ER400:EU400"/>
    <mergeCell ref="CQ354:CS354"/>
    <mergeCell ref="CT354:CX354"/>
    <mergeCell ref="CZ354:DC354"/>
    <mergeCell ref="DH389:DK389"/>
    <mergeCell ref="DQ389:DT389"/>
    <mergeCell ref="BJ334:BN334"/>
    <mergeCell ref="BP334:BS334"/>
    <mergeCell ref="BU354:BV354"/>
    <mergeCell ref="BX354:CA354"/>
    <mergeCell ref="CG354:CJ354"/>
    <mergeCell ref="CN354:CO354"/>
    <mergeCell ref="BU345:BV345"/>
    <mergeCell ref="IB408:IC408"/>
    <mergeCell ref="IE408:IG408"/>
    <mergeCell ref="IH408:IL408"/>
    <mergeCell ref="IN408:IQ408"/>
    <mergeCell ref="IN407:IQ407"/>
    <mergeCell ref="IB407:IC407"/>
    <mergeCell ref="FA402:FD402"/>
    <mergeCell ref="FH402:FI402"/>
    <mergeCell ref="EO402:EP402"/>
    <mergeCell ref="ER402:EU402"/>
    <mergeCell ref="CQ356:CS356"/>
    <mergeCell ref="CT356:CX356"/>
    <mergeCell ref="CZ356:DC356"/>
    <mergeCell ref="DH391:DK391"/>
    <mergeCell ref="DQ391:DT391"/>
    <mergeCell ref="BJ336:BN336"/>
    <mergeCell ref="BP336:BS336"/>
    <mergeCell ref="BU356:BV356"/>
    <mergeCell ref="BX356:CA356"/>
    <mergeCell ref="CG356:CJ356"/>
    <mergeCell ref="CN356:CO356"/>
    <mergeCell ref="BU347:BV347"/>
    <mergeCell ref="IB410:IC410"/>
    <mergeCell ref="IE410:IG410"/>
    <mergeCell ref="IH410:IL410"/>
    <mergeCell ref="IN410:IQ410"/>
    <mergeCell ref="A331:B331"/>
    <mergeCell ref="D331:G331"/>
    <mergeCell ref="M331:P331"/>
    <mergeCell ref="T331:U331"/>
    <mergeCell ref="W331:Y331"/>
    <mergeCell ref="Z331:AD331"/>
    <mergeCell ref="GU405:GW405"/>
    <mergeCell ref="GX405:HB405"/>
    <mergeCell ref="HD405:HG405"/>
    <mergeCell ref="HI410:HJ410"/>
    <mergeCell ref="HL410:HO410"/>
    <mergeCell ref="HU410:HX410"/>
    <mergeCell ref="FN401:FR401"/>
    <mergeCell ref="FT401:FW401"/>
    <mergeCell ref="GB405:GE405"/>
    <mergeCell ref="GK405:GN405"/>
    <mergeCell ref="GR405:GS405"/>
    <mergeCell ref="EJ390:EM390"/>
    <mergeCell ref="EO401:EP401"/>
    <mergeCell ref="ER401:EU401"/>
    <mergeCell ref="FA401:FD401"/>
    <mergeCell ref="FH401:FI401"/>
    <mergeCell ref="FK401:FM401"/>
    <mergeCell ref="DH390:DK390"/>
    <mergeCell ref="DQ390:DT390"/>
    <mergeCell ref="DX390:DY390"/>
    <mergeCell ref="EA390:EC390"/>
    <mergeCell ref="ED390:EH390"/>
    <mergeCell ref="BX355:CA355"/>
    <mergeCell ref="CG355:CJ355"/>
    <mergeCell ref="CN355:CO355"/>
    <mergeCell ref="CQ355:CS355"/>
    <mergeCell ref="CT355:CX355"/>
    <mergeCell ref="CZ355:DC355"/>
    <mergeCell ref="AW335:AZ335"/>
    <mergeCell ref="BD335:BE335"/>
    <mergeCell ref="BG335:BI335"/>
    <mergeCell ref="T336:U336"/>
    <mergeCell ref="W336:Y336"/>
    <mergeCell ref="Z336:AD336"/>
    <mergeCell ref="AF336:AI336"/>
    <mergeCell ref="AK341:AL341"/>
    <mergeCell ref="AN341:AQ341"/>
    <mergeCell ref="AF337:AI337"/>
    <mergeCell ref="AK342:AL342"/>
    <mergeCell ref="AN342:AQ342"/>
    <mergeCell ref="IN412:IQ412"/>
    <mergeCell ref="A333:B333"/>
    <mergeCell ref="D333:G333"/>
    <mergeCell ref="M333:P333"/>
    <mergeCell ref="T333:U333"/>
    <mergeCell ref="W333:Y333"/>
    <mergeCell ref="Z333:AD333"/>
    <mergeCell ref="GU407:GW407"/>
    <mergeCell ref="GX407:HB407"/>
    <mergeCell ref="HD407:HG407"/>
    <mergeCell ref="HI412:HJ412"/>
    <mergeCell ref="HL412:HO412"/>
    <mergeCell ref="HT412:HX412"/>
    <mergeCell ref="FN403:FR403"/>
    <mergeCell ref="FT403:FW403"/>
    <mergeCell ref="GB407:GE407"/>
    <mergeCell ref="GK407:GN407"/>
    <mergeCell ref="GR407:GS407"/>
    <mergeCell ref="EJ392:EM392"/>
    <mergeCell ref="EO403:EP403"/>
    <mergeCell ref="ER403:EU403"/>
    <mergeCell ref="FA403:FD403"/>
    <mergeCell ref="FH403:FI403"/>
    <mergeCell ref="FK403:FM403"/>
    <mergeCell ref="DH392:DK392"/>
    <mergeCell ref="DQ392:DT392"/>
    <mergeCell ref="DX392:DY392"/>
    <mergeCell ref="EA392:EC392"/>
    <mergeCell ref="ED392:EH392"/>
    <mergeCell ref="BX357:CA357"/>
    <mergeCell ref="CG357:CJ357"/>
    <mergeCell ref="CN357:CO357"/>
    <mergeCell ref="CQ357:CS357"/>
    <mergeCell ref="CT357:CX357"/>
    <mergeCell ref="CZ357:DC357"/>
    <mergeCell ref="AW337:AZ337"/>
    <mergeCell ref="BD337:BE337"/>
    <mergeCell ref="BG337:BI337"/>
    <mergeCell ref="BJ337:BN337"/>
    <mergeCell ref="BP337:BS337"/>
    <mergeCell ref="IN411:IQ411"/>
    <mergeCell ref="A334:B334"/>
    <mergeCell ref="D334:G334"/>
    <mergeCell ref="M334:P334"/>
    <mergeCell ref="T334:U334"/>
    <mergeCell ref="W334:Y334"/>
    <mergeCell ref="Z334:AD334"/>
    <mergeCell ref="AF334:AI334"/>
    <mergeCell ref="AK339:AL339"/>
    <mergeCell ref="AN339:AQ339"/>
    <mergeCell ref="AF335:AI335"/>
    <mergeCell ref="AK340:AL340"/>
    <mergeCell ref="AN340:AQ340"/>
    <mergeCell ref="AW340:AZ340"/>
    <mergeCell ref="BD340:BE340"/>
    <mergeCell ref="BG340:BI340"/>
    <mergeCell ref="A376:B376"/>
    <mergeCell ref="D376:G376"/>
    <mergeCell ref="M376:P376"/>
    <mergeCell ref="T376:U376"/>
    <mergeCell ref="W376:Y376"/>
    <mergeCell ref="HI411:HJ411"/>
    <mergeCell ref="HL411:HO411"/>
    <mergeCell ref="HU411:HX411"/>
    <mergeCell ref="HI413:HJ413"/>
    <mergeCell ref="HL413:HO413"/>
    <mergeCell ref="HU413:HX413"/>
    <mergeCell ref="IB413:IC413"/>
    <mergeCell ref="IE413:IG413"/>
    <mergeCell ref="IH413:IL413"/>
    <mergeCell ref="GB408:GE408"/>
    <mergeCell ref="GK408:GN408"/>
    <mergeCell ref="GR408:GS408"/>
    <mergeCell ref="GU408:GW408"/>
    <mergeCell ref="GX408:HB408"/>
    <mergeCell ref="HD408:HG408"/>
    <mergeCell ref="FA404:FD404"/>
    <mergeCell ref="FH404:FI404"/>
    <mergeCell ref="FK404:FM404"/>
    <mergeCell ref="FN404:FR404"/>
    <mergeCell ref="FT404:FW404"/>
    <mergeCell ref="DX393:DY393"/>
    <mergeCell ref="EA393:EC393"/>
    <mergeCell ref="ED393:EH393"/>
    <mergeCell ref="EJ393:EM393"/>
    <mergeCell ref="EO404:EP404"/>
    <mergeCell ref="ER404:EU404"/>
    <mergeCell ref="CQ358:CS358"/>
    <mergeCell ref="CT358:CX358"/>
    <mergeCell ref="CZ358:DC358"/>
    <mergeCell ref="DH393:DK393"/>
    <mergeCell ref="DQ393:DT393"/>
    <mergeCell ref="BU358:BV358"/>
    <mergeCell ref="BX358:CA358"/>
    <mergeCell ref="CG358:CJ358"/>
    <mergeCell ref="CN358:CO358"/>
    <mergeCell ref="IB412:IC412"/>
    <mergeCell ref="IE412:IG412"/>
    <mergeCell ref="IH412:IL412"/>
    <mergeCell ref="IB411:IC411"/>
    <mergeCell ref="IE411:IG411"/>
    <mergeCell ref="IH411:IL411"/>
    <mergeCell ref="GB406:GE406"/>
    <mergeCell ref="GK406:GN406"/>
    <mergeCell ref="GR406:GS406"/>
    <mergeCell ref="GU406:GW406"/>
    <mergeCell ref="GX406:HB406"/>
    <mergeCell ref="HD406:HG406"/>
    <mergeCell ref="EA395:EC395"/>
    <mergeCell ref="ED395:EH395"/>
    <mergeCell ref="EJ395:EM395"/>
    <mergeCell ref="EO406:EP406"/>
    <mergeCell ref="ER406:EU406"/>
    <mergeCell ref="CQ360:CS360"/>
    <mergeCell ref="CT360:CX360"/>
    <mergeCell ref="CZ360:DC360"/>
    <mergeCell ref="DH395:DK395"/>
    <mergeCell ref="DQ395:DT395"/>
    <mergeCell ref="BU360:BV360"/>
    <mergeCell ref="BX360:CA360"/>
    <mergeCell ref="CG360:CJ360"/>
    <mergeCell ref="CN360:CO360"/>
    <mergeCell ref="BU409:BV409"/>
    <mergeCell ref="BX409:CA409"/>
    <mergeCell ref="CG409:CJ409"/>
    <mergeCell ref="CN409:CO409"/>
    <mergeCell ref="CQ409:CS409"/>
    <mergeCell ref="CT409:CX409"/>
    <mergeCell ref="IB414:IC414"/>
    <mergeCell ref="IE414:IG414"/>
    <mergeCell ref="IH414:IL414"/>
    <mergeCell ref="IN414:IQ414"/>
    <mergeCell ref="A335:B335"/>
    <mergeCell ref="D335:G335"/>
    <mergeCell ref="M335:P335"/>
    <mergeCell ref="T335:U335"/>
    <mergeCell ref="W335:Y335"/>
    <mergeCell ref="Z335:AD335"/>
    <mergeCell ref="GU409:GW409"/>
    <mergeCell ref="GX409:HB409"/>
    <mergeCell ref="HD409:HG409"/>
    <mergeCell ref="HI414:HJ414"/>
    <mergeCell ref="HL414:HO414"/>
    <mergeCell ref="HU414:HX414"/>
    <mergeCell ref="FN405:FR405"/>
    <mergeCell ref="FT405:FW405"/>
    <mergeCell ref="GB409:GE409"/>
    <mergeCell ref="GK409:GN409"/>
    <mergeCell ref="GR409:GS409"/>
    <mergeCell ref="EJ394:EM394"/>
    <mergeCell ref="EO405:EP405"/>
    <mergeCell ref="ER405:EU405"/>
    <mergeCell ref="FA405:FD405"/>
    <mergeCell ref="FH405:FI405"/>
    <mergeCell ref="FK405:FM405"/>
    <mergeCell ref="DH394:DK394"/>
    <mergeCell ref="DP394:DT394"/>
    <mergeCell ref="DX394:DY394"/>
    <mergeCell ref="EA394:EC394"/>
    <mergeCell ref="ED394:EH394"/>
    <mergeCell ref="BX359:CA359"/>
    <mergeCell ref="CF359:CJ359"/>
    <mergeCell ref="CN359:CO359"/>
    <mergeCell ref="CQ359:CS359"/>
    <mergeCell ref="CT359:CX359"/>
    <mergeCell ref="CZ359:DC359"/>
    <mergeCell ref="AW339:AZ339"/>
    <mergeCell ref="BD339:BE339"/>
    <mergeCell ref="BG339:BI339"/>
    <mergeCell ref="BJ339:BN339"/>
    <mergeCell ref="BP339:BS339"/>
    <mergeCell ref="IN413:IQ413"/>
    <mergeCell ref="A336:B336"/>
    <mergeCell ref="D336:G336"/>
    <mergeCell ref="M336:P336"/>
    <mergeCell ref="AF341:AI341"/>
    <mergeCell ref="AK346:AL346"/>
    <mergeCell ref="AN346:AQ346"/>
    <mergeCell ref="AW346:AZ346"/>
    <mergeCell ref="BD346:BE346"/>
    <mergeCell ref="BG346:BI346"/>
    <mergeCell ref="BG376:BI376"/>
    <mergeCell ref="A371:B371"/>
    <mergeCell ref="D371:G371"/>
    <mergeCell ref="K371:Q371"/>
    <mergeCell ref="T371:U371"/>
    <mergeCell ref="BX406:CA406"/>
    <mergeCell ref="CG406:CJ406"/>
    <mergeCell ref="CN406:CO406"/>
    <mergeCell ref="CQ406:CS406"/>
    <mergeCell ref="CT406:CX406"/>
    <mergeCell ref="CZ406:DC406"/>
    <mergeCell ref="IN416:IQ416"/>
    <mergeCell ref="A337:B337"/>
    <mergeCell ref="D337:G337"/>
    <mergeCell ref="M337:P337"/>
    <mergeCell ref="T337:U337"/>
    <mergeCell ref="W337:Y337"/>
    <mergeCell ref="Z337:AD337"/>
    <mergeCell ref="GU411:GW411"/>
    <mergeCell ref="GX411:HB411"/>
    <mergeCell ref="HD411:HG411"/>
    <mergeCell ref="HI416:HJ416"/>
    <mergeCell ref="HL416:HO416"/>
    <mergeCell ref="HU416:HX416"/>
    <mergeCell ref="FN407:FR407"/>
    <mergeCell ref="FT407:FW407"/>
    <mergeCell ref="GB411:GE411"/>
    <mergeCell ref="GK411:GN411"/>
    <mergeCell ref="GR411:GS411"/>
    <mergeCell ref="EJ396:EM396"/>
    <mergeCell ref="EO407:EP407"/>
    <mergeCell ref="ER407:EU407"/>
    <mergeCell ref="FA407:FD407"/>
    <mergeCell ref="FH407:FI407"/>
    <mergeCell ref="FK407:FM407"/>
    <mergeCell ref="DH396:DK396"/>
    <mergeCell ref="DP396:DT396"/>
    <mergeCell ref="DX396:DY396"/>
    <mergeCell ref="EA396:EC396"/>
    <mergeCell ref="ED396:EH396"/>
    <mergeCell ref="BX361:CA361"/>
    <mergeCell ref="CG361:CJ361"/>
    <mergeCell ref="CN361:CO361"/>
    <mergeCell ref="CQ361:CS361"/>
    <mergeCell ref="CT361:CX361"/>
    <mergeCell ref="CZ361:DC361"/>
    <mergeCell ref="AW341:AZ341"/>
    <mergeCell ref="BD341:BE341"/>
    <mergeCell ref="BG341:BI341"/>
    <mergeCell ref="BJ341:BN341"/>
    <mergeCell ref="BP341:BS341"/>
    <mergeCell ref="IN415:IQ415"/>
    <mergeCell ref="A338:B338"/>
    <mergeCell ref="D338:G338"/>
    <mergeCell ref="M338:P338"/>
    <mergeCell ref="T338:U338"/>
    <mergeCell ref="W338:Y338"/>
    <mergeCell ref="Z338:AD338"/>
    <mergeCell ref="AF338:AI338"/>
    <mergeCell ref="AK343:AL343"/>
    <mergeCell ref="AN343:AQ343"/>
    <mergeCell ref="AF339:AI339"/>
    <mergeCell ref="AK344:AL344"/>
    <mergeCell ref="AN344:AQ344"/>
    <mergeCell ref="AW344:AZ344"/>
    <mergeCell ref="BD344:BE344"/>
    <mergeCell ref="BG344:BI344"/>
    <mergeCell ref="W371:Y371"/>
    <mergeCell ref="Z371:AD371"/>
    <mergeCell ref="Z377:AD377"/>
    <mergeCell ref="AF377:AI377"/>
    <mergeCell ref="AK382:AL382"/>
    <mergeCell ref="HI415:HJ415"/>
    <mergeCell ref="HL415:HO415"/>
    <mergeCell ref="HU415:HX415"/>
    <mergeCell ref="HI417:HJ417"/>
    <mergeCell ref="HL417:HO417"/>
    <mergeCell ref="HU417:HX417"/>
    <mergeCell ref="IB417:IC417"/>
    <mergeCell ref="IE417:IG417"/>
    <mergeCell ref="IH417:IL417"/>
    <mergeCell ref="GB412:GE412"/>
    <mergeCell ref="GJ412:GN412"/>
    <mergeCell ref="GR412:GS412"/>
    <mergeCell ref="GU412:GW412"/>
    <mergeCell ref="GX412:HB412"/>
    <mergeCell ref="HD412:HG412"/>
    <mergeCell ref="EZ408:FD408"/>
    <mergeCell ref="FH408:FI408"/>
    <mergeCell ref="FK408:FM408"/>
    <mergeCell ref="FN408:FR408"/>
    <mergeCell ref="FT408:FW408"/>
    <mergeCell ref="DX397:DY397"/>
    <mergeCell ref="EA397:EC397"/>
    <mergeCell ref="ED397:EH397"/>
    <mergeCell ref="EJ397:EM397"/>
    <mergeCell ref="EO408:EP408"/>
    <mergeCell ref="ER408:EU408"/>
    <mergeCell ref="CQ362:CS362"/>
    <mergeCell ref="CT362:CX362"/>
    <mergeCell ref="CZ362:DC362"/>
    <mergeCell ref="DH397:DK397"/>
    <mergeCell ref="DQ397:DT397"/>
    <mergeCell ref="BJ342:BN342"/>
    <mergeCell ref="BP342:BS342"/>
    <mergeCell ref="BU362:BV362"/>
    <mergeCell ref="BX362:CA362"/>
    <mergeCell ref="CG362:CJ362"/>
    <mergeCell ref="CN362:CO362"/>
    <mergeCell ref="BU353:BV353"/>
    <mergeCell ref="IB416:IC416"/>
    <mergeCell ref="IE416:IG416"/>
    <mergeCell ref="IH416:IL416"/>
    <mergeCell ref="IB415:IC415"/>
    <mergeCell ref="IE415:IG415"/>
    <mergeCell ref="IH415:IL415"/>
    <mergeCell ref="GB410:GE410"/>
    <mergeCell ref="GK410:GN410"/>
    <mergeCell ref="GR410:GS410"/>
    <mergeCell ref="GU410:GW410"/>
    <mergeCell ref="GX410:HB410"/>
    <mergeCell ref="HD410:HG410"/>
    <mergeCell ref="FA406:FD406"/>
    <mergeCell ref="FH406:FI406"/>
    <mergeCell ref="FK406:FM406"/>
    <mergeCell ref="FN406:FR406"/>
    <mergeCell ref="FT406:FW406"/>
    <mergeCell ref="DX395:DY395"/>
    <mergeCell ref="CT364:CX364"/>
    <mergeCell ref="CZ364:DC364"/>
    <mergeCell ref="DH399:DK399"/>
    <mergeCell ref="DQ399:DT399"/>
    <mergeCell ref="BJ344:BN344"/>
    <mergeCell ref="BP344:BS344"/>
    <mergeCell ref="BU364:BV364"/>
    <mergeCell ref="BX364:CA364"/>
    <mergeCell ref="CG364:CJ364"/>
    <mergeCell ref="CN364:CO364"/>
    <mergeCell ref="BU355:BV355"/>
    <mergeCell ref="IB418:IC418"/>
    <mergeCell ref="IE418:IG418"/>
    <mergeCell ref="IH418:IL418"/>
    <mergeCell ref="IN418:IQ418"/>
    <mergeCell ref="A339:B339"/>
    <mergeCell ref="D339:G339"/>
    <mergeCell ref="M339:P339"/>
    <mergeCell ref="T339:U339"/>
    <mergeCell ref="W339:Y339"/>
    <mergeCell ref="Z339:AD339"/>
    <mergeCell ref="GU413:GW413"/>
    <mergeCell ref="GX413:HB413"/>
    <mergeCell ref="HD413:HG413"/>
    <mergeCell ref="HI418:HJ418"/>
    <mergeCell ref="HL418:HO418"/>
    <mergeCell ref="HU418:HX418"/>
    <mergeCell ref="FN409:FR409"/>
    <mergeCell ref="FT409:FW409"/>
    <mergeCell ref="GB413:GE413"/>
    <mergeCell ref="GK413:GN413"/>
    <mergeCell ref="GR413:GS413"/>
    <mergeCell ref="EJ398:EM398"/>
    <mergeCell ref="EO409:EP409"/>
    <mergeCell ref="ER409:EU409"/>
    <mergeCell ref="FA409:FD409"/>
    <mergeCell ref="FH409:FI409"/>
    <mergeCell ref="FK409:FM409"/>
    <mergeCell ref="DH398:DK398"/>
    <mergeCell ref="DQ398:DT398"/>
    <mergeCell ref="DX398:DY398"/>
    <mergeCell ref="EA398:EC398"/>
    <mergeCell ref="ED398:EH398"/>
    <mergeCell ref="BX363:CA363"/>
    <mergeCell ref="CG363:CJ363"/>
    <mergeCell ref="CN363:CO363"/>
    <mergeCell ref="CQ363:CS363"/>
    <mergeCell ref="CT363:CX363"/>
    <mergeCell ref="CZ363:DC363"/>
    <mergeCell ref="AW343:AZ343"/>
    <mergeCell ref="BD343:BE343"/>
    <mergeCell ref="BG343:BI343"/>
    <mergeCell ref="BJ343:BN343"/>
    <mergeCell ref="BP343:BS343"/>
    <mergeCell ref="IN417:IQ417"/>
    <mergeCell ref="A340:B340"/>
    <mergeCell ref="D340:G340"/>
    <mergeCell ref="M340:P340"/>
    <mergeCell ref="T340:U340"/>
    <mergeCell ref="W340:Y340"/>
    <mergeCell ref="Z340:AD340"/>
    <mergeCell ref="AF340:AI340"/>
    <mergeCell ref="AK345:AL345"/>
    <mergeCell ref="AN345:AQ345"/>
    <mergeCell ref="AK387:AL387"/>
    <mergeCell ref="AN387:AQ387"/>
    <mergeCell ref="AW387:AZ387"/>
    <mergeCell ref="BD387:BE387"/>
    <mergeCell ref="BG387:BI387"/>
    <mergeCell ref="A382:B382"/>
    <mergeCell ref="D382:G382"/>
    <mergeCell ref="M382:P382"/>
    <mergeCell ref="T382:U382"/>
    <mergeCell ref="W382:Y382"/>
    <mergeCell ref="Z382:AD382"/>
    <mergeCell ref="IN420:IQ420"/>
    <mergeCell ref="A341:B341"/>
    <mergeCell ref="D341:G341"/>
    <mergeCell ref="M341:P341"/>
    <mergeCell ref="T341:U341"/>
    <mergeCell ref="W341:Y341"/>
    <mergeCell ref="Z341:AD341"/>
    <mergeCell ref="GU415:GW415"/>
    <mergeCell ref="GX415:HB415"/>
    <mergeCell ref="HD415:HG415"/>
    <mergeCell ref="HI420:HJ420"/>
    <mergeCell ref="HL420:HO420"/>
    <mergeCell ref="HU420:HX420"/>
    <mergeCell ref="FN411:FR411"/>
    <mergeCell ref="FT411:FW411"/>
    <mergeCell ref="GB415:GE415"/>
    <mergeCell ref="GK415:GN415"/>
    <mergeCell ref="GR415:GS415"/>
    <mergeCell ref="EJ400:EM400"/>
    <mergeCell ref="EO411:EP411"/>
    <mergeCell ref="ER411:EU411"/>
    <mergeCell ref="FA411:FD411"/>
    <mergeCell ref="FH411:FI411"/>
    <mergeCell ref="FK411:FM411"/>
    <mergeCell ref="DH400:DK400"/>
    <mergeCell ref="DQ400:DT400"/>
    <mergeCell ref="DX400:DY400"/>
    <mergeCell ref="EA400:EC400"/>
    <mergeCell ref="ED400:EH400"/>
    <mergeCell ref="BX365:CA365"/>
    <mergeCell ref="CG365:CJ365"/>
    <mergeCell ref="CN365:CO365"/>
    <mergeCell ref="CQ365:CS365"/>
    <mergeCell ref="CT365:CX365"/>
    <mergeCell ref="CZ365:DC365"/>
    <mergeCell ref="AW345:AZ345"/>
    <mergeCell ref="BD345:BE345"/>
    <mergeCell ref="BG345:BI345"/>
    <mergeCell ref="BJ345:BN345"/>
    <mergeCell ref="BP345:BS345"/>
    <mergeCell ref="IN419:IQ419"/>
    <mergeCell ref="A342:B342"/>
    <mergeCell ref="D342:G342"/>
    <mergeCell ref="M342:P342"/>
    <mergeCell ref="T342:U342"/>
    <mergeCell ref="W342:Y342"/>
    <mergeCell ref="Z342:AD342"/>
    <mergeCell ref="AF342:AI342"/>
    <mergeCell ref="AK347:AL347"/>
    <mergeCell ref="AN347:AQ347"/>
    <mergeCell ref="AF343:AI343"/>
    <mergeCell ref="AK348:AL348"/>
    <mergeCell ref="AN348:AQ348"/>
    <mergeCell ref="AW348:AZ348"/>
    <mergeCell ref="BD348:BE348"/>
    <mergeCell ref="BG348:BI348"/>
    <mergeCell ref="AF371:AI371"/>
    <mergeCell ref="AK376:AL376"/>
    <mergeCell ref="AN376:AQ376"/>
    <mergeCell ref="AW376:AZ376"/>
    <mergeCell ref="BD376:BE376"/>
    <mergeCell ref="HI419:HJ419"/>
    <mergeCell ref="HL419:HO419"/>
    <mergeCell ref="HT419:HX419"/>
    <mergeCell ref="HI421:HJ421"/>
    <mergeCell ref="HL421:HO421"/>
    <mergeCell ref="HT421:HX421"/>
    <mergeCell ref="IB421:IC421"/>
    <mergeCell ref="IE421:IG421"/>
    <mergeCell ref="IH421:IL421"/>
    <mergeCell ref="GB416:GE416"/>
    <mergeCell ref="GK416:GN416"/>
    <mergeCell ref="GR416:GS416"/>
    <mergeCell ref="GU416:GW416"/>
    <mergeCell ref="GX416:HB416"/>
    <mergeCell ref="HD416:HG416"/>
    <mergeCell ref="FA412:FD412"/>
    <mergeCell ref="FH412:FI412"/>
    <mergeCell ref="FK412:FM412"/>
    <mergeCell ref="FN412:FR412"/>
    <mergeCell ref="FT412:FW412"/>
    <mergeCell ref="DX401:DY401"/>
    <mergeCell ref="EA401:EC401"/>
    <mergeCell ref="ED401:EH401"/>
    <mergeCell ref="EJ401:EM401"/>
    <mergeCell ref="EO412:EP412"/>
    <mergeCell ref="ER412:EU412"/>
    <mergeCell ref="CQ366:CS366"/>
    <mergeCell ref="CT366:CX366"/>
    <mergeCell ref="CZ366:DC366"/>
    <mergeCell ref="DH401:DK401"/>
    <mergeCell ref="DQ401:DT401"/>
    <mergeCell ref="BJ346:BN346"/>
    <mergeCell ref="BP346:BS346"/>
    <mergeCell ref="BU366:BV366"/>
    <mergeCell ref="BX366:CA366"/>
    <mergeCell ref="CG366:CJ366"/>
    <mergeCell ref="CN366:CO366"/>
    <mergeCell ref="BU357:BV357"/>
    <mergeCell ref="CT418:CX418"/>
    <mergeCell ref="CZ418:DC418"/>
    <mergeCell ref="CZ417:DC417"/>
    <mergeCell ref="BJ411:BN411"/>
    <mergeCell ref="BP411:BS411"/>
    <mergeCell ref="IB420:IC420"/>
    <mergeCell ref="IE420:IG420"/>
    <mergeCell ref="IH420:IL420"/>
    <mergeCell ref="IB419:IC419"/>
    <mergeCell ref="IE419:IG419"/>
    <mergeCell ref="IH419:IL419"/>
    <mergeCell ref="GB414:GE414"/>
    <mergeCell ref="GK414:GN414"/>
    <mergeCell ref="GR414:GS414"/>
    <mergeCell ref="GU414:GW414"/>
    <mergeCell ref="GX414:HB414"/>
    <mergeCell ref="HD414:HG414"/>
    <mergeCell ref="FA410:FD410"/>
    <mergeCell ref="FH410:FI410"/>
    <mergeCell ref="FK410:FM410"/>
    <mergeCell ref="FN410:FR410"/>
    <mergeCell ref="FT410:FW410"/>
    <mergeCell ref="DX399:DY399"/>
    <mergeCell ref="EA399:EC399"/>
    <mergeCell ref="ED399:EH399"/>
    <mergeCell ref="EJ399:EM399"/>
    <mergeCell ref="EO410:EP410"/>
    <mergeCell ref="ER410:EU410"/>
    <mergeCell ref="CQ364:CS364"/>
    <mergeCell ref="IB422:IC422"/>
    <mergeCell ref="IE422:IG422"/>
    <mergeCell ref="IH422:IL422"/>
    <mergeCell ref="IN422:IQ422"/>
    <mergeCell ref="A343:B343"/>
    <mergeCell ref="D343:G343"/>
    <mergeCell ref="M343:P343"/>
    <mergeCell ref="T343:U343"/>
    <mergeCell ref="W343:Y343"/>
    <mergeCell ref="Z343:AD343"/>
    <mergeCell ref="GU417:GW417"/>
    <mergeCell ref="GX417:HB417"/>
    <mergeCell ref="HD417:HG417"/>
    <mergeCell ref="HI422:HJ422"/>
    <mergeCell ref="HL422:HO422"/>
    <mergeCell ref="HU422:HX422"/>
    <mergeCell ref="FN413:FR413"/>
    <mergeCell ref="FT413:FW413"/>
    <mergeCell ref="GB417:GE417"/>
    <mergeCell ref="GK417:GN417"/>
    <mergeCell ref="GR417:GS417"/>
    <mergeCell ref="EJ402:EM402"/>
    <mergeCell ref="EO413:EP413"/>
    <mergeCell ref="ER413:EU413"/>
    <mergeCell ref="FA413:FD413"/>
    <mergeCell ref="FH413:FI413"/>
    <mergeCell ref="FK413:FM413"/>
    <mergeCell ref="DH402:DK402"/>
    <mergeCell ref="DQ402:DT402"/>
    <mergeCell ref="DX402:DY402"/>
    <mergeCell ref="EA402:EC402"/>
    <mergeCell ref="ED402:EH402"/>
    <mergeCell ref="BX367:CA367"/>
    <mergeCell ref="CG367:CJ367"/>
    <mergeCell ref="CN367:CO367"/>
    <mergeCell ref="CQ367:CS367"/>
    <mergeCell ref="CT367:CX367"/>
    <mergeCell ref="CZ367:DC367"/>
    <mergeCell ref="AW347:AZ347"/>
    <mergeCell ref="BD347:BE347"/>
    <mergeCell ref="BG347:BI347"/>
    <mergeCell ref="BJ347:BN347"/>
    <mergeCell ref="BP347:BS347"/>
    <mergeCell ref="IN421:IQ421"/>
    <mergeCell ref="A344:B344"/>
    <mergeCell ref="D344:G344"/>
    <mergeCell ref="M344:P344"/>
    <mergeCell ref="T344:U344"/>
    <mergeCell ref="W344:Y344"/>
    <mergeCell ref="Z344:AD344"/>
    <mergeCell ref="AF344:AI344"/>
    <mergeCell ref="AK349:AL349"/>
    <mergeCell ref="AN349:AQ349"/>
    <mergeCell ref="AF345:AI345"/>
    <mergeCell ref="AK350:AL350"/>
    <mergeCell ref="AN350:AQ350"/>
    <mergeCell ref="AW350:AZ350"/>
    <mergeCell ref="BD350:BE350"/>
    <mergeCell ref="BG350:BI350"/>
    <mergeCell ref="T368:U368"/>
    <mergeCell ref="W368:Y368"/>
    <mergeCell ref="AW372:AZ372"/>
    <mergeCell ref="BD372:BE372"/>
    <mergeCell ref="BG372:BI372"/>
    <mergeCell ref="HI423:HJ423"/>
    <mergeCell ref="HL423:HO423"/>
    <mergeCell ref="HU423:HX423"/>
    <mergeCell ref="IB423:IC423"/>
    <mergeCell ref="IE423:IG423"/>
    <mergeCell ref="IH423:IL423"/>
    <mergeCell ref="GB418:GE418"/>
    <mergeCell ref="GJ418:GN418"/>
    <mergeCell ref="GR418:GS418"/>
    <mergeCell ref="GU418:GW418"/>
    <mergeCell ref="GX418:HB418"/>
    <mergeCell ref="HD418:HG418"/>
    <mergeCell ref="EZ414:FD414"/>
    <mergeCell ref="FH414:FI414"/>
    <mergeCell ref="FK414:FM414"/>
    <mergeCell ref="FN414:FR414"/>
    <mergeCell ref="FT414:FW414"/>
    <mergeCell ref="DX403:DY403"/>
    <mergeCell ref="EA403:EC403"/>
    <mergeCell ref="ED403:EH403"/>
    <mergeCell ref="EJ403:EM403"/>
    <mergeCell ref="EO414:EP414"/>
    <mergeCell ref="ER414:EU414"/>
    <mergeCell ref="CQ368:CS368"/>
    <mergeCell ref="CT368:CX368"/>
    <mergeCell ref="CZ368:DC368"/>
    <mergeCell ref="DH403:DK403"/>
    <mergeCell ref="DQ403:DT403"/>
    <mergeCell ref="BJ348:BN348"/>
    <mergeCell ref="BP348:BS348"/>
    <mergeCell ref="BU368:BV368"/>
    <mergeCell ref="BX368:CA368"/>
    <mergeCell ref="CG368:CJ368"/>
    <mergeCell ref="CN368:CO368"/>
    <mergeCell ref="BU359:BV359"/>
    <mergeCell ref="CZ403:DC403"/>
    <mergeCell ref="BJ387:BN387"/>
    <mergeCell ref="BP387:BS387"/>
    <mergeCell ref="BU407:BV407"/>
    <mergeCell ref="BX407:CA407"/>
    <mergeCell ref="CG407:CJ407"/>
    <mergeCell ref="CN407:CO407"/>
    <mergeCell ref="BU413:BV413"/>
    <mergeCell ref="BX413:CA413"/>
    <mergeCell ref="CF413:CJ413"/>
    <mergeCell ref="CN413:CO413"/>
    <mergeCell ref="CQ413:CS413"/>
    <mergeCell ref="CT413:CX413"/>
    <mergeCell ref="CT412:CX412"/>
    <mergeCell ref="CZ412:DC412"/>
    <mergeCell ref="BU417:BV417"/>
    <mergeCell ref="BX417:CA417"/>
    <mergeCell ref="CG417:CJ417"/>
    <mergeCell ref="CN417:CO417"/>
    <mergeCell ref="CQ417:CS417"/>
    <mergeCell ref="CT417:CX417"/>
    <mergeCell ref="BU419:BV419"/>
    <mergeCell ref="BX419:CA419"/>
    <mergeCell ref="CG419:CJ419"/>
    <mergeCell ref="CN419:CO419"/>
    <mergeCell ref="BX418:CA418"/>
    <mergeCell ref="CG418:CJ418"/>
    <mergeCell ref="CN418:CO418"/>
    <mergeCell ref="CQ418:CS418"/>
    <mergeCell ref="IB424:IC424"/>
    <mergeCell ref="IE424:IG424"/>
    <mergeCell ref="IH424:IL424"/>
    <mergeCell ref="IN424:IQ424"/>
    <mergeCell ref="A345:B345"/>
    <mergeCell ref="D345:G345"/>
    <mergeCell ref="M345:P345"/>
    <mergeCell ref="T345:U345"/>
    <mergeCell ref="W345:Y345"/>
    <mergeCell ref="Z345:AD345"/>
    <mergeCell ref="GU419:GW419"/>
    <mergeCell ref="GX419:HB419"/>
    <mergeCell ref="HD419:HG419"/>
    <mergeCell ref="HI424:HJ424"/>
    <mergeCell ref="HL424:HO424"/>
    <mergeCell ref="HU424:HX424"/>
    <mergeCell ref="FN415:FR415"/>
    <mergeCell ref="FT415:FW415"/>
    <mergeCell ref="GB419:GE419"/>
    <mergeCell ref="GK419:GN419"/>
    <mergeCell ref="GR419:GS419"/>
    <mergeCell ref="EJ404:EM404"/>
    <mergeCell ref="EO415:EP415"/>
    <mergeCell ref="ER415:EU415"/>
    <mergeCell ref="FA415:FD415"/>
    <mergeCell ref="FH415:FI415"/>
    <mergeCell ref="FK415:FM415"/>
    <mergeCell ref="DH404:DK404"/>
    <mergeCell ref="DQ404:DT404"/>
    <mergeCell ref="DX404:DY404"/>
    <mergeCell ref="EA404:EC404"/>
    <mergeCell ref="ED404:EH404"/>
    <mergeCell ref="BX369:CA369"/>
    <mergeCell ref="CG369:CJ369"/>
    <mergeCell ref="CN369:CO369"/>
    <mergeCell ref="CQ369:CS369"/>
    <mergeCell ref="CT369:CX369"/>
    <mergeCell ref="CZ369:DC369"/>
    <mergeCell ref="AW349:AZ349"/>
    <mergeCell ref="BD349:BE349"/>
    <mergeCell ref="BG349:BI349"/>
    <mergeCell ref="BJ349:BN349"/>
    <mergeCell ref="BP349:BS349"/>
    <mergeCell ref="IN423:IQ423"/>
    <mergeCell ref="A346:B346"/>
    <mergeCell ref="D346:G346"/>
    <mergeCell ref="M346:P346"/>
    <mergeCell ref="T346:U346"/>
    <mergeCell ref="W346:Y346"/>
    <mergeCell ref="Z346:AD346"/>
    <mergeCell ref="AF346:AI346"/>
    <mergeCell ref="AK351:AL351"/>
    <mergeCell ref="AN351:AQ351"/>
    <mergeCell ref="AF347:AI347"/>
    <mergeCell ref="AK352:AL352"/>
    <mergeCell ref="AN352:AQ352"/>
    <mergeCell ref="AV352:AZ352"/>
    <mergeCell ref="BD352:BE352"/>
    <mergeCell ref="BG352:BI352"/>
    <mergeCell ref="AU373:BA373"/>
    <mergeCell ref="BD373:BE373"/>
    <mergeCell ref="A368:B368"/>
    <mergeCell ref="D368:G368"/>
    <mergeCell ref="M368:P368"/>
    <mergeCell ref="HI425:HJ425"/>
    <mergeCell ref="HL425:HO425"/>
    <mergeCell ref="HU425:HX425"/>
    <mergeCell ref="IB425:IC425"/>
    <mergeCell ref="IE425:IG425"/>
    <mergeCell ref="IH425:IL425"/>
    <mergeCell ref="GB420:GE420"/>
    <mergeCell ref="GJ420:GN420"/>
    <mergeCell ref="GR420:GS420"/>
    <mergeCell ref="GU420:GW420"/>
    <mergeCell ref="GX420:HB420"/>
    <mergeCell ref="HD420:HG420"/>
    <mergeCell ref="EZ416:FD416"/>
    <mergeCell ref="FH416:FI416"/>
    <mergeCell ref="FK416:FM416"/>
    <mergeCell ref="FN416:FR416"/>
    <mergeCell ref="FT416:FW416"/>
    <mergeCell ref="DX405:DY405"/>
    <mergeCell ref="EA405:EC405"/>
    <mergeCell ref="ED405:EH405"/>
    <mergeCell ref="EJ405:EM405"/>
    <mergeCell ref="EO416:EP416"/>
    <mergeCell ref="ER416:EU416"/>
    <mergeCell ref="CQ370:CS370"/>
    <mergeCell ref="CT370:CX370"/>
    <mergeCell ref="CZ370:DC370"/>
    <mergeCell ref="DH405:DK405"/>
    <mergeCell ref="DQ405:DT405"/>
    <mergeCell ref="BJ350:BN350"/>
    <mergeCell ref="BP350:BS350"/>
    <mergeCell ref="BU370:BV370"/>
    <mergeCell ref="BX370:CA370"/>
    <mergeCell ref="CG370:CJ370"/>
    <mergeCell ref="CN370:CO370"/>
    <mergeCell ref="BU361:BV361"/>
    <mergeCell ref="CN403:CO403"/>
    <mergeCell ref="BX402:CA402"/>
    <mergeCell ref="CG402:CJ402"/>
    <mergeCell ref="CN402:CO402"/>
    <mergeCell ref="CQ402:CS402"/>
    <mergeCell ref="CT402:CX402"/>
    <mergeCell ref="CZ402:DC402"/>
    <mergeCell ref="BJ382:BN382"/>
    <mergeCell ref="BP382:BS382"/>
    <mergeCell ref="CZ401:DC401"/>
    <mergeCell ref="BU405:BV405"/>
    <mergeCell ref="BX405:CA405"/>
    <mergeCell ref="CG405:CJ405"/>
    <mergeCell ref="CN405:CO405"/>
    <mergeCell ref="CQ405:CS405"/>
    <mergeCell ref="CT405:CX405"/>
    <mergeCell ref="BJ385:BN385"/>
    <mergeCell ref="BP385:BS385"/>
    <mergeCell ref="CT404:CX404"/>
    <mergeCell ref="CZ404:DC404"/>
    <mergeCell ref="BP384:BS384"/>
    <mergeCell ref="BU404:BV404"/>
    <mergeCell ref="BX404:CA404"/>
    <mergeCell ref="CG404:CJ404"/>
    <mergeCell ref="CN404:CO404"/>
    <mergeCell ref="CQ404:CS404"/>
    <mergeCell ref="BJ384:BN384"/>
    <mergeCell ref="CQ403:CS403"/>
    <mergeCell ref="CT403:CX403"/>
    <mergeCell ref="IB426:IC426"/>
    <mergeCell ref="IE426:IG426"/>
    <mergeCell ref="IH426:IL426"/>
    <mergeCell ref="IN426:IQ426"/>
    <mergeCell ref="A347:B347"/>
    <mergeCell ref="D347:G347"/>
    <mergeCell ref="M347:P347"/>
    <mergeCell ref="T347:U347"/>
    <mergeCell ref="W347:Y347"/>
    <mergeCell ref="Z347:AD347"/>
    <mergeCell ref="GU421:GW421"/>
    <mergeCell ref="GX421:HB421"/>
    <mergeCell ref="HD421:HG421"/>
    <mergeCell ref="HI426:HJ426"/>
    <mergeCell ref="HL426:HO426"/>
    <mergeCell ref="HU426:HX426"/>
    <mergeCell ref="FN417:FR417"/>
    <mergeCell ref="FT417:FW417"/>
    <mergeCell ref="GB421:GE421"/>
    <mergeCell ref="GK421:GN421"/>
    <mergeCell ref="GR421:GS421"/>
    <mergeCell ref="EJ406:EM406"/>
    <mergeCell ref="EO417:EP417"/>
    <mergeCell ref="ER417:EU417"/>
    <mergeCell ref="FA417:FD417"/>
    <mergeCell ref="FH417:FI417"/>
    <mergeCell ref="FK417:FM417"/>
    <mergeCell ref="DH406:DK406"/>
    <mergeCell ref="DQ406:DT406"/>
    <mergeCell ref="DX406:DY406"/>
    <mergeCell ref="EA406:EC406"/>
    <mergeCell ref="ED406:EH406"/>
    <mergeCell ref="BX371:CA371"/>
    <mergeCell ref="CG371:CJ371"/>
    <mergeCell ref="CN371:CO371"/>
    <mergeCell ref="CQ371:CS371"/>
    <mergeCell ref="CT371:CX371"/>
    <mergeCell ref="CZ371:DC371"/>
    <mergeCell ref="AU351:BA351"/>
    <mergeCell ref="BD351:BE351"/>
    <mergeCell ref="BG351:BI351"/>
    <mergeCell ref="BJ351:BN351"/>
    <mergeCell ref="BP351:BS351"/>
    <mergeCell ref="IN425:IQ425"/>
    <mergeCell ref="A348:B348"/>
    <mergeCell ref="D348:G348"/>
    <mergeCell ref="M348:P348"/>
    <mergeCell ref="T348:U348"/>
    <mergeCell ref="W348:Y348"/>
    <mergeCell ref="Z348:AD348"/>
    <mergeCell ref="AF348:AI348"/>
    <mergeCell ref="AK353:AL353"/>
    <mergeCell ref="AN353:AQ353"/>
    <mergeCell ref="AF349:AI349"/>
    <mergeCell ref="AK354:AL354"/>
    <mergeCell ref="AN354:AQ354"/>
    <mergeCell ref="AW354:AZ354"/>
    <mergeCell ref="BD354:BE354"/>
    <mergeCell ref="BG354:BI354"/>
    <mergeCell ref="BD358:BE358"/>
    <mergeCell ref="Z368:AD368"/>
    <mergeCell ref="AF368:AI368"/>
    <mergeCell ref="AK373:AL373"/>
    <mergeCell ref="AN373:AQ373"/>
    <mergeCell ref="HI427:HJ427"/>
    <mergeCell ref="HL427:HO427"/>
    <mergeCell ref="HU427:HX427"/>
    <mergeCell ref="IB427:IC427"/>
    <mergeCell ref="IE427:IG427"/>
    <mergeCell ref="IH427:IL427"/>
    <mergeCell ref="GB422:GE422"/>
    <mergeCell ref="GK422:GN422"/>
    <mergeCell ref="GR422:GS422"/>
    <mergeCell ref="GU422:GW422"/>
    <mergeCell ref="GX422:HB422"/>
    <mergeCell ref="HD422:HG422"/>
    <mergeCell ref="FA418:FD418"/>
    <mergeCell ref="FH418:FI418"/>
    <mergeCell ref="FK418:FM418"/>
    <mergeCell ref="FN418:FR418"/>
    <mergeCell ref="FT418:FW418"/>
    <mergeCell ref="DX407:DY407"/>
    <mergeCell ref="EA407:EC407"/>
    <mergeCell ref="ED407:EH407"/>
    <mergeCell ref="EJ407:EM407"/>
    <mergeCell ref="EO418:EP418"/>
    <mergeCell ref="ER418:EU418"/>
    <mergeCell ref="CQ372:CS372"/>
    <mergeCell ref="CT372:CX372"/>
    <mergeCell ref="CZ372:DC372"/>
    <mergeCell ref="DH407:DK407"/>
    <mergeCell ref="DQ407:DT407"/>
    <mergeCell ref="BJ352:BN352"/>
    <mergeCell ref="BP352:BS352"/>
    <mergeCell ref="BU372:BV372"/>
    <mergeCell ref="BX372:CA372"/>
    <mergeCell ref="CG372:CJ372"/>
    <mergeCell ref="CN372:CO372"/>
    <mergeCell ref="BU363:BV363"/>
    <mergeCell ref="BP372:BS372"/>
    <mergeCell ref="CZ391:DC391"/>
    <mergeCell ref="CZ395:DC395"/>
    <mergeCell ref="BU401:BV401"/>
    <mergeCell ref="BX401:CA401"/>
    <mergeCell ref="CG401:CJ401"/>
    <mergeCell ref="CN401:CO401"/>
    <mergeCell ref="CQ401:CS401"/>
    <mergeCell ref="CT401:CX401"/>
    <mergeCell ref="BJ381:BN381"/>
    <mergeCell ref="BP381:BS381"/>
    <mergeCell ref="CT400:CX400"/>
    <mergeCell ref="CZ400:DC400"/>
    <mergeCell ref="BP380:BS380"/>
    <mergeCell ref="BU400:BV400"/>
    <mergeCell ref="BX400:CA400"/>
    <mergeCell ref="CG400:CJ400"/>
    <mergeCell ref="CN400:CO400"/>
    <mergeCell ref="CQ400:CS400"/>
    <mergeCell ref="BU392:BV392"/>
    <mergeCell ref="BJ380:BN380"/>
    <mergeCell ref="CQ399:CS399"/>
    <mergeCell ref="CT399:CX399"/>
    <mergeCell ref="CZ399:DC399"/>
    <mergeCell ref="BJ383:BN383"/>
    <mergeCell ref="BP383:BS383"/>
    <mergeCell ref="BU403:BV403"/>
    <mergeCell ref="BX403:CA403"/>
    <mergeCell ref="CG403:CJ403"/>
    <mergeCell ref="IB428:IC428"/>
    <mergeCell ref="IE428:IG428"/>
    <mergeCell ref="IH428:IL428"/>
    <mergeCell ref="IN428:IQ428"/>
    <mergeCell ref="A349:B349"/>
    <mergeCell ref="D349:G349"/>
    <mergeCell ref="K349:Q349"/>
    <mergeCell ref="T349:U349"/>
    <mergeCell ref="W349:Y349"/>
    <mergeCell ref="Z349:AD349"/>
    <mergeCell ref="GU423:GW423"/>
    <mergeCell ref="GX423:HB423"/>
    <mergeCell ref="HD423:HG423"/>
    <mergeCell ref="HI428:HJ428"/>
    <mergeCell ref="HL428:HO428"/>
    <mergeCell ref="HT428:HX428"/>
    <mergeCell ref="FN419:FR419"/>
    <mergeCell ref="FT419:FW419"/>
    <mergeCell ref="GB423:GE423"/>
    <mergeCell ref="GK423:GN423"/>
    <mergeCell ref="GR423:GS423"/>
    <mergeCell ref="EJ408:EM408"/>
    <mergeCell ref="EO419:EP419"/>
    <mergeCell ref="ER419:EU419"/>
    <mergeCell ref="FA419:FD419"/>
    <mergeCell ref="FH419:FI419"/>
    <mergeCell ref="FK419:FM419"/>
    <mergeCell ref="DH408:DK408"/>
    <mergeCell ref="DP408:DT408"/>
    <mergeCell ref="DX408:DY408"/>
    <mergeCell ref="EA408:EC408"/>
    <mergeCell ref="ED408:EH408"/>
    <mergeCell ref="BX373:CA373"/>
    <mergeCell ref="CF373:CJ373"/>
    <mergeCell ref="CN373:CO373"/>
    <mergeCell ref="CQ373:CS373"/>
    <mergeCell ref="CT373:CX373"/>
    <mergeCell ref="CZ373:DC373"/>
    <mergeCell ref="AW353:AZ353"/>
    <mergeCell ref="BD353:BE353"/>
    <mergeCell ref="BG353:BI353"/>
    <mergeCell ref="BJ353:BN353"/>
    <mergeCell ref="BP353:BS353"/>
    <mergeCell ref="IN427:IQ427"/>
    <mergeCell ref="A350:B350"/>
    <mergeCell ref="D350:G350"/>
    <mergeCell ref="L350:P350"/>
    <mergeCell ref="T350:U350"/>
    <mergeCell ref="W350:Y350"/>
    <mergeCell ref="Z350:AD350"/>
    <mergeCell ref="AF350:AI350"/>
    <mergeCell ref="AK355:AL355"/>
    <mergeCell ref="AN355:AQ355"/>
    <mergeCell ref="AF351:AI351"/>
    <mergeCell ref="AK356:AL356"/>
    <mergeCell ref="AN356:AQ356"/>
    <mergeCell ref="AW356:AZ356"/>
    <mergeCell ref="BD356:BE356"/>
    <mergeCell ref="BG356:BI356"/>
    <mergeCell ref="Z353:AD353"/>
    <mergeCell ref="AF353:AI353"/>
    <mergeCell ref="AK358:AL358"/>
    <mergeCell ref="AN358:AQ358"/>
    <mergeCell ref="AW358:AZ358"/>
    <mergeCell ref="HI429:HJ429"/>
    <mergeCell ref="HL429:HO429"/>
    <mergeCell ref="HU429:HX429"/>
    <mergeCell ref="IB429:IC429"/>
    <mergeCell ref="IE429:IG429"/>
    <mergeCell ref="IH429:IL429"/>
    <mergeCell ref="GB424:GE424"/>
    <mergeCell ref="GK424:GN424"/>
    <mergeCell ref="GR424:GS424"/>
    <mergeCell ref="GU424:GW424"/>
    <mergeCell ref="GX424:HB424"/>
    <mergeCell ref="HD424:HG424"/>
    <mergeCell ref="FA420:FD420"/>
    <mergeCell ref="FH420:FI420"/>
    <mergeCell ref="FK420:FM420"/>
    <mergeCell ref="FN420:FR420"/>
    <mergeCell ref="FT420:FW420"/>
    <mergeCell ref="DX409:DY409"/>
    <mergeCell ref="EA409:EC409"/>
    <mergeCell ref="ED409:EH409"/>
    <mergeCell ref="EJ409:EM409"/>
    <mergeCell ref="EO420:EP420"/>
    <mergeCell ref="ER420:EU420"/>
    <mergeCell ref="CQ374:CS374"/>
    <mergeCell ref="CT374:CX374"/>
    <mergeCell ref="CZ374:DC374"/>
    <mergeCell ref="DH409:DK409"/>
    <mergeCell ref="DQ409:DT409"/>
    <mergeCell ref="BJ354:BN354"/>
    <mergeCell ref="BP354:BS354"/>
    <mergeCell ref="BU374:BV374"/>
    <mergeCell ref="BX374:CA374"/>
    <mergeCell ref="CG374:CJ374"/>
    <mergeCell ref="CN374:CO374"/>
    <mergeCell ref="BU365:BV365"/>
    <mergeCell ref="GU425:GW425"/>
    <mergeCell ref="GX425:HB425"/>
    <mergeCell ref="HD425:HG425"/>
    <mergeCell ref="CT376:CX376"/>
    <mergeCell ref="CZ376:DC376"/>
    <mergeCell ref="DH411:DK411"/>
    <mergeCell ref="DQ411:DT411"/>
    <mergeCell ref="BJ356:BN356"/>
    <mergeCell ref="BP356:BS356"/>
    <mergeCell ref="BU376:BV376"/>
    <mergeCell ref="BX376:CA376"/>
    <mergeCell ref="CF376:CJ376"/>
    <mergeCell ref="CN376:CO376"/>
    <mergeCell ref="BP373:BS373"/>
    <mergeCell ref="BU393:BV393"/>
    <mergeCell ref="BX393:CA393"/>
    <mergeCell ref="CG393:CJ393"/>
    <mergeCell ref="DF427:DQ427"/>
    <mergeCell ref="DY427:EA427"/>
    <mergeCell ref="EC427:ED427"/>
    <mergeCell ref="EF427:EI427"/>
    <mergeCell ref="EK427:EM427"/>
    <mergeCell ref="BX392:CA392"/>
    <mergeCell ref="CG392:CJ392"/>
    <mergeCell ref="CN392:CO392"/>
    <mergeCell ref="CQ392:CS392"/>
    <mergeCell ref="CT392:CX392"/>
    <mergeCell ref="CZ392:DC392"/>
    <mergeCell ref="BJ372:BN372"/>
    <mergeCell ref="HI430:IJ430"/>
    <mergeCell ref="A351:B351"/>
    <mergeCell ref="D351:G351"/>
    <mergeCell ref="M351:P351"/>
    <mergeCell ref="T351:U351"/>
    <mergeCell ref="W351:Y351"/>
    <mergeCell ref="Z351:AD351"/>
    <mergeCell ref="FN421:FR421"/>
    <mergeCell ref="FT421:FW421"/>
    <mergeCell ref="GB425:GE425"/>
    <mergeCell ref="GK425:GN425"/>
    <mergeCell ref="GR425:GS425"/>
    <mergeCell ref="EJ410:EM410"/>
    <mergeCell ref="EO421:EP421"/>
    <mergeCell ref="ER421:EU421"/>
    <mergeCell ref="FA421:FD421"/>
    <mergeCell ref="FH421:FI421"/>
    <mergeCell ref="FK421:FM421"/>
    <mergeCell ref="DH410:DK410"/>
    <mergeCell ref="DQ410:DT410"/>
    <mergeCell ref="DX410:DY410"/>
    <mergeCell ref="EA410:EC410"/>
    <mergeCell ref="ED410:EH410"/>
    <mergeCell ref="BX375:CA375"/>
    <mergeCell ref="CE375:CK375"/>
    <mergeCell ref="CN375:CO375"/>
    <mergeCell ref="CQ375:CS375"/>
    <mergeCell ref="CT375:CX375"/>
    <mergeCell ref="CZ375:DC375"/>
    <mergeCell ref="AW355:AZ355"/>
    <mergeCell ref="BD355:BE355"/>
    <mergeCell ref="BG355:BI355"/>
    <mergeCell ref="BJ355:BN355"/>
    <mergeCell ref="BP355:BS355"/>
    <mergeCell ref="AF352:AI352"/>
    <mergeCell ref="AK357:AL357"/>
    <mergeCell ref="AN357:AQ357"/>
    <mergeCell ref="AV357:AZ357"/>
    <mergeCell ref="BD357:BE357"/>
    <mergeCell ref="BG357:BI357"/>
    <mergeCell ref="A352:B352"/>
    <mergeCell ref="D352:G352"/>
    <mergeCell ref="M352:P352"/>
    <mergeCell ref="T352:U352"/>
    <mergeCell ref="W352:Y352"/>
    <mergeCell ref="Z352:AD352"/>
    <mergeCell ref="GB426:GE426"/>
    <mergeCell ref="GK426:GN426"/>
    <mergeCell ref="GR426:GS426"/>
    <mergeCell ref="GU426:GW426"/>
    <mergeCell ref="GX426:HB426"/>
    <mergeCell ref="HD426:HG426"/>
    <mergeCell ref="FA422:FD422"/>
    <mergeCell ref="FH422:FI422"/>
    <mergeCell ref="FK422:FM422"/>
    <mergeCell ref="FN422:FR422"/>
    <mergeCell ref="FT422:FW422"/>
    <mergeCell ref="DX411:DY411"/>
    <mergeCell ref="EA411:EC411"/>
    <mergeCell ref="ED411:EH411"/>
    <mergeCell ref="EJ411:EM411"/>
    <mergeCell ref="EO422:EP422"/>
    <mergeCell ref="ER422:EU422"/>
    <mergeCell ref="CQ376:CS376"/>
    <mergeCell ref="HJ432:HU432"/>
    <mergeCell ref="IC432:IE432"/>
    <mergeCell ref="IG432:IH432"/>
    <mergeCell ref="IJ432:IM432"/>
    <mergeCell ref="IO432:IQ432"/>
    <mergeCell ref="A353:B353"/>
    <mergeCell ref="D353:G353"/>
    <mergeCell ref="M353:P353"/>
    <mergeCell ref="T353:U353"/>
    <mergeCell ref="W353:Y353"/>
    <mergeCell ref="GB427:GE427"/>
    <mergeCell ref="GJ427:GN427"/>
    <mergeCell ref="GR427:GS427"/>
    <mergeCell ref="GU427:GW427"/>
    <mergeCell ref="GX427:HB427"/>
    <mergeCell ref="HD427:HG427"/>
    <mergeCell ref="DX412:DY412"/>
    <mergeCell ref="EA412:EC412"/>
    <mergeCell ref="ED412:EH412"/>
    <mergeCell ref="EJ412:EM412"/>
    <mergeCell ref="EO423:FP423"/>
    <mergeCell ref="CQ377:CS377"/>
    <mergeCell ref="CT377:CX377"/>
    <mergeCell ref="CZ377:DC377"/>
    <mergeCell ref="DH412:DK412"/>
    <mergeCell ref="DP412:DT412"/>
    <mergeCell ref="BJ357:BN357"/>
    <mergeCell ref="BP357:BS357"/>
    <mergeCell ref="BU377:BV377"/>
    <mergeCell ref="BX377:CA377"/>
    <mergeCell ref="CG377:CJ377"/>
    <mergeCell ref="CN377:CO377"/>
    <mergeCell ref="BU367:BV367"/>
    <mergeCell ref="IN429:IQ429"/>
    <mergeCell ref="Z354:AD354"/>
    <mergeCell ref="AF354:AI354"/>
    <mergeCell ref="AK359:AL359"/>
    <mergeCell ref="AN359:AQ359"/>
    <mergeCell ref="AW359:AZ359"/>
    <mergeCell ref="BD359:BE359"/>
    <mergeCell ref="A364:B364"/>
    <mergeCell ref="D364:G364"/>
    <mergeCell ref="M364:P364"/>
    <mergeCell ref="T364:U364"/>
    <mergeCell ref="W364:Y364"/>
    <mergeCell ref="Z364:AD364"/>
    <mergeCell ref="AF364:AI364"/>
    <mergeCell ref="AK369:AL369"/>
    <mergeCell ref="AN369:AQ369"/>
    <mergeCell ref="EF423:EI423"/>
    <mergeCell ref="EK423:EM423"/>
    <mergeCell ref="L369:P369"/>
    <mergeCell ref="T369:U369"/>
    <mergeCell ref="W369:Y369"/>
    <mergeCell ref="Z369:AD369"/>
    <mergeCell ref="AF369:AI369"/>
    <mergeCell ref="CN393:CO393"/>
    <mergeCell ref="CQ393:CS393"/>
    <mergeCell ref="CT393:CX393"/>
    <mergeCell ref="CZ393:DC393"/>
    <mergeCell ref="DF428:DQ428"/>
    <mergeCell ref="DY428:EA428"/>
    <mergeCell ref="BG373:BI373"/>
    <mergeCell ref="BJ373:BN373"/>
    <mergeCell ref="HJ433:HU433"/>
    <mergeCell ref="IC433:IE433"/>
    <mergeCell ref="IG433:IH433"/>
    <mergeCell ref="IJ433:IM433"/>
    <mergeCell ref="IO433:IQ433"/>
    <mergeCell ref="A354:B354"/>
    <mergeCell ref="D354:G354"/>
    <mergeCell ref="M354:P354"/>
    <mergeCell ref="T354:U354"/>
    <mergeCell ref="W354:Y354"/>
    <mergeCell ref="GB428:GE428"/>
    <mergeCell ref="GK428:GN428"/>
    <mergeCell ref="GR428:GS428"/>
    <mergeCell ref="GU428:GW428"/>
    <mergeCell ref="GX428:HB428"/>
    <mergeCell ref="HD428:HG428"/>
    <mergeCell ref="DQ413:DT413"/>
    <mergeCell ref="DX413:DY413"/>
    <mergeCell ref="EA413:EC413"/>
    <mergeCell ref="ED413:EH413"/>
    <mergeCell ref="EJ413:EM413"/>
    <mergeCell ref="CN378:CO378"/>
    <mergeCell ref="CQ378:CS378"/>
    <mergeCell ref="CT378:CX378"/>
    <mergeCell ref="CZ378:DC378"/>
    <mergeCell ref="DH413:DK413"/>
    <mergeCell ref="BG358:BI358"/>
    <mergeCell ref="BJ358:BN358"/>
    <mergeCell ref="BP358:BS358"/>
    <mergeCell ref="BU378:BV378"/>
    <mergeCell ref="BX378:CA378"/>
    <mergeCell ref="CG378:CJ378"/>
    <mergeCell ref="A356:B356"/>
    <mergeCell ref="D356:G356"/>
    <mergeCell ref="M356:P356"/>
    <mergeCell ref="T356:U356"/>
    <mergeCell ref="W356:Y356"/>
    <mergeCell ref="Z356:AD356"/>
    <mergeCell ref="AF356:AI356"/>
    <mergeCell ref="DX415:DY415"/>
    <mergeCell ref="EA415:EC415"/>
    <mergeCell ref="ED415:EH415"/>
    <mergeCell ref="EJ415:EM415"/>
    <mergeCell ref="EP426:FA426"/>
    <mergeCell ref="FI426:FK426"/>
    <mergeCell ref="CQ380:CS380"/>
    <mergeCell ref="CT380:CX380"/>
    <mergeCell ref="CZ380:DC380"/>
    <mergeCell ref="DH415:DK415"/>
    <mergeCell ref="DQ415:DT415"/>
    <mergeCell ref="BJ360:BN360"/>
    <mergeCell ref="BP360:BS360"/>
    <mergeCell ref="BU380:BV380"/>
    <mergeCell ref="BX380:CA380"/>
    <mergeCell ref="CG380:CJ380"/>
    <mergeCell ref="CN380:CO380"/>
    <mergeCell ref="AF355:AI355"/>
    <mergeCell ref="AK360:AL360"/>
    <mergeCell ref="AN360:AQ360"/>
    <mergeCell ref="AW360:AZ360"/>
    <mergeCell ref="BD360:BE360"/>
    <mergeCell ref="BG360:BI360"/>
    <mergeCell ref="W361:Y361"/>
    <mergeCell ref="Z361:AD361"/>
    <mergeCell ref="IC434:IE434"/>
    <mergeCell ref="IG434:IH434"/>
    <mergeCell ref="IJ434:IM434"/>
    <mergeCell ref="A355:B355"/>
    <mergeCell ref="D355:G355"/>
    <mergeCell ref="L355:P355"/>
    <mergeCell ref="T355:U355"/>
    <mergeCell ref="W355:Y355"/>
    <mergeCell ref="Z355:AD355"/>
    <mergeCell ref="FI425:FK425"/>
    <mergeCell ref="FM425:FN425"/>
    <mergeCell ref="FP425:FS425"/>
    <mergeCell ref="FU425:FW425"/>
    <mergeCell ref="HJ434:HU434"/>
    <mergeCell ref="DP414:DT414"/>
    <mergeCell ref="DX414:DY414"/>
    <mergeCell ref="EA414:EC414"/>
    <mergeCell ref="ED414:EH414"/>
    <mergeCell ref="EJ414:EM414"/>
    <mergeCell ref="EP425:FA425"/>
    <mergeCell ref="CN379:CO379"/>
    <mergeCell ref="CQ379:CS379"/>
    <mergeCell ref="CT379:CX379"/>
    <mergeCell ref="CZ379:DC379"/>
    <mergeCell ref="DH414:DK414"/>
    <mergeCell ref="BG359:BI359"/>
    <mergeCell ref="BJ359:BN359"/>
    <mergeCell ref="BP359:BS359"/>
    <mergeCell ref="BU379:BV379"/>
    <mergeCell ref="BX379:CA379"/>
    <mergeCell ref="CG379:CJ379"/>
    <mergeCell ref="BU369:BV369"/>
    <mergeCell ref="IJ436:IM436"/>
    <mergeCell ref="A358:B358"/>
    <mergeCell ref="D358:G358"/>
    <mergeCell ref="M358:P358"/>
    <mergeCell ref="T358:U358"/>
    <mergeCell ref="W358:Y358"/>
    <mergeCell ref="Z358:AD358"/>
    <mergeCell ref="AF358:AI358"/>
    <mergeCell ref="A362:B362"/>
    <mergeCell ref="D362:G362"/>
    <mergeCell ref="M362:P362"/>
    <mergeCell ref="T362:U362"/>
    <mergeCell ref="W362:Y362"/>
    <mergeCell ref="Z362:AD362"/>
    <mergeCell ref="AF362:AI362"/>
    <mergeCell ref="FI432:FK432"/>
    <mergeCell ref="BJ366:BN366"/>
    <mergeCell ref="BP366:BS366"/>
    <mergeCell ref="BU386:BV386"/>
    <mergeCell ref="BX386:CA386"/>
    <mergeCell ref="CG386:CJ386"/>
    <mergeCell ref="CN386:CO386"/>
    <mergeCell ref="AF361:AI361"/>
    <mergeCell ref="AK366:AL366"/>
    <mergeCell ref="AN366:AQ366"/>
    <mergeCell ref="AW366:AZ366"/>
    <mergeCell ref="BD366:BE366"/>
    <mergeCell ref="BG366:BI366"/>
    <mergeCell ref="A361:B361"/>
    <mergeCell ref="D361:G361"/>
    <mergeCell ref="M361:P361"/>
    <mergeCell ref="T361:U361"/>
    <mergeCell ref="IO436:IQ436"/>
    <mergeCell ref="FP427:FS427"/>
    <mergeCell ref="FU427:FW427"/>
    <mergeCell ref="FZ431:GK431"/>
    <mergeCell ref="GS431:GU431"/>
    <mergeCell ref="GW431:GX431"/>
    <mergeCell ref="GZ431:HC431"/>
    <mergeCell ref="EA416:EC416"/>
    <mergeCell ref="ED416:EH416"/>
    <mergeCell ref="EJ416:EM416"/>
    <mergeCell ref="EP427:FA427"/>
    <mergeCell ref="FI427:FK427"/>
    <mergeCell ref="FM427:FN427"/>
    <mergeCell ref="CT381:CX381"/>
    <mergeCell ref="CZ381:DC381"/>
    <mergeCell ref="DH416:DK416"/>
    <mergeCell ref="DQ416:DT416"/>
    <mergeCell ref="DX416:DY416"/>
    <mergeCell ref="BP361:BS361"/>
    <mergeCell ref="BU381:BV381"/>
    <mergeCell ref="BX381:CA381"/>
    <mergeCell ref="CG381:CJ381"/>
    <mergeCell ref="CN381:CO381"/>
    <mergeCell ref="CQ381:CS381"/>
    <mergeCell ref="BU371:BV371"/>
    <mergeCell ref="AK361:AL361"/>
    <mergeCell ref="AN361:AQ361"/>
    <mergeCell ref="AW361:AZ361"/>
    <mergeCell ref="BD361:BE361"/>
    <mergeCell ref="BG361:BI361"/>
    <mergeCell ref="BJ361:BN361"/>
    <mergeCell ref="FM426:FN426"/>
    <mergeCell ref="FP426:FS426"/>
    <mergeCell ref="FU426:FW426"/>
    <mergeCell ref="IO434:IQ434"/>
    <mergeCell ref="AK363:AL363"/>
    <mergeCell ref="GW432:GX432"/>
    <mergeCell ref="GZ432:HC432"/>
    <mergeCell ref="HE432:HG432"/>
    <mergeCell ref="DX418:DY418"/>
    <mergeCell ref="EA418:EC418"/>
    <mergeCell ref="BU383:BV383"/>
    <mergeCell ref="BX383:CA383"/>
    <mergeCell ref="CG383:CJ383"/>
    <mergeCell ref="CN383:CO383"/>
    <mergeCell ref="CQ383:CS383"/>
    <mergeCell ref="CT383:CX383"/>
    <mergeCell ref="AN363:AQ363"/>
    <mergeCell ref="AW363:AZ363"/>
    <mergeCell ref="BD363:BE363"/>
    <mergeCell ref="BG363:BI363"/>
    <mergeCell ref="BJ363:BN363"/>
    <mergeCell ref="BP363:BS363"/>
    <mergeCell ref="AK367:AL367"/>
    <mergeCell ref="FM432:FN432"/>
    <mergeCell ref="FP432:FS432"/>
    <mergeCell ref="FU432:FW432"/>
    <mergeCell ref="FZ436:GK436"/>
    <mergeCell ref="GS436:GU436"/>
    <mergeCell ref="GW436:GX436"/>
    <mergeCell ref="CQ386:CS386"/>
    <mergeCell ref="CT386:CX386"/>
    <mergeCell ref="CZ386:DC386"/>
    <mergeCell ref="EP432:FA432"/>
    <mergeCell ref="HJ437:HU437"/>
    <mergeCell ref="IC437:IE437"/>
    <mergeCell ref="IG437:IH437"/>
    <mergeCell ref="DX417:DY417"/>
    <mergeCell ref="EA417:EC417"/>
    <mergeCell ref="ED417:EH417"/>
    <mergeCell ref="EJ417:EM417"/>
    <mergeCell ref="FZ432:GK432"/>
    <mergeCell ref="GS432:GU432"/>
    <mergeCell ref="CQ382:CS382"/>
    <mergeCell ref="CT382:CX382"/>
    <mergeCell ref="CZ382:DC382"/>
    <mergeCell ref="DH417:DK417"/>
    <mergeCell ref="DQ417:DT417"/>
    <mergeCell ref="BJ362:BN362"/>
    <mergeCell ref="BP362:BS362"/>
    <mergeCell ref="BU382:BV382"/>
    <mergeCell ref="BX382:CA382"/>
    <mergeCell ref="CG382:CJ382"/>
    <mergeCell ref="CN382:CO382"/>
    <mergeCell ref="BU373:BV373"/>
    <mergeCell ref="AF357:AI357"/>
    <mergeCell ref="AK362:AL362"/>
    <mergeCell ref="AN362:AQ362"/>
    <mergeCell ref="AW362:AZ362"/>
    <mergeCell ref="BD362:BE362"/>
    <mergeCell ref="BG362:BI362"/>
    <mergeCell ref="A357:B357"/>
    <mergeCell ref="D357:G357"/>
    <mergeCell ref="M357:P357"/>
    <mergeCell ref="T357:U357"/>
    <mergeCell ref="W357:Y357"/>
    <mergeCell ref="Z357:AD357"/>
    <mergeCell ref="HE431:HG431"/>
    <mergeCell ref="HJ436:HU436"/>
    <mergeCell ref="IC436:IE436"/>
    <mergeCell ref="IG436:IH436"/>
    <mergeCell ref="AF359:AI359"/>
    <mergeCell ref="AK364:AL364"/>
    <mergeCell ref="AN364:AQ364"/>
    <mergeCell ref="AW364:AZ364"/>
    <mergeCell ref="BD364:BE364"/>
    <mergeCell ref="BG364:BI364"/>
    <mergeCell ref="A359:B359"/>
    <mergeCell ref="D359:G359"/>
    <mergeCell ref="M359:P359"/>
    <mergeCell ref="T359:U359"/>
    <mergeCell ref="W359:Y359"/>
    <mergeCell ref="Z359:AD359"/>
    <mergeCell ref="FU429:FW429"/>
    <mergeCell ref="FZ433:GK433"/>
    <mergeCell ref="GS433:GU433"/>
    <mergeCell ref="GW433:GX433"/>
    <mergeCell ref="GZ433:HC433"/>
    <mergeCell ref="HE433:HG433"/>
    <mergeCell ref="ED418:EH418"/>
    <mergeCell ref="EJ418:EM418"/>
    <mergeCell ref="EP429:FA429"/>
    <mergeCell ref="FI429:FK429"/>
    <mergeCell ref="FM429:FN429"/>
    <mergeCell ref="FP429:FS429"/>
    <mergeCell ref="CZ383:DC383"/>
    <mergeCell ref="DH418:DK418"/>
    <mergeCell ref="DQ418:DT418"/>
    <mergeCell ref="HJ440:HU440"/>
    <mergeCell ref="IC440:IE440"/>
    <mergeCell ref="IG440:IH440"/>
    <mergeCell ref="IJ440:IM440"/>
    <mergeCell ref="IO440:IQ440"/>
    <mergeCell ref="ED420:EH420"/>
    <mergeCell ref="EJ420:EM420"/>
    <mergeCell ref="FZ435:GK435"/>
    <mergeCell ref="GS435:GU435"/>
    <mergeCell ref="GW435:GX435"/>
    <mergeCell ref="GZ435:HC435"/>
    <mergeCell ref="CZ385:DC385"/>
    <mergeCell ref="DH420:DK420"/>
    <mergeCell ref="DQ420:DT420"/>
    <mergeCell ref="DX420:DY420"/>
    <mergeCell ref="EA420:EC420"/>
    <mergeCell ref="BU385:BV385"/>
    <mergeCell ref="BX385:CA385"/>
    <mergeCell ref="CG385:CJ385"/>
    <mergeCell ref="CN385:CO385"/>
    <mergeCell ref="CQ385:CS385"/>
    <mergeCell ref="CT385:CX385"/>
    <mergeCell ref="AN365:AQ365"/>
    <mergeCell ref="AW365:AZ365"/>
    <mergeCell ref="BD365:BE365"/>
    <mergeCell ref="BG365:BI365"/>
    <mergeCell ref="BJ365:BN365"/>
    <mergeCell ref="BP365:BS365"/>
    <mergeCell ref="IJ439:IM439"/>
    <mergeCell ref="IO439:IQ439"/>
    <mergeCell ref="A360:B360"/>
    <mergeCell ref="D360:G360"/>
    <mergeCell ref="M360:P360"/>
    <mergeCell ref="T360:U360"/>
    <mergeCell ref="W360:Y360"/>
    <mergeCell ref="Z360:AD360"/>
    <mergeCell ref="AF360:AI360"/>
    <mergeCell ref="AK365:AL365"/>
    <mergeCell ref="FM430:FN430"/>
    <mergeCell ref="FP430:FS430"/>
    <mergeCell ref="FU430:FW430"/>
    <mergeCell ref="HJ439:HU439"/>
    <mergeCell ref="IC439:IE439"/>
    <mergeCell ref="IG439:IH439"/>
    <mergeCell ref="DX419:DY419"/>
    <mergeCell ref="EA419:EC419"/>
    <mergeCell ref="ED419:EH419"/>
    <mergeCell ref="EJ419:EM419"/>
    <mergeCell ref="EP430:FA430"/>
    <mergeCell ref="FI430:FK430"/>
    <mergeCell ref="CQ384:CS384"/>
    <mergeCell ref="CT384:CX384"/>
    <mergeCell ref="CZ384:DC384"/>
    <mergeCell ref="DH419:DK419"/>
    <mergeCell ref="DQ419:DT419"/>
    <mergeCell ref="BJ364:BN364"/>
    <mergeCell ref="BP364:BS364"/>
    <mergeCell ref="BU384:BV384"/>
    <mergeCell ref="BX384:CA384"/>
    <mergeCell ref="CG384:CJ384"/>
    <mergeCell ref="CN384:CO384"/>
    <mergeCell ref="BU375:BV375"/>
    <mergeCell ref="IJ437:IM437"/>
    <mergeCell ref="IO437:IQ437"/>
    <mergeCell ref="FZ438:GK438"/>
    <mergeCell ref="GS438:GU438"/>
    <mergeCell ref="GW438:GX438"/>
    <mergeCell ref="GZ438:HC438"/>
    <mergeCell ref="CQ388:CS388"/>
    <mergeCell ref="CT388:CX388"/>
    <mergeCell ref="CZ388:DC388"/>
    <mergeCell ref="DF423:DQ423"/>
    <mergeCell ref="DY423:EA423"/>
    <mergeCell ref="EC423:ED423"/>
    <mergeCell ref="BJ368:BN368"/>
    <mergeCell ref="BP368:BS368"/>
    <mergeCell ref="BU388:BV388"/>
    <mergeCell ref="BX388:CA388"/>
    <mergeCell ref="CG388:CJ388"/>
    <mergeCell ref="CN388:CO388"/>
    <mergeCell ref="AF363:AI363"/>
    <mergeCell ref="AK368:AL368"/>
    <mergeCell ref="AN368:AQ368"/>
    <mergeCell ref="AW368:AZ368"/>
    <mergeCell ref="BD368:BE368"/>
    <mergeCell ref="BG368:BI368"/>
    <mergeCell ref="A363:B363"/>
    <mergeCell ref="D363:G363"/>
    <mergeCell ref="M363:P363"/>
    <mergeCell ref="T363:U363"/>
    <mergeCell ref="W363:Y363"/>
    <mergeCell ref="Z363:AD363"/>
    <mergeCell ref="CZ387:DC387"/>
    <mergeCell ref="EP433:FA433"/>
    <mergeCell ref="FI433:FK433"/>
    <mergeCell ref="FM433:FN433"/>
    <mergeCell ref="FP433:FS433"/>
    <mergeCell ref="FU433:FW433"/>
    <mergeCell ref="BU387:BV387"/>
    <mergeCell ref="BX387:CA387"/>
    <mergeCell ref="CG387:CJ387"/>
    <mergeCell ref="CN387:CO387"/>
    <mergeCell ref="CQ387:CS387"/>
    <mergeCell ref="CT387:CX387"/>
    <mergeCell ref="AN367:AQ367"/>
    <mergeCell ref="AW367:AZ367"/>
    <mergeCell ref="BD367:BE367"/>
    <mergeCell ref="BG367:BI367"/>
    <mergeCell ref="BJ367:BN367"/>
    <mergeCell ref="BP367:BS367"/>
    <mergeCell ref="GZ436:HC436"/>
    <mergeCell ref="AF365:AI365"/>
    <mergeCell ref="AK370:AL370"/>
    <mergeCell ref="AN370:AQ370"/>
    <mergeCell ref="AW370:AZ370"/>
    <mergeCell ref="BD370:BE370"/>
    <mergeCell ref="BG370:BI370"/>
    <mergeCell ref="DF425:DQ425"/>
    <mergeCell ref="DY425:EA425"/>
    <mergeCell ref="EC425:ED425"/>
    <mergeCell ref="BJ370:BN370"/>
    <mergeCell ref="BP370:BS370"/>
    <mergeCell ref="BU390:BV390"/>
    <mergeCell ref="BX390:CA390"/>
    <mergeCell ref="CG390:CJ390"/>
    <mergeCell ref="CN390:CO390"/>
    <mergeCell ref="A369:B369"/>
    <mergeCell ref="D369:G369"/>
    <mergeCell ref="GS439:GU439"/>
    <mergeCell ref="GW439:GX439"/>
    <mergeCell ref="GZ439:HC439"/>
    <mergeCell ref="HE439:HG439"/>
    <mergeCell ref="A365:B365"/>
    <mergeCell ref="D365:G365"/>
    <mergeCell ref="M365:P365"/>
    <mergeCell ref="T365:U365"/>
    <mergeCell ref="W365:Y365"/>
    <mergeCell ref="Z365:AD365"/>
    <mergeCell ref="DF424:DQ424"/>
    <mergeCell ref="DY424:EA424"/>
    <mergeCell ref="EC424:ED424"/>
    <mergeCell ref="EF424:EI424"/>
    <mergeCell ref="EK424:EM424"/>
    <mergeCell ref="FZ439:GK439"/>
    <mergeCell ref="BX389:CA389"/>
    <mergeCell ref="CG389:CJ389"/>
    <mergeCell ref="CN389:CO389"/>
    <mergeCell ref="CQ389:CS389"/>
    <mergeCell ref="CT389:CX389"/>
    <mergeCell ref="CZ389:DC389"/>
    <mergeCell ref="AW369:AZ369"/>
    <mergeCell ref="BD369:BE369"/>
    <mergeCell ref="BG369:BI369"/>
    <mergeCell ref="BJ369:BN369"/>
    <mergeCell ref="BP369:BS369"/>
    <mergeCell ref="HE438:HG438"/>
    <mergeCell ref="HE436:HG436"/>
    <mergeCell ref="HE435:HG435"/>
    <mergeCell ref="A367:B367"/>
    <mergeCell ref="D367:G367"/>
    <mergeCell ref="M367:P367"/>
    <mergeCell ref="T367:U367"/>
    <mergeCell ref="W367:Y367"/>
    <mergeCell ref="Z367:AD367"/>
    <mergeCell ref="AF367:AI367"/>
    <mergeCell ref="AK372:AL372"/>
    <mergeCell ref="AN372:AQ372"/>
    <mergeCell ref="BU391:BV391"/>
    <mergeCell ref="BX391:CA391"/>
    <mergeCell ref="CG391:CJ391"/>
    <mergeCell ref="CN391:CO391"/>
    <mergeCell ref="CQ391:CS391"/>
    <mergeCell ref="CT391:CX391"/>
    <mergeCell ref="AN371:AQ371"/>
    <mergeCell ref="AV371:AZ371"/>
    <mergeCell ref="BD371:BE371"/>
    <mergeCell ref="BG371:BI371"/>
    <mergeCell ref="BJ371:BN371"/>
    <mergeCell ref="BP371:BS371"/>
    <mergeCell ref="EF425:EI425"/>
    <mergeCell ref="EK425:EM425"/>
    <mergeCell ref="A366:B366"/>
    <mergeCell ref="D366:G366"/>
    <mergeCell ref="M366:P366"/>
    <mergeCell ref="T366:U366"/>
    <mergeCell ref="W366:Y366"/>
    <mergeCell ref="Z366:AD366"/>
    <mergeCell ref="AF366:AI366"/>
    <mergeCell ref="AK371:AL371"/>
    <mergeCell ref="CQ390:CS390"/>
    <mergeCell ref="CT390:CX390"/>
    <mergeCell ref="CZ390:DC390"/>
    <mergeCell ref="DF430:DQ430"/>
    <mergeCell ref="DY430:EA430"/>
    <mergeCell ref="EC430:ED430"/>
    <mergeCell ref="EF430:EI430"/>
    <mergeCell ref="EK430:EM430"/>
    <mergeCell ref="BU395:BV395"/>
    <mergeCell ref="BX395:CA395"/>
    <mergeCell ref="CG395:CJ395"/>
    <mergeCell ref="CN395:CO395"/>
    <mergeCell ref="CQ395:CS395"/>
    <mergeCell ref="CT395:CX395"/>
    <mergeCell ref="AN375:AQ375"/>
    <mergeCell ref="AW375:AZ375"/>
    <mergeCell ref="BD375:BE375"/>
    <mergeCell ref="BG375:BI375"/>
    <mergeCell ref="BJ375:BN375"/>
    <mergeCell ref="BP375:BS375"/>
    <mergeCell ref="CT394:CX394"/>
    <mergeCell ref="CZ394:DC394"/>
    <mergeCell ref="A370:B370"/>
    <mergeCell ref="D370:G370"/>
    <mergeCell ref="M370:P370"/>
    <mergeCell ref="T370:U370"/>
    <mergeCell ref="W370:Y370"/>
    <mergeCell ref="Z370:AD370"/>
    <mergeCell ref="AF370:AI370"/>
    <mergeCell ref="AK375:AL375"/>
    <mergeCell ref="BP374:BS374"/>
    <mergeCell ref="BU394:BV394"/>
    <mergeCell ref="BX394:CA394"/>
    <mergeCell ref="CF394:CJ394"/>
    <mergeCell ref="CN394:CO394"/>
    <mergeCell ref="CQ394:CS394"/>
    <mergeCell ref="AK374:AL374"/>
    <mergeCell ref="AN374:AQ374"/>
    <mergeCell ref="AV374:AZ374"/>
    <mergeCell ref="BD374:BE374"/>
    <mergeCell ref="BG374:BI374"/>
    <mergeCell ref="BJ374:BN374"/>
    <mergeCell ref="EC428:ED428"/>
    <mergeCell ref="EF428:EI428"/>
    <mergeCell ref="EK428:EM428"/>
    <mergeCell ref="A373:B373"/>
    <mergeCell ref="D373:G373"/>
    <mergeCell ref="M373:P373"/>
    <mergeCell ref="T373:U373"/>
    <mergeCell ref="W373:Y373"/>
    <mergeCell ref="Z373:AD373"/>
    <mergeCell ref="AF373:AI373"/>
    <mergeCell ref="AK378:AL378"/>
    <mergeCell ref="AN378:AQ378"/>
    <mergeCell ref="BU397:BV397"/>
    <mergeCell ref="BX397:CA397"/>
    <mergeCell ref="CG397:CJ397"/>
    <mergeCell ref="CN397:CO397"/>
    <mergeCell ref="CQ397:CS397"/>
    <mergeCell ref="CT397:CX397"/>
    <mergeCell ref="AN377:AQ377"/>
    <mergeCell ref="AW377:AZ377"/>
    <mergeCell ref="BD377:BE377"/>
    <mergeCell ref="BG377:BI377"/>
    <mergeCell ref="BJ377:BN377"/>
    <mergeCell ref="BP377:BS377"/>
    <mergeCell ref="W377:Y377"/>
    <mergeCell ref="EF431:EI431"/>
    <mergeCell ref="EK431:EM431"/>
    <mergeCell ref="A372:B372"/>
    <mergeCell ref="D372:G372"/>
    <mergeCell ref="L372:P372"/>
    <mergeCell ref="T372:U372"/>
    <mergeCell ref="W372:Y372"/>
    <mergeCell ref="Z372:AD372"/>
    <mergeCell ref="AF372:AI372"/>
    <mergeCell ref="AK377:AL377"/>
    <mergeCell ref="CQ396:CS396"/>
    <mergeCell ref="CT396:CX396"/>
    <mergeCell ref="CZ396:DC396"/>
    <mergeCell ref="DF431:DQ431"/>
    <mergeCell ref="DY431:EA431"/>
    <mergeCell ref="EC431:ED431"/>
    <mergeCell ref="BJ376:BN376"/>
    <mergeCell ref="BP376:BS376"/>
    <mergeCell ref="BU396:BV396"/>
    <mergeCell ref="BX396:CA396"/>
    <mergeCell ref="CF396:CJ396"/>
    <mergeCell ref="CN396:CO396"/>
    <mergeCell ref="A375:B375"/>
    <mergeCell ref="D375:G375"/>
    <mergeCell ref="M375:P375"/>
    <mergeCell ref="T375:U375"/>
    <mergeCell ref="W375:Y375"/>
    <mergeCell ref="Z375:AD375"/>
    <mergeCell ref="AF375:AI375"/>
    <mergeCell ref="BJ379:BN379"/>
    <mergeCell ref="BP379:BS379"/>
    <mergeCell ref="BU399:BV399"/>
    <mergeCell ref="BX399:CA399"/>
    <mergeCell ref="CG399:CJ399"/>
    <mergeCell ref="CN399:CO399"/>
    <mergeCell ref="BU389:BV389"/>
    <mergeCell ref="AF374:AI374"/>
    <mergeCell ref="AK379:AL379"/>
    <mergeCell ref="AN379:AQ379"/>
    <mergeCell ref="AW379:AZ379"/>
    <mergeCell ref="BD379:BE379"/>
    <mergeCell ref="BG379:BI379"/>
    <mergeCell ref="A374:B374"/>
    <mergeCell ref="D374:G374"/>
    <mergeCell ref="M374:P374"/>
    <mergeCell ref="T374:U374"/>
    <mergeCell ref="W374:Y374"/>
    <mergeCell ref="Z374:AD374"/>
    <mergeCell ref="BX398:CA398"/>
    <mergeCell ref="CG398:CJ398"/>
    <mergeCell ref="CN398:CO398"/>
    <mergeCell ref="CQ398:CS398"/>
    <mergeCell ref="CT398:CX398"/>
    <mergeCell ref="CZ398:DC398"/>
    <mergeCell ref="AW378:AZ378"/>
    <mergeCell ref="BD378:BE378"/>
    <mergeCell ref="BG378:BI378"/>
    <mergeCell ref="BJ378:BN378"/>
    <mergeCell ref="BP378:BS378"/>
    <mergeCell ref="CZ397:DC397"/>
    <mergeCell ref="A377:B377"/>
    <mergeCell ref="D377:G377"/>
    <mergeCell ref="M377:P377"/>
    <mergeCell ref="T377:U377"/>
    <mergeCell ref="CZ407:DC407"/>
    <mergeCell ref="A387:B387"/>
    <mergeCell ref="D387:G387"/>
    <mergeCell ref="M387:P387"/>
    <mergeCell ref="T387:U387"/>
    <mergeCell ref="W387:Y387"/>
    <mergeCell ref="Z387:AD387"/>
    <mergeCell ref="AF387:AI387"/>
    <mergeCell ref="BJ391:BN391"/>
    <mergeCell ref="BP391:BS391"/>
    <mergeCell ref="AK401:AL401"/>
    <mergeCell ref="AK400:AL400"/>
    <mergeCell ref="AN400:AQ400"/>
    <mergeCell ref="AF386:AI386"/>
    <mergeCell ref="AK391:AL391"/>
    <mergeCell ref="AN391:AQ391"/>
    <mergeCell ref="AW391:AZ391"/>
    <mergeCell ref="BD391:BE391"/>
    <mergeCell ref="BG391:BI391"/>
    <mergeCell ref="A386:B386"/>
    <mergeCell ref="D386:G386"/>
    <mergeCell ref="M386:P386"/>
    <mergeCell ref="T386:U386"/>
    <mergeCell ref="W386:Y386"/>
    <mergeCell ref="Z386:AD386"/>
    <mergeCell ref="BD386:BE386"/>
    <mergeCell ref="BG386:BI386"/>
    <mergeCell ref="BJ386:BN386"/>
    <mergeCell ref="BP386:BS386"/>
    <mergeCell ref="AW390:AZ390"/>
    <mergeCell ref="BD390:BE390"/>
    <mergeCell ref="BG390:BI390"/>
    <mergeCell ref="BJ390:BN390"/>
    <mergeCell ref="BP390:BS390"/>
    <mergeCell ref="T395:U395"/>
    <mergeCell ref="W395:Y395"/>
    <mergeCell ref="Z395:AD395"/>
    <mergeCell ref="AF395:AI395"/>
    <mergeCell ref="BJ399:BN399"/>
    <mergeCell ref="BP399:BS399"/>
    <mergeCell ref="AF394:AI394"/>
    <mergeCell ref="AF390:AI390"/>
    <mergeCell ref="AK395:AL395"/>
    <mergeCell ref="AN395:AQ395"/>
    <mergeCell ref="AW395:AZ395"/>
    <mergeCell ref="BD395:BE395"/>
    <mergeCell ref="BG395:BI395"/>
    <mergeCell ref="A390:B390"/>
    <mergeCell ref="D390:G390"/>
    <mergeCell ref="M390:P390"/>
    <mergeCell ref="AK399:AL399"/>
    <mergeCell ref="AW402:AZ402"/>
    <mergeCell ref="A389:B389"/>
    <mergeCell ref="D389:G389"/>
    <mergeCell ref="L389:P389"/>
    <mergeCell ref="T389:U389"/>
    <mergeCell ref="W389:Y389"/>
    <mergeCell ref="Z389:AD389"/>
    <mergeCell ref="AF389:AI389"/>
    <mergeCell ref="AK394:AL394"/>
    <mergeCell ref="AN394:AQ394"/>
    <mergeCell ref="AW393:AZ393"/>
    <mergeCell ref="BD393:BE393"/>
    <mergeCell ref="BG393:BI393"/>
    <mergeCell ref="BJ393:BN393"/>
    <mergeCell ref="BP393:BS393"/>
    <mergeCell ref="A388:B388"/>
    <mergeCell ref="D388:G388"/>
    <mergeCell ref="M388:P388"/>
    <mergeCell ref="T388:U388"/>
    <mergeCell ref="W388:Y388"/>
    <mergeCell ref="Z388:AD388"/>
    <mergeCell ref="AF388:AI388"/>
    <mergeCell ref="AK393:AL393"/>
    <mergeCell ref="BP392:BS392"/>
    <mergeCell ref="BD401:BE401"/>
    <mergeCell ref="BG401:BI401"/>
    <mergeCell ref="BJ401:BN401"/>
    <mergeCell ref="BP401:BS401"/>
    <mergeCell ref="BP400:BS400"/>
    <mergeCell ref="A396:B396"/>
    <mergeCell ref="D396:G396"/>
    <mergeCell ref="M396:P396"/>
    <mergeCell ref="T396:U396"/>
    <mergeCell ref="W396:Y396"/>
    <mergeCell ref="Z396:AD396"/>
    <mergeCell ref="AF396:AI396"/>
    <mergeCell ref="AK392:AL392"/>
    <mergeCell ref="AN392:AQ392"/>
    <mergeCell ref="AV392:AZ392"/>
    <mergeCell ref="BD392:BE392"/>
    <mergeCell ref="BG392:BI392"/>
    <mergeCell ref="BJ392:BN392"/>
    <mergeCell ref="AK397:AL397"/>
    <mergeCell ref="BP396:BS396"/>
    <mergeCell ref="BD397:BE397"/>
    <mergeCell ref="BG397:BI397"/>
    <mergeCell ref="BJ397:BN397"/>
    <mergeCell ref="BP397:BS397"/>
    <mergeCell ref="A391:B391"/>
    <mergeCell ref="D391:G391"/>
    <mergeCell ref="L391:P391"/>
    <mergeCell ref="T391:U391"/>
    <mergeCell ref="W391:Y391"/>
    <mergeCell ref="Z391:AD391"/>
    <mergeCell ref="AF391:AI391"/>
    <mergeCell ref="BJ395:BN395"/>
    <mergeCell ref="BP395:BS395"/>
    <mergeCell ref="A395:B395"/>
    <mergeCell ref="D395:G395"/>
    <mergeCell ref="AK388:AL388"/>
    <mergeCell ref="AN388:AQ388"/>
    <mergeCell ref="AW388:AZ388"/>
    <mergeCell ref="BD388:BE388"/>
    <mergeCell ref="BG388:BI388"/>
    <mergeCell ref="AV394:AZ394"/>
    <mergeCell ref="BD394:BE394"/>
    <mergeCell ref="BG394:BI394"/>
    <mergeCell ref="BJ394:BN394"/>
    <mergeCell ref="BP394:BS394"/>
    <mergeCell ref="BJ388:BN388"/>
    <mergeCell ref="A393:B393"/>
    <mergeCell ref="D393:G393"/>
    <mergeCell ref="M393:P393"/>
    <mergeCell ref="T393:U393"/>
    <mergeCell ref="W393:Y393"/>
    <mergeCell ref="Z393:AD393"/>
    <mergeCell ref="AF393:AI393"/>
    <mergeCell ref="AK398:AL398"/>
    <mergeCell ref="AN398:AQ398"/>
    <mergeCell ref="Z397:AD397"/>
    <mergeCell ref="AN401:AQ401"/>
    <mergeCell ref="AW401:AZ401"/>
    <mergeCell ref="BU411:BV411"/>
    <mergeCell ref="BX411:CA411"/>
    <mergeCell ref="CF411:CJ411"/>
    <mergeCell ref="CN411:CO411"/>
    <mergeCell ref="CZ405:DC405"/>
    <mergeCell ref="A392:B392"/>
    <mergeCell ref="D392:G392"/>
    <mergeCell ref="M392:P392"/>
    <mergeCell ref="T392:U392"/>
    <mergeCell ref="W392:Y392"/>
    <mergeCell ref="Z392:AD392"/>
    <mergeCell ref="AF392:AI392"/>
    <mergeCell ref="BX410:CA410"/>
    <mergeCell ref="CG410:CJ410"/>
    <mergeCell ref="CN410:CO410"/>
    <mergeCell ref="AK396:AL396"/>
    <mergeCell ref="AN396:AQ396"/>
    <mergeCell ref="AW396:AZ396"/>
    <mergeCell ref="BD396:BE396"/>
    <mergeCell ref="BG396:BI396"/>
    <mergeCell ref="BJ396:BN396"/>
    <mergeCell ref="M395:P395"/>
    <mergeCell ref="AN399:AQ399"/>
    <mergeCell ref="AW399:AZ399"/>
    <mergeCell ref="BD399:BE399"/>
    <mergeCell ref="BG399:BI399"/>
    <mergeCell ref="A394:B394"/>
    <mergeCell ref="D394:G394"/>
    <mergeCell ref="M394:P394"/>
    <mergeCell ref="T394:U394"/>
    <mergeCell ref="W394:Y394"/>
    <mergeCell ref="Z394:AD394"/>
    <mergeCell ref="AW398:AZ398"/>
    <mergeCell ref="BD398:BE398"/>
    <mergeCell ref="BG398:BI398"/>
    <mergeCell ref="BJ398:BN398"/>
    <mergeCell ref="BP398:BS398"/>
    <mergeCell ref="AF397:AI397"/>
    <mergeCell ref="AK402:AL402"/>
    <mergeCell ref="AN402:AQ402"/>
    <mergeCell ref="CZ409:DC409"/>
    <mergeCell ref="BU402:BV402"/>
    <mergeCell ref="CT408:CX408"/>
    <mergeCell ref="CZ408:DC408"/>
    <mergeCell ref="CF408:CJ408"/>
    <mergeCell ref="CN408:CO408"/>
    <mergeCell ref="A397:B397"/>
    <mergeCell ref="D397:G397"/>
    <mergeCell ref="M397:P397"/>
    <mergeCell ref="T397:U397"/>
    <mergeCell ref="W397:Y397"/>
    <mergeCell ref="AN393:AQ393"/>
    <mergeCell ref="AW400:AZ400"/>
    <mergeCell ref="BD400:BE400"/>
    <mergeCell ref="BG400:BI400"/>
    <mergeCell ref="BJ400:BN400"/>
    <mergeCell ref="AF399:AI399"/>
    <mergeCell ref="AN397:AQ397"/>
    <mergeCell ref="AW397:AZ397"/>
    <mergeCell ref="BP409:BS409"/>
    <mergeCell ref="AN407:AQ407"/>
    <mergeCell ref="A402:B402"/>
    <mergeCell ref="D402:G402"/>
    <mergeCell ref="M402:P402"/>
    <mergeCell ref="T402:U402"/>
    <mergeCell ref="W402:Y402"/>
    <mergeCell ref="Z402:AD402"/>
    <mergeCell ref="AF402:AI402"/>
    <mergeCell ref="AK407:AL407"/>
    <mergeCell ref="BG406:BI406"/>
    <mergeCell ref="BJ406:BN406"/>
    <mergeCell ref="BP406:BS406"/>
    <mergeCell ref="AF405:AI405"/>
    <mergeCell ref="A405:B405"/>
    <mergeCell ref="D405:G405"/>
    <mergeCell ref="M405:P405"/>
    <mergeCell ref="BU406:BV406"/>
    <mergeCell ref="A400:B400"/>
    <mergeCell ref="D400:G400"/>
    <mergeCell ref="M400:P400"/>
    <mergeCell ref="T400:U400"/>
    <mergeCell ref="W400:Y400"/>
    <mergeCell ref="Z400:AD400"/>
    <mergeCell ref="AF400:AI400"/>
    <mergeCell ref="AK405:AL405"/>
    <mergeCell ref="AN405:AQ405"/>
    <mergeCell ref="BJ404:BN404"/>
    <mergeCell ref="BP404:BS404"/>
    <mergeCell ref="BU408:BV408"/>
    <mergeCell ref="A404:B404"/>
    <mergeCell ref="D404:G404"/>
    <mergeCell ref="L404:P404"/>
    <mergeCell ref="T404:U404"/>
    <mergeCell ref="W404:Y404"/>
    <mergeCell ref="Z404:AD404"/>
    <mergeCell ref="AF404:AI404"/>
    <mergeCell ref="Z403:AD403"/>
    <mergeCell ref="AF403:AI403"/>
    <mergeCell ref="AK408:AL408"/>
    <mergeCell ref="AN408:AQ408"/>
    <mergeCell ref="AW408:AZ408"/>
    <mergeCell ref="BD408:BE408"/>
    <mergeCell ref="T409:U409"/>
    <mergeCell ref="W409:Y409"/>
    <mergeCell ref="A408:B408"/>
    <mergeCell ref="D408:G408"/>
    <mergeCell ref="Z407:AD407"/>
    <mergeCell ref="Z409:AD409"/>
    <mergeCell ref="AF409:AI409"/>
    <mergeCell ref="BD407:BE407"/>
    <mergeCell ref="BJ407:BN407"/>
    <mergeCell ref="BU398:BV398"/>
    <mergeCell ref="A399:B399"/>
    <mergeCell ref="D399:G399"/>
    <mergeCell ref="M399:P399"/>
    <mergeCell ref="T399:U399"/>
    <mergeCell ref="W399:Y399"/>
    <mergeCell ref="Z399:AD399"/>
    <mergeCell ref="AW403:AZ403"/>
    <mergeCell ref="BD403:BE403"/>
    <mergeCell ref="BG403:BI403"/>
    <mergeCell ref="BJ403:BN403"/>
    <mergeCell ref="BP403:BS403"/>
    <mergeCell ref="A409:B409"/>
    <mergeCell ref="D409:G409"/>
    <mergeCell ref="M409:P409"/>
    <mergeCell ref="A398:B398"/>
    <mergeCell ref="D398:G398"/>
    <mergeCell ref="M398:P398"/>
    <mergeCell ref="T398:U398"/>
    <mergeCell ref="W398:Y398"/>
    <mergeCell ref="Z398:AD398"/>
    <mergeCell ref="AF398:AI398"/>
    <mergeCell ref="AK403:AL403"/>
    <mergeCell ref="AN403:AQ403"/>
    <mergeCell ref="BJ402:BN402"/>
    <mergeCell ref="BP402:BS402"/>
    <mergeCell ref="BV422:CG422"/>
    <mergeCell ref="CO422:CQ422"/>
    <mergeCell ref="CS422:CT422"/>
    <mergeCell ref="CV422:CY422"/>
    <mergeCell ref="CQ419:CS419"/>
    <mergeCell ref="CT419:CX419"/>
    <mergeCell ref="CZ419:DC419"/>
    <mergeCell ref="Z401:AD401"/>
    <mergeCell ref="AF401:AI401"/>
    <mergeCell ref="AK406:AL406"/>
    <mergeCell ref="AN406:AQ406"/>
    <mergeCell ref="AW406:AZ406"/>
    <mergeCell ref="BD406:BE406"/>
    <mergeCell ref="AW405:AZ405"/>
    <mergeCell ref="BD405:BE405"/>
    <mergeCell ref="BG405:BI405"/>
    <mergeCell ref="BJ405:BN405"/>
    <mergeCell ref="BP405:BS405"/>
    <mergeCell ref="A401:B401"/>
    <mergeCell ref="D401:G401"/>
    <mergeCell ref="L401:P401"/>
    <mergeCell ref="T401:U401"/>
    <mergeCell ref="W401:Y401"/>
    <mergeCell ref="T408:U408"/>
    <mergeCell ref="W408:Y408"/>
    <mergeCell ref="AF408:AI408"/>
    <mergeCell ref="AF407:AI407"/>
    <mergeCell ref="AN412:AQ412"/>
    <mergeCell ref="AW412:AZ412"/>
    <mergeCell ref="BD412:BE412"/>
    <mergeCell ref="AW411:AZ411"/>
    <mergeCell ref="BD411:BE411"/>
    <mergeCell ref="BG411:BI411"/>
    <mergeCell ref="BU416:BV416"/>
    <mergeCell ref="BU410:BV410"/>
    <mergeCell ref="BD402:BE402"/>
    <mergeCell ref="BG402:BI402"/>
    <mergeCell ref="BX414:CA414"/>
    <mergeCell ref="D410:G410"/>
    <mergeCell ref="M410:P410"/>
    <mergeCell ref="T410:U410"/>
    <mergeCell ref="W410:Y410"/>
    <mergeCell ref="BP413:BS413"/>
    <mergeCell ref="B417:M417"/>
    <mergeCell ref="U417:W417"/>
    <mergeCell ref="Y417:Z417"/>
    <mergeCell ref="AB417:AE417"/>
    <mergeCell ref="AG417:AI417"/>
    <mergeCell ref="AL422:AW422"/>
    <mergeCell ref="BD404:BE404"/>
    <mergeCell ref="BG404:BI404"/>
    <mergeCell ref="A403:B403"/>
    <mergeCell ref="D403:G403"/>
    <mergeCell ref="M403:P403"/>
    <mergeCell ref="T403:U403"/>
    <mergeCell ref="W403:Y403"/>
    <mergeCell ref="AK404:AL404"/>
    <mergeCell ref="AV407:AZ407"/>
    <mergeCell ref="AN404:AQ404"/>
    <mergeCell ref="BG407:BI407"/>
    <mergeCell ref="AV404:AZ404"/>
    <mergeCell ref="BP407:BS407"/>
    <mergeCell ref="T405:U405"/>
    <mergeCell ref="BV426:CG426"/>
    <mergeCell ref="CO426:CQ426"/>
    <mergeCell ref="CS426:CT426"/>
    <mergeCell ref="BU418:BV418"/>
    <mergeCell ref="M408:P408"/>
    <mergeCell ref="A407:B407"/>
    <mergeCell ref="D407:G407"/>
    <mergeCell ref="M407:P407"/>
    <mergeCell ref="T407:U407"/>
    <mergeCell ref="W407:Y407"/>
    <mergeCell ref="A412:B412"/>
    <mergeCell ref="D412:G412"/>
    <mergeCell ref="M412:P412"/>
    <mergeCell ref="T412:U412"/>
    <mergeCell ref="W412:Y412"/>
    <mergeCell ref="Z412:AD412"/>
    <mergeCell ref="AF412:AI412"/>
    <mergeCell ref="BG415:BI415"/>
    <mergeCell ref="BJ415:BN415"/>
    <mergeCell ref="BP415:BS415"/>
    <mergeCell ref="A411:B411"/>
    <mergeCell ref="D411:G411"/>
    <mergeCell ref="M411:P411"/>
    <mergeCell ref="T411:U411"/>
    <mergeCell ref="W411:Y411"/>
    <mergeCell ref="Z411:AD411"/>
    <mergeCell ref="AF411:AI411"/>
    <mergeCell ref="Z410:AD410"/>
    <mergeCell ref="AF410:AI410"/>
    <mergeCell ref="AK415:AL415"/>
    <mergeCell ref="AN415:AQ415"/>
    <mergeCell ref="AW415:AZ415"/>
    <mergeCell ref="BD415:BE415"/>
    <mergeCell ref="AW414:AZ414"/>
    <mergeCell ref="BX415:CA415"/>
    <mergeCell ref="CQ410:CS410"/>
    <mergeCell ref="CT410:CX410"/>
    <mergeCell ref="W405:Y405"/>
    <mergeCell ref="Z405:AD405"/>
    <mergeCell ref="AK412:AL412"/>
    <mergeCell ref="CS423:CT423"/>
    <mergeCell ref="CV423:CY423"/>
    <mergeCell ref="BX416:CA416"/>
    <mergeCell ref="CG416:CJ416"/>
    <mergeCell ref="CN416:CO416"/>
    <mergeCell ref="CQ416:CS416"/>
    <mergeCell ref="CG415:CJ415"/>
    <mergeCell ref="CN415:CO415"/>
    <mergeCell ref="CQ415:CS415"/>
    <mergeCell ref="BV423:CG423"/>
    <mergeCell ref="CQ407:CS407"/>
    <mergeCell ref="CT407:CX407"/>
    <mergeCell ref="CS424:CT424"/>
    <mergeCell ref="CV424:CY424"/>
    <mergeCell ref="BU414:BV414"/>
    <mergeCell ref="CQ411:CS411"/>
    <mergeCell ref="CT411:CX411"/>
    <mergeCell ref="BU415:BV415"/>
    <mergeCell ref="CV429:CY429"/>
    <mergeCell ref="DA429:DC429"/>
    <mergeCell ref="AK409:AL409"/>
    <mergeCell ref="AN409:AQ409"/>
    <mergeCell ref="AV409:AZ409"/>
    <mergeCell ref="BD409:BE409"/>
    <mergeCell ref="BG409:BI409"/>
    <mergeCell ref="BJ409:BN409"/>
    <mergeCell ref="BG408:BI408"/>
    <mergeCell ref="BJ408:BN408"/>
    <mergeCell ref="BP408:BS408"/>
    <mergeCell ref="BG414:BI414"/>
    <mergeCell ref="BJ414:BN414"/>
    <mergeCell ref="BP414:BS414"/>
    <mergeCell ref="CZ411:DC411"/>
    <mergeCell ref="CZ410:DC410"/>
    <mergeCell ref="CT414:CX414"/>
    <mergeCell ref="CZ414:DC414"/>
    <mergeCell ref="CZ415:DC415"/>
    <mergeCell ref="CQ408:CS408"/>
    <mergeCell ref="BU412:BV412"/>
    <mergeCell ref="BX412:CA412"/>
    <mergeCell ref="BX408:CA408"/>
    <mergeCell ref="CZ413:DC413"/>
    <mergeCell ref="AL420:AW420"/>
    <mergeCell ref="BE420:BG420"/>
    <mergeCell ref="BI420:BJ420"/>
    <mergeCell ref="DA422:DC422"/>
    <mergeCell ref="AK414:AL414"/>
    <mergeCell ref="AN414:AQ414"/>
    <mergeCell ref="AK413:AL413"/>
    <mergeCell ref="AN413:AQ413"/>
    <mergeCell ref="AW413:AZ413"/>
    <mergeCell ref="BD413:BE413"/>
    <mergeCell ref="BG413:BI413"/>
    <mergeCell ref="BJ413:BN413"/>
    <mergeCell ref="BG412:BI412"/>
    <mergeCell ref="BJ412:BN412"/>
    <mergeCell ref="BP412:BS412"/>
    <mergeCell ref="BV427:CG427"/>
    <mergeCell ref="CO427:CQ427"/>
    <mergeCell ref="CG414:CJ414"/>
    <mergeCell ref="BL420:BO420"/>
    <mergeCell ref="BQ420:BS420"/>
    <mergeCell ref="BG410:BI410"/>
    <mergeCell ref="AB416:AE416"/>
    <mergeCell ref="CS427:CT427"/>
    <mergeCell ref="CV427:CY427"/>
    <mergeCell ref="DA427:DC427"/>
    <mergeCell ref="B415:M415"/>
    <mergeCell ref="U415:W415"/>
    <mergeCell ref="Y415:Z415"/>
    <mergeCell ref="AB415:AE415"/>
    <mergeCell ref="AG415:AI415"/>
    <mergeCell ref="A413:AB413"/>
    <mergeCell ref="AL418:AW418"/>
    <mergeCell ref="BE418:BG418"/>
    <mergeCell ref="BI418:BJ418"/>
    <mergeCell ref="BL418:BO418"/>
    <mergeCell ref="BQ418:BS418"/>
    <mergeCell ref="AK416:BL416"/>
    <mergeCell ref="B422:M422"/>
    <mergeCell ref="U422:W422"/>
    <mergeCell ref="Y422:Z422"/>
    <mergeCell ref="AB422:AE422"/>
    <mergeCell ref="AG422:AI422"/>
    <mergeCell ref="B423:M423"/>
    <mergeCell ref="U423:W423"/>
    <mergeCell ref="Y423:Z423"/>
    <mergeCell ref="AB423:AE423"/>
    <mergeCell ref="AG423:AI423"/>
    <mergeCell ref="CV426:CY426"/>
    <mergeCell ref="DA426:DC426"/>
    <mergeCell ref="CZ416:DC416"/>
    <mergeCell ref="DA424:DC424"/>
    <mergeCell ref="DA423:DC423"/>
    <mergeCell ref="CO423:CQ423"/>
    <mergeCell ref="BD414:BE414"/>
    <mergeCell ref="CT416:CX416"/>
    <mergeCell ref="AG416:AI416"/>
    <mergeCell ref="AL419:AW419"/>
    <mergeCell ref="BE419:BG419"/>
    <mergeCell ref="BI419:BJ419"/>
    <mergeCell ref="BL419:BO419"/>
    <mergeCell ref="BQ419:BS419"/>
    <mergeCell ref="CQ414:CS414"/>
    <mergeCell ref="CN414:CO414"/>
    <mergeCell ref="BV429:CG429"/>
    <mergeCell ref="CO429:CQ429"/>
    <mergeCell ref="CS429:CT429"/>
    <mergeCell ref="CG412:CJ412"/>
    <mergeCell ref="CN412:CO412"/>
    <mergeCell ref="CQ412:CS412"/>
    <mergeCell ref="AK410:AL410"/>
    <mergeCell ref="AN410:AQ410"/>
    <mergeCell ref="AW410:AZ410"/>
    <mergeCell ref="BD410:BE410"/>
    <mergeCell ref="Z408:AD408"/>
    <mergeCell ref="A410:B410"/>
    <mergeCell ref="CT415:CX415"/>
    <mergeCell ref="BV424:CG424"/>
    <mergeCell ref="CO424:CQ424"/>
    <mergeCell ref="DA430:DC430"/>
    <mergeCell ref="A406:B406"/>
    <mergeCell ref="D406:G406"/>
    <mergeCell ref="L406:P406"/>
    <mergeCell ref="T406:U406"/>
    <mergeCell ref="W406:Y406"/>
    <mergeCell ref="Z406:AD406"/>
    <mergeCell ref="AF406:AI406"/>
    <mergeCell ref="AK411:AL411"/>
    <mergeCell ref="AN411:AQ411"/>
    <mergeCell ref="BJ410:BN410"/>
    <mergeCell ref="BP410:BS410"/>
    <mergeCell ref="BV430:CG430"/>
    <mergeCell ref="CO430:CQ430"/>
    <mergeCell ref="CS430:CT430"/>
    <mergeCell ref="CV430:CY430"/>
    <mergeCell ref="BU420:CV420"/>
    <mergeCell ref="AL425:AW425"/>
    <mergeCell ref="BE425:BG425"/>
    <mergeCell ref="BI425:BJ425"/>
    <mergeCell ref="BL425:BO425"/>
    <mergeCell ref="BQ425:BS425"/>
    <mergeCell ref="AL426:AW426"/>
    <mergeCell ref="BE426:BG426"/>
    <mergeCell ref="BI426:BJ426"/>
    <mergeCell ref="BL426:BO426"/>
    <mergeCell ref="BQ426:BS426"/>
    <mergeCell ref="B419:M419"/>
    <mergeCell ref="U419:W419"/>
    <mergeCell ref="Y419:Z419"/>
    <mergeCell ref="AB419:AE419"/>
    <mergeCell ref="AG419:AI419"/>
    <mergeCell ref="B420:M420"/>
    <mergeCell ref="U420:W420"/>
    <mergeCell ref="Y420:Z420"/>
    <mergeCell ref="AB420:AE420"/>
    <mergeCell ref="AG420:AI420"/>
    <mergeCell ref="BE422:BG422"/>
    <mergeCell ref="BI422:BJ422"/>
    <mergeCell ref="BL422:BO422"/>
    <mergeCell ref="BQ422:BS422"/>
    <mergeCell ref="AL423:AW423"/>
    <mergeCell ref="BE423:BG423"/>
    <mergeCell ref="BI423:BJ423"/>
    <mergeCell ref="BL423:BO423"/>
    <mergeCell ref="BQ423:BS423"/>
    <mergeCell ref="B416:M416"/>
    <mergeCell ref="U416:W416"/>
    <mergeCell ref="Y416:Z416"/>
  </mergeCells>
  <pageMargins left="0.75" right="0.78740157499999996" top="1" bottom="0.75" header="0.5" footer="0.5"/>
  <pageSetup paperSize="0" fitToWidth="0" fitToHeight="0" orientation="portrait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7A74F953344FAE905A2FF123FB08" ma:contentTypeVersion="17" ma:contentTypeDescription="Crie um novo documento." ma:contentTypeScope="" ma:versionID="40aee66b745bc686fc9e5b254a0e17c4">
  <xsd:schema xmlns:xsd="http://www.w3.org/2001/XMLSchema" xmlns:xs="http://www.w3.org/2001/XMLSchema" xmlns:p="http://schemas.microsoft.com/office/2006/metadata/properties" xmlns:ns2="8449fb77-b140-4b1d-8065-e846ea591e56" xmlns:ns3="014ec290-d3eb-4ba4-b7a4-da2fb663ba86" xmlns:ns4="c1178b72-d3f5-4356-be28-21acd058a982" targetNamespace="http://schemas.microsoft.com/office/2006/metadata/properties" ma:root="true" ma:fieldsID="eb510986a9bb7c74d24deba981e19d6d" ns2:_="" ns3:_="" ns4:_="">
    <xsd:import namespace="8449fb77-b140-4b1d-8065-e846ea591e56"/>
    <xsd:import namespace="014ec290-d3eb-4ba4-b7a4-da2fb663ba86"/>
    <xsd:import namespace="c1178b72-d3f5-4356-be28-21acd058a98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_dlc_DocId" minOccurs="0"/>
                <xsd:element ref="ns4:_dlc_DocIdUrl" minOccurs="0"/>
                <xsd:element ref="ns4:_dlc_DocIdPersistId" minOccurs="0"/>
                <xsd:element ref="ns3:N_x00ba_" minOccurs="0"/>
                <xsd:element ref="ns3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449fb77-b140-4b1d-8065-e846ea591e5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4ec290-d3eb-4ba4-b7a4-da2fb663ba8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N_x00ba_" ma:index="24" nillable="true" ma:displayName="Nº" ma:format="Dropdown" ma:internalName="N_x00ba_" ma:percentage="FALSE">
      <xsd:simpleType>
        <xsd:restriction base="dms:Number"/>
      </xsd:simpleType>
    </xsd:element>
    <xsd:element name="lcf76f155ced4ddcb4097134ff3c332f" ma:index="26" nillable="true" ma:taxonomy="true" ma:internalName="lcf76f155ced4ddcb4097134ff3c332f" ma:taxonomyFieldName="MediaServiceImageTags" ma:displayName="Marcações de imagem" ma:readOnly="false" ma:fieldId="{5cf76f15-5ced-4ddc-b409-7134ff3c332f}" ma:taxonomyMulti="true" ma:sspId="e917985a-5278-4a60-9e6a-ee3756dd45b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178b72-d3f5-4356-be28-21acd058a982" elementFormDefault="qualified">
    <xsd:import namespace="http://schemas.microsoft.com/office/2006/documentManagement/types"/>
    <xsd:import namespace="http://schemas.microsoft.com/office/infopath/2007/PartnerControls"/>
    <xsd:element name="_dlc_DocId" ma:index="21" nillable="true" ma:displayName="Valor da ID do Documento" ma:description="O valor da ID do documento atribuída a este item." ma:internalName="_dlc_DocId" ma:readOnly="true">
      <xsd:simpleType>
        <xsd:restriction base="dms:Text"/>
      </xsd:simpleType>
    </xsd:element>
    <xsd:element name="_dlc_DocIdUrl" ma:index="22" nillable="true" ma:displayName="ID do Documento" ma:description="Link permanente par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3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27" nillable="true" ma:displayName="Taxonomy Catch All Column" ma:hidden="true" ma:list="{83530018-1981-48d1-9aa6-adba1bb7c09e}" ma:internalName="TaxCatchAll" ma:showField="CatchAllData" ma:web="c1178b72-d3f5-4356-be28-21acd058a98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N_x00ba_ xmlns="014ec290-d3eb-4ba4-b7a4-da2fb663ba86" xsi:nil="true"/>
    <lcf76f155ced4ddcb4097134ff3c332f xmlns="014ec290-d3eb-4ba4-b7a4-da2fb663ba86">
      <Terms xmlns="http://schemas.microsoft.com/office/infopath/2007/PartnerControls"/>
    </lcf76f155ced4ddcb4097134ff3c332f>
    <TaxCatchAll xmlns="c1178b72-d3f5-4356-be28-21acd058a982" xsi:nil="true"/>
    <_dlc_DocId xmlns="c1178b72-d3f5-4356-be28-21acd058a982">DOCID-2020503232-2577800</_dlc_DocId>
    <_dlc_DocIdUrl xmlns="c1178b72-d3f5-4356-be28-21acd058a982">
      <Url>https://ibghorg.sharepoint.com/documentos/_layouts/15/DocIdRedir.aspx?ID=DOCID-2020503232-2577800</Url>
      <Description>DOCID-2020503232-2577800</Description>
    </_dlc_DocIdUrl>
  </documentManagement>
</p:properties>
</file>

<file path=customXml/itemProps1.xml><?xml version="1.0" encoding="utf-8"?>
<ds:datastoreItem xmlns:ds="http://schemas.openxmlformats.org/officeDocument/2006/customXml" ds:itemID="{6386B95C-8713-4E7D-A96F-05B504E9ADEE}"/>
</file>

<file path=customXml/itemProps2.xml><?xml version="1.0" encoding="utf-8"?>
<ds:datastoreItem xmlns:ds="http://schemas.openxmlformats.org/officeDocument/2006/customXml" ds:itemID="{95AD89F6-0991-4213-B3D9-105D82586FB8}"/>
</file>

<file path=customXml/itemProps3.xml><?xml version="1.0" encoding="utf-8"?>
<ds:datastoreItem xmlns:ds="http://schemas.openxmlformats.org/officeDocument/2006/customXml" ds:itemID="{CC10572C-EF10-4DB2-874F-48E441CFADF3}"/>
</file>

<file path=customXml/itemProps4.xml><?xml version="1.0" encoding="utf-8"?>
<ds:datastoreItem xmlns:ds="http://schemas.openxmlformats.org/officeDocument/2006/customXml" ds:itemID="{B1B55F8D-9A03-42B1-8073-E2A4662C28B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Saulo Freire</dc:creator>
  <cp:keywords/>
  <dc:description/>
  <cp:lastModifiedBy>Paulo Celso Victorino Filho</cp:lastModifiedBy>
  <cp:revision/>
  <dcterms:created xsi:type="dcterms:W3CDTF">2016-12-29T16:07:10Z</dcterms:created>
  <dcterms:modified xsi:type="dcterms:W3CDTF">2022-10-14T14:15:18Z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Order">
    <vt:r8>648400</vt:r8>
  </property>
  <property fmtid="{D5CDD505-2E9C-101B-9397-08002B2CF9AE}" pid="3" name="ContentTypeId">
    <vt:lpwstr>0x0101005CAC7A74F953344FAE905A2FF123FB08</vt:lpwstr>
  </property>
  <property fmtid="{D5CDD505-2E9C-101B-9397-08002B2CF9AE}" pid="4" name="_dlc_DocIdItemGuid">
    <vt:lpwstr>3d5aaca2-a6b7-4f08-a45b-936734f3134e</vt:lpwstr>
  </property>
  <property fmtid="{D5CDD505-2E9C-101B-9397-08002B2CF9AE}" pid="5" name="MediaServiceImageTags">
    <vt:lpwstr/>
  </property>
</Properties>
</file>